
<file path=[Content_Types].xml><?xml version="1.0" encoding="utf-8"?>
<Types xmlns="http://schemas.openxmlformats.org/package/2006/content-types">
  <Default ContentType="application/vnd.openxmlformats-officedocument.vmlDrawing" Extension="vml"/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custom-properties+xml" PartName="/docProps/custom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binary" PartName="/xl/commentsmeta0"/>
  <Override ContentType="application/vnd.openxmlformats-officedocument.spreadsheetml.sharedStrings+xml" PartName="/xl/sharedStrings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externalLink+xml" PartName="/xl/externalLinks/externalLink1.xml"/>
  <Override ContentType="application/vnd.openxmlformats-officedocument.spreadsheetml.externalLink+xml" PartName="/xl/externalLinks/externalLink2.xml"/>
  <Override ContentType="application/vnd.openxmlformats-officedocument.spreadsheetml.styles+xml" PartName="/xl/styles.xml"/>
  <Override ContentType="application/vnd.openxmlformats-officedocument.spreadsheetml.comments+xml" PartName="/xl/comments1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custom-properties" Target="docProps/custom.xml"/><Relationship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RESUMO - LOTES E VMA" sheetId="1" r:id="rId5"/>
    <sheet state="visible" name="LISTA DOS ITENS" sheetId="2" r:id="rId6"/>
    <sheet state="visible" name="SOBRE_EMP" sheetId="3" r:id="rId7"/>
  </sheets>
  <externalReferences>
    <externalReference r:id="rId8"/>
    <externalReference r:id="rId9"/>
  </externalReferences>
  <definedNames/>
  <calcPr/>
  <extLst>
    <ext uri="GoogleSheetsCustomDataVersion1">
      <go:sheetsCustomData xmlns:go="http://customooxmlschemas.google.com/" r:id="rId10" roundtripDataSignature="AMtx7mjt6vr1q5xK1DSH3CuFaH3fgTUPiw=="/>
    </ext>
  </extLst>
</workbook>
</file>

<file path=xl/comments1.xml><?xml version="1.0" encoding="utf-8"?>
<comments xmlns:r="http://schemas.openxmlformats.org/officeDocument/2006/relationships" xmlns="http://schemas.openxmlformats.org/spreadsheetml/2006/main">
  <authors>
    <author/>
  </authors>
  <commentList>
    <comment authorId="0" ref="S1">
      <text>
        <t xml:space="preserve">======
ID#AAAANDP73Cs
tc={0C4D2308-6517-426C-A8D7-3AB175373AE7}    (2021-06-29 12:52:30)
[Comentário encadeado]
Sua versão do Excel permite que você leia este comentário encadeado, no entanto, as edições serão removidas se o arquivo for aberto em uma versão mais recente do Excel. Saiba mais: https://go.microsoft.com/fwlink/?linkid=870924
Comentário:
    Maior valor total entre contábil e de reposição</t>
      </text>
    </comment>
  </commentList>
  <extLst>
    <ext uri="GoogleSheetsCustomDataVersion1">
      <go:sheetsCustomData xmlns:go="http://customooxmlschemas.google.com/" r:id="rId1" roundtripDataSignature="AMtx7mgqKLdkIzq9wOAUX6gTkCe44+kD1w=="/>
    </ext>
  </extLst>
</comments>
</file>

<file path=xl/sharedStrings.xml><?xml version="1.0" encoding="utf-8"?>
<sst xmlns="http://schemas.openxmlformats.org/spreadsheetml/2006/main" count="43503" uniqueCount="2930">
  <si>
    <t>TOTAL</t>
  </si>
  <si>
    <t>Lance de Partida</t>
  </si>
  <si>
    <t>Valor VMA</t>
  </si>
  <si>
    <t>Valor Contábil</t>
  </si>
  <si>
    <t>Qtd Lotes</t>
  </si>
  <si>
    <t>Valor Contábil Total</t>
  </si>
  <si>
    <t>LOTES</t>
  </si>
  <si>
    <t>AL</t>
  </si>
  <si>
    <t>TIPO DE AVALIAÇÃO</t>
  </si>
  <si>
    <t>Gerência</t>
  </si>
  <si>
    <t>Valor Contábil Total do Lote</t>
  </si>
  <si>
    <t>VMA Total do Lote</t>
  </si>
  <si>
    <t>Valor Total de Reposição do Lote</t>
  </si>
  <si>
    <t>Valor Comparação VMA do Lote</t>
  </si>
  <si>
    <t>Qtd. Linhas do Lote</t>
  </si>
  <si>
    <t>VMA / Comparação</t>
  </si>
  <si>
    <t>Descrição</t>
  </si>
  <si>
    <t>Sugestão</t>
  </si>
  <si>
    <t>teste</t>
  </si>
  <si>
    <t>Total</t>
  </si>
  <si>
    <t>Índice</t>
  </si>
  <si>
    <t>Grupo de Alienação</t>
  </si>
  <si>
    <t>Lote</t>
  </si>
  <si>
    <t>Material</t>
  </si>
  <si>
    <t>Descrição do Material</t>
  </si>
  <si>
    <t>Centro
Origem</t>
  </si>
  <si>
    <t>Elemento PEP</t>
  </si>
  <si>
    <t>Depósito</t>
  </si>
  <si>
    <t>Tipo de Avaliação</t>
  </si>
  <si>
    <t>Nº de Série</t>
  </si>
  <si>
    <t>Quantidade</t>
  </si>
  <si>
    <t>Unidade</t>
  </si>
  <si>
    <t>Valor Contábil Unitário</t>
  </si>
  <si>
    <t>Valor de Reposição Unitário</t>
  </si>
  <si>
    <t>Valor total de Reposição</t>
  </si>
  <si>
    <t>Valor de Comparação com VMA</t>
  </si>
  <si>
    <t>VMA - Unitário</t>
  </si>
  <si>
    <t>VMA - Total</t>
  </si>
  <si>
    <t>VMA total do Lote</t>
  </si>
  <si>
    <t>Percentual do Item em Relação ao Lote</t>
  </si>
  <si>
    <t>Local de Armazenamento</t>
  </si>
  <si>
    <t>Fase</t>
  </si>
  <si>
    <t>Chave Única Material</t>
  </si>
  <si>
    <t>STATUS</t>
  </si>
  <si>
    <t>Coluna1</t>
  </si>
  <si>
    <t>POÇOS</t>
  </si>
  <si>
    <t>POCOS/SM</t>
  </si>
  <si>
    <t>AL-17</t>
  </si>
  <si>
    <t>Comando perf. API SPEC7 DE7 3/4"xDI2 13/</t>
  </si>
  <si>
    <t>#</t>
  </si>
  <si>
    <t>R017</t>
  </si>
  <si>
    <t>A RECUPER</t>
  </si>
  <si>
    <t>UN</t>
  </si>
  <si>
    <t>Macaé - RJ</t>
  </si>
  <si>
    <t>FASE 2</t>
  </si>
  <si>
    <t>Comando perf. API SPEC7 DE8"xD3"</t>
  </si>
  <si>
    <t>0017</t>
  </si>
  <si>
    <t>USADO</t>
  </si>
  <si>
    <t>Comando perf. API SPEC7 DE6 3/4"xDI2 13/</t>
  </si>
  <si>
    <t>AL-01</t>
  </si>
  <si>
    <t>Braço p/alarg.perf. CBV</t>
  </si>
  <si>
    <t>R001</t>
  </si>
  <si>
    <t>Alarg perf poço Servco Se 15000 36"</t>
  </si>
  <si>
    <t>AL-03</t>
  </si>
  <si>
    <t>Disjuntor aberto 1P 240V/60Hz 15A</t>
  </si>
  <si>
    <t>0803</t>
  </si>
  <si>
    <t>Disjuntor aberto 3P 600V/60Hz 400A</t>
  </si>
  <si>
    <t>Disjuntor aberto 3P 690V/60Hz 2000A</t>
  </si>
  <si>
    <t>0003</t>
  </si>
  <si>
    <t>0903</t>
  </si>
  <si>
    <t>AGP</t>
  </si>
  <si>
    <t>AGP/UN-BC</t>
  </si>
  <si>
    <t>Separ. areia poço CAVINS CP2754</t>
  </si>
  <si>
    <t>CONS/NAC</t>
  </si>
  <si>
    <t>FASE 3</t>
  </si>
  <si>
    <t>Parafuso máq. cab sext UNC 5/8-11x 2"</t>
  </si>
  <si>
    <t>tp pesado TN1 3/8"</t>
  </si>
  <si>
    <t>A903</t>
  </si>
  <si>
    <t>Suporte fixação p/luminária Nutsteel</t>
  </si>
  <si>
    <t>A003</t>
  </si>
  <si>
    <t>IMOB/NAC</t>
  </si>
  <si>
    <t>ED-1000-01.01</t>
  </si>
  <si>
    <t>Caixa espec. p/det.gás Detector Eletroni</t>
  </si>
  <si>
    <t>Caixa espec. p/det.gás Det-Tronics</t>
  </si>
  <si>
    <t>RAST</t>
  </si>
  <si>
    <t>Filtro espec. p/det.gás Detector Eletron</t>
  </si>
  <si>
    <t>Sensor espec. p/det.gás comb. Detcon</t>
  </si>
  <si>
    <t>Espiral p/encadernação</t>
  </si>
  <si>
    <t>Fita de confecção de rótulos 25mmx38m AM</t>
  </si>
  <si>
    <t>AGP/UN-ES</t>
  </si>
  <si>
    <t>AL-33</t>
  </si>
  <si>
    <t>Óleo hidráulico bd 20L</t>
  </si>
  <si>
    <t>0033</t>
  </si>
  <si>
    <t>L</t>
  </si>
  <si>
    <t>Porca d/precipt.eletrost.</t>
  </si>
  <si>
    <t>BUZIOS</t>
  </si>
  <si>
    <t>Marcador c/"V" p/ident.fiação</t>
  </si>
  <si>
    <t>Jg calços AISI-304 e=0,40mm 620x310mm</t>
  </si>
  <si>
    <t>AL-18</t>
  </si>
  <si>
    <t>Válvula ret. pistão 3/4" #1500 ES F321</t>
  </si>
  <si>
    <t>0018</t>
  </si>
  <si>
    <t>Anel p/transm. temp. Rosemount</t>
  </si>
  <si>
    <t>Tela de arame quad. AI A316L</t>
  </si>
  <si>
    <t>0001</t>
  </si>
  <si>
    <t>M2</t>
  </si>
  <si>
    <t>Rio de Janeiro - RJ</t>
  </si>
  <si>
    <t>Alternad 14V - 60A</t>
  </si>
  <si>
    <t>POCOS/SPO</t>
  </si>
  <si>
    <t>Sapata flut. 16" PN 84lb/pé</t>
  </si>
  <si>
    <t>FASE 4</t>
  </si>
  <si>
    <t>Camisa p/estabilizador coluna perf</t>
  </si>
  <si>
    <t>A017</t>
  </si>
  <si>
    <t>AL-31</t>
  </si>
  <si>
    <t>Tubo lavagem 4" 11,6lb/pé fjwp</t>
  </si>
  <si>
    <t>A031</t>
  </si>
  <si>
    <t>BUT DN 42pol</t>
  </si>
  <si>
    <t>Cartão de memória Memory Card 2Mb</t>
  </si>
  <si>
    <t>CONS/IAMN</t>
  </si>
  <si>
    <t>Remanescente</t>
  </si>
  <si>
    <t>AL-26</t>
  </si>
  <si>
    <t>Tê red. EEMUA 146 part 1 CuNi-C7060X cha</t>
  </si>
  <si>
    <t>A026</t>
  </si>
  <si>
    <t>IMOB/IAMN</t>
  </si>
  <si>
    <t>Tê red. EEMUA 146 part 1 chanf</t>
  </si>
  <si>
    <t>Tê EEMUA 146 part 1 CuNi-C7060X chanf</t>
  </si>
  <si>
    <t>PAR/NAC</t>
  </si>
  <si>
    <t>0026</t>
  </si>
  <si>
    <t>Flange WN A105 FR 150# DN24" 0.250"</t>
  </si>
  <si>
    <t>Flange WN A105 FP 150# DN2" 0.344"</t>
  </si>
  <si>
    <t>Flange WN A105 FR 150# DN14" 0.375"</t>
  </si>
  <si>
    <t>ED-1000-01.02</t>
  </si>
  <si>
    <t>Flange WN A105 FJA 1500# DN8" 0.719"</t>
  </si>
  <si>
    <t>Flange WN A105 FR 150# DN6" 0.280"</t>
  </si>
  <si>
    <t>OP-3520-18-100-MRP</t>
  </si>
  <si>
    <t>R026</t>
  </si>
  <si>
    <t>Flange WN A105 FR 150# DN8" 0.250"</t>
  </si>
  <si>
    <t>Flange WN LF2 FR 150# DN14" 0.250"</t>
  </si>
  <si>
    <t>Flange WN A105 FR 150# DN12" 0.330"</t>
  </si>
  <si>
    <t>Flange WN A105 FR 150# DN5" 0.258"</t>
  </si>
  <si>
    <t>Flange WN A105 FJA 1500# DN6" 0.719"</t>
  </si>
  <si>
    <t>OP-3515-20-901-MRP</t>
  </si>
  <si>
    <t>Flange WN A105 FP 150# DN3" 0.216"</t>
  </si>
  <si>
    <t>Flange WN A105 FJA 900# DN3" 0.300"</t>
  </si>
  <si>
    <t>OP-3514-20-902-MRP</t>
  </si>
  <si>
    <t>Flange WN LF2 FJA 1500# DN2" 0.218"</t>
  </si>
  <si>
    <t>IN-3400-15-002-MRP</t>
  </si>
  <si>
    <t>JP-3553-12-001-MRP</t>
  </si>
  <si>
    <t>OP-3519-18-200-MRP</t>
  </si>
  <si>
    <t>Flange WN A105 FP 150# DN1 1/2" 0.145"</t>
  </si>
  <si>
    <t>IN-5230-16-001-MRP</t>
  </si>
  <si>
    <t>AL-13</t>
  </si>
  <si>
    <t>Mangote Subm. Main Line 20" flg FP cl 15</t>
  </si>
  <si>
    <t>A013</t>
  </si>
  <si>
    <t>Máquina p/ mont. conex.</t>
  </si>
  <si>
    <t>POCOS</t>
  </si>
  <si>
    <t>Peneira vibratória FLC514</t>
  </si>
  <si>
    <t>AL-98</t>
  </si>
  <si>
    <t>Presilha  AI</t>
  </si>
  <si>
    <t>0098</t>
  </si>
  <si>
    <t>Rolamento autoc. 10.750x 21.750x 5.250"</t>
  </si>
  <si>
    <t>CONS/IMP</t>
  </si>
  <si>
    <t>Rolamento autoc. 140x 250x 88mm</t>
  </si>
  <si>
    <t>Rolamento autoc. 110x 200x 53mm</t>
  </si>
  <si>
    <t>Rolamento autoc. 140x 250x 68mm</t>
  </si>
  <si>
    <t>Rolamento autoc. 180x 280x 74mm</t>
  </si>
  <si>
    <t>Rolamento autoc. 95x 200x 67mm</t>
  </si>
  <si>
    <t>Rolamento autoc. 80x 170x 58mm</t>
  </si>
  <si>
    <t>Rolamento autoc. 50x 90x 23mm</t>
  </si>
  <si>
    <t>Rolamento autoc. 120x 200x 62mm</t>
  </si>
  <si>
    <t>Rolamento autoc. 300x 460x 118mm</t>
  </si>
  <si>
    <t>Rolamento autoc. 120x 215x 76mm</t>
  </si>
  <si>
    <t>AL-04</t>
  </si>
  <si>
    <t>Sist.acústico posic. 5000m 18-36KHz</t>
  </si>
  <si>
    <t>0004</t>
  </si>
  <si>
    <t>Transceptor 7000m 18-36KHz</t>
  </si>
  <si>
    <t>AL-11</t>
  </si>
  <si>
    <t>Ressuscitador</t>
  </si>
  <si>
    <t>0911</t>
  </si>
  <si>
    <t>Colar flutuante 7 5/8" VAM FPO cx/pino S</t>
  </si>
  <si>
    <t>IMOB/IMP</t>
  </si>
  <si>
    <t>Colar flutuante 7"</t>
  </si>
  <si>
    <t>Broca DINSERT 14 3/4 IADC445W EBXT16DRC</t>
  </si>
  <si>
    <t>Broca DINSERT 8 1/2 IADC617M GF40YBODPS</t>
  </si>
  <si>
    <t>Broca DINSERT 6" IADC617X XR40ODPS</t>
  </si>
  <si>
    <t>Tubo rev C110SS s/c 9 5/8-D8.500 53,5lb/</t>
  </si>
  <si>
    <t>Tubo rev C110HC s/c 13 3/8-D12.250 72lb/</t>
  </si>
  <si>
    <t>Tubo rev C110HCSS s/c 10 3/4-D9.000 85,3</t>
  </si>
  <si>
    <t>Tubo rev VM110SS s/c 9 5/8-D8.500 53,5lb</t>
  </si>
  <si>
    <t>Tubo rev P110 s/c 13 3/8-D12.250 72lb/pé</t>
  </si>
  <si>
    <t>Tubo rev L80 13Cr s/c 9 5/8-D8.500 53,5l</t>
  </si>
  <si>
    <t>Tubo rev Q125HC s/c 9 5/8-D8.500 53,5lb/</t>
  </si>
  <si>
    <t>Tubo rev 13-5-2/95 s/c 7"-D6.000 32lb/pé</t>
  </si>
  <si>
    <t>Tubo rev Q125HC s/c 14"-D12.250 115lb/pé</t>
  </si>
  <si>
    <t>Tubo rev 13-5-2/110 s/c 9 5/8-D8.500 53,</t>
  </si>
  <si>
    <t>Tubo rev C110 s/c 10 3/4-D9.504 65,7lb/p</t>
  </si>
  <si>
    <t>Tubo rev X70 c/c 22"(P1.000) 224lb/pé pt</t>
  </si>
  <si>
    <t>Tubo rev 13-5-2/110 s/c 10 3/4-D9.000 65</t>
  </si>
  <si>
    <t>Tubo rev C110 s/c 10 3/4-D9.500 65,7lb/p</t>
  </si>
  <si>
    <t>Tubo rev C110 s/c 10 3/4-D9.504 60,7lb/p</t>
  </si>
  <si>
    <t>Tubo rev L80 Cr1 s/c 5 1/2-D4.767 17lb/p</t>
  </si>
  <si>
    <t>CLASS 2</t>
  </si>
  <si>
    <t>Tubo rev C110HC s/c 9 5/8-D8.500 53,5lb/</t>
  </si>
  <si>
    <t>Tubo rev C110HC s/c 10 3/4-D9.000 85,3lb</t>
  </si>
  <si>
    <t>Tubo rev C125 s/c 9 7/8-D8.500 66,9lb/pé</t>
  </si>
  <si>
    <t>Tubo rev C110HCSS s/c 10 3/4-D9.500 85,3</t>
  </si>
  <si>
    <t>Tubo rev C110 s/c 9 5/8-D8.500 53,5lb/pé</t>
  </si>
  <si>
    <t>Tubo rev VM110SS s/c 13 5/8-D12.250 88,2</t>
  </si>
  <si>
    <t>Tubo rev VM110SS s/c 9 5/8-D8.525 47lb/p</t>
  </si>
  <si>
    <t>Tubo rev P110 s/c 7"-D6.151 26lb/pé VAMT</t>
  </si>
  <si>
    <t>Tubo rev 13-5-2/110 s/c 7 5/8-D6.126 51,</t>
  </si>
  <si>
    <t>Tubo rev VM110HCSS s/c 10 3/4-D9.294 71,</t>
  </si>
  <si>
    <t>Tubo rev C110HCSS s/c 10 3/4-D9.294 71,1</t>
  </si>
  <si>
    <t>Tubo rev C110SS s/c 10 3/4-D9.500 65,7lb</t>
  </si>
  <si>
    <t>Tubo rev Q125HC s/c 7"-D6.125 29lb/pé NE</t>
  </si>
  <si>
    <t>Tubo rev L80-1 s/c 7"-D6.059 29lb/pé VAM</t>
  </si>
  <si>
    <t>Tubo rev L80+1Cr s/c 6 5/8-D5.796 24lb/p</t>
  </si>
  <si>
    <t>Tubo rev P110 s/c 7"-D5.879 35lb/pé BT R</t>
  </si>
  <si>
    <t>Tubo rev P110 s/c 7 5/8-D6.310 45,3lb/pé</t>
  </si>
  <si>
    <t>Tubo rev C95 s/c 7"-D5.879 35lb/pé NK3SB</t>
  </si>
  <si>
    <t>Tubo rev L80 13Cr s/c 7 5/8-D6.750 29,7l</t>
  </si>
  <si>
    <t>Tubo rev L80-1 s/c 7 5/8-D6.126 51,2lb/p</t>
  </si>
  <si>
    <t>Tubo rev L80 13Cr s/c 5 1/2-D4.767 17lb/</t>
  </si>
  <si>
    <t>Tubo rev C95 s/c 7"-D5.879 35lb/pé NEW V</t>
  </si>
  <si>
    <t>Tubo rev L80+1Cr s/c 5 1/2-D4.767 17lb/p</t>
  </si>
  <si>
    <t>CLASS 5</t>
  </si>
  <si>
    <t>Tubo rev 13-5-2/95 s/c 7"-D6.125 29lb/pé</t>
  </si>
  <si>
    <t>Tubo rev L80-1 s/c 7"-D6.151 26lb/pé VAM</t>
  </si>
  <si>
    <t>Tubo rev L80-1 s/c 5 1/2-D4.767 17lb/pé</t>
  </si>
  <si>
    <t>Tubo rev C110HC s/c 10 3/4-D9.294 71,1lb</t>
  </si>
  <si>
    <t>Tubo rev 13-5-2/110 s/c 7"-D6.000 32lb/p</t>
  </si>
  <si>
    <t>Tubo prod. L80 1Cr s/c 4.500" 12,75#/pé</t>
  </si>
  <si>
    <t>Tubo prod. L80 1Cr s/c 5.500" 17#/pé</t>
  </si>
  <si>
    <t>Tubo prod. AI 13Cr-95kSI s/c 3.500" 9,2#</t>
  </si>
  <si>
    <t>Tubo prod. L80 13Cr s/c 6.625" 24#/pé</t>
  </si>
  <si>
    <t>Tubo prod. 13CRSS-95KSI s/c 4.500" 12,6#</t>
  </si>
  <si>
    <t>Tubo prod. AI 13Cr-95kSI s/c 5.500" 23#/</t>
  </si>
  <si>
    <t>Tubo prod. L80 13Cr s/c 5.500" 17#/pé</t>
  </si>
  <si>
    <t>Tubo prod. AI 13Cr-95kSI s/c 4.500" 13,5</t>
  </si>
  <si>
    <t>Tubo prod. 13CR80 s/c 4.500" 12,6#/pé</t>
  </si>
  <si>
    <t>Tubo prod. N80 s/c 4.500" 11,6#/pé</t>
  </si>
  <si>
    <t>Tubo prod. N80 s/c 4.500" 12,75#/pé</t>
  </si>
  <si>
    <t>Tubo prod. L80-1 s/c 4.500" 12,75#/pé</t>
  </si>
  <si>
    <t>Tubo prod. J55 s/c 3.500" 9,3#/pé</t>
  </si>
  <si>
    <t>Tubo prod. N80 s/c 3.500" 9,3#/pé</t>
  </si>
  <si>
    <t>Tubo prod. L80-1 s/c 5.500" 17#/pé</t>
  </si>
  <si>
    <t>Tubo prod. N80 s/c 2.875" 6,5#/pé</t>
  </si>
  <si>
    <t>Tubo prod. AI 13Cr-95kSI s/c 6.625" 24#/</t>
  </si>
  <si>
    <t>Tubo prod. C90 s/c 3.500" 9,2#/pé</t>
  </si>
  <si>
    <t>Tubo prod. L80 13Cr s/c 3.500" 9,2#/pé</t>
  </si>
  <si>
    <t>Tubo prod. AI 13Cr-95kSI s/c 6.625" 28#/</t>
  </si>
  <si>
    <t>Tubo prod. L80 13Cr s/c 4.500" 13,5#/pé</t>
  </si>
  <si>
    <t>Tubo prod. AI 13Cr-95kSI s/c 4.500" 12,6</t>
  </si>
  <si>
    <t>Tubo prod. L80 1Cr s/c 6.625" 24#/pé</t>
  </si>
  <si>
    <t>Tubo prod. L80 3Cr s/c 3.500" 9,2#/pé</t>
  </si>
  <si>
    <t>Tubo prod. J55 s/c 3.500" 9,2#/pé</t>
  </si>
  <si>
    <t>Tubo prod. L80 s/c 4.500" 12,6#/pé</t>
  </si>
  <si>
    <t>Tubo prod.  P110 s/c 6.625" 28#/pé</t>
  </si>
  <si>
    <t>Tubo prod. L80-1 s/c 4.500" 12,6#/pé</t>
  </si>
  <si>
    <t>Tubo prod. AI 13Cr-95kSI s/c 5.500" 17#/</t>
  </si>
  <si>
    <t>Corpo p/SCPS MS 700 10PB</t>
  </si>
  <si>
    <t>Batente p/SCPS Vetco</t>
  </si>
  <si>
    <t>Mordente p/SCPS MS 700 10PB</t>
  </si>
  <si>
    <t>Luva p/SCPS Vetco</t>
  </si>
  <si>
    <t>Batente p/SCPS MS 700</t>
  </si>
  <si>
    <t>Anel p/SCPS MS 700 10PB</t>
  </si>
  <si>
    <t>Bujão p/SCPS Vetco</t>
  </si>
  <si>
    <t>Alojamento p/SCPS CBV</t>
  </si>
  <si>
    <t>Chaveta p/SCPS MS 700 10PB</t>
  </si>
  <si>
    <t>Luva p/SCPS MS 700</t>
  </si>
  <si>
    <t>AL-06</t>
  </si>
  <si>
    <t>Nivelador p/base guia perfur. tp 3 30"</t>
  </si>
  <si>
    <t>0006</t>
  </si>
  <si>
    <t>Anel BA.RECUP. tp 1100A 30"</t>
  </si>
  <si>
    <t>Corpo p/cabeça poço subm p/baja tp 1 36"</t>
  </si>
  <si>
    <t>SUB</t>
  </si>
  <si>
    <t>SUB/EQSB</t>
  </si>
  <si>
    <t>Anel ret. "AX" p/ANM</t>
  </si>
  <si>
    <t>A004</t>
  </si>
  <si>
    <t>Anel p/ANM FMC 4 1/16"</t>
  </si>
  <si>
    <t>SUB/OPSUB</t>
  </si>
  <si>
    <t>AL-02</t>
  </si>
  <si>
    <t>Amarra s/malhete DN elo 105mm x 5,0m</t>
  </si>
  <si>
    <t>A002</t>
  </si>
  <si>
    <t>Amarra s/malhete DN elo 76mm x 5,0m</t>
  </si>
  <si>
    <t>Amarra c/malhete DN elo 79mm x 15,0m</t>
  </si>
  <si>
    <t>R002</t>
  </si>
  <si>
    <t>Amarra c/malhete DN elo 76mm x 5,0m</t>
  </si>
  <si>
    <t>Amarra s/malhete DN elo 120mm x 10,0m</t>
  </si>
  <si>
    <t>Garatéia carga</t>
  </si>
  <si>
    <t>Cesta p/transp. pessoal capac. 8 pessoas</t>
  </si>
  <si>
    <t>FASE 5</t>
  </si>
  <si>
    <t>Cesta p/transp. pessoal capac. 4 pessoas</t>
  </si>
  <si>
    <t>Aquecedor elétrico Painel contr. tempera</t>
  </si>
  <si>
    <t>SOBRE_EMP</t>
  </si>
  <si>
    <t>Anel p/ANM CBV/FMC GLL</t>
  </si>
  <si>
    <t>Sede metalXmetal p/ANM 4 1/16"</t>
  </si>
  <si>
    <t>Anel ved. atuad. válv. gav. p/ANM ABB VG</t>
  </si>
  <si>
    <t>Anel d/bore prod. capa p/ANM FMC 4"</t>
  </si>
  <si>
    <t>Mola p/ANM 4 1/16"</t>
  </si>
  <si>
    <t>Jogo sede p/ANM Cameron 1"</t>
  </si>
  <si>
    <t>Jogo acoplam. linha umbilic.</t>
  </si>
  <si>
    <t>Gaxeta p/ANM</t>
  </si>
  <si>
    <t>Anel ved. p/ANM Kvaern DLL/GLL 5"</t>
  </si>
  <si>
    <t>Kit vedação bucha desg. p/ANM</t>
  </si>
  <si>
    <t>Rolam. man. override p/ANM</t>
  </si>
  <si>
    <t>Conect fêmea sist eletr. p/ANM</t>
  </si>
  <si>
    <t>Conect fêmea trif. sist eletr. p/ANM Tro</t>
  </si>
  <si>
    <t>Jogo sede p/ gaveta p/ANM</t>
  </si>
  <si>
    <t>R004</t>
  </si>
  <si>
    <t>MCV  produção 5000psi</t>
  </si>
  <si>
    <t>MCV umbil. 3000psi</t>
  </si>
  <si>
    <t>Mancal p/BCP</t>
  </si>
  <si>
    <t>Kit de reparo p/BCP</t>
  </si>
  <si>
    <t>Rotor p/BCP</t>
  </si>
  <si>
    <t>Estator p/BCP</t>
  </si>
  <si>
    <t>Corda de seda PP 4mm</t>
  </si>
  <si>
    <t>Jogo de anéis de vedação "o" buna N</t>
  </si>
  <si>
    <t>Jogo de anéis de vedação "o" teflon</t>
  </si>
  <si>
    <t>Jogo de anéis de vedação "o" Viton p/vál</t>
  </si>
  <si>
    <t>A803</t>
  </si>
  <si>
    <t>Jogo de gaxetas teflon</t>
  </si>
  <si>
    <t>Jogo de gaxetas buna N</t>
  </si>
  <si>
    <t>Dispos.tp suporte motor Caterpillar</t>
  </si>
  <si>
    <t>Ferramenta motor Caterpillar</t>
  </si>
  <si>
    <t>Dispos.tp guia motor Caterpillar</t>
  </si>
  <si>
    <t>A018</t>
  </si>
  <si>
    <t>Dispos.remoção motor Caterpillar</t>
  </si>
  <si>
    <t>Conjunto de ferramentas motor Caterpilla</t>
  </si>
  <si>
    <t>Dispos.tp tampa motor Caterpillar</t>
  </si>
  <si>
    <t>Dispos.medição do motor a diesel</t>
  </si>
  <si>
    <t>R018</t>
  </si>
  <si>
    <t>Disp. acion. manual d/bomba Frama</t>
  </si>
  <si>
    <t>Dispos.instalação do motor a diesel</t>
  </si>
  <si>
    <t>Dispos.tp braço motor Caterpillar</t>
  </si>
  <si>
    <t>Dispos.sacar/montar motor Caterpillar</t>
  </si>
  <si>
    <t>Amortecedor de vibração</t>
  </si>
  <si>
    <t>Amortecedor calço d/borracha</t>
  </si>
  <si>
    <t>Amortecedor d/vibr. tp. coxim</t>
  </si>
  <si>
    <t>Resistência p/fogão elétrico 2,5kW 230V</t>
  </si>
  <si>
    <t>Resistência p/lavadora d/pratos</t>
  </si>
  <si>
    <t>Termistor p/panela elétrica</t>
  </si>
  <si>
    <t>Talha de carga NBR 10981 corr.EN818-7 pn</t>
  </si>
  <si>
    <t>Palete p/contenção 375L 340x1300x1320mm</t>
  </si>
  <si>
    <t>0011</t>
  </si>
  <si>
    <t>Palete p/contenção 200L 230x1300x1300mm</t>
  </si>
  <si>
    <t>Baleeira salva-vidas p/plataf.fixa p/58</t>
  </si>
  <si>
    <t>0013</t>
  </si>
  <si>
    <t>Baleeira salva-vidas p/50 pessoas</t>
  </si>
  <si>
    <t>R013</t>
  </si>
  <si>
    <t>Balsa d/salvamento 25pg</t>
  </si>
  <si>
    <t>IN-3A36-13-447-MRP</t>
  </si>
  <si>
    <t>Bar. salvam. fibr/cost.infl. 6pg 60HP</t>
  </si>
  <si>
    <t>Manilha p/turco baleeira tp fixo</t>
  </si>
  <si>
    <t>Braço p/turco baleeira tp fixo</t>
  </si>
  <si>
    <t>Cinta d/freio p/turco baleeira tp fixo</t>
  </si>
  <si>
    <t>Bucha p/turco baleeira tp fixo</t>
  </si>
  <si>
    <t>Eixo roldana p/turco baleeira tp fixo</t>
  </si>
  <si>
    <t>Retentor p/turco baleeira tp rebatível</t>
  </si>
  <si>
    <t>Anel p/turco baleeira tp fixo</t>
  </si>
  <si>
    <t>Disco macho p/turco baleeira</t>
  </si>
  <si>
    <t>Parafuso p/turco baleeira</t>
  </si>
  <si>
    <t>Alavanca p/turco baleeira</t>
  </si>
  <si>
    <t>Retentor específico p/turco baleeira tp</t>
  </si>
  <si>
    <t>Lona p/turco baleeira tp fixo</t>
  </si>
  <si>
    <t>Chaveta p/turco baleeira tp fixo</t>
  </si>
  <si>
    <t>Rolamento p/turco baleeira tp fixo</t>
  </si>
  <si>
    <t>Sapata p/turco bote resgate</t>
  </si>
  <si>
    <t>Mola p/turco baleeira</t>
  </si>
  <si>
    <t>Polia p/turco defensa</t>
  </si>
  <si>
    <t>Parafuso p/turco baleeira tp fixo</t>
  </si>
  <si>
    <t>Braço p/turco baleeira tp rebatível</t>
  </si>
  <si>
    <t>Lona</t>
  </si>
  <si>
    <t>Eixo p/turco baleeira</t>
  </si>
  <si>
    <t>Contrapeso p/turco baleeira</t>
  </si>
  <si>
    <t>Pino p/turco baleeira</t>
  </si>
  <si>
    <t>Trava p/turco baleeira</t>
  </si>
  <si>
    <t>Cinta d/freio p/turco baleeira</t>
  </si>
  <si>
    <t>Selo p/turco baleeira tp fixo</t>
  </si>
  <si>
    <t>Mola p/turco baleeira tp fixo</t>
  </si>
  <si>
    <t>Rebite p/turco baleeira tp fixo</t>
  </si>
  <si>
    <t>Haste p/turco baleeira tp fixo</t>
  </si>
  <si>
    <t>Alavanca p/turco baleeira tp rebatível</t>
  </si>
  <si>
    <t>Eixo roldana p/turco baleeira</t>
  </si>
  <si>
    <t>Esticador p/turco baleeira</t>
  </si>
  <si>
    <t>Disco p/turco baleeira</t>
  </si>
  <si>
    <t>Cavirão p/turco baleeira tp fixo</t>
  </si>
  <si>
    <t>Roda livre p/turco baleeira tp fixo</t>
  </si>
  <si>
    <t>Junta espec. p/turco baleeira tp fixo</t>
  </si>
  <si>
    <t>Bucha p/turco baleeira</t>
  </si>
  <si>
    <t>Freio p/turco baleeira</t>
  </si>
  <si>
    <t>Anel raspador p/cabo aço 32mm</t>
  </si>
  <si>
    <t>Anel raspador tam. 3/4"</t>
  </si>
  <si>
    <t>Olhal tam. 1"</t>
  </si>
  <si>
    <t>Anel raspador p/cabo aço até 5"</t>
  </si>
  <si>
    <t>Motor el. 3F 4p 1,1kW 220V</t>
  </si>
  <si>
    <t>Motor el. 3F 2p 1,1kW 440V</t>
  </si>
  <si>
    <t>Motor el. 3F 2p 2,2kW 440V Ex de</t>
  </si>
  <si>
    <t>Motor el. 3F 4p 15kW 440V Ex d</t>
  </si>
  <si>
    <t>Motor el. 3F 4p 90kW 440V</t>
  </si>
  <si>
    <t>Motor el. 3F 2p 3,7kW 440V Ex nA</t>
  </si>
  <si>
    <t>Motor el. 3F 6p 0,25kW 440V</t>
  </si>
  <si>
    <t>Motor el. 3F 4p 15kW 220/380/440V Ex de</t>
  </si>
  <si>
    <t>Motor el. 3F 4p 7,5kW 440V</t>
  </si>
  <si>
    <t>Motor el. 3F 2p 220kW 440V</t>
  </si>
  <si>
    <t>Motor el. 3F 4p 11kW 480V Ex de</t>
  </si>
  <si>
    <t>Motor el. 3F 4p 37kW 440V Ex nA</t>
  </si>
  <si>
    <t>Motor el. 3F 4p 37kW 440V Ex nC</t>
  </si>
  <si>
    <t>Motor el. 3F 2p 7,5kW 460V Ex de</t>
  </si>
  <si>
    <t>Motor el. 3F 6p 30kW 440V</t>
  </si>
  <si>
    <t>Motor el. 3F 4p 1,5kW 440V Ex de</t>
  </si>
  <si>
    <t>Motor el. 3F 2p 2,2kW 440V</t>
  </si>
  <si>
    <t>Motor el. 3F 4p 3,5kW 440V Ex nA</t>
  </si>
  <si>
    <t>Motor el. 3F 4p 1,1kW 440V</t>
  </si>
  <si>
    <t>Motor el. 3F 2p 0,75kW 440V</t>
  </si>
  <si>
    <t>Motor el. 3F 2p 800KW 4,16kV Ex nA</t>
  </si>
  <si>
    <t>Motor el. 3F 4p 0,75kW 440V</t>
  </si>
  <si>
    <t>Motor el. 3F 2p 3kW 440V Ex de</t>
  </si>
  <si>
    <t>Motor el. 3F 4p 15kW 440V Ex nA</t>
  </si>
  <si>
    <t>Motor el. 3F 4p 5,5kW 440V</t>
  </si>
  <si>
    <t>Motor el. 3F 6p 0,37kW 440V</t>
  </si>
  <si>
    <t>Motor el. 3F 4p 3,7kW 460V</t>
  </si>
  <si>
    <t>Motor el. 3F 6p 1,5kW 440V</t>
  </si>
  <si>
    <t>Motor el. 3F 2p 18,5kW 440V</t>
  </si>
  <si>
    <t>Motor el. 3F 4p 3,7kW 440V Ex d</t>
  </si>
  <si>
    <t>Motor el. 3F 4p 260kW 440V</t>
  </si>
  <si>
    <t>Motor el. 3F 2p 3,7kW 440V</t>
  </si>
  <si>
    <t>Motor el. 3F 4p 0,55kW 440V</t>
  </si>
  <si>
    <t>Motor el. 3F 4p 3kW 460V Ex nA</t>
  </si>
  <si>
    <t>Motor el. 3F 4p 3kW 440V</t>
  </si>
  <si>
    <t>Motor el. 3F 4p 0,55kW 440V Ex d</t>
  </si>
  <si>
    <t>Motor el. 3F 4p 2,05kW 440V Ex e</t>
  </si>
  <si>
    <t>Motor el. 3F 4p 3,7kW 440V Ex nA</t>
  </si>
  <si>
    <t>Motor el. 3F 4p 7,45kW 440V</t>
  </si>
  <si>
    <t>Motor el. 3F 2p 2,2kW 440V Ex nA</t>
  </si>
  <si>
    <t>Motor el. 3F 4p 22kW 460V</t>
  </si>
  <si>
    <t>Motor el. 3F 4p 2,2kW 220/380/440V</t>
  </si>
  <si>
    <t>Motor el. 3F 4p 0,37kW 440V</t>
  </si>
  <si>
    <t>AL-51</t>
  </si>
  <si>
    <t>Cabo pot nav 1kV 4x 2,5mm² EPR ST2</t>
  </si>
  <si>
    <t>0051</t>
  </si>
  <si>
    <t>M</t>
  </si>
  <si>
    <t>Cabo pot nav 1kV 1x 25mm² HF EPR SHF2</t>
  </si>
  <si>
    <t>Cabo pot nav 1kV 1x 240mm² EPR ST1</t>
  </si>
  <si>
    <t>Cabo pot nav 1kV 4x 10mm² EPR ST2</t>
  </si>
  <si>
    <t>Cabo pot nav 1kV 1x 25mm² EPR ST2</t>
  </si>
  <si>
    <t>OP-3516-19-902-MRP</t>
  </si>
  <si>
    <t>Cabo pot nav 1kV 1x 6mm² HF XLPE SHF1</t>
  </si>
  <si>
    <t>Cabo pot nav 1kV 1x 10mm² HF XLPE SHF1</t>
  </si>
  <si>
    <t>Cabo pot nav 1kV 1x 25mm² HF XLPE SHF1</t>
  </si>
  <si>
    <t>Cabo pot nav 1kV 1x 70mm² HF XLPE SHF1</t>
  </si>
  <si>
    <t>Cabo pot nav 1kV 4x 4mm² HF XLPE SHF1</t>
  </si>
  <si>
    <t>Cabo pot nav 1kV 2x 50mm² HF XLPE SHF1</t>
  </si>
  <si>
    <t>Cabo pot nav 1kV 3x 10mm² HF XLPE SHF1</t>
  </si>
  <si>
    <t>IN-3418-04-001-2</t>
  </si>
  <si>
    <t>Cabo pot nav 20kV 1x 240mm² HF XLPE SHF1</t>
  </si>
  <si>
    <t>Cabo pot nav 1kV 1x 240mm² HF XLPE SHF1</t>
  </si>
  <si>
    <t>Cabo pot nav 1kV 1x 95mm² HF XLPE SHF1</t>
  </si>
  <si>
    <t>Cabo pot nav 1kV 3x 16mm² HF XLPE SHF1</t>
  </si>
  <si>
    <t>Cabo pot nav 1kV 3x 35mm² HF XLPE SHF1</t>
  </si>
  <si>
    <t>Cabo pot nav 1kV 3x 120mm² HF XLPE SHF1</t>
  </si>
  <si>
    <t>Cabo pot nav 1kV 4x 70mm² HF XLPE SHF1</t>
  </si>
  <si>
    <t>Cabo pot nav 1kV 3x 2,5mm² HF XLPE SHF1</t>
  </si>
  <si>
    <t>OP-3534-14-006-12</t>
  </si>
  <si>
    <t>OP-3514-18-100-MRP</t>
  </si>
  <si>
    <t>Cabo pot nav 1kV 2x 6mm² HF XLPE SHF1</t>
  </si>
  <si>
    <t>Cabo pot nav 1kV 3x 95mm² HF XLPE SHF1</t>
  </si>
  <si>
    <t>Cabo pot nav 1kV 1x 4mm² EPR ST2</t>
  </si>
  <si>
    <t>Cabo pot nav 1kV 3x 1,5mm² HF XLPE SHF1</t>
  </si>
  <si>
    <t>Cabo pot nav 1kV 3x 25mm² EPR ST2</t>
  </si>
  <si>
    <t>Cabo pot nav 1kV 3x 2,5mm² HF XLPE SHF2</t>
  </si>
  <si>
    <t>Cabo pot nav 1kV 4x 10mm² HF EPR SHF2</t>
  </si>
  <si>
    <t>Cabo pot nav 1kV 1x 2,5mm² HF EPR SHF2</t>
  </si>
  <si>
    <t>Cabo pot nav 20kV 1x 95mm² HF XLPE SHF1</t>
  </si>
  <si>
    <t>Cabo pot nav 1kV 2x 2,5mm² HF EPR SHF1</t>
  </si>
  <si>
    <t>Cabo pot nav 1kV 2x 25mm² HF HEPR SHF1</t>
  </si>
  <si>
    <t>Cabo pot nav 4x 35mm² EPR ST2</t>
  </si>
  <si>
    <t>A051</t>
  </si>
  <si>
    <t>Cabo pot nav 1kV 3x 6mm² EPR ST2</t>
  </si>
  <si>
    <t>PV-3911-15-842-3</t>
  </si>
  <si>
    <t>Cabo pot nav 1kV 2x 70mm² HF EPR SHF2</t>
  </si>
  <si>
    <t>Cabo pot nav 1kV 1x 6mm² EPR ST2</t>
  </si>
  <si>
    <t>Cabo pot nav 1kV 2x 10mm² HF XLPE SHF1</t>
  </si>
  <si>
    <t>Cabo pot nav 6kV 3x 95mm² HF XLPE SHF1</t>
  </si>
  <si>
    <t>Cabo pot nav 1kV 2x 16mm² HF 90 SHF1</t>
  </si>
  <si>
    <t>Cabo pot nav 1kV 1x 120mm² EPR SH</t>
  </si>
  <si>
    <t>Cabo pot nav 1kV 2x 1,5mm² HF EPR SHF1</t>
  </si>
  <si>
    <t>Cabo pot nav 1kV 2x 2,5mm² HEPR ST2</t>
  </si>
  <si>
    <t>R051</t>
  </si>
  <si>
    <t>Cabo BCS red. 5kV 2AWG EPDM 204°C</t>
  </si>
  <si>
    <t>Cabo instr naval 1kV 01P 1,5mm² HFEPR</t>
  </si>
  <si>
    <t>Cabo instr naval 750V 12P 1,5mm² HFEPR</t>
  </si>
  <si>
    <t>Cabo instr naval 250V 02P 1,5mm² HFXLPE</t>
  </si>
  <si>
    <t>Cabo instr naval 1kV 01P 2,5mm² HFEPR</t>
  </si>
  <si>
    <t>Cabo instr naval 250V 01T 1,5mm² HFXLPE</t>
  </si>
  <si>
    <t>Cabo instr naval 250V 04P 1mm² HFXLPE</t>
  </si>
  <si>
    <t>PV-3542-18-001-14</t>
  </si>
  <si>
    <t>Cabo instr naval 250V 06P 1mm² HFXLPE</t>
  </si>
  <si>
    <t>Cabo instr naval 250V 12P 1mm² HFXLPE</t>
  </si>
  <si>
    <t>Cabo instr naval 250V 20P 1,5mm² HFXLPE</t>
  </si>
  <si>
    <t>Cabo instr naval 1kV 12P 1,5mm² HFXLPE</t>
  </si>
  <si>
    <t>Cabo instr naval 1kV 14P 2,5mm² HFEPR</t>
  </si>
  <si>
    <t>Cabo instr naval 1kV 20P 1,5mm² HFEPR</t>
  </si>
  <si>
    <t>Cabo instr naval 1kV 06T 1,5mm² HFEPR</t>
  </si>
  <si>
    <t>Cabo instr naval 1kV 12P 1mm² HFEPR</t>
  </si>
  <si>
    <t>Cabo instr naval 1kV 01P 1mm² EPR</t>
  </si>
  <si>
    <t>Cabo instr naval 750V 01T 1mm² HFEPR</t>
  </si>
  <si>
    <t>Cabo instr naval 750V 02P 0,75mm² HFEPR</t>
  </si>
  <si>
    <t>Cabo instr naval 250V 02P 1mm² HFXLPE</t>
  </si>
  <si>
    <t>Cabo instr naval 250V 12P 1,5mm² HFXLPE</t>
  </si>
  <si>
    <t>Cabo instr naval 1kV 08P 1,5mm² HFXLPE</t>
  </si>
  <si>
    <t>Cabo instr naval 1kV 08P 1,5mm² HFEPR</t>
  </si>
  <si>
    <t>Cabo instr naval 250V 20P 1mm² HFXLPE</t>
  </si>
  <si>
    <t>Cabo instr naval 250V 12T 1mm² HFXLPE</t>
  </si>
  <si>
    <t>Cabo instr naval 250V 12T 1,5mm² HFXLPE</t>
  </si>
  <si>
    <t>Cabo instr naval 250V 08P 1,5mm² HFXLPE</t>
  </si>
  <si>
    <t>Cabo instr naval 250V 08P 1mm² HFEPR</t>
  </si>
  <si>
    <t>Cabo instr naval 250V 01T 2,5mm² HFEPR</t>
  </si>
  <si>
    <t>Cabo instr naval 1kV 06T 1,5mm² EPR</t>
  </si>
  <si>
    <t>Cabo instr naval 1kV 01T 1mm² HFXLPE</t>
  </si>
  <si>
    <t>Cabo instr naval 250V 07P 1mm² HFEPR</t>
  </si>
  <si>
    <t>Cabo instr naval 750V 10P 1,5mm² HFEPR</t>
  </si>
  <si>
    <t>Anel c/"U" p/ident.fiação</t>
  </si>
  <si>
    <t>Anel c/"R" p/ident.fiação</t>
  </si>
  <si>
    <t>Anel c/"I" p/ident.fiação</t>
  </si>
  <si>
    <t>Marcador c/"D" p/ident.fiação</t>
  </si>
  <si>
    <t>Porta anel p/ident.fiação</t>
  </si>
  <si>
    <t>Anel c/"7" p/ident.fiação</t>
  </si>
  <si>
    <t>Marcador c/"1" p/ident.fiação</t>
  </si>
  <si>
    <t>Espiral p/ident.fiação</t>
  </si>
  <si>
    <t>Marcador p/ident.fiação</t>
  </si>
  <si>
    <t>PV-3912-18-981-124</t>
  </si>
  <si>
    <t>Anel c/" . " p/ident.fiação</t>
  </si>
  <si>
    <t>Marcador c/"K" p/ident.fiação</t>
  </si>
  <si>
    <t>Identificador c/"7" p/ident.fiação</t>
  </si>
  <si>
    <t>Identificador c/"4" p/ident.fiação</t>
  </si>
  <si>
    <t>Marcador c/ sinal " - " p/ident.fiação</t>
  </si>
  <si>
    <t>PV-3912-18-981-8</t>
  </si>
  <si>
    <t>Marcador c/"U" p/ident.fiação</t>
  </si>
  <si>
    <t>Anel c/"X" p/ident.fiação</t>
  </si>
  <si>
    <t>Anel c/"G" p/ident.fiação</t>
  </si>
  <si>
    <t>Anel c/"M" p/ident.fiação</t>
  </si>
  <si>
    <t>Marcador c/"M" p/ident.fiação</t>
  </si>
  <si>
    <t>Marcador c/"T" p/ident.fiação</t>
  </si>
  <si>
    <t>Marcador c/"Z" p/ident.fiação</t>
  </si>
  <si>
    <t>Marcador c/"5" p/ident.fiação</t>
  </si>
  <si>
    <t>Marcador c/"C" p/ident.fiação</t>
  </si>
  <si>
    <t>Marcador c/"8" p/ident.fiação</t>
  </si>
  <si>
    <t>Marcador c/"9" p/ident.fiação</t>
  </si>
  <si>
    <t>Marcador c/"4" p/ident.fiação</t>
  </si>
  <si>
    <t>Marcador c/"7" p/ident.fiação</t>
  </si>
  <si>
    <t>Marcador c/"B" p/ident.fiação</t>
  </si>
  <si>
    <t>Marcador c/"Y" p/ident.fiação</t>
  </si>
  <si>
    <t>Marcador c/"J" p/ident.fiação</t>
  </si>
  <si>
    <t>Porta etiqueta p/ident.fiação</t>
  </si>
  <si>
    <t>Marcador c/"H" p/ident.fiação</t>
  </si>
  <si>
    <t>Marcador c/"L" p/ident.fiação</t>
  </si>
  <si>
    <t>Marcador c/"I" p/ident.fiação</t>
  </si>
  <si>
    <t>Marcador c/ sinal " + " p/ident.fiação</t>
  </si>
  <si>
    <t>Marcador c/"Q" p/ident.fiação</t>
  </si>
  <si>
    <t>Marcador c/"N" p/ident.fiação</t>
  </si>
  <si>
    <t>Anel c/"D" p/ident.fiação</t>
  </si>
  <si>
    <t>Anel c/"W" p/ident.fiação</t>
  </si>
  <si>
    <t>Marcador c/" / " p/ident.fiação</t>
  </si>
  <si>
    <t>Marcador c/"A" p/ident.fiação</t>
  </si>
  <si>
    <t>Marcador c/"F" p/ident.fiação</t>
  </si>
  <si>
    <t>Marcador c/"0" p/ident.fiação</t>
  </si>
  <si>
    <t>Marcador c/"G" p/ident.fiação</t>
  </si>
  <si>
    <t>Marcador c/"P" p/ident.fiação</t>
  </si>
  <si>
    <t>Marcador c/"R" p/ident.fiação</t>
  </si>
  <si>
    <t>Marcador c/"S" p/ident.fiação</t>
  </si>
  <si>
    <t>Marcador c/"X" p/ident.fiação</t>
  </si>
  <si>
    <t>Identificador c/"9" p/ident.fiação</t>
  </si>
  <si>
    <t>Anel c/"T" p/ident.fiação</t>
  </si>
  <si>
    <t>Anel c/"L" p/ident.fiação</t>
  </si>
  <si>
    <t>Anel c/ sinal " + " p/ident.fiação</t>
  </si>
  <si>
    <t>Anel c/"K" p/ident.fiação</t>
  </si>
  <si>
    <t>Cortador de porca hidraulic. porca de 50</t>
  </si>
  <si>
    <t>Canaleta dupla 2 x 41,3 x 82,6mm 6 M</t>
  </si>
  <si>
    <t>Chapa AC A36 12,7x 1000x2000mm Bordas ap</t>
  </si>
  <si>
    <t>Chapa AC A36 25,4x 1000x2438mm Bordas ap</t>
  </si>
  <si>
    <t>Chapa AC A283 grC 12,7x 1000x3000mm Bord</t>
  </si>
  <si>
    <t>OP-3517-18-901-MRP</t>
  </si>
  <si>
    <t>Chapa AC A36 19,05x 1000x2000mm Bordas a</t>
  </si>
  <si>
    <t>IN-5275-17-024-4</t>
  </si>
  <si>
    <t>PV-3534-20-733-MRP</t>
  </si>
  <si>
    <t>Chapa AC A515 gr60 22,225x 2438x6000mm B</t>
  </si>
  <si>
    <t>Chapa AC A36 7,938x 1524x2000mm Bordas n</t>
  </si>
  <si>
    <t>PV-3518-18-612-MRP</t>
  </si>
  <si>
    <t>OP-3514-18-901-MRP</t>
  </si>
  <si>
    <t>Chapa AC A36 9,525x 1524x2000mm Bordas n</t>
  </si>
  <si>
    <t>OP-3534-20-732-MRP</t>
  </si>
  <si>
    <t>Chapa AC A36 7,938x 2440x6000mm Bordas a</t>
  </si>
  <si>
    <t>OP-5295-18-004-MRP</t>
  </si>
  <si>
    <t>PP-5295-19-012-MRP</t>
  </si>
  <si>
    <t>PV-3534-18-009-14</t>
  </si>
  <si>
    <t>Chapa AC A36 25,4x 1000x2000mm Bordas nã</t>
  </si>
  <si>
    <t>Chapa AC A36 12,7x 2440x6000mm Bordas ap</t>
  </si>
  <si>
    <t>PV-3534-19-732-MRP</t>
  </si>
  <si>
    <t>Chapa AC A36 6,35x 2438x6000mm Bordas nã</t>
  </si>
  <si>
    <t>OP-3515-19-901-MRP</t>
  </si>
  <si>
    <t>OP-3522-19-901-MRP</t>
  </si>
  <si>
    <t>Chapa AC A516 gr70 9,525x 1500x2200mm Bo</t>
  </si>
  <si>
    <t>Chapa AC A516 gr60 22,225x 2000x6000mm B</t>
  </si>
  <si>
    <t>OP-3534-20-720-MRP</t>
  </si>
  <si>
    <t>Chapa AC DH36 19,05x 2540x6000 mm Bordas</t>
  </si>
  <si>
    <t>PV-3523-18-615-MRP</t>
  </si>
  <si>
    <t>Chapa AC A131 EH36 12,7x 2440x8000mm Bor</t>
  </si>
  <si>
    <t>Chapa AC A36 9,525x 2440x6000mm Bordas n</t>
  </si>
  <si>
    <t>Chapa AC A36 12,7x 2440x12000mm Bordas n</t>
  </si>
  <si>
    <t>Chapa AC A36 19,05x 2440x6000mm Bordas n</t>
  </si>
  <si>
    <t>Chapa AC A36 7,938x 2440x6000mm Bordas n</t>
  </si>
  <si>
    <t>Chapa AC A36 25,4x 2440x6000mm Bordas nã</t>
  </si>
  <si>
    <t>Chapa AC A36 7,938x 2440x12000mm Bordas</t>
  </si>
  <si>
    <t>Chapa AC A36 6,35x 2440x6000mm Bordas ap</t>
  </si>
  <si>
    <t>Chapa AC A131 AH36 25,4x 2440x12000mm Bo</t>
  </si>
  <si>
    <t>OP-3520-18-901-MRP</t>
  </si>
  <si>
    <t>Chapa AC A131 AH36 6,35x 2440x6000mm Bor</t>
  </si>
  <si>
    <t>Chapa AC A131 AH36 7,938x 2440x6000mm Bo</t>
  </si>
  <si>
    <t>PV-3534-18-947-MRP</t>
  </si>
  <si>
    <t>Chapa AC A131 AH36 15,875x 2440x6000mm B</t>
  </si>
  <si>
    <t>Chapa AC A36 19,05x 1000x1000mm Bordas a</t>
  </si>
  <si>
    <t>Chapa AC A131 grA 12,7x 2440x12000mm Bor</t>
  </si>
  <si>
    <t>OP-3516-19-966-MRP</t>
  </si>
  <si>
    <t>Chapa AC A131 EH36 19,05x 2440x6000mm Bo</t>
  </si>
  <si>
    <t>Chapa AC A131 AH36 12,7x 2440x6000mm Bor</t>
  </si>
  <si>
    <t>JP-3A26-17-589-541</t>
  </si>
  <si>
    <t>PV-3534-18-933-MRP</t>
  </si>
  <si>
    <t>PV-3534-20-718-MRP</t>
  </si>
  <si>
    <t>Chapa AC A131 grA 9,525x 1000x2000mm Bor</t>
  </si>
  <si>
    <t>Chapa AC A516 gr70 6,35x 1000x6000mm Bor</t>
  </si>
  <si>
    <t>Chapa AC A131 AH36 22,225x 1000x2000mm B</t>
  </si>
  <si>
    <t>Chapa AC A131 EH36 63,5x 2440x6000mm Bor</t>
  </si>
  <si>
    <t>Chapa AC A131 AH36 25,4x 700x1700mm Bord</t>
  </si>
  <si>
    <t>Chapa AC A36 12,7x 400x400mm Bordas não</t>
  </si>
  <si>
    <t>Chapa AC A131 AH36 12,7x 1470x1880mm Bor</t>
  </si>
  <si>
    <t>OP-3514-18-902-MRP</t>
  </si>
  <si>
    <t>Chapa AC EN 10025-2 S355J2N 50,8x 2440x6</t>
  </si>
  <si>
    <t>Chapa AC A131 EH36 19,05x 2440x9000mm Bo</t>
  </si>
  <si>
    <t>Chapa AC A36 15,875x 2440x6000mm Bordas</t>
  </si>
  <si>
    <t>PP-3668-20-177-3</t>
  </si>
  <si>
    <t>Chapa AC A516 gr70 9,525x 2440x6000mm Bo</t>
  </si>
  <si>
    <t>Chapa AC A131 AH36 19,05x 2440x12000mm B</t>
  </si>
  <si>
    <t>Chapa AC A131 EH36 25,4x 2440x6000mm Bor</t>
  </si>
  <si>
    <t>Chapa AC A36 12,7x 635x635mm Bordas não</t>
  </si>
  <si>
    <t>Chapa AC A131 grA 22,225x 2540x6000 mm B</t>
  </si>
  <si>
    <t>Chapa AC A516 gr70 533x1830mm Bordas não</t>
  </si>
  <si>
    <t>Chapa AC A516 gr70 76x641mm Bordas não a</t>
  </si>
  <si>
    <t>Chapa AC A36 9,525x 2440x12000mm Bordas</t>
  </si>
  <si>
    <t>Apoio anti-atrito 2x12,71x6,35pol 6 5/8"</t>
  </si>
  <si>
    <t>Apoio anti-atrito 2x22,92x11,45pol 12 3/</t>
  </si>
  <si>
    <t>Apoio anti-atrito 2x120x250pol 4 1/2"</t>
  </si>
  <si>
    <t>Apoio anti-atrito 28"</t>
  </si>
  <si>
    <t>Apoio anti-atrito 22"</t>
  </si>
  <si>
    <t>Vaso sanitário</t>
  </si>
  <si>
    <t>Guarda-corpo</t>
  </si>
  <si>
    <t>Guarda-corpo fibra d/vidro c/resina 2000</t>
  </si>
  <si>
    <t>Guarda-corpo fibra d/vidro</t>
  </si>
  <si>
    <t>Degrau fibra d/vidro c/resina p/escada 1</t>
  </si>
  <si>
    <t>Rodapé fibra d/vidro p/plataforma</t>
  </si>
  <si>
    <t>Perfil extrudado</t>
  </si>
  <si>
    <t>Anodo alum. 750x146x165mm</t>
  </si>
  <si>
    <t>Anodo magn. 3/4 NPTx750mm</t>
  </si>
  <si>
    <t>Cabo aço 6x25 Filler AF 1/2" x 200m</t>
  </si>
  <si>
    <t>Cabo aço 6x19 Seale AF 1/4" x 40m</t>
  </si>
  <si>
    <t>Cabo aço 6x25FillerAACI 1 1/8"</t>
  </si>
  <si>
    <t>Cabo especial 6x19 AACI 1/4"</t>
  </si>
  <si>
    <t>Cabo aço 6x41 AF 7/8"</t>
  </si>
  <si>
    <t>Cabo aço 35x7 AA 14mm x 80m</t>
  </si>
  <si>
    <t>Cabo especial 35x7 24mm</t>
  </si>
  <si>
    <t>Cabo especial 13mm x 56m</t>
  </si>
  <si>
    <t>Cabo aço 6x41WS AF 26mm x 55m</t>
  </si>
  <si>
    <t>Cabo aço 22mm x 70m</t>
  </si>
  <si>
    <t>Cabo aço 6x25FillerAACI 1"</t>
  </si>
  <si>
    <t>Cabo especial 42mm x 400m</t>
  </si>
  <si>
    <t>Cabo especial 35x7 AACI 1"</t>
  </si>
  <si>
    <t>Cabo especial 66mm x 400m</t>
  </si>
  <si>
    <t>Cabo especial 2 1/4" x 450m</t>
  </si>
  <si>
    <t>Cabo aço 7/8" x 2,9m</t>
  </si>
  <si>
    <t>Cabo especial 30mm</t>
  </si>
  <si>
    <t>Cabo especial 6x36WS AACI 51mm x 550m</t>
  </si>
  <si>
    <t>Cabo especial 42mm x 500m</t>
  </si>
  <si>
    <t>Cabo aço 35x7 AA 22mm</t>
  </si>
  <si>
    <t>Cabo aço 6x25FillerAACI 3/4" x 74m</t>
  </si>
  <si>
    <t>0906</t>
  </si>
  <si>
    <t>Cabo aço 6x36 WS AF 14mm</t>
  </si>
  <si>
    <t>Cabo aço 6x41WS AACI 1 1/2"</t>
  </si>
  <si>
    <t>A906</t>
  </si>
  <si>
    <t>R906</t>
  </si>
  <si>
    <t>Cabo aço 73mm x 1000m</t>
  </si>
  <si>
    <t>Cabo aço 6x36 WS AF 22mm</t>
  </si>
  <si>
    <t>Amarra s/malhete DN elo 76mm x 2,0m</t>
  </si>
  <si>
    <t>Amarra c/malhete DN elo 76mm x 10,0m</t>
  </si>
  <si>
    <t>Amarra naval c/malhete DN elo 24mm x 2,0</t>
  </si>
  <si>
    <t>Barra roscada A307-B 3/4"-10UNC galv</t>
  </si>
  <si>
    <t>Barra roscada A307-B 5/16"-18UNC galv</t>
  </si>
  <si>
    <t>Barra roscada A320-L7 3/4"-10UNC</t>
  </si>
  <si>
    <t>Barra roscada AC 8.8 M5-0,80</t>
  </si>
  <si>
    <t>Barra roscada A193-B7 1"-8UNC-2A cadm</t>
  </si>
  <si>
    <t>Barra roscada A193-B7 1/2"-13UNC cadm</t>
  </si>
  <si>
    <t>Barra roscada A193-B7 1 1/2"-6UNC</t>
  </si>
  <si>
    <t>Barra roscada A193-B8 M6-1,00</t>
  </si>
  <si>
    <t>Barra roscada A193-B7 1/2"-13UNC</t>
  </si>
  <si>
    <t>Barra roscada SAE 1045 1/4"-20FPP</t>
  </si>
  <si>
    <t>Barra roscada SAE 1045 3/8"-16UNC</t>
  </si>
  <si>
    <t>Barra roscada SAE 1045 5/16"-18UNC</t>
  </si>
  <si>
    <t>Barra roscada AC 8.8 5/8"-11UNC</t>
  </si>
  <si>
    <t>Barra roscada AC 8.8 M22-2,50</t>
  </si>
  <si>
    <t>Barra roscada SAE-1020 5/8"-11UNC cadm</t>
  </si>
  <si>
    <t>Barra roscada A193-B7M 7/8"-9UNC cadm</t>
  </si>
  <si>
    <t>Barra roscada A193-B7M 1"-8UNC-2A cadm</t>
  </si>
  <si>
    <t>Barra roscada SAE-1020 3/4"-10UNC</t>
  </si>
  <si>
    <t>Barra roscada A193-B7 3/8"-16UNC cadm</t>
  </si>
  <si>
    <t>Barra roscada A193-B7 M12-1,75 cadm</t>
  </si>
  <si>
    <t>Barra roscada A193-B7 M20-2,50 cadm</t>
  </si>
  <si>
    <t>Barra roscada A193-B7 M48-5,00</t>
  </si>
  <si>
    <t>Barra roscada A193-B8 cl.1 5/8"-11UNC</t>
  </si>
  <si>
    <t>PP-5270-17-019-MRP</t>
  </si>
  <si>
    <t>Barra roscada A193-B8M cl.1 M8-1,25</t>
  </si>
  <si>
    <t>Barra roscada A193-B7 1 1/4"-8UN</t>
  </si>
  <si>
    <t>Barra roscada 3/4"-10UNC</t>
  </si>
  <si>
    <t>Barra roscada AISI 316L M10-1,00</t>
  </si>
  <si>
    <t>Barra roscada 5/8"-11UNC</t>
  </si>
  <si>
    <t>Barra roscada A193-B6 M20-2,50</t>
  </si>
  <si>
    <t>Barra roscada A193-B7 M20-2,50</t>
  </si>
  <si>
    <t>Barra roscada A193-B8 cl.1 M12-1,75</t>
  </si>
  <si>
    <t>Barra roscada A193-B7 5/8"-11UNC</t>
  </si>
  <si>
    <t>Barra roscada UNS S17400 (17.4 PH) 1"-8U</t>
  </si>
  <si>
    <t>Rolamento esf. rígido Y 20x 47x 43mm</t>
  </si>
  <si>
    <t>Rolamento esf. autocomp. 40x 90x 33mm</t>
  </si>
  <si>
    <t>Rolamento esf. autocomp. 45x 85x 19mm</t>
  </si>
  <si>
    <t>Rolamento esf. autocomp. 55x 120x 29mm</t>
  </si>
  <si>
    <t>Rolamento esf. ctt.ang. 35x 80x 34,9mm</t>
  </si>
  <si>
    <t>Rolamento esf. rígido 110x 240x 50mm</t>
  </si>
  <si>
    <t>Rolamento esf. rígido 130x 200x 33mm</t>
  </si>
  <si>
    <t>Rolamento esf. rígido 150x 225x 35mm</t>
  </si>
  <si>
    <t>Rolamento esf. rígido 17x 40x 12mm</t>
  </si>
  <si>
    <t>Rolamento esf. rígido 40x 68x 15mm</t>
  </si>
  <si>
    <t>Rolamento esf. ctt.ang. 55x 120x 49,2mm</t>
  </si>
  <si>
    <t>Rolamento esf. rígido 20x 47x 14mm</t>
  </si>
  <si>
    <t>Rolamento esf. ctt.ang. 20x 47x 14mm</t>
  </si>
  <si>
    <t>Rolamento esf. rígido 55x 90x 18mm</t>
  </si>
  <si>
    <t>Rolamento esf. rígido 17x 47x 14mm</t>
  </si>
  <si>
    <t>Rolamento esf. rígido 120x 260x 55mm</t>
  </si>
  <si>
    <t>Rolamento esf. rígido 70x 125x 24mm</t>
  </si>
  <si>
    <t>Rolamento esf. rígido 50x 110x 27mm</t>
  </si>
  <si>
    <t>Rolamento esf. rígido 50x 90x 20mm</t>
  </si>
  <si>
    <t>Rolamento esf. ctt.ang. 85x 180x 41mm</t>
  </si>
  <si>
    <t>Rolamento esf. ctt.ang. 50x 90x 20mm</t>
  </si>
  <si>
    <t>Rolamento esf. rígido 45x 75x 16mm</t>
  </si>
  <si>
    <t>Rolamento esf. rígido 90x 140x 24mm</t>
  </si>
  <si>
    <t>Rolamento esf. rígido 17x 35x 10mm</t>
  </si>
  <si>
    <t>Rolamento esf. autocomp. 30x 62x 16mm</t>
  </si>
  <si>
    <t>Rolamento esf. rígido 85x 180x 41mm</t>
  </si>
  <si>
    <t>Rolamento esf. rígido 70x 150x 35mm</t>
  </si>
  <si>
    <t>Rolamento esf. ctt.ang. 50x 90x 40mm</t>
  </si>
  <si>
    <t>Rolamento esf. ctt.ang. 50x 110x 27mm</t>
  </si>
  <si>
    <t>Rolamento esf. rígido 20x 52x 15mm</t>
  </si>
  <si>
    <t>Rolamento esf. rígido 95x 145x 24mm</t>
  </si>
  <si>
    <t>Rolamento esf. rígido 120x 215x 40mm</t>
  </si>
  <si>
    <t>Rolamento esf. autocomp. 45x 100x 36mm</t>
  </si>
  <si>
    <t>Rolamento esf. ctt.ang. 25x 52x 20,6mm</t>
  </si>
  <si>
    <t>Rolamento esf. rígido 35x 72x 17mm</t>
  </si>
  <si>
    <t>Rolamento esf. rígido Y 40x 80x 49,2mm</t>
  </si>
  <si>
    <t>Rolamento esf. rígido 40x 80x 24mm</t>
  </si>
  <si>
    <t>Rolamento esf. rígido 130x 230x 40mm</t>
  </si>
  <si>
    <t>Rolamento esf. ctt.ang. 70x 150x 63,5mm</t>
  </si>
  <si>
    <t>Rolamento esf. rígido 45x 100x 25mm</t>
  </si>
  <si>
    <t>Rolamento esf. ctt.ang. 95x 200x 90mm</t>
  </si>
  <si>
    <t>Rolamento esf. ctt.ang. 60x 130x 31mm</t>
  </si>
  <si>
    <t>Rolamento esf. rígido 75x 115x 20mm</t>
  </si>
  <si>
    <t>Rolamento esf. rígido 25x 52x 15mm</t>
  </si>
  <si>
    <t>Rolamento esf. ctt.ang. 110x 200x 69,8mm</t>
  </si>
  <si>
    <t>Rolamento esf. rígido 20x 42x 12mm</t>
  </si>
  <si>
    <t>Rolamento esf. rígido 25x 80x 21mm</t>
  </si>
  <si>
    <t>Rolamento esf. rígido 25x 62x 17mm</t>
  </si>
  <si>
    <t>Rolamento esf. rígido 40x 80x 18mm</t>
  </si>
  <si>
    <t>Rolamento esf. ctt.ang. 30x 62x 16mm</t>
  </si>
  <si>
    <t>Rolamento esf. rígido 65x 120x 23mm</t>
  </si>
  <si>
    <t>Rolamento esf. autocomp. 50x 110x 40mm</t>
  </si>
  <si>
    <t>Rolamento esf. ctt.ang. 65x 140x 33mm</t>
  </si>
  <si>
    <t>Rolamento esf. rígido 80x 170x 37mm</t>
  </si>
  <si>
    <t>Rolamento esf. rígido 60x 95x 18mm</t>
  </si>
  <si>
    <t>Rolamento esf. autocomp. 45x 90x 36mm</t>
  </si>
  <si>
    <t>Rolamento esf. ctt.ang. 70x 150x 35mm</t>
  </si>
  <si>
    <t>Rolamento</t>
  </si>
  <si>
    <t>Rolamento esf. rígido 80x 125x 22mm</t>
  </si>
  <si>
    <t>Rolamento esf. rígido 15x 42x 13mm</t>
  </si>
  <si>
    <t>Rolamento esf. ctt.ang. 80x 170x 39mm</t>
  </si>
  <si>
    <t>Rolamento esf. ctt.ang. 85x 180x 73mm</t>
  </si>
  <si>
    <t>Rolamento esf. ctt.ang. 40x 90x 23mm</t>
  </si>
  <si>
    <t>Rolamento esf. ctt.ang. 20x 52x 22,2mm</t>
  </si>
  <si>
    <t>Rolamento esf. ctt.ang. 75x 160x 37mm</t>
  </si>
  <si>
    <t>Rolamento esf. rígido 100x 125x 13mm</t>
  </si>
  <si>
    <t>Rolamento esf. rígido 25x 52x 31mm</t>
  </si>
  <si>
    <t>Rolamento esf. rígido 12x 32x 10mm</t>
  </si>
  <si>
    <t>Rolamento esf. rígido 40x 90x 23mm</t>
  </si>
  <si>
    <t>Rolamento esf. rígido 30x 62x 48,30mm</t>
  </si>
  <si>
    <t>Rolamento esf. rígido Y 40x 86x 43mm</t>
  </si>
  <si>
    <t>Rolamento esf. rígido 140x 175x 18mm</t>
  </si>
  <si>
    <t>Rolamento esf. autocomp. 30x 62x 35,72mm</t>
  </si>
  <si>
    <t>Rolamento esf. ctt.ang. 25x 52x 15mm</t>
  </si>
  <si>
    <t>Rolamento esf. rígido 30x 62x 23,8mm</t>
  </si>
  <si>
    <t>Rolamento esf. rígido 105x 225x 49mm</t>
  </si>
  <si>
    <t>Rolamento esf. rígido 110x 170x 28mm</t>
  </si>
  <si>
    <t>Rolamento esf. rígido 140x 210x 33mm</t>
  </si>
  <si>
    <t>Rolamento esf. ctt.ang. 110x 240x 50mm</t>
  </si>
  <si>
    <t>Rolamento esf. rígido 85x 130x 14mm</t>
  </si>
  <si>
    <t>Rolamento esf. rígido 75x 160x 37mm</t>
  </si>
  <si>
    <t>Rolamento esf. rígido 120x 180x 80mm</t>
  </si>
  <si>
    <t>Rolamento esf. rígido 50x 95x 31mm</t>
  </si>
  <si>
    <t>Rolamento esf. autocomp. 32x 62x 17mm</t>
  </si>
  <si>
    <t>Rolamento esf. rígido Y 45x 85x 50mm</t>
  </si>
  <si>
    <t>Rolamento esf. rígido 65x 100x 11mm</t>
  </si>
  <si>
    <t>Rolamento esf. ctt.ang. 140x 210x 33mm</t>
  </si>
  <si>
    <t>Rolamento esf. rígido Y 15x 42x 13mm</t>
  </si>
  <si>
    <t>Rolamento esf. rígido 80x 200x 48mm</t>
  </si>
  <si>
    <t>Rolamento esf. ctt.ang. 35x 72x 17mm</t>
  </si>
  <si>
    <t>Rolamento esf. autocomp. 35x 80x 21mm</t>
  </si>
  <si>
    <t>Rolamento esf. rígido 65x 100x 18mm</t>
  </si>
  <si>
    <t>Rolamento esf. autocomp. 65x 140x 33mm</t>
  </si>
  <si>
    <t>Rolamento esf. autocomp. 70x 125x 31mm</t>
  </si>
  <si>
    <t>Rolamento esf. autocomp. 45x 100x 25mm</t>
  </si>
  <si>
    <t>Rolamento esf. rígido 25x 47x 12mm</t>
  </si>
  <si>
    <t>Junta perm. A AC-R10mm INSGR0,38MM DE 71</t>
  </si>
  <si>
    <t>Junta perm. A AC-R10mm INSGR0,38MM DE 10</t>
  </si>
  <si>
    <t>Junta perm. A AI-304 INSGR0,38MM DE 1265</t>
  </si>
  <si>
    <t>Junta perm. B AC 90HB-R10mm INSGR0,38MM</t>
  </si>
  <si>
    <t>Junta perm. B AI S32205 INSGR0,38MM DE 7</t>
  </si>
  <si>
    <t>Junta perm. A AI S32205 INSGR0,38MM DE 1</t>
  </si>
  <si>
    <t>Junta perm. A AC 90HB INSGR0,38MM DE 131</t>
  </si>
  <si>
    <t>Junta perm. A AC 90HB INSGR0,38MM DE 121</t>
  </si>
  <si>
    <t>Junta perm. A AI-316L INSGR0,38MM DE 981</t>
  </si>
  <si>
    <t>Junta perm. B INSGR0,38MM DE 1033mm</t>
  </si>
  <si>
    <t>Junta perm. B INSGR0,38MM DE 1070mm</t>
  </si>
  <si>
    <t>Junta perm. A INSGR0,38MM DE 930mm</t>
  </si>
  <si>
    <t>Junta perm. B AISI 316 R10mm+graflex 0,3</t>
  </si>
  <si>
    <t>Junta perm. A AI-316 INSGR0,38MM DE 1100</t>
  </si>
  <si>
    <t>Junta perm. B AI 321-R10 graf. INSGR0,38</t>
  </si>
  <si>
    <t>Junta perm. A AC 90HB INSGR0,38MM DE 123</t>
  </si>
  <si>
    <t>Junta perm. A AC 90HB INSGR0,38MM DE 117</t>
  </si>
  <si>
    <t>Junta perm. A AC 90HB INSGR0,38MM DE 126</t>
  </si>
  <si>
    <t>Junta perm. A AC 90HB INSGR0,38MM DE 111</t>
  </si>
  <si>
    <t>Junta perm. J AC 90HB-R10mm INSGR0,38MM</t>
  </si>
  <si>
    <t>Junta perm. B AI S32205 INSGR0,38MM DE 1</t>
  </si>
  <si>
    <t>Junta perm. A AI  321 INSGR0,38MM DE 104</t>
  </si>
  <si>
    <t>Junta perm. D AC 90HB-R10mm INSGR0,38MM</t>
  </si>
  <si>
    <t>Junta perm. A AC 90HB INSGR0,38MM DE 710</t>
  </si>
  <si>
    <t>Junta perm. B AI 316-R10mm INSGR0,38MM D</t>
  </si>
  <si>
    <t>Junta perm. A AI-316 INSGR0,38MM DE 1178</t>
  </si>
  <si>
    <t>Junta perm. A AI-316 INSGR0,38MM DE 351m</t>
  </si>
  <si>
    <t>Junta perm. F1 AC 90HB-R10mm INSGR0,38MM</t>
  </si>
  <si>
    <t>Junta perm. L1 AI 316-R10mm INSGR0,38MM</t>
  </si>
  <si>
    <t>Junta perm. A latão R8mm INSGR0,38MM DE</t>
  </si>
  <si>
    <t>Junta perm. A INSGR0,38MM DE 399mm</t>
  </si>
  <si>
    <t>Junta perm. B AC 90HB-R6mm INSGR0,38MM D</t>
  </si>
  <si>
    <t>Junta perm. A AC 90HB INSGR0,38MM DE 179</t>
  </si>
  <si>
    <t>Junta perm. A AI-316L INSGR0,38MM DE 135</t>
  </si>
  <si>
    <t>Junta perm. A AI 316L-R10 graf. INSGR0,3</t>
  </si>
  <si>
    <t>Junta perm. A AI 316 c/fita graf. INSGR0</t>
  </si>
  <si>
    <t>Junta perm. A INSGR0,38MM DE 881mm</t>
  </si>
  <si>
    <t>Junta perm. A INSGR0,38MM DE 957mm</t>
  </si>
  <si>
    <t>Junta perm. L2 AI 316-R10mm INSGR0,38MM</t>
  </si>
  <si>
    <t>Junta perm. A N04400 c/fita graflex INSG</t>
  </si>
  <si>
    <t>Junta perm. A AI-304 INSGR0,38MM DE 323m</t>
  </si>
  <si>
    <t>Junta perm. B INSGR0,38MM DE 1036mm</t>
  </si>
  <si>
    <t>Junta perm. A INSGR0,38MM DE 1265mm</t>
  </si>
  <si>
    <t>PV-3912-18-886-MRP</t>
  </si>
  <si>
    <t>Junta perm. A AC 90HB INSGR0,38MM DE 485</t>
  </si>
  <si>
    <t>Junta perm. A AC 90HB INSGR0,38MM DE 345</t>
  </si>
  <si>
    <t>Junta perm. A AC 90HB INSGR0,38MM DE 292</t>
  </si>
  <si>
    <t>Junta perm. B AI 304-R10-graflex INSGR0,</t>
  </si>
  <si>
    <t>Junta perm. D AC 90HB-R12mm INSGR0,38MM</t>
  </si>
  <si>
    <t>Junta perm. B DE 1265mm</t>
  </si>
  <si>
    <t>Junta perm. A AC 90HB INSGR0,38MM DE 125</t>
  </si>
  <si>
    <t>Junta perm. A AC-R10mm INSGR0,38MM DE 11</t>
  </si>
  <si>
    <t>Junta perm. A AI-316 INSGR0,38MM DE 500m</t>
  </si>
  <si>
    <t>Junta perm. A AI-304 INSGR0,38MM DE 1237</t>
  </si>
  <si>
    <t>Junta perm. A INSGR0,38MM DE 358mm</t>
  </si>
  <si>
    <t>Junta perm. B AI 316 R12mm INSGR0,38MM D</t>
  </si>
  <si>
    <t>Junta perm. A AC 90HB INSGR0,38MM DE 852</t>
  </si>
  <si>
    <t>Junta perm. A AC 120HB INSGR0,38MM DE 87</t>
  </si>
  <si>
    <t>Junta perm. A AC 90HB INSGR0,38MM DE 783</t>
  </si>
  <si>
    <t>Junta perm. A INSGR0,38MM DE 1137mm</t>
  </si>
  <si>
    <t>Junta perm. A AI-316 INSGR0,38MM DE 913m</t>
  </si>
  <si>
    <t>Junta perm. A AI-316 INSGR0,38MM DE 1080</t>
  </si>
  <si>
    <t>Junta perm. A AI-316 INSGR0,38MM DE 1010</t>
  </si>
  <si>
    <t>Junta perm. A AC 90HB INSGR0,38MM DE 553</t>
  </si>
  <si>
    <t>Junta perm. A AC 90HB INSGR0,38MM DE 669</t>
  </si>
  <si>
    <t>Junta perm. A AC 90HB INSGR0,38MM DE 477</t>
  </si>
  <si>
    <t>Junta perm. A AC 90HB INSGR0,38MM DE 334</t>
  </si>
  <si>
    <t>Junta perm. A AC 90HB INSGR0,38MM DE 447</t>
  </si>
  <si>
    <t>Junta perm. A AC 90HB INSGR0,38MM DE 545</t>
  </si>
  <si>
    <t>Junta perm. N AC 90HB-R10mm INSGR0,38MM</t>
  </si>
  <si>
    <t>Junta perm. A AC 90HB INSGR0,38MM DE 636</t>
  </si>
  <si>
    <t>Junta perm. A AI-316 INSGR0,38MM DE 941m</t>
  </si>
  <si>
    <t>Junta perm. A AI-316 INSGR0,38MM DE 709m</t>
  </si>
  <si>
    <t>Junta perm. A AI-304 INSGR0,38MM DE 1187</t>
  </si>
  <si>
    <t>Junta perm. A AI-304 INSGR0,38MM DE 1361</t>
  </si>
  <si>
    <t>Junta perm. B AC 120HB-R12mm INSGR0,38MM</t>
  </si>
  <si>
    <t>Junta perm. A AC 120HB INSGR0,38MM DE 12</t>
  </si>
  <si>
    <t>Junta perm. A AI-316 INSGR0,38MM DE 980m</t>
  </si>
  <si>
    <t>Junta perm. A AI  321 INSGR0,38MM DE 111</t>
  </si>
  <si>
    <t>Junta perm. A AC 90HB INSGR0,38MM DE 300</t>
  </si>
  <si>
    <t>Junta perm. M AC 90HB-R10mm INSGR0,38MM</t>
  </si>
  <si>
    <t>Junta perm. F AI 316-R10mm INSGR0,38MM D</t>
  </si>
  <si>
    <t>Junta perm. A AI-316 INSGR0,38MM DE 1180</t>
  </si>
  <si>
    <t>Junta perm. C AI 321-R8mm INSGR0,38MM DE</t>
  </si>
  <si>
    <t>Junta perm. B INSGR0,38MM DE 1265mm</t>
  </si>
  <si>
    <t>Junta perm. A AI  321 INSGR0,38MM DE 102</t>
  </si>
  <si>
    <t>Junta perm. B AI 321-R10mm INSGR0,38MM D</t>
  </si>
  <si>
    <t>Junta perm. A AI-316 INSGR0,38MM DE 1158</t>
  </si>
  <si>
    <t>Junta perm. A AC 90HB INSGR0,38MM DE 500</t>
  </si>
  <si>
    <t>Junta perm. A AC 90HB INSGR0,38MM DE 490</t>
  </si>
  <si>
    <t>Junta perm. B AI 316L-R10 graf. INSGR0,3</t>
  </si>
  <si>
    <t>Junta perm. A AC 90HB INSGR0,38MM DE 627</t>
  </si>
  <si>
    <t>Junta perm. A AI-316 INSGR0,38MM DE 1165</t>
  </si>
  <si>
    <t>Junta perm. A AC 90HB INSGR0,38MM DE 362</t>
  </si>
  <si>
    <t>Junta perm. B AI 304-R8 INSGR0,38MM DE 3</t>
  </si>
  <si>
    <t>Junta perm. A AI-304 INSGR0,38MM DE 470m</t>
  </si>
  <si>
    <t>Junta perm. A AC 90HB INSGR0,38MM DE 146</t>
  </si>
  <si>
    <t>Junta perm. A AC 90HB INSGR0,38MM DE 156</t>
  </si>
  <si>
    <t>Junta perm. A AI-316 INSGR0,38MM DE 337m</t>
  </si>
  <si>
    <t>Junta perm. A AI-316 INSGR0,38MM DE 398m</t>
  </si>
  <si>
    <t>Junta perm. A AC 90HB INSGR0,38MM DE 297</t>
  </si>
  <si>
    <t>Junta perm. A AC 90HB INSGR0,38MM DE 351</t>
  </si>
  <si>
    <t>Junta perm. A AC 90HB INSGR0,38MM DE 425</t>
  </si>
  <si>
    <t>Junta perm. A AC 90HB INSGR0,38MM DE 298</t>
  </si>
  <si>
    <t>Junta perm. A AI-316L INSGR0,38MM DE 926</t>
  </si>
  <si>
    <t>Junta perm. A AC 90HB INSGR0,38MM DE 116</t>
  </si>
  <si>
    <t>Junta perm. P AISI 316 R10mm+graflex 0,3</t>
  </si>
  <si>
    <t>Junta perm. A AC 90HB INSGR0,38MM DE 720</t>
  </si>
  <si>
    <t>Junta perm. B N04400 R10mm c/fita grafle</t>
  </si>
  <si>
    <t>Junta perm. B AI 304-R10 INSGR0,38MM DE</t>
  </si>
  <si>
    <t>Junta perm. A INSGR0,38MM DE 494mm</t>
  </si>
  <si>
    <t>Junta perm. D AI 316-R10mm INSGR0,38MM D</t>
  </si>
  <si>
    <t>Junta perm. A AI-304 INSGR0,38MM DE 301m</t>
  </si>
  <si>
    <t>Junta perm. A AI-304 INSGR0,38MM DE 564m</t>
  </si>
  <si>
    <t>Junta perm. J AI 304-R13-graflex INSGR0,</t>
  </si>
  <si>
    <t>Junta perm. A AI-316 INSGR0,38MM DE 1248</t>
  </si>
  <si>
    <t>Junta perm. B INSGR0,38MM DE 561mm</t>
  </si>
  <si>
    <t>Junta perm. A AC 90HB INSGR0,38MM DE 561</t>
  </si>
  <si>
    <t>Junta perm. A AC 90HB INSGR0,38MM DE 634</t>
  </si>
  <si>
    <t>Junta perm. A AC 90HB INSGR0,38MM DE 410</t>
  </si>
  <si>
    <t>Junta perm. A AI-304 INSGR0,38MM DE 381m</t>
  </si>
  <si>
    <t>Junta perm. L AI 304-R10 INSGR0,38MM DE</t>
  </si>
  <si>
    <t>Junta perm. A AI-316 INSGR0,38MM DE 305m</t>
  </si>
  <si>
    <t>Junta perm. A AC 90HB INSGR0,38MM DE 604</t>
  </si>
  <si>
    <t>Junta perm. A AI-304 INSGR0,38MM DE 1258</t>
  </si>
  <si>
    <t>Junta perm. L AI 316-R10mm INSGR0,38MM D</t>
  </si>
  <si>
    <t>Junta perm. A AC 90HB INSGR0,38MM DE 321</t>
  </si>
  <si>
    <t>Junta perm. B AC 90HB R10-graflex INSGR0</t>
  </si>
  <si>
    <t>Junta perm. A AC 90HB INSGR0,38MM DE 451</t>
  </si>
  <si>
    <t>Junta perm. A AI-316 INSGR0,38MM DE 752m</t>
  </si>
  <si>
    <t>Junta perm. A AI-316 INSGR0,38MM DE 1330</t>
  </si>
  <si>
    <t>Junta perm. A AI-316 INSGR0,38MM DE 1183</t>
  </si>
  <si>
    <t>Junta perm. A AI-316 INSGR0,38MM DE 1149</t>
  </si>
  <si>
    <t>Junta perm. A AI-316 INSGR0,38MM DE 1272</t>
  </si>
  <si>
    <t>Junta perm. A AC 90HB INSGR0,38MM DE 440</t>
  </si>
  <si>
    <t>Junta perm. A AI-316 INSGR0,38MM DE 262m</t>
  </si>
  <si>
    <t>Junta perm. A AI-316 INSGR0,38MM DE 382m</t>
  </si>
  <si>
    <t>Junta perm. B AI 304-R5 INSGR0,38MM DE 3</t>
  </si>
  <si>
    <t>Junta perm. A AC 90HB INSGR0,38MM DE 394</t>
  </si>
  <si>
    <t>Junta perm. A AI-316 INSGR0,38MM DE 840m</t>
  </si>
  <si>
    <t>Junta perm. B1 AI 304-R10 INSGR0,38MM DE</t>
  </si>
  <si>
    <t>Junta perm. D AI 316L-R10 INSGR0,38MM DE</t>
  </si>
  <si>
    <t>Junta perm. A AC 90HB INSGR0,38MM DE 676</t>
  </si>
  <si>
    <t>Junta perm. L AI 316 R12mm INSGR0,38MM D</t>
  </si>
  <si>
    <t>Junta perm. A AC-R10mm INSGR0,38MM DE 55</t>
  </si>
  <si>
    <t>Junta perm. A AC-R10mm INSGR0,38MM DE 46</t>
  </si>
  <si>
    <t>Junta perm. A AC c/fita grafl. INSGR0,38</t>
  </si>
  <si>
    <t>Junta perm. L INSGR0,38MM DE 1457mm</t>
  </si>
  <si>
    <t>Junta perm. L INSGR0,38MM DE 1233mm</t>
  </si>
  <si>
    <t>Junta perm. A AI  321 INSGR0,38MM DE 634</t>
  </si>
  <si>
    <t>Junta perm. A AC 90HB INSGR0,38MM DE 134</t>
  </si>
  <si>
    <t>Junta perm. F AC 90HB-R10mm INSGR0,38MM</t>
  </si>
  <si>
    <t>Junta perm. A AC 90HB INSGR0,38MM DE 448</t>
  </si>
  <si>
    <t>Junta perm. G AI 304-R6 INSGR0,38MM DE 5</t>
  </si>
  <si>
    <t>Junta perm. A AC 90HB INSGR0,38MM DE 340</t>
  </si>
  <si>
    <t>Junta perm. A AI-304 INSGR0,38MM DE 494m</t>
  </si>
  <si>
    <t>Junta perm. A AC 90HB INSGR0,38MM DE 380</t>
  </si>
  <si>
    <t>Adesivo e selante de poliur. tb 310mL</t>
  </si>
  <si>
    <t>Tinta ac N2677 lt3,01L lt0,59L azpb</t>
  </si>
  <si>
    <t>Tinta ac N1259 lt3,10L lt0,50L alu</t>
  </si>
  <si>
    <t>Tinta ad N2198 lt3,375L lt0,20L oxfe</t>
  </si>
  <si>
    <t>Tinta ac N2630 lt3,00L lt0,60L oxfe</t>
  </si>
  <si>
    <t>Tinta ac N2628 lt2,88L lt0,72L czes</t>
  </si>
  <si>
    <t>Tinta ac N2677 lt3,01L lt0,59L pt</t>
  </si>
  <si>
    <t>Tinta ac N2677 lt3,01L lt0,59L czge</t>
  </si>
  <si>
    <t>Tinta ac N2677 lt3,01L lt0,59L oxfe</t>
  </si>
  <si>
    <t>Tinta ac N2680 lt2,85L lt0,75L crcl</t>
  </si>
  <si>
    <t>Tinta ac N2677 lt3,00L lt0,60L oxfe</t>
  </si>
  <si>
    <t>Tinta ac N2628 lt2,88L lt0,72L azpa</t>
  </si>
  <si>
    <t>Tinta ac N2912/2 lt3,05L lt0,55L oxfe</t>
  </si>
  <si>
    <t>Tinta ac N2677 lt2,88L lt0,72L amse</t>
  </si>
  <si>
    <t>Tinta ac N2677 lt2,88L lt0,72L pt</t>
  </si>
  <si>
    <t>Tinta ac N2680 lt3,60L lt0,90L br</t>
  </si>
  <si>
    <t>Tinta ac N2912/2 lt2,88L lt0,72L br</t>
  </si>
  <si>
    <t>Tinta ac N2628 lt3,60L lt3,6L czm</t>
  </si>
  <si>
    <t>A033</t>
  </si>
  <si>
    <t>Tinta ac N2851 lt3,06L lt0,54L pt</t>
  </si>
  <si>
    <t>Chapa perfurada AISI 430 furo 22x esp.1,</t>
  </si>
  <si>
    <t>Chapa perfurada SAE1020 furo 12.7x esp.6</t>
  </si>
  <si>
    <t>Lâmpada halóg. G6.35 24V 250W</t>
  </si>
  <si>
    <t>Lâmpada halóg. E 40 220V 500W</t>
  </si>
  <si>
    <t>Lâmpada halóg. E 40 130V 500W</t>
  </si>
  <si>
    <t>Lâmpada halóg. R7s15 220V 500W</t>
  </si>
  <si>
    <t>Lâmpada halóg. G38 120V 2kW</t>
  </si>
  <si>
    <t>Lâmpada halóg. G38 230V 2kW</t>
  </si>
  <si>
    <t>Lâmpada halóg. E 40 220V 300W</t>
  </si>
  <si>
    <t>Lâmpada halóg. E 27 230V 50W</t>
  </si>
  <si>
    <t>Lâmpada halóg. E 40 240V 2kW</t>
  </si>
  <si>
    <t>Lâmpada halóg. PK22S 12V 55W</t>
  </si>
  <si>
    <t>Lâmpada halóg. R7s15 230V 500W</t>
  </si>
  <si>
    <t>Lâmpada halóg. P14,5S 12V 55W</t>
  </si>
  <si>
    <t>Lâmpada halóg. Gy6.35 24V 275W</t>
  </si>
  <si>
    <t>Lâmpada halóg. GU5,3 12V 50W</t>
  </si>
  <si>
    <t>Lâmpada halóg. Bipino 24V 250W</t>
  </si>
  <si>
    <t>Lâmpada halóg. G4 12V 20W</t>
  </si>
  <si>
    <t>Lâmpada halóg. Bipino 127V 50W</t>
  </si>
  <si>
    <t>Lâmpada halóg. BA15d 12V 50W</t>
  </si>
  <si>
    <t>Lâmpada halóg. E 27 220V 75W</t>
  </si>
  <si>
    <t>Lâmpada halóg. R7s 230V 200W</t>
  </si>
  <si>
    <t>Lâmpada halóg. E 27 230V 250W</t>
  </si>
  <si>
    <t>Lâmpada halóg. GX5.3 240V 50W</t>
  </si>
  <si>
    <t>Lâmpada halóg. R7s 220V 500W</t>
  </si>
  <si>
    <t>Lâmpada halóg. GY16 230V 2kW</t>
  </si>
  <si>
    <t>Lâmpada halóg. P45T 24V 55W</t>
  </si>
  <si>
    <t>Lâmpada halóg. Bipino 220V 300W</t>
  </si>
  <si>
    <t>Lâmpada halóg. GU10 127V 50W</t>
  </si>
  <si>
    <t>Lâmpada halóg. R7s 120V 400W</t>
  </si>
  <si>
    <t>Lâmpada halóg. E 27 230V 230W</t>
  </si>
  <si>
    <t>Lâmpada halóg. R7s15 230V 150W</t>
  </si>
  <si>
    <t>Lâmpada halóg. E11 6V 5,5w</t>
  </si>
  <si>
    <t>Lâmpada fluorescente reta 20W 604mm</t>
  </si>
  <si>
    <t>Lâmpada fluorescente reta 36W 1200mm</t>
  </si>
  <si>
    <t>Lâmpada fluorescente reta 18W 590mm</t>
  </si>
  <si>
    <t>Lâmpada fluorescente reta 15W 438mm</t>
  </si>
  <si>
    <t>Lâmpada fluorescente reta 10W 345,7mm</t>
  </si>
  <si>
    <t>Lâmpada fluorescente reta 18W 604mm</t>
  </si>
  <si>
    <t>Lâmpada fluorescente reta 15W</t>
  </si>
  <si>
    <t>Lâmpada fluorescente U 18W</t>
  </si>
  <si>
    <t>Lâmpada fluorescente reta 20W 590mm</t>
  </si>
  <si>
    <t>Reator fluor eletromg 2x 40W 220V</t>
  </si>
  <si>
    <t>Reator fluor eletromg 1x 20W 127V</t>
  </si>
  <si>
    <t>Reator fluor eletromg 2x 60W 127V</t>
  </si>
  <si>
    <t>Reator fluor eletromg 1x 18/20W 220V</t>
  </si>
  <si>
    <t>Reator fluor eletrôn. 1x 15W 120V</t>
  </si>
  <si>
    <t>Reator fluor eletrôn. 2x 36/40W 127V</t>
  </si>
  <si>
    <t>Reator fluor eletrôn. 1x 36/40W 127/220V</t>
  </si>
  <si>
    <t>Reator fluor eletrôn. 2x 36/40W 220V</t>
  </si>
  <si>
    <t>Reator fluor eletrôn. 1x 10W 127/220V</t>
  </si>
  <si>
    <t>Reator fluor eletrôn. 1x 40W 220V</t>
  </si>
  <si>
    <t>Reator fluor eletrôn. 2x 18/20W 127/220V</t>
  </si>
  <si>
    <t>Reator fluor eletrôn. 2x 18/20W 220/240V</t>
  </si>
  <si>
    <t>Reator fluor eletrôn. 2x 18W 110/230V</t>
  </si>
  <si>
    <t>Reator fluor eletrôn. 2x 36W 110/230V</t>
  </si>
  <si>
    <t>Reator fluor eletrôn. 1x 36/40W 220V</t>
  </si>
  <si>
    <t>Reator fluor eletromg 1x 64W 220/230V</t>
  </si>
  <si>
    <t>Reator fluor eletrôn. 1x 20W 220V</t>
  </si>
  <si>
    <t>Reator fluor eletrôn. 1x 18/20W 127/220V</t>
  </si>
  <si>
    <t>Reator fluor eletrôn. 2x 9W 127/220V</t>
  </si>
  <si>
    <t>Projetor ilum. 1x 250W IP65 Ex d</t>
  </si>
  <si>
    <t>Projetor ilum. 1x 250W IP65</t>
  </si>
  <si>
    <t>Projetor ilum. 1x 50W IP65</t>
  </si>
  <si>
    <t>Projetor ilum. 1x 400W IP65</t>
  </si>
  <si>
    <t>Projetor ilum. 1x 104W IP66</t>
  </si>
  <si>
    <t>Projetor ilum. 1x 120W IP66 Ex d</t>
  </si>
  <si>
    <t>Projetor ilum. 1x 500W IP66/67W Ex nR</t>
  </si>
  <si>
    <t>Projetor ilum. 1x 250W IP67</t>
  </si>
  <si>
    <t>Projetor ilum. 1x 250W IP55 Ex d</t>
  </si>
  <si>
    <t>PC-39932.03</t>
  </si>
  <si>
    <t>Ignitor 1 x 400W 240V</t>
  </si>
  <si>
    <t>Ignitor 1 x 400W 220V</t>
  </si>
  <si>
    <t>Ignitor 1 x 250/400/1000W 220/250V</t>
  </si>
  <si>
    <t>Ignitor 1 x 150W 220V</t>
  </si>
  <si>
    <t>Inversor emerg. 1 x 36/40W 127V</t>
  </si>
  <si>
    <t>Ignitor 1 x 400W 220/240V</t>
  </si>
  <si>
    <t>1 x 40W 220V</t>
  </si>
  <si>
    <t>Inversor emerg. 2 x 18/20/36/40W 220V</t>
  </si>
  <si>
    <t>Ignitor 1 x 70/400W 220/240V</t>
  </si>
  <si>
    <t>Inversor emerg. 2 x 18/20/36/40W 127V</t>
  </si>
  <si>
    <t>2 x 18W 220V</t>
  </si>
  <si>
    <t>Ignitor 1 x 1000W 220/240V</t>
  </si>
  <si>
    <t>1 x 20W 220V</t>
  </si>
  <si>
    <t>1 x 15W 120V</t>
  </si>
  <si>
    <t>1 x 1000W 220V</t>
  </si>
  <si>
    <t>Inversor emerg. 1 x 15/40W 24Vcc</t>
  </si>
  <si>
    <t>1 x 18W 220/240V</t>
  </si>
  <si>
    <t>Ignitor 2 x 36/40W 220V</t>
  </si>
  <si>
    <t>Ignitor 1 x 1000W 220V</t>
  </si>
  <si>
    <t>Sinal.advert. VEM Exd</t>
  </si>
  <si>
    <t>Sinal.perigo VEM Exe</t>
  </si>
  <si>
    <t>Sinal.perigo 10W Exd</t>
  </si>
  <si>
    <t>Sinal.advert.</t>
  </si>
  <si>
    <t>Coluna sinal.</t>
  </si>
  <si>
    <t>Sinal.advert. VEM 2W</t>
  </si>
  <si>
    <t>Sinal.advert. VEM</t>
  </si>
  <si>
    <t>Luminária VEM</t>
  </si>
  <si>
    <t>Luminária VDE</t>
  </si>
  <si>
    <t>Luminária AMA</t>
  </si>
  <si>
    <t>Sinal.perigo</t>
  </si>
  <si>
    <t>Sinalizador LED BRA  24V</t>
  </si>
  <si>
    <t>Sinalizador LED VRD  24V</t>
  </si>
  <si>
    <t>Sinalizador LED AZU 120V</t>
  </si>
  <si>
    <t>Sinalizador LED BRA  60V</t>
  </si>
  <si>
    <t>Lâmpada LED VRD 100mA 85-264Vca/127Vcc</t>
  </si>
  <si>
    <t>Lâmpada LED BRA 90 a 260V 600mm</t>
  </si>
  <si>
    <t>Lâmpada LED BRA 220V</t>
  </si>
  <si>
    <t>Lâmpada LED BRA 110-240V 120mm</t>
  </si>
  <si>
    <t>Lâmpada LED BRA 78mA 220-240V</t>
  </si>
  <si>
    <t>Lâmpada LED BRA 100-240V</t>
  </si>
  <si>
    <t>Lâmpada LED VML 14mA 230V</t>
  </si>
  <si>
    <t>Lâmpada LED AMA 12V</t>
  </si>
  <si>
    <t>Sinalizador LED VML 15mA 120V</t>
  </si>
  <si>
    <t>Lâmpada LED BRA  24V</t>
  </si>
  <si>
    <t>Sinalizador LED AZU 5,5mA 120V</t>
  </si>
  <si>
    <t>Lâmpada LED BRA 8mA 130V</t>
  </si>
  <si>
    <t>Lâmpada LED VRD 8mA 120V</t>
  </si>
  <si>
    <t>Lâmpada LED VML 8mA  24V</t>
  </si>
  <si>
    <t>Lâmpada LED BRA 8mA 220V</t>
  </si>
  <si>
    <t>Lâmpada LED BRA 20mA 28V</t>
  </si>
  <si>
    <t>Sinalizador LED VML 120V</t>
  </si>
  <si>
    <t>Lâmpada LED VRD 120V</t>
  </si>
  <si>
    <t>Lâmpada LED AZU 14mA 230V</t>
  </si>
  <si>
    <t>Lâmpada LED BRA 12V</t>
  </si>
  <si>
    <t>Lâmpada LED VML 8mA 120V</t>
  </si>
  <si>
    <t>Lâmpada LED BRA 127V</t>
  </si>
  <si>
    <t>Lâmpada LED BRA 230V</t>
  </si>
  <si>
    <t>PP-5240-16-009-MRP</t>
  </si>
  <si>
    <t>Lâmpada LED BRA 78mA 100-240V</t>
  </si>
  <si>
    <t>Sinalizador LED VRD 120V</t>
  </si>
  <si>
    <t>Lâmpada LED VML  24V</t>
  </si>
  <si>
    <t>Lâmpada LED AZU 4-6mA 130V</t>
  </si>
  <si>
    <t>Lâmpada LED BRA 20mA 130V</t>
  </si>
  <si>
    <t>Sinalizador LED BRA 18mA 220V</t>
  </si>
  <si>
    <t>Lâmpada LED VRD 220V</t>
  </si>
  <si>
    <t>Lâmpada LED VRD  24V</t>
  </si>
  <si>
    <t>Lâmpada LED BRA 127-220V</t>
  </si>
  <si>
    <t>Conv.freq. 3F 1 -100Hz 4,16kV 200A</t>
  </si>
  <si>
    <t>Conv.sinal tensão I</t>
  </si>
  <si>
    <t>Conv.sinal resist V/I T/C,RTD,mV I</t>
  </si>
  <si>
    <t>Conv.sinal resist I</t>
  </si>
  <si>
    <t>Conv.sinal tensão ótico</t>
  </si>
  <si>
    <t>Conv.sinal press I</t>
  </si>
  <si>
    <t>Isol.sinal V/I V/I</t>
  </si>
  <si>
    <t>Conv.sinal Eth ótico</t>
  </si>
  <si>
    <t>Conv.sinal T/C,RTD,mV I</t>
  </si>
  <si>
    <t>Conv.sinal Pt 100(3) 4a20mA</t>
  </si>
  <si>
    <t>Conv.sinal RS232 RS422/485</t>
  </si>
  <si>
    <t>Isol.sinal corrente I</t>
  </si>
  <si>
    <t>Conv.sinal corrente I</t>
  </si>
  <si>
    <t>TC janela 500 - 5A</t>
  </si>
  <si>
    <t>TC 10</t>
  </si>
  <si>
    <t>TC janela 60 - 5A 12:1</t>
  </si>
  <si>
    <t>TC barra 2500 - 5A 500:1</t>
  </si>
  <si>
    <t>TC barra 1500 - 5A 300:1</t>
  </si>
  <si>
    <t>TC barra 500 - 5-5A 100:1-1</t>
  </si>
  <si>
    <t>TC barra 1500 - 5-5A 300:1-1</t>
  </si>
  <si>
    <t>TC janela 400 - 5A</t>
  </si>
  <si>
    <t>TC 10 - 5A</t>
  </si>
  <si>
    <t>TC selado janela 400 - 5A 80:1</t>
  </si>
  <si>
    <t>TC janela 250 - 5A 50:1</t>
  </si>
  <si>
    <t>TC janela 600 - 5A 120:1</t>
  </si>
  <si>
    <t>TC janela 30 - 1A</t>
  </si>
  <si>
    <t>TC barra 200 - 5A</t>
  </si>
  <si>
    <t>TC janela 60 - 5A</t>
  </si>
  <si>
    <t>TC 50 - 5A</t>
  </si>
  <si>
    <t>TC barra 300 - 5A 60:1</t>
  </si>
  <si>
    <t>TC janela 3000 - 5A 600:1</t>
  </si>
  <si>
    <t>TC janela 120 - 5A 24:1</t>
  </si>
  <si>
    <t>TC janela 200 - 5A 40:1</t>
  </si>
  <si>
    <t>TC janela 500 - 5A 100:1</t>
  </si>
  <si>
    <t>QD 220V 1200 x800 x300mm</t>
  </si>
  <si>
    <t>QD 220V 800 x600 x250mm</t>
  </si>
  <si>
    <t>Conector cabo-barra BZ 25-50mm²</t>
  </si>
  <si>
    <t>IN-5210-15-007-MRP</t>
  </si>
  <si>
    <t>Conector derivação ligaCu 16-35mm²</t>
  </si>
  <si>
    <t>Conector cabo-tubo AFO 3/0 4AWG 2 1/2"</t>
  </si>
  <si>
    <t>Conector cabo-cabo BZ 16-70mm²</t>
  </si>
  <si>
    <t>Conector cabo-cabo Cu 10-185mm²</t>
  </si>
  <si>
    <t>Conector cabo-cabo Cu 10-70mm²</t>
  </si>
  <si>
    <t>Terminal Cu p/1 cab. 2,6a6,5mm²</t>
  </si>
  <si>
    <t>Terminal Cu p/1 cab. 4,0a6,0mm²</t>
  </si>
  <si>
    <t>Terminal Cu p/1 cab. 1,5mm²</t>
  </si>
  <si>
    <t>Terminal Cu p/2 cab. 2,5mm²</t>
  </si>
  <si>
    <t>Terminal Cu p/2 cab. 10,0mm²</t>
  </si>
  <si>
    <t>Terminal Cu p/1 cab. 1,5a2,5mm2</t>
  </si>
  <si>
    <t>Terminal Cu p/1 cab. 95mm²</t>
  </si>
  <si>
    <t>Terminal Cu 16,0mm²</t>
  </si>
  <si>
    <t>Terminal Cu p/1 cab. 0,25a1,64mm²</t>
  </si>
  <si>
    <t>Terminal Cu p/1 cab. 10,0mm²</t>
  </si>
  <si>
    <t>Terminal Cu p/1 cab. 0,5a1,5mm²</t>
  </si>
  <si>
    <t>Terminal Cu p/1 cab. 185,0mm²</t>
  </si>
  <si>
    <t>Terminal La 0,25a4,0mm²</t>
  </si>
  <si>
    <t>Terminal Cu p/1 cab. 0,5a1,0mm²</t>
  </si>
  <si>
    <t>Terminal Cu p/1 cab. 1,0mm²</t>
  </si>
  <si>
    <t>Terminal Cu eltr. p/1 cab. 25mm²</t>
  </si>
  <si>
    <t>Terminal Br p/1 cab. 16,0mm²</t>
  </si>
  <si>
    <t>Terminal Cu p/1 cab. 2,7 a 5,0mm²</t>
  </si>
  <si>
    <t>Terminal Cu eltr. p/1 cab. 120,0mm²</t>
  </si>
  <si>
    <t>Terminal Cu p/2 cab. 6,0mm²</t>
  </si>
  <si>
    <t>Terminal Cu p/2 cab. 0,75mm²</t>
  </si>
  <si>
    <t>Terminal Cu p/1 cab. 70mm²</t>
  </si>
  <si>
    <t>Terminal Cu p/1 cab. 120,0mm²</t>
  </si>
  <si>
    <t>Terminal Cu p/1 cab. 25mm²</t>
  </si>
  <si>
    <t>Terminal Cu p/1 cab. 50mm²</t>
  </si>
  <si>
    <t>Terminal Cu p/1 cab. 35mm²</t>
  </si>
  <si>
    <t>Terminal Cu eltr. 2,5mm²</t>
  </si>
  <si>
    <t>Terminal Cu p/1 cab. 150,0mm²</t>
  </si>
  <si>
    <t>Terminal Cu p/2 cab. 1,5mm²</t>
  </si>
  <si>
    <t>Terminal Cu p/1 cab. 0,25a1,5mm²</t>
  </si>
  <si>
    <t>Terminal Cu p/1 cab. 0,3a1,0mm²</t>
  </si>
  <si>
    <t>Terminal Cu p/1 cab. 6,0mm²</t>
  </si>
  <si>
    <t>Terminal Cu 0,5a1,5mm²</t>
  </si>
  <si>
    <t>Terminal Cu eltr. p/1 cab. 0,5a1,5mm²</t>
  </si>
  <si>
    <t>Terminal La p/1 cab. 10,0a25,0mm²</t>
  </si>
  <si>
    <t>Terminal Cu p/1 cab. 4,0mm²</t>
  </si>
  <si>
    <t>Terminal Cu p/1 cab. 2,64a6,6mm²</t>
  </si>
  <si>
    <t>Terminal Cu p/1 cab. 2,5mm²</t>
  </si>
  <si>
    <t>Terminal Cu p/1 cab. 0,5mm²</t>
  </si>
  <si>
    <t>Terminal Cu p/1 cab. 1,02a2,64mm²</t>
  </si>
  <si>
    <t>Terminal Cu p/1 cab. 2,7 a 6,0mm²</t>
  </si>
  <si>
    <t>Terminal Cu 2,5mm²</t>
  </si>
  <si>
    <t>Terminal Cu p/1 cab. 16,0mm²</t>
  </si>
  <si>
    <t>Terminal Cu p/2 cab. 1,0mm²</t>
  </si>
  <si>
    <t>Terminal Cu p/2 cab. 0,25a1,0mm²</t>
  </si>
  <si>
    <t>Terminal Cu p/1 cab. 1,3a2,6mm²</t>
  </si>
  <si>
    <t>Terminal Cu p/1 cab. 0,25a1,6mm²</t>
  </si>
  <si>
    <t>Terminal Cu eltr. p/1 cab. 2,6a6,5mm²</t>
  </si>
  <si>
    <t>Terminal Cu p/1 cab. 1,a2,6mm²</t>
  </si>
  <si>
    <t>Terminal Cu p/1 cab. 2,5a4,0mm²</t>
  </si>
  <si>
    <t>Terminal Cu 2,6a6,5mm²</t>
  </si>
  <si>
    <t>Terminal Cu eltr. p/1 cab. 10,0mm²</t>
  </si>
  <si>
    <t>Terminal lig.Cu p/1 cab. 185,0mm²</t>
  </si>
  <si>
    <t>Terminal Cu p/1 cab. 240,0mm²</t>
  </si>
  <si>
    <t>Terminal Cu p/1 cab. 300,0mm²</t>
  </si>
  <si>
    <t>Terminal Al 300,0mm²</t>
  </si>
  <si>
    <t>Terminal Cu eltr. 10,0mm²</t>
  </si>
  <si>
    <t>Contator pot 3NA AC-3 690V(Ui)</t>
  </si>
  <si>
    <t>Contator aux. Bob.120Vca</t>
  </si>
  <si>
    <t>Contator pot. Bob.110Vcc</t>
  </si>
  <si>
    <t>Contator aux 4NA AC-15 690V(Ui)</t>
  </si>
  <si>
    <t>Contator aux. 600Vca Bob.120Vcc</t>
  </si>
  <si>
    <t>Contator pot 2NA+1NF AC-3 690V(Ui)</t>
  </si>
  <si>
    <t>Contator aux 2NA+2NF AC-15 690V(Ui)</t>
  </si>
  <si>
    <t>Contator pot 4NA AC-3 DC-13 690V(Ui)</t>
  </si>
  <si>
    <t>Contator aux 2NA+2NF DC-13 690V(Ui)</t>
  </si>
  <si>
    <t>Contator pot. 500Vca 90A Bob.24Vca</t>
  </si>
  <si>
    <t>Contator aux. 600Vca Bob.220Vca</t>
  </si>
  <si>
    <t>Contator pot. 500Vca 20A Bob.220Vca</t>
  </si>
  <si>
    <t>Contator aux. 500Vca Bob.110Vca</t>
  </si>
  <si>
    <t>Contator aux. 690Vca Bob.220Vca</t>
  </si>
  <si>
    <t>Contator pot 3NA AC-3 1kV(Ui)</t>
  </si>
  <si>
    <t>Contator pot. 400Vca 25A Bob.220Vca</t>
  </si>
  <si>
    <t>Contator aux 2NA+1NF AC-3 DC-1 1kV(Ui)</t>
  </si>
  <si>
    <t>Contator pot 3NA AC-3 DC-1 1kV(Ui)</t>
  </si>
  <si>
    <t>Contator pot 3NA AC-4 1kV(Ui)</t>
  </si>
  <si>
    <t>Contator pot 3NF AC-1 400V(Ui)</t>
  </si>
  <si>
    <t>Contator pot 3NA AC-3 600V(Ui)</t>
  </si>
  <si>
    <t>Contator aux. 690Vca Bob.120Vcc</t>
  </si>
  <si>
    <t>Contator pot 4NA AC-15 690V(Ui)</t>
  </si>
  <si>
    <t>Contator pot 3NA AC-1 690V(Ui)</t>
  </si>
  <si>
    <t>Contator pot 3NA DC-1 750V(Ui)</t>
  </si>
  <si>
    <t>Contator aux. 400A Bob.30Vcc</t>
  </si>
  <si>
    <t>Contator pot 3NA AC-3 DC-5 690V(Ui)</t>
  </si>
  <si>
    <t>Contator aux. 660Vca 10A Bob.110Vca</t>
  </si>
  <si>
    <t>Contator pot 4NA AC-3 690V(Ui)</t>
  </si>
  <si>
    <t>Contator pot 4NA AC-15 DC-13 690V(Ui)</t>
  </si>
  <si>
    <t>Contator aux. 415Vca 90A Bob.110-127V</t>
  </si>
  <si>
    <t>Contator pot. 600Vca 18A Bob.120Vca</t>
  </si>
  <si>
    <t>Contator aux. 230Vca 4A Bob.24Vcc</t>
  </si>
  <si>
    <t>Contator pot 3NA AC-1 1kV(Ui)</t>
  </si>
  <si>
    <t>Contator pot. 230Vca 20A Bob.220Vcc</t>
  </si>
  <si>
    <t>Contator pot. 600Vca 9A Bob.120Vca</t>
  </si>
  <si>
    <t>Contator pot. 440Vca 9A Bob.48Vca</t>
  </si>
  <si>
    <t>Contator aux. 440Vca Bob.6Vca</t>
  </si>
  <si>
    <t>Contator pot 1NA+1NF AC-3 600V(Ui)</t>
  </si>
  <si>
    <t>Contator pot 3NA AC-3 DC-3 1kV(Ui)</t>
  </si>
  <si>
    <t>Contator aux 3NA+1NF AC-3 400V(Ui)</t>
  </si>
  <si>
    <t>Contator pot. 415Vca Bob.120Vca</t>
  </si>
  <si>
    <t>Contator pot. 600Vca Bob.120Vca</t>
  </si>
  <si>
    <t>Contator pot 1NA+2NF AC-1 400V(Ui)</t>
  </si>
  <si>
    <t>Contator pot. 600Vca 40A Bob.24Vcc</t>
  </si>
  <si>
    <t>Contator pot 1NA+2NF AC-3 690V(Ui)</t>
  </si>
  <si>
    <t>Contator pot 2NA+2NF AC-1 500V(Ui)</t>
  </si>
  <si>
    <t>Contator aux 2NA+1NF AC-3 690V(Ui)</t>
  </si>
  <si>
    <t>Contator pot. 660Vca 45A Bob.127Vca</t>
  </si>
  <si>
    <t>Contator aux. 690Vca 110A Bob.127Vca</t>
  </si>
  <si>
    <t>Contator pot. 600Vca 60A Bob.125Vcc</t>
  </si>
  <si>
    <t>Contator aux. 230Vca Bob.110/120V</t>
  </si>
  <si>
    <t>Contator aux. 600Vca 25A Bob.110Vca</t>
  </si>
  <si>
    <t>Contator pot. 690Vca 20A Bob.440Vca</t>
  </si>
  <si>
    <t>Contator aux. 690Vca 32A Bob.110Vca</t>
  </si>
  <si>
    <t>Contator aux. 600Vca Bob.24Vcc</t>
  </si>
  <si>
    <t>Contator pot. 690Vca 12A Bob.120Vca</t>
  </si>
  <si>
    <t>Contator pot. 1kVca 140A Bob.120Vcc</t>
  </si>
  <si>
    <t>Contator pot. 690Vca 140A Bob.110Vca</t>
  </si>
  <si>
    <t>Contator aux. 660Vca 10A Bob.127Vca</t>
  </si>
  <si>
    <t>Contator pot. 600Vca Bob.24Vcc</t>
  </si>
  <si>
    <t>Contator aux. 660Vca Bob.110Vca</t>
  </si>
  <si>
    <t>Contator aux. 690Vca Bob.127Vca</t>
  </si>
  <si>
    <t>Contator pot. 690Vca Bob.120Vca</t>
  </si>
  <si>
    <t>Contator pot. 690Vca Bob.110/120V</t>
  </si>
  <si>
    <t>Contator pot. 600Vca 65A Bob.127Vca</t>
  </si>
  <si>
    <t>Contator aux. 690Vca 10A Bob.440Vca</t>
  </si>
  <si>
    <t>Contator aux 4NA AC-1 600V(Ui)</t>
  </si>
  <si>
    <t>Contator p/capac 3NF AC-3 1kV(Ui)</t>
  </si>
  <si>
    <t>Contator aux. 690Vca 10A Bob.380Vca</t>
  </si>
  <si>
    <t>Contator aux. 690Vca 16A Bob.127Vca</t>
  </si>
  <si>
    <t>Contator pot 3NA AC-3 DC-5 1kV(Ui)</t>
  </si>
  <si>
    <t>Contator aux. 690Vca 16A Bob.125Vcc</t>
  </si>
  <si>
    <t>Contator pot 2NA+2NF AC-1 690V(Ui)</t>
  </si>
  <si>
    <t>Contator pot. 690Vca 4A Bob.220Vca</t>
  </si>
  <si>
    <t>Contator aux 3NA+2NF AC-15 690V(Ui)</t>
  </si>
  <si>
    <t>Contator aux 2NA+2NF AC-3 1kV(Ui)</t>
  </si>
  <si>
    <t>Contator pot 3NA AC-3 DC-3 690V(Ui)</t>
  </si>
  <si>
    <t>Contator pot 2NA+2NF AC-3 690V(Ui)</t>
  </si>
  <si>
    <t>Contator aux 1NA+1NF AC-1 600V(Ui)</t>
  </si>
  <si>
    <t>Módulo p/prot.catódica</t>
  </si>
  <si>
    <t>Eletrodo ref. p/prot.catódica</t>
  </si>
  <si>
    <t>Módulo potência p/prot.catódica</t>
  </si>
  <si>
    <t>Módulo alimentação p/prot.catódica</t>
  </si>
  <si>
    <t>Disjuntor motor 690V 400A 17-23A</t>
  </si>
  <si>
    <t>Disjuntor motor 750V 160A 100 -125A</t>
  </si>
  <si>
    <t>Disjuntor motor 690V 1,6A 1-1,6A</t>
  </si>
  <si>
    <t>Disjuntor motor 690V 4A 2,5-4A</t>
  </si>
  <si>
    <t>Disjuntor motor 690V 63A 45-63A</t>
  </si>
  <si>
    <t>Disjuntor motor 690V 14A 9-14A</t>
  </si>
  <si>
    <t>Disjuntor motor 480V 50A s/fx ajuste</t>
  </si>
  <si>
    <t>Disjuntor motor 690V 40A 28-40A</t>
  </si>
  <si>
    <t>Disjuntor motor 690V 7A 0,4-0,63A</t>
  </si>
  <si>
    <t>Disjuntor motor 690V 90A 70-90A</t>
  </si>
  <si>
    <t>Disjuntor motor 690V 3,2A s/fx ajuste</t>
  </si>
  <si>
    <t>Disjuntor motor 690V 10A 0,25-0,4A</t>
  </si>
  <si>
    <t>Disjuntor motor 690V 0,4A 0,25-0,4A</t>
  </si>
  <si>
    <t>Disjuntor motor 690V 1,6A s/fx ajuste</t>
  </si>
  <si>
    <t>Disjuntor motor 690V 8A 5,5-8A</t>
  </si>
  <si>
    <t>Disjuntor motor 690V 14A s/fx ajuste</t>
  </si>
  <si>
    <t>Disjuntor motor 690V 1,0A 0,63-1A</t>
  </si>
  <si>
    <t>Disjuntor motor 690V 1,0A s/fx ajuste</t>
  </si>
  <si>
    <t>Disjuntor motor 690V 2,5A s/fx ajuste</t>
  </si>
  <si>
    <t>Disjuntor motor 690V 4A 2,8-4A</t>
  </si>
  <si>
    <t>Disjuntor motor 690V 20A 14-20A</t>
  </si>
  <si>
    <t>Disjuntor motor 690V 6,3A s/fx ajuste</t>
  </si>
  <si>
    <t>Disjuntor motor 690V 9A</t>
  </si>
  <si>
    <t>Disjuntor motor 500V 16A 11-16A</t>
  </si>
  <si>
    <t>Disjuntor miniatura 1P 10A 440Vca</t>
  </si>
  <si>
    <t>Disjuntor miniatura 1P 20A 440Vca</t>
  </si>
  <si>
    <t>Disjuntor miniatura 2P 25A 220Vca</t>
  </si>
  <si>
    <t>Disjuntor miniatura 1P 2A</t>
  </si>
  <si>
    <t>Disjuntor miniatura 1P 16A 440Vca</t>
  </si>
  <si>
    <t>Disjuntor miniatura 2P 32A 400Vca</t>
  </si>
  <si>
    <t>Disjuntor miniatura 2P 6A 380Vca</t>
  </si>
  <si>
    <t>Disjuntor miniatura 3P 1A 690Vca</t>
  </si>
  <si>
    <t>Disjuntor miniatura 2P 10A</t>
  </si>
  <si>
    <t>Disjuntor miniatura 2P 50A 220Vca</t>
  </si>
  <si>
    <t>Disjuntor miniatura 2P 20A 400Vca</t>
  </si>
  <si>
    <t>Disjuntor miniatura 2P 10A 690Vca</t>
  </si>
  <si>
    <t>Disjuntor miniatura 2P 18-26A 125Vcc</t>
  </si>
  <si>
    <t>Disjuntor miniatura 1P 6A 400Vca</t>
  </si>
  <si>
    <t>Disjuntor miniatura 3P 6A 380Vca</t>
  </si>
  <si>
    <t>Disjuntor miniatura 1P 20A 220Vca</t>
  </si>
  <si>
    <t>PV-3534-18-010-14</t>
  </si>
  <si>
    <t>Disjuntor miniatura 2P 16A 400Vca</t>
  </si>
  <si>
    <t>Disjuntor miniatura 1P 10A 380Vca</t>
  </si>
  <si>
    <t>Disjuntor miniatura 1P 2A 415Vca</t>
  </si>
  <si>
    <t>PV-3912-18-945-3</t>
  </si>
  <si>
    <t>Disjuntor miniatura 3P 16A 440Vca</t>
  </si>
  <si>
    <t>PV-3912-18-983-8</t>
  </si>
  <si>
    <t>Disjuntor miniatura 1P 2A 400Vca</t>
  </si>
  <si>
    <t>Disjuntor miniatura 2P 10A 400Vca</t>
  </si>
  <si>
    <t>Disjuntor miniatura 2P 16A 415Vca</t>
  </si>
  <si>
    <t>PV-3912-18-982-9</t>
  </si>
  <si>
    <t>Disjuntor miniatura 2P 1A 400Vca</t>
  </si>
  <si>
    <t>Disjuntor miniatura 3P 4A 240Vca</t>
  </si>
  <si>
    <t>Disjuntor miniatura 2P 13A 220Vca</t>
  </si>
  <si>
    <t>Disjuntor miniatura 3P 50A 240Vca</t>
  </si>
  <si>
    <t>Disjuntor miniatura 3P 63A 240Vca</t>
  </si>
  <si>
    <t>Disjuntor miniatura 3P 20A 415Vca</t>
  </si>
  <si>
    <t>Disjuntor miniatura 2P 1A 220Vca</t>
  </si>
  <si>
    <t>Disjuntor miniatura 2P 20A 380Vca</t>
  </si>
  <si>
    <t>Disjuntor miniatura 2P 6A 400Vca</t>
  </si>
  <si>
    <t>Disjuntor miniatura 1P 10A 250Vca</t>
  </si>
  <si>
    <t>Disjuntor miniatura 2P 4A 240Vca</t>
  </si>
  <si>
    <t>Disjuntor miniatura 2P 8A 440Vca</t>
  </si>
  <si>
    <t>Disjuntor miniatura 2P 20A 440Vca</t>
  </si>
  <si>
    <t>Disjuntor miniatura 1P 1A 400Vca</t>
  </si>
  <si>
    <t>Disjuntor miniatura 1P 4A 440Vca</t>
  </si>
  <si>
    <t>Disjuntor miniatura 2P 4A 480Vca</t>
  </si>
  <si>
    <t>Disjuntor miniatura 1P 10A</t>
  </si>
  <si>
    <t>Disjuntor miniatura 2P 63A 400Vca</t>
  </si>
  <si>
    <t>Disjuntor miniatura 1P 0,5A 127Vca</t>
  </si>
  <si>
    <t>Disjuntor miniatura 2P 32A 440Vcc</t>
  </si>
  <si>
    <t>Disjuntor miniatura 1P 6A 440Vca</t>
  </si>
  <si>
    <t>Disjuntor miniatura 3P 80A 240Vca</t>
  </si>
  <si>
    <t>Disjuntor miniatura 2P 7A 480Vca</t>
  </si>
  <si>
    <t>Disjuntor miniatura 2P 25A 440Vcc</t>
  </si>
  <si>
    <t>Disjuntor miniatura 2P 4A 440Vca</t>
  </si>
  <si>
    <t>Disjuntor miniatura 2P 10A 440Vca</t>
  </si>
  <si>
    <t>Disjuntor miniatura 3P 2A 440Vca</t>
  </si>
  <si>
    <t>Disjuntor miniatura 1P 1A 690Vca</t>
  </si>
  <si>
    <t>Disjuntor miniatura 2P 50A 440Vca</t>
  </si>
  <si>
    <t>Disjuntor miniatura 3P 16A 220Vcc</t>
  </si>
  <si>
    <t>Disjuntor miniatura 2P 16A 440Vca</t>
  </si>
  <si>
    <t>Disjuntor miniatura 4P 50A 440Vca</t>
  </si>
  <si>
    <t>Disjuntor miniatura 1P 40A</t>
  </si>
  <si>
    <t>Disjuntor miniatura 1P 1A 380Vca</t>
  </si>
  <si>
    <t>Disjuntor miniatura 2P 15A 125Vca</t>
  </si>
  <si>
    <t>Disjuntor miniatura 2P 16A 125Vca</t>
  </si>
  <si>
    <t>Disjuntor miniatura 2P 2A 440Vca</t>
  </si>
  <si>
    <t>Disjuntor miniatura 3P 32A 440Vca</t>
  </si>
  <si>
    <t>Disjuntor miniatura 3P 25A 690Vca</t>
  </si>
  <si>
    <t>Disjuntor miniatura 2P 34-41A 125Vcc</t>
  </si>
  <si>
    <t>Disjuntor miniatura 2P 63A 440Vca</t>
  </si>
  <si>
    <t>Disjuntor miniatura 1P 4A 028Vcc</t>
  </si>
  <si>
    <t>Disjuntor miniatura 1P 7A 240Vca</t>
  </si>
  <si>
    <t>Disjuntor miniatura 2P 2A</t>
  </si>
  <si>
    <t>Disjuntor miniatura 2P 16A</t>
  </si>
  <si>
    <t>Disjuntor miniatura 3P 6,5A 690Vca</t>
  </si>
  <si>
    <t>Disjuntor miniatura 1P 3A 125Vca</t>
  </si>
  <si>
    <t>Disjuntor miniatura 3P 20A 400Vca</t>
  </si>
  <si>
    <t>Disjuntor miniatura 2P 2A 400Vca</t>
  </si>
  <si>
    <t>Disjuntor miniatura 2P 4A 400Vca</t>
  </si>
  <si>
    <t>Disjuntor miniatura 1P 2A 440Vca</t>
  </si>
  <si>
    <t>Disjuntor miniatura 1P 25A 440Vca</t>
  </si>
  <si>
    <t>Disjuntor miniatura 2P 1A 440Vca</t>
  </si>
  <si>
    <t>Disjuntor miniatura 3P 2A 690Vca</t>
  </si>
  <si>
    <t>Disjuntor miniatura 3P 100A 240Vca</t>
  </si>
  <si>
    <t>Disjuntor miniatura 2P 32A 440Vca</t>
  </si>
  <si>
    <t>Disjuntor miniatura 3P 10A 400Vca</t>
  </si>
  <si>
    <t>Disjuntor miniatura 3P 10A 220Vcc</t>
  </si>
  <si>
    <t>Disjuntor miniatura 2P 1A 220Vcc</t>
  </si>
  <si>
    <t>Disjuntor miniatura 2P 6A 415Vca</t>
  </si>
  <si>
    <t>Disjuntor miniatura 2P 16A 220Vcc</t>
  </si>
  <si>
    <t>Disjuntor miniatura 2P 4A 440Vcc</t>
  </si>
  <si>
    <t>Disjuntor miniatura 3P 4A 400Vca</t>
  </si>
  <si>
    <t>Disjuntor miniatura 3P 50A 400Vca</t>
  </si>
  <si>
    <t>Disjuntor miniatura 2P 32A 240Vca</t>
  </si>
  <si>
    <t>Disjuntor miniatura 1P 8A 250Vca</t>
  </si>
  <si>
    <t>Disjuntor miniatura 2P 20A 500Vcc</t>
  </si>
  <si>
    <t>Disjuntor miniatura 2P 1A 415Vca</t>
  </si>
  <si>
    <t>Disjuntor miniatura 3P 25A 415Vca</t>
  </si>
  <si>
    <t>Disjuntor miniatura 1P 50A 220Vca</t>
  </si>
  <si>
    <t>Disjuntor miniatura 1P 63A 220Vca</t>
  </si>
  <si>
    <t>Disjuntor miniatura 2P 100A 440Vca</t>
  </si>
  <si>
    <t>Disjuntor miniatura 1P 25A 125Vca</t>
  </si>
  <si>
    <t>Fusív Diazed 50A 500Vca/220Vcc</t>
  </si>
  <si>
    <t>Fusív NH 355A 500Vca/250Vcc</t>
  </si>
  <si>
    <t>PP-5230-19-001-MRP</t>
  </si>
  <si>
    <t>Fusív NH 50A 500Vca/250Vcc</t>
  </si>
  <si>
    <t>Fusív NH 16A 500V</t>
  </si>
  <si>
    <t>Fusív NH 80A 500V</t>
  </si>
  <si>
    <t>Fusív NH 100A 500V</t>
  </si>
  <si>
    <t>PV-3534-18-002-14</t>
  </si>
  <si>
    <t>Fusív Cartuch 1A 500V</t>
  </si>
  <si>
    <t>Fusív Diazed 16A 500V</t>
  </si>
  <si>
    <t>Fusív Cartuch 10A 500V</t>
  </si>
  <si>
    <t>Fusív Limit. 200A 4,16kV</t>
  </si>
  <si>
    <t>Fusív Sitor 125A 1kV</t>
  </si>
  <si>
    <t>Fusív NH 32A 500V</t>
  </si>
  <si>
    <t>IN-5230-14-005-MRP</t>
  </si>
  <si>
    <t>Fusív NH 315A 660V</t>
  </si>
  <si>
    <t>Fusív Sitor 160A 690V</t>
  </si>
  <si>
    <t>Fusív HRC 180A 690V</t>
  </si>
  <si>
    <t>Fusív HRC 3,15A 7,2kV</t>
  </si>
  <si>
    <t>Fusív NH 900A 690V</t>
  </si>
  <si>
    <t>Fusív Cartuch 30A 500V</t>
  </si>
  <si>
    <t>Fusív HH 100A 4,16/7,2KV</t>
  </si>
  <si>
    <t>Fusív Limit. 400A 32V</t>
  </si>
  <si>
    <t>Fusív Cartuch 6A 500V</t>
  </si>
  <si>
    <t>Fusív Cartuch 2A 600Vca</t>
  </si>
  <si>
    <t>Fusív Cartuch 70A 600Vca/300Vcc</t>
  </si>
  <si>
    <t>Fusív Cartuch 2A 500V</t>
  </si>
  <si>
    <t>Fusív Cartuch 0,44A 1kV</t>
  </si>
  <si>
    <t>Fusív Diazed 10A 500V</t>
  </si>
  <si>
    <t>Fusív NH 16A 690V</t>
  </si>
  <si>
    <t>Fusív HRC 6A 550V</t>
  </si>
  <si>
    <t>Fusív Cartuch 100A 7,2kV</t>
  </si>
  <si>
    <t>Fusív Diazed 2A 500Vca/220Vcc</t>
  </si>
  <si>
    <t>Fusív NH 10A 500V</t>
  </si>
  <si>
    <t>Fusív NH 125A 500Vca/250Vcc</t>
  </si>
  <si>
    <t>Fusív NH 224A 500V</t>
  </si>
  <si>
    <t>Fusív Silized 16A 500V</t>
  </si>
  <si>
    <t>Fusív Diazed 2A 500Vca/250Vcc</t>
  </si>
  <si>
    <t>Fusív Cartuch 6A 250V</t>
  </si>
  <si>
    <t>Fusív NH 1250A 500V</t>
  </si>
  <si>
    <t>Fusív NH 710A 500V</t>
  </si>
  <si>
    <t>Fusív Silized 50A 500V</t>
  </si>
  <si>
    <t>Fusív Cartuch 2A 250V</t>
  </si>
  <si>
    <t>Fusív NH 600A 700V</t>
  </si>
  <si>
    <t>Fusív Submin. 2A 500V</t>
  </si>
  <si>
    <t>Fusív HH 400A 4,16/4,80Kv</t>
  </si>
  <si>
    <t>Fusív Limit. 25A 17,5kV</t>
  </si>
  <si>
    <t>Fusív miniatura 2A 250V</t>
  </si>
  <si>
    <t>Fusív Sitor 500A 1kV</t>
  </si>
  <si>
    <t>Fusív Cartuch 4A 600Vca</t>
  </si>
  <si>
    <t>Fusív Cartuch 11A 1kV</t>
  </si>
  <si>
    <t>Fusív Cartuch 63A 700V</t>
  </si>
  <si>
    <t>Fusív Cartuch 4A 500V</t>
  </si>
  <si>
    <t>Fusív Cartuch 6A 600Vca</t>
  </si>
  <si>
    <t>Fusív Limit. 0,5A 4,8kV</t>
  </si>
  <si>
    <t>Fusív cartuch UR 1A 250V</t>
  </si>
  <si>
    <t>Fusív Diazed 2A 500V</t>
  </si>
  <si>
    <t>Fusív NH 20A 500V</t>
  </si>
  <si>
    <t>Fusív NH 160A 1kV</t>
  </si>
  <si>
    <t>Fusív NH 630A 690V</t>
  </si>
  <si>
    <t>Fusív Diazed 35A 500V</t>
  </si>
  <si>
    <t>Fusív Limit. 500A 660V</t>
  </si>
  <si>
    <t>Fusív Limit. 5A 220V</t>
  </si>
  <si>
    <t>Fusív miniatura 0,25A 125V</t>
  </si>
  <si>
    <t>Fusív Cartuch 1A 250V</t>
  </si>
  <si>
    <t>Fusív Cartuch 250A 7,2kV</t>
  </si>
  <si>
    <t>Fusív NH 36A 500V</t>
  </si>
  <si>
    <t>Fusív Cartuch 350A 660V</t>
  </si>
  <si>
    <t>Fusív Cartuch 1A 600Vca</t>
  </si>
  <si>
    <t>Fusív Diazed 45A 500V</t>
  </si>
  <si>
    <t>Fusív NH 160A 500V</t>
  </si>
  <si>
    <t>Fusív Cartuch 12A 250V</t>
  </si>
  <si>
    <t>Fusív Limit. 315A 4,16/7,2KV</t>
  </si>
  <si>
    <t>Fusív Limit. 160A 4,16/7,2KV</t>
  </si>
  <si>
    <t>Fusív HRC 160mA 250V</t>
  </si>
  <si>
    <t>Fusív Sitor 500A 800V</t>
  </si>
  <si>
    <t>Fusív NH 315A 800V</t>
  </si>
  <si>
    <t>Fusív NH 450A 690V</t>
  </si>
  <si>
    <t>Fusív Cartuch 0,5A 600Vca</t>
  </si>
  <si>
    <t>Fusív NH 630A 660V</t>
  </si>
  <si>
    <t>Fusív NH 80A 700V</t>
  </si>
  <si>
    <t>Fusív Cartuch 3A 660V</t>
  </si>
  <si>
    <t>Fusív NH 315A 500V</t>
  </si>
  <si>
    <t>Fusív NH 500A 690V</t>
  </si>
  <si>
    <t>Fusív Limit. 125A 690V</t>
  </si>
  <si>
    <t>Fusív NH 250A 500V</t>
  </si>
  <si>
    <t>Fusív Limit. 700A 500V</t>
  </si>
  <si>
    <t>Fusív Limit. 700A 660V</t>
  </si>
  <si>
    <t>Fusív NH 250A 600Vca</t>
  </si>
  <si>
    <t>Fusív Sitor 710A 700V</t>
  </si>
  <si>
    <t>Fusív Cartuch 160A 7,2kV</t>
  </si>
  <si>
    <t>Fusív Cartuch 3A 600Vca</t>
  </si>
  <si>
    <t>Fusív Cartuch 0,25A 440V</t>
  </si>
  <si>
    <t>Fusív NH 125A 690V</t>
  </si>
  <si>
    <t>Fusív Diazed 63A 500V</t>
  </si>
  <si>
    <t>Fusív Cartuch 50A 1kV</t>
  </si>
  <si>
    <t>Fusív Limit. 250A 4,8kV</t>
  </si>
  <si>
    <t>Fusív Cartuch 20A 500V</t>
  </si>
  <si>
    <t>Fusív Cartuch 20A 380V</t>
  </si>
  <si>
    <t>Fusív Cartuch 1A 690V</t>
  </si>
  <si>
    <t>Fusív Sitor 500A 690V</t>
  </si>
  <si>
    <t>Fusív Silized 100A 500V</t>
  </si>
  <si>
    <t>Fusív Cartuch 16A 500V</t>
  </si>
  <si>
    <t>Fusív NH 355A 500V</t>
  </si>
  <si>
    <t>Fusív NH 200A 500V</t>
  </si>
  <si>
    <t>Fusív F101 250A 450V</t>
  </si>
  <si>
    <t>Fusív Limit. 0,5A 15kV</t>
  </si>
  <si>
    <t>Fusív Sitor 560A 1kV</t>
  </si>
  <si>
    <t>Fusív Cartuch 20A 600Vca</t>
  </si>
  <si>
    <t>Fusív HH 250A 3/7,2kV</t>
  </si>
  <si>
    <t>Fusív HRC 1A 500V</t>
  </si>
  <si>
    <t>Fusív NH 160A 690V</t>
  </si>
  <si>
    <t>Fusív Cartuch 10A 600Vca</t>
  </si>
  <si>
    <t>Fusív Cartuch 10A 250V</t>
  </si>
  <si>
    <t>Fusív Cartuch 1A 450V</t>
  </si>
  <si>
    <t>Fusív NH 350A 500V</t>
  </si>
  <si>
    <t>Fusív NH 1600A 600Vca</t>
  </si>
  <si>
    <t>Fusív Limit. 630A 690V</t>
  </si>
  <si>
    <t>Fusív HRC 32A 660V</t>
  </si>
  <si>
    <t>Fusív miniatura 6,3A 450V</t>
  </si>
  <si>
    <t>Fusív cartuch UR 25A 690V</t>
  </si>
  <si>
    <t>Fusív NH 400A 500V</t>
  </si>
  <si>
    <t>Fusív NH 250A 500Vca/250Vcc</t>
  </si>
  <si>
    <t>R903</t>
  </si>
  <si>
    <t>Disj. cx moldada 3P 25A 600V 65kA</t>
  </si>
  <si>
    <t>Disj. cx moldada 3P 70A 600V 18kA</t>
  </si>
  <si>
    <t>IN-5220-17-014-MRP</t>
  </si>
  <si>
    <t>Disj. cx moldada 3P 25A 440V 10kA</t>
  </si>
  <si>
    <t>Disj. cx moldada 3P 100A 480V 18kA</t>
  </si>
  <si>
    <t>PP-5230-19-002-MRP</t>
  </si>
  <si>
    <t>Disj. cx moldada 3P 400A 600V</t>
  </si>
  <si>
    <t>Disj. cx moldada 3P 50A 690V 36kA</t>
  </si>
  <si>
    <t>Disj. cx moldada 3P 80A 480V</t>
  </si>
  <si>
    <t>Disj. cx moldada 3P 30A 600V 50kA</t>
  </si>
  <si>
    <t>Disj. cx moldada 3P 30A 480V 25kA</t>
  </si>
  <si>
    <t>Disj. cx moldada 3P 40A 500V 10kA</t>
  </si>
  <si>
    <t>Disj. cx moldada 3P 25A 600V 2kA</t>
  </si>
  <si>
    <t>Disj. cx moldada 3P 80A 690V 70kA</t>
  </si>
  <si>
    <t>Disj. cx moldada 3P 2500A 690V 65kA</t>
  </si>
  <si>
    <t>Disj. cx moldada 3P 250A 1kV 5kA</t>
  </si>
  <si>
    <t>Disj. cx moldada 3P 80A 750V 85kA</t>
  </si>
  <si>
    <t>Disj. cx moldada 3P 160A 750V 70kA</t>
  </si>
  <si>
    <t>Disj. cx moldada 3P 100A 800V 65kA</t>
  </si>
  <si>
    <t>Disj. cx moldada 3P 100A 690V 70kA</t>
  </si>
  <si>
    <t>Disj. cx moldada 2P 10A 400V 10kA</t>
  </si>
  <si>
    <t>Disj. cx moldada 3P 42A 415V 70kA</t>
  </si>
  <si>
    <t>Disj. cx moldada 3P 16A 440V</t>
  </si>
  <si>
    <t>Disj. cx moldada 3P 30A 690V 25kA</t>
  </si>
  <si>
    <t>Disj. cx moldada 3P 200A 750V 85kA</t>
  </si>
  <si>
    <t>Disj. cx moldada 2P 60A 600V 20kA</t>
  </si>
  <si>
    <t>Disj. cx moldada 3P 20A 380V 5kA</t>
  </si>
  <si>
    <t>Disj. cx moldada 3P 150A 480V 18kA</t>
  </si>
  <si>
    <t>Disj. cx moldada 3P 10A 415V 5kA</t>
  </si>
  <si>
    <t>Disj. cx moldada 1P 5A 65V</t>
  </si>
  <si>
    <t>Disj. cx moldada 2P 4A 400V</t>
  </si>
  <si>
    <t>Disj. cx moldada 3P 160A 690V 35kA</t>
  </si>
  <si>
    <t>Disj. cx moldada 2P 32A 480V</t>
  </si>
  <si>
    <t>Disj. cx moldada 3P 100A 480V</t>
  </si>
  <si>
    <t>Disj. cx moldada 1P 2A 440V</t>
  </si>
  <si>
    <t>Disj. cx moldada 3P 20A 415V 70kA</t>
  </si>
  <si>
    <t>IN-3534-19-010-MRP</t>
  </si>
  <si>
    <t>Disj. cx moldada 2P 32A 440V 15kA</t>
  </si>
  <si>
    <t>Disj. cx moldada 3P 250A 480V 70kA</t>
  </si>
  <si>
    <t>Disj. cx moldada 3P 30A 660V</t>
  </si>
  <si>
    <t>Disj. cx moldada 3P 2,5A 500V 5kA</t>
  </si>
  <si>
    <t>Disj. cx moldada 3P 350A 600V</t>
  </si>
  <si>
    <t>Disj. cx moldada 1P 15A 1kV</t>
  </si>
  <si>
    <t>Disj. cx moldada 2P 15A 480V 10kA</t>
  </si>
  <si>
    <t>Disj. cx moldada 3P 63A 460V</t>
  </si>
  <si>
    <t>Disj. cx moldada 3P 63A 660V</t>
  </si>
  <si>
    <t>Disj. cx moldada 3P 400A 690V 50kA</t>
  </si>
  <si>
    <t>Disj. cx moldada 3P 25A 690V</t>
  </si>
  <si>
    <t>Disj. cx moldada 3P 50A 690V</t>
  </si>
  <si>
    <t>Disj. cx moldada 3P 2,5A 440V 65kA</t>
  </si>
  <si>
    <t>Disj. cx moldada 3P 125A 690V 75kA</t>
  </si>
  <si>
    <t>Disj. cx moldada 4P 100A 380V</t>
  </si>
  <si>
    <t>Disj. cx moldada 3P 6,3A 750V 100kA</t>
  </si>
  <si>
    <t>Disj. cx moldada 1P 4A 400V 30kA</t>
  </si>
  <si>
    <t>Disj. cx moldada 3P 32A 480V</t>
  </si>
  <si>
    <t>Disj. cx moldada 3P 160A 690V 25kA</t>
  </si>
  <si>
    <t>Disj. cx moldada 3P 63A 690V 40kA</t>
  </si>
  <si>
    <t>Disj. cx moldada 3P 32A 480V 42kA</t>
  </si>
  <si>
    <t>Disj. cx moldada 3P 63A 690V 100kA</t>
  </si>
  <si>
    <t>Disj. cx moldada 3P 100A 690V</t>
  </si>
  <si>
    <t>Disj. cx moldada 3P 50A 480V</t>
  </si>
  <si>
    <t>Disj. cx moldada 2P 5A 500V 5kA</t>
  </si>
  <si>
    <t>Disj. cx moldada 3P 15A 220V</t>
  </si>
  <si>
    <t>Disj. cx moldada 3P 45A 690V</t>
  </si>
  <si>
    <t>Disj. cx moldada 3P 250A 690V</t>
  </si>
  <si>
    <t>Disj. cx moldada 3P 11A 690V</t>
  </si>
  <si>
    <t>Disj. cx moldada 3P 7A 600V 65kA</t>
  </si>
  <si>
    <t>Disj. cx moldada 3P 100A 660V</t>
  </si>
  <si>
    <t>Disj. cx moldada 3P 75A 690V 25kA Ex e</t>
  </si>
  <si>
    <t>Disj. cx moldada 3P 63A 690V 85kA</t>
  </si>
  <si>
    <t>Disj. cx moldada 3P 40A 690V</t>
  </si>
  <si>
    <t>Disj. cx moldada 3P 40A 690V 30kA</t>
  </si>
  <si>
    <t>Disj. cx moldada 2P 20A 600V</t>
  </si>
  <si>
    <t>Disj. cx moldada 2P 125A 500V</t>
  </si>
  <si>
    <t>Disj. cx moldada 3P 100A 600V</t>
  </si>
  <si>
    <t>Disj. cx moldada 3P 100A 480V 40kA</t>
  </si>
  <si>
    <t>Disj. cx moldada 3P 32A 600V 50kA</t>
  </si>
  <si>
    <t>Disj. cx moldada 3P 30A 600V 18kA</t>
  </si>
  <si>
    <t>Disj. cx moldada 4P 630A 1kV 50kA</t>
  </si>
  <si>
    <t>Disj. cx moldada 3P 160A 440V 100kA</t>
  </si>
  <si>
    <t>Disj. cx moldada 3P 50A 440V 65kA</t>
  </si>
  <si>
    <t>Disj. cx moldada 3P 40A 440V 5kA</t>
  </si>
  <si>
    <t>Disj. cx moldada 3P 40A 220V</t>
  </si>
  <si>
    <t>Disj. cx moldada 2P 10A 440V</t>
  </si>
  <si>
    <t>Disj. cx moldada 3P 12A 500V 50kA</t>
  </si>
  <si>
    <t>Disj. cx moldada 4P 63A 690V</t>
  </si>
  <si>
    <t>Disj. cx moldada 3P 80A 220V</t>
  </si>
  <si>
    <t>Disj. cx moldada 3P 20A 380V 12kA</t>
  </si>
  <si>
    <t>Disj. cx moldada 3P 40A 500V</t>
  </si>
  <si>
    <t>Disj. cx moldada 2P 20A 415V 18kA</t>
  </si>
  <si>
    <t>Disj. cx moldada 4P 63A 380V</t>
  </si>
  <si>
    <t>Disj. cx moldada 3P 20A 480V</t>
  </si>
  <si>
    <t>Disj. cx moldada 3P 12,5A 750V 100kA</t>
  </si>
  <si>
    <t>Disj. cx moldada 3P 6,5A 690V</t>
  </si>
  <si>
    <t>Disj. cx moldada 3P 25A 500V 65kA</t>
  </si>
  <si>
    <t>Disj. cx moldada 1P 6A 400V 3kA</t>
  </si>
  <si>
    <t>Disj. cx moldada 4P 500A 690V 50kA</t>
  </si>
  <si>
    <t>Relé térmico 5,5 - 8A 660V</t>
  </si>
  <si>
    <t>Relé térmico 2,8 - 4A 690V</t>
  </si>
  <si>
    <t>Relé térmico 0,1 - 0,16A 660V</t>
  </si>
  <si>
    <t>Relé térmico 90 - 135A 690V</t>
  </si>
  <si>
    <t>Relé térmico</t>
  </si>
  <si>
    <t>Relé térmico 45 - 63A 660V</t>
  </si>
  <si>
    <t>Relé térmico 0,16 - 0,25A 690V</t>
  </si>
  <si>
    <t>Relé térmico 1 - 1,6A 690V</t>
  </si>
  <si>
    <t>Relé térmico 16 - 24A 690V</t>
  </si>
  <si>
    <t>Relé térmico 0,16 - 0,25A 660V</t>
  </si>
  <si>
    <t>Relé térmico 22 - 32A 690V</t>
  </si>
  <si>
    <t>Relé térmico 80 - 110A 690V</t>
  </si>
  <si>
    <t>Relé térmico 1,8 - 2,5A 690V</t>
  </si>
  <si>
    <t>Relé térmico 85</t>
  </si>
  <si>
    <t>Relé térmico 28 - 40A 690V</t>
  </si>
  <si>
    <t>Relé térmico 45 - 63A 690V</t>
  </si>
  <si>
    <t>Relé térmico 65 - 90A 690V</t>
  </si>
  <si>
    <t>Relé térmico 0,8 - 1,2A 690V</t>
  </si>
  <si>
    <t>Relé térmico 0,43 - 0,63A 660V</t>
  </si>
  <si>
    <t>Relé térmico 0,25 - 0,4A 500V</t>
  </si>
  <si>
    <t>Relé térmico 1 - 1,6A 600V</t>
  </si>
  <si>
    <t>Relé térmico 13 - 19A 660V</t>
  </si>
  <si>
    <t>Relé térmico 70 - 90A 600V</t>
  </si>
  <si>
    <t>Relé térmico 45 - 63A</t>
  </si>
  <si>
    <t>Relé térmico 60 - 80A 690V</t>
  </si>
  <si>
    <t>Relé térmico 14 - 20A 600V</t>
  </si>
  <si>
    <t>OP-9525-19-003-MRP</t>
  </si>
  <si>
    <t>Relé térmico 660V</t>
  </si>
  <si>
    <t>Relé térmico 2,5 - 4A 690V</t>
  </si>
  <si>
    <t>Relé térmico 20 - 90A 690V</t>
  </si>
  <si>
    <t>Relé térmico 130 - 175A 690V</t>
  </si>
  <si>
    <t>Relé térmico 7,5 - 10,5A 660V</t>
  </si>
  <si>
    <t>Relé térmico 600V</t>
  </si>
  <si>
    <t>Relé térmico 7 - 10A 690V</t>
  </si>
  <si>
    <t>Relé térmico 1,7 - 2,4A 690V</t>
  </si>
  <si>
    <t>Relé térmico 53 - 80A</t>
  </si>
  <si>
    <t>Relé térmico 690V</t>
  </si>
  <si>
    <t>Relé térmico 2,2 - 3,1A 600V</t>
  </si>
  <si>
    <t>Relé térmico 18 - 25A 690V</t>
  </si>
  <si>
    <t>Relé térmico 3,5 - 5A 660V</t>
  </si>
  <si>
    <t>Relé térmico 63 - 80A 600V</t>
  </si>
  <si>
    <t>Relé térmico 110 - 160A 690V</t>
  </si>
  <si>
    <t>Relé térmico 3 - 12A 690V</t>
  </si>
  <si>
    <t>Tubo tr.térm. A179 s/c 0.750 x 0.095"</t>
  </si>
  <si>
    <t>Tubo tr.térm. A789 UNS S32750 s/c 0.750</t>
  </si>
  <si>
    <t>Permutador placas</t>
  </si>
  <si>
    <t>0811</t>
  </si>
  <si>
    <t>Permutador placas resfr.</t>
  </si>
  <si>
    <t>A911</t>
  </si>
  <si>
    <t>Permutador casco-tubo resfr.</t>
  </si>
  <si>
    <t>Sist.d/fornos p/trat.prim. p/aq.d/água</t>
  </si>
  <si>
    <t>AL-12</t>
  </si>
  <si>
    <t>Aquecedor água quente</t>
  </si>
  <si>
    <t>0012</t>
  </si>
  <si>
    <t>Amplificador d/progr.combustão p/caldeir</t>
  </si>
  <si>
    <t>CONS/IAMN7</t>
  </si>
  <si>
    <t>Detector p/caldeira</t>
  </si>
  <si>
    <t>Anel p/caldeira Hamworthy</t>
  </si>
  <si>
    <t>Válvula agulha 1/2" solda enc A105</t>
  </si>
  <si>
    <t>Válvula agulha 3/4" solda enc A105</t>
  </si>
  <si>
    <t>Válvula agulha 1/2" fêmea NPT A182-F316</t>
  </si>
  <si>
    <t>Válvula agulha 1/4" compressão A182-F316</t>
  </si>
  <si>
    <t>Válvula agulha 1 1/2" solda enc A105</t>
  </si>
  <si>
    <t>Válvula esfera 3/4" fêmea NPT A351-CF8M</t>
  </si>
  <si>
    <t>Válvula agulha 1/2" AISI 316</t>
  </si>
  <si>
    <t>Válvula esfera 3/4" anilha dupla A182-F3</t>
  </si>
  <si>
    <t>Válvula agulha 1/2" fêmea NPT AISI 316</t>
  </si>
  <si>
    <t>Válvula agulha 1/2" compressão A182-F316</t>
  </si>
  <si>
    <t>IN-3514-18-001-MRP</t>
  </si>
  <si>
    <t>Válvula agulha 1 1/2" solda enc A182-F32</t>
  </si>
  <si>
    <t>Válvula esfera 3/4" anilha dupla A351-CF</t>
  </si>
  <si>
    <t>Válvula esfera 1/2" compressão A182-F316</t>
  </si>
  <si>
    <t>Válvula esfera 1" fêmea NPT A351-CF8M</t>
  </si>
  <si>
    <t>Válvula agulha 3/8" fêmea NPT AISI 316</t>
  </si>
  <si>
    <t>Válvula agulha 3/8" anilha dupla AISI 31</t>
  </si>
  <si>
    <t>PP-5210-19-002-MRP</t>
  </si>
  <si>
    <t>Válvula agulha 1" solda enc A105</t>
  </si>
  <si>
    <t>Válvula agulha 1/2" anilha dupla AISI 31</t>
  </si>
  <si>
    <t>Válvula agulha 1/2" solda enc A182-F316</t>
  </si>
  <si>
    <t>IN-3100-16-019-MRP</t>
  </si>
  <si>
    <t>Válvula agulha 3/4" solda enc A182-F316</t>
  </si>
  <si>
    <t>IN-3100-16-004-MRP</t>
  </si>
  <si>
    <t>Válvula agulha 3/8" AISI 316</t>
  </si>
  <si>
    <t>Válvula agulha 1/2" solda enc A276-316</t>
  </si>
  <si>
    <t>Válvula agulha 1" M-F NPT A479-316</t>
  </si>
  <si>
    <t>Válvula agulha 3/8" compressão A182-F316</t>
  </si>
  <si>
    <t>Válvula esfera 1/2" anilha dupla AISI 31</t>
  </si>
  <si>
    <t>Válvula esfera 3/4" fêmea NPT AISI 316</t>
  </si>
  <si>
    <t>Válvula esfera 1/2" fêmea NPT AISI 316</t>
  </si>
  <si>
    <t>Válvula agulha 1/4" compressão AISI 316</t>
  </si>
  <si>
    <t>Válvula agulha 3/8" fêmea NPT A182-F316</t>
  </si>
  <si>
    <t>PV-3542-18-002-5</t>
  </si>
  <si>
    <t>Válvula agulha 1/2" M-F NPT AISI 316</t>
  </si>
  <si>
    <t>Válvula agulha 1/2" macho NPT AISI 316</t>
  </si>
  <si>
    <t>Válvula agulha 1 1/2" solda enc A350-LF2</t>
  </si>
  <si>
    <t>Válvula agulha 1" M-F NPT AISI 316</t>
  </si>
  <si>
    <t>Válvula agulha 1 1/2" M-F NPT A105 c/rev</t>
  </si>
  <si>
    <t>Válvula agulha 3/4" solda enc AISI 316</t>
  </si>
  <si>
    <t>Válvula agulha 1/2" M-F 5B LP A105</t>
  </si>
  <si>
    <t>Válvula agulha 1/4" macho NPT C37700</t>
  </si>
  <si>
    <t>1" tubo-enc. A182-F316</t>
  </si>
  <si>
    <t>Válvula agulha 1/2" solda enc A351-CF8M</t>
  </si>
  <si>
    <t>Válvula agulha 1/2" solda enc AISI 316</t>
  </si>
  <si>
    <t>Válvula agulha 1/4" flg FR AISI 316</t>
  </si>
  <si>
    <t>Válvula gav. 4" 125# FPlana A126-B</t>
  </si>
  <si>
    <t>Válvula gav. 2 1/2 150# FR WCB</t>
  </si>
  <si>
    <t>IN-3517-11-001-MRP</t>
  </si>
  <si>
    <t>Válvula gav. 2" 300# FR WCB</t>
  </si>
  <si>
    <t>PP-5270-17-025-MRP</t>
  </si>
  <si>
    <t>Válvula gav. 8" 300# FR WCB</t>
  </si>
  <si>
    <t>Válvula gav. 1/2" 800# ES A105</t>
  </si>
  <si>
    <t>PP-5220-18-010-MRP</t>
  </si>
  <si>
    <t>Válvula gav. 3/4" 800# ES A105</t>
  </si>
  <si>
    <t>Válvula gav. 1" 800# ES A105</t>
  </si>
  <si>
    <t>PP-5230-19-017-MRP</t>
  </si>
  <si>
    <t>Válvula gav. 1/4" 800# NPT A105</t>
  </si>
  <si>
    <t>Válvula gav. 3/4" 1500# ES A105</t>
  </si>
  <si>
    <t>Válvula gav. 3/4" 800# NPT F316</t>
  </si>
  <si>
    <t>Válvula gav. 1" 800# NPT F316</t>
  </si>
  <si>
    <t>Válvula gav. 2" 150# FR CF8M</t>
  </si>
  <si>
    <t>IN-5210-19-008-MRP</t>
  </si>
  <si>
    <t>PP-5295-18-003-MRP</t>
  </si>
  <si>
    <t>Válvula gav. 2" 150# FR LCB</t>
  </si>
  <si>
    <t>Válvula gav. 1/2" 1500# ES A105</t>
  </si>
  <si>
    <t>PAR/IMP</t>
  </si>
  <si>
    <t>Válvula gav. 1 1/2" 800# NPT F316</t>
  </si>
  <si>
    <t>Válvula gav. 1 1/2" 200# NPT B62</t>
  </si>
  <si>
    <t>Válvula gav. 1" 800# ES F317</t>
  </si>
  <si>
    <t>Válvula gav. 4" 150# FR WCB</t>
  </si>
  <si>
    <t>Válvula gav. 1" 300# NPT B62</t>
  </si>
  <si>
    <t>Válvula gav. 1" 800# ES F321</t>
  </si>
  <si>
    <t>Válvula gav. 3/4" 200# NPT B62</t>
  </si>
  <si>
    <t>IN-3100-16-022-MRP</t>
  </si>
  <si>
    <t>Válvula gav. 1 1/2" 1500# FJA WCB</t>
  </si>
  <si>
    <t>PP-3100-17-010-MRP</t>
  </si>
  <si>
    <t>Válvula gav. 3/4" 1500# FJA F316</t>
  </si>
  <si>
    <t>Válvula gav. 1 1/2" 1500# FJA F1</t>
  </si>
  <si>
    <t>Válvula gav. 1" 800# ES F316</t>
  </si>
  <si>
    <t>Válvula gav. 3/4" 150# NPT B62</t>
  </si>
  <si>
    <t>Válvula gav. 2" 150# FR F316</t>
  </si>
  <si>
    <t>Válvula gav. 3/4" 800# ES F316</t>
  </si>
  <si>
    <t>Válvula gav. 12" 300# FR WCB</t>
  </si>
  <si>
    <t>Válvula gav. 10" 150# FR A995-6A</t>
  </si>
  <si>
    <t>Válvula gav. 3" 150# FR CF8M</t>
  </si>
  <si>
    <t>Válvula gav. 1" 150# NPT B62</t>
  </si>
  <si>
    <t>Válvula gav. 1/4" 800# NPT F316</t>
  </si>
  <si>
    <t>Válvula gav. 1/2" 2500# ES A105</t>
  </si>
  <si>
    <t>Válvula gav. 3" 600# FJA WCB</t>
  </si>
  <si>
    <t>Válvula gav. 125mm 10K JIS 10K A126-B</t>
  </si>
  <si>
    <t>Válvula gav. 1" 200# NPT B62</t>
  </si>
  <si>
    <t>Válvula gav. 3" 150# FP CF8M</t>
  </si>
  <si>
    <t>Válvula gav. 1/2" 2500# ES F316</t>
  </si>
  <si>
    <t>Válvula gav. 5" 150# FP WCB</t>
  </si>
  <si>
    <t>Válvula gav. 6" 150# FP WCB</t>
  </si>
  <si>
    <t>Válvula gav. 1/2" 800# ES-RO F321</t>
  </si>
  <si>
    <t>Válvula gav. 8" 10K JIS 10K WCB</t>
  </si>
  <si>
    <t>Válvula gav. 5" 150# FR CF8M</t>
  </si>
  <si>
    <t>Válvula gav. 4" 300# FR C5</t>
  </si>
  <si>
    <t>Válvula gav. 1" 800# ES F316L</t>
  </si>
  <si>
    <t>Válvula gav. 150mm PN 16 1092-1 FR A536-</t>
  </si>
  <si>
    <t>Válvula gav. 3" 150# FR CG8M</t>
  </si>
  <si>
    <t>Válvula gav. 2" 1500# FJA WCB</t>
  </si>
  <si>
    <t>Válvula gav. 3/4" 800# ES F321</t>
  </si>
  <si>
    <t>Válvula gav. 3/4" 800# ES F53</t>
  </si>
  <si>
    <t>Válvula gav. 1 1/2" 2500# ES F316</t>
  </si>
  <si>
    <t>PP-5220-18-012-MRP</t>
  </si>
  <si>
    <t>Válvula gav. 3" 900# FJA WCB</t>
  </si>
  <si>
    <t>Válvula gav. 250mm 10K JIS 10K WCB rev</t>
  </si>
  <si>
    <t>Válvula gav. 1/2" 800# ES F321</t>
  </si>
  <si>
    <t>Válvula gav. 2" 300# flg-A FR WCB</t>
  </si>
  <si>
    <t>Válvula gav. 10" 300# FR WCB</t>
  </si>
  <si>
    <t>Válvula gav. 1 1/2" 800# ES F317</t>
  </si>
  <si>
    <t>Válvula gav. 10" 150# FR WCB</t>
  </si>
  <si>
    <t>Válvula gav. 4" 300# FR LCB</t>
  </si>
  <si>
    <t>Válv. ret. portinh. 3" 150# FR WCB</t>
  </si>
  <si>
    <t>Válv. ret. portinh. 6" 150# FR WCB</t>
  </si>
  <si>
    <t>Válv. ret. portinh. 6" 900# FJA WCB</t>
  </si>
  <si>
    <t>Válv. ret. portinh. dupla 10" 900# FJA W</t>
  </si>
  <si>
    <t>Válv. ret. portinh. 12" 150# FR WCB</t>
  </si>
  <si>
    <t>Válv. ret. portinh. 4" 150# FR WCB</t>
  </si>
  <si>
    <t>Válv. ret. portinh. 1 1/2" 150# ES A105</t>
  </si>
  <si>
    <t>Válv. ret. portinh. 4" 1500# FJA WCB</t>
  </si>
  <si>
    <t>Válv. ret. portinh. 10" 900# FJA WCB</t>
  </si>
  <si>
    <t>Válv. ret. portinh. 5" 10K 10K WCB</t>
  </si>
  <si>
    <t>Válv. ret. pistão 1" 150# FR CF8</t>
  </si>
  <si>
    <t>Válv. ret. portinh. 12" 900# FJA CF8C</t>
  </si>
  <si>
    <t>Válv. ret. portinh. 8" 1500# FP WCC</t>
  </si>
  <si>
    <t>Válv. ret. portinh. 12" 900# FJA LCB</t>
  </si>
  <si>
    <t>Válv. ret. portinh. 1 1/2" 800# ES F5</t>
  </si>
  <si>
    <t>Válv. ret. portinh. 4" 1500# FP WCC</t>
  </si>
  <si>
    <t>Válv. ret. portinh. 2" 300# FR WCB</t>
  </si>
  <si>
    <t>Válv. ret. portinh. 1 1/2" 150# FR CF8</t>
  </si>
  <si>
    <t>Válv. ret. portinh. 1" 1500# FJA A105</t>
  </si>
  <si>
    <t>Válv. ret. portinh. 6" 900# FJA LCB</t>
  </si>
  <si>
    <t>R098</t>
  </si>
  <si>
    <t>Terminal reus.macho mang.DI 1/2"</t>
  </si>
  <si>
    <t>Terminal reus.fêmea mang.DI 13/8"</t>
  </si>
  <si>
    <t>Terminal reus.fêmea 1 1/16-12FPP mang.DI</t>
  </si>
  <si>
    <t>Terminal prens.fêmea 9/16-18FPP mang.DI</t>
  </si>
  <si>
    <t>adaptador reto mang.DI 1"</t>
  </si>
  <si>
    <t>Terminal espiga fêmea 1 1/16-12FPP mang.</t>
  </si>
  <si>
    <t>Terminal prens.fêmea 3/4-16FPP mang.DI 1</t>
  </si>
  <si>
    <t>adaptador reto mang.DI 2"</t>
  </si>
  <si>
    <t>adaptador reto mang.DI 1 1/2"</t>
  </si>
  <si>
    <t>Adaptador 90º</t>
  </si>
  <si>
    <t>Niple</t>
  </si>
  <si>
    <t>Terminal prens.fêmea mang.DI 1 1/2"</t>
  </si>
  <si>
    <t>Terminal prens.fêmea mang.DI 3/4"</t>
  </si>
  <si>
    <t>Terminal prens.macho 2-11,5FPP mang.DI 2</t>
  </si>
  <si>
    <t>Terminal prens.flg. mang.DI 1 1/2"</t>
  </si>
  <si>
    <t>Abraçadeira bipart. mang.DI 3/4"</t>
  </si>
  <si>
    <t>Terminal prens.fêm.90º 3/4-16FPP mang.DI</t>
  </si>
  <si>
    <t>Emenda mang. mang.DI 2"</t>
  </si>
  <si>
    <t>Niple adapt.</t>
  </si>
  <si>
    <t>Terminal prens.fêmea</t>
  </si>
  <si>
    <t>Terminal prens.fêmea mang.DI 3/16"</t>
  </si>
  <si>
    <t>Terminal prens.fêm.90º 1 5/16-12FPP mang</t>
  </si>
  <si>
    <t>Terminal espiga macho mang.DI 1"</t>
  </si>
  <si>
    <t>Terminal prens.fêmea mang.DI 1/4"</t>
  </si>
  <si>
    <t>Terminal reus.macho mang.DI 5/8"</t>
  </si>
  <si>
    <t>Conexão reta 9/16-18FPP mang.DI 3/8"</t>
  </si>
  <si>
    <t>Terminal prens.macho mang.DI 5/8"</t>
  </si>
  <si>
    <t>Terminal prens.fêm.90º mang.DI 1 1/4"</t>
  </si>
  <si>
    <t>Adaptador 90º 1-11,5FPP</t>
  </si>
  <si>
    <t>Emenda mang. mang.DI 3/4"</t>
  </si>
  <si>
    <t>Terminal prens.90º mang.DI 1/2"</t>
  </si>
  <si>
    <t>Terminal prens.fêmea 2 1/2-12FPP mang.DI</t>
  </si>
  <si>
    <t>Adaptador 90º mang.DI 3/8"</t>
  </si>
  <si>
    <t>adaptador reto mang.DI 5/8"</t>
  </si>
  <si>
    <t>adaptador reto 4-8FPP mang.DI 4"</t>
  </si>
  <si>
    <t>adaptador reto 2-11,5FPP mang.DI 2"</t>
  </si>
  <si>
    <t>adaptador reto 3-8FPP mang.DI 3"</t>
  </si>
  <si>
    <t>adaptador reto mang.DI 3/16"</t>
  </si>
  <si>
    <t>Terminal prens.macho 4-8FPP mang.DI 4"</t>
  </si>
  <si>
    <t>Joelho 45º</t>
  </si>
  <si>
    <t>Terminal prens.fêm.90º mang.DI 3/8"</t>
  </si>
  <si>
    <t>Terminal prens.macho mang.DI 1/2"</t>
  </si>
  <si>
    <t>Terminal prens.90º 1 5/16-12FPP mang.DI</t>
  </si>
  <si>
    <t>Conexão reta 1 5/16-12FPP 7/8-14FPP mang</t>
  </si>
  <si>
    <t>Niple mang.DI 3/8"</t>
  </si>
  <si>
    <t>Mangote Caten. Main Line 20" flg FP cl 3</t>
  </si>
  <si>
    <t>Mangote Caten. End 20" flg FP cl 300 x30</t>
  </si>
  <si>
    <t>Mangote Flut. Main Line 16" flg FP cl 30</t>
  </si>
  <si>
    <t>Mangote Flut. Main Line 10" flg FP cl 15</t>
  </si>
  <si>
    <t>Mangote Flut. Main Line 8" flg FP cl 150</t>
  </si>
  <si>
    <t>Mangote Flut. Main Line 20" flg FP cl 30</t>
  </si>
  <si>
    <t>Tubo AC 5L-B PSL-1 s/c 1/2"x0.109" STD S</t>
  </si>
  <si>
    <t>Tubo AC 5L-B PSL-1 s/c 1"x0.133" STD Sch</t>
  </si>
  <si>
    <t>Tubo AC 5L-B PSL-1 s/c 2 1/2"x0.203" STD</t>
  </si>
  <si>
    <t>Tubo AC 5L-B PSL-1 c/c (long.) 12"x0.250</t>
  </si>
  <si>
    <t>PP-3534-20-847-MRP</t>
  </si>
  <si>
    <t>Tubo AC 5L-B PSL-1 c/c (long.) 12"x0.688</t>
  </si>
  <si>
    <t>Tubo AC 5L-B PSL-1 c/c (long.) 20"x0.375</t>
  </si>
  <si>
    <t>OP-3514-19-202-MRP</t>
  </si>
  <si>
    <t>Tubo AC 5L-B PSL-1 c/c (long.) 30"x0.375</t>
  </si>
  <si>
    <t>Tubo AC 5L-B PSL-1 c/c (long.) 30"x0.500</t>
  </si>
  <si>
    <t>Tubo AC 5L-B PSL-1 s/c 4"x0.237" STD Sch</t>
  </si>
  <si>
    <t>Tubo AC 5L-B PSL-1 s/c 6"x0.719" Sch160</t>
  </si>
  <si>
    <t>Tubo AC 5L-B PSL-1 s/c 8"x0.719" Sch120</t>
  </si>
  <si>
    <t>Tubo AC 5L-B PSL-1 s/c 14"x0.438" Sch40</t>
  </si>
  <si>
    <t>PP-5280-19-001-MRP</t>
  </si>
  <si>
    <t>Tubo AC 5L-B PSL-1 c/c (long.) 14"x0.250</t>
  </si>
  <si>
    <t>PV-3534-18-919-MRP</t>
  </si>
  <si>
    <t>Tubo AC 5L-B PSL-1 s/c 2 1/2"x0.276" XS</t>
  </si>
  <si>
    <t>PP-5275-18-003-MRP</t>
  </si>
  <si>
    <t>Tubo AC 5L-B PSL-1 s/c 4"x0.337" XS Sch8</t>
  </si>
  <si>
    <t>Tubo AC 5L-B PSL-1 s/c 6"x0.432" XS Sch8</t>
  </si>
  <si>
    <t>Tubo AC 5L-B PSL-1 s/c 1/2"x0.294" XXS</t>
  </si>
  <si>
    <t>Tubo AC A53-B s/c 3"x0.216" STD Sch40</t>
  </si>
  <si>
    <t>Tubo AC A106-B s/c 1 1/2"x0.145" STD Sch</t>
  </si>
  <si>
    <t>Tubo AC A106-B s/c 12"x0.406" Sch40</t>
  </si>
  <si>
    <t>Tubo AC A106-B s/c 6"x0.280" STD Sch40</t>
  </si>
  <si>
    <t>Tubo AC 5L-B PSL-1 s/c 1 1/2"x0.200" XS</t>
  </si>
  <si>
    <t>OP-3519-18-100-MRP</t>
  </si>
  <si>
    <t>Tubo AC A333-6 s/c 10"x0.365" STD Sch40</t>
  </si>
  <si>
    <t>OP-3514-19-901-MRP</t>
  </si>
  <si>
    <t>Tubo AC 5L-B PSL-1 s/c 3/4"x0.219" Sch16</t>
  </si>
  <si>
    <t>OP-3534-19-720-MRP</t>
  </si>
  <si>
    <t>Tubo AC A106-B s/c 1"x0.179" XS Sch80</t>
  </si>
  <si>
    <t>Tubo AC 5L-B PSL-1 s/c 1"x0.250" Sch160</t>
  </si>
  <si>
    <t>Tubo AC 5590 grB s/c 1/2"x0.147" XS Sch8</t>
  </si>
  <si>
    <t>Tubo AC 5590 grB s/c 1"x0.179" XS Sch80</t>
  </si>
  <si>
    <t>Tubo AC 5590 grB s/c 1 1/2"x0.200" XS Sc</t>
  </si>
  <si>
    <t>Tubo AC A53-B s/c 3/4"x0.154" XS Sch80</t>
  </si>
  <si>
    <t>Tubo AC A333-6 s/c 8"x0.250" Sch20</t>
  </si>
  <si>
    <t>Tubo AC 5L-B PSL-1 s/c 8"x0.906" Sch160</t>
  </si>
  <si>
    <t>Tubo AC 5L-B PSL-1 c/c (long.) 12"x1.000</t>
  </si>
  <si>
    <t>Tubo AC A333-6 s/c 3/4"x0.308" XXS</t>
  </si>
  <si>
    <t>Tubo AC 5L-B PSL-1 s/c 8"x0.594" Sch100</t>
  </si>
  <si>
    <t>Tubo AC 5L-X60 c/c (long.) 16"x0.438"</t>
  </si>
  <si>
    <t>Tubo AC 5L-B PSL-1 c/c (long.) 16"x0.312</t>
  </si>
  <si>
    <t>Tubo AC A333-6 s/c 10"x0.250" Sch20</t>
  </si>
  <si>
    <t>Tubo AC 5L-B PSL-1 s/c 3/4"x0.113" STD S</t>
  </si>
  <si>
    <t>Tubo AC 5L-B PSL-1 c/c (long.) 30"x0.625</t>
  </si>
  <si>
    <t>Tubo AC 5L-B PSL-1 s/c 12"x0.500" XS</t>
  </si>
  <si>
    <t>Tubo AC 5L-X65 c/c (long.) 16"x0.500" XS</t>
  </si>
  <si>
    <t>Tubo AC A106-B s/c 18"x0.562" Sch40</t>
  </si>
  <si>
    <t>Tubo AC 5L-B PSL-1 c/c (long.) 12"x0.330</t>
  </si>
  <si>
    <t>Tubo AC 5L-X60 s/c 10"x0.500" XS Sch60</t>
  </si>
  <si>
    <t>Tubo AC 5L-X60 s/c 12"x0.562" Sch60</t>
  </si>
  <si>
    <t>Tubo AC 5L-B PSL-1 s/c 20"x0.375" STD Sc</t>
  </si>
  <si>
    <t>Tubo AC 5L-B PSL-1 s/c 2 1/2"x0.375" Sch</t>
  </si>
  <si>
    <t>Tubo AC 5L-B PSL-1 s/c 5"x0.258" STD Sch</t>
  </si>
  <si>
    <t>Tubo AC A333-6 s/c 12"x0.250" Sch20</t>
  </si>
  <si>
    <t>IN-9525-17-001-1</t>
  </si>
  <si>
    <t>Tubo AC A106-B s/c 3/4"x0.113" STD Sch40</t>
  </si>
  <si>
    <t>Tubo AC A106-B s/c 3"x0.300" XS Sch80</t>
  </si>
  <si>
    <t>Tubo AC 5L-X60 c/c (long.) 14"x1.250" Sc</t>
  </si>
  <si>
    <t>Tubo AC 5L-B PSL-1 s/c 3"x0.250"</t>
  </si>
  <si>
    <t>Tubo AC 5L-B PSL-1 s/c 6"x0.280" STD Sch</t>
  </si>
  <si>
    <t>Tubo AC 5L-B PSL-1 c/c (long.) 2"x0.218"</t>
  </si>
  <si>
    <t>Tubo AC 5L-B PSL-1 c/c (long.) 4"x0.337"</t>
  </si>
  <si>
    <t>Tubo AC 5L-B PSL-1 c/c (long.) 12"x0.500</t>
  </si>
  <si>
    <t>JP-3A26-17-589-542</t>
  </si>
  <si>
    <t>Tubo AC 5590 grB s/c 6"x0.280" STD Sch40</t>
  </si>
  <si>
    <t>Tubo AC 5L-B PSL-1 s/c 5"x0.625" Sch160</t>
  </si>
  <si>
    <t>Tubo AC A106-B s/c 5"x0.258" STD Sch40</t>
  </si>
  <si>
    <t>Tubo AC A333-6 c/c (long.) 12"x0.250" Sc</t>
  </si>
  <si>
    <t>Tubo AC 5L-B PSL-1 c/c (long.) 6"x0.432"</t>
  </si>
  <si>
    <t>Tubo AC 5L-B PSL-1 s/c 10"x0.438"</t>
  </si>
  <si>
    <t>Tubo AC 5L-B PSL-1 s/c 10"x1.000" XXS Sc</t>
  </si>
  <si>
    <t>Tubo AC 5L-B PSL-1 s/c 4"x0.312"</t>
  </si>
  <si>
    <t>Tubo AC 5L-B PSL-1 s/c 10"x1.250"</t>
  </si>
  <si>
    <t>Tubo AC 5L-B PSL-1 s/c 1 1/4"x0.140" STD</t>
  </si>
  <si>
    <t>Tubo AC 5L-B PSL-1 s/c 4"x0.438" Sch120</t>
  </si>
  <si>
    <t>IN-3411-14-010-MRP</t>
  </si>
  <si>
    <t>Tubo AC 5L-B PSL-1 c/c (long.) 16"x0.250</t>
  </si>
  <si>
    <t>Tubo AC 5L-B PSL-1 s/c 8"x0.500" Sch80</t>
  </si>
  <si>
    <t>Tubo AC A106-B s/c 1 1/2"x0.200" XS Sch8</t>
  </si>
  <si>
    <t>IN-3519-04-225-MRP</t>
  </si>
  <si>
    <t>Tubo AC A106-B s/c 1/2"x0.188" Sch160</t>
  </si>
  <si>
    <t>Tubo AC 5L-B PSL-1 s/c 1/2"x0.188" Sch16</t>
  </si>
  <si>
    <t>OP-3534-20-735-MRP</t>
  </si>
  <si>
    <t>Tubo AC 5L-B PSL-1 s/c 1/2"x0.147" XS Sc</t>
  </si>
  <si>
    <t>Tubo AC A333-6 s/c 1"x0.358" XXS</t>
  </si>
  <si>
    <t>Tubo cond. Cu-Ni UNS C7060 S/C DN1 1/2"x</t>
  </si>
  <si>
    <t>IN-3519-04-008-MRP</t>
  </si>
  <si>
    <t>OP-3519-19-202-MRP</t>
  </si>
  <si>
    <t>IN-3534-06-301-MRP</t>
  </si>
  <si>
    <t>Tubo cond. Cu-Ni UNS C7060 S/C DN6"x3,5m</t>
  </si>
  <si>
    <t>Tubo cond. Cu-Ni UNS C7060 S/C DN2"x2,5m</t>
  </si>
  <si>
    <t>IN-3A17-11-709-MRP</t>
  </si>
  <si>
    <t>Tubo cond. Cu-Ni UNS C7060 S/C DN1 1/4"x</t>
  </si>
  <si>
    <t>Tubo cond. Cu-Ni UNS C7060 S/C DN2 1/2"x</t>
  </si>
  <si>
    <t>Tubo cond. Cu-Ni UNS C7060 S/C DN6"x3mm</t>
  </si>
  <si>
    <t>Tubo cond. Cu-Ni UNS C7060 S/C DN3/4"x2m</t>
  </si>
  <si>
    <t>OP-3529-19-909-MRP</t>
  </si>
  <si>
    <t>Tubo cond. Cu-Ni UNS C7060 S/C DN1/2"x2m</t>
  </si>
  <si>
    <t>Tubo cond. Cu-Ni UNS C7060 S/C DN8"x4,5m</t>
  </si>
  <si>
    <t>Tubo cond. Cu-Ni UNS C7060 S/C DN8"x4mm</t>
  </si>
  <si>
    <t>Tubo cond. Cu-Ni UNS C7060 S/C DN10"x5,5</t>
  </si>
  <si>
    <t>PV-3534-19-733-MRP</t>
  </si>
  <si>
    <t>Tubo cond. Cu-Ni UNS C7060 S/C DN14"x8mm</t>
  </si>
  <si>
    <t>Tubo cond. Cu-Ni UNS C7060 C/C DN18"x9,5</t>
  </si>
  <si>
    <t>Tubo cond. Cu-Ni UNS C7060 S/C DN12"x5,5</t>
  </si>
  <si>
    <t>Tubo cond. Cu UNS C12200 H80 S/C CL. A -</t>
  </si>
  <si>
    <t>PV-3913-14-919-2</t>
  </si>
  <si>
    <t>BS 12449-CN102 S/C DE 88,9x2,5 mm plano</t>
  </si>
  <si>
    <t>BS 12449-CN102 S/C DE 57x2,5 mm plano</t>
  </si>
  <si>
    <t>BS 12449-CN102 S/C DE 219,1x4 mm plano</t>
  </si>
  <si>
    <t>BS 12449-CN102 S/C DE 30x2,5 mm plano</t>
  </si>
  <si>
    <t>Tubo cond. Cu-Ni UNS C7060 S/C DN4"x3mm</t>
  </si>
  <si>
    <t>PC-35041.04</t>
  </si>
  <si>
    <t>Tubo inox A312-304 s/c 2"x0.218" Sch80S</t>
  </si>
  <si>
    <t>Tubo inox A312-304 s/c 4"x0.237" Sch40S</t>
  </si>
  <si>
    <t>Tubo inox A312-316 c/c 1 1/2"x0.145" Sch</t>
  </si>
  <si>
    <t>Tubo inox A312-316 s/c 1/2"x0.109" Sch40</t>
  </si>
  <si>
    <t>Tubo inox A312-316 s/c 1 1/2"x0.145" Sch</t>
  </si>
  <si>
    <t>Tubo inox A312-321 s/c 3/4"x0.154" Sch80</t>
  </si>
  <si>
    <t>Tubo inox A312-304L s/c 3"x0.300" Sch80S</t>
  </si>
  <si>
    <t>Tubo inox A312-316 s/c 3"x0.300" Sch80S</t>
  </si>
  <si>
    <t>Tubo inox A312-316 c/c 2"x0.109" Sch10S</t>
  </si>
  <si>
    <t>Tubo inox A312-316 s/c 2"x0.109" Sch10S</t>
  </si>
  <si>
    <t>Tubo inox A312-316L s/c 3"x0.120" Sch10S</t>
  </si>
  <si>
    <t>Tubo inox A312-316 c/c 4"x0.237" Sch40S</t>
  </si>
  <si>
    <t>Tubo inox A312-316L s/c 2"x0.109" Sch10S</t>
  </si>
  <si>
    <t>Tubo inox A312-321 s/c 1/2"x0.147" Sch80</t>
  </si>
  <si>
    <t>Tubo inox A312-316 c/c 3"x0.120" Sch10S</t>
  </si>
  <si>
    <t>Tubo inox A312-316 s/c 4"x0.120" Sch10S</t>
  </si>
  <si>
    <t>Tubo inox A312-304 c/c 12"x0.180" Sch10S</t>
  </si>
  <si>
    <t>Tubo inox s/c 3"x0.300" Sch80S</t>
  </si>
  <si>
    <t>Tubo inox A312-304 s/c 6"x0.134" Sch10S</t>
  </si>
  <si>
    <t>Tubo inox A312-321 c/c 1 1/2"x0.145" Sch</t>
  </si>
  <si>
    <t>Tubo inox A312-321 s/c 1"x0.133" Sch40S</t>
  </si>
  <si>
    <t>Tubo inox A312-316L s/c 1"x0.133" Sch40S</t>
  </si>
  <si>
    <t>Tubo inox A358-321 CL4 c/c 3"x0.120" Sch</t>
  </si>
  <si>
    <t>Tubo inox A312-321 s/c 2"x0.109" Sch10S</t>
  </si>
  <si>
    <t>Tubo inox A312-321 s/c 1 1/2"x0.145" Sch</t>
  </si>
  <si>
    <t>Tubo inox UNS 32750 s/c 2"x0.109" Sch10S</t>
  </si>
  <si>
    <t>Tubo inox A312-321 s/c 4"x0.120" Sch10S</t>
  </si>
  <si>
    <t>Tubo inox UNS 32750 s/c 1"x0.133" Sch40S</t>
  </si>
  <si>
    <t>Tubo inox A312-321 s/c 3/4"x0.083" Sch10</t>
  </si>
  <si>
    <t>Tubo inox A358-321 CL1/CL3 c/c 2"x0.109"</t>
  </si>
  <si>
    <t>Tubo inox A358-321 CL1/CL3 c/c 3"x0.120"</t>
  </si>
  <si>
    <t>Tubo inox A358-316L CL1/CL3 c/c 2"x0.109</t>
  </si>
  <si>
    <t>IN-3514-18-002-MRP</t>
  </si>
  <si>
    <t>Tubo inox A312-316L s/c 5"x0.258" Sch40S</t>
  </si>
  <si>
    <t>Tubo inox A312-316 s/c 4"x0.237" Sch40S</t>
  </si>
  <si>
    <t>Tubo inox A312-316 s/c 1"x0.179" Sch80S</t>
  </si>
  <si>
    <t>Tubo inox A312-316 s/c 10"x0.365" Sch40S</t>
  </si>
  <si>
    <t>Tubo inox A312-316L s/c 2"x0.154" Sch40S</t>
  </si>
  <si>
    <t>Tubo inox A312-316L c/c 8"x0.148" Sch10S</t>
  </si>
  <si>
    <t>Tubo inox A312-316L s/c 4"x0.120" Sch10S</t>
  </si>
  <si>
    <t>Tubo inox A312-304 c/c 8"x0.148" Sch10S</t>
  </si>
  <si>
    <t>Tubo inox A312-316 c/c 3/4"x0.154" Sch80</t>
  </si>
  <si>
    <t>Tubo inox A312-321 c/c 12"x0.375" Sch40S</t>
  </si>
  <si>
    <t>Tubo inox A312-316L s/c 1 1/4"x0.191" Sc</t>
  </si>
  <si>
    <t>Tubo inox A312-321 c/c 2"x0.109" Sch10S</t>
  </si>
  <si>
    <t>Tubo inox A312-321 c/c 3"x0.120" Sch10S</t>
  </si>
  <si>
    <t>Tubo inox UNS 32750 c/c 10"x0.165" Sch10</t>
  </si>
  <si>
    <t>Tubo inox UNS 32750 c/c 24"x0.250" Sch10</t>
  </si>
  <si>
    <t>Tubo inox UNS S32760 s/c 3"x0.120" Sch10</t>
  </si>
  <si>
    <t>Tubo inox A312-316L c/c 3"x0.120" Sch10S</t>
  </si>
  <si>
    <t>Tubo inox A312-321 s/c 1 1/2"x0.281" Sch</t>
  </si>
  <si>
    <t>Tubo inox A312-321 c/c 10"x0.165" Sch10S</t>
  </si>
  <si>
    <t>Tubo inox A312-321 s/c 3/4"x0.219" Sch16</t>
  </si>
  <si>
    <t>Tubo inox A312-321 c/c 3"x0.438" Sch160</t>
  </si>
  <si>
    <t>Tubo inox A312-321 s/c 3"x0.300" Sch80S</t>
  </si>
  <si>
    <t>Tubo inox A312-321 s/c 1"x0.179" Sch80S</t>
  </si>
  <si>
    <t>Tubo inox A312-316 s/c 6"x0.134" Sch10S</t>
  </si>
  <si>
    <t>Tubo inox A312-316L s/c 10"x0.719" Sch10</t>
  </si>
  <si>
    <t>Tubo inox A312-321 s/c 1/2"x0.188" Sch16</t>
  </si>
  <si>
    <t>Tubo inox s/c 1 1/2"x0.200" Sch80S</t>
  </si>
  <si>
    <t>Tubo inox c/c 2 1/2"x0.375" Sch160</t>
  </si>
  <si>
    <t>Tubo inox A312-321 s/c 10"x0.812"</t>
  </si>
  <si>
    <t>Tubo inox A358-316L CL1/CL3 c/c 2"x0.154</t>
  </si>
  <si>
    <t>Tubo inox UNS 32750 s/c 3"x0.216" Sch40S</t>
  </si>
  <si>
    <t>Tubo inox UNS 31803 s/c 3"x0.300" Sch80S</t>
  </si>
  <si>
    <t>Tubo inox A312-316L s/c 8"x0.148" Sch10S</t>
  </si>
  <si>
    <t>Tubo inox A312-321 c/c 4"x0.531" Sch160</t>
  </si>
  <si>
    <t>Tubo inox A312-321 c/c 6"x0.280" Sch40S</t>
  </si>
  <si>
    <t>Tubo inox A312-316 s/c 1/2"x0.147" Sch80</t>
  </si>
  <si>
    <t>Curva 45º RL 2" 20 BAR</t>
  </si>
  <si>
    <t>Curva 45º RL 3" 20 BAR</t>
  </si>
  <si>
    <t>Curva 90º RL 14" 16 BAR</t>
  </si>
  <si>
    <t>Curva 90º RL 12" 20 BAR</t>
  </si>
  <si>
    <t>Curva 45º RL 12" 20 BAR</t>
  </si>
  <si>
    <t>Curva 90º RL 8" 16 BAR</t>
  </si>
  <si>
    <t>Curva 90º RL 2 1/2" 20 BAR</t>
  </si>
  <si>
    <t>Curva 45º RL 2 1/2" 20 BAR</t>
  </si>
  <si>
    <t>Curva 90º RL 4" 20 BAR</t>
  </si>
  <si>
    <t>Curva 90º RL 6" 20 BAR</t>
  </si>
  <si>
    <t>Curva 90º RL 6" 16 BAR</t>
  </si>
  <si>
    <t>Curva 90º RL 2" 20bar</t>
  </si>
  <si>
    <t>Curva 90º RL 8" 20 BAR</t>
  </si>
  <si>
    <t>IMOB/NAC3</t>
  </si>
  <si>
    <t>Curva 90º RL 3" 20 BAR</t>
  </si>
  <si>
    <t>Curva 45º RL 4" 20 BAR</t>
  </si>
  <si>
    <t>Curva 90º RL 3" classe 16/20bar</t>
  </si>
  <si>
    <t>Curva 45º RL 6" 20 BAR</t>
  </si>
  <si>
    <t>Curva 90º RL 6" presão 20bar</t>
  </si>
  <si>
    <t>Curva 45º RL 3" classe 16/20bar</t>
  </si>
  <si>
    <t>Curva 45º RL 14" 20 BAR</t>
  </si>
  <si>
    <t>Curva 90º RL 2 1/2" 20bar</t>
  </si>
  <si>
    <t>Curva 90º RL 2" 20 BAR</t>
  </si>
  <si>
    <t>Curva 90º RL 18" 20 BAR</t>
  </si>
  <si>
    <t>Curva 45º RL 6" 16 BAR</t>
  </si>
  <si>
    <t>Curva 90º RL 10" 20 BAR</t>
  </si>
  <si>
    <t>Curva 45º RL 16" 16 BAR</t>
  </si>
  <si>
    <t>Curva 90º RL 8" 16bar</t>
  </si>
  <si>
    <t>Curva 90º RL 1 1/2" 20bar</t>
  </si>
  <si>
    <t>Curva 45º RL 4" classe 16/20bar</t>
  </si>
  <si>
    <t>Tampão A105 ES 3/4" 6000psi</t>
  </si>
  <si>
    <t>Tampão A105 RO 3/4" 6000psi</t>
  </si>
  <si>
    <t>Tampão A105 RO 1/2" 3000psi</t>
  </si>
  <si>
    <t>Tampão A105 RO 1/4" 3000psi</t>
  </si>
  <si>
    <t>Tampão A105 RO 1" 3000psi</t>
  </si>
  <si>
    <t>Tampão A105 ES 1 1/2" 3000psi</t>
  </si>
  <si>
    <t>Tampão A105 ES 1" 3000psi</t>
  </si>
  <si>
    <t>IN-5285-15-031-MRP</t>
  </si>
  <si>
    <t>Tampão A105 RO 3/8" 3000psi</t>
  </si>
  <si>
    <t>Tampão A350-LF2 ES 3/4" 6000psi</t>
  </si>
  <si>
    <t>Tampão A350-LF2 RO 1" 3000psi</t>
  </si>
  <si>
    <t>OP-3519-19-901-MRP</t>
  </si>
  <si>
    <t>Tampão A182-F316 ES 1" 3000psi</t>
  </si>
  <si>
    <t>Tampão A234-WPB ST B16.25 6" Sch 40</t>
  </si>
  <si>
    <t>Tampão A234-WPB ST B16.25 8" Sch 20</t>
  </si>
  <si>
    <t>Tampão A350-LF2 ES 3/4" 3000psi</t>
  </si>
  <si>
    <t>Tampão A234-WPB ST B16.25 20" Par 0.375"</t>
  </si>
  <si>
    <t>Tampão A105 ES 3/4" 3000psi</t>
  </si>
  <si>
    <t>PP-3542-20-003-4</t>
  </si>
  <si>
    <t>Tampão A182-F321 RO 3/4" 6000psi</t>
  </si>
  <si>
    <t>Tampão A403-WP304L ST B16.25 8" Sch 40S</t>
  </si>
  <si>
    <t>Tampão A182-F321 ES 3/4" 3000psi</t>
  </si>
  <si>
    <t>Tampão A182-F321 ES 1" 3000psi</t>
  </si>
  <si>
    <t>Tampão A403-WP321 ST B16.25 2" Sch 10S</t>
  </si>
  <si>
    <t>Tampão A105 RO 1 1/2" 3000psi</t>
  </si>
  <si>
    <t>Tampão RO 1/2" 3000psi</t>
  </si>
  <si>
    <t>Tampão A182-F304L RO 3/4" 3000psi</t>
  </si>
  <si>
    <t>Tampão A182-F316 ST B16.25 3" Sch 80S</t>
  </si>
  <si>
    <t>Tampão A182-F321 RO 1" 3000psi</t>
  </si>
  <si>
    <t>Tampão A403-WP321 ST B16.25 3" Sch 10S</t>
  </si>
  <si>
    <t>Tampão A182-F316 ES 1/2" 6000psi</t>
  </si>
  <si>
    <t>Tampão A403-WP316L ST B16.25 3" Sch 10S</t>
  </si>
  <si>
    <t>Tampão A234-WPB ST B16.25 12" Sch 120</t>
  </si>
  <si>
    <t>Tampão A182-F316 RO 1/2" 6000psi</t>
  </si>
  <si>
    <t>Tampão A105 ES 2" 3000psi</t>
  </si>
  <si>
    <t>Tampão A182-F316 ES 1 1/2" 3000psi</t>
  </si>
  <si>
    <t>Tampão A234-WPB ST B16.25 6" Sch 160</t>
  </si>
  <si>
    <t>Tampão A182-F316L RO 3/4" 6000psi</t>
  </si>
  <si>
    <t>Tampão A182-F5 ES 3/4" 6000psi</t>
  </si>
  <si>
    <t>Tampão A182-F316 ES 1/2" 3000psi</t>
  </si>
  <si>
    <t>Tampão A182-F316L RO 3/4" 3000psi</t>
  </si>
  <si>
    <t>Tampão A182-F321 RO 1" 6000psi</t>
  </si>
  <si>
    <t>Tampão A182-F321 RO 1/2" 6000psi</t>
  </si>
  <si>
    <t>Tampão ST B16.25 10" Sch 10S</t>
  </si>
  <si>
    <t>Tampão A182-F321 ST B16.25 3/4" Sch 80</t>
  </si>
  <si>
    <t>Tampão A105 ES 1/2" 3000psi</t>
  </si>
  <si>
    <t>Tampão A234-WPB ST B16.25 2" Sch 80</t>
  </si>
  <si>
    <t>Tampão A105 RO 1/2" 6000psi</t>
  </si>
  <si>
    <t>Tampão A182-F316L ES 1" 3000psi</t>
  </si>
  <si>
    <t>Tampão A182-F316 RO 3/4" 3000psi</t>
  </si>
  <si>
    <t>Tampão PIG art. horiz A105 22" 600#</t>
  </si>
  <si>
    <t>Flg composto EEMUA 145 seção1 A105 150 F</t>
  </si>
  <si>
    <t>Flg composto EEMUA 145 seção2 A105 150 F</t>
  </si>
  <si>
    <t>Flange solto 150# 1"</t>
  </si>
  <si>
    <t>Flange solto 150# 2"</t>
  </si>
  <si>
    <t>Flange solto 150# 3"</t>
  </si>
  <si>
    <t>Flange solto 150# 6"</t>
  </si>
  <si>
    <t>Flange solto 150# 1 1/2"</t>
  </si>
  <si>
    <t>Flange solto 150# 8"</t>
  </si>
  <si>
    <t>Flange solto 150# 4"</t>
  </si>
  <si>
    <t>Flange solto 150# 10"</t>
  </si>
  <si>
    <t>Flange solto 150# 2 1/2"</t>
  </si>
  <si>
    <t>Flange solto 150# 5"</t>
  </si>
  <si>
    <t>Flange solto 150# 12"</t>
  </si>
  <si>
    <t>Flange solto DN50mm</t>
  </si>
  <si>
    <t>Flange solto 150# 16"</t>
  </si>
  <si>
    <t>Flange sobrep. 12" 150 A105 FR</t>
  </si>
  <si>
    <t>Flange sobrep. 2 1/2" 150 A105 FP</t>
  </si>
  <si>
    <t>Flange sobrep. 4" 150 A105 FP</t>
  </si>
  <si>
    <t>Flange sobrep. 1" 150 A105 FR</t>
  </si>
  <si>
    <t>Flange sobrep. 1 1/2" 300 A105 FR</t>
  </si>
  <si>
    <t>Flange sobrep. 1" 150 A105 FP</t>
  </si>
  <si>
    <t>Flange sobrep. 5" 150 A105 FP</t>
  </si>
  <si>
    <t>Flange sobrep. 2" 150 F316 FR</t>
  </si>
  <si>
    <t>Flange sobrep. 5" 150 A105 FR</t>
  </si>
  <si>
    <t>Flange sobrep. 10" 150 A105 FR</t>
  </si>
  <si>
    <t>Flange sobrep. 10" 150 A105 FP</t>
  </si>
  <si>
    <t>Flange sobrep. 14" 150 A105 FP</t>
  </si>
  <si>
    <t>Flange sobrep. 18" 150 A105 FP</t>
  </si>
  <si>
    <t>PP-5220-19-003-MRP</t>
  </si>
  <si>
    <t>Flange sobrep. 24" 150 A105 FP</t>
  </si>
  <si>
    <t>Flange sobrep. 16" 150 A105 FP</t>
  </si>
  <si>
    <t>Flange sobrep. 4" 150 F316L FR</t>
  </si>
  <si>
    <t>OP-3520-16-100-MRP</t>
  </si>
  <si>
    <t>Flange sobrep. 8" 150 F316L FR</t>
  </si>
  <si>
    <t>Flange sobrep. 8" 5K A105 FP</t>
  </si>
  <si>
    <t>Flange sobrep. 5" 10K A105 FR</t>
  </si>
  <si>
    <t>Flange sobrep. 3" 16K A105 FP</t>
  </si>
  <si>
    <t>Flange sobrep. 1 1/2" 10K A105 FR</t>
  </si>
  <si>
    <t>Flange sobrep. 2" 150 A105 FR</t>
  </si>
  <si>
    <t>Flange sobrep. 20" 150 A105 FR</t>
  </si>
  <si>
    <t>Flange sobrep. 26" 150 A105 FR</t>
  </si>
  <si>
    <t>Flange sobrep. 1 1/2" 150 F316 FR</t>
  </si>
  <si>
    <t>Flange sobrep. 30" 150psi A105 FP</t>
  </si>
  <si>
    <t>Flange sobrep. 14" 300 A105 FP</t>
  </si>
  <si>
    <t>Flange sobrep. 6" 1500 A105 FJA</t>
  </si>
  <si>
    <t>Flange sobrep. 2" 150 A105 c/epóxi FP</t>
  </si>
  <si>
    <t>Flange sobrep. 2" 150 F321 FR</t>
  </si>
  <si>
    <t>Flange sobrep. 5" 5K A105 FP</t>
  </si>
  <si>
    <t>Flange sobrep. 2 1/2" 16K A105 FP</t>
  </si>
  <si>
    <t>Flange sobrep. 32" 150 A105 FR</t>
  </si>
  <si>
    <t>Flange sobrep. 2 1/2" 150 F316 FP</t>
  </si>
  <si>
    <t>Flange sobrep. 3/4" 300 F316L FR</t>
  </si>
  <si>
    <t>Flange sobrep. 1" 1500 A105 FJA</t>
  </si>
  <si>
    <t>Flange sobrep. 8" 150 A105 FR</t>
  </si>
  <si>
    <t>Flange sobrep. 8" 150 A105 FP</t>
  </si>
  <si>
    <t>Flange sobrep. 6" 300 A105 FR</t>
  </si>
  <si>
    <t>Flange sobrep. 16" 150 A105 FR</t>
  </si>
  <si>
    <t>Flange Sobreposto</t>
  </si>
  <si>
    <t>Flange encaixe A105 FJA 1500# 1 1/2"</t>
  </si>
  <si>
    <t>Flange encaixe A105 FJA 1500# 3/4"</t>
  </si>
  <si>
    <t>Flange encaixe A105 FJA 600# 1 1/2"</t>
  </si>
  <si>
    <t>Flange encaixe A105 FJA 600# 1"</t>
  </si>
  <si>
    <t>Flange encaixe A105 FJA 600# 3/4"</t>
  </si>
  <si>
    <t>PP-3300-16-006-MRP</t>
  </si>
  <si>
    <t>Flange encaixe A105 FP 150# 1 1/2"</t>
  </si>
  <si>
    <t>Flange encaixe A105 FR 150# 1 1/2"</t>
  </si>
  <si>
    <t>Flange encaixe A105 FR 150# 1"</t>
  </si>
  <si>
    <t>PV-3534-18-937-MRP</t>
  </si>
  <si>
    <t>Flange encaixe A105 FR 150# 3/4"</t>
  </si>
  <si>
    <t>PP-5295-17-003-MRP</t>
  </si>
  <si>
    <t>Flange encaixe A105 FR 300# 1 1/2"</t>
  </si>
  <si>
    <t>Flange encaixe A105 FR 300# 3"</t>
  </si>
  <si>
    <t>Flange encaixe LF2 FR 300# 1 1/2"</t>
  </si>
  <si>
    <t>Flange encaixe F316 FR 150# 1"</t>
  </si>
  <si>
    <t>Flange encaixe A105 FJA 1500# 1"</t>
  </si>
  <si>
    <t>Flange encaixe LF2 FR 150# 1 1/2"</t>
  </si>
  <si>
    <t>PP-3516-18-003-4</t>
  </si>
  <si>
    <t>Flange encaixe F316 FJA 1500# 1/2"</t>
  </si>
  <si>
    <t>Flange encaixe F316 FR 150# 1 1/2"</t>
  </si>
  <si>
    <t>Flange encaixe F316 FR 300# 1 1/2"</t>
  </si>
  <si>
    <t>Flange encaixe LF2 FJA 600# 1 1/2"</t>
  </si>
  <si>
    <t>Flange encaixe A105 FR 1 1/2"</t>
  </si>
  <si>
    <t>Flange encaixe F316L FR 150# 3/4"</t>
  </si>
  <si>
    <t>Flange encaixe A105 FJA 2500# 1 1/2"</t>
  </si>
  <si>
    <t>Flange encaixe F316 FJA 1500# 1"</t>
  </si>
  <si>
    <t>Flange encaixe F321 FP 300# 1"</t>
  </si>
  <si>
    <t>IN-5250-19-029-MRP</t>
  </si>
  <si>
    <t>Flange encaixe A105 FP 150# 2"</t>
  </si>
  <si>
    <t>Flange encaixe F321 FR 150# 1"</t>
  </si>
  <si>
    <t>Flange encaixe F321 FR 150# 3/4"</t>
  </si>
  <si>
    <t>Flange encaixe F321 FR 150# 1 1/2"</t>
  </si>
  <si>
    <t>Flange encaixe F321 FR 300# 1 1/2"</t>
  </si>
  <si>
    <t>Flange encaixe F321 FR 150# 1/2"</t>
  </si>
  <si>
    <t>Flange encaixe LF2 FJA 1500# 1 1/2"</t>
  </si>
  <si>
    <t>Flange encaixe F321 FJA 1500# 1 1/2"</t>
  </si>
  <si>
    <t>Flange encaixe F321 FJA 2500# 1"</t>
  </si>
  <si>
    <t>Flange encaixe LF2 FJA 1500# 1"</t>
  </si>
  <si>
    <t>Flange encaixe F316L FR 150# 1"</t>
  </si>
  <si>
    <t>Flange encaixe A105 FP 150# 2 1/2"</t>
  </si>
  <si>
    <t>Flange encaixe F316L FJA 2500# 1"</t>
  </si>
  <si>
    <t>Flange encaixe F316L FJA 1500# 1"</t>
  </si>
  <si>
    <t>Flange encaixe F316 FJA 600# 3/4"</t>
  </si>
  <si>
    <t>Flange encaixe A105 FR 300# 1"</t>
  </si>
  <si>
    <t>Flange encaixe F11 FJA 1500# 1"</t>
  </si>
  <si>
    <t>Flange encaixe F5a FR 150# 3/4"</t>
  </si>
  <si>
    <t>Flange encaixe F316L FR 150# 1/2"</t>
  </si>
  <si>
    <t>Flange encaixe F316 FR 150# 3/4"</t>
  </si>
  <si>
    <t>PAR/IAMN</t>
  </si>
  <si>
    <t>Flange encaixe F5 FR 300# 1/2"</t>
  </si>
  <si>
    <t>PP-5230-20-006-MRP</t>
  </si>
  <si>
    <t>Flange encaixe F316L FJA 1500# 1 1/2"</t>
  </si>
  <si>
    <t>Flange encaixe F316L FJA 1500# 3/4"</t>
  </si>
  <si>
    <t>Flange encaixe A105 FR 300# 2"</t>
  </si>
  <si>
    <t>Flange encaixe A105 FJA 1500# 1/2"</t>
  </si>
  <si>
    <t>Flange encaixe F316 FR 300# 1/2"</t>
  </si>
  <si>
    <t>Flange encaixe F316 FJA 900# 1/2"</t>
  </si>
  <si>
    <t>Flange encaixe A105 FR 1"</t>
  </si>
  <si>
    <t>Flange encaixe A105 FR 150# 2 1/2"</t>
  </si>
  <si>
    <t>Flange encaixe A105 FP 150# 1"</t>
  </si>
  <si>
    <t>Flange encaixe A105 FJA 1500# 2 1/2"</t>
  </si>
  <si>
    <t>Flange encaixe LF2 FR 150# 2"</t>
  </si>
  <si>
    <t>OP-3534-20-719-MRP</t>
  </si>
  <si>
    <t>Flange encaixe F321 FJA 2500# 3/4"</t>
  </si>
  <si>
    <t>Flange encaixe F321 FJA 1500# 3/4"</t>
  </si>
  <si>
    <t>Flange encaixe F321 FJA 2500# 1/2"</t>
  </si>
  <si>
    <t>Flange encaixe F321 FJA 600# 1 1/2"</t>
  </si>
  <si>
    <t>Flange encaixe F321 FJA 1500# 2"</t>
  </si>
  <si>
    <t>Flange encaixe F321 FJA 1500# 4"</t>
  </si>
  <si>
    <t>Flange encaixe F316 FP 150# 1 1/2"</t>
  </si>
  <si>
    <t>Flange encaixe A105 FR 150# 1/2"</t>
  </si>
  <si>
    <t>Flange encaixe F316 FJA 900# 1 1/2"</t>
  </si>
  <si>
    <t>Flange encaixe F316 FR 150# 1/2"</t>
  </si>
  <si>
    <t>Flange encaixe F316 FP 150# 1"</t>
  </si>
  <si>
    <t>Flange encaixe F347 FJA 1500# 1"</t>
  </si>
  <si>
    <t>Flange encaixe A105 FJA 1500# 2"</t>
  </si>
  <si>
    <t>Flange encaixe F316L FR 300# 1"</t>
  </si>
  <si>
    <t>Flange encaixe A105 FR 2500# 1 1/2"</t>
  </si>
  <si>
    <t>Flange encaixe F321 FP 1500# 1"</t>
  </si>
  <si>
    <t>IN-3201-15-001-MRP</t>
  </si>
  <si>
    <t>Flange encaixe A105 FR 300# 3/4"</t>
  </si>
  <si>
    <t>Flange encaixe F321 FR 300# 1"</t>
  </si>
  <si>
    <t>Flange encaixe A105 FJA 150# 1"</t>
  </si>
  <si>
    <t>Flange WN A105 FR 300# DN3" 0.216"</t>
  </si>
  <si>
    <t>OP-3519-20-901-MRP</t>
  </si>
  <si>
    <t>Flange WN A105 FR 150# DN1 1/2" 0.200"</t>
  </si>
  <si>
    <t>Flange WN A105 FP 150# DN6" 0.280"</t>
  </si>
  <si>
    <t>Flange WN A105 FR 150# DN1" 0.133"</t>
  </si>
  <si>
    <t>Flange WN A105 FR 150# DN1" 0.179"</t>
  </si>
  <si>
    <t>Flange WN A105 FR 150# DN2 1/2" 0.276"</t>
  </si>
  <si>
    <t>Flange WN A105 FR 300# DN14" 0.438"</t>
  </si>
  <si>
    <t>Flange WN A105 FR 150# DN20" 0.375"</t>
  </si>
  <si>
    <t>PV-3534-18-935-MRP</t>
  </si>
  <si>
    <t>Flange WN A105 FR 300# DN14" 0.375" long</t>
  </si>
  <si>
    <t>Flange WN A105 FR 600# DN10" 0.594"</t>
  </si>
  <si>
    <t>IN-3214-09-019-MRP</t>
  </si>
  <si>
    <t>Flange WN A105 FJA 600# DN4" 0.337"</t>
  </si>
  <si>
    <t>PP-5275-16-006-MRP</t>
  </si>
  <si>
    <t>Flange WN A105 FJA 1500# DN4" 0.438"</t>
  </si>
  <si>
    <t>Flange WN A105 FP 150# DN3" 0.300"</t>
  </si>
  <si>
    <t>Flange WN A105 FP 150# DN4" 0.337"</t>
  </si>
  <si>
    <t>Flange WN A105 FP 150# DN8" 0.250"</t>
  </si>
  <si>
    <t>Flange WN A105 FP 150# DN8" 0.500"</t>
  </si>
  <si>
    <t>Flange WN A105 FP 150# DN10" 0.250"</t>
  </si>
  <si>
    <t>Flange WN A105 FP 150# DN12" 0.250"</t>
  </si>
  <si>
    <t>IN-3214-09-018-MRP</t>
  </si>
  <si>
    <t>Flange WN A105 FP 150# DN16" 0.250"</t>
  </si>
  <si>
    <t>Flange WN A105 FR 150# DN12" 0.250"</t>
  </si>
  <si>
    <t>Flange WN A105 FR 150# DN14" 0.438"</t>
  </si>
  <si>
    <t>Flange WN A105 FJA 600# DN2" 0.218"</t>
  </si>
  <si>
    <t>Flange WN A105 FJA 1500# DN2" 0.344"</t>
  </si>
  <si>
    <t>IN-3443-16-001-MRP</t>
  </si>
  <si>
    <t>Flange WN A105 FR 300# DN5" 0.258"</t>
  </si>
  <si>
    <t>Flange WN A105 FJA 1500# DN6" 0.864"</t>
  </si>
  <si>
    <t>Flange WN F316L FR 150# DN3" 0.120"</t>
  </si>
  <si>
    <t>Flange WN A105 FJA 1500# DN2" 0.218"</t>
  </si>
  <si>
    <t>Flange WN A105 FJA 900# DN12" 1.000"</t>
  </si>
  <si>
    <t>Flange WN A105 FJA 1500# DN2" 0.436"</t>
  </si>
  <si>
    <t>Flange WN A105 FJA 1500# DN3" 0.600"</t>
  </si>
  <si>
    <t>PV-3534-20-732-MRP</t>
  </si>
  <si>
    <t>Flange WN A105 FR 150# DN14" 0.250"</t>
  </si>
  <si>
    <t>PP-3534-20-011-4</t>
  </si>
  <si>
    <t>Flange WN A105 FR 300# DN4" 0.237"</t>
  </si>
  <si>
    <t>Flange WN A105 FR 300# DN3" 0.300"</t>
  </si>
  <si>
    <t>Flange WN A105 FP 150# DN14" 0.250"</t>
  </si>
  <si>
    <t>Flange WN A105 FP 150# DN20" 0.250"</t>
  </si>
  <si>
    <t>Flange WN A105 FJA 900# DN6" 0.432"</t>
  </si>
  <si>
    <t>Flange WN LF2 FR 150# DN6" 0.280"</t>
  </si>
  <si>
    <t>Flange WN LF2 FJA 1500# DN3" 0.600"</t>
  </si>
  <si>
    <t>Flange WN LF2 FR 150# DN8" 0.250"</t>
  </si>
  <si>
    <t>Flange WN A105 FP 150# DN5" 0.258"</t>
  </si>
  <si>
    <t>Flange WN A105 FR 150# DN4" 0.237"</t>
  </si>
  <si>
    <t>OP-3534-20-747-MRP</t>
  </si>
  <si>
    <t>Flange WN A105 FR 150# DN8" 0.322"</t>
  </si>
  <si>
    <t>Flange WN A105 FR 300# DN8" 0.322"</t>
  </si>
  <si>
    <t>IN-5210-19-012-MRP</t>
  </si>
  <si>
    <t>IN-5280-18-006-5</t>
  </si>
  <si>
    <t>Flange WN LF2 FR 300# DN3" 0.216"</t>
  </si>
  <si>
    <t>Flange WN LF2 FR 300# DN6" 0.280"</t>
  </si>
  <si>
    <t>Flange WN A105 FR 300# DN10" 0.365"</t>
  </si>
  <si>
    <t>PP-5210-19-003-MRP</t>
  </si>
  <si>
    <t>Flange WN A105 FR 300# DN12" 0.330"</t>
  </si>
  <si>
    <t>Flange WN A105 FJA 2500# DN1 1/2" 0.400"</t>
  </si>
  <si>
    <t>Flange WN A105 FR 150# DN10" 0.250"</t>
  </si>
  <si>
    <t>Flange WN A105 FR 150# DN2" 0.218"</t>
  </si>
  <si>
    <t>Flange WN A105 FJA 1500# DN8" 0.812"</t>
  </si>
  <si>
    <t>Flange WN F316 FR 150# DN4" 0.237"</t>
  </si>
  <si>
    <t>Flange WN F316L FR 150# DN2" 0.109"</t>
  </si>
  <si>
    <t>IN-3100-19-017-MRP</t>
  </si>
  <si>
    <t>Flange WN LF2 FJA 900# DN3" 0.216"</t>
  </si>
  <si>
    <t>Flange WN A105 FJA 900# DN16" 1.219"</t>
  </si>
  <si>
    <t>Flange WN A105 FJA 1500# DN8" 0.875"</t>
  </si>
  <si>
    <t>Flange WN A105 FJA 1500# DN10" 1.125"</t>
  </si>
  <si>
    <t>Flange WN A105 FR 150# DN22" 0.375"</t>
  </si>
  <si>
    <t>Flange WN A105 FJA 2500# DN4" 0.531"</t>
  </si>
  <si>
    <t>Flange WN LF2 FR 150# DN10" 0.250"</t>
  </si>
  <si>
    <t>Flange WN LF2 FJA 1500# DN2" 0.344"</t>
  </si>
  <si>
    <t>Flange WN A105 FR 150# DN5" 0.375"</t>
  </si>
  <si>
    <t>Flange WN A105 FJA 1500# DN2 1/2" 0.276"</t>
  </si>
  <si>
    <t>Flange WN A105 FR 150# DN6" 0.719"</t>
  </si>
  <si>
    <t>Flange WN LF2 FJA 1500# DN1" 0.358"</t>
  </si>
  <si>
    <t>Flange WN F321 FR 150# DN3" 0.120"</t>
  </si>
  <si>
    <t>Flange WN LF2 FR 150# DN24" 0.375"</t>
  </si>
  <si>
    <t>IN-3404-16-001-MRP</t>
  </si>
  <si>
    <t>Flange WN LF2 FR 150# DN3" 0.300"</t>
  </si>
  <si>
    <t>Flange WN LF2 FR 300# DN10" 0.365"</t>
  </si>
  <si>
    <t>Flange WN A105 FR 1500# DN4" 0.531"</t>
  </si>
  <si>
    <t>Flange WN F321 FJA 600# DN2" 0.218"</t>
  </si>
  <si>
    <t>Flange WN F321 FR 150# DN2" 0.109"</t>
  </si>
  <si>
    <t>Flange WN F321 FR 150# DN2 1/2" 0.120"</t>
  </si>
  <si>
    <t>Flange WN F316L FR 150# DN5" 0.258"</t>
  </si>
  <si>
    <t>Flange WN F321 FR 150# DN6" 0.134"</t>
  </si>
  <si>
    <t>Flange WN F321 FR 300# DN2" 0.109"</t>
  </si>
  <si>
    <t>PT-143.01.12789.02</t>
  </si>
  <si>
    <t>Flange WN F60 FJA 1500# DN12" 1.125"</t>
  </si>
  <si>
    <t>Flange WN A105 FJA 600# DN3" 0.216"</t>
  </si>
  <si>
    <t>IN-3433-13-001-MRP</t>
  </si>
  <si>
    <t>Flange WN A105 FJA 1500# DN1 1/2" 0.400"</t>
  </si>
  <si>
    <t>Flange WN A105 FJA 600# DN3" 0.300"</t>
  </si>
  <si>
    <t>Flange WN A105 FJA 900# DN8" 0.719"</t>
  </si>
  <si>
    <t>Flange WN F321 FR 150# DN2" 0.154"</t>
  </si>
  <si>
    <t>OP-3514-19-902-MRP</t>
  </si>
  <si>
    <t>Flange WN F316 FR 300# DN4" 0.120"</t>
  </si>
  <si>
    <t>Flange WN A105 FR 150# DN12" 0.180"</t>
  </si>
  <si>
    <t>Flange WN F321 FJA 2500# DN4" 0.674"</t>
  </si>
  <si>
    <t>Flange WN F65 FJA 1500# DN8" 0.750"</t>
  </si>
  <si>
    <t>Flange WN A105 FR DN8" 0.322"</t>
  </si>
  <si>
    <t>Flange WN F5a FR 300# DN2" 0.218"</t>
  </si>
  <si>
    <t>Flange WN A105 FR 150# DN10" 0.500"</t>
  </si>
  <si>
    <t>Flange WN A105 FR 150# DN14" 0.500"</t>
  </si>
  <si>
    <t>PV-3912-16-891-2</t>
  </si>
  <si>
    <t>Flange WN F5a FR 150# DN8" 0.250"</t>
  </si>
  <si>
    <t>Flange WN A105 FR 150# DN10" 0.594"</t>
  </si>
  <si>
    <t>Flange WN A105 FJA 600# DN10" 0.500"</t>
  </si>
  <si>
    <t>Flange WN A105 FJA 1500# DN2" 0.154"</t>
  </si>
  <si>
    <t>Flange WN A105 FR 300# DN18" 0.250"</t>
  </si>
  <si>
    <t>Flange WN F316L FR 150# DN6" 0.280"</t>
  </si>
  <si>
    <t>Flange WN F316L FR 150# DN10" 0.365"</t>
  </si>
  <si>
    <t>Flange WN A105 FJA 1500# DN1 1/2" 0.200"</t>
  </si>
  <si>
    <t>Flange WN F316L FR 300# DN2" 0.154"</t>
  </si>
  <si>
    <t>Flange WN A105 FJA 600# DN1" 0.250"</t>
  </si>
  <si>
    <t>Flange WN A105 FR 300# DN2" 0.436"</t>
  </si>
  <si>
    <t>Flange WN F316L FR 150# DN3" 0.216"</t>
  </si>
  <si>
    <t>Flange WN A105 FJA 2500# DN2" 0.344"</t>
  </si>
  <si>
    <t>Flange WN F317L FR 300# DN4" 0.237"</t>
  </si>
  <si>
    <t>Flange WN F321 FJA 1500# DN2" 0.344"</t>
  </si>
  <si>
    <t>Flange WN F5 FJA 600# DN1" 0.250"</t>
  </si>
  <si>
    <t>Flange WN F11 FR 300# DN2" 0.154"</t>
  </si>
  <si>
    <t>Flange WN F316 FJA 1500# DN2" 0.344"</t>
  </si>
  <si>
    <t>Flange WN A105 FJA 1500# DN10" 0.365"</t>
  </si>
  <si>
    <t>Flange WN F321 FJA 2500# DN2" 0.344"</t>
  </si>
  <si>
    <t>Flange WN F55 FJA 1500# DN8" 0.500"</t>
  </si>
  <si>
    <t>Flange WN F53 FR 150# DN2" 0.109"</t>
  </si>
  <si>
    <t>Flange WN F53 FR 150# DN4" 0.120"</t>
  </si>
  <si>
    <t>Flange WN F55 FR 150# DN4" 0.120"</t>
  </si>
  <si>
    <t>Flange WN F321 FJA 2500# DN3" 0.600"</t>
  </si>
  <si>
    <t>Flange WN A105 FJA 1500# DN10" 0.500"</t>
  </si>
  <si>
    <t>Flange WN A105 FJA 1500#</t>
  </si>
  <si>
    <t>Flange WN F316L FJA 1500# DN6" 0.719"</t>
  </si>
  <si>
    <t>Flange WN F53 FR 300# DN10" 0.165"</t>
  </si>
  <si>
    <t>JC-3A26-17-464-543</t>
  </si>
  <si>
    <t>Flange WN F316L FJA 1500# DN4" 0.237"</t>
  </si>
  <si>
    <t>Flange WN F316L FJA 1500# DN3" 0.438"</t>
  </si>
  <si>
    <t>Flange WN F316L FJA 1500# DN2" 0.344"</t>
  </si>
  <si>
    <t>Flange WN A105 FJA 600# DN1 1/2" 0.200"</t>
  </si>
  <si>
    <t>Flange WN A105 FP 150# DN18" 0.375"</t>
  </si>
  <si>
    <t>Flange WN A105 FR 300# DN14" 0.500"</t>
  </si>
  <si>
    <t>Flange WN A105 FP 150# DN2 1/2" 0.276"</t>
  </si>
  <si>
    <t>Flange WN A105 FP 150# DN12" 0.406"</t>
  </si>
  <si>
    <t>Flange WN A105 FJA 900# DN10" 0.719"</t>
  </si>
  <si>
    <t>Flange WN A105 FJA 600# DN4" 0.237"</t>
  </si>
  <si>
    <t>Flange WN A105 FR 600# DN2" 0.436" longo</t>
  </si>
  <si>
    <t>IN-5295-17-044-MRP</t>
  </si>
  <si>
    <t>Flange WN A105 FJA 900# DN3" 0.600"</t>
  </si>
  <si>
    <t>Flange WN A105 FJA 1500# DN2 1/2" 0.552"</t>
  </si>
  <si>
    <t>Flange WN A105 FR 150# DN14" 0.750"</t>
  </si>
  <si>
    <t>Flange WN A105 FJA 1500# DN2 1/2" 0.375"</t>
  </si>
  <si>
    <t>Flange WN A105 FR 1500# DN2" 0.218"</t>
  </si>
  <si>
    <t>Flange WN LF2 FR 150# DN4" 0.237"</t>
  </si>
  <si>
    <t>Flange WN F321 FR 150# DN3" 0.300"</t>
  </si>
  <si>
    <t>Flange WN F316L FR 150# DN8" 0.148"</t>
  </si>
  <si>
    <t>PP-5220-19-054-MRP</t>
  </si>
  <si>
    <t>Flange WN F316 FR 150# DN2" 0.109"</t>
  </si>
  <si>
    <t>PP-5230-15-016-MRP</t>
  </si>
  <si>
    <t>Flange WN</t>
  </si>
  <si>
    <t>Flange WN A105 FJA 1500# DN4" 0.237"</t>
  </si>
  <si>
    <t>Flange WN A105 FP 150# DN24" 0.375"</t>
  </si>
  <si>
    <t>Flange WN F321 FJA 1500# DN2" 0.218"</t>
  </si>
  <si>
    <t>Flange WN A105 FJA 2500# DN2 1/2" 0.552"</t>
  </si>
  <si>
    <t>Flange WN LF2 FJA 900# DN3" 0.300"</t>
  </si>
  <si>
    <t>Flange WN A105 FJA 1500# DN4" 0.674"</t>
  </si>
  <si>
    <t>Flange WN A105 FJA 3000#</t>
  </si>
  <si>
    <t>Flange WN LF2 FJA 900# DN6" 0.280"</t>
  </si>
  <si>
    <t>Flange WN A105 FP 300# DN10" 0.365"</t>
  </si>
  <si>
    <t>Flange WN F316 FR 300# DN3" 0.120"</t>
  </si>
  <si>
    <t>Flange WN A105 FJA 600# DN12" 0.250"</t>
  </si>
  <si>
    <t>Flange WN A105 FJA 2500# DN2" 0.218"</t>
  </si>
  <si>
    <t>Flange WN A105 FJA 300# DN12" 0.844"</t>
  </si>
  <si>
    <t>Flange WN F316 FR 150# DN2" 0.218"</t>
  </si>
  <si>
    <t>Flange WN F316L FR 150# DN14" 0.250"</t>
  </si>
  <si>
    <t>Flange WN LF2 FR 300# DN16" 0.500"</t>
  </si>
  <si>
    <t>Flange WN F316L FP 150# DN10" 0.165"</t>
  </si>
  <si>
    <t>Flange WN F316L FR 150# DN12" 0.180"</t>
  </si>
  <si>
    <t>Flange WN A105 FP 150# DN20" 0.375" long</t>
  </si>
  <si>
    <t>Flange WN A105 FP 150# DN3" 0.438"</t>
  </si>
  <si>
    <t>Flange WN LF2 FR 150# DN2 1/2" 0.276"</t>
  </si>
  <si>
    <t>Flange WN F321 FR 300# DN1" 0.133"</t>
  </si>
  <si>
    <t>Flange WN F316L FR 150# DN2" 0.218"</t>
  </si>
  <si>
    <t>Flange WN F321 FR 150# DN10" 0.165"</t>
  </si>
  <si>
    <t>Flange WN A105 FP 150#</t>
  </si>
  <si>
    <t>Flange WN A105 FJA 600# DN1" 0.179"</t>
  </si>
  <si>
    <t>Flange WN A105 FJA 900# DN12" 0.844"</t>
  </si>
  <si>
    <t>Flange WN A105 FP 300# DN14" 0.438"</t>
  </si>
  <si>
    <t>Flange WN A105 FP 150# DN16" 0.312"</t>
  </si>
  <si>
    <t>Flange WN A105 FP 150# DN3/4" 0.154"</t>
  </si>
  <si>
    <t>Flange WN F321 FJA 600# DN3" 0.216"</t>
  </si>
  <si>
    <t>Flange WN LF2 FJA 600# DN3" 0.300"</t>
  </si>
  <si>
    <t>Flange WN F60 FJA 2500#</t>
  </si>
  <si>
    <t>Flange WN F321 FP 150# DN3" 0.120"</t>
  </si>
  <si>
    <t>Flange WN F321 FJA 900# DN10" 0.812"</t>
  </si>
  <si>
    <t>Flange WN F316 FR 150# DN3/4" 0.154"</t>
  </si>
  <si>
    <t>Flange WN LF2 FJA 1500# DN6" 0.864"</t>
  </si>
  <si>
    <t>Flange WN 6A-45K FJA 3000#</t>
  </si>
  <si>
    <t>Flange WN F316 FJA 1500# DN2" 0.218"</t>
  </si>
  <si>
    <t>Flange WN F60 FJA 900# DN12" 0.438"</t>
  </si>
  <si>
    <t>Flange WN F321 FJA 1500# DN6" 0.719"</t>
  </si>
  <si>
    <t>Flange WN A105 FR 150# DN18" 0.375"</t>
  </si>
  <si>
    <t>Flange WN A105 FR 1500# DN1 1/2" 0.281"</t>
  </si>
  <si>
    <t>Flange WN A105 FP 150# DN12" 0.375"</t>
  </si>
  <si>
    <t>Flange WN F316L FR 150# DN6" 0.134"</t>
  </si>
  <si>
    <t>Flange WN A105 FR 150# DN1 1/2" 0.400"</t>
  </si>
  <si>
    <t>Flange WN F5a FJA 600# DN6" 0.432"</t>
  </si>
  <si>
    <t>Flange WN F5a FJA 600# DN12" 0.406"</t>
  </si>
  <si>
    <t>Flange WN A105 FJA 900# DN10" 0.365"</t>
  </si>
  <si>
    <t>Flange WN F5 FR 150# DN24" 0.375"</t>
  </si>
  <si>
    <t>Flange WN A105 FR 300# DN18" 0.312" long</t>
  </si>
  <si>
    <t>Flange WN A105 FJA 1500# DN8" 0.906"</t>
  </si>
  <si>
    <t>Flange WN A105 FJA 1500# DN14" 1.406"</t>
  </si>
  <si>
    <t>Flange WN A105 FJA 1500# DN1 1/2" 0.281"</t>
  </si>
  <si>
    <t>Flange WN F321 FJA 900# DN3" 0.120"</t>
  </si>
  <si>
    <t>Flange WN A105 FJA 1500# DN3/4" 0.154"</t>
  </si>
  <si>
    <t>Flange WN A105 FR 300# DN14" 0.250"</t>
  </si>
  <si>
    <t>Flange WN A105 FR 2500# DN1 1/2" 0.400"</t>
  </si>
  <si>
    <t>Flange WN A105 FR 150# DN16" 0.250"</t>
  </si>
  <si>
    <t>Flange WN F321 FR 600# DN2" 0.154"</t>
  </si>
  <si>
    <t>Flange WN F321 FR 150# DN8" 0.148"</t>
  </si>
  <si>
    <t>Flange WN F321 FR 300# DN4" 0.237"</t>
  </si>
  <si>
    <t>Flange WN F321 FR 300# DN6" 0.134"</t>
  </si>
  <si>
    <t>Flange WN F321 FR 300# DN6" 0.280"</t>
  </si>
  <si>
    <t>Flange WN A105 FP 300# DN3" 0.300"</t>
  </si>
  <si>
    <t>Flange WN F321 FR 300# DN4" 0.120"</t>
  </si>
  <si>
    <t>Flange WN F321 FR 150# DN1/2" 0.109"</t>
  </si>
  <si>
    <t>Flange WN FR 150# DN10" 0.165"</t>
  </si>
  <si>
    <t>Flange WN FR 150# DN16" 0.188"</t>
  </si>
  <si>
    <t>Flange WN FR 150# DN2" 0.218"</t>
  </si>
  <si>
    <t>Flange WN F321 FR 300# DN6" 0.375"</t>
  </si>
  <si>
    <t>Flange WN F321 FJA 600# DN3" 0.120"</t>
  </si>
  <si>
    <t>Flange WN A105 FR 300# DN1" 0.250"</t>
  </si>
  <si>
    <t>Flange WN LF2 FJA 1500# DN2" 0.436"</t>
  </si>
  <si>
    <t>Flange WN F316L FR 150# DN2 1/2" 0.120"</t>
  </si>
  <si>
    <t>Flange WN F321 FR 300# DN2 1/2" 0.120"</t>
  </si>
  <si>
    <t>Flange WN F53 FR 300# DN1/2" 0.109"</t>
  </si>
  <si>
    <t>Flange WN F316L FJA 600# DN3" 0.216"</t>
  </si>
  <si>
    <t>Flange WN F53 FR 300# DN3/4" 0.113"</t>
  </si>
  <si>
    <t>Flange WN A105 FJA 900# DN6" 0.562"</t>
  </si>
  <si>
    <t>Flange WN A105 FR 300# DN2" 0.154"</t>
  </si>
  <si>
    <t>Flange WN A105 FR 300# DN12" 0.406"</t>
  </si>
  <si>
    <t>Flange WN A105 FR 150# DN2" 0.154"</t>
  </si>
  <si>
    <t>Flange WN A105 FP 150# DN1 1/2" 0.200"</t>
  </si>
  <si>
    <t>Flange WN A105 FR 150# DN6" 0.432"</t>
  </si>
  <si>
    <t>Flange WN A105 FR 300# DN16" 0.500"</t>
  </si>
  <si>
    <t>Flange WN F60 FJA 5000#</t>
  </si>
  <si>
    <t>Flange WN A105 FR 900# DN2" 0.154" longo</t>
  </si>
  <si>
    <t>Flange WN F321 FJA 2500# DN3/4" 0.219"</t>
  </si>
  <si>
    <t>Flange pescoço CU/NI-C706 150# 1 1/2" pa</t>
  </si>
  <si>
    <t>JC-3A26-17-464-9</t>
  </si>
  <si>
    <t>Flange pescoço CU/NI-C706 150# 2" par. 2</t>
  </si>
  <si>
    <t>Flange pescoço CU/NI-C706 150# 4" par. 3</t>
  </si>
  <si>
    <t>Flange pescoço CU/NI-C706 150# 2 1/2" pa</t>
  </si>
  <si>
    <t>Flange pescoço CU/NI-C706 150# 8" par. 4</t>
  </si>
  <si>
    <t>Flange pescoço CU/NI-C706 2 1/2" par. 2,</t>
  </si>
  <si>
    <t>Flange pescoço CU/NI-C706 150# 3" par. 2</t>
  </si>
  <si>
    <t>Flange pescoço CU/NI-C706 150# 3" par. 3</t>
  </si>
  <si>
    <t>Flange pescoço CU/NI-C706 150# 10" par.</t>
  </si>
  <si>
    <t>Flange pescoço CU/NI-C706 150# 6" par. 3</t>
  </si>
  <si>
    <t>Flange pescoço CU/NI-C706 150# 1" par. 2</t>
  </si>
  <si>
    <t>Flange pescoço CU/NI-C706 150# 16" par.</t>
  </si>
  <si>
    <t>Flange pescoço CU/NI-C706 12" par. 7mm</t>
  </si>
  <si>
    <t>Flange pescoço CU/NI-C706 8" par. 4mm</t>
  </si>
  <si>
    <t>Flange pescoço CU/NI-C706 150# 3/4" par.</t>
  </si>
  <si>
    <t>Flange pescoço CU/NI-C706 1" par. 2,5mm</t>
  </si>
  <si>
    <t>Flange pescoço CU/NI-C706 150# 8" par. 2</t>
  </si>
  <si>
    <t>Flange pescoço CU/NI-C706 3" par. 2,5mm</t>
  </si>
  <si>
    <t>Flange pescoço CU/NI-C706 150# 4" par. 2</t>
  </si>
  <si>
    <t>Bomba hidr 5KPSI vaz. 100 GPM</t>
  </si>
  <si>
    <t>Bomba hidr 260bar vaz. 4,51 L/min ac. el</t>
  </si>
  <si>
    <t>Bomba hidr vaz. 0,08 L/min ac. el.</t>
  </si>
  <si>
    <t>Bomba hidr</t>
  </si>
  <si>
    <t>Termoresistência Pt 100 419mm 3 fios</t>
  </si>
  <si>
    <t>Termoresistência Pt 100 108mm 5 fios</t>
  </si>
  <si>
    <t>Termoresistência Pt 100 64mm</t>
  </si>
  <si>
    <t>Termoresistência Pt 100 30mm</t>
  </si>
  <si>
    <t>Termoresistência Pt 100 120mm 3 fios</t>
  </si>
  <si>
    <t>Termoresistência Pt 100 162mm 3 fios</t>
  </si>
  <si>
    <t>Termoresistência Pt 100 400mm 3 fios</t>
  </si>
  <si>
    <t>Termoresistência Pt 100 215mm 3 fios</t>
  </si>
  <si>
    <t>Termoresistência Pt 100 304,8mm 4 fios</t>
  </si>
  <si>
    <t>Termoresistência Pt 100 228mm 4 fios</t>
  </si>
  <si>
    <t>Termoresistência Pt 100 25mm 3 fios</t>
  </si>
  <si>
    <t>Termoresistência Pt 100 2500mm 3 fios</t>
  </si>
  <si>
    <t>Termoresistência Pt 100 70mm 3 fios</t>
  </si>
  <si>
    <t>Termoresistência Pt 100 250mm 4 fios</t>
  </si>
  <si>
    <t>Termoresistência Pt 100 343mm 4 fios</t>
  </si>
  <si>
    <t>Termoresistência Pt 100 34,5mm 3 fios</t>
  </si>
  <si>
    <t>Termoresistência Pt 100 420mm 4 fios</t>
  </si>
  <si>
    <t>Termoresistência Pt 100 420mm 3 fios</t>
  </si>
  <si>
    <t>Termoresistência Pt 100 650mm 3 fios</t>
  </si>
  <si>
    <t>Termoresistência Pt 100 70mm 6 fios</t>
  </si>
  <si>
    <t>Termoresistência Pt 100 56mm 6 fios</t>
  </si>
  <si>
    <t>Termoresistência Pt 100 67mm 6 fios</t>
  </si>
  <si>
    <t>Termoresistência Pt 100 571,5mm 3 fios</t>
  </si>
  <si>
    <t>Termoresistência Pt 100 3 fios</t>
  </si>
  <si>
    <t>Termoresistência Pt 100 2 fios</t>
  </si>
  <si>
    <t>Termoresistência Pt 100 305mm 3 fios</t>
  </si>
  <si>
    <t>Termoresistência Pt 100 190,5mm 4 fios</t>
  </si>
  <si>
    <t>Termoresistência Pt 100 290mm 3 fios</t>
  </si>
  <si>
    <t>Termoresistência Pt 100 188mm 3 fios</t>
  </si>
  <si>
    <t>Termoresistência Pt 100 500mm 3 fios</t>
  </si>
  <si>
    <t>Termoresistência Pt 100 250mm 3 fios</t>
  </si>
  <si>
    <t>Termoresistência Pt 100 40mm 4 fios</t>
  </si>
  <si>
    <t>Termoresistência Pt 100 495mm 4 fios</t>
  </si>
  <si>
    <t>Termoresistência Pt 100 200mm 3 fios</t>
  </si>
  <si>
    <t>Termoresistência Pt 100 2000mm 3 fios</t>
  </si>
  <si>
    <t>E003</t>
  </si>
  <si>
    <t>Transm.pressão man. -250a250"H2O</t>
  </si>
  <si>
    <t>Transm.pressão dif. 0a100psi</t>
  </si>
  <si>
    <t>Transm.pressão man. 0a500psi</t>
  </si>
  <si>
    <t>Transm.pressão man. 0a4000psi</t>
  </si>
  <si>
    <t>Transm.pressão dif. 0a750"H2O</t>
  </si>
  <si>
    <t>Transm.pressão dif. 0a400"H2O</t>
  </si>
  <si>
    <t>Transm.pressão man. -0,1a50MPa</t>
  </si>
  <si>
    <t>Transm.pressão dif. 1a100kPa</t>
  </si>
  <si>
    <t>Transm.pressão man. -14,7a800psi</t>
  </si>
  <si>
    <t>IN-3516-16-001-MRP</t>
  </si>
  <si>
    <t>Transm.pressão dif. -300a300psi</t>
  </si>
  <si>
    <t>Transm.pressão man. -1a250bar</t>
  </si>
  <si>
    <t>Transm.pressão man. 0a6000psi</t>
  </si>
  <si>
    <t>Transm.pressão abs. 0a500psi</t>
  </si>
  <si>
    <t>Transm.pressão man. 0a400bar</t>
  </si>
  <si>
    <t>Transm.pressão man. 0a1,6bar</t>
  </si>
  <si>
    <t>Transm.pressão man. 0a10000kPa</t>
  </si>
  <si>
    <t>Transm.pressão man. 140a420bar</t>
  </si>
  <si>
    <t>Transm.pressão man. -14,7a4000psi</t>
  </si>
  <si>
    <t>Transm.pressão man. -14,7a150psi</t>
  </si>
  <si>
    <t>Transm.pressão man. 0a1000psi</t>
  </si>
  <si>
    <t>Transm.pressão man. -1a400bar</t>
  </si>
  <si>
    <t>Transm.pressão man. -100a2500kPa</t>
  </si>
  <si>
    <t>Transm.pressão dif. -250a250"H2O</t>
  </si>
  <si>
    <t>Transm.pressão dif. -2500a2500kPa</t>
  </si>
  <si>
    <t>Transm.pressão man. 0a2bar</t>
  </si>
  <si>
    <t>Transm.pressão dif. 0a800mmH2O</t>
  </si>
  <si>
    <t>Transm.pressão man. -14,7a30psi</t>
  </si>
  <si>
    <t>Transm.pressão dif. -1000a1000"H2O</t>
  </si>
  <si>
    <t>Transm.pressão man. 0a300psi</t>
  </si>
  <si>
    <t>Transm.pressão man. -14,7a10000psi</t>
  </si>
  <si>
    <t>Transm.pressão dif. 0a6350mmH2O</t>
  </si>
  <si>
    <t>Transm.pressão abs. 0a10,34bar</t>
  </si>
  <si>
    <t>Transm.pressão man. 0,04a2MPa</t>
  </si>
  <si>
    <t>Transm.pressão man. 0a4bar</t>
  </si>
  <si>
    <t>Transm.pressão man. 0a16bar</t>
  </si>
  <si>
    <t>Transm.pressão dif. 0a40kPa</t>
  </si>
  <si>
    <t>Transm.pressão man. 0a10bar</t>
  </si>
  <si>
    <t>Transm.pressão man. 0a100psi</t>
  </si>
  <si>
    <t>Transm.pressão man. 0a3600psi</t>
  </si>
  <si>
    <t>Transm.pressão man. 0a250bar</t>
  </si>
  <si>
    <t>Transm.pressão man. 0a150"H2O</t>
  </si>
  <si>
    <t>Transm.pressão dif. 1,4a140kgf/cm2</t>
  </si>
  <si>
    <t>Transm.pressão abs. 1a20kgf/cm2</t>
  </si>
  <si>
    <t>Transm.pressão dif. 0a840"H2O</t>
  </si>
  <si>
    <t>Transm.pressão abs. 0a250bar</t>
  </si>
  <si>
    <t>Transm.pressão dif. 0,5a30"H2O</t>
  </si>
  <si>
    <t>Transm.pressão man. 0a800bar</t>
  </si>
  <si>
    <t>Transm.pressão abs. 0a0,25bar</t>
  </si>
  <si>
    <t>Transm.pressão dif. -250a250kPa</t>
  </si>
  <si>
    <t>Transm.pressão abs. 0a4bar</t>
  </si>
  <si>
    <t>Transm.pressão man. -5a5kPa</t>
  </si>
  <si>
    <t>Sist.med.vazão dig. DN 8"</t>
  </si>
  <si>
    <t>Med.volum. engren. 0a8l/m</t>
  </si>
  <si>
    <t>Med.volum. engren. 0,01a3l/min</t>
  </si>
  <si>
    <t>Med.volum. turbina 0a8000m3/h</t>
  </si>
  <si>
    <t>Sensor d/vento</t>
  </si>
  <si>
    <t>Monitor d/vento</t>
  </si>
  <si>
    <t>Célula condutIvidade 0,1/cm</t>
  </si>
  <si>
    <t>Sensor condutividade 1/cm linha</t>
  </si>
  <si>
    <t>Célula condutIvidade 0,01/cm</t>
  </si>
  <si>
    <t>Cabo p/monitor vibr. Bently</t>
  </si>
  <si>
    <t>Fonte p/monitor vibr. Bently</t>
  </si>
  <si>
    <t>Cabo p/analis.vibr./desl. Bently</t>
  </si>
  <si>
    <t>Cabo p/sensor vibr. Bently</t>
  </si>
  <si>
    <t>Sensor p/sensor vibr. Bently</t>
  </si>
  <si>
    <t>Sensor p/sist.monit.d/vibr. Bently</t>
  </si>
  <si>
    <t>Arruela p/sensor vibr. Bently</t>
  </si>
  <si>
    <t>Anel isol. p/sensor vibr. Bently</t>
  </si>
  <si>
    <t>Bastidor p/sist.monit.d/vibr. Bently</t>
  </si>
  <si>
    <t>Módulo p/sist.monit.d/vibr. Bently</t>
  </si>
  <si>
    <t>Bloco p/monitor vibr. Bently</t>
  </si>
  <si>
    <t>Sensor p/monitor vibr. Bently</t>
  </si>
  <si>
    <t>Módulo p/monitor vibr. Bently</t>
  </si>
  <si>
    <t>Módulo p/analis.vibr./desl. Bently</t>
  </si>
  <si>
    <t>Envel. conv. ouro 162x229mm</t>
  </si>
  <si>
    <t>Clipe de papel n°1 (7X33mm)</t>
  </si>
  <si>
    <t>Clipe de papel n° 00 (3x40mm)</t>
  </si>
  <si>
    <t>Colete salva vidas tipo jaleco rígido cl</t>
  </si>
  <si>
    <t>Coletor de lixo cap.120L</t>
  </si>
  <si>
    <t>Container de lixo cap.120L</t>
  </si>
  <si>
    <t>Coletor de lixo cap.240L</t>
  </si>
  <si>
    <t>Coletor de lixo cap.1000L</t>
  </si>
  <si>
    <t>Coletor de lixo cap.700L</t>
  </si>
  <si>
    <t>Coletor de lixo cap.13L</t>
  </si>
  <si>
    <t>Coletor de lixo cap.50L</t>
  </si>
  <si>
    <t>Coletor de lixo cap.55L</t>
  </si>
  <si>
    <t>Cesto de lixo cap.15L</t>
  </si>
  <si>
    <t>Coletor de lixo cap.80L</t>
  </si>
  <si>
    <t>Container de lixo cap.1000L</t>
  </si>
  <si>
    <t>Coletor de lixo cap.30L</t>
  </si>
  <si>
    <t>R911</t>
  </si>
  <si>
    <t>Desinfetante p/limp. líq. fr 5L</t>
  </si>
  <si>
    <t>Desengrax. p/limp. líq. tq 1000L</t>
  </si>
  <si>
    <t>Desincrust. p/limp. pasta bb 10L</t>
  </si>
  <si>
    <t>Antiembaçante líq. fr 500mL</t>
  </si>
  <si>
    <t>Removedor óxido fe líq. fr 1L</t>
  </si>
  <si>
    <t>Máquina de lavar louças industrial</t>
  </si>
  <si>
    <t>Sinaliz.de seg.: ÁREA CLASSIFICADA ZONA</t>
  </si>
  <si>
    <t>Sinaliz.de seg.: SEGURANÇA</t>
  </si>
  <si>
    <t>Sinaliz.de seg.: USE DUPLA PROTEÇÃO</t>
  </si>
  <si>
    <t>Sinaliz.de seg.: PRODUTO RADIOATIVO CAT.</t>
  </si>
  <si>
    <t>Sinaliz.de seg.: EXTINTOR DE INCÊNDIO CO</t>
  </si>
  <si>
    <t>Sinaliz.de seg.: PERIGO SOMENTE PESSOAL</t>
  </si>
  <si>
    <t>Sinaliz.de seg.: PERIGO 440V</t>
  </si>
  <si>
    <t>Sinaliz.de seg.: PERIGO ALTA TENSÃO</t>
  </si>
  <si>
    <t>Sinaliz.de seg.: CUIDADO 220V</t>
  </si>
  <si>
    <t>Sinaliz.de seg.: PERIGO LÍQUIDO INFLAMÁV</t>
  </si>
  <si>
    <t>Sinaliz.de seg.: ATENÇÃO NÃO ENTRE SOZIN</t>
  </si>
  <si>
    <t>Sinaliz.de seg.: ATENÇÃO LANÇAMENTO DE Ó</t>
  </si>
  <si>
    <t>Sinaliz.de seg.: CUIDADO SUPERFÍCIE QUEN</t>
  </si>
  <si>
    <t>Sinaliz.de seg.: AVISO DISTRAÇÕES CAUSAM</t>
  </si>
  <si>
    <t>Sinaliz.de seg.: AVISO NENH SERV É TÃO I</t>
  </si>
  <si>
    <t>Sinaliz.de seg.: AVISO NÃO SE ARRISQUE V</t>
  </si>
  <si>
    <t>Sinaliz.de seg.: USE PROTETOR AURICULAR</t>
  </si>
  <si>
    <t>Sinaliz.de seg.: CHUVEIRO DE EMERGÊNCIA</t>
  </si>
  <si>
    <t>Sinaliz.de seg.: BÓIA SALVA-VIDAS COM RE</t>
  </si>
  <si>
    <t>Sinaliz.de seg.: SAÍDA</t>
  </si>
  <si>
    <t>Sinaliz.de seg.: NÃO APLICÁVEL</t>
  </si>
  <si>
    <t>Dispos.tp protetor p/proteção provisória</t>
  </si>
  <si>
    <t>Sapata flut. 9 5/8" PN 47-53,5 lb/pé</t>
  </si>
  <si>
    <t>Sapata flut. 10 3/4" PN 85,3lb/pé cort.</t>
  </si>
  <si>
    <t>Sapata flut. 16" PN 84lb/pé cort. broca</t>
  </si>
  <si>
    <t>Sapata flut. 10 3/4" PN 96lb/pé cort. br</t>
  </si>
  <si>
    <t>Alarg perf poço REED CSR516R 12 1/4"</t>
  </si>
  <si>
    <t>Alarg perf poço</t>
  </si>
  <si>
    <t>Alargador underreamer XTU 11750</t>
  </si>
  <si>
    <t>Alargador underreamer XTU 8250</t>
  </si>
  <si>
    <t>Alargador underreamer XTU 9500</t>
  </si>
  <si>
    <t>Estabilizador 8 lâmin. espir. 7 5/8REG p</t>
  </si>
  <si>
    <t>Escareador 8 lâmin. retas 7 5/8REG x 7 5</t>
  </si>
  <si>
    <t>Broca DINSERT 12 1/4 IADC437M GFS10BODVC</t>
  </si>
  <si>
    <t>Broca DINSERT 12 1/4 IADC447M GFS15BODVC</t>
  </si>
  <si>
    <t>Broca DINSERT 9 1/2 IADC517M GF21ODPS</t>
  </si>
  <si>
    <t>Broca DINSERT 12 1/4 IADC447M MXLCS18DX1</t>
  </si>
  <si>
    <t>Broca DINSERT 12 1/4 IADC517M REED R22AC</t>
  </si>
  <si>
    <t>Broca DINSERT 17 1/2 IADC445M GS18ODVCPS</t>
  </si>
  <si>
    <t>Broca DINSERT 12 1/4 IADC517 REED R22AMP</t>
  </si>
  <si>
    <t>INDUS/IAMN</t>
  </si>
  <si>
    <t>Broca DINSERT 17 1/2 IADC415MLG REED T41</t>
  </si>
  <si>
    <t>Broca DINSERT 20" IADC435MLG REED T43DH</t>
  </si>
  <si>
    <t>Broca DINSERT 20" IADC415MLG REED T41DH</t>
  </si>
  <si>
    <t>Broca DINSERT 10 5/8 IADC627MLG REED R44</t>
  </si>
  <si>
    <t>Broca DINSERT 12 1/4 IADC617W EQH42D2RC</t>
  </si>
  <si>
    <t>Broca DINSERT 9 1/2 IADC537M GF30ODPS</t>
  </si>
  <si>
    <t>Broca DINSERT 12 1/4 IADC537M MXLCS30CDX</t>
  </si>
  <si>
    <t>Broca DINSERT 9 1/2 IADC537 REED R30PDH</t>
  </si>
  <si>
    <t>Broca DFREZ 8 1/2" IADC 321 HUGHES R7</t>
  </si>
  <si>
    <t>Broca DFREZ 9 1/2" IADC 117M MXS1DT1</t>
  </si>
  <si>
    <t>Broca DFREZ 14 3/4" IADC 115M HUGHES MX1</t>
  </si>
  <si>
    <t>Broca DFREZ 14 3/4" IADC 115M XR+ODCPS</t>
  </si>
  <si>
    <t>Broca DFREZ 9 1/2" IADC 217W EQH4GSC</t>
  </si>
  <si>
    <t>Broca DFREZ 9 1/2" IADC 116 SMITH FDS</t>
  </si>
  <si>
    <t>Broca DFREZ 9 1/2" IADC 117 REED TC11PDH</t>
  </si>
  <si>
    <t>Broca DFREZ 10 5/8" IADC 217S QH4S</t>
  </si>
  <si>
    <t>Broca DFREZ 17 1/2" IADC 215 SB215C</t>
  </si>
  <si>
    <t>Broca DFREZ 14 3/4" IADC 215 SMITH SVHC</t>
  </si>
  <si>
    <t>Broca DFREZ 12 1/4" IADC 347M HUGHES RC3</t>
  </si>
  <si>
    <t>Broca DFREZ 9 1/2" IADC 117M XR+ODVCPS</t>
  </si>
  <si>
    <t>Broca DFREZ 18 1/8" IADC 214 SB214C</t>
  </si>
  <si>
    <t>Broca DFREZ 14 3/4" IADC 214 SB214C</t>
  </si>
  <si>
    <t>Broca DFREZ 9 1/2" IADC 117 XR+OD4PS</t>
  </si>
  <si>
    <t>Broca DFREZ 18 1/8" IADC 115M SB115ODCPS</t>
  </si>
  <si>
    <t>Broca DFREZ 20" IADC 115WMLG REED T11DH</t>
  </si>
  <si>
    <t>Broca DFREZ 18 1/8" IADC 115WMLG REED T1</t>
  </si>
  <si>
    <t>Broca DFREZ 20" IADC 115 GTXCMSG1</t>
  </si>
  <si>
    <t>Broca DFREZ 17 1/2" IADC 115 GTXCMSG1D</t>
  </si>
  <si>
    <t>Broca DFREZ 10 5/8" IADC 117 HUGHES GT-S</t>
  </si>
  <si>
    <t>Broca DFREZ 10 5/8" IADC 217 Hughes RC21</t>
  </si>
  <si>
    <t>Broca DFREZ 12 1/4" IADC 117W EQHC1RC</t>
  </si>
  <si>
    <t>Broca DFREZ 9 1/2" IADC 117 REED EHT11G</t>
  </si>
  <si>
    <t>Broca DFREZ 14 3/4" IADC 115 REED T11CPD</t>
  </si>
  <si>
    <t>Protetor P/REST DE 11 1/8"</t>
  </si>
  <si>
    <t>Controle P/REST DE 11 1/8"</t>
  </si>
  <si>
    <t>Garra P/REST DE 11 1/8"</t>
  </si>
  <si>
    <t>Retentor P/REST DE 11 1/2"</t>
  </si>
  <si>
    <t>Retentor P/REST</t>
  </si>
  <si>
    <t>Retentor P/REST DE 13 3/8"</t>
  </si>
  <si>
    <t>Sapatão P/REST DE 11 1/8"</t>
  </si>
  <si>
    <t>Garra P/REST DE 16"</t>
  </si>
  <si>
    <t>Contr. retif. P/REST DE 16"</t>
  </si>
  <si>
    <t>Protetor P/REST DE 16"</t>
  </si>
  <si>
    <t>Pino P/REST DE 16"</t>
  </si>
  <si>
    <t>Parafuso P/REST DE 16"</t>
  </si>
  <si>
    <t>Sapatão P/REST DE 15 1/8"</t>
  </si>
  <si>
    <t>Garra P/REST DE 11 3/4"</t>
  </si>
  <si>
    <t>Controle P/REST DE 11 3/4"</t>
  </si>
  <si>
    <t>Protetor P/REST DE 11 3/4"</t>
  </si>
  <si>
    <t>Pino P/REST DE 11 3/4"</t>
  </si>
  <si>
    <t>Anel P/REST DE 11 3/4"</t>
  </si>
  <si>
    <t>Garra P/REST DE 12 3/4"</t>
  </si>
  <si>
    <t>Controle P/REST DE 12 3/4"</t>
  </si>
  <si>
    <t>Protetor P/REST DE 12 3/4"</t>
  </si>
  <si>
    <t>Sapatão P/REST DE 13 3/8"</t>
  </si>
  <si>
    <t>Controle P/REST DE 14 1/4"</t>
  </si>
  <si>
    <t>A001</t>
  </si>
  <si>
    <t>Controle P/REST DE 15 1/8"</t>
  </si>
  <si>
    <t>Garra P/REST DE 15 1/8"</t>
  </si>
  <si>
    <t>Protetor P/REST DE 15 1/8"</t>
  </si>
  <si>
    <t>Jogo P/REST</t>
  </si>
  <si>
    <t>Protetor P/REST DE 12 5/16"</t>
  </si>
  <si>
    <t>Pino P/REST DE 12 5/16"</t>
  </si>
  <si>
    <t>Obturador P/REST DE 16"</t>
  </si>
  <si>
    <t>Obturador P/REST DE 11 3/4"</t>
  </si>
  <si>
    <t>Obturador P/REST DE 12 3/4"</t>
  </si>
  <si>
    <t>Obturador P/REST DE 14 1/4"</t>
  </si>
  <si>
    <t>Selo P/REST DE 15 1/8"</t>
  </si>
  <si>
    <t>Obturador P/REST DE 15 1/8"</t>
  </si>
  <si>
    <t>Obturador P/REST DE 12 5/16"</t>
  </si>
  <si>
    <t>Extensão P/REST DE 11 3/4"</t>
  </si>
  <si>
    <t>Extensão P/REST DE 12 3/4"</t>
  </si>
  <si>
    <t>Tubo rev N80 c/c 16"-D14.822 84lb/pé TEN</t>
  </si>
  <si>
    <t>Tubo rev Q125HC s/c 7"-D6.000 32lb/pé NE</t>
  </si>
  <si>
    <t>Tubo rev L80-1 s/c 9 5/8-D8.525 47lb/pé</t>
  </si>
  <si>
    <t>Tubo rev Q125HC s/c 10 3/4-D9.000 85,3lb</t>
  </si>
  <si>
    <t>Tubo rev P110HC s/c 16"-D14.750 96lb/pé</t>
  </si>
  <si>
    <t>Tubo rev C110HCSS s/c 13 5/8-D12.250 88,</t>
  </si>
  <si>
    <t>Tubo rev VM125HC s/c 7"-D6.000 32lb/pé N</t>
  </si>
  <si>
    <t>Tubo rev C110HC s/c 10 3/4-D9.250 73,2lb</t>
  </si>
  <si>
    <t>Tubo rev C110 s/c 13 5/8-D12.250 88,2lb/</t>
  </si>
  <si>
    <t>Tubo rev C110HC s/c 13 5/8-D12.250 88,2l</t>
  </si>
  <si>
    <t>Tubo rev C125HC s/c 9 7/8-D8.500 66,9lb/</t>
  </si>
  <si>
    <t>Tubo rev C110HC s/c 10 3/4-D9.500 65,7lb</t>
  </si>
  <si>
    <t>Tubo rev Q125HC s/c 7"-D6.000 32lb/pé VA</t>
  </si>
  <si>
    <t>Tubo rev C110HC s/c 10 3/4-D9.000 65,7x8</t>
  </si>
  <si>
    <t>Tubo prod. L80 1Cr s/c 3.500" 9,3#/pé</t>
  </si>
  <si>
    <t>PA-3EC 3 1/8" x 11"</t>
  </si>
  <si>
    <t>PA-5SS-EH 9" x 11"</t>
  </si>
  <si>
    <t>Adapt cab PA-3EC PSL1 est. 3 1/8" x 5000</t>
  </si>
  <si>
    <t>Acoplam. p/ANM FMC</t>
  </si>
  <si>
    <t>Selo capa contr. p/ANM Cameron</t>
  </si>
  <si>
    <t>Gaxeta assent. p/ANM</t>
  </si>
  <si>
    <t>Pino ABB GLL</t>
  </si>
  <si>
    <t>Selo conect hidr. hydraq. p/ANM CCB ANMH</t>
  </si>
  <si>
    <t>Chaveta orient. ferram. descida</t>
  </si>
  <si>
    <t>Anel travam ferram. descida 18 3/4"</t>
  </si>
  <si>
    <t>Haste anti-rotac. p/ANM CBV GLL</t>
  </si>
  <si>
    <t>Indicador p/ANM CBV GLL</t>
  </si>
  <si>
    <t>Tampão p/ANM</t>
  </si>
  <si>
    <t>Pino guia p/ANM FMC</t>
  </si>
  <si>
    <t>Pino guia p/ conector p/ANM</t>
  </si>
  <si>
    <t>Anel ved. p/ANM Cameron 4"</t>
  </si>
  <si>
    <t>SUB/ES</t>
  </si>
  <si>
    <t>Conector elétrico p/ANM</t>
  </si>
  <si>
    <t>Kit ved. mód. conex vert. p/ANM Kvaern D</t>
  </si>
  <si>
    <t>Kit vedação p/ ferram.</t>
  </si>
  <si>
    <t>Jg selos susp. col. p/ANM</t>
  </si>
  <si>
    <t>Kit ved. susp. col. p/ANM Cameron</t>
  </si>
  <si>
    <t>Kit ved. atuad hidr. p/ANM Cameron 5 1/8</t>
  </si>
  <si>
    <t>Ponteira contr DHSV</t>
  </si>
  <si>
    <t>Conect macho p/ANM Kvaern GLL</t>
  </si>
  <si>
    <t>Conector p/ANM Kvaern KV-42a45</t>
  </si>
  <si>
    <t>Gaveta p/ANM Cameron 4 1/16"</t>
  </si>
  <si>
    <t>Gaveta válv. gaveta p/ANM 2 1/16"</t>
  </si>
  <si>
    <t>Jogo sede p/ gaveta p/ANM 1"</t>
  </si>
  <si>
    <t>Gaveta válv. gaveta p/ANM 5 1/8"</t>
  </si>
  <si>
    <t>Jogo p/ANM Kvaern DLL/GLL</t>
  </si>
  <si>
    <t>Jumper potência p/ANM</t>
  </si>
  <si>
    <t>Kit mordentes susp. col. p/ANM Cameron</t>
  </si>
  <si>
    <t>Kit ved. capa ANM p/ANM</t>
  </si>
  <si>
    <t>Kit ved. MCV umb eletr. hidr. p/ANM Came</t>
  </si>
  <si>
    <t>Jg travas capa ANM p/ANM Cameron</t>
  </si>
  <si>
    <t>Conect macho sist eletr. p/ANM Tronic</t>
  </si>
  <si>
    <t>Parking conec sist eletr. p/ANM Tronic</t>
  </si>
  <si>
    <t>Carretel MCV prod. p/ANM</t>
  </si>
  <si>
    <t>A006</t>
  </si>
  <si>
    <t>Suspensor prod. poço subm. 5000</t>
  </si>
  <si>
    <t>MCV MNP 4X2 5000psi</t>
  </si>
  <si>
    <t>MCH único 3600psi</t>
  </si>
  <si>
    <t>MCV MNP 4X2 3000psi</t>
  </si>
  <si>
    <t>Skid p/mód gás</t>
  </si>
  <si>
    <t>Skid AC p/susp coluna</t>
  </si>
  <si>
    <t>Skid</t>
  </si>
  <si>
    <t>Skid AC p/PLET 12"</t>
  </si>
  <si>
    <t>Skid p/susp coluna</t>
  </si>
  <si>
    <t>Skid AC p/MCVs</t>
  </si>
  <si>
    <t>Skid p/mód prod</t>
  </si>
  <si>
    <t>Skid p/MCV test gas lift</t>
  </si>
  <si>
    <t>Skid p/capa prot MCV</t>
  </si>
  <si>
    <t>Caixa p/susp coluna</t>
  </si>
  <si>
    <t>Skid p/plug teste BOP</t>
  </si>
  <si>
    <t>Skid p/MCVs</t>
  </si>
  <si>
    <t>Skid p/MCV anular</t>
  </si>
  <si>
    <t>Skid p/armaz.e transferência AC p/válvul</t>
  </si>
  <si>
    <t>Skid p/mód SCM</t>
  </si>
  <si>
    <t>Skid p/MCV prod</t>
  </si>
  <si>
    <t>Skid AC p/mód choke</t>
  </si>
  <si>
    <t>Skid AC p/mód SCM</t>
  </si>
  <si>
    <t>Skid p/capa ANM</t>
  </si>
  <si>
    <t>Skid AC p/ANM</t>
  </si>
  <si>
    <t>Skid p/armaz.e transferência p/skid</t>
  </si>
  <si>
    <t>Tinta acab. vdpb lt 3,42L lt 180mL</t>
  </si>
  <si>
    <t>0002</t>
  </si>
  <si>
    <t>Tubo rev 13Cr Super 95KSI s/c 7"-D6.000</t>
  </si>
  <si>
    <t>Cabo aço 6x47WS AACI 76mm x 500m</t>
  </si>
  <si>
    <t>Cabo aço 6x25FillerAACI 1 1/2"</t>
  </si>
  <si>
    <t>Classificação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</si>
</sst>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2">
    <numFmt numFmtId="164" formatCode="_-&quot;R$&quot;\ * #,##0.00_-;\-&quot;R$&quot;\ * #,##0.00_-;_-&quot;R$&quot;\ * &quot;-&quot;??_-;_-@"/>
    <numFmt numFmtId="165" formatCode="0_ ;\-0\ "/>
  </numFmts>
  <fonts count="7">
    <font>
      <sz val="11.0"/>
      <color theme="1"/>
      <name val="Arial"/>
    </font>
    <font>
      <b/>
      <sz val="12.0"/>
      <color rgb="FFF2F2F2"/>
      <name val="Calibri"/>
    </font>
    <font>
      <b/>
      <sz val="12.0"/>
      <color theme="1"/>
      <name val="Calibri"/>
    </font>
    <font>
      <b/>
      <sz val="11.0"/>
      <color theme="1"/>
      <name val="Calibri"/>
    </font>
    <font>
      <sz val="11.0"/>
      <color theme="1"/>
      <name val="Calibri"/>
    </font>
    <font>
      <b/>
      <sz val="16.0"/>
      <color theme="1"/>
      <name val="Calibri"/>
    </font>
    <font>
      <color theme="1"/>
      <name val="Calibri"/>
    </font>
  </fonts>
  <fills count="14">
    <fill>
      <patternFill patternType="none"/>
    </fill>
    <fill>
      <patternFill patternType="lightGray"/>
    </fill>
    <fill>
      <patternFill patternType="solid">
        <fgColor theme="1"/>
        <bgColor theme="1"/>
      </patternFill>
    </fill>
    <fill>
      <patternFill patternType="solid">
        <fgColor rgb="FFFFD965"/>
        <bgColor rgb="FFFFD965"/>
      </patternFill>
    </fill>
    <fill>
      <patternFill patternType="solid">
        <fgColor rgb="FFFFC000"/>
        <bgColor rgb="FFFFC000"/>
      </patternFill>
    </fill>
    <fill>
      <patternFill patternType="solid">
        <fgColor rgb="FFC5E0B3"/>
        <bgColor rgb="FFC5E0B3"/>
      </patternFill>
    </fill>
    <fill>
      <patternFill patternType="solid">
        <fgColor rgb="FF385623"/>
        <bgColor rgb="FF385623"/>
      </patternFill>
    </fill>
    <fill>
      <patternFill patternType="solid">
        <fgColor rgb="FFC55A11"/>
        <bgColor rgb="FFC55A11"/>
      </patternFill>
    </fill>
    <fill>
      <patternFill patternType="solid">
        <fgColor rgb="FF92D050"/>
        <bgColor rgb="FF92D050"/>
      </patternFill>
    </fill>
    <fill>
      <patternFill patternType="solid">
        <fgColor rgb="FFFF0000"/>
        <bgColor rgb="FFFF0000"/>
      </patternFill>
    </fill>
    <fill>
      <patternFill patternType="solid">
        <fgColor rgb="FF00B0F0"/>
        <bgColor rgb="FF00B0F0"/>
      </patternFill>
    </fill>
    <fill>
      <patternFill patternType="solid">
        <fgColor rgb="FF2F5496"/>
        <bgColor rgb="FF2F5496"/>
      </patternFill>
    </fill>
    <fill>
      <patternFill patternType="solid">
        <fgColor rgb="FFFFFF00"/>
        <bgColor rgb="FFFFFF00"/>
      </patternFill>
    </fill>
    <fill>
      <patternFill patternType="solid">
        <fgColor rgb="FFFEF2CB"/>
        <bgColor rgb="FFFEF2CB"/>
      </patternFill>
    </fill>
  </fills>
  <borders count="9">
    <border/>
    <border>
      <left style="thin">
        <color rgb="FF000000"/>
      </left>
      <right/>
      <top style="thin">
        <color rgb="FF000000"/>
      </top>
      <bottom style="thin">
        <color rgb="FF000000"/>
      </bottom>
    </border>
    <border>
      <left/>
      <right/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/>
      <bottom style="thin">
        <color rgb="FF000000"/>
      </bottom>
    </border>
    <border>
      <left/>
      <right/>
      <top/>
      <bottom/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/>
      <right/>
      <top style="thin">
        <color rgb="FFA8D08D"/>
      </top>
      <bottom style="thin">
        <color rgb="FFA8D08D"/>
      </bottom>
    </border>
    <border>
      <top style="thin">
        <color rgb="FFA8D08D"/>
      </top>
      <bottom style="thin">
        <color rgb="FFA8D08D"/>
      </bottom>
    </border>
  </borders>
  <cellStyleXfs count="1">
    <xf borderId="0" fillId="0" fontId="0" numFmtId="0" applyAlignment="1" applyFont="1"/>
  </cellStyleXfs>
  <cellXfs count="64">
    <xf borderId="0" fillId="0" fontId="0" numFmtId="0" xfId="0" applyAlignment="1" applyFont="1">
      <alignment readingOrder="0" shrinkToFit="0" vertical="bottom" wrapText="0"/>
    </xf>
    <xf borderId="1" fillId="2" fontId="1" numFmtId="1" xfId="0" applyAlignment="1" applyBorder="1" applyFill="1" applyFont="1" applyNumberFormat="1">
      <alignment horizontal="center" vertical="center"/>
    </xf>
    <xf borderId="2" fillId="2" fontId="1" numFmtId="1" xfId="0" applyAlignment="1" applyBorder="1" applyFont="1" applyNumberFormat="1">
      <alignment horizontal="center" vertical="center"/>
    </xf>
    <xf borderId="2" fillId="2" fontId="1" numFmtId="0" xfId="0" applyAlignment="1" applyBorder="1" applyFont="1">
      <alignment horizontal="left" vertical="center"/>
    </xf>
    <xf borderId="3" fillId="2" fontId="1" numFmtId="164" xfId="0" applyAlignment="1" applyBorder="1" applyFont="1" applyNumberFormat="1">
      <alignment vertical="center"/>
    </xf>
    <xf borderId="3" fillId="2" fontId="1" numFmtId="165" xfId="0" applyAlignment="1" applyBorder="1" applyFont="1" applyNumberFormat="1">
      <alignment horizontal="center" vertical="center"/>
    </xf>
    <xf borderId="3" fillId="3" fontId="2" numFmtId="0" xfId="0" applyAlignment="1" applyBorder="1" applyFill="1" applyFont="1">
      <alignment horizontal="center" shrinkToFit="0" vertical="center" wrapText="1"/>
    </xf>
    <xf borderId="3" fillId="4" fontId="2" numFmtId="0" xfId="0" applyAlignment="1" applyBorder="1" applyFill="1" applyFont="1">
      <alignment horizontal="center" shrinkToFit="0" vertical="center" wrapText="1"/>
    </xf>
    <xf borderId="3" fillId="5" fontId="2" numFmtId="0" xfId="0" applyAlignment="1" applyBorder="1" applyFill="1" applyFont="1">
      <alignment horizontal="center" vertical="center"/>
    </xf>
    <xf borderId="0" fillId="0" fontId="2" numFmtId="0" xfId="0" applyFont="1"/>
    <xf borderId="4" fillId="6" fontId="3" numFmtId="1" xfId="0" applyAlignment="1" applyBorder="1" applyFill="1" applyFont="1" applyNumberFormat="1">
      <alignment horizontal="center" shrinkToFit="0" vertical="center" wrapText="1"/>
    </xf>
    <xf borderId="3" fillId="7" fontId="4" numFmtId="164" xfId="0" applyAlignment="1" applyBorder="1" applyFill="1" applyFont="1" applyNumberFormat="1">
      <alignment horizontal="center" shrinkToFit="0" vertical="center" wrapText="1"/>
    </xf>
    <xf borderId="3" fillId="7" fontId="4" numFmtId="164" xfId="0" applyAlignment="1" applyBorder="1" applyFont="1" applyNumberFormat="1">
      <alignment horizontal="left" shrinkToFit="0" vertical="center" wrapText="1"/>
    </xf>
    <xf borderId="3" fillId="7" fontId="4" numFmtId="9" xfId="0" applyAlignment="1" applyBorder="1" applyFont="1" applyNumberFormat="1">
      <alignment horizontal="center" shrinkToFit="0" vertical="center" wrapText="1"/>
    </xf>
    <xf borderId="3" fillId="7" fontId="4" numFmtId="1" xfId="0" applyAlignment="1" applyBorder="1" applyFont="1" applyNumberFormat="1">
      <alignment horizontal="center" shrinkToFit="0" vertical="center" wrapText="1"/>
    </xf>
    <xf borderId="0" fillId="0" fontId="4" numFmtId="0" xfId="0" applyAlignment="1" applyFont="1">
      <alignment horizontal="center" shrinkToFit="0" vertical="center" wrapText="1"/>
    </xf>
    <xf borderId="0" fillId="0" fontId="4" numFmtId="0" xfId="0" applyAlignment="1" applyFont="1">
      <alignment horizontal="center" shrinkToFit="0" vertical="center" wrapText="1"/>
    </xf>
    <xf borderId="3" fillId="3" fontId="4" numFmtId="164" xfId="0" applyAlignment="1" applyBorder="1" applyFont="1" applyNumberFormat="1">
      <alignment horizontal="center" shrinkToFit="0" vertical="center" wrapText="1"/>
    </xf>
    <xf borderId="3" fillId="4" fontId="4" numFmtId="164" xfId="0" applyAlignment="1" applyBorder="1" applyFont="1" applyNumberFormat="1">
      <alignment horizontal="center" shrinkToFit="0" vertical="center" wrapText="1"/>
    </xf>
    <xf borderId="3" fillId="5" fontId="5" numFmtId="0" xfId="0" applyAlignment="1" applyBorder="1" applyFont="1">
      <alignment horizontal="center" shrinkToFit="0" vertical="center" wrapText="1"/>
    </xf>
    <xf borderId="3" fillId="5" fontId="2" numFmtId="164" xfId="0" applyAlignment="1" applyBorder="1" applyFont="1" applyNumberFormat="1">
      <alignment horizontal="center" shrinkToFit="0" vertical="center" wrapText="1"/>
    </xf>
    <xf borderId="0" fillId="0" fontId="4" numFmtId="0" xfId="0" applyAlignment="1" applyFont="1">
      <alignment shrinkToFit="0" wrapText="1"/>
    </xf>
    <xf borderId="5" fillId="8" fontId="3" numFmtId="1" xfId="0" applyAlignment="1" applyBorder="1" applyFill="1" applyFont="1" applyNumberFormat="1">
      <alignment horizontal="center"/>
    </xf>
    <xf borderId="0" fillId="0" fontId="3" numFmtId="1" xfId="0" applyAlignment="1" applyFont="1" applyNumberFormat="1">
      <alignment horizontal="center"/>
    </xf>
    <xf borderId="0" fillId="0" fontId="4" numFmtId="0" xfId="0" applyAlignment="1" applyFont="1">
      <alignment horizontal="left"/>
    </xf>
    <xf borderId="0" fillId="0" fontId="4" numFmtId="164" xfId="0" applyFont="1" applyNumberFormat="1"/>
    <xf borderId="0" fillId="0" fontId="4" numFmtId="164" xfId="0" applyAlignment="1" applyFont="1" applyNumberFormat="1">
      <alignment horizontal="center"/>
    </xf>
    <xf borderId="0" fillId="0" fontId="4" numFmtId="1" xfId="0" applyFont="1" applyNumberFormat="1"/>
    <xf borderId="0" fillId="0" fontId="4" numFmtId="9" xfId="0" applyAlignment="1" applyFont="1" applyNumberFormat="1">
      <alignment horizontal="right"/>
    </xf>
    <xf borderId="0" fillId="0" fontId="4" numFmtId="0" xfId="0" applyFont="1"/>
    <xf borderId="0" fillId="0" fontId="4" numFmtId="9" xfId="0" applyFont="1" applyNumberFormat="1"/>
    <xf borderId="0" fillId="0" fontId="4" numFmtId="0" xfId="0" applyFont="1"/>
    <xf borderId="5" fillId="8" fontId="3" numFmtId="0" xfId="0" applyAlignment="1" applyBorder="1" applyFont="1">
      <alignment horizontal="center"/>
    </xf>
    <xf borderId="5" fillId="8" fontId="4" numFmtId="164" xfId="0" applyAlignment="1" applyBorder="1" applyFont="1" applyNumberFormat="1">
      <alignment horizontal="right"/>
    </xf>
    <xf borderId="5" fillId="8" fontId="4" numFmtId="0" xfId="0" applyAlignment="1" applyBorder="1" applyFont="1">
      <alignment horizontal="right"/>
    </xf>
    <xf borderId="0" fillId="0" fontId="3" numFmtId="1" xfId="0" applyAlignment="1" applyFont="1" applyNumberFormat="1">
      <alignment horizontal="center"/>
    </xf>
    <xf borderId="0" fillId="0" fontId="4" numFmtId="0" xfId="0" applyAlignment="1" applyFont="1">
      <alignment horizontal="left"/>
    </xf>
    <xf borderId="0" fillId="0" fontId="4" numFmtId="164" xfId="0" applyFont="1" applyNumberFormat="1"/>
    <xf borderId="0" fillId="0" fontId="4" numFmtId="164" xfId="0" applyAlignment="1" applyFont="1" applyNumberFormat="1">
      <alignment horizontal="center"/>
    </xf>
    <xf borderId="0" fillId="0" fontId="4" numFmtId="1" xfId="0" applyFont="1" applyNumberFormat="1"/>
    <xf borderId="0" fillId="0" fontId="4" numFmtId="9" xfId="0" applyAlignment="1" applyFont="1" applyNumberFormat="1">
      <alignment horizontal="right"/>
    </xf>
    <xf borderId="3" fillId="9" fontId="3" numFmtId="0" xfId="0" applyAlignment="1" applyBorder="1" applyFill="1" applyFont="1">
      <alignment horizontal="center" shrinkToFit="0" vertical="center" wrapText="1"/>
    </xf>
    <xf borderId="3" fillId="0" fontId="4" numFmtId="0" xfId="0" applyAlignment="1" applyBorder="1" applyFont="1">
      <alignment horizontal="center" shrinkToFit="0" vertical="center" wrapText="1"/>
    </xf>
    <xf borderId="3" fillId="6" fontId="3" numFmtId="1" xfId="0" applyAlignment="1" applyBorder="1" applyFont="1" applyNumberFormat="1">
      <alignment horizontal="center" shrinkToFit="0" vertical="center" wrapText="1"/>
    </xf>
    <xf borderId="3" fillId="0" fontId="3" numFmtId="0" xfId="0" applyAlignment="1" applyBorder="1" applyFont="1">
      <alignment horizontal="center" shrinkToFit="0" vertical="center" wrapText="1"/>
    </xf>
    <xf borderId="3" fillId="0" fontId="4" numFmtId="164" xfId="0" applyAlignment="1" applyBorder="1" applyFont="1" applyNumberFormat="1">
      <alignment horizontal="center" shrinkToFit="0" vertical="center" wrapText="1"/>
    </xf>
    <xf borderId="3" fillId="10" fontId="4" numFmtId="164" xfId="0" applyAlignment="1" applyBorder="1" applyFill="1" applyFont="1" applyNumberFormat="1">
      <alignment horizontal="center" shrinkToFit="0" vertical="center" wrapText="1"/>
    </xf>
    <xf borderId="3" fillId="11" fontId="4" numFmtId="164" xfId="0" applyAlignment="1" applyBorder="1" applyFill="1" applyFont="1" applyNumberFormat="1">
      <alignment horizontal="center" shrinkToFit="0" vertical="center" wrapText="1"/>
    </xf>
    <xf borderId="3" fillId="9" fontId="4" numFmtId="164" xfId="0" applyAlignment="1" applyBorder="1" applyFont="1" applyNumberFormat="1">
      <alignment horizontal="center" shrinkToFit="0" vertical="center" wrapText="1"/>
    </xf>
    <xf borderId="3" fillId="9" fontId="4" numFmtId="10" xfId="0" applyAlignment="1" applyBorder="1" applyFont="1" applyNumberFormat="1">
      <alignment horizontal="center" shrinkToFit="0" vertical="center" wrapText="1"/>
    </xf>
    <xf borderId="6" fillId="0" fontId="4" numFmtId="0" xfId="0" applyAlignment="1" applyBorder="1" applyFont="1">
      <alignment horizontal="center" shrinkToFit="0" vertical="center" wrapText="1"/>
    </xf>
    <xf borderId="6" fillId="0" fontId="4" numFmtId="9" xfId="0" applyAlignment="1" applyBorder="1" applyFont="1" applyNumberFormat="1">
      <alignment horizontal="center" shrinkToFit="0" vertical="center" wrapText="1"/>
    </xf>
    <xf borderId="5" fillId="12" fontId="3" numFmtId="0" xfId="0" applyAlignment="1" applyBorder="1" applyFill="1" applyFont="1">
      <alignment horizontal="center"/>
    </xf>
    <xf borderId="0" fillId="0" fontId="6" numFmtId="0" xfId="0" applyFont="1"/>
    <xf borderId="0" fillId="0" fontId="3" numFmtId="0" xfId="0" applyAlignment="1" applyFont="1">
      <alignment horizontal="center" vertical="center"/>
    </xf>
    <xf borderId="0" fillId="0" fontId="4" numFmtId="0" xfId="0" applyAlignment="1" applyFont="1">
      <alignment horizontal="center"/>
    </xf>
    <xf borderId="5" fillId="3" fontId="4" numFmtId="164" xfId="0" applyBorder="1" applyFont="1" applyNumberFormat="1"/>
    <xf borderId="5" fillId="3" fontId="4" numFmtId="10" xfId="0" applyAlignment="1" applyBorder="1" applyFont="1" applyNumberFormat="1">
      <alignment horizontal="center"/>
    </xf>
    <xf borderId="5" fillId="3" fontId="4" numFmtId="0" xfId="0" applyBorder="1" applyFont="1"/>
    <xf borderId="5" fillId="4" fontId="4" numFmtId="0" xfId="0" applyBorder="1" applyFont="1"/>
    <xf borderId="5" fillId="13" fontId="4" numFmtId="9" xfId="0" applyAlignment="1" applyBorder="1" applyFill="1" applyFont="1" applyNumberFormat="1">
      <alignment horizontal="center"/>
    </xf>
    <xf borderId="7" fillId="8" fontId="3" numFmtId="1" xfId="0" applyAlignment="1" applyBorder="1" applyFont="1" applyNumberFormat="1">
      <alignment horizontal="center"/>
    </xf>
    <xf borderId="8" fillId="0" fontId="4" numFmtId="0" xfId="0" applyBorder="1" applyFont="1"/>
    <xf borderId="0" fillId="0" fontId="6" numFmtId="0" xfId="0" applyFont="1"/>
  </cellXfs>
  <cellStyles count="1">
    <cellStyle xfId="0" name="Normal" builtinId="0"/>
  </cellStyles>
  <dxfs count="7">
    <dxf>
      <font/>
      <fill>
        <patternFill patternType="none"/>
      </fill>
      <border/>
    </dxf>
    <dxf>
      <font/>
      <fill>
        <patternFill patternType="solid">
          <fgColor theme="5"/>
          <bgColor theme="5"/>
        </patternFill>
      </fill>
      <border/>
    </dxf>
    <dxf>
      <font/>
      <fill>
        <patternFill patternType="solid">
          <fgColor rgb="FFFBE4D5"/>
          <bgColor rgb="FFFBE4D5"/>
        </patternFill>
      </fill>
      <border/>
    </dxf>
    <dxf>
      <font/>
      <fill>
        <patternFill patternType="solid">
          <fgColor rgb="FFD9E2F3"/>
          <bgColor rgb="FFD9E2F3"/>
        </patternFill>
      </fill>
      <border/>
    </dxf>
    <dxf>
      <font/>
      <fill>
        <patternFill patternType="solid">
          <fgColor theme="0"/>
          <bgColor theme="0"/>
        </patternFill>
      </fill>
      <border/>
    </dxf>
    <dxf>
      <font/>
      <fill>
        <patternFill patternType="solid">
          <fgColor theme="9"/>
          <bgColor theme="9"/>
        </patternFill>
      </fill>
      <border/>
    </dxf>
    <dxf>
      <font/>
      <fill>
        <patternFill patternType="solid">
          <fgColor rgb="FFE2EFD9"/>
          <bgColor rgb="FFE2EFD9"/>
        </patternFill>
      </fill>
      <border/>
    </dxf>
  </dxfs>
  <tableStyles count="2">
    <tableStyle count="4" pivot="0" name="RESUMO - LOTES E VMA-style">
      <tableStyleElement dxfId="1" type="headerRow"/>
      <tableStyleElement dxfId="2" type="firstRowStripe"/>
      <tableStyleElement dxfId="3" type="secondRowStripe"/>
      <tableStyleElement dxfId="4" type="totalRow"/>
    </tableStyle>
    <tableStyle count="3" pivot="0" name="LISTA DOS ITENS-style">
      <tableStyleElement dxfId="5" type="headerRow"/>
      <tableStyleElement dxfId="6" type="firstRowStripe"/>
      <tableStyleElement dxfId="3" type="secondRowStripe"/>
    </tableStyle>
  </tableStyles>
</styleSheet>
</file>

<file path=xl/_rels/comments1.xml.rels><?xml version="1.0" encoding="UTF-8" standalone="yes"?><Relationships xmlns="http://schemas.openxmlformats.org/package/2006/relationships"><Relationship Id="rId1" Type="http://customschemas.google.com/relationships/workbookmetadata" Target="commentsmeta0"/></Relationships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10" Type="http://customschemas.google.com/relationships/workbookmetadata" Target="metadata"/><Relationship Id="rId9" Type="http://schemas.openxmlformats.org/officeDocument/2006/relationships/externalLink" Target="externalLinks/externalLink2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externalLink" Target="externalLinks/externalLink1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externalLinks/_rels/externalLink1.xml.rels><?xml version="1.0" encoding="UTF-8" standalone="yes"?><Relationships xmlns="http://schemas.openxmlformats.org/package/2006/relationships"><Relationship Id="rId1" Type="http://schemas.microsoft.com/office/2006/relationships/xlExternalLinkPath/xlPathMissing" Target="Pasta1" TargetMode="External"/></Relationships>
</file>

<file path=xl/externalLinks/_rels/externalLink2.xml.rels><?xml version="1.0" encoding="UTF-8" standalone="yes"?><Relationships xmlns="http://schemas.openxmlformats.org/package/2006/relationships"><Relationship Id="rId1" Type="http://schemas.openxmlformats.org/officeDocument/2006/relationships/externalLinkPath" Target="file:///\\petrobras\petrobras\LOEP\LOEP_LON_GOPI\NP-2\01.%20SAM\5.%20Aliena&#231;&#227;o%20de%20Inserv&#237;veis%20PETROBRAS\2020\04.%20Envio%20para%20Leil&#227;o%20SUPERBID\FASE%203%20-%20Ger&#234;ncia\Leil&#227;o%20SUPERBID%20-%20FASE%203%20-%20Consolidado%20corre&#231;&#227;o.xlsm" TargetMode="External"/></Relationships>
</file>

<file path=xl/externalLinks/externalLink1.xml><?xml version="1.0" encoding="utf-8"?>
<externalLin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externalBook r:id="rId1">
    <sheetNames>
      <sheetName val="Planilha1"/>
    </sheet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externalBook r:id="rId1">
    <sheetNames>
      <sheetName val="LISTA DOS ITENS"/>
      <sheetName val="SOBRE_EMP"/>
      <sheetName val="RESUMO - LOTES E VMA"/>
    </sheetNames>
    <sheetDataSet>
      <sheetData sheetId="0"/>
      <sheetData sheetId="1"/>
      <sheetData sheetId="2"/>
    </sheetDataSet>
  </externalBook>
</externalLink>
</file>

<file path=xl/tables/table1.xml><?xml version="1.0" encoding="utf-8"?>
<table xmlns="http://schemas.openxmlformats.org/spreadsheetml/2006/main" ref="A2:N182" displayName="Table_1" id="1">
  <tableColumns count="14">
    <tableColumn name="LOTES" id="1"/>
    <tableColumn name="AL" id="2"/>
    <tableColumn name="TIPO DE AVALIAÇÃO" id="3"/>
    <tableColumn name="Gerência" id="4"/>
    <tableColumn name="Valor Contábil Total do Lote" id="5"/>
    <tableColumn name="VMA Total do Lote" id="6"/>
    <tableColumn name="Valor Total de Reposição do Lote" id="7"/>
    <tableColumn name="Valor Comparação VMA do Lote" id="8"/>
    <tableColumn name="Qtd. Linhas do Lote" id="9"/>
    <tableColumn name="VMA / Comparação" id="10"/>
    <tableColumn name="Lance de Partida" id="11"/>
    <tableColumn name="Descrição" id="12"/>
    <tableColumn name="Sugestão" id="13"/>
    <tableColumn name="teste" id="14"/>
  </tableColumns>
  <tableStyleInfo name="RESUMO - LOTES E VMA-style" showColumnStripes="0" showFirstColumn="1" showLastColumn="1" showRowStripes="1"/>
</table>
</file>

<file path=xl/tables/table2.xml><?xml version="1.0" encoding="utf-8"?>
<table xmlns="http://schemas.openxmlformats.org/spreadsheetml/2006/main" ref="A1:AD4718" displayName="Table_2" id="2">
  <tableColumns count="30">
    <tableColumn name="Índice" id="1"/>
    <tableColumn name="Grupo de Alienação" id="2"/>
    <tableColumn name="Gerência" id="3"/>
    <tableColumn name="Lote" id="4"/>
    <tableColumn name="AL" id="5"/>
    <tableColumn name="Material" id="6"/>
    <tableColumn name="Descrição do Material" id="7"/>
    <tableColumn name="Centro_x000a_Origem" id="8"/>
    <tableColumn name="Elemento PEP" id="9"/>
    <tableColumn name="Depósito" id="10"/>
    <tableColumn name="Tipo de Avaliação" id="11"/>
    <tableColumn name="Nº de Série" id="12"/>
    <tableColumn name="Quantidade" id="13"/>
    <tableColumn name="Unidade" id="14"/>
    <tableColumn name="Valor Contábil Unitário" id="15"/>
    <tableColumn name="Valor Contábil Total" id="16"/>
    <tableColumn name="Valor de Reposição Unitário" id="17"/>
    <tableColumn name="Valor total de Reposição" id="18"/>
    <tableColumn name="Valor de Comparação com VMA" id="19"/>
    <tableColumn name="VMA - Unitário" id="20"/>
    <tableColumn name="VMA - Total" id="21"/>
    <tableColumn name="VMA total do Lote" id="22"/>
    <tableColumn name="Percentual do Item em Relação ao Lote" id="23"/>
    <tableColumn name="Local de Armazenamento" id="24"/>
    <tableColumn name="Fase" id="25"/>
    <tableColumn name="Chave Única Material" id="26"/>
    <tableColumn name="STATUS" id="27"/>
    <tableColumn name="VMA / Comparação" id="28"/>
    <tableColumn name="Descrição" id="29"/>
    <tableColumn name="Coluna1" id="30"/>
  </tableColumns>
  <tableStyleInfo name="LISTA DOS ITENS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Relationship Id="rId3" Type="http://schemas.openxmlformats.org/officeDocument/2006/relationships/table" Target="../tables/table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drawing" Target="../drawings/drawing2.xml"/><Relationship Id="rId3" Type="http://schemas.openxmlformats.org/officeDocument/2006/relationships/vmlDrawing" Target="../drawings/vmlDrawing1.vml"/><Relationship Id="rId5" Type="http://schemas.openxmlformats.org/officeDocument/2006/relationships/table" Target="../tables/table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2.0" topLeftCell="A3" activePane="bottomLeft" state="frozen"/>
      <selection activeCell="B4" sqref="B4" pane="bottomLeft"/>
    </sheetView>
  </sheetViews>
  <sheetFormatPr customHeight="1" defaultColWidth="12.63" defaultRowHeight="15.0"/>
  <cols>
    <col customWidth="1" min="1" max="1" width="8.0"/>
    <col customWidth="1" hidden="1" min="2" max="2" width="8.0"/>
    <col customWidth="1" hidden="1" min="3" max="3" width="12.88"/>
    <col customWidth="1" hidden="1" min="4" max="4" width="10.88"/>
    <col customWidth="1" hidden="1" min="5" max="5" width="19.63"/>
    <col customWidth="1" min="6" max="6" width="19.63"/>
    <col customWidth="1" hidden="1" min="7" max="8" width="19.63"/>
    <col customWidth="1" hidden="1" min="9" max="9" width="8.5"/>
    <col customWidth="1" hidden="1" min="10" max="10" width="10.38"/>
    <col customWidth="1" min="11" max="11" width="19.13"/>
    <col customWidth="1" hidden="1" min="12" max="12" width="29.38"/>
    <col customWidth="1" hidden="1" min="13" max="13" width="10.5"/>
    <col customWidth="1" hidden="1" min="14" max="14" width="19.63"/>
    <col customWidth="1" hidden="1" min="15" max="15" width="3.25"/>
    <col customWidth="1" hidden="1" min="16" max="16" width="15.63"/>
    <col customWidth="1" hidden="1" min="17" max="17" width="10.88"/>
    <col customWidth="1" hidden="1" min="18" max="18" width="13.13"/>
    <col customWidth="1" hidden="1" min="19" max="19" width="9.38"/>
    <col customWidth="1" hidden="1" min="20" max="20" width="18.13"/>
    <col customWidth="1" min="21" max="26" width="7.63"/>
  </cols>
  <sheetData>
    <row r="1">
      <c r="A1" s="1" t="s">
        <v>0</v>
      </c>
      <c r="B1" s="2"/>
      <c r="C1" s="2"/>
      <c r="D1" s="3"/>
      <c r="E1" s="4">
        <f>'RESUMO - LOTES E VMA'!$E$182</f>
        <v>110346694.1</v>
      </c>
      <c r="F1" s="4">
        <f>'RESUMO - LOTES E VMA'!$F$182</f>
        <v>39808780.25</v>
      </c>
      <c r="G1" s="4">
        <f>'RESUMO - LOTES E VMA'!$G$182</f>
        <v>329503998.6</v>
      </c>
      <c r="H1" s="4">
        <f>'RESUMO - LOTES E VMA'!$H$182</f>
        <v>331792288.7</v>
      </c>
      <c r="I1" s="4"/>
      <c r="J1" s="4"/>
      <c r="K1" s="4">
        <f>'RESUMO - LOTES E VMA'!$K$182</f>
        <v>4124442.557</v>
      </c>
      <c r="L1" s="5">
        <f>SUBTOTAL(3,'RESUMO - LOTES E VMA'!$L$3:$L$181)</f>
        <v>179</v>
      </c>
      <c r="M1" s="5">
        <f>COUNTIF('RESUMO - LOTES E VMA'!$M$3:$M$181,"Para Leilão")</f>
        <v>179</v>
      </c>
      <c r="P1" s="6" t="s">
        <v>1</v>
      </c>
      <c r="Q1" s="6" t="s">
        <v>2</v>
      </c>
      <c r="R1" s="7" t="s">
        <v>3</v>
      </c>
      <c r="S1" s="8" t="s">
        <v>4</v>
      </c>
      <c r="T1" s="8" t="s">
        <v>5</v>
      </c>
      <c r="U1" s="9"/>
      <c r="V1" s="9"/>
      <c r="W1" s="9"/>
      <c r="X1" s="9"/>
      <c r="Y1" s="9"/>
      <c r="Z1" s="9"/>
    </row>
    <row r="2">
      <c r="A2" s="10" t="s">
        <v>6</v>
      </c>
      <c r="B2" s="11" t="s">
        <v>7</v>
      </c>
      <c r="C2" s="11" t="s">
        <v>8</v>
      </c>
      <c r="D2" s="12" t="s">
        <v>9</v>
      </c>
      <c r="E2" s="11" t="s">
        <v>10</v>
      </c>
      <c r="F2" s="11" t="s">
        <v>11</v>
      </c>
      <c r="G2" s="13" t="s">
        <v>12</v>
      </c>
      <c r="H2" s="11" t="s">
        <v>13</v>
      </c>
      <c r="I2" s="14" t="s">
        <v>14</v>
      </c>
      <c r="J2" s="11" t="s">
        <v>15</v>
      </c>
      <c r="K2" s="11" t="s">
        <v>1</v>
      </c>
      <c r="L2" s="11" t="s">
        <v>16</v>
      </c>
      <c r="M2" s="15" t="s">
        <v>17</v>
      </c>
      <c r="N2" s="15" t="s">
        <v>18</v>
      </c>
      <c r="O2" s="16"/>
      <c r="P2" s="17">
        <v>0.0</v>
      </c>
      <c r="Q2" s="17">
        <v>0.0</v>
      </c>
      <c r="R2" s="18">
        <v>0.0</v>
      </c>
      <c r="S2" s="19">
        <f>COUNTIF('RESUMO - LOTES E VMA'!$M$3:$M$181,"Para Leilão")</f>
        <v>179</v>
      </c>
      <c r="T2" s="20">
        <f>SUMIF('RESUMO - LOTES E VMA'!$M$3:$M$181,"Para Leilão",'RESUMO - LOTES E VMA'!$E$3:$E$181)</f>
        <v>110346694.1</v>
      </c>
      <c r="U2" s="21"/>
      <c r="V2" s="21"/>
      <c r="W2" s="21"/>
      <c r="X2" s="21"/>
      <c r="Y2" s="21"/>
      <c r="Z2" s="21"/>
    </row>
    <row r="3">
      <c r="A3" s="22">
        <v>208644.0</v>
      </c>
      <c r="B3" s="23" t="str">
        <f t="array" ref="B3">INDEX('LISTA DOS ITENS'!$E$2:$E$4718,MATCH('RESUMO - LOTES E VMA'!$A3,'LISTA DOS ITENS'!$D$2:$D$4718,0))</f>
        <v>AL-17</v>
      </c>
      <c r="C3" s="24" t="str">
        <f t="array" ref="C3">IFERROR(VLOOKUP('RESUMO - LOTES E VMA'!$A3,SOBRE_EMP!$A:$B,2,0),INDEX('LISTA DOS ITENS'!$K:$K,MATCH('RESUMO - LOTES E VMA'!$A3,'LISTA DOS ITENS'!D:D,0)))</f>
        <v>IMOB/IMP</v>
      </c>
      <c r="D3" s="24" t="str">
        <f t="array" ref="D3">INDEX('LISTA DOS ITENS'!C:C,MATCH('RESUMO - LOTES E VMA'!$A3,'LISTA DOS ITENS'!D:D,0))</f>
        <v>POCOS/SPO</v>
      </c>
      <c r="E3" s="25">
        <f>SUMIF('LISTA DOS ITENS'!$D$2:$D$4718,'RESUMO - LOTES E VMA'!$A3,'LISTA DOS ITENS'!$P$2:$P$4718)</f>
        <v>42897162.72</v>
      </c>
      <c r="F3" s="25">
        <f>SUMIF('LISTA DOS ITENS'!$D$2:$D$4718,'RESUMO - LOTES E VMA'!$A3,'LISTA DOS ITENS'!$U$2:$U$4718)</f>
        <v>5557785.172</v>
      </c>
      <c r="G3" s="25">
        <f>SUMIF('LISTA DOS ITENS'!$D$2:$D$4718,'RESUMO - LOTES E VMA'!$A3,'LISTA DOS ITENS'!$R$2:$R$4718)</f>
        <v>49049396.86</v>
      </c>
      <c r="H3" s="26">
        <f>SUMIF('LISTA DOS ITENS'!$D$2:$D$4718,'RESUMO - LOTES E VMA'!$A3,'LISTA DOS ITENS'!$S$2:$S$4718)</f>
        <v>51034907.08</v>
      </c>
      <c r="I3" s="27">
        <f>COUNTIF('LISTA DOS ITENS'!$D$2:$D$4718,'RESUMO - LOTES E VMA'!$A3)</f>
        <v>50</v>
      </c>
      <c r="J3" s="28">
        <f>'RESUMO - LOTES E VMA'!$F3/'RESUMO - LOTES E VMA'!$H3</f>
        <v>0.1089016418</v>
      </c>
      <c r="K3" s="25">
        <f>IF('RESUMO - LOTES E VMA'!$J3&lt;0.05,'RESUMO - LOTES E VMA'!$H3*0.01,IF(AND('RESUMO - LOTES E VMA'!$J3&gt;=0.05,'RESUMO - LOTES E VMA'!$J3&lt;0.4),'RESUMO - LOTES E VMA'!$H3*0.01,'RESUMO - LOTES E VMA'!$H3*0.05))</f>
        <v>510349.0708</v>
      </c>
      <c r="L3" s="29" t="str">
        <f>IF(AND('RESUMO - LOTES E VMA'!$C3="SOBRE_EMP",'RESUMO - LOTES E VMA'!$G3&lt;=50000,'RESUMO - LOTES E VMA'!$K3&lt;=1000),"Envio para Sucata",IF(OR('RESUMO - LOTES E VMA'!$J3&lt;0.05,AND('RESUMO - LOTES E VMA'!$C3&lt;&gt;"SOBRE_EMP",'RESUMO - LOTES E VMA'!$E3&lt;=50000,'RESUMO - LOTES E VMA'!$K3&lt;1000)),"Envio para Sucata",IF(AND('RESUMO - LOTES E VMA'!$J3&gt;=0.05,'RESUMO - LOTES E VMA'!$J3&lt;0.4),"1% do Valor de Comparação do VMA","5% do Valor de Comparação do VMA")))</f>
        <v>1% do Valor de Comparação do VMA</v>
      </c>
      <c r="M3" s="29" t="str">
        <f>IF(AND('RESUMO - LOTES E VMA'!$L3&lt;&gt;"Envio para Sucata",'RESUMO - LOTES E VMA'!$K3&gt;=$P$2,'RESUMO - LOTES E VMA'!$H3&gt;=$Q$2,'RESUMO - LOTES E VMA'!$E3&gt;=$R$2),"Para Leilão","")</f>
        <v>Para Leilão</v>
      </c>
      <c r="N3" s="30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</row>
    <row r="4">
      <c r="A4" s="22">
        <v>207277.0</v>
      </c>
      <c r="B4" s="23" t="str">
        <f t="array" ref="B4">INDEX('LISTA DOS ITENS'!$E$2:$E$4718,MATCH('RESUMO - LOTES E VMA'!$A4,'LISTA DOS ITENS'!$D$2:$D$4718,0))</f>
        <v>AL-13</v>
      </c>
      <c r="C4" s="24" t="str">
        <f t="array" ref="C4">IFERROR(VLOOKUP('RESUMO - LOTES E VMA'!$A4,SOBRE_EMP!$A:$B,2,0),INDEX('LISTA DOS ITENS'!$K:$K,MATCH('RESUMO - LOTES E VMA'!$A4,'LISTA DOS ITENS'!D:D,0)))</f>
        <v>IMOB/NAC</v>
      </c>
      <c r="D4" s="24" t="str">
        <f t="array" ref="D4">INDEX('LISTA DOS ITENS'!C:C,MATCH('RESUMO - LOTES E VMA'!$A4,'LISTA DOS ITENS'!D:D,0))</f>
        <v>AGP/UN-BC</v>
      </c>
      <c r="E4" s="25">
        <f>SUMIF('LISTA DOS ITENS'!$D$2:$D$4718,'RESUMO - LOTES E VMA'!$A4,'LISTA DOS ITENS'!$P$2:$P$4718)</f>
        <v>8081426.81</v>
      </c>
      <c r="F4" s="25">
        <f>SUMIF('LISTA DOS ITENS'!$D$2:$D$4718,'RESUMO - LOTES E VMA'!$A4,'LISTA DOS ITENS'!$U$2:$U$4718)</f>
        <v>635947.2184</v>
      </c>
      <c r="G4" s="25">
        <f>SUMIF('LISTA DOS ITENS'!$D$2:$D$4718,'RESUMO - LOTES E VMA'!$A4,'LISTA DOS ITENS'!$R$2:$R$4718)</f>
        <v>8081426.81</v>
      </c>
      <c r="H4" s="26">
        <f>SUMIF('LISTA DOS ITENS'!$D$2:$D$4718,'RESUMO - LOTES E VMA'!$A4,'LISTA DOS ITENS'!$S$2:$S$4718)</f>
        <v>8081426.81</v>
      </c>
      <c r="I4" s="27">
        <f>COUNTIF('LISTA DOS ITENS'!$D$2:$D$4718,'RESUMO - LOTES E VMA'!$A4)</f>
        <v>1</v>
      </c>
      <c r="J4" s="28">
        <f>'RESUMO - LOTES E VMA'!$F4/'RESUMO - LOTES E VMA'!$H4</f>
        <v>0.07869244298</v>
      </c>
      <c r="K4" s="25">
        <f>IF('RESUMO - LOTES E VMA'!$J4&lt;0.05,'RESUMO - LOTES E VMA'!$H4*0.01,IF(AND('RESUMO - LOTES E VMA'!$J4&gt;=0.05,'RESUMO - LOTES E VMA'!$J4&lt;0.4),'RESUMO - LOTES E VMA'!$H4*0.01,'RESUMO - LOTES E VMA'!$H4*0.05))</f>
        <v>80814.2681</v>
      </c>
      <c r="L4" s="29" t="str">
        <f>IF(AND('RESUMO - LOTES E VMA'!$C4="SOBRE_EMP",'RESUMO - LOTES E VMA'!$G4&lt;=50000,'RESUMO - LOTES E VMA'!$K4&lt;=1000),"Envio para Sucata",IF(OR('RESUMO - LOTES E VMA'!$J4&lt;0.05,AND('RESUMO - LOTES E VMA'!$C4&lt;&gt;"SOBRE_EMP",'RESUMO - LOTES E VMA'!$E4&lt;=50000,'RESUMO - LOTES E VMA'!$K4&lt;1000)),"Envio para Sucata",IF(AND('RESUMO - LOTES E VMA'!$J4&gt;=0.05,'RESUMO - LOTES E VMA'!$J4&lt;0.4),"1% do Valor de Comparação do VMA","5% do Valor de Comparação do VMA")))</f>
        <v>1% do Valor de Comparação do VMA</v>
      </c>
      <c r="M4" s="29" t="str">
        <f>IF(AND('RESUMO - LOTES E VMA'!$L4&lt;&gt;"Envio para Sucata",'RESUMO - LOTES E VMA'!$K4&gt;=$P$2,'RESUMO - LOTES E VMA'!$H4&gt;=$Q$2,'RESUMO - LOTES E VMA'!$E4&gt;=$R$2),"Para Leilão","")</f>
        <v>Para Leilão</v>
      </c>
      <c r="N4" s="30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</row>
    <row r="5">
      <c r="A5" s="22">
        <v>208718.0</v>
      </c>
      <c r="B5" s="23" t="str">
        <f t="array" ref="B5">INDEX('LISTA DOS ITENS'!$E$2:$E$4718,MATCH('RESUMO - LOTES E VMA'!$A5,'LISTA DOS ITENS'!$D$2:$D$4718,0))</f>
        <v>AL-06</v>
      </c>
      <c r="C5" s="24" t="str">
        <f t="array" ref="C5">IFERROR(VLOOKUP('RESUMO - LOTES E VMA'!$A5,SOBRE_EMP!$A:$B,2,0),INDEX('LISTA DOS ITENS'!$K:$K,MATCH('RESUMO - LOTES E VMA'!$A5,'LISTA DOS ITENS'!D:D,0)))</f>
        <v>IMOB/NAC</v>
      </c>
      <c r="D5" s="24" t="str">
        <f t="array" ref="D5">INDEX('LISTA DOS ITENS'!C:C,MATCH('RESUMO - LOTES E VMA'!$A5,'LISTA DOS ITENS'!D:D,0))</f>
        <v>SUB/ES</v>
      </c>
      <c r="E5" s="25">
        <f>SUMIF('LISTA DOS ITENS'!$D$2:$D$4718,'RESUMO - LOTES E VMA'!$A5,'LISTA DOS ITENS'!$P$2:$P$4718)</f>
        <v>5903207.125</v>
      </c>
      <c r="F5" s="25">
        <f>SUMIF('LISTA DOS ITENS'!$D$2:$D$4718,'RESUMO - LOTES E VMA'!$A5,'LISTA DOS ITENS'!$U$2:$U$4718)</f>
        <v>1616471.543</v>
      </c>
      <c r="G5" s="25">
        <f>SUMIF('LISTA DOS ITENS'!$D$2:$D$4718,'RESUMO - LOTES E VMA'!$A5,'LISTA DOS ITENS'!$R$2:$R$4718)</f>
        <v>5903207.13</v>
      </c>
      <c r="H5" s="26">
        <f>SUMIF('LISTA DOS ITENS'!$D$2:$D$4718,'RESUMO - LOTES E VMA'!$A5,'LISTA DOS ITENS'!$S$2:$S$4718)</f>
        <v>5903207.13</v>
      </c>
      <c r="I5" s="27">
        <f>COUNTIF('LISTA DOS ITENS'!$D$2:$D$4718,'RESUMO - LOTES E VMA'!$A5)</f>
        <v>3</v>
      </c>
      <c r="J5" s="28">
        <f>'RESUMO - LOTES E VMA'!$F5/'RESUMO - LOTES E VMA'!$H5</f>
        <v>0.2738293792</v>
      </c>
      <c r="K5" s="25">
        <f>IF('RESUMO - LOTES E VMA'!$J5&lt;0.05,'RESUMO - LOTES E VMA'!$H5*0.01,IF(AND('RESUMO - LOTES E VMA'!$J5&gt;=0.05,'RESUMO - LOTES E VMA'!$J5&lt;0.4),'RESUMO - LOTES E VMA'!$H5*0.01,'RESUMO - LOTES E VMA'!$H5*0.05))</f>
        <v>59032.0713</v>
      </c>
      <c r="L5" s="29" t="str">
        <f>IF(AND('RESUMO - LOTES E VMA'!$C5="SOBRE_EMP",'RESUMO - LOTES E VMA'!$G5&lt;=50000,'RESUMO - LOTES E VMA'!$K5&lt;=1000),"Envio para Sucata",IF(OR('RESUMO - LOTES E VMA'!$J5&lt;0.05,AND('RESUMO - LOTES E VMA'!$C5&lt;&gt;"SOBRE_EMP",'RESUMO - LOTES E VMA'!$E5&lt;=50000,'RESUMO - LOTES E VMA'!$K5&lt;1000)),"Envio para Sucata",IF(AND('RESUMO - LOTES E VMA'!$J5&gt;=0.05,'RESUMO - LOTES E VMA'!$J5&lt;0.4),"1% do Valor de Comparação do VMA","5% do Valor de Comparação do VMA")))</f>
        <v>1% do Valor de Comparação do VMA</v>
      </c>
      <c r="M5" s="29" t="str">
        <f>IF(AND('RESUMO - LOTES E VMA'!$L5&lt;&gt;"Envio para Sucata",'RESUMO - LOTES E VMA'!$K5&gt;=$P$2,'RESUMO - LOTES E VMA'!$H5&gt;=$Q$2,'RESUMO - LOTES E VMA'!$E5&gt;=$R$2),"Para Leilão","")</f>
        <v>Para Leilão</v>
      </c>
      <c r="N5" s="30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</row>
    <row r="6">
      <c r="A6" s="22">
        <v>206001.0</v>
      </c>
      <c r="B6" s="23" t="str">
        <f t="array" ref="B6">INDEX('LISTA DOS ITENS'!$E$2:$E$4718,MATCH('RESUMO - LOTES E VMA'!$A6,'LISTA DOS ITENS'!$D$2:$D$4718,0))</f>
        <v>AL-17</v>
      </c>
      <c r="C6" s="24" t="str">
        <f t="array" ref="C6">IFERROR(VLOOKUP('RESUMO - LOTES E VMA'!$A6,SOBRE_EMP!$A:$B,2,0),INDEX('LISTA DOS ITENS'!$K:$K,MATCH('RESUMO - LOTES E VMA'!$A6,'LISTA DOS ITENS'!D:D,0)))</f>
        <v>IMOB/NAC</v>
      </c>
      <c r="D6" s="24" t="str">
        <f t="array" ref="D6">INDEX('LISTA DOS ITENS'!C:C,MATCH('RESUMO - LOTES E VMA'!$A6,'LISTA DOS ITENS'!D:D,0))</f>
        <v>POCOS/SPO</v>
      </c>
      <c r="E6" s="25">
        <f>SUMIF('LISTA DOS ITENS'!$D$2:$D$4718,'RESUMO - LOTES E VMA'!$A6,'LISTA DOS ITENS'!$P$2:$P$4718)</f>
        <v>4844221.419</v>
      </c>
      <c r="F6" s="25">
        <f>SUMIF('LISTA DOS ITENS'!$D$2:$D$4718,'RESUMO - LOTES E VMA'!$A6,'LISTA DOS ITENS'!$U$2:$U$4718)</f>
        <v>3801877.615</v>
      </c>
      <c r="G6" s="25">
        <f>SUMIF('LISTA DOS ITENS'!$D$2:$D$4718,'RESUMO - LOTES E VMA'!$A6,'LISTA DOS ITENS'!$R$2:$R$4718)</f>
        <v>58121939.9</v>
      </c>
      <c r="H6" s="26">
        <f>SUMIF('LISTA DOS ITENS'!$D$2:$D$4718,'RESUMO - LOTES E VMA'!$A6,'LISTA DOS ITENS'!$S$2:$S$4718)</f>
        <v>58126214.46</v>
      </c>
      <c r="I6" s="27">
        <f>COUNTIF('LISTA DOS ITENS'!$D$2:$D$4718,'RESUMO - LOTES E VMA'!$A6)</f>
        <v>47</v>
      </c>
      <c r="J6" s="28">
        <f>'RESUMO - LOTES E VMA'!$F6/'RESUMO - LOTES E VMA'!$H6</f>
        <v>0.06540728053</v>
      </c>
      <c r="K6" s="25">
        <f>IF('RESUMO - LOTES E VMA'!$J6&lt;0.05,'RESUMO - LOTES E VMA'!$H6*0.01,IF(AND('RESUMO - LOTES E VMA'!$J6&gt;=0.05,'RESUMO - LOTES E VMA'!$J6&lt;0.4),'RESUMO - LOTES E VMA'!$H6*0.01,'RESUMO - LOTES E VMA'!$H6*0.05))</f>
        <v>581262.1446</v>
      </c>
      <c r="L6" s="29" t="str">
        <f>IF(AND('RESUMO - LOTES E VMA'!$C6="SOBRE_EMP",'RESUMO - LOTES E VMA'!$G6&lt;=50000,'RESUMO - LOTES E VMA'!$K6&lt;=1000),"Envio para Sucata",IF(OR('RESUMO - LOTES E VMA'!$J6&lt;0.05,AND('RESUMO - LOTES E VMA'!$C6&lt;&gt;"SOBRE_EMP",'RESUMO - LOTES E VMA'!$E6&lt;=50000,'RESUMO - LOTES E VMA'!$K6&lt;1000)),"Envio para Sucata",IF(AND('RESUMO - LOTES E VMA'!$J6&gt;=0.05,'RESUMO - LOTES E VMA'!$J6&lt;0.4),"1% do Valor de Comparação do VMA","5% do Valor de Comparação do VMA")))</f>
        <v>1% do Valor de Comparação do VMA</v>
      </c>
      <c r="M6" s="29" t="str">
        <f>IF(AND('RESUMO - LOTES E VMA'!$L6&lt;&gt;"Envio para Sucata",'RESUMO - LOTES E VMA'!$K6&gt;=$P$2,'RESUMO - LOTES E VMA'!$H6&gt;=$Q$2,'RESUMO - LOTES E VMA'!$E6&gt;=$R$2),"Para Leilão","")</f>
        <v>Para Leilão</v>
      </c>
      <c r="N6" s="30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</row>
    <row r="7">
      <c r="A7" s="22">
        <v>208721.0</v>
      </c>
      <c r="B7" s="23" t="str">
        <f t="array" ref="B7">INDEX('LISTA DOS ITENS'!$E$2:$E$4718,MATCH('RESUMO - LOTES E VMA'!$A7,'LISTA DOS ITENS'!$D$2:$D$4718,0))</f>
        <v>AL-06</v>
      </c>
      <c r="C7" s="24" t="str">
        <f t="array" ref="C7">IFERROR(VLOOKUP('RESUMO - LOTES E VMA'!$A7,SOBRE_EMP!$A:$B,2,0),INDEX('LISTA DOS ITENS'!$K:$K,MATCH('RESUMO - LOTES E VMA'!$A7,'LISTA DOS ITENS'!D:D,0)))</f>
        <v>IMOB/NAC</v>
      </c>
      <c r="D7" s="24" t="str">
        <f t="array" ref="D7">INDEX('LISTA DOS ITENS'!C:C,MATCH('RESUMO - LOTES E VMA'!$A7,'LISTA DOS ITENS'!D:D,0))</f>
        <v>SUB/ES</v>
      </c>
      <c r="E7" s="25">
        <f>SUMIF('LISTA DOS ITENS'!$D$2:$D$4718,'RESUMO - LOTES E VMA'!$A7,'LISTA DOS ITENS'!$P$2:$P$4718)</f>
        <v>3287648.69</v>
      </c>
      <c r="F7" s="25">
        <f>SUMIF('LISTA DOS ITENS'!$D$2:$D$4718,'RESUMO - LOTES E VMA'!$A7,'LISTA DOS ITENS'!$U$2:$U$4718)</f>
        <v>5276624.93</v>
      </c>
      <c r="G7" s="25">
        <f>SUMIF('LISTA DOS ITENS'!$D$2:$D$4718,'RESUMO - LOTES E VMA'!$A7,'LISTA DOS ITENS'!$R$2:$R$4718)</f>
        <v>80055746.37</v>
      </c>
      <c r="H7" s="26">
        <f>SUMIF('LISTA DOS ITENS'!$D$2:$D$4718,'RESUMO - LOTES E VMA'!$A7,'LISTA DOS ITENS'!$S$2:$S$4718)</f>
        <v>80055746.37</v>
      </c>
      <c r="I7" s="27">
        <f>COUNTIF('LISTA DOS ITENS'!$D$2:$D$4718,'RESUMO - LOTES E VMA'!$A7)</f>
        <v>28</v>
      </c>
      <c r="J7" s="28">
        <f>'RESUMO - LOTES E VMA'!$F7/'RESUMO - LOTES E VMA'!$H7</f>
        <v>0.06591188227</v>
      </c>
      <c r="K7" s="25">
        <f>IF('RESUMO - LOTES E VMA'!$J7&lt;0.05,'RESUMO - LOTES E VMA'!$H7*0.01,IF(AND('RESUMO - LOTES E VMA'!$J7&gt;=0.05,'RESUMO - LOTES E VMA'!$J7&lt;0.4),'RESUMO - LOTES E VMA'!$H7*0.01,'RESUMO - LOTES E VMA'!$H7*0.05))</f>
        <v>800557.4637</v>
      </c>
      <c r="L7" s="29" t="str">
        <f>IF(AND('RESUMO - LOTES E VMA'!$C7="SOBRE_EMP",'RESUMO - LOTES E VMA'!$G7&lt;=50000,'RESUMO - LOTES E VMA'!$K7&lt;=1000),"Envio para Sucata",IF(OR('RESUMO - LOTES E VMA'!$J7&lt;0.05,AND('RESUMO - LOTES E VMA'!$C7&lt;&gt;"SOBRE_EMP",'RESUMO - LOTES E VMA'!$E7&lt;=50000,'RESUMO - LOTES E VMA'!$K7&lt;1000)),"Envio para Sucata",IF(AND('RESUMO - LOTES E VMA'!$J7&gt;=0.05,'RESUMO - LOTES E VMA'!$J7&lt;0.4),"1% do Valor de Comparação do VMA","5% do Valor de Comparação do VMA")))</f>
        <v>1% do Valor de Comparação do VMA</v>
      </c>
      <c r="M7" s="29" t="str">
        <f>IF(AND('RESUMO - LOTES E VMA'!$L7&lt;&gt;"Envio para Sucata",'RESUMO - LOTES E VMA'!$K7&gt;=$P$2,'RESUMO - LOTES E VMA'!$H7&gt;=$Q$2,'RESUMO - LOTES E VMA'!$E7&gt;=$R$2),"Para Leilão","")</f>
        <v>Para Leilão</v>
      </c>
      <c r="N7" s="30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</row>
    <row r="8">
      <c r="A8" s="22">
        <v>208765.0</v>
      </c>
      <c r="B8" s="23" t="str">
        <f t="array" ref="B8">INDEX('LISTA DOS ITENS'!$E$2:$E$4718,MATCH('RESUMO - LOTES E VMA'!$A8,'LISTA DOS ITENS'!$D$2:$D$4718,0))</f>
        <v>AL-02</v>
      </c>
      <c r="C8" s="24" t="str">
        <f t="array" ref="C8">IFERROR(VLOOKUP('RESUMO - LOTES E VMA'!$A8,SOBRE_EMP!$A:$B,2,0),INDEX('LISTA DOS ITENS'!$K:$K,MATCH('RESUMO - LOTES E VMA'!$A8,'LISTA DOS ITENS'!D:D,0)))</f>
        <v>IMOB/NAC</v>
      </c>
      <c r="D8" s="24" t="str">
        <f t="array" ref="D8">INDEX('LISTA DOS ITENS'!C:C,MATCH('RESUMO - LOTES E VMA'!$A8,'LISTA DOS ITENS'!D:D,0))</f>
        <v>POCOS/SPO</v>
      </c>
      <c r="E8" s="25">
        <f>SUMIF('LISTA DOS ITENS'!$D$2:$D$4718,'RESUMO - LOTES E VMA'!$A8,'LISTA DOS ITENS'!$P$2:$P$4718)</f>
        <v>3139921.656</v>
      </c>
      <c r="F8" s="25">
        <f>SUMIF('LISTA DOS ITENS'!$D$2:$D$4718,'RESUMO - LOTES E VMA'!$A8,'LISTA DOS ITENS'!$U$2:$U$4718)</f>
        <v>359113.8661</v>
      </c>
      <c r="G8" s="25">
        <f>SUMIF('LISTA DOS ITENS'!$D$2:$D$4718,'RESUMO - LOTES E VMA'!$A8,'LISTA DOS ITENS'!$R$2:$R$4718)</f>
        <v>3136655.67</v>
      </c>
      <c r="H8" s="26">
        <f>SUMIF('LISTA DOS ITENS'!$D$2:$D$4718,'RESUMO - LOTES E VMA'!$A8,'LISTA DOS ITENS'!$S$2:$S$4718)</f>
        <v>3139921.656</v>
      </c>
      <c r="I8" s="27">
        <f>COUNTIF('LISTA DOS ITENS'!$D$2:$D$4718,'RESUMO - LOTES E VMA'!$A8)</f>
        <v>5</v>
      </c>
      <c r="J8" s="28">
        <f>'RESUMO - LOTES E VMA'!$F8/'RESUMO - LOTES E VMA'!$H8</f>
        <v>0.1143703268</v>
      </c>
      <c r="K8" s="25">
        <f>IF('RESUMO - LOTES E VMA'!$J8&lt;0.05,'RESUMO - LOTES E VMA'!$H8*0.01,IF(AND('RESUMO - LOTES E VMA'!$J8&gt;=0.05,'RESUMO - LOTES E VMA'!$J8&lt;0.4),'RESUMO - LOTES E VMA'!$H8*0.01,'RESUMO - LOTES E VMA'!$H8*0.05))</f>
        <v>31399.21656</v>
      </c>
      <c r="L8" s="29" t="str">
        <f>IF(AND('RESUMO - LOTES E VMA'!$C8="SOBRE_EMP",'RESUMO - LOTES E VMA'!$G8&lt;=50000,'RESUMO - LOTES E VMA'!$K8&lt;=1000),"Envio para Sucata",IF(OR('RESUMO - LOTES E VMA'!$J8&lt;0.05,AND('RESUMO - LOTES E VMA'!$C8&lt;&gt;"SOBRE_EMP",'RESUMO - LOTES E VMA'!$E8&lt;=50000,'RESUMO - LOTES E VMA'!$K8&lt;1000)),"Envio para Sucata",IF(AND('RESUMO - LOTES E VMA'!$J8&gt;=0.05,'RESUMO - LOTES E VMA'!$J8&lt;0.4),"1% do Valor de Comparação do VMA","5% do Valor de Comparação do VMA")))</f>
        <v>1% do Valor de Comparação do VMA</v>
      </c>
      <c r="M8" s="29" t="str">
        <f>IF(AND('RESUMO - LOTES E VMA'!$L8&lt;&gt;"Envio para Sucata",'RESUMO - LOTES E VMA'!$K8&gt;=$P$2,'RESUMO - LOTES E VMA'!$H8&gt;=$Q$2,'RESUMO - LOTES E VMA'!$E8&gt;=$R$2),"Para Leilão","")</f>
        <v>Para Leilão</v>
      </c>
      <c r="N8" s="30"/>
      <c r="O8" s="31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</row>
    <row r="9">
      <c r="A9" s="22">
        <v>208605.0</v>
      </c>
      <c r="B9" s="23" t="str">
        <f t="array" ref="B9">INDEX('LISTA DOS ITENS'!$E$2:$E$4718,MATCH('RESUMO - LOTES E VMA'!$A9,'LISTA DOS ITENS'!$D$2:$D$4718,0))</f>
        <v>AL-17</v>
      </c>
      <c r="C9" s="24" t="str">
        <f t="array" ref="C9">IFERROR(VLOOKUP('RESUMO - LOTES E VMA'!$A9,SOBRE_EMP!$A:$B,2,0),INDEX('LISTA DOS ITENS'!$K:$K,MATCH('RESUMO - LOTES E VMA'!$A9,'LISTA DOS ITENS'!D:D,0)))</f>
        <v>IMOB/IAMN</v>
      </c>
      <c r="D9" s="24" t="str">
        <f t="array" ref="D9">INDEX('LISTA DOS ITENS'!C:C,MATCH('RESUMO - LOTES E VMA'!$A9,'LISTA DOS ITENS'!D:D,0))</f>
        <v>POCOS/SPO</v>
      </c>
      <c r="E9" s="25">
        <f>SUMIF('LISTA DOS ITENS'!$D$2:$D$4718,'RESUMO - LOTES E VMA'!$A9,'LISTA DOS ITENS'!$P$2:$P$4718)</f>
        <v>3077931.254</v>
      </c>
      <c r="F9" s="25">
        <f>SUMIF('LISTA DOS ITENS'!$D$2:$D$4718,'RESUMO - LOTES E VMA'!$A9,'LISTA DOS ITENS'!$U$2:$U$4718)</f>
        <v>575156.8459</v>
      </c>
      <c r="G9" s="25">
        <f>SUMIF('LISTA DOS ITENS'!$D$2:$D$4718,'RESUMO - LOTES E VMA'!$A9,'LISTA DOS ITENS'!$R$2:$R$4718)</f>
        <v>3629822.44</v>
      </c>
      <c r="H9" s="26">
        <f>SUMIF('LISTA DOS ITENS'!$D$2:$D$4718,'RESUMO - LOTES E VMA'!$A9,'LISTA DOS ITENS'!$S$2:$S$4718)</f>
        <v>3629822.45</v>
      </c>
      <c r="I9" s="27">
        <f>COUNTIF('LISTA DOS ITENS'!$D$2:$D$4718,'RESUMO - LOTES E VMA'!$A9)</f>
        <v>34</v>
      </c>
      <c r="J9" s="28">
        <f>'RESUMO - LOTES E VMA'!$F9/'RESUMO - LOTES E VMA'!$H9</f>
        <v>0.1584531623</v>
      </c>
      <c r="K9" s="25">
        <f>IF('RESUMO - LOTES E VMA'!$J9&lt;0.05,'RESUMO - LOTES E VMA'!$H9*0.01,IF(AND('RESUMO - LOTES E VMA'!$J9&gt;=0.05,'RESUMO - LOTES E VMA'!$J9&lt;0.4),'RESUMO - LOTES E VMA'!$H9*0.01,'RESUMO - LOTES E VMA'!$H9*0.05))</f>
        <v>36298.2245</v>
      </c>
      <c r="L9" s="29" t="str">
        <f>IF(AND('RESUMO - LOTES E VMA'!$C9="SOBRE_EMP",'RESUMO - LOTES E VMA'!$G9&lt;=50000,'RESUMO - LOTES E VMA'!$K9&lt;=1000),"Envio para Sucata",IF(OR('RESUMO - LOTES E VMA'!$J9&lt;0.05,AND('RESUMO - LOTES E VMA'!$C9&lt;&gt;"SOBRE_EMP",'RESUMO - LOTES E VMA'!$E9&lt;=50000,'RESUMO - LOTES E VMA'!$K9&lt;1000)),"Envio para Sucata",IF(AND('RESUMO - LOTES E VMA'!$J9&gt;=0.05,'RESUMO - LOTES E VMA'!$J9&lt;0.4),"1% do Valor de Comparação do VMA","5% do Valor de Comparação do VMA")))</f>
        <v>1% do Valor de Comparação do VMA</v>
      </c>
      <c r="M9" s="29" t="str">
        <f>IF(AND('RESUMO - LOTES E VMA'!$L9&lt;&gt;"Envio para Sucata",'RESUMO - LOTES E VMA'!$K9&gt;=$P$2,'RESUMO - LOTES E VMA'!$H9&gt;=$Q$2,'RESUMO - LOTES E VMA'!$E9&gt;=$R$2),"Para Leilão","")</f>
        <v>Para Leilão</v>
      </c>
      <c r="N9" s="30"/>
      <c r="O9" s="31"/>
      <c r="P9" s="31"/>
      <c r="Q9" s="31"/>
      <c r="R9" s="31"/>
      <c r="S9" s="31"/>
      <c r="T9" s="31"/>
      <c r="U9" s="31"/>
      <c r="V9" s="31"/>
      <c r="W9" s="31"/>
      <c r="X9" s="31"/>
      <c r="Y9" s="31"/>
      <c r="Z9" s="31"/>
    </row>
    <row r="10">
      <c r="A10" s="22">
        <v>208604.0</v>
      </c>
      <c r="B10" s="23" t="str">
        <f t="array" ref="B10">INDEX('LISTA DOS ITENS'!$E$2:$E$4718,MATCH('RESUMO - LOTES E VMA'!$A10,'LISTA DOS ITENS'!$D$2:$D$4718,0))</f>
        <v>AL-17</v>
      </c>
      <c r="C10" s="24" t="str">
        <f t="array" ref="C10">IFERROR(VLOOKUP('RESUMO - LOTES E VMA'!$A10,SOBRE_EMP!$A:$B,2,0),INDEX('LISTA DOS ITENS'!$K:$K,MATCH('RESUMO - LOTES E VMA'!$A10,'LISTA DOS ITENS'!D:D,0)))</f>
        <v>IMOB/IAMN</v>
      </c>
      <c r="D10" s="24" t="str">
        <f t="array" ref="D10">INDEX('LISTA DOS ITENS'!C:C,MATCH('RESUMO - LOTES E VMA'!$A10,'LISTA DOS ITENS'!D:D,0))</f>
        <v>POCOS/SPO</v>
      </c>
      <c r="E10" s="25">
        <f>SUMIF('LISTA DOS ITENS'!$D$2:$D$4718,'RESUMO - LOTES E VMA'!$A10,'LISTA DOS ITENS'!$P$2:$P$4718)</f>
        <v>2832642.135</v>
      </c>
      <c r="F10" s="25">
        <f>SUMIF('LISTA DOS ITENS'!$D$2:$D$4718,'RESUMO - LOTES E VMA'!$A10,'LISTA DOS ITENS'!$U$2:$U$4718)</f>
        <v>574673.2665</v>
      </c>
      <c r="G10" s="25">
        <f>SUMIF('LISTA DOS ITENS'!$D$2:$D$4718,'RESUMO - LOTES E VMA'!$A10,'LISTA DOS ITENS'!$R$2:$R$4718)</f>
        <v>3119534.66</v>
      </c>
      <c r="H10" s="26">
        <f>SUMIF('LISTA DOS ITENS'!$D$2:$D$4718,'RESUMO - LOTES E VMA'!$A10,'LISTA DOS ITENS'!$S$2:$S$4718)</f>
        <v>3119534.69</v>
      </c>
      <c r="I10" s="27">
        <f>COUNTIF('LISTA DOS ITENS'!$D$2:$D$4718,'RESUMO - LOTES E VMA'!$A10)</f>
        <v>20</v>
      </c>
      <c r="J10" s="28">
        <f>'RESUMO - LOTES E VMA'!$F10/'RESUMO - LOTES E VMA'!$H10</f>
        <v>0.1842176233</v>
      </c>
      <c r="K10" s="25">
        <f>IF('RESUMO - LOTES E VMA'!$J10&lt;0.05,'RESUMO - LOTES E VMA'!$H10*0.01,IF(AND('RESUMO - LOTES E VMA'!$J10&gt;=0.05,'RESUMO - LOTES E VMA'!$J10&lt;0.4),'RESUMO - LOTES E VMA'!$H10*0.01,'RESUMO - LOTES E VMA'!$H10*0.05))</f>
        <v>31195.3469</v>
      </c>
      <c r="L10" s="29" t="str">
        <f>IF(AND('RESUMO - LOTES E VMA'!$C10="SOBRE_EMP",'RESUMO - LOTES E VMA'!$G10&lt;=50000,'RESUMO - LOTES E VMA'!$K10&lt;=1000),"Envio para Sucata",IF(OR('RESUMO - LOTES E VMA'!$J10&lt;0.05,AND('RESUMO - LOTES E VMA'!$C10&lt;&gt;"SOBRE_EMP",'RESUMO - LOTES E VMA'!$E10&lt;=50000,'RESUMO - LOTES E VMA'!$K10&lt;1000)),"Envio para Sucata",IF(AND('RESUMO - LOTES E VMA'!$J10&gt;=0.05,'RESUMO - LOTES E VMA'!$J10&lt;0.4),"1% do Valor de Comparação do VMA","5% do Valor de Comparação do VMA")))</f>
        <v>1% do Valor de Comparação do VMA</v>
      </c>
      <c r="M10" s="29" t="str">
        <f>IF(AND('RESUMO - LOTES E VMA'!$L10&lt;&gt;"Envio para Sucata",'RESUMO - LOTES E VMA'!$K10&gt;=$P$2,'RESUMO - LOTES E VMA'!$H10&gt;=$Q$2,'RESUMO - LOTES E VMA'!$E10&gt;=$R$2),"Para Leilão","")</f>
        <v>Para Leilão</v>
      </c>
      <c r="N10" s="30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</row>
    <row r="11">
      <c r="A11" s="22">
        <v>208715.0</v>
      </c>
      <c r="B11" s="23" t="str">
        <f t="array" ref="B11">INDEX('LISTA DOS ITENS'!$E$2:$E$4718,MATCH('RESUMO - LOTES E VMA'!$A11,'LISTA DOS ITENS'!$D$2:$D$4718,0))</f>
        <v>AL-04</v>
      </c>
      <c r="C11" s="24" t="str">
        <f t="array" ref="C11">IFERROR(VLOOKUP('RESUMO - LOTES E VMA'!$A11,SOBRE_EMP!$A:$B,2,0),INDEX('LISTA DOS ITENS'!$K:$K,MATCH('RESUMO - LOTES E VMA'!$A11,'LISTA DOS ITENS'!D:D,0)))</f>
        <v>CONS/NAC</v>
      </c>
      <c r="D11" s="24" t="str">
        <f t="array" ref="D11">INDEX('LISTA DOS ITENS'!C:C,MATCH('RESUMO - LOTES E VMA'!$A11,'LISTA DOS ITENS'!D:D,0))</f>
        <v>SUB/ES</v>
      </c>
      <c r="E11" s="25">
        <f>SUMIF('LISTA DOS ITENS'!$D$2:$D$4718,'RESUMO - LOTES E VMA'!$A11,'LISTA DOS ITENS'!$P$2:$P$4718)</f>
        <v>2489968.26</v>
      </c>
      <c r="F11" s="25">
        <f>SUMIF('LISTA DOS ITENS'!$D$2:$D$4718,'RESUMO - LOTES E VMA'!$A11,'LISTA DOS ITENS'!$U$2:$U$4718)</f>
        <v>1639024.109</v>
      </c>
      <c r="G11" s="25">
        <f>SUMIF('LISTA DOS ITENS'!$D$2:$D$4718,'RESUMO - LOTES E VMA'!$A11,'LISTA DOS ITENS'!$R$2:$R$4718)</f>
        <v>2570201.057</v>
      </c>
      <c r="H11" s="26">
        <f>SUMIF('LISTA DOS ITENS'!$D$2:$D$4718,'RESUMO - LOTES E VMA'!$A11,'LISTA DOS ITENS'!$S$2:$S$4718)</f>
        <v>2570201.071</v>
      </c>
      <c r="I11" s="27">
        <f>COUNTIF('LISTA DOS ITENS'!$D$2:$D$4718,'RESUMO - LOTES E VMA'!$A11)</f>
        <v>20</v>
      </c>
      <c r="J11" s="28">
        <f>'RESUMO - LOTES E VMA'!$F11/'RESUMO - LOTES E VMA'!$H11</f>
        <v>0.6377026794</v>
      </c>
      <c r="K11" s="25">
        <f>IF('RESUMO - LOTES E VMA'!$J11&lt;0.05,'RESUMO - LOTES E VMA'!$H11*0.01,IF(AND('RESUMO - LOTES E VMA'!$J11&gt;=0.05,'RESUMO - LOTES E VMA'!$J11&lt;0.4),'RESUMO - LOTES E VMA'!$H11*0.01,'RESUMO - LOTES E VMA'!$H11*0.05))</f>
        <v>128510.0535</v>
      </c>
      <c r="L11" s="29" t="str">
        <f>IF(AND('RESUMO - LOTES E VMA'!$C11="SOBRE_EMP",'RESUMO - LOTES E VMA'!$G11&lt;=50000,'RESUMO - LOTES E VMA'!$K11&lt;=1000),"Envio para Sucata",IF(OR('RESUMO - LOTES E VMA'!$J11&lt;0.05,AND('RESUMO - LOTES E VMA'!$C11&lt;&gt;"SOBRE_EMP",'RESUMO - LOTES E VMA'!$E11&lt;=50000,'RESUMO - LOTES E VMA'!$K11&lt;1000)),"Envio para Sucata",IF(AND('RESUMO - LOTES E VMA'!$J11&gt;=0.05,'RESUMO - LOTES E VMA'!$J11&lt;0.4),"1% do Valor de Comparação do VMA","5% do Valor de Comparação do VMA")))</f>
        <v>5% do Valor de Comparação do VMA</v>
      </c>
      <c r="M11" s="29" t="str">
        <f>IF(AND('RESUMO - LOTES E VMA'!$L11&lt;&gt;"Envio para Sucata",'RESUMO - LOTES E VMA'!$K11&gt;=$P$2,'RESUMO - LOTES E VMA'!$H11&gt;=$Q$2,'RESUMO - LOTES E VMA'!$E11&gt;=$R$2),"Para Leilão","")</f>
        <v>Para Leilão</v>
      </c>
      <c r="N11" s="30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</row>
    <row r="12">
      <c r="A12" s="22">
        <v>206268.0</v>
      </c>
      <c r="B12" s="23" t="str">
        <f t="array" ref="B12">INDEX('LISTA DOS ITENS'!$E$2:$E$4718,MATCH('RESUMO - LOTES E VMA'!$A12,'LISTA DOS ITENS'!$D$2:$D$4718,0))</f>
        <v>AL-06</v>
      </c>
      <c r="C12" s="24" t="str">
        <f t="array" ref="C12">IFERROR(VLOOKUP('RESUMO - LOTES E VMA'!$A12,SOBRE_EMP!$A:$B,2,0),INDEX('LISTA DOS ITENS'!$K:$K,MATCH('RESUMO - LOTES E VMA'!$A12,'LISTA DOS ITENS'!D:D,0)))</f>
        <v>IMOB/NAC</v>
      </c>
      <c r="D12" s="24" t="str">
        <f t="array" ref="D12">INDEX('LISTA DOS ITENS'!C:C,MATCH('RESUMO - LOTES E VMA'!$A12,'LISTA DOS ITENS'!D:D,0))</f>
        <v>AGP/UN-BC</v>
      </c>
      <c r="E12" s="25">
        <f>SUMIF('LISTA DOS ITENS'!$D$2:$D$4718,'RESUMO - LOTES E VMA'!$A12,'LISTA DOS ITENS'!$P$2:$P$4718)</f>
        <v>2451561.1</v>
      </c>
      <c r="F12" s="25">
        <f>SUMIF('LISTA DOS ITENS'!$D$2:$D$4718,'RESUMO - LOTES E VMA'!$A12,'LISTA DOS ITENS'!$U$2:$U$4718)</f>
        <v>671309.454</v>
      </c>
      <c r="G12" s="25">
        <f>SUMIF('LISTA DOS ITENS'!$D$2:$D$4718,'RESUMO - LOTES E VMA'!$A12,'LISTA DOS ITENS'!$R$2:$R$4718)</f>
        <v>2451561.1</v>
      </c>
      <c r="H12" s="26">
        <f>SUMIF('LISTA DOS ITENS'!$D$2:$D$4718,'RESUMO - LOTES E VMA'!$A12,'LISTA DOS ITENS'!$S$2:$S$4718)</f>
        <v>2451561.1</v>
      </c>
      <c r="I12" s="27">
        <f>COUNTIF('LISTA DOS ITENS'!$D$2:$D$4718,'RESUMO - LOTES E VMA'!$A12)</f>
        <v>2</v>
      </c>
      <c r="J12" s="28">
        <f>'RESUMO - LOTES E VMA'!$F12/'RESUMO - LOTES E VMA'!$H12</f>
        <v>0.2738293792</v>
      </c>
      <c r="K12" s="25">
        <f>IF('RESUMO - LOTES E VMA'!$J12&lt;0.05,'RESUMO - LOTES E VMA'!$H12*0.01,IF(AND('RESUMO - LOTES E VMA'!$J12&gt;=0.05,'RESUMO - LOTES E VMA'!$J12&lt;0.4),'RESUMO - LOTES E VMA'!$H12*0.01,'RESUMO - LOTES E VMA'!$H12*0.05))</f>
        <v>24515.611</v>
      </c>
      <c r="L12" s="29" t="str">
        <f>IF(AND('RESUMO - LOTES E VMA'!$C12="SOBRE_EMP",'RESUMO - LOTES E VMA'!$G12&lt;=50000,'RESUMO - LOTES E VMA'!$K12&lt;=1000),"Envio para Sucata",IF(OR('RESUMO - LOTES E VMA'!$J12&lt;0.05,AND('RESUMO - LOTES E VMA'!$C12&lt;&gt;"SOBRE_EMP",'RESUMO - LOTES E VMA'!$E12&lt;=50000,'RESUMO - LOTES E VMA'!$K12&lt;1000)),"Envio para Sucata",IF(AND('RESUMO - LOTES E VMA'!$J12&gt;=0.05,'RESUMO - LOTES E VMA'!$J12&lt;0.4),"1% do Valor de Comparação do VMA","5% do Valor de Comparação do VMA")))</f>
        <v>1% do Valor de Comparação do VMA</v>
      </c>
      <c r="M12" s="29" t="str">
        <f>IF(AND('RESUMO - LOTES E VMA'!$L12&lt;&gt;"Envio para Sucata",'RESUMO - LOTES E VMA'!$K12&gt;=$P$2,'RESUMO - LOTES E VMA'!$H12&gt;=$Q$2,'RESUMO - LOTES E VMA'!$E12&gt;=$R$2),"Para Leilão","")</f>
        <v>Para Leilão</v>
      </c>
      <c r="N12" s="30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</row>
    <row r="13">
      <c r="A13" s="22">
        <v>208578.0</v>
      </c>
      <c r="B13" s="23" t="str">
        <f t="array" ref="B13">INDEX('LISTA DOS ITENS'!$E$2:$E$4718,MATCH('RESUMO - LOTES E VMA'!$A13,'LISTA DOS ITENS'!$D$2:$D$4718,0))</f>
        <v>AL-17</v>
      </c>
      <c r="C13" s="24" t="str">
        <f t="array" ref="C13">IFERROR(VLOOKUP('RESUMO - LOTES E VMA'!$A13,SOBRE_EMP!$A:$B,2,0),INDEX('LISTA DOS ITENS'!$K:$K,MATCH('RESUMO - LOTES E VMA'!$A13,'LISTA DOS ITENS'!D:D,0)))</f>
        <v>IMOB/NAC</v>
      </c>
      <c r="D13" s="24" t="str">
        <f t="array" ref="D13">INDEX('LISTA DOS ITENS'!C:C,MATCH('RESUMO - LOTES E VMA'!$A13,'LISTA DOS ITENS'!D:D,0))</f>
        <v>POCOS/SPO</v>
      </c>
      <c r="E13" s="25">
        <f>SUMIF('LISTA DOS ITENS'!$D$2:$D$4718,'RESUMO - LOTES E VMA'!$A13,'LISTA DOS ITENS'!$P$2:$P$4718)</f>
        <v>1757358.94</v>
      </c>
      <c r="F13" s="25">
        <f>SUMIF('LISTA DOS ITENS'!$D$2:$D$4718,'RESUMO - LOTES E VMA'!$A13,'LISTA DOS ITENS'!$U$2:$U$4718)</f>
        <v>124146.9032</v>
      </c>
      <c r="G13" s="25">
        <f>SUMIF('LISTA DOS ITENS'!$D$2:$D$4718,'RESUMO - LOTES E VMA'!$A13,'LISTA DOS ITENS'!$R$2:$R$4718)</f>
        <v>1776295.01</v>
      </c>
      <c r="H13" s="26">
        <f>SUMIF('LISTA DOS ITENS'!$D$2:$D$4718,'RESUMO - LOTES E VMA'!$A13,'LISTA DOS ITENS'!$S$2:$S$4718)</f>
        <v>1776295.07</v>
      </c>
      <c r="I13" s="27">
        <f>COUNTIF('LISTA DOS ITENS'!$D$2:$D$4718,'RESUMO - LOTES E VMA'!$A13)</f>
        <v>6</v>
      </c>
      <c r="J13" s="28">
        <f>'RESUMO - LOTES E VMA'!$F13/'RESUMO - LOTES E VMA'!$H13</f>
        <v>0.0698909237</v>
      </c>
      <c r="K13" s="25">
        <f>IF('RESUMO - LOTES E VMA'!$J13&lt;0.05,'RESUMO - LOTES E VMA'!$H13*0.01,IF(AND('RESUMO - LOTES E VMA'!$J13&gt;=0.05,'RESUMO - LOTES E VMA'!$J13&lt;0.4),'RESUMO - LOTES E VMA'!$H13*0.01,'RESUMO - LOTES E VMA'!$H13*0.05))</f>
        <v>17762.9507</v>
      </c>
      <c r="L13" s="29" t="str">
        <f>IF(AND('RESUMO - LOTES E VMA'!$C13="SOBRE_EMP",'RESUMO - LOTES E VMA'!$G13&lt;=50000,'RESUMO - LOTES E VMA'!$K13&lt;=1000),"Envio para Sucata",IF(OR('RESUMO - LOTES E VMA'!$J13&lt;0.05,AND('RESUMO - LOTES E VMA'!$C13&lt;&gt;"SOBRE_EMP",'RESUMO - LOTES E VMA'!$E13&lt;=50000,'RESUMO - LOTES E VMA'!$K13&lt;1000)),"Envio para Sucata",IF(AND('RESUMO - LOTES E VMA'!$J13&gt;=0.05,'RESUMO - LOTES E VMA'!$J13&lt;0.4),"1% do Valor de Comparação do VMA","5% do Valor de Comparação do VMA")))</f>
        <v>1% do Valor de Comparação do VMA</v>
      </c>
      <c r="M13" s="29" t="str">
        <f>IF(AND('RESUMO - LOTES E VMA'!$L13&lt;&gt;"Envio para Sucata",'RESUMO - LOTES E VMA'!$K13&gt;=$P$2,'RESUMO - LOTES E VMA'!$H13&gt;=$Q$2,'RESUMO - LOTES E VMA'!$E13&gt;=$R$2),"Para Leilão","")</f>
        <v>Para Leilão</v>
      </c>
      <c r="N13" s="30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</row>
    <row r="14">
      <c r="A14" s="22">
        <v>205990.0</v>
      </c>
      <c r="B14" s="23" t="str">
        <f t="array" ref="B14">INDEX('LISTA DOS ITENS'!$E$2:$E$4718,MATCH('RESUMO - LOTES E VMA'!$A14,'LISTA DOS ITENS'!$D$2:$D$4718,0))</f>
        <v>AL-17</v>
      </c>
      <c r="C14" s="24" t="str">
        <f t="array" ref="C14">IFERROR(VLOOKUP('RESUMO - LOTES E VMA'!$A14,SOBRE_EMP!$A:$B,2,0),INDEX('LISTA DOS ITENS'!$K:$K,MATCH('RESUMO - LOTES E VMA'!$A14,'LISTA DOS ITENS'!D:D,0)))</f>
        <v>IMOB/NAC</v>
      </c>
      <c r="D14" s="24" t="str">
        <f t="array" ref="D14">INDEX('LISTA DOS ITENS'!C:C,MATCH('RESUMO - LOTES E VMA'!$A14,'LISTA DOS ITENS'!D:D,0))</f>
        <v>POCOS/SPO</v>
      </c>
      <c r="E14" s="25">
        <f>SUMIF('LISTA DOS ITENS'!$D$2:$D$4718,'RESUMO - LOTES E VMA'!$A14,'LISTA DOS ITENS'!$P$2:$P$4718)</f>
        <v>1597686.17</v>
      </c>
      <c r="F14" s="25">
        <f>SUMIF('LISTA DOS ITENS'!$D$2:$D$4718,'RESUMO - LOTES E VMA'!$A14,'LISTA DOS ITENS'!$U$2:$U$4718)</f>
        <v>221337.2784</v>
      </c>
      <c r="G14" s="25">
        <f>SUMIF('LISTA DOS ITENS'!$D$2:$D$4718,'RESUMO - LOTES E VMA'!$A14,'LISTA DOS ITENS'!$R$2:$R$4718)</f>
        <v>2133595.404</v>
      </c>
      <c r="H14" s="26">
        <f>SUMIF('LISTA DOS ITENS'!$D$2:$D$4718,'RESUMO - LOTES E VMA'!$A14,'LISTA DOS ITENS'!$S$2:$S$4718)</f>
        <v>2133786.775</v>
      </c>
      <c r="I14" s="27">
        <f>COUNTIF('LISTA DOS ITENS'!$D$2:$D$4718,'RESUMO - LOTES E VMA'!$A14)</f>
        <v>59</v>
      </c>
      <c r="J14" s="28">
        <f>'RESUMO - LOTES E VMA'!$F14/'RESUMO - LOTES E VMA'!$H14</f>
        <v>0.1037298014</v>
      </c>
      <c r="K14" s="25">
        <f>IF('RESUMO - LOTES E VMA'!$J14&lt;0.05,'RESUMO - LOTES E VMA'!$H14*0.01,IF(AND('RESUMO - LOTES E VMA'!$J14&gt;=0.05,'RESUMO - LOTES E VMA'!$J14&lt;0.4),'RESUMO - LOTES E VMA'!$H14*0.01,'RESUMO - LOTES E VMA'!$H14*0.05))</f>
        <v>21337.86775</v>
      </c>
      <c r="L14" s="29" t="str">
        <f>IF(AND('RESUMO - LOTES E VMA'!$C14="SOBRE_EMP",'RESUMO - LOTES E VMA'!$G14&lt;=50000,'RESUMO - LOTES E VMA'!$K14&lt;=1000),"Envio para Sucata",IF(OR('RESUMO - LOTES E VMA'!$J14&lt;0.05,AND('RESUMO - LOTES E VMA'!$C14&lt;&gt;"SOBRE_EMP",'RESUMO - LOTES E VMA'!$E14&lt;=50000,'RESUMO - LOTES E VMA'!$K14&lt;1000)),"Envio para Sucata",IF(AND('RESUMO - LOTES E VMA'!$J14&gt;=0.05,'RESUMO - LOTES E VMA'!$J14&lt;0.4),"1% do Valor de Comparação do VMA","5% do Valor de Comparação do VMA")))</f>
        <v>1% do Valor de Comparação do VMA</v>
      </c>
      <c r="M14" s="29" t="str">
        <f>IF(AND('RESUMO - LOTES E VMA'!$L14&lt;&gt;"Envio para Sucata",'RESUMO - LOTES E VMA'!$K14&gt;=$P$2,'RESUMO - LOTES E VMA'!$H14&gt;=$Q$2,'RESUMO - LOTES E VMA'!$E14&gt;=$R$2),"Para Leilão","")</f>
        <v>Para Leilão</v>
      </c>
      <c r="N14" s="30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</row>
    <row r="15">
      <c r="A15" s="22">
        <v>208716.0</v>
      </c>
      <c r="B15" s="23" t="str">
        <f t="array" ref="B15">INDEX('LISTA DOS ITENS'!$E$2:$E$4718,MATCH('RESUMO - LOTES E VMA'!$A15,'LISTA DOS ITENS'!$D$2:$D$4718,0))</f>
        <v>AL-06</v>
      </c>
      <c r="C15" s="24" t="str">
        <f t="array" ref="C15">IFERROR(VLOOKUP('RESUMO - LOTES E VMA'!$A15,SOBRE_EMP!$A:$B,2,0),INDEX('LISTA DOS ITENS'!$K:$K,MATCH('RESUMO - LOTES E VMA'!$A15,'LISTA DOS ITENS'!D:D,0)))</f>
        <v>IMOB/IMP</v>
      </c>
      <c r="D15" s="24" t="str">
        <f t="array" ref="D15">INDEX('LISTA DOS ITENS'!C:C,MATCH('RESUMO - LOTES E VMA'!$A15,'LISTA DOS ITENS'!D:D,0))</f>
        <v>SUB/ES</v>
      </c>
      <c r="E15" s="25">
        <f>SUMIF('LISTA DOS ITENS'!$D$2:$D$4718,'RESUMO - LOTES E VMA'!$A15,'LISTA DOS ITENS'!$P$2:$P$4718)</f>
        <v>1456583.42</v>
      </c>
      <c r="F15" s="25">
        <f>SUMIF('LISTA DOS ITENS'!$D$2:$D$4718,'RESUMO - LOTES E VMA'!$A15,'LISTA DOS ITENS'!$U$2:$U$4718)</f>
        <v>928867.1608</v>
      </c>
      <c r="G15" s="25">
        <f>SUMIF('LISTA DOS ITENS'!$D$2:$D$4718,'RESUMO - LOTES E VMA'!$A15,'LISTA DOS ITENS'!$R$2:$R$4718)</f>
        <v>1456583.43</v>
      </c>
      <c r="H15" s="26">
        <f>SUMIF('LISTA DOS ITENS'!$D$2:$D$4718,'RESUMO - LOTES E VMA'!$A15,'LISTA DOS ITENS'!$S$2:$S$4718)</f>
        <v>1456583.43</v>
      </c>
      <c r="I15" s="27">
        <f>COUNTIF('LISTA DOS ITENS'!$D$2:$D$4718,'RESUMO - LOTES E VMA'!$A15)</f>
        <v>4</v>
      </c>
      <c r="J15" s="28">
        <f>'RESUMO - LOTES E VMA'!$F15/'RESUMO - LOTES E VMA'!$H15</f>
        <v>0.6377026826</v>
      </c>
      <c r="K15" s="25">
        <f>IF('RESUMO - LOTES E VMA'!$J15&lt;0.05,'RESUMO - LOTES E VMA'!$H15*0.01,IF(AND('RESUMO - LOTES E VMA'!$J15&gt;=0.05,'RESUMO - LOTES E VMA'!$J15&lt;0.4),'RESUMO - LOTES E VMA'!$H15*0.01,'RESUMO - LOTES E VMA'!$H15*0.05))</f>
        <v>72829.1715</v>
      </c>
      <c r="L15" s="29" t="str">
        <f>IF(AND('RESUMO - LOTES E VMA'!$C15="SOBRE_EMP",'RESUMO - LOTES E VMA'!$G15&lt;=50000,'RESUMO - LOTES E VMA'!$K15&lt;=1000),"Envio para Sucata",IF(OR('RESUMO - LOTES E VMA'!$J15&lt;0.05,AND('RESUMO - LOTES E VMA'!$C15&lt;&gt;"SOBRE_EMP",'RESUMO - LOTES E VMA'!$E15&lt;=50000,'RESUMO - LOTES E VMA'!$K15&lt;1000)),"Envio para Sucata",IF(AND('RESUMO - LOTES E VMA'!$J15&gt;=0.05,'RESUMO - LOTES E VMA'!$J15&lt;0.4),"1% do Valor de Comparação do VMA","5% do Valor de Comparação do VMA")))</f>
        <v>5% do Valor de Comparação do VMA</v>
      </c>
      <c r="M15" s="29" t="str">
        <f>IF(AND('RESUMO - LOTES E VMA'!$L15&lt;&gt;"Envio para Sucata",'RESUMO - LOTES E VMA'!$K15&gt;=$P$2,'RESUMO - LOTES E VMA'!$H15&gt;=$Q$2,'RESUMO - LOTES E VMA'!$E15&gt;=$R$2),"Para Leilão","")</f>
        <v>Para Leilão</v>
      </c>
      <c r="N15" s="30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</row>
    <row r="16">
      <c r="A16" s="22">
        <v>207621.0</v>
      </c>
      <c r="B16" s="23" t="str">
        <f t="array" ref="B16">INDEX('LISTA DOS ITENS'!$E$2:$E$4718,MATCH('RESUMO - LOTES E VMA'!$A16,'LISTA DOS ITENS'!$D$2:$D$4718,0))</f>
        <v>AL-18</v>
      </c>
      <c r="C16" s="24" t="str">
        <f t="array" ref="C16">IFERROR(VLOOKUP('RESUMO - LOTES E VMA'!$A16,SOBRE_EMP!$A:$B,2,0),INDEX('LISTA DOS ITENS'!$K:$K,MATCH('RESUMO - LOTES E VMA'!$A16,'LISTA DOS ITENS'!D:D,0)))</f>
        <v>CONS/IAMN</v>
      </c>
      <c r="D16" s="24" t="str">
        <f t="array" ref="D16">INDEX('LISTA DOS ITENS'!C:C,MATCH('RESUMO - LOTES E VMA'!$A16,'LISTA DOS ITENS'!D:D,0))</f>
        <v>AGP/UN-BC</v>
      </c>
      <c r="E16" s="25">
        <f>SUMIF('LISTA DOS ITENS'!$D$2:$D$4718,'RESUMO - LOTES E VMA'!$A16,'LISTA DOS ITENS'!$P$2:$P$4718)</f>
        <v>1319465.03</v>
      </c>
      <c r="F16" s="25">
        <f>SUMIF('LISTA DOS ITENS'!$D$2:$D$4718,'RESUMO - LOTES E VMA'!$A16,'LISTA DOS ITENS'!$U$2:$U$4718)</f>
        <v>67194.64342</v>
      </c>
      <c r="G16" s="25">
        <f>SUMIF('LISTA DOS ITENS'!$D$2:$D$4718,'RESUMO - LOTES E VMA'!$A16,'LISTA DOS ITENS'!$R$2:$R$4718)</f>
        <v>1343886.54</v>
      </c>
      <c r="H16" s="26">
        <f>SUMIF('LISTA DOS ITENS'!$D$2:$D$4718,'RESUMO - LOTES E VMA'!$A16,'LISTA DOS ITENS'!$S$2:$S$4718)</f>
        <v>1343886.54</v>
      </c>
      <c r="I16" s="27">
        <f>COUNTIF('LISTA DOS ITENS'!$D$2:$D$4718,'RESUMO - LOTES E VMA'!$A16)</f>
        <v>6</v>
      </c>
      <c r="J16" s="28">
        <f>'RESUMO - LOTES E VMA'!$F16/'RESUMO - LOTES E VMA'!$H16</f>
        <v>0.05000023545</v>
      </c>
      <c r="K16" s="25">
        <f>IF('RESUMO - LOTES E VMA'!$J16&lt;0.05,'RESUMO - LOTES E VMA'!$H16*0.01,IF(AND('RESUMO - LOTES E VMA'!$J16&gt;=0.05,'RESUMO - LOTES E VMA'!$J16&lt;0.4),'RESUMO - LOTES E VMA'!$H16*0.01,'RESUMO - LOTES E VMA'!$H16*0.05))</f>
        <v>13438.8654</v>
      </c>
      <c r="L16" s="29" t="str">
        <f>IF(AND('RESUMO - LOTES E VMA'!$C16="SOBRE_EMP",'RESUMO - LOTES E VMA'!$G16&lt;=50000,'RESUMO - LOTES E VMA'!$K16&lt;=1000),"Envio para Sucata",IF(OR('RESUMO - LOTES E VMA'!$J16&lt;0.05,AND('RESUMO - LOTES E VMA'!$C16&lt;&gt;"SOBRE_EMP",'RESUMO - LOTES E VMA'!$E16&lt;=50000,'RESUMO - LOTES E VMA'!$K16&lt;1000)),"Envio para Sucata",IF(AND('RESUMO - LOTES E VMA'!$J16&gt;=0.05,'RESUMO - LOTES E VMA'!$J16&lt;0.4),"1% do Valor de Comparação do VMA","5% do Valor de Comparação do VMA")))</f>
        <v>1% do Valor de Comparação do VMA</v>
      </c>
      <c r="M16" s="29" t="str">
        <f>IF(AND('RESUMO - LOTES E VMA'!$L16&lt;&gt;"Envio para Sucata",'RESUMO - LOTES E VMA'!$K16&gt;=$P$2,'RESUMO - LOTES E VMA'!$H16&gt;=$Q$2,'RESUMO - LOTES E VMA'!$E16&gt;=$R$2),"Para Leilão","")</f>
        <v>Para Leilão</v>
      </c>
      <c r="N16" s="30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</row>
    <row r="17">
      <c r="A17" s="22">
        <v>206714.0</v>
      </c>
      <c r="B17" s="23" t="str">
        <f t="array" ref="B17">INDEX('LISTA DOS ITENS'!$E$2:$E$4718,MATCH('RESUMO - LOTES E VMA'!$A17,'LISTA DOS ITENS'!$D$2:$D$4718,0))</f>
        <v>AL-06</v>
      </c>
      <c r="C17" s="24" t="str">
        <f t="array" ref="C17">IFERROR(VLOOKUP('RESUMO - LOTES E VMA'!$A17,SOBRE_EMP!$A:$B,2,0),INDEX('LISTA DOS ITENS'!$K:$K,MATCH('RESUMO - LOTES E VMA'!$A17,'LISTA DOS ITENS'!D:D,0)))</f>
        <v>CONS/NAC</v>
      </c>
      <c r="D17" s="24" t="str">
        <f t="array" ref="D17">INDEX('LISTA DOS ITENS'!C:C,MATCH('RESUMO - LOTES E VMA'!$A17,'LISTA DOS ITENS'!D:D,0))</f>
        <v>AGP/UN-BC</v>
      </c>
      <c r="E17" s="25">
        <f>SUMIF('LISTA DOS ITENS'!$D$2:$D$4718,'RESUMO - LOTES E VMA'!$A17,'LISTA DOS ITENS'!$P$2:$P$4718)</f>
        <v>1234997.566</v>
      </c>
      <c r="F17" s="25">
        <f>SUMIF('LISTA DOS ITENS'!$D$2:$D$4718,'RESUMO - LOTES E VMA'!$A17,'LISTA DOS ITENS'!$U$2:$U$4718)</f>
        <v>182306.8117</v>
      </c>
      <c r="G17" s="25">
        <f>SUMIF('LISTA DOS ITENS'!$D$2:$D$4718,'RESUMO - LOTES E VMA'!$A17,'LISTA DOS ITENS'!$R$2:$R$4718)</f>
        <v>1250887.61</v>
      </c>
      <c r="H17" s="26">
        <f>SUMIF('LISTA DOS ITENS'!$D$2:$D$4718,'RESUMO - LOTES E VMA'!$A17,'LISTA DOS ITENS'!$S$2:$S$4718)</f>
        <v>1250898.871</v>
      </c>
      <c r="I17" s="27">
        <f>COUNTIF('LISTA DOS ITENS'!$D$2:$D$4718,'RESUMO - LOTES E VMA'!$A17)</f>
        <v>26</v>
      </c>
      <c r="J17" s="28">
        <f>'RESUMO - LOTES E VMA'!$F17/'RESUMO - LOTES E VMA'!$H17</f>
        <v>0.1457406477</v>
      </c>
      <c r="K17" s="25">
        <f>IF('RESUMO - LOTES E VMA'!$J17&lt;0.05,'RESUMO - LOTES E VMA'!$H17*0.01,IF(AND('RESUMO - LOTES E VMA'!$J17&gt;=0.05,'RESUMO - LOTES E VMA'!$J17&lt;0.4),'RESUMO - LOTES E VMA'!$H17*0.01,'RESUMO - LOTES E VMA'!$H17*0.05))</f>
        <v>12508.98871</v>
      </c>
      <c r="L17" s="29" t="str">
        <f>IF(AND('RESUMO - LOTES E VMA'!$C17="SOBRE_EMP",'RESUMO - LOTES E VMA'!$G17&lt;=50000,'RESUMO - LOTES E VMA'!$K17&lt;=1000),"Envio para Sucata",IF(OR('RESUMO - LOTES E VMA'!$J17&lt;0.05,AND('RESUMO - LOTES E VMA'!$C17&lt;&gt;"SOBRE_EMP",'RESUMO - LOTES E VMA'!$E17&lt;=50000,'RESUMO - LOTES E VMA'!$K17&lt;1000)),"Envio para Sucata",IF(AND('RESUMO - LOTES E VMA'!$J17&gt;=0.05,'RESUMO - LOTES E VMA'!$J17&lt;0.4),"1% do Valor de Comparação do VMA","5% do Valor de Comparação do VMA")))</f>
        <v>1% do Valor de Comparação do VMA</v>
      </c>
      <c r="M17" s="29" t="str">
        <f>IF(AND('RESUMO - LOTES E VMA'!$L17&lt;&gt;"Envio para Sucata",'RESUMO - LOTES E VMA'!$K17&gt;=$P$2,'RESUMO - LOTES E VMA'!$H17&gt;=$Q$2,'RESUMO - LOTES E VMA'!$E17&gt;=$R$2),"Para Leilão","")</f>
        <v>Para Leilão</v>
      </c>
      <c r="N17" s="30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</row>
    <row r="18">
      <c r="A18" s="22">
        <v>208717.0</v>
      </c>
      <c r="B18" s="23" t="str">
        <f t="array" ref="B18">INDEX('LISTA DOS ITENS'!$E$2:$E$4718,MATCH('RESUMO - LOTES E VMA'!$A18,'LISTA DOS ITENS'!$D$2:$D$4718,0))</f>
        <v>AL-06</v>
      </c>
      <c r="C18" s="24" t="str">
        <f t="array" ref="C18">IFERROR(VLOOKUP('RESUMO - LOTES E VMA'!$A18,SOBRE_EMP!$A:$B,2,0),INDEX('LISTA DOS ITENS'!$K:$K,MATCH('RESUMO - LOTES E VMA'!$A18,'LISTA DOS ITENS'!D:D,0)))</f>
        <v>IMOB/NAC</v>
      </c>
      <c r="D18" s="24" t="str">
        <f t="array" ref="D18">INDEX('LISTA DOS ITENS'!C:C,MATCH('RESUMO - LOTES E VMA'!$A18,'LISTA DOS ITENS'!D:D,0))</f>
        <v>SUB/ES</v>
      </c>
      <c r="E18" s="25">
        <f>SUMIF('LISTA DOS ITENS'!$D$2:$D$4718,'RESUMO - LOTES E VMA'!$A18,'LISTA DOS ITENS'!$P$2:$P$4718)</f>
        <v>1178821.42</v>
      </c>
      <c r="F18" s="25">
        <f>SUMIF('LISTA DOS ITENS'!$D$2:$D$4718,'RESUMO - LOTES E VMA'!$A18,'LISTA DOS ITENS'!$U$2:$U$4718)</f>
        <v>322795.9376</v>
      </c>
      <c r="G18" s="25">
        <f>SUMIF('LISTA DOS ITENS'!$D$2:$D$4718,'RESUMO - LOTES E VMA'!$A18,'LISTA DOS ITENS'!$R$2:$R$4718)</f>
        <v>1178821.42</v>
      </c>
      <c r="H18" s="26">
        <f>SUMIF('LISTA DOS ITENS'!$D$2:$D$4718,'RESUMO - LOTES E VMA'!$A18,'LISTA DOS ITENS'!$S$2:$S$4718)</f>
        <v>1178821.42</v>
      </c>
      <c r="I18" s="27">
        <f>COUNTIF('LISTA DOS ITENS'!$D$2:$D$4718,'RESUMO - LOTES E VMA'!$A18)</f>
        <v>1</v>
      </c>
      <c r="J18" s="28">
        <f>'RESUMO - LOTES E VMA'!$F18/'RESUMO - LOTES E VMA'!$H18</f>
        <v>0.2738293792</v>
      </c>
      <c r="K18" s="25">
        <f>IF('RESUMO - LOTES E VMA'!$J18&lt;0.05,'RESUMO - LOTES E VMA'!$H18*0.01,IF(AND('RESUMO - LOTES E VMA'!$J18&gt;=0.05,'RESUMO - LOTES E VMA'!$J18&lt;0.4),'RESUMO - LOTES E VMA'!$H18*0.01,'RESUMO - LOTES E VMA'!$H18*0.05))</f>
        <v>11788.2142</v>
      </c>
      <c r="L18" s="29" t="str">
        <f>IF(AND('RESUMO - LOTES E VMA'!$C18="SOBRE_EMP",'RESUMO - LOTES E VMA'!$G18&lt;=50000,'RESUMO - LOTES E VMA'!$K18&lt;=1000),"Envio para Sucata",IF(OR('RESUMO - LOTES E VMA'!$J18&lt;0.05,AND('RESUMO - LOTES E VMA'!$C18&lt;&gt;"SOBRE_EMP",'RESUMO - LOTES E VMA'!$E18&lt;=50000,'RESUMO - LOTES E VMA'!$K18&lt;1000)),"Envio para Sucata",IF(AND('RESUMO - LOTES E VMA'!$J18&gt;=0.05,'RESUMO - LOTES E VMA'!$J18&lt;0.4),"1% do Valor de Comparação do VMA","5% do Valor de Comparação do VMA")))</f>
        <v>1% do Valor de Comparação do VMA</v>
      </c>
      <c r="M18" s="29" t="str">
        <f>IF(AND('RESUMO - LOTES E VMA'!$L18&lt;&gt;"Envio para Sucata",'RESUMO - LOTES E VMA'!$K18&gt;=$P$2,'RESUMO - LOTES E VMA'!$H18&gt;=$Q$2,'RESUMO - LOTES E VMA'!$E18&gt;=$R$2),"Para Leilão","")</f>
        <v>Para Leilão</v>
      </c>
      <c r="N18" s="30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</row>
    <row r="19">
      <c r="A19" s="22">
        <v>208723.0</v>
      </c>
      <c r="B19" s="23" t="str">
        <f t="array" ref="B19">INDEX('LISTA DOS ITENS'!$E$2:$E$4718,MATCH('RESUMO - LOTES E VMA'!$A19,'LISTA DOS ITENS'!$D$2:$D$4718,0))</f>
        <v>AL-13</v>
      </c>
      <c r="C19" s="24" t="str">
        <f t="array" ref="C19">IFERROR(VLOOKUP('RESUMO - LOTES E VMA'!$A19,SOBRE_EMP!$A:$B,2,0),INDEX('LISTA DOS ITENS'!$K:$K,MATCH('RESUMO - LOTES E VMA'!$A19,'LISTA DOS ITENS'!D:D,0)))</f>
        <v>IMOB/NAC</v>
      </c>
      <c r="D19" s="24" t="str">
        <f t="array" ref="D19">INDEX('LISTA DOS ITENS'!C:C,MATCH('RESUMO - LOTES E VMA'!$A19,'LISTA DOS ITENS'!D:D,0))</f>
        <v>SUB/ES</v>
      </c>
      <c r="E19" s="25">
        <f>SUMIF('LISTA DOS ITENS'!$D$2:$D$4718,'RESUMO - LOTES E VMA'!$A19,'LISTA DOS ITENS'!$P$2:$P$4718)</f>
        <v>1167414.3</v>
      </c>
      <c r="F19" s="25">
        <f>SUMIF('LISTA DOS ITENS'!$D$2:$D$4718,'RESUMO - LOTES E VMA'!$A19,'LISTA DOS ITENS'!$U$2:$U$4718)</f>
        <v>120863.2658</v>
      </c>
      <c r="G19" s="25">
        <f>SUMIF('LISTA DOS ITENS'!$D$2:$D$4718,'RESUMO - LOTES E VMA'!$A19,'LISTA DOS ITENS'!$R$2:$R$4718)</f>
        <v>1841894.68</v>
      </c>
      <c r="H19" s="26">
        <f>SUMIF('LISTA DOS ITENS'!$D$2:$D$4718,'RESUMO - LOTES E VMA'!$A19,'LISTA DOS ITENS'!$S$2:$S$4718)</f>
        <v>1841894.68</v>
      </c>
      <c r="I19" s="27">
        <f>COUNTIF('LISTA DOS ITENS'!$D$2:$D$4718,'RESUMO - LOTES E VMA'!$A19)</f>
        <v>12</v>
      </c>
      <c r="J19" s="28">
        <f>'RESUMO - LOTES E VMA'!$F19/'RESUMO - LOTES E VMA'!$H19</f>
        <v>0.06561898849</v>
      </c>
      <c r="K19" s="25">
        <f>IF('RESUMO - LOTES E VMA'!$J19&lt;0.05,'RESUMO - LOTES E VMA'!$H19*0.01,IF(AND('RESUMO - LOTES E VMA'!$J19&gt;=0.05,'RESUMO - LOTES E VMA'!$J19&lt;0.4),'RESUMO - LOTES E VMA'!$H19*0.01,'RESUMO - LOTES E VMA'!$H19*0.05))</f>
        <v>18418.9468</v>
      </c>
      <c r="L19" s="29" t="str">
        <f>IF(AND('RESUMO - LOTES E VMA'!$C19="SOBRE_EMP",'RESUMO - LOTES E VMA'!$G19&lt;=50000,'RESUMO - LOTES E VMA'!$K19&lt;=1000),"Envio para Sucata",IF(OR('RESUMO - LOTES E VMA'!$J19&lt;0.05,AND('RESUMO - LOTES E VMA'!$C19&lt;&gt;"SOBRE_EMP",'RESUMO - LOTES E VMA'!$E19&lt;=50000,'RESUMO - LOTES E VMA'!$K19&lt;1000)),"Envio para Sucata",IF(AND('RESUMO - LOTES E VMA'!$J19&gt;=0.05,'RESUMO - LOTES E VMA'!$J19&lt;0.4),"1% do Valor de Comparação do VMA","5% do Valor de Comparação do VMA")))</f>
        <v>1% do Valor de Comparação do VMA</v>
      </c>
      <c r="M19" s="29" t="str">
        <f>IF(AND('RESUMO - LOTES E VMA'!$L19&lt;&gt;"Envio para Sucata",'RESUMO - LOTES E VMA'!$K19&gt;=$P$2,'RESUMO - LOTES E VMA'!$H19&gt;=$Q$2,'RESUMO - LOTES E VMA'!$E19&gt;=$R$2),"Para Leilão","")</f>
        <v>Para Leilão</v>
      </c>
      <c r="N19" s="30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</row>
    <row r="20">
      <c r="A20" s="22">
        <v>207397.0</v>
      </c>
      <c r="B20" s="23" t="str">
        <f t="array" ref="B20">INDEX('LISTA DOS ITENS'!$E$2:$E$4718,MATCH('RESUMO - LOTES E VMA'!$A20,'LISTA DOS ITENS'!$D$2:$D$4718,0))</f>
        <v>AL-26</v>
      </c>
      <c r="C20" s="24" t="str">
        <f t="array" ref="C20">IFERROR(VLOOKUP('RESUMO - LOTES E VMA'!$A20,SOBRE_EMP!$A:$B,2,0),INDEX('LISTA DOS ITENS'!$K:$K,MATCH('RESUMO - LOTES E VMA'!$A20,'LISTA DOS ITENS'!D:D,0)))</f>
        <v>SOBRE_EMP</v>
      </c>
      <c r="D20" s="24" t="str">
        <f t="array" ref="D20">INDEX('LISTA DOS ITENS'!C:C,MATCH('RESUMO - LOTES E VMA'!$A20,'LISTA DOS ITENS'!D:D,0))</f>
        <v>AGP/UN-BC</v>
      </c>
      <c r="E20" s="25">
        <f>SUMIF('LISTA DOS ITENS'!$D$2:$D$4718,'RESUMO - LOTES E VMA'!$A20,'LISTA DOS ITENS'!$P$2:$P$4718)</f>
        <v>1110765.454</v>
      </c>
      <c r="F20" s="25">
        <f>SUMIF('LISTA DOS ITENS'!$D$2:$D$4718,'RESUMO - LOTES E VMA'!$A20,'LISTA DOS ITENS'!$U$2:$U$4718)</f>
        <v>648734.4058</v>
      </c>
      <c r="G20" s="25">
        <f>SUMIF('LISTA DOS ITENS'!$D$2:$D$4718,'RESUMO - LOTES E VMA'!$A20,'LISTA DOS ITENS'!$R$2:$R$4718)</f>
        <v>2906724.437</v>
      </c>
      <c r="H20" s="26">
        <f>SUMIF('LISTA DOS ITENS'!$D$2:$D$4718,'RESUMO - LOTES E VMA'!$A20,'LISTA DOS ITENS'!$S$2:$S$4718)</f>
        <v>2907237.301</v>
      </c>
      <c r="I20" s="27">
        <f>COUNTIF('LISTA DOS ITENS'!$D$2:$D$4718,'RESUMO - LOTES E VMA'!$A20)</f>
        <v>99</v>
      </c>
      <c r="J20" s="28">
        <f>'RESUMO - LOTES E VMA'!$F20/'RESUMO - LOTES E VMA'!$H20</f>
        <v>0.2231446348</v>
      </c>
      <c r="K20" s="25">
        <f>IF('RESUMO - LOTES E VMA'!$J20&lt;0.05,'RESUMO - LOTES E VMA'!$H20*0.01,IF(AND('RESUMO - LOTES E VMA'!$J20&gt;=0.05,'RESUMO - LOTES E VMA'!$J20&lt;0.4),'RESUMO - LOTES E VMA'!$H20*0.01,'RESUMO - LOTES E VMA'!$H20*0.05))</f>
        <v>29072.37301</v>
      </c>
      <c r="L20" s="29" t="str">
        <f>IF(AND('RESUMO - LOTES E VMA'!$C20="SOBRE_EMP",'RESUMO - LOTES E VMA'!$G20&lt;=50000,'RESUMO - LOTES E VMA'!$K20&lt;=1000),"Envio para Sucata",IF(OR('RESUMO - LOTES E VMA'!$J20&lt;0.05,AND('RESUMO - LOTES E VMA'!$C20&lt;&gt;"SOBRE_EMP",'RESUMO - LOTES E VMA'!$E20&lt;=50000,'RESUMO - LOTES E VMA'!$K20&lt;1000)),"Envio para Sucata",IF(AND('RESUMO - LOTES E VMA'!$J20&gt;=0.05,'RESUMO - LOTES E VMA'!$J20&lt;0.4),"1% do Valor de Comparação do VMA","5% do Valor de Comparação do VMA")))</f>
        <v>1% do Valor de Comparação do VMA</v>
      </c>
      <c r="M20" s="29" t="str">
        <f>IF(AND('RESUMO - LOTES E VMA'!$L20&lt;&gt;"Envio para Sucata",'RESUMO - LOTES E VMA'!$K20&gt;=$P$2,'RESUMO - LOTES E VMA'!$H20&gt;=$Q$2,'RESUMO - LOTES E VMA'!$E20&gt;=$R$2),"Para Leilão","")</f>
        <v>Para Leilão</v>
      </c>
      <c r="N20" s="30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</row>
    <row r="21" ht="15.75" customHeight="1">
      <c r="A21" s="22">
        <v>207578.0</v>
      </c>
      <c r="B21" s="23" t="str">
        <f t="array" ref="B21">INDEX('LISTA DOS ITENS'!$E$2:$E$4718,MATCH('RESUMO - LOTES E VMA'!$A21,'LISTA DOS ITENS'!$D$2:$D$4718,0))</f>
        <v>AL-26</v>
      </c>
      <c r="C21" s="24" t="str">
        <f t="array" ref="C21">IFERROR(VLOOKUP('RESUMO - LOTES E VMA'!$A21,SOBRE_EMP!$A:$B,2,0),INDEX('LISTA DOS ITENS'!$K:$K,MATCH('RESUMO - LOTES E VMA'!$A21,'LISTA DOS ITENS'!D:D,0)))</f>
        <v>SOBRE_EMP</v>
      </c>
      <c r="D21" s="24" t="str">
        <f t="array" ref="D21">INDEX('LISTA DOS ITENS'!C:C,MATCH('RESUMO - LOTES E VMA'!$A21,'LISTA DOS ITENS'!D:D,0))</f>
        <v>AGP/UN-BC</v>
      </c>
      <c r="E21" s="25">
        <f>SUMIF('LISTA DOS ITENS'!$D$2:$D$4718,'RESUMO - LOTES E VMA'!$A21,'LISTA DOS ITENS'!$P$2:$P$4718)</f>
        <v>944513.1945</v>
      </c>
      <c r="F21" s="25">
        <f>SUMIF('LISTA DOS ITENS'!$D$2:$D$4718,'RESUMO - LOTES E VMA'!$A21,'LISTA DOS ITENS'!$U$2:$U$4718)</f>
        <v>195262.0068</v>
      </c>
      <c r="G21" s="25">
        <f>SUMIF('LISTA DOS ITENS'!$D$2:$D$4718,'RESUMO - LOTES E VMA'!$A21,'LISTA DOS ITENS'!$R$2:$R$4718)</f>
        <v>1928825.91</v>
      </c>
      <c r="H21" s="26">
        <f>SUMIF('LISTA DOS ITENS'!$D$2:$D$4718,'RESUMO - LOTES E VMA'!$A21,'LISTA DOS ITENS'!$S$2:$S$4718)</f>
        <v>1948173.884</v>
      </c>
      <c r="I21" s="27">
        <f>COUNTIF('LISTA DOS ITENS'!$D$2:$D$4718,'RESUMO - LOTES E VMA'!$A21)</f>
        <v>475</v>
      </c>
      <c r="J21" s="28">
        <f>'RESUMO - LOTES E VMA'!$F21/'RESUMO - LOTES E VMA'!$H21</f>
        <v>0.1002282232</v>
      </c>
      <c r="K21" s="25">
        <f>IF('RESUMO - LOTES E VMA'!$J21&lt;0.05,'RESUMO - LOTES E VMA'!$H21*0.01,IF(AND('RESUMO - LOTES E VMA'!$J21&gt;=0.05,'RESUMO - LOTES E VMA'!$J21&lt;0.4),'RESUMO - LOTES E VMA'!$H21*0.01,'RESUMO - LOTES E VMA'!$H21*0.05))</f>
        <v>19481.73884</v>
      </c>
      <c r="L21" s="29" t="str">
        <f>IF(AND('RESUMO - LOTES E VMA'!$C21="SOBRE_EMP",'RESUMO - LOTES E VMA'!$G21&lt;=50000,'RESUMO - LOTES E VMA'!$K21&lt;=1000),"Envio para Sucata",IF(OR('RESUMO - LOTES E VMA'!$J21&lt;0.05,AND('RESUMO - LOTES E VMA'!$C21&lt;&gt;"SOBRE_EMP",'RESUMO - LOTES E VMA'!$E21&lt;=50000,'RESUMO - LOTES E VMA'!$K21&lt;1000)),"Envio para Sucata",IF(AND('RESUMO - LOTES E VMA'!$J21&gt;=0.05,'RESUMO - LOTES E VMA'!$J21&lt;0.4),"1% do Valor de Comparação do VMA","5% do Valor de Comparação do VMA")))</f>
        <v>1% do Valor de Comparação do VMA</v>
      </c>
      <c r="M21" s="29" t="str">
        <f>IF(AND('RESUMO - LOTES E VMA'!$L21&lt;&gt;"Envio para Sucata",'RESUMO - LOTES E VMA'!$K21&gt;=$P$2,'RESUMO - LOTES E VMA'!$H21&gt;=$Q$2,'RESUMO - LOTES E VMA'!$E21&gt;=$R$2),"Para Leilão","")</f>
        <v>Para Leilão</v>
      </c>
      <c r="N21" s="30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</row>
    <row r="22" ht="15.75" customHeight="1">
      <c r="A22" s="22">
        <v>206457.0</v>
      </c>
      <c r="B22" s="23" t="str">
        <f t="array" ref="B22">INDEX('LISTA DOS ITENS'!$E$2:$E$4718,MATCH('RESUMO - LOTES E VMA'!$A22,'LISTA DOS ITENS'!$D$2:$D$4718,0))</f>
        <v>AL-18</v>
      </c>
      <c r="C22" s="24" t="str">
        <f t="array" ref="C22">IFERROR(VLOOKUP('RESUMO - LOTES E VMA'!$A22,SOBRE_EMP!$A:$B,2,0),INDEX('LISTA DOS ITENS'!$K:$K,MATCH('RESUMO - LOTES E VMA'!$A22,'LISTA DOS ITENS'!D:D,0)))</f>
        <v>CONS/NAC</v>
      </c>
      <c r="D22" s="24" t="str">
        <f t="array" ref="D22">INDEX('LISTA DOS ITENS'!C:C,MATCH('RESUMO - LOTES E VMA'!$A22,'LISTA DOS ITENS'!D:D,0))</f>
        <v>AGP/UN-BC</v>
      </c>
      <c r="E22" s="25">
        <f>SUMIF('LISTA DOS ITENS'!$D$2:$D$4718,'RESUMO - LOTES E VMA'!$A22,'LISTA DOS ITENS'!$P$2:$P$4718)</f>
        <v>878966.4</v>
      </c>
      <c r="F22" s="25">
        <f>SUMIF('LISTA DOS ITENS'!$D$2:$D$4718,'RESUMO - LOTES E VMA'!$A22,'LISTA DOS ITENS'!$U$2:$U$4718)</f>
        <v>62767.1304</v>
      </c>
      <c r="G22" s="25">
        <f>SUMIF('LISTA DOS ITENS'!$D$2:$D$4718,'RESUMO - LOTES E VMA'!$A22,'LISTA DOS ITENS'!$R$2:$R$4718)</f>
        <v>1130160.19</v>
      </c>
      <c r="H22" s="26">
        <f>SUMIF('LISTA DOS ITENS'!$D$2:$D$4718,'RESUMO - LOTES E VMA'!$A22,'LISTA DOS ITENS'!$S$2:$S$4718)</f>
        <v>1132761.75</v>
      </c>
      <c r="I22" s="27">
        <f>COUNTIF('LISTA DOS ITENS'!$D$2:$D$4718,'RESUMO - LOTES E VMA'!$A22)</f>
        <v>47</v>
      </c>
      <c r="J22" s="28">
        <f>'RESUMO - LOTES E VMA'!$F22/'RESUMO - LOTES E VMA'!$H22</f>
        <v>0.05541070786</v>
      </c>
      <c r="K22" s="25">
        <f>IF('RESUMO - LOTES E VMA'!$J22&lt;0.05,'RESUMO - LOTES E VMA'!$H22*0.01,IF(AND('RESUMO - LOTES E VMA'!$J22&gt;=0.05,'RESUMO - LOTES E VMA'!$J22&lt;0.4),'RESUMO - LOTES E VMA'!$H22*0.01,'RESUMO - LOTES E VMA'!$H22*0.05))</f>
        <v>11327.6175</v>
      </c>
      <c r="L22" s="29" t="str">
        <f>IF(AND('RESUMO - LOTES E VMA'!$C22="SOBRE_EMP",'RESUMO - LOTES E VMA'!$G22&lt;=50000,'RESUMO - LOTES E VMA'!$K22&lt;=1000),"Envio para Sucata",IF(OR('RESUMO - LOTES E VMA'!$J22&lt;0.05,AND('RESUMO - LOTES E VMA'!$C22&lt;&gt;"SOBRE_EMP",'RESUMO - LOTES E VMA'!$E22&lt;=50000,'RESUMO - LOTES E VMA'!$K22&lt;1000)),"Envio para Sucata",IF(AND('RESUMO - LOTES E VMA'!$J22&gt;=0.05,'RESUMO - LOTES E VMA'!$J22&lt;0.4),"1% do Valor de Comparação do VMA","5% do Valor de Comparação do VMA")))</f>
        <v>1% do Valor de Comparação do VMA</v>
      </c>
      <c r="M22" s="29" t="str">
        <f>IF(AND('RESUMO - LOTES E VMA'!$L22&lt;&gt;"Envio para Sucata",'RESUMO - LOTES E VMA'!$K22&gt;=$P$2,'RESUMO - LOTES E VMA'!$H22&gt;=$Q$2,'RESUMO - LOTES E VMA'!$E22&gt;=$R$2),"Para Leilão","")</f>
        <v>Para Leilão</v>
      </c>
      <c r="N22" s="30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</row>
    <row r="23" ht="15.75" customHeight="1">
      <c r="A23" s="22">
        <v>207584.0</v>
      </c>
      <c r="B23" s="23" t="str">
        <f t="array" ref="B23">INDEX('LISTA DOS ITENS'!$E$2:$E$4718,MATCH('RESUMO - LOTES E VMA'!$A23,'LISTA DOS ITENS'!$D$2:$D$4718,0))</f>
        <v>AL-26</v>
      </c>
      <c r="C23" s="24" t="str">
        <f t="array" ref="C23">IFERROR(VLOOKUP('RESUMO - LOTES E VMA'!$A23,SOBRE_EMP!$A:$B,2,0),INDEX('LISTA DOS ITENS'!$K:$K,MATCH('RESUMO - LOTES E VMA'!$A23,'LISTA DOS ITENS'!D:D,0)))</f>
        <v>IMOB/NAC</v>
      </c>
      <c r="D23" s="24" t="str">
        <f t="array" ref="D23">INDEX('LISTA DOS ITENS'!C:C,MATCH('RESUMO - LOTES E VMA'!$A23,'LISTA DOS ITENS'!D:D,0))</f>
        <v>AGP/UN-BC</v>
      </c>
      <c r="E23" s="25">
        <f>SUMIF('LISTA DOS ITENS'!$D$2:$D$4718,'RESUMO - LOTES E VMA'!$A23,'LISTA DOS ITENS'!$P$2:$P$4718)</f>
        <v>719688.4588</v>
      </c>
      <c r="F23" s="25">
        <f>SUMIF('LISTA DOS ITENS'!$D$2:$D$4718,'RESUMO - LOTES E VMA'!$A23,'LISTA DOS ITENS'!$U$2:$U$4718)</f>
        <v>93932.06698</v>
      </c>
      <c r="G23" s="25">
        <f>SUMIF('LISTA DOS ITENS'!$D$2:$D$4718,'RESUMO - LOTES E VMA'!$A23,'LISTA DOS ITENS'!$R$2:$R$4718)</f>
        <v>895896.5043</v>
      </c>
      <c r="H23" s="26">
        <f>SUMIF('LISTA DOS ITENS'!$D$2:$D$4718,'RESUMO - LOTES E VMA'!$A23,'LISTA DOS ITENS'!$S$2:$S$4718)</f>
        <v>897091.3294</v>
      </c>
      <c r="I23" s="27">
        <f>COUNTIF('LISTA DOS ITENS'!$D$2:$D$4718,'RESUMO - LOTES E VMA'!$A23)</f>
        <v>72</v>
      </c>
      <c r="J23" s="28">
        <f>'RESUMO - LOTES E VMA'!$F23/'RESUMO - LOTES E VMA'!$H23</f>
        <v>0.1047073625</v>
      </c>
      <c r="K23" s="25">
        <f>IF('RESUMO - LOTES E VMA'!$J23&lt;0.05,'RESUMO - LOTES E VMA'!$H23*0.01,IF(AND('RESUMO - LOTES E VMA'!$J23&gt;=0.05,'RESUMO - LOTES E VMA'!$J23&lt;0.4),'RESUMO - LOTES E VMA'!$H23*0.01,'RESUMO - LOTES E VMA'!$H23*0.05))</f>
        <v>8970.913294</v>
      </c>
      <c r="L23" s="29" t="str">
        <f>IF(AND('RESUMO - LOTES E VMA'!$C23="SOBRE_EMP",'RESUMO - LOTES E VMA'!$G23&lt;=50000,'RESUMO - LOTES E VMA'!$K23&lt;=1000),"Envio para Sucata",IF(OR('RESUMO - LOTES E VMA'!$J23&lt;0.05,AND('RESUMO - LOTES E VMA'!$C23&lt;&gt;"SOBRE_EMP",'RESUMO - LOTES E VMA'!$E23&lt;=50000,'RESUMO - LOTES E VMA'!$K23&lt;1000)),"Envio para Sucata",IF(AND('RESUMO - LOTES E VMA'!$J23&gt;=0.05,'RESUMO - LOTES E VMA'!$J23&lt;0.4),"1% do Valor de Comparação do VMA","5% do Valor de Comparação do VMA")))</f>
        <v>1% do Valor de Comparação do VMA</v>
      </c>
      <c r="M23" s="29" t="str">
        <f>IF(AND('RESUMO - LOTES E VMA'!$L23&lt;&gt;"Envio para Sucata",'RESUMO - LOTES E VMA'!$K23&gt;=$P$2,'RESUMO - LOTES E VMA'!$H23&gt;=$Q$2,'RESUMO - LOTES E VMA'!$E23&gt;=$R$2),"Para Leilão","")</f>
        <v>Para Leilão</v>
      </c>
      <c r="N23" s="30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</row>
    <row r="24" ht="15.75" customHeight="1">
      <c r="A24" s="22">
        <v>208610.0</v>
      </c>
      <c r="B24" s="23" t="str">
        <f t="array" ref="B24">INDEX('LISTA DOS ITENS'!$E$2:$E$4718,MATCH('RESUMO - LOTES E VMA'!$A24,'LISTA DOS ITENS'!$D$2:$D$4718,0))</f>
        <v>AL-17</v>
      </c>
      <c r="C24" s="24" t="str">
        <f t="array" ref="C24">IFERROR(VLOOKUP('RESUMO - LOTES E VMA'!$A24,SOBRE_EMP!$A:$B,2,0),INDEX('LISTA DOS ITENS'!$K:$K,MATCH('RESUMO - LOTES E VMA'!$A24,'LISTA DOS ITENS'!D:D,0)))</f>
        <v>CONS/IMP</v>
      </c>
      <c r="D24" s="24" t="str">
        <f t="array" ref="D24">INDEX('LISTA DOS ITENS'!C:C,MATCH('RESUMO - LOTES E VMA'!$A24,'LISTA DOS ITENS'!D:D,0))</f>
        <v>POCOS/SPO</v>
      </c>
      <c r="E24" s="25">
        <f>SUMIF('LISTA DOS ITENS'!$D$2:$D$4718,'RESUMO - LOTES E VMA'!$A24,'LISTA DOS ITENS'!$P$2:$P$4718)</f>
        <v>624879.71</v>
      </c>
      <c r="F24" s="25">
        <f>SUMIF('LISTA DOS ITENS'!$D$2:$D$4718,'RESUMO - LOTES E VMA'!$A24,'LISTA DOS ITENS'!$U$2:$U$4718)</f>
        <v>89405.79836</v>
      </c>
      <c r="G24" s="25">
        <f>SUMIF('LISTA DOS ITENS'!$D$2:$D$4718,'RESUMO - LOTES E VMA'!$A24,'LISTA DOS ITENS'!$R$2:$R$4718)</f>
        <v>624879.74</v>
      </c>
      <c r="H24" s="26">
        <f>SUMIF('LISTA DOS ITENS'!$D$2:$D$4718,'RESUMO - LOTES E VMA'!$A24,'LISTA DOS ITENS'!$S$2:$S$4718)</f>
        <v>624879.74</v>
      </c>
      <c r="I24" s="27">
        <f>COUNTIF('LISTA DOS ITENS'!$D$2:$D$4718,'RESUMO - LOTES E VMA'!$A24)</f>
        <v>2</v>
      </c>
      <c r="J24" s="28">
        <f>'RESUMO - LOTES E VMA'!$F24/'RESUMO - LOTES E VMA'!$H24</f>
        <v>0.1430768076</v>
      </c>
      <c r="K24" s="25">
        <f>IF('RESUMO - LOTES E VMA'!$J24&lt;0.05,'RESUMO - LOTES E VMA'!$H24*0.01,IF(AND('RESUMO - LOTES E VMA'!$J24&gt;=0.05,'RESUMO - LOTES E VMA'!$J24&lt;0.4),'RESUMO - LOTES E VMA'!$H24*0.01,'RESUMO - LOTES E VMA'!$H24*0.05))</f>
        <v>6248.7974</v>
      </c>
      <c r="L24" s="29" t="str">
        <f>IF(AND('RESUMO - LOTES E VMA'!$C24="SOBRE_EMP",'RESUMO - LOTES E VMA'!$G24&lt;=50000,'RESUMO - LOTES E VMA'!$K24&lt;=1000),"Envio para Sucata",IF(OR('RESUMO - LOTES E VMA'!$J24&lt;0.05,AND('RESUMO - LOTES E VMA'!$C24&lt;&gt;"SOBRE_EMP",'RESUMO - LOTES E VMA'!$E24&lt;=50000,'RESUMO - LOTES E VMA'!$K24&lt;1000)),"Envio para Sucata",IF(AND('RESUMO - LOTES E VMA'!$J24&gt;=0.05,'RESUMO - LOTES E VMA'!$J24&lt;0.4),"1% do Valor de Comparação do VMA","5% do Valor de Comparação do VMA")))</f>
        <v>1% do Valor de Comparação do VMA</v>
      </c>
      <c r="M24" s="29" t="str">
        <f>IF(AND('RESUMO - LOTES E VMA'!$L24&lt;&gt;"Envio para Sucata",'RESUMO - LOTES E VMA'!$K24&gt;=$P$2,'RESUMO - LOTES E VMA'!$H24&gt;=$Q$2,'RESUMO - LOTES E VMA'!$E24&gt;=$R$2),"Para Leilão","")</f>
        <v>Para Leilão</v>
      </c>
      <c r="N24" s="30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</row>
    <row r="25" ht="15.75" customHeight="1">
      <c r="A25" s="22">
        <v>208592.0</v>
      </c>
      <c r="B25" s="23" t="str">
        <f t="array" ref="B25">INDEX('LISTA DOS ITENS'!$E$2:$E$4718,MATCH('RESUMO - LOTES E VMA'!$A25,'LISTA DOS ITENS'!$D$2:$D$4718,0))</f>
        <v>AL-17</v>
      </c>
      <c r="C25" s="24" t="str">
        <f t="array" ref="C25">IFERROR(VLOOKUP('RESUMO - LOTES E VMA'!$A25,SOBRE_EMP!$A:$B,2,0),INDEX('LISTA DOS ITENS'!$K:$K,MATCH('RESUMO - LOTES E VMA'!$A25,'LISTA DOS ITENS'!D:D,0)))</f>
        <v>IMOB/NAC</v>
      </c>
      <c r="D25" s="24" t="str">
        <f t="array" ref="D25">INDEX('LISTA DOS ITENS'!C:C,MATCH('RESUMO - LOTES E VMA'!$A25,'LISTA DOS ITENS'!D:D,0))</f>
        <v>POCOS/SPO</v>
      </c>
      <c r="E25" s="25">
        <f>SUMIF('LISTA DOS ITENS'!$D$2:$D$4718,'RESUMO - LOTES E VMA'!$A25,'LISTA DOS ITENS'!$P$2:$P$4718)</f>
        <v>600129.57</v>
      </c>
      <c r="F25" s="25">
        <f>SUMIF('LISTA DOS ITENS'!$D$2:$D$4718,'RESUMO - LOTES E VMA'!$A25,'LISTA DOS ITENS'!$U$2:$U$4718)</f>
        <v>290809.9365</v>
      </c>
      <c r="G25" s="25">
        <f>SUMIF('LISTA DOS ITENS'!$D$2:$D$4718,'RESUMO - LOTES E VMA'!$A25,'LISTA DOS ITENS'!$R$2:$R$4718)</f>
        <v>600129.58</v>
      </c>
      <c r="H25" s="26">
        <f>SUMIF('LISTA DOS ITENS'!$D$2:$D$4718,'RESUMO - LOTES E VMA'!$A25,'LISTA DOS ITENS'!$S$2:$S$4718)</f>
        <v>600129.58</v>
      </c>
      <c r="I25" s="27">
        <f>COUNTIF('LISTA DOS ITENS'!$D$2:$D$4718,'RESUMO - LOTES E VMA'!$A25)</f>
        <v>2</v>
      </c>
      <c r="J25" s="28">
        <f>'RESUMO - LOTES E VMA'!$F25/'RESUMO - LOTES E VMA'!$H25</f>
        <v>0.4845785747</v>
      </c>
      <c r="K25" s="25">
        <f>IF('RESUMO - LOTES E VMA'!$J25&lt;0.05,'RESUMO - LOTES E VMA'!$H25*0.01,IF(AND('RESUMO - LOTES E VMA'!$J25&gt;=0.05,'RESUMO - LOTES E VMA'!$J25&lt;0.4),'RESUMO - LOTES E VMA'!$H25*0.01,'RESUMO - LOTES E VMA'!$H25*0.05))</f>
        <v>30006.479</v>
      </c>
      <c r="L25" s="29" t="str">
        <f>IF(AND('RESUMO - LOTES E VMA'!$C25="SOBRE_EMP",'RESUMO - LOTES E VMA'!$G25&lt;=50000,'RESUMO - LOTES E VMA'!$K25&lt;=1000),"Envio para Sucata",IF(OR('RESUMO - LOTES E VMA'!$J25&lt;0.05,AND('RESUMO - LOTES E VMA'!$C25&lt;&gt;"SOBRE_EMP",'RESUMO - LOTES E VMA'!$E25&lt;=50000,'RESUMO - LOTES E VMA'!$K25&lt;1000)),"Envio para Sucata",IF(AND('RESUMO - LOTES E VMA'!$J25&gt;=0.05,'RESUMO - LOTES E VMA'!$J25&lt;0.4),"1% do Valor de Comparação do VMA","5% do Valor de Comparação do VMA")))</f>
        <v>5% do Valor de Comparação do VMA</v>
      </c>
      <c r="M25" s="29" t="str">
        <f>IF(AND('RESUMO - LOTES E VMA'!$L25&lt;&gt;"Envio para Sucata",'RESUMO - LOTES E VMA'!$K25&gt;=$P$2,'RESUMO - LOTES E VMA'!$H25&gt;=$Q$2,'RESUMO - LOTES E VMA'!$E25&gt;=$R$2),"Para Leilão","")</f>
        <v>Para Leilão</v>
      </c>
      <c r="N25" s="30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</row>
    <row r="26" ht="15.75" customHeight="1">
      <c r="A26" s="22">
        <v>208771.0</v>
      </c>
      <c r="B26" s="23" t="str">
        <f t="array" ref="B26">INDEX('LISTA DOS ITENS'!$E$2:$E$4718,MATCH('RESUMO - LOTES E VMA'!$A26,'LISTA DOS ITENS'!$D$2:$D$4718,0))</f>
        <v>AL-02</v>
      </c>
      <c r="C26" s="24" t="str">
        <f t="array" ref="C26">IFERROR(VLOOKUP('RESUMO - LOTES E VMA'!$A26,SOBRE_EMP!$A:$B,2,0),INDEX('LISTA DOS ITENS'!$K:$K,MATCH('RESUMO - LOTES E VMA'!$A26,'LISTA DOS ITENS'!D:D,0)))</f>
        <v>IMOB/NAC</v>
      </c>
      <c r="D26" s="24" t="str">
        <f t="array" ref="D26">INDEX('LISTA DOS ITENS'!C:C,MATCH('RESUMO - LOTES E VMA'!$A26,'LISTA DOS ITENS'!D:D,0))</f>
        <v>SUB/ES</v>
      </c>
      <c r="E26" s="25">
        <f>SUMIF('LISTA DOS ITENS'!$D$2:$D$4718,'RESUMO - LOTES E VMA'!$A26,'LISTA DOS ITENS'!$P$2:$P$4718)</f>
        <v>586886.43</v>
      </c>
      <c r="F26" s="25">
        <f>SUMIF('LISTA DOS ITENS'!$D$2:$D$4718,'RESUMO - LOTES E VMA'!$A26,'LISTA DOS ITENS'!$U$2:$U$4718)</f>
        <v>85536.23454</v>
      </c>
      <c r="G26" s="25">
        <f>SUMIF('LISTA DOS ITENS'!$D$2:$D$4718,'RESUMO - LOTES E VMA'!$A26,'LISTA DOS ITENS'!$R$2:$R$4718)</f>
        <v>586901.91</v>
      </c>
      <c r="H26" s="26">
        <f>SUMIF('LISTA DOS ITENS'!$D$2:$D$4718,'RESUMO - LOTES E VMA'!$A26,'LISTA DOS ITENS'!$S$2:$S$4718)</f>
        <v>586901.91</v>
      </c>
      <c r="I26" s="27">
        <f>COUNTIF('LISTA DOS ITENS'!$D$2:$D$4718,'RESUMO - LOTES E VMA'!$A26)</f>
        <v>2</v>
      </c>
      <c r="J26" s="28">
        <f>'RESUMO - LOTES E VMA'!$F26/'RESUMO - LOTES E VMA'!$H26</f>
        <v>0.1457419597</v>
      </c>
      <c r="K26" s="25">
        <f>IF('RESUMO - LOTES E VMA'!$J26&lt;0.05,'RESUMO - LOTES E VMA'!$H26*0.01,IF(AND('RESUMO - LOTES E VMA'!$J26&gt;=0.05,'RESUMO - LOTES E VMA'!$J26&lt;0.4),'RESUMO - LOTES E VMA'!$H26*0.01,'RESUMO - LOTES E VMA'!$H26*0.05))</f>
        <v>5869.0191</v>
      </c>
      <c r="L26" s="29" t="str">
        <f>IF(AND('RESUMO - LOTES E VMA'!$C26="SOBRE_EMP",'RESUMO - LOTES E VMA'!$G26&lt;=50000,'RESUMO - LOTES E VMA'!$K26&lt;=1000),"Envio para Sucata",IF(OR('RESUMO - LOTES E VMA'!$J26&lt;0.05,AND('RESUMO - LOTES E VMA'!$C26&lt;&gt;"SOBRE_EMP",'RESUMO - LOTES E VMA'!$E26&lt;=50000,'RESUMO - LOTES E VMA'!$K26&lt;1000)),"Envio para Sucata",IF(AND('RESUMO - LOTES E VMA'!$J26&gt;=0.05,'RESUMO - LOTES E VMA'!$J26&lt;0.4),"1% do Valor de Comparação do VMA","5% do Valor de Comparação do VMA")))</f>
        <v>1% do Valor de Comparação do VMA</v>
      </c>
      <c r="M26" s="29" t="str">
        <f>IF(AND('RESUMO - LOTES E VMA'!$L26&lt;&gt;"Envio para Sucata",'RESUMO - LOTES E VMA'!$K26&gt;=$P$2,'RESUMO - LOTES E VMA'!$H26&gt;=$Q$2,'RESUMO - LOTES E VMA'!$E26&gt;=$R$2),"Para Leilão","")</f>
        <v>Para Leilão</v>
      </c>
      <c r="N26" s="30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</row>
    <row r="27" ht="15.75" customHeight="1">
      <c r="A27" s="22">
        <v>206436.0</v>
      </c>
      <c r="B27" s="23" t="str">
        <f t="array" ref="B27">INDEX('LISTA DOS ITENS'!$E$2:$E$4718,MATCH('RESUMO - LOTES E VMA'!$A27,'LISTA DOS ITENS'!$D$2:$D$4718,0))</f>
        <v>AL-13</v>
      </c>
      <c r="C27" s="24" t="str">
        <f t="array" ref="C27">IFERROR(VLOOKUP('RESUMO - LOTES E VMA'!$A27,SOBRE_EMP!$A:$B,2,0),INDEX('LISTA DOS ITENS'!$K:$K,MATCH('RESUMO - LOTES E VMA'!$A27,'LISTA DOS ITENS'!D:D,0)))</f>
        <v>CONS/NAC</v>
      </c>
      <c r="D27" s="24" t="str">
        <f t="array" ref="D27">INDEX('LISTA DOS ITENS'!C:C,MATCH('RESUMO - LOTES E VMA'!$A27,'LISTA DOS ITENS'!D:D,0))</f>
        <v>AGP/UN-BC</v>
      </c>
      <c r="E27" s="25">
        <f>SUMIF('LISTA DOS ITENS'!$D$2:$D$4718,'RESUMO - LOTES E VMA'!$A27,'LISTA DOS ITENS'!$P$2:$P$4718)</f>
        <v>572541.1</v>
      </c>
      <c r="F27" s="25">
        <f>SUMIF('LISTA DOS ITENS'!$D$2:$D$4718,'RESUMO - LOTES E VMA'!$A27,'LISTA DOS ITENS'!$U$2:$U$4718)</f>
        <v>352112.7765</v>
      </c>
      <c r="G27" s="25">
        <f>SUMIF('LISTA DOS ITENS'!$D$2:$D$4718,'RESUMO - LOTES E VMA'!$A27,'LISTA DOS ITENS'!$R$2:$R$4718)</f>
        <v>572541.1</v>
      </c>
      <c r="H27" s="26">
        <f>SUMIF('LISTA DOS ITENS'!$D$2:$D$4718,'RESUMO - LOTES E VMA'!$A27,'LISTA DOS ITENS'!$S$2:$S$4718)</f>
        <v>572541.1</v>
      </c>
      <c r="I27" s="27">
        <f>COUNTIF('LISTA DOS ITENS'!$D$2:$D$4718,'RESUMO - LOTES E VMA'!$A27)</f>
        <v>1</v>
      </c>
      <c r="J27" s="28">
        <f>'RESUMO - LOTES E VMA'!$F27/'RESUMO - LOTES E VMA'!$H27</f>
        <v>0.615</v>
      </c>
      <c r="K27" s="25">
        <f>IF('RESUMO - LOTES E VMA'!$J27&lt;0.05,'RESUMO - LOTES E VMA'!$H27*0.01,IF(AND('RESUMO - LOTES E VMA'!$J27&gt;=0.05,'RESUMO - LOTES E VMA'!$J27&lt;0.4),'RESUMO - LOTES E VMA'!$H27*0.01,'RESUMO - LOTES E VMA'!$H27*0.05))</f>
        <v>28627.055</v>
      </c>
      <c r="L27" s="29" t="str">
        <f>IF(AND('RESUMO - LOTES E VMA'!$C27="SOBRE_EMP",'RESUMO - LOTES E VMA'!$G27&lt;=50000,'RESUMO - LOTES E VMA'!$K27&lt;=1000),"Envio para Sucata",IF(OR('RESUMO - LOTES E VMA'!$J27&lt;0.05,AND('RESUMO - LOTES E VMA'!$C27&lt;&gt;"SOBRE_EMP",'RESUMO - LOTES E VMA'!$E27&lt;=50000,'RESUMO - LOTES E VMA'!$K27&lt;1000)),"Envio para Sucata",IF(AND('RESUMO - LOTES E VMA'!$J27&gt;=0.05,'RESUMO - LOTES E VMA'!$J27&lt;0.4),"1% do Valor de Comparação do VMA","5% do Valor de Comparação do VMA")))</f>
        <v>5% do Valor de Comparação do VMA</v>
      </c>
      <c r="M27" s="29" t="str">
        <f>IF(AND('RESUMO - LOTES E VMA'!$L27&lt;&gt;"Envio para Sucata",'RESUMO - LOTES E VMA'!$K27&gt;=$P$2,'RESUMO - LOTES E VMA'!$H27&gt;=$Q$2,'RESUMO - LOTES E VMA'!$E27&gt;=$R$2),"Para Leilão","")</f>
        <v>Para Leilão</v>
      </c>
      <c r="N27" s="30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</row>
    <row r="28" ht="15.75" customHeight="1">
      <c r="A28" s="22">
        <v>206435.0</v>
      </c>
      <c r="B28" s="23" t="str">
        <f t="array" ref="B28">INDEX('LISTA DOS ITENS'!$E$2:$E$4718,MATCH('RESUMO - LOTES E VMA'!$A28,'LISTA DOS ITENS'!$D$2:$D$4718,0))</f>
        <v>AL-03</v>
      </c>
      <c r="C28" s="24" t="str">
        <f t="array" ref="C28">IFERROR(VLOOKUP('RESUMO - LOTES E VMA'!$A28,SOBRE_EMP!$A:$B,2,0),INDEX('LISTA DOS ITENS'!$K:$K,MATCH('RESUMO - LOTES E VMA'!$A28,'LISTA DOS ITENS'!D:D,0)))</f>
        <v>CONS/NAC</v>
      </c>
      <c r="D28" s="24" t="str">
        <f t="array" ref="D28">INDEX('LISTA DOS ITENS'!C:C,MATCH('RESUMO - LOTES E VMA'!$A28,'LISTA DOS ITENS'!D:D,0))</f>
        <v>AGP/UN-BC</v>
      </c>
      <c r="E28" s="25">
        <f>SUMIF('LISTA DOS ITENS'!$D$2:$D$4718,'RESUMO - LOTES E VMA'!$A28,'LISTA DOS ITENS'!$P$2:$P$4718)</f>
        <v>564487.78</v>
      </c>
      <c r="F28" s="25">
        <f>SUMIF('LISTA DOS ITENS'!$D$2:$D$4718,'RESUMO - LOTES E VMA'!$A28,'LISTA DOS ITENS'!$U$2:$U$4718)</f>
        <v>377191.3265</v>
      </c>
      <c r="G28" s="25">
        <f>SUMIF('LISTA DOS ITENS'!$D$2:$D$4718,'RESUMO - LOTES E VMA'!$A28,'LISTA DOS ITENS'!$R$2:$R$4718)</f>
        <v>613319.23</v>
      </c>
      <c r="H28" s="26">
        <f>SUMIF('LISTA DOS ITENS'!$D$2:$D$4718,'RESUMO - LOTES E VMA'!$A28,'LISTA DOS ITENS'!$S$2:$S$4718)</f>
        <v>629150.93</v>
      </c>
      <c r="I28" s="27">
        <f>COUNTIF('LISTA DOS ITENS'!$D$2:$D$4718,'RESUMO - LOTES E VMA'!$A28)</f>
        <v>45</v>
      </c>
      <c r="J28" s="28">
        <f>'RESUMO - LOTES E VMA'!$F28/'RESUMO - LOTES E VMA'!$H28</f>
        <v>0.5995243883</v>
      </c>
      <c r="K28" s="25">
        <f>IF('RESUMO - LOTES E VMA'!$J28&lt;0.05,'RESUMO - LOTES E VMA'!$H28*0.01,IF(AND('RESUMO - LOTES E VMA'!$J28&gt;=0.05,'RESUMO - LOTES E VMA'!$J28&lt;0.4),'RESUMO - LOTES E VMA'!$H28*0.01,'RESUMO - LOTES E VMA'!$H28*0.05))</f>
        <v>31457.5465</v>
      </c>
      <c r="L28" s="29" t="str">
        <f>IF(AND('RESUMO - LOTES E VMA'!$C28="SOBRE_EMP",'RESUMO - LOTES E VMA'!$G28&lt;=50000,'RESUMO - LOTES E VMA'!$K28&lt;=1000),"Envio para Sucata",IF(OR('RESUMO - LOTES E VMA'!$J28&lt;0.05,AND('RESUMO - LOTES E VMA'!$C28&lt;&gt;"SOBRE_EMP",'RESUMO - LOTES E VMA'!$E28&lt;=50000,'RESUMO - LOTES E VMA'!$K28&lt;1000)),"Envio para Sucata",IF(AND('RESUMO - LOTES E VMA'!$J28&gt;=0.05,'RESUMO - LOTES E VMA'!$J28&lt;0.4),"1% do Valor de Comparação do VMA","5% do Valor de Comparação do VMA")))</f>
        <v>5% do Valor de Comparação do VMA</v>
      </c>
      <c r="M28" s="29" t="str">
        <f>IF(AND('RESUMO - LOTES E VMA'!$L28&lt;&gt;"Envio para Sucata",'RESUMO - LOTES E VMA'!$K28&gt;=$P$2,'RESUMO - LOTES E VMA'!$H28&gt;=$Q$2,'RESUMO - LOTES E VMA'!$E28&gt;=$R$2),"Para Leilão","")</f>
        <v>Para Leilão</v>
      </c>
      <c r="N28" s="30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</row>
    <row r="29" ht="15.75" customHeight="1">
      <c r="A29" s="22">
        <v>208714.0</v>
      </c>
      <c r="B29" s="23" t="str">
        <f t="array" ref="B29">INDEX('LISTA DOS ITENS'!$E$2:$E$4718,MATCH('RESUMO - LOTES E VMA'!$A29,'LISTA DOS ITENS'!$D$2:$D$4718,0))</f>
        <v>AL-03</v>
      </c>
      <c r="C29" s="24" t="str">
        <f t="array" ref="C29">IFERROR(VLOOKUP('RESUMO - LOTES E VMA'!$A29,SOBRE_EMP!$A:$B,2,0),INDEX('LISTA DOS ITENS'!$K:$K,MATCH('RESUMO - LOTES E VMA'!$A29,'LISTA DOS ITENS'!D:D,0)))</f>
        <v>IMOB/IMP</v>
      </c>
      <c r="D29" s="24" t="str">
        <f t="array" ref="D29">INDEX('LISTA DOS ITENS'!C:C,MATCH('RESUMO - LOTES E VMA'!$A29,'LISTA DOS ITENS'!D:D,0))</f>
        <v>SUB/ES</v>
      </c>
      <c r="E29" s="25">
        <f>SUMIF('LISTA DOS ITENS'!$D$2:$D$4718,'RESUMO - LOTES E VMA'!$A29,'LISTA DOS ITENS'!$P$2:$P$4718)</f>
        <v>560423.85</v>
      </c>
      <c r="F29" s="25">
        <f>SUMIF('LISTA DOS ITENS'!$D$2:$D$4718,'RESUMO - LOTES E VMA'!$A29,'LISTA DOS ITENS'!$U$2:$U$4718)</f>
        <v>357383.7926</v>
      </c>
      <c r="G29" s="25">
        <f>SUMIF('LISTA DOS ITENS'!$D$2:$D$4718,'RESUMO - LOTES E VMA'!$A29,'LISTA DOS ITENS'!$R$2:$R$4718)</f>
        <v>560423.85</v>
      </c>
      <c r="H29" s="26">
        <f>SUMIF('LISTA DOS ITENS'!$D$2:$D$4718,'RESUMO - LOTES E VMA'!$A29,'LISTA DOS ITENS'!$S$2:$S$4718)</f>
        <v>560423.87</v>
      </c>
      <c r="I29" s="27">
        <f>COUNTIF('LISTA DOS ITENS'!$D$2:$D$4718,'RESUMO - LOTES E VMA'!$A29)</f>
        <v>9</v>
      </c>
      <c r="J29" s="28">
        <f>'RESUMO - LOTES E VMA'!$F29/'RESUMO - LOTES E VMA'!$H29</f>
        <v>0.6377026599</v>
      </c>
      <c r="K29" s="25">
        <f>IF('RESUMO - LOTES E VMA'!$J29&lt;0.05,'RESUMO - LOTES E VMA'!$H29*0.01,IF(AND('RESUMO - LOTES E VMA'!$J29&gt;=0.05,'RESUMO - LOTES E VMA'!$J29&lt;0.4),'RESUMO - LOTES E VMA'!$H29*0.01,'RESUMO - LOTES E VMA'!$H29*0.05))</f>
        <v>28021.1935</v>
      </c>
      <c r="L29" s="29" t="str">
        <f>IF(AND('RESUMO - LOTES E VMA'!$C29="SOBRE_EMP",'RESUMO - LOTES E VMA'!$G29&lt;=50000,'RESUMO - LOTES E VMA'!$K29&lt;=1000),"Envio para Sucata",IF(OR('RESUMO - LOTES E VMA'!$J29&lt;0.05,AND('RESUMO - LOTES E VMA'!$C29&lt;&gt;"SOBRE_EMP",'RESUMO - LOTES E VMA'!$E29&lt;=50000,'RESUMO - LOTES E VMA'!$K29&lt;1000)),"Envio para Sucata",IF(AND('RESUMO - LOTES E VMA'!$J29&gt;=0.05,'RESUMO - LOTES E VMA'!$J29&lt;0.4),"1% do Valor de Comparação do VMA","5% do Valor de Comparação do VMA")))</f>
        <v>5% do Valor de Comparação do VMA</v>
      </c>
      <c r="M29" s="29" t="str">
        <f>IF(AND('RESUMO - LOTES E VMA'!$L29&lt;&gt;"Envio para Sucata",'RESUMO - LOTES E VMA'!$K29&gt;=$P$2,'RESUMO - LOTES E VMA'!$H29&gt;=$Q$2,'RESUMO - LOTES E VMA'!$E29&gt;=$R$2),"Para Leilão","")</f>
        <v>Para Leilão</v>
      </c>
      <c r="N29" s="30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</row>
    <row r="30" ht="15.75" customHeight="1">
      <c r="A30" s="22">
        <v>206542.0</v>
      </c>
      <c r="B30" s="23" t="str">
        <f t="array" ref="B30">INDEX('LISTA DOS ITENS'!$E$2:$E$4718,MATCH('RESUMO - LOTES E VMA'!$A30,'LISTA DOS ITENS'!$D$2:$D$4718,0))</f>
        <v>AL-51</v>
      </c>
      <c r="C30" s="24" t="str">
        <f t="array" ref="C30">IFERROR(VLOOKUP('RESUMO - LOTES E VMA'!$A30,SOBRE_EMP!$A:$B,2,0),INDEX('LISTA DOS ITENS'!$K:$K,MATCH('RESUMO - LOTES E VMA'!$A30,'LISTA DOS ITENS'!D:D,0)))</f>
        <v>SOBRE_EMP</v>
      </c>
      <c r="D30" s="24" t="str">
        <f t="array" ref="D30">INDEX('LISTA DOS ITENS'!C:C,MATCH('RESUMO - LOTES E VMA'!$A30,'LISTA DOS ITENS'!D:D,0))</f>
        <v>AGP/UN-BC</v>
      </c>
      <c r="E30" s="25">
        <f>SUMIF('LISTA DOS ITENS'!$D$2:$D$4718,'RESUMO - LOTES E VMA'!$A30,'LISTA DOS ITENS'!$P$2:$P$4718)</f>
        <v>515406.1918</v>
      </c>
      <c r="F30" s="25">
        <f>SUMIF('LISTA DOS ITENS'!$D$2:$D$4718,'RESUMO - LOTES E VMA'!$A30,'LISTA DOS ITENS'!$U$2:$U$4718)</f>
        <v>163264.742</v>
      </c>
      <c r="G30" s="25">
        <f>SUMIF('LISTA DOS ITENS'!$D$2:$D$4718,'RESUMO - LOTES E VMA'!$A30,'LISTA DOS ITENS'!$R$2:$R$4718)</f>
        <v>549610.0067</v>
      </c>
      <c r="H30" s="26">
        <f>SUMIF('LISTA DOS ITENS'!$D$2:$D$4718,'RESUMO - LOTES E VMA'!$A30,'LISTA DOS ITENS'!$S$2:$S$4718)</f>
        <v>550109.9411</v>
      </c>
      <c r="I30" s="27">
        <f>COUNTIF('LISTA DOS ITENS'!$D$2:$D$4718,'RESUMO - LOTES E VMA'!$A30)</f>
        <v>63</v>
      </c>
      <c r="J30" s="28">
        <f>'RESUMO - LOTES E VMA'!$F30/'RESUMO - LOTES E VMA'!$H30</f>
        <v>0.29678566</v>
      </c>
      <c r="K30" s="25">
        <f>IF('RESUMO - LOTES E VMA'!$J30&lt;0.05,'RESUMO - LOTES E VMA'!$H30*0.01,IF(AND('RESUMO - LOTES E VMA'!$J30&gt;=0.05,'RESUMO - LOTES E VMA'!$J30&lt;0.4),'RESUMO - LOTES E VMA'!$H30*0.01,'RESUMO - LOTES E VMA'!$H30*0.05))</f>
        <v>5501.099411</v>
      </c>
      <c r="L30" s="29" t="str">
        <f>IF(AND('RESUMO - LOTES E VMA'!$C30="SOBRE_EMP",'RESUMO - LOTES E VMA'!$G30&lt;=50000,'RESUMO - LOTES E VMA'!$K30&lt;=1000),"Envio para Sucata",IF(OR('RESUMO - LOTES E VMA'!$J30&lt;0.05,AND('RESUMO - LOTES E VMA'!$C30&lt;&gt;"SOBRE_EMP",'RESUMO - LOTES E VMA'!$E30&lt;=50000,'RESUMO - LOTES E VMA'!$K30&lt;1000)),"Envio para Sucata",IF(AND('RESUMO - LOTES E VMA'!$J30&gt;=0.05,'RESUMO - LOTES E VMA'!$J30&lt;0.4),"1% do Valor de Comparação do VMA","5% do Valor de Comparação do VMA")))</f>
        <v>1% do Valor de Comparação do VMA</v>
      </c>
      <c r="M30" s="29" t="str">
        <f>IF(AND('RESUMO - LOTES E VMA'!$L30&lt;&gt;"Envio para Sucata",'RESUMO - LOTES E VMA'!$K30&gt;=$P$2,'RESUMO - LOTES E VMA'!$H30&gt;=$Q$2,'RESUMO - LOTES E VMA'!$E30&gt;=$R$2),"Para Leilão","")</f>
        <v>Para Leilão</v>
      </c>
      <c r="N30" s="30"/>
      <c r="O30" s="31"/>
      <c r="P30" s="31"/>
      <c r="Q30" s="31"/>
      <c r="R30" s="31"/>
      <c r="S30" s="31"/>
      <c r="T30" s="31"/>
      <c r="U30" s="31"/>
      <c r="V30" s="31"/>
      <c r="W30" s="31"/>
      <c r="X30" s="31"/>
      <c r="Y30" s="31"/>
      <c r="Z30" s="31"/>
    </row>
    <row r="31" ht="15.75" customHeight="1">
      <c r="A31" s="22">
        <v>206645.0</v>
      </c>
      <c r="B31" s="23" t="str">
        <f t="array" ref="B31">INDEX('LISTA DOS ITENS'!$E$2:$E$4718,MATCH('RESUMO - LOTES E VMA'!$A31,'LISTA DOS ITENS'!$D$2:$D$4718,0))</f>
        <v>AL-26</v>
      </c>
      <c r="C31" s="24" t="str">
        <f t="array" ref="C31">IFERROR(VLOOKUP('RESUMO - LOTES E VMA'!$A31,SOBRE_EMP!$A:$B,2,0),INDEX('LISTA DOS ITENS'!$K:$K,MATCH('RESUMO - LOTES E VMA'!$A31,'LISTA DOS ITENS'!D:D,0)))</f>
        <v>SOBRE_EMP</v>
      </c>
      <c r="D31" s="24" t="str">
        <f t="array" ref="D31">INDEX('LISTA DOS ITENS'!C:C,MATCH('RESUMO - LOTES E VMA'!$A31,'LISTA DOS ITENS'!D:D,0))</f>
        <v>AGP/UN-BC</v>
      </c>
      <c r="E31" s="25">
        <f>SUMIF('LISTA DOS ITENS'!$D$2:$D$4718,'RESUMO - LOTES E VMA'!$A31,'LISTA DOS ITENS'!$P$2:$P$4718)</f>
        <v>502289.8313</v>
      </c>
      <c r="F31" s="25">
        <f>SUMIF('LISTA DOS ITENS'!$D$2:$D$4718,'RESUMO - LOTES E VMA'!$A31,'LISTA DOS ITENS'!$U$2:$U$4718)</f>
        <v>87256.25281</v>
      </c>
      <c r="G31" s="25">
        <f>SUMIF('LISTA DOS ITENS'!$D$2:$D$4718,'RESUMO - LOTES E VMA'!$A31,'LISTA DOS ITENS'!$R$2:$R$4718)</f>
        <v>644174.3689</v>
      </c>
      <c r="H31" s="26">
        <f>SUMIF('LISTA DOS ITENS'!$D$2:$D$4718,'RESUMO - LOTES E VMA'!$A31,'LISTA DOS ITENS'!$S$2:$S$4718)</f>
        <v>665313.2319</v>
      </c>
      <c r="I31" s="27">
        <f>COUNTIF('LISTA DOS ITENS'!$D$2:$D$4718,'RESUMO - LOTES E VMA'!$A31)</f>
        <v>96</v>
      </c>
      <c r="J31" s="28">
        <f>'RESUMO - LOTES E VMA'!$F31/'RESUMO - LOTES E VMA'!$H31</f>
        <v>0.1311506349</v>
      </c>
      <c r="K31" s="25">
        <f>IF('RESUMO - LOTES E VMA'!$J31&lt;0.05,'RESUMO - LOTES E VMA'!$H31*0.01,IF(AND('RESUMO - LOTES E VMA'!$J31&gt;=0.05,'RESUMO - LOTES E VMA'!$J31&lt;0.4),'RESUMO - LOTES E VMA'!$H31*0.01,'RESUMO - LOTES E VMA'!$H31*0.05))</f>
        <v>6653.132319</v>
      </c>
      <c r="L31" s="29" t="str">
        <f>IF(AND('RESUMO - LOTES E VMA'!$C31="SOBRE_EMP",'RESUMO - LOTES E VMA'!$G31&lt;=50000,'RESUMO - LOTES E VMA'!$K31&lt;=1000),"Envio para Sucata",IF(OR('RESUMO - LOTES E VMA'!$J31&lt;0.05,AND('RESUMO - LOTES E VMA'!$C31&lt;&gt;"SOBRE_EMP",'RESUMO - LOTES E VMA'!$E31&lt;=50000,'RESUMO - LOTES E VMA'!$K31&lt;1000)),"Envio para Sucata",IF(AND('RESUMO - LOTES E VMA'!$J31&gt;=0.05,'RESUMO - LOTES E VMA'!$J31&lt;0.4),"1% do Valor de Comparação do VMA","5% do Valor de Comparação do VMA")))</f>
        <v>1% do Valor de Comparação do VMA</v>
      </c>
      <c r="M31" s="29" t="str">
        <f>IF(AND('RESUMO - LOTES E VMA'!$L31&lt;&gt;"Envio para Sucata",'RESUMO - LOTES E VMA'!$K31&gt;=$P$2,'RESUMO - LOTES E VMA'!$H31&gt;=$Q$2,'RESUMO - LOTES E VMA'!$E31&gt;=$R$2),"Para Leilão","")</f>
        <v>Para Leilão</v>
      </c>
      <c r="N31" s="30"/>
      <c r="O31" s="31"/>
      <c r="P31" s="31"/>
      <c r="Q31" s="31"/>
      <c r="R31" s="31"/>
      <c r="S31" s="31"/>
      <c r="T31" s="31"/>
      <c r="U31" s="31"/>
      <c r="V31" s="31"/>
      <c r="W31" s="31"/>
      <c r="X31" s="31"/>
      <c r="Y31" s="31"/>
      <c r="Z31" s="31"/>
    </row>
    <row r="32" ht="15.75" customHeight="1">
      <c r="A32" s="22">
        <v>208658.0</v>
      </c>
      <c r="B32" s="23" t="str">
        <f t="array" ref="B32">INDEX('LISTA DOS ITENS'!$E$2:$E$4718,MATCH('RESUMO - LOTES E VMA'!$A32,'LISTA DOS ITENS'!$D$2:$D$4718,0))</f>
        <v>AL-17</v>
      </c>
      <c r="C32" s="24" t="str">
        <f t="array" ref="C32">IFERROR(VLOOKUP('RESUMO - LOTES E VMA'!$A32,SOBRE_EMP!$A:$B,2,0),INDEX('LISTA DOS ITENS'!$K:$K,MATCH('RESUMO - LOTES E VMA'!$A32,'LISTA DOS ITENS'!D:D,0)))</f>
        <v>CONS/NAC</v>
      </c>
      <c r="D32" s="24" t="str">
        <f t="array" ref="D32">INDEX('LISTA DOS ITENS'!C:C,MATCH('RESUMO - LOTES E VMA'!$A32,'LISTA DOS ITENS'!D:D,0))</f>
        <v>POCOS/SPO</v>
      </c>
      <c r="E32" s="25">
        <f>SUMIF('LISTA DOS ITENS'!$D$2:$D$4718,'RESUMO - LOTES E VMA'!$A32,'LISTA DOS ITENS'!$P$2:$P$4718)</f>
        <v>488877.902</v>
      </c>
      <c r="F32" s="25">
        <f>SUMIF('LISTA DOS ITENS'!$D$2:$D$4718,'RESUMO - LOTES E VMA'!$A32,'LISTA DOS ITENS'!$U$2:$U$4718)</f>
        <v>34306.28391</v>
      </c>
      <c r="G32" s="25">
        <f>SUMIF('LISTA DOS ITENS'!$D$2:$D$4718,'RESUMO - LOTES E VMA'!$A32,'LISTA DOS ITENS'!$R$2:$R$4718)</f>
        <v>488877.94</v>
      </c>
      <c r="H32" s="26">
        <f>SUMIF('LISTA DOS ITENS'!$D$2:$D$4718,'RESUMO - LOTES E VMA'!$A32,'LISTA DOS ITENS'!$S$2:$S$4718)</f>
        <v>488877.94</v>
      </c>
      <c r="I32" s="27">
        <f>COUNTIF('LISTA DOS ITENS'!$D$2:$D$4718,'RESUMO - LOTES E VMA'!$A32)</f>
        <v>3</v>
      </c>
      <c r="J32" s="28">
        <f>'RESUMO - LOTES E VMA'!$F32/'RESUMO - LOTES E VMA'!$H32</f>
        <v>0.07017351593</v>
      </c>
      <c r="K32" s="25">
        <f>IF('RESUMO - LOTES E VMA'!$J32&lt;0.05,'RESUMO - LOTES E VMA'!$H32*0.01,IF(AND('RESUMO - LOTES E VMA'!$J32&gt;=0.05,'RESUMO - LOTES E VMA'!$J32&lt;0.4),'RESUMO - LOTES E VMA'!$H32*0.01,'RESUMO - LOTES E VMA'!$H32*0.05))</f>
        <v>4888.7794</v>
      </c>
      <c r="L32" s="29" t="str">
        <f>IF(AND('RESUMO - LOTES E VMA'!$C32="SOBRE_EMP",'RESUMO - LOTES E VMA'!$G32&lt;=50000,'RESUMO - LOTES E VMA'!$K32&lt;=1000),"Envio para Sucata",IF(OR('RESUMO - LOTES E VMA'!$J32&lt;0.05,AND('RESUMO - LOTES E VMA'!$C32&lt;&gt;"SOBRE_EMP",'RESUMO - LOTES E VMA'!$E32&lt;=50000,'RESUMO - LOTES E VMA'!$K32&lt;1000)),"Envio para Sucata",IF(AND('RESUMO - LOTES E VMA'!$J32&gt;=0.05,'RESUMO - LOTES E VMA'!$J32&lt;0.4),"1% do Valor de Comparação do VMA","5% do Valor de Comparação do VMA")))</f>
        <v>1% do Valor de Comparação do VMA</v>
      </c>
      <c r="M32" s="29" t="str">
        <f>IF(AND('RESUMO - LOTES E VMA'!$L32&lt;&gt;"Envio para Sucata",'RESUMO - LOTES E VMA'!$K32&gt;=$P$2,'RESUMO - LOTES E VMA'!$H32&gt;=$Q$2,'RESUMO - LOTES E VMA'!$E32&gt;=$R$2),"Para Leilão","")</f>
        <v>Para Leilão</v>
      </c>
      <c r="N32" s="30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</row>
    <row r="33" ht="15.75" customHeight="1">
      <c r="A33" s="22">
        <v>206546.0</v>
      </c>
      <c r="B33" s="23" t="str">
        <f t="array" ref="B33">INDEX('LISTA DOS ITENS'!$E$2:$E$4718,MATCH('RESUMO - LOTES E VMA'!$A33,'LISTA DOS ITENS'!$D$2:$D$4718,0))</f>
        <v>AL-17</v>
      </c>
      <c r="C33" s="24" t="str">
        <f t="array" ref="C33">IFERROR(VLOOKUP('RESUMO - LOTES E VMA'!$A33,SOBRE_EMP!$A:$B,2,0),INDEX('LISTA DOS ITENS'!$K:$K,MATCH('RESUMO - LOTES E VMA'!$A33,'LISTA DOS ITENS'!D:D,0)))</f>
        <v>CONS/IAMN</v>
      </c>
      <c r="D33" s="24" t="str">
        <f t="array" ref="D33">INDEX('LISTA DOS ITENS'!C:C,MATCH('RESUMO - LOTES E VMA'!$A33,'LISTA DOS ITENS'!D:D,0))</f>
        <v>AGP/UN-BC</v>
      </c>
      <c r="E33" s="25">
        <f>SUMIF('LISTA DOS ITENS'!$D$2:$D$4718,'RESUMO - LOTES E VMA'!$A33,'LISTA DOS ITENS'!$P$2:$P$4718)</f>
        <v>404258.5267</v>
      </c>
      <c r="F33" s="25">
        <f>SUMIF('LISTA DOS ITENS'!$D$2:$D$4718,'RESUMO - LOTES E VMA'!$A33,'LISTA DOS ITENS'!$U$2:$U$4718)</f>
        <v>20513.49523</v>
      </c>
      <c r="G33" s="25">
        <f>SUMIF('LISTA DOS ITENS'!$D$2:$D$4718,'RESUMO - LOTES E VMA'!$A33,'LISTA DOS ITENS'!$R$2:$R$4718)</f>
        <v>404258.53</v>
      </c>
      <c r="H33" s="26">
        <f>SUMIF('LISTA DOS ITENS'!$D$2:$D$4718,'RESUMO - LOTES E VMA'!$A33,'LISTA DOS ITENS'!$S$2:$S$4718)</f>
        <v>404258.53</v>
      </c>
      <c r="I33" s="27">
        <f>COUNTIF('LISTA DOS ITENS'!$D$2:$D$4718,'RESUMO - LOTES E VMA'!$A33)</f>
        <v>1</v>
      </c>
      <c r="J33" s="28">
        <f>'RESUMO - LOTES E VMA'!$F33/'RESUMO - LOTES E VMA'!$H33</f>
        <v>0.05074350621</v>
      </c>
      <c r="K33" s="25">
        <f>IF('RESUMO - LOTES E VMA'!$J33&lt;0.05,'RESUMO - LOTES E VMA'!$H33*0.01,IF(AND('RESUMO - LOTES E VMA'!$J33&gt;=0.05,'RESUMO - LOTES E VMA'!$J33&lt;0.4),'RESUMO - LOTES E VMA'!$H33*0.01,'RESUMO - LOTES E VMA'!$H33*0.05))</f>
        <v>4042.5853</v>
      </c>
      <c r="L33" s="29" t="str">
        <f>IF(AND('RESUMO - LOTES E VMA'!$C33="SOBRE_EMP",'RESUMO - LOTES E VMA'!$G33&lt;=50000,'RESUMO - LOTES E VMA'!$K33&lt;=1000),"Envio para Sucata",IF(OR('RESUMO - LOTES E VMA'!$J33&lt;0.05,AND('RESUMO - LOTES E VMA'!$C33&lt;&gt;"SOBRE_EMP",'RESUMO - LOTES E VMA'!$E33&lt;=50000,'RESUMO - LOTES E VMA'!$K33&lt;1000)),"Envio para Sucata",IF(AND('RESUMO - LOTES E VMA'!$J33&gt;=0.05,'RESUMO - LOTES E VMA'!$J33&lt;0.4),"1% do Valor de Comparação do VMA","5% do Valor de Comparação do VMA")))</f>
        <v>1% do Valor de Comparação do VMA</v>
      </c>
      <c r="M33" s="29" t="str">
        <f>IF(AND('RESUMO - LOTES E VMA'!$L33&lt;&gt;"Envio para Sucata",'RESUMO - LOTES E VMA'!$K33&gt;=$P$2,'RESUMO - LOTES E VMA'!$H33&gt;=$Q$2,'RESUMO - LOTES E VMA'!$E33&gt;=$R$2),"Para Leilão","")</f>
        <v>Para Leilão</v>
      </c>
      <c r="N33" s="30"/>
      <c r="O33" s="31"/>
      <c r="P33" s="31"/>
      <c r="Q33" s="31"/>
      <c r="R33" s="31"/>
      <c r="S33" s="31"/>
      <c r="T33" s="31"/>
      <c r="U33" s="31"/>
      <c r="V33" s="31"/>
      <c r="W33" s="31"/>
      <c r="X33" s="31"/>
      <c r="Y33" s="31"/>
      <c r="Z33" s="31"/>
    </row>
    <row r="34" ht="15.75" customHeight="1">
      <c r="A34" s="22">
        <v>207782.0</v>
      </c>
      <c r="B34" s="23" t="str">
        <f t="array" ref="B34">INDEX('LISTA DOS ITENS'!$E$2:$E$4718,MATCH('RESUMO - LOTES E VMA'!$A34,'LISTA DOS ITENS'!$D$2:$D$4718,0))</f>
        <v>AL-03</v>
      </c>
      <c r="C34" s="24" t="str">
        <f t="array" ref="C34">IFERROR(VLOOKUP('RESUMO - LOTES E VMA'!$A34,SOBRE_EMP!$A:$B,2,0),INDEX('LISTA DOS ITENS'!$K:$K,MATCH('RESUMO - LOTES E VMA'!$A34,'LISTA DOS ITENS'!D:D,0)))</f>
        <v>SOBRE_EMP</v>
      </c>
      <c r="D34" s="24" t="str">
        <f t="array" ref="D34">INDEX('LISTA DOS ITENS'!C:C,MATCH('RESUMO - LOTES E VMA'!$A34,'LISTA DOS ITENS'!D:D,0))</f>
        <v>AGP/UN-BC</v>
      </c>
      <c r="E34" s="25">
        <f>SUMIF('LISTA DOS ITENS'!$D$2:$D$4718,'RESUMO - LOTES E VMA'!$A34,'LISTA DOS ITENS'!$P$2:$P$4718)</f>
        <v>386789.7252</v>
      </c>
      <c r="F34" s="25">
        <f>SUMIF('LISTA DOS ITENS'!$D$2:$D$4718,'RESUMO - LOTES E VMA'!$A34,'LISTA DOS ITENS'!$U$2:$U$4718)</f>
        <v>50903.17522</v>
      </c>
      <c r="G34" s="25">
        <f>SUMIF('LISTA DOS ITENS'!$D$2:$D$4718,'RESUMO - LOTES E VMA'!$A34,'LISTA DOS ITENS'!$R$2:$R$4718)</f>
        <v>431873.53</v>
      </c>
      <c r="H34" s="26">
        <f>SUMIF('LISTA DOS ITENS'!$D$2:$D$4718,'RESUMO - LOTES E VMA'!$A34,'LISTA DOS ITENS'!$S$2:$S$4718)</f>
        <v>434640.6725</v>
      </c>
      <c r="I34" s="27">
        <f>COUNTIF('LISTA DOS ITENS'!$D$2:$D$4718,'RESUMO - LOTES E VMA'!$A34)</f>
        <v>80</v>
      </c>
      <c r="J34" s="28">
        <f>'RESUMO - LOTES E VMA'!$F34/'RESUMO - LOTES E VMA'!$H34</f>
        <v>0.1171155358</v>
      </c>
      <c r="K34" s="25">
        <f>IF('RESUMO - LOTES E VMA'!$J34&lt;0.05,'RESUMO - LOTES E VMA'!$H34*0.01,IF(AND('RESUMO - LOTES E VMA'!$J34&gt;=0.05,'RESUMO - LOTES E VMA'!$J34&lt;0.4),'RESUMO - LOTES E VMA'!$H34*0.01,'RESUMO - LOTES E VMA'!$H34*0.05))</f>
        <v>4346.406725</v>
      </c>
      <c r="L34" s="29" t="str">
        <f>IF(AND('RESUMO - LOTES E VMA'!$C34="SOBRE_EMP",'RESUMO - LOTES E VMA'!$G34&lt;=50000,'RESUMO - LOTES E VMA'!$K34&lt;=1000),"Envio para Sucata",IF(OR('RESUMO - LOTES E VMA'!$J34&lt;0.05,AND('RESUMO - LOTES E VMA'!$C34&lt;&gt;"SOBRE_EMP",'RESUMO - LOTES E VMA'!$E34&lt;=50000,'RESUMO - LOTES E VMA'!$K34&lt;1000)),"Envio para Sucata",IF(AND('RESUMO - LOTES E VMA'!$J34&gt;=0.05,'RESUMO - LOTES E VMA'!$J34&lt;0.4),"1% do Valor de Comparação do VMA","5% do Valor de Comparação do VMA")))</f>
        <v>1% do Valor de Comparação do VMA</v>
      </c>
      <c r="M34" s="29" t="str">
        <f>IF(AND('RESUMO - LOTES E VMA'!$L34&lt;&gt;"Envio para Sucata",'RESUMO - LOTES E VMA'!$K34&gt;=$P$2,'RESUMO - LOTES E VMA'!$H34&gt;=$Q$2,'RESUMO - LOTES E VMA'!$E34&gt;=$R$2),"Para Leilão","")</f>
        <v>Para Leilão</v>
      </c>
      <c r="N34" s="30"/>
      <c r="O34" s="31"/>
      <c r="P34" s="31"/>
      <c r="Q34" s="31"/>
      <c r="R34" s="31"/>
      <c r="S34" s="31"/>
      <c r="T34" s="31"/>
      <c r="U34" s="31"/>
      <c r="V34" s="31"/>
      <c r="W34" s="31"/>
      <c r="X34" s="31"/>
      <c r="Y34" s="31"/>
      <c r="Z34" s="31"/>
    </row>
    <row r="35" ht="15.75" customHeight="1">
      <c r="A35" s="22">
        <v>207378.0</v>
      </c>
      <c r="B35" s="23" t="str">
        <f t="array" ref="B35">INDEX('LISTA DOS ITENS'!$E$2:$E$4718,MATCH('RESUMO - LOTES E VMA'!$A35,'LISTA DOS ITENS'!$D$2:$D$4718,0))</f>
        <v>AL-13</v>
      </c>
      <c r="C35" s="24" t="str">
        <f t="array" ref="C35">IFERROR(VLOOKUP('RESUMO - LOTES E VMA'!$A35,SOBRE_EMP!$A:$B,2,0),INDEX('LISTA DOS ITENS'!$K:$K,MATCH('RESUMO - LOTES E VMA'!$A35,'LISTA DOS ITENS'!D:D,0)))</f>
        <v>A RECUPER</v>
      </c>
      <c r="D35" s="24" t="str">
        <f t="array" ref="D35">INDEX('LISTA DOS ITENS'!C:C,MATCH('RESUMO - LOTES E VMA'!$A35,'LISTA DOS ITENS'!D:D,0))</f>
        <v>AGP/UN-BC</v>
      </c>
      <c r="E35" s="25">
        <f>SUMIF('LISTA DOS ITENS'!$D$2:$D$4718,'RESUMO - LOTES E VMA'!$A35,'LISTA DOS ITENS'!$P$2:$P$4718)</f>
        <v>384141.11</v>
      </c>
      <c r="F35" s="25">
        <f>SUMIF('LISTA DOS ITENS'!$D$2:$D$4718,'RESUMO - LOTES E VMA'!$A35,'LISTA DOS ITENS'!$U$2:$U$4718)</f>
        <v>3164506.951</v>
      </c>
      <c r="G35" s="25">
        <f>SUMIF('LISTA DOS ITENS'!$D$2:$D$4718,'RESUMO - LOTES E VMA'!$A35,'LISTA DOS ITENS'!$R$2:$R$4718)</f>
        <v>3165761.107</v>
      </c>
      <c r="H35" s="26">
        <f>SUMIF('LISTA DOS ITENS'!$D$2:$D$4718,'RESUMO - LOTES E VMA'!$A35,'LISTA DOS ITENS'!$S$2:$S$4718)</f>
        <v>3165761.107</v>
      </c>
      <c r="I35" s="27">
        <f>COUNTIF('LISTA DOS ITENS'!$D$2:$D$4718,'RESUMO - LOTES E VMA'!$A35)</f>
        <v>11</v>
      </c>
      <c r="J35" s="28">
        <f>'RESUMO - LOTES E VMA'!$F35/'RESUMO - LOTES E VMA'!$H35</f>
        <v>0.9996038375</v>
      </c>
      <c r="K35" s="25">
        <f>IF('RESUMO - LOTES E VMA'!$J35&lt;0.05,'RESUMO - LOTES E VMA'!$H35*0.01,IF(AND('RESUMO - LOTES E VMA'!$J35&gt;=0.05,'RESUMO - LOTES E VMA'!$J35&lt;0.4),'RESUMO - LOTES E VMA'!$H35*0.01,'RESUMO - LOTES E VMA'!$H35*0.05))</f>
        <v>158288.0554</v>
      </c>
      <c r="L35" s="29" t="str">
        <f>IF(AND('RESUMO - LOTES E VMA'!$C35="SOBRE_EMP",'RESUMO - LOTES E VMA'!$G35&lt;=50000,'RESUMO - LOTES E VMA'!$K35&lt;=1000),"Envio para Sucata",IF(OR('RESUMO - LOTES E VMA'!$J35&lt;0.05,AND('RESUMO - LOTES E VMA'!$C35&lt;&gt;"SOBRE_EMP",'RESUMO - LOTES E VMA'!$E35&lt;=50000,'RESUMO - LOTES E VMA'!$K35&lt;1000)),"Envio para Sucata",IF(AND('RESUMO - LOTES E VMA'!$J35&gt;=0.05,'RESUMO - LOTES E VMA'!$J35&lt;0.4),"1% do Valor de Comparação do VMA","5% do Valor de Comparação do VMA")))</f>
        <v>5% do Valor de Comparação do VMA</v>
      </c>
      <c r="M35" s="29" t="str">
        <f>IF(AND('RESUMO - LOTES E VMA'!$L35&lt;&gt;"Envio para Sucata",'RESUMO - LOTES E VMA'!$K35&gt;=$P$2,'RESUMO - LOTES E VMA'!$H35&gt;=$Q$2,'RESUMO - LOTES E VMA'!$E35&gt;=$R$2),"Para Leilão","")</f>
        <v>Para Leilão</v>
      </c>
      <c r="N35" s="30"/>
      <c r="O35" s="31"/>
      <c r="P35" s="31"/>
      <c r="Q35" s="31"/>
      <c r="R35" s="31"/>
      <c r="S35" s="31"/>
      <c r="T35" s="31"/>
      <c r="U35" s="31"/>
      <c r="V35" s="31"/>
      <c r="W35" s="31"/>
      <c r="X35" s="31"/>
      <c r="Y35" s="31"/>
      <c r="Z35" s="31"/>
    </row>
    <row r="36" ht="15.75" customHeight="1">
      <c r="A36" s="22">
        <v>208722.0</v>
      </c>
      <c r="B36" s="23" t="str">
        <f t="array" ref="B36">INDEX('LISTA DOS ITENS'!$E$2:$E$4718,MATCH('RESUMO - LOTES E VMA'!$A36,'LISTA DOS ITENS'!$D$2:$D$4718,0))</f>
        <v>AL-12</v>
      </c>
      <c r="C36" s="24" t="str">
        <f t="array" ref="C36">IFERROR(VLOOKUP('RESUMO - LOTES E VMA'!$A36,SOBRE_EMP!$A:$B,2,0),INDEX('LISTA DOS ITENS'!$K:$K,MATCH('RESUMO - LOTES E VMA'!$A36,'LISTA DOS ITENS'!D:D,0)))</f>
        <v>IMOB/NAC</v>
      </c>
      <c r="D36" s="24" t="str">
        <f t="array" ref="D36">INDEX('LISTA DOS ITENS'!C:C,MATCH('RESUMO - LOTES E VMA'!$A36,'LISTA DOS ITENS'!D:D,0))</f>
        <v>SUB/ES</v>
      </c>
      <c r="E36" s="25">
        <f>SUMIF('LISTA DOS ITENS'!$D$2:$D$4718,'RESUMO - LOTES E VMA'!$A36,'LISTA DOS ITENS'!$P$2:$P$4718)</f>
        <v>371563.47</v>
      </c>
      <c r="F36" s="25">
        <f>SUMIF('LISTA DOS ITENS'!$D$2:$D$4718,'RESUMO - LOTES E VMA'!$A36,'LISTA DOS ITENS'!$U$2:$U$4718)</f>
        <v>25553.76932</v>
      </c>
      <c r="G36" s="25">
        <f>SUMIF('LISTA DOS ITENS'!$D$2:$D$4718,'RESUMO - LOTES E VMA'!$A36,'LISTA DOS ITENS'!$R$2:$R$4718)</f>
        <v>387059.9729</v>
      </c>
      <c r="H36" s="26">
        <f>SUMIF('LISTA DOS ITENS'!$D$2:$D$4718,'RESUMO - LOTES E VMA'!$A36,'LISTA DOS ITENS'!$S$2:$S$4718)</f>
        <v>387059.9729</v>
      </c>
      <c r="I36" s="27">
        <f>COUNTIF('LISTA DOS ITENS'!$D$2:$D$4718,'RESUMO - LOTES E VMA'!$A36)</f>
        <v>3</v>
      </c>
      <c r="J36" s="28">
        <f>'RESUMO - LOTES E VMA'!$F36/'RESUMO - LOTES E VMA'!$H36</f>
        <v>0.06602018062</v>
      </c>
      <c r="K36" s="25">
        <f>IF('RESUMO - LOTES E VMA'!$J36&lt;0.05,'RESUMO - LOTES E VMA'!$H36*0.01,IF(AND('RESUMO - LOTES E VMA'!$J36&gt;=0.05,'RESUMO - LOTES E VMA'!$J36&lt;0.4),'RESUMO - LOTES E VMA'!$H36*0.01,'RESUMO - LOTES E VMA'!$H36*0.05))</f>
        <v>3870.599729</v>
      </c>
      <c r="L36" s="29" t="str">
        <f>IF(AND('RESUMO - LOTES E VMA'!$C36="SOBRE_EMP",'RESUMO - LOTES E VMA'!$G36&lt;=50000,'RESUMO - LOTES E VMA'!$K36&lt;=1000),"Envio para Sucata",IF(OR('RESUMO - LOTES E VMA'!$J36&lt;0.05,AND('RESUMO - LOTES E VMA'!$C36&lt;&gt;"SOBRE_EMP",'RESUMO - LOTES E VMA'!$E36&lt;=50000,'RESUMO - LOTES E VMA'!$K36&lt;1000)),"Envio para Sucata",IF(AND('RESUMO - LOTES E VMA'!$J36&gt;=0.05,'RESUMO - LOTES E VMA'!$J36&lt;0.4),"1% do Valor de Comparação do VMA","5% do Valor de Comparação do VMA")))</f>
        <v>1% do Valor de Comparação do VMA</v>
      </c>
      <c r="M36" s="29" t="str">
        <f>IF(AND('RESUMO - LOTES E VMA'!$L36&lt;&gt;"Envio para Sucata",'RESUMO - LOTES E VMA'!$K36&gt;=$P$2,'RESUMO - LOTES E VMA'!$H36&gt;=$Q$2,'RESUMO - LOTES E VMA'!$E36&gt;=$R$2),"Para Leilão","")</f>
        <v>Para Leilão</v>
      </c>
      <c r="N36" s="30"/>
      <c r="O36" s="31"/>
      <c r="P36" s="31"/>
      <c r="Q36" s="31"/>
      <c r="R36" s="31"/>
      <c r="S36" s="31"/>
      <c r="T36" s="31"/>
      <c r="U36" s="31"/>
      <c r="V36" s="31"/>
      <c r="W36" s="31"/>
      <c r="X36" s="31"/>
      <c r="Y36" s="31"/>
      <c r="Z36" s="31"/>
    </row>
    <row r="37" ht="15.75" customHeight="1">
      <c r="A37" s="22">
        <v>207322.0</v>
      </c>
      <c r="B37" s="23" t="str">
        <f t="array" ref="B37">INDEX('LISTA DOS ITENS'!$E$2:$E$4718,MATCH('RESUMO - LOTES E VMA'!$A37,'LISTA DOS ITENS'!$D$2:$D$4718,0))</f>
        <v>AL-18</v>
      </c>
      <c r="C37" s="24" t="str">
        <f t="array" ref="C37">IFERROR(VLOOKUP('RESUMO - LOTES E VMA'!$A37,SOBRE_EMP!$A:$B,2,0),INDEX('LISTA DOS ITENS'!$K:$K,MATCH('RESUMO - LOTES E VMA'!$A37,'LISTA DOS ITENS'!D:D,0)))</f>
        <v>SOBRE_EMP</v>
      </c>
      <c r="D37" s="24" t="str">
        <f t="array" ref="D37">INDEX('LISTA DOS ITENS'!C:C,MATCH('RESUMO - LOTES E VMA'!$A37,'LISTA DOS ITENS'!D:D,0))</f>
        <v>AGP/UN-BC</v>
      </c>
      <c r="E37" s="25">
        <f>SUMIF('LISTA DOS ITENS'!$D$2:$D$4718,'RESUMO - LOTES E VMA'!$A37,'LISTA DOS ITENS'!$P$2:$P$4718)</f>
        <v>366270.185</v>
      </c>
      <c r="F37" s="25">
        <f>SUMIF('LISTA DOS ITENS'!$D$2:$D$4718,'RESUMO - LOTES E VMA'!$A37,'LISTA DOS ITENS'!$U$2:$U$4718)</f>
        <v>47595.68897</v>
      </c>
      <c r="G37" s="25">
        <f>SUMIF('LISTA DOS ITENS'!$D$2:$D$4718,'RESUMO - LOTES E VMA'!$A37,'LISTA DOS ITENS'!$R$2:$R$4718)</f>
        <v>562694.272</v>
      </c>
      <c r="H37" s="26">
        <f>SUMIF('LISTA DOS ITENS'!$D$2:$D$4718,'RESUMO - LOTES E VMA'!$A37,'LISTA DOS ITENS'!$S$2:$S$4718)</f>
        <v>574005.972</v>
      </c>
      <c r="I37" s="27">
        <f>COUNTIF('LISTA DOS ITENS'!$D$2:$D$4718,'RESUMO - LOTES E VMA'!$A37)</f>
        <v>98</v>
      </c>
      <c r="J37" s="28">
        <f>'RESUMO - LOTES E VMA'!$F37/'RESUMO - LOTES E VMA'!$H37</f>
        <v>0.08291845607</v>
      </c>
      <c r="K37" s="25">
        <f>IF('RESUMO - LOTES E VMA'!$J37&lt;0.05,'RESUMO - LOTES E VMA'!$H37*0.01,IF(AND('RESUMO - LOTES E VMA'!$J37&gt;=0.05,'RESUMO - LOTES E VMA'!$J37&lt;0.4),'RESUMO - LOTES E VMA'!$H37*0.01,'RESUMO - LOTES E VMA'!$H37*0.05))</f>
        <v>5740.05972</v>
      </c>
      <c r="L37" s="29" t="str">
        <f>IF(AND('RESUMO - LOTES E VMA'!$C37="SOBRE_EMP",'RESUMO - LOTES E VMA'!$G37&lt;=50000,'RESUMO - LOTES E VMA'!$K37&lt;=1000),"Envio para Sucata",IF(OR('RESUMO - LOTES E VMA'!$J37&lt;0.05,AND('RESUMO - LOTES E VMA'!$C37&lt;&gt;"SOBRE_EMP",'RESUMO - LOTES E VMA'!$E37&lt;=50000,'RESUMO - LOTES E VMA'!$K37&lt;1000)),"Envio para Sucata",IF(AND('RESUMO - LOTES E VMA'!$J37&gt;=0.05,'RESUMO - LOTES E VMA'!$J37&lt;0.4),"1% do Valor de Comparação do VMA","5% do Valor de Comparação do VMA")))</f>
        <v>1% do Valor de Comparação do VMA</v>
      </c>
      <c r="M37" s="29" t="str">
        <f>IF(AND('RESUMO - LOTES E VMA'!$L37&lt;&gt;"Envio para Sucata",'RESUMO - LOTES E VMA'!$K37&gt;=$P$2,'RESUMO - LOTES E VMA'!$H37&gt;=$Q$2,'RESUMO - LOTES E VMA'!$E37&gt;=$R$2),"Para Leilão","")</f>
        <v>Para Leilão</v>
      </c>
      <c r="N37" s="30"/>
      <c r="O37" s="31"/>
      <c r="P37" s="31"/>
      <c r="Q37" s="31"/>
      <c r="R37" s="31"/>
      <c r="S37" s="31"/>
      <c r="T37" s="31"/>
      <c r="U37" s="31"/>
      <c r="V37" s="31"/>
      <c r="W37" s="31"/>
      <c r="X37" s="31"/>
      <c r="Y37" s="31"/>
      <c r="Z37" s="31"/>
    </row>
    <row r="38" ht="15.75" customHeight="1">
      <c r="A38" s="22">
        <v>207263.0</v>
      </c>
      <c r="B38" s="23" t="str">
        <f t="array" ref="B38">INDEX('LISTA DOS ITENS'!$E$2:$E$4718,MATCH('RESUMO - LOTES E VMA'!$A38,'LISTA DOS ITENS'!$D$2:$D$4718,0))</f>
        <v>AL-17</v>
      </c>
      <c r="C38" s="24" t="str">
        <f t="array" ref="C38">IFERROR(VLOOKUP('RESUMO - LOTES E VMA'!$A38,SOBRE_EMP!$A:$B,2,0),INDEX('LISTA DOS ITENS'!$K:$K,MATCH('RESUMO - LOTES E VMA'!$A38,'LISTA DOS ITENS'!D:D,0)))</f>
        <v>IMOB/NAC</v>
      </c>
      <c r="D38" s="24" t="str">
        <f t="array" ref="D38">INDEX('LISTA DOS ITENS'!C:C,MATCH('RESUMO - LOTES E VMA'!$A38,'LISTA DOS ITENS'!D:D,0))</f>
        <v>AGP/UN-BC</v>
      </c>
      <c r="E38" s="25">
        <f>SUMIF('LISTA DOS ITENS'!$D$2:$D$4718,'RESUMO - LOTES E VMA'!$A38,'LISTA DOS ITENS'!$P$2:$P$4718)</f>
        <v>337134.9755</v>
      </c>
      <c r="F38" s="25">
        <f>SUMIF('LISTA DOS ITENS'!$D$2:$D$4718,'RESUMO - LOTES E VMA'!$A38,'LISTA DOS ITENS'!$U$2:$U$4718)</f>
        <v>52972.70951</v>
      </c>
      <c r="G38" s="25">
        <f>SUMIF('LISTA DOS ITENS'!$D$2:$D$4718,'RESUMO - LOTES E VMA'!$A38,'LISTA DOS ITENS'!$R$2:$R$4718)</f>
        <v>337133.2</v>
      </c>
      <c r="H38" s="26">
        <f>SUMIF('LISTA DOS ITENS'!$D$2:$D$4718,'RESUMO - LOTES E VMA'!$A38,'LISTA DOS ITENS'!$S$2:$S$4718)</f>
        <v>337135.04</v>
      </c>
      <c r="I38" s="27">
        <f>COUNTIF('LISTA DOS ITENS'!$D$2:$D$4718,'RESUMO - LOTES E VMA'!$A38)</f>
        <v>2</v>
      </c>
      <c r="J38" s="28">
        <f>'RESUMO - LOTES E VMA'!$F38/'RESUMO - LOTES E VMA'!$H38</f>
        <v>0.1571260867</v>
      </c>
      <c r="K38" s="25">
        <f>IF('RESUMO - LOTES E VMA'!$J38&lt;0.05,'RESUMO - LOTES E VMA'!$H38*0.01,IF(AND('RESUMO - LOTES E VMA'!$J38&gt;=0.05,'RESUMO - LOTES E VMA'!$J38&lt;0.4),'RESUMO - LOTES E VMA'!$H38*0.01,'RESUMO - LOTES E VMA'!$H38*0.05))</f>
        <v>3371.3504</v>
      </c>
      <c r="L38" s="29" t="str">
        <f>IF(AND('RESUMO - LOTES E VMA'!$C38="SOBRE_EMP",'RESUMO - LOTES E VMA'!$G38&lt;=50000,'RESUMO - LOTES E VMA'!$K38&lt;=1000),"Envio para Sucata",IF(OR('RESUMO - LOTES E VMA'!$J38&lt;0.05,AND('RESUMO - LOTES E VMA'!$C38&lt;&gt;"SOBRE_EMP",'RESUMO - LOTES E VMA'!$E38&lt;=50000,'RESUMO - LOTES E VMA'!$K38&lt;1000)),"Envio para Sucata",IF(AND('RESUMO - LOTES E VMA'!$J38&gt;=0.05,'RESUMO - LOTES E VMA'!$J38&lt;0.4),"1% do Valor de Comparação do VMA","5% do Valor de Comparação do VMA")))</f>
        <v>1% do Valor de Comparação do VMA</v>
      </c>
      <c r="M38" s="29" t="str">
        <f>IF(AND('RESUMO - LOTES E VMA'!$L38&lt;&gt;"Envio para Sucata",'RESUMO - LOTES E VMA'!$K38&gt;=$P$2,'RESUMO - LOTES E VMA'!$H38&gt;=$Q$2,'RESUMO - LOTES E VMA'!$E38&gt;=$R$2),"Para Leilão","")</f>
        <v>Para Leilão</v>
      </c>
      <c r="N38" s="30"/>
      <c r="O38" s="31"/>
      <c r="P38" s="31"/>
      <c r="Q38" s="31"/>
      <c r="R38" s="31"/>
      <c r="S38" s="31"/>
      <c r="T38" s="31"/>
      <c r="U38" s="31"/>
      <c r="V38" s="31"/>
      <c r="W38" s="31"/>
      <c r="X38" s="31"/>
      <c r="Y38" s="31"/>
      <c r="Z38" s="31"/>
    </row>
    <row r="39" ht="15.75" customHeight="1">
      <c r="A39" s="22">
        <v>204952.0</v>
      </c>
      <c r="B39" s="23" t="str">
        <f t="array" ref="B39">INDEX('LISTA DOS ITENS'!$E$2:$E$4718,MATCH('RESUMO - LOTES E VMA'!$A39,'LISTA DOS ITENS'!$D$2:$D$4718,0))</f>
        <v>AL-17</v>
      </c>
      <c r="C39" s="24" t="str">
        <f t="array" ref="C39">IFERROR(VLOOKUP('RESUMO - LOTES E VMA'!$A39,SOBRE_EMP!$A:$B,2,0),INDEX('LISTA DOS ITENS'!$K:$K,MATCH('RESUMO - LOTES E VMA'!$A39,'LISTA DOS ITENS'!D:D,0)))</f>
        <v>IMOB/NAC</v>
      </c>
      <c r="D39" s="24" t="str">
        <f t="array" ref="D39">INDEX('LISTA DOS ITENS'!C:C,MATCH('RESUMO - LOTES E VMA'!$A39,'LISTA DOS ITENS'!D:D,0))</f>
        <v>POCOS/SPO</v>
      </c>
      <c r="E39" s="25">
        <f>SUMIF('LISTA DOS ITENS'!$D$2:$D$4718,'RESUMO - LOTES E VMA'!$A39,'LISTA DOS ITENS'!$P$2:$P$4718)</f>
        <v>324751.8629</v>
      </c>
      <c r="F39" s="25">
        <f>SUMIF('LISTA DOS ITENS'!$D$2:$D$4718,'RESUMO - LOTES E VMA'!$A39,'LISTA DOS ITENS'!$U$2:$U$4718)</f>
        <v>88926.60021</v>
      </c>
      <c r="G39" s="25">
        <f>SUMIF('LISTA DOS ITENS'!$D$2:$D$4718,'RESUMO - LOTES E VMA'!$A39,'LISTA DOS ITENS'!$R$2:$R$4718)</f>
        <v>324751.86</v>
      </c>
      <c r="H39" s="26">
        <f>SUMIF('LISTA DOS ITENS'!$D$2:$D$4718,'RESUMO - LOTES E VMA'!$A39,'LISTA DOS ITENS'!$S$2:$S$4718)</f>
        <v>324751.8629</v>
      </c>
      <c r="I39" s="27">
        <f>COUNTIF('LISTA DOS ITENS'!$D$2:$D$4718,'RESUMO - LOTES E VMA'!$A39)</f>
        <v>1</v>
      </c>
      <c r="J39" s="28">
        <f>'RESUMO - LOTES E VMA'!$F39/'RESUMO - LOTES E VMA'!$H39</f>
        <v>0.2738293768</v>
      </c>
      <c r="K39" s="25">
        <f>IF('RESUMO - LOTES E VMA'!$J39&lt;0.05,'RESUMO - LOTES E VMA'!$H39*0.01,IF(AND('RESUMO - LOTES E VMA'!$J39&gt;=0.05,'RESUMO - LOTES E VMA'!$J39&lt;0.4),'RESUMO - LOTES E VMA'!$H39*0.01,'RESUMO - LOTES E VMA'!$H39*0.05))</f>
        <v>3247.518629</v>
      </c>
      <c r="L39" s="29" t="str">
        <f>IF(AND('RESUMO - LOTES E VMA'!$C39="SOBRE_EMP",'RESUMO - LOTES E VMA'!$G39&lt;=50000,'RESUMO - LOTES E VMA'!$K39&lt;=1000),"Envio para Sucata",IF(OR('RESUMO - LOTES E VMA'!$J39&lt;0.05,AND('RESUMO - LOTES E VMA'!$C39&lt;&gt;"SOBRE_EMP",'RESUMO - LOTES E VMA'!$E39&lt;=50000,'RESUMO - LOTES E VMA'!$K39&lt;1000)),"Envio para Sucata",IF(AND('RESUMO - LOTES E VMA'!$J39&gt;=0.05,'RESUMO - LOTES E VMA'!$J39&lt;0.4),"1% do Valor de Comparação do VMA","5% do Valor de Comparação do VMA")))</f>
        <v>1% do Valor de Comparação do VMA</v>
      </c>
      <c r="M39" s="29" t="str">
        <f>IF(AND('RESUMO - LOTES E VMA'!$L39&lt;&gt;"Envio para Sucata",'RESUMO - LOTES E VMA'!$K39&gt;=$P$2,'RESUMO - LOTES E VMA'!$H39&gt;=$Q$2,'RESUMO - LOTES E VMA'!$E39&gt;=$R$2),"Para Leilão","")</f>
        <v>Para Leilão</v>
      </c>
      <c r="N39" s="30"/>
      <c r="O39" s="31"/>
      <c r="P39" s="31"/>
      <c r="Q39" s="31"/>
      <c r="R39" s="31"/>
      <c r="S39" s="31"/>
      <c r="T39" s="31"/>
      <c r="U39" s="31"/>
      <c r="V39" s="31"/>
      <c r="W39" s="31"/>
      <c r="X39" s="31"/>
      <c r="Y39" s="31"/>
      <c r="Z39" s="31"/>
    </row>
    <row r="40" ht="15.75" customHeight="1">
      <c r="A40" s="22">
        <v>206015.0</v>
      </c>
      <c r="B40" s="23" t="str">
        <f t="array" ref="B40">INDEX('LISTA DOS ITENS'!$E$2:$E$4718,MATCH('RESUMO - LOTES E VMA'!$A40,'LISTA DOS ITENS'!$D$2:$D$4718,0))</f>
        <v>AL-17</v>
      </c>
      <c r="C40" s="24" t="str">
        <f t="array" ref="C40">IFERROR(VLOOKUP('RESUMO - LOTES E VMA'!$A40,SOBRE_EMP!$A:$B,2,0),INDEX('LISTA DOS ITENS'!$K:$K,MATCH('RESUMO - LOTES E VMA'!$A40,'LISTA DOS ITENS'!D:D,0)))</f>
        <v>IMOB/NAC</v>
      </c>
      <c r="D40" s="24" t="str">
        <f t="array" ref="D40">INDEX('LISTA DOS ITENS'!C:C,MATCH('RESUMO - LOTES E VMA'!$A40,'LISTA DOS ITENS'!D:D,0))</f>
        <v>POCOS/SPO</v>
      </c>
      <c r="E40" s="25">
        <f>SUMIF('LISTA DOS ITENS'!$D$2:$D$4718,'RESUMO - LOTES E VMA'!$A40,'LISTA DOS ITENS'!$P$2:$P$4718)</f>
        <v>317188.21</v>
      </c>
      <c r="F40" s="25">
        <f>SUMIF('LISTA DOS ITENS'!$D$2:$D$4718,'RESUMO - LOTES E VMA'!$A40,'LISTA DOS ITENS'!$U$2:$U$4718)</f>
        <v>154439.4254</v>
      </c>
      <c r="G40" s="25">
        <f>SUMIF('LISTA DOS ITENS'!$D$2:$D$4718,'RESUMO - LOTES E VMA'!$A40,'LISTA DOS ITENS'!$R$2:$R$4718)</f>
        <v>347008.84</v>
      </c>
      <c r="H40" s="26">
        <f>SUMIF('LISTA DOS ITENS'!$D$2:$D$4718,'RESUMO - LOTES E VMA'!$A40,'LISTA DOS ITENS'!$S$2:$S$4718)</f>
        <v>347008.9</v>
      </c>
      <c r="I40" s="27">
        <f>COUNTIF('LISTA DOS ITENS'!$D$2:$D$4718,'RESUMO - LOTES E VMA'!$A40)</f>
        <v>13</v>
      </c>
      <c r="J40" s="28">
        <f>'RESUMO - LOTES E VMA'!$F40/'RESUMO - LOTES E VMA'!$H40</f>
        <v>0.4450589751</v>
      </c>
      <c r="K40" s="25">
        <f>IF('RESUMO - LOTES E VMA'!$J40&lt;0.05,'RESUMO - LOTES E VMA'!$H40*0.01,IF(AND('RESUMO - LOTES E VMA'!$J40&gt;=0.05,'RESUMO - LOTES E VMA'!$J40&lt;0.4),'RESUMO - LOTES E VMA'!$H40*0.01,'RESUMO - LOTES E VMA'!$H40*0.05))</f>
        <v>17350.445</v>
      </c>
      <c r="L40" s="29" t="str">
        <f>IF(AND('RESUMO - LOTES E VMA'!$C40="SOBRE_EMP",'RESUMO - LOTES E VMA'!$G40&lt;=50000,'RESUMO - LOTES E VMA'!$K40&lt;=1000),"Envio para Sucata",IF(OR('RESUMO - LOTES E VMA'!$J40&lt;0.05,AND('RESUMO - LOTES E VMA'!$C40&lt;&gt;"SOBRE_EMP",'RESUMO - LOTES E VMA'!$E40&lt;=50000,'RESUMO - LOTES E VMA'!$K40&lt;1000)),"Envio para Sucata",IF(AND('RESUMO - LOTES E VMA'!$J40&gt;=0.05,'RESUMO - LOTES E VMA'!$J40&lt;0.4),"1% do Valor de Comparação do VMA","5% do Valor de Comparação do VMA")))</f>
        <v>5% do Valor de Comparação do VMA</v>
      </c>
      <c r="M40" s="29" t="str">
        <f>IF(AND('RESUMO - LOTES E VMA'!$L40&lt;&gt;"Envio para Sucata",'RESUMO - LOTES E VMA'!$K40&gt;=$P$2,'RESUMO - LOTES E VMA'!$H40&gt;=$Q$2,'RESUMO - LOTES E VMA'!$E40&gt;=$R$2),"Para Leilão","")</f>
        <v>Para Leilão</v>
      </c>
      <c r="N40" s="30"/>
      <c r="O40" s="31"/>
      <c r="P40" s="31"/>
      <c r="Q40" s="31"/>
      <c r="R40" s="31"/>
      <c r="S40" s="31"/>
      <c r="T40" s="31"/>
      <c r="U40" s="31"/>
      <c r="V40" s="31"/>
      <c r="W40" s="31"/>
      <c r="X40" s="31"/>
      <c r="Y40" s="31"/>
      <c r="Z40" s="31"/>
    </row>
    <row r="41" ht="15.75" customHeight="1">
      <c r="A41" s="22">
        <v>206430.0</v>
      </c>
      <c r="B41" s="23" t="str">
        <f t="array" ref="B41">INDEX('LISTA DOS ITENS'!$E$2:$E$4718,MATCH('RESUMO - LOTES E VMA'!$A41,'LISTA DOS ITENS'!$D$2:$D$4718,0))</f>
        <v>AL-13</v>
      </c>
      <c r="C41" s="24" t="str">
        <f t="array" ref="C41">IFERROR(VLOOKUP('RESUMO - LOTES E VMA'!$A41,SOBRE_EMP!$A:$B,2,0),INDEX('LISTA DOS ITENS'!$K:$K,MATCH('RESUMO - LOTES E VMA'!$A41,'LISTA DOS ITENS'!D:D,0)))</f>
        <v>CONS/NAC</v>
      </c>
      <c r="D41" s="24" t="str">
        <f t="array" ref="D41">INDEX('LISTA DOS ITENS'!C:C,MATCH('RESUMO - LOTES E VMA'!$A41,'LISTA DOS ITENS'!D:D,0))</f>
        <v>AGP/UN-BC</v>
      </c>
      <c r="E41" s="25">
        <f>SUMIF('LISTA DOS ITENS'!$D$2:$D$4718,'RESUMO - LOTES E VMA'!$A41,'LISTA DOS ITENS'!$P$2:$P$4718)</f>
        <v>311506.37</v>
      </c>
      <c r="F41" s="25">
        <f>SUMIF('LISTA DOS ITENS'!$D$2:$D$4718,'RESUMO - LOTES E VMA'!$A41,'LISTA DOS ITENS'!$U$2:$U$4718)</f>
        <v>20020.55138</v>
      </c>
      <c r="G41" s="25">
        <f>SUMIF('LISTA DOS ITENS'!$D$2:$D$4718,'RESUMO - LOTES E VMA'!$A41,'LISTA DOS ITENS'!$R$2:$R$4718)</f>
        <v>311506.37</v>
      </c>
      <c r="H41" s="26">
        <f>SUMIF('LISTA DOS ITENS'!$D$2:$D$4718,'RESUMO - LOTES E VMA'!$A41,'LISTA DOS ITENS'!$S$2:$S$4718)</f>
        <v>311506.37</v>
      </c>
      <c r="I41" s="27">
        <f>COUNTIF('LISTA DOS ITENS'!$D$2:$D$4718,'RESUMO - LOTES E VMA'!$A41)</f>
        <v>1</v>
      </c>
      <c r="J41" s="28">
        <f>'RESUMO - LOTES E VMA'!$F41/'RESUMO - LOTES E VMA'!$H41</f>
        <v>0.0642701187</v>
      </c>
      <c r="K41" s="25">
        <f>IF('RESUMO - LOTES E VMA'!$J41&lt;0.05,'RESUMO - LOTES E VMA'!$H41*0.01,IF(AND('RESUMO - LOTES E VMA'!$J41&gt;=0.05,'RESUMO - LOTES E VMA'!$J41&lt;0.4),'RESUMO - LOTES E VMA'!$H41*0.01,'RESUMO - LOTES E VMA'!$H41*0.05))</f>
        <v>3115.0637</v>
      </c>
      <c r="L41" s="29" t="str">
        <f>IF(AND('RESUMO - LOTES E VMA'!$C41="SOBRE_EMP",'RESUMO - LOTES E VMA'!$G41&lt;=50000,'RESUMO - LOTES E VMA'!$K41&lt;=1000),"Envio para Sucata",IF(OR('RESUMO - LOTES E VMA'!$J41&lt;0.05,AND('RESUMO - LOTES E VMA'!$C41&lt;&gt;"SOBRE_EMP",'RESUMO - LOTES E VMA'!$E41&lt;=50000,'RESUMO - LOTES E VMA'!$K41&lt;1000)),"Envio para Sucata",IF(AND('RESUMO - LOTES E VMA'!$J41&gt;=0.05,'RESUMO - LOTES E VMA'!$J41&lt;0.4),"1% do Valor de Comparação do VMA","5% do Valor de Comparação do VMA")))</f>
        <v>1% do Valor de Comparação do VMA</v>
      </c>
      <c r="M41" s="29" t="str">
        <f>IF(AND('RESUMO - LOTES E VMA'!$L41&lt;&gt;"Envio para Sucata",'RESUMO - LOTES E VMA'!$K41&gt;=$P$2,'RESUMO - LOTES E VMA'!$H41&gt;=$Q$2,'RESUMO - LOTES E VMA'!$E41&gt;=$R$2),"Para Leilão","")</f>
        <v>Para Leilão</v>
      </c>
      <c r="N41" s="30"/>
      <c r="O41" s="31"/>
      <c r="P41" s="31"/>
      <c r="Q41" s="31"/>
      <c r="R41" s="31"/>
      <c r="S41" s="31"/>
      <c r="T41" s="31"/>
      <c r="U41" s="31"/>
      <c r="V41" s="31"/>
      <c r="W41" s="31"/>
      <c r="X41" s="31"/>
      <c r="Y41" s="31"/>
      <c r="Z41" s="31"/>
    </row>
    <row r="42" ht="15.75" customHeight="1">
      <c r="A42" s="22">
        <v>206855.0</v>
      </c>
      <c r="B42" s="23" t="str">
        <f t="array" ref="B42">INDEX('LISTA DOS ITENS'!$E$2:$E$4718,MATCH('RESUMO - LOTES E VMA'!$A42,'LISTA DOS ITENS'!$D$2:$D$4718,0))</f>
        <v>AL-26</v>
      </c>
      <c r="C42" s="24" t="str">
        <f t="array" ref="C42">IFERROR(VLOOKUP('RESUMO - LOTES E VMA'!$A42,SOBRE_EMP!$A:$B,2,0),INDEX('LISTA DOS ITENS'!$K:$K,MATCH('RESUMO - LOTES E VMA'!$A42,'LISTA DOS ITENS'!D:D,0)))</f>
        <v>SOBRE_EMP</v>
      </c>
      <c r="D42" s="24" t="str">
        <f t="array" ref="D42">INDEX('LISTA DOS ITENS'!C:C,MATCH('RESUMO - LOTES E VMA'!$A42,'LISTA DOS ITENS'!D:D,0))</f>
        <v>AGP/UN-BC</v>
      </c>
      <c r="E42" s="25">
        <f>SUMIF('LISTA DOS ITENS'!$D$2:$D$4718,'RESUMO - LOTES E VMA'!$A42,'LISTA DOS ITENS'!$P$2:$P$4718)</f>
        <v>306511.733</v>
      </c>
      <c r="F42" s="25">
        <f>SUMIF('LISTA DOS ITENS'!$D$2:$D$4718,'RESUMO - LOTES E VMA'!$A42,'LISTA DOS ITENS'!$U$2:$U$4718)</f>
        <v>36182.69532</v>
      </c>
      <c r="G42" s="25">
        <f>SUMIF('LISTA DOS ITENS'!$D$2:$D$4718,'RESUMO - LOTES E VMA'!$A42,'LISTA DOS ITENS'!$R$2:$R$4718)</f>
        <v>356960.7425</v>
      </c>
      <c r="H42" s="26">
        <f>SUMIF('LISTA DOS ITENS'!$D$2:$D$4718,'RESUMO - LOTES E VMA'!$A42,'LISTA DOS ITENS'!$S$2:$S$4718)</f>
        <v>357624.7629</v>
      </c>
      <c r="I42" s="27">
        <f>COUNTIF('LISTA DOS ITENS'!$D$2:$D$4718,'RESUMO - LOTES E VMA'!$A42)</f>
        <v>292</v>
      </c>
      <c r="J42" s="28">
        <f>'RESUMO - LOTES E VMA'!$F42/'RESUMO - LOTES E VMA'!$H42</f>
        <v>0.1011750278</v>
      </c>
      <c r="K42" s="25">
        <f>IF('RESUMO - LOTES E VMA'!$J42&lt;0.05,'RESUMO - LOTES E VMA'!$H42*0.01,IF(AND('RESUMO - LOTES E VMA'!$J42&gt;=0.05,'RESUMO - LOTES E VMA'!$J42&lt;0.4),'RESUMO - LOTES E VMA'!$H42*0.01,'RESUMO - LOTES E VMA'!$H42*0.05))</f>
        <v>3576.247629</v>
      </c>
      <c r="L42" s="29" t="str">
        <f>IF(AND('RESUMO - LOTES E VMA'!$C42="SOBRE_EMP",'RESUMO - LOTES E VMA'!$G42&lt;=50000,'RESUMO - LOTES E VMA'!$K42&lt;=1000),"Envio para Sucata",IF(OR('RESUMO - LOTES E VMA'!$J42&lt;0.05,AND('RESUMO - LOTES E VMA'!$C42&lt;&gt;"SOBRE_EMP",'RESUMO - LOTES E VMA'!$E42&lt;=50000,'RESUMO - LOTES E VMA'!$K42&lt;1000)),"Envio para Sucata",IF(AND('RESUMO - LOTES E VMA'!$J42&gt;=0.05,'RESUMO - LOTES E VMA'!$J42&lt;0.4),"1% do Valor de Comparação do VMA","5% do Valor de Comparação do VMA")))</f>
        <v>1% do Valor de Comparação do VMA</v>
      </c>
      <c r="M42" s="29" t="str">
        <f>IF(AND('RESUMO - LOTES E VMA'!$L42&lt;&gt;"Envio para Sucata",'RESUMO - LOTES E VMA'!$K42&gt;=$P$2,'RESUMO - LOTES E VMA'!$H42&gt;=$Q$2,'RESUMO - LOTES E VMA'!$E42&gt;=$R$2),"Para Leilão","")</f>
        <v>Para Leilão</v>
      </c>
      <c r="N42" s="30"/>
      <c r="O42" s="31"/>
      <c r="P42" s="31"/>
      <c r="Q42" s="31"/>
      <c r="R42" s="31"/>
      <c r="S42" s="31"/>
      <c r="T42" s="31"/>
      <c r="U42" s="31"/>
      <c r="V42" s="31"/>
      <c r="W42" s="31"/>
      <c r="X42" s="31"/>
      <c r="Y42" s="31"/>
      <c r="Z42" s="31"/>
    </row>
    <row r="43" ht="15.75" customHeight="1">
      <c r="A43" s="22">
        <v>208601.0</v>
      </c>
      <c r="B43" s="23" t="str">
        <f t="array" ref="B43">INDEX('LISTA DOS ITENS'!$E$2:$E$4718,MATCH('RESUMO - LOTES E VMA'!$A43,'LISTA DOS ITENS'!$D$2:$D$4718,0))</f>
        <v>AL-17</v>
      </c>
      <c r="C43" s="24" t="str">
        <f t="array" ref="C43">IFERROR(VLOOKUP('RESUMO - LOTES E VMA'!$A43,SOBRE_EMP!$A:$B,2,0),INDEX('LISTA DOS ITENS'!$K:$K,MATCH('RESUMO - LOTES E VMA'!$A43,'LISTA DOS ITENS'!D:D,0)))</f>
        <v>IMOB/IAMN</v>
      </c>
      <c r="D43" s="24" t="str">
        <f t="array" ref="D43">INDEX('LISTA DOS ITENS'!C:C,MATCH('RESUMO - LOTES E VMA'!$A43,'LISTA DOS ITENS'!D:D,0))</f>
        <v>POCOS/SPO</v>
      </c>
      <c r="E43" s="25">
        <f>SUMIF('LISTA DOS ITENS'!$D$2:$D$4718,'RESUMO - LOTES E VMA'!$A43,'LISTA DOS ITENS'!$P$2:$P$4718)</f>
        <v>304866.16</v>
      </c>
      <c r="F43" s="25">
        <f>SUMIF('LISTA DOS ITENS'!$D$2:$D$4718,'RESUMO - LOTES E VMA'!$A43,'LISTA DOS ITENS'!$U$2:$U$4718)</f>
        <v>24267.28222</v>
      </c>
      <c r="G43" s="25">
        <f>SUMIF('LISTA DOS ITENS'!$D$2:$D$4718,'RESUMO - LOTES E VMA'!$A43,'LISTA DOS ITENS'!$R$2:$R$4718)</f>
        <v>304866.15</v>
      </c>
      <c r="H43" s="26">
        <f>SUMIF('LISTA DOS ITENS'!$D$2:$D$4718,'RESUMO - LOTES E VMA'!$A43,'LISTA DOS ITENS'!$S$2:$S$4718)</f>
        <v>304866.16</v>
      </c>
      <c r="I43" s="27">
        <f>COUNTIF('LISTA DOS ITENS'!$D$2:$D$4718,'RESUMO - LOTES E VMA'!$A43)</f>
        <v>2</v>
      </c>
      <c r="J43" s="28">
        <f>'RESUMO - LOTES E VMA'!$F43/'RESUMO - LOTES E VMA'!$H43</f>
        <v>0.0795997897</v>
      </c>
      <c r="K43" s="25">
        <f>IF('RESUMO - LOTES E VMA'!$J43&lt;0.05,'RESUMO - LOTES E VMA'!$H43*0.01,IF(AND('RESUMO - LOTES E VMA'!$J43&gt;=0.05,'RESUMO - LOTES E VMA'!$J43&lt;0.4),'RESUMO - LOTES E VMA'!$H43*0.01,'RESUMO - LOTES E VMA'!$H43*0.05))</f>
        <v>3048.6616</v>
      </c>
      <c r="L43" s="29" t="str">
        <f>IF(AND('RESUMO - LOTES E VMA'!$C43="SOBRE_EMP",'RESUMO - LOTES E VMA'!$G43&lt;=50000,'RESUMO - LOTES E VMA'!$K43&lt;=1000),"Envio para Sucata",IF(OR('RESUMO - LOTES E VMA'!$J43&lt;0.05,AND('RESUMO - LOTES E VMA'!$C43&lt;&gt;"SOBRE_EMP",'RESUMO - LOTES E VMA'!$E43&lt;=50000,'RESUMO - LOTES E VMA'!$K43&lt;1000)),"Envio para Sucata",IF(AND('RESUMO - LOTES E VMA'!$J43&gt;=0.05,'RESUMO - LOTES E VMA'!$J43&lt;0.4),"1% do Valor de Comparação do VMA","5% do Valor de Comparação do VMA")))</f>
        <v>1% do Valor de Comparação do VMA</v>
      </c>
      <c r="M43" s="29" t="str">
        <f>IF(AND('RESUMO - LOTES E VMA'!$L43&lt;&gt;"Envio para Sucata",'RESUMO - LOTES E VMA'!$K43&gt;=$P$2,'RESUMO - LOTES E VMA'!$H43&gt;=$Q$2,'RESUMO - LOTES E VMA'!$E43&gt;=$R$2),"Para Leilão","")</f>
        <v>Para Leilão</v>
      </c>
      <c r="N43" s="30"/>
      <c r="O43" s="31"/>
      <c r="P43" s="31"/>
      <c r="Q43" s="31"/>
      <c r="R43" s="31"/>
      <c r="S43" s="31"/>
      <c r="T43" s="31"/>
      <c r="U43" s="31"/>
      <c r="V43" s="31"/>
      <c r="W43" s="31"/>
      <c r="X43" s="31"/>
      <c r="Y43" s="31"/>
      <c r="Z43" s="31"/>
    </row>
    <row r="44" ht="15.75" customHeight="1">
      <c r="A44" s="22">
        <v>207405.0</v>
      </c>
      <c r="B44" s="23" t="str">
        <f t="array" ref="B44">INDEX('LISTA DOS ITENS'!$E$2:$E$4718,MATCH('RESUMO - LOTES E VMA'!$A44,'LISTA DOS ITENS'!$D$2:$D$4718,0))</f>
        <v>AL-26</v>
      </c>
      <c r="C44" s="24" t="str">
        <f t="array" ref="C44">IFERROR(VLOOKUP('RESUMO - LOTES E VMA'!$A44,SOBRE_EMP!$A:$B,2,0),INDEX('LISTA DOS ITENS'!$K:$K,MATCH('RESUMO - LOTES E VMA'!$A44,'LISTA DOS ITENS'!D:D,0)))</f>
        <v>SOBRE_EMP</v>
      </c>
      <c r="D44" s="24" t="str">
        <f t="array" ref="D44">INDEX('LISTA DOS ITENS'!C:C,MATCH('RESUMO - LOTES E VMA'!$A44,'LISTA DOS ITENS'!D:D,0))</f>
        <v>AGP/UN-BC</v>
      </c>
      <c r="E44" s="25">
        <f>SUMIF('LISTA DOS ITENS'!$D$2:$D$4718,'RESUMO - LOTES E VMA'!$A44,'LISTA DOS ITENS'!$P$2:$P$4718)</f>
        <v>301705.0452</v>
      </c>
      <c r="F44" s="25">
        <f>SUMIF('LISTA DOS ITENS'!$D$2:$D$4718,'RESUMO - LOTES E VMA'!$A44,'LISTA DOS ITENS'!$U$2:$U$4718)</f>
        <v>165295.158</v>
      </c>
      <c r="G44" s="25">
        <f>SUMIF('LISTA DOS ITENS'!$D$2:$D$4718,'RESUMO - LOTES E VMA'!$A44,'LISTA DOS ITENS'!$R$2:$R$4718)</f>
        <v>476296.7506</v>
      </c>
      <c r="H44" s="26">
        <f>SUMIF('LISTA DOS ITENS'!$D$2:$D$4718,'RESUMO - LOTES E VMA'!$A44,'LISTA DOS ITENS'!$S$2:$S$4718)</f>
        <v>479160.3758</v>
      </c>
      <c r="I44" s="27">
        <f>COUNTIF('LISTA DOS ITENS'!$D$2:$D$4718,'RESUMO - LOTES E VMA'!$A44)</f>
        <v>113</v>
      </c>
      <c r="J44" s="28">
        <f>'RESUMO - LOTES E VMA'!$F44/'RESUMO - LOTES E VMA'!$H44</f>
        <v>0.3449683371</v>
      </c>
      <c r="K44" s="25">
        <f>IF('RESUMO - LOTES E VMA'!$J44&lt;0.05,'RESUMO - LOTES E VMA'!$H44*0.01,IF(AND('RESUMO - LOTES E VMA'!$J44&gt;=0.05,'RESUMO - LOTES E VMA'!$J44&lt;0.4),'RESUMO - LOTES E VMA'!$H44*0.01,'RESUMO - LOTES E VMA'!$H44*0.05))</f>
        <v>4791.603758</v>
      </c>
      <c r="L44" s="29" t="str">
        <f>IF(AND('RESUMO - LOTES E VMA'!$C44="SOBRE_EMP",'RESUMO - LOTES E VMA'!$G44&lt;=50000,'RESUMO - LOTES E VMA'!$K44&lt;=1000),"Envio para Sucata",IF(OR('RESUMO - LOTES E VMA'!$J44&lt;0.05,AND('RESUMO - LOTES E VMA'!$C44&lt;&gt;"SOBRE_EMP",'RESUMO - LOTES E VMA'!$E44&lt;=50000,'RESUMO - LOTES E VMA'!$K44&lt;1000)),"Envio para Sucata",IF(AND('RESUMO - LOTES E VMA'!$J44&gt;=0.05,'RESUMO - LOTES E VMA'!$J44&lt;0.4),"1% do Valor de Comparação do VMA","5% do Valor de Comparação do VMA")))</f>
        <v>1% do Valor de Comparação do VMA</v>
      </c>
      <c r="M44" s="29" t="str">
        <f>IF(AND('RESUMO - LOTES E VMA'!$L44&lt;&gt;"Envio para Sucata",'RESUMO - LOTES E VMA'!$K44&gt;=$P$2,'RESUMO - LOTES E VMA'!$H44&gt;=$Q$2,'RESUMO - LOTES E VMA'!$E44&gt;=$R$2),"Para Leilão","")</f>
        <v>Para Leilão</v>
      </c>
      <c r="N44" s="30"/>
      <c r="O44" s="31"/>
      <c r="P44" s="31"/>
      <c r="Q44" s="31"/>
      <c r="R44" s="31"/>
      <c r="S44" s="31"/>
      <c r="T44" s="31"/>
      <c r="U44" s="31"/>
      <c r="V44" s="31"/>
      <c r="W44" s="31"/>
      <c r="X44" s="31"/>
      <c r="Y44" s="31"/>
      <c r="Z44" s="31"/>
    </row>
    <row r="45" ht="15.75" customHeight="1">
      <c r="A45" s="22">
        <v>207449.0</v>
      </c>
      <c r="B45" s="23" t="str">
        <f t="array" ref="B45">INDEX('LISTA DOS ITENS'!$E$2:$E$4718,MATCH('RESUMO - LOTES E VMA'!$A45,'LISTA DOS ITENS'!$D$2:$D$4718,0))</f>
        <v>AL-26</v>
      </c>
      <c r="C45" s="24" t="str">
        <f t="array" ref="C45">IFERROR(VLOOKUP('RESUMO - LOTES E VMA'!$A45,SOBRE_EMP!$A:$B,2,0),INDEX('LISTA DOS ITENS'!$K:$K,MATCH('RESUMO - LOTES E VMA'!$A45,'LISTA DOS ITENS'!D:D,0)))</f>
        <v>SOBRE_EMP</v>
      </c>
      <c r="D45" s="24" t="str">
        <f t="array" ref="D45">INDEX('LISTA DOS ITENS'!C:C,MATCH('RESUMO - LOTES E VMA'!$A45,'LISTA DOS ITENS'!D:D,0))</f>
        <v>AGP/UN-BC</v>
      </c>
      <c r="E45" s="25">
        <f>SUMIF('LISTA DOS ITENS'!$D$2:$D$4718,'RESUMO - LOTES E VMA'!$A45,'LISTA DOS ITENS'!$P$2:$P$4718)</f>
        <v>297753.9479</v>
      </c>
      <c r="F45" s="25">
        <f>SUMIF('LISTA DOS ITENS'!$D$2:$D$4718,'RESUMO - LOTES E VMA'!$A45,'LISTA DOS ITENS'!$U$2:$U$4718)</f>
        <v>34169.51234</v>
      </c>
      <c r="G45" s="25">
        <f>SUMIF('LISTA DOS ITENS'!$D$2:$D$4718,'RESUMO - LOTES E VMA'!$A45,'LISTA DOS ITENS'!$R$2:$R$4718)</f>
        <v>454606.3365</v>
      </c>
      <c r="H45" s="26">
        <f>SUMIF('LISTA DOS ITENS'!$D$2:$D$4718,'RESUMO - LOTES E VMA'!$A45,'LISTA DOS ITENS'!$S$2:$S$4718)</f>
        <v>478520.3088</v>
      </c>
      <c r="I45" s="27">
        <f>COUNTIF('LISTA DOS ITENS'!$D$2:$D$4718,'RESUMO - LOTES E VMA'!$A45)</f>
        <v>126</v>
      </c>
      <c r="J45" s="28">
        <f>'RESUMO - LOTES E VMA'!$F45/'RESUMO - LOTES E VMA'!$H45</f>
        <v>0.07140660846</v>
      </c>
      <c r="K45" s="25">
        <f>IF('RESUMO - LOTES E VMA'!$J45&lt;0.05,'RESUMO - LOTES E VMA'!$H45*0.01,IF(AND('RESUMO - LOTES E VMA'!$J45&gt;=0.05,'RESUMO - LOTES E VMA'!$J45&lt;0.4),'RESUMO - LOTES E VMA'!$H45*0.01,'RESUMO - LOTES E VMA'!$H45*0.05))</f>
        <v>4785.203088</v>
      </c>
      <c r="L45" s="29" t="str">
        <f>IF(AND('RESUMO - LOTES E VMA'!$C45="SOBRE_EMP",'RESUMO - LOTES E VMA'!$G45&lt;=50000,'RESUMO - LOTES E VMA'!$K45&lt;=1000),"Envio para Sucata",IF(OR('RESUMO - LOTES E VMA'!$J45&lt;0.05,AND('RESUMO - LOTES E VMA'!$C45&lt;&gt;"SOBRE_EMP",'RESUMO - LOTES E VMA'!$E45&lt;=50000,'RESUMO - LOTES E VMA'!$K45&lt;1000)),"Envio para Sucata",IF(AND('RESUMO - LOTES E VMA'!$J45&gt;=0.05,'RESUMO - LOTES E VMA'!$J45&lt;0.4),"1% do Valor de Comparação do VMA","5% do Valor de Comparação do VMA")))</f>
        <v>1% do Valor de Comparação do VMA</v>
      </c>
      <c r="M45" s="29" t="str">
        <f>IF(AND('RESUMO - LOTES E VMA'!$L45&lt;&gt;"Envio para Sucata",'RESUMO - LOTES E VMA'!$K45&gt;=$P$2,'RESUMO - LOTES E VMA'!$H45&gt;=$Q$2,'RESUMO - LOTES E VMA'!$E45&gt;=$R$2),"Para Leilão","")</f>
        <v>Para Leilão</v>
      </c>
      <c r="N45" s="30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</row>
    <row r="46" ht="15.75" customHeight="1">
      <c r="A46" s="22">
        <v>208608.0</v>
      </c>
      <c r="B46" s="23" t="str">
        <f t="array" ref="B46">INDEX('LISTA DOS ITENS'!$E$2:$E$4718,MATCH('RESUMO - LOTES E VMA'!$A46,'LISTA DOS ITENS'!$D$2:$D$4718,0))</f>
        <v>AL-01</v>
      </c>
      <c r="C46" s="24" t="str">
        <f t="array" ref="C46">IFERROR(VLOOKUP('RESUMO - LOTES E VMA'!$A46,SOBRE_EMP!$A:$B,2,0),INDEX('LISTA DOS ITENS'!$K:$K,MATCH('RESUMO - LOTES E VMA'!$A46,'LISTA DOS ITENS'!D:D,0)))</f>
        <v>CONS/IMP</v>
      </c>
      <c r="D46" s="24" t="str">
        <f t="array" ref="D46">INDEX('LISTA DOS ITENS'!C:C,MATCH('RESUMO - LOTES E VMA'!$A46,'LISTA DOS ITENS'!D:D,0))</f>
        <v>POCOS/SPO</v>
      </c>
      <c r="E46" s="25">
        <f>SUMIF('LISTA DOS ITENS'!$D$2:$D$4718,'RESUMO - LOTES E VMA'!$A46,'LISTA DOS ITENS'!$P$2:$P$4718)</f>
        <v>289462.74</v>
      </c>
      <c r="F46" s="25">
        <f>SUMIF('LISTA DOS ITENS'!$D$2:$D$4718,'RESUMO - LOTES E VMA'!$A46,'LISTA DOS ITENS'!$U$2:$U$4718)</f>
        <v>49784.43082</v>
      </c>
      <c r="G46" s="25">
        <f>SUMIF('LISTA DOS ITENS'!$D$2:$D$4718,'RESUMO - LOTES E VMA'!$A46,'LISTA DOS ITENS'!$R$2:$R$4718)</f>
        <v>347955.98</v>
      </c>
      <c r="H46" s="26">
        <f>SUMIF('LISTA DOS ITENS'!$D$2:$D$4718,'RESUMO - LOTES E VMA'!$A46,'LISTA DOS ITENS'!$S$2:$S$4718)</f>
        <v>347956.04</v>
      </c>
      <c r="I46" s="27">
        <f>COUNTIF('LISTA DOS ITENS'!$D$2:$D$4718,'RESUMO - LOTES E VMA'!$A46)</f>
        <v>36</v>
      </c>
      <c r="J46" s="28">
        <f>'RESUMO - LOTES E VMA'!$F46/'RESUMO - LOTES E VMA'!$H46</f>
        <v>0.143076783</v>
      </c>
      <c r="K46" s="25">
        <f>IF('RESUMO - LOTES E VMA'!$J46&lt;0.05,'RESUMO - LOTES E VMA'!$H46*0.01,IF(AND('RESUMO - LOTES E VMA'!$J46&gt;=0.05,'RESUMO - LOTES E VMA'!$J46&lt;0.4),'RESUMO - LOTES E VMA'!$H46*0.01,'RESUMO - LOTES E VMA'!$H46*0.05))</f>
        <v>3479.5604</v>
      </c>
      <c r="L46" s="29" t="str">
        <f>IF(AND('RESUMO - LOTES E VMA'!$C46="SOBRE_EMP",'RESUMO - LOTES E VMA'!$G46&lt;=50000,'RESUMO - LOTES E VMA'!$K46&lt;=1000),"Envio para Sucata",IF(OR('RESUMO - LOTES E VMA'!$J46&lt;0.05,AND('RESUMO - LOTES E VMA'!$C46&lt;&gt;"SOBRE_EMP",'RESUMO - LOTES E VMA'!$E46&lt;=50000,'RESUMO - LOTES E VMA'!$K46&lt;1000)),"Envio para Sucata",IF(AND('RESUMO - LOTES E VMA'!$J46&gt;=0.05,'RESUMO - LOTES E VMA'!$J46&lt;0.4),"1% do Valor de Comparação do VMA","5% do Valor de Comparação do VMA")))</f>
        <v>1% do Valor de Comparação do VMA</v>
      </c>
      <c r="M46" s="29" t="str">
        <f>IF(AND('RESUMO - LOTES E VMA'!$L46&lt;&gt;"Envio para Sucata",'RESUMO - LOTES E VMA'!$K46&gt;=$P$2,'RESUMO - LOTES E VMA'!$H46&gt;=$Q$2,'RESUMO - LOTES E VMA'!$E46&gt;=$R$2),"Para Leilão","")</f>
        <v>Para Leilão</v>
      </c>
      <c r="N46" s="30"/>
      <c r="O46" s="31"/>
      <c r="P46" s="31"/>
      <c r="Q46" s="31"/>
      <c r="R46" s="31"/>
      <c r="S46" s="31"/>
      <c r="T46" s="31"/>
      <c r="U46" s="31"/>
      <c r="V46" s="31"/>
      <c r="W46" s="31"/>
      <c r="X46" s="31"/>
      <c r="Y46" s="31"/>
      <c r="Z46" s="31"/>
    </row>
    <row r="47" ht="15.75" customHeight="1">
      <c r="A47" s="22">
        <v>206715.0</v>
      </c>
      <c r="B47" s="23" t="str">
        <f t="array" ref="B47">INDEX('LISTA DOS ITENS'!$E$2:$E$4718,MATCH('RESUMO - LOTES E VMA'!$A47,'LISTA DOS ITENS'!$D$2:$D$4718,0))</f>
        <v>AL-13</v>
      </c>
      <c r="C47" s="24" t="str">
        <f t="array" ref="C47">IFERROR(VLOOKUP('RESUMO - LOTES E VMA'!$A47,SOBRE_EMP!$A:$B,2,0),INDEX('LISTA DOS ITENS'!$K:$K,MATCH('RESUMO - LOTES E VMA'!$A47,'LISTA DOS ITENS'!D:D,0)))</f>
        <v>CONS/NAC</v>
      </c>
      <c r="D47" s="24" t="str">
        <f t="array" ref="D47">INDEX('LISTA DOS ITENS'!C:C,MATCH('RESUMO - LOTES E VMA'!$A47,'LISTA DOS ITENS'!D:D,0))</f>
        <v>AGP/UN-BC</v>
      </c>
      <c r="E47" s="25">
        <f>SUMIF('LISTA DOS ITENS'!$D$2:$D$4718,'RESUMO - LOTES E VMA'!$A47,'LISTA DOS ITENS'!$P$2:$P$4718)</f>
        <v>266106.2</v>
      </c>
      <c r="F47" s="25">
        <f>SUMIF('LISTA DOS ITENS'!$D$2:$D$4718,'RESUMO - LOTES E VMA'!$A47,'LISTA DOS ITENS'!$U$2:$U$4718)</f>
        <v>38783.01398</v>
      </c>
      <c r="G47" s="25">
        <f>SUMIF('LISTA DOS ITENS'!$D$2:$D$4718,'RESUMO - LOTES E VMA'!$A47,'LISTA DOS ITENS'!$R$2:$R$4718)</f>
        <v>266107.4</v>
      </c>
      <c r="H47" s="26">
        <f>SUMIF('LISTA DOS ITENS'!$D$2:$D$4718,'RESUMO - LOTES E VMA'!$A47,'LISTA DOS ITENS'!$S$2:$S$4718)</f>
        <v>266107.4</v>
      </c>
      <c r="I47" s="27">
        <f>COUNTIF('LISTA DOS ITENS'!$D$2:$D$4718,'RESUMO - LOTES E VMA'!$A47)</f>
        <v>2</v>
      </c>
      <c r="J47" s="28">
        <f>'RESUMO - LOTES E VMA'!$F47/'RESUMO - LOTES E VMA'!$H47</f>
        <v>0.1457419597</v>
      </c>
      <c r="K47" s="25">
        <f>IF('RESUMO - LOTES E VMA'!$J47&lt;0.05,'RESUMO - LOTES E VMA'!$H47*0.01,IF(AND('RESUMO - LOTES E VMA'!$J47&gt;=0.05,'RESUMO - LOTES E VMA'!$J47&lt;0.4),'RESUMO - LOTES E VMA'!$H47*0.01,'RESUMO - LOTES E VMA'!$H47*0.05))</f>
        <v>2661.074</v>
      </c>
      <c r="L47" s="29" t="str">
        <f>IF(AND('RESUMO - LOTES E VMA'!$C47="SOBRE_EMP",'RESUMO - LOTES E VMA'!$G47&lt;=50000,'RESUMO - LOTES E VMA'!$K47&lt;=1000),"Envio para Sucata",IF(OR('RESUMO - LOTES E VMA'!$J47&lt;0.05,AND('RESUMO - LOTES E VMA'!$C47&lt;&gt;"SOBRE_EMP",'RESUMO - LOTES E VMA'!$E47&lt;=50000,'RESUMO - LOTES E VMA'!$K47&lt;1000)),"Envio para Sucata",IF(AND('RESUMO - LOTES E VMA'!$J47&gt;=0.05,'RESUMO - LOTES E VMA'!$J47&lt;0.4),"1% do Valor de Comparação do VMA","5% do Valor de Comparação do VMA")))</f>
        <v>1% do Valor de Comparação do VMA</v>
      </c>
      <c r="M47" s="29" t="str">
        <f>IF(AND('RESUMO - LOTES E VMA'!$L47&lt;&gt;"Envio para Sucata",'RESUMO - LOTES E VMA'!$K47&gt;=$P$2,'RESUMO - LOTES E VMA'!$H47&gt;=$Q$2,'RESUMO - LOTES E VMA'!$E47&gt;=$R$2),"Para Leilão","")</f>
        <v>Para Leilão</v>
      </c>
      <c r="N47" s="30"/>
      <c r="O47" s="31"/>
      <c r="P47" s="31"/>
      <c r="Q47" s="31"/>
      <c r="R47" s="31"/>
      <c r="S47" s="31"/>
      <c r="T47" s="31"/>
      <c r="U47" s="31"/>
      <c r="V47" s="31"/>
      <c r="W47" s="31"/>
      <c r="X47" s="31"/>
      <c r="Y47" s="31"/>
      <c r="Z47" s="31"/>
    </row>
    <row r="48" ht="15.75" customHeight="1">
      <c r="A48" s="22">
        <v>207037.0</v>
      </c>
      <c r="B48" s="23" t="str">
        <f t="array" ref="B48">INDEX('LISTA DOS ITENS'!$E$2:$E$4718,MATCH('RESUMO - LOTES E VMA'!$A48,'LISTA DOS ITENS'!$D$2:$D$4718,0))</f>
        <v>AL-18</v>
      </c>
      <c r="C48" s="24" t="str">
        <f t="array" ref="C48">IFERROR(VLOOKUP('RESUMO - LOTES E VMA'!$A48,SOBRE_EMP!$A:$B,2,0),INDEX('LISTA DOS ITENS'!$K:$K,MATCH('RESUMO - LOTES E VMA'!$A48,'LISTA DOS ITENS'!D:D,0)))</f>
        <v>CONS/NAC</v>
      </c>
      <c r="D48" s="24" t="str">
        <f t="array" ref="D48">INDEX('LISTA DOS ITENS'!C:C,MATCH('RESUMO - LOTES E VMA'!$A48,'LISTA DOS ITENS'!D:D,0))</f>
        <v>AGP/UN-BC</v>
      </c>
      <c r="E48" s="25">
        <f>SUMIF('LISTA DOS ITENS'!$D$2:$D$4718,'RESUMO - LOTES E VMA'!$A48,'LISTA DOS ITENS'!$P$2:$P$4718)</f>
        <v>248358.3</v>
      </c>
      <c r="F48" s="25">
        <f>SUMIF('LISTA DOS ITENS'!$D$2:$D$4718,'RESUMO - LOTES E VMA'!$A48,'LISTA DOS ITENS'!$U$2:$U$4718)</f>
        <v>38002.59687</v>
      </c>
      <c r="G48" s="25">
        <f>SUMIF('LISTA DOS ITENS'!$D$2:$D$4718,'RESUMO - LOTES E VMA'!$A48,'LISTA DOS ITENS'!$R$2:$R$4718)</f>
        <v>248358.3</v>
      </c>
      <c r="H48" s="26">
        <f>SUMIF('LISTA DOS ITENS'!$D$2:$D$4718,'RESUMO - LOTES E VMA'!$A48,'LISTA DOS ITENS'!$S$2:$S$4718)</f>
        <v>248358.3</v>
      </c>
      <c r="I48" s="27">
        <f>COUNTIF('LISTA DOS ITENS'!$D$2:$D$4718,'RESUMO - LOTES E VMA'!$A48)</f>
        <v>1</v>
      </c>
      <c r="J48" s="28">
        <f>'RESUMO - LOTES E VMA'!$F48/'RESUMO - LOTES E VMA'!$H48</f>
        <v>0.1530152078</v>
      </c>
      <c r="K48" s="25">
        <f>IF('RESUMO - LOTES E VMA'!$J48&lt;0.05,'RESUMO - LOTES E VMA'!$H48*0.01,IF(AND('RESUMO - LOTES E VMA'!$J48&gt;=0.05,'RESUMO - LOTES E VMA'!$J48&lt;0.4),'RESUMO - LOTES E VMA'!$H48*0.01,'RESUMO - LOTES E VMA'!$H48*0.05))</f>
        <v>2483.583</v>
      </c>
      <c r="L48" s="29" t="str">
        <f>IF(AND('RESUMO - LOTES E VMA'!$C48="SOBRE_EMP",'RESUMO - LOTES E VMA'!$G48&lt;=50000,'RESUMO - LOTES E VMA'!$K48&lt;=1000),"Envio para Sucata",IF(OR('RESUMO - LOTES E VMA'!$J48&lt;0.05,AND('RESUMO - LOTES E VMA'!$C48&lt;&gt;"SOBRE_EMP",'RESUMO - LOTES E VMA'!$E48&lt;=50000,'RESUMO - LOTES E VMA'!$K48&lt;1000)),"Envio para Sucata",IF(AND('RESUMO - LOTES E VMA'!$J48&gt;=0.05,'RESUMO - LOTES E VMA'!$J48&lt;0.4),"1% do Valor de Comparação do VMA","5% do Valor de Comparação do VMA")))</f>
        <v>1% do Valor de Comparação do VMA</v>
      </c>
      <c r="M48" s="29" t="str">
        <f>IF(AND('RESUMO - LOTES E VMA'!$L48&lt;&gt;"Envio para Sucata",'RESUMO - LOTES E VMA'!$K48&gt;=$P$2,'RESUMO - LOTES E VMA'!$H48&gt;=$Q$2,'RESUMO - LOTES E VMA'!$E48&gt;=$R$2),"Para Leilão","")</f>
        <v>Para Leilão</v>
      </c>
      <c r="N48" s="30"/>
      <c r="O48" s="31"/>
      <c r="P48" s="31"/>
      <c r="Q48" s="31"/>
      <c r="R48" s="31"/>
      <c r="S48" s="31"/>
      <c r="T48" s="31"/>
      <c r="U48" s="31"/>
      <c r="V48" s="31"/>
      <c r="W48" s="31"/>
      <c r="X48" s="31"/>
      <c r="Y48" s="31"/>
      <c r="Z48" s="31"/>
    </row>
    <row r="49" ht="15.75" customHeight="1">
      <c r="A49" s="22">
        <v>208600.0</v>
      </c>
      <c r="B49" s="23" t="str">
        <f t="array" ref="B49">INDEX('LISTA DOS ITENS'!$E$2:$E$4718,MATCH('RESUMO - LOTES E VMA'!$A49,'LISTA DOS ITENS'!$D$2:$D$4718,0))</f>
        <v>AL-17</v>
      </c>
      <c r="C49" s="24" t="str">
        <f t="array" ref="C49">IFERROR(VLOOKUP('RESUMO - LOTES E VMA'!$A49,SOBRE_EMP!$A:$B,2,0),INDEX('LISTA DOS ITENS'!$K:$K,MATCH('RESUMO - LOTES E VMA'!$A49,'LISTA DOS ITENS'!D:D,0)))</f>
        <v>IMOB/IMP</v>
      </c>
      <c r="D49" s="24" t="str">
        <f t="array" ref="D49">INDEX('LISTA DOS ITENS'!C:C,MATCH('RESUMO - LOTES E VMA'!$A49,'LISTA DOS ITENS'!D:D,0))</f>
        <v>POCOS/SPO</v>
      </c>
      <c r="E49" s="25">
        <f>SUMIF('LISTA DOS ITENS'!$D$2:$D$4718,'RESUMO - LOTES E VMA'!$A49,'LISTA DOS ITENS'!$P$2:$P$4718)</f>
        <v>246243.975</v>
      </c>
      <c r="F49" s="25">
        <f>SUMIF('LISTA DOS ITENS'!$D$2:$D$4718,'RESUMO - LOTES E VMA'!$A49,'LISTA DOS ITENS'!$U$2:$U$4718)</f>
        <v>246243.99</v>
      </c>
      <c r="G49" s="25">
        <f>SUMIF('LISTA DOS ITENS'!$D$2:$D$4718,'RESUMO - LOTES E VMA'!$A49,'LISTA DOS ITENS'!$R$2:$R$4718)</f>
        <v>246243.99</v>
      </c>
      <c r="H49" s="26">
        <f>SUMIF('LISTA DOS ITENS'!$D$2:$D$4718,'RESUMO - LOTES E VMA'!$A49,'LISTA DOS ITENS'!$S$2:$S$4718)</f>
        <v>246244.025</v>
      </c>
      <c r="I49" s="27">
        <f>COUNTIF('LISTA DOS ITENS'!$D$2:$D$4718,'RESUMO - LOTES E VMA'!$A49)</f>
        <v>8</v>
      </c>
      <c r="J49" s="28">
        <f>'RESUMO - LOTES E VMA'!$F49/'RESUMO - LOTES E VMA'!$H49</f>
        <v>0.9999998579</v>
      </c>
      <c r="K49" s="25">
        <f>IF('RESUMO - LOTES E VMA'!$J49&lt;0.05,'RESUMO - LOTES E VMA'!$H49*0.01,IF(AND('RESUMO - LOTES E VMA'!$J49&gt;=0.05,'RESUMO - LOTES E VMA'!$J49&lt;0.4),'RESUMO - LOTES E VMA'!$H49*0.01,'RESUMO - LOTES E VMA'!$H49*0.05))</f>
        <v>12312.20125</v>
      </c>
      <c r="L49" s="29" t="str">
        <f>IF(AND('RESUMO - LOTES E VMA'!$C49="SOBRE_EMP",'RESUMO - LOTES E VMA'!$G49&lt;=50000,'RESUMO - LOTES E VMA'!$K49&lt;=1000),"Envio para Sucata",IF(OR('RESUMO - LOTES E VMA'!$J49&lt;0.05,AND('RESUMO - LOTES E VMA'!$C49&lt;&gt;"SOBRE_EMP",'RESUMO - LOTES E VMA'!$E49&lt;=50000,'RESUMO - LOTES E VMA'!$K49&lt;1000)),"Envio para Sucata",IF(AND('RESUMO - LOTES E VMA'!$J49&gt;=0.05,'RESUMO - LOTES E VMA'!$J49&lt;0.4),"1% do Valor de Comparação do VMA","5% do Valor de Comparação do VMA")))</f>
        <v>5% do Valor de Comparação do VMA</v>
      </c>
      <c r="M49" s="29" t="str">
        <f>IF(AND('RESUMO - LOTES E VMA'!$L49&lt;&gt;"Envio para Sucata",'RESUMO - LOTES E VMA'!$K49&gt;=$P$2,'RESUMO - LOTES E VMA'!$H49&gt;=$Q$2,'RESUMO - LOTES E VMA'!$E49&gt;=$R$2),"Para Leilão","")</f>
        <v>Para Leilão</v>
      </c>
      <c r="N49" s="30"/>
      <c r="O49" s="31"/>
      <c r="P49" s="31"/>
      <c r="Q49" s="31"/>
      <c r="R49" s="31"/>
      <c r="S49" s="31"/>
      <c r="T49" s="31"/>
      <c r="U49" s="31"/>
      <c r="V49" s="31"/>
      <c r="W49" s="31"/>
      <c r="X49" s="31"/>
      <c r="Y49" s="31"/>
      <c r="Z49" s="31"/>
    </row>
    <row r="50" ht="15.75" customHeight="1">
      <c r="A50" s="22">
        <v>207172.0</v>
      </c>
      <c r="B50" s="23" t="str">
        <f t="array" ref="B50">INDEX('LISTA DOS ITENS'!$E$2:$E$4718,MATCH('RESUMO - LOTES E VMA'!$A50,'LISTA DOS ITENS'!$D$2:$D$4718,0))</f>
        <v>AL-03</v>
      </c>
      <c r="C50" s="24" t="str">
        <f t="array" ref="C50">IFERROR(VLOOKUP('RESUMO - LOTES E VMA'!$A50,SOBRE_EMP!$A:$B,2,0),INDEX('LISTA DOS ITENS'!$K:$K,MATCH('RESUMO - LOTES E VMA'!$A50,'LISTA DOS ITENS'!D:D,0)))</f>
        <v>SOBRE_EMP</v>
      </c>
      <c r="D50" s="24" t="str">
        <f t="array" ref="D50">INDEX('LISTA DOS ITENS'!C:C,MATCH('RESUMO - LOTES E VMA'!$A50,'LISTA DOS ITENS'!D:D,0))</f>
        <v>AGP/UN-BC</v>
      </c>
      <c r="E50" s="25">
        <f>SUMIF('LISTA DOS ITENS'!$D$2:$D$4718,'RESUMO - LOTES E VMA'!$A50,'LISTA DOS ITENS'!$P$2:$P$4718)</f>
        <v>218375.225</v>
      </c>
      <c r="F50" s="25">
        <f>SUMIF('LISTA DOS ITENS'!$D$2:$D$4718,'RESUMO - LOTES E VMA'!$A50,'LISTA DOS ITENS'!$U$2:$U$4718)</f>
        <v>16299.89857</v>
      </c>
      <c r="G50" s="25">
        <f>SUMIF('LISTA DOS ITENS'!$D$2:$D$4718,'RESUMO - LOTES E VMA'!$A50,'LISTA DOS ITENS'!$R$2:$R$4718)</f>
        <v>293980.27</v>
      </c>
      <c r="H50" s="26">
        <f>SUMIF('LISTA DOS ITENS'!$D$2:$D$4718,'RESUMO - LOTES E VMA'!$A50,'LISTA DOS ITENS'!$S$2:$S$4718)</f>
        <v>296109.795</v>
      </c>
      <c r="I50" s="27">
        <f>COUNTIF('LISTA DOS ITENS'!$D$2:$D$4718,'RESUMO - LOTES E VMA'!$A50)</f>
        <v>114</v>
      </c>
      <c r="J50" s="28">
        <f>'RESUMO - LOTES E VMA'!$F50/'RESUMO - LOTES E VMA'!$H50</f>
        <v>0.05504680642</v>
      </c>
      <c r="K50" s="25">
        <f>IF('RESUMO - LOTES E VMA'!$J50&lt;0.05,'RESUMO - LOTES E VMA'!$H50*0.01,IF(AND('RESUMO - LOTES E VMA'!$J50&gt;=0.05,'RESUMO - LOTES E VMA'!$J50&lt;0.4),'RESUMO - LOTES E VMA'!$H50*0.01,'RESUMO - LOTES E VMA'!$H50*0.05))</f>
        <v>2961.09795</v>
      </c>
      <c r="L50" s="29" t="str">
        <f>IF(AND('RESUMO - LOTES E VMA'!$C50="SOBRE_EMP",'RESUMO - LOTES E VMA'!$G50&lt;=50000,'RESUMO - LOTES E VMA'!$K50&lt;=1000),"Envio para Sucata",IF(OR('RESUMO - LOTES E VMA'!$J50&lt;0.05,AND('RESUMO - LOTES E VMA'!$C50&lt;&gt;"SOBRE_EMP",'RESUMO - LOTES E VMA'!$E50&lt;=50000,'RESUMO - LOTES E VMA'!$K50&lt;1000)),"Envio para Sucata",IF(AND('RESUMO - LOTES E VMA'!$J50&gt;=0.05,'RESUMO - LOTES E VMA'!$J50&lt;0.4),"1% do Valor de Comparação do VMA","5% do Valor de Comparação do VMA")))</f>
        <v>1% do Valor de Comparação do VMA</v>
      </c>
      <c r="M50" s="29" t="str">
        <f>IF(AND('RESUMO - LOTES E VMA'!$L50&lt;&gt;"Envio para Sucata",'RESUMO - LOTES E VMA'!$K50&gt;=$P$2,'RESUMO - LOTES E VMA'!$H50&gt;=$Q$2,'RESUMO - LOTES E VMA'!$E50&gt;=$R$2),"Para Leilão","")</f>
        <v>Para Leilão</v>
      </c>
      <c r="N50" s="30"/>
      <c r="O50" s="31"/>
      <c r="P50" s="31"/>
      <c r="Q50" s="31"/>
      <c r="R50" s="31"/>
      <c r="S50" s="31"/>
      <c r="T50" s="31"/>
      <c r="U50" s="31"/>
      <c r="V50" s="31"/>
      <c r="W50" s="31"/>
      <c r="X50" s="31"/>
      <c r="Y50" s="31"/>
      <c r="Z50" s="31"/>
    </row>
    <row r="51" ht="15.75" customHeight="1">
      <c r="A51" s="22">
        <v>206017.0</v>
      </c>
      <c r="B51" s="23" t="str">
        <f t="array" ref="B51">INDEX('LISTA DOS ITENS'!$E$2:$E$4718,MATCH('RESUMO - LOTES E VMA'!$A51,'LISTA DOS ITENS'!$D$2:$D$4718,0))</f>
        <v>AL-17</v>
      </c>
      <c r="C51" s="24" t="str">
        <f t="array" ref="C51">IFERROR(VLOOKUP('RESUMO - LOTES E VMA'!$A51,SOBRE_EMP!$A:$B,2,0),INDEX('LISTA DOS ITENS'!$K:$K,MATCH('RESUMO - LOTES E VMA'!$A51,'LISTA DOS ITENS'!D:D,0)))</f>
        <v>IMOB/NAC</v>
      </c>
      <c r="D51" s="24" t="str">
        <f t="array" ref="D51">INDEX('LISTA DOS ITENS'!C:C,MATCH('RESUMO - LOTES E VMA'!$A51,'LISTA DOS ITENS'!D:D,0))</f>
        <v>POCOS/SPO</v>
      </c>
      <c r="E51" s="25">
        <f>SUMIF('LISTA DOS ITENS'!$D$2:$D$4718,'RESUMO - LOTES E VMA'!$A51,'LISTA DOS ITENS'!$P$2:$P$4718)</f>
        <v>212592.62</v>
      </c>
      <c r="F51" s="25">
        <f>SUMIF('LISTA DOS ITENS'!$D$2:$D$4718,'RESUMO - LOTES E VMA'!$A51,'LISTA DOS ITENS'!$U$2:$U$4718)</f>
        <v>10629.64265</v>
      </c>
      <c r="G51" s="25">
        <f>SUMIF('LISTA DOS ITENS'!$D$2:$D$4718,'RESUMO - LOTES E VMA'!$A51,'LISTA DOS ITENS'!$R$2:$R$4718)</f>
        <v>212592.62</v>
      </c>
      <c r="H51" s="26">
        <f>SUMIF('LISTA DOS ITENS'!$D$2:$D$4718,'RESUMO - LOTES E VMA'!$A51,'LISTA DOS ITENS'!$S$2:$S$4718)</f>
        <v>212592.62</v>
      </c>
      <c r="I51" s="27">
        <f>COUNTIF('LISTA DOS ITENS'!$D$2:$D$4718,'RESUMO - LOTES E VMA'!$A51)</f>
        <v>2</v>
      </c>
      <c r="J51" s="28">
        <f>'RESUMO - LOTES E VMA'!$F51/'RESUMO - LOTES E VMA'!$H51</f>
        <v>0.05000005479</v>
      </c>
      <c r="K51" s="25">
        <f>IF('RESUMO - LOTES E VMA'!$J51&lt;0.05,'RESUMO - LOTES E VMA'!$H51*0.01,IF(AND('RESUMO - LOTES E VMA'!$J51&gt;=0.05,'RESUMO - LOTES E VMA'!$J51&lt;0.4),'RESUMO - LOTES E VMA'!$H51*0.01,'RESUMO - LOTES E VMA'!$H51*0.05))</f>
        <v>2125.9262</v>
      </c>
      <c r="L51" s="29" t="str">
        <f>IF(AND('RESUMO - LOTES E VMA'!$C51="SOBRE_EMP",'RESUMO - LOTES E VMA'!$G51&lt;=50000,'RESUMO - LOTES E VMA'!$K51&lt;=1000),"Envio para Sucata",IF(OR('RESUMO - LOTES E VMA'!$J51&lt;0.05,AND('RESUMO - LOTES E VMA'!$C51&lt;&gt;"SOBRE_EMP",'RESUMO - LOTES E VMA'!$E51&lt;=50000,'RESUMO - LOTES E VMA'!$K51&lt;1000)),"Envio para Sucata",IF(AND('RESUMO - LOTES E VMA'!$J51&gt;=0.05,'RESUMO - LOTES E VMA'!$J51&lt;0.4),"1% do Valor de Comparação do VMA","5% do Valor de Comparação do VMA")))</f>
        <v>1% do Valor de Comparação do VMA</v>
      </c>
      <c r="M51" s="29" t="str">
        <f>IF(AND('RESUMO - LOTES E VMA'!$L51&lt;&gt;"Envio para Sucata",'RESUMO - LOTES E VMA'!$K51&gt;=$P$2,'RESUMO - LOTES E VMA'!$H51&gt;=$Q$2,'RESUMO - LOTES E VMA'!$E51&gt;=$R$2),"Para Leilão","")</f>
        <v>Para Leilão</v>
      </c>
      <c r="N51" s="30"/>
      <c r="O51" s="31"/>
      <c r="P51" s="31"/>
      <c r="Q51" s="31"/>
      <c r="R51" s="31"/>
      <c r="S51" s="31"/>
      <c r="T51" s="31"/>
      <c r="U51" s="31"/>
      <c r="V51" s="31"/>
      <c r="W51" s="31"/>
      <c r="X51" s="31"/>
      <c r="Y51" s="31"/>
      <c r="Z51" s="31"/>
    </row>
    <row r="52" ht="15.75" customHeight="1">
      <c r="A52" s="22">
        <v>207279.0</v>
      </c>
      <c r="B52" s="23" t="str">
        <f t="array" ref="B52">INDEX('LISTA DOS ITENS'!$E$2:$E$4718,MATCH('RESUMO - LOTES E VMA'!$A52,'LISTA DOS ITENS'!$D$2:$D$4718,0))</f>
        <v>AL-12</v>
      </c>
      <c r="C52" s="24" t="str">
        <f t="array" ref="C52">IFERROR(VLOOKUP('RESUMO - LOTES E VMA'!$A52,SOBRE_EMP!$A:$B,2,0),INDEX('LISTA DOS ITENS'!$K:$K,MATCH('RESUMO - LOTES E VMA'!$A52,'LISTA DOS ITENS'!D:D,0)))</f>
        <v>USADO</v>
      </c>
      <c r="D52" s="24" t="str">
        <f t="array" ref="D52">INDEX('LISTA DOS ITENS'!C:C,MATCH('RESUMO - LOTES E VMA'!$A52,'LISTA DOS ITENS'!D:D,0))</f>
        <v>AGP/UN-BC</v>
      </c>
      <c r="E52" s="25">
        <f>SUMIF('LISTA DOS ITENS'!$D$2:$D$4718,'RESUMO - LOTES E VMA'!$A52,'LISTA DOS ITENS'!$P$2:$P$4718)</f>
        <v>194000</v>
      </c>
      <c r="F52" s="25">
        <f>SUMIF('LISTA DOS ITENS'!$D$2:$D$4718,'RESUMO - LOTES E VMA'!$A52,'LISTA DOS ITENS'!$U$2:$U$4718)</f>
        <v>41843.17311</v>
      </c>
      <c r="G52" s="25">
        <f>SUMIF('LISTA DOS ITENS'!$D$2:$D$4718,'RESUMO - LOTES E VMA'!$A52,'LISTA DOS ITENS'!$R$2:$R$4718)</f>
        <v>729383.04</v>
      </c>
      <c r="H52" s="26">
        <f>SUMIF('LISTA DOS ITENS'!$D$2:$D$4718,'RESUMO - LOTES E VMA'!$A52,'LISTA DOS ITENS'!$S$2:$S$4718)</f>
        <v>729383.04</v>
      </c>
      <c r="I52" s="27">
        <f>COUNTIF('LISTA DOS ITENS'!$D$2:$D$4718,'RESUMO - LOTES E VMA'!$A52)</f>
        <v>1</v>
      </c>
      <c r="J52" s="28">
        <f>'RESUMO - LOTES E VMA'!$F52/'RESUMO - LOTES E VMA'!$H52</f>
        <v>0.05736789973</v>
      </c>
      <c r="K52" s="25">
        <f>IF('RESUMO - LOTES E VMA'!$J52&lt;0.05,'RESUMO - LOTES E VMA'!$H52*0.01,IF(AND('RESUMO - LOTES E VMA'!$J52&gt;=0.05,'RESUMO - LOTES E VMA'!$J52&lt;0.4),'RESUMO - LOTES E VMA'!$H52*0.01,'RESUMO - LOTES E VMA'!$H52*0.05))</f>
        <v>7293.8304</v>
      </c>
      <c r="L52" s="29" t="str">
        <f>IF(AND('RESUMO - LOTES E VMA'!$C52="SOBRE_EMP",'RESUMO - LOTES E VMA'!$G52&lt;=50000,'RESUMO - LOTES E VMA'!$K52&lt;=1000),"Envio para Sucata",IF(OR('RESUMO - LOTES E VMA'!$J52&lt;0.05,AND('RESUMO - LOTES E VMA'!$C52&lt;&gt;"SOBRE_EMP",'RESUMO - LOTES E VMA'!$E52&lt;=50000,'RESUMO - LOTES E VMA'!$K52&lt;1000)),"Envio para Sucata",IF(AND('RESUMO - LOTES E VMA'!$J52&gt;=0.05,'RESUMO - LOTES E VMA'!$J52&lt;0.4),"1% do Valor de Comparação do VMA","5% do Valor de Comparação do VMA")))</f>
        <v>1% do Valor de Comparação do VMA</v>
      </c>
      <c r="M52" s="29" t="str">
        <f>IF(AND('RESUMO - LOTES E VMA'!$L52&lt;&gt;"Envio para Sucata",'RESUMO - LOTES E VMA'!$K52&gt;=$P$2,'RESUMO - LOTES E VMA'!$H52&gt;=$Q$2,'RESUMO - LOTES E VMA'!$E52&gt;=$R$2),"Para Leilão","")</f>
        <v>Para Leilão</v>
      </c>
      <c r="N52" s="30"/>
      <c r="O52" s="31"/>
      <c r="P52" s="31"/>
      <c r="Q52" s="31"/>
      <c r="R52" s="31"/>
      <c r="S52" s="31"/>
      <c r="T52" s="31"/>
      <c r="U52" s="31"/>
      <c r="V52" s="31"/>
      <c r="W52" s="31"/>
      <c r="X52" s="31"/>
      <c r="Y52" s="31"/>
      <c r="Z52" s="31"/>
    </row>
    <row r="53" ht="15.75" customHeight="1">
      <c r="A53" s="22">
        <v>207842.0</v>
      </c>
      <c r="B53" s="23" t="str">
        <f t="array" ref="B53">INDEX('LISTA DOS ITENS'!$E$2:$E$4718,MATCH('RESUMO - LOTES E VMA'!$A53,'LISTA DOS ITENS'!$D$2:$D$4718,0))</f>
        <v>AL-03</v>
      </c>
      <c r="C53" s="24" t="str">
        <f t="array" ref="C53">IFERROR(VLOOKUP('RESUMO - LOTES E VMA'!$A53,SOBRE_EMP!$A:$B,2,0),INDEX('LISTA DOS ITENS'!$K:$K,MATCH('RESUMO - LOTES E VMA'!$A53,'LISTA DOS ITENS'!D:D,0)))</f>
        <v>CONS/IMP</v>
      </c>
      <c r="D53" s="24" t="str">
        <f t="array" ref="D53">INDEX('LISTA DOS ITENS'!C:C,MATCH('RESUMO - LOTES E VMA'!$A53,'LISTA DOS ITENS'!D:D,0))</f>
        <v>AGP/UN-BC</v>
      </c>
      <c r="E53" s="25">
        <f>SUMIF('LISTA DOS ITENS'!$D$2:$D$4718,'RESUMO - LOTES E VMA'!$A53,'LISTA DOS ITENS'!$P$2:$P$4718)</f>
        <v>193708.863</v>
      </c>
      <c r="F53" s="25">
        <f>SUMIF('LISTA DOS ITENS'!$D$2:$D$4718,'RESUMO - LOTES E VMA'!$A53,'LISTA DOS ITENS'!$U$2:$U$4718)</f>
        <v>11287.02312</v>
      </c>
      <c r="G53" s="25">
        <f>SUMIF('LISTA DOS ITENS'!$D$2:$D$4718,'RESUMO - LOTES E VMA'!$A53,'LISTA DOS ITENS'!$R$2:$R$4718)</f>
        <v>220637.4815</v>
      </c>
      <c r="H53" s="26">
        <f>SUMIF('LISTA DOS ITENS'!$D$2:$D$4718,'RESUMO - LOTES E VMA'!$A53,'LISTA DOS ITENS'!$S$2:$S$4718)</f>
        <v>220771.0115</v>
      </c>
      <c r="I53" s="27">
        <f>COUNTIF('LISTA DOS ITENS'!$D$2:$D$4718,'RESUMO - LOTES E VMA'!$A53)</f>
        <v>27</v>
      </c>
      <c r="J53" s="28">
        <f>'RESUMO - LOTES E VMA'!$F53/'RESUMO - LOTES E VMA'!$H53</f>
        <v>0.05112547631</v>
      </c>
      <c r="K53" s="25">
        <f>IF('RESUMO - LOTES E VMA'!$J53&lt;0.05,'RESUMO - LOTES E VMA'!$H53*0.01,IF(AND('RESUMO - LOTES E VMA'!$J53&gt;=0.05,'RESUMO - LOTES E VMA'!$J53&lt;0.4),'RESUMO - LOTES E VMA'!$H53*0.01,'RESUMO - LOTES E VMA'!$H53*0.05))</f>
        <v>2207.710115</v>
      </c>
      <c r="L53" s="29" t="str">
        <f>IF(AND('RESUMO - LOTES E VMA'!$C53="SOBRE_EMP",'RESUMO - LOTES E VMA'!$G53&lt;=50000,'RESUMO - LOTES E VMA'!$K53&lt;=1000),"Envio para Sucata",IF(OR('RESUMO - LOTES E VMA'!$J53&lt;0.05,AND('RESUMO - LOTES E VMA'!$C53&lt;&gt;"SOBRE_EMP",'RESUMO - LOTES E VMA'!$E53&lt;=50000,'RESUMO - LOTES E VMA'!$K53&lt;1000)),"Envio para Sucata",IF(AND('RESUMO - LOTES E VMA'!$J53&gt;=0.05,'RESUMO - LOTES E VMA'!$J53&lt;0.4),"1% do Valor de Comparação do VMA","5% do Valor de Comparação do VMA")))</f>
        <v>1% do Valor de Comparação do VMA</v>
      </c>
      <c r="M53" s="29" t="str">
        <f>IF(AND('RESUMO - LOTES E VMA'!$L53&lt;&gt;"Envio para Sucata",'RESUMO - LOTES E VMA'!$K53&gt;=$P$2,'RESUMO - LOTES E VMA'!$H53&gt;=$Q$2,'RESUMO - LOTES E VMA'!$E53&gt;=$R$2),"Para Leilão","")</f>
        <v>Para Leilão</v>
      </c>
      <c r="N53" s="30"/>
      <c r="O53" s="31"/>
      <c r="P53" s="31"/>
      <c r="Q53" s="31"/>
      <c r="R53" s="31"/>
      <c r="S53" s="31"/>
      <c r="T53" s="31"/>
      <c r="U53" s="31"/>
      <c r="V53" s="31"/>
      <c r="W53" s="31"/>
      <c r="X53" s="31"/>
      <c r="Y53" s="31"/>
      <c r="Z53" s="31"/>
    </row>
    <row r="54" ht="15.75" customHeight="1">
      <c r="A54" s="22">
        <v>207133.0</v>
      </c>
      <c r="B54" s="23" t="str">
        <f t="array" ref="B54">INDEX('LISTA DOS ITENS'!$E$2:$E$4718,MATCH('RESUMO - LOTES E VMA'!$A54,'LISTA DOS ITENS'!$D$2:$D$4718,0))</f>
        <v>AL-03</v>
      </c>
      <c r="C54" s="24" t="str">
        <f t="array" ref="C54">IFERROR(VLOOKUP('RESUMO - LOTES E VMA'!$A54,SOBRE_EMP!$A:$B,2,0),INDEX('LISTA DOS ITENS'!$K:$K,MATCH('RESUMO - LOTES E VMA'!$A54,'LISTA DOS ITENS'!D:D,0)))</f>
        <v>SOBRE_EMP</v>
      </c>
      <c r="D54" s="24" t="str">
        <f t="array" ref="D54">INDEX('LISTA DOS ITENS'!C:C,MATCH('RESUMO - LOTES E VMA'!$A54,'LISTA DOS ITENS'!D:D,0))</f>
        <v>AGP/UN-BC</v>
      </c>
      <c r="E54" s="25">
        <f>SUMIF('LISTA DOS ITENS'!$D$2:$D$4718,'RESUMO - LOTES E VMA'!$A54,'LISTA DOS ITENS'!$P$2:$P$4718)</f>
        <v>193131.6322</v>
      </c>
      <c r="F54" s="25">
        <f>SUMIF('LISTA DOS ITENS'!$D$2:$D$4718,'RESUMO - LOTES E VMA'!$A54,'LISTA DOS ITENS'!$U$2:$U$4718)</f>
        <v>17245.18627</v>
      </c>
      <c r="G54" s="25">
        <f>SUMIF('LISTA DOS ITENS'!$D$2:$D$4718,'RESUMO - LOTES E VMA'!$A54,'LISTA DOS ITENS'!$R$2:$R$4718)</f>
        <v>229445.9</v>
      </c>
      <c r="H54" s="26">
        <f>SUMIF('LISTA DOS ITENS'!$D$2:$D$4718,'RESUMO - LOTES E VMA'!$A54,'LISTA DOS ITENS'!$S$2:$S$4718)</f>
        <v>237507.3217</v>
      </c>
      <c r="I54" s="27">
        <f>COUNTIF('LISTA DOS ITENS'!$D$2:$D$4718,'RESUMO - LOTES E VMA'!$A54)</f>
        <v>127</v>
      </c>
      <c r="J54" s="28">
        <f>'RESUMO - LOTES E VMA'!$F54/'RESUMO - LOTES E VMA'!$H54</f>
        <v>0.07260907222</v>
      </c>
      <c r="K54" s="25">
        <f>IF('RESUMO - LOTES E VMA'!$J54&lt;0.05,'RESUMO - LOTES E VMA'!$H54*0.01,IF(AND('RESUMO - LOTES E VMA'!$J54&gt;=0.05,'RESUMO - LOTES E VMA'!$J54&lt;0.4),'RESUMO - LOTES E VMA'!$H54*0.01,'RESUMO - LOTES E VMA'!$H54*0.05))</f>
        <v>2375.073217</v>
      </c>
      <c r="L54" s="29" t="str">
        <f>IF(AND('RESUMO - LOTES E VMA'!$C54="SOBRE_EMP",'RESUMO - LOTES E VMA'!$G54&lt;=50000,'RESUMO - LOTES E VMA'!$K54&lt;=1000),"Envio para Sucata",IF(OR('RESUMO - LOTES E VMA'!$J54&lt;0.05,AND('RESUMO - LOTES E VMA'!$C54&lt;&gt;"SOBRE_EMP",'RESUMO - LOTES E VMA'!$E54&lt;=50000,'RESUMO - LOTES E VMA'!$K54&lt;1000)),"Envio para Sucata",IF(AND('RESUMO - LOTES E VMA'!$J54&gt;=0.05,'RESUMO - LOTES E VMA'!$J54&lt;0.4),"1% do Valor de Comparação do VMA","5% do Valor de Comparação do VMA")))</f>
        <v>1% do Valor de Comparação do VMA</v>
      </c>
      <c r="M54" s="29" t="str">
        <f>IF(AND('RESUMO - LOTES E VMA'!$L54&lt;&gt;"Envio para Sucata",'RESUMO - LOTES E VMA'!$K54&gt;=$P$2,'RESUMO - LOTES E VMA'!$H54&gt;=$Q$2,'RESUMO - LOTES E VMA'!$E54&gt;=$R$2),"Para Leilão","")</f>
        <v>Para Leilão</v>
      </c>
      <c r="N54" s="30"/>
      <c r="O54" s="31"/>
      <c r="P54" s="31"/>
      <c r="Q54" s="31"/>
      <c r="R54" s="31"/>
      <c r="S54" s="31"/>
      <c r="T54" s="31"/>
      <c r="U54" s="31"/>
      <c r="V54" s="31"/>
      <c r="W54" s="31"/>
      <c r="X54" s="31"/>
      <c r="Y54" s="31"/>
      <c r="Z54" s="31"/>
    </row>
    <row r="55" ht="15.75" customHeight="1">
      <c r="A55" s="22">
        <v>207570.0</v>
      </c>
      <c r="B55" s="23" t="str">
        <f t="array" ref="B55">INDEX('LISTA DOS ITENS'!$E$2:$E$4718,MATCH('RESUMO - LOTES E VMA'!$A55,'LISTA DOS ITENS'!$D$2:$D$4718,0))</f>
        <v>AL-26</v>
      </c>
      <c r="C55" s="24" t="str">
        <f t="array" ref="C55">IFERROR(VLOOKUP('RESUMO - LOTES E VMA'!$A55,SOBRE_EMP!$A:$B,2,0),INDEX('LISTA DOS ITENS'!$K:$K,MATCH('RESUMO - LOTES E VMA'!$A55,'LISTA DOS ITENS'!D:D,0)))</f>
        <v>SOBRE_EMP</v>
      </c>
      <c r="D55" s="24" t="str">
        <f t="array" ref="D55">INDEX('LISTA DOS ITENS'!C:C,MATCH('RESUMO - LOTES E VMA'!$A55,'LISTA DOS ITENS'!D:D,0))</f>
        <v>AGP/UN-BC</v>
      </c>
      <c r="E55" s="25">
        <f>SUMIF('LISTA DOS ITENS'!$D$2:$D$4718,'RESUMO - LOTES E VMA'!$A55,'LISTA DOS ITENS'!$P$2:$P$4718)</f>
        <v>184402.5881</v>
      </c>
      <c r="F55" s="25">
        <f>SUMIF('LISTA DOS ITENS'!$D$2:$D$4718,'RESUMO - LOTES E VMA'!$A55,'LISTA DOS ITENS'!$U$2:$U$4718)</f>
        <v>21155.93485</v>
      </c>
      <c r="G55" s="25">
        <f>SUMIF('LISTA DOS ITENS'!$D$2:$D$4718,'RESUMO - LOTES E VMA'!$A55,'LISTA DOS ITENS'!$R$2:$R$4718)</f>
        <v>352801.48</v>
      </c>
      <c r="H55" s="26">
        <f>SUMIF('LISTA DOS ITENS'!$D$2:$D$4718,'RESUMO - LOTES E VMA'!$A55,'LISTA DOS ITENS'!$S$2:$S$4718)</f>
        <v>360257.6701</v>
      </c>
      <c r="I55" s="27">
        <f>COUNTIF('LISTA DOS ITENS'!$D$2:$D$4718,'RESUMO - LOTES E VMA'!$A55)</f>
        <v>220</v>
      </c>
      <c r="J55" s="28">
        <f>'RESUMO - LOTES E VMA'!$F55/'RESUMO - LOTES E VMA'!$H55</f>
        <v>0.05872445365</v>
      </c>
      <c r="K55" s="25">
        <f>IF('RESUMO - LOTES E VMA'!$J55&lt;0.05,'RESUMO - LOTES E VMA'!$H55*0.01,IF(AND('RESUMO - LOTES E VMA'!$J55&gt;=0.05,'RESUMO - LOTES E VMA'!$J55&lt;0.4),'RESUMO - LOTES E VMA'!$H55*0.01,'RESUMO - LOTES E VMA'!$H55*0.05))</f>
        <v>3602.576701</v>
      </c>
      <c r="L55" s="29" t="str">
        <f>IF(AND('RESUMO - LOTES E VMA'!$C55="SOBRE_EMP",'RESUMO - LOTES E VMA'!$G55&lt;=50000,'RESUMO - LOTES E VMA'!$K55&lt;=1000),"Envio para Sucata",IF(OR('RESUMO - LOTES E VMA'!$J55&lt;0.05,AND('RESUMO - LOTES E VMA'!$C55&lt;&gt;"SOBRE_EMP",'RESUMO - LOTES E VMA'!$E55&lt;=50000,'RESUMO - LOTES E VMA'!$K55&lt;1000)),"Envio para Sucata",IF(AND('RESUMO - LOTES E VMA'!$J55&gt;=0.05,'RESUMO - LOTES E VMA'!$J55&lt;0.4),"1% do Valor de Comparação do VMA","5% do Valor de Comparação do VMA")))</f>
        <v>1% do Valor de Comparação do VMA</v>
      </c>
      <c r="M55" s="29" t="str">
        <f>IF(AND('RESUMO - LOTES E VMA'!$L55&lt;&gt;"Envio para Sucata",'RESUMO - LOTES E VMA'!$K55&gt;=$P$2,'RESUMO - LOTES E VMA'!$H55&gt;=$Q$2,'RESUMO - LOTES E VMA'!$E55&gt;=$R$2),"Para Leilão","")</f>
        <v>Para Leilão</v>
      </c>
      <c r="N55" s="30"/>
      <c r="O55" s="31"/>
      <c r="P55" s="31"/>
      <c r="Q55" s="31"/>
      <c r="R55" s="31"/>
      <c r="S55" s="31"/>
      <c r="T55" s="31"/>
      <c r="U55" s="31"/>
      <c r="V55" s="31"/>
      <c r="W55" s="31"/>
      <c r="X55" s="31"/>
      <c r="Y55" s="31"/>
      <c r="Z55" s="31"/>
    </row>
    <row r="56" ht="15.75" customHeight="1">
      <c r="A56" s="22">
        <v>207394.0</v>
      </c>
      <c r="B56" s="23" t="str">
        <f t="array" ref="B56">INDEX('LISTA DOS ITENS'!$E$2:$E$4718,MATCH('RESUMO - LOTES E VMA'!$A56,'LISTA DOS ITENS'!$D$2:$D$4718,0))</f>
        <v>AL-26</v>
      </c>
      <c r="C56" s="24" t="str">
        <f t="array" ref="C56">IFERROR(VLOOKUP('RESUMO - LOTES E VMA'!$A56,SOBRE_EMP!$A:$B,2,0),INDEX('LISTA DOS ITENS'!$K:$K,MATCH('RESUMO - LOTES E VMA'!$A56,'LISTA DOS ITENS'!D:D,0)))</f>
        <v>SOBRE_EMP</v>
      </c>
      <c r="D56" s="24" t="str">
        <f t="array" ref="D56">INDEX('LISTA DOS ITENS'!C:C,MATCH('RESUMO - LOTES E VMA'!$A56,'LISTA DOS ITENS'!D:D,0))</f>
        <v>AGP/UN-BC</v>
      </c>
      <c r="E56" s="25">
        <f>SUMIF('LISTA DOS ITENS'!$D$2:$D$4718,'RESUMO - LOTES E VMA'!$A56,'LISTA DOS ITENS'!$P$2:$P$4718)</f>
        <v>175063.2741</v>
      </c>
      <c r="F56" s="25">
        <f>SUMIF('LISTA DOS ITENS'!$D$2:$D$4718,'RESUMO - LOTES E VMA'!$A56,'LISTA DOS ITENS'!$U$2:$U$4718)</f>
        <v>93579.15453</v>
      </c>
      <c r="G56" s="25">
        <f>SUMIF('LISTA DOS ITENS'!$D$2:$D$4718,'RESUMO - LOTES E VMA'!$A56,'LISTA DOS ITENS'!$R$2:$R$4718)</f>
        <v>305333.3565</v>
      </c>
      <c r="H56" s="26">
        <f>SUMIF('LISTA DOS ITENS'!$D$2:$D$4718,'RESUMO - LOTES E VMA'!$A56,'LISTA DOS ITENS'!$S$2:$S$4718)</f>
        <v>307451.9476</v>
      </c>
      <c r="I56" s="27">
        <f>COUNTIF('LISTA DOS ITENS'!$D$2:$D$4718,'RESUMO - LOTES E VMA'!$A56)</f>
        <v>174</v>
      </c>
      <c r="J56" s="28">
        <f>'RESUMO - LOTES E VMA'!$F56/'RESUMO - LOTES E VMA'!$H56</f>
        <v>0.304370017</v>
      </c>
      <c r="K56" s="25">
        <f>IF('RESUMO - LOTES E VMA'!$J56&lt;0.05,'RESUMO - LOTES E VMA'!$H56*0.01,IF(AND('RESUMO - LOTES E VMA'!$J56&gt;=0.05,'RESUMO - LOTES E VMA'!$J56&lt;0.4),'RESUMO - LOTES E VMA'!$H56*0.01,'RESUMO - LOTES E VMA'!$H56*0.05))</f>
        <v>3074.519476</v>
      </c>
      <c r="L56" s="29" t="str">
        <f>IF(AND('RESUMO - LOTES E VMA'!$C56="SOBRE_EMP",'RESUMO - LOTES E VMA'!$G56&lt;=50000,'RESUMO - LOTES E VMA'!$K56&lt;=1000),"Envio para Sucata",IF(OR('RESUMO - LOTES E VMA'!$J56&lt;0.05,AND('RESUMO - LOTES E VMA'!$C56&lt;&gt;"SOBRE_EMP",'RESUMO - LOTES E VMA'!$E56&lt;=50000,'RESUMO - LOTES E VMA'!$K56&lt;1000)),"Envio para Sucata",IF(AND('RESUMO - LOTES E VMA'!$J56&gt;=0.05,'RESUMO - LOTES E VMA'!$J56&lt;0.4),"1% do Valor de Comparação do VMA","5% do Valor de Comparação do VMA")))</f>
        <v>1% do Valor de Comparação do VMA</v>
      </c>
      <c r="M56" s="29" t="str">
        <f>IF(AND('RESUMO - LOTES E VMA'!$L56&lt;&gt;"Envio para Sucata",'RESUMO - LOTES E VMA'!$K56&gt;=$P$2,'RESUMO - LOTES E VMA'!$H56&gt;=$Q$2,'RESUMO - LOTES E VMA'!$E56&gt;=$R$2),"Para Leilão","")</f>
        <v>Para Leilão</v>
      </c>
      <c r="N56" s="30"/>
      <c r="O56" s="31"/>
      <c r="P56" s="31"/>
      <c r="Q56" s="31"/>
      <c r="R56" s="31"/>
      <c r="S56" s="31"/>
      <c r="T56" s="31"/>
      <c r="U56" s="31"/>
      <c r="V56" s="31"/>
      <c r="W56" s="31"/>
      <c r="X56" s="31"/>
      <c r="Y56" s="31"/>
      <c r="Z56" s="31"/>
    </row>
    <row r="57" ht="15.75" customHeight="1">
      <c r="A57" s="22">
        <v>207296.0</v>
      </c>
      <c r="B57" s="23" t="str">
        <f t="array" ref="B57">INDEX('LISTA DOS ITENS'!$E$2:$E$4718,MATCH('RESUMO - LOTES E VMA'!$A57,'LISTA DOS ITENS'!$D$2:$D$4718,0))</f>
        <v>AL-18</v>
      </c>
      <c r="C57" s="24" t="str">
        <f t="array" ref="C57">IFERROR(VLOOKUP('RESUMO - LOTES E VMA'!$A57,SOBRE_EMP!$A:$B,2,0),INDEX('LISTA DOS ITENS'!$K:$K,MATCH('RESUMO - LOTES E VMA'!$A57,'LISTA DOS ITENS'!D:D,0)))</f>
        <v>CONS/NAC</v>
      </c>
      <c r="D57" s="24" t="str">
        <f t="array" ref="D57">INDEX('LISTA DOS ITENS'!C:C,MATCH('RESUMO - LOTES E VMA'!$A57,'LISTA DOS ITENS'!D:D,0))</f>
        <v>AGP/UN-BC</v>
      </c>
      <c r="E57" s="25">
        <f>SUMIF('LISTA DOS ITENS'!$D$2:$D$4718,'RESUMO - LOTES E VMA'!$A57,'LISTA DOS ITENS'!$P$2:$P$4718)</f>
        <v>169739.9297</v>
      </c>
      <c r="F57" s="25">
        <f>SUMIF('LISTA DOS ITENS'!$D$2:$D$4718,'RESUMO - LOTES E VMA'!$A57,'LISTA DOS ITENS'!$U$2:$U$4718)</f>
        <v>12797.3333</v>
      </c>
      <c r="G57" s="25">
        <f>SUMIF('LISTA DOS ITENS'!$D$2:$D$4718,'RESUMO - LOTES E VMA'!$A57,'LISTA DOS ITENS'!$R$2:$R$4718)</f>
        <v>214496.31</v>
      </c>
      <c r="H57" s="26">
        <f>SUMIF('LISTA DOS ITENS'!$D$2:$D$4718,'RESUMO - LOTES E VMA'!$A57,'LISTA DOS ITENS'!$S$2:$S$4718)</f>
        <v>216608.9882</v>
      </c>
      <c r="I57" s="27">
        <f>COUNTIF('LISTA DOS ITENS'!$D$2:$D$4718,'RESUMO - LOTES E VMA'!$A57)</f>
        <v>77</v>
      </c>
      <c r="J57" s="28">
        <f>'RESUMO - LOTES E VMA'!$F57/'RESUMO - LOTES E VMA'!$H57</f>
        <v>0.05908034291</v>
      </c>
      <c r="K57" s="25">
        <f>IF('RESUMO - LOTES E VMA'!$J57&lt;0.05,'RESUMO - LOTES E VMA'!$H57*0.01,IF(AND('RESUMO - LOTES E VMA'!$J57&gt;=0.05,'RESUMO - LOTES E VMA'!$J57&lt;0.4),'RESUMO - LOTES E VMA'!$H57*0.01,'RESUMO - LOTES E VMA'!$H57*0.05))</f>
        <v>2166.089882</v>
      </c>
      <c r="L57" s="29" t="str">
        <f>IF(AND('RESUMO - LOTES E VMA'!$C57="SOBRE_EMP",'RESUMO - LOTES E VMA'!$G57&lt;=50000,'RESUMO - LOTES E VMA'!$K57&lt;=1000),"Envio para Sucata",IF(OR('RESUMO - LOTES E VMA'!$J57&lt;0.05,AND('RESUMO - LOTES E VMA'!$C57&lt;&gt;"SOBRE_EMP",'RESUMO - LOTES E VMA'!$E57&lt;=50000,'RESUMO - LOTES E VMA'!$K57&lt;1000)),"Envio para Sucata",IF(AND('RESUMO - LOTES E VMA'!$J57&gt;=0.05,'RESUMO - LOTES E VMA'!$J57&lt;0.4),"1% do Valor de Comparação do VMA","5% do Valor de Comparação do VMA")))</f>
        <v>1% do Valor de Comparação do VMA</v>
      </c>
      <c r="M57" s="29" t="str">
        <f>IF(AND('RESUMO - LOTES E VMA'!$L57&lt;&gt;"Envio para Sucata",'RESUMO - LOTES E VMA'!$K57&gt;=$P$2,'RESUMO - LOTES E VMA'!$H57&gt;=$Q$2,'RESUMO - LOTES E VMA'!$E57&gt;=$R$2),"Para Leilão","")</f>
        <v>Para Leilão</v>
      </c>
      <c r="N57" s="30"/>
      <c r="O57" s="31"/>
      <c r="P57" s="31"/>
      <c r="Q57" s="31"/>
      <c r="R57" s="31"/>
      <c r="S57" s="31"/>
      <c r="T57" s="31"/>
      <c r="U57" s="31"/>
      <c r="V57" s="31"/>
      <c r="W57" s="31"/>
      <c r="X57" s="31"/>
      <c r="Y57" s="31"/>
      <c r="Z57" s="31"/>
    </row>
    <row r="58" ht="15.75" customHeight="1">
      <c r="A58" s="22">
        <v>207009.0</v>
      </c>
      <c r="B58" s="23" t="str">
        <f t="array" ref="B58">INDEX('LISTA DOS ITENS'!$E$2:$E$4718,MATCH('RESUMO - LOTES E VMA'!$A58,'LISTA DOS ITENS'!$D$2:$D$4718,0))</f>
        <v>AL-03</v>
      </c>
      <c r="C58" s="24" t="str">
        <f t="array" ref="C58">IFERROR(VLOOKUP('RESUMO - LOTES E VMA'!$A58,SOBRE_EMP!$A:$B,2,0),INDEX('LISTA DOS ITENS'!$K:$K,MATCH('RESUMO - LOTES E VMA'!$A58,'LISTA DOS ITENS'!D:D,0)))</f>
        <v>CONS/NAC</v>
      </c>
      <c r="D58" s="24" t="str">
        <f t="array" ref="D58">INDEX('LISTA DOS ITENS'!C:C,MATCH('RESUMO - LOTES E VMA'!$A58,'LISTA DOS ITENS'!D:D,0))</f>
        <v>AGP/UN-BC</v>
      </c>
      <c r="E58" s="25">
        <f>SUMIF('LISTA DOS ITENS'!$D$2:$D$4718,'RESUMO - LOTES E VMA'!$A58,'LISTA DOS ITENS'!$P$2:$P$4718)</f>
        <v>158306.5413</v>
      </c>
      <c r="F58" s="25">
        <f>SUMIF('LISTA DOS ITENS'!$D$2:$D$4718,'RESUMO - LOTES E VMA'!$A58,'LISTA DOS ITENS'!$U$2:$U$4718)</f>
        <v>13726.60831</v>
      </c>
      <c r="G58" s="25">
        <f>SUMIF('LISTA DOS ITENS'!$D$2:$D$4718,'RESUMO - LOTES E VMA'!$A58,'LISTA DOS ITENS'!$R$2:$R$4718)</f>
        <v>151799.08</v>
      </c>
      <c r="H58" s="26">
        <f>SUMIF('LISTA DOS ITENS'!$D$2:$D$4718,'RESUMO - LOTES E VMA'!$A58,'LISTA DOS ITENS'!$S$2:$S$4718)</f>
        <v>158368.3213</v>
      </c>
      <c r="I58" s="27">
        <f>COUNTIF('LISTA DOS ITENS'!$D$2:$D$4718,'RESUMO - LOTES E VMA'!$A58)</f>
        <v>10</v>
      </c>
      <c r="J58" s="28">
        <f>'RESUMO - LOTES E VMA'!$F58/'RESUMO - LOTES E VMA'!$H58</f>
        <v>0.08667521513</v>
      </c>
      <c r="K58" s="25">
        <f>IF('RESUMO - LOTES E VMA'!$J58&lt;0.05,'RESUMO - LOTES E VMA'!$H58*0.01,IF(AND('RESUMO - LOTES E VMA'!$J58&gt;=0.05,'RESUMO - LOTES E VMA'!$J58&lt;0.4),'RESUMO - LOTES E VMA'!$H58*0.01,'RESUMO - LOTES E VMA'!$H58*0.05))</f>
        <v>1583.683213</v>
      </c>
      <c r="L58" s="29" t="str">
        <f>IF(AND('RESUMO - LOTES E VMA'!$C58="SOBRE_EMP",'RESUMO - LOTES E VMA'!$G58&lt;=50000,'RESUMO - LOTES E VMA'!$K58&lt;=1000),"Envio para Sucata",IF(OR('RESUMO - LOTES E VMA'!$J58&lt;0.05,AND('RESUMO - LOTES E VMA'!$C58&lt;&gt;"SOBRE_EMP",'RESUMO - LOTES E VMA'!$E58&lt;=50000,'RESUMO - LOTES E VMA'!$K58&lt;1000)),"Envio para Sucata",IF(AND('RESUMO - LOTES E VMA'!$J58&gt;=0.05,'RESUMO - LOTES E VMA'!$J58&lt;0.4),"1% do Valor de Comparação do VMA","5% do Valor de Comparação do VMA")))</f>
        <v>1% do Valor de Comparação do VMA</v>
      </c>
      <c r="M58" s="29" t="str">
        <f>IF(AND('RESUMO - LOTES E VMA'!$L58&lt;&gt;"Envio para Sucata",'RESUMO - LOTES E VMA'!$K58&gt;=$P$2,'RESUMO - LOTES E VMA'!$H58&gt;=$Q$2,'RESUMO - LOTES E VMA'!$E58&gt;=$R$2),"Para Leilão","")</f>
        <v>Para Leilão</v>
      </c>
      <c r="N58" s="30"/>
      <c r="O58" s="31"/>
      <c r="P58" s="31"/>
      <c r="Q58" s="31"/>
      <c r="R58" s="31"/>
      <c r="S58" s="31"/>
      <c r="T58" s="31"/>
      <c r="U58" s="31"/>
      <c r="V58" s="31"/>
      <c r="W58" s="31"/>
      <c r="X58" s="31"/>
      <c r="Y58" s="31"/>
      <c r="Z58" s="31"/>
    </row>
    <row r="59" ht="15.75" customHeight="1">
      <c r="A59" s="22">
        <v>206825.0</v>
      </c>
      <c r="B59" s="23" t="str">
        <f t="array" ref="B59">INDEX('LISTA DOS ITENS'!$E$2:$E$4718,MATCH('RESUMO - LOTES E VMA'!$A59,'LISTA DOS ITENS'!$D$2:$D$4718,0))</f>
        <v>AL-03</v>
      </c>
      <c r="C59" s="24" t="str">
        <f t="array" ref="C59">IFERROR(VLOOKUP('RESUMO - LOTES E VMA'!$A59,SOBRE_EMP!$A:$B,2,0),INDEX('LISTA DOS ITENS'!$K:$K,MATCH('RESUMO - LOTES E VMA'!$A59,'LISTA DOS ITENS'!D:D,0)))</f>
        <v>CONS/NAC</v>
      </c>
      <c r="D59" s="24" t="str">
        <f t="array" ref="D59">INDEX('LISTA DOS ITENS'!C:C,MATCH('RESUMO - LOTES E VMA'!$A59,'LISTA DOS ITENS'!D:D,0))</f>
        <v>AGP/UN-BC</v>
      </c>
      <c r="E59" s="25">
        <f>SUMIF('LISTA DOS ITENS'!$D$2:$D$4718,'RESUMO - LOTES E VMA'!$A59,'LISTA DOS ITENS'!$P$2:$P$4718)</f>
        <v>143969.0679</v>
      </c>
      <c r="F59" s="25">
        <f>SUMIF('LISTA DOS ITENS'!$D$2:$D$4718,'RESUMO - LOTES E VMA'!$A59,'LISTA DOS ITENS'!$U$2:$U$4718)</f>
        <v>31999.99546</v>
      </c>
      <c r="G59" s="25">
        <f>SUMIF('LISTA DOS ITENS'!$D$2:$D$4718,'RESUMO - LOTES E VMA'!$A59,'LISTA DOS ITENS'!$R$2:$R$4718)</f>
        <v>155556.33</v>
      </c>
      <c r="H59" s="26">
        <f>SUMIF('LISTA DOS ITENS'!$D$2:$D$4718,'RESUMO - LOTES E VMA'!$A59,'LISTA DOS ITENS'!$S$2:$S$4718)</f>
        <v>159985.1696</v>
      </c>
      <c r="I59" s="27">
        <f>COUNTIF('LISTA DOS ITENS'!$D$2:$D$4718,'RESUMO - LOTES E VMA'!$A59)</f>
        <v>136</v>
      </c>
      <c r="J59" s="28">
        <f>'RESUMO - LOTES E VMA'!$F59/'RESUMO - LOTES E VMA'!$H59</f>
        <v>0.2000185114</v>
      </c>
      <c r="K59" s="25">
        <f>IF('RESUMO - LOTES E VMA'!$J59&lt;0.05,'RESUMO - LOTES E VMA'!$H59*0.01,IF(AND('RESUMO - LOTES E VMA'!$J59&gt;=0.05,'RESUMO - LOTES E VMA'!$J59&lt;0.4),'RESUMO - LOTES E VMA'!$H59*0.01,'RESUMO - LOTES E VMA'!$H59*0.05))</f>
        <v>1599.851696</v>
      </c>
      <c r="L59" s="29" t="str">
        <f>IF(AND('RESUMO - LOTES E VMA'!$C59="SOBRE_EMP",'RESUMO - LOTES E VMA'!$G59&lt;=50000,'RESUMO - LOTES E VMA'!$K59&lt;=1000),"Envio para Sucata",IF(OR('RESUMO - LOTES E VMA'!$J59&lt;0.05,AND('RESUMO - LOTES E VMA'!$C59&lt;&gt;"SOBRE_EMP",'RESUMO - LOTES E VMA'!$E59&lt;=50000,'RESUMO - LOTES E VMA'!$K59&lt;1000)),"Envio para Sucata",IF(AND('RESUMO - LOTES E VMA'!$J59&gt;=0.05,'RESUMO - LOTES E VMA'!$J59&lt;0.4),"1% do Valor de Comparação do VMA","5% do Valor de Comparação do VMA")))</f>
        <v>1% do Valor de Comparação do VMA</v>
      </c>
      <c r="M59" s="29" t="str">
        <f>IF(AND('RESUMO - LOTES E VMA'!$L59&lt;&gt;"Envio para Sucata",'RESUMO - LOTES E VMA'!$K59&gt;=$P$2,'RESUMO - LOTES E VMA'!$H59&gt;=$Q$2,'RESUMO - LOTES E VMA'!$E59&gt;=$R$2),"Para Leilão","")</f>
        <v>Para Leilão</v>
      </c>
      <c r="N59" s="30"/>
      <c r="O59" s="31"/>
      <c r="P59" s="31"/>
      <c r="Q59" s="31"/>
      <c r="R59" s="31"/>
      <c r="S59" s="31"/>
      <c r="T59" s="31"/>
      <c r="U59" s="31"/>
      <c r="V59" s="31"/>
      <c r="W59" s="31"/>
      <c r="X59" s="31"/>
      <c r="Y59" s="31"/>
      <c r="Z59" s="31"/>
    </row>
    <row r="60" ht="15.75" customHeight="1">
      <c r="A60" s="22">
        <v>204920.0</v>
      </c>
      <c r="B60" s="23" t="str">
        <f t="array" ref="B60">INDEX('LISTA DOS ITENS'!$E$2:$E$4718,MATCH('RESUMO - LOTES E VMA'!$A60,'LISTA DOS ITENS'!$D$2:$D$4718,0))</f>
        <v>AL-31</v>
      </c>
      <c r="C60" s="24" t="str">
        <f t="array" ref="C60">IFERROR(VLOOKUP('RESUMO - LOTES E VMA'!$A60,SOBRE_EMP!$A:$B,2,0),INDEX('LISTA DOS ITENS'!$K:$K,MATCH('RESUMO - LOTES E VMA'!$A60,'LISTA DOS ITENS'!D:D,0)))</f>
        <v>CONS/NAC</v>
      </c>
      <c r="D60" s="24" t="str">
        <f t="array" ref="D60">INDEX('LISTA DOS ITENS'!C:C,MATCH('RESUMO - LOTES E VMA'!$A60,'LISTA DOS ITENS'!D:D,0))</f>
        <v>POCOS/SPO</v>
      </c>
      <c r="E60" s="25">
        <f>SUMIF('LISTA DOS ITENS'!$D$2:$D$4718,'RESUMO - LOTES E VMA'!$A60,'LISTA DOS ITENS'!$P$2:$P$4718)</f>
        <v>141350.72</v>
      </c>
      <c r="F60" s="25">
        <f>SUMIF('LISTA DOS ITENS'!$D$2:$D$4718,'RESUMO - LOTES E VMA'!$A60,'LISTA DOS ITENS'!$U$2:$U$4718)</f>
        <v>15067.5</v>
      </c>
      <c r="G60" s="25">
        <f>SUMIF('LISTA DOS ITENS'!$D$2:$D$4718,'RESUMO - LOTES E VMA'!$A60,'LISTA DOS ITENS'!$R$2:$R$4718)</f>
        <v>141350.5</v>
      </c>
      <c r="H60" s="26">
        <f>SUMIF('LISTA DOS ITENS'!$D$2:$D$4718,'RESUMO - LOTES E VMA'!$A60,'LISTA DOS ITENS'!$S$2:$S$4718)</f>
        <v>141350.72</v>
      </c>
      <c r="I60" s="27">
        <f>COUNTIF('LISTA DOS ITENS'!$D$2:$D$4718,'RESUMO - LOTES E VMA'!$A60)</f>
        <v>1</v>
      </c>
      <c r="J60" s="28">
        <f>'RESUMO - LOTES E VMA'!$F60/'RESUMO - LOTES E VMA'!$H60</f>
        <v>0.1065965564</v>
      </c>
      <c r="K60" s="25">
        <f>IF('RESUMO - LOTES E VMA'!$J60&lt;0.05,'RESUMO - LOTES E VMA'!$H60*0.01,IF(AND('RESUMO - LOTES E VMA'!$J60&gt;=0.05,'RESUMO - LOTES E VMA'!$J60&lt;0.4),'RESUMO - LOTES E VMA'!$H60*0.01,'RESUMO - LOTES E VMA'!$H60*0.05))</f>
        <v>1413.5072</v>
      </c>
      <c r="L60" s="29" t="str">
        <f>IF(AND('RESUMO - LOTES E VMA'!$C60="SOBRE_EMP",'RESUMO - LOTES E VMA'!$G60&lt;=50000,'RESUMO - LOTES E VMA'!$K60&lt;=1000),"Envio para Sucata",IF(OR('RESUMO - LOTES E VMA'!$J60&lt;0.05,AND('RESUMO - LOTES E VMA'!$C60&lt;&gt;"SOBRE_EMP",'RESUMO - LOTES E VMA'!$E60&lt;=50000,'RESUMO - LOTES E VMA'!$K60&lt;1000)),"Envio para Sucata",IF(AND('RESUMO - LOTES E VMA'!$J60&gt;=0.05,'RESUMO - LOTES E VMA'!$J60&lt;0.4),"1% do Valor de Comparação do VMA","5% do Valor de Comparação do VMA")))</f>
        <v>1% do Valor de Comparação do VMA</v>
      </c>
      <c r="M60" s="29" t="str">
        <f>IF(AND('RESUMO - LOTES E VMA'!$L60&lt;&gt;"Envio para Sucata",'RESUMO - LOTES E VMA'!$K60&gt;=$P$2,'RESUMO - LOTES E VMA'!$H60&gt;=$Q$2,'RESUMO - LOTES E VMA'!$E60&gt;=$R$2),"Para Leilão","")</f>
        <v>Para Leilão</v>
      </c>
      <c r="N60" s="30"/>
      <c r="O60" s="31"/>
      <c r="P60" s="31"/>
      <c r="Q60" s="31"/>
      <c r="R60" s="31"/>
      <c r="S60" s="31"/>
      <c r="T60" s="31"/>
      <c r="U60" s="31"/>
      <c r="V60" s="31"/>
      <c r="W60" s="31"/>
      <c r="X60" s="31"/>
      <c r="Y60" s="31"/>
      <c r="Z60" s="31"/>
    </row>
    <row r="61" ht="15.75" customHeight="1">
      <c r="A61" s="22">
        <v>207555.0</v>
      </c>
      <c r="B61" s="23" t="str">
        <f t="array" ref="B61">INDEX('LISTA DOS ITENS'!$E$2:$E$4718,MATCH('RESUMO - LOTES E VMA'!$A61,'LISTA DOS ITENS'!$D$2:$D$4718,0))</f>
        <v>AL-26</v>
      </c>
      <c r="C61" s="24" t="str">
        <f t="array" ref="C61">IFERROR(VLOOKUP('RESUMO - LOTES E VMA'!$A61,SOBRE_EMP!$A:$B,2,0),INDEX('LISTA DOS ITENS'!$K:$K,MATCH('RESUMO - LOTES E VMA'!$A61,'LISTA DOS ITENS'!D:D,0)))</f>
        <v>IMOB/IAMN</v>
      </c>
      <c r="D61" s="24" t="str">
        <f t="array" ref="D61">INDEX('LISTA DOS ITENS'!C:C,MATCH('RESUMO - LOTES E VMA'!$A61,'LISTA DOS ITENS'!D:D,0))</f>
        <v>AGP/UN-BC</v>
      </c>
      <c r="E61" s="25">
        <f>SUMIF('LISTA DOS ITENS'!$D$2:$D$4718,'RESUMO - LOTES E VMA'!$A61,'LISTA DOS ITENS'!$P$2:$P$4718)</f>
        <v>133616.5865</v>
      </c>
      <c r="F61" s="25">
        <f>SUMIF('LISTA DOS ITENS'!$D$2:$D$4718,'RESUMO - LOTES E VMA'!$A61,'LISTA DOS ITENS'!$U$2:$U$4718)</f>
        <v>22213.97872</v>
      </c>
      <c r="G61" s="25">
        <f>SUMIF('LISTA DOS ITENS'!$D$2:$D$4718,'RESUMO - LOTES E VMA'!$A61,'LISTA DOS ITENS'!$R$2:$R$4718)</f>
        <v>169978.48</v>
      </c>
      <c r="H61" s="26">
        <f>SUMIF('LISTA DOS ITENS'!$D$2:$D$4718,'RESUMO - LOTES E VMA'!$A61,'LISTA DOS ITENS'!$S$2:$S$4718)</f>
        <v>178228.461</v>
      </c>
      <c r="I61" s="27">
        <f>COUNTIF('LISTA DOS ITENS'!$D$2:$D$4718,'RESUMO - LOTES E VMA'!$A61)</f>
        <v>40</v>
      </c>
      <c r="J61" s="28">
        <f>'RESUMO - LOTES E VMA'!$F61/'RESUMO - LOTES E VMA'!$H61</f>
        <v>0.1246376622</v>
      </c>
      <c r="K61" s="25">
        <f>IF('RESUMO - LOTES E VMA'!$J61&lt;0.05,'RESUMO - LOTES E VMA'!$H61*0.01,IF(AND('RESUMO - LOTES E VMA'!$J61&gt;=0.05,'RESUMO - LOTES E VMA'!$J61&lt;0.4),'RESUMO - LOTES E VMA'!$H61*0.01,'RESUMO - LOTES E VMA'!$H61*0.05))</f>
        <v>1782.28461</v>
      </c>
      <c r="L61" s="29" t="str">
        <f>IF(AND('RESUMO - LOTES E VMA'!$C61="SOBRE_EMP",'RESUMO - LOTES E VMA'!$G61&lt;=50000,'RESUMO - LOTES E VMA'!$K61&lt;=1000),"Envio para Sucata",IF(OR('RESUMO - LOTES E VMA'!$J61&lt;0.05,AND('RESUMO - LOTES E VMA'!$C61&lt;&gt;"SOBRE_EMP",'RESUMO - LOTES E VMA'!$E61&lt;=50000,'RESUMO - LOTES E VMA'!$K61&lt;1000)),"Envio para Sucata",IF(AND('RESUMO - LOTES E VMA'!$J61&gt;=0.05,'RESUMO - LOTES E VMA'!$J61&lt;0.4),"1% do Valor de Comparação do VMA","5% do Valor de Comparação do VMA")))</f>
        <v>1% do Valor de Comparação do VMA</v>
      </c>
      <c r="M61" s="29" t="str">
        <f>IF(AND('RESUMO - LOTES E VMA'!$L61&lt;&gt;"Envio para Sucata",'RESUMO - LOTES E VMA'!$K61&gt;=$P$2,'RESUMO - LOTES E VMA'!$H61&gt;=$Q$2,'RESUMO - LOTES E VMA'!$E61&gt;=$R$2),"Para Leilão","")</f>
        <v>Para Leilão</v>
      </c>
      <c r="N61" s="30"/>
      <c r="O61" s="31"/>
      <c r="P61" s="31"/>
      <c r="Q61" s="31"/>
      <c r="R61" s="31"/>
      <c r="S61" s="31"/>
      <c r="T61" s="31"/>
      <c r="U61" s="31"/>
      <c r="V61" s="31"/>
      <c r="W61" s="31"/>
      <c r="X61" s="31"/>
      <c r="Y61" s="31"/>
      <c r="Z61" s="31"/>
    </row>
    <row r="62" ht="15.75" customHeight="1">
      <c r="A62" s="22">
        <v>207165.0</v>
      </c>
      <c r="B62" s="23" t="str">
        <f t="array" ref="B62">INDEX('LISTA DOS ITENS'!$E$2:$E$4718,MATCH('RESUMO - LOTES E VMA'!$A62,'LISTA DOS ITENS'!$D$2:$D$4718,0))</f>
        <v>AL-03</v>
      </c>
      <c r="C62" s="24" t="str">
        <f t="array" ref="C62">IFERROR(VLOOKUP('RESUMO - LOTES E VMA'!$A62,SOBRE_EMP!$A:$B,2,0),INDEX('LISTA DOS ITENS'!$K:$K,MATCH('RESUMO - LOTES E VMA'!$A62,'LISTA DOS ITENS'!D:D,0)))</f>
        <v>SOBRE_EMP</v>
      </c>
      <c r="D62" s="24" t="str">
        <f t="array" ref="D62">INDEX('LISTA DOS ITENS'!C:C,MATCH('RESUMO - LOTES E VMA'!$A62,'LISTA DOS ITENS'!D:D,0))</f>
        <v>AGP/UN-BC</v>
      </c>
      <c r="E62" s="25">
        <f>SUMIF('LISTA DOS ITENS'!$D$2:$D$4718,'RESUMO - LOTES E VMA'!$A62,'LISTA DOS ITENS'!$P$2:$P$4718)</f>
        <v>125241.1972</v>
      </c>
      <c r="F62" s="25">
        <f>SUMIF('LISTA DOS ITENS'!$D$2:$D$4718,'RESUMO - LOTES E VMA'!$A62,'LISTA DOS ITENS'!$U$2:$U$4718)</f>
        <v>8699.028876</v>
      </c>
      <c r="G62" s="25">
        <f>SUMIF('LISTA DOS ITENS'!$D$2:$D$4718,'RESUMO - LOTES E VMA'!$A62,'LISTA DOS ITENS'!$R$2:$R$4718)</f>
        <v>166204.998</v>
      </c>
      <c r="H62" s="26">
        <f>SUMIF('LISTA DOS ITENS'!$D$2:$D$4718,'RESUMO - LOTES E VMA'!$A62,'LISTA DOS ITENS'!$S$2:$S$4718)</f>
        <v>166773.3124</v>
      </c>
      <c r="I62" s="27">
        <f>COUNTIF('LISTA DOS ITENS'!$D$2:$D$4718,'RESUMO - LOTES E VMA'!$A62)</f>
        <v>180</v>
      </c>
      <c r="J62" s="28">
        <f>'RESUMO - LOTES E VMA'!$F62/'RESUMO - LOTES E VMA'!$H62</f>
        <v>0.0521607969</v>
      </c>
      <c r="K62" s="25">
        <f>IF('RESUMO - LOTES E VMA'!$J62&lt;0.05,'RESUMO - LOTES E VMA'!$H62*0.01,IF(AND('RESUMO - LOTES E VMA'!$J62&gt;=0.05,'RESUMO - LOTES E VMA'!$J62&lt;0.4),'RESUMO - LOTES E VMA'!$H62*0.01,'RESUMO - LOTES E VMA'!$H62*0.05))</f>
        <v>1667.733124</v>
      </c>
      <c r="L62" s="29" t="str">
        <f>IF(AND('RESUMO - LOTES E VMA'!$C62="SOBRE_EMP",'RESUMO - LOTES E VMA'!$G62&lt;=50000,'RESUMO - LOTES E VMA'!$K62&lt;=1000),"Envio para Sucata",IF(OR('RESUMO - LOTES E VMA'!$J62&lt;0.05,AND('RESUMO - LOTES E VMA'!$C62&lt;&gt;"SOBRE_EMP",'RESUMO - LOTES E VMA'!$E62&lt;=50000,'RESUMO - LOTES E VMA'!$K62&lt;1000)),"Envio para Sucata",IF(AND('RESUMO - LOTES E VMA'!$J62&gt;=0.05,'RESUMO - LOTES E VMA'!$J62&lt;0.4),"1% do Valor de Comparação do VMA","5% do Valor de Comparação do VMA")))</f>
        <v>1% do Valor de Comparação do VMA</v>
      </c>
      <c r="M62" s="29" t="str">
        <f>IF(AND('RESUMO - LOTES E VMA'!$L62&lt;&gt;"Envio para Sucata",'RESUMO - LOTES E VMA'!$K62&gt;=$P$2,'RESUMO - LOTES E VMA'!$H62&gt;=$Q$2,'RESUMO - LOTES E VMA'!$E62&gt;=$R$2),"Para Leilão","")</f>
        <v>Para Leilão</v>
      </c>
      <c r="N62" s="30"/>
      <c r="O62" s="31"/>
      <c r="P62" s="31"/>
      <c r="Q62" s="31"/>
      <c r="R62" s="31"/>
      <c r="S62" s="31"/>
      <c r="T62" s="31"/>
      <c r="U62" s="31"/>
      <c r="V62" s="31"/>
      <c r="W62" s="31"/>
      <c r="X62" s="31"/>
      <c r="Y62" s="31"/>
      <c r="Z62" s="31"/>
    </row>
    <row r="63" ht="15.75" customHeight="1">
      <c r="A63" s="22">
        <v>208051.0</v>
      </c>
      <c r="B63" s="23" t="str">
        <f t="array" ref="B63">INDEX('LISTA DOS ITENS'!$E$2:$E$4718,MATCH('RESUMO - LOTES E VMA'!$A63,'LISTA DOS ITENS'!$D$2:$D$4718,0))</f>
        <v>AL-11</v>
      </c>
      <c r="C63" s="24" t="str">
        <f t="array" ref="C63">IFERROR(VLOOKUP('RESUMO - LOTES E VMA'!$A63,SOBRE_EMP!$A:$B,2,0),INDEX('LISTA DOS ITENS'!$K:$K,MATCH('RESUMO - LOTES E VMA'!$A63,'LISTA DOS ITENS'!D:D,0)))</f>
        <v>CONS/NAC</v>
      </c>
      <c r="D63" s="24" t="str">
        <f t="array" ref="D63">INDEX('LISTA DOS ITENS'!C:C,MATCH('RESUMO - LOTES E VMA'!$A63,'LISTA DOS ITENS'!D:D,0))</f>
        <v>AGP/UN-BC</v>
      </c>
      <c r="E63" s="25">
        <f>SUMIF('LISTA DOS ITENS'!$D$2:$D$4718,'RESUMO - LOTES E VMA'!$A63,'LISTA DOS ITENS'!$P$2:$P$4718)</f>
        <v>124992.3978</v>
      </c>
      <c r="F63" s="25">
        <f>SUMIF('LISTA DOS ITENS'!$D$2:$D$4718,'RESUMO - LOTES E VMA'!$A63,'LISTA DOS ITENS'!$U$2:$U$4718)</f>
        <v>7163.41857</v>
      </c>
      <c r="G63" s="25">
        <f>SUMIF('LISTA DOS ITENS'!$D$2:$D$4718,'RESUMO - LOTES E VMA'!$A63,'LISTA DOS ITENS'!$R$2:$R$4718)</f>
        <v>125674.01</v>
      </c>
      <c r="H63" s="26">
        <f>SUMIF('LISTA DOS ITENS'!$D$2:$D$4718,'RESUMO - LOTES E VMA'!$A63,'LISTA DOS ITENS'!$S$2:$S$4718)</f>
        <v>125823.8364</v>
      </c>
      <c r="I63" s="27">
        <f>COUNTIF('LISTA DOS ITENS'!$D$2:$D$4718,'RESUMO - LOTES E VMA'!$A63)</f>
        <v>41</v>
      </c>
      <c r="J63" s="28">
        <f>'RESUMO - LOTES E VMA'!$F63/'RESUMO - LOTES E VMA'!$H63</f>
        <v>0.05693212648</v>
      </c>
      <c r="K63" s="25">
        <f>IF('RESUMO - LOTES E VMA'!$J63&lt;0.05,'RESUMO - LOTES E VMA'!$H63*0.01,IF(AND('RESUMO - LOTES E VMA'!$J63&gt;=0.05,'RESUMO - LOTES E VMA'!$J63&lt;0.4),'RESUMO - LOTES E VMA'!$H63*0.01,'RESUMO - LOTES E VMA'!$H63*0.05))</f>
        <v>1258.238364</v>
      </c>
      <c r="L63" s="29" t="str">
        <f>IF(AND('RESUMO - LOTES E VMA'!$C63="SOBRE_EMP",'RESUMO - LOTES E VMA'!$G63&lt;=50000,'RESUMO - LOTES E VMA'!$K63&lt;=1000),"Envio para Sucata",IF(OR('RESUMO - LOTES E VMA'!$J63&lt;0.05,AND('RESUMO - LOTES E VMA'!$C63&lt;&gt;"SOBRE_EMP",'RESUMO - LOTES E VMA'!$E63&lt;=50000,'RESUMO - LOTES E VMA'!$K63&lt;1000)),"Envio para Sucata",IF(AND('RESUMO - LOTES E VMA'!$J63&gt;=0.05,'RESUMO - LOTES E VMA'!$J63&lt;0.4),"1% do Valor de Comparação do VMA","5% do Valor de Comparação do VMA")))</f>
        <v>1% do Valor de Comparação do VMA</v>
      </c>
      <c r="M63" s="29" t="str">
        <f>IF(AND('RESUMO - LOTES E VMA'!$L63&lt;&gt;"Envio para Sucata",'RESUMO - LOTES E VMA'!$K63&gt;=$P$2,'RESUMO - LOTES E VMA'!$H63&gt;=$Q$2,'RESUMO - LOTES E VMA'!$E63&gt;=$R$2),"Para Leilão","")</f>
        <v>Para Leilão</v>
      </c>
      <c r="N63" s="30"/>
      <c r="O63" s="31"/>
      <c r="P63" s="31"/>
      <c r="Q63" s="31"/>
      <c r="R63" s="31"/>
      <c r="S63" s="31"/>
      <c r="T63" s="31"/>
      <c r="U63" s="31"/>
      <c r="V63" s="31"/>
      <c r="W63" s="31"/>
      <c r="X63" s="31"/>
      <c r="Y63" s="31"/>
      <c r="Z63" s="31"/>
    </row>
    <row r="64" ht="15.75" customHeight="1">
      <c r="A64" s="22">
        <v>208720.0</v>
      </c>
      <c r="B64" s="23" t="str">
        <f t="array" ref="B64">INDEX('LISTA DOS ITENS'!$E$2:$E$4718,MATCH('RESUMO - LOTES E VMA'!$A64,'LISTA DOS ITENS'!$D$2:$D$4718,0))</f>
        <v>AL-03</v>
      </c>
      <c r="C64" s="24" t="str">
        <f t="array" ref="C64">IFERROR(VLOOKUP('RESUMO - LOTES E VMA'!$A64,SOBRE_EMP!$A:$B,2,0),INDEX('LISTA DOS ITENS'!$K:$K,MATCH('RESUMO - LOTES E VMA'!$A64,'LISTA DOS ITENS'!D:D,0)))</f>
        <v>IMOB/NAC</v>
      </c>
      <c r="D64" s="24" t="str">
        <f t="array" ref="D64">INDEX('LISTA DOS ITENS'!C:C,MATCH('RESUMO - LOTES E VMA'!$A64,'LISTA DOS ITENS'!D:D,0))</f>
        <v>SUB/ES</v>
      </c>
      <c r="E64" s="25">
        <f>SUMIF('LISTA DOS ITENS'!$D$2:$D$4718,'RESUMO - LOTES E VMA'!$A64,'LISTA DOS ITENS'!$P$2:$P$4718)</f>
        <v>124559.77</v>
      </c>
      <c r="F64" s="25">
        <f>SUMIF('LISTA DOS ITENS'!$D$2:$D$4718,'RESUMO - LOTES E VMA'!$A64,'LISTA DOS ITENS'!$U$2:$U$4718)</f>
        <v>8223.458513</v>
      </c>
      <c r="G64" s="25">
        <f>SUMIF('LISTA DOS ITENS'!$D$2:$D$4718,'RESUMO - LOTES E VMA'!$A64,'LISTA DOS ITENS'!$R$2:$R$4718)</f>
        <v>124559.77</v>
      </c>
      <c r="H64" s="26">
        <f>SUMIF('LISTA DOS ITENS'!$D$2:$D$4718,'RESUMO - LOTES E VMA'!$A64,'LISTA DOS ITENS'!$S$2:$S$4718)</f>
        <v>124559.77</v>
      </c>
      <c r="I64" s="27">
        <f>COUNTIF('LISTA DOS ITENS'!$D$2:$D$4718,'RESUMO - LOTES E VMA'!$A64)</f>
        <v>1</v>
      </c>
      <c r="J64" s="28">
        <f>'RESUMO - LOTES E VMA'!$F64/'RESUMO - LOTES E VMA'!$H64</f>
        <v>0.06602018062</v>
      </c>
      <c r="K64" s="25">
        <f>IF('RESUMO - LOTES E VMA'!$J64&lt;0.05,'RESUMO - LOTES E VMA'!$H64*0.01,IF(AND('RESUMO - LOTES E VMA'!$J64&gt;=0.05,'RESUMO - LOTES E VMA'!$J64&lt;0.4),'RESUMO - LOTES E VMA'!$H64*0.01,'RESUMO - LOTES E VMA'!$H64*0.05))</f>
        <v>1245.5977</v>
      </c>
      <c r="L64" s="29" t="str">
        <f>IF(AND('RESUMO - LOTES E VMA'!$C64="SOBRE_EMP",'RESUMO - LOTES E VMA'!$G64&lt;=50000,'RESUMO - LOTES E VMA'!$K64&lt;=1000),"Envio para Sucata",IF(OR('RESUMO - LOTES E VMA'!$J64&lt;0.05,AND('RESUMO - LOTES E VMA'!$C64&lt;&gt;"SOBRE_EMP",'RESUMO - LOTES E VMA'!$E64&lt;=50000,'RESUMO - LOTES E VMA'!$K64&lt;1000)),"Envio para Sucata",IF(AND('RESUMO - LOTES E VMA'!$J64&gt;=0.05,'RESUMO - LOTES E VMA'!$J64&lt;0.4),"1% do Valor de Comparação do VMA","5% do Valor de Comparação do VMA")))</f>
        <v>1% do Valor de Comparação do VMA</v>
      </c>
      <c r="M64" s="29" t="str">
        <f>IF(AND('RESUMO - LOTES E VMA'!$L64&lt;&gt;"Envio para Sucata",'RESUMO - LOTES E VMA'!$K64&gt;=$P$2,'RESUMO - LOTES E VMA'!$H64&gt;=$Q$2,'RESUMO - LOTES E VMA'!$E64&gt;=$R$2),"Para Leilão","")</f>
        <v>Para Leilão</v>
      </c>
      <c r="N64" s="30"/>
      <c r="O64" s="31"/>
      <c r="P64" s="31"/>
      <c r="Q64" s="31"/>
      <c r="R64" s="31"/>
      <c r="S64" s="31"/>
      <c r="T64" s="31"/>
      <c r="U64" s="31"/>
      <c r="V64" s="31"/>
      <c r="W64" s="31"/>
      <c r="X64" s="31"/>
      <c r="Y64" s="31"/>
      <c r="Z64" s="31"/>
    </row>
    <row r="65" ht="15.75" customHeight="1">
      <c r="A65" s="22">
        <v>206014.0</v>
      </c>
      <c r="B65" s="23" t="str">
        <f t="array" ref="B65">INDEX('LISTA DOS ITENS'!$E$2:$E$4718,MATCH('RESUMO - LOTES E VMA'!$A65,'LISTA DOS ITENS'!$D$2:$D$4718,0))</f>
        <v>AL-03</v>
      </c>
      <c r="C65" s="24" t="str">
        <f t="array" ref="C65">IFERROR(VLOOKUP('RESUMO - LOTES E VMA'!$A65,SOBRE_EMP!$A:$B,2,0),INDEX('LISTA DOS ITENS'!$K:$K,MATCH('RESUMO - LOTES E VMA'!$A65,'LISTA DOS ITENS'!D:D,0)))</f>
        <v>CONS/NAC</v>
      </c>
      <c r="D65" s="24" t="str">
        <f t="array" ref="D65">INDEX('LISTA DOS ITENS'!C:C,MATCH('RESUMO - LOTES E VMA'!$A65,'LISTA DOS ITENS'!D:D,0))</f>
        <v>POCOS/SPO</v>
      </c>
      <c r="E65" s="25">
        <f>SUMIF('LISTA DOS ITENS'!$D$2:$D$4718,'RESUMO - LOTES E VMA'!$A65,'LISTA DOS ITENS'!$P$2:$P$4718)</f>
        <v>119262.14</v>
      </c>
      <c r="F65" s="25">
        <f>SUMIF('LISTA DOS ITENS'!$D$2:$D$4718,'RESUMO - LOTES E VMA'!$A65,'LISTA DOS ITENS'!$U$2:$U$4718)</f>
        <v>53078.70388</v>
      </c>
      <c r="G65" s="25">
        <f>SUMIF('LISTA DOS ITENS'!$D$2:$D$4718,'RESUMO - LOTES E VMA'!$A65,'LISTA DOS ITENS'!$R$2:$R$4718)</f>
        <v>119262.16</v>
      </c>
      <c r="H65" s="26">
        <f>SUMIF('LISTA DOS ITENS'!$D$2:$D$4718,'RESUMO - LOTES E VMA'!$A65,'LISTA DOS ITENS'!$S$2:$S$4718)</f>
        <v>119262.16</v>
      </c>
      <c r="I65" s="27">
        <f>COUNTIF('LISTA DOS ITENS'!$D$2:$D$4718,'RESUMO - LOTES E VMA'!$A65)</f>
        <v>1</v>
      </c>
      <c r="J65" s="28">
        <f>'RESUMO - LOTES E VMA'!$F65/'RESUMO - LOTES E VMA'!$H65</f>
        <v>0.4450590521</v>
      </c>
      <c r="K65" s="25">
        <f>IF('RESUMO - LOTES E VMA'!$J65&lt;0.05,'RESUMO - LOTES E VMA'!$H65*0.01,IF(AND('RESUMO - LOTES E VMA'!$J65&gt;=0.05,'RESUMO - LOTES E VMA'!$J65&lt;0.4),'RESUMO - LOTES E VMA'!$H65*0.01,'RESUMO - LOTES E VMA'!$H65*0.05))</f>
        <v>5963.108</v>
      </c>
      <c r="L65" s="29" t="str">
        <f>IF(AND('RESUMO - LOTES E VMA'!$C65="SOBRE_EMP",'RESUMO - LOTES E VMA'!$G65&lt;=50000,'RESUMO - LOTES E VMA'!$K65&lt;=1000),"Envio para Sucata",IF(OR('RESUMO - LOTES E VMA'!$J65&lt;0.05,AND('RESUMO - LOTES E VMA'!$C65&lt;&gt;"SOBRE_EMP",'RESUMO - LOTES E VMA'!$E65&lt;=50000,'RESUMO - LOTES E VMA'!$K65&lt;1000)),"Envio para Sucata",IF(AND('RESUMO - LOTES E VMA'!$J65&gt;=0.05,'RESUMO - LOTES E VMA'!$J65&lt;0.4),"1% do Valor de Comparação do VMA","5% do Valor de Comparação do VMA")))</f>
        <v>5% do Valor de Comparação do VMA</v>
      </c>
      <c r="M65" s="29" t="str">
        <f>IF(AND('RESUMO - LOTES E VMA'!$L65&lt;&gt;"Envio para Sucata",'RESUMO - LOTES E VMA'!$K65&gt;=$P$2,'RESUMO - LOTES E VMA'!$H65&gt;=$Q$2,'RESUMO - LOTES E VMA'!$E65&gt;=$R$2),"Para Leilão","")</f>
        <v>Para Leilão</v>
      </c>
      <c r="N65" s="30"/>
      <c r="O65" s="31"/>
      <c r="P65" s="31"/>
      <c r="Q65" s="31"/>
      <c r="R65" s="31"/>
      <c r="S65" s="31"/>
      <c r="T65" s="31"/>
      <c r="U65" s="31"/>
      <c r="V65" s="31"/>
      <c r="W65" s="31"/>
      <c r="X65" s="31"/>
      <c r="Y65" s="31"/>
      <c r="Z65" s="31"/>
    </row>
    <row r="66" ht="15.75" customHeight="1">
      <c r="A66" s="22">
        <v>203743.0</v>
      </c>
      <c r="B66" s="23" t="str">
        <f t="array" ref="B66">INDEX('LISTA DOS ITENS'!$E$2:$E$4718,MATCH('RESUMO - LOTES E VMA'!$A66,'LISTA DOS ITENS'!$D$2:$D$4718,0))</f>
        <v>AL-03</v>
      </c>
      <c r="C66" s="24" t="str">
        <f t="array" ref="C66">IFERROR(VLOOKUP('RESUMO - LOTES E VMA'!$A66,SOBRE_EMP!$A:$B,2,0),INDEX('LISTA DOS ITENS'!$K:$K,MATCH('RESUMO - LOTES E VMA'!$A66,'LISTA DOS ITENS'!D:D,0)))</f>
        <v>CONS/NAC</v>
      </c>
      <c r="D66" s="24" t="str">
        <f t="array" ref="D66">INDEX('LISTA DOS ITENS'!C:C,MATCH('RESUMO - LOTES E VMA'!$A66,'LISTA DOS ITENS'!D:D,0))</f>
        <v>AGP/UN-BC</v>
      </c>
      <c r="E66" s="25">
        <f>SUMIF('LISTA DOS ITENS'!$D$2:$D$4718,'RESUMO - LOTES E VMA'!$A66,'LISTA DOS ITENS'!$P$2:$P$4718)</f>
        <v>114170.1462</v>
      </c>
      <c r="F66" s="25">
        <f>SUMIF('LISTA DOS ITENS'!$D$2:$D$4718,'RESUMO - LOTES E VMA'!$A66,'LISTA DOS ITENS'!$U$2:$U$4718)</f>
        <v>10150.24983</v>
      </c>
      <c r="G66" s="25">
        <f>SUMIF('LISTA DOS ITENS'!$D$2:$D$4718,'RESUMO - LOTES E VMA'!$A66,'LISTA DOS ITENS'!$R$2:$R$4718)</f>
        <v>120000.1</v>
      </c>
      <c r="H66" s="26">
        <f>SUMIF('LISTA DOS ITENS'!$D$2:$D$4718,'RESUMO - LOTES E VMA'!$A66,'LISTA DOS ITENS'!$S$2:$S$4718)</f>
        <v>120000.1</v>
      </c>
      <c r="I66" s="27">
        <f>COUNTIF('LISTA DOS ITENS'!$D$2:$D$4718,'RESUMO - LOTES E VMA'!$A66)</f>
        <v>1</v>
      </c>
      <c r="J66" s="28">
        <f>'RESUMO - LOTES E VMA'!$F66/'RESUMO - LOTES E VMA'!$H66</f>
        <v>0.08458534473</v>
      </c>
      <c r="K66" s="25">
        <f>IF('RESUMO - LOTES E VMA'!$J66&lt;0.05,'RESUMO - LOTES E VMA'!$H66*0.01,IF(AND('RESUMO - LOTES E VMA'!$J66&gt;=0.05,'RESUMO - LOTES E VMA'!$J66&lt;0.4),'RESUMO - LOTES E VMA'!$H66*0.01,'RESUMO - LOTES E VMA'!$H66*0.05))</f>
        <v>1200.001</v>
      </c>
      <c r="L66" s="29" t="str">
        <f>IF(AND('RESUMO - LOTES E VMA'!$C66="SOBRE_EMP",'RESUMO - LOTES E VMA'!$G66&lt;=50000,'RESUMO - LOTES E VMA'!$K66&lt;=1000),"Envio para Sucata",IF(OR('RESUMO - LOTES E VMA'!$J66&lt;0.05,AND('RESUMO - LOTES E VMA'!$C66&lt;&gt;"SOBRE_EMP",'RESUMO - LOTES E VMA'!$E66&lt;=50000,'RESUMO - LOTES E VMA'!$K66&lt;1000)),"Envio para Sucata",IF(AND('RESUMO - LOTES E VMA'!$J66&gt;=0.05,'RESUMO - LOTES E VMA'!$J66&lt;0.4),"1% do Valor de Comparação do VMA","5% do Valor de Comparação do VMA")))</f>
        <v>1% do Valor de Comparação do VMA</v>
      </c>
      <c r="M66" s="29" t="str">
        <f>IF(AND('RESUMO - LOTES E VMA'!$L66&lt;&gt;"Envio para Sucata",'RESUMO - LOTES E VMA'!$K66&gt;=$P$2,'RESUMO - LOTES E VMA'!$H66&gt;=$Q$2,'RESUMO - LOTES E VMA'!$E66&gt;=$R$2),"Para Leilão","")</f>
        <v>Para Leilão</v>
      </c>
      <c r="N66" s="30"/>
      <c r="O66" s="31"/>
      <c r="P66" s="31"/>
      <c r="Q66" s="31"/>
      <c r="R66" s="31"/>
      <c r="S66" s="31"/>
      <c r="T66" s="31"/>
      <c r="U66" s="31"/>
      <c r="V66" s="31"/>
      <c r="W66" s="31"/>
      <c r="X66" s="31"/>
      <c r="Y66" s="31"/>
      <c r="Z66" s="31"/>
    </row>
    <row r="67" ht="15.75" customHeight="1">
      <c r="A67" s="22">
        <v>206551.0</v>
      </c>
      <c r="B67" s="23" t="str">
        <f t="array" ref="B67">INDEX('LISTA DOS ITENS'!$E$2:$E$4718,MATCH('RESUMO - LOTES E VMA'!$A67,'LISTA DOS ITENS'!$D$2:$D$4718,0))</f>
        <v>AL-51</v>
      </c>
      <c r="C67" s="24" t="str">
        <f t="array" ref="C67">IFERROR(VLOOKUP('RESUMO - LOTES E VMA'!$A67,SOBRE_EMP!$A:$B,2,0),INDEX('LISTA DOS ITENS'!$K:$K,MATCH('RESUMO - LOTES E VMA'!$A67,'LISTA DOS ITENS'!D:D,0)))</f>
        <v>SOBRE_EMP</v>
      </c>
      <c r="D67" s="24" t="str">
        <f t="array" ref="D67">INDEX('LISTA DOS ITENS'!C:C,MATCH('RESUMO - LOTES E VMA'!$A67,'LISTA DOS ITENS'!D:D,0))</f>
        <v>AGP/UN-BC</v>
      </c>
      <c r="E67" s="25">
        <f>SUMIF('LISTA DOS ITENS'!$D$2:$D$4718,'RESUMO - LOTES E VMA'!$A67,'LISTA DOS ITENS'!$P$2:$P$4718)</f>
        <v>114003.7009</v>
      </c>
      <c r="F67" s="25">
        <f>SUMIF('LISTA DOS ITENS'!$D$2:$D$4718,'RESUMO - LOTES E VMA'!$A67,'LISTA DOS ITENS'!$U$2:$U$4718)</f>
        <v>16368.02952</v>
      </c>
      <c r="G67" s="25">
        <f>SUMIF('LISTA DOS ITENS'!$D$2:$D$4718,'RESUMO - LOTES E VMA'!$A67,'LISTA DOS ITENS'!$R$2:$R$4718)</f>
        <v>142587.2859</v>
      </c>
      <c r="H67" s="26">
        <f>SUMIF('LISTA DOS ITENS'!$D$2:$D$4718,'RESUMO - LOTES E VMA'!$A67,'LISTA DOS ITENS'!$S$2:$S$4718)</f>
        <v>151537.9845</v>
      </c>
      <c r="I67" s="27">
        <f>COUNTIF('LISTA DOS ITENS'!$D$2:$D$4718,'RESUMO - LOTES E VMA'!$A67)</f>
        <v>46</v>
      </c>
      <c r="J67" s="28">
        <f>'RESUMO - LOTES E VMA'!$F67/'RESUMO - LOTES E VMA'!$H67</f>
        <v>0.1080127175</v>
      </c>
      <c r="K67" s="25">
        <f>IF('RESUMO - LOTES E VMA'!$J67&lt;0.05,'RESUMO - LOTES E VMA'!$H67*0.01,IF(AND('RESUMO - LOTES E VMA'!$J67&gt;=0.05,'RESUMO - LOTES E VMA'!$J67&lt;0.4),'RESUMO - LOTES E VMA'!$H67*0.01,'RESUMO - LOTES E VMA'!$H67*0.05))</f>
        <v>1515.379845</v>
      </c>
      <c r="L67" s="29" t="str">
        <f>IF(AND('RESUMO - LOTES E VMA'!$C67="SOBRE_EMP",'RESUMO - LOTES E VMA'!$G67&lt;=50000,'RESUMO - LOTES E VMA'!$K67&lt;=1000),"Envio para Sucata",IF(OR('RESUMO - LOTES E VMA'!$J67&lt;0.05,AND('RESUMO - LOTES E VMA'!$C67&lt;&gt;"SOBRE_EMP",'RESUMO - LOTES E VMA'!$E67&lt;=50000,'RESUMO - LOTES E VMA'!$K67&lt;1000)),"Envio para Sucata",IF(AND('RESUMO - LOTES E VMA'!$J67&gt;=0.05,'RESUMO - LOTES E VMA'!$J67&lt;0.4),"1% do Valor de Comparação do VMA","5% do Valor de Comparação do VMA")))</f>
        <v>1% do Valor de Comparação do VMA</v>
      </c>
      <c r="M67" s="29" t="str">
        <f>IF(AND('RESUMO - LOTES E VMA'!$L67&lt;&gt;"Envio para Sucata",'RESUMO - LOTES E VMA'!$K67&gt;=$P$2,'RESUMO - LOTES E VMA'!$H67&gt;=$Q$2,'RESUMO - LOTES E VMA'!$E67&gt;=$R$2),"Para Leilão","")</f>
        <v>Para Leilão</v>
      </c>
      <c r="N67" s="30"/>
      <c r="O67" s="31"/>
      <c r="P67" s="31"/>
      <c r="Q67" s="31"/>
      <c r="R67" s="31"/>
      <c r="S67" s="31"/>
      <c r="T67" s="31"/>
      <c r="U67" s="31"/>
      <c r="V67" s="31"/>
      <c r="W67" s="31"/>
      <c r="X67" s="31"/>
      <c r="Y67" s="31"/>
      <c r="Z67" s="31"/>
    </row>
    <row r="68" ht="15.75" customHeight="1">
      <c r="A68" s="22">
        <v>205145.0</v>
      </c>
      <c r="B68" s="23" t="str">
        <f t="array" ref="B68">INDEX('LISTA DOS ITENS'!$E$2:$E$4718,MATCH('RESUMO - LOTES E VMA'!$A68,'LISTA DOS ITENS'!$D$2:$D$4718,0))</f>
        <v>AL-26</v>
      </c>
      <c r="C68" s="24" t="str">
        <f t="array" ref="C68">IFERROR(VLOOKUP('RESUMO - LOTES E VMA'!$A68,SOBRE_EMP!$A:$B,2,0),INDEX('LISTA DOS ITENS'!$K:$K,MATCH('RESUMO - LOTES E VMA'!$A68,'LISTA DOS ITENS'!D:D,0)))</f>
        <v>IMOB/IAMN</v>
      </c>
      <c r="D68" s="24" t="str">
        <f t="array" ref="D68">INDEX('LISTA DOS ITENS'!C:C,MATCH('RESUMO - LOTES E VMA'!$A68,'LISTA DOS ITENS'!D:D,0))</f>
        <v>AGP/UN-BC</v>
      </c>
      <c r="E68" s="25">
        <f>SUMIF('LISTA DOS ITENS'!$D$2:$D$4718,'RESUMO - LOTES E VMA'!$A68,'LISTA DOS ITENS'!$P$2:$P$4718)</f>
        <v>103628.7319</v>
      </c>
      <c r="F68" s="25">
        <f>SUMIF('LISTA DOS ITENS'!$D$2:$D$4718,'RESUMO - LOTES E VMA'!$A68,'LISTA DOS ITENS'!$U$2:$U$4718)</f>
        <v>11181.5958</v>
      </c>
      <c r="G68" s="25">
        <f>SUMIF('LISTA DOS ITENS'!$D$2:$D$4718,'RESUMO - LOTES E VMA'!$A68,'LISTA DOS ITENS'!$R$2:$R$4718)</f>
        <v>186127.46</v>
      </c>
      <c r="H68" s="26">
        <f>SUMIF('LISTA DOS ITENS'!$D$2:$D$4718,'RESUMO - LOTES E VMA'!$A68,'LISTA DOS ITENS'!$S$2:$S$4718)</f>
        <v>186127.4699</v>
      </c>
      <c r="I68" s="27">
        <f>COUNTIF('LISTA DOS ITENS'!$D$2:$D$4718,'RESUMO - LOTES E VMA'!$A68)</f>
        <v>7</v>
      </c>
      <c r="J68" s="28">
        <f>'RESUMO - LOTES E VMA'!$F68/'RESUMO - LOTES E VMA'!$H68</f>
        <v>0.06007493577</v>
      </c>
      <c r="K68" s="25">
        <f>IF('RESUMO - LOTES E VMA'!$J68&lt;0.05,'RESUMO - LOTES E VMA'!$H68*0.01,IF(AND('RESUMO - LOTES E VMA'!$J68&gt;=0.05,'RESUMO - LOTES E VMA'!$J68&lt;0.4),'RESUMO - LOTES E VMA'!$H68*0.01,'RESUMO - LOTES E VMA'!$H68*0.05))</f>
        <v>1861.274699</v>
      </c>
      <c r="L68" s="29" t="str">
        <f>IF(AND('RESUMO - LOTES E VMA'!$C68="SOBRE_EMP",'RESUMO - LOTES E VMA'!$G68&lt;=50000,'RESUMO - LOTES E VMA'!$K68&lt;=1000),"Envio para Sucata",IF(OR('RESUMO - LOTES E VMA'!$J68&lt;0.05,AND('RESUMO - LOTES E VMA'!$C68&lt;&gt;"SOBRE_EMP",'RESUMO - LOTES E VMA'!$E68&lt;=50000,'RESUMO - LOTES E VMA'!$K68&lt;1000)),"Envio para Sucata",IF(AND('RESUMO - LOTES E VMA'!$J68&gt;=0.05,'RESUMO - LOTES E VMA'!$J68&lt;0.4),"1% do Valor de Comparação do VMA","5% do Valor de Comparação do VMA")))</f>
        <v>1% do Valor de Comparação do VMA</v>
      </c>
      <c r="M68" s="29" t="str">
        <f>IF(AND('RESUMO - LOTES E VMA'!$L68&lt;&gt;"Envio para Sucata",'RESUMO - LOTES E VMA'!$K68&gt;=$P$2,'RESUMO - LOTES E VMA'!$H68&gt;=$Q$2,'RESUMO - LOTES E VMA'!$E68&gt;=$R$2),"Para Leilão","")</f>
        <v>Para Leilão</v>
      </c>
      <c r="N68" s="30"/>
      <c r="O68" s="31"/>
      <c r="P68" s="31"/>
      <c r="Q68" s="31"/>
      <c r="R68" s="31"/>
      <c r="S68" s="31"/>
      <c r="T68" s="31"/>
      <c r="U68" s="31"/>
      <c r="V68" s="31"/>
      <c r="W68" s="31"/>
      <c r="X68" s="31"/>
      <c r="Y68" s="31"/>
      <c r="Z68" s="31"/>
    </row>
    <row r="69" ht="15.75" customHeight="1">
      <c r="A69" s="22">
        <v>207838.0</v>
      </c>
      <c r="B69" s="23" t="str">
        <f t="array" ref="B69">INDEX('LISTA DOS ITENS'!$E$2:$E$4718,MATCH('RESUMO - LOTES E VMA'!$A69,'LISTA DOS ITENS'!$D$2:$D$4718,0))</f>
        <v>AL-03</v>
      </c>
      <c r="C69" s="24" t="str">
        <f t="array" ref="C69">IFERROR(VLOOKUP('RESUMO - LOTES E VMA'!$A69,SOBRE_EMP!$A:$B,2,0),INDEX('LISTA DOS ITENS'!$K:$K,MATCH('RESUMO - LOTES E VMA'!$A69,'LISTA DOS ITENS'!D:D,0)))</f>
        <v>CONS/NAC</v>
      </c>
      <c r="D69" s="24" t="str">
        <f t="array" ref="D69">INDEX('LISTA DOS ITENS'!C:C,MATCH('RESUMO - LOTES E VMA'!$A69,'LISTA DOS ITENS'!D:D,0))</f>
        <v>AGP/UN-BC</v>
      </c>
      <c r="E69" s="25">
        <f>SUMIF('LISTA DOS ITENS'!$D$2:$D$4718,'RESUMO - LOTES E VMA'!$A69,'LISTA DOS ITENS'!$P$2:$P$4718)</f>
        <v>102877.96</v>
      </c>
      <c r="F69" s="25">
        <f>SUMIF('LISTA DOS ITENS'!$D$2:$D$4718,'RESUMO - LOTES E VMA'!$A69,'LISTA DOS ITENS'!$U$2:$U$4718)</f>
        <v>35915.97408</v>
      </c>
      <c r="G69" s="25">
        <f>SUMIF('LISTA DOS ITENS'!$D$2:$D$4718,'RESUMO - LOTES E VMA'!$A69,'LISTA DOS ITENS'!$R$2:$R$4718)</f>
        <v>106892.78</v>
      </c>
      <c r="H69" s="26">
        <f>SUMIF('LISTA DOS ITENS'!$D$2:$D$4718,'RESUMO - LOTES E VMA'!$A69,'LISTA DOS ITENS'!$S$2:$S$4718)</f>
        <v>106917.99</v>
      </c>
      <c r="I69" s="27">
        <f>COUNTIF('LISTA DOS ITENS'!$D$2:$D$4718,'RESUMO - LOTES E VMA'!$A69)</f>
        <v>7</v>
      </c>
      <c r="J69" s="28">
        <f>'RESUMO - LOTES E VMA'!$F69/'RESUMO - LOTES E VMA'!$H69</f>
        <v>0.3359207752</v>
      </c>
      <c r="K69" s="25">
        <f>IF('RESUMO - LOTES E VMA'!$J69&lt;0.05,'RESUMO - LOTES E VMA'!$H69*0.01,IF(AND('RESUMO - LOTES E VMA'!$J69&gt;=0.05,'RESUMO - LOTES E VMA'!$J69&lt;0.4),'RESUMO - LOTES E VMA'!$H69*0.01,'RESUMO - LOTES E VMA'!$H69*0.05))</f>
        <v>1069.1799</v>
      </c>
      <c r="L69" s="29" t="str">
        <f>IF(AND('RESUMO - LOTES E VMA'!$C69="SOBRE_EMP",'RESUMO - LOTES E VMA'!$G69&lt;=50000,'RESUMO - LOTES E VMA'!$K69&lt;=1000),"Envio para Sucata",IF(OR('RESUMO - LOTES E VMA'!$J69&lt;0.05,AND('RESUMO - LOTES E VMA'!$C69&lt;&gt;"SOBRE_EMP",'RESUMO - LOTES E VMA'!$E69&lt;=50000,'RESUMO - LOTES E VMA'!$K69&lt;1000)),"Envio para Sucata",IF(AND('RESUMO - LOTES E VMA'!$J69&gt;=0.05,'RESUMO - LOTES E VMA'!$J69&lt;0.4),"1% do Valor de Comparação do VMA","5% do Valor de Comparação do VMA")))</f>
        <v>1% do Valor de Comparação do VMA</v>
      </c>
      <c r="M69" s="29" t="str">
        <f>IF(AND('RESUMO - LOTES E VMA'!$L69&lt;&gt;"Envio para Sucata",'RESUMO - LOTES E VMA'!$K69&gt;=$P$2,'RESUMO - LOTES E VMA'!$H69&gt;=$Q$2,'RESUMO - LOTES E VMA'!$E69&gt;=$R$2),"Para Leilão","")</f>
        <v>Para Leilão</v>
      </c>
      <c r="N69" s="30"/>
      <c r="O69" s="31"/>
      <c r="P69" s="31"/>
      <c r="Q69" s="31"/>
      <c r="R69" s="31"/>
      <c r="S69" s="31"/>
      <c r="T69" s="31"/>
      <c r="U69" s="31"/>
      <c r="V69" s="31"/>
      <c r="W69" s="31"/>
      <c r="X69" s="31"/>
      <c r="Y69" s="31"/>
      <c r="Z69" s="31"/>
    </row>
    <row r="70" ht="15.75" customHeight="1">
      <c r="A70" s="22">
        <v>207562.0</v>
      </c>
      <c r="B70" s="23" t="str">
        <f t="array" ref="B70">INDEX('LISTA DOS ITENS'!$E$2:$E$4718,MATCH('RESUMO - LOTES E VMA'!$A70,'LISTA DOS ITENS'!$D$2:$D$4718,0))</f>
        <v>AL-26</v>
      </c>
      <c r="C70" s="24" t="str">
        <f t="array" ref="C70">IFERROR(VLOOKUP('RESUMO - LOTES E VMA'!$A70,SOBRE_EMP!$A:$B,2,0),INDEX('LISTA DOS ITENS'!$K:$K,MATCH('RESUMO - LOTES E VMA'!$A70,'LISTA DOS ITENS'!D:D,0)))</f>
        <v>SOBRE_EMP</v>
      </c>
      <c r="D70" s="24" t="str">
        <f t="array" ref="D70">INDEX('LISTA DOS ITENS'!C:C,MATCH('RESUMO - LOTES E VMA'!$A70,'LISTA DOS ITENS'!D:D,0))</f>
        <v>AGP/UN-BC</v>
      </c>
      <c r="E70" s="25">
        <f>SUMIF('LISTA DOS ITENS'!$D$2:$D$4718,'RESUMO - LOTES E VMA'!$A70,'LISTA DOS ITENS'!$P$2:$P$4718)</f>
        <v>101881.1829</v>
      </c>
      <c r="F70" s="25">
        <f>SUMIF('LISTA DOS ITENS'!$D$2:$D$4718,'RESUMO - LOTES E VMA'!$A70,'LISTA DOS ITENS'!$U$2:$U$4718)</f>
        <v>11947.17427</v>
      </c>
      <c r="G70" s="25">
        <f>SUMIF('LISTA DOS ITENS'!$D$2:$D$4718,'RESUMO - LOTES E VMA'!$A70,'LISTA DOS ITENS'!$R$2:$R$4718)</f>
        <v>228311.61</v>
      </c>
      <c r="H70" s="26">
        <f>SUMIF('LISTA DOS ITENS'!$D$2:$D$4718,'RESUMO - LOTES E VMA'!$A70,'LISTA DOS ITENS'!$S$2:$S$4718)</f>
        <v>234395.33</v>
      </c>
      <c r="I70" s="27">
        <f>COUNTIF('LISTA DOS ITENS'!$D$2:$D$4718,'RESUMO - LOTES E VMA'!$A70)</f>
        <v>69</v>
      </c>
      <c r="J70" s="28">
        <f>'RESUMO - LOTES E VMA'!$F70/'RESUMO - LOTES E VMA'!$H70</f>
        <v>0.05097018899</v>
      </c>
      <c r="K70" s="25">
        <f>IF('RESUMO - LOTES E VMA'!$J70&lt;0.05,'RESUMO - LOTES E VMA'!$H70*0.01,IF(AND('RESUMO - LOTES E VMA'!$J70&gt;=0.05,'RESUMO - LOTES E VMA'!$J70&lt;0.4),'RESUMO - LOTES E VMA'!$H70*0.01,'RESUMO - LOTES E VMA'!$H70*0.05))</f>
        <v>2343.9533</v>
      </c>
      <c r="L70" s="29" t="str">
        <f>IF(AND('RESUMO - LOTES E VMA'!$C70="SOBRE_EMP",'RESUMO - LOTES E VMA'!$G70&lt;=50000,'RESUMO - LOTES E VMA'!$K70&lt;=1000),"Envio para Sucata",IF(OR('RESUMO - LOTES E VMA'!$J70&lt;0.05,AND('RESUMO - LOTES E VMA'!$C70&lt;&gt;"SOBRE_EMP",'RESUMO - LOTES E VMA'!$E70&lt;=50000,'RESUMO - LOTES E VMA'!$K70&lt;1000)),"Envio para Sucata",IF(AND('RESUMO - LOTES E VMA'!$J70&gt;=0.05,'RESUMO - LOTES E VMA'!$J70&lt;0.4),"1% do Valor de Comparação do VMA","5% do Valor de Comparação do VMA")))</f>
        <v>1% do Valor de Comparação do VMA</v>
      </c>
      <c r="M70" s="29" t="str">
        <f>IF(AND('RESUMO - LOTES E VMA'!$L70&lt;&gt;"Envio para Sucata",'RESUMO - LOTES E VMA'!$K70&gt;=$P$2,'RESUMO - LOTES E VMA'!$H70&gt;=$Q$2,'RESUMO - LOTES E VMA'!$E70&gt;=$R$2),"Para Leilão","")</f>
        <v>Para Leilão</v>
      </c>
      <c r="N70" s="30"/>
      <c r="O70" s="31"/>
      <c r="P70" s="31"/>
      <c r="Q70" s="31"/>
      <c r="R70" s="31"/>
      <c r="S70" s="31"/>
      <c r="T70" s="31"/>
      <c r="U70" s="31"/>
      <c r="V70" s="31"/>
      <c r="W70" s="31"/>
      <c r="X70" s="31"/>
      <c r="Y70" s="31"/>
      <c r="Z70" s="31"/>
    </row>
    <row r="71" ht="15.75" customHeight="1">
      <c r="A71" s="22">
        <v>205974.0</v>
      </c>
      <c r="B71" s="23" t="str">
        <f t="array" ref="B71">INDEX('LISTA DOS ITENS'!$E$2:$E$4718,MATCH('RESUMO - LOTES E VMA'!$A71,'LISTA DOS ITENS'!$D$2:$D$4718,0))</f>
        <v>AL-17</v>
      </c>
      <c r="C71" s="24" t="str">
        <f t="array" ref="C71">IFERROR(VLOOKUP('RESUMO - LOTES E VMA'!$A71,SOBRE_EMP!$A:$B,2,0),INDEX('LISTA DOS ITENS'!$K:$K,MATCH('RESUMO - LOTES E VMA'!$A71,'LISTA DOS ITENS'!D:D,0)))</f>
        <v>IMOB/IAMN</v>
      </c>
      <c r="D71" s="24" t="str">
        <f t="array" ref="D71">INDEX('LISTA DOS ITENS'!C:C,MATCH('RESUMO - LOTES E VMA'!$A71,'LISTA DOS ITENS'!D:D,0))</f>
        <v>POCOS/SPO</v>
      </c>
      <c r="E71" s="25">
        <f>SUMIF('LISTA DOS ITENS'!$D$2:$D$4718,'RESUMO - LOTES E VMA'!$A71,'LISTA DOS ITENS'!$P$2:$P$4718)</f>
        <v>101687.3</v>
      </c>
      <c r="F71" s="25">
        <f>SUMIF('LISTA DOS ITENS'!$D$2:$D$4718,'RESUMO - LOTES E VMA'!$A71,'LISTA DOS ITENS'!$U$2:$U$4718)</f>
        <v>30318.68016</v>
      </c>
      <c r="G71" s="25">
        <f>SUMIF('LISTA DOS ITENS'!$D$2:$D$4718,'RESUMO - LOTES E VMA'!$A71,'LISTA DOS ITENS'!$R$2:$R$4718)</f>
        <v>166306.9325</v>
      </c>
      <c r="H71" s="26">
        <f>SUMIF('LISTA DOS ITENS'!$D$2:$D$4718,'RESUMO - LOTES E VMA'!$A71,'LISTA DOS ITENS'!$S$2:$S$4718)</f>
        <v>166306.9325</v>
      </c>
      <c r="I71" s="27">
        <f>COUNTIF('LISTA DOS ITENS'!$D$2:$D$4718,'RESUMO - LOTES E VMA'!$A71)</f>
        <v>3</v>
      </c>
      <c r="J71" s="28">
        <f>'RESUMO - LOTES E VMA'!$F71/'RESUMO - LOTES E VMA'!$H71</f>
        <v>0.1823055702</v>
      </c>
      <c r="K71" s="25">
        <f>IF('RESUMO - LOTES E VMA'!$J71&lt;0.05,'RESUMO - LOTES E VMA'!$H71*0.01,IF(AND('RESUMO - LOTES E VMA'!$J71&gt;=0.05,'RESUMO - LOTES E VMA'!$J71&lt;0.4),'RESUMO - LOTES E VMA'!$H71*0.01,'RESUMO - LOTES E VMA'!$H71*0.05))</f>
        <v>1663.069325</v>
      </c>
      <c r="L71" s="29" t="str">
        <f>IF(AND('RESUMO - LOTES E VMA'!$C71="SOBRE_EMP",'RESUMO - LOTES E VMA'!$G71&lt;=50000,'RESUMO - LOTES E VMA'!$K71&lt;=1000),"Envio para Sucata",IF(OR('RESUMO - LOTES E VMA'!$J71&lt;0.05,AND('RESUMO - LOTES E VMA'!$C71&lt;&gt;"SOBRE_EMP",'RESUMO - LOTES E VMA'!$E71&lt;=50000,'RESUMO - LOTES E VMA'!$K71&lt;1000)),"Envio para Sucata",IF(AND('RESUMO - LOTES E VMA'!$J71&gt;=0.05,'RESUMO - LOTES E VMA'!$J71&lt;0.4),"1% do Valor de Comparação do VMA","5% do Valor de Comparação do VMA")))</f>
        <v>1% do Valor de Comparação do VMA</v>
      </c>
      <c r="M71" s="29" t="str">
        <f>IF(AND('RESUMO - LOTES E VMA'!$L71&lt;&gt;"Envio para Sucata",'RESUMO - LOTES E VMA'!$K71&gt;=$P$2,'RESUMO - LOTES E VMA'!$H71&gt;=$Q$2,'RESUMO - LOTES E VMA'!$E71&gt;=$R$2),"Para Leilão","")</f>
        <v>Para Leilão</v>
      </c>
      <c r="N71" s="30"/>
      <c r="O71" s="31"/>
      <c r="P71" s="31"/>
      <c r="Q71" s="31"/>
      <c r="R71" s="31"/>
      <c r="S71" s="31"/>
      <c r="T71" s="31"/>
      <c r="U71" s="31"/>
      <c r="V71" s="31"/>
      <c r="W71" s="31"/>
      <c r="X71" s="31"/>
      <c r="Y71" s="31"/>
      <c r="Z71" s="31"/>
    </row>
    <row r="72" ht="15.75" customHeight="1">
      <c r="A72" s="22">
        <v>206721.0</v>
      </c>
      <c r="B72" s="23" t="str">
        <f t="array" ref="B72">INDEX('LISTA DOS ITENS'!$E$2:$E$4718,MATCH('RESUMO - LOTES E VMA'!$A72,'LISTA DOS ITENS'!$D$2:$D$4718,0))</f>
        <v>AL-13</v>
      </c>
      <c r="C72" s="24" t="str">
        <f t="array" ref="C72">IFERROR(VLOOKUP('RESUMO - LOTES E VMA'!$A72,SOBRE_EMP!$A:$B,2,0),INDEX('LISTA DOS ITENS'!$K:$K,MATCH('RESUMO - LOTES E VMA'!$A72,'LISTA DOS ITENS'!D:D,0)))</f>
        <v>IMOB/NAC</v>
      </c>
      <c r="D72" s="24" t="str">
        <f t="array" ref="D72">INDEX('LISTA DOS ITENS'!C:C,MATCH('RESUMO - LOTES E VMA'!$A72,'LISTA DOS ITENS'!D:D,0))</f>
        <v>AGP/UN-BC</v>
      </c>
      <c r="E72" s="25">
        <f>SUMIF('LISTA DOS ITENS'!$D$2:$D$4718,'RESUMO - LOTES E VMA'!$A72,'LISTA DOS ITENS'!$P$2:$P$4718)</f>
        <v>101669.62</v>
      </c>
      <c r="F72" s="25">
        <f>SUMIF('LISTA DOS ITENS'!$D$2:$D$4718,'RESUMO - LOTES E VMA'!$A72,'LISTA DOS ITENS'!$U$2:$U$4718)</f>
        <v>25830.94933</v>
      </c>
      <c r="G72" s="25">
        <f>SUMIF('LISTA DOS ITENS'!$D$2:$D$4718,'RESUMO - LOTES E VMA'!$A72,'LISTA DOS ITENS'!$R$2:$R$4718)</f>
        <v>101669.62</v>
      </c>
      <c r="H72" s="26">
        <f>SUMIF('LISTA DOS ITENS'!$D$2:$D$4718,'RESUMO - LOTES E VMA'!$A72,'LISTA DOS ITENS'!$S$2:$S$4718)</f>
        <v>101669.62</v>
      </c>
      <c r="I72" s="27">
        <f>COUNTIF('LISTA DOS ITENS'!$D$2:$D$4718,'RESUMO - LOTES E VMA'!$A72)</f>
        <v>3</v>
      </c>
      <c r="J72" s="28">
        <f>'RESUMO - LOTES E VMA'!$F72/'RESUMO - LOTES E VMA'!$H72</f>
        <v>0.254067531</v>
      </c>
      <c r="K72" s="25">
        <f>IF('RESUMO - LOTES E VMA'!$J72&lt;0.05,'RESUMO - LOTES E VMA'!$H72*0.01,IF(AND('RESUMO - LOTES E VMA'!$J72&gt;=0.05,'RESUMO - LOTES E VMA'!$J72&lt;0.4),'RESUMO - LOTES E VMA'!$H72*0.01,'RESUMO - LOTES E VMA'!$H72*0.05))</f>
        <v>1016.6962</v>
      </c>
      <c r="L72" s="29" t="str">
        <f>IF(AND('RESUMO - LOTES E VMA'!$C72="SOBRE_EMP",'RESUMO - LOTES E VMA'!$G72&lt;=50000,'RESUMO - LOTES E VMA'!$K72&lt;=1000),"Envio para Sucata",IF(OR('RESUMO - LOTES E VMA'!$J72&lt;0.05,AND('RESUMO - LOTES E VMA'!$C72&lt;&gt;"SOBRE_EMP",'RESUMO - LOTES E VMA'!$E72&lt;=50000,'RESUMO - LOTES E VMA'!$K72&lt;1000)),"Envio para Sucata",IF(AND('RESUMO - LOTES E VMA'!$J72&gt;=0.05,'RESUMO - LOTES E VMA'!$J72&lt;0.4),"1% do Valor de Comparação do VMA","5% do Valor de Comparação do VMA")))</f>
        <v>1% do Valor de Comparação do VMA</v>
      </c>
      <c r="M72" s="29" t="str">
        <f>IF(AND('RESUMO - LOTES E VMA'!$L72&lt;&gt;"Envio para Sucata",'RESUMO - LOTES E VMA'!$K72&gt;=$P$2,'RESUMO - LOTES E VMA'!$H72&gt;=$Q$2,'RESUMO - LOTES E VMA'!$E72&gt;=$R$2),"Para Leilão","")</f>
        <v>Para Leilão</v>
      </c>
      <c r="N72" s="30"/>
      <c r="O72" s="31"/>
      <c r="P72" s="31"/>
      <c r="Q72" s="31"/>
      <c r="R72" s="31"/>
      <c r="S72" s="31"/>
      <c r="T72" s="31"/>
      <c r="U72" s="31"/>
      <c r="V72" s="31"/>
      <c r="W72" s="31"/>
      <c r="X72" s="31"/>
      <c r="Y72" s="31"/>
      <c r="Z72" s="31"/>
    </row>
    <row r="73" ht="15.75" customHeight="1">
      <c r="A73" s="22">
        <v>207557.0</v>
      </c>
      <c r="B73" s="23" t="str">
        <f t="array" ref="B73">INDEX('LISTA DOS ITENS'!$E$2:$E$4718,MATCH('RESUMO - LOTES E VMA'!$A73,'LISTA DOS ITENS'!$D$2:$D$4718,0))</f>
        <v>AL-26</v>
      </c>
      <c r="C73" s="24" t="str">
        <f t="array" ref="C73">IFERROR(VLOOKUP('RESUMO - LOTES E VMA'!$A73,SOBRE_EMP!$A:$B,2,0),INDEX('LISTA DOS ITENS'!$K:$K,MATCH('RESUMO - LOTES E VMA'!$A73,'LISTA DOS ITENS'!D:D,0)))</f>
        <v>SOBRE_EMP</v>
      </c>
      <c r="D73" s="24" t="str">
        <f t="array" ref="D73">INDEX('LISTA DOS ITENS'!C:C,MATCH('RESUMO - LOTES E VMA'!$A73,'LISTA DOS ITENS'!D:D,0))</f>
        <v>AGP/UN-BC</v>
      </c>
      <c r="E73" s="25">
        <f>SUMIF('LISTA DOS ITENS'!$D$2:$D$4718,'RESUMO - LOTES E VMA'!$A73,'LISTA DOS ITENS'!$P$2:$P$4718)</f>
        <v>100441.1818</v>
      </c>
      <c r="F73" s="25">
        <f>SUMIF('LISTA DOS ITENS'!$D$2:$D$4718,'RESUMO - LOTES E VMA'!$A73,'LISTA DOS ITENS'!$U$2:$U$4718)</f>
        <v>16668.20773</v>
      </c>
      <c r="G73" s="25">
        <f>SUMIF('LISTA DOS ITENS'!$D$2:$D$4718,'RESUMO - LOTES E VMA'!$A73,'LISTA DOS ITENS'!$R$2:$R$4718)</f>
        <v>131546.73</v>
      </c>
      <c r="H73" s="26">
        <f>SUMIF('LISTA DOS ITENS'!$D$2:$D$4718,'RESUMO - LOTES E VMA'!$A73,'LISTA DOS ITENS'!$S$2:$S$4718)</f>
        <v>136497.0525</v>
      </c>
      <c r="I73" s="27">
        <f>COUNTIF('LISTA DOS ITENS'!$D$2:$D$4718,'RESUMO - LOTES E VMA'!$A73)</f>
        <v>54</v>
      </c>
      <c r="J73" s="28">
        <f>'RESUMO - LOTES E VMA'!$F73/'RESUMO - LOTES E VMA'!$H73</f>
        <v>0.1221140488</v>
      </c>
      <c r="K73" s="25">
        <f>IF('RESUMO - LOTES E VMA'!$J73&lt;0.05,'RESUMO - LOTES E VMA'!$H73*0.01,IF(AND('RESUMO - LOTES E VMA'!$J73&gt;=0.05,'RESUMO - LOTES E VMA'!$J73&lt;0.4),'RESUMO - LOTES E VMA'!$H73*0.01,'RESUMO - LOTES E VMA'!$H73*0.05))</f>
        <v>1364.970525</v>
      </c>
      <c r="L73" s="29" t="str">
        <f>IF(AND('RESUMO - LOTES E VMA'!$C73="SOBRE_EMP",'RESUMO - LOTES E VMA'!$G73&lt;=50000,'RESUMO - LOTES E VMA'!$K73&lt;=1000),"Envio para Sucata",IF(OR('RESUMO - LOTES E VMA'!$J73&lt;0.05,AND('RESUMO - LOTES E VMA'!$C73&lt;&gt;"SOBRE_EMP",'RESUMO - LOTES E VMA'!$E73&lt;=50000,'RESUMO - LOTES E VMA'!$K73&lt;1000)),"Envio para Sucata",IF(AND('RESUMO - LOTES E VMA'!$J73&gt;=0.05,'RESUMO - LOTES E VMA'!$J73&lt;0.4),"1% do Valor de Comparação do VMA","5% do Valor de Comparação do VMA")))</f>
        <v>1% do Valor de Comparação do VMA</v>
      </c>
      <c r="M73" s="29" t="str">
        <f>IF(AND('RESUMO - LOTES E VMA'!$L73&lt;&gt;"Envio para Sucata",'RESUMO - LOTES E VMA'!$K73&gt;=$P$2,'RESUMO - LOTES E VMA'!$H73&gt;=$Q$2,'RESUMO - LOTES E VMA'!$E73&gt;=$R$2),"Para Leilão","")</f>
        <v>Para Leilão</v>
      </c>
      <c r="N73" s="30"/>
      <c r="O73" s="31"/>
      <c r="P73" s="31"/>
      <c r="Q73" s="31"/>
      <c r="R73" s="31"/>
      <c r="S73" s="31"/>
      <c r="T73" s="31"/>
      <c r="U73" s="31"/>
      <c r="V73" s="31"/>
      <c r="W73" s="31"/>
      <c r="X73" s="31"/>
      <c r="Y73" s="31"/>
      <c r="Z73" s="31"/>
    </row>
    <row r="74" ht="15.75" customHeight="1">
      <c r="A74" s="22">
        <v>207543.0</v>
      </c>
      <c r="B74" s="23" t="str">
        <f t="array" ref="B74">INDEX('LISTA DOS ITENS'!$E$2:$E$4718,MATCH('RESUMO - LOTES E VMA'!$A74,'LISTA DOS ITENS'!$D$2:$D$4718,0))</f>
        <v>AL-26</v>
      </c>
      <c r="C74" s="24" t="str">
        <f t="array" ref="C74">IFERROR(VLOOKUP('RESUMO - LOTES E VMA'!$A74,SOBRE_EMP!$A:$B,2,0),INDEX('LISTA DOS ITENS'!$K:$K,MATCH('RESUMO - LOTES E VMA'!$A74,'LISTA DOS ITENS'!D:D,0)))</f>
        <v>CONS/NAC</v>
      </c>
      <c r="D74" s="24" t="str">
        <f t="array" ref="D74">INDEX('LISTA DOS ITENS'!C:C,MATCH('RESUMO - LOTES E VMA'!$A74,'LISTA DOS ITENS'!D:D,0))</f>
        <v>AGP/UN-BC</v>
      </c>
      <c r="E74" s="25">
        <f>SUMIF('LISTA DOS ITENS'!$D$2:$D$4718,'RESUMO - LOTES E VMA'!$A74,'LISTA DOS ITENS'!$P$2:$P$4718)</f>
        <v>98868.19</v>
      </c>
      <c r="F74" s="25">
        <f>SUMIF('LISTA DOS ITENS'!$D$2:$D$4718,'RESUMO - LOTES E VMA'!$A74,'LISTA DOS ITENS'!$U$2:$U$4718)</f>
        <v>6045.210009</v>
      </c>
      <c r="G74" s="25">
        <f>SUMIF('LISTA DOS ITENS'!$D$2:$D$4718,'RESUMO - LOTES E VMA'!$A74,'LISTA DOS ITENS'!$R$2:$R$4718)</f>
        <v>98868.19</v>
      </c>
      <c r="H74" s="26">
        <f>SUMIF('LISTA DOS ITENS'!$D$2:$D$4718,'RESUMO - LOTES E VMA'!$A74,'LISTA DOS ITENS'!$S$2:$S$4718)</f>
        <v>98868.19</v>
      </c>
      <c r="I74" s="27">
        <f>COUNTIF('LISTA DOS ITENS'!$D$2:$D$4718,'RESUMO - LOTES E VMA'!$A74)</f>
        <v>1</v>
      </c>
      <c r="J74" s="28">
        <f>'RESUMO - LOTES E VMA'!$F74/'RESUMO - LOTES E VMA'!$H74</f>
        <v>0.06114413553</v>
      </c>
      <c r="K74" s="25">
        <f>IF('RESUMO - LOTES E VMA'!$J74&lt;0.05,'RESUMO - LOTES E VMA'!$H74*0.01,IF(AND('RESUMO - LOTES E VMA'!$J74&gt;=0.05,'RESUMO - LOTES E VMA'!$J74&lt;0.4),'RESUMO - LOTES E VMA'!$H74*0.01,'RESUMO - LOTES E VMA'!$H74*0.05))</f>
        <v>988.6819</v>
      </c>
      <c r="L74" s="29" t="str">
        <f>IF(AND('RESUMO - LOTES E VMA'!$C74="SOBRE_EMP",'RESUMO - LOTES E VMA'!$G74&lt;=50000,'RESUMO - LOTES E VMA'!$K74&lt;=1000),"Envio para Sucata",IF(OR('RESUMO - LOTES E VMA'!$J74&lt;0.05,AND('RESUMO - LOTES E VMA'!$C74&lt;&gt;"SOBRE_EMP",'RESUMO - LOTES E VMA'!$E74&lt;=50000,'RESUMO - LOTES E VMA'!$K74&lt;1000)),"Envio para Sucata",IF(AND('RESUMO - LOTES E VMA'!$J74&gt;=0.05,'RESUMO - LOTES E VMA'!$J74&lt;0.4),"1% do Valor de Comparação do VMA","5% do Valor de Comparação do VMA")))</f>
        <v>1% do Valor de Comparação do VMA</v>
      </c>
      <c r="M74" s="29" t="str">
        <f>IF(AND('RESUMO - LOTES E VMA'!$L74&lt;&gt;"Envio para Sucata",'RESUMO - LOTES E VMA'!$K74&gt;=$P$2,'RESUMO - LOTES E VMA'!$H74&gt;=$Q$2,'RESUMO - LOTES E VMA'!$E74&gt;=$R$2),"Para Leilão","")</f>
        <v>Para Leilão</v>
      </c>
      <c r="N74" s="30"/>
      <c r="O74" s="31"/>
      <c r="P74" s="31"/>
      <c r="Q74" s="31"/>
      <c r="R74" s="31"/>
      <c r="S74" s="31"/>
      <c r="T74" s="31"/>
      <c r="U74" s="31"/>
      <c r="V74" s="31"/>
      <c r="W74" s="31"/>
      <c r="X74" s="31"/>
      <c r="Y74" s="31"/>
      <c r="Z74" s="31"/>
    </row>
    <row r="75" ht="15.75" customHeight="1">
      <c r="A75" s="22">
        <v>207347.0</v>
      </c>
      <c r="B75" s="23" t="str">
        <f t="array" ref="B75">INDEX('LISTA DOS ITENS'!$E$2:$E$4718,MATCH('RESUMO - LOTES E VMA'!$A75,'LISTA DOS ITENS'!$D$2:$D$4718,0))</f>
        <v>AL-18</v>
      </c>
      <c r="C75" s="24" t="str">
        <f t="array" ref="C75">IFERROR(VLOOKUP('RESUMO - LOTES E VMA'!$A75,SOBRE_EMP!$A:$B,2,0),INDEX('LISTA DOS ITENS'!$K:$K,MATCH('RESUMO - LOTES E VMA'!$A75,'LISTA DOS ITENS'!D:D,0)))</f>
        <v>CONS/NAC</v>
      </c>
      <c r="D75" s="24" t="str">
        <f t="array" ref="D75">INDEX('LISTA DOS ITENS'!C:C,MATCH('RESUMO - LOTES E VMA'!$A75,'LISTA DOS ITENS'!D:D,0))</f>
        <v>AGP/UN-BC</v>
      </c>
      <c r="E75" s="25">
        <f>SUMIF('LISTA DOS ITENS'!$D$2:$D$4718,'RESUMO - LOTES E VMA'!$A75,'LISTA DOS ITENS'!$P$2:$P$4718)</f>
        <v>98702.59</v>
      </c>
      <c r="F75" s="25">
        <f>SUMIF('LISTA DOS ITENS'!$D$2:$D$4718,'RESUMO - LOTES E VMA'!$A75,'LISTA DOS ITENS'!$U$2:$U$4718)</f>
        <v>8426.260882</v>
      </c>
      <c r="G75" s="25">
        <f>SUMIF('LISTA DOS ITENS'!$D$2:$D$4718,'RESUMO - LOTES E VMA'!$A75,'LISTA DOS ITENS'!$R$2:$R$4718)</f>
        <v>123707.87</v>
      </c>
      <c r="H75" s="26">
        <f>SUMIF('LISTA DOS ITENS'!$D$2:$D$4718,'RESUMO - LOTES E VMA'!$A75,'LISTA DOS ITENS'!$S$2:$S$4718)</f>
        <v>123707.88</v>
      </c>
      <c r="I75" s="27">
        <f>COUNTIF('LISTA DOS ITENS'!$D$2:$D$4718,'RESUMO - LOTES E VMA'!$A75)</f>
        <v>21</v>
      </c>
      <c r="J75" s="28">
        <f>'RESUMO - LOTES E VMA'!$F75/'RESUMO - LOTES E VMA'!$H75</f>
        <v>0.06811418062</v>
      </c>
      <c r="K75" s="25">
        <f>IF('RESUMO - LOTES E VMA'!$J75&lt;0.05,'RESUMO - LOTES E VMA'!$H75*0.01,IF(AND('RESUMO - LOTES E VMA'!$J75&gt;=0.05,'RESUMO - LOTES E VMA'!$J75&lt;0.4),'RESUMO - LOTES E VMA'!$H75*0.01,'RESUMO - LOTES E VMA'!$H75*0.05))</f>
        <v>1237.0788</v>
      </c>
      <c r="L75" s="29" t="str">
        <f>IF(AND('RESUMO - LOTES E VMA'!$C75="SOBRE_EMP",'RESUMO - LOTES E VMA'!$G75&lt;=50000,'RESUMO - LOTES E VMA'!$K75&lt;=1000),"Envio para Sucata",IF(OR('RESUMO - LOTES E VMA'!$J75&lt;0.05,AND('RESUMO - LOTES E VMA'!$C75&lt;&gt;"SOBRE_EMP",'RESUMO - LOTES E VMA'!$E75&lt;=50000,'RESUMO - LOTES E VMA'!$K75&lt;1000)),"Envio para Sucata",IF(AND('RESUMO - LOTES E VMA'!$J75&gt;=0.05,'RESUMO - LOTES E VMA'!$J75&lt;0.4),"1% do Valor de Comparação do VMA","5% do Valor de Comparação do VMA")))</f>
        <v>1% do Valor de Comparação do VMA</v>
      </c>
      <c r="M75" s="29" t="str">
        <f>IF(AND('RESUMO - LOTES E VMA'!$L75&lt;&gt;"Envio para Sucata",'RESUMO - LOTES E VMA'!$K75&gt;=$P$2,'RESUMO - LOTES E VMA'!$H75&gt;=$Q$2,'RESUMO - LOTES E VMA'!$E75&gt;=$R$2),"Para Leilão","")</f>
        <v>Para Leilão</v>
      </c>
      <c r="N75" s="30"/>
      <c r="O75" s="31"/>
      <c r="P75" s="31"/>
      <c r="Q75" s="31"/>
      <c r="R75" s="31"/>
      <c r="S75" s="31"/>
      <c r="T75" s="31"/>
      <c r="U75" s="31"/>
      <c r="V75" s="31"/>
      <c r="W75" s="31"/>
      <c r="X75" s="31"/>
      <c r="Y75" s="31"/>
      <c r="Z75" s="31"/>
    </row>
    <row r="76" ht="15.75" customHeight="1">
      <c r="A76" s="22">
        <v>206384.0</v>
      </c>
      <c r="B76" s="23" t="str">
        <f t="array" ref="B76">INDEX('LISTA DOS ITENS'!$E$2:$E$4718,MATCH('RESUMO - LOTES E VMA'!$A76,'LISTA DOS ITENS'!$D$2:$D$4718,0))</f>
        <v>AL-11</v>
      </c>
      <c r="C76" s="24" t="str">
        <f t="array" ref="C76">IFERROR(VLOOKUP('RESUMO - LOTES E VMA'!$A76,SOBRE_EMP!$A:$B,2,0),INDEX('LISTA DOS ITENS'!$K:$K,MATCH('RESUMO - LOTES E VMA'!$A76,'LISTA DOS ITENS'!D:D,0)))</f>
        <v>CONS/NAC</v>
      </c>
      <c r="D76" s="24" t="str">
        <f t="array" ref="D76">INDEX('LISTA DOS ITENS'!C:C,MATCH('RESUMO - LOTES E VMA'!$A76,'LISTA DOS ITENS'!D:D,0))</f>
        <v>AGP/UN-BC</v>
      </c>
      <c r="E76" s="25">
        <f>SUMIF('LISTA DOS ITENS'!$D$2:$D$4718,'RESUMO - LOTES E VMA'!$A76,'LISTA DOS ITENS'!$P$2:$P$4718)</f>
        <v>98176.73</v>
      </c>
      <c r="F76" s="25">
        <f>SUMIF('LISTA DOS ITENS'!$D$2:$D$4718,'RESUMO - LOTES E VMA'!$A76,'LISTA DOS ITENS'!$U$2:$U$4718)</f>
        <v>38420.73168</v>
      </c>
      <c r="G76" s="25">
        <f>SUMIF('LISTA DOS ITENS'!$D$2:$D$4718,'RESUMO - LOTES E VMA'!$A76,'LISTA DOS ITENS'!$R$2:$R$4718)</f>
        <v>94168.46</v>
      </c>
      <c r="H76" s="26">
        <f>SUMIF('LISTA DOS ITENS'!$D$2:$D$4718,'RESUMO - LOTES E VMA'!$A76,'LISTA DOS ITENS'!$S$2:$S$4718)</f>
        <v>98758.25</v>
      </c>
      <c r="I76" s="27">
        <f>COUNTIF('LISTA DOS ITENS'!$D$2:$D$4718,'RESUMO - LOTES E VMA'!$A76)</f>
        <v>3</v>
      </c>
      <c r="J76" s="28">
        <f>'RESUMO - LOTES E VMA'!$F76/'RESUMO - LOTES E VMA'!$H76</f>
        <v>0.3890381986</v>
      </c>
      <c r="K76" s="25">
        <f>IF('RESUMO - LOTES E VMA'!$J76&lt;0.05,'RESUMO - LOTES E VMA'!$H76*0.01,IF(AND('RESUMO - LOTES E VMA'!$J76&gt;=0.05,'RESUMO - LOTES E VMA'!$J76&lt;0.4),'RESUMO - LOTES E VMA'!$H76*0.01,'RESUMO - LOTES E VMA'!$H76*0.05))</f>
        <v>987.5825</v>
      </c>
      <c r="L76" s="29" t="str">
        <f>IF(AND('RESUMO - LOTES E VMA'!$C76="SOBRE_EMP",'RESUMO - LOTES E VMA'!$G76&lt;=50000,'RESUMO - LOTES E VMA'!$K76&lt;=1000),"Envio para Sucata",IF(OR('RESUMO - LOTES E VMA'!$J76&lt;0.05,AND('RESUMO - LOTES E VMA'!$C76&lt;&gt;"SOBRE_EMP",'RESUMO - LOTES E VMA'!$E76&lt;=50000,'RESUMO - LOTES E VMA'!$K76&lt;1000)),"Envio para Sucata",IF(AND('RESUMO - LOTES E VMA'!$J76&gt;=0.05,'RESUMO - LOTES E VMA'!$J76&lt;0.4),"1% do Valor de Comparação do VMA","5% do Valor de Comparação do VMA")))</f>
        <v>1% do Valor de Comparação do VMA</v>
      </c>
      <c r="M76" s="29" t="str">
        <f>IF(AND('RESUMO - LOTES E VMA'!$L76&lt;&gt;"Envio para Sucata",'RESUMO - LOTES E VMA'!$K76&gt;=$P$2,'RESUMO - LOTES E VMA'!$H76&gt;=$Q$2,'RESUMO - LOTES E VMA'!$E76&gt;=$R$2),"Para Leilão","")</f>
        <v>Para Leilão</v>
      </c>
      <c r="N76" s="30"/>
      <c r="O76" s="31"/>
      <c r="P76" s="31"/>
      <c r="Q76" s="31"/>
      <c r="R76" s="31"/>
      <c r="S76" s="31"/>
      <c r="T76" s="31"/>
      <c r="U76" s="31"/>
      <c r="V76" s="31"/>
      <c r="W76" s="31"/>
      <c r="X76" s="31"/>
      <c r="Y76" s="31"/>
      <c r="Z76" s="31"/>
    </row>
    <row r="77" ht="15.75" customHeight="1">
      <c r="A77" s="22">
        <v>206016.0</v>
      </c>
      <c r="B77" s="23" t="str">
        <f t="array" ref="B77">INDEX('LISTA DOS ITENS'!$E$2:$E$4718,MATCH('RESUMO - LOTES E VMA'!$A77,'LISTA DOS ITENS'!$D$2:$D$4718,0))</f>
        <v>AL-06</v>
      </c>
      <c r="C77" s="24" t="str">
        <f t="array" ref="C77">IFERROR(VLOOKUP('RESUMO - LOTES E VMA'!$A77,SOBRE_EMP!$A:$B,2,0),INDEX('LISTA DOS ITENS'!$K:$K,MATCH('RESUMO - LOTES E VMA'!$A77,'LISTA DOS ITENS'!D:D,0)))</f>
        <v>IMOB/NAC</v>
      </c>
      <c r="D77" s="24" t="str">
        <f t="array" ref="D77">INDEX('LISTA DOS ITENS'!C:C,MATCH('RESUMO - LOTES E VMA'!$A77,'LISTA DOS ITENS'!D:D,0))</f>
        <v>POCOS/SPO</v>
      </c>
      <c r="E77" s="25">
        <f>SUMIF('LISTA DOS ITENS'!$D$2:$D$4718,'RESUMO - LOTES E VMA'!$A77,'LISTA DOS ITENS'!$P$2:$P$4718)</f>
        <v>97747.64</v>
      </c>
      <c r="F77" s="25">
        <f>SUMIF('LISTA DOS ITENS'!$D$2:$D$4718,'RESUMO - LOTES E VMA'!$A77,'LISTA DOS ITENS'!$U$2:$U$4718)</f>
        <v>4887.387356</v>
      </c>
      <c r="G77" s="25">
        <f>SUMIF('LISTA DOS ITENS'!$D$2:$D$4718,'RESUMO - LOTES E VMA'!$A77,'LISTA DOS ITENS'!$R$2:$R$4718)</f>
        <v>97747.64</v>
      </c>
      <c r="H77" s="26">
        <f>SUMIF('LISTA DOS ITENS'!$D$2:$D$4718,'RESUMO - LOTES E VMA'!$A77,'LISTA DOS ITENS'!$S$2:$S$4718)</f>
        <v>97747.64</v>
      </c>
      <c r="I77" s="27">
        <f>COUNTIF('LISTA DOS ITENS'!$D$2:$D$4718,'RESUMO - LOTES E VMA'!$A77)</f>
        <v>1</v>
      </c>
      <c r="J77" s="28">
        <f>'RESUMO - LOTES E VMA'!$F77/'RESUMO - LOTES E VMA'!$H77</f>
        <v>0.05000005479</v>
      </c>
      <c r="K77" s="25">
        <f>IF('RESUMO - LOTES E VMA'!$J77&lt;0.05,'RESUMO - LOTES E VMA'!$H77*0.01,IF(AND('RESUMO - LOTES E VMA'!$J77&gt;=0.05,'RESUMO - LOTES E VMA'!$J77&lt;0.4),'RESUMO - LOTES E VMA'!$H77*0.01,'RESUMO - LOTES E VMA'!$H77*0.05))</f>
        <v>977.4764</v>
      </c>
      <c r="L77" s="29" t="str">
        <f>IF(AND('RESUMO - LOTES E VMA'!$C77="SOBRE_EMP",'RESUMO - LOTES E VMA'!$G77&lt;=50000,'RESUMO - LOTES E VMA'!$K77&lt;=1000),"Envio para Sucata",IF(OR('RESUMO - LOTES E VMA'!$J77&lt;0.05,AND('RESUMO - LOTES E VMA'!$C77&lt;&gt;"SOBRE_EMP",'RESUMO - LOTES E VMA'!$E77&lt;=50000,'RESUMO - LOTES E VMA'!$K77&lt;1000)),"Envio para Sucata",IF(AND('RESUMO - LOTES E VMA'!$J77&gt;=0.05,'RESUMO - LOTES E VMA'!$J77&lt;0.4),"1% do Valor de Comparação do VMA","5% do Valor de Comparação do VMA")))</f>
        <v>1% do Valor de Comparação do VMA</v>
      </c>
      <c r="M77" s="29" t="str">
        <f>IF(AND('RESUMO - LOTES E VMA'!$L77&lt;&gt;"Envio para Sucata",'RESUMO - LOTES E VMA'!$K77&gt;=$P$2,'RESUMO - LOTES E VMA'!$H77&gt;=$Q$2,'RESUMO - LOTES E VMA'!$E77&gt;=$R$2),"Para Leilão","")</f>
        <v>Para Leilão</v>
      </c>
      <c r="N77" s="30"/>
      <c r="O77" s="31"/>
      <c r="P77" s="31"/>
      <c r="Q77" s="31"/>
      <c r="R77" s="31"/>
      <c r="S77" s="31"/>
      <c r="T77" s="31"/>
      <c r="U77" s="31"/>
      <c r="V77" s="31"/>
      <c r="W77" s="31"/>
      <c r="X77" s="31"/>
      <c r="Y77" s="31"/>
      <c r="Z77" s="31"/>
    </row>
    <row r="78" ht="15.75" customHeight="1">
      <c r="A78" s="22">
        <v>206429.0</v>
      </c>
      <c r="B78" s="23" t="str">
        <f t="array" ref="B78">INDEX('LISTA DOS ITENS'!$E$2:$E$4718,MATCH('RESUMO - LOTES E VMA'!$A78,'LISTA DOS ITENS'!$D$2:$D$4718,0))</f>
        <v>AL-11</v>
      </c>
      <c r="C78" s="24" t="str">
        <f t="array" ref="C78">IFERROR(VLOOKUP('RESUMO - LOTES E VMA'!$A78,SOBRE_EMP!$A:$B,2,0),INDEX('LISTA DOS ITENS'!$K:$K,MATCH('RESUMO - LOTES E VMA'!$A78,'LISTA DOS ITENS'!D:D,0)))</f>
        <v>CONS/NAC</v>
      </c>
      <c r="D78" s="24" t="str">
        <f t="array" ref="D78">INDEX('LISTA DOS ITENS'!C:C,MATCH('RESUMO - LOTES E VMA'!$A78,'LISTA DOS ITENS'!D:D,0))</f>
        <v>AGP/UN-BC</v>
      </c>
      <c r="E78" s="25">
        <f>SUMIF('LISTA DOS ITENS'!$D$2:$D$4718,'RESUMO - LOTES E VMA'!$A78,'LISTA DOS ITENS'!$P$2:$P$4718)</f>
        <v>97250.00444</v>
      </c>
      <c r="F78" s="25">
        <f>SUMIF('LISTA DOS ITENS'!$D$2:$D$4718,'RESUMO - LOTES E VMA'!$A78,'LISTA DOS ITENS'!$U$2:$U$4718)</f>
        <v>7218.929635</v>
      </c>
      <c r="G78" s="25">
        <f>SUMIF('LISTA DOS ITENS'!$D$2:$D$4718,'RESUMO - LOTES E VMA'!$A78,'LISTA DOS ITENS'!$R$2:$R$4718)</f>
        <v>112321.71</v>
      </c>
      <c r="H78" s="26">
        <f>SUMIF('LISTA DOS ITENS'!$D$2:$D$4718,'RESUMO - LOTES E VMA'!$A78,'LISTA DOS ITENS'!$S$2:$S$4718)</f>
        <v>112321.71</v>
      </c>
      <c r="I78" s="27">
        <f>COUNTIF('LISTA DOS ITENS'!$D$2:$D$4718,'RESUMO - LOTES E VMA'!$A78)</f>
        <v>2</v>
      </c>
      <c r="J78" s="28">
        <f>'RESUMO - LOTES E VMA'!$F78/'RESUMO - LOTES E VMA'!$H78</f>
        <v>0.0642701187</v>
      </c>
      <c r="K78" s="25">
        <f>IF('RESUMO - LOTES E VMA'!$J78&lt;0.05,'RESUMO - LOTES E VMA'!$H78*0.01,IF(AND('RESUMO - LOTES E VMA'!$J78&gt;=0.05,'RESUMO - LOTES E VMA'!$J78&lt;0.4),'RESUMO - LOTES E VMA'!$H78*0.01,'RESUMO - LOTES E VMA'!$H78*0.05))</f>
        <v>1123.2171</v>
      </c>
      <c r="L78" s="29" t="str">
        <f>IF(AND('RESUMO - LOTES E VMA'!$C78="SOBRE_EMP",'RESUMO - LOTES E VMA'!$G78&lt;=50000,'RESUMO - LOTES E VMA'!$K78&lt;=1000),"Envio para Sucata",IF(OR('RESUMO - LOTES E VMA'!$J78&lt;0.05,AND('RESUMO - LOTES E VMA'!$C78&lt;&gt;"SOBRE_EMP",'RESUMO - LOTES E VMA'!$E78&lt;=50000,'RESUMO - LOTES E VMA'!$K78&lt;1000)),"Envio para Sucata",IF(AND('RESUMO - LOTES E VMA'!$J78&gt;=0.05,'RESUMO - LOTES E VMA'!$J78&lt;0.4),"1% do Valor de Comparação do VMA","5% do Valor de Comparação do VMA")))</f>
        <v>1% do Valor de Comparação do VMA</v>
      </c>
      <c r="M78" s="29" t="str">
        <f>IF(AND('RESUMO - LOTES E VMA'!$L78&lt;&gt;"Envio para Sucata",'RESUMO - LOTES E VMA'!$K78&gt;=$P$2,'RESUMO - LOTES E VMA'!$H78&gt;=$Q$2,'RESUMO - LOTES E VMA'!$E78&gt;=$R$2),"Para Leilão","")</f>
        <v>Para Leilão</v>
      </c>
      <c r="N78" s="30"/>
      <c r="O78" s="31"/>
      <c r="P78" s="31"/>
      <c r="Q78" s="31"/>
      <c r="R78" s="31"/>
      <c r="S78" s="31"/>
      <c r="T78" s="31"/>
      <c r="U78" s="31"/>
      <c r="V78" s="31"/>
      <c r="W78" s="31"/>
      <c r="X78" s="31"/>
      <c r="Y78" s="31"/>
      <c r="Z78" s="31"/>
    </row>
    <row r="79" ht="15.75" customHeight="1">
      <c r="A79" s="22">
        <v>204129.0</v>
      </c>
      <c r="B79" s="23" t="str">
        <f t="array" ref="B79">INDEX('LISTA DOS ITENS'!$E$2:$E$4718,MATCH('RESUMO - LOTES E VMA'!$A79,'LISTA DOS ITENS'!$D$2:$D$4718,0))</f>
        <v>AL-03</v>
      </c>
      <c r="C79" s="24" t="str">
        <f t="array" ref="C79">IFERROR(VLOOKUP('RESUMO - LOTES E VMA'!$A79,SOBRE_EMP!$A:$B,2,0),INDEX('LISTA DOS ITENS'!$K:$K,MATCH('RESUMO - LOTES E VMA'!$A79,'LISTA DOS ITENS'!D:D,0)))</f>
        <v>CONS/NAC</v>
      </c>
      <c r="D79" s="24" t="str">
        <f t="array" ref="D79">INDEX('LISTA DOS ITENS'!C:C,MATCH('RESUMO - LOTES E VMA'!$A79,'LISTA DOS ITENS'!D:D,0))</f>
        <v>AGP/UN-BC</v>
      </c>
      <c r="E79" s="25">
        <f>SUMIF('LISTA DOS ITENS'!$D$2:$D$4718,'RESUMO - LOTES E VMA'!$A79,'LISTA DOS ITENS'!$P$2:$P$4718)</f>
        <v>97231.5</v>
      </c>
      <c r="F79" s="25">
        <f>SUMIF('LISTA DOS ITENS'!$D$2:$D$4718,'RESUMO - LOTES E VMA'!$A79,'LISTA DOS ITENS'!$U$2:$U$4718)</f>
        <v>5870.745287</v>
      </c>
      <c r="G79" s="25">
        <f>SUMIF('LISTA DOS ITENS'!$D$2:$D$4718,'RESUMO - LOTES E VMA'!$A79,'LISTA DOS ITENS'!$R$2:$R$4718)</f>
        <v>38547.33</v>
      </c>
      <c r="H79" s="26">
        <f>SUMIF('LISTA DOS ITENS'!$D$2:$D$4718,'RESUMO - LOTES E VMA'!$A79,'LISTA DOS ITENS'!$S$2:$S$4718)</f>
        <v>97231.5</v>
      </c>
      <c r="I79" s="27">
        <f>COUNTIF('LISTA DOS ITENS'!$D$2:$D$4718,'RESUMO - LOTES E VMA'!$A79)</f>
        <v>1</v>
      </c>
      <c r="J79" s="28">
        <f>'RESUMO - LOTES E VMA'!$F79/'RESUMO - LOTES E VMA'!$H79</f>
        <v>0.06037904678</v>
      </c>
      <c r="K79" s="25">
        <f>IF('RESUMO - LOTES E VMA'!$J79&lt;0.05,'RESUMO - LOTES E VMA'!$H79*0.01,IF(AND('RESUMO - LOTES E VMA'!$J79&gt;=0.05,'RESUMO - LOTES E VMA'!$J79&lt;0.4),'RESUMO - LOTES E VMA'!$H79*0.01,'RESUMO - LOTES E VMA'!$H79*0.05))</f>
        <v>972.315</v>
      </c>
      <c r="L79" s="29" t="str">
        <f>IF(AND('RESUMO - LOTES E VMA'!$C79="SOBRE_EMP",'RESUMO - LOTES E VMA'!$G79&lt;=50000,'RESUMO - LOTES E VMA'!$K79&lt;=1000),"Envio para Sucata",IF(OR('RESUMO - LOTES E VMA'!$J79&lt;0.05,AND('RESUMO - LOTES E VMA'!$C79&lt;&gt;"SOBRE_EMP",'RESUMO - LOTES E VMA'!$E79&lt;=50000,'RESUMO - LOTES E VMA'!$K79&lt;1000)),"Envio para Sucata",IF(AND('RESUMO - LOTES E VMA'!$J79&gt;=0.05,'RESUMO - LOTES E VMA'!$J79&lt;0.4),"1% do Valor de Comparação do VMA","5% do Valor de Comparação do VMA")))</f>
        <v>1% do Valor de Comparação do VMA</v>
      </c>
      <c r="M79" s="29" t="str">
        <f>IF(AND('RESUMO - LOTES E VMA'!$L79&lt;&gt;"Envio para Sucata",'RESUMO - LOTES E VMA'!$K79&gt;=$P$2,'RESUMO - LOTES E VMA'!$H79&gt;=$Q$2,'RESUMO - LOTES E VMA'!$E79&gt;=$R$2),"Para Leilão","")</f>
        <v>Para Leilão</v>
      </c>
      <c r="N79" s="30"/>
      <c r="O79" s="31"/>
      <c r="P79" s="31"/>
      <c r="Q79" s="31"/>
      <c r="R79" s="31"/>
      <c r="S79" s="31"/>
      <c r="T79" s="31"/>
      <c r="U79" s="31"/>
      <c r="V79" s="31"/>
      <c r="W79" s="31"/>
      <c r="X79" s="31"/>
      <c r="Y79" s="31"/>
      <c r="Z79" s="31"/>
    </row>
    <row r="80" ht="15.75" customHeight="1">
      <c r="A80" s="22">
        <v>206666.0</v>
      </c>
      <c r="B80" s="23" t="str">
        <f t="array" ref="B80">INDEX('LISTA DOS ITENS'!$E$2:$E$4718,MATCH('RESUMO - LOTES E VMA'!$A80,'LISTA DOS ITENS'!$D$2:$D$4718,0))</f>
        <v>AL-11</v>
      </c>
      <c r="C80" s="24" t="str">
        <f t="array" ref="C80">IFERROR(VLOOKUP('RESUMO - LOTES E VMA'!$A80,SOBRE_EMP!$A:$B,2,0),INDEX('LISTA DOS ITENS'!$K:$K,MATCH('RESUMO - LOTES E VMA'!$A80,'LISTA DOS ITENS'!D:D,0)))</f>
        <v>CONS/NAC</v>
      </c>
      <c r="D80" s="24" t="str">
        <f t="array" ref="D80">INDEX('LISTA DOS ITENS'!C:C,MATCH('RESUMO - LOTES E VMA'!$A80,'LISTA DOS ITENS'!D:D,0))</f>
        <v>AGP/UN-BC</v>
      </c>
      <c r="E80" s="25">
        <f>SUMIF('LISTA DOS ITENS'!$D$2:$D$4718,'RESUMO - LOTES E VMA'!$A80,'LISTA DOS ITENS'!$P$2:$P$4718)</f>
        <v>96494.99</v>
      </c>
      <c r="F80" s="25">
        <f>SUMIF('LISTA DOS ITENS'!$D$2:$D$4718,'RESUMO - LOTES E VMA'!$A80,'LISTA DOS ITENS'!$U$2:$U$4718)</f>
        <v>39369.96</v>
      </c>
      <c r="G80" s="25">
        <f>SUMIF('LISTA DOS ITENS'!$D$2:$D$4718,'RESUMO - LOTES E VMA'!$A80,'LISTA DOS ITENS'!$R$2:$R$4718)</f>
        <v>96495</v>
      </c>
      <c r="H80" s="26">
        <f>SUMIF('LISTA DOS ITENS'!$D$2:$D$4718,'RESUMO - LOTES E VMA'!$A80,'LISTA DOS ITENS'!$S$2:$S$4718)</f>
        <v>96495</v>
      </c>
      <c r="I80" s="27">
        <f>COUNTIF('LISTA DOS ITENS'!$D$2:$D$4718,'RESUMO - LOTES E VMA'!$A80)</f>
        <v>7</v>
      </c>
      <c r="J80" s="28">
        <f>'RESUMO - LOTES E VMA'!$F80/'RESUMO - LOTES E VMA'!$H80</f>
        <v>0.408</v>
      </c>
      <c r="K80" s="25">
        <f>IF('RESUMO - LOTES E VMA'!$J80&lt;0.05,'RESUMO - LOTES E VMA'!$H80*0.01,IF(AND('RESUMO - LOTES E VMA'!$J80&gt;=0.05,'RESUMO - LOTES E VMA'!$J80&lt;0.4),'RESUMO - LOTES E VMA'!$H80*0.01,'RESUMO - LOTES E VMA'!$H80*0.05))</f>
        <v>4824.75</v>
      </c>
      <c r="L80" s="29" t="str">
        <f>IF(AND('RESUMO - LOTES E VMA'!$C80="SOBRE_EMP",'RESUMO - LOTES E VMA'!$G80&lt;=50000,'RESUMO - LOTES E VMA'!$K80&lt;=1000),"Envio para Sucata",IF(OR('RESUMO - LOTES E VMA'!$J80&lt;0.05,AND('RESUMO - LOTES E VMA'!$C80&lt;&gt;"SOBRE_EMP",'RESUMO - LOTES E VMA'!$E80&lt;=50000,'RESUMO - LOTES E VMA'!$K80&lt;1000)),"Envio para Sucata",IF(AND('RESUMO - LOTES E VMA'!$J80&gt;=0.05,'RESUMO - LOTES E VMA'!$J80&lt;0.4),"1% do Valor de Comparação do VMA","5% do Valor de Comparação do VMA")))</f>
        <v>5% do Valor de Comparação do VMA</v>
      </c>
      <c r="M80" s="29" t="str">
        <f>IF(AND('RESUMO - LOTES E VMA'!$L80&lt;&gt;"Envio para Sucata",'RESUMO - LOTES E VMA'!$K80&gt;=$P$2,'RESUMO - LOTES E VMA'!$H80&gt;=$Q$2,'RESUMO - LOTES E VMA'!$E80&gt;=$R$2),"Para Leilão","")</f>
        <v>Para Leilão</v>
      </c>
      <c r="N80" s="30"/>
      <c r="O80" s="31"/>
      <c r="P80" s="31"/>
      <c r="Q80" s="31"/>
      <c r="R80" s="31"/>
      <c r="S80" s="31"/>
      <c r="T80" s="31"/>
      <c r="U80" s="31"/>
      <c r="V80" s="31"/>
      <c r="W80" s="31"/>
      <c r="X80" s="31"/>
      <c r="Y80" s="31"/>
      <c r="Z80" s="31"/>
    </row>
    <row r="81" ht="15.75" customHeight="1">
      <c r="A81" s="22">
        <v>207371.0</v>
      </c>
      <c r="B81" s="23" t="str">
        <f t="array" ref="B81">INDEX('LISTA DOS ITENS'!$E$2:$E$4718,MATCH('RESUMO - LOTES E VMA'!$A81,'LISTA DOS ITENS'!$D$2:$D$4718,0))</f>
        <v>AL-03</v>
      </c>
      <c r="C81" s="24" t="str">
        <f t="array" ref="C81">IFERROR(VLOOKUP('RESUMO - LOTES E VMA'!$A81,SOBRE_EMP!$A:$B,2,0),INDEX('LISTA DOS ITENS'!$K:$K,MATCH('RESUMO - LOTES E VMA'!$A81,'LISTA DOS ITENS'!D:D,0)))</f>
        <v>CONS/NAC</v>
      </c>
      <c r="D81" s="24" t="str">
        <f t="array" ref="D81">INDEX('LISTA DOS ITENS'!C:C,MATCH('RESUMO - LOTES E VMA'!$A81,'LISTA DOS ITENS'!D:D,0))</f>
        <v>AGP/UN-BC</v>
      </c>
      <c r="E81" s="25">
        <f>SUMIF('LISTA DOS ITENS'!$D$2:$D$4718,'RESUMO - LOTES E VMA'!$A81,'LISTA DOS ITENS'!$P$2:$P$4718)</f>
        <v>91618.96556</v>
      </c>
      <c r="F81" s="25">
        <f>SUMIF('LISTA DOS ITENS'!$D$2:$D$4718,'RESUMO - LOTES E VMA'!$A81,'LISTA DOS ITENS'!$U$2:$U$4718)</f>
        <v>5312.359605</v>
      </c>
      <c r="G81" s="25">
        <f>SUMIF('LISTA DOS ITENS'!$D$2:$D$4718,'RESUMO - LOTES E VMA'!$A81,'LISTA DOS ITENS'!$R$2:$R$4718)</f>
        <v>100238.9526</v>
      </c>
      <c r="H81" s="26">
        <f>SUMIF('LISTA DOS ITENS'!$D$2:$D$4718,'RESUMO - LOTES E VMA'!$A81,'LISTA DOS ITENS'!$S$2:$S$4718)</f>
        <v>100400.3426</v>
      </c>
      <c r="I81" s="27">
        <f>COUNTIF('LISTA DOS ITENS'!$D$2:$D$4718,'RESUMO - LOTES E VMA'!$A81)</f>
        <v>54</v>
      </c>
      <c r="J81" s="28">
        <f>'RESUMO - LOTES E VMA'!$F81/'RESUMO - LOTES E VMA'!$H81</f>
        <v>0.05291176772</v>
      </c>
      <c r="K81" s="25">
        <f>IF('RESUMO - LOTES E VMA'!$J81&lt;0.05,'RESUMO - LOTES E VMA'!$H81*0.01,IF(AND('RESUMO - LOTES E VMA'!$J81&gt;=0.05,'RESUMO - LOTES E VMA'!$J81&lt;0.4),'RESUMO - LOTES E VMA'!$H81*0.01,'RESUMO - LOTES E VMA'!$H81*0.05))</f>
        <v>1004.003426</v>
      </c>
      <c r="L81" s="29" t="str">
        <f>IF(AND('RESUMO - LOTES E VMA'!$C81="SOBRE_EMP",'RESUMO - LOTES E VMA'!$G81&lt;=50000,'RESUMO - LOTES E VMA'!$K81&lt;=1000),"Envio para Sucata",IF(OR('RESUMO - LOTES E VMA'!$J81&lt;0.05,AND('RESUMO - LOTES E VMA'!$C81&lt;&gt;"SOBRE_EMP",'RESUMO - LOTES E VMA'!$E81&lt;=50000,'RESUMO - LOTES E VMA'!$K81&lt;1000)),"Envio para Sucata",IF(AND('RESUMO - LOTES E VMA'!$J81&gt;=0.05,'RESUMO - LOTES E VMA'!$J81&lt;0.4),"1% do Valor de Comparação do VMA","5% do Valor de Comparação do VMA")))</f>
        <v>1% do Valor de Comparação do VMA</v>
      </c>
      <c r="M81" s="29" t="str">
        <f>IF(AND('RESUMO - LOTES E VMA'!$L81&lt;&gt;"Envio para Sucata",'RESUMO - LOTES E VMA'!$K81&gt;=$P$2,'RESUMO - LOTES E VMA'!$H81&gt;=$Q$2,'RESUMO - LOTES E VMA'!$E81&gt;=$R$2),"Para Leilão","")</f>
        <v>Para Leilão</v>
      </c>
      <c r="N81" s="30"/>
      <c r="O81" s="31"/>
      <c r="P81" s="31"/>
      <c r="Q81" s="31"/>
      <c r="R81" s="31"/>
      <c r="S81" s="31"/>
      <c r="T81" s="31"/>
      <c r="U81" s="31"/>
      <c r="V81" s="31"/>
      <c r="W81" s="31"/>
      <c r="X81" s="31"/>
      <c r="Y81" s="31"/>
      <c r="Z81" s="31"/>
    </row>
    <row r="82" ht="15.75" customHeight="1">
      <c r="A82" s="22">
        <v>205991.0</v>
      </c>
      <c r="B82" s="23" t="str">
        <f t="array" ref="B82">INDEX('LISTA DOS ITENS'!$E$2:$E$4718,MATCH('RESUMO - LOTES E VMA'!$A82,'LISTA DOS ITENS'!$D$2:$D$4718,0))</f>
        <v>AL-31</v>
      </c>
      <c r="C82" s="24" t="str">
        <f t="array" ref="C82">IFERROR(VLOOKUP('RESUMO - LOTES E VMA'!$A82,SOBRE_EMP!$A:$B,2,0),INDEX('LISTA DOS ITENS'!$K:$K,MATCH('RESUMO - LOTES E VMA'!$A82,'LISTA DOS ITENS'!D:D,0)))</f>
        <v>IMOB/NAC</v>
      </c>
      <c r="D82" s="24" t="str">
        <f t="array" ref="D82">INDEX('LISTA DOS ITENS'!C:C,MATCH('RESUMO - LOTES E VMA'!$A82,'LISTA DOS ITENS'!D:D,0))</f>
        <v>POCOS/SPO</v>
      </c>
      <c r="E82" s="25">
        <f>SUMIF('LISTA DOS ITENS'!$D$2:$D$4718,'RESUMO - LOTES E VMA'!$A82,'LISTA DOS ITENS'!$P$2:$P$4718)</f>
        <v>86866.22384</v>
      </c>
      <c r="F82" s="25">
        <f>SUMIF('LISTA DOS ITENS'!$D$2:$D$4718,'RESUMO - LOTES E VMA'!$A82,'LISTA DOS ITENS'!$U$2:$U$4718)</f>
        <v>11050.58971</v>
      </c>
      <c r="G82" s="25">
        <f>SUMIF('LISTA DOS ITENS'!$D$2:$D$4718,'RESUMO - LOTES E VMA'!$A82,'LISTA DOS ITENS'!$R$2:$R$4718)</f>
        <v>103041.7472</v>
      </c>
      <c r="H82" s="26">
        <f>SUMIF('LISTA DOS ITENS'!$D$2:$D$4718,'RESUMO - LOTES E VMA'!$A82,'LISTA DOS ITENS'!$S$2:$S$4718)</f>
        <v>103052.4337</v>
      </c>
      <c r="I82" s="27">
        <f>COUNTIF('LISTA DOS ITENS'!$D$2:$D$4718,'RESUMO - LOTES E VMA'!$A82)</f>
        <v>6</v>
      </c>
      <c r="J82" s="28">
        <f>'RESUMO - LOTES E VMA'!$F82/'RESUMO - LOTES E VMA'!$H82</f>
        <v>0.1072326903</v>
      </c>
      <c r="K82" s="25">
        <f>IF('RESUMO - LOTES E VMA'!$J82&lt;0.05,'RESUMO - LOTES E VMA'!$H82*0.01,IF(AND('RESUMO - LOTES E VMA'!$J82&gt;=0.05,'RESUMO - LOTES E VMA'!$J82&lt;0.4),'RESUMO - LOTES E VMA'!$H82*0.01,'RESUMO - LOTES E VMA'!$H82*0.05))</f>
        <v>1030.524337</v>
      </c>
      <c r="L82" s="29" t="str">
        <f>IF(AND('RESUMO - LOTES E VMA'!$C82="SOBRE_EMP",'RESUMO - LOTES E VMA'!$G82&lt;=50000,'RESUMO - LOTES E VMA'!$K82&lt;=1000),"Envio para Sucata",IF(OR('RESUMO - LOTES E VMA'!$J82&lt;0.05,AND('RESUMO - LOTES E VMA'!$C82&lt;&gt;"SOBRE_EMP",'RESUMO - LOTES E VMA'!$E82&lt;=50000,'RESUMO - LOTES E VMA'!$K82&lt;1000)),"Envio para Sucata",IF(AND('RESUMO - LOTES E VMA'!$J82&gt;=0.05,'RESUMO - LOTES E VMA'!$J82&lt;0.4),"1% do Valor de Comparação do VMA","5% do Valor de Comparação do VMA")))</f>
        <v>1% do Valor de Comparação do VMA</v>
      </c>
      <c r="M82" s="29" t="str">
        <f>IF(AND('RESUMO - LOTES E VMA'!$L82&lt;&gt;"Envio para Sucata",'RESUMO - LOTES E VMA'!$K82&gt;=$P$2,'RESUMO - LOTES E VMA'!$H82&gt;=$Q$2,'RESUMO - LOTES E VMA'!$E82&gt;=$R$2),"Para Leilão","")</f>
        <v>Para Leilão</v>
      </c>
      <c r="N82" s="30"/>
      <c r="O82" s="31"/>
      <c r="P82" s="31"/>
      <c r="Q82" s="31"/>
      <c r="R82" s="31"/>
      <c r="S82" s="31"/>
      <c r="T82" s="31"/>
      <c r="U82" s="31"/>
      <c r="V82" s="31"/>
      <c r="W82" s="31"/>
      <c r="X82" s="31"/>
      <c r="Y82" s="31"/>
      <c r="Z82" s="31"/>
    </row>
    <row r="83" ht="15.75" customHeight="1">
      <c r="A83" s="22">
        <v>207797.0</v>
      </c>
      <c r="B83" s="23" t="str">
        <f t="array" ref="B83">INDEX('LISTA DOS ITENS'!$E$2:$E$4718,MATCH('RESUMO - LOTES E VMA'!$A83,'LISTA DOS ITENS'!$D$2:$D$4718,0))</f>
        <v>AL-03</v>
      </c>
      <c r="C83" s="24" t="str">
        <f t="array" ref="C83">IFERROR(VLOOKUP('RESUMO - LOTES E VMA'!$A83,SOBRE_EMP!$A:$B,2,0),INDEX('LISTA DOS ITENS'!$K:$K,MATCH('RESUMO - LOTES E VMA'!$A83,'LISTA DOS ITENS'!D:D,0)))</f>
        <v>CONS/NAC</v>
      </c>
      <c r="D83" s="24" t="str">
        <f t="array" ref="D83">INDEX('LISTA DOS ITENS'!C:C,MATCH('RESUMO - LOTES E VMA'!$A83,'LISTA DOS ITENS'!D:D,0))</f>
        <v>AGP/UN-BC</v>
      </c>
      <c r="E83" s="25">
        <f>SUMIF('LISTA DOS ITENS'!$D$2:$D$4718,'RESUMO - LOTES E VMA'!$A83,'LISTA DOS ITENS'!$P$2:$P$4718)</f>
        <v>86851.58</v>
      </c>
      <c r="F83" s="25">
        <f>SUMIF('LISTA DOS ITENS'!$D$2:$D$4718,'RESUMO - LOTES E VMA'!$A83,'LISTA DOS ITENS'!$U$2:$U$4718)</f>
        <v>10232.51427</v>
      </c>
      <c r="G83" s="25">
        <f>SUMIF('LISTA DOS ITENS'!$D$2:$D$4718,'RESUMO - LOTES E VMA'!$A83,'LISTA DOS ITENS'!$R$2:$R$4718)</f>
        <v>102325.214</v>
      </c>
      <c r="H83" s="26">
        <f>SUMIF('LISTA DOS ITENS'!$D$2:$D$4718,'RESUMO - LOTES E VMA'!$A83,'LISTA DOS ITENS'!$S$2:$S$4718)</f>
        <v>102325.214</v>
      </c>
      <c r="I83" s="27">
        <f>COUNTIF('LISTA DOS ITENS'!$D$2:$D$4718,'RESUMO - LOTES E VMA'!$A83)</f>
        <v>3</v>
      </c>
      <c r="J83" s="28">
        <f>'RESUMO - LOTES E VMA'!$F83/'RESUMO - LOTES E VMA'!$H83</f>
        <v>0.09999993035</v>
      </c>
      <c r="K83" s="25">
        <f>IF('RESUMO - LOTES E VMA'!$J83&lt;0.05,'RESUMO - LOTES E VMA'!$H83*0.01,IF(AND('RESUMO - LOTES E VMA'!$J83&gt;=0.05,'RESUMO - LOTES E VMA'!$J83&lt;0.4),'RESUMO - LOTES E VMA'!$H83*0.01,'RESUMO - LOTES E VMA'!$H83*0.05))</f>
        <v>1023.25214</v>
      </c>
      <c r="L83" s="29" t="str">
        <f>IF(AND('RESUMO - LOTES E VMA'!$C83="SOBRE_EMP",'RESUMO - LOTES E VMA'!$G83&lt;=50000,'RESUMO - LOTES E VMA'!$K83&lt;=1000),"Envio para Sucata",IF(OR('RESUMO - LOTES E VMA'!$J83&lt;0.05,AND('RESUMO - LOTES E VMA'!$C83&lt;&gt;"SOBRE_EMP",'RESUMO - LOTES E VMA'!$E83&lt;=50000,'RESUMO - LOTES E VMA'!$K83&lt;1000)),"Envio para Sucata",IF(AND('RESUMO - LOTES E VMA'!$J83&gt;=0.05,'RESUMO - LOTES E VMA'!$J83&lt;0.4),"1% do Valor de Comparação do VMA","5% do Valor de Comparação do VMA")))</f>
        <v>1% do Valor de Comparação do VMA</v>
      </c>
      <c r="M83" s="29" t="str">
        <f>IF(AND('RESUMO - LOTES E VMA'!$L83&lt;&gt;"Envio para Sucata",'RESUMO - LOTES E VMA'!$K83&gt;=$P$2,'RESUMO - LOTES E VMA'!$H83&gt;=$Q$2,'RESUMO - LOTES E VMA'!$E83&gt;=$R$2),"Para Leilão","")</f>
        <v>Para Leilão</v>
      </c>
      <c r="N83" s="30"/>
      <c r="O83" s="31"/>
      <c r="P83" s="31"/>
      <c r="Q83" s="31"/>
      <c r="R83" s="31"/>
      <c r="S83" s="31"/>
      <c r="T83" s="31"/>
      <c r="U83" s="31"/>
      <c r="V83" s="31"/>
      <c r="W83" s="31"/>
      <c r="X83" s="31"/>
      <c r="Y83" s="31"/>
      <c r="Z83" s="31"/>
    </row>
    <row r="84" ht="15.75" customHeight="1">
      <c r="A84" s="22">
        <v>206553.0</v>
      </c>
      <c r="B84" s="23" t="str">
        <f t="array" ref="B84">INDEX('LISTA DOS ITENS'!$E$2:$E$4718,MATCH('RESUMO - LOTES E VMA'!$A84,'LISTA DOS ITENS'!$D$2:$D$4718,0))</f>
        <v>AL-03</v>
      </c>
      <c r="C84" s="24" t="str">
        <f t="array" ref="C84">IFERROR(VLOOKUP('RESUMO - LOTES E VMA'!$A84,SOBRE_EMP!$A:$B,2,0),INDEX('LISTA DOS ITENS'!$K:$K,MATCH('RESUMO - LOTES E VMA'!$A84,'LISTA DOS ITENS'!D:D,0)))</f>
        <v>A RECUPER</v>
      </c>
      <c r="D84" s="24" t="str">
        <f t="array" ref="D84">INDEX('LISTA DOS ITENS'!C:C,MATCH('RESUMO - LOTES E VMA'!$A84,'LISTA DOS ITENS'!D:D,0))</f>
        <v>AGP/UN-BC</v>
      </c>
      <c r="E84" s="25">
        <f>SUMIF('LISTA DOS ITENS'!$D$2:$D$4718,'RESUMO - LOTES E VMA'!$A84,'LISTA DOS ITENS'!$P$2:$P$4718)</f>
        <v>86659.9745</v>
      </c>
      <c r="F84" s="25">
        <f>SUMIF('LISTA DOS ITENS'!$D$2:$D$4718,'RESUMO - LOTES E VMA'!$A84,'LISTA DOS ITENS'!$U$2:$U$4718)</f>
        <v>61351.71445</v>
      </c>
      <c r="G84" s="25">
        <f>SUMIF('LISTA DOS ITENS'!$D$2:$D$4718,'RESUMO - LOTES E VMA'!$A84,'LISTA DOS ITENS'!$R$2:$R$4718)</f>
        <v>1076345.868</v>
      </c>
      <c r="H84" s="26">
        <f>SUMIF('LISTA DOS ITENS'!$D$2:$D$4718,'RESUMO - LOTES E VMA'!$A84,'LISTA DOS ITENS'!$S$2:$S$4718)</f>
        <v>1092959.92</v>
      </c>
      <c r="I84" s="27">
        <f>COUNTIF('LISTA DOS ITENS'!$D$2:$D$4718,'RESUMO - LOTES E VMA'!$A84)</f>
        <v>110</v>
      </c>
      <c r="J84" s="28">
        <f>'RESUMO - LOTES E VMA'!$F84/'RESUMO - LOTES E VMA'!$H84</f>
        <v>0.05613354464</v>
      </c>
      <c r="K84" s="25">
        <f>IF('RESUMO - LOTES E VMA'!$J84&lt;0.05,'RESUMO - LOTES E VMA'!$H84*0.01,IF(AND('RESUMO - LOTES E VMA'!$J84&gt;=0.05,'RESUMO - LOTES E VMA'!$J84&lt;0.4),'RESUMO - LOTES E VMA'!$H84*0.01,'RESUMO - LOTES E VMA'!$H84*0.05))</f>
        <v>10929.5992</v>
      </c>
      <c r="L84" s="29" t="str">
        <f>IF(AND('RESUMO - LOTES E VMA'!$C84="SOBRE_EMP",'RESUMO - LOTES E VMA'!$G84&lt;=50000,'RESUMO - LOTES E VMA'!$K84&lt;=1000),"Envio para Sucata",IF(OR('RESUMO - LOTES E VMA'!$J84&lt;0.05,AND('RESUMO - LOTES E VMA'!$C84&lt;&gt;"SOBRE_EMP",'RESUMO - LOTES E VMA'!$E84&lt;=50000,'RESUMO - LOTES E VMA'!$K84&lt;1000)),"Envio para Sucata",IF(AND('RESUMO - LOTES E VMA'!$J84&gt;=0.05,'RESUMO - LOTES E VMA'!$J84&lt;0.4),"1% do Valor de Comparação do VMA","5% do Valor de Comparação do VMA")))</f>
        <v>1% do Valor de Comparação do VMA</v>
      </c>
      <c r="M84" s="29" t="str">
        <f>IF(AND('RESUMO - LOTES E VMA'!$L84&lt;&gt;"Envio para Sucata",'RESUMO - LOTES E VMA'!$K84&gt;=$P$2,'RESUMO - LOTES E VMA'!$H84&gt;=$Q$2,'RESUMO - LOTES E VMA'!$E84&gt;=$R$2),"Para Leilão","")</f>
        <v>Para Leilão</v>
      </c>
      <c r="N84" s="30"/>
      <c r="O84" s="31"/>
      <c r="P84" s="31"/>
      <c r="Q84" s="31"/>
      <c r="R84" s="31"/>
      <c r="S84" s="31"/>
      <c r="T84" s="31"/>
      <c r="U84" s="31"/>
      <c r="V84" s="31"/>
      <c r="W84" s="31"/>
      <c r="X84" s="31"/>
      <c r="Y84" s="31"/>
      <c r="Z84" s="31"/>
    </row>
    <row r="85" ht="15.75" customHeight="1">
      <c r="A85" s="22">
        <v>207162.0</v>
      </c>
      <c r="B85" s="23" t="str">
        <f t="array" ref="B85">INDEX('LISTA DOS ITENS'!$E$2:$E$4718,MATCH('RESUMO - LOTES E VMA'!$A85,'LISTA DOS ITENS'!$D$2:$D$4718,0))</f>
        <v>AL-03</v>
      </c>
      <c r="C85" s="24" t="str">
        <f t="array" ref="C85">IFERROR(VLOOKUP('RESUMO - LOTES E VMA'!$A85,SOBRE_EMP!$A:$B,2,0),INDEX('LISTA DOS ITENS'!$K:$K,MATCH('RESUMO - LOTES E VMA'!$A85,'LISTA DOS ITENS'!D:D,0)))</f>
        <v>SOBRE_EMP</v>
      </c>
      <c r="D85" s="24" t="str">
        <f t="array" ref="D85">INDEX('LISTA DOS ITENS'!C:C,MATCH('RESUMO - LOTES E VMA'!$A85,'LISTA DOS ITENS'!D:D,0))</f>
        <v>AGP/UN-BC</v>
      </c>
      <c r="E85" s="25">
        <f>SUMIF('LISTA DOS ITENS'!$D$2:$D$4718,'RESUMO - LOTES E VMA'!$A85,'LISTA DOS ITENS'!$P$2:$P$4718)</f>
        <v>85184.99111</v>
      </c>
      <c r="F85" s="25">
        <f>SUMIF('LISTA DOS ITENS'!$D$2:$D$4718,'RESUMO - LOTES E VMA'!$A85,'LISTA DOS ITENS'!$U$2:$U$4718)</f>
        <v>6923.55241</v>
      </c>
      <c r="G85" s="25">
        <f>SUMIF('LISTA DOS ITENS'!$D$2:$D$4718,'RESUMO - LOTES E VMA'!$A85,'LISTA DOS ITENS'!$R$2:$R$4718)</f>
        <v>97479.9679</v>
      </c>
      <c r="H85" s="26">
        <f>SUMIF('LISTA DOS ITENS'!$D$2:$D$4718,'RESUMO - LOTES E VMA'!$A85,'LISTA DOS ITENS'!$S$2:$S$4718)</f>
        <v>100510.1042</v>
      </c>
      <c r="I85" s="27">
        <f>COUNTIF('LISTA DOS ITENS'!$D$2:$D$4718,'RESUMO - LOTES E VMA'!$A85)</f>
        <v>148</v>
      </c>
      <c r="J85" s="28">
        <f>'RESUMO - LOTES E VMA'!$F85/'RESUMO - LOTES E VMA'!$H85</f>
        <v>0.06888414322</v>
      </c>
      <c r="K85" s="25">
        <f>IF('RESUMO - LOTES E VMA'!$J85&lt;0.05,'RESUMO - LOTES E VMA'!$H85*0.01,IF(AND('RESUMO - LOTES E VMA'!$J85&gt;=0.05,'RESUMO - LOTES E VMA'!$J85&lt;0.4),'RESUMO - LOTES E VMA'!$H85*0.01,'RESUMO - LOTES E VMA'!$H85*0.05))</f>
        <v>1005.101042</v>
      </c>
      <c r="L85" s="29" t="str">
        <f>IF(AND('RESUMO - LOTES E VMA'!$C85="SOBRE_EMP",'RESUMO - LOTES E VMA'!$G85&lt;=50000,'RESUMO - LOTES E VMA'!$K85&lt;=1000),"Envio para Sucata",IF(OR('RESUMO - LOTES E VMA'!$J85&lt;0.05,AND('RESUMO - LOTES E VMA'!$C85&lt;&gt;"SOBRE_EMP",'RESUMO - LOTES E VMA'!$E85&lt;=50000,'RESUMO - LOTES E VMA'!$K85&lt;1000)),"Envio para Sucata",IF(AND('RESUMO - LOTES E VMA'!$J85&gt;=0.05,'RESUMO - LOTES E VMA'!$J85&lt;0.4),"1% do Valor de Comparação do VMA","5% do Valor de Comparação do VMA")))</f>
        <v>1% do Valor de Comparação do VMA</v>
      </c>
      <c r="M85" s="29" t="str">
        <f>IF(AND('RESUMO - LOTES E VMA'!$L85&lt;&gt;"Envio para Sucata",'RESUMO - LOTES E VMA'!$K85&gt;=$P$2,'RESUMO - LOTES E VMA'!$H85&gt;=$Q$2,'RESUMO - LOTES E VMA'!$E85&gt;=$R$2),"Para Leilão","")</f>
        <v>Para Leilão</v>
      </c>
      <c r="N85" s="30"/>
      <c r="O85" s="31"/>
      <c r="P85" s="31"/>
      <c r="Q85" s="31"/>
      <c r="R85" s="31"/>
      <c r="S85" s="31"/>
      <c r="T85" s="31"/>
      <c r="U85" s="31"/>
      <c r="V85" s="31"/>
      <c r="W85" s="31"/>
      <c r="X85" s="31"/>
      <c r="Y85" s="31"/>
      <c r="Z85" s="31"/>
    </row>
    <row r="86" ht="15.75" customHeight="1">
      <c r="A86" s="22">
        <v>207061.0</v>
      </c>
      <c r="B86" s="23" t="str">
        <f t="array" ref="B86">INDEX('LISTA DOS ITENS'!$E$2:$E$4718,MATCH('RESUMO - LOTES E VMA'!$A86,'LISTA DOS ITENS'!$D$2:$D$4718,0))</f>
        <v>AL-03</v>
      </c>
      <c r="C86" s="24" t="str">
        <f t="array" ref="C86">IFERROR(VLOOKUP('RESUMO - LOTES E VMA'!$A86,SOBRE_EMP!$A:$B,2,0),INDEX('LISTA DOS ITENS'!$K:$K,MATCH('RESUMO - LOTES E VMA'!$A86,'LISTA DOS ITENS'!D:D,0)))</f>
        <v>CONS/NAC</v>
      </c>
      <c r="D86" s="24" t="str">
        <f t="array" ref="D86">INDEX('LISTA DOS ITENS'!C:C,MATCH('RESUMO - LOTES E VMA'!$A86,'LISTA DOS ITENS'!D:D,0))</f>
        <v>AGP/UN-BC</v>
      </c>
      <c r="E86" s="25">
        <f>SUMIF('LISTA DOS ITENS'!$D$2:$D$4718,'RESUMO - LOTES E VMA'!$A86,'LISTA DOS ITENS'!$P$2:$P$4718)</f>
        <v>84440.6</v>
      </c>
      <c r="F86" s="25">
        <f>SUMIF('LISTA DOS ITENS'!$D$2:$D$4718,'RESUMO - LOTES E VMA'!$A86,'LISTA DOS ITENS'!$U$2:$U$4718)</f>
        <v>4234.410666</v>
      </c>
      <c r="G86" s="25">
        <f>SUMIF('LISTA DOS ITENS'!$D$2:$D$4718,'RESUMO - LOTES E VMA'!$A86,'LISTA DOS ITENS'!$R$2:$R$4718)</f>
        <v>84440.6</v>
      </c>
      <c r="H86" s="26">
        <f>SUMIF('LISTA DOS ITENS'!$D$2:$D$4718,'RESUMO - LOTES E VMA'!$A86,'LISTA DOS ITENS'!$S$2:$S$4718)</f>
        <v>84440.6</v>
      </c>
      <c r="I86" s="27">
        <f>COUNTIF('LISTA DOS ITENS'!$D$2:$D$4718,'RESUMO - LOTES E VMA'!$A86)</f>
        <v>2</v>
      </c>
      <c r="J86" s="28">
        <f>'RESUMO - LOTES E VMA'!$F86/'RESUMO - LOTES E VMA'!$H86</f>
        <v>0.05014661983</v>
      </c>
      <c r="K86" s="25">
        <f>IF('RESUMO - LOTES E VMA'!$J86&lt;0.05,'RESUMO - LOTES E VMA'!$H86*0.01,IF(AND('RESUMO - LOTES E VMA'!$J86&gt;=0.05,'RESUMO - LOTES E VMA'!$J86&lt;0.4),'RESUMO - LOTES E VMA'!$H86*0.01,'RESUMO - LOTES E VMA'!$H86*0.05))</f>
        <v>844.406</v>
      </c>
      <c r="L86" s="29" t="str">
        <f>IF(AND('RESUMO - LOTES E VMA'!$C86="SOBRE_EMP",'RESUMO - LOTES E VMA'!$G86&lt;=50000,'RESUMO - LOTES E VMA'!$K86&lt;=1000),"Envio para Sucata",IF(OR('RESUMO - LOTES E VMA'!$J86&lt;0.05,AND('RESUMO - LOTES E VMA'!$C86&lt;&gt;"SOBRE_EMP",'RESUMO - LOTES E VMA'!$E86&lt;=50000,'RESUMO - LOTES E VMA'!$K86&lt;1000)),"Envio para Sucata",IF(AND('RESUMO - LOTES E VMA'!$J86&gt;=0.05,'RESUMO - LOTES E VMA'!$J86&lt;0.4),"1% do Valor de Comparação do VMA","5% do Valor de Comparação do VMA")))</f>
        <v>1% do Valor de Comparação do VMA</v>
      </c>
      <c r="M86" s="29" t="str">
        <f>IF(AND('RESUMO - LOTES E VMA'!$L86&lt;&gt;"Envio para Sucata",'RESUMO - LOTES E VMA'!$K86&gt;=$P$2,'RESUMO - LOTES E VMA'!$H86&gt;=$Q$2,'RESUMO - LOTES E VMA'!$E86&gt;=$R$2),"Para Leilão","")</f>
        <v>Para Leilão</v>
      </c>
      <c r="N86" s="30"/>
      <c r="O86" s="31"/>
      <c r="P86" s="31"/>
      <c r="Q86" s="31"/>
      <c r="R86" s="31"/>
      <c r="S86" s="31"/>
      <c r="T86" s="31"/>
      <c r="U86" s="31"/>
      <c r="V86" s="31"/>
      <c r="W86" s="31"/>
      <c r="X86" s="31"/>
      <c r="Y86" s="31"/>
      <c r="Z86" s="31"/>
    </row>
    <row r="87" ht="15.75" customHeight="1">
      <c r="A87" s="22">
        <v>205153.0</v>
      </c>
      <c r="B87" s="23" t="str">
        <f t="array" ref="B87">INDEX('LISTA DOS ITENS'!$E$2:$E$4718,MATCH('RESUMO - LOTES E VMA'!$A87,'LISTA DOS ITENS'!$D$2:$D$4718,0))</f>
        <v>AL-26</v>
      </c>
      <c r="C87" s="24" t="str">
        <f t="array" ref="C87">IFERROR(VLOOKUP('RESUMO - LOTES E VMA'!$A87,SOBRE_EMP!$A:$B,2,0),INDEX('LISTA DOS ITENS'!$K:$K,MATCH('RESUMO - LOTES E VMA'!$A87,'LISTA DOS ITENS'!D:D,0)))</f>
        <v>CONS/NAC</v>
      </c>
      <c r="D87" s="24" t="str">
        <f t="array" ref="D87">INDEX('LISTA DOS ITENS'!C:C,MATCH('RESUMO - LOTES E VMA'!$A87,'LISTA DOS ITENS'!D:D,0))</f>
        <v>AGP/UN-BC</v>
      </c>
      <c r="E87" s="25">
        <f>SUMIF('LISTA DOS ITENS'!$D$2:$D$4718,'RESUMO - LOTES E VMA'!$A87,'LISTA DOS ITENS'!$P$2:$P$4718)</f>
        <v>84120.9998</v>
      </c>
      <c r="F87" s="25">
        <f>SUMIF('LISTA DOS ITENS'!$D$2:$D$4718,'RESUMO - LOTES E VMA'!$A87,'LISTA DOS ITENS'!$U$2:$U$4718)</f>
        <v>8383.399877</v>
      </c>
      <c r="G87" s="25">
        <f>SUMIF('LISTA DOS ITENS'!$D$2:$D$4718,'RESUMO - LOTES E VMA'!$A87,'LISTA DOS ITENS'!$R$2:$R$4718)</f>
        <v>100868.0169</v>
      </c>
      <c r="H87" s="26">
        <f>SUMIF('LISTA DOS ITENS'!$D$2:$D$4718,'RESUMO - LOTES E VMA'!$A87,'LISTA DOS ITENS'!$S$2:$S$4718)</f>
        <v>100868.0169</v>
      </c>
      <c r="I87" s="27">
        <f>COUNTIF('LISTA DOS ITENS'!$D$2:$D$4718,'RESUMO - LOTES E VMA'!$A87)</f>
        <v>30</v>
      </c>
      <c r="J87" s="28">
        <f>'RESUMO - LOTES E VMA'!$F87/'RESUMO - LOTES E VMA'!$H87</f>
        <v>0.08311256764</v>
      </c>
      <c r="K87" s="25">
        <f>IF('RESUMO - LOTES E VMA'!$J87&lt;0.05,'RESUMO - LOTES E VMA'!$H87*0.01,IF(AND('RESUMO - LOTES E VMA'!$J87&gt;=0.05,'RESUMO - LOTES E VMA'!$J87&lt;0.4),'RESUMO - LOTES E VMA'!$H87*0.01,'RESUMO - LOTES E VMA'!$H87*0.05))</f>
        <v>1008.680169</v>
      </c>
      <c r="L87" s="29" t="str">
        <f>IF(AND('RESUMO - LOTES E VMA'!$C87="SOBRE_EMP",'RESUMO - LOTES E VMA'!$G87&lt;=50000,'RESUMO - LOTES E VMA'!$K87&lt;=1000),"Envio para Sucata",IF(OR('RESUMO - LOTES E VMA'!$J87&lt;0.05,AND('RESUMO - LOTES E VMA'!$C87&lt;&gt;"SOBRE_EMP",'RESUMO - LOTES E VMA'!$E87&lt;=50000,'RESUMO - LOTES E VMA'!$K87&lt;1000)),"Envio para Sucata",IF(AND('RESUMO - LOTES E VMA'!$J87&gt;=0.05,'RESUMO - LOTES E VMA'!$J87&lt;0.4),"1% do Valor de Comparação do VMA","5% do Valor de Comparação do VMA")))</f>
        <v>1% do Valor de Comparação do VMA</v>
      </c>
      <c r="M87" s="29" t="str">
        <f>IF(AND('RESUMO - LOTES E VMA'!$L87&lt;&gt;"Envio para Sucata",'RESUMO - LOTES E VMA'!$K87&gt;=$P$2,'RESUMO - LOTES E VMA'!$H87&gt;=$Q$2,'RESUMO - LOTES E VMA'!$E87&gt;=$R$2),"Para Leilão","")</f>
        <v>Para Leilão</v>
      </c>
      <c r="N87" s="30"/>
      <c r="O87" s="31"/>
      <c r="P87" s="31"/>
      <c r="Q87" s="31"/>
      <c r="R87" s="31"/>
      <c r="S87" s="31"/>
      <c r="T87" s="31"/>
      <c r="U87" s="31"/>
      <c r="V87" s="31"/>
      <c r="W87" s="31"/>
      <c r="X87" s="31"/>
      <c r="Y87" s="31"/>
      <c r="Z87" s="31"/>
    </row>
    <row r="88" ht="15.75" customHeight="1">
      <c r="A88" s="22">
        <v>205943.0</v>
      </c>
      <c r="B88" s="23" t="str">
        <f t="array" ref="B88">INDEX('LISTA DOS ITENS'!$E$2:$E$4718,MATCH('RESUMO - LOTES E VMA'!$A88,'LISTA DOS ITENS'!$D$2:$D$4718,0))</f>
        <v>AL-17</v>
      </c>
      <c r="C88" s="24" t="str">
        <f t="array" ref="C88">IFERROR(VLOOKUP('RESUMO - LOTES E VMA'!$A88,SOBRE_EMP!$A:$B,2,0),INDEX('LISTA DOS ITENS'!$K:$K,MATCH('RESUMO - LOTES E VMA'!$A88,'LISTA DOS ITENS'!D:D,0)))</f>
        <v>IMOB/IMP</v>
      </c>
      <c r="D88" s="24" t="str">
        <f t="array" ref="D88">INDEX('LISTA DOS ITENS'!C:C,MATCH('RESUMO - LOTES E VMA'!$A88,'LISTA DOS ITENS'!D:D,0))</f>
        <v>POCOS/SPO</v>
      </c>
      <c r="E88" s="25">
        <f>SUMIF('LISTA DOS ITENS'!$D$2:$D$4718,'RESUMO - LOTES E VMA'!$A88,'LISTA DOS ITENS'!$P$2:$P$4718)</f>
        <v>82289.44</v>
      </c>
      <c r="F88" s="25">
        <f>SUMIF('LISTA DOS ITENS'!$D$2:$D$4718,'RESUMO - LOTES E VMA'!$A88,'LISTA DOS ITENS'!$U$2:$U$4718)</f>
        <v>4485.474162</v>
      </c>
      <c r="G88" s="25">
        <f>SUMIF('LISTA DOS ITENS'!$D$2:$D$4718,'RESUMO - LOTES E VMA'!$A88,'LISTA DOS ITENS'!$R$2:$R$4718)</f>
        <v>82289.45</v>
      </c>
      <c r="H88" s="26">
        <f>SUMIF('LISTA DOS ITENS'!$D$2:$D$4718,'RESUMO - LOTES E VMA'!$A88,'LISTA DOS ITENS'!$S$2:$S$4718)</f>
        <v>82289.45</v>
      </c>
      <c r="I88" s="27">
        <f>COUNTIF('LISTA DOS ITENS'!$D$2:$D$4718,'RESUMO - LOTES E VMA'!$A88)</f>
        <v>2</v>
      </c>
      <c r="J88" s="28">
        <f>'RESUMO - LOTES E VMA'!$F88/'RESUMO - LOTES E VMA'!$H88</f>
        <v>0.05450849607</v>
      </c>
      <c r="K88" s="25">
        <f>IF('RESUMO - LOTES E VMA'!$J88&lt;0.05,'RESUMO - LOTES E VMA'!$H88*0.01,IF(AND('RESUMO - LOTES E VMA'!$J88&gt;=0.05,'RESUMO - LOTES E VMA'!$J88&lt;0.4),'RESUMO - LOTES E VMA'!$H88*0.01,'RESUMO - LOTES E VMA'!$H88*0.05))</f>
        <v>822.8945</v>
      </c>
      <c r="L88" s="29" t="str">
        <f>IF(AND('RESUMO - LOTES E VMA'!$C88="SOBRE_EMP",'RESUMO - LOTES E VMA'!$G88&lt;=50000,'RESUMO - LOTES E VMA'!$K88&lt;=1000),"Envio para Sucata",IF(OR('RESUMO - LOTES E VMA'!$J88&lt;0.05,AND('RESUMO - LOTES E VMA'!$C88&lt;&gt;"SOBRE_EMP",'RESUMO - LOTES E VMA'!$E88&lt;=50000,'RESUMO - LOTES E VMA'!$K88&lt;1000)),"Envio para Sucata",IF(AND('RESUMO - LOTES E VMA'!$J88&gt;=0.05,'RESUMO - LOTES E VMA'!$J88&lt;0.4),"1% do Valor de Comparação do VMA","5% do Valor de Comparação do VMA")))</f>
        <v>1% do Valor de Comparação do VMA</v>
      </c>
      <c r="M88" s="29" t="str">
        <f>IF(AND('RESUMO - LOTES E VMA'!$L88&lt;&gt;"Envio para Sucata",'RESUMO - LOTES E VMA'!$K88&gt;=$P$2,'RESUMO - LOTES E VMA'!$H88&gt;=$Q$2,'RESUMO - LOTES E VMA'!$E88&gt;=$R$2),"Para Leilão","")</f>
        <v>Para Leilão</v>
      </c>
      <c r="N88" s="30"/>
      <c r="O88" s="31"/>
      <c r="P88" s="31"/>
      <c r="Q88" s="31"/>
      <c r="R88" s="31"/>
      <c r="S88" s="31"/>
      <c r="T88" s="31"/>
      <c r="U88" s="31"/>
      <c r="V88" s="31"/>
      <c r="W88" s="31"/>
      <c r="X88" s="31"/>
      <c r="Y88" s="31"/>
      <c r="Z88" s="31"/>
    </row>
    <row r="89" ht="15.75" customHeight="1">
      <c r="A89" s="22">
        <v>206182.0</v>
      </c>
      <c r="B89" s="23" t="str">
        <f t="array" ref="B89">INDEX('LISTA DOS ITENS'!$E$2:$E$4718,MATCH('RESUMO - LOTES E VMA'!$A89,'LISTA DOS ITENS'!$D$2:$D$4718,0))</f>
        <v>AL-11</v>
      </c>
      <c r="C89" s="24" t="str">
        <f t="array" ref="C89">IFERROR(VLOOKUP('RESUMO - LOTES E VMA'!$A89,SOBRE_EMP!$A:$B,2,0),INDEX('LISTA DOS ITENS'!$K:$K,MATCH('RESUMO - LOTES E VMA'!$A89,'LISTA DOS ITENS'!D:D,0)))</f>
        <v>CONS/NAC</v>
      </c>
      <c r="D89" s="24" t="str">
        <f t="array" ref="D89">INDEX('LISTA DOS ITENS'!C:C,MATCH('RESUMO - LOTES E VMA'!$A89,'LISTA DOS ITENS'!D:D,0))</f>
        <v>AGP/UN-BC</v>
      </c>
      <c r="E89" s="25">
        <f>SUMIF('LISTA DOS ITENS'!$D$2:$D$4718,'RESUMO - LOTES E VMA'!$A89,'LISTA DOS ITENS'!$P$2:$P$4718)</f>
        <v>76949.73</v>
      </c>
      <c r="F89" s="25">
        <f>SUMIF('LISTA DOS ITENS'!$D$2:$D$4718,'RESUMO - LOTES E VMA'!$A89,'LISTA DOS ITENS'!$U$2:$U$4718)</f>
        <v>4190.362519</v>
      </c>
      <c r="G89" s="25">
        <f>SUMIF('LISTA DOS ITENS'!$D$2:$D$4718,'RESUMO - LOTES E VMA'!$A89,'LISTA DOS ITENS'!$R$2:$R$4718)</f>
        <v>80621.92</v>
      </c>
      <c r="H89" s="26">
        <f>SUMIF('LISTA DOS ITENS'!$D$2:$D$4718,'RESUMO - LOTES E VMA'!$A89,'LISTA DOS ITENS'!$S$2:$S$4718)</f>
        <v>80621.92</v>
      </c>
      <c r="I89" s="27">
        <f>COUNTIF('LISTA DOS ITENS'!$D$2:$D$4718,'RESUMO - LOTES E VMA'!$A89)</f>
        <v>4</v>
      </c>
      <c r="J89" s="28">
        <f>'RESUMO - LOTES E VMA'!$F89/'RESUMO - LOTES E VMA'!$H89</f>
        <v>0.05197547415</v>
      </c>
      <c r="K89" s="25">
        <f>IF('RESUMO - LOTES E VMA'!$J89&lt;0.05,'RESUMO - LOTES E VMA'!$H89*0.01,IF(AND('RESUMO - LOTES E VMA'!$J89&gt;=0.05,'RESUMO - LOTES E VMA'!$J89&lt;0.4),'RESUMO - LOTES E VMA'!$H89*0.01,'RESUMO - LOTES E VMA'!$H89*0.05))</f>
        <v>806.2192</v>
      </c>
      <c r="L89" s="29" t="str">
        <f>IF(AND('RESUMO - LOTES E VMA'!$C89="SOBRE_EMP",'RESUMO - LOTES E VMA'!$G89&lt;=50000,'RESUMO - LOTES E VMA'!$K89&lt;=1000),"Envio para Sucata",IF(OR('RESUMO - LOTES E VMA'!$J89&lt;0.05,AND('RESUMO - LOTES E VMA'!$C89&lt;&gt;"SOBRE_EMP",'RESUMO - LOTES E VMA'!$E89&lt;=50000,'RESUMO - LOTES E VMA'!$K89&lt;1000)),"Envio para Sucata",IF(AND('RESUMO - LOTES E VMA'!$J89&gt;=0.05,'RESUMO - LOTES E VMA'!$J89&lt;0.4),"1% do Valor de Comparação do VMA","5% do Valor de Comparação do VMA")))</f>
        <v>1% do Valor de Comparação do VMA</v>
      </c>
      <c r="M89" s="29" t="str">
        <f>IF(AND('RESUMO - LOTES E VMA'!$L89&lt;&gt;"Envio para Sucata",'RESUMO - LOTES E VMA'!$K89&gt;=$P$2,'RESUMO - LOTES E VMA'!$H89&gt;=$Q$2,'RESUMO - LOTES E VMA'!$E89&gt;=$R$2),"Para Leilão","")</f>
        <v>Para Leilão</v>
      </c>
      <c r="N89" s="30"/>
      <c r="O89" s="31"/>
      <c r="P89" s="31"/>
      <c r="Q89" s="31"/>
      <c r="R89" s="31"/>
      <c r="S89" s="31"/>
      <c r="T89" s="31"/>
      <c r="U89" s="31"/>
      <c r="V89" s="31"/>
      <c r="W89" s="31"/>
      <c r="X89" s="31"/>
      <c r="Y89" s="31"/>
      <c r="Z89" s="31"/>
    </row>
    <row r="90" ht="15.75" customHeight="1">
      <c r="A90" s="22">
        <v>207038.0</v>
      </c>
      <c r="B90" s="23" t="str">
        <f t="array" ref="B90">INDEX('LISTA DOS ITENS'!$E$2:$E$4718,MATCH('RESUMO - LOTES E VMA'!$A90,'LISTA DOS ITENS'!$D$2:$D$4718,0))</f>
        <v>AL-03</v>
      </c>
      <c r="C90" s="24" t="str">
        <f t="array" ref="C90">IFERROR(VLOOKUP('RESUMO - LOTES E VMA'!$A90,SOBRE_EMP!$A:$B,2,0),INDEX('LISTA DOS ITENS'!$K:$K,MATCH('RESUMO - LOTES E VMA'!$A90,'LISTA DOS ITENS'!D:D,0)))</f>
        <v>SOBRE_EMP</v>
      </c>
      <c r="D90" s="24" t="str">
        <f t="array" ref="D90">INDEX('LISTA DOS ITENS'!C:C,MATCH('RESUMO - LOTES E VMA'!$A90,'LISTA DOS ITENS'!D:D,0))</f>
        <v>AGP/UN-BC</v>
      </c>
      <c r="E90" s="25">
        <f>SUMIF('LISTA DOS ITENS'!$D$2:$D$4718,'RESUMO - LOTES E VMA'!$A90,'LISTA DOS ITENS'!$P$2:$P$4718)</f>
        <v>75896.4</v>
      </c>
      <c r="F90" s="25">
        <f>SUMIF('LISTA DOS ITENS'!$D$2:$D$4718,'RESUMO - LOTES E VMA'!$A90,'LISTA DOS ITENS'!$U$2:$U$4718)</f>
        <v>6055.070715</v>
      </c>
      <c r="G90" s="25">
        <f>SUMIF('LISTA DOS ITENS'!$D$2:$D$4718,'RESUMO - LOTES E VMA'!$A90,'LISTA DOS ITENS'!$R$2:$R$4718)</f>
        <v>99685.08</v>
      </c>
      <c r="H90" s="26">
        <f>SUMIF('LISTA DOS ITENS'!$D$2:$D$4718,'RESUMO - LOTES E VMA'!$A90,'LISTA DOS ITENS'!$S$2:$S$4718)</f>
        <v>99685.09</v>
      </c>
      <c r="I90" s="27">
        <f>COUNTIF('LISTA DOS ITENS'!$D$2:$D$4718,'RESUMO - LOTES E VMA'!$A90)</f>
        <v>18</v>
      </c>
      <c r="J90" s="28">
        <f>'RESUMO - LOTES E VMA'!$F90/'RESUMO - LOTES E VMA'!$H90</f>
        <v>0.06074198975</v>
      </c>
      <c r="K90" s="25">
        <f>IF('RESUMO - LOTES E VMA'!$J90&lt;0.05,'RESUMO - LOTES E VMA'!$H90*0.01,IF(AND('RESUMO - LOTES E VMA'!$J90&gt;=0.05,'RESUMO - LOTES E VMA'!$J90&lt;0.4),'RESUMO - LOTES E VMA'!$H90*0.01,'RESUMO - LOTES E VMA'!$H90*0.05))</f>
        <v>996.8509</v>
      </c>
      <c r="L90" s="29" t="str">
        <f>IF(AND('RESUMO - LOTES E VMA'!$C90="SOBRE_EMP",'RESUMO - LOTES E VMA'!$G90&lt;=50000,'RESUMO - LOTES E VMA'!$K90&lt;=1000),"Envio para Sucata",IF(OR('RESUMO - LOTES E VMA'!$J90&lt;0.05,AND('RESUMO - LOTES E VMA'!$C90&lt;&gt;"SOBRE_EMP",'RESUMO - LOTES E VMA'!$E90&lt;=50000,'RESUMO - LOTES E VMA'!$K90&lt;1000)),"Envio para Sucata",IF(AND('RESUMO - LOTES E VMA'!$J90&gt;=0.05,'RESUMO - LOTES E VMA'!$J90&lt;0.4),"1% do Valor de Comparação do VMA","5% do Valor de Comparação do VMA")))</f>
        <v>1% do Valor de Comparação do VMA</v>
      </c>
      <c r="M90" s="29" t="str">
        <f>IF(AND('RESUMO - LOTES E VMA'!$L90&lt;&gt;"Envio para Sucata",'RESUMO - LOTES E VMA'!$K90&gt;=$P$2,'RESUMO - LOTES E VMA'!$H90&gt;=$Q$2,'RESUMO - LOTES E VMA'!$E90&gt;=$R$2),"Para Leilão","")</f>
        <v>Para Leilão</v>
      </c>
      <c r="N90" s="30"/>
      <c r="O90" s="31"/>
      <c r="P90" s="31"/>
      <c r="Q90" s="31"/>
      <c r="R90" s="31"/>
      <c r="S90" s="31"/>
      <c r="T90" s="31"/>
      <c r="U90" s="31"/>
      <c r="V90" s="31"/>
      <c r="W90" s="31"/>
      <c r="X90" s="31"/>
      <c r="Y90" s="31"/>
      <c r="Z90" s="31"/>
    </row>
    <row r="91" ht="15.75" customHeight="1">
      <c r="A91" s="22">
        <v>207157.0</v>
      </c>
      <c r="B91" s="23" t="str">
        <f t="array" ref="B91">INDEX('LISTA DOS ITENS'!$E$2:$E$4718,MATCH('RESUMO - LOTES E VMA'!$A91,'LISTA DOS ITENS'!$D$2:$D$4718,0))</f>
        <v>AL-03</v>
      </c>
      <c r="C91" s="24" t="str">
        <f t="array" ref="C91">IFERROR(VLOOKUP('RESUMO - LOTES E VMA'!$A91,SOBRE_EMP!$A:$B,2,0),INDEX('LISTA DOS ITENS'!$K:$K,MATCH('RESUMO - LOTES E VMA'!$A91,'LISTA DOS ITENS'!D:D,0)))</f>
        <v>CONS/NAC</v>
      </c>
      <c r="D91" s="24" t="str">
        <f t="array" ref="D91">INDEX('LISTA DOS ITENS'!C:C,MATCH('RESUMO - LOTES E VMA'!$A91,'LISTA DOS ITENS'!D:D,0))</f>
        <v>AGP/UN-BC</v>
      </c>
      <c r="E91" s="25">
        <f>SUMIF('LISTA DOS ITENS'!$D$2:$D$4718,'RESUMO - LOTES E VMA'!$A91,'LISTA DOS ITENS'!$P$2:$P$4718)</f>
        <v>74895.3025</v>
      </c>
      <c r="F91" s="25">
        <f>SUMIF('LISTA DOS ITENS'!$D$2:$D$4718,'RESUMO - LOTES E VMA'!$A91,'LISTA DOS ITENS'!$U$2:$U$4718)</f>
        <v>5264.069698</v>
      </c>
      <c r="G91" s="25">
        <f>SUMIF('LISTA DOS ITENS'!$D$2:$D$4718,'RESUMO - LOTES E VMA'!$A91,'LISTA DOS ITENS'!$R$2:$R$4718)</f>
        <v>74895.31</v>
      </c>
      <c r="H91" s="26">
        <f>SUMIF('LISTA DOS ITENS'!$D$2:$D$4718,'RESUMO - LOTES E VMA'!$A91,'LISTA DOS ITENS'!$S$2:$S$4718)</f>
        <v>74895.31</v>
      </c>
      <c r="I91" s="27">
        <f>COUNTIF('LISTA DOS ITENS'!$D$2:$D$4718,'RESUMO - LOTES E VMA'!$A91)</f>
        <v>4</v>
      </c>
      <c r="J91" s="28">
        <f>'RESUMO - LOTES E VMA'!$F91/'RESUMO - LOTES E VMA'!$H91</f>
        <v>0.07028570545</v>
      </c>
      <c r="K91" s="25">
        <f>IF('RESUMO - LOTES E VMA'!$J91&lt;0.05,'RESUMO - LOTES E VMA'!$H91*0.01,IF(AND('RESUMO - LOTES E VMA'!$J91&gt;=0.05,'RESUMO - LOTES E VMA'!$J91&lt;0.4),'RESUMO - LOTES E VMA'!$H91*0.01,'RESUMO - LOTES E VMA'!$H91*0.05))</f>
        <v>748.9531</v>
      </c>
      <c r="L91" s="29" t="str">
        <f>IF(AND('RESUMO - LOTES E VMA'!$C91="SOBRE_EMP",'RESUMO - LOTES E VMA'!$G91&lt;=50000,'RESUMO - LOTES E VMA'!$K91&lt;=1000),"Envio para Sucata",IF(OR('RESUMO - LOTES E VMA'!$J91&lt;0.05,AND('RESUMO - LOTES E VMA'!$C91&lt;&gt;"SOBRE_EMP",'RESUMO - LOTES E VMA'!$E91&lt;=50000,'RESUMO - LOTES E VMA'!$K91&lt;1000)),"Envio para Sucata",IF(AND('RESUMO - LOTES E VMA'!$J91&gt;=0.05,'RESUMO - LOTES E VMA'!$J91&lt;0.4),"1% do Valor de Comparação do VMA","5% do Valor de Comparação do VMA")))</f>
        <v>1% do Valor de Comparação do VMA</v>
      </c>
      <c r="M91" s="29" t="str">
        <f>IF(AND('RESUMO - LOTES E VMA'!$L91&lt;&gt;"Envio para Sucata",'RESUMO - LOTES E VMA'!$K91&gt;=$P$2,'RESUMO - LOTES E VMA'!$H91&gt;=$Q$2,'RESUMO - LOTES E VMA'!$E91&gt;=$R$2),"Para Leilão","")</f>
        <v>Para Leilão</v>
      </c>
      <c r="N91" s="30"/>
      <c r="O91" s="31"/>
      <c r="P91" s="31"/>
      <c r="Q91" s="31"/>
      <c r="R91" s="31"/>
      <c r="S91" s="31"/>
      <c r="T91" s="31"/>
      <c r="U91" s="31"/>
      <c r="V91" s="31"/>
      <c r="W91" s="31"/>
      <c r="X91" s="31"/>
      <c r="Y91" s="31"/>
      <c r="Z91" s="31"/>
    </row>
    <row r="92" ht="15.75" customHeight="1">
      <c r="A92" s="22">
        <v>207565.0</v>
      </c>
      <c r="B92" s="23" t="str">
        <f t="array" ref="B92">INDEX('LISTA DOS ITENS'!$E$2:$E$4718,MATCH('RESUMO - LOTES E VMA'!$A92,'LISTA DOS ITENS'!$D$2:$D$4718,0))</f>
        <v>AL-26</v>
      </c>
      <c r="C92" s="24" t="str">
        <f t="array" ref="C92">IFERROR(VLOOKUP('RESUMO - LOTES E VMA'!$A92,SOBRE_EMP!$A:$B,2,0),INDEX('LISTA DOS ITENS'!$K:$K,MATCH('RESUMO - LOTES E VMA'!$A92,'LISTA DOS ITENS'!D:D,0)))</f>
        <v>IMOB/IAMN</v>
      </c>
      <c r="D92" s="24" t="str">
        <f t="array" ref="D92">INDEX('LISTA DOS ITENS'!C:C,MATCH('RESUMO - LOTES E VMA'!$A92,'LISTA DOS ITENS'!D:D,0))</f>
        <v>AGP/UN-BC</v>
      </c>
      <c r="E92" s="25">
        <f>SUMIF('LISTA DOS ITENS'!$D$2:$D$4718,'RESUMO - LOTES E VMA'!$A92,'LISTA DOS ITENS'!$P$2:$P$4718)</f>
        <v>73535.05983</v>
      </c>
      <c r="F92" s="25">
        <f>SUMIF('LISTA DOS ITENS'!$D$2:$D$4718,'RESUMO - LOTES E VMA'!$A92,'LISTA DOS ITENS'!$U$2:$U$4718)</f>
        <v>3817.356741</v>
      </c>
      <c r="G92" s="25">
        <f>SUMIF('LISTA DOS ITENS'!$D$2:$D$4718,'RESUMO - LOTES E VMA'!$A92,'LISTA DOS ITENS'!$R$2:$R$4718)</f>
        <v>68428.65</v>
      </c>
      <c r="H92" s="26">
        <f>SUMIF('LISTA DOS ITENS'!$D$2:$D$4718,'RESUMO - LOTES E VMA'!$A92,'LISTA DOS ITENS'!$S$2:$S$4718)</f>
        <v>76009.32983</v>
      </c>
      <c r="I92" s="27">
        <f>COUNTIF('LISTA DOS ITENS'!$D$2:$D$4718,'RESUMO - LOTES E VMA'!$A92)</f>
        <v>17</v>
      </c>
      <c r="J92" s="28">
        <f>'RESUMO - LOTES E VMA'!$F92/'RESUMO - LOTES E VMA'!$H92</f>
        <v>0.05022221285</v>
      </c>
      <c r="K92" s="25">
        <f>IF('RESUMO - LOTES E VMA'!$J92&lt;0.05,'RESUMO - LOTES E VMA'!$H92*0.01,IF(AND('RESUMO - LOTES E VMA'!$J92&gt;=0.05,'RESUMO - LOTES E VMA'!$J92&lt;0.4),'RESUMO - LOTES E VMA'!$H92*0.01,'RESUMO - LOTES E VMA'!$H92*0.05))</f>
        <v>760.0932983</v>
      </c>
      <c r="L92" s="29" t="str">
        <f>IF(AND('RESUMO - LOTES E VMA'!$C92="SOBRE_EMP",'RESUMO - LOTES E VMA'!$G92&lt;=50000,'RESUMO - LOTES E VMA'!$K92&lt;=1000),"Envio para Sucata",IF(OR('RESUMO - LOTES E VMA'!$J92&lt;0.05,AND('RESUMO - LOTES E VMA'!$C92&lt;&gt;"SOBRE_EMP",'RESUMO - LOTES E VMA'!$E92&lt;=50000,'RESUMO - LOTES E VMA'!$K92&lt;1000)),"Envio para Sucata",IF(AND('RESUMO - LOTES E VMA'!$J92&gt;=0.05,'RESUMO - LOTES E VMA'!$J92&lt;0.4),"1% do Valor de Comparação do VMA","5% do Valor de Comparação do VMA")))</f>
        <v>1% do Valor de Comparação do VMA</v>
      </c>
      <c r="M92" s="29" t="str">
        <f>IF(AND('RESUMO - LOTES E VMA'!$L92&lt;&gt;"Envio para Sucata",'RESUMO - LOTES E VMA'!$K92&gt;=$P$2,'RESUMO - LOTES E VMA'!$H92&gt;=$Q$2,'RESUMO - LOTES E VMA'!$E92&gt;=$R$2),"Para Leilão","")</f>
        <v>Para Leilão</v>
      </c>
      <c r="N92" s="30"/>
      <c r="O92" s="31"/>
      <c r="P92" s="31"/>
      <c r="Q92" s="31"/>
      <c r="R92" s="31"/>
      <c r="S92" s="31"/>
      <c r="T92" s="31"/>
      <c r="U92" s="31"/>
      <c r="V92" s="31"/>
      <c r="W92" s="31"/>
      <c r="X92" s="31"/>
      <c r="Y92" s="31"/>
      <c r="Z92" s="31"/>
    </row>
    <row r="93" ht="15.75" customHeight="1">
      <c r="A93" s="22">
        <v>207398.0</v>
      </c>
      <c r="B93" s="23" t="str">
        <f t="array" ref="B93">INDEX('LISTA DOS ITENS'!$E$2:$E$4718,MATCH('RESUMO - LOTES E VMA'!$A93,'LISTA DOS ITENS'!$D$2:$D$4718,0))</f>
        <v>AL-98</v>
      </c>
      <c r="C93" s="24" t="str">
        <f t="array" ref="C93">IFERROR(VLOOKUP('RESUMO - LOTES E VMA'!$A93,SOBRE_EMP!$A:$B,2,0),INDEX('LISTA DOS ITENS'!$K:$K,MATCH('RESUMO - LOTES E VMA'!$A93,'LISTA DOS ITENS'!D:D,0)))</f>
        <v>IMOB/NAC</v>
      </c>
      <c r="D93" s="24" t="str">
        <f t="array" ref="D93">INDEX('LISTA DOS ITENS'!C:C,MATCH('RESUMO - LOTES E VMA'!$A93,'LISTA DOS ITENS'!D:D,0))</f>
        <v>AGP/UN-BC</v>
      </c>
      <c r="E93" s="25">
        <f>SUMIF('LISTA DOS ITENS'!$D$2:$D$4718,'RESUMO - LOTES E VMA'!$A93,'LISTA DOS ITENS'!$P$2:$P$4718)</f>
        <v>71163.77025</v>
      </c>
      <c r="F93" s="25">
        <f>SUMIF('LISTA DOS ITENS'!$D$2:$D$4718,'RESUMO - LOTES E VMA'!$A93,'LISTA DOS ITENS'!$U$2:$U$4718)</f>
        <v>22049.1814</v>
      </c>
      <c r="G93" s="25">
        <f>SUMIF('LISTA DOS ITENS'!$D$2:$D$4718,'RESUMO - LOTES E VMA'!$A93,'LISTA DOS ITENS'!$R$2:$R$4718)</f>
        <v>99022.23966</v>
      </c>
      <c r="H93" s="26">
        <f>SUMIF('LISTA DOS ITENS'!$D$2:$D$4718,'RESUMO - LOTES E VMA'!$A93,'LISTA DOS ITENS'!$S$2:$S$4718)</f>
        <v>99022.23966</v>
      </c>
      <c r="I93" s="27">
        <f>COUNTIF('LISTA DOS ITENS'!$D$2:$D$4718,'RESUMO - LOTES E VMA'!$A93)</f>
        <v>8</v>
      </c>
      <c r="J93" s="28">
        <f>'RESUMO - LOTES E VMA'!$F93/'RESUMO - LOTES E VMA'!$H93</f>
        <v>0.222668983</v>
      </c>
      <c r="K93" s="25">
        <f>IF('RESUMO - LOTES E VMA'!$J93&lt;0.05,'RESUMO - LOTES E VMA'!$H93*0.01,IF(AND('RESUMO - LOTES E VMA'!$J93&gt;=0.05,'RESUMO - LOTES E VMA'!$J93&lt;0.4),'RESUMO - LOTES E VMA'!$H93*0.01,'RESUMO - LOTES E VMA'!$H93*0.05))</f>
        <v>990.2223966</v>
      </c>
      <c r="L93" s="29" t="str">
        <f>IF(AND('RESUMO - LOTES E VMA'!$C93="SOBRE_EMP",'RESUMO - LOTES E VMA'!$G93&lt;=50000,'RESUMO - LOTES E VMA'!$K93&lt;=1000),"Envio para Sucata",IF(OR('RESUMO - LOTES E VMA'!$J93&lt;0.05,AND('RESUMO - LOTES E VMA'!$C93&lt;&gt;"SOBRE_EMP",'RESUMO - LOTES E VMA'!$E93&lt;=50000,'RESUMO - LOTES E VMA'!$K93&lt;1000)),"Envio para Sucata",IF(AND('RESUMO - LOTES E VMA'!$J93&gt;=0.05,'RESUMO - LOTES E VMA'!$J93&lt;0.4),"1% do Valor de Comparação do VMA","5% do Valor de Comparação do VMA")))</f>
        <v>1% do Valor de Comparação do VMA</v>
      </c>
      <c r="M93" s="29" t="str">
        <f>IF(AND('RESUMO - LOTES E VMA'!$L93&lt;&gt;"Envio para Sucata",'RESUMO - LOTES E VMA'!$K93&gt;=$P$2,'RESUMO - LOTES E VMA'!$H93&gt;=$Q$2,'RESUMO - LOTES E VMA'!$E93&gt;=$R$2),"Para Leilão","")</f>
        <v>Para Leilão</v>
      </c>
      <c r="N93" s="30"/>
      <c r="O93" s="31"/>
      <c r="P93" s="31"/>
      <c r="Q93" s="31"/>
      <c r="R93" s="31"/>
      <c r="S93" s="31"/>
      <c r="T93" s="31"/>
      <c r="U93" s="31"/>
      <c r="V93" s="31"/>
      <c r="W93" s="31"/>
      <c r="X93" s="31"/>
      <c r="Y93" s="31"/>
      <c r="Z93" s="31"/>
    </row>
    <row r="94" ht="15.75" customHeight="1">
      <c r="A94" s="22">
        <v>206917.0</v>
      </c>
      <c r="B94" s="23" t="str">
        <f t="array" ref="B94">INDEX('LISTA DOS ITENS'!$E$2:$E$4718,MATCH('RESUMO - LOTES E VMA'!$A94,'LISTA DOS ITENS'!$D$2:$D$4718,0))</f>
        <v>AL-33</v>
      </c>
      <c r="C94" s="24" t="str">
        <f t="array" ref="C94">IFERROR(VLOOKUP('RESUMO - LOTES E VMA'!$A94,SOBRE_EMP!$A:$B,2,0),INDEX('LISTA DOS ITENS'!$K:$K,MATCH('RESUMO - LOTES E VMA'!$A94,'LISTA DOS ITENS'!D:D,0)))</f>
        <v>CONS/NAC</v>
      </c>
      <c r="D94" s="24" t="str">
        <f t="array" ref="D94">INDEX('LISTA DOS ITENS'!C:C,MATCH('RESUMO - LOTES E VMA'!$A94,'LISTA DOS ITENS'!D:D,0))</f>
        <v>AGP/UN-BC</v>
      </c>
      <c r="E94" s="25">
        <f>SUMIF('LISTA DOS ITENS'!$D$2:$D$4718,'RESUMO - LOTES E VMA'!$A94,'LISTA DOS ITENS'!$P$2:$P$4718)</f>
        <v>70914.36553</v>
      </c>
      <c r="F94" s="25">
        <f>SUMIF('LISTA DOS ITENS'!$D$2:$D$4718,'RESUMO - LOTES E VMA'!$A94,'LISTA DOS ITENS'!$U$2:$U$4718)</f>
        <v>28603.44221</v>
      </c>
      <c r="G94" s="25">
        <f>SUMIF('LISTA DOS ITENS'!$D$2:$D$4718,'RESUMO - LOTES E VMA'!$A94,'LISTA DOS ITENS'!$R$2:$R$4718)</f>
        <v>70106.476</v>
      </c>
      <c r="H94" s="26">
        <f>SUMIF('LISTA DOS ITENS'!$D$2:$D$4718,'RESUMO - LOTES E VMA'!$A94,'LISTA DOS ITENS'!$S$2:$S$4718)</f>
        <v>71402.676</v>
      </c>
      <c r="I94" s="27">
        <f>COUNTIF('LISTA DOS ITENS'!$D$2:$D$4718,'RESUMO - LOTES E VMA'!$A94)</f>
        <v>18</v>
      </c>
      <c r="J94" s="28">
        <f>'RESUMO - LOTES E VMA'!$F94/'RESUMO - LOTES E VMA'!$H94</f>
        <v>0.4005934204</v>
      </c>
      <c r="K94" s="25">
        <f>IF('RESUMO - LOTES E VMA'!$J94&lt;0.05,'RESUMO - LOTES E VMA'!$H94*0.01,IF(AND('RESUMO - LOTES E VMA'!$J94&gt;=0.05,'RESUMO - LOTES E VMA'!$J94&lt;0.4),'RESUMO - LOTES E VMA'!$H94*0.01,'RESUMO - LOTES E VMA'!$H94*0.05))</f>
        <v>3570.1338</v>
      </c>
      <c r="L94" s="29" t="str">
        <f>IF(AND('RESUMO - LOTES E VMA'!$C94="SOBRE_EMP",'RESUMO - LOTES E VMA'!$G94&lt;=50000,'RESUMO - LOTES E VMA'!$K94&lt;=1000),"Envio para Sucata",IF(OR('RESUMO - LOTES E VMA'!$J94&lt;0.05,AND('RESUMO - LOTES E VMA'!$C94&lt;&gt;"SOBRE_EMP",'RESUMO - LOTES E VMA'!$E94&lt;=50000,'RESUMO - LOTES E VMA'!$K94&lt;1000)),"Envio para Sucata",IF(AND('RESUMO - LOTES E VMA'!$J94&gt;=0.05,'RESUMO - LOTES E VMA'!$J94&lt;0.4),"1% do Valor de Comparação do VMA","5% do Valor de Comparação do VMA")))</f>
        <v>5% do Valor de Comparação do VMA</v>
      </c>
      <c r="M94" s="29" t="str">
        <f>IF(AND('RESUMO - LOTES E VMA'!$L94&lt;&gt;"Envio para Sucata",'RESUMO - LOTES E VMA'!$K94&gt;=$P$2,'RESUMO - LOTES E VMA'!$H94&gt;=$Q$2,'RESUMO - LOTES E VMA'!$E94&gt;=$R$2),"Para Leilão","")</f>
        <v>Para Leilão</v>
      </c>
      <c r="N94" s="30"/>
      <c r="O94" s="31"/>
      <c r="P94" s="31"/>
      <c r="Q94" s="31"/>
      <c r="R94" s="31"/>
      <c r="S94" s="31"/>
      <c r="T94" s="31"/>
      <c r="U94" s="31"/>
      <c r="V94" s="31"/>
      <c r="W94" s="31"/>
      <c r="X94" s="31"/>
      <c r="Y94" s="31"/>
      <c r="Z94" s="31"/>
    </row>
    <row r="95" ht="15.75" customHeight="1">
      <c r="A95" s="22">
        <v>207758.0</v>
      </c>
      <c r="B95" s="23" t="str">
        <f t="array" ref="B95">INDEX('LISTA DOS ITENS'!$E$2:$E$4718,MATCH('RESUMO - LOTES E VMA'!$A95,'LISTA DOS ITENS'!$D$2:$D$4718,0))</f>
        <v>AL-03</v>
      </c>
      <c r="C95" s="24" t="str">
        <f t="array" ref="C95">IFERROR(VLOOKUP('RESUMO - LOTES E VMA'!$A95,SOBRE_EMP!$A:$B,2,0),INDEX('LISTA DOS ITENS'!$K:$K,MATCH('RESUMO - LOTES E VMA'!$A95,'LISTA DOS ITENS'!D:D,0)))</f>
        <v>SOBRE_EMP</v>
      </c>
      <c r="D95" s="24" t="str">
        <f t="array" ref="D95">INDEX('LISTA DOS ITENS'!C:C,MATCH('RESUMO - LOTES E VMA'!$A95,'LISTA DOS ITENS'!D:D,0))</f>
        <v>AGP/UN-BC</v>
      </c>
      <c r="E95" s="25">
        <f>SUMIF('LISTA DOS ITENS'!$D$2:$D$4718,'RESUMO - LOTES E VMA'!$A95,'LISTA DOS ITENS'!$P$2:$P$4718)</f>
        <v>69899.27447</v>
      </c>
      <c r="F95" s="25">
        <f>SUMIF('LISTA DOS ITENS'!$D$2:$D$4718,'RESUMO - LOTES E VMA'!$A95,'LISTA DOS ITENS'!$U$2:$U$4718)</f>
        <v>9884.458845</v>
      </c>
      <c r="G95" s="25">
        <f>SUMIF('LISTA DOS ITENS'!$D$2:$D$4718,'RESUMO - LOTES E VMA'!$A95,'LISTA DOS ITENS'!$R$2:$R$4718)</f>
        <v>79686.63</v>
      </c>
      <c r="H95" s="26">
        <f>SUMIF('LISTA DOS ITENS'!$D$2:$D$4718,'RESUMO - LOTES E VMA'!$A95,'LISTA DOS ITENS'!$S$2:$S$4718)</f>
        <v>85732.49447</v>
      </c>
      <c r="I95" s="27">
        <f>COUNTIF('LISTA DOS ITENS'!$D$2:$D$4718,'RESUMO - LOTES E VMA'!$A95)</f>
        <v>44</v>
      </c>
      <c r="J95" s="28">
        <f>'RESUMO - LOTES E VMA'!$F95/'RESUMO - LOTES E VMA'!$H95</f>
        <v>0.1152941939</v>
      </c>
      <c r="K95" s="25">
        <f>IF('RESUMO - LOTES E VMA'!$J95&lt;0.05,'RESUMO - LOTES E VMA'!$H95*0.01,IF(AND('RESUMO - LOTES E VMA'!$J95&gt;=0.05,'RESUMO - LOTES E VMA'!$J95&lt;0.4),'RESUMO - LOTES E VMA'!$H95*0.01,'RESUMO - LOTES E VMA'!$H95*0.05))</f>
        <v>857.3249447</v>
      </c>
      <c r="L95" s="29" t="str">
        <f>IF(AND('RESUMO - LOTES E VMA'!$C95="SOBRE_EMP",'RESUMO - LOTES E VMA'!$G95&lt;=50000,'RESUMO - LOTES E VMA'!$K95&lt;=1000),"Envio para Sucata",IF(OR('RESUMO - LOTES E VMA'!$J95&lt;0.05,AND('RESUMO - LOTES E VMA'!$C95&lt;&gt;"SOBRE_EMP",'RESUMO - LOTES E VMA'!$E95&lt;=50000,'RESUMO - LOTES E VMA'!$K95&lt;1000)),"Envio para Sucata",IF(AND('RESUMO - LOTES E VMA'!$J95&gt;=0.05,'RESUMO - LOTES E VMA'!$J95&lt;0.4),"1% do Valor de Comparação do VMA","5% do Valor de Comparação do VMA")))</f>
        <v>1% do Valor de Comparação do VMA</v>
      </c>
      <c r="M95" s="29" t="str">
        <f>IF(AND('RESUMO - LOTES E VMA'!$L95&lt;&gt;"Envio para Sucata",'RESUMO - LOTES E VMA'!$K95&gt;=$P$2,'RESUMO - LOTES E VMA'!$H95&gt;=$Q$2,'RESUMO - LOTES E VMA'!$E95&gt;=$R$2),"Para Leilão","")</f>
        <v>Para Leilão</v>
      </c>
      <c r="N95" s="30"/>
      <c r="O95" s="31"/>
      <c r="P95" s="31"/>
      <c r="Q95" s="31"/>
      <c r="R95" s="31"/>
      <c r="S95" s="31"/>
      <c r="T95" s="31"/>
      <c r="U95" s="31"/>
      <c r="V95" s="31"/>
      <c r="W95" s="31"/>
      <c r="X95" s="31"/>
      <c r="Y95" s="31"/>
      <c r="Z95" s="31"/>
    </row>
    <row r="96" ht="15.75" customHeight="1">
      <c r="A96" s="22">
        <v>205614.0</v>
      </c>
      <c r="B96" s="23" t="str">
        <f t="array" ref="B96">INDEX('LISTA DOS ITENS'!$E$2:$E$4718,MATCH('RESUMO - LOTES E VMA'!$A96,'LISTA DOS ITENS'!$D$2:$D$4718,0))</f>
        <v>AL-03</v>
      </c>
      <c r="C96" s="24" t="str">
        <f t="array" ref="C96">IFERROR(VLOOKUP('RESUMO - LOTES E VMA'!$A96,SOBRE_EMP!$A:$B,2,0),INDEX('LISTA DOS ITENS'!$K:$K,MATCH('RESUMO - LOTES E VMA'!$A96,'LISTA DOS ITENS'!D:D,0)))</f>
        <v>CONS/IAMN</v>
      </c>
      <c r="D96" s="24" t="str">
        <f t="array" ref="D96">INDEX('LISTA DOS ITENS'!C:C,MATCH('RESUMO - LOTES E VMA'!$A96,'LISTA DOS ITENS'!D:D,0))</f>
        <v>POCOS/SM</v>
      </c>
      <c r="E96" s="25">
        <f>SUMIF('LISTA DOS ITENS'!$D$2:$D$4718,'RESUMO - LOTES E VMA'!$A96,'LISTA DOS ITENS'!$P$2:$P$4718)</f>
        <v>68419.6401</v>
      </c>
      <c r="F96" s="25">
        <f>SUMIF('LISTA DOS ITENS'!$D$2:$D$4718,'RESUMO - LOTES E VMA'!$A96,'LISTA DOS ITENS'!$U$2:$U$4718)</f>
        <v>9472.135983</v>
      </c>
      <c r="G96" s="25">
        <f>SUMIF('LISTA DOS ITENS'!$D$2:$D$4718,'RESUMO - LOTES E VMA'!$A96,'LISTA DOS ITENS'!$R$2:$R$4718)</f>
        <v>99302.01</v>
      </c>
      <c r="H96" s="26">
        <f>SUMIF('LISTA DOS ITENS'!$D$2:$D$4718,'RESUMO - LOTES E VMA'!$A96,'LISTA DOS ITENS'!$S$2:$S$4718)</f>
        <v>99302.01</v>
      </c>
      <c r="I96" s="27">
        <f>COUNTIF('LISTA DOS ITENS'!$D$2:$D$4718,'RESUMO - LOTES E VMA'!$A96)</f>
        <v>13</v>
      </c>
      <c r="J96" s="28">
        <f>'RESUMO - LOTES E VMA'!$F96/'RESUMO - LOTES E VMA'!$H96</f>
        <v>0.09538715262</v>
      </c>
      <c r="K96" s="25">
        <f>IF('RESUMO - LOTES E VMA'!$J96&lt;0.05,'RESUMO - LOTES E VMA'!$H96*0.01,IF(AND('RESUMO - LOTES E VMA'!$J96&gt;=0.05,'RESUMO - LOTES E VMA'!$J96&lt;0.4),'RESUMO - LOTES E VMA'!$H96*0.01,'RESUMO - LOTES E VMA'!$H96*0.05))</f>
        <v>993.0201</v>
      </c>
      <c r="L96" s="29" t="str">
        <f>IF(AND('RESUMO - LOTES E VMA'!$C96="SOBRE_EMP",'RESUMO - LOTES E VMA'!$G96&lt;=50000,'RESUMO - LOTES E VMA'!$K96&lt;=1000),"Envio para Sucata",IF(OR('RESUMO - LOTES E VMA'!$J96&lt;0.05,AND('RESUMO - LOTES E VMA'!$C96&lt;&gt;"SOBRE_EMP",'RESUMO - LOTES E VMA'!$E96&lt;=50000,'RESUMO - LOTES E VMA'!$K96&lt;1000)),"Envio para Sucata",IF(AND('RESUMO - LOTES E VMA'!$J96&gt;=0.05,'RESUMO - LOTES E VMA'!$J96&lt;0.4),"1% do Valor de Comparação do VMA","5% do Valor de Comparação do VMA")))</f>
        <v>1% do Valor de Comparação do VMA</v>
      </c>
      <c r="M96" s="29" t="str">
        <f>IF(AND('RESUMO - LOTES E VMA'!$L96&lt;&gt;"Envio para Sucata",'RESUMO - LOTES E VMA'!$K96&gt;=$P$2,'RESUMO - LOTES E VMA'!$H96&gt;=$Q$2,'RESUMO - LOTES E VMA'!$E96&gt;=$R$2),"Para Leilão","")</f>
        <v>Para Leilão</v>
      </c>
      <c r="N96" s="30"/>
      <c r="O96" s="31"/>
      <c r="P96" s="31"/>
      <c r="Q96" s="31"/>
      <c r="R96" s="31"/>
      <c r="S96" s="31"/>
      <c r="T96" s="31"/>
      <c r="U96" s="31"/>
      <c r="V96" s="31"/>
      <c r="W96" s="31"/>
      <c r="X96" s="31"/>
      <c r="Y96" s="31"/>
      <c r="Z96" s="31"/>
    </row>
    <row r="97" ht="15.75" customHeight="1">
      <c r="A97" s="22">
        <v>207943.0</v>
      </c>
      <c r="B97" s="23" t="str">
        <f t="array" ref="B97">INDEX('LISTA DOS ITENS'!$E$2:$E$4718,MATCH('RESUMO - LOTES E VMA'!$A97,'LISTA DOS ITENS'!$D$2:$D$4718,0))</f>
        <v>AL-18</v>
      </c>
      <c r="C97" s="24" t="str">
        <f t="array" ref="C97">IFERROR(VLOOKUP('RESUMO - LOTES E VMA'!$A97,SOBRE_EMP!$A:$B,2,0),INDEX('LISTA DOS ITENS'!$K:$K,MATCH('RESUMO - LOTES E VMA'!$A97,'LISTA DOS ITENS'!D:D,0)))</f>
        <v>CONS/NAC</v>
      </c>
      <c r="D97" s="24" t="str">
        <f t="array" ref="D97">INDEX('LISTA DOS ITENS'!C:C,MATCH('RESUMO - LOTES E VMA'!$A97,'LISTA DOS ITENS'!D:D,0))</f>
        <v>AGP/UN-BC</v>
      </c>
      <c r="E97" s="25">
        <f>SUMIF('LISTA DOS ITENS'!$D$2:$D$4718,'RESUMO - LOTES E VMA'!$A97,'LISTA DOS ITENS'!$P$2:$P$4718)</f>
        <v>68122.97</v>
      </c>
      <c r="F97" s="25">
        <f>SUMIF('LISTA DOS ITENS'!$D$2:$D$4718,'RESUMO - LOTES E VMA'!$A97,'LISTA DOS ITENS'!$U$2:$U$4718)</f>
        <v>4027.201087</v>
      </c>
      <c r="G97" s="25">
        <f>SUMIF('LISTA DOS ITENS'!$D$2:$D$4718,'RESUMO - LOTES E VMA'!$A97,'LISTA DOS ITENS'!$R$2:$R$4718)</f>
        <v>80544</v>
      </c>
      <c r="H97" s="26">
        <f>SUMIF('LISTA DOS ITENS'!$D$2:$D$4718,'RESUMO - LOTES E VMA'!$A97,'LISTA DOS ITENS'!$S$2:$S$4718)</f>
        <v>80544</v>
      </c>
      <c r="I97" s="27">
        <f>COUNTIF('LISTA DOS ITENS'!$D$2:$D$4718,'RESUMO - LOTES E VMA'!$A97)</f>
        <v>3</v>
      </c>
      <c r="J97" s="28">
        <f>'RESUMO - LOTES E VMA'!$F97/'RESUMO - LOTES E VMA'!$H97</f>
        <v>0.05000001349</v>
      </c>
      <c r="K97" s="25">
        <f>IF('RESUMO - LOTES E VMA'!$J97&lt;0.05,'RESUMO - LOTES E VMA'!$H97*0.01,IF(AND('RESUMO - LOTES E VMA'!$J97&gt;=0.05,'RESUMO - LOTES E VMA'!$J97&lt;0.4),'RESUMO - LOTES E VMA'!$H97*0.01,'RESUMO - LOTES E VMA'!$H97*0.05))</f>
        <v>805.44</v>
      </c>
      <c r="L97" s="29" t="str">
        <f>IF(AND('RESUMO - LOTES E VMA'!$C97="SOBRE_EMP",'RESUMO - LOTES E VMA'!$G97&lt;=50000,'RESUMO - LOTES E VMA'!$K97&lt;=1000),"Envio para Sucata",IF(OR('RESUMO - LOTES E VMA'!$J97&lt;0.05,AND('RESUMO - LOTES E VMA'!$C97&lt;&gt;"SOBRE_EMP",'RESUMO - LOTES E VMA'!$E97&lt;=50000,'RESUMO - LOTES E VMA'!$K97&lt;1000)),"Envio para Sucata",IF(AND('RESUMO - LOTES E VMA'!$J97&gt;=0.05,'RESUMO - LOTES E VMA'!$J97&lt;0.4),"1% do Valor de Comparação do VMA","5% do Valor de Comparação do VMA")))</f>
        <v>1% do Valor de Comparação do VMA</v>
      </c>
      <c r="M97" s="29" t="str">
        <f>IF(AND('RESUMO - LOTES E VMA'!$L97&lt;&gt;"Envio para Sucata",'RESUMO - LOTES E VMA'!$K97&gt;=$P$2,'RESUMO - LOTES E VMA'!$H97&gt;=$Q$2,'RESUMO - LOTES E VMA'!$E97&gt;=$R$2),"Para Leilão","")</f>
        <v>Para Leilão</v>
      </c>
      <c r="N97" s="30"/>
      <c r="O97" s="31"/>
      <c r="P97" s="31"/>
      <c r="Q97" s="31"/>
      <c r="R97" s="31"/>
      <c r="S97" s="31"/>
      <c r="T97" s="31"/>
      <c r="U97" s="31"/>
      <c r="V97" s="31"/>
      <c r="W97" s="31"/>
      <c r="X97" s="31"/>
      <c r="Y97" s="31"/>
      <c r="Z97" s="31"/>
    </row>
    <row r="98" ht="15.75" customHeight="1">
      <c r="A98" s="22">
        <v>208673.0</v>
      </c>
      <c r="B98" s="23" t="str">
        <f t="array" ref="B98">INDEX('LISTA DOS ITENS'!$E$2:$E$4718,MATCH('RESUMO - LOTES E VMA'!$A98,'LISTA DOS ITENS'!$D$2:$D$4718,0))</f>
        <v>AL-04</v>
      </c>
      <c r="C98" s="24" t="str">
        <f t="array" ref="C98">IFERROR(VLOOKUP('RESUMO - LOTES E VMA'!$A98,SOBRE_EMP!$A:$B,2,0),INDEX('LISTA DOS ITENS'!$K:$K,MATCH('RESUMO - LOTES E VMA'!$A98,'LISTA DOS ITENS'!D:D,0)))</f>
        <v>CONS/NAC</v>
      </c>
      <c r="D98" s="24" t="str">
        <f t="array" ref="D98">INDEX('LISTA DOS ITENS'!C:C,MATCH('RESUMO - LOTES E VMA'!$A98,'LISTA DOS ITENS'!D:D,0))</f>
        <v>SUB/EQSB</v>
      </c>
      <c r="E98" s="25">
        <f>SUMIF('LISTA DOS ITENS'!$D$2:$D$4718,'RESUMO - LOTES E VMA'!$A98,'LISTA DOS ITENS'!$P$2:$P$4718)</f>
        <v>67820.68</v>
      </c>
      <c r="F98" s="25">
        <f>SUMIF('LISTA DOS ITENS'!$D$2:$D$4718,'RESUMO - LOTES E VMA'!$A98,'LISTA DOS ITENS'!$U$2:$U$4718)</f>
        <v>44831.39137</v>
      </c>
      <c r="G98" s="25">
        <f>SUMIF('LISTA DOS ITENS'!$D$2:$D$4718,'RESUMO - LOTES E VMA'!$A98,'LISTA DOS ITENS'!$R$2:$R$4718)</f>
        <v>70301.4</v>
      </c>
      <c r="H98" s="26">
        <f>SUMIF('LISTA DOS ITENS'!$D$2:$D$4718,'RESUMO - LOTES E VMA'!$A98,'LISTA DOS ITENS'!$S$2:$S$4718)</f>
        <v>70301.45</v>
      </c>
      <c r="I98" s="27">
        <f>COUNTIF('LISTA DOS ITENS'!$D$2:$D$4718,'RESUMO - LOTES E VMA'!$A98)</f>
        <v>11</v>
      </c>
      <c r="J98" s="28">
        <f>'RESUMO - LOTES E VMA'!$F98/'RESUMO - LOTES E VMA'!$H98</f>
        <v>0.6377022291</v>
      </c>
      <c r="K98" s="25">
        <f>IF('RESUMO - LOTES E VMA'!$J98&lt;0.05,'RESUMO - LOTES E VMA'!$H98*0.01,IF(AND('RESUMO - LOTES E VMA'!$J98&gt;=0.05,'RESUMO - LOTES E VMA'!$J98&lt;0.4),'RESUMO - LOTES E VMA'!$H98*0.01,'RESUMO - LOTES E VMA'!$H98*0.05))</f>
        <v>3515.0725</v>
      </c>
      <c r="L98" s="29" t="str">
        <f>IF(AND('RESUMO - LOTES E VMA'!$C98="SOBRE_EMP",'RESUMO - LOTES E VMA'!$G98&lt;=50000,'RESUMO - LOTES E VMA'!$K98&lt;=1000),"Envio para Sucata",IF(OR('RESUMO - LOTES E VMA'!$J98&lt;0.05,AND('RESUMO - LOTES E VMA'!$C98&lt;&gt;"SOBRE_EMP",'RESUMO - LOTES E VMA'!$E98&lt;=50000,'RESUMO - LOTES E VMA'!$K98&lt;1000)),"Envio para Sucata",IF(AND('RESUMO - LOTES E VMA'!$J98&gt;=0.05,'RESUMO - LOTES E VMA'!$J98&lt;0.4),"1% do Valor de Comparação do VMA","5% do Valor de Comparação do VMA")))</f>
        <v>5% do Valor de Comparação do VMA</v>
      </c>
      <c r="M98" s="29" t="str">
        <f>IF(AND('RESUMO - LOTES E VMA'!$L98&lt;&gt;"Envio para Sucata",'RESUMO - LOTES E VMA'!$K98&gt;=$P$2,'RESUMO - LOTES E VMA'!$H98&gt;=$Q$2,'RESUMO - LOTES E VMA'!$E98&gt;=$R$2),"Para Leilão","")</f>
        <v>Para Leilão</v>
      </c>
      <c r="N98" s="30"/>
      <c r="O98" s="31"/>
      <c r="P98" s="31"/>
      <c r="Q98" s="31"/>
      <c r="R98" s="31"/>
      <c r="S98" s="31"/>
      <c r="T98" s="31"/>
      <c r="U98" s="31"/>
      <c r="V98" s="31"/>
      <c r="W98" s="31"/>
      <c r="X98" s="31"/>
      <c r="Y98" s="31"/>
      <c r="Z98" s="31"/>
    </row>
    <row r="99" ht="15.75" customHeight="1">
      <c r="A99" s="22">
        <v>208062.0</v>
      </c>
      <c r="B99" s="23" t="str">
        <f t="array" ref="B99">INDEX('LISTA DOS ITENS'!$E$2:$E$4718,MATCH('RESUMO - LOTES E VMA'!$A99,'LISTA DOS ITENS'!$D$2:$D$4718,0))</f>
        <v>AL-33</v>
      </c>
      <c r="C99" s="24" t="str">
        <f t="array" ref="C99">IFERROR(VLOOKUP('RESUMO - LOTES E VMA'!$A99,SOBRE_EMP!$A:$B,2,0),INDEX('LISTA DOS ITENS'!$K:$K,MATCH('RESUMO - LOTES E VMA'!$A99,'LISTA DOS ITENS'!D:D,0)))</f>
        <v>CONS/NAC</v>
      </c>
      <c r="D99" s="24" t="str">
        <f t="array" ref="D99">INDEX('LISTA DOS ITENS'!C:C,MATCH('RESUMO - LOTES E VMA'!$A99,'LISTA DOS ITENS'!D:D,0))</f>
        <v>AGP/UN-BC</v>
      </c>
      <c r="E99" s="25">
        <f>SUMIF('LISTA DOS ITENS'!$D$2:$D$4718,'RESUMO - LOTES E VMA'!$A99,'LISTA DOS ITENS'!$P$2:$P$4718)</f>
        <v>65200.19</v>
      </c>
      <c r="F99" s="25">
        <f>SUMIF('LISTA DOS ITENS'!$D$2:$D$4718,'RESUMO - LOTES E VMA'!$A99,'LISTA DOS ITENS'!$U$2:$U$4718)</f>
        <v>26601.71016</v>
      </c>
      <c r="G99" s="25">
        <f>SUMIF('LISTA DOS ITENS'!$D$2:$D$4718,'RESUMO - LOTES E VMA'!$A99,'LISTA DOS ITENS'!$R$2:$R$4718)</f>
        <v>65200.27</v>
      </c>
      <c r="H99" s="26">
        <f>SUMIF('LISTA DOS ITENS'!$D$2:$D$4718,'RESUMO - LOTES E VMA'!$A99,'LISTA DOS ITENS'!$S$2:$S$4718)</f>
        <v>65200.28</v>
      </c>
      <c r="I99" s="27">
        <f>COUNTIF('LISTA DOS ITENS'!$D$2:$D$4718,'RESUMO - LOTES E VMA'!$A99)</f>
        <v>5</v>
      </c>
      <c r="J99" s="28">
        <f>'RESUMO - LOTES E VMA'!$F99/'RESUMO - LOTES E VMA'!$H99</f>
        <v>0.4079999374</v>
      </c>
      <c r="K99" s="25">
        <f>IF('RESUMO - LOTES E VMA'!$J99&lt;0.05,'RESUMO - LOTES E VMA'!$H99*0.01,IF(AND('RESUMO - LOTES E VMA'!$J99&gt;=0.05,'RESUMO - LOTES E VMA'!$J99&lt;0.4),'RESUMO - LOTES E VMA'!$H99*0.01,'RESUMO - LOTES E VMA'!$H99*0.05))</f>
        <v>3260.014</v>
      </c>
      <c r="L99" s="29" t="str">
        <f>IF(AND('RESUMO - LOTES E VMA'!$C99="SOBRE_EMP",'RESUMO - LOTES E VMA'!$G99&lt;=50000,'RESUMO - LOTES E VMA'!$K99&lt;=1000),"Envio para Sucata",IF(OR('RESUMO - LOTES E VMA'!$J99&lt;0.05,AND('RESUMO - LOTES E VMA'!$C99&lt;&gt;"SOBRE_EMP",'RESUMO - LOTES E VMA'!$E99&lt;=50000,'RESUMO - LOTES E VMA'!$K99&lt;1000)),"Envio para Sucata",IF(AND('RESUMO - LOTES E VMA'!$J99&gt;=0.05,'RESUMO - LOTES E VMA'!$J99&lt;0.4),"1% do Valor de Comparação do VMA","5% do Valor de Comparação do VMA")))</f>
        <v>5% do Valor de Comparação do VMA</v>
      </c>
      <c r="M99" s="29" t="str">
        <f>IF(AND('RESUMO - LOTES E VMA'!$L99&lt;&gt;"Envio para Sucata",'RESUMO - LOTES E VMA'!$K99&gt;=$P$2,'RESUMO - LOTES E VMA'!$H99&gt;=$Q$2,'RESUMO - LOTES E VMA'!$E99&gt;=$R$2),"Para Leilão","")</f>
        <v>Para Leilão</v>
      </c>
      <c r="N99" s="30"/>
      <c r="O99" s="31"/>
      <c r="P99" s="31"/>
      <c r="Q99" s="31"/>
      <c r="R99" s="31"/>
      <c r="S99" s="31"/>
      <c r="T99" s="31"/>
      <c r="U99" s="31"/>
      <c r="V99" s="31"/>
      <c r="W99" s="31"/>
      <c r="X99" s="31"/>
      <c r="Y99" s="31"/>
      <c r="Z99" s="31"/>
    </row>
    <row r="100" ht="15.75" customHeight="1">
      <c r="A100" s="22">
        <v>206697.0</v>
      </c>
      <c r="B100" s="23" t="str">
        <f t="array" ref="B100">INDEX('LISTA DOS ITENS'!$E$2:$E$4718,MATCH('RESUMO - LOTES E VMA'!$A100,'LISTA DOS ITENS'!$D$2:$D$4718,0))</f>
        <v>AL-11</v>
      </c>
      <c r="C100" s="24" t="str">
        <f t="array" ref="C100">IFERROR(VLOOKUP('RESUMO - LOTES E VMA'!$A100,SOBRE_EMP!$A:$B,2,0),INDEX('LISTA DOS ITENS'!$K:$K,MATCH('RESUMO - LOTES E VMA'!$A100,'LISTA DOS ITENS'!D:D,0)))</f>
        <v>CONS/NAC</v>
      </c>
      <c r="D100" s="24" t="str">
        <f t="array" ref="D100">INDEX('LISTA DOS ITENS'!C:C,MATCH('RESUMO - LOTES E VMA'!$A100,'LISTA DOS ITENS'!D:D,0))</f>
        <v>AGP/UN-BC</v>
      </c>
      <c r="E100" s="25">
        <f>SUMIF('LISTA DOS ITENS'!$D$2:$D$4718,'RESUMO - LOTES E VMA'!$A100,'LISTA DOS ITENS'!$P$2:$P$4718)</f>
        <v>64631.06</v>
      </c>
      <c r="F100" s="25">
        <f>SUMIF('LISTA DOS ITENS'!$D$2:$D$4718,'RESUMO - LOTES E VMA'!$A100,'LISTA DOS ITENS'!$U$2:$U$4718)</f>
        <v>26369.48064</v>
      </c>
      <c r="G100" s="25">
        <f>SUMIF('LISTA DOS ITENS'!$D$2:$D$4718,'RESUMO - LOTES E VMA'!$A100,'LISTA DOS ITENS'!$R$2:$R$4718)</f>
        <v>64631.08</v>
      </c>
      <c r="H100" s="26">
        <f>SUMIF('LISTA DOS ITENS'!$D$2:$D$4718,'RESUMO - LOTES E VMA'!$A100,'LISTA DOS ITENS'!$S$2:$S$4718)</f>
        <v>64631.08</v>
      </c>
      <c r="I100" s="27">
        <f>COUNTIF('LISTA DOS ITENS'!$D$2:$D$4718,'RESUMO - LOTES E VMA'!$A100)</f>
        <v>1</v>
      </c>
      <c r="J100" s="28">
        <f>'RESUMO - LOTES E VMA'!$F100/'RESUMO - LOTES E VMA'!$H100</f>
        <v>0.408</v>
      </c>
      <c r="K100" s="25">
        <f>IF('RESUMO - LOTES E VMA'!$J100&lt;0.05,'RESUMO - LOTES E VMA'!$H100*0.01,IF(AND('RESUMO - LOTES E VMA'!$J100&gt;=0.05,'RESUMO - LOTES E VMA'!$J100&lt;0.4),'RESUMO - LOTES E VMA'!$H100*0.01,'RESUMO - LOTES E VMA'!$H100*0.05))</f>
        <v>3231.554</v>
      </c>
      <c r="L100" s="29" t="str">
        <f>IF(AND('RESUMO - LOTES E VMA'!$C100="SOBRE_EMP",'RESUMO - LOTES E VMA'!$G100&lt;=50000,'RESUMO - LOTES E VMA'!$K100&lt;=1000),"Envio para Sucata",IF(OR('RESUMO - LOTES E VMA'!$J100&lt;0.05,AND('RESUMO - LOTES E VMA'!$C100&lt;&gt;"SOBRE_EMP",'RESUMO - LOTES E VMA'!$E100&lt;=50000,'RESUMO - LOTES E VMA'!$K100&lt;1000)),"Envio para Sucata",IF(AND('RESUMO - LOTES E VMA'!$J100&gt;=0.05,'RESUMO - LOTES E VMA'!$J100&lt;0.4),"1% do Valor de Comparação do VMA","5% do Valor de Comparação do VMA")))</f>
        <v>5% do Valor de Comparação do VMA</v>
      </c>
      <c r="M100" s="29" t="str">
        <f>IF(AND('RESUMO - LOTES E VMA'!$L100&lt;&gt;"Envio para Sucata",'RESUMO - LOTES E VMA'!$K100&gt;=$P$2,'RESUMO - LOTES E VMA'!$H100&gt;=$Q$2,'RESUMO - LOTES E VMA'!$E100&gt;=$R$2),"Para Leilão","")</f>
        <v>Para Leilão</v>
      </c>
      <c r="N100" s="30"/>
      <c r="O100" s="31"/>
      <c r="P100" s="31"/>
      <c r="Q100" s="31"/>
      <c r="R100" s="31"/>
      <c r="S100" s="31"/>
      <c r="T100" s="31"/>
      <c r="U100" s="31"/>
      <c r="V100" s="31"/>
      <c r="W100" s="31"/>
      <c r="X100" s="31"/>
      <c r="Y100" s="31"/>
      <c r="Z100" s="31"/>
    </row>
    <row r="101" ht="15.75" customHeight="1">
      <c r="A101" s="22">
        <v>204133.0</v>
      </c>
      <c r="B101" s="23" t="str">
        <f t="array" ref="B101">INDEX('LISTA DOS ITENS'!$E$2:$E$4718,MATCH('RESUMO - LOTES E VMA'!$A101,'LISTA DOS ITENS'!$D$2:$D$4718,0))</f>
        <v>AL-33</v>
      </c>
      <c r="C101" s="24" t="str">
        <f t="array" ref="C101">IFERROR(VLOOKUP('RESUMO - LOTES E VMA'!$A101,SOBRE_EMP!$A:$B,2,0),INDEX('LISTA DOS ITENS'!$K:$K,MATCH('RESUMO - LOTES E VMA'!$A101,'LISTA DOS ITENS'!D:D,0)))</f>
        <v>CONS/NAC</v>
      </c>
      <c r="D101" s="24" t="str">
        <f t="array" ref="D101">INDEX('LISTA DOS ITENS'!C:C,MATCH('RESUMO - LOTES E VMA'!$A101,'LISTA DOS ITENS'!D:D,0))</f>
        <v>AGP/UN-ES</v>
      </c>
      <c r="E101" s="25">
        <f>SUMIF('LISTA DOS ITENS'!$D$2:$D$4718,'RESUMO - LOTES E VMA'!$A101,'LISTA DOS ITENS'!$P$2:$P$4718)</f>
        <v>64512</v>
      </c>
      <c r="F101" s="25">
        <f>SUMIF('LISTA DOS ITENS'!$D$2:$D$4718,'RESUMO - LOTES E VMA'!$A101,'LISTA DOS ITENS'!$U$2:$U$4718)</f>
        <v>85672.4829</v>
      </c>
      <c r="G101" s="25">
        <f>SUMIF('LISTA DOS ITENS'!$D$2:$D$4718,'RESUMO - LOTES E VMA'!$A101,'LISTA DOS ITENS'!$R$2:$R$4718)</f>
        <v>1503594</v>
      </c>
      <c r="H101" s="26">
        <f>SUMIF('LISTA DOS ITENS'!$D$2:$D$4718,'RESUMO - LOTES E VMA'!$A101,'LISTA DOS ITENS'!$S$2:$S$4718)</f>
        <v>1503594</v>
      </c>
      <c r="I101" s="27">
        <f>COUNTIF('LISTA DOS ITENS'!$D$2:$D$4718,'RESUMO - LOTES E VMA'!$A101)</f>
        <v>1</v>
      </c>
      <c r="J101" s="28">
        <f>'RESUMO - LOTES E VMA'!$F101/'RESUMO - LOTES E VMA'!$H101</f>
        <v>0.05697846819</v>
      </c>
      <c r="K101" s="25">
        <f>IF('RESUMO - LOTES E VMA'!$J101&lt;0.05,'RESUMO - LOTES E VMA'!$H101*0.01,IF(AND('RESUMO - LOTES E VMA'!$J101&gt;=0.05,'RESUMO - LOTES E VMA'!$J101&lt;0.4),'RESUMO - LOTES E VMA'!$H101*0.01,'RESUMO - LOTES E VMA'!$H101*0.05))</f>
        <v>15035.94</v>
      </c>
      <c r="L101" s="29" t="str">
        <f>IF(AND('RESUMO - LOTES E VMA'!$C101="SOBRE_EMP",'RESUMO - LOTES E VMA'!$G101&lt;=50000,'RESUMO - LOTES E VMA'!$K101&lt;=1000),"Envio para Sucata",IF(OR('RESUMO - LOTES E VMA'!$J101&lt;0.05,AND('RESUMO - LOTES E VMA'!$C101&lt;&gt;"SOBRE_EMP",'RESUMO - LOTES E VMA'!$E101&lt;=50000,'RESUMO - LOTES E VMA'!$K101&lt;1000)),"Envio para Sucata",IF(AND('RESUMO - LOTES E VMA'!$J101&gt;=0.05,'RESUMO - LOTES E VMA'!$J101&lt;0.4),"1% do Valor de Comparação do VMA","5% do Valor de Comparação do VMA")))</f>
        <v>1% do Valor de Comparação do VMA</v>
      </c>
      <c r="M101" s="29" t="str">
        <f>IF(AND('RESUMO - LOTES E VMA'!$L101&lt;&gt;"Envio para Sucata",'RESUMO - LOTES E VMA'!$K101&gt;=$P$2,'RESUMO - LOTES E VMA'!$H101&gt;=$Q$2,'RESUMO - LOTES E VMA'!$E101&gt;=$R$2),"Para Leilão","")</f>
        <v>Para Leilão</v>
      </c>
      <c r="N101" s="30"/>
      <c r="O101" s="31"/>
      <c r="P101" s="31"/>
      <c r="Q101" s="31"/>
      <c r="R101" s="31"/>
      <c r="S101" s="31"/>
      <c r="T101" s="31"/>
      <c r="U101" s="31"/>
      <c r="V101" s="31"/>
      <c r="W101" s="31"/>
      <c r="X101" s="31"/>
      <c r="Y101" s="31"/>
      <c r="Z101" s="31"/>
    </row>
    <row r="102" ht="15.75" customHeight="1">
      <c r="A102" s="22">
        <v>204881.0</v>
      </c>
      <c r="B102" s="23" t="str">
        <f t="array" ref="B102">INDEX('LISTA DOS ITENS'!$E$2:$E$4718,MATCH('RESUMO - LOTES E VMA'!$A102,'LISTA DOS ITENS'!$D$2:$D$4718,0))</f>
        <v>AL-17</v>
      </c>
      <c r="C102" s="24" t="str">
        <f t="array" ref="C102">IFERROR(VLOOKUP('RESUMO - LOTES E VMA'!$A102,SOBRE_EMP!$A:$B,2,0),INDEX('LISTA DOS ITENS'!$K:$K,MATCH('RESUMO - LOTES E VMA'!$A102,'LISTA DOS ITENS'!D:D,0)))</f>
        <v>IMOB/NAC</v>
      </c>
      <c r="D102" s="24" t="str">
        <f t="array" ref="D102">INDEX('LISTA DOS ITENS'!C:C,MATCH('RESUMO - LOTES E VMA'!$A102,'LISTA DOS ITENS'!D:D,0))</f>
        <v>POCOS/SPO</v>
      </c>
      <c r="E102" s="25">
        <f>SUMIF('LISTA DOS ITENS'!$D$2:$D$4718,'RESUMO - LOTES E VMA'!$A102,'LISTA DOS ITENS'!$P$2:$P$4718)</f>
        <v>63525.51</v>
      </c>
      <c r="F102" s="25">
        <f>SUMIF('LISTA DOS ITENS'!$D$2:$D$4718,'RESUMO - LOTES E VMA'!$A102,'LISTA DOS ITENS'!$U$2:$U$4718)</f>
        <v>4439.858819</v>
      </c>
      <c r="G102" s="25">
        <f>SUMIF('LISTA DOS ITENS'!$D$2:$D$4718,'RESUMO - LOTES E VMA'!$A102,'LISTA DOS ITENS'!$R$2:$R$4718)</f>
        <v>63525.54</v>
      </c>
      <c r="H102" s="26">
        <f>SUMIF('LISTA DOS ITENS'!$D$2:$D$4718,'RESUMO - LOTES E VMA'!$A102,'LISTA DOS ITENS'!$S$2:$S$4718)</f>
        <v>63525.54</v>
      </c>
      <c r="I102" s="27">
        <f>COUNTIF('LISTA DOS ITENS'!$D$2:$D$4718,'RESUMO - LOTES E VMA'!$A102)</f>
        <v>1</v>
      </c>
      <c r="J102" s="28">
        <f>'RESUMO - LOTES E VMA'!$F102/'RESUMO - LOTES E VMA'!$H102</f>
        <v>0.06989092606</v>
      </c>
      <c r="K102" s="25">
        <f>IF('RESUMO - LOTES E VMA'!$J102&lt;0.05,'RESUMO - LOTES E VMA'!$H102*0.01,IF(AND('RESUMO - LOTES E VMA'!$J102&gt;=0.05,'RESUMO - LOTES E VMA'!$J102&lt;0.4),'RESUMO - LOTES E VMA'!$H102*0.01,'RESUMO - LOTES E VMA'!$H102*0.05))</f>
        <v>635.2554</v>
      </c>
      <c r="L102" s="29" t="str">
        <f>IF(AND('RESUMO - LOTES E VMA'!$C102="SOBRE_EMP",'RESUMO - LOTES E VMA'!$G102&lt;=50000,'RESUMO - LOTES E VMA'!$K102&lt;=1000),"Envio para Sucata",IF(OR('RESUMO - LOTES E VMA'!$J102&lt;0.05,AND('RESUMO - LOTES E VMA'!$C102&lt;&gt;"SOBRE_EMP",'RESUMO - LOTES E VMA'!$E102&lt;=50000,'RESUMO - LOTES E VMA'!$K102&lt;1000)),"Envio para Sucata",IF(AND('RESUMO - LOTES E VMA'!$J102&gt;=0.05,'RESUMO - LOTES E VMA'!$J102&lt;0.4),"1% do Valor de Comparação do VMA","5% do Valor de Comparação do VMA")))</f>
        <v>1% do Valor de Comparação do VMA</v>
      </c>
      <c r="M102" s="29" t="str">
        <f>IF(AND('RESUMO - LOTES E VMA'!$L102&lt;&gt;"Envio para Sucata",'RESUMO - LOTES E VMA'!$K102&gt;=$P$2,'RESUMO - LOTES E VMA'!$H102&gt;=$Q$2,'RESUMO - LOTES E VMA'!$E102&gt;=$R$2),"Para Leilão","")</f>
        <v>Para Leilão</v>
      </c>
      <c r="N102" s="30"/>
      <c r="O102" s="31"/>
      <c r="P102" s="31"/>
      <c r="Q102" s="31"/>
      <c r="R102" s="31"/>
      <c r="S102" s="31"/>
      <c r="T102" s="31"/>
      <c r="U102" s="31"/>
      <c r="V102" s="31"/>
      <c r="W102" s="31"/>
      <c r="X102" s="31"/>
      <c r="Y102" s="31"/>
      <c r="Z102" s="31"/>
    </row>
    <row r="103" ht="15.75" customHeight="1">
      <c r="A103" s="22">
        <v>204173.0</v>
      </c>
      <c r="B103" s="23" t="str">
        <f t="array" ref="B103">INDEX('LISTA DOS ITENS'!$E$2:$E$4718,MATCH('RESUMO - LOTES E VMA'!$A103,'LISTA DOS ITENS'!$D$2:$D$4718,0))</f>
        <v>AL-03</v>
      </c>
      <c r="C103" s="24" t="str">
        <f t="array" ref="C103">IFERROR(VLOOKUP('RESUMO - LOTES E VMA'!$A103,SOBRE_EMP!$A:$B,2,0),INDEX('LISTA DOS ITENS'!$K:$K,MATCH('RESUMO - LOTES E VMA'!$A103,'LISTA DOS ITENS'!D:D,0)))</f>
        <v>CONS/NAC</v>
      </c>
      <c r="D103" s="24" t="str">
        <f t="array" ref="D103">INDEX('LISTA DOS ITENS'!C:C,MATCH('RESUMO - LOTES E VMA'!$A103,'LISTA DOS ITENS'!D:D,0))</f>
        <v>AGP/UN-ES</v>
      </c>
      <c r="E103" s="25">
        <f>SUMIF('LISTA DOS ITENS'!$D$2:$D$4718,'RESUMO - LOTES E VMA'!$A103,'LISTA DOS ITENS'!$P$2:$P$4718)</f>
        <v>63168</v>
      </c>
      <c r="F103" s="25">
        <f>SUMIF('LISTA DOS ITENS'!$D$2:$D$4718,'RESUMO - LOTES E VMA'!$A103,'LISTA DOS ITENS'!$U$2:$U$4718)</f>
        <v>25772.544</v>
      </c>
      <c r="G103" s="25">
        <f>SUMIF('LISTA DOS ITENS'!$D$2:$D$4718,'RESUMO - LOTES E VMA'!$A103,'LISTA DOS ITENS'!$R$2:$R$4718)</f>
        <v>63168</v>
      </c>
      <c r="H103" s="26">
        <f>SUMIF('LISTA DOS ITENS'!$D$2:$D$4718,'RESUMO - LOTES E VMA'!$A103,'LISTA DOS ITENS'!$S$2:$S$4718)</f>
        <v>63168</v>
      </c>
      <c r="I103" s="27">
        <f>COUNTIF('LISTA DOS ITENS'!$D$2:$D$4718,'RESUMO - LOTES E VMA'!$A103)</f>
        <v>1</v>
      </c>
      <c r="J103" s="28">
        <f>'RESUMO - LOTES E VMA'!$F103/'RESUMO - LOTES E VMA'!$H103</f>
        <v>0.408</v>
      </c>
      <c r="K103" s="25">
        <f>IF('RESUMO - LOTES E VMA'!$J103&lt;0.05,'RESUMO - LOTES E VMA'!$H103*0.01,IF(AND('RESUMO - LOTES E VMA'!$J103&gt;=0.05,'RESUMO - LOTES E VMA'!$J103&lt;0.4),'RESUMO - LOTES E VMA'!$H103*0.01,'RESUMO - LOTES E VMA'!$H103*0.05))</f>
        <v>3158.4</v>
      </c>
      <c r="L103" s="29" t="str">
        <f>IF(AND('RESUMO - LOTES E VMA'!$C103="SOBRE_EMP",'RESUMO - LOTES E VMA'!$G103&lt;=50000,'RESUMO - LOTES E VMA'!$K103&lt;=1000),"Envio para Sucata",IF(OR('RESUMO - LOTES E VMA'!$J103&lt;0.05,AND('RESUMO - LOTES E VMA'!$C103&lt;&gt;"SOBRE_EMP",'RESUMO - LOTES E VMA'!$E103&lt;=50000,'RESUMO - LOTES E VMA'!$K103&lt;1000)),"Envio para Sucata",IF(AND('RESUMO - LOTES E VMA'!$J103&gt;=0.05,'RESUMO - LOTES E VMA'!$J103&lt;0.4),"1% do Valor de Comparação do VMA","5% do Valor de Comparação do VMA")))</f>
        <v>5% do Valor de Comparação do VMA</v>
      </c>
      <c r="M103" s="29" t="str">
        <f>IF(AND('RESUMO - LOTES E VMA'!$L103&lt;&gt;"Envio para Sucata",'RESUMO - LOTES E VMA'!$K103&gt;=$P$2,'RESUMO - LOTES E VMA'!$H103&gt;=$Q$2,'RESUMO - LOTES E VMA'!$E103&gt;=$R$2),"Para Leilão","")</f>
        <v>Para Leilão</v>
      </c>
      <c r="N103" s="30"/>
      <c r="O103" s="31"/>
      <c r="P103" s="31"/>
      <c r="Q103" s="31"/>
      <c r="R103" s="31"/>
      <c r="S103" s="31"/>
      <c r="T103" s="31"/>
      <c r="U103" s="31"/>
      <c r="V103" s="31"/>
      <c r="W103" s="31"/>
      <c r="X103" s="31"/>
      <c r="Y103" s="31"/>
      <c r="Z103" s="31"/>
    </row>
    <row r="104" ht="15.75" customHeight="1">
      <c r="A104" s="22">
        <v>208609.0</v>
      </c>
      <c r="B104" s="23" t="str">
        <f t="array" ref="B104">INDEX('LISTA DOS ITENS'!$E$2:$E$4718,MATCH('RESUMO - LOTES E VMA'!$A104,'LISTA DOS ITENS'!$D$2:$D$4718,0))</f>
        <v>AL-03</v>
      </c>
      <c r="C104" s="24" t="str">
        <f t="array" ref="C104">IFERROR(VLOOKUP('RESUMO - LOTES E VMA'!$A104,SOBRE_EMP!$A:$B,2,0),INDEX('LISTA DOS ITENS'!$K:$K,MATCH('RESUMO - LOTES E VMA'!$A104,'LISTA DOS ITENS'!D:D,0)))</f>
        <v>CONS/IMP</v>
      </c>
      <c r="D104" s="24" t="str">
        <f t="array" ref="D104">INDEX('LISTA DOS ITENS'!C:C,MATCH('RESUMO - LOTES E VMA'!$A104,'LISTA DOS ITENS'!D:D,0))</f>
        <v>POCOS/SPO</v>
      </c>
      <c r="E104" s="25">
        <f>SUMIF('LISTA DOS ITENS'!$D$2:$D$4718,'RESUMO - LOTES E VMA'!$A104,'LISTA DOS ITENS'!$P$2:$P$4718)</f>
        <v>62234.735</v>
      </c>
      <c r="F104" s="25">
        <f>SUMIF('LISTA DOS ITENS'!$D$2:$D$4718,'RESUMO - LOTES E VMA'!$A104,'LISTA DOS ITENS'!$U$2:$U$4718)</f>
        <v>8904.363662</v>
      </c>
      <c r="G104" s="25">
        <f>SUMIF('LISTA DOS ITENS'!$D$2:$D$4718,'RESUMO - LOTES E VMA'!$A104,'LISTA DOS ITENS'!$R$2:$R$4718)</f>
        <v>62234.85</v>
      </c>
      <c r="H104" s="26">
        <f>SUMIF('LISTA DOS ITENS'!$D$2:$D$4718,'RESUMO - LOTES E VMA'!$A104,'LISTA DOS ITENS'!$S$2:$S$4718)</f>
        <v>62235.045</v>
      </c>
      <c r="I104" s="27">
        <f>COUNTIF('LISTA DOS ITENS'!$D$2:$D$4718,'RESUMO - LOTES E VMA'!$A104)</f>
        <v>16</v>
      </c>
      <c r="J104" s="28">
        <f>'RESUMO - LOTES E VMA'!$F104/'RESUMO - LOTES E VMA'!$H104</f>
        <v>0.1430763593</v>
      </c>
      <c r="K104" s="25">
        <f>IF('RESUMO - LOTES E VMA'!$J104&lt;0.05,'RESUMO - LOTES E VMA'!$H104*0.01,IF(AND('RESUMO - LOTES E VMA'!$J104&gt;=0.05,'RESUMO - LOTES E VMA'!$J104&lt;0.4),'RESUMO - LOTES E VMA'!$H104*0.01,'RESUMO - LOTES E VMA'!$H104*0.05))</f>
        <v>622.35045</v>
      </c>
      <c r="L104" s="29" t="str">
        <f>IF(AND('RESUMO - LOTES E VMA'!$C104="SOBRE_EMP",'RESUMO - LOTES E VMA'!$G104&lt;=50000,'RESUMO - LOTES E VMA'!$K104&lt;=1000),"Envio para Sucata",IF(OR('RESUMO - LOTES E VMA'!$J104&lt;0.05,AND('RESUMO - LOTES E VMA'!$C104&lt;&gt;"SOBRE_EMP",'RESUMO - LOTES E VMA'!$E104&lt;=50000,'RESUMO - LOTES E VMA'!$K104&lt;1000)),"Envio para Sucata",IF(AND('RESUMO - LOTES E VMA'!$J104&gt;=0.05,'RESUMO - LOTES E VMA'!$J104&lt;0.4),"1% do Valor de Comparação do VMA","5% do Valor de Comparação do VMA")))</f>
        <v>1% do Valor de Comparação do VMA</v>
      </c>
      <c r="M104" s="29" t="str">
        <f>IF(AND('RESUMO - LOTES E VMA'!$L104&lt;&gt;"Envio para Sucata",'RESUMO - LOTES E VMA'!$K104&gt;=$P$2,'RESUMO - LOTES E VMA'!$H104&gt;=$Q$2,'RESUMO - LOTES E VMA'!$E104&gt;=$R$2),"Para Leilão","")</f>
        <v>Para Leilão</v>
      </c>
      <c r="N104" s="30"/>
      <c r="O104" s="31"/>
      <c r="P104" s="31"/>
      <c r="Q104" s="31"/>
      <c r="R104" s="31"/>
      <c r="S104" s="31"/>
      <c r="T104" s="31"/>
      <c r="U104" s="31"/>
      <c r="V104" s="31"/>
      <c r="W104" s="31"/>
      <c r="X104" s="31"/>
      <c r="Y104" s="31"/>
      <c r="Z104" s="31"/>
    </row>
    <row r="105" ht="15.75" customHeight="1">
      <c r="A105" s="22">
        <v>206709.0</v>
      </c>
      <c r="B105" s="23" t="str">
        <f t="array" ref="B105">INDEX('LISTA DOS ITENS'!$E$2:$E$4718,MATCH('RESUMO - LOTES E VMA'!$A105,'LISTA DOS ITENS'!$D$2:$D$4718,0))</f>
        <v>AL-13</v>
      </c>
      <c r="C105" s="24" t="str">
        <f t="array" ref="C105">IFERROR(VLOOKUP('RESUMO - LOTES E VMA'!$A105,SOBRE_EMP!$A:$B,2,0),INDEX('LISTA DOS ITENS'!$K:$K,MATCH('RESUMO - LOTES E VMA'!$A105,'LISTA DOS ITENS'!D:D,0)))</f>
        <v>IMOB/NAC</v>
      </c>
      <c r="D105" s="24" t="str">
        <f t="array" ref="D105">INDEX('LISTA DOS ITENS'!C:C,MATCH('RESUMO - LOTES E VMA'!$A105,'LISTA DOS ITENS'!D:D,0))</f>
        <v>AGP/UN-BC</v>
      </c>
      <c r="E105" s="25">
        <f>SUMIF('LISTA DOS ITENS'!$D$2:$D$4718,'RESUMO - LOTES E VMA'!$A105,'LISTA DOS ITENS'!$P$2:$P$4718)</f>
        <v>58586.55</v>
      </c>
      <c r="F105" s="25">
        <f>SUMIF('LISTA DOS ITENS'!$D$2:$D$4718,'RESUMO - LOTES E VMA'!$A105,'LISTA DOS ITENS'!$U$2:$U$4718)</f>
        <v>15401.20781</v>
      </c>
      <c r="G105" s="25">
        <f>SUMIF('LISTA DOS ITENS'!$D$2:$D$4718,'RESUMO - LOTES E VMA'!$A105,'LISTA DOS ITENS'!$R$2:$R$4718)</f>
        <v>58586.58</v>
      </c>
      <c r="H105" s="26">
        <f>SUMIF('LISTA DOS ITENS'!$D$2:$D$4718,'RESUMO - LOTES E VMA'!$A105,'LISTA DOS ITENS'!$S$2:$S$4718)</f>
        <v>58586.58</v>
      </c>
      <c r="I105" s="27">
        <f>COUNTIF('LISTA DOS ITENS'!$D$2:$D$4718,'RESUMO - LOTES E VMA'!$A105)</f>
        <v>2</v>
      </c>
      <c r="J105" s="28">
        <f>'RESUMO - LOTES E VMA'!$F105/'RESUMO - LOTES E VMA'!$H105</f>
        <v>0.2628794479</v>
      </c>
      <c r="K105" s="25">
        <f>IF('RESUMO - LOTES E VMA'!$J105&lt;0.05,'RESUMO - LOTES E VMA'!$H105*0.01,IF(AND('RESUMO - LOTES E VMA'!$J105&gt;=0.05,'RESUMO - LOTES E VMA'!$J105&lt;0.4),'RESUMO - LOTES E VMA'!$H105*0.01,'RESUMO - LOTES E VMA'!$H105*0.05))</f>
        <v>585.8658</v>
      </c>
      <c r="L105" s="29" t="str">
        <f>IF(AND('RESUMO - LOTES E VMA'!$C105="SOBRE_EMP",'RESUMO - LOTES E VMA'!$G105&lt;=50000,'RESUMO - LOTES E VMA'!$K105&lt;=1000),"Envio para Sucata",IF(OR('RESUMO - LOTES E VMA'!$J105&lt;0.05,AND('RESUMO - LOTES E VMA'!$C105&lt;&gt;"SOBRE_EMP",'RESUMO - LOTES E VMA'!$E105&lt;=50000,'RESUMO - LOTES E VMA'!$K105&lt;1000)),"Envio para Sucata",IF(AND('RESUMO - LOTES E VMA'!$J105&gt;=0.05,'RESUMO - LOTES E VMA'!$J105&lt;0.4),"1% do Valor de Comparação do VMA","5% do Valor de Comparação do VMA")))</f>
        <v>1% do Valor de Comparação do VMA</v>
      </c>
      <c r="M105" s="29" t="str">
        <f>IF(AND('RESUMO - LOTES E VMA'!$L105&lt;&gt;"Envio para Sucata",'RESUMO - LOTES E VMA'!$K105&gt;=$P$2,'RESUMO - LOTES E VMA'!$H105&gt;=$Q$2,'RESUMO - LOTES E VMA'!$E105&gt;=$R$2),"Para Leilão","")</f>
        <v>Para Leilão</v>
      </c>
      <c r="N105" s="30"/>
      <c r="O105" s="31"/>
      <c r="P105" s="31"/>
      <c r="Q105" s="31"/>
      <c r="R105" s="31"/>
      <c r="S105" s="31"/>
      <c r="T105" s="31"/>
      <c r="U105" s="31"/>
      <c r="V105" s="31"/>
      <c r="W105" s="31"/>
      <c r="X105" s="31"/>
      <c r="Y105" s="31"/>
      <c r="Z105" s="31"/>
    </row>
    <row r="106" ht="15.75" customHeight="1">
      <c r="A106" s="22">
        <v>207323.0</v>
      </c>
      <c r="B106" s="23" t="str">
        <f t="array" ref="B106">INDEX('LISTA DOS ITENS'!$E$2:$E$4718,MATCH('RESUMO - LOTES E VMA'!$A106,'LISTA DOS ITENS'!$D$2:$D$4718,0))</f>
        <v>AL-98</v>
      </c>
      <c r="C106" s="24" t="str">
        <f t="array" ref="C106">IFERROR(VLOOKUP('RESUMO - LOTES E VMA'!$A106,SOBRE_EMP!$A:$B,2,0),INDEX('LISTA DOS ITENS'!$K:$K,MATCH('RESUMO - LOTES E VMA'!$A106,'LISTA DOS ITENS'!D:D,0)))</f>
        <v>CONS/NAC</v>
      </c>
      <c r="D106" s="24" t="str">
        <f t="array" ref="D106">INDEX('LISTA DOS ITENS'!C:C,MATCH('RESUMO - LOTES E VMA'!$A106,'LISTA DOS ITENS'!D:D,0))</f>
        <v>AGP/UN-BC</v>
      </c>
      <c r="E106" s="25">
        <f>SUMIF('LISTA DOS ITENS'!$D$2:$D$4718,'RESUMO - LOTES E VMA'!$A106,'LISTA DOS ITENS'!$P$2:$P$4718)</f>
        <v>57706.92</v>
      </c>
      <c r="F106" s="25">
        <f>SUMIF('LISTA DOS ITENS'!$D$2:$D$4718,'RESUMO - LOTES E VMA'!$A106,'LISTA DOS ITENS'!$U$2:$U$4718)</f>
        <v>4881.159721</v>
      </c>
      <c r="G106" s="25">
        <f>SUMIF('LISTA DOS ITENS'!$D$2:$D$4718,'RESUMO - LOTES E VMA'!$A106,'LISTA DOS ITENS'!$R$2:$R$4718)</f>
        <v>57706.92</v>
      </c>
      <c r="H106" s="26">
        <f>SUMIF('LISTA DOS ITENS'!$D$2:$D$4718,'RESUMO - LOTES E VMA'!$A106,'LISTA DOS ITENS'!$S$2:$S$4718)</f>
        <v>57706.92</v>
      </c>
      <c r="I106" s="27">
        <f>COUNTIF('LISTA DOS ITENS'!$D$2:$D$4718,'RESUMO - LOTES E VMA'!$A106)</f>
        <v>2</v>
      </c>
      <c r="J106" s="28">
        <f>'RESUMO - LOTES E VMA'!$F106/'RESUMO - LOTES E VMA'!$H106</f>
        <v>0.08458534473</v>
      </c>
      <c r="K106" s="25">
        <f>IF('RESUMO - LOTES E VMA'!$J106&lt;0.05,'RESUMO - LOTES E VMA'!$H106*0.01,IF(AND('RESUMO - LOTES E VMA'!$J106&gt;=0.05,'RESUMO - LOTES E VMA'!$J106&lt;0.4),'RESUMO - LOTES E VMA'!$H106*0.01,'RESUMO - LOTES E VMA'!$H106*0.05))</f>
        <v>577.0692</v>
      </c>
      <c r="L106" s="29" t="str">
        <f>IF(AND('RESUMO - LOTES E VMA'!$C106="SOBRE_EMP",'RESUMO - LOTES E VMA'!$G106&lt;=50000,'RESUMO - LOTES E VMA'!$K106&lt;=1000),"Envio para Sucata",IF(OR('RESUMO - LOTES E VMA'!$J106&lt;0.05,AND('RESUMO - LOTES E VMA'!$C106&lt;&gt;"SOBRE_EMP",'RESUMO - LOTES E VMA'!$E106&lt;=50000,'RESUMO - LOTES E VMA'!$K106&lt;1000)),"Envio para Sucata",IF(AND('RESUMO - LOTES E VMA'!$J106&gt;=0.05,'RESUMO - LOTES E VMA'!$J106&lt;0.4),"1% do Valor de Comparação do VMA","5% do Valor de Comparação do VMA")))</f>
        <v>1% do Valor de Comparação do VMA</v>
      </c>
      <c r="M106" s="29" t="str">
        <f>IF(AND('RESUMO - LOTES E VMA'!$L106&lt;&gt;"Envio para Sucata",'RESUMO - LOTES E VMA'!$K106&gt;=$P$2,'RESUMO - LOTES E VMA'!$H106&gt;=$Q$2,'RESUMO - LOTES E VMA'!$E106&gt;=$R$2),"Para Leilão","")</f>
        <v>Para Leilão</v>
      </c>
      <c r="N106" s="30"/>
      <c r="O106" s="31"/>
      <c r="P106" s="31"/>
      <c r="Q106" s="31"/>
      <c r="R106" s="31"/>
      <c r="S106" s="31"/>
      <c r="T106" s="31"/>
      <c r="U106" s="31"/>
      <c r="V106" s="31"/>
      <c r="W106" s="31"/>
      <c r="X106" s="31"/>
      <c r="Y106" s="31"/>
      <c r="Z106" s="31"/>
    </row>
    <row r="107" ht="15.75" customHeight="1">
      <c r="A107" s="22">
        <v>206752.0</v>
      </c>
      <c r="B107" s="23" t="str">
        <f t="array" ref="B107">INDEX('LISTA DOS ITENS'!$E$2:$E$4718,MATCH('RESUMO - LOTES E VMA'!$A107,'LISTA DOS ITENS'!$D$2:$D$4718,0))</f>
        <v>AL-26</v>
      </c>
      <c r="C107" s="24" t="str">
        <f t="array" ref="C107">IFERROR(VLOOKUP('RESUMO - LOTES E VMA'!$A107,SOBRE_EMP!$A:$B,2,0),INDEX('LISTA DOS ITENS'!$K:$K,MATCH('RESUMO - LOTES E VMA'!$A107,'LISTA DOS ITENS'!D:D,0)))</f>
        <v>CONS/NAC</v>
      </c>
      <c r="D107" s="24" t="str">
        <f t="array" ref="D107">INDEX('LISTA DOS ITENS'!C:C,MATCH('RESUMO - LOTES E VMA'!$A107,'LISTA DOS ITENS'!D:D,0))</f>
        <v>AGP/UN-BC</v>
      </c>
      <c r="E107" s="25">
        <f>SUMIF('LISTA DOS ITENS'!$D$2:$D$4718,'RESUMO - LOTES E VMA'!$A107,'LISTA DOS ITENS'!$P$2:$P$4718)</f>
        <v>57269.77218</v>
      </c>
      <c r="F107" s="25">
        <f>SUMIF('LISTA DOS ITENS'!$D$2:$D$4718,'RESUMO - LOTES E VMA'!$A107,'LISTA DOS ITENS'!$U$2:$U$4718)</f>
        <v>8937.58214</v>
      </c>
      <c r="G107" s="25">
        <f>SUMIF('LISTA DOS ITENS'!$D$2:$D$4718,'RESUMO - LOTES E VMA'!$A107,'LISTA DOS ITENS'!$R$2:$R$4718)</f>
        <v>74965.03</v>
      </c>
      <c r="H107" s="26">
        <f>SUMIF('LISTA DOS ITENS'!$D$2:$D$4718,'RESUMO - LOTES E VMA'!$A107,'LISTA DOS ITENS'!$S$2:$S$4718)</f>
        <v>75195.60085</v>
      </c>
      <c r="I107" s="27">
        <f>COUNTIF('LISTA DOS ITENS'!$D$2:$D$4718,'RESUMO - LOTES E VMA'!$A107)</f>
        <v>35</v>
      </c>
      <c r="J107" s="28">
        <f>'RESUMO - LOTES E VMA'!$F107/'RESUMO - LOTES E VMA'!$H107</f>
        <v>0.1188577794</v>
      </c>
      <c r="K107" s="25">
        <f>IF('RESUMO - LOTES E VMA'!$J107&lt;0.05,'RESUMO - LOTES E VMA'!$H107*0.01,IF(AND('RESUMO - LOTES E VMA'!$J107&gt;=0.05,'RESUMO - LOTES E VMA'!$J107&lt;0.4),'RESUMO - LOTES E VMA'!$H107*0.01,'RESUMO - LOTES E VMA'!$H107*0.05))</f>
        <v>751.9560085</v>
      </c>
      <c r="L107" s="29" t="str">
        <f>IF(AND('RESUMO - LOTES E VMA'!$C107="SOBRE_EMP",'RESUMO - LOTES E VMA'!$G107&lt;=50000,'RESUMO - LOTES E VMA'!$K107&lt;=1000),"Envio para Sucata",IF(OR('RESUMO - LOTES E VMA'!$J107&lt;0.05,AND('RESUMO - LOTES E VMA'!$C107&lt;&gt;"SOBRE_EMP",'RESUMO - LOTES E VMA'!$E107&lt;=50000,'RESUMO - LOTES E VMA'!$K107&lt;1000)),"Envio para Sucata",IF(AND('RESUMO - LOTES E VMA'!$J107&gt;=0.05,'RESUMO - LOTES E VMA'!$J107&lt;0.4),"1% do Valor de Comparação do VMA","5% do Valor de Comparação do VMA")))</f>
        <v>1% do Valor de Comparação do VMA</v>
      </c>
      <c r="M107" s="29" t="str">
        <f>IF(AND('RESUMO - LOTES E VMA'!$L107&lt;&gt;"Envio para Sucata",'RESUMO - LOTES E VMA'!$K107&gt;=$P$2,'RESUMO - LOTES E VMA'!$H107&gt;=$Q$2,'RESUMO - LOTES E VMA'!$E107&gt;=$R$2),"Para Leilão","")</f>
        <v>Para Leilão</v>
      </c>
      <c r="N107" s="30"/>
      <c r="O107" s="31"/>
      <c r="P107" s="31"/>
      <c r="Q107" s="31"/>
      <c r="R107" s="31"/>
      <c r="S107" s="31"/>
      <c r="T107" s="31"/>
      <c r="U107" s="31"/>
      <c r="V107" s="31"/>
      <c r="W107" s="31"/>
      <c r="X107" s="31"/>
      <c r="Y107" s="31"/>
      <c r="Z107" s="31"/>
    </row>
    <row r="108" ht="15.75" customHeight="1">
      <c r="A108" s="22">
        <v>206700.0</v>
      </c>
      <c r="B108" s="23" t="str">
        <f t="array" ref="B108">INDEX('LISTA DOS ITENS'!$E$2:$E$4718,MATCH('RESUMO - LOTES E VMA'!$A108,'LISTA DOS ITENS'!$D$2:$D$4718,0))</f>
        <v>AL-26</v>
      </c>
      <c r="C108" s="24" t="str">
        <f t="array" ref="C108">IFERROR(VLOOKUP('RESUMO - LOTES E VMA'!$A108,SOBRE_EMP!$A:$B,2,0),INDEX('LISTA DOS ITENS'!$K:$K,MATCH('RESUMO - LOTES E VMA'!$A108,'LISTA DOS ITENS'!D:D,0)))</f>
        <v>USADO</v>
      </c>
      <c r="D108" s="24" t="str">
        <f t="array" ref="D108">INDEX('LISTA DOS ITENS'!C:C,MATCH('RESUMO - LOTES E VMA'!$A108,'LISTA DOS ITENS'!D:D,0))</f>
        <v>AGP/UN-BC</v>
      </c>
      <c r="E108" s="25">
        <f>SUMIF('LISTA DOS ITENS'!$D$2:$D$4718,'RESUMO - LOTES E VMA'!$A108,'LISTA DOS ITENS'!$P$2:$P$4718)</f>
        <v>56798.28355</v>
      </c>
      <c r="F108" s="25">
        <f>SUMIF('LISTA DOS ITENS'!$D$2:$D$4718,'RESUMO - LOTES E VMA'!$A108,'LISTA DOS ITENS'!$U$2:$U$4718)</f>
        <v>4625.607692</v>
      </c>
      <c r="G108" s="25">
        <f>SUMIF('LISTA DOS ITENS'!$D$2:$D$4718,'RESUMO - LOTES E VMA'!$A108,'LISTA DOS ITENS'!$R$2:$R$4718)</f>
        <v>81181.6786</v>
      </c>
      <c r="H108" s="26">
        <f>SUMIF('LISTA DOS ITENS'!$D$2:$D$4718,'RESUMO - LOTES E VMA'!$A108,'LISTA DOS ITENS'!$S$2:$S$4718)</f>
        <v>82342.2786</v>
      </c>
      <c r="I108" s="27">
        <f>COUNTIF('LISTA DOS ITENS'!$D$2:$D$4718,'RESUMO - LOTES E VMA'!$A108)</f>
        <v>10</v>
      </c>
      <c r="J108" s="28">
        <f>'RESUMO - LOTES E VMA'!$F108/'RESUMO - LOTES E VMA'!$H108</f>
        <v>0.05617536665</v>
      </c>
      <c r="K108" s="25">
        <f>IF('RESUMO - LOTES E VMA'!$J108&lt;0.05,'RESUMO - LOTES E VMA'!$H108*0.01,IF(AND('RESUMO - LOTES E VMA'!$J108&gt;=0.05,'RESUMO - LOTES E VMA'!$J108&lt;0.4),'RESUMO - LOTES E VMA'!$H108*0.01,'RESUMO - LOTES E VMA'!$H108*0.05))</f>
        <v>823.422786</v>
      </c>
      <c r="L108" s="29" t="str">
        <f>IF(AND('RESUMO - LOTES E VMA'!$C108="SOBRE_EMP",'RESUMO - LOTES E VMA'!$G108&lt;=50000,'RESUMO - LOTES E VMA'!$K108&lt;=1000),"Envio para Sucata",IF(OR('RESUMO - LOTES E VMA'!$J108&lt;0.05,AND('RESUMO - LOTES E VMA'!$C108&lt;&gt;"SOBRE_EMP",'RESUMO - LOTES E VMA'!$E108&lt;=50000,'RESUMO - LOTES E VMA'!$K108&lt;1000)),"Envio para Sucata",IF(AND('RESUMO - LOTES E VMA'!$J108&gt;=0.05,'RESUMO - LOTES E VMA'!$J108&lt;0.4),"1% do Valor de Comparação do VMA","5% do Valor de Comparação do VMA")))</f>
        <v>1% do Valor de Comparação do VMA</v>
      </c>
      <c r="M108" s="29" t="str">
        <f>IF(AND('RESUMO - LOTES E VMA'!$L108&lt;&gt;"Envio para Sucata",'RESUMO - LOTES E VMA'!$K108&gt;=$P$2,'RESUMO - LOTES E VMA'!$H108&gt;=$Q$2,'RESUMO - LOTES E VMA'!$E108&gt;=$R$2),"Para Leilão","")</f>
        <v>Para Leilão</v>
      </c>
      <c r="N108" s="30"/>
      <c r="O108" s="31"/>
      <c r="P108" s="31"/>
      <c r="Q108" s="31"/>
      <c r="R108" s="31"/>
      <c r="S108" s="31"/>
      <c r="T108" s="31"/>
      <c r="U108" s="31"/>
      <c r="V108" s="31"/>
      <c r="W108" s="31"/>
      <c r="X108" s="31"/>
      <c r="Y108" s="31"/>
      <c r="Z108" s="31"/>
    </row>
    <row r="109" ht="15.75" customHeight="1">
      <c r="A109" s="22">
        <v>206270.0</v>
      </c>
      <c r="B109" s="23" t="str">
        <f t="array" ref="B109">INDEX('LISTA DOS ITENS'!$E$2:$E$4718,MATCH('RESUMO - LOTES E VMA'!$A109,'LISTA DOS ITENS'!$D$2:$D$4718,0))</f>
        <v>AL-18</v>
      </c>
      <c r="C109" s="24" t="str">
        <f t="array" ref="C109">IFERROR(VLOOKUP('RESUMO - LOTES E VMA'!$A109,SOBRE_EMP!$A:$B,2,0),INDEX('LISTA DOS ITENS'!$K:$K,MATCH('RESUMO - LOTES E VMA'!$A109,'LISTA DOS ITENS'!D:D,0)))</f>
        <v>CONS/NAC</v>
      </c>
      <c r="D109" s="24" t="str">
        <f t="array" ref="D109">INDEX('LISTA DOS ITENS'!C:C,MATCH('RESUMO - LOTES E VMA'!$A109,'LISTA DOS ITENS'!D:D,0))</f>
        <v>AGP/UN-BC</v>
      </c>
      <c r="E109" s="25">
        <f>SUMIF('LISTA DOS ITENS'!$D$2:$D$4718,'RESUMO - LOTES E VMA'!$A109,'LISTA DOS ITENS'!$P$2:$P$4718)</f>
        <v>56467.98</v>
      </c>
      <c r="F109" s="25">
        <f>SUMIF('LISTA DOS ITENS'!$D$2:$D$4718,'RESUMO - LOTES E VMA'!$A109,'LISTA DOS ITENS'!$U$2:$U$4718)</f>
        <v>3156.371659</v>
      </c>
      <c r="G109" s="25">
        <f>SUMIF('LISTA DOS ITENS'!$D$2:$D$4718,'RESUMO - LOTES E VMA'!$A109,'LISTA DOS ITENS'!$R$2:$R$4718)</f>
        <v>56467.97</v>
      </c>
      <c r="H109" s="26">
        <f>SUMIF('LISTA DOS ITENS'!$D$2:$D$4718,'RESUMO - LOTES E VMA'!$A109,'LISTA DOS ITENS'!$S$2:$S$4718)</f>
        <v>56467.98</v>
      </c>
      <c r="I109" s="27">
        <f>COUNTIF('LISTA DOS ITENS'!$D$2:$D$4718,'RESUMO - LOTES E VMA'!$A109)</f>
        <v>4</v>
      </c>
      <c r="J109" s="28">
        <f>'RESUMO - LOTES E VMA'!$F109/'RESUMO - LOTES E VMA'!$H109</f>
        <v>0.05589666319</v>
      </c>
      <c r="K109" s="25">
        <f>IF('RESUMO - LOTES E VMA'!$J109&lt;0.05,'RESUMO - LOTES E VMA'!$H109*0.01,IF(AND('RESUMO - LOTES E VMA'!$J109&gt;=0.05,'RESUMO - LOTES E VMA'!$J109&lt;0.4),'RESUMO - LOTES E VMA'!$H109*0.01,'RESUMO - LOTES E VMA'!$H109*0.05))</f>
        <v>564.6798</v>
      </c>
      <c r="L109" s="29" t="str">
        <f>IF(AND('RESUMO - LOTES E VMA'!$C109="SOBRE_EMP",'RESUMO - LOTES E VMA'!$G109&lt;=50000,'RESUMO - LOTES E VMA'!$K109&lt;=1000),"Envio para Sucata",IF(OR('RESUMO - LOTES E VMA'!$J109&lt;0.05,AND('RESUMO - LOTES E VMA'!$C109&lt;&gt;"SOBRE_EMP",'RESUMO - LOTES E VMA'!$E109&lt;=50000,'RESUMO - LOTES E VMA'!$K109&lt;1000)),"Envio para Sucata",IF(AND('RESUMO - LOTES E VMA'!$J109&gt;=0.05,'RESUMO - LOTES E VMA'!$J109&lt;0.4),"1% do Valor de Comparação do VMA","5% do Valor de Comparação do VMA")))</f>
        <v>1% do Valor de Comparação do VMA</v>
      </c>
      <c r="M109" s="29" t="str">
        <f>IF(AND('RESUMO - LOTES E VMA'!$L109&lt;&gt;"Envio para Sucata",'RESUMO - LOTES E VMA'!$K109&gt;=$P$2,'RESUMO - LOTES E VMA'!$H109&gt;=$Q$2,'RESUMO - LOTES E VMA'!$E109&gt;=$R$2),"Para Leilão","")</f>
        <v>Para Leilão</v>
      </c>
      <c r="N109" s="30"/>
      <c r="O109" s="31"/>
      <c r="P109" s="31"/>
      <c r="Q109" s="31"/>
      <c r="R109" s="31"/>
      <c r="S109" s="31"/>
      <c r="T109" s="31"/>
      <c r="U109" s="31"/>
      <c r="V109" s="31"/>
      <c r="W109" s="31"/>
      <c r="X109" s="31"/>
      <c r="Y109" s="31"/>
      <c r="Z109" s="31"/>
    </row>
    <row r="110" ht="15.75" customHeight="1">
      <c r="A110" s="22">
        <v>207021.0</v>
      </c>
      <c r="B110" s="23" t="str">
        <f t="array" ref="B110">INDEX('LISTA DOS ITENS'!$E$2:$E$4718,MATCH('RESUMO - LOTES E VMA'!$A110,'LISTA DOS ITENS'!$D$2:$D$4718,0))</f>
        <v>AL-03</v>
      </c>
      <c r="C110" s="24" t="str">
        <f t="array" ref="C110">IFERROR(VLOOKUP('RESUMO - LOTES E VMA'!$A110,SOBRE_EMP!$A:$B,2,0),INDEX('LISTA DOS ITENS'!$K:$K,MATCH('RESUMO - LOTES E VMA'!$A110,'LISTA DOS ITENS'!D:D,0)))</f>
        <v>SOBRE_EMP</v>
      </c>
      <c r="D110" s="24" t="str">
        <f t="array" ref="D110">INDEX('LISTA DOS ITENS'!C:C,MATCH('RESUMO - LOTES E VMA'!$A110,'LISTA DOS ITENS'!D:D,0))</f>
        <v>AGP/UN-BC</v>
      </c>
      <c r="E110" s="25">
        <f>SUMIF('LISTA DOS ITENS'!$D$2:$D$4718,'RESUMO - LOTES E VMA'!$A110,'LISTA DOS ITENS'!$P$2:$P$4718)</f>
        <v>56265.00259</v>
      </c>
      <c r="F110" s="25">
        <f>SUMIF('LISTA DOS ITENS'!$D$2:$D$4718,'RESUMO - LOTES E VMA'!$A110,'LISTA DOS ITENS'!$U$2:$U$4718)</f>
        <v>25650.37248</v>
      </c>
      <c r="G110" s="25">
        <f>SUMIF('LISTA DOS ITENS'!$D$2:$D$4718,'RESUMO - LOTES E VMA'!$A110,'LISTA DOS ITENS'!$R$2:$R$4718)</f>
        <v>62868.56</v>
      </c>
      <c r="H110" s="26">
        <f>SUMIF('LISTA DOS ITENS'!$D$2:$D$4718,'RESUMO - LOTES E VMA'!$A110,'LISTA DOS ITENS'!$S$2:$S$4718)</f>
        <v>63298.0552</v>
      </c>
      <c r="I110" s="27">
        <f>COUNTIF('LISTA DOS ITENS'!$D$2:$D$4718,'RESUMO - LOTES E VMA'!$A110)</f>
        <v>48</v>
      </c>
      <c r="J110" s="28">
        <f>'RESUMO - LOTES E VMA'!$F110/'RESUMO - LOTES E VMA'!$H110</f>
        <v>0.4052316047</v>
      </c>
      <c r="K110" s="25">
        <f>IF('RESUMO - LOTES E VMA'!$J110&lt;0.05,'RESUMO - LOTES E VMA'!$H110*0.01,IF(AND('RESUMO - LOTES E VMA'!$J110&gt;=0.05,'RESUMO - LOTES E VMA'!$J110&lt;0.4),'RESUMO - LOTES E VMA'!$H110*0.01,'RESUMO - LOTES E VMA'!$H110*0.05))</f>
        <v>3164.90276</v>
      </c>
      <c r="L110" s="29" t="str">
        <f>IF(AND('RESUMO - LOTES E VMA'!$C110="SOBRE_EMP",'RESUMO - LOTES E VMA'!$G110&lt;=50000,'RESUMO - LOTES E VMA'!$K110&lt;=1000),"Envio para Sucata",IF(OR('RESUMO - LOTES E VMA'!$J110&lt;0.05,AND('RESUMO - LOTES E VMA'!$C110&lt;&gt;"SOBRE_EMP",'RESUMO - LOTES E VMA'!$E110&lt;=50000,'RESUMO - LOTES E VMA'!$K110&lt;1000)),"Envio para Sucata",IF(AND('RESUMO - LOTES E VMA'!$J110&gt;=0.05,'RESUMO - LOTES E VMA'!$J110&lt;0.4),"1% do Valor de Comparação do VMA","5% do Valor de Comparação do VMA")))</f>
        <v>5% do Valor de Comparação do VMA</v>
      </c>
      <c r="M110" s="29" t="str">
        <f>IF(AND('RESUMO - LOTES E VMA'!$L110&lt;&gt;"Envio para Sucata",'RESUMO - LOTES E VMA'!$K110&gt;=$P$2,'RESUMO - LOTES E VMA'!$H110&gt;=$Q$2,'RESUMO - LOTES E VMA'!$E110&gt;=$R$2),"Para Leilão","")</f>
        <v>Para Leilão</v>
      </c>
      <c r="N110" s="30"/>
      <c r="O110" s="31"/>
      <c r="P110" s="31"/>
      <c r="Q110" s="31"/>
      <c r="R110" s="31"/>
      <c r="S110" s="31"/>
      <c r="T110" s="31"/>
      <c r="U110" s="31"/>
      <c r="V110" s="31"/>
      <c r="W110" s="31"/>
      <c r="X110" s="31"/>
      <c r="Y110" s="31"/>
      <c r="Z110" s="31"/>
    </row>
    <row r="111" ht="15.75" customHeight="1">
      <c r="A111" s="22">
        <v>207219.0</v>
      </c>
      <c r="B111" s="23" t="str">
        <f t="array" ref="B111">INDEX('LISTA DOS ITENS'!$E$2:$E$4718,MATCH('RESUMO - LOTES E VMA'!$A111,'LISTA DOS ITENS'!$D$2:$D$4718,0))</f>
        <v>AL-03</v>
      </c>
      <c r="C111" s="24" t="str">
        <f t="array" ref="C111">IFERROR(VLOOKUP('RESUMO - LOTES E VMA'!$A111,SOBRE_EMP!$A:$B,2,0),INDEX('LISTA DOS ITENS'!$K:$K,MATCH('RESUMO - LOTES E VMA'!$A111,'LISTA DOS ITENS'!D:D,0)))</f>
        <v>SOBRE_EMP</v>
      </c>
      <c r="D111" s="24" t="str">
        <f t="array" ref="D111">INDEX('LISTA DOS ITENS'!C:C,MATCH('RESUMO - LOTES E VMA'!$A111,'LISTA DOS ITENS'!D:D,0))</f>
        <v>AGP/UN-BC</v>
      </c>
      <c r="E111" s="25">
        <f>SUMIF('LISTA DOS ITENS'!$D$2:$D$4718,'RESUMO - LOTES E VMA'!$A111,'LISTA DOS ITENS'!$P$2:$P$4718)</f>
        <v>56196.81607</v>
      </c>
      <c r="F111" s="25">
        <f>SUMIF('LISTA DOS ITENS'!$D$2:$D$4718,'RESUMO - LOTES E VMA'!$A111,'LISTA DOS ITENS'!$U$2:$U$4718)</f>
        <v>3864.310716</v>
      </c>
      <c r="G111" s="25">
        <f>SUMIF('LISTA DOS ITENS'!$D$2:$D$4718,'RESUMO - LOTES E VMA'!$A111,'LISTA DOS ITENS'!$R$2:$R$4718)</f>
        <v>64514.42</v>
      </c>
      <c r="H111" s="26">
        <f>SUMIF('LISTA DOS ITENS'!$D$2:$D$4718,'RESUMO - LOTES E VMA'!$A111,'LISTA DOS ITENS'!$S$2:$S$4718)</f>
        <v>66082.44857</v>
      </c>
      <c r="I111" s="27">
        <f>COUNTIF('LISTA DOS ITENS'!$D$2:$D$4718,'RESUMO - LOTES E VMA'!$A111)</f>
        <v>63</v>
      </c>
      <c r="J111" s="28">
        <f>'RESUMO - LOTES E VMA'!$F111/'RESUMO - LOTES E VMA'!$H111</f>
        <v>0.05847711153</v>
      </c>
      <c r="K111" s="25">
        <f>IF('RESUMO - LOTES E VMA'!$J111&lt;0.05,'RESUMO - LOTES E VMA'!$H111*0.01,IF(AND('RESUMO - LOTES E VMA'!$J111&gt;=0.05,'RESUMO - LOTES E VMA'!$J111&lt;0.4),'RESUMO - LOTES E VMA'!$H111*0.01,'RESUMO - LOTES E VMA'!$H111*0.05))</f>
        <v>660.8244857</v>
      </c>
      <c r="L111" s="29" t="str">
        <f>IF(AND('RESUMO - LOTES E VMA'!$C111="SOBRE_EMP",'RESUMO - LOTES E VMA'!$G111&lt;=50000,'RESUMO - LOTES E VMA'!$K111&lt;=1000),"Envio para Sucata",IF(OR('RESUMO - LOTES E VMA'!$J111&lt;0.05,AND('RESUMO - LOTES E VMA'!$C111&lt;&gt;"SOBRE_EMP",'RESUMO - LOTES E VMA'!$E111&lt;=50000,'RESUMO - LOTES E VMA'!$K111&lt;1000)),"Envio para Sucata",IF(AND('RESUMO - LOTES E VMA'!$J111&gt;=0.05,'RESUMO - LOTES E VMA'!$J111&lt;0.4),"1% do Valor de Comparação do VMA","5% do Valor de Comparação do VMA")))</f>
        <v>1% do Valor de Comparação do VMA</v>
      </c>
      <c r="M111" s="29" t="str">
        <f>IF(AND('RESUMO - LOTES E VMA'!$L111&lt;&gt;"Envio para Sucata",'RESUMO - LOTES E VMA'!$K111&gt;=$P$2,'RESUMO - LOTES E VMA'!$H111&gt;=$Q$2,'RESUMO - LOTES E VMA'!$E111&gt;=$R$2),"Para Leilão","")</f>
        <v>Para Leilão</v>
      </c>
      <c r="N111" s="30"/>
      <c r="O111" s="31"/>
      <c r="P111" s="31"/>
      <c r="Q111" s="31"/>
      <c r="R111" s="31"/>
      <c r="S111" s="31"/>
      <c r="T111" s="31"/>
      <c r="U111" s="31"/>
      <c r="V111" s="31"/>
      <c r="W111" s="31"/>
      <c r="X111" s="31"/>
      <c r="Y111" s="31"/>
      <c r="Z111" s="31"/>
    </row>
    <row r="112" ht="15.75" customHeight="1">
      <c r="A112" s="22">
        <v>204211.0</v>
      </c>
      <c r="B112" s="23" t="str">
        <f t="array" ref="B112">INDEX('LISTA DOS ITENS'!$E$2:$E$4718,MATCH('RESUMO - LOTES E VMA'!$A112,'LISTA DOS ITENS'!$D$2:$D$4718,0))</f>
        <v>AL-18</v>
      </c>
      <c r="C112" s="24" t="str">
        <f t="array" ref="C112">IFERROR(VLOOKUP('RESUMO - LOTES E VMA'!$A112,SOBRE_EMP!$A:$B,2,0),INDEX('LISTA DOS ITENS'!$K:$K,MATCH('RESUMO - LOTES E VMA'!$A112,'LISTA DOS ITENS'!D:D,0)))</f>
        <v>CONS/NAC</v>
      </c>
      <c r="D112" s="24" t="str">
        <f t="array" ref="D112">INDEX('LISTA DOS ITENS'!C:C,MATCH('RESUMO - LOTES E VMA'!$A112,'LISTA DOS ITENS'!D:D,0))</f>
        <v>AGP/UN-ES</v>
      </c>
      <c r="E112" s="25">
        <f>SUMIF('LISTA DOS ITENS'!$D$2:$D$4718,'RESUMO - LOTES E VMA'!$A112,'LISTA DOS ITENS'!$P$2:$P$4718)</f>
        <v>55498.28</v>
      </c>
      <c r="F112" s="25">
        <f>SUMIF('LISTA DOS ITENS'!$D$2:$D$4718,'RESUMO - LOTES E VMA'!$A112,'LISTA DOS ITENS'!$U$2:$U$4718)</f>
        <v>11428.1576</v>
      </c>
      <c r="G112" s="25">
        <f>SUMIF('LISTA DOS ITENS'!$D$2:$D$4718,'RESUMO - LOTES E VMA'!$A112,'LISTA DOS ITENS'!$R$2:$R$4718)</f>
        <v>135108.01</v>
      </c>
      <c r="H112" s="26">
        <f>SUMIF('LISTA DOS ITENS'!$D$2:$D$4718,'RESUMO - LOTES E VMA'!$A112,'LISTA DOS ITENS'!$S$2:$S$4718)</f>
        <v>135108.01</v>
      </c>
      <c r="I112" s="27">
        <f>COUNTIF('LISTA DOS ITENS'!$D$2:$D$4718,'RESUMO - LOTES E VMA'!$A112)</f>
        <v>1</v>
      </c>
      <c r="J112" s="28">
        <f>'RESUMO - LOTES E VMA'!$F112/'RESUMO - LOTES E VMA'!$H112</f>
        <v>0.08458534473</v>
      </c>
      <c r="K112" s="25">
        <f>IF('RESUMO - LOTES E VMA'!$J112&lt;0.05,'RESUMO - LOTES E VMA'!$H112*0.01,IF(AND('RESUMO - LOTES E VMA'!$J112&gt;=0.05,'RESUMO - LOTES E VMA'!$J112&lt;0.4),'RESUMO - LOTES E VMA'!$H112*0.01,'RESUMO - LOTES E VMA'!$H112*0.05))</f>
        <v>1351.0801</v>
      </c>
      <c r="L112" s="29" t="str">
        <f>IF(AND('RESUMO - LOTES E VMA'!$C112="SOBRE_EMP",'RESUMO - LOTES E VMA'!$G112&lt;=50000,'RESUMO - LOTES E VMA'!$K112&lt;=1000),"Envio para Sucata",IF(OR('RESUMO - LOTES E VMA'!$J112&lt;0.05,AND('RESUMO - LOTES E VMA'!$C112&lt;&gt;"SOBRE_EMP",'RESUMO - LOTES E VMA'!$E112&lt;=50000,'RESUMO - LOTES E VMA'!$K112&lt;1000)),"Envio para Sucata",IF(AND('RESUMO - LOTES E VMA'!$J112&gt;=0.05,'RESUMO - LOTES E VMA'!$J112&lt;0.4),"1% do Valor de Comparação do VMA","5% do Valor de Comparação do VMA")))</f>
        <v>1% do Valor de Comparação do VMA</v>
      </c>
      <c r="M112" s="29" t="str">
        <f>IF(AND('RESUMO - LOTES E VMA'!$L112&lt;&gt;"Envio para Sucata",'RESUMO - LOTES E VMA'!$K112&gt;=$P$2,'RESUMO - LOTES E VMA'!$H112&gt;=$Q$2,'RESUMO - LOTES E VMA'!$E112&gt;=$R$2),"Para Leilão","")</f>
        <v>Para Leilão</v>
      </c>
      <c r="N112" s="30"/>
      <c r="O112" s="31"/>
      <c r="P112" s="31"/>
      <c r="Q112" s="31"/>
      <c r="R112" s="31"/>
      <c r="S112" s="31"/>
      <c r="T112" s="31"/>
      <c r="U112" s="31"/>
      <c r="V112" s="31"/>
      <c r="W112" s="31"/>
      <c r="X112" s="31"/>
      <c r="Y112" s="31"/>
      <c r="Z112" s="31"/>
    </row>
    <row r="113" ht="15.75" customHeight="1">
      <c r="A113" s="22">
        <v>207015.0</v>
      </c>
      <c r="B113" s="23" t="str">
        <f t="array" ref="B113">INDEX('LISTA DOS ITENS'!$E$2:$E$4718,MATCH('RESUMO - LOTES E VMA'!$A113,'LISTA DOS ITENS'!$D$2:$D$4718,0))</f>
        <v>AL-03</v>
      </c>
      <c r="C113" s="24" t="str">
        <f t="array" ref="C113">IFERROR(VLOOKUP('RESUMO - LOTES E VMA'!$A113,SOBRE_EMP!$A:$B,2,0),INDEX('LISTA DOS ITENS'!$K:$K,MATCH('RESUMO - LOTES E VMA'!$A113,'LISTA DOS ITENS'!D:D,0)))</f>
        <v>SOBRE_EMP</v>
      </c>
      <c r="D113" s="24" t="str">
        <f t="array" ref="D113">INDEX('LISTA DOS ITENS'!C:C,MATCH('RESUMO - LOTES E VMA'!$A113,'LISTA DOS ITENS'!D:D,0))</f>
        <v>AGP/UN-BC</v>
      </c>
      <c r="E113" s="25">
        <f>SUMIF('LISTA DOS ITENS'!$D$2:$D$4718,'RESUMO - LOTES E VMA'!$A113,'LISTA DOS ITENS'!$P$2:$P$4718)</f>
        <v>53842.54595</v>
      </c>
      <c r="F113" s="25">
        <f>SUMIF('LISTA DOS ITENS'!$D$2:$D$4718,'RESUMO - LOTES E VMA'!$A113,'LISTA DOS ITENS'!$U$2:$U$4718)</f>
        <v>17605.62936</v>
      </c>
      <c r="G113" s="25">
        <f>SUMIF('LISTA DOS ITENS'!$D$2:$D$4718,'RESUMO - LOTES E VMA'!$A113,'LISTA DOS ITENS'!$R$2:$R$4718)</f>
        <v>194696.19</v>
      </c>
      <c r="H113" s="26">
        <f>SUMIF('LISTA DOS ITENS'!$D$2:$D$4718,'RESUMO - LOTES E VMA'!$A113,'LISTA DOS ITENS'!$S$2:$S$4718)</f>
        <v>194777.942</v>
      </c>
      <c r="I113" s="27">
        <f>COUNTIF('LISTA DOS ITENS'!$D$2:$D$4718,'RESUMO - LOTES E VMA'!$A113)</f>
        <v>35</v>
      </c>
      <c r="J113" s="28">
        <f>'RESUMO - LOTES E VMA'!$F113/'RESUMO - LOTES E VMA'!$H113</f>
        <v>0.09038820919</v>
      </c>
      <c r="K113" s="25">
        <f>IF('RESUMO - LOTES E VMA'!$J113&lt;0.05,'RESUMO - LOTES E VMA'!$H113*0.01,IF(AND('RESUMO - LOTES E VMA'!$J113&gt;=0.05,'RESUMO - LOTES E VMA'!$J113&lt;0.4),'RESUMO - LOTES E VMA'!$H113*0.01,'RESUMO - LOTES E VMA'!$H113*0.05))</f>
        <v>1947.77942</v>
      </c>
      <c r="L113" s="29" t="str">
        <f>IF(AND('RESUMO - LOTES E VMA'!$C113="SOBRE_EMP",'RESUMO - LOTES E VMA'!$G113&lt;=50000,'RESUMO - LOTES E VMA'!$K113&lt;=1000),"Envio para Sucata",IF(OR('RESUMO - LOTES E VMA'!$J113&lt;0.05,AND('RESUMO - LOTES E VMA'!$C113&lt;&gt;"SOBRE_EMP",'RESUMO - LOTES E VMA'!$E113&lt;=50000,'RESUMO - LOTES E VMA'!$K113&lt;1000)),"Envio para Sucata",IF(AND('RESUMO - LOTES E VMA'!$J113&gt;=0.05,'RESUMO - LOTES E VMA'!$J113&lt;0.4),"1% do Valor de Comparação do VMA","5% do Valor de Comparação do VMA")))</f>
        <v>1% do Valor de Comparação do VMA</v>
      </c>
      <c r="M113" s="29" t="str">
        <f>IF(AND('RESUMO - LOTES E VMA'!$L113&lt;&gt;"Envio para Sucata",'RESUMO - LOTES E VMA'!$K113&gt;=$P$2,'RESUMO - LOTES E VMA'!$H113&gt;=$Q$2,'RESUMO - LOTES E VMA'!$E113&gt;=$R$2),"Para Leilão","")</f>
        <v>Para Leilão</v>
      </c>
      <c r="N113" s="30"/>
      <c r="O113" s="31"/>
      <c r="P113" s="31"/>
      <c r="Q113" s="31"/>
      <c r="R113" s="31"/>
      <c r="S113" s="31"/>
      <c r="T113" s="31"/>
      <c r="U113" s="31"/>
      <c r="V113" s="31"/>
      <c r="W113" s="31"/>
      <c r="X113" s="31"/>
      <c r="Y113" s="31"/>
      <c r="Z113" s="31"/>
    </row>
    <row r="114" ht="15.75" customHeight="1">
      <c r="A114" s="22">
        <v>206985.0</v>
      </c>
      <c r="B114" s="23" t="str">
        <f t="array" ref="B114">INDEX('LISTA DOS ITENS'!$E$2:$E$4718,MATCH('RESUMO - LOTES E VMA'!$A114,'LISTA DOS ITENS'!$D$2:$D$4718,0))</f>
        <v>AL-03</v>
      </c>
      <c r="C114" s="24" t="str">
        <f t="array" ref="C114">IFERROR(VLOOKUP('RESUMO - LOTES E VMA'!$A114,SOBRE_EMP!$A:$B,2,0),INDEX('LISTA DOS ITENS'!$K:$K,MATCH('RESUMO - LOTES E VMA'!$A114,'LISTA DOS ITENS'!D:D,0)))</f>
        <v>CONS/NAC</v>
      </c>
      <c r="D114" s="24" t="str">
        <f t="array" ref="D114">INDEX('LISTA DOS ITENS'!C:C,MATCH('RESUMO - LOTES E VMA'!$A114,'LISTA DOS ITENS'!D:D,0))</f>
        <v>AGP/UN-BC</v>
      </c>
      <c r="E114" s="25">
        <f>SUMIF('LISTA DOS ITENS'!$D$2:$D$4718,'RESUMO - LOTES E VMA'!$A114,'LISTA DOS ITENS'!$P$2:$P$4718)</f>
        <v>53841.56177</v>
      </c>
      <c r="F114" s="25">
        <f>SUMIF('LISTA DOS ITENS'!$D$2:$D$4718,'RESUMO - LOTES E VMA'!$A114,'LISTA DOS ITENS'!$U$2:$U$4718)</f>
        <v>5060.569985</v>
      </c>
      <c r="G114" s="25">
        <f>SUMIF('LISTA DOS ITENS'!$D$2:$D$4718,'RESUMO - LOTES E VMA'!$A114,'LISTA DOS ITENS'!$R$2:$R$4718)</f>
        <v>55963.56</v>
      </c>
      <c r="H114" s="26">
        <f>SUMIF('LISTA DOS ITENS'!$D$2:$D$4718,'RESUMO - LOTES E VMA'!$A114,'LISTA DOS ITENS'!$S$2:$S$4718)</f>
        <v>57817.8</v>
      </c>
      <c r="I114" s="27">
        <f>COUNTIF('LISTA DOS ITENS'!$D$2:$D$4718,'RESUMO - LOTES E VMA'!$A114)</f>
        <v>44</v>
      </c>
      <c r="J114" s="28">
        <f>'RESUMO - LOTES E VMA'!$F114/'RESUMO - LOTES E VMA'!$H114</f>
        <v>0.0875261595</v>
      </c>
      <c r="K114" s="25">
        <f>IF('RESUMO - LOTES E VMA'!$J114&lt;0.05,'RESUMO - LOTES E VMA'!$H114*0.01,IF(AND('RESUMO - LOTES E VMA'!$J114&gt;=0.05,'RESUMO - LOTES E VMA'!$J114&lt;0.4),'RESUMO - LOTES E VMA'!$H114*0.01,'RESUMO - LOTES E VMA'!$H114*0.05))</f>
        <v>578.178</v>
      </c>
      <c r="L114" s="29" t="str">
        <f>IF(AND('RESUMO - LOTES E VMA'!$C114="SOBRE_EMP",'RESUMO - LOTES E VMA'!$G114&lt;=50000,'RESUMO - LOTES E VMA'!$K114&lt;=1000),"Envio para Sucata",IF(OR('RESUMO - LOTES E VMA'!$J114&lt;0.05,AND('RESUMO - LOTES E VMA'!$C114&lt;&gt;"SOBRE_EMP",'RESUMO - LOTES E VMA'!$E114&lt;=50000,'RESUMO - LOTES E VMA'!$K114&lt;1000)),"Envio para Sucata",IF(AND('RESUMO - LOTES E VMA'!$J114&gt;=0.05,'RESUMO - LOTES E VMA'!$J114&lt;0.4),"1% do Valor de Comparação do VMA","5% do Valor de Comparação do VMA")))</f>
        <v>1% do Valor de Comparação do VMA</v>
      </c>
      <c r="M114" s="29" t="str">
        <f>IF(AND('RESUMO - LOTES E VMA'!$L114&lt;&gt;"Envio para Sucata",'RESUMO - LOTES E VMA'!$K114&gt;=$P$2,'RESUMO - LOTES E VMA'!$H114&gt;=$Q$2,'RESUMO - LOTES E VMA'!$E114&gt;=$R$2),"Para Leilão","")</f>
        <v>Para Leilão</v>
      </c>
      <c r="N114" s="30"/>
      <c r="O114" s="31"/>
      <c r="P114" s="31"/>
      <c r="Q114" s="31"/>
      <c r="R114" s="31"/>
      <c r="S114" s="31"/>
      <c r="T114" s="31"/>
      <c r="U114" s="31"/>
      <c r="V114" s="31"/>
      <c r="W114" s="31"/>
      <c r="X114" s="31"/>
      <c r="Y114" s="31"/>
      <c r="Z114" s="31"/>
    </row>
    <row r="115" ht="15.75" customHeight="1">
      <c r="A115" s="22">
        <v>207158.0</v>
      </c>
      <c r="B115" s="23" t="str">
        <f t="array" ref="B115">INDEX('LISTA DOS ITENS'!$E$2:$E$4718,MATCH('RESUMO - LOTES E VMA'!$A115,'LISTA DOS ITENS'!$D$2:$D$4718,0))</f>
        <v>AL-03</v>
      </c>
      <c r="C115" s="24" t="str">
        <f t="array" ref="C115">IFERROR(VLOOKUP('RESUMO - LOTES E VMA'!$A115,SOBRE_EMP!$A:$B,2,0),INDEX('LISTA DOS ITENS'!$K:$K,MATCH('RESUMO - LOTES E VMA'!$A115,'LISTA DOS ITENS'!D:D,0)))</f>
        <v>SOBRE_EMP</v>
      </c>
      <c r="D115" s="24" t="str">
        <f t="array" ref="D115">INDEX('LISTA DOS ITENS'!C:C,MATCH('RESUMO - LOTES E VMA'!$A115,'LISTA DOS ITENS'!D:D,0))</f>
        <v>AGP/UN-BC</v>
      </c>
      <c r="E115" s="25">
        <f>SUMIF('LISTA DOS ITENS'!$D$2:$D$4718,'RESUMO - LOTES E VMA'!$A115,'LISTA DOS ITENS'!$P$2:$P$4718)</f>
        <v>52406.593</v>
      </c>
      <c r="F115" s="25">
        <f>SUMIF('LISTA DOS ITENS'!$D$2:$D$4718,'RESUMO - LOTES E VMA'!$A115,'LISTA DOS ITENS'!$U$2:$U$4718)</f>
        <v>3765.459</v>
      </c>
      <c r="G115" s="25">
        <f>SUMIF('LISTA DOS ITENS'!$D$2:$D$4718,'RESUMO - LOTES E VMA'!$A115,'LISTA DOS ITENS'!$R$2:$R$4718)</f>
        <v>55649.15</v>
      </c>
      <c r="H115" s="26">
        <f>SUMIF('LISTA DOS ITENS'!$D$2:$D$4718,'RESUMO - LOTES E VMA'!$A115,'LISTA DOS ITENS'!$S$2:$S$4718)</f>
        <v>56929.713</v>
      </c>
      <c r="I115" s="27">
        <f>COUNTIF('LISTA DOS ITENS'!$D$2:$D$4718,'RESUMO - LOTES E VMA'!$A115)</f>
        <v>29</v>
      </c>
      <c r="J115" s="28">
        <f>'RESUMO - LOTES E VMA'!$F115/'RESUMO - LOTES E VMA'!$H115</f>
        <v>0.06614224456</v>
      </c>
      <c r="K115" s="25">
        <f>IF('RESUMO - LOTES E VMA'!$J115&lt;0.05,'RESUMO - LOTES E VMA'!$H115*0.01,IF(AND('RESUMO - LOTES E VMA'!$J115&gt;=0.05,'RESUMO - LOTES E VMA'!$J115&lt;0.4),'RESUMO - LOTES E VMA'!$H115*0.01,'RESUMO - LOTES E VMA'!$H115*0.05))</f>
        <v>569.29713</v>
      </c>
      <c r="L115" s="29" t="str">
        <f>IF(AND('RESUMO - LOTES E VMA'!$C115="SOBRE_EMP",'RESUMO - LOTES E VMA'!$G115&lt;=50000,'RESUMO - LOTES E VMA'!$K115&lt;=1000),"Envio para Sucata",IF(OR('RESUMO - LOTES E VMA'!$J115&lt;0.05,AND('RESUMO - LOTES E VMA'!$C115&lt;&gt;"SOBRE_EMP",'RESUMO - LOTES E VMA'!$E115&lt;=50000,'RESUMO - LOTES E VMA'!$K115&lt;1000)),"Envio para Sucata",IF(AND('RESUMO - LOTES E VMA'!$J115&gt;=0.05,'RESUMO - LOTES E VMA'!$J115&lt;0.4),"1% do Valor de Comparação do VMA","5% do Valor de Comparação do VMA")))</f>
        <v>1% do Valor de Comparação do VMA</v>
      </c>
      <c r="M115" s="29" t="str">
        <f>IF(AND('RESUMO - LOTES E VMA'!$L115&lt;&gt;"Envio para Sucata",'RESUMO - LOTES E VMA'!$K115&gt;=$P$2,'RESUMO - LOTES E VMA'!$H115&gt;=$Q$2,'RESUMO - LOTES E VMA'!$E115&gt;=$R$2),"Para Leilão","")</f>
        <v>Para Leilão</v>
      </c>
      <c r="N115" s="30"/>
      <c r="O115" s="31"/>
      <c r="P115" s="31"/>
      <c r="Q115" s="31"/>
      <c r="R115" s="31"/>
      <c r="S115" s="31"/>
      <c r="T115" s="31"/>
      <c r="U115" s="31"/>
      <c r="V115" s="31"/>
      <c r="W115" s="31"/>
      <c r="X115" s="31"/>
      <c r="Y115" s="31"/>
      <c r="Z115" s="31"/>
    </row>
    <row r="116" ht="15.75" customHeight="1">
      <c r="A116" s="22">
        <v>207047.0</v>
      </c>
      <c r="B116" s="23" t="str">
        <f t="array" ref="B116">INDEX('LISTA DOS ITENS'!$E$2:$E$4718,MATCH('RESUMO - LOTES E VMA'!$A116,'LISTA DOS ITENS'!$D$2:$D$4718,0))</f>
        <v>AL-03</v>
      </c>
      <c r="C116" s="24" t="str">
        <f t="array" ref="C116">IFERROR(VLOOKUP('RESUMO - LOTES E VMA'!$A116,SOBRE_EMP!$A:$B,2,0),INDEX('LISTA DOS ITENS'!$K:$K,MATCH('RESUMO - LOTES E VMA'!$A116,'LISTA DOS ITENS'!D:D,0)))</f>
        <v>SOBRE_EMP</v>
      </c>
      <c r="D116" s="24" t="str">
        <f t="array" ref="D116">INDEX('LISTA DOS ITENS'!C:C,MATCH('RESUMO - LOTES E VMA'!$A116,'LISTA DOS ITENS'!D:D,0))</f>
        <v>AGP/UN-BC</v>
      </c>
      <c r="E116" s="25">
        <f>SUMIF('LISTA DOS ITENS'!$D$2:$D$4718,'RESUMO - LOTES E VMA'!$A116,'LISTA DOS ITENS'!$P$2:$P$4718)</f>
        <v>51082.28</v>
      </c>
      <c r="F116" s="25">
        <f>SUMIF('LISTA DOS ITENS'!$D$2:$D$4718,'RESUMO - LOTES E VMA'!$A116,'LISTA DOS ITENS'!$U$2:$U$4718)</f>
        <v>4086.821541</v>
      </c>
      <c r="G116" s="25">
        <f>SUMIF('LISTA DOS ITENS'!$D$2:$D$4718,'RESUMO - LOTES E VMA'!$A116,'LISTA DOS ITENS'!$R$2:$R$4718)</f>
        <v>62396.68</v>
      </c>
      <c r="H116" s="26">
        <f>SUMIF('LISTA DOS ITENS'!$D$2:$D$4718,'RESUMO - LOTES E VMA'!$A116,'LISTA DOS ITENS'!$S$2:$S$4718)</f>
        <v>62424.43</v>
      </c>
      <c r="I116" s="27">
        <f>COUNTIF('LISTA DOS ITENS'!$D$2:$D$4718,'RESUMO - LOTES E VMA'!$A116)</f>
        <v>24</v>
      </c>
      <c r="J116" s="28">
        <f>'RESUMO - LOTES E VMA'!$F116/'RESUMO - LOTES E VMA'!$H116</f>
        <v>0.06546830369</v>
      </c>
      <c r="K116" s="25">
        <f>IF('RESUMO - LOTES E VMA'!$J116&lt;0.05,'RESUMO - LOTES E VMA'!$H116*0.01,IF(AND('RESUMO - LOTES E VMA'!$J116&gt;=0.05,'RESUMO - LOTES E VMA'!$J116&lt;0.4),'RESUMO - LOTES E VMA'!$H116*0.01,'RESUMO - LOTES E VMA'!$H116*0.05))</f>
        <v>624.2443</v>
      </c>
      <c r="L116" s="29" t="str">
        <f>IF(AND('RESUMO - LOTES E VMA'!$C116="SOBRE_EMP",'RESUMO - LOTES E VMA'!$G116&lt;=50000,'RESUMO - LOTES E VMA'!$K116&lt;=1000),"Envio para Sucata",IF(OR('RESUMO - LOTES E VMA'!$J116&lt;0.05,AND('RESUMO - LOTES E VMA'!$C116&lt;&gt;"SOBRE_EMP",'RESUMO - LOTES E VMA'!$E116&lt;=50000,'RESUMO - LOTES E VMA'!$K116&lt;1000)),"Envio para Sucata",IF(AND('RESUMO - LOTES E VMA'!$J116&gt;=0.05,'RESUMO - LOTES E VMA'!$J116&lt;0.4),"1% do Valor de Comparação do VMA","5% do Valor de Comparação do VMA")))</f>
        <v>1% do Valor de Comparação do VMA</v>
      </c>
      <c r="M116" s="29" t="str">
        <f>IF(AND('RESUMO - LOTES E VMA'!$L116&lt;&gt;"Envio para Sucata",'RESUMO - LOTES E VMA'!$K116&gt;=$P$2,'RESUMO - LOTES E VMA'!$H116&gt;=$Q$2,'RESUMO - LOTES E VMA'!$E116&gt;=$R$2),"Para Leilão","")</f>
        <v>Para Leilão</v>
      </c>
      <c r="N116" s="30"/>
      <c r="O116" s="31"/>
      <c r="P116" s="31"/>
      <c r="Q116" s="31"/>
      <c r="R116" s="31"/>
      <c r="S116" s="31"/>
      <c r="T116" s="31"/>
      <c r="U116" s="31"/>
      <c r="V116" s="31"/>
      <c r="W116" s="31"/>
      <c r="X116" s="31"/>
      <c r="Y116" s="31"/>
      <c r="Z116" s="31"/>
    </row>
    <row r="117" ht="15.75" customHeight="1">
      <c r="A117" s="22">
        <v>207020.0</v>
      </c>
      <c r="B117" s="23" t="str">
        <f t="array" ref="B117">INDEX('LISTA DOS ITENS'!$E$2:$E$4718,MATCH('RESUMO - LOTES E VMA'!$A117,'LISTA DOS ITENS'!$D$2:$D$4718,0))</f>
        <v>AL-03</v>
      </c>
      <c r="C117" s="24" t="str">
        <f t="array" ref="C117">IFERROR(VLOOKUP('RESUMO - LOTES E VMA'!$A117,SOBRE_EMP!$A:$B,2,0),INDEX('LISTA DOS ITENS'!$K:$K,MATCH('RESUMO - LOTES E VMA'!$A117,'LISTA DOS ITENS'!D:D,0)))</f>
        <v>CONS/NAC</v>
      </c>
      <c r="D117" s="24" t="str">
        <f t="array" ref="D117">INDEX('LISTA DOS ITENS'!C:C,MATCH('RESUMO - LOTES E VMA'!$A117,'LISTA DOS ITENS'!D:D,0))</f>
        <v>AGP/UN-BC</v>
      </c>
      <c r="E117" s="25">
        <f>SUMIF('LISTA DOS ITENS'!$D$2:$D$4718,'RESUMO - LOTES E VMA'!$A117,'LISTA DOS ITENS'!$P$2:$P$4718)</f>
        <v>45797.75</v>
      </c>
      <c r="F117" s="25">
        <f>SUMIF('LISTA DOS ITENS'!$D$2:$D$4718,'RESUMO - LOTES E VMA'!$A117,'LISTA DOS ITENS'!$U$2:$U$4718)</f>
        <v>23648.85504</v>
      </c>
      <c r="G117" s="25">
        <f>SUMIF('LISTA DOS ITENS'!$D$2:$D$4718,'RESUMO - LOTES E VMA'!$A117,'LISTA DOS ITENS'!$R$2:$R$4718)</f>
        <v>57962.88</v>
      </c>
      <c r="H117" s="26">
        <f>SUMIF('LISTA DOS ITENS'!$D$2:$D$4718,'RESUMO - LOTES E VMA'!$A117,'LISTA DOS ITENS'!$S$2:$S$4718)</f>
        <v>58497.76</v>
      </c>
      <c r="I117" s="27">
        <f>COUNTIF('LISTA DOS ITENS'!$D$2:$D$4718,'RESUMO - LOTES E VMA'!$A117)</f>
        <v>15</v>
      </c>
      <c r="J117" s="28">
        <f>'RESUMO - LOTES E VMA'!$F117/'RESUMO - LOTES E VMA'!$H117</f>
        <v>0.404269412</v>
      </c>
      <c r="K117" s="25">
        <f>IF('RESUMO - LOTES E VMA'!$J117&lt;0.05,'RESUMO - LOTES E VMA'!$H117*0.01,IF(AND('RESUMO - LOTES E VMA'!$J117&gt;=0.05,'RESUMO - LOTES E VMA'!$J117&lt;0.4),'RESUMO - LOTES E VMA'!$H117*0.01,'RESUMO - LOTES E VMA'!$H117*0.05))</f>
        <v>2924.888</v>
      </c>
      <c r="L117" s="29" t="str">
        <f>IF(AND('RESUMO - LOTES E VMA'!$C117="SOBRE_EMP",'RESUMO - LOTES E VMA'!$G117&lt;=50000,'RESUMO - LOTES E VMA'!$K117&lt;=1000),"Envio para Sucata",IF(OR('RESUMO - LOTES E VMA'!$J117&lt;0.05,AND('RESUMO - LOTES E VMA'!$C117&lt;&gt;"SOBRE_EMP",'RESUMO - LOTES E VMA'!$E117&lt;=50000,'RESUMO - LOTES E VMA'!$K117&lt;1000)),"Envio para Sucata",IF(AND('RESUMO - LOTES E VMA'!$J117&gt;=0.05,'RESUMO - LOTES E VMA'!$J117&lt;0.4),"1% do Valor de Comparação do VMA","5% do Valor de Comparação do VMA")))</f>
        <v>5% do Valor de Comparação do VMA</v>
      </c>
      <c r="M117" s="29" t="str">
        <f>IF(AND('RESUMO - LOTES E VMA'!$L117&lt;&gt;"Envio para Sucata",'RESUMO - LOTES E VMA'!$K117&gt;=$P$2,'RESUMO - LOTES E VMA'!$H117&gt;=$Q$2,'RESUMO - LOTES E VMA'!$E117&gt;=$R$2),"Para Leilão","")</f>
        <v>Para Leilão</v>
      </c>
      <c r="N117" s="30"/>
      <c r="O117" s="31"/>
      <c r="P117" s="31"/>
      <c r="Q117" s="31"/>
      <c r="R117" s="31"/>
      <c r="S117" s="31"/>
      <c r="T117" s="31"/>
      <c r="U117" s="31"/>
      <c r="V117" s="31"/>
      <c r="W117" s="31"/>
      <c r="X117" s="31"/>
      <c r="Y117" s="31"/>
      <c r="Z117" s="31"/>
    </row>
    <row r="118" ht="15.75" customHeight="1">
      <c r="A118" s="22">
        <v>206704.0</v>
      </c>
      <c r="B118" s="23" t="str">
        <f t="array" ref="B118">INDEX('LISTA DOS ITENS'!$E$2:$E$4718,MATCH('RESUMO - LOTES E VMA'!$A118,'LISTA DOS ITENS'!$D$2:$D$4718,0))</f>
        <v>AL-26</v>
      </c>
      <c r="C118" s="24" t="str">
        <f t="array" ref="C118">IFERROR(VLOOKUP('RESUMO - LOTES E VMA'!$A118,SOBRE_EMP!$A:$B,2,0),INDEX('LISTA DOS ITENS'!$K:$K,MATCH('RESUMO - LOTES E VMA'!$A118,'LISTA DOS ITENS'!D:D,0)))</f>
        <v>CONS/NAC</v>
      </c>
      <c r="D118" s="24" t="str">
        <f t="array" ref="D118">INDEX('LISTA DOS ITENS'!C:C,MATCH('RESUMO - LOTES E VMA'!$A118,'LISTA DOS ITENS'!D:D,0))</f>
        <v>AGP/UN-BC</v>
      </c>
      <c r="E118" s="25">
        <f>SUMIF('LISTA DOS ITENS'!$D$2:$D$4718,'RESUMO - LOTES E VMA'!$A118,'LISTA DOS ITENS'!$P$2:$P$4718)</f>
        <v>45563.39</v>
      </c>
      <c r="F118" s="25">
        <f>SUMIF('LISTA DOS ITENS'!$D$2:$D$4718,'RESUMO - LOTES E VMA'!$A118,'LISTA DOS ITENS'!$U$2:$U$4718)</f>
        <v>18589.8876</v>
      </c>
      <c r="G118" s="25">
        <f>SUMIF('LISTA DOS ITENS'!$D$2:$D$4718,'RESUMO - LOTES E VMA'!$A118,'LISTA DOS ITENS'!$R$2:$R$4718)</f>
        <v>45563.45</v>
      </c>
      <c r="H118" s="26">
        <f>SUMIF('LISTA DOS ITENS'!$D$2:$D$4718,'RESUMO - LOTES E VMA'!$A118,'LISTA DOS ITENS'!$S$2:$S$4718)</f>
        <v>45563.56</v>
      </c>
      <c r="I118" s="27">
        <f>COUNTIF('LISTA DOS ITENS'!$D$2:$D$4718,'RESUMO - LOTES E VMA'!$A118)</f>
        <v>2</v>
      </c>
      <c r="J118" s="28">
        <f>'RESUMO - LOTES E VMA'!$F118/'RESUMO - LOTES E VMA'!$H118</f>
        <v>0.407999015</v>
      </c>
      <c r="K118" s="25">
        <f>IF('RESUMO - LOTES E VMA'!$J118&lt;0.05,'RESUMO - LOTES E VMA'!$H118*0.01,IF(AND('RESUMO - LOTES E VMA'!$J118&gt;=0.05,'RESUMO - LOTES E VMA'!$J118&lt;0.4),'RESUMO - LOTES E VMA'!$H118*0.01,'RESUMO - LOTES E VMA'!$H118*0.05))</f>
        <v>2278.178</v>
      </c>
      <c r="L118" s="29" t="str">
        <f>IF(AND('RESUMO - LOTES E VMA'!$C118="SOBRE_EMP",'RESUMO - LOTES E VMA'!$G118&lt;=50000,'RESUMO - LOTES E VMA'!$K118&lt;=1000),"Envio para Sucata",IF(OR('RESUMO - LOTES E VMA'!$J118&lt;0.05,AND('RESUMO - LOTES E VMA'!$C118&lt;&gt;"SOBRE_EMP",'RESUMO - LOTES E VMA'!$E118&lt;=50000,'RESUMO - LOTES E VMA'!$K118&lt;1000)),"Envio para Sucata",IF(AND('RESUMO - LOTES E VMA'!$J118&gt;=0.05,'RESUMO - LOTES E VMA'!$J118&lt;0.4),"1% do Valor de Comparação do VMA","5% do Valor de Comparação do VMA")))</f>
        <v>5% do Valor de Comparação do VMA</v>
      </c>
      <c r="M118" s="29" t="str">
        <f>IF(AND('RESUMO - LOTES E VMA'!$L118&lt;&gt;"Envio para Sucata",'RESUMO - LOTES E VMA'!$K118&gt;=$P$2,'RESUMO - LOTES E VMA'!$H118&gt;=$Q$2,'RESUMO - LOTES E VMA'!$E118&gt;=$R$2),"Para Leilão","")</f>
        <v>Para Leilão</v>
      </c>
      <c r="N118" s="30"/>
      <c r="O118" s="31"/>
      <c r="P118" s="31"/>
      <c r="Q118" s="31"/>
      <c r="R118" s="31"/>
      <c r="S118" s="31"/>
      <c r="T118" s="31"/>
      <c r="U118" s="31"/>
      <c r="V118" s="31"/>
      <c r="W118" s="31"/>
      <c r="X118" s="31"/>
      <c r="Y118" s="31"/>
      <c r="Z118" s="31"/>
    </row>
    <row r="119" ht="15.75" customHeight="1">
      <c r="A119" s="22">
        <v>204083.0</v>
      </c>
      <c r="B119" s="23" t="str">
        <f t="array" ref="B119">INDEX('LISTA DOS ITENS'!$E$2:$E$4718,MATCH('RESUMO - LOTES E VMA'!$A119,'LISTA DOS ITENS'!$D$2:$D$4718,0))</f>
        <v>AL-03</v>
      </c>
      <c r="C119" s="24" t="str">
        <f t="array" ref="C119">IFERROR(VLOOKUP('RESUMO - LOTES E VMA'!$A119,SOBRE_EMP!$A:$B,2,0),INDEX('LISTA DOS ITENS'!$K:$K,MATCH('RESUMO - LOTES E VMA'!$A119,'LISTA DOS ITENS'!D:D,0)))</f>
        <v>CONS/NAC</v>
      </c>
      <c r="D119" s="24" t="str">
        <f t="array" ref="D119">INDEX('LISTA DOS ITENS'!C:C,MATCH('RESUMO - LOTES E VMA'!$A119,'LISTA DOS ITENS'!D:D,0))</f>
        <v>AGP/UN-BC</v>
      </c>
      <c r="E119" s="25">
        <f>SUMIF('LISTA DOS ITENS'!$D$2:$D$4718,'RESUMO - LOTES E VMA'!$A119,'LISTA DOS ITENS'!$P$2:$P$4718)</f>
        <v>43990.75333</v>
      </c>
      <c r="F119" s="25">
        <f>SUMIF('LISTA DOS ITENS'!$D$2:$D$4718,'RESUMO - LOTES E VMA'!$A119,'LISTA DOS ITENS'!$U$2:$U$4718)</f>
        <v>9681.848434</v>
      </c>
      <c r="G119" s="25">
        <f>SUMIF('LISTA DOS ITENS'!$D$2:$D$4718,'RESUMO - LOTES E VMA'!$A119,'LISTA DOS ITENS'!$R$2:$R$4718)</f>
        <v>96651.51</v>
      </c>
      <c r="H119" s="26">
        <f>SUMIF('LISTA DOS ITENS'!$D$2:$D$4718,'RESUMO - LOTES E VMA'!$A119,'LISTA DOS ITENS'!$S$2:$S$4718)</f>
        <v>116826.43</v>
      </c>
      <c r="I119" s="27">
        <f>COUNTIF('LISTA DOS ITENS'!$D$2:$D$4718,'RESUMO - LOTES E VMA'!$A119)</f>
        <v>6</v>
      </c>
      <c r="J119" s="28">
        <f>'RESUMO - LOTES E VMA'!$F119/'RESUMO - LOTES E VMA'!$H119</f>
        <v>0.08287378493</v>
      </c>
      <c r="K119" s="25">
        <f>IF('RESUMO - LOTES E VMA'!$J119&lt;0.05,'RESUMO - LOTES E VMA'!$H119*0.01,IF(AND('RESUMO - LOTES E VMA'!$J119&gt;=0.05,'RESUMO - LOTES E VMA'!$J119&lt;0.4),'RESUMO - LOTES E VMA'!$H119*0.01,'RESUMO - LOTES E VMA'!$H119*0.05))</f>
        <v>1168.2643</v>
      </c>
      <c r="L119" s="29" t="str">
        <f>IF(AND('RESUMO - LOTES E VMA'!$C119="SOBRE_EMP",'RESUMO - LOTES E VMA'!$G119&lt;=50000,'RESUMO - LOTES E VMA'!$K119&lt;=1000),"Envio para Sucata",IF(OR('RESUMO - LOTES E VMA'!$J119&lt;0.05,AND('RESUMO - LOTES E VMA'!$C119&lt;&gt;"SOBRE_EMP",'RESUMO - LOTES E VMA'!$E119&lt;=50000,'RESUMO - LOTES E VMA'!$K119&lt;1000)),"Envio para Sucata",IF(AND('RESUMO - LOTES E VMA'!$J119&gt;=0.05,'RESUMO - LOTES E VMA'!$J119&lt;0.4),"1% do Valor de Comparação do VMA","5% do Valor de Comparação do VMA")))</f>
        <v>1% do Valor de Comparação do VMA</v>
      </c>
      <c r="M119" s="29" t="str">
        <f>IF(AND('RESUMO - LOTES E VMA'!$L119&lt;&gt;"Envio para Sucata",'RESUMO - LOTES E VMA'!$K119&gt;=$P$2,'RESUMO - LOTES E VMA'!$H119&gt;=$Q$2,'RESUMO - LOTES E VMA'!$E119&gt;=$R$2),"Para Leilão","")</f>
        <v>Para Leilão</v>
      </c>
      <c r="N119" s="30"/>
      <c r="O119" s="31"/>
      <c r="P119" s="31"/>
      <c r="Q119" s="31"/>
      <c r="R119" s="31"/>
      <c r="S119" s="31"/>
      <c r="T119" s="31"/>
      <c r="U119" s="31"/>
      <c r="V119" s="31"/>
      <c r="W119" s="31"/>
      <c r="X119" s="31"/>
      <c r="Y119" s="31"/>
      <c r="Z119" s="31"/>
    </row>
    <row r="120" ht="15.75" customHeight="1">
      <c r="A120" s="22">
        <v>208672.0</v>
      </c>
      <c r="B120" s="23" t="str">
        <f t="array" ref="B120">INDEX('LISTA DOS ITENS'!$E$2:$E$4718,MATCH('RESUMO - LOTES E VMA'!$A120,'LISTA DOS ITENS'!$D$2:$D$4718,0))</f>
        <v>AL-03</v>
      </c>
      <c r="C120" s="24" t="str">
        <f t="array" ref="C120">IFERROR(VLOOKUP('RESUMO - LOTES E VMA'!$A120,SOBRE_EMP!$A:$B,2,0),INDEX('LISTA DOS ITENS'!$K:$K,MATCH('RESUMO - LOTES E VMA'!$A120,'LISTA DOS ITENS'!D:D,0)))</f>
        <v>CONS/NAC</v>
      </c>
      <c r="D120" s="24" t="str">
        <f t="array" ref="D120">INDEX('LISTA DOS ITENS'!C:C,MATCH('RESUMO - LOTES E VMA'!$A120,'LISTA DOS ITENS'!D:D,0))</f>
        <v>SUB/EQSB</v>
      </c>
      <c r="E120" s="25">
        <f>SUMIF('LISTA DOS ITENS'!$D$2:$D$4718,'RESUMO - LOTES E VMA'!$A120,'LISTA DOS ITENS'!$P$2:$P$4718)</f>
        <v>43959.92</v>
      </c>
      <c r="F120" s="25">
        <f>SUMIF('LISTA DOS ITENS'!$D$2:$D$4718,'RESUMO - LOTES E VMA'!$A120,'LISTA DOS ITENS'!$U$2:$U$4718)</f>
        <v>28033.3334</v>
      </c>
      <c r="G120" s="25">
        <f>SUMIF('LISTA DOS ITENS'!$D$2:$D$4718,'RESUMO - LOTES E VMA'!$A120,'LISTA DOS ITENS'!$R$2:$R$4718)</f>
        <v>43959.88</v>
      </c>
      <c r="H120" s="26">
        <f>SUMIF('LISTA DOS ITENS'!$D$2:$D$4718,'RESUMO - LOTES E VMA'!$A120,'LISTA DOS ITENS'!$S$2:$S$4718)</f>
        <v>43959.92</v>
      </c>
      <c r="I120" s="27">
        <f>COUNTIF('LISTA DOS ITENS'!$D$2:$D$4718,'RESUMO - LOTES E VMA'!$A120)</f>
        <v>4</v>
      </c>
      <c r="J120" s="28">
        <f>'RESUMO - LOTES E VMA'!$F120/'RESUMO - LOTES E VMA'!$H120</f>
        <v>0.6377021024</v>
      </c>
      <c r="K120" s="25">
        <f>IF('RESUMO - LOTES E VMA'!$J120&lt;0.05,'RESUMO - LOTES E VMA'!$H120*0.01,IF(AND('RESUMO - LOTES E VMA'!$J120&gt;=0.05,'RESUMO - LOTES E VMA'!$J120&lt;0.4),'RESUMO - LOTES E VMA'!$H120*0.01,'RESUMO - LOTES E VMA'!$H120*0.05))</f>
        <v>2197.996</v>
      </c>
      <c r="L120" s="29" t="str">
        <f>IF(AND('RESUMO - LOTES E VMA'!$C120="SOBRE_EMP",'RESUMO - LOTES E VMA'!$G120&lt;=50000,'RESUMO - LOTES E VMA'!$K120&lt;=1000),"Envio para Sucata",IF(OR('RESUMO - LOTES E VMA'!$J120&lt;0.05,AND('RESUMO - LOTES E VMA'!$C120&lt;&gt;"SOBRE_EMP",'RESUMO - LOTES E VMA'!$E120&lt;=50000,'RESUMO - LOTES E VMA'!$K120&lt;1000)),"Envio para Sucata",IF(AND('RESUMO - LOTES E VMA'!$J120&gt;=0.05,'RESUMO - LOTES E VMA'!$J120&lt;0.4),"1% do Valor de Comparação do VMA","5% do Valor de Comparação do VMA")))</f>
        <v>5% do Valor de Comparação do VMA</v>
      </c>
      <c r="M120" s="29" t="str">
        <f>IF(AND('RESUMO - LOTES E VMA'!$L120&lt;&gt;"Envio para Sucata",'RESUMO - LOTES E VMA'!$K120&gt;=$P$2,'RESUMO - LOTES E VMA'!$H120&gt;=$Q$2,'RESUMO - LOTES E VMA'!$E120&gt;=$R$2),"Para Leilão","")</f>
        <v>Para Leilão</v>
      </c>
      <c r="N120" s="30"/>
      <c r="O120" s="31"/>
      <c r="P120" s="31"/>
      <c r="Q120" s="31"/>
      <c r="R120" s="31"/>
      <c r="S120" s="31"/>
      <c r="T120" s="31"/>
      <c r="U120" s="31"/>
      <c r="V120" s="31"/>
      <c r="W120" s="31"/>
      <c r="X120" s="31"/>
      <c r="Y120" s="31"/>
      <c r="Z120" s="31"/>
    </row>
    <row r="121" ht="15.75" customHeight="1">
      <c r="A121" s="22">
        <v>206446.0</v>
      </c>
      <c r="B121" s="23" t="str">
        <f t="array" ref="B121">INDEX('LISTA DOS ITENS'!$E$2:$E$4718,MATCH('RESUMO - LOTES E VMA'!$A121,'LISTA DOS ITENS'!$D$2:$D$4718,0))</f>
        <v>AL-03</v>
      </c>
      <c r="C121" s="24" t="str">
        <f t="array" ref="C121">IFERROR(VLOOKUP('RESUMO - LOTES E VMA'!$A121,SOBRE_EMP!$A:$B,2,0),INDEX('LISTA DOS ITENS'!$K:$K,MATCH('RESUMO - LOTES E VMA'!$A121,'LISTA DOS ITENS'!D:D,0)))</f>
        <v>CONS/IMP</v>
      </c>
      <c r="D121" s="24" t="str">
        <f t="array" ref="D121">INDEX('LISTA DOS ITENS'!C:C,MATCH('RESUMO - LOTES E VMA'!$A121,'LISTA DOS ITENS'!D:D,0))</f>
        <v>AGP/UN-BC</v>
      </c>
      <c r="E121" s="25">
        <f>SUMIF('LISTA DOS ITENS'!$D$2:$D$4718,'RESUMO - LOTES E VMA'!$A121,'LISTA DOS ITENS'!$P$2:$P$4718)</f>
        <v>43613.38</v>
      </c>
      <c r="F121" s="25">
        <f>SUMIF('LISTA DOS ITENS'!$D$2:$D$4718,'RESUMO - LOTES E VMA'!$A121,'LISTA DOS ITENS'!$U$2:$U$4718)</f>
        <v>17794.25088</v>
      </c>
      <c r="G121" s="25">
        <f>SUMIF('LISTA DOS ITENS'!$D$2:$D$4718,'RESUMO - LOTES E VMA'!$A121,'LISTA DOS ITENS'!$R$2:$R$4718)</f>
        <v>43613.36</v>
      </c>
      <c r="H121" s="26">
        <f>SUMIF('LISTA DOS ITENS'!$D$2:$D$4718,'RESUMO - LOTES E VMA'!$A121,'LISTA DOS ITENS'!$S$2:$S$4718)</f>
        <v>43613.51</v>
      </c>
      <c r="I121" s="27">
        <f>COUNTIF('LISTA DOS ITENS'!$D$2:$D$4718,'RESUMO - LOTES E VMA'!$A121)</f>
        <v>7</v>
      </c>
      <c r="J121" s="28">
        <f>'RESUMO - LOTES E VMA'!$F121/'RESUMO - LOTES E VMA'!$H121</f>
        <v>0.4079985968</v>
      </c>
      <c r="K121" s="25">
        <f>IF('RESUMO - LOTES E VMA'!$J121&lt;0.05,'RESUMO - LOTES E VMA'!$H121*0.01,IF(AND('RESUMO - LOTES E VMA'!$J121&gt;=0.05,'RESUMO - LOTES E VMA'!$J121&lt;0.4),'RESUMO - LOTES E VMA'!$H121*0.01,'RESUMO - LOTES E VMA'!$H121*0.05))</f>
        <v>2180.6755</v>
      </c>
      <c r="L121" s="29" t="str">
        <f>IF(AND('RESUMO - LOTES E VMA'!$C121="SOBRE_EMP",'RESUMO - LOTES E VMA'!$G121&lt;=50000,'RESUMO - LOTES E VMA'!$K121&lt;=1000),"Envio para Sucata",IF(OR('RESUMO - LOTES E VMA'!$J121&lt;0.05,AND('RESUMO - LOTES E VMA'!$C121&lt;&gt;"SOBRE_EMP",'RESUMO - LOTES E VMA'!$E121&lt;=50000,'RESUMO - LOTES E VMA'!$K121&lt;1000)),"Envio para Sucata",IF(AND('RESUMO - LOTES E VMA'!$J121&gt;=0.05,'RESUMO - LOTES E VMA'!$J121&lt;0.4),"1% do Valor de Comparação do VMA","5% do Valor de Comparação do VMA")))</f>
        <v>5% do Valor de Comparação do VMA</v>
      </c>
      <c r="M121" s="29" t="str">
        <f>IF(AND('RESUMO - LOTES E VMA'!$L121&lt;&gt;"Envio para Sucata",'RESUMO - LOTES E VMA'!$K121&gt;=$P$2,'RESUMO - LOTES E VMA'!$H121&gt;=$Q$2,'RESUMO - LOTES E VMA'!$E121&gt;=$R$2),"Para Leilão","")</f>
        <v>Para Leilão</v>
      </c>
      <c r="N121" s="30"/>
      <c r="O121" s="31"/>
      <c r="P121" s="31"/>
      <c r="Q121" s="31"/>
      <c r="R121" s="31"/>
      <c r="S121" s="31"/>
      <c r="T121" s="31"/>
      <c r="U121" s="31"/>
      <c r="V121" s="31"/>
      <c r="W121" s="31"/>
      <c r="X121" s="31"/>
      <c r="Y121" s="31"/>
      <c r="Z121" s="31"/>
    </row>
    <row r="122" ht="15.75" customHeight="1">
      <c r="A122" s="22">
        <v>207454.0</v>
      </c>
      <c r="B122" s="23" t="str">
        <f t="array" ref="B122">INDEX('LISTA DOS ITENS'!$E$2:$E$4718,MATCH('RESUMO - LOTES E VMA'!$A122,'LISTA DOS ITENS'!$D$2:$D$4718,0))</f>
        <v>AL-26</v>
      </c>
      <c r="C122" s="24" t="str">
        <f t="array" ref="C122">IFERROR(VLOOKUP('RESUMO - LOTES E VMA'!$A122,SOBRE_EMP!$A:$B,2,0),INDEX('LISTA DOS ITENS'!$K:$K,MATCH('RESUMO - LOTES E VMA'!$A122,'LISTA DOS ITENS'!D:D,0)))</f>
        <v>SOBRE_EMP</v>
      </c>
      <c r="D122" s="24" t="str">
        <f t="array" ref="D122">INDEX('LISTA DOS ITENS'!C:C,MATCH('RESUMO - LOTES E VMA'!$A122,'LISTA DOS ITENS'!D:D,0))</f>
        <v>AGP/UN-BC</v>
      </c>
      <c r="E122" s="25">
        <f>SUMIF('LISTA DOS ITENS'!$D$2:$D$4718,'RESUMO - LOTES E VMA'!$A122,'LISTA DOS ITENS'!$P$2:$P$4718)</f>
        <v>40417.57716</v>
      </c>
      <c r="F122" s="25">
        <f>SUMIF('LISTA DOS ITENS'!$D$2:$D$4718,'RESUMO - LOTES E VMA'!$A122,'LISTA DOS ITENS'!$U$2:$U$4718)</f>
        <v>13066.58903</v>
      </c>
      <c r="G122" s="25">
        <f>SUMIF('LISTA DOS ITENS'!$D$2:$D$4718,'RESUMO - LOTES E VMA'!$A122,'LISTA DOS ITENS'!$R$2:$R$4718)</f>
        <v>132932.6</v>
      </c>
      <c r="H122" s="26">
        <f>SUMIF('LISTA DOS ITENS'!$D$2:$D$4718,'RESUMO - LOTES E VMA'!$A122,'LISTA DOS ITENS'!$S$2:$S$4718)</f>
        <v>134900.38</v>
      </c>
      <c r="I122" s="27">
        <f>COUNTIF('LISTA DOS ITENS'!$D$2:$D$4718,'RESUMO - LOTES E VMA'!$A122)</f>
        <v>98</v>
      </c>
      <c r="J122" s="28">
        <f>'RESUMO - LOTES E VMA'!$F122/'RESUMO - LOTES E VMA'!$H122</f>
        <v>0.09686102463</v>
      </c>
      <c r="K122" s="25">
        <f>IF('RESUMO - LOTES E VMA'!$J122&lt;0.05,'RESUMO - LOTES E VMA'!$H122*0.01,IF(AND('RESUMO - LOTES E VMA'!$J122&gt;=0.05,'RESUMO - LOTES E VMA'!$J122&lt;0.4),'RESUMO - LOTES E VMA'!$H122*0.01,'RESUMO - LOTES E VMA'!$H122*0.05))</f>
        <v>1349.0038</v>
      </c>
      <c r="L122" s="29" t="str">
        <f>IF(AND('RESUMO - LOTES E VMA'!$C122="SOBRE_EMP",'RESUMO - LOTES E VMA'!$G122&lt;=50000,'RESUMO - LOTES E VMA'!$K122&lt;=1000),"Envio para Sucata",IF(OR('RESUMO - LOTES E VMA'!$J122&lt;0.05,AND('RESUMO - LOTES E VMA'!$C122&lt;&gt;"SOBRE_EMP",'RESUMO - LOTES E VMA'!$E122&lt;=50000,'RESUMO - LOTES E VMA'!$K122&lt;1000)),"Envio para Sucata",IF(AND('RESUMO - LOTES E VMA'!$J122&gt;=0.05,'RESUMO - LOTES E VMA'!$J122&lt;0.4),"1% do Valor de Comparação do VMA","5% do Valor de Comparação do VMA")))</f>
        <v>1% do Valor de Comparação do VMA</v>
      </c>
      <c r="M122" s="29" t="str">
        <f>IF(AND('RESUMO - LOTES E VMA'!$L122&lt;&gt;"Envio para Sucata",'RESUMO - LOTES E VMA'!$K122&gt;=$P$2,'RESUMO - LOTES E VMA'!$H122&gt;=$Q$2,'RESUMO - LOTES E VMA'!$E122&gt;=$R$2),"Para Leilão","")</f>
        <v>Para Leilão</v>
      </c>
      <c r="N122" s="30"/>
      <c r="O122" s="31"/>
      <c r="P122" s="31"/>
      <c r="Q122" s="31"/>
      <c r="R122" s="31"/>
      <c r="S122" s="31"/>
      <c r="T122" s="31"/>
      <c r="U122" s="31"/>
      <c r="V122" s="31"/>
      <c r="W122" s="31"/>
      <c r="X122" s="31"/>
      <c r="Y122" s="31"/>
      <c r="Z122" s="31"/>
    </row>
    <row r="123" ht="15.75" customHeight="1">
      <c r="A123" s="22">
        <v>207116.0</v>
      </c>
      <c r="B123" s="23" t="str">
        <f t="array" ref="B123">INDEX('LISTA DOS ITENS'!$E$2:$E$4718,MATCH('RESUMO - LOTES E VMA'!$A123,'LISTA DOS ITENS'!$D$2:$D$4718,0))</f>
        <v>AL-03</v>
      </c>
      <c r="C123" s="24" t="str">
        <f t="array" ref="C123">IFERROR(VLOOKUP('RESUMO - LOTES E VMA'!$A123,SOBRE_EMP!$A:$B,2,0),INDEX('LISTA DOS ITENS'!$K:$K,MATCH('RESUMO - LOTES E VMA'!$A123,'LISTA DOS ITENS'!D:D,0)))</f>
        <v>SOBRE_EMP</v>
      </c>
      <c r="D123" s="24" t="str">
        <f t="array" ref="D123">INDEX('LISTA DOS ITENS'!C:C,MATCH('RESUMO - LOTES E VMA'!$A123,'LISTA DOS ITENS'!D:D,0))</f>
        <v>AGP/UN-BC</v>
      </c>
      <c r="E123" s="25">
        <f>SUMIF('LISTA DOS ITENS'!$D$2:$D$4718,'RESUMO - LOTES E VMA'!$A123,'LISTA DOS ITENS'!$P$2:$P$4718)</f>
        <v>35974.35549</v>
      </c>
      <c r="F123" s="25">
        <f>SUMIF('LISTA DOS ITENS'!$D$2:$D$4718,'RESUMO - LOTES E VMA'!$A123,'LISTA DOS ITENS'!$U$2:$U$4718)</f>
        <v>2299608.329</v>
      </c>
      <c r="G123" s="25">
        <f>SUMIF('LISTA DOS ITENS'!$D$2:$D$4718,'RESUMO - LOTES E VMA'!$A123,'LISTA DOS ITENS'!$R$2:$R$4718)</f>
        <v>45857693.63</v>
      </c>
      <c r="H123" s="26">
        <f>SUMIF('LISTA DOS ITENS'!$D$2:$D$4718,'RESUMO - LOTES E VMA'!$A123,'LISTA DOS ITENS'!$S$2:$S$4718)</f>
        <v>45859817.52</v>
      </c>
      <c r="I123" s="27">
        <f>COUNTIF('LISTA DOS ITENS'!$D$2:$D$4718,'RESUMO - LOTES E VMA'!$A123)</f>
        <v>145</v>
      </c>
      <c r="J123" s="28">
        <f>'RESUMO - LOTES E VMA'!$F123/'RESUMO - LOTES E VMA'!$H123</f>
        <v>0.05014429741</v>
      </c>
      <c r="K123" s="25">
        <f>IF('RESUMO - LOTES E VMA'!$J123&lt;0.05,'RESUMO - LOTES E VMA'!$H123*0.01,IF(AND('RESUMO - LOTES E VMA'!$J123&gt;=0.05,'RESUMO - LOTES E VMA'!$J123&lt;0.4),'RESUMO - LOTES E VMA'!$H123*0.01,'RESUMO - LOTES E VMA'!$H123*0.05))</f>
        <v>458598.1752</v>
      </c>
      <c r="L123" s="29" t="str">
        <f>IF(AND('RESUMO - LOTES E VMA'!$C123="SOBRE_EMP",'RESUMO - LOTES E VMA'!$G123&lt;=50000,'RESUMO - LOTES E VMA'!$K123&lt;=1000),"Envio para Sucata",IF(OR('RESUMO - LOTES E VMA'!$J123&lt;0.05,AND('RESUMO - LOTES E VMA'!$C123&lt;&gt;"SOBRE_EMP",'RESUMO - LOTES E VMA'!$E123&lt;=50000,'RESUMO - LOTES E VMA'!$K123&lt;1000)),"Envio para Sucata",IF(AND('RESUMO - LOTES E VMA'!$J123&gt;=0.05,'RESUMO - LOTES E VMA'!$J123&lt;0.4),"1% do Valor de Comparação do VMA","5% do Valor de Comparação do VMA")))</f>
        <v>1% do Valor de Comparação do VMA</v>
      </c>
      <c r="M123" s="29" t="str">
        <f>IF(AND('RESUMO - LOTES E VMA'!$L123&lt;&gt;"Envio para Sucata",'RESUMO - LOTES E VMA'!$K123&gt;=$P$2,'RESUMO - LOTES E VMA'!$H123&gt;=$Q$2,'RESUMO - LOTES E VMA'!$E123&gt;=$R$2),"Para Leilão","")</f>
        <v>Para Leilão</v>
      </c>
      <c r="N123" s="30"/>
      <c r="O123" s="31"/>
      <c r="P123" s="31"/>
      <c r="Q123" s="31"/>
      <c r="R123" s="31"/>
      <c r="S123" s="31"/>
      <c r="T123" s="31"/>
      <c r="U123" s="31"/>
      <c r="V123" s="31"/>
      <c r="W123" s="31"/>
      <c r="X123" s="31"/>
      <c r="Y123" s="31"/>
      <c r="Z123" s="31"/>
    </row>
    <row r="124" ht="15.75" customHeight="1">
      <c r="A124" s="22">
        <v>205317.0</v>
      </c>
      <c r="B124" s="23" t="str">
        <f t="array" ref="B124">INDEX('LISTA DOS ITENS'!$E$2:$E$4718,MATCH('RESUMO - LOTES E VMA'!$A124,'LISTA DOS ITENS'!$D$2:$D$4718,0))</f>
        <v>AL-03</v>
      </c>
      <c r="C124" s="24" t="str">
        <f t="array" ref="C124">IFERROR(VLOOKUP('RESUMO - LOTES E VMA'!$A124,SOBRE_EMP!$A:$B,2,0),INDEX('LISTA DOS ITENS'!$K:$K,MATCH('RESUMO - LOTES E VMA'!$A124,'LISTA DOS ITENS'!D:D,0)))</f>
        <v>CONS/NAC</v>
      </c>
      <c r="D124" s="24" t="str">
        <f t="array" ref="D124">INDEX('LISTA DOS ITENS'!C:C,MATCH('RESUMO - LOTES E VMA'!$A124,'LISTA DOS ITENS'!D:D,0))</f>
        <v>AGP/UN-ES</v>
      </c>
      <c r="E124" s="25">
        <f>SUMIF('LISTA DOS ITENS'!$D$2:$D$4718,'RESUMO - LOTES E VMA'!$A124,'LISTA DOS ITENS'!$P$2:$P$4718)</f>
        <v>35405.81</v>
      </c>
      <c r="F124" s="25">
        <f>SUMIF('LISTA DOS ITENS'!$D$2:$D$4718,'RESUMO - LOTES E VMA'!$A124,'LISTA DOS ITENS'!$U$2:$U$4718)</f>
        <v>35405.81</v>
      </c>
      <c r="G124" s="25">
        <f>SUMIF('LISTA DOS ITENS'!$D$2:$D$4718,'RESUMO - LOTES E VMA'!$A124,'LISTA DOS ITENS'!$R$2:$R$4718)</f>
        <v>35405.81</v>
      </c>
      <c r="H124" s="26">
        <f>SUMIF('LISTA DOS ITENS'!$D$2:$D$4718,'RESUMO - LOTES E VMA'!$A124,'LISTA DOS ITENS'!$S$2:$S$4718)</f>
        <v>35405.81</v>
      </c>
      <c r="I124" s="27">
        <f>COUNTIF('LISTA DOS ITENS'!$D$2:$D$4718,'RESUMO - LOTES E VMA'!$A124)</f>
        <v>1</v>
      </c>
      <c r="J124" s="28">
        <f>'RESUMO - LOTES E VMA'!$F124/'RESUMO - LOTES E VMA'!$H124</f>
        <v>1</v>
      </c>
      <c r="K124" s="25">
        <f>IF('RESUMO - LOTES E VMA'!$J124&lt;0.05,'RESUMO - LOTES E VMA'!$H124*0.01,IF(AND('RESUMO - LOTES E VMA'!$J124&gt;=0.05,'RESUMO - LOTES E VMA'!$J124&lt;0.4),'RESUMO - LOTES E VMA'!$H124*0.01,'RESUMO - LOTES E VMA'!$H124*0.05))</f>
        <v>1770.2905</v>
      </c>
      <c r="L124" s="29" t="str">
        <f>IF(AND('RESUMO - LOTES E VMA'!$C124="SOBRE_EMP",'RESUMO - LOTES E VMA'!$G124&lt;=50000,'RESUMO - LOTES E VMA'!$K124&lt;=1000),"Envio para Sucata",IF(OR('RESUMO - LOTES E VMA'!$J124&lt;0.05,AND('RESUMO - LOTES E VMA'!$C124&lt;&gt;"SOBRE_EMP",'RESUMO - LOTES E VMA'!$E124&lt;=50000,'RESUMO - LOTES E VMA'!$K124&lt;1000)),"Envio para Sucata",IF(AND('RESUMO - LOTES E VMA'!$J124&gt;=0.05,'RESUMO - LOTES E VMA'!$J124&lt;0.4),"1% do Valor de Comparação do VMA","5% do Valor de Comparação do VMA")))</f>
        <v>5% do Valor de Comparação do VMA</v>
      </c>
      <c r="M124" s="29" t="str">
        <f>IF(AND('RESUMO - LOTES E VMA'!$L124&lt;&gt;"Envio para Sucata",'RESUMO - LOTES E VMA'!$K124&gt;=$P$2,'RESUMO - LOTES E VMA'!$H124&gt;=$Q$2,'RESUMO - LOTES E VMA'!$E124&gt;=$R$2),"Para Leilão","")</f>
        <v>Para Leilão</v>
      </c>
      <c r="N124" s="30"/>
      <c r="O124" s="31"/>
      <c r="P124" s="31"/>
      <c r="Q124" s="31"/>
      <c r="R124" s="31"/>
      <c r="S124" s="31"/>
      <c r="T124" s="31"/>
      <c r="U124" s="31"/>
      <c r="V124" s="31"/>
      <c r="W124" s="31"/>
      <c r="X124" s="31"/>
      <c r="Y124" s="31"/>
      <c r="Z124" s="31"/>
    </row>
    <row r="125" ht="15.75" customHeight="1">
      <c r="A125" s="22">
        <v>207282.0</v>
      </c>
      <c r="B125" s="23" t="str">
        <f t="array" ref="B125">INDEX('LISTA DOS ITENS'!$E$2:$E$4718,MATCH('RESUMO - LOTES E VMA'!$A125,'LISTA DOS ITENS'!$D$2:$D$4718,0))</f>
        <v>AL-03</v>
      </c>
      <c r="C125" s="24" t="str">
        <f t="array" ref="C125">IFERROR(VLOOKUP('RESUMO - LOTES E VMA'!$A125,SOBRE_EMP!$A:$B,2,0),INDEX('LISTA DOS ITENS'!$K:$K,MATCH('RESUMO - LOTES E VMA'!$A125,'LISTA DOS ITENS'!D:D,0)))</f>
        <v>SOBRE_EMP</v>
      </c>
      <c r="D125" s="24" t="str">
        <f t="array" ref="D125">INDEX('LISTA DOS ITENS'!C:C,MATCH('RESUMO - LOTES E VMA'!$A125,'LISTA DOS ITENS'!D:D,0))</f>
        <v>AGP/UN-BC</v>
      </c>
      <c r="E125" s="25">
        <f>SUMIF('LISTA DOS ITENS'!$D$2:$D$4718,'RESUMO - LOTES E VMA'!$A125,'LISTA DOS ITENS'!$P$2:$P$4718)</f>
        <v>32844.37</v>
      </c>
      <c r="F125" s="25">
        <f>SUMIF('LISTA DOS ITENS'!$D$2:$D$4718,'RESUMO - LOTES E VMA'!$A125,'LISTA DOS ITENS'!$U$2:$U$4718)</f>
        <v>2780.587709</v>
      </c>
      <c r="G125" s="25">
        <f>SUMIF('LISTA DOS ITENS'!$D$2:$D$4718,'RESUMO - LOTES E VMA'!$A125,'LISTA DOS ITENS'!$R$2:$R$4718)</f>
        <v>52317.14</v>
      </c>
      <c r="H125" s="26">
        <f>SUMIF('LISTA DOS ITENS'!$D$2:$D$4718,'RESUMO - LOTES E VMA'!$A125,'LISTA DOS ITENS'!$S$2:$S$4718)</f>
        <v>52317.14</v>
      </c>
      <c r="I125" s="27">
        <f>COUNTIF('LISTA DOS ITENS'!$D$2:$D$4718,'RESUMO - LOTES E VMA'!$A125)</f>
        <v>4</v>
      </c>
      <c r="J125" s="28">
        <f>'RESUMO - LOTES E VMA'!$F125/'RESUMO - LOTES E VMA'!$H125</f>
        <v>0.05314869484</v>
      </c>
      <c r="K125" s="25">
        <f>IF('RESUMO - LOTES E VMA'!$J125&lt;0.05,'RESUMO - LOTES E VMA'!$H125*0.01,IF(AND('RESUMO - LOTES E VMA'!$J125&gt;=0.05,'RESUMO - LOTES E VMA'!$J125&lt;0.4),'RESUMO - LOTES E VMA'!$H125*0.01,'RESUMO - LOTES E VMA'!$H125*0.05))</f>
        <v>523.1714</v>
      </c>
      <c r="L125" s="29" t="str">
        <f>IF(AND('RESUMO - LOTES E VMA'!$C125="SOBRE_EMP",'RESUMO - LOTES E VMA'!$G125&lt;=50000,'RESUMO - LOTES E VMA'!$K125&lt;=1000),"Envio para Sucata",IF(OR('RESUMO - LOTES E VMA'!$J125&lt;0.05,AND('RESUMO - LOTES E VMA'!$C125&lt;&gt;"SOBRE_EMP",'RESUMO - LOTES E VMA'!$E125&lt;=50000,'RESUMO - LOTES E VMA'!$K125&lt;1000)),"Envio para Sucata",IF(AND('RESUMO - LOTES E VMA'!$J125&gt;=0.05,'RESUMO - LOTES E VMA'!$J125&lt;0.4),"1% do Valor de Comparação do VMA","5% do Valor de Comparação do VMA")))</f>
        <v>1% do Valor de Comparação do VMA</v>
      </c>
      <c r="M125" s="29" t="str">
        <f>IF(AND('RESUMO - LOTES E VMA'!$L125&lt;&gt;"Envio para Sucata",'RESUMO - LOTES E VMA'!$K125&gt;=$P$2,'RESUMO - LOTES E VMA'!$H125&gt;=$Q$2,'RESUMO - LOTES E VMA'!$E125&gt;=$R$2),"Para Leilão","")</f>
        <v>Para Leilão</v>
      </c>
      <c r="N125" s="30"/>
      <c r="O125" s="31"/>
      <c r="P125" s="31"/>
      <c r="Q125" s="31"/>
      <c r="R125" s="31"/>
      <c r="S125" s="31"/>
      <c r="T125" s="31"/>
      <c r="U125" s="31"/>
      <c r="V125" s="31"/>
      <c r="W125" s="31"/>
      <c r="X125" s="31"/>
      <c r="Y125" s="31"/>
      <c r="Z125" s="31"/>
    </row>
    <row r="126" ht="15.75" customHeight="1">
      <c r="A126" s="22">
        <v>206560.0</v>
      </c>
      <c r="B126" s="23" t="str">
        <f t="array" ref="B126">INDEX('LISTA DOS ITENS'!$E$2:$E$4718,MATCH('RESUMO - LOTES E VMA'!$A126,'LISTA DOS ITENS'!$D$2:$D$4718,0))</f>
        <v>AL-03</v>
      </c>
      <c r="C126" s="24" t="str">
        <f t="array" ref="C126">IFERROR(VLOOKUP('RESUMO - LOTES E VMA'!$A126,SOBRE_EMP!$A:$B,2,0),INDEX('LISTA DOS ITENS'!$K:$K,MATCH('RESUMO - LOTES E VMA'!$A126,'LISTA DOS ITENS'!D:D,0)))</f>
        <v>CONS/NAC</v>
      </c>
      <c r="D126" s="24" t="str">
        <f t="array" ref="D126">INDEX('LISTA DOS ITENS'!C:C,MATCH('RESUMO - LOTES E VMA'!$A126,'LISTA DOS ITENS'!D:D,0))</f>
        <v>AGP/UN-BC</v>
      </c>
      <c r="E126" s="25">
        <f>SUMIF('LISTA DOS ITENS'!$D$2:$D$4718,'RESUMO - LOTES E VMA'!$A126,'LISTA DOS ITENS'!$P$2:$P$4718)</f>
        <v>30606.74</v>
      </c>
      <c r="F126" s="25">
        <f>SUMIF('LISTA DOS ITENS'!$D$2:$D$4718,'RESUMO - LOTES E VMA'!$A126,'LISTA DOS ITENS'!$U$2:$U$4718)</f>
        <v>12487.54992</v>
      </c>
      <c r="G126" s="25">
        <f>SUMIF('LISTA DOS ITENS'!$D$2:$D$4718,'RESUMO - LOTES E VMA'!$A126,'LISTA DOS ITENS'!$R$2:$R$4718)</f>
        <v>30606.74</v>
      </c>
      <c r="H126" s="26">
        <f>SUMIF('LISTA DOS ITENS'!$D$2:$D$4718,'RESUMO - LOTES E VMA'!$A126,'LISTA DOS ITENS'!$S$2:$S$4718)</f>
        <v>30606.74</v>
      </c>
      <c r="I126" s="27">
        <f>COUNTIF('LISTA DOS ITENS'!$D$2:$D$4718,'RESUMO - LOTES E VMA'!$A126)</f>
        <v>1</v>
      </c>
      <c r="J126" s="28">
        <f>'RESUMO - LOTES E VMA'!$F126/'RESUMO - LOTES E VMA'!$H126</f>
        <v>0.408</v>
      </c>
      <c r="K126" s="25">
        <f>IF('RESUMO - LOTES E VMA'!$J126&lt;0.05,'RESUMO - LOTES E VMA'!$H126*0.01,IF(AND('RESUMO - LOTES E VMA'!$J126&gt;=0.05,'RESUMO - LOTES E VMA'!$J126&lt;0.4),'RESUMO - LOTES E VMA'!$H126*0.01,'RESUMO - LOTES E VMA'!$H126*0.05))</f>
        <v>1530.337</v>
      </c>
      <c r="L126" s="29" t="str">
        <f>IF(AND('RESUMO - LOTES E VMA'!$C126="SOBRE_EMP",'RESUMO - LOTES E VMA'!$G126&lt;=50000,'RESUMO - LOTES E VMA'!$K126&lt;=1000),"Envio para Sucata",IF(OR('RESUMO - LOTES E VMA'!$J126&lt;0.05,AND('RESUMO - LOTES E VMA'!$C126&lt;&gt;"SOBRE_EMP",'RESUMO - LOTES E VMA'!$E126&lt;=50000,'RESUMO - LOTES E VMA'!$K126&lt;1000)),"Envio para Sucata",IF(AND('RESUMO - LOTES E VMA'!$J126&gt;=0.05,'RESUMO - LOTES E VMA'!$J126&lt;0.4),"1% do Valor de Comparação do VMA","5% do Valor de Comparação do VMA")))</f>
        <v>5% do Valor de Comparação do VMA</v>
      </c>
      <c r="M126" s="29" t="str">
        <f>IF(AND('RESUMO - LOTES E VMA'!$L126&lt;&gt;"Envio para Sucata",'RESUMO - LOTES E VMA'!$K126&gt;=$P$2,'RESUMO - LOTES E VMA'!$H126&gt;=$Q$2,'RESUMO - LOTES E VMA'!$E126&gt;=$R$2),"Para Leilão","")</f>
        <v>Para Leilão</v>
      </c>
      <c r="N126" s="30"/>
      <c r="O126" s="31"/>
      <c r="P126" s="31"/>
      <c r="Q126" s="31"/>
      <c r="R126" s="31"/>
      <c r="S126" s="31"/>
      <c r="T126" s="31"/>
      <c r="U126" s="31"/>
      <c r="V126" s="31"/>
      <c r="W126" s="31"/>
      <c r="X126" s="31"/>
      <c r="Y126" s="31"/>
      <c r="Z126" s="31"/>
    </row>
    <row r="127" ht="15.75" customHeight="1">
      <c r="A127" s="22">
        <v>206986.0</v>
      </c>
      <c r="B127" s="23" t="str">
        <f t="array" ref="B127">INDEX('LISTA DOS ITENS'!$E$2:$E$4718,MATCH('RESUMO - LOTES E VMA'!$A127,'LISTA DOS ITENS'!$D$2:$D$4718,0))</f>
        <v>AL-03</v>
      </c>
      <c r="C127" s="24" t="str">
        <f t="array" ref="C127">IFERROR(VLOOKUP('RESUMO - LOTES E VMA'!$A127,SOBRE_EMP!$A:$B,2,0),INDEX('LISTA DOS ITENS'!$K:$K,MATCH('RESUMO - LOTES E VMA'!$A127,'LISTA DOS ITENS'!D:D,0)))</f>
        <v>SOBRE_EMP</v>
      </c>
      <c r="D127" s="24" t="str">
        <f t="array" ref="D127">INDEX('LISTA DOS ITENS'!C:C,MATCH('RESUMO - LOTES E VMA'!$A127,'LISTA DOS ITENS'!D:D,0))</f>
        <v>AGP/UN-BC</v>
      </c>
      <c r="E127" s="25">
        <f>SUMIF('LISTA DOS ITENS'!$D$2:$D$4718,'RESUMO - LOTES E VMA'!$A127,'LISTA DOS ITENS'!$P$2:$P$4718)</f>
        <v>30208.5204</v>
      </c>
      <c r="F127" s="25">
        <f>SUMIF('LISTA DOS ITENS'!$D$2:$D$4718,'RESUMO - LOTES E VMA'!$A127,'LISTA DOS ITENS'!$U$2:$U$4718)</f>
        <v>5043.409812</v>
      </c>
      <c r="G127" s="25">
        <f>SUMIF('LISTA DOS ITENS'!$D$2:$D$4718,'RESUMO - LOTES E VMA'!$A127,'LISTA DOS ITENS'!$R$2:$R$4718)</f>
        <v>55773.79</v>
      </c>
      <c r="H127" s="26">
        <f>SUMIF('LISTA DOS ITENS'!$D$2:$D$4718,'RESUMO - LOTES E VMA'!$A127,'LISTA DOS ITENS'!$S$2:$S$4718)</f>
        <v>55869.95395</v>
      </c>
      <c r="I127" s="27">
        <f>COUNTIF('LISTA DOS ITENS'!$D$2:$D$4718,'RESUMO - LOTES E VMA'!$A127)</f>
        <v>14</v>
      </c>
      <c r="J127" s="28">
        <f>'RESUMO - LOTES E VMA'!$F127/'RESUMO - LOTES E VMA'!$H127</f>
        <v>0.09027052028</v>
      </c>
      <c r="K127" s="25">
        <f>IF('RESUMO - LOTES E VMA'!$J127&lt;0.05,'RESUMO - LOTES E VMA'!$H127*0.01,IF(AND('RESUMO - LOTES E VMA'!$J127&gt;=0.05,'RESUMO - LOTES E VMA'!$J127&lt;0.4),'RESUMO - LOTES E VMA'!$H127*0.01,'RESUMO - LOTES E VMA'!$H127*0.05))</f>
        <v>558.6995395</v>
      </c>
      <c r="L127" s="29" t="str">
        <f>IF(AND('RESUMO - LOTES E VMA'!$C127="SOBRE_EMP",'RESUMO - LOTES E VMA'!$G127&lt;=50000,'RESUMO - LOTES E VMA'!$K127&lt;=1000),"Envio para Sucata",IF(OR('RESUMO - LOTES E VMA'!$J127&lt;0.05,AND('RESUMO - LOTES E VMA'!$C127&lt;&gt;"SOBRE_EMP",'RESUMO - LOTES E VMA'!$E127&lt;=50000,'RESUMO - LOTES E VMA'!$K127&lt;1000)),"Envio para Sucata",IF(AND('RESUMO - LOTES E VMA'!$J127&gt;=0.05,'RESUMO - LOTES E VMA'!$J127&lt;0.4),"1% do Valor de Comparação do VMA","5% do Valor de Comparação do VMA")))</f>
        <v>1% do Valor de Comparação do VMA</v>
      </c>
      <c r="M127" s="29" t="str">
        <f>IF(AND('RESUMO - LOTES E VMA'!$L127&lt;&gt;"Envio para Sucata",'RESUMO - LOTES E VMA'!$K127&gt;=$P$2,'RESUMO - LOTES E VMA'!$H127&gt;=$Q$2,'RESUMO - LOTES E VMA'!$E127&gt;=$R$2),"Para Leilão","")</f>
        <v>Para Leilão</v>
      </c>
      <c r="N127" s="30"/>
      <c r="O127" s="31"/>
      <c r="P127" s="31"/>
      <c r="Q127" s="31"/>
      <c r="R127" s="31"/>
      <c r="S127" s="31"/>
      <c r="T127" s="31"/>
      <c r="U127" s="31"/>
      <c r="V127" s="31"/>
      <c r="W127" s="31"/>
      <c r="X127" s="31"/>
      <c r="Y127" s="31"/>
      <c r="Z127" s="31"/>
    </row>
    <row r="128" ht="15.75" customHeight="1">
      <c r="A128" s="22">
        <v>208093.0</v>
      </c>
      <c r="B128" s="23" t="str">
        <f t="array" ref="B128">INDEX('LISTA DOS ITENS'!$E$2:$E$4718,MATCH('RESUMO - LOTES E VMA'!$A128,'LISTA DOS ITENS'!$D$2:$D$4718,0))</f>
        <v>AL-03</v>
      </c>
      <c r="C128" s="24" t="str">
        <f t="array" ref="C128">IFERROR(VLOOKUP('RESUMO - LOTES E VMA'!$A128,SOBRE_EMP!$A:$B,2,0),INDEX('LISTA DOS ITENS'!$K:$K,MATCH('RESUMO - LOTES E VMA'!$A128,'LISTA DOS ITENS'!D:D,0)))</f>
        <v>CONS/NAC</v>
      </c>
      <c r="D128" s="24" t="str">
        <f t="array" ref="D128">INDEX('LISTA DOS ITENS'!C:C,MATCH('RESUMO - LOTES E VMA'!$A128,'LISTA DOS ITENS'!D:D,0))</f>
        <v>AGP/UN-BC</v>
      </c>
      <c r="E128" s="25">
        <f>SUMIF('LISTA DOS ITENS'!$D$2:$D$4718,'RESUMO - LOTES E VMA'!$A128,'LISTA DOS ITENS'!$P$2:$P$4718)</f>
        <v>27301.77151</v>
      </c>
      <c r="F128" s="25">
        <f>SUMIF('LISTA DOS ITENS'!$D$2:$D$4718,'RESUMO - LOTES E VMA'!$A128,'LISTA DOS ITENS'!$U$2:$U$4718)</f>
        <v>12046.65288</v>
      </c>
      <c r="G128" s="25">
        <f>SUMIF('LISTA DOS ITENS'!$D$2:$D$4718,'RESUMO - LOTES E VMA'!$A128,'LISTA DOS ITENS'!$R$2:$R$4718)</f>
        <v>29526.11</v>
      </c>
      <c r="H128" s="26">
        <f>SUMIF('LISTA DOS ITENS'!$D$2:$D$4718,'RESUMO - LOTES E VMA'!$A128,'LISTA DOS ITENS'!$S$2:$S$4718)</f>
        <v>29526.23</v>
      </c>
      <c r="I128" s="27">
        <f>COUNTIF('LISTA DOS ITENS'!$D$2:$D$4718,'RESUMO - LOTES E VMA'!$A128)</f>
        <v>25</v>
      </c>
      <c r="J128" s="28">
        <f>'RESUMO - LOTES E VMA'!$F128/'RESUMO - LOTES E VMA'!$H128</f>
        <v>0.4079983418</v>
      </c>
      <c r="K128" s="25">
        <f>IF('RESUMO - LOTES E VMA'!$J128&lt;0.05,'RESUMO - LOTES E VMA'!$H128*0.01,IF(AND('RESUMO - LOTES E VMA'!$J128&gt;=0.05,'RESUMO - LOTES E VMA'!$J128&lt;0.4),'RESUMO - LOTES E VMA'!$H128*0.01,'RESUMO - LOTES E VMA'!$H128*0.05))</f>
        <v>1476.3115</v>
      </c>
      <c r="L128" s="29" t="str">
        <f>IF(AND('RESUMO - LOTES E VMA'!$C128="SOBRE_EMP",'RESUMO - LOTES E VMA'!$G128&lt;=50000,'RESUMO - LOTES E VMA'!$K128&lt;=1000),"Envio para Sucata",IF(OR('RESUMO - LOTES E VMA'!$J128&lt;0.05,AND('RESUMO - LOTES E VMA'!$C128&lt;&gt;"SOBRE_EMP",'RESUMO - LOTES E VMA'!$E128&lt;=50000,'RESUMO - LOTES E VMA'!$K128&lt;1000)),"Envio para Sucata",IF(AND('RESUMO - LOTES E VMA'!$J128&gt;=0.05,'RESUMO - LOTES E VMA'!$J128&lt;0.4),"1% do Valor de Comparação do VMA","5% do Valor de Comparação do VMA")))</f>
        <v>5% do Valor de Comparação do VMA</v>
      </c>
      <c r="M128" s="29" t="str">
        <f>IF(AND('RESUMO - LOTES E VMA'!$L128&lt;&gt;"Envio para Sucata",'RESUMO - LOTES E VMA'!$K128&gt;=$P$2,'RESUMO - LOTES E VMA'!$H128&gt;=$Q$2,'RESUMO - LOTES E VMA'!$E128&gt;=$R$2),"Para Leilão","")</f>
        <v>Para Leilão</v>
      </c>
      <c r="N128" s="30"/>
      <c r="O128" s="31"/>
      <c r="P128" s="31"/>
      <c r="Q128" s="31"/>
      <c r="R128" s="31"/>
      <c r="S128" s="31"/>
      <c r="T128" s="31"/>
      <c r="U128" s="31"/>
      <c r="V128" s="31"/>
      <c r="W128" s="31"/>
      <c r="X128" s="31"/>
      <c r="Y128" s="31"/>
      <c r="Z128" s="31"/>
    </row>
    <row r="129" ht="15.75" customHeight="1">
      <c r="A129" s="22">
        <v>206996.0</v>
      </c>
      <c r="B129" s="23" t="str">
        <f t="array" ref="B129">INDEX('LISTA DOS ITENS'!$E$2:$E$4718,MATCH('RESUMO - LOTES E VMA'!$A129,'LISTA DOS ITENS'!$D$2:$D$4718,0))</f>
        <v>AL-03</v>
      </c>
      <c r="C129" s="24" t="str">
        <f t="array" ref="C129">IFERROR(VLOOKUP('RESUMO - LOTES E VMA'!$A129,SOBRE_EMP!$A:$B,2,0),INDEX('LISTA DOS ITENS'!$K:$K,MATCH('RESUMO - LOTES E VMA'!$A129,'LISTA DOS ITENS'!D:D,0)))</f>
        <v>SOBRE_EMP</v>
      </c>
      <c r="D129" s="24" t="str">
        <f t="array" ref="D129">INDEX('LISTA DOS ITENS'!C:C,MATCH('RESUMO - LOTES E VMA'!$A129,'LISTA DOS ITENS'!D:D,0))</f>
        <v>AGP/UN-BC</v>
      </c>
      <c r="E129" s="25">
        <f>SUMIF('LISTA DOS ITENS'!$D$2:$D$4718,'RESUMO - LOTES E VMA'!$A129,'LISTA DOS ITENS'!$P$2:$P$4718)</f>
        <v>26082.15295</v>
      </c>
      <c r="F129" s="25">
        <f>SUMIF('LISTA DOS ITENS'!$D$2:$D$4718,'RESUMO - LOTES E VMA'!$A129,'LISTA DOS ITENS'!$U$2:$U$4718)</f>
        <v>4655.146092</v>
      </c>
      <c r="G129" s="25">
        <f>SUMIF('LISTA DOS ITENS'!$D$2:$D$4718,'RESUMO - LOTES E VMA'!$A129,'LISTA DOS ITENS'!$R$2:$R$4718)</f>
        <v>51480.08</v>
      </c>
      <c r="H129" s="26">
        <f>SUMIF('LISTA DOS ITENS'!$D$2:$D$4718,'RESUMO - LOTES E VMA'!$A129,'LISTA DOS ITENS'!$S$2:$S$4718)</f>
        <v>52333.83599</v>
      </c>
      <c r="I129" s="27">
        <f>COUNTIF('LISTA DOS ITENS'!$D$2:$D$4718,'RESUMO - LOTES E VMA'!$A129)</f>
        <v>26</v>
      </c>
      <c r="J129" s="28">
        <f>'RESUMO - LOTES E VMA'!$F129/'RESUMO - LOTES E VMA'!$H129</f>
        <v>0.08895098179</v>
      </c>
      <c r="K129" s="25">
        <f>IF('RESUMO - LOTES E VMA'!$J129&lt;0.05,'RESUMO - LOTES E VMA'!$H129*0.01,IF(AND('RESUMO - LOTES E VMA'!$J129&gt;=0.05,'RESUMO - LOTES E VMA'!$J129&lt;0.4),'RESUMO - LOTES E VMA'!$H129*0.01,'RESUMO - LOTES E VMA'!$H129*0.05))</f>
        <v>523.3383599</v>
      </c>
      <c r="L129" s="29" t="str">
        <f>IF(AND('RESUMO - LOTES E VMA'!$C129="SOBRE_EMP",'RESUMO - LOTES E VMA'!$G129&lt;=50000,'RESUMO - LOTES E VMA'!$K129&lt;=1000),"Envio para Sucata",IF(OR('RESUMO - LOTES E VMA'!$J129&lt;0.05,AND('RESUMO - LOTES E VMA'!$C129&lt;&gt;"SOBRE_EMP",'RESUMO - LOTES E VMA'!$E129&lt;=50000,'RESUMO - LOTES E VMA'!$K129&lt;1000)),"Envio para Sucata",IF(AND('RESUMO - LOTES E VMA'!$J129&gt;=0.05,'RESUMO - LOTES E VMA'!$J129&lt;0.4),"1% do Valor de Comparação do VMA","5% do Valor de Comparação do VMA")))</f>
        <v>1% do Valor de Comparação do VMA</v>
      </c>
      <c r="M129" s="29" t="str">
        <f>IF(AND('RESUMO - LOTES E VMA'!$L129&lt;&gt;"Envio para Sucata",'RESUMO - LOTES E VMA'!$K129&gt;=$P$2,'RESUMO - LOTES E VMA'!$H129&gt;=$Q$2,'RESUMO - LOTES E VMA'!$E129&gt;=$R$2),"Para Leilão","")</f>
        <v>Para Leilão</v>
      </c>
      <c r="N129" s="30"/>
      <c r="O129" s="31"/>
      <c r="P129" s="31"/>
      <c r="Q129" s="31"/>
      <c r="R129" s="31"/>
      <c r="S129" s="31"/>
      <c r="T129" s="31"/>
      <c r="U129" s="31"/>
      <c r="V129" s="31"/>
      <c r="W129" s="31"/>
      <c r="X129" s="31"/>
      <c r="Y129" s="31"/>
      <c r="Z129" s="31"/>
    </row>
    <row r="130" ht="15.75" customHeight="1">
      <c r="A130" s="22">
        <v>204103.0</v>
      </c>
      <c r="B130" s="23" t="str">
        <f t="array" ref="B130">INDEX('LISTA DOS ITENS'!$E$2:$E$4718,MATCH('RESUMO - LOTES E VMA'!$A130,'LISTA DOS ITENS'!$D$2:$D$4718,0))</f>
        <v>AL-03</v>
      </c>
      <c r="C130" s="24" t="str">
        <f t="array" ref="C130">IFERROR(VLOOKUP('RESUMO - LOTES E VMA'!$A130,SOBRE_EMP!$A:$B,2,0),INDEX('LISTA DOS ITENS'!$K:$K,MATCH('RESUMO - LOTES E VMA'!$A130,'LISTA DOS ITENS'!D:D,0)))</f>
        <v>CONS/NAC</v>
      </c>
      <c r="D130" s="24" t="str">
        <f t="array" ref="D130">INDEX('LISTA DOS ITENS'!C:C,MATCH('RESUMO - LOTES E VMA'!$A130,'LISTA DOS ITENS'!D:D,0))</f>
        <v>AGP/UN-BC</v>
      </c>
      <c r="E130" s="25">
        <f>SUMIF('LISTA DOS ITENS'!$D$2:$D$4718,'RESUMO - LOTES E VMA'!$A130,'LISTA DOS ITENS'!$P$2:$P$4718)</f>
        <v>25850</v>
      </c>
      <c r="F130" s="25">
        <f>SUMIF('LISTA DOS ITENS'!$D$2:$D$4718,'RESUMO - LOTES E VMA'!$A130,'LISTA DOS ITENS'!$U$2:$U$4718)</f>
        <v>160474.943</v>
      </c>
      <c r="G130" s="25">
        <f>SUMIF('LISTA DOS ITENS'!$D$2:$D$4718,'RESUMO - LOTES E VMA'!$A130,'LISTA DOS ITENS'!$R$2:$R$4718)</f>
        <v>1315894.25</v>
      </c>
      <c r="H130" s="26">
        <f>SUMIF('LISTA DOS ITENS'!$D$2:$D$4718,'RESUMO - LOTES E VMA'!$A130,'LISTA DOS ITENS'!$S$2:$S$4718)</f>
        <v>1315894.25</v>
      </c>
      <c r="I130" s="27">
        <f>COUNTIF('LISTA DOS ITENS'!$D$2:$D$4718,'RESUMO - LOTES E VMA'!$A130)</f>
        <v>1</v>
      </c>
      <c r="J130" s="28">
        <f>'RESUMO - LOTES E VMA'!$F130/'RESUMO - LOTES E VMA'!$H130</f>
        <v>0.1219512457</v>
      </c>
      <c r="K130" s="25">
        <f>IF('RESUMO - LOTES E VMA'!$J130&lt;0.05,'RESUMO - LOTES E VMA'!$H130*0.01,IF(AND('RESUMO - LOTES E VMA'!$J130&gt;=0.05,'RESUMO - LOTES E VMA'!$J130&lt;0.4),'RESUMO - LOTES E VMA'!$H130*0.01,'RESUMO - LOTES E VMA'!$H130*0.05))</f>
        <v>13158.9425</v>
      </c>
      <c r="L130" s="29" t="str">
        <f>IF(AND('RESUMO - LOTES E VMA'!$C130="SOBRE_EMP",'RESUMO - LOTES E VMA'!$G130&lt;=50000,'RESUMO - LOTES E VMA'!$K130&lt;=1000),"Envio para Sucata",IF(OR('RESUMO - LOTES E VMA'!$J130&lt;0.05,AND('RESUMO - LOTES E VMA'!$C130&lt;&gt;"SOBRE_EMP",'RESUMO - LOTES E VMA'!$E130&lt;=50000,'RESUMO - LOTES E VMA'!$K130&lt;1000)),"Envio para Sucata",IF(AND('RESUMO - LOTES E VMA'!$J130&gt;=0.05,'RESUMO - LOTES E VMA'!$J130&lt;0.4),"1% do Valor de Comparação do VMA","5% do Valor de Comparação do VMA")))</f>
        <v>1% do Valor de Comparação do VMA</v>
      </c>
      <c r="M130" s="29" t="str">
        <f>IF(AND('RESUMO - LOTES E VMA'!$L130&lt;&gt;"Envio para Sucata",'RESUMO - LOTES E VMA'!$K130&gt;=$P$2,'RESUMO - LOTES E VMA'!$H130&gt;=$Q$2,'RESUMO - LOTES E VMA'!$E130&gt;=$R$2),"Para Leilão","")</f>
        <v>Para Leilão</v>
      </c>
      <c r="N130" s="30"/>
      <c r="O130" s="31"/>
      <c r="P130" s="31"/>
      <c r="Q130" s="31"/>
      <c r="R130" s="31"/>
      <c r="S130" s="31"/>
      <c r="T130" s="31"/>
      <c r="U130" s="31"/>
      <c r="V130" s="31"/>
      <c r="W130" s="31"/>
      <c r="X130" s="31"/>
      <c r="Y130" s="31"/>
      <c r="Z130" s="31"/>
    </row>
    <row r="131" ht="15.75" customHeight="1">
      <c r="A131" s="22">
        <v>208073.0</v>
      </c>
      <c r="B131" s="23" t="str">
        <f t="array" ref="B131">INDEX('LISTA DOS ITENS'!$E$2:$E$4718,MATCH('RESUMO - LOTES E VMA'!$A131,'LISTA DOS ITENS'!$D$2:$D$4718,0))</f>
        <v>AL-11</v>
      </c>
      <c r="C131" s="24" t="str">
        <f t="array" ref="C131">IFERROR(VLOOKUP('RESUMO - LOTES E VMA'!$A131,SOBRE_EMP!$A:$B,2,0),INDEX('LISTA DOS ITENS'!$K:$K,MATCH('RESUMO - LOTES E VMA'!$A131,'LISTA DOS ITENS'!D:D,0)))</f>
        <v>CONS/NAC</v>
      </c>
      <c r="D131" s="24" t="str">
        <f t="array" ref="D131">INDEX('LISTA DOS ITENS'!C:C,MATCH('RESUMO - LOTES E VMA'!$A131,'LISTA DOS ITENS'!D:D,0))</f>
        <v>AGP/UN-BC</v>
      </c>
      <c r="E131" s="25">
        <f>SUMIF('LISTA DOS ITENS'!$D$2:$D$4718,'RESUMO - LOTES E VMA'!$A131,'LISTA DOS ITENS'!$P$2:$P$4718)</f>
        <v>25652</v>
      </c>
      <c r="F131" s="25">
        <f>SUMIF('LISTA DOS ITENS'!$D$2:$D$4718,'RESUMO - LOTES E VMA'!$A131,'LISTA DOS ITENS'!$U$2:$U$4718)</f>
        <v>10466.016</v>
      </c>
      <c r="G131" s="25">
        <f>SUMIF('LISTA DOS ITENS'!$D$2:$D$4718,'RESUMO - LOTES E VMA'!$A131,'LISTA DOS ITENS'!$R$2:$R$4718)</f>
        <v>25652</v>
      </c>
      <c r="H131" s="26">
        <f>SUMIF('LISTA DOS ITENS'!$D$2:$D$4718,'RESUMO - LOTES E VMA'!$A131,'LISTA DOS ITENS'!$S$2:$S$4718)</f>
        <v>25652</v>
      </c>
      <c r="I131" s="27">
        <f>COUNTIF('LISTA DOS ITENS'!$D$2:$D$4718,'RESUMO - LOTES E VMA'!$A131)</f>
        <v>1</v>
      </c>
      <c r="J131" s="28">
        <f>'RESUMO - LOTES E VMA'!$F131/'RESUMO - LOTES E VMA'!$H131</f>
        <v>0.408</v>
      </c>
      <c r="K131" s="25">
        <f>IF('RESUMO - LOTES E VMA'!$J131&lt;0.05,'RESUMO - LOTES E VMA'!$H131*0.01,IF(AND('RESUMO - LOTES E VMA'!$J131&gt;=0.05,'RESUMO - LOTES E VMA'!$J131&lt;0.4),'RESUMO - LOTES E VMA'!$H131*0.01,'RESUMO - LOTES E VMA'!$H131*0.05))</f>
        <v>1282.6</v>
      </c>
      <c r="L131" s="29" t="str">
        <f>IF(AND('RESUMO - LOTES E VMA'!$C131="SOBRE_EMP",'RESUMO - LOTES E VMA'!$G131&lt;=50000,'RESUMO - LOTES E VMA'!$K131&lt;=1000),"Envio para Sucata",IF(OR('RESUMO - LOTES E VMA'!$J131&lt;0.05,AND('RESUMO - LOTES E VMA'!$C131&lt;&gt;"SOBRE_EMP",'RESUMO - LOTES E VMA'!$E131&lt;=50000,'RESUMO - LOTES E VMA'!$K131&lt;1000)),"Envio para Sucata",IF(AND('RESUMO - LOTES E VMA'!$J131&gt;=0.05,'RESUMO - LOTES E VMA'!$J131&lt;0.4),"1% do Valor de Comparação do VMA","5% do Valor de Comparação do VMA")))</f>
        <v>5% do Valor de Comparação do VMA</v>
      </c>
      <c r="M131" s="29" t="str">
        <f>IF(AND('RESUMO - LOTES E VMA'!$L131&lt;&gt;"Envio para Sucata",'RESUMO - LOTES E VMA'!$K131&gt;=$P$2,'RESUMO - LOTES E VMA'!$H131&gt;=$Q$2,'RESUMO - LOTES E VMA'!$E131&gt;=$R$2),"Para Leilão","")</f>
        <v>Para Leilão</v>
      </c>
      <c r="N131" s="30"/>
      <c r="O131" s="31"/>
      <c r="P131" s="31"/>
      <c r="Q131" s="31"/>
      <c r="R131" s="31"/>
      <c r="S131" s="31"/>
      <c r="T131" s="31"/>
      <c r="U131" s="31"/>
      <c r="V131" s="31"/>
      <c r="W131" s="31"/>
      <c r="X131" s="31"/>
      <c r="Y131" s="31"/>
      <c r="Z131" s="31"/>
    </row>
    <row r="132" ht="15.75" customHeight="1">
      <c r="A132" s="22">
        <v>206279.0</v>
      </c>
      <c r="B132" s="23" t="str">
        <f t="array" ref="B132">INDEX('LISTA DOS ITENS'!$E$2:$E$4718,MATCH('RESUMO - LOTES E VMA'!$A132,'LISTA DOS ITENS'!$D$2:$D$4718,0))</f>
        <v>AL-03</v>
      </c>
      <c r="C132" s="24" t="str">
        <f t="array" ref="C132">IFERROR(VLOOKUP('RESUMO - LOTES E VMA'!$A132,SOBRE_EMP!$A:$B,2,0),INDEX('LISTA DOS ITENS'!$K:$K,MATCH('RESUMO - LOTES E VMA'!$A132,'LISTA DOS ITENS'!D:D,0)))</f>
        <v>SOBRE_EMP</v>
      </c>
      <c r="D132" s="24" t="str">
        <f t="array" ref="D132">INDEX('LISTA DOS ITENS'!C:C,MATCH('RESUMO - LOTES E VMA'!$A132,'LISTA DOS ITENS'!D:D,0))</f>
        <v>AGP/UN-BC</v>
      </c>
      <c r="E132" s="25">
        <f>SUMIF('LISTA DOS ITENS'!$D$2:$D$4718,'RESUMO - LOTES E VMA'!$A132,'LISTA DOS ITENS'!$P$2:$P$4718)</f>
        <v>25001.17273</v>
      </c>
      <c r="F132" s="25">
        <f>SUMIF('LISTA DOS ITENS'!$D$2:$D$4718,'RESUMO - LOTES E VMA'!$A132,'LISTA DOS ITENS'!$U$2:$U$4718)</f>
        <v>3107.40459</v>
      </c>
      <c r="G132" s="25">
        <f>SUMIF('LISTA DOS ITENS'!$D$2:$D$4718,'RESUMO - LOTES E VMA'!$A132,'LISTA DOS ITENS'!$R$2:$R$4718)</f>
        <v>54515.87</v>
      </c>
      <c r="H132" s="26">
        <f>SUMIF('LISTA DOS ITENS'!$D$2:$D$4718,'RESUMO - LOTES E VMA'!$A132,'LISTA DOS ITENS'!$S$2:$S$4718)</f>
        <v>54515.91273</v>
      </c>
      <c r="I132" s="27">
        <f>COUNTIF('LISTA DOS ITENS'!$D$2:$D$4718,'RESUMO - LOTES E VMA'!$A132)</f>
        <v>10</v>
      </c>
      <c r="J132" s="28">
        <f>'RESUMO - LOTES E VMA'!$F132/'RESUMO - LOTES E VMA'!$H132</f>
        <v>0.05699995533</v>
      </c>
      <c r="K132" s="25">
        <f>IF('RESUMO - LOTES E VMA'!$J132&lt;0.05,'RESUMO - LOTES E VMA'!$H132*0.01,IF(AND('RESUMO - LOTES E VMA'!$J132&gt;=0.05,'RESUMO - LOTES E VMA'!$J132&lt;0.4),'RESUMO - LOTES E VMA'!$H132*0.01,'RESUMO - LOTES E VMA'!$H132*0.05))</f>
        <v>545.1591273</v>
      </c>
      <c r="L132" s="29" t="str">
        <f>IF(AND('RESUMO - LOTES E VMA'!$C132="SOBRE_EMP",'RESUMO - LOTES E VMA'!$G132&lt;=50000,'RESUMO - LOTES E VMA'!$K132&lt;=1000),"Envio para Sucata",IF(OR('RESUMO - LOTES E VMA'!$J132&lt;0.05,AND('RESUMO - LOTES E VMA'!$C132&lt;&gt;"SOBRE_EMP",'RESUMO - LOTES E VMA'!$E132&lt;=50000,'RESUMO - LOTES E VMA'!$K132&lt;1000)),"Envio para Sucata",IF(AND('RESUMO - LOTES E VMA'!$J132&gt;=0.05,'RESUMO - LOTES E VMA'!$J132&lt;0.4),"1% do Valor de Comparação do VMA","5% do Valor de Comparação do VMA")))</f>
        <v>1% do Valor de Comparação do VMA</v>
      </c>
      <c r="M132" s="29" t="str">
        <f>IF(AND('RESUMO - LOTES E VMA'!$L132&lt;&gt;"Envio para Sucata",'RESUMO - LOTES E VMA'!$K132&gt;=$P$2,'RESUMO - LOTES E VMA'!$H132&gt;=$Q$2,'RESUMO - LOTES E VMA'!$E132&gt;=$R$2),"Para Leilão","")</f>
        <v>Para Leilão</v>
      </c>
      <c r="N132" s="30"/>
      <c r="O132" s="31"/>
      <c r="P132" s="31"/>
      <c r="Q132" s="31"/>
      <c r="R132" s="31"/>
      <c r="S132" s="31"/>
      <c r="T132" s="31"/>
      <c r="U132" s="31"/>
      <c r="V132" s="31"/>
      <c r="W132" s="31"/>
      <c r="X132" s="31"/>
      <c r="Y132" s="31"/>
      <c r="Z132" s="31"/>
    </row>
    <row r="133" ht="15.75" customHeight="1">
      <c r="A133" s="22">
        <v>208653.0</v>
      </c>
      <c r="B133" s="23" t="str">
        <f t="array" ref="B133">INDEX('LISTA DOS ITENS'!$E$2:$E$4718,MATCH('RESUMO - LOTES E VMA'!$A133,'LISTA DOS ITENS'!$D$2:$D$4718,0))</f>
        <v>AL-17</v>
      </c>
      <c r="C133" s="24" t="str">
        <f t="array" ref="C133">IFERROR(VLOOKUP('RESUMO - LOTES E VMA'!$A133,SOBRE_EMP!$A:$B,2,0),INDEX('LISTA DOS ITENS'!$K:$K,MATCH('RESUMO - LOTES E VMA'!$A133,'LISTA DOS ITENS'!D:D,0)))</f>
        <v>A RECUPER</v>
      </c>
      <c r="D133" s="24" t="str">
        <f t="array" ref="D133">INDEX('LISTA DOS ITENS'!C:C,MATCH('RESUMO - LOTES E VMA'!$A133,'LISTA DOS ITENS'!D:D,0))</f>
        <v>POCOS/SPO</v>
      </c>
      <c r="E133" s="25">
        <f>SUMIF('LISTA DOS ITENS'!$D$2:$D$4718,'RESUMO - LOTES E VMA'!$A133,'LISTA DOS ITENS'!$P$2:$P$4718)</f>
        <v>23060.55</v>
      </c>
      <c r="F133" s="25">
        <f>SUMIF('LISTA DOS ITENS'!$D$2:$D$4718,'RESUMO - LOTES E VMA'!$A133,'LISTA DOS ITENS'!$U$2:$U$4718)</f>
        <v>10693.55744</v>
      </c>
      <c r="G133" s="25">
        <f>SUMIF('LISTA DOS ITENS'!$D$2:$D$4718,'RESUMO - LOTES E VMA'!$A133,'LISTA DOS ITENS'!$R$2:$R$4718)</f>
        <v>162900.487</v>
      </c>
      <c r="H133" s="26">
        <f>SUMIF('LISTA DOS ITENS'!$D$2:$D$4718,'RESUMO - LOTES E VMA'!$A133,'LISTA DOS ITENS'!$S$2:$S$4718)</f>
        <v>162900.487</v>
      </c>
      <c r="I133" s="27">
        <f>COUNTIF('LISTA DOS ITENS'!$D$2:$D$4718,'RESUMO - LOTES E VMA'!$A133)</f>
        <v>2</v>
      </c>
      <c r="J133" s="28">
        <f>'RESUMO - LOTES E VMA'!$F133/'RESUMO - LOTES E VMA'!$H133</f>
        <v>0.06564472359</v>
      </c>
      <c r="K133" s="25">
        <f>IF('RESUMO - LOTES E VMA'!$J133&lt;0.05,'RESUMO - LOTES E VMA'!$H133*0.01,IF(AND('RESUMO - LOTES E VMA'!$J133&gt;=0.05,'RESUMO - LOTES E VMA'!$J133&lt;0.4),'RESUMO - LOTES E VMA'!$H133*0.01,'RESUMO - LOTES E VMA'!$H133*0.05))</f>
        <v>1629.00487</v>
      </c>
      <c r="L133" s="29" t="str">
        <f>IF(AND('RESUMO - LOTES E VMA'!$C133="SOBRE_EMP",'RESUMO - LOTES E VMA'!$G133&lt;=50000,'RESUMO - LOTES E VMA'!$K133&lt;=1000),"Envio para Sucata",IF(OR('RESUMO - LOTES E VMA'!$J133&lt;0.05,AND('RESUMO - LOTES E VMA'!$C133&lt;&gt;"SOBRE_EMP",'RESUMO - LOTES E VMA'!$E133&lt;=50000,'RESUMO - LOTES E VMA'!$K133&lt;1000)),"Envio para Sucata",IF(AND('RESUMO - LOTES E VMA'!$J133&gt;=0.05,'RESUMO - LOTES E VMA'!$J133&lt;0.4),"1% do Valor de Comparação do VMA","5% do Valor de Comparação do VMA")))</f>
        <v>1% do Valor de Comparação do VMA</v>
      </c>
      <c r="M133" s="29" t="str">
        <f>IF(AND('RESUMO - LOTES E VMA'!$L133&lt;&gt;"Envio para Sucata",'RESUMO - LOTES E VMA'!$K133&gt;=$P$2,'RESUMO - LOTES E VMA'!$H133&gt;=$Q$2,'RESUMO - LOTES E VMA'!$E133&gt;=$R$2),"Para Leilão","")</f>
        <v>Para Leilão</v>
      </c>
      <c r="N133" s="30"/>
      <c r="O133" s="31"/>
      <c r="P133" s="31"/>
      <c r="Q133" s="31"/>
      <c r="R133" s="31"/>
      <c r="S133" s="31"/>
      <c r="T133" s="31"/>
      <c r="U133" s="31"/>
      <c r="V133" s="31"/>
      <c r="W133" s="31"/>
      <c r="X133" s="31"/>
      <c r="Y133" s="31"/>
      <c r="Z133" s="31"/>
    </row>
    <row r="134" ht="15.75" customHeight="1">
      <c r="A134" s="22">
        <v>206950.0</v>
      </c>
      <c r="B134" s="23" t="str">
        <f t="array" ref="B134">INDEX('LISTA DOS ITENS'!$E$2:$E$4718,MATCH('RESUMO - LOTES E VMA'!$A134,'LISTA DOS ITENS'!$D$2:$D$4718,0))</f>
        <v>AL-26</v>
      </c>
      <c r="C134" s="24" t="str">
        <f t="array" ref="C134">IFERROR(VLOOKUP('RESUMO - LOTES E VMA'!$A134,SOBRE_EMP!$A:$B,2,0),INDEX('LISTA DOS ITENS'!$K:$K,MATCH('RESUMO - LOTES E VMA'!$A134,'LISTA DOS ITENS'!D:D,0)))</f>
        <v>IMOB/NAC</v>
      </c>
      <c r="D134" s="24" t="str">
        <f t="array" ref="D134">INDEX('LISTA DOS ITENS'!C:C,MATCH('RESUMO - LOTES E VMA'!$A134,'LISTA DOS ITENS'!D:D,0))</f>
        <v>AGP/UN-BC</v>
      </c>
      <c r="E134" s="25">
        <f>SUMIF('LISTA DOS ITENS'!$D$2:$D$4718,'RESUMO - LOTES E VMA'!$A134,'LISTA DOS ITENS'!$P$2:$P$4718)</f>
        <v>22881.99</v>
      </c>
      <c r="F134" s="25">
        <f>SUMIF('LISTA DOS ITENS'!$D$2:$D$4718,'RESUMO - LOTES E VMA'!$A134,'LISTA DOS ITENS'!$U$2:$U$4718)</f>
        <v>9335.856</v>
      </c>
      <c r="G134" s="25">
        <f>SUMIF('LISTA DOS ITENS'!$D$2:$D$4718,'RESUMO - LOTES E VMA'!$A134,'LISTA DOS ITENS'!$R$2:$R$4718)</f>
        <v>22882</v>
      </c>
      <c r="H134" s="26">
        <f>SUMIF('LISTA DOS ITENS'!$D$2:$D$4718,'RESUMO - LOTES E VMA'!$A134,'LISTA DOS ITENS'!$S$2:$S$4718)</f>
        <v>22882</v>
      </c>
      <c r="I134" s="27">
        <f>COUNTIF('LISTA DOS ITENS'!$D$2:$D$4718,'RESUMO - LOTES E VMA'!$A134)</f>
        <v>4</v>
      </c>
      <c r="J134" s="28">
        <f>'RESUMO - LOTES E VMA'!$F134/'RESUMO - LOTES E VMA'!$H134</f>
        <v>0.408</v>
      </c>
      <c r="K134" s="25">
        <f>IF('RESUMO - LOTES E VMA'!$J134&lt;0.05,'RESUMO - LOTES E VMA'!$H134*0.01,IF(AND('RESUMO - LOTES E VMA'!$J134&gt;=0.05,'RESUMO - LOTES E VMA'!$J134&lt;0.4),'RESUMO - LOTES E VMA'!$H134*0.01,'RESUMO - LOTES E VMA'!$H134*0.05))</f>
        <v>1144.1</v>
      </c>
      <c r="L134" s="29" t="str">
        <f>IF(AND('RESUMO - LOTES E VMA'!$C134="SOBRE_EMP",'RESUMO - LOTES E VMA'!$G134&lt;=50000,'RESUMO - LOTES E VMA'!$K134&lt;=1000),"Envio para Sucata",IF(OR('RESUMO - LOTES E VMA'!$J134&lt;0.05,AND('RESUMO - LOTES E VMA'!$C134&lt;&gt;"SOBRE_EMP",'RESUMO - LOTES E VMA'!$E134&lt;=50000,'RESUMO - LOTES E VMA'!$K134&lt;1000)),"Envio para Sucata",IF(AND('RESUMO - LOTES E VMA'!$J134&gt;=0.05,'RESUMO - LOTES E VMA'!$J134&lt;0.4),"1% do Valor de Comparação do VMA","5% do Valor de Comparação do VMA")))</f>
        <v>5% do Valor de Comparação do VMA</v>
      </c>
      <c r="M134" s="29" t="str">
        <f>IF(AND('RESUMO - LOTES E VMA'!$L134&lt;&gt;"Envio para Sucata",'RESUMO - LOTES E VMA'!$K134&gt;=$P$2,'RESUMO - LOTES E VMA'!$H134&gt;=$Q$2,'RESUMO - LOTES E VMA'!$E134&gt;=$R$2),"Para Leilão","")</f>
        <v>Para Leilão</v>
      </c>
      <c r="N134" s="30"/>
      <c r="O134" s="31"/>
      <c r="P134" s="31"/>
      <c r="Q134" s="31"/>
      <c r="R134" s="31"/>
      <c r="S134" s="31"/>
      <c r="T134" s="31"/>
      <c r="U134" s="31"/>
      <c r="V134" s="31"/>
      <c r="W134" s="31"/>
      <c r="X134" s="31"/>
      <c r="Y134" s="31"/>
      <c r="Z134" s="31"/>
    </row>
    <row r="135" ht="15.75" customHeight="1">
      <c r="A135" s="22">
        <v>206307.0</v>
      </c>
      <c r="B135" s="23" t="str">
        <f t="array" ref="B135">INDEX('LISTA DOS ITENS'!$E$2:$E$4718,MATCH('RESUMO - LOTES E VMA'!$A135,'LISTA DOS ITENS'!$D$2:$D$4718,0))</f>
        <v>AL-03</v>
      </c>
      <c r="C135" s="24" t="str">
        <f t="array" ref="C135">IFERROR(VLOOKUP('RESUMO - LOTES E VMA'!$A135,SOBRE_EMP!$A:$B,2,0),INDEX('LISTA DOS ITENS'!$K:$K,MATCH('RESUMO - LOTES E VMA'!$A135,'LISTA DOS ITENS'!D:D,0)))</f>
        <v>CONS/NAC</v>
      </c>
      <c r="D135" s="24" t="str">
        <f t="array" ref="D135">INDEX('LISTA DOS ITENS'!C:C,MATCH('RESUMO - LOTES E VMA'!$A135,'LISTA DOS ITENS'!D:D,0))</f>
        <v>AGP/UN-BC</v>
      </c>
      <c r="E135" s="25">
        <f>SUMIF('LISTA DOS ITENS'!$D$2:$D$4718,'RESUMO - LOTES E VMA'!$A135,'LISTA DOS ITENS'!$P$2:$P$4718)</f>
        <v>22300.57</v>
      </c>
      <c r="F135" s="25">
        <f>SUMIF('LISTA DOS ITENS'!$D$2:$D$4718,'RESUMO - LOTES E VMA'!$A135,'LISTA DOS ITENS'!$U$2:$U$4718)</f>
        <v>9342.4248</v>
      </c>
      <c r="G135" s="25">
        <f>SUMIF('LISTA DOS ITENS'!$D$2:$D$4718,'RESUMO - LOTES E VMA'!$A135,'LISTA DOS ITENS'!$R$2:$R$4718)</f>
        <v>22898.1</v>
      </c>
      <c r="H135" s="26">
        <f>SUMIF('LISTA DOS ITENS'!$D$2:$D$4718,'RESUMO - LOTES E VMA'!$A135,'LISTA DOS ITENS'!$S$2:$S$4718)</f>
        <v>22898.1</v>
      </c>
      <c r="I135" s="27">
        <f>COUNTIF('LISTA DOS ITENS'!$D$2:$D$4718,'RESUMO - LOTES E VMA'!$A135)</f>
        <v>3</v>
      </c>
      <c r="J135" s="28">
        <f>'RESUMO - LOTES E VMA'!$F135/'RESUMO - LOTES E VMA'!$H135</f>
        <v>0.408</v>
      </c>
      <c r="K135" s="25">
        <f>IF('RESUMO - LOTES E VMA'!$J135&lt;0.05,'RESUMO - LOTES E VMA'!$H135*0.01,IF(AND('RESUMO - LOTES E VMA'!$J135&gt;=0.05,'RESUMO - LOTES E VMA'!$J135&lt;0.4),'RESUMO - LOTES E VMA'!$H135*0.01,'RESUMO - LOTES E VMA'!$H135*0.05))</f>
        <v>1144.905</v>
      </c>
      <c r="L135" s="29" t="str">
        <f>IF(AND('RESUMO - LOTES E VMA'!$C135="SOBRE_EMP",'RESUMO - LOTES E VMA'!$G135&lt;=50000,'RESUMO - LOTES E VMA'!$K135&lt;=1000),"Envio para Sucata",IF(OR('RESUMO - LOTES E VMA'!$J135&lt;0.05,AND('RESUMO - LOTES E VMA'!$C135&lt;&gt;"SOBRE_EMP",'RESUMO - LOTES E VMA'!$E135&lt;=50000,'RESUMO - LOTES E VMA'!$K135&lt;1000)),"Envio para Sucata",IF(AND('RESUMO - LOTES E VMA'!$J135&gt;=0.05,'RESUMO - LOTES E VMA'!$J135&lt;0.4),"1% do Valor de Comparação do VMA","5% do Valor de Comparação do VMA")))</f>
        <v>5% do Valor de Comparação do VMA</v>
      </c>
      <c r="M135" s="29" t="str">
        <f>IF(AND('RESUMO - LOTES E VMA'!$L135&lt;&gt;"Envio para Sucata",'RESUMO - LOTES E VMA'!$K135&gt;=$P$2,'RESUMO - LOTES E VMA'!$H135&gt;=$Q$2,'RESUMO - LOTES E VMA'!$E135&gt;=$R$2),"Para Leilão","")</f>
        <v>Para Leilão</v>
      </c>
      <c r="N135" s="30"/>
      <c r="O135" s="31"/>
      <c r="P135" s="31"/>
      <c r="Q135" s="31"/>
      <c r="R135" s="31"/>
      <c r="S135" s="31"/>
      <c r="T135" s="31"/>
      <c r="U135" s="31"/>
      <c r="V135" s="31"/>
      <c r="W135" s="31"/>
      <c r="X135" s="31"/>
      <c r="Y135" s="31"/>
      <c r="Z135" s="31"/>
    </row>
    <row r="136" ht="15.75" customHeight="1">
      <c r="A136" s="22">
        <v>205066.0</v>
      </c>
      <c r="B136" s="23" t="str">
        <f t="array" ref="B136">INDEX('LISTA DOS ITENS'!$E$2:$E$4718,MATCH('RESUMO - LOTES E VMA'!$A136,'LISTA DOS ITENS'!$D$2:$D$4718,0))</f>
        <v>AL-03</v>
      </c>
      <c r="C136" s="24" t="str">
        <f t="array" ref="C136">IFERROR(VLOOKUP('RESUMO - LOTES E VMA'!$A136,SOBRE_EMP!$A:$B,2,0),INDEX('LISTA DOS ITENS'!$K:$K,MATCH('RESUMO - LOTES E VMA'!$A136,'LISTA DOS ITENS'!D:D,0)))</f>
        <v>CONS/IAMN</v>
      </c>
      <c r="D136" s="24" t="str">
        <f t="array" ref="D136">INDEX('LISTA DOS ITENS'!C:C,MATCH('RESUMO - LOTES E VMA'!$A136,'LISTA DOS ITENS'!D:D,0))</f>
        <v>AGP/UN-BC</v>
      </c>
      <c r="E136" s="25">
        <f>SUMIF('LISTA DOS ITENS'!$D$2:$D$4718,'RESUMO - LOTES E VMA'!$A136,'LISTA DOS ITENS'!$P$2:$P$4718)</f>
        <v>21119.25</v>
      </c>
      <c r="F136" s="25">
        <f>SUMIF('LISTA DOS ITENS'!$D$2:$D$4718,'RESUMO - LOTES E VMA'!$A136,'LISTA DOS ITENS'!$U$2:$U$4718)</f>
        <v>9070.99056</v>
      </c>
      <c r="G136" s="25">
        <f>SUMIF('LISTA DOS ITENS'!$D$2:$D$4718,'RESUMO - LOTES E VMA'!$A136,'LISTA DOS ITENS'!$R$2:$R$4718)</f>
        <v>22232.82</v>
      </c>
      <c r="H136" s="26">
        <f>SUMIF('LISTA DOS ITENS'!$D$2:$D$4718,'RESUMO - LOTES E VMA'!$A136,'LISTA DOS ITENS'!$S$2:$S$4718)</f>
        <v>22232.82</v>
      </c>
      <c r="I136" s="27">
        <f>COUNTIF('LISTA DOS ITENS'!$D$2:$D$4718,'RESUMO - LOTES E VMA'!$A136)</f>
        <v>2</v>
      </c>
      <c r="J136" s="28">
        <f>'RESUMO - LOTES E VMA'!$F136/'RESUMO - LOTES E VMA'!$H136</f>
        <v>0.408</v>
      </c>
      <c r="K136" s="25">
        <f>IF('RESUMO - LOTES E VMA'!$J136&lt;0.05,'RESUMO - LOTES E VMA'!$H136*0.01,IF(AND('RESUMO - LOTES E VMA'!$J136&gt;=0.05,'RESUMO - LOTES E VMA'!$J136&lt;0.4),'RESUMO - LOTES E VMA'!$H136*0.01,'RESUMO - LOTES E VMA'!$H136*0.05))</f>
        <v>1111.641</v>
      </c>
      <c r="L136" s="29" t="str">
        <f>IF(AND('RESUMO - LOTES E VMA'!$C136="SOBRE_EMP",'RESUMO - LOTES E VMA'!$G136&lt;=50000,'RESUMO - LOTES E VMA'!$K136&lt;=1000),"Envio para Sucata",IF(OR('RESUMO - LOTES E VMA'!$J136&lt;0.05,AND('RESUMO - LOTES E VMA'!$C136&lt;&gt;"SOBRE_EMP",'RESUMO - LOTES E VMA'!$E136&lt;=50000,'RESUMO - LOTES E VMA'!$K136&lt;1000)),"Envio para Sucata",IF(AND('RESUMO - LOTES E VMA'!$J136&gt;=0.05,'RESUMO - LOTES E VMA'!$J136&lt;0.4),"1% do Valor de Comparação do VMA","5% do Valor de Comparação do VMA")))</f>
        <v>5% do Valor de Comparação do VMA</v>
      </c>
      <c r="M136" s="29" t="str">
        <f>IF(AND('RESUMO - LOTES E VMA'!$L136&lt;&gt;"Envio para Sucata",'RESUMO - LOTES E VMA'!$K136&gt;=$P$2,'RESUMO - LOTES E VMA'!$H136&gt;=$Q$2,'RESUMO - LOTES E VMA'!$E136&gt;=$R$2),"Para Leilão","")</f>
        <v>Para Leilão</v>
      </c>
      <c r="N136" s="30"/>
      <c r="O136" s="31"/>
      <c r="P136" s="31"/>
      <c r="Q136" s="31"/>
      <c r="R136" s="31"/>
      <c r="S136" s="31"/>
      <c r="T136" s="31"/>
      <c r="U136" s="31"/>
      <c r="V136" s="31"/>
      <c r="W136" s="31"/>
      <c r="X136" s="31"/>
      <c r="Y136" s="31"/>
      <c r="Z136" s="31"/>
    </row>
    <row r="137" ht="15.75" customHeight="1">
      <c r="A137" s="22">
        <v>207098.0</v>
      </c>
      <c r="B137" s="23" t="str">
        <f t="array" ref="B137">INDEX('LISTA DOS ITENS'!$E$2:$E$4718,MATCH('RESUMO - LOTES E VMA'!$A137,'LISTA DOS ITENS'!$D$2:$D$4718,0))</f>
        <v>AL-03</v>
      </c>
      <c r="C137" s="24" t="str">
        <f t="array" ref="C137">IFERROR(VLOOKUP('RESUMO - LOTES E VMA'!$A137,SOBRE_EMP!$A:$B,2,0),INDEX('LISTA DOS ITENS'!$K:$K,MATCH('RESUMO - LOTES E VMA'!$A137,'LISTA DOS ITENS'!D:D,0)))</f>
        <v>SOBRE_EMP</v>
      </c>
      <c r="D137" s="24" t="str">
        <f t="array" ref="D137">INDEX('LISTA DOS ITENS'!C:C,MATCH('RESUMO - LOTES E VMA'!$A137,'LISTA DOS ITENS'!D:D,0))</f>
        <v>AGP/UN-BC</v>
      </c>
      <c r="E137" s="25">
        <f>SUMIF('LISTA DOS ITENS'!$D$2:$D$4718,'RESUMO - LOTES E VMA'!$A137,'LISTA DOS ITENS'!$P$2:$P$4718)</f>
        <v>20592.21</v>
      </c>
      <c r="F137" s="25">
        <f>SUMIF('LISTA DOS ITENS'!$D$2:$D$4718,'RESUMO - LOTES E VMA'!$A137,'LISTA DOS ITENS'!$U$2:$U$4718)</f>
        <v>7883.813295</v>
      </c>
      <c r="G137" s="25">
        <f>SUMIF('LISTA DOS ITENS'!$D$2:$D$4718,'RESUMO - LOTES E VMA'!$A137,'LISTA DOS ITENS'!$R$2:$R$4718)</f>
        <v>112441.23</v>
      </c>
      <c r="H137" s="26">
        <f>SUMIF('LISTA DOS ITENS'!$D$2:$D$4718,'RESUMO - LOTES E VMA'!$A137,'LISTA DOS ITENS'!$S$2:$S$4718)</f>
        <v>112441.23</v>
      </c>
      <c r="I137" s="27">
        <f>COUNTIF('LISTA DOS ITENS'!$D$2:$D$4718,'RESUMO - LOTES E VMA'!$A137)</f>
        <v>11</v>
      </c>
      <c r="J137" s="28">
        <f>'RESUMO - LOTES E VMA'!$F137/'RESUMO - LOTES E VMA'!$H137</f>
        <v>0.07011496846</v>
      </c>
      <c r="K137" s="25">
        <f>IF('RESUMO - LOTES E VMA'!$J137&lt;0.05,'RESUMO - LOTES E VMA'!$H137*0.01,IF(AND('RESUMO - LOTES E VMA'!$J137&gt;=0.05,'RESUMO - LOTES E VMA'!$J137&lt;0.4),'RESUMO - LOTES E VMA'!$H137*0.01,'RESUMO - LOTES E VMA'!$H137*0.05))</f>
        <v>1124.4123</v>
      </c>
      <c r="L137" s="29" t="str">
        <f>IF(AND('RESUMO - LOTES E VMA'!$C137="SOBRE_EMP",'RESUMO - LOTES E VMA'!$G137&lt;=50000,'RESUMO - LOTES E VMA'!$K137&lt;=1000),"Envio para Sucata",IF(OR('RESUMO - LOTES E VMA'!$J137&lt;0.05,AND('RESUMO - LOTES E VMA'!$C137&lt;&gt;"SOBRE_EMP",'RESUMO - LOTES E VMA'!$E137&lt;=50000,'RESUMO - LOTES E VMA'!$K137&lt;1000)),"Envio para Sucata",IF(AND('RESUMO - LOTES E VMA'!$J137&gt;=0.05,'RESUMO - LOTES E VMA'!$J137&lt;0.4),"1% do Valor de Comparação do VMA","5% do Valor de Comparação do VMA")))</f>
        <v>1% do Valor de Comparação do VMA</v>
      </c>
      <c r="M137" s="29" t="str">
        <f>IF(AND('RESUMO - LOTES E VMA'!$L137&lt;&gt;"Envio para Sucata",'RESUMO - LOTES E VMA'!$K137&gt;=$P$2,'RESUMO - LOTES E VMA'!$H137&gt;=$Q$2,'RESUMO - LOTES E VMA'!$E137&gt;=$R$2),"Para Leilão","")</f>
        <v>Para Leilão</v>
      </c>
      <c r="N137" s="30"/>
      <c r="O137" s="31"/>
      <c r="P137" s="31"/>
      <c r="Q137" s="31"/>
      <c r="R137" s="31"/>
      <c r="S137" s="31"/>
      <c r="T137" s="31"/>
      <c r="U137" s="31"/>
      <c r="V137" s="31"/>
      <c r="W137" s="31"/>
      <c r="X137" s="31"/>
      <c r="Y137" s="31"/>
      <c r="Z137" s="31"/>
    </row>
    <row r="138" ht="15.75" customHeight="1">
      <c r="A138" s="22">
        <v>206353.0</v>
      </c>
      <c r="B138" s="23" t="str">
        <f t="array" ref="B138">INDEX('LISTA DOS ITENS'!$E$2:$E$4718,MATCH('RESUMO - LOTES E VMA'!$A138,'LISTA DOS ITENS'!$D$2:$D$4718,0))</f>
        <v>AL-03</v>
      </c>
      <c r="C138" s="24" t="str">
        <f t="array" ref="C138">IFERROR(VLOOKUP('RESUMO - LOTES E VMA'!$A138,SOBRE_EMP!$A:$B,2,0),INDEX('LISTA DOS ITENS'!$K:$K,MATCH('RESUMO - LOTES E VMA'!$A138,'LISTA DOS ITENS'!D:D,0)))</f>
        <v>CONS/NAC</v>
      </c>
      <c r="D138" s="24" t="str">
        <f t="array" ref="D138">INDEX('LISTA DOS ITENS'!C:C,MATCH('RESUMO - LOTES E VMA'!$A138,'LISTA DOS ITENS'!D:D,0))</f>
        <v>AGP/UN-BC</v>
      </c>
      <c r="E138" s="25">
        <f>SUMIF('LISTA DOS ITENS'!$D$2:$D$4718,'RESUMO - LOTES E VMA'!$A138,'LISTA DOS ITENS'!$P$2:$P$4718)</f>
        <v>20046.66</v>
      </c>
      <c r="F138" s="25">
        <f>SUMIF('LISTA DOS ITENS'!$D$2:$D$4718,'RESUMO - LOTES E VMA'!$A138,'LISTA DOS ITENS'!$U$2:$U$4718)</f>
        <v>13016.00996</v>
      </c>
      <c r="G138" s="25">
        <f>SUMIF('LISTA DOS ITENS'!$D$2:$D$4718,'RESUMO - LOTES E VMA'!$A138,'LISTA DOS ITENS'!$R$2:$R$4718)</f>
        <v>20046.66</v>
      </c>
      <c r="H138" s="26">
        <f>SUMIF('LISTA DOS ITENS'!$D$2:$D$4718,'RESUMO - LOTES E VMA'!$A138,'LISTA DOS ITENS'!$S$2:$S$4718)</f>
        <v>20046.66</v>
      </c>
      <c r="I138" s="27">
        <f>COUNTIF('LISTA DOS ITENS'!$D$2:$D$4718,'RESUMO - LOTES E VMA'!$A138)</f>
        <v>1</v>
      </c>
      <c r="J138" s="28">
        <f>'RESUMO - LOTES E VMA'!$F138/'RESUMO - LOTES E VMA'!$H138</f>
        <v>0.6492857143</v>
      </c>
      <c r="K138" s="25">
        <f>IF('RESUMO - LOTES E VMA'!$J138&lt;0.05,'RESUMO - LOTES E VMA'!$H138*0.01,IF(AND('RESUMO - LOTES E VMA'!$J138&gt;=0.05,'RESUMO - LOTES E VMA'!$J138&lt;0.4),'RESUMO - LOTES E VMA'!$H138*0.01,'RESUMO - LOTES E VMA'!$H138*0.05))</f>
        <v>1002.333</v>
      </c>
      <c r="L138" s="29" t="str">
        <f>IF(AND('RESUMO - LOTES E VMA'!$C138="SOBRE_EMP",'RESUMO - LOTES E VMA'!$G138&lt;=50000,'RESUMO - LOTES E VMA'!$K138&lt;=1000),"Envio para Sucata",IF(OR('RESUMO - LOTES E VMA'!$J138&lt;0.05,AND('RESUMO - LOTES E VMA'!$C138&lt;&gt;"SOBRE_EMP",'RESUMO - LOTES E VMA'!$E138&lt;=50000,'RESUMO - LOTES E VMA'!$K138&lt;1000)),"Envio para Sucata",IF(AND('RESUMO - LOTES E VMA'!$J138&gt;=0.05,'RESUMO - LOTES E VMA'!$J138&lt;0.4),"1% do Valor de Comparação do VMA","5% do Valor de Comparação do VMA")))</f>
        <v>5% do Valor de Comparação do VMA</v>
      </c>
      <c r="M138" s="29" t="str">
        <f>IF(AND('RESUMO - LOTES E VMA'!$L138&lt;&gt;"Envio para Sucata",'RESUMO - LOTES E VMA'!$K138&gt;=$P$2,'RESUMO - LOTES E VMA'!$H138&gt;=$Q$2,'RESUMO - LOTES E VMA'!$E138&gt;=$R$2),"Para Leilão","")</f>
        <v>Para Leilão</v>
      </c>
      <c r="N138" s="30"/>
      <c r="O138" s="31"/>
      <c r="P138" s="31"/>
      <c r="Q138" s="31"/>
      <c r="R138" s="31"/>
      <c r="S138" s="31"/>
      <c r="T138" s="31"/>
      <c r="U138" s="31"/>
      <c r="V138" s="31"/>
      <c r="W138" s="31"/>
      <c r="X138" s="31"/>
      <c r="Y138" s="31"/>
      <c r="Z138" s="31"/>
    </row>
    <row r="139" ht="15.75" customHeight="1">
      <c r="A139" s="22">
        <v>204310.0</v>
      </c>
      <c r="B139" s="23" t="str">
        <f t="array" ref="B139">INDEX('LISTA DOS ITENS'!$E$2:$E$4718,MATCH('RESUMO - LOTES E VMA'!$A139,'LISTA DOS ITENS'!$D$2:$D$4718,0))</f>
        <v>AL-01</v>
      </c>
      <c r="C139" s="24" t="str">
        <f t="array" ref="C139">IFERROR(VLOOKUP('RESUMO - LOTES E VMA'!$A139,SOBRE_EMP!$A:$B,2,0),INDEX('LISTA DOS ITENS'!$K:$K,MATCH('RESUMO - LOTES E VMA'!$A139,'LISTA DOS ITENS'!D:D,0)))</f>
        <v>CONS/NAC</v>
      </c>
      <c r="D139" s="24" t="str">
        <f t="array" ref="D139">INDEX('LISTA DOS ITENS'!C:C,MATCH('RESUMO - LOTES E VMA'!$A139,'LISTA DOS ITENS'!D:D,0))</f>
        <v>BUZIOS</v>
      </c>
      <c r="E139" s="25">
        <f>SUMIF('LISTA DOS ITENS'!$D$2:$D$4718,'RESUMO - LOTES E VMA'!$A139,'LISTA DOS ITENS'!$P$2:$P$4718)</f>
        <v>19680.00667</v>
      </c>
      <c r="F139" s="25">
        <f>SUMIF('LISTA DOS ITENS'!$D$2:$D$4718,'RESUMO - LOTES E VMA'!$A139,'LISTA DOS ITENS'!$U$2:$U$4718)</f>
        <v>9327.13887</v>
      </c>
      <c r="G139" s="25">
        <f>SUMIF('LISTA DOS ITENS'!$D$2:$D$4718,'RESUMO - LOTES E VMA'!$A139,'LISTA DOS ITENS'!$R$2:$R$4718)</f>
        <v>128338.56</v>
      </c>
      <c r="H139" s="26">
        <f>SUMIF('LISTA DOS ITENS'!$D$2:$D$4718,'RESUMO - LOTES E VMA'!$A139,'LISTA DOS ITENS'!$S$2:$S$4718)</f>
        <v>128338.56</v>
      </c>
      <c r="I139" s="27">
        <f>COUNTIF('LISTA DOS ITENS'!$D$2:$D$4718,'RESUMO - LOTES E VMA'!$A139)</f>
        <v>1</v>
      </c>
      <c r="J139" s="28">
        <f>'RESUMO - LOTES E VMA'!$F139/'RESUMO - LOTES E VMA'!$H139</f>
        <v>0.07267604429</v>
      </c>
      <c r="K139" s="25">
        <f>IF('RESUMO - LOTES E VMA'!$J139&lt;0.05,'RESUMO - LOTES E VMA'!$H139*0.01,IF(AND('RESUMO - LOTES E VMA'!$J139&gt;=0.05,'RESUMO - LOTES E VMA'!$J139&lt;0.4),'RESUMO - LOTES E VMA'!$H139*0.01,'RESUMO - LOTES E VMA'!$H139*0.05))</f>
        <v>1283.3856</v>
      </c>
      <c r="L139" s="29" t="str">
        <f>IF(AND('RESUMO - LOTES E VMA'!$C139="SOBRE_EMP",'RESUMO - LOTES E VMA'!$G139&lt;=50000,'RESUMO - LOTES E VMA'!$K139&lt;=1000),"Envio para Sucata",IF(OR('RESUMO - LOTES E VMA'!$J139&lt;0.05,AND('RESUMO - LOTES E VMA'!$C139&lt;&gt;"SOBRE_EMP",'RESUMO - LOTES E VMA'!$E139&lt;=50000,'RESUMO - LOTES E VMA'!$K139&lt;1000)),"Envio para Sucata",IF(AND('RESUMO - LOTES E VMA'!$J139&gt;=0.05,'RESUMO - LOTES E VMA'!$J139&lt;0.4),"1% do Valor de Comparação do VMA","5% do Valor de Comparação do VMA")))</f>
        <v>1% do Valor de Comparação do VMA</v>
      </c>
      <c r="M139" s="29" t="str">
        <f>IF(AND('RESUMO - LOTES E VMA'!$L139&lt;&gt;"Envio para Sucata",'RESUMO - LOTES E VMA'!$K139&gt;=$P$2,'RESUMO - LOTES E VMA'!$H139&gt;=$Q$2,'RESUMO - LOTES E VMA'!$E139&gt;=$R$2),"Para Leilão","")</f>
        <v>Para Leilão</v>
      </c>
      <c r="N139" s="30"/>
      <c r="O139" s="31"/>
      <c r="P139" s="31"/>
      <c r="Q139" s="31"/>
      <c r="R139" s="31"/>
      <c r="S139" s="31"/>
      <c r="T139" s="31"/>
      <c r="U139" s="31"/>
      <c r="V139" s="31"/>
      <c r="W139" s="31"/>
      <c r="X139" s="31"/>
      <c r="Y139" s="31"/>
      <c r="Z139" s="31"/>
    </row>
    <row r="140" ht="15.75" customHeight="1">
      <c r="A140" s="22">
        <v>203837.0</v>
      </c>
      <c r="B140" s="23" t="str">
        <f t="array" ref="B140">INDEX('LISTA DOS ITENS'!$E$2:$E$4718,MATCH('RESUMO - LOTES E VMA'!$A140,'LISTA DOS ITENS'!$D$2:$D$4718,0))</f>
        <v>AL-03</v>
      </c>
      <c r="C140" s="24" t="str">
        <f t="array" ref="C140">IFERROR(VLOOKUP('RESUMO - LOTES E VMA'!$A140,SOBRE_EMP!$A:$B,2,0),INDEX('LISTA DOS ITENS'!$K:$K,MATCH('RESUMO - LOTES E VMA'!$A140,'LISTA DOS ITENS'!D:D,0)))</f>
        <v>CONS/NAC</v>
      </c>
      <c r="D140" s="24" t="str">
        <f t="array" ref="D140">INDEX('LISTA DOS ITENS'!C:C,MATCH('RESUMO - LOTES E VMA'!$A140,'LISTA DOS ITENS'!D:D,0))</f>
        <v>AGP/UN-BC</v>
      </c>
      <c r="E140" s="25">
        <f>SUMIF('LISTA DOS ITENS'!$D$2:$D$4718,'RESUMO - LOTES E VMA'!$A140,'LISTA DOS ITENS'!$P$2:$P$4718)</f>
        <v>16000</v>
      </c>
      <c r="F140" s="25">
        <f>SUMIF('LISTA DOS ITENS'!$D$2:$D$4718,'RESUMO - LOTES E VMA'!$A140,'LISTA DOS ITENS'!$U$2:$U$4718)</f>
        <v>45185.0746</v>
      </c>
      <c r="G140" s="25">
        <f>SUMIF('LISTA DOS ITENS'!$D$2:$D$4718,'RESUMO - LOTES E VMA'!$A140,'LISTA DOS ITENS'!$R$2:$R$4718)</f>
        <v>206251.2</v>
      </c>
      <c r="H140" s="26">
        <f>SUMIF('LISTA DOS ITENS'!$D$2:$D$4718,'RESUMO - LOTES E VMA'!$A140,'LISTA DOS ITENS'!$S$2:$S$4718)</f>
        <v>206251.2</v>
      </c>
      <c r="I140" s="27">
        <f>COUNTIF('LISTA DOS ITENS'!$D$2:$D$4718,'RESUMO - LOTES E VMA'!$A140)</f>
        <v>1</v>
      </c>
      <c r="J140" s="28">
        <f>'RESUMO - LOTES E VMA'!$F140/'RESUMO - LOTES E VMA'!$H140</f>
        <v>0.2190778749</v>
      </c>
      <c r="K140" s="25">
        <f>IF('RESUMO - LOTES E VMA'!$J140&lt;0.05,'RESUMO - LOTES E VMA'!$H140*0.01,IF(AND('RESUMO - LOTES E VMA'!$J140&gt;=0.05,'RESUMO - LOTES E VMA'!$J140&lt;0.4),'RESUMO - LOTES E VMA'!$H140*0.01,'RESUMO - LOTES E VMA'!$H140*0.05))</f>
        <v>2062.512</v>
      </c>
      <c r="L140" s="29" t="str">
        <f>IF(AND('RESUMO - LOTES E VMA'!$C140="SOBRE_EMP",'RESUMO - LOTES E VMA'!$G140&lt;=50000,'RESUMO - LOTES E VMA'!$K140&lt;=1000),"Envio para Sucata",IF(OR('RESUMO - LOTES E VMA'!$J140&lt;0.05,AND('RESUMO - LOTES E VMA'!$C140&lt;&gt;"SOBRE_EMP",'RESUMO - LOTES E VMA'!$E140&lt;=50000,'RESUMO - LOTES E VMA'!$K140&lt;1000)),"Envio para Sucata",IF(AND('RESUMO - LOTES E VMA'!$J140&gt;=0.05,'RESUMO - LOTES E VMA'!$J140&lt;0.4),"1% do Valor de Comparação do VMA","5% do Valor de Comparação do VMA")))</f>
        <v>1% do Valor de Comparação do VMA</v>
      </c>
      <c r="M140" s="29" t="str">
        <f>IF(AND('RESUMO - LOTES E VMA'!$L140&lt;&gt;"Envio para Sucata",'RESUMO - LOTES E VMA'!$K140&gt;=$P$2,'RESUMO - LOTES E VMA'!$H140&gt;=$Q$2,'RESUMO - LOTES E VMA'!$E140&gt;=$R$2),"Para Leilão","")</f>
        <v>Para Leilão</v>
      </c>
      <c r="N140" s="30"/>
      <c r="O140" s="31"/>
      <c r="P140" s="31"/>
      <c r="Q140" s="31"/>
      <c r="R140" s="31"/>
      <c r="S140" s="31"/>
      <c r="T140" s="31"/>
      <c r="U140" s="31"/>
      <c r="V140" s="31"/>
      <c r="W140" s="31"/>
      <c r="X140" s="31"/>
      <c r="Y140" s="31"/>
      <c r="Z140" s="31"/>
    </row>
    <row r="141" ht="15.75" customHeight="1">
      <c r="A141" s="22">
        <v>203829.0</v>
      </c>
      <c r="B141" s="23" t="str">
        <f t="array" ref="B141">INDEX('LISTA DOS ITENS'!$E$2:$E$4718,MATCH('RESUMO - LOTES E VMA'!$A141,'LISTA DOS ITENS'!$D$2:$D$4718,0))</f>
        <v>AL-03</v>
      </c>
      <c r="C141" s="24" t="str">
        <f t="array" ref="C141">IFERROR(VLOOKUP('RESUMO - LOTES E VMA'!$A141,SOBRE_EMP!$A:$B,2,0),INDEX('LISTA DOS ITENS'!$K:$K,MATCH('RESUMO - LOTES E VMA'!$A141,'LISTA DOS ITENS'!D:D,0)))</f>
        <v>CONS/NAC</v>
      </c>
      <c r="D141" s="24" t="str">
        <f t="array" ref="D141">INDEX('LISTA DOS ITENS'!C:C,MATCH('RESUMO - LOTES E VMA'!$A141,'LISTA DOS ITENS'!D:D,0))</f>
        <v>AGP/UN-BC</v>
      </c>
      <c r="E141" s="25">
        <f>SUMIF('LISTA DOS ITENS'!$D$2:$D$4718,'RESUMO - LOTES E VMA'!$A141,'LISTA DOS ITENS'!$P$2:$P$4718)</f>
        <v>15092.96859</v>
      </c>
      <c r="F141" s="25">
        <f>SUMIF('LISTA DOS ITENS'!$D$2:$D$4718,'RESUMO - LOTES E VMA'!$A141,'LISTA DOS ITENS'!$U$2:$U$4718)</f>
        <v>196938.9558</v>
      </c>
      <c r="G141" s="25">
        <f>SUMIF('LISTA DOS ITENS'!$D$2:$D$4718,'RESUMO - LOTES E VMA'!$A141,'LISTA DOS ITENS'!$R$2:$R$4718)</f>
        <v>3225938.82</v>
      </c>
      <c r="H141" s="26">
        <f>SUMIF('LISTA DOS ITENS'!$D$2:$D$4718,'RESUMO - LOTES E VMA'!$A141,'LISTA DOS ITENS'!$S$2:$S$4718)</f>
        <v>3225938.82</v>
      </c>
      <c r="I141" s="27">
        <f>COUNTIF('LISTA DOS ITENS'!$D$2:$D$4718,'RESUMO - LOTES E VMA'!$A141)</f>
        <v>1</v>
      </c>
      <c r="J141" s="28">
        <f>'RESUMO - LOTES E VMA'!$F141/'RESUMO - LOTES E VMA'!$H141</f>
        <v>0.06104857121</v>
      </c>
      <c r="K141" s="25">
        <f>IF('RESUMO - LOTES E VMA'!$J141&lt;0.05,'RESUMO - LOTES E VMA'!$H141*0.01,IF(AND('RESUMO - LOTES E VMA'!$J141&gt;=0.05,'RESUMO - LOTES E VMA'!$J141&lt;0.4),'RESUMO - LOTES E VMA'!$H141*0.01,'RESUMO - LOTES E VMA'!$H141*0.05))</f>
        <v>32259.3882</v>
      </c>
      <c r="L141" s="29" t="str">
        <f>IF(AND('RESUMO - LOTES E VMA'!$C141="SOBRE_EMP",'RESUMO - LOTES E VMA'!$G141&lt;=50000,'RESUMO - LOTES E VMA'!$K141&lt;=1000),"Envio para Sucata",IF(OR('RESUMO - LOTES E VMA'!$J141&lt;0.05,AND('RESUMO - LOTES E VMA'!$C141&lt;&gt;"SOBRE_EMP",'RESUMO - LOTES E VMA'!$E141&lt;=50000,'RESUMO - LOTES E VMA'!$K141&lt;1000)),"Envio para Sucata",IF(AND('RESUMO - LOTES E VMA'!$J141&gt;=0.05,'RESUMO - LOTES E VMA'!$J141&lt;0.4),"1% do Valor de Comparação do VMA","5% do Valor de Comparação do VMA")))</f>
        <v>1% do Valor de Comparação do VMA</v>
      </c>
      <c r="M141" s="29" t="str">
        <f>IF(AND('RESUMO - LOTES E VMA'!$L141&lt;&gt;"Envio para Sucata",'RESUMO - LOTES E VMA'!$K141&gt;=$P$2,'RESUMO - LOTES E VMA'!$H141&gt;=$Q$2,'RESUMO - LOTES E VMA'!$E141&gt;=$R$2),"Para Leilão","")</f>
        <v>Para Leilão</v>
      </c>
      <c r="N141" s="30"/>
      <c r="O141" s="31"/>
      <c r="P141" s="31"/>
      <c r="Q141" s="31"/>
      <c r="R141" s="31"/>
      <c r="S141" s="31"/>
      <c r="T141" s="31"/>
      <c r="U141" s="31"/>
      <c r="V141" s="31"/>
      <c r="W141" s="31"/>
      <c r="X141" s="31"/>
      <c r="Y141" s="31"/>
      <c r="Z141" s="31"/>
    </row>
    <row r="142" ht="15.75" customHeight="1">
      <c r="A142" s="22">
        <v>204139.0</v>
      </c>
      <c r="B142" s="23" t="str">
        <f t="array" ref="B142">INDEX('LISTA DOS ITENS'!$E$2:$E$4718,MATCH('RESUMO - LOTES E VMA'!$A142,'LISTA DOS ITENS'!$D$2:$D$4718,0))</f>
        <v>AL-03</v>
      </c>
      <c r="C142" s="24" t="str">
        <f t="array" ref="C142">IFERROR(VLOOKUP('RESUMO - LOTES E VMA'!$A142,SOBRE_EMP!$A:$B,2,0),INDEX('LISTA DOS ITENS'!$K:$K,MATCH('RESUMO - LOTES E VMA'!$A142,'LISTA DOS ITENS'!D:D,0)))</f>
        <v>IMOB/NAC</v>
      </c>
      <c r="D142" s="24" t="str">
        <f t="array" ref="D142">INDEX('LISTA DOS ITENS'!C:C,MATCH('RESUMO - LOTES E VMA'!$A142,'LISTA DOS ITENS'!D:D,0))</f>
        <v>AGP/UN-ES</v>
      </c>
      <c r="E142" s="25">
        <f>SUMIF('LISTA DOS ITENS'!$D$2:$D$4718,'RESUMO - LOTES E VMA'!$A142,'LISTA DOS ITENS'!$P$2:$P$4718)</f>
        <v>15001.19649</v>
      </c>
      <c r="F142" s="25">
        <f>SUMIF('LISTA DOS ITENS'!$D$2:$D$4718,'RESUMO - LOTES E VMA'!$A142,'LISTA DOS ITENS'!$U$2:$U$4718)</f>
        <v>83045.04624</v>
      </c>
      <c r="G142" s="25">
        <f>SUMIF('LISTA DOS ITENS'!$D$2:$D$4718,'RESUMO - LOTES E VMA'!$A142,'LISTA DOS ITENS'!$R$2:$R$4718)</f>
        <v>203541.78</v>
      </c>
      <c r="H142" s="26">
        <f>SUMIF('LISTA DOS ITENS'!$D$2:$D$4718,'RESUMO - LOTES E VMA'!$A142,'LISTA DOS ITENS'!$S$2:$S$4718)</f>
        <v>203541.78</v>
      </c>
      <c r="I142" s="27">
        <f>COUNTIF('LISTA DOS ITENS'!$D$2:$D$4718,'RESUMO - LOTES E VMA'!$A142)</f>
        <v>1</v>
      </c>
      <c r="J142" s="28">
        <f>'RESUMO - LOTES E VMA'!$F142/'RESUMO - LOTES E VMA'!$H142</f>
        <v>0.408</v>
      </c>
      <c r="K142" s="25">
        <f>IF('RESUMO - LOTES E VMA'!$J142&lt;0.05,'RESUMO - LOTES E VMA'!$H142*0.01,IF(AND('RESUMO - LOTES E VMA'!$J142&gt;=0.05,'RESUMO - LOTES E VMA'!$J142&lt;0.4),'RESUMO - LOTES E VMA'!$H142*0.01,'RESUMO - LOTES E VMA'!$H142*0.05))</f>
        <v>10177.089</v>
      </c>
      <c r="L142" s="29" t="str">
        <f>IF(AND('RESUMO - LOTES E VMA'!$C142="SOBRE_EMP",'RESUMO - LOTES E VMA'!$G142&lt;=50000,'RESUMO - LOTES E VMA'!$K142&lt;=1000),"Envio para Sucata",IF(OR('RESUMO - LOTES E VMA'!$J142&lt;0.05,AND('RESUMO - LOTES E VMA'!$C142&lt;&gt;"SOBRE_EMP",'RESUMO - LOTES E VMA'!$E142&lt;=50000,'RESUMO - LOTES E VMA'!$K142&lt;1000)),"Envio para Sucata",IF(AND('RESUMO - LOTES E VMA'!$J142&gt;=0.05,'RESUMO - LOTES E VMA'!$J142&lt;0.4),"1% do Valor de Comparação do VMA","5% do Valor de Comparação do VMA")))</f>
        <v>5% do Valor de Comparação do VMA</v>
      </c>
      <c r="M142" s="29" t="str">
        <f>IF(AND('RESUMO - LOTES E VMA'!$L142&lt;&gt;"Envio para Sucata",'RESUMO - LOTES E VMA'!$K142&gt;=$P$2,'RESUMO - LOTES E VMA'!$H142&gt;=$Q$2,'RESUMO - LOTES E VMA'!$E142&gt;=$R$2),"Para Leilão","")</f>
        <v>Para Leilão</v>
      </c>
      <c r="N142" s="30"/>
      <c r="O142" s="31"/>
      <c r="P142" s="31"/>
      <c r="Q142" s="31"/>
      <c r="R142" s="31"/>
      <c r="S142" s="31"/>
      <c r="T142" s="31"/>
      <c r="U142" s="31"/>
      <c r="V142" s="31"/>
      <c r="W142" s="31"/>
      <c r="X142" s="31"/>
      <c r="Y142" s="31"/>
      <c r="Z142" s="31"/>
    </row>
    <row r="143" ht="15.75" customHeight="1">
      <c r="A143" s="22">
        <v>204153.0</v>
      </c>
      <c r="B143" s="23" t="str">
        <f t="array" ref="B143">INDEX('LISTA DOS ITENS'!$E$2:$E$4718,MATCH('RESUMO - LOTES E VMA'!$A143,'LISTA DOS ITENS'!$D$2:$D$4718,0))</f>
        <v>AL-03</v>
      </c>
      <c r="C143" s="24" t="str">
        <f t="array" ref="C143">IFERROR(VLOOKUP('RESUMO - LOTES E VMA'!$A143,SOBRE_EMP!$A:$B,2,0),INDEX('LISTA DOS ITENS'!$K:$K,MATCH('RESUMO - LOTES E VMA'!$A143,'LISTA DOS ITENS'!D:D,0)))</f>
        <v>CONS/NAC</v>
      </c>
      <c r="D143" s="24" t="str">
        <f t="array" ref="D143">INDEX('LISTA DOS ITENS'!C:C,MATCH('RESUMO - LOTES E VMA'!$A143,'LISTA DOS ITENS'!D:D,0))</f>
        <v>BUZIOS</v>
      </c>
      <c r="E143" s="25">
        <f>SUMIF('LISTA DOS ITENS'!$D$2:$D$4718,'RESUMO - LOTES E VMA'!$A143,'LISTA DOS ITENS'!$P$2:$P$4718)</f>
        <v>14570.76</v>
      </c>
      <c r="F143" s="25">
        <f>SUMIF('LISTA DOS ITENS'!$D$2:$D$4718,'RESUMO - LOTES E VMA'!$A143,'LISTA DOS ITENS'!$U$2:$U$4718)</f>
        <v>91620.84915</v>
      </c>
      <c r="G143" s="25">
        <f>SUMIF('LISTA DOS ITENS'!$D$2:$D$4718,'RESUMO - LOTES E VMA'!$A143,'LISTA DOS ITENS'!$R$2:$R$4718)</f>
        <v>991549.44</v>
      </c>
      <c r="H143" s="26">
        <f>SUMIF('LISTA DOS ITENS'!$D$2:$D$4718,'RESUMO - LOTES E VMA'!$A143,'LISTA DOS ITENS'!$S$2:$S$4718)</f>
        <v>991549.44</v>
      </c>
      <c r="I143" s="27">
        <f>COUNTIF('LISTA DOS ITENS'!$D$2:$D$4718,'RESUMO - LOTES E VMA'!$A143)</f>
        <v>1</v>
      </c>
      <c r="J143" s="28">
        <f>'RESUMO - LOTES E VMA'!$F143/'RESUMO - LOTES E VMA'!$H143</f>
        <v>0.09240169522</v>
      </c>
      <c r="K143" s="25">
        <f>IF('RESUMO - LOTES E VMA'!$J143&lt;0.05,'RESUMO - LOTES E VMA'!$H143*0.01,IF(AND('RESUMO - LOTES E VMA'!$J143&gt;=0.05,'RESUMO - LOTES E VMA'!$J143&lt;0.4),'RESUMO - LOTES E VMA'!$H143*0.01,'RESUMO - LOTES E VMA'!$H143*0.05))</f>
        <v>9915.4944</v>
      </c>
      <c r="L143" s="29" t="str">
        <f>IF(AND('RESUMO - LOTES E VMA'!$C143="SOBRE_EMP",'RESUMO - LOTES E VMA'!$G143&lt;=50000,'RESUMO - LOTES E VMA'!$K143&lt;=1000),"Envio para Sucata",IF(OR('RESUMO - LOTES E VMA'!$J143&lt;0.05,AND('RESUMO - LOTES E VMA'!$C143&lt;&gt;"SOBRE_EMP",'RESUMO - LOTES E VMA'!$E143&lt;=50000,'RESUMO - LOTES E VMA'!$K143&lt;1000)),"Envio para Sucata",IF(AND('RESUMO - LOTES E VMA'!$J143&gt;=0.05,'RESUMO - LOTES E VMA'!$J143&lt;0.4),"1% do Valor de Comparação do VMA","5% do Valor de Comparação do VMA")))</f>
        <v>1% do Valor de Comparação do VMA</v>
      </c>
      <c r="M143" s="29" t="str">
        <f>IF(AND('RESUMO - LOTES E VMA'!$L143&lt;&gt;"Envio para Sucata",'RESUMO - LOTES E VMA'!$K143&gt;=$P$2,'RESUMO - LOTES E VMA'!$H143&gt;=$Q$2,'RESUMO - LOTES E VMA'!$E143&gt;=$R$2),"Para Leilão","")</f>
        <v>Para Leilão</v>
      </c>
      <c r="N143" s="30"/>
      <c r="O143" s="31"/>
      <c r="P143" s="31"/>
      <c r="Q143" s="31"/>
      <c r="R143" s="31"/>
      <c r="S143" s="31"/>
      <c r="T143" s="31"/>
      <c r="U143" s="31"/>
      <c r="V143" s="31"/>
      <c r="W143" s="31"/>
      <c r="X143" s="31"/>
      <c r="Y143" s="31"/>
      <c r="Z143" s="31"/>
    </row>
    <row r="144" ht="15.75" customHeight="1">
      <c r="A144" s="22">
        <v>207824.0</v>
      </c>
      <c r="B144" s="23" t="str">
        <f t="array" ref="B144">INDEX('LISTA DOS ITENS'!$E$2:$E$4718,MATCH('RESUMO - LOTES E VMA'!$A144,'LISTA DOS ITENS'!$D$2:$D$4718,0))</f>
        <v>AL-03</v>
      </c>
      <c r="C144" s="24" t="str">
        <f t="array" ref="C144">IFERROR(VLOOKUP('RESUMO - LOTES E VMA'!$A144,SOBRE_EMP!$A:$B,2,0),INDEX('LISTA DOS ITENS'!$K:$K,MATCH('RESUMO - LOTES E VMA'!$A144,'LISTA DOS ITENS'!D:D,0)))</f>
        <v>SOBRE_EMP</v>
      </c>
      <c r="D144" s="24" t="str">
        <f t="array" ref="D144">INDEX('LISTA DOS ITENS'!C:C,MATCH('RESUMO - LOTES E VMA'!$A144,'LISTA DOS ITENS'!D:D,0))</f>
        <v>AGP/UN-BC</v>
      </c>
      <c r="E144" s="25">
        <f>SUMIF('LISTA DOS ITENS'!$D$2:$D$4718,'RESUMO - LOTES E VMA'!$A144,'LISTA DOS ITENS'!$P$2:$P$4718)</f>
        <v>14018</v>
      </c>
      <c r="F144" s="25">
        <f>SUMIF('LISTA DOS ITENS'!$D$2:$D$4718,'RESUMO - LOTES E VMA'!$A144,'LISTA DOS ITENS'!$U$2:$U$4718)</f>
        <v>8166.936</v>
      </c>
      <c r="G144" s="25">
        <f>SUMIF('LISTA DOS ITENS'!$D$2:$D$4718,'RESUMO - LOTES E VMA'!$A144,'LISTA DOS ITENS'!$R$2:$R$4718)</f>
        <v>20017</v>
      </c>
      <c r="H144" s="26">
        <f>SUMIF('LISTA DOS ITENS'!$D$2:$D$4718,'RESUMO - LOTES E VMA'!$A144,'LISTA DOS ITENS'!$S$2:$S$4718)</f>
        <v>20017</v>
      </c>
      <c r="I144" s="27">
        <f>COUNTIF('LISTA DOS ITENS'!$D$2:$D$4718,'RESUMO - LOTES E VMA'!$A144)</f>
        <v>3</v>
      </c>
      <c r="J144" s="28">
        <f>'RESUMO - LOTES E VMA'!$F144/'RESUMO - LOTES E VMA'!$H144</f>
        <v>0.408</v>
      </c>
      <c r="K144" s="25">
        <f>IF('RESUMO - LOTES E VMA'!$J144&lt;0.05,'RESUMO - LOTES E VMA'!$H144*0.01,IF(AND('RESUMO - LOTES E VMA'!$J144&gt;=0.05,'RESUMO - LOTES E VMA'!$J144&lt;0.4),'RESUMO - LOTES E VMA'!$H144*0.01,'RESUMO - LOTES E VMA'!$H144*0.05))</f>
        <v>1000.85</v>
      </c>
      <c r="L144" s="29" t="str">
        <f>IF(AND('RESUMO - LOTES E VMA'!$C144="SOBRE_EMP",'RESUMO - LOTES E VMA'!$G144&lt;=50000,'RESUMO - LOTES E VMA'!$K144&lt;=1000),"Envio para Sucata",IF(OR('RESUMO - LOTES E VMA'!$J144&lt;0.05,AND('RESUMO - LOTES E VMA'!$C144&lt;&gt;"SOBRE_EMP",'RESUMO - LOTES E VMA'!$E144&lt;=50000,'RESUMO - LOTES E VMA'!$K144&lt;1000)),"Envio para Sucata",IF(AND('RESUMO - LOTES E VMA'!$J144&gt;=0.05,'RESUMO - LOTES E VMA'!$J144&lt;0.4),"1% do Valor de Comparação do VMA","5% do Valor de Comparação do VMA")))</f>
        <v>5% do Valor de Comparação do VMA</v>
      </c>
      <c r="M144" s="29" t="str">
        <f>IF(AND('RESUMO - LOTES E VMA'!$L144&lt;&gt;"Envio para Sucata",'RESUMO - LOTES E VMA'!$K144&gt;=$P$2,'RESUMO - LOTES E VMA'!$H144&gt;=$Q$2,'RESUMO - LOTES E VMA'!$E144&gt;=$R$2),"Para Leilão","")</f>
        <v>Para Leilão</v>
      </c>
      <c r="N144" s="30"/>
      <c r="O144" s="31"/>
      <c r="P144" s="31"/>
      <c r="Q144" s="31"/>
      <c r="R144" s="31"/>
      <c r="S144" s="31"/>
      <c r="T144" s="31"/>
      <c r="U144" s="31"/>
      <c r="V144" s="31"/>
      <c r="W144" s="31"/>
      <c r="X144" s="31"/>
      <c r="Y144" s="31"/>
      <c r="Z144" s="31"/>
    </row>
    <row r="145" ht="15.75" customHeight="1">
      <c r="A145" s="22">
        <v>206916.0</v>
      </c>
      <c r="B145" s="23" t="str">
        <f t="array" ref="B145">INDEX('LISTA DOS ITENS'!$E$2:$E$4718,MATCH('RESUMO - LOTES E VMA'!$A145,'LISTA DOS ITENS'!$D$2:$D$4718,0))</f>
        <v>AL-33</v>
      </c>
      <c r="C145" s="24" t="str">
        <f t="array" ref="C145">IFERROR(VLOOKUP('RESUMO - LOTES E VMA'!$A145,SOBRE_EMP!$A:$B,2,0),INDEX('LISTA DOS ITENS'!$K:$K,MATCH('RESUMO - LOTES E VMA'!$A145,'LISTA DOS ITENS'!D:D,0)))</f>
        <v>CONS/NAC</v>
      </c>
      <c r="D145" s="24" t="str">
        <f t="array" ref="D145">INDEX('LISTA DOS ITENS'!C:C,MATCH('RESUMO - LOTES E VMA'!$A145,'LISTA DOS ITENS'!D:D,0))</f>
        <v>AGP/UN-BC</v>
      </c>
      <c r="E145" s="25">
        <f>SUMIF('LISTA DOS ITENS'!$D$2:$D$4718,'RESUMO - LOTES E VMA'!$A145,'LISTA DOS ITENS'!$P$2:$P$4718)</f>
        <v>13961.3285</v>
      </c>
      <c r="F145" s="25">
        <f>SUMIF('LISTA DOS ITENS'!$D$2:$D$4718,'RESUMO - LOTES E VMA'!$A145,'LISTA DOS ITENS'!$U$2:$U$4718)</f>
        <v>8520.097536</v>
      </c>
      <c r="G145" s="25">
        <f>SUMIF('LISTA DOS ITENS'!$D$2:$D$4718,'RESUMO - LOTES E VMA'!$A145,'LISTA DOS ITENS'!$R$2:$R$4718)</f>
        <v>20882.592</v>
      </c>
      <c r="H145" s="26">
        <f>SUMIF('LISTA DOS ITENS'!$D$2:$D$4718,'RESUMO - LOTES E VMA'!$A145,'LISTA DOS ITENS'!$S$2:$S$4718)</f>
        <v>20882.592</v>
      </c>
      <c r="I145" s="27">
        <f>COUNTIF('LISTA DOS ITENS'!$D$2:$D$4718,'RESUMO - LOTES E VMA'!$A145)</f>
        <v>3</v>
      </c>
      <c r="J145" s="28">
        <f>'RESUMO - LOTES E VMA'!$F145/'RESUMO - LOTES E VMA'!$H145</f>
        <v>0.408</v>
      </c>
      <c r="K145" s="25">
        <f>IF('RESUMO - LOTES E VMA'!$J145&lt;0.05,'RESUMO - LOTES E VMA'!$H145*0.01,IF(AND('RESUMO - LOTES E VMA'!$J145&gt;=0.05,'RESUMO - LOTES E VMA'!$J145&lt;0.4),'RESUMO - LOTES E VMA'!$H145*0.01,'RESUMO - LOTES E VMA'!$H145*0.05))</f>
        <v>1044.1296</v>
      </c>
      <c r="L145" s="29" t="str">
        <f>IF(AND('RESUMO - LOTES E VMA'!$C145="SOBRE_EMP",'RESUMO - LOTES E VMA'!$G145&lt;=50000,'RESUMO - LOTES E VMA'!$K145&lt;=1000),"Envio para Sucata",IF(OR('RESUMO - LOTES E VMA'!$J145&lt;0.05,AND('RESUMO - LOTES E VMA'!$C145&lt;&gt;"SOBRE_EMP",'RESUMO - LOTES E VMA'!$E145&lt;=50000,'RESUMO - LOTES E VMA'!$K145&lt;1000)),"Envio para Sucata",IF(AND('RESUMO - LOTES E VMA'!$J145&gt;=0.05,'RESUMO - LOTES E VMA'!$J145&lt;0.4),"1% do Valor de Comparação do VMA","5% do Valor de Comparação do VMA")))</f>
        <v>5% do Valor de Comparação do VMA</v>
      </c>
      <c r="M145" s="29" t="str">
        <f>IF(AND('RESUMO - LOTES E VMA'!$L145&lt;&gt;"Envio para Sucata",'RESUMO - LOTES E VMA'!$K145&gt;=$P$2,'RESUMO - LOTES E VMA'!$H145&gt;=$Q$2,'RESUMO - LOTES E VMA'!$E145&gt;=$R$2),"Para Leilão","")</f>
        <v>Para Leilão</v>
      </c>
      <c r="N145" s="30"/>
      <c r="O145" s="31"/>
      <c r="P145" s="31"/>
      <c r="Q145" s="31"/>
      <c r="R145" s="31"/>
      <c r="S145" s="31"/>
      <c r="T145" s="31"/>
      <c r="U145" s="31"/>
      <c r="V145" s="31"/>
      <c r="W145" s="31"/>
      <c r="X145" s="31"/>
      <c r="Y145" s="31"/>
      <c r="Z145" s="31"/>
    </row>
    <row r="146" ht="15.75" customHeight="1">
      <c r="A146" s="22">
        <v>206333.0</v>
      </c>
      <c r="B146" s="23" t="str">
        <f t="array" ref="B146">INDEX('LISTA DOS ITENS'!$E$2:$E$4718,MATCH('RESUMO - LOTES E VMA'!$A146,'LISTA DOS ITENS'!$D$2:$D$4718,0))</f>
        <v>AL-03</v>
      </c>
      <c r="C146" s="24" t="str">
        <f t="array" ref="C146">IFERROR(VLOOKUP('RESUMO - LOTES E VMA'!$A146,SOBRE_EMP!$A:$B,2,0),INDEX('LISTA DOS ITENS'!$K:$K,MATCH('RESUMO - LOTES E VMA'!$A146,'LISTA DOS ITENS'!D:D,0)))</f>
        <v>CONS/NAC</v>
      </c>
      <c r="D146" s="24" t="str">
        <f t="array" ref="D146">INDEX('LISTA DOS ITENS'!C:C,MATCH('RESUMO - LOTES E VMA'!$A146,'LISTA DOS ITENS'!D:D,0))</f>
        <v>AGP/UN-BC</v>
      </c>
      <c r="E146" s="25">
        <f>SUMIF('LISTA DOS ITENS'!$D$2:$D$4718,'RESUMO - LOTES E VMA'!$A146,'LISTA DOS ITENS'!$P$2:$P$4718)</f>
        <v>13773.25</v>
      </c>
      <c r="F146" s="25">
        <f>SUMIF('LISTA DOS ITENS'!$D$2:$D$4718,'RESUMO - LOTES E VMA'!$A146,'LISTA DOS ITENS'!$U$2:$U$4718)</f>
        <v>13417.15344</v>
      </c>
      <c r="G146" s="25">
        <f>SUMIF('LISTA DOS ITENS'!$D$2:$D$4718,'RESUMO - LOTES E VMA'!$A146,'LISTA DOS ITENS'!$R$2:$R$4718)</f>
        <v>32885.18</v>
      </c>
      <c r="H146" s="26">
        <f>SUMIF('LISTA DOS ITENS'!$D$2:$D$4718,'RESUMO - LOTES E VMA'!$A146,'LISTA DOS ITENS'!$S$2:$S$4718)</f>
        <v>32885.18</v>
      </c>
      <c r="I146" s="27">
        <f>COUNTIF('LISTA DOS ITENS'!$D$2:$D$4718,'RESUMO - LOTES E VMA'!$A146)</f>
        <v>4</v>
      </c>
      <c r="J146" s="28">
        <f>'RESUMO - LOTES E VMA'!$F146/'RESUMO - LOTES E VMA'!$H146</f>
        <v>0.408</v>
      </c>
      <c r="K146" s="25">
        <f>IF('RESUMO - LOTES E VMA'!$J146&lt;0.05,'RESUMO - LOTES E VMA'!$H146*0.01,IF(AND('RESUMO - LOTES E VMA'!$J146&gt;=0.05,'RESUMO - LOTES E VMA'!$J146&lt;0.4),'RESUMO - LOTES E VMA'!$H146*0.01,'RESUMO - LOTES E VMA'!$H146*0.05))</f>
        <v>1644.259</v>
      </c>
      <c r="L146" s="29" t="str">
        <f>IF(AND('RESUMO - LOTES E VMA'!$C146="SOBRE_EMP",'RESUMO - LOTES E VMA'!$G146&lt;=50000,'RESUMO - LOTES E VMA'!$K146&lt;=1000),"Envio para Sucata",IF(OR('RESUMO - LOTES E VMA'!$J146&lt;0.05,AND('RESUMO - LOTES E VMA'!$C146&lt;&gt;"SOBRE_EMP",'RESUMO - LOTES E VMA'!$E146&lt;=50000,'RESUMO - LOTES E VMA'!$K146&lt;1000)),"Envio para Sucata",IF(AND('RESUMO - LOTES E VMA'!$J146&gt;=0.05,'RESUMO - LOTES E VMA'!$J146&lt;0.4),"1% do Valor de Comparação do VMA","5% do Valor de Comparação do VMA")))</f>
        <v>5% do Valor de Comparação do VMA</v>
      </c>
      <c r="M146" s="29" t="str">
        <f>IF(AND('RESUMO - LOTES E VMA'!$L146&lt;&gt;"Envio para Sucata",'RESUMO - LOTES E VMA'!$K146&gt;=$P$2,'RESUMO - LOTES E VMA'!$H146&gt;=$Q$2,'RESUMO - LOTES E VMA'!$E146&gt;=$R$2),"Para Leilão","")</f>
        <v>Para Leilão</v>
      </c>
      <c r="N146" s="30"/>
      <c r="O146" s="31"/>
      <c r="P146" s="31"/>
      <c r="Q146" s="31"/>
      <c r="R146" s="31"/>
      <c r="S146" s="31"/>
      <c r="T146" s="31"/>
      <c r="U146" s="31"/>
      <c r="V146" s="31"/>
      <c r="W146" s="31"/>
      <c r="X146" s="31"/>
      <c r="Y146" s="31"/>
      <c r="Z146" s="31"/>
    </row>
    <row r="147" ht="15.75" customHeight="1">
      <c r="A147" s="22">
        <v>208756.0</v>
      </c>
      <c r="B147" s="23" t="str">
        <f t="array" ref="B147">INDEX('LISTA DOS ITENS'!$E$2:$E$4718,MATCH('RESUMO - LOTES E VMA'!$A147,'LISTA DOS ITENS'!$D$2:$D$4718,0))</f>
        <v>AL-01</v>
      </c>
      <c r="C147" s="24" t="str">
        <f t="array" ref="C147">IFERROR(VLOOKUP('RESUMO - LOTES E VMA'!$A147,SOBRE_EMP!$A:$B,2,0),INDEX('LISTA DOS ITENS'!$K:$K,MATCH('RESUMO - LOTES E VMA'!$A147,'LISTA DOS ITENS'!D:D,0)))</f>
        <v>CONS/NAC</v>
      </c>
      <c r="D147" s="24" t="str">
        <f t="array" ref="D147">INDEX('LISTA DOS ITENS'!C:C,MATCH('RESUMO - LOTES E VMA'!$A147,'LISTA DOS ITENS'!D:D,0))</f>
        <v>AGP/UN-BC</v>
      </c>
      <c r="E147" s="25">
        <f>SUMIF('LISTA DOS ITENS'!$D$2:$D$4718,'RESUMO - LOTES E VMA'!$A147,'LISTA DOS ITENS'!$P$2:$P$4718)</f>
        <v>13230.01</v>
      </c>
      <c r="F147" s="25">
        <f>SUMIF('LISTA DOS ITENS'!$D$2:$D$4718,'RESUMO - LOTES E VMA'!$A147,'LISTA DOS ITENS'!$U$2:$U$4718)</f>
        <v>9282</v>
      </c>
      <c r="G147" s="25">
        <f>SUMIF('LISTA DOS ITENS'!$D$2:$D$4718,'RESUMO - LOTES E VMA'!$A147,'LISTA DOS ITENS'!$R$2:$R$4718)</f>
        <v>22750</v>
      </c>
      <c r="H147" s="26">
        <f>SUMIF('LISTA DOS ITENS'!$D$2:$D$4718,'RESUMO - LOTES E VMA'!$A147,'LISTA DOS ITENS'!$S$2:$S$4718)</f>
        <v>22750</v>
      </c>
      <c r="I147" s="27">
        <f>COUNTIF('LISTA DOS ITENS'!$D$2:$D$4718,'RESUMO - LOTES E VMA'!$A147)</f>
        <v>1</v>
      </c>
      <c r="J147" s="28">
        <f>'RESUMO - LOTES E VMA'!$F147/'RESUMO - LOTES E VMA'!$H147</f>
        <v>0.408</v>
      </c>
      <c r="K147" s="25">
        <f>IF('RESUMO - LOTES E VMA'!$J147&lt;0.05,'RESUMO - LOTES E VMA'!$H147*0.01,IF(AND('RESUMO - LOTES E VMA'!$J147&gt;=0.05,'RESUMO - LOTES E VMA'!$J147&lt;0.4),'RESUMO - LOTES E VMA'!$H147*0.01,'RESUMO - LOTES E VMA'!$H147*0.05))</f>
        <v>1137.5</v>
      </c>
      <c r="L147" s="29" t="str">
        <f>IF(AND('RESUMO - LOTES E VMA'!$C147="SOBRE_EMP",'RESUMO - LOTES E VMA'!$G147&lt;=50000,'RESUMO - LOTES E VMA'!$K147&lt;=1000),"Envio para Sucata",IF(OR('RESUMO - LOTES E VMA'!$J147&lt;0.05,AND('RESUMO - LOTES E VMA'!$C147&lt;&gt;"SOBRE_EMP",'RESUMO - LOTES E VMA'!$E147&lt;=50000,'RESUMO - LOTES E VMA'!$K147&lt;1000)),"Envio para Sucata",IF(AND('RESUMO - LOTES E VMA'!$J147&gt;=0.05,'RESUMO - LOTES E VMA'!$J147&lt;0.4),"1% do Valor de Comparação do VMA","5% do Valor de Comparação do VMA")))</f>
        <v>5% do Valor de Comparação do VMA</v>
      </c>
      <c r="M147" s="29" t="str">
        <f>IF(AND('RESUMO - LOTES E VMA'!$L147&lt;&gt;"Envio para Sucata",'RESUMO - LOTES E VMA'!$K147&gt;=$P$2,'RESUMO - LOTES E VMA'!$H147&gt;=$Q$2,'RESUMO - LOTES E VMA'!$E147&gt;=$R$2),"Para Leilão","")</f>
        <v>Para Leilão</v>
      </c>
      <c r="N147" s="30"/>
      <c r="O147" s="31"/>
      <c r="P147" s="31"/>
      <c r="Q147" s="31"/>
      <c r="R147" s="31"/>
      <c r="S147" s="31"/>
      <c r="T147" s="31"/>
      <c r="U147" s="31"/>
      <c r="V147" s="31"/>
      <c r="W147" s="31"/>
      <c r="X147" s="31"/>
      <c r="Y147" s="31"/>
      <c r="Z147" s="31"/>
    </row>
    <row r="148" ht="15.75" customHeight="1">
      <c r="A148" s="22">
        <v>204242.0</v>
      </c>
      <c r="B148" s="23" t="str">
        <f t="array" ref="B148">INDEX('LISTA DOS ITENS'!$E$2:$E$4718,MATCH('RESUMO - LOTES E VMA'!$A148,'LISTA DOS ITENS'!$D$2:$D$4718,0))</f>
        <v>AL-03</v>
      </c>
      <c r="C148" s="24" t="str">
        <f t="array" ref="C148">IFERROR(VLOOKUP('RESUMO - LOTES E VMA'!$A148,SOBRE_EMP!$A:$B,2,0),INDEX('LISTA DOS ITENS'!$K:$K,MATCH('RESUMO - LOTES E VMA'!$A148,'LISTA DOS ITENS'!D:D,0)))</f>
        <v>CONS/NAC</v>
      </c>
      <c r="D148" s="24" t="str">
        <f t="array" ref="D148">INDEX('LISTA DOS ITENS'!C:C,MATCH('RESUMO - LOTES E VMA'!$A148,'LISTA DOS ITENS'!D:D,0))</f>
        <v>BUZIOS</v>
      </c>
      <c r="E148" s="25">
        <f>SUMIF('LISTA DOS ITENS'!$D$2:$D$4718,'RESUMO - LOTES E VMA'!$A148,'LISTA DOS ITENS'!$P$2:$P$4718)</f>
        <v>12819.02</v>
      </c>
      <c r="F148" s="25">
        <f>SUMIF('LISTA DOS ITENS'!$D$2:$D$4718,'RESUMO - LOTES E VMA'!$A148,'LISTA DOS ITENS'!$U$2:$U$4718)</f>
        <v>25697.68</v>
      </c>
      <c r="G148" s="25">
        <f>SUMIF('LISTA DOS ITENS'!$D$2:$D$4718,'RESUMO - LOTES E VMA'!$A148,'LISTA DOS ITENS'!$R$2:$R$4718)</f>
        <v>513953.6</v>
      </c>
      <c r="H148" s="26">
        <f>SUMIF('LISTA DOS ITENS'!$D$2:$D$4718,'RESUMO - LOTES E VMA'!$A148,'LISTA DOS ITENS'!$S$2:$S$4718)</f>
        <v>513953.6</v>
      </c>
      <c r="I148" s="27">
        <f>COUNTIF('LISTA DOS ITENS'!$D$2:$D$4718,'RESUMO - LOTES E VMA'!$A148)</f>
        <v>1</v>
      </c>
      <c r="J148" s="28">
        <f>'RESUMO - LOTES E VMA'!$F148/'RESUMO - LOTES E VMA'!$H148</f>
        <v>0.05</v>
      </c>
      <c r="K148" s="25">
        <f>IF('RESUMO - LOTES E VMA'!$J148&lt;0.05,'RESUMO - LOTES E VMA'!$H148*0.01,IF(AND('RESUMO - LOTES E VMA'!$J148&gt;=0.05,'RESUMO - LOTES E VMA'!$J148&lt;0.4),'RESUMO - LOTES E VMA'!$H148*0.01,'RESUMO - LOTES E VMA'!$H148*0.05))</f>
        <v>5139.536</v>
      </c>
      <c r="L148" s="29" t="str">
        <f>IF(AND('RESUMO - LOTES E VMA'!$C148="SOBRE_EMP",'RESUMO - LOTES E VMA'!$G148&lt;=50000,'RESUMO - LOTES E VMA'!$K148&lt;=1000),"Envio para Sucata",IF(OR('RESUMO - LOTES E VMA'!$J148&lt;0.05,AND('RESUMO - LOTES E VMA'!$C148&lt;&gt;"SOBRE_EMP",'RESUMO - LOTES E VMA'!$E148&lt;=50000,'RESUMO - LOTES E VMA'!$K148&lt;1000)),"Envio para Sucata",IF(AND('RESUMO - LOTES E VMA'!$J148&gt;=0.05,'RESUMO - LOTES E VMA'!$J148&lt;0.4),"1% do Valor de Comparação do VMA","5% do Valor de Comparação do VMA")))</f>
        <v>1% do Valor de Comparação do VMA</v>
      </c>
      <c r="M148" s="29" t="str">
        <f>IF(AND('RESUMO - LOTES E VMA'!$L148&lt;&gt;"Envio para Sucata",'RESUMO - LOTES E VMA'!$K148&gt;=$P$2,'RESUMO - LOTES E VMA'!$H148&gt;=$Q$2,'RESUMO - LOTES E VMA'!$E148&gt;=$R$2),"Para Leilão","")</f>
        <v>Para Leilão</v>
      </c>
      <c r="N148" s="30"/>
      <c r="O148" s="31"/>
      <c r="P148" s="31"/>
      <c r="Q148" s="31"/>
      <c r="R148" s="31"/>
      <c r="S148" s="31"/>
      <c r="T148" s="31"/>
      <c r="U148" s="31"/>
      <c r="V148" s="31"/>
      <c r="W148" s="31"/>
      <c r="X148" s="31"/>
      <c r="Y148" s="31"/>
      <c r="Z148" s="31"/>
    </row>
    <row r="149" ht="15.75" customHeight="1">
      <c r="A149" s="22">
        <v>206306.0</v>
      </c>
      <c r="B149" s="23" t="str">
        <f t="array" ref="B149">INDEX('LISTA DOS ITENS'!$E$2:$E$4718,MATCH('RESUMO - LOTES E VMA'!$A149,'LISTA DOS ITENS'!$D$2:$D$4718,0))</f>
        <v>AL-18</v>
      </c>
      <c r="C149" s="24" t="str">
        <f t="array" ref="C149">IFERROR(VLOOKUP('RESUMO - LOTES E VMA'!$A149,SOBRE_EMP!$A:$B,2,0),INDEX('LISTA DOS ITENS'!$K:$K,MATCH('RESUMO - LOTES E VMA'!$A149,'LISTA DOS ITENS'!D:D,0)))</f>
        <v>SOBRE_EMP</v>
      </c>
      <c r="D149" s="24" t="str">
        <f t="array" ref="D149">INDEX('LISTA DOS ITENS'!C:C,MATCH('RESUMO - LOTES E VMA'!$A149,'LISTA DOS ITENS'!D:D,0))</f>
        <v>AGP/UN-BC</v>
      </c>
      <c r="E149" s="25">
        <f>SUMIF('LISTA DOS ITENS'!$D$2:$D$4718,'RESUMO - LOTES E VMA'!$A149,'LISTA DOS ITENS'!$P$2:$P$4718)</f>
        <v>11377.85</v>
      </c>
      <c r="F149" s="25">
        <f>SUMIF('LISTA DOS ITENS'!$D$2:$D$4718,'RESUMO - LOTES E VMA'!$A149,'LISTA DOS ITENS'!$U$2:$U$4718)</f>
        <v>4107.723649</v>
      </c>
      <c r="G149" s="25">
        <f>SUMIF('LISTA DOS ITENS'!$D$2:$D$4718,'RESUMO - LOTES E VMA'!$A149,'LISTA DOS ITENS'!$R$2:$R$4718)</f>
        <v>82154.43</v>
      </c>
      <c r="H149" s="26">
        <f>SUMIF('LISTA DOS ITENS'!$D$2:$D$4718,'RESUMO - LOTES E VMA'!$A149,'LISTA DOS ITENS'!$S$2:$S$4718)</f>
        <v>82154.43</v>
      </c>
      <c r="I149" s="27">
        <f>COUNTIF('LISTA DOS ITENS'!$D$2:$D$4718,'RESUMO - LOTES E VMA'!$A149)</f>
        <v>18</v>
      </c>
      <c r="J149" s="28">
        <f>'RESUMO - LOTES E VMA'!$F149/'RESUMO - LOTES E VMA'!$H149</f>
        <v>0.05000002616</v>
      </c>
      <c r="K149" s="25">
        <f>IF('RESUMO - LOTES E VMA'!$J149&lt;0.05,'RESUMO - LOTES E VMA'!$H149*0.01,IF(AND('RESUMO - LOTES E VMA'!$J149&gt;=0.05,'RESUMO - LOTES E VMA'!$J149&lt;0.4),'RESUMO - LOTES E VMA'!$H149*0.01,'RESUMO - LOTES E VMA'!$H149*0.05))</f>
        <v>821.5443</v>
      </c>
      <c r="L149" s="29" t="str">
        <f>IF(AND('RESUMO - LOTES E VMA'!$C149="SOBRE_EMP",'RESUMO - LOTES E VMA'!$G149&lt;=50000,'RESUMO - LOTES E VMA'!$K149&lt;=1000),"Envio para Sucata",IF(OR('RESUMO - LOTES E VMA'!$J149&lt;0.05,AND('RESUMO - LOTES E VMA'!$C149&lt;&gt;"SOBRE_EMP",'RESUMO - LOTES E VMA'!$E149&lt;=50000,'RESUMO - LOTES E VMA'!$K149&lt;1000)),"Envio para Sucata",IF(AND('RESUMO - LOTES E VMA'!$J149&gt;=0.05,'RESUMO - LOTES E VMA'!$J149&lt;0.4),"1% do Valor de Comparação do VMA","5% do Valor de Comparação do VMA")))</f>
        <v>1% do Valor de Comparação do VMA</v>
      </c>
      <c r="M149" s="29" t="str">
        <f>IF(AND('RESUMO - LOTES E VMA'!$L149&lt;&gt;"Envio para Sucata",'RESUMO - LOTES E VMA'!$K149&gt;=$P$2,'RESUMO - LOTES E VMA'!$H149&gt;=$Q$2,'RESUMO - LOTES E VMA'!$E149&gt;=$R$2),"Para Leilão","")</f>
        <v>Para Leilão</v>
      </c>
      <c r="N149" s="30"/>
      <c r="O149" s="31"/>
      <c r="P149" s="31"/>
      <c r="Q149" s="31"/>
      <c r="R149" s="31"/>
      <c r="S149" s="31"/>
      <c r="T149" s="31"/>
      <c r="U149" s="31"/>
      <c r="V149" s="31"/>
      <c r="W149" s="31"/>
      <c r="X149" s="31"/>
      <c r="Y149" s="31"/>
      <c r="Z149" s="31"/>
    </row>
    <row r="150" ht="15.75" customHeight="1">
      <c r="A150" s="22">
        <v>203873.0</v>
      </c>
      <c r="B150" s="23" t="str">
        <f t="array" ref="B150">INDEX('LISTA DOS ITENS'!$E$2:$E$4718,MATCH('RESUMO - LOTES E VMA'!$A150,'LISTA DOS ITENS'!$D$2:$D$4718,0))</f>
        <v>AL-03</v>
      </c>
      <c r="C150" s="24" t="str">
        <f t="array" ref="C150">IFERROR(VLOOKUP('RESUMO - LOTES E VMA'!$A150,SOBRE_EMP!$A:$B,2,0),INDEX('LISTA DOS ITENS'!$K:$K,MATCH('RESUMO - LOTES E VMA'!$A150,'LISTA DOS ITENS'!D:D,0)))</f>
        <v>IMOB/NAC</v>
      </c>
      <c r="D150" s="24" t="str">
        <f t="array" ref="D150">INDEX('LISTA DOS ITENS'!C:C,MATCH('RESUMO - LOTES E VMA'!$A150,'LISTA DOS ITENS'!D:D,0))</f>
        <v>AGP/UN-BC</v>
      </c>
      <c r="E150" s="25">
        <f>SUMIF('LISTA DOS ITENS'!$D$2:$D$4718,'RESUMO - LOTES E VMA'!$A150,'LISTA DOS ITENS'!$P$2:$P$4718)</f>
        <v>10630.78818</v>
      </c>
      <c r="F150" s="25">
        <f>SUMIF('LISTA DOS ITENS'!$D$2:$D$4718,'RESUMO - LOTES E VMA'!$A150,'LISTA DOS ITENS'!$U$2:$U$4718)</f>
        <v>30369.6913</v>
      </c>
      <c r="G150" s="25">
        <f>SUMIF('LISTA DOS ITENS'!$D$2:$D$4718,'RESUMO - LOTES E VMA'!$A150,'LISTA DOS ITENS'!$R$2:$R$4718)</f>
        <v>578584.4</v>
      </c>
      <c r="H150" s="26">
        <f>SUMIF('LISTA DOS ITENS'!$D$2:$D$4718,'RESUMO - LOTES E VMA'!$A150,'LISTA DOS ITENS'!$S$2:$S$4718)</f>
        <v>578584.4</v>
      </c>
      <c r="I150" s="27">
        <f>COUNTIF('LISTA DOS ITENS'!$D$2:$D$4718,'RESUMO - LOTES E VMA'!$A150)</f>
        <v>4</v>
      </c>
      <c r="J150" s="28">
        <f>'RESUMO - LOTES E VMA'!$F150/'RESUMO - LOTES E VMA'!$H150</f>
        <v>0.05248964767</v>
      </c>
      <c r="K150" s="25">
        <f>IF('RESUMO - LOTES E VMA'!$J150&lt;0.05,'RESUMO - LOTES E VMA'!$H150*0.01,IF(AND('RESUMO - LOTES E VMA'!$J150&gt;=0.05,'RESUMO - LOTES E VMA'!$J150&lt;0.4),'RESUMO - LOTES E VMA'!$H150*0.01,'RESUMO - LOTES E VMA'!$H150*0.05))</f>
        <v>5785.844</v>
      </c>
      <c r="L150" s="29" t="str">
        <f>IF(AND('RESUMO - LOTES E VMA'!$C150="SOBRE_EMP",'RESUMO - LOTES E VMA'!$G150&lt;=50000,'RESUMO - LOTES E VMA'!$K150&lt;=1000),"Envio para Sucata",IF(OR('RESUMO - LOTES E VMA'!$J150&lt;0.05,AND('RESUMO - LOTES E VMA'!$C150&lt;&gt;"SOBRE_EMP",'RESUMO - LOTES E VMA'!$E150&lt;=50000,'RESUMO - LOTES E VMA'!$K150&lt;1000)),"Envio para Sucata",IF(AND('RESUMO - LOTES E VMA'!$J150&gt;=0.05,'RESUMO - LOTES E VMA'!$J150&lt;0.4),"1% do Valor de Comparação do VMA","5% do Valor de Comparação do VMA")))</f>
        <v>1% do Valor de Comparação do VMA</v>
      </c>
      <c r="M150" s="29" t="str">
        <f>IF(AND('RESUMO - LOTES E VMA'!$L150&lt;&gt;"Envio para Sucata",'RESUMO - LOTES E VMA'!$K150&gt;=$P$2,'RESUMO - LOTES E VMA'!$H150&gt;=$Q$2,'RESUMO - LOTES E VMA'!$E150&gt;=$R$2),"Para Leilão","")</f>
        <v>Para Leilão</v>
      </c>
      <c r="N150" s="30"/>
      <c r="O150" s="31"/>
      <c r="P150" s="31"/>
      <c r="Q150" s="31"/>
      <c r="R150" s="31"/>
      <c r="S150" s="31"/>
      <c r="T150" s="31"/>
      <c r="U150" s="31"/>
      <c r="V150" s="31"/>
      <c r="W150" s="31"/>
      <c r="X150" s="31"/>
      <c r="Y150" s="31"/>
      <c r="Z150" s="31"/>
    </row>
    <row r="151" ht="15.75" customHeight="1">
      <c r="A151" s="22">
        <v>204314.0</v>
      </c>
      <c r="B151" s="23" t="str">
        <f t="array" ref="B151">INDEX('LISTA DOS ITENS'!$E$2:$E$4718,MATCH('RESUMO - LOTES E VMA'!$A151,'LISTA DOS ITENS'!$D$2:$D$4718,0))</f>
        <v>AL-01</v>
      </c>
      <c r="C151" s="24" t="str">
        <f t="array" ref="C151">IFERROR(VLOOKUP('RESUMO - LOTES E VMA'!$A151,SOBRE_EMP!$A:$B,2,0),INDEX('LISTA DOS ITENS'!$K:$K,MATCH('RESUMO - LOTES E VMA'!$A151,'LISTA DOS ITENS'!D:D,0)))</f>
        <v>CONS/NAC</v>
      </c>
      <c r="D151" s="24" t="str">
        <f t="array" ref="D151">INDEX('LISTA DOS ITENS'!C:C,MATCH('RESUMO - LOTES E VMA'!$A151,'LISTA DOS ITENS'!D:D,0))</f>
        <v>BUZIOS</v>
      </c>
      <c r="E151" s="25">
        <f>SUMIF('LISTA DOS ITENS'!$D$2:$D$4718,'RESUMO - LOTES E VMA'!$A151,'LISTA DOS ITENS'!$P$2:$P$4718)</f>
        <v>10057.482</v>
      </c>
      <c r="F151" s="25">
        <f>SUMIF('LISTA DOS ITENS'!$D$2:$D$4718,'RESUMO - LOTES E VMA'!$A151,'LISTA DOS ITENS'!$U$2:$U$4718)</f>
        <v>11258.53334</v>
      </c>
      <c r="G151" s="25">
        <f>SUMIF('LISTA DOS ITENS'!$D$2:$D$4718,'RESUMO - LOTES E VMA'!$A151,'LISTA DOS ITENS'!$R$2:$R$4718)</f>
        <v>153585.63</v>
      </c>
      <c r="H151" s="26">
        <f>SUMIF('LISTA DOS ITENS'!$D$2:$D$4718,'RESUMO - LOTES E VMA'!$A151,'LISTA DOS ITENS'!$S$2:$S$4718)</f>
        <v>153585.63</v>
      </c>
      <c r="I151" s="27">
        <f>COUNTIF('LISTA DOS ITENS'!$D$2:$D$4718,'RESUMO - LOTES E VMA'!$A151)</f>
        <v>1</v>
      </c>
      <c r="J151" s="28">
        <f>'RESUMO - LOTES E VMA'!$F151/'RESUMO - LOTES E VMA'!$H151</f>
        <v>0.0733046011</v>
      </c>
      <c r="K151" s="25">
        <f>IF('RESUMO - LOTES E VMA'!$J151&lt;0.05,'RESUMO - LOTES E VMA'!$H151*0.01,IF(AND('RESUMO - LOTES E VMA'!$J151&gt;=0.05,'RESUMO - LOTES E VMA'!$J151&lt;0.4),'RESUMO - LOTES E VMA'!$H151*0.01,'RESUMO - LOTES E VMA'!$H151*0.05))</f>
        <v>1535.8563</v>
      </c>
      <c r="L151" s="29" t="str">
        <f>IF(AND('RESUMO - LOTES E VMA'!$C151="SOBRE_EMP",'RESUMO - LOTES E VMA'!$G151&lt;=50000,'RESUMO - LOTES E VMA'!$K151&lt;=1000),"Envio para Sucata",IF(OR('RESUMO - LOTES E VMA'!$J151&lt;0.05,AND('RESUMO - LOTES E VMA'!$C151&lt;&gt;"SOBRE_EMP",'RESUMO - LOTES E VMA'!$E151&lt;=50000,'RESUMO - LOTES E VMA'!$K151&lt;1000)),"Envio para Sucata",IF(AND('RESUMO - LOTES E VMA'!$J151&gt;=0.05,'RESUMO - LOTES E VMA'!$J151&lt;0.4),"1% do Valor de Comparação do VMA","5% do Valor de Comparação do VMA")))</f>
        <v>1% do Valor de Comparação do VMA</v>
      </c>
      <c r="M151" s="29" t="str">
        <f>IF(AND('RESUMO - LOTES E VMA'!$L151&lt;&gt;"Envio para Sucata",'RESUMO - LOTES E VMA'!$K151&gt;=$P$2,'RESUMO - LOTES E VMA'!$H151&gt;=$Q$2,'RESUMO - LOTES E VMA'!$E151&gt;=$R$2),"Para Leilão","")</f>
        <v>Para Leilão</v>
      </c>
      <c r="N151" s="30"/>
      <c r="O151" s="31"/>
      <c r="P151" s="31"/>
      <c r="Q151" s="31"/>
      <c r="R151" s="31"/>
      <c r="S151" s="31"/>
      <c r="T151" s="31"/>
      <c r="U151" s="31"/>
      <c r="V151" s="31"/>
      <c r="W151" s="31"/>
      <c r="X151" s="31"/>
      <c r="Y151" s="31"/>
      <c r="Z151" s="31"/>
    </row>
    <row r="152" ht="15.75" customHeight="1">
      <c r="A152" s="22">
        <v>207348.0</v>
      </c>
      <c r="B152" s="23" t="str">
        <f t="array" ref="B152">INDEX('LISTA DOS ITENS'!$E$2:$E$4718,MATCH('RESUMO - LOTES E VMA'!$A152,'LISTA DOS ITENS'!$D$2:$D$4718,0))</f>
        <v>AL-98</v>
      </c>
      <c r="C152" s="24" t="str">
        <f t="array" ref="C152">IFERROR(VLOOKUP('RESUMO - LOTES E VMA'!$A152,SOBRE_EMP!$A:$B,2,0),INDEX('LISTA DOS ITENS'!$K:$K,MATCH('RESUMO - LOTES E VMA'!$A152,'LISTA DOS ITENS'!D:D,0)))</f>
        <v>PAR/NAC</v>
      </c>
      <c r="D152" s="24" t="str">
        <f t="array" ref="D152">INDEX('LISTA DOS ITENS'!C:C,MATCH('RESUMO - LOTES E VMA'!$A152,'LISTA DOS ITENS'!D:D,0))</f>
        <v>AGP/UN-BC</v>
      </c>
      <c r="E152" s="25">
        <f>SUMIF('LISTA DOS ITENS'!$D$2:$D$4718,'RESUMO - LOTES E VMA'!$A152,'LISTA DOS ITENS'!$P$2:$P$4718)</f>
        <v>9398.15</v>
      </c>
      <c r="F152" s="25">
        <f>SUMIF('LISTA DOS ITENS'!$D$2:$D$4718,'RESUMO - LOTES E VMA'!$A152,'LISTA DOS ITENS'!$U$2:$U$4718)</f>
        <v>8050.845059</v>
      </c>
      <c r="G152" s="25">
        <f>SUMIF('LISTA DOS ITENS'!$D$2:$D$4718,'RESUMO - LOTES E VMA'!$A152,'LISTA DOS ITENS'!$R$2:$R$4718)</f>
        <v>110777.15</v>
      </c>
      <c r="H152" s="26">
        <f>SUMIF('LISTA DOS ITENS'!$D$2:$D$4718,'RESUMO - LOTES E VMA'!$A152,'LISTA DOS ITENS'!$S$2:$S$4718)</f>
        <v>110777.15</v>
      </c>
      <c r="I152" s="27">
        <f>COUNTIF('LISTA DOS ITENS'!$D$2:$D$4718,'RESUMO - LOTES E VMA'!$A152)</f>
        <v>2</v>
      </c>
      <c r="J152" s="28">
        <f>'RESUMO - LOTES E VMA'!$F152/'RESUMO - LOTES E VMA'!$H152</f>
        <v>0.07267604429</v>
      </c>
      <c r="K152" s="25">
        <f>IF('RESUMO - LOTES E VMA'!$J152&lt;0.05,'RESUMO - LOTES E VMA'!$H152*0.01,IF(AND('RESUMO - LOTES E VMA'!$J152&gt;=0.05,'RESUMO - LOTES E VMA'!$J152&lt;0.4),'RESUMO - LOTES E VMA'!$H152*0.01,'RESUMO - LOTES E VMA'!$H152*0.05))</f>
        <v>1107.7715</v>
      </c>
      <c r="L152" s="29" t="str">
        <f>IF(AND('RESUMO - LOTES E VMA'!$C152="SOBRE_EMP",'RESUMO - LOTES E VMA'!$G152&lt;=50000,'RESUMO - LOTES E VMA'!$K152&lt;=1000),"Envio para Sucata",IF(OR('RESUMO - LOTES E VMA'!$J152&lt;0.05,AND('RESUMO - LOTES E VMA'!$C152&lt;&gt;"SOBRE_EMP",'RESUMO - LOTES E VMA'!$E152&lt;=50000,'RESUMO - LOTES E VMA'!$K152&lt;1000)),"Envio para Sucata",IF(AND('RESUMO - LOTES E VMA'!$J152&gt;=0.05,'RESUMO - LOTES E VMA'!$J152&lt;0.4),"1% do Valor de Comparação do VMA","5% do Valor de Comparação do VMA")))</f>
        <v>1% do Valor de Comparação do VMA</v>
      </c>
      <c r="M152" s="29" t="str">
        <f>IF(AND('RESUMO - LOTES E VMA'!$L152&lt;&gt;"Envio para Sucata",'RESUMO - LOTES E VMA'!$K152&gt;=$P$2,'RESUMO - LOTES E VMA'!$H152&gt;=$Q$2,'RESUMO - LOTES E VMA'!$E152&gt;=$R$2),"Para Leilão","")</f>
        <v>Para Leilão</v>
      </c>
      <c r="N152" s="30"/>
      <c r="O152" s="31"/>
      <c r="P152" s="31"/>
      <c r="Q152" s="31"/>
      <c r="R152" s="31"/>
      <c r="S152" s="31"/>
      <c r="T152" s="31"/>
      <c r="U152" s="31"/>
      <c r="V152" s="31"/>
      <c r="W152" s="31"/>
      <c r="X152" s="31"/>
      <c r="Y152" s="31"/>
      <c r="Z152" s="31"/>
    </row>
    <row r="153" ht="15.75" customHeight="1">
      <c r="A153" s="22">
        <v>206072.0</v>
      </c>
      <c r="B153" s="23" t="str">
        <f t="array" ref="B153">INDEX('LISTA DOS ITENS'!$E$2:$E$4718,MATCH('RESUMO - LOTES E VMA'!$A153,'LISTA DOS ITENS'!$D$2:$D$4718,0))</f>
        <v>AL-03</v>
      </c>
      <c r="C153" s="24" t="str">
        <f t="array" ref="C153">IFERROR(VLOOKUP('RESUMO - LOTES E VMA'!$A153,SOBRE_EMP!$A:$B,2,0),INDEX('LISTA DOS ITENS'!$K:$K,MATCH('RESUMO - LOTES E VMA'!$A153,'LISTA DOS ITENS'!D:D,0)))</f>
        <v>USADO</v>
      </c>
      <c r="D153" s="24" t="str">
        <f t="array" ref="D153">INDEX('LISTA DOS ITENS'!C:C,MATCH('RESUMO - LOTES E VMA'!$A153,'LISTA DOS ITENS'!D:D,0))</f>
        <v>SUB/OPSUB</v>
      </c>
      <c r="E153" s="25">
        <f>SUMIF('LISTA DOS ITENS'!$D$2:$D$4718,'RESUMO - LOTES E VMA'!$A153,'LISTA DOS ITENS'!$P$2:$P$4718)</f>
        <v>7131</v>
      </c>
      <c r="F153" s="25">
        <f>SUMIF('LISTA DOS ITENS'!$D$2:$D$4718,'RESUMO - LOTES E VMA'!$A153,'LISTA DOS ITENS'!$U$2:$U$4718)</f>
        <v>67106.2755</v>
      </c>
      <c r="G153" s="25">
        <f>SUMIF('LISTA DOS ITENS'!$D$2:$D$4718,'RESUMO - LOTES E VMA'!$A153,'LISTA DOS ITENS'!$R$2:$R$4718)</f>
        <v>281959.74</v>
      </c>
      <c r="H153" s="26">
        <f>SUMIF('LISTA DOS ITENS'!$D$2:$D$4718,'RESUMO - LOTES E VMA'!$A153,'LISTA DOS ITENS'!$S$2:$S$4718)</f>
        <v>281959.74</v>
      </c>
      <c r="I153" s="27">
        <f>COUNTIF('LISTA DOS ITENS'!$D$2:$D$4718,'RESUMO - LOTES E VMA'!$A153)</f>
        <v>1</v>
      </c>
      <c r="J153" s="28">
        <f>'RESUMO - LOTES E VMA'!$F153/'RESUMO - LOTES E VMA'!$H153</f>
        <v>0.2379994942</v>
      </c>
      <c r="K153" s="25">
        <f>IF('RESUMO - LOTES E VMA'!$J153&lt;0.05,'RESUMO - LOTES E VMA'!$H153*0.01,IF(AND('RESUMO - LOTES E VMA'!$J153&gt;=0.05,'RESUMO - LOTES E VMA'!$J153&lt;0.4),'RESUMO - LOTES E VMA'!$H153*0.01,'RESUMO - LOTES E VMA'!$H153*0.05))</f>
        <v>2819.5974</v>
      </c>
      <c r="L153" s="29" t="str">
        <f>IF(AND('RESUMO - LOTES E VMA'!$C153="SOBRE_EMP",'RESUMO - LOTES E VMA'!$G153&lt;=50000,'RESUMO - LOTES E VMA'!$K153&lt;=1000),"Envio para Sucata",IF(OR('RESUMO - LOTES E VMA'!$J153&lt;0.05,AND('RESUMO - LOTES E VMA'!$C153&lt;&gt;"SOBRE_EMP",'RESUMO - LOTES E VMA'!$E153&lt;=50000,'RESUMO - LOTES E VMA'!$K153&lt;1000)),"Envio para Sucata",IF(AND('RESUMO - LOTES E VMA'!$J153&gt;=0.05,'RESUMO - LOTES E VMA'!$J153&lt;0.4),"1% do Valor de Comparação do VMA","5% do Valor de Comparação do VMA")))</f>
        <v>1% do Valor de Comparação do VMA</v>
      </c>
      <c r="M153" s="29" t="str">
        <f>IF(AND('RESUMO - LOTES E VMA'!$L153&lt;&gt;"Envio para Sucata",'RESUMO - LOTES E VMA'!$K153&gt;=$P$2,'RESUMO - LOTES E VMA'!$H153&gt;=$Q$2,'RESUMO - LOTES E VMA'!$E153&gt;=$R$2),"Para Leilão","")</f>
        <v>Para Leilão</v>
      </c>
      <c r="N153" s="30"/>
      <c r="O153" s="31"/>
      <c r="P153" s="31"/>
      <c r="Q153" s="31"/>
      <c r="R153" s="31"/>
      <c r="S153" s="31"/>
      <c r="T153" s="31"/>
      <c r="U153" s="31"/>
      <c r="V153" s="31"/>
      <c r="W153" s="31"/>
      <c r="X153" s="31"/>
      <c r="Y153" s="31"/>
      <c r="Z153" s="31"/>
    </row>
    <row r="154" ht="15.75" customHeight="1">
      <c r="A154" s="22">
        <v>206276.0</v>
      </c>
      <c r="B154" s="23" t="str">
        <f t="array" ref="B154">INDEX('LISTA DOS ITENS'!$E$2:$E$4718,MATCH('RESUMO - LOTES E VMA'!$A154,'LISTA DOS ITENS'!$D$2:$D$4718,0))</f>
        <v>AL-03</v>
      </c>
      <c r="C154" s="24" t="str">
        <f t="array" ref="C154">IFERROR(VLOOKUP('RESUMO - LOTES E VMA'!$A154,SOBRE_EMP!$A:$B,2,0),INDEX('LISTA DOS ITENS'!$K:$K,MATCH('RESUMO - LOTES E VMA'!$A154,'LISTA DOS ITENS'!D:D,0)))</f>
        <v>CONS/NAC</v>
      </c>
      <c r="D154" s="24" t="str">
        <f t="array" ref="D154">INDEX('LISTA DOS ITENS'!C:C,MATCH('RESUMO - LOTES E VMA'!$A154,'LISTA DOS ITENS'!D:D,0))</f>
        <v>AGP/UN-BC</v>
      </c>
      <c r="E154" s="25">
        <f>SUMIF('LISTA DOS ITENS'!$D$2:$D$4718,'RESUMO - LOTES E VMA'!$A154,'LISTA DOS ITENS'!$P$2:$P$4718)</f>
        <v>6639.1</v>
      </c>
      <c r="F154" s="25">
        <f>SUMIF('LISTA DOS ITENS'!$D$2:$D$4718,'RESUMO - LOTES E VMA'!$A154,'LISTA DOS ITENS'!$U$2:$U$4718)</f>
        <v>14474.208</v>
      </c>
      <c r="G154" s="25">
        <f>SUMIF('LISTA DOS ITENS'!$D$2:$D$4718,'RESUMO - LOTES E VMA'!$A154,'LISTA DOS ITENS'!$R$2:$R$4718)</f>
        <v>35476</v>
      </c>
      <c r="H154" s="26">
        <f>SUMIF('LISTA DOS ITENS'!$D$2:$D$4718,'RESUMO - LOTES E VMA'!$A154,'LISTA DOS ITENS'!$S$2:$S$4718)</f>
        <v>35476</v>
      </c>
      <c r="I154" s="27">
        <f>COUNTIF('LISTA DOS ITENS'!$D$2:$D$4718,'RESUMO - LOTES E VMA'!$A154)</f>
        <v>3</v>
      </c>
      <c r="J154" s="28">
        <f>'RESUMO - LOTES E VMA'!$F154/'RESUMO - LOTES E VMA'!$H154</f>
        <v>0.408</v>
      </c>
      <c r="K154" s="25">
        <f>IF('RESUMO - LOTES E VMA'!$J154&lt;0.05,'RESUMO - LOTES E VMA'!$H154*0.01,IF(AND('RESUMO - LOTES E VMA'!$J154&gt;=0.05,'RESUMO - LOTES E VMA'!$J154&lt;0.4),'RESUMO - LOTES E VMA'!$H154*0.01,'RESUMO - LOTES E VMA'!$H154*0.05))</f>
        <v>1773.8</v>
      </c>
      <c r="L154" s="29" t="str">
        <f>IF(AND('RESUMO - LOTES E VMA'!$C154="SOBRE_EMP",'RESUMO - LOTES E VMA'!$G154&lt;=50000,'RESUMO - LOTES E VMA'!$K154&lt;=1000),"Envio para Sucata",IF(OR('RESUMO - LOTES E VMA'!$J154&lt;0.05,AND('RESUMO - LOTES E VMA'!$C154&lt;&gt;"SOBRE_EMP",'RESUMO - LOTES E VMA'!$E154&lt;=50000,'RESUMO - LOTES E VMA'!$K154&lt;1000)),"Envio para Sucata",IF(AND('RESUMO - LOTES E VMA'!$J154&gt;=0.05,'RESUMO - LOTES E VMA'!$J154&lt;0.4),"1% do Valor de Comparação do VMA","5% do Valor de Comparação do VMA")))</f>
        <v>5% do Valor de Comparação do VMA</v>
      </c>
      <c r="M154" s="29" t="str">
        <f>IF(AND('RESUMO - LOTES E VMA'!$L154&lt;&gt;"Envio para Sucata",'RESUMO - LOTES E VMA'!$K154&gt;=$P$2,'RESUMO - LOTES E VMA'!$H154&gt;=$Q$2,'RESUMO - LOTES E VMA'!$E154&gt;=$R$2),"Para Leilão","")</f>
        <v>Para Leilão</v>
      </c>
      <c r="N154" s="30"/>
      <c r="O154" s="31"/>
      <c r="P154" s="31"/>
      <c r="Q154" s="31"/>
      <c r="R154" s="31"/>
      <c r="S154" s="31"/>
      <c r="T154" s="31"/>
      <c r="U154" s="31"/>
      <c r="V154" s="31"/>
      <c r="W154" s="31"/>
      <c r="X154" s="31"/>
      <c r="Y154" s="31"/>
      <c r="Z154" s="31"/>
    </row>
    <row r="155" ht="15.75" customHeight="1">
      <c r="A155" s="22">
        <v>207267.0</v>
      </c>
      <c r="B155" s="23" t="str">
        <f t="array" ref="B155">INDEX('LISTA DOS ITENS'!$E$2:$E$4718,MATCH('RESUMO - LOTES E VMA'!$A155,'LISTA DOS ITENS'!$D$2:$D$4718,0))</f>
        <v>AL-11</v>
      </c>
      <c r="C155" s="24" t="str">
        <f t="array" ref="C155">IFERROR(VLOOKUP('RESUMO - LOTES E VMA'!$A155,SOBRE_EMP!$A:$B,2,0),INDEX('LISTA DOS ITENS'!$K:$K,MATCH('RESUMO - LOTES E VMA'!$A155,'LISTA DOS ITENS'!D:D,0)))</f>
        <v>SOBRE_EMP</v>
      </c>
      <c r="D155" s="24" t="str">
        <f t="array" ref="D155">INDEX('LISTA DOS ITENS'!C:C,MATCH('RESUMO - LOTES E VMA'!$A155,'LISTA DOS ITENS'!D:D,0))</f>
        <v>AGP/UN-BC</v>
      </c>
      <c r="E155" s="25">
        <f>SUMIF('LISTA DOS ITENS'!$D$2:$D$4718,'RESUMO - LOTES E VMA'!$A155,'LISTA DOS ITENS'!$P$2:$P$4718)</f>
        <v>5002</v>
      </c>
      <c r="F155" s="25">
        <f>SUMIF('LISTA DOS ITENS'!$D$2:$D$4718,'RESUMO - LOTES E VMA'!$A155,'LISTA DOS ITENS'!$U$2:$U$4718)</f>
        <v>5735.122026</v>
      </c>
      <c r="G155" s="25">
        <f>SUMIF('LISTA DOS ITENS'!$D$2:$D$4718,'RESUMO - LOTES E VMA'!$A155,'LISTA DOS ITENS'!$R$2:$R$4718)</f>
        <v>80398.14</v>
      </c>
      <c r="H155" s="26">
        <f>SUMIF('LISTA DOS ITENS'!$D$2:$D$4718,'RESUMO - LOTES E VMA'!$A155,'LISTA DOS ITENS'!$S$2:$S$4718)</f>
        <v>80398.14</v>
      </c>
      <c r="I155" s="27">
        <f>COUNTIF('LISTA DOS ITENS'!$D$2:$D$4718,'RESUMO - LOTES E VMA'!$A155)</f>
        <v>3</v>
      </c>
      <c r="J155" s="28">
        <f>'RESUMO - LOTES E VMA'!$F155/'RESUMO - LOTES E VMA'!$H155</f>
        <v>0.07133401378</v>
      </c>
      <c r="K155" s="25">
        <f>IF('RESUMO - LOTES E VMA'!$J155&lt;0.05,'RESUMO - LOTES E VMA'!$H155*0.01,IF(AND('RESUMO - LOTES E VMA'!$J155&gt;=0.05,'RESUMO - LOTES E VMA'!$J155&lt;0.4),'RESUMO - LOTES E VMA'!$H155*0.01,'RESUMO - LOTES E VMA'!$H155*0.05))</f>
        <v>803.9814</v>
      </c>
      <c r="L155" s="29" t="str">
        <f>IF(AND('RESUMO - LOTES E VMA'!$C155="SOBRE_EMP",'RESUMO - LOTES E VMA'!$G155&lt;=50000,'RESUMO - LOTES E VMA'!$K155&lt;=1000),"Envio para Sucata",IF(OR('RESUMO - LOTES E VMA'!$J155&lt;0.05,AND('RESUMO - LOTES E VMA'!$C155&lt;&gt;"SOBRE_EMP",'RESUMO - LOTES E VMA'!$E155&lt;=50000,'RESUMO - LOTES E VMA'!$K155&lt;1000)),"Envio para Sucata",IF(AND('RESUMO - LOTES E VMA'!$J155&gt;=0.05,'RESUMO - LOTES E VMA'!$J155&lt;0.4),"1% do Valor de Comparação do VMA","5% do Valor de Comparação do VMA")))</f>
        <v>1% do Valor de Comparação do VMA</v>
      </c>
      <c r="M155" s="29" t="str">
        <f>IF(AND('RESUMO - LOTES E VMA'!$L155&lt;&gt;"Envio para Sucata",'RESUMO - LOTES E VMA'!$K155&gt;=$P$2,'RESUMO - LOTES E VMA'!$H155&gt;=$Q$2,'RESUMO - LOTES E VMA'!$E155&gt;=$R$2),"Para Leilão","")</f>
        <v>Para Leilão</v>
      </c>
      <c r="N155" s="30"/>
      <c r="O155" s="31"/>
      <c r="P155" s="31"/>
      <c r="Q155" s="31"/>
      <c r="R155" s="31"/>
      <c r="S155" s="31"/>
      <c r="T155" s="31"/>
      <c r="U155" s="31"/>
      <c r="V155" s="31"/>
      <c r="W155" s="31"/>
      <c r="X155" s="31"/>
      <c r="Y155" s="31"/>
      <c r="Z155" s="31"/>
    </row>
    <row r="156" ht="15.75" customHeight="1">
      <c r="A156" s="22">
        <v>206266.0</v>
      </c>
      <c r="B156" s="23" t="str">
        <f t="array" ref="B156">INDEX('LISTA DOS ITENS'!$E$2:$E$4718,MATCH('RESUMO - LOTES E VMA'!$A156,'LISTA DOS ITENS'!$D$2:$D$4718,0))</f>
        <v>AL-03</v>
      </c>
      <c r="C156" s="24" t="str">
        <f t="array" ref="C156">IFERROR(VLOOKUP('RESUMO - LOTES E VMA'!$A156,SOBRE_EMP!$A:$B,2,0),INDEX('LISTA DOS ITENS'!$K:$K,MATCH('RESUMO - LOTES E VMA'!$A156,'LISTA DOS ITENS'!D:D,0)))</f>
        <v>A RECUPER</v>
      </c>
      <c r="D156" s="24" t="str">
        <f t="array" ref="D156">INDEX('LISTA DOS ITENS'!C:C,MATCH('RESUMO - LOTES E VMA'!$A156,'LISTA DOS ITENS'!D:D,0))</f>
        <v>AGP/UN-BC</v>
      </c>
      <c r="E156" s="25">
        <f>SUMIF('LISTA DOS ITENS'!$D$2:$D$4718,'RESUMO - LOTES E VMA'!$A156,'LISTA DOS ITENS'!$P$2:$P$4718)</f>
        <v>3797</v>
      </c>
      <c r="F156" s="25">
        <f>SUMIF('LISTA DOS ITENS'!$D$2:$D$4718,'RESUMO - LOTES E VMA'!$A156,'LISTA DOS ITENS'!$U$2:$U$4718)</f>
        <v>1735654.369</v>
      </c>
      <c r="G156" s="25">
        <f>SUMIF('LISTA DOS ITENS'!$D$2:$D$4718,'RESUMO - LOTES E VMA'!$A156,'LISTA DOS ITENS'!$R$2:$R$4718)</f>
        <v>2721729.76</v>
      </c>
      <c r="H156" s="26">
        <f>SUMIF('LISTA DOS ITENS'!$D$2:$D$4718,'RESUMO - LOTES E VMA'!$A156,'LISTA DOS ITENS'!$S$2:$S$4718)</f>
        <v>2721729.76</v>
      </c>
      <c r="I156" s="27">
        <f>COUNTIF('LISTA DOS ITENS'!$D$2:$D$4718,'RESUMO - LOTES E VMA'!$A156)</f>
        <v>11</v>
      </c>
      <c r="J156" s="28">
        <f>'RESUMO - LOTES E VMA'!$F156/'RESUMO - LOTES E VMA'!$H156</f>
        <v>0.6377026826</v>
      </c>
      <c r="K156" s="25">
        <f>IF('RESUMO - LOTES E VMA'!$J156&lt;0.05,'RESUMO - LOTES E VMA'!$H156*0.01,IF(AND('RESUMO - LOTES E VMA'!$J156&gt;=0.05,'RESUMO - LOTES E VMA'!$J156&lt;0.4),'RESUMO - LOTES E VMA'!$H156*0.01,'RESUMO - LOTES E VMA'!$H156*0.05))</f>
        <v>136086.488</v>
      </c>
      <c r="L156" s="29" t="str">
        <f>IF(AND('RESUMO - LOTES E VMA'!$C156="SOBRE_EMP",'RESUMO - LOTES E VMA'!$G156&lt;=50000,'RESUMO - LOTES E VMA'!$K156&lt;=1000),"Envio para Sucata",IF(OR('RESUMO - LOTES E VMA'!$J156&lt;0.05,AND('RESUMO - LOTES E VMA'!$C156&lt;&gt;"SOBRE_EMP",'RESUMO - LOTES E VMA'!$E156&lt;=50000,'RESUMO - LOTES E VMA'!$K156&lt;1000)),"Envio para Sucata",IF(AND('RESUMO - LOTES E VMA'!$J156&gt;=0.05,'RESUMO - LOTES E VMA'!$J156&lt;0.4),"1% do Valor de Comparação do VMA","5% do Valor de Comparação do VMA")))</f>
        <v>5% do Valor de Comparação do VMA</v>
      </c>
      <c r="M156" s="29" t="str">
        <f>IF(AND('RESUMO - LOTES E VMA'!$L156&lt;&gt;"Envio para Sucata",'RESUMO - LOTES E VMA'!$K156&gt;=$P$2,'RESUMO - LOTES E VMA'!$H156&gt;=$Q$2,'RESUMO - LOTES E VMA'!$E156&gt;=$R$2),"Para Leilão","")</f>
        <v>Para Leilão</v>
      </c>
      <c r="N156" s="30"/>
      <c r="O156" s="31"/>
      <c r="P156" s="31"/>
      <c r="Q156" s="31"/>
      <c r="R156" s="31"/>
      <c r="S156" s="31"/>
      <c r="T156" s="31"/>
      <c r="U156" s="31"/>
      <c r="V156" s="31"/>
      <c r="W156" s="31"/>
      <c r="X156" s="31"/>
      <c r="Y156" s="31"/>
      <c r="Z156" s="31"/>
    </row>
    <row r="157" ht="15.75" customHeight="1">
      <c r="A157" s="22">
        <v>205552.0</v>
      </c>
      <c r="B157" s="23" t="str">
        <f t="array" ref="B157">INDEX('LISTA DOS ITENS'!$E$2:$E$4718,MATCH('RESUMO - LOTES E VMA'!$A157,'LISTA DOS ITENS'!$D$2:$D$4718,0))</f>
        <v>AL-98</v>
      </c>
      <c r="C157" s="24" t="str">
        <f t="array" ref="C157">IFERROR(VLOOKUP('RESUMO - LOTES E VMA'!$A157,SOBRE_EMP!$A:$B,2,0),INDEX('LISTA DOS ITENS'!$K:$K,MATCH('RESUMO - LOTES E VMA'!$A157,'LISTA DOS ITENS'!D:D,0)))</f>
        <v>USADO</v>
      </c>
      <c r="D157" s="24" t="str">
        <f t="array" ref="D157">INDEX('LISTA DOS ITENS'!C:C,MATCH('RESUMO - LOTES E VMA'!$A157,'LISTA DOS ITENS'!D:D,0))</f>
        <v>POCOS/SM</v>
      </c>
      <c r="E157" s="25">
        <f>SUMIF('LISTA DOS ITENS'!$D$2:$D$4718,'RESUMO - LOTES E VMA'!$A157,'LISTA DOS ITENS'!$P$2:$P$4718)</f>
        <v>500</v>
      </c>
      <c r="F157" s="25">
        <f>SUMIF('LISTA DOS ITENS'!$D$2:$D$4718,'RESUMO - LOTES E VMA'!$A157,'LISTA DOS ITENS'!$U$2:$U$4718)</f>
        <v>9147.6</v>
      </c>
      <c r="G157" s="25">
        <f>SUMIF('LISTA DOS ITENS'!$D$2:$D$4718,'RESUMO - LOTES E VMA'!$A157,'LISTA DOS ITENS'!$R$2:$R$4718)</f>
        <v>145200</v>
      </c>
      <c r="H157" s="26">
        <f>SUMIF('LISTA DOS ITENS'!$D$2:$D$4718,'RESUMO - LOTES E VMA'!$A157,'LISTA DOS ITENS'!$S$2:$S$4718)</f>
        <v>145200</v>
      </c>
      <c r="I157" s="27">
        <f>COUNTIF('LISTA DOS ITENS'!$D$2:$D$4718,'RESUMO - LOTES E VMA'!$A157)</f>
        <v>1</v>
      </c>
      <c r="J157" s="28">
        <f>'RESUMO - LOTES E VMA'!$F157/'RESUMO - LOTES E VMA'!$H157</f>
        <v>0.063</v>
      </c>
      <c r="K157" s="25">
        <f>IF('RESUMO - LOTES E VMA'!$J157&lt;0.05,'RESUMO - LOTES E VMA'!$H157*0.01,IF(AND('RESUMO - LOTES E VMA'!$J157&gt;=0.05,'RESUMO - LOTES E VMA'!$J157&lt;0.4),'RESUMO - LOTES E VMA'!$H157*0.01,'RESUMO - LOTES E VMA'!$H157*0.05))</f>
        <v>1452</v>
      </c>
      <c r="L157" s="29" t="str">
        <f>IF(AND('RESUMO - LOTES E VMA'!$C157="SOBRE_EMP",'RESUMO - LOTES E VMA'!$G157&lt;=50000,'RESUMO - LOTES E VMA'!$K157&lt;=1000),"Envio para Sucata",IF(OR('RESUMO - LOTES E VMA'!$J157&lt;0.05,AND('RESUMO - LOTES E VMA'!$C157&lt;&gt;"SOBRE_EMP",'RESUMO - LOTES E VMA'!$E157&lt;=50000,'RESUMO - LOTES E VMA'!$K157&lt;1000)),"Envio para Sucata",IF(AND('RESUMO - LOTES E VMA'!$J157&gt;=0.05,'RESUMO - LOTES E VMA'!$J157&lt;0.4),"1% do Valor de Comparação do VMA","5% do Valor de Comparação do VMA")))</f>
        <v>1% do Valor de Comparação do VMA</v>
      </c>
      <c r="M157" s="29" t="str">
        <f>IF(AND('RESUMO - LOTES E VMA'!$L157&lt;&gt;"Envio para Sucata",'RESUMO - LOTES E VMA'!$K157&gt;=$P$2,'RESUMO - LOTES E VMA'!$H157&gt;=$Q$2,'RESUMO - LOTES E VMA'!$E157&gt;=$R$2),"Para Leilão","")</f>
        <v>Para Leilão</v>
      </c>
      <c r="N157" s="30"/>
      <c r="O157" s="31"/>
      <c r="P157" s="31"/>
      <c r="Q157" s="31"/>
      <c r="R157" s="31"/>
      <c r="S157" s="31"/>
      <c r="T157" s="31"/>
      <c r="U157" s="31"/>
      <c r="V157" s="31"/>
      <c r="W157" s="31"/>
      <c r="X157" s="31"/>
      <c r="Y157" s="31"/>
      <c r="Z157" s="31"/>
    </row>
    <row r="158" ht="15.75" customHeight="1">
      <c r="A158" s="22">
        <v>206043.0</v>
      </c>
      <c r="B158" s="23" t="str">
        <f t="array" ref="B158">INDEX('LISTA DOS ITENS'!$E$2:$E$4718,MATCH('RESUMO - LOTES E VMA'!$A158,'LISTA DOS ITENS'!$D$2:$D$4718,0))</f>
        <v>AL-04</v>
      </c>
      <c r="C158" s="24" t="str">
        <f t="array" ref="C158">IFERROR(VLOOKUP('RESUMO - LOTES E VMA'!$A158,SOBRE_EMP!$A:$B,2,0),INDEX('LISTA DOS ITENS'!$K:$K,MATCH('RESUMO - LOTES E VMA'!$A158,'LISTA DOS ITENS'!D:D,0)))</f>
        <v>USADO</v>
      </c>
      <c r="D158" s="24" t="str">
        <f t="array" ref="D158">INDEX('LISTA DOS ITENS'!C:C,MATCH('RESUMO - LOTES E VMA'!$A158,'LISTA DOS ITENS'!D:D,0))</f>
        <v>SUB/EQSB</v>
      </c>
      <c r="E158" s="25">
        <f>SUMIF('LISTA DOS ITENS'!$D$2:$D$4718,'RESUMO - LOTES E VMA'!$A158,'LISTA DOS ITENS'!$P$2:$P$4718)</f>
        <v>359</v>
      </c>
      <c r="F158" s="25">
        <f>SUMIF('LISTA DOS ITENS'!$D$2:$D$4718,'RESUMO - LOTES E VMA'!$A158,'LISTA DOS ITENS'!$U$2:$U$4718)</f>
        <v>144079.1037</v>
      </c>
      <c r="G158" s="25">
        <f>SUMIF('LISTA DOS ITENS'!$D$2:$D$4718,'RESUMO - LOTES E VMA'!$A158,'LISTA DOS ITENS'!$R$2:$R$4718)</f>
        <v>225934.5858</v>
      </c>
      <c r="H158" s="26">
        <f>SUMIF('LISTA DOS ITENS'!$D$2:$D$4718,'RESUMO - LOTES E VMA'!$A158,'LISTA DOS ITENS'!$S$2:$S$4718)</f>
        <v>225934.5858</v>
      </c>
      <c r="I158" s="27">
        <f>COUNTIF('LISTA DOS ITENS'!$D$2:$D$4718,'RESUMO - LOTES E VMA'!$A158)</f>
        <v>2</v>
      </c>
      <c r="J158" s="28">
        <f>'RESUMO - LOTES E VMA'!$F158/'RESUMO - LOTES E VMA'!$H158</f>
        <v>0.6377027368</v>
      </c>
      <c r="K158" s="25">
        <f>IF('RESUMO - LOTES E VMA'!$J158&lt;0.05,'RESUMO - LOTES E VMA'!$H158*0.01,IF(AND('RESUMO - LOTES E VMA'!$J158&gt;=0.05,'RESUMO - LOTES E VMA'!$J158&lt;0.4),'RESUMO - LOTES E VMA'!$H158*0.01,'RESUMO - LOTES E VMA'!$H158*0.05))</f>
        <v>11296.72929</v>
      </c>
      <c r="L158" s="29" t="str">
        <f>IF(AND('RESUMO - LOTES E VMA'!$C158="SOBRE_EMP",'RESUMO - LOTES E VMA'!$G158&lt;=50000,'RESUMO - LOTES E VMA'!$K158&lt;=1000),"Envio para Sucata",IF(OR('RESUMO - LOTES E VMA'!$J158&lt;0.05,AND('RESUMO - LOTES E VMA'!$C158&lt;&gt;"SOBRE_EMP",'RESUMO - LOTES E VMA'!$E158&lt;=50000,'RESUMO - LOTES E VMA'!$K158&lt;1000)),"Envio para Sucata",IF(AND('RESUMO - LOTES E VMA'!$J158&gt;=0.05,'RESUMO - LOTES E VMA'!$J158&lt;0.4),"1% do Valor de Comparação do VMA","5% do Valor de Comparação do VMA")))</f>
        <v>5% do Valor de Comparação do VMA</v>
      </c>
      <c r="M158" s="29" t="str">
        <f>IF(AND('RESUMO - LOTES E VMA'!$L158&lt;&gt;"Envio para Sucata",'RESUMO - LOTES E VMA'!$K158&gt;=$P$2,'RESUMO - LOTES E VMA'!$H158&gt;=$Q$2,'RESUMO - LOTES E VMA'!$E158&gt;=$R$2),"Para Leilão","")</f>
        <v>Para Leilão</v>
      </c>
      <c r="N158" s="30"/>
      <c r="O158" s="31"/>
      <c r="P158" s="31"/>
      <c r="Q158" s="31"/>
      <c r="R158" s="31"/>
      <c r="S158" s="31"/>
      <c r="T158" s="31"/>
      <c r="U158" s="31"/>
      <c r="V158" s="31"/>
      <c r="W158" s="31"/>
      <c r="X158" s="31"/>
      <c r="Y158" s="31"/>
      <c r="Z158" s="31"/>
    </row>
    <row r="159" ht="15.75" customHeight="1">
      <c r="A159" s="22">
        <v>207930.0</v>
      </c>
      <c r="B159" s="23" t="str">
        <f t="array" ref="B159">INDEX('LISTA DOS ITENS'!$E$2:$E$4718,MATCH('RESUMO - LOTES E VMA'!$A159,'LISTA DOS ITENS'!$D$2:$D$4718,0))</f>
        <v>AL-03</v>
      </c>
      <c r="C159" s="24" t="str">
        <f t="array" ref="C159">IFERROR(VLOOKUP('RESUMO - LOTES E VMA'!$A159,SOBRE_EMP!$A:$B,2,0),INDEX('LISTA DOS ITENS'!$K:$K,MATCH('RESUMO - LOTES E VMA'!$A159,'LISTA DOS ITENS'!D:D,0)))</f>
        <v>CONS/NAC</v>
      </c>
      <c r="D159" s="24" t="str">
        <f t="array" ref="D159">INDEX('LISTA DOS ITENS'!C:C,MATCH('RESUMO - LOTES E VMA'!$A159,'LISTA DOS ITENS'!D:D,0))</f>
        <v>AGP/UN-BC</v>
      </c>
      <c r="E159" s="25">
        <f>SUMIF('LISTA DOS ITENS'!$D$2:$D$4718,'RESUMO - LOTES E VMA'!$A159,'LISTA DOS ITENS'!$P$2:$P$4718)</f>
        <v>246.2377778</v>
      </c>
      <c r="F159" s="25">
        <f>SUMIF('LISTA DOS ITENS'!$D$2:$D$4718,'RESUMO - LOTES E VMA'!$A159,'LISTA DOS ITENS'!$U$2:$U$4718)</f>
        <v>13081.0104</v>
      </c>
      <c r="G159" s="25">
        <f>SUMIF('LISTA DOS ITENS'!$D$2:$D$4718,'RESUMO - LOTES E VMA'!$A159,'LISTA DOS ITENS'!$R$2:$R$4718)</f>
        <v>32061.3</v>
      </c>
      <c r="H159" s="26">
        <f>SUMIF('LISTA DOS ITENS'!$D$2:$D$4718,'RESUMO - LOTES E VMA'!$A159,'LISTA DOS ITENS'!$S$2:$S$4718)</f>
        <v>32061.3</v>
      </c>
      <c r="I159" s="27">
        <f>COUNTIF('LISTA DOS ITENS'!$D$2:$D$4718,'RESUMO - LOTES E VMA'!$A159)</f>
        <v>2</v>
      </c>
      <c r="J159" s="28">
        <f>'RESUMO - LOTES E VMA'!$F159/'RESUMO - LOTES E VMA'!$H159</f>
        <v>0.408</v>
      </c>
      <c r="K159" s="25">
        <f>IF('RESUMO - LOTES E VMA'!$J159&lt;0.05,'RESUMO - LOTES E VMA'!$H159*0.01,IF(AND('RESUMO - LOTES E VMA'!$J159&gt;=0.05,'RESUMO - LOTES E VMA'!$J159&lt;0.4),'RESUMO - LOTES E VMA'!$H159*0.01,'RESUMO - LOTES E VMA'!$H159*0.05))</f>
        <v>1603.065</v>
      </c>
      <c r="L159" s="29" t="str">
        <f>IF(AND('RESUMO - LOTES E VMA'!$C159="SOBRE_EMP",'RESUMO - LOTES E VMA'!$G159&lt;=50000,'RESUMO - LOTES E VMA'!$K159&lt;=1000),"Envio para Sucata",IF(OR('RESUMO - LOTES E VMA'!$J159&lt;0.05,AND('RESUMO - LOTES E VMA'!$C159&lt;&gt;"SOBRE_EMP",'RESUMO - LOTES E VMA'!$E159&lt;=50000,'RESUMO - LOTES E VMA'!$K159&lt;1000)),"Envio para Sucata",IF(AND('RESUMO - LOTES E VMA'!$J159&gt;=0.05,'RESUMO - LOTES E VMA'!$J159&lt;0.4),"1% do Valor de Comparação do VMA","5% do Valor de Comparação do VMA")))</f>
        <v>5% do Valor de Comparação do VMA</v>
      </c>
      <c r="M159" s="29" t="str">
        <f>IF(AND('RESUMO - LOTES E VMA'!$L159&lt;&gt;"Envio para Sucata",'RESUMO - LOTES E VMA'!$K159&gt;=$P$2,'RESUMO - LOTES E VMA'!$H159&gt;=$Q$2,'RESUMO - LOTES E VMA'!$E159&gt;=$R$2),"Para Leilão","")</f>
        <v>Para Leilão</v>
      </c>
      <c r="N159" s="30"/>
      <c r="O159" s="31"/>
      <c r="P159" s="31"/>
      <c r="Q159" s="31"/>
      <c r="R159" s="31"/>
      <c r="S159" s="31"/>
      <c r="T159" s="31"/>
      <c r="U159" s="31"/>
      <c r="V159" s="31"/>
      <c r="W159" s="31"/>
      <c r="X159" s="31"/>
      <c r="Y159" s="31"/>
      <c r="Z159" s="31"/>
    </row>
    <row r="160" ht="15.75" customHeight="1">
      <c r="A160" s="22">
        <v>206115.0</v>
      </c>
      <c r="B160" s="23" t="str">
        <f t="array" ref="B160">INDEX('LISTA DOS ITENS'!$E$2:$E$4718,MATCH('RESUMO - LOTES E VMA'!$A160,'LISTA DOS ITENS'!$D$2:$D$4718,0))</f>
        <v>AL-02</v>
      </c>
      <c r="C160" s="24" t="str">
        <f t="array" ref="C160">IFERROR(VLOOKUP('RESUMO - LOTES E VMA'!$A160,SOBRE_EMP!$A:$B,2,0),INDEX('LISTA DOS ITENS'!$K:$K,MATCH('RESUMO - LOTES E VMA'!$A160,'LISTA DOS ITENS'!D:D,0)))</f>
        <v>USADO</v>
      </c>
      <c r="D160" s="24" t="str">
        <f t="array" ref="D160">INDEX('LISTA DOS ITENS'!C:C,MATCH('RESUMO - LOTES E VMA'!$A160,'LISTA DOS ITENS'!D:D,0))</f>
        <v>SUB/OPSUB</v>
      </c>
      <c r="E160" s="25">
        <f>SUMIF('LISTA DOS ITENS'!$D$2:$D$4718,'RESUMO - LOTES E VMA'!$A160,'LISTA DOS ITENS'!$P$2:$P$4718)</f>
        <v>208.37</v>
      </c>
      <c r="F160" s="25">
        <f>SUMIF('LISTA DOS ITENS'!$D$2:$D$4718,'RESUMO - LOTES E VMA'!$A160,'LISTA DOS ITENS'!$U$2:$U$4718)</f>
        <v>45283.4424</v>
      </c>
      <c r="G160" s="25">
        <f>SUMIF('LISTA DOS ITENS'!$D$2:$D$4718,'RESUMO - LOTES E VMA'!$A160,'LISTA DOS ITENS'!$R$2:$R$4718)</f>
        <v>178233.8791</v>
      </c>
      <c r="H160" s="26">
        <f>SUMIF('LISTA DOS ITENS'!$D$2:$D$4718,'RESUMO - LOTES E VMA'!$A160,'LISTA DOS ITENS'!$S$2:$S$4718)</f>
        <v>178233.8791</v>
      </c>
      <c r="I160" s="27">
        <f>COUNTIF('LISTA DOS ITENS'!$D$2:$D$4718,'RESUMO - LOTES E VMA'!$A160)</f>
        <v>7</v>
      </c>
      <c r="J160" s="28">
        <f>'RESUMO - LOTES E VMA'!$F160/'RESUMO - LOTES E VMA'!$H160</f>
        <v>0.2540675355</v>
      </c>
      <c r="K160" s="25">
        <f>IF('RESUMO - LOTES E VMA'!$J160&lt;0.05,'RESUMO - LOTES E VMA'!$H160*0.01,IF(AND('RESUMO - LOTES E VMA'!$J160&gt;=0.05,'RESUMO - LOTES E VMA'!$J160&lt;0.4),'RESUMO - LOTES E VMA'!$H160*0.01,'RESUMO - LOTES E VMA'!$H160*0.05))</f>
        <v>1782.338791</v>
      </c>
      <c r="L160" s="29" t="str">
        <f>IF(AND('RESUMO - LOTES E VMA'!$C160="SOBRE_EMP",'RESUMO - LOTES E VMA'!$G160&lt;=50000,'RESUMO - LOTES E VMA'!$K160&lt;=1000),"Envio para Sucata",IF(OR('RESUMO - LOTES E VMA'!$J160&lt;0.05,AND('RESUMO - LOTES E VMA'!$C160&lt;&gt;"SOBRE_EMP",'RESUMO - LOTES E VMA'!$E160&lt;=50000,'RESUMO - LOTES E VMA'!$K160&lt;1000)),"Envio para Sucata",IF(AND('RESUMO - LOTES E VMA'!$J160&gt;=0.05,'RESUMO - LOTES E VMA'!$J160&lt;0.4),"1% do Valor de Comparação do VMA","5% do Valor de Comparação do VMA")))</f>
        <v>1% do Valor de Comparação do VMA</v>
      </c>
      <c r="M160" s="29" t="str">
        <f>IF(AND('RESUMO - LOTES E VMA'!$L160&lt;&gt;"Envio para Sucata",'RESUMO - LOTES E VMA'!$K160&gt;=$P$2,'RESUMO - LOTES E VMA'!$H160&gt;=$Q$2,'RESUMO - LOTES E VMA'!$E160&gt;=$R$2),"Para Leilão","")</f>
        <v>Para Leilão</v>
      </c>
      <c r="N160" s="30"/>
      <c r="O160" s="31"/>
      <c r="P160" s="31"/>
      <c r="Q160" s="31"/>
      <c r="R160" s="31"/>
      <c r="S160" s="31"/>
      <c r="T160" s="31"/>
      <c r="U160" s="31"/>
      <c r="V160" s="31"/>
      <c r="W160" s="31"/>
      <c r="X160" s="31"/>
      <c r="Y160" s="31"/>
      <c r="Z160" s="31"/>
    </row>
    <row r="161" ht="15.75" customHeight="1">
      <c r="A161" s="22">
        <v>207914.0</v>
      </c>
      <c r="B161" s="23" t="str">
        <f t="array" ref="B161">INDEX('LISTA DOS ITENS'!$E$2:$E$4718,MATCH('RESUMO - LOTES E VMA'!$A161,'LISTA DOS ITENS'!$D$2:$D$4718,0))</f>
        <v>AL-03</v>
      </c>
      <c r="C161" s="24" t="str">
        <f t="array" ref="C161">IFERROR(VLOOKUP('RESUMO - LOTES E VMA'!$A161,SOBRE_EMP!$A:$B,2,0),INDEX('LISTA DOS ITENS'!$K:$K,MATCH('RESUMO - LOTES E VMA'!$A161,'LISTA DOS ITENS'!D:D,0)))</f>
        <v>CONS/NAC</v>
      </c>
      <c r="D161" s="24" t="str">
        <f t="array" ref="D161">INDEX('LISTA DOS ITENS'!C:C,MATCH('RESUMO - LOTES E VMA'!$A161,'LISTA DOS ITENS'!D:D,0))</f>
        <v>AGP/UN-BC</v>
      </c>
      <c r="E161" s="25">
        <f>SUMIF('LISTA DOS ITENS'!$D$2:$D$4718,'RESUMO - LOTES E VMA'!$A161,'LISTA DOS ITENS'!$P$2:$P$4718)</f>
        <v>172.4096</v>
      </c>
      <c r="F161" s="25">
        <f>SUMIF('LISTA DOS ITENS'!$D$2:$D$4718,'RESUMO - LOTES E VMA'!$A161,'LISTA DOS ITENS'!$U$2:$U$4718)</f>
        <v>1486413.703</v>
      </c>
      <c r="G161" s="25">
        <f>SUMIF('LISTA DOS ITENS'!$D$2:$D$4718,'RESUMO - LOTES E VMA'!$A161,'LISTA DOS ITENS'!$R$2:$R$4718)</f>
        <v>3643170.84</v>
      </c>
      <c r="H161" s="26">
        <f>SUMIF('LISTA DOS ITENS'!$D$2:$D$4718,'RESUMO - LOTES E VMA'!$A161,'LISTA DOS ITENS'!$S$2:$S$4718)</f>
        <v>3643170.84</v>
      </c>
      <c r="I161" s="27">
        <f>COUNTIF('LISTA DOS ITENS'!$D$2:$D$4718,'RESUMO - LOTES E VMA'!$A161)</f>
        <v>1</v>
      </c>
      <c r="J161" s="28">
        <f>'RESUMO - LOTES E VMA'!$F161/'RESUMO - LOTES E VMA'!$H161</f>
        <v>0.408</v>
      </c>
      <c r="K161" s="25">
        <f>IF('RESUMO - LOTES E VMA'!$J161&lt;0.05,'RESUMO - LOTES E VMA'!$H161*0.01,IF(AND('RESUMO - LOTES E VMA'!$J161&gt;=0.05,'RESUMO - LOTES E VMA'!$J161&lt;0.4),'RESUMO - LOTES E VMA'!$H161*0.01,'RESUMO - LOTES E VMA'!$H161*0.05))</f>
        <v>182158.542</v>
      </c>
      <c r="L161" s="29" t="str">
        <f>IF(AND('RESUMO - LOTES E VMA'!$C161="SOBRE_EMP",'RESUMO - LOTES E VMA'!$G161&lt;=50000,'RESUMO - LOTES E VMA'!$K161&lt;=1000),"Envio para Sucata",IF(OR('RESUMO - LOTES E VMA'!$J161&lt;0.05,AND('RESUMO - LOTES E VMA'!$C161&lt;&gt;"SOBRE_EMP",'RESUMO - LOTES E VMA'!$E161&lt;=50000,'RESUMO - LOTES E VMA'!$K161&lt;1000)),"Envio para Sucata",IF(AND('RESUMO - LOTES E VMA'!$J161&gt;=0.05,'RESUMO - LOTES E VMA'!$J161&lt;0.4),"1% do Valor de Comparação do VMA","5% do Valor de Comparação do VMA")))</f>
        <v>5% do Valor de Comparação do VMA</v>
      </c>
      <c r="M161" s="29" t="str">
        <f>IF(AND('RESUMO - LOTES E VMA'!$L161&lt;&gt;"Envio para Sucata",'RESUMO - LOTES E VMA'!$K161&gt;=$P$2,'RESUMO - LOTES E VMA'!$H161&gt;=$Q$2,'RESUMO - LOTES E VMA'!$E161&gt;=$R$2),"Para Leilão","")</f>
        <v>Para Leilão</v>
      </c>
      <c r="N161" s="30"/>
      <c r="O161" s="31"/>
      <c r="P161" s="31"/>
      <c r="Q161" s="31"/>
      <c r="R161" s="31"/>
      <c r="S161" s="31"/>
      <c r="T161" s="31"/>
      <c r="U161" s="31"/>
      <c r="V161" s="31"/>
      <c r="W161" s="31"/>
      <c r="X161" s="31"/>
      <c r="Y161" s="31"/>
      <c r="Z161" s="31"/>
    </row>
    <row r="162" ht="15.75" customHeight="1">
      <c r="A162" s="22">
        <v>202275.0</v>
      </c>
      <c r="B162" s="23" t="str">
        <f t="array" ref="B162">INDEX('LISTA DOS ITENS'!$E$2:$E$4718,MATCH('RESUMO - LOTES E VMA'!$A162,'LISTA DOS ITENS'!$D$2:$D$4718,0))</f>
        <v>AL-17</v>
      </c>
      <c r="C162" s="24" t="str">
        <f t="array" ref="C162">IFERROR(VLOOKUP('RESUMO - LOTES E VMA'!$A162,SOBRE_EMP!$A:$B,2,0),INDEX('LISTA DOS ITENS'!$K:$K,MATCH('RESUMO - LOTES E VMA'!$A162,'LISTA DOS ITENS'!D:D,0)))</f>
        <v>A RECUPER</v>
      </c>
      <c r="D162" s="24" t="str">
        <f t="array" ref="D162">INDEX('LISTA DOS ITENS'!C:C,MATCH('RESUMO - LOTES E VMA'!$A162,'LISTA DOS ITENS'!D:D,0))</f>
        <v>POCOS/SM</v>
      </c>
      <c r="E162" s="25">
        <f>SUMIF('LISTA DOS ITENS'!$D$2:$D$4718,'RESUMO - LOTES E VMA'!$A162,'LISTA DOS ITENS'!$P$2:$P$4718)</f>
        <v>110.06</v>
      </c>
      <c r="F162" s="25">
        <f>SUMIF('LISTA DOS ITENS'!$D$2:$D$4718,'RESUMO - LOTES E VMA'!$A162,'LISTA DOS ITENS'!$U$2:$U$4718)</f>
        <v>51979.85163</v>
      </c>
      <c r="G162" s="25">
        <f>SUMIF('LISTA DOS ITENS'!$D$2:$D$4718,'RESUMO - LOTES E VMA'!$A162,'LISTA DOS ITENS'!$R$2:$R$4718)</f>
        <v>337324.58</v>
      </c>
      <c r="H162" s="26">
        <f>SUMIF('LISTA DOS ITENS'!$D$2:$D$4718,'RESUMO - LOTES E VMA'!$A162,'LISTA DOS ITENS'!$S$2:$S$4718)</f>
        <v>337324.58</v>
      </c>
      <c r="I162" s="27">
        <f>COUNTIF('LISTA DOS ITENS'!$D$2:$D$4718,'RESUMO - LOTES E VMA'!$A162)</f>
        <v>4</v>
      </c>
      <c r="J162" s="28">
        <f>'RESUMO - LOTES E VMA'!$F162/'RESUMO - LOTES E VMA'!$H162</f>
        <v>0.1540944678</v>
      </c>
      <c r="K162" s="25">
        <f>IF('RESUMO - LOTES E VMA'!$J162&lt;0.05,'RESUMO - LOTES E VMA'!$H162*0.01,IF(AND('RESUMO - LOTES E VMA'!$J162&gt;=0.05,'RESUMO - LOTES E VMA'!$J162&lt;0.4),'RESUMO - LOTES E VMA'!$H162*0.01,'RESUMO - LOTES E VMA'!$H162*0.05))</f>
        <v>3373.2458</v>
      </c>
      <c r="L162" s="29" t="str">
        <f>IF(AND('RESUMO - LOTES E VMA'!$C162="SOBRE_EMP",'RESUMO - LOTES E VMA'!$G162&lt;=50000,'RESUMO - LOTES E VMA'!$K162&lt;=1000),"Envio para Sucata",IF(OR('RESUMO - LOTES E VMA'!$J162&lt;0.05,AND('RESUMO - LOTES E VMA'!$C162&lt;&gt;"SOBRE_EMP",'RESUMO - LOTES E VMA'!$E162&lt;=50000,'RESUMO - LOTES E VMA'!$K162&lt;1000)),"Envio para Sucata",IF(AND('RESUMO - LOTES E VMA'!$J162&gt;=0.05,'RESUMO - LOTES E VMA'!$J162&lt;0.4),"1% do Valor de Comparação do VMA","5% do Valor de Comparação do VMA")))</f>
        <v>1% do Valor de Comparação do VMA</v>
      </c>
      <c r="M162" s="29" t="str">
        <f>IF(AND('RESUMO - LOTES E VMA'!$L162&lt;&gt;"Envio para Sucata",'RESUMO - LOTES E VMA'!$K162&gt;=$P$2,'RESUMO - LOTES E VMA'!$H162&gt;=$Q$2,'RESUMO - LOTES E VMA'!$E162&gt;=$R$2),"Para Leilão","")</f>
        <v>Para Leilão</v>
      </c>
      <c r="N162" s="30"/>
      <c r="O162" s="31"/>
      <c r="P162" s="31"/>
      <c r="Q162" s="31"/>
      <c r="R162" s="31"/>
      <c r="S162" s="31"/>
      <c r="T162" s="31"/>
      <c r="U162" s="31"/>
      <c r="V162" s="31"/>
      <c r="W162" s="31"/>
      <c r="X162" s="31"/>
      <c r="Y162" s="31"/>
      <c r="Z162" s="31"/>
    </row>
    <row r="163" ht="15.75" customHeight="1">
      <c r="A163" s="22">
        <v>206267.0</v>
      </c>
      <c r="B163" s="23" t="str">
        <f t="array" ref="B163">INDEX('LISTA DOS ITENS'!$E$2:$E$4718,MATCH('RESUMO - LOTES E VMA'!$A163,'LISTA DOS ITENS'!$D$2:$D$4718,0))</f>
        <v>AL-04</v>
      </c>
      <c r="C163" s="24" t="str">
        <f t="array" ref="C163">IFERROR(VLOOKUP('RESUMO - LOTES E VMA'!$A163,SOBRE_EMP!$A:$B,2,0),INDEX('LISTA DOS ITENS'!$K:$K,MATCH('RESUMO - LOTES E VMA'!$A163,'LISTA DOS ITENS'!D:D,0)))</f>
        <v>A RECUPER</v>
      </c>
      <c r="D163" s="24" t="str">
        <f t="array" ref="D163">INDEX('LISTA DOS ITENS'!C:C,MATCH('RESUMO - LOTES E VMA'!$A163,'LISTA DOS ITENS'!D:D,0))</f>
        <v>AGP/UN-BC</v>
      </c>
      <c r="E163" s="25">
        <f>SUMIF('LISTA DOS ITENS'!$D$2:$D$4718,'RESUMO - LOTES E VMA'!$A163,'LISTA DOS ITENS'!$P$2:$P$4718)</f>
        <v>60</v>
      </c>
      <c r="F163" s="25">
        <f>SUMIF('LISTA DOS ITENS'!$D$2:$D$4718,'RESUMO - LOTES E VMA'!$A163,'LISTA DOS ITENS'!$U$2:$U$4718)</f>
        <v>392880.5333</v>
      </c>
      <c r="G163" s="25">
        <f>SUMIF('LISTA DOS ITENS'!$D$2:$D$4718,'RESUMO - LOTES E VMA'!$A163,'LISTA DOS ITENS'!$R$2:$R$4718)</f>
        <v>616087.3147</v>
      </c>
      <c r="H163" s="26">
        <f>SUMIF('LISTA DOS ITENS'!$D$2:$D$4718,'RESUMO - LOTES E VMA'!$A163,'LISTA DOS ITENS'!$S$2:$S$4718)</f>
        <v>616087.3147</v>
      </c>
      <c r="I163" s="27">
        <f>COUNTIF('LISTA DOS ITENS'!$D$2:$D$4718,'RESUMO - LOTES E VMA'!$A163)</f>
        <v>3</v>
      </c>
      <c r="J163" s="28">
        <f>'RESUMO - LOTES E VMA'!$F163/'RESUMO - LOTES E VMA'!$H163</f>
        <v>0.6377026826</v>
      </c>
      <c r="K163" s="25">
        <f>IF('RESUMO - LOTES E VMA'!$J163&lt;0.05,'RESUMO - LOTES E VMA'!$H163*0.01,IF(AND('RESUMO - LOTES E VMA'!$J163&gt;=0.05,'RESUMO - LOTES E VMA'!$J163&lt;0.4),'RESUMO - LOTES E VMA'!$H163*0.01,'RESUMO - LOTES E VMA'!$H163*0.05))</f>
        <v>30804.36574</v>
      </c>
      <c r="L163" s="29" t="str">
        <f>IF(AND('RESUMO - LOTES E VMA'!$C163="SOBRE_EMP",'RESUMO - LOTES E VMA'!$G163&lt;=50000,'RESUMO - LOTES E VMA'!$K163&lt;=1000),"Envio para Sucata",IF(OR('RESUMO - LOTES E VMA'!$J163&lt;0.05,AND('RESUMO - LOTES E VMA'!$C163&lt;&gt;"SOBRE_EMP",'RESUMO - LOTES E VMA'!$E163&lt;=50000,'RESUMO - LOTES E VMA'!$K163&lt;1000)),"Envio para Sucata",IF(AND('RESUMO - LOTES E VMA'!$J163&gt;=0.05,'RESUMO - LOTES E VMA'!$J163&lt;0.4),"1% do Valor de Comparação do VMA","5% do Valor de Comparação do VMA")))</f>
        <v>5% do Valor de Comparação do VMA</v>
      </c>
      <c r="M163" s="29" t="str">
        <f>IF(AND('RESUMO - LOTES E VMA'!$L163&lt;&gt;"Envio para Sucata",'RESUMO - LOTES E VMA'!$K163&gt;=$P$2,'RESUMO - LOTES E VMA'!$H163&gt;=$Q$2,'RESUMO - LOTES E VMA'!$E163&gt;=$R$2),"Para Leilão","")</f>
        <v>Para Leilão</v>
      </c>
      <c r="N163" s="30"/>
      <c r="O163" s="31"/>
      <c r="P163" s="31"/>
      <c r="Q163" s="31"/>
      <c r="R163" s="31"/>
      <c r="S163" s="31"/>
      <c r="T163" s="31"/>
      <c r="U163" s="31"/>
      <c r="V163" s="31"/>
      <c r="W163" s="31"/>
      <c r="X163" s="31"/>
      <c r="Y163" s="31"/>
      <c r="Z163" s="31"/>
    </row>
    <row r="164" ht="15.75" customHeight="1">
      <c r="A164" s="22">
        <v>206002.0</v>
      </c>
      <c r="B164" s="23" t="str">
        <f t="array" ref="B164">INDEX('LISTA DOS ITENS'!$E$2:$E$4718,MATCH('RESUMO - LOTES E VMA'!$A164,'LISTA DOS ITENS'!$D$2:$D$4718,0))</f>
        <v>AL-31</v>
      </c>
      <c r="C164" s="24" t="str">
        <f t="array" ref="C164">IFERROR(VLOOKUP('RESUMO - LOTES E VMA'!$A164,SOBRE_EMP!$A:$B,2,0),INDEX('LISTA DOS ITENS'!$K:$K,MATCH('RESUMO - LOTES E VMA'!$A164,'LISTA DOS ITENS'!D:D,0)))</f>
        <v>A RECUPER</v>
      </c>
      <c r="D164" s="24" t="str">
        <f t="array" ref="D164">INDEX('LISTA DOS ITENS'!C:C,MATCH('RESUMO - LOTES E VMA'!$A164,'LISTA DOS ITENS'!D:D,0))</f>
        <v>POCOS/SPO</v>
      </c>
      <c r="E164" s="25">
        <f>SUMIF('LISTA DOS ITENS'!$D$2:$D$4718,'RESUMO - LOTES E VMA'!$A164,'LISTA DOS ITENS'!$P$2:$P$4718)</f>
        <v>23.5942</v>
      </c>
      <c r="F164" s="25">
        <f>SUMIF('LISTA DOS ITENS'!$D$2:$D$4718,'RESUMO - LOTES E VMA'!$A164,'LISTA DOS ITENS'!$U$2:$U$4718)</f>
        <v>28486.2384</v>
      </c>
      <c r="G164" s="25">
        <f>SUMIF('LISTA DOS ITENS'!$D$2:$D$4718,'RESUMO - LOTES E VMA'!$A164,'LISTA DOS ITENS'!$R$2:$R$4718)</f>
        <v>432816.484</v>
      </c>
      <c r="H164" s="26">
        <f>SUMIF('LISTA DOS ITENS'!$D$2:$D$4718,'RESUMO - LOTES E VMA'!$A164,'LISTA DOS ITENS'!$S$2:$S$4718)</f>
        <v>432816.484</v>
      </c>
      <c r="I164" s="27">
        <f>COUNTIF('LISTA DOS ITENS'!$D$2:$D$4718,'RESUMO - LOTES E VMA'!$A164)</f>
        <v>4</v>
      </c>
      <c r="J164" s="28">
        <f>'RESUMO - LOTES E VMA'!$F164/'RESUMO - LOTES E VMA'!$H164</f>
        <v>0.06581597387</v>
      </c>
      <c r="K164" s="25">
        <f>IF('RESUMO - LOTES E VMA'!$J164&lt;0.05,'RESUMO - LOTES E VMA'!$H164*0.01,IF(AND('RESUMO - LOTES E VMA'!$J164&gt;=0.05,'RESUMO - LOTES E VMA'!$J164&lt;0.4),'RESUMO - LOTES E VMA'!$H164*0.01,'RESUMO - LOTES E VMA'!$H164*0.05))</f>
        <v>4328.16484</v>
      </c>
      <c r="L164" s="29" t="str">
        <f>IF(AND('RESUMO - LOTES E VMA'!$C164="SOBRE_EMP",'RESUMO - LOTES E VMA'!$G164&lt;=50000,'RESUMO - LOTES E VMA'!$K164&lt;=1000),"Envio para Sucata",IF(OR('RESUMO - LOTES E VMA'!$J164&lt;0.05,AND('RESUMO - LOTES E VMA'!$C164&lt;&gt;"SOBRE_EMP",'RESUMO - LOTES E VMA'!$E164&lt;=50000,'RESUMO - LOTES E VMA'!$K164&lt;1000)),"Envio para Sucata",IF(AND('RESUMO - LOTES E VMA'!$J164&gt;=0.05,'RESUMO - LOTES E VMA'!$J164&lt;0.4),"1% do Valor de Comparação do VMA","5% do Valor de Comparação do VMA")))</f>
        <v>1% do Valor de Comparação do VMA</v>
      </c>
      <c r="M164" s="29" t="str">
        <f>IF(AND('RESUMO - LOTES E VMA'!$L164&lt;&gt;"Envio para Sucata",'RESUMO - LOTES E VMA'!$K164&gt;=$P$2,'RESUMO - LOTES E VMA'!$H164&gt;=$Q$2,'RESUMO - LOTES E VMA'!$E164&gt;=$R$2),"Para Leilão","")</f>
        <v>Para Leilão</v>
      </c>
      <c r="N164" s="30"/>
      <c r="O164" s="31"/>
      <c r="P164" s="31"/>
      <c r="Q164" s="31"/>
      <c r="R164" s="31"/>
      <c r="S164" s="31"/>
      <c r="T164" s="31"/>
      <c r="U164" s="31"/>
      <c r="V164" s="31"/>
      <c r="W164" s="31"/>
      <c r="X164" s="31"/>
      <c r="Y164" s="31"/>
      <c r="Z164" s="31"/>
    </row>
    <row r="165" ht="15.75" customHeight="1">
      <c r="A165" s="22">
        <v>205864.0</v>
      </c>
      <c r="B165" s="23" t="str">
        <f t="array" ref="B165">INDEX('LISTA DOS ITENS'!$E$2:$E$4718,MATCH('RESUMO - LOTES E VMA'!$A165,'LISTA DOS ITENS'!$D$2:$D$4718,0))</f>
        <v>AL-04</v>
      </c>
      <c r="C165" s="24" t="str">
        <f t="array" ref="C165">IFERROR(VLOOKUP('RESUMO - LOTES E VMA'!$A165,SOBRE_EMP!$A:$B,2,0),INDEX('LISTA DOS ITENS'!$K:$K,MATCH('RESUMO - LOTES E VMA'!$A165,'LISTA DOS ITENS'!D:D,0)))</f>
        <v>USADO</v>
      </c>
      <c r="D165" s="24" t="str">
        <f t="array" ref="D165">INDEX('LISTA DOS ITENS'!C:C,MATCH('RESUMO - LOTES E VMA'!$A165,'LISTA DOS ITENS'!D:D,0))</f>
        <v>POCOS/SM</v>
      </c>
      <c r="E165" s="25">
        <f>SUMIF('LISTA DOS ITENS'!$D$2:$D$4718,'RESUMO - LOTES E VMA'!$A165,'LISTA DOS ITENS'!$P$2:$P$4718)</f>
        <v>19</v>
      </c>
      <c r="F165" s="25">
        <f>SUMIF('LISTA DOS ITENS'!$D$2:$D$4718,'RESUMO - LOTES E VMA'!$A165,'LISTA DOS ITENS'!$U$2:$U$4718)</f>
        <v>75184.8335</v>
      </c>
      <c r="G165" s="25">
        <f>SUMIF('LISTA DOS ITENS'!$D$2:$D$4718,'RESUMO - LOTES E VMA'!$A165,'LISTA DOS ITENS'!$R$2:$R$4718)</f>
        <v>1250383.92</v>
      </c>
      <c r="H165" s="26">
        <f>SUMIF('LISTA DOS ITENS'!$D$2:$D$4718,'RESUMO - LOTES E VMA'!$A165,'LISTA DOS ITENS'!$S$2:$S$4718)</f>
        <v>1250383.92</v>
      </c>
      <c r="I165" s="27">
        <f>COUNTIF('LISTA DOS ITENS'!$D$2:$D$4718,'RESUMO - LOTES E VMA'!$A165)</f>
        <v>1</v>
      </c>
      <c r="J165" s="28">
        <f>'RESUMO - LOTES E VMA'!$F165/'RESUMO - LOTES E VMA'!$H165</f>
        <v>0.0601293989</v>
      </c>
      <c r="K165" s="25">
        <f>IF('RESUMO - LOTES E VMA'!$J165&lt;0.05,'RESUMO - LOTES E VMA'!$H165*0.01,IF(AND('RESUMO - LOTES E VMA'!$J165&gt;=0.05,'RESUMO - LOTES E VMA'!$J165&lt;0.4),'RESUMO - LOTES E VMA'!$H165*0.01,'RESUMO - LOTES E VMA'!$H165*0.05))</f>
        <v>12503.8392</v>
      </c>
      <c r="L165" s="29" t="str">
        <f>IF(AND('RESUMO - LOTES E VMA'!$C165="SOBRE_EMP",'RESUMO - LOTES E VMA'!$G165&lt;=50000,'RESUMO - LOTES E VMA'!$K165&lt;=1000),"Envio para Sucata",IF(OR('RESUMO - LOTES E VMA'!$J165&lt;0.05,AND('RESUMO - LOTES E VMA'!$C165&lt;&gt;"SOBRE_EMP",'RESUMO - LOTES E VMA'!$E165&lt;=50000,'RESUMO - LOTES E VMA'!$K165&lt;1000)),"Envio para Sucata",IF(AND('RESUMO - LOTES E VMA'!$J165&gt;=0.05,'RESUMO - LOTES E VMA'!$J165&lt;0.4),"1% do Valor de Comparação do VMA","5% do Valor de Comparação do VMA")))</f>
        <v>1% do Valor de Comparação do VMA</v>
      </c>
      <c r="M165" s="29" t="str">
        <f>IF(AND('RESUMO - LOTES E VMA'!$L165&lt;&gt;"Envio para Sucata",'RESUMO - LOTES E VMA'!$K165&gt;=$P$2,'RESUMO - LOTES E VMA'!$H165&gt;=$Q$2,'RESUMO - LOTES E VMA'!$E165&gt;=$R$2),"Para Leilão","")</f>
        <v>Para Leilão</v>
      </c>
      <c r="N165" s="30"/>
      <c r="O165" s="31"/>
      <c r="P165" s="31"/>
      <c r="Q165" s="31"/>
      <c r="R165" s="31"/>
      <c r="S165" s="31"/>
      <c r="T165" s="31"/>
      <c r="U165" s="31"/>
      <c r="V165" s="31"/>
      <c r="W165" s="31"/>
      <c r="X165" s="31"/>
      <c r="Y165" s="31"/>
      <c r="Z165" s="31"/>
    </row>
    <row r="166" ht="15.75" customHeight="1">
      <c r="A166" s="22">
        <v>202973.0</v>
      </c>
      <c r="B166" s="23" t="str">
        <f t="array" ref="B166">INDEX('LISTA DOS ITENS'!$E$2:$E$4718,MATCH('RESUMO - LOTES E VMA'!$A166,'LISTA DOS ITENS'!$D$2:$D$4718,0))</f>
        <v>AL-03</v>
      </c>
      <c r="C166" s="24" t="str">
        <f t="array" ref="C166">IFERROR(VLOOKUP('RESUMO - LOTES E VMA'!$A166,SOBRE_EMP!$A:$B,2,0),INDEX('LISTA DOS ITENS'!$K:$K,MATCH('RESUMO - LOTES E VMA'!$A166,'LISTA DOS ITENS'!D:D,0)))</f>
        <v>USADO</v>
      </c>
      <c r="D166" s="24" t="str">
        <f t="array" ref="D166">INDEX('LISTA DOS ITENS'!C:C,MATCH('RESUMO - LOTES E VMA'!$A166,'LISTA DOS ITENS'!D:D,0))</f>
        <v>POCOS/SM</v>
      </c>
      <c r="E166" s="25">
        <f>SUMIF('LISTA DOS ITENS'!$D$2:$D$4718,'RESUMO - LOTES E VMA'!$A166,'LISTA DOS ITENS'!$P$2:$P$4718)</f>
        <v>10</v>
      </c>
      <c r="F166" s="25">
        <f>SUMIF('LISTA DOS ITENS'!$D$2:$D$4718,'RESUMO - LOTES E VMA'!$A166,'LISTA DOS ITENS'!$U$2:$U$4718)</f>
        <v>15283.89497</v>
      </c>
      <c r="G166" s="25">
        <f>SUMIF('LISTA DOS ITENS'!$D$2:$D$4718,'RESUMO - LOTES E VMA'!$A166,'LISTA DOS ITENS'!$R$2:$R$4718)</f>
        <v>208498.44</v>
      </c>
      <c r="H166" s="26">
        <f>SUMIF('LISTA DOS ITENS'!$D$2:$D$4718,'RESUMO - LOTES E VMA'!$A166,'LISTA DOS ITENS'!$S$2:$S$4718)</f>
        <v>208498.44</v>
      </c>
      <c r="I166" s="27">
        <f>COUNTIF('LISTA DOS ITENS'!$D$2:$D$4718,'RESUMO - LOTES E VMA'!$A166)</f>
        <v>4</v>
      </c>
      <c r="J166" s="28">
        <f>'RESUMO - LOTES E VMA'!$F166/'RESUMO - LOTES E VMA'!$H166</f>
        <v>0.0733046011</v>
      </c>
      <c r="K166" s="25">
        <f>IF('RESUMO - LOTES E VMA'!$J166&lt;0.05,'RESUMO - LOTES E VMA'!$H166*0.01,IF(AND('RESUMO - LOTES E VMA'!$J166&gt;=0.05,'RESUMO - LOTES E VMA'!$J166&lt;0.4),'RESUMO - LOTES E VMA'!$H166*0.01,'RESUMO - LOTES E VMA'!$H166*0.05))</f>
        <v>2084.9844</v>
      </c>
      <c r="L166" s="29" t="str">
        <f>IF(AND('RESUMO - LOTES E VMA'!$C166="SOBRE_EMP",'RESUMO - LOTES E VMA'!$G166&lt;=50000,'RESUMO - LOTES E VMA'!$K166&lt;=1000),"Envio para Sucata",IF(OR('RESUMO - LOTES E VMA'!$J166&lt;0.05,AND('RESUMO - LOTES E VMA'!$C166&lt;&gt;"SOBRE_EMP",'RESUMO - LOTES E VMA'!$E166&lt;=50000,'RESUMO - LOTES E VMA'!$K166&lt;1000)),"Envio para Sucata",IF(AND('RESUMO - LOTES E VMA'!$J166&gt;=0.05,'RESUMO - LOTES E VMA'!$J166&lt;0.4),"1% do Valor de Comparação do VMA","5% do Valor de Comparação do VMA")))</f>
        <v>1% do Valor de Comparação do VMA</v>
      </c>
      <c r="M166" s="29" t="str">
        <f>IF(AND('RESUMO - LOTES E VMA'!$L166&lt;&gt;"Envio para Sucata",'RESUMO - LOTES E VMA'!$K166&gt;=$P$2,'RESUMO - LOTES E VMA'!$H166&gt;=$Q$2,'RESUMO - LOTES E VMA'!$E166&gt;=$R$2),"Para Leilão","")</f>
        <v>Para Leilão</v>
      </c>
      <c r="N166" s="30"/>
      <c r="O166" s="31"/>
      <c r="P166" s="31"/>
      <c r="Q166" s="31"/>
      <c r="R166" s="31"/>
      <c r="S166" s="31"/>
      <c r="T166" s="31"/>
      <c r="U166" s="31"/>
      <c r="V166" s="31"/>
      <c r="W166" s="31"/>
      <c r="X166" s="31"/>
      <c r="Y166" s="31"/>
      <c r="Z166" s="31"/>
    </row>
    <row r="167" ht="15.75" customHeight="1">
      <c r="A167" s="22">
        <v>204908.0</v>
      </c>
      <c r="B167" s="23" t="str">
        <f t="array" ref="B167">INDEX('LISTA DOS ITENS'!$E$2:$E$4718,MATCH('RESUMO - LOTES E VMA'!$A167,'LISTA DOS ITENS'!$D$2:$D$4718,0))</f>
        <v>AL-17</v>
      </c>
      <c r="C167" s="24" t="str">
        <f t="array" ref="C167">IFERROR(VLOOKUP('RESUMO - LOTES E VMA'!$A167,SOBRE_EMP!$A:$B,2,0),INDEX('LISTA DOS ITENS'!$K:$K,MATCH('RESUMO - LOTES E VMA'!$A167,'LISTA DOS ITENS'!D:D,0)))</f>
        <v>A RECUPER</v>
      </c>
      <c r="D167" s="24" t="str">
        <f t="array" ref="D167">INDEX('LISTA DOS ITENS'!C:C,MATCH('RESUMO - LOTES E VMA'!$A167,'LISTA DOS ITENS'!D:D,0))</f>
        <v>POCOS/SPO</v>
      </c>
      <c r="E167" s="25">
        <f>SUMIF('LISTA DOS ITENS'!$D$2:$D$4718,'RESUMO - LOTES E VMA'!$A167,'LISTA DOS ITENS'!$P$2:$P$4718)</f>
        <v>5</v>
      </c>
      <c r="F167" s="25">
        <f>SUMIF('LISTA DOS ITENS'!$D$2:$D$4718,'RESUMO - LOTES E VMA'!$A167,'LISTA DOS ITENS'!$U$2:$U$4718)</f>
        <v>49033.45</v>
      </c>
      <c r="G167" s="25">
        <f>SUMIF('LISTA DOS ITENS'!$D$2:$D$4718,'RESUMO - LOTES E VMA'!$A167,'LISTA DOS ITENS'!$R$2:$R$4718)</f>
        <v>49033.45</v>
      </c>
      <c r="H167" s="26">
        <f>SUMIF('LISTA DOS ITENS'!$D$2:$D$4718,'RESUMO - LOTES E VMA'!$A167,'LISTA DOS ITENS'!$S$2:$S$4718)</f>
        <v>49033.45</v>
      </c>
      <c r="I167" s="27">
        <f>COUNTIF('LISTA DOS ITENS'!$D$2:$D$4718,'RESUMO - LOTES E VMA'!$A167)</f>
        <v>1</v>
      </c>
      <c r="J167" s="28">
        <f>'RESUMO - LOTES E VMA'!$F167/'RESUMO - LOTES E VMA'!$H167</f>
        <v>1</v>
      </c>
      <c r="K167" s="25">
        <f>IF('RESUMO - LOTES E VMA'!$J167&lt;0.05,'RESUMO - LOTES E VMA'!$H167*0.01,IF(AND('RESUMO - LOTES E VMA'!$J167&gt;=0.05,'RESUMO - LOTES E VMA'!$J167&lt;0.4),'RESUMO - LOTES E VMA'!$H167*0.01,'RESUMO - LOTES E VMA'!$H167*0.05))</f>
        <v>2451.6725</v>
      </c>
      <c r="L167" s="29" t="str">
        <f>IF(AND('RESUMO - LOTES E VMA'!$C167="SOBRE_EMP",'RESUMO - LOTES E VMA'!$G167&lt;=50000,'RESUMO - LOTES E VMA'!$K167&lt;=1000),"Envio para Sucata",IF(OR('RESUMO - LOTES E VMA'!$J167&lt;0.05,AND('RESUMO - LOTES E VMA'!$C167&lt;&gt;"SOBRE_EMP",'RESUMO - LOTES E VMA'!$E167&lt;=50000,'RESUMO - LOTES E VMA'!$K167&lt;1000)),"Envio para Sucata",IF(AND('RESUMO - LOTES E VMA'!$J167&gt;=0.05,'RESUMO - LOTES E VMA'!$J167&lt;0.4),"1% do Valor de Comparação do VMA","5% do Valor de Comparação do VMA")))</f>
        <v>5% do Valor de Comparação do VMA</v>
      </c>
      <c r="M167" s="29" t="str">
        <f>IF(AND('RESUMO - LOTES E VMA'!$L167&lt;&gt;"Envio para Sucata",'RESUMO - LOTES E VMA'!$K167&gt;=$P$2,'RESUMO - LOTES E VMA'!$H167&gt;=$Q$2,'RESUMO - LOTES E VMA'!$E167&gt;=$R$2),"Para Leilão","")</f>
        <v>Para Leilão</v>
      </c>
      <c r="N167" s="30"/>
      <c r="O167" s="31"/>
      <c r="P167" s="31"/>
      <c r="Q167" s="31"/>
      <c r="R167" s="31"/>
      <c r="S167" s="31"/>
      <c r="T167" s="31"/>
      <c r="U167" s="31"/>
      <c r="V167" s="31"/>
      <c r="W167" s="31"/>
      <c r="X167" s="31"/>
      <c r="Y167" s="31"/>
      <c r="Z167" s="31"/>
    </row>
    <row r="168" ht="15.75" customHeight="1">
      <c r="A168" s="22">
        <v>205865.0</v>
      </c>
      <c r="B168" s="23" t="str">
        <f t="array" ref="B168">INDEX('LISTA DOS ITENS'!$E$2:$E$4718,MATCH('RESUMO - LOTES E VMA'!$A168,'LISTA DOS ITENS'!$D$2:$D$4718,0))</f>
        <v>AL-98</v>
      </c>
      <c r="C168" s="24" t="str">
        <f t="array" ref="C168">IFERROR(VLOOKUP('RESUMO - LOTES E VMA'!$A168,SOBRE_EMP!$A:$B,2,0),INDEX('LISTA DOS ITENS'!$K:$K,MATCH('RESUMO - LOTES E VMA'!$A168,'LISTA DOS ITENS'!D:D,0)))</f>
        <v>USADO</v>
      </c>
      <c r="D168" s="24" t="str">
        <f t="array" ref="D168">INDEX('LISTA DOS ITENS'!C:C,MATCH('RESUMO - LOTES E VMA'!$A168,'LISTA DOS ITENS'!D:D,0))</f>
        <v>POCOS/SM</v>
      </c>
      <c r="E168" s="25">
        <f>SUMIF('LISTA DOS ITENS'!$D$2:$D$4718,'RESUMO - LOTES E VMA'!$A168,'LISTA DOS ITENS'!$P$2:$P$4718)</f>
        <v>4</v>
      </c>
      <c r="F168" s="25">
        <f>SUMIF('LISTA DOS ITENS'!$D$2:$D$4718,'RESUMO - LOTES E VMA'!$A168,'LISTA DOS ITENS'!$U$2:$U$4718)</f>
        <v>39568.0752</v>
      </c>
      <c r="G168" s="25">
        <f>SUMIF('LISTA DOS ITENS'!$D$2:$D$4718,'RESUMO - LOTES E VMA'!$A168,'LISTA DOS ITENS'!$R$2:$R$4718)</f>
        <v>658048.74</v>
      </c>
      <c r="H168" s="26">
        <f>SUMIF('LISTA DOS ITENS'!$D$2:$D$4718,'RESUMO - LOTES E VMA'!$A168,'LISTA DOS ITENS'!$S$2:$S$4718)</f>
        <v>658048.74</v>
      </c>
      <c r="I168" s="27">
        <f>COUNTIF('LISTA DOS ITENS'!$D$2:$D$4718,'RESUMO - LOTES E VMA'!$A168)</f>
        <v>1</v>
      </c>
      <c r="J168" s="28">
        <f>'RESUMO - LOTES E VMA'!$F168/'RESUMO - LOTES E VMA'!$H168</f>
        <v>0.06012939893</v>
      </c>
      <c r="K168" s="25">
        <f>IF('RESUMO - LOTES E VMA'!$J168&lt;0.05,'RESUMO - LOTES E VMA'!$H168*0.01,IF(AND('RESUMO - LOTES E VMA'!$J168&gt;=0.05,'RESUMO - LOTES E VMA'!$J168&lt;0.4),'RESUMO - LOTES E VMA'!$H168*0.01,'RESUMO - LOTES E VMA'!$H168*0.05))</f>
        <v>6580.4874</v>
      </c>
      <c r="L168" s="29" t="str">
        <f>IF(AND('RESUMO - LOTES E VMA'!$C168="SOBRE_EMP",'RESUMO - LOTES E VMA'!$G168&lt;=50000,'RESUMO - LOTES E VMA'!$K168&lt;=1000),"Envio para Sucata",IF(OR('RESUMO - LOTES E VMA'!$J168&lt;0.05,AND('RESUMO - LOTES E VMA'!$C168&lt;&gt;"SOBRE_EMP",'RESUMO - LOTES E VMA'!$E168&lt;=50000,'RESUMO - LOTES E VMA'!$K168&lt;1000)),"Envio para Sucata",IF(AND('RESUMO - LOTES E VMA'!$J168&gt;=0.05,'RESUMO - LOTES E VMA'!$J168&lt;0.4),"1% do Valor de Comparação do VMA","5% do Valor de Comparação do VMA")))</f>
        <v>1% do Valor de Comparação do VMA</v>
      </c>
      <c r="M168" s="29" t="str">
        <f>IF(AND('RESUMO - LOTES E VMA'!$L168&lt;&gt;"Envio para Sucata",'RESUMO - LOTES E VMA'!$K168&gt;=$P$2,'RESUMO - LOTES E VMA'!$H168&gt;=$Q$2,'RESUMO - LOTES E VMA'!$E168&gt;=$R$2),"Para Leilão","")</f>
        <v>Para Leilão</v>
      </c>
      <c r="N168" s="30"/>
      <c r="O168" s="31"/>
      <c r="P168" s="31"/>
      <c r="Q168" s="31"/>
      <c r="R168" s="31"/>
      <c r="S168" s="31"/>
      <c r="T168" s="31"/>
      <c r="U168" s="31"/>
      <c r="V168" s="31"/>
      <c r="W168" s="31"/>
      <c r="X168" s="31"/>
      <c r="Y168" s="31"/>
      <c r="Z168" s="31"/>
    </row>
    <row r="169" ht="15.75" customHeight="1">
      <c r="A169" s="22">
        <v>207790.0</v>
      </c>
      <c r="B169" s="23" t="str">
        <f t="array" ref="B169">INDEX('LISTA DOS ITENS'!$E$2:$E$4718,MATCH('RESUMO - LOTES E VMA'!$A169,'LISTA DOS ITENS'!$D$2:$D$4718,0))</f>
        <v>AL-11</v>
      </c>
      <c r="C169" s="24" t="str">
        <f t="array" ref="C169">IFERROR(VLOOKUP('RESUMO - LOTES E VMA'!$A169,SOBRE_EMP!$A:$B,2,0),INDEX('LISTA DOS ITENS'!$K:$K,MATCH('RESUMO - LOTES E VMA'!$A169,'LISTA DOS ITENS'!D:D,0)))</f>
        <v>A RECUPER</v>
      </c>
      <c r="D169" s="24" t="str">
        <f t="array" ref="D169">INDEX('LISTA DOS ITENS'!C:C,MATCH('RESUMO - LOTES E VMA'!$A169,'LISTA DOS ITENS'!D:D,0))</f>
        <v>AGP/UN-BC</v>
      </c>
      <c r="E169" s="25">
        <f>SUMIF('LISTA DOS ITENS'!$D$2:$D$4718,'RESUMO - LOTES E VMA'!$A169,'LISTA DOS ITENS'!$P$2:$P$4718)</f>
        <v>2</v>
      </c>
      <c r="F169" s="25">
        <f>SUMIF('LISTA DOS ITENS'!$D$2:$D$4718,'RESUMO - LOTES E VMA'!$A169,'LISTA DOS ITENS'!$U$2:$U$4718)</f>
        <v>191104.8343</v>
      </c>
      <c r="G169" s="25">
        <f>SUMIF('LISTA DOS ITENS'!$D$2:$D$4718,'RESUMO - LOTES E VMA'!$A169,'LISTA DOS ITENS'!$R$2:$R$4718)</f>
        <v>1540650.88</v>
      </c>
      <c r="H169" s="26">
        <f>SUMIF('LISTA DOS ITENS'!$D$2:$D$4718,'RESUMO - LOTES E VMA'!$A169,'LISTA DOS ITENS'!$S$2:$S$4718)</f>
        <v>1540650.88</v>
      </c>
      <c r="I169" s="27">
        <f>COUNTIF('LISTA DOS ITENS'!$D$2:$D$4718,'RESUMO - LOTES E VMA'!$A169)</f>
        <v>1</v>
      </c>
      <c r="J169" s="28">
        <f>'RESUMO - LOTES E VMA'!$F169/'RESUMO - LOTES E VMA'!$H169</f>
        <v>0.1240416221</v>
      </c>
      <c r="K169" s="25">
        <f>IF('RESUMO - LOTES E VMA'!$J169&lt;0.05,'RESUMO - LOTES E VMA'!$H169*0.01,IF(AND('RESUMO - LOTES E VMA'!$J169&gt;=0.05,'RESUMO - LOTES E VMA'!$J169&lt;0.4),'RESUMO - LOTES E VMA'!$H169*0.01,'RESUMO - LOTES E VMA'!$H169*0.05))</f>
        <v>15406.5088</v>
      </c>
      <c r="L169" s="29" t="str">
        <f>IF(AND('RESUMO - LOTES E VMA'!$C169="SOBRE_EMP",'RESUMO - LOTES E VMA'!$G169&lt;=50000,'RESUMO - LOTES E VMA'!$K169&lt;=1000),"Envio para Sucata",IF(OR('RESUMO - LOTES E VMA'!$J169&lt;0.05,AND('RESUMO - LOTES E VMA'!$C169&lt;&gt;"SOBRE_EMP",'RESUMO - LOTES E VMA'!$E169&lt;=50000,'RESUMO - LOTES E VMA'!$K169&lt;1000)),"Envio para Sucata",IF(AND('RESUMO - LOTES E VMA'!$J169&gt;=0.05,'RESUMO - LOTES E VMA'!$J169&lt;0.4),"1% do Valor de Comparação do VMA","5% do Valor de Comparação do VMA")))</f>
        <v>1% do Valor de Comparação do VMA</v>
      </c>
      <c r="M169" s="29" t="str">
        <f>IF(AND('RESUMO - LOTES E VMA'!$L169&lt;&gt;"Envio para Sucata",'RESUMO - LOTES E VMA'!$K169&gt;=$P$2,'RESUMO - LOTES E VMA'!$H169&gt;=$Q$2,'RESUMO - LOTES E VMA'!$E169&gt;=$R$2),"Para Leilão","")</f>
        <v>Para Leilão</v>
      </c>
      <c r="N169" s="30"/>
      <c r="O169" s="31"/>
      <c r="P169" s="31"/>
      <c r="Q169" s="31"/>
      <c r="R169" s="31"/>
      <c r="S169" s="31"/>
      <c r="T169" s="31"/>
      <c r="U169" s="31"/>
      <c r="V169" s="31"/>
      <c r="W169" s="31"/>
      <c r="X169" s="31"/>
      <c r="Y169" s="31"/>
      <c r="Z169" s="31"/>
    </row>
    <row r="170" ht="15.75" customHeight="1">
      <c r="A170" s="22">
        <v>208596.0</v>
      </c>
      <c r="B170" s="23" t="str">
        <f t="array" ref="B170">INDEX('LISTA DOS ITENS'!$E$2:$E$4718,MATCH('RESUMO - LOTES E VMA'!$A170,'LISTA DOS ITENS'!$D$2:$D$4718,0))</f>
        <v>AL-01</v>
      </c>
      <c r="C170" s="24" t="str">
        <f t="array" ref="C170">IFERROR(VLOOKUP('RESUMO - LOTES E VMA'!$A170,SOBRE_EMP!$A:$B,2,0),INDEX('LISTA DOS ITENS'!$K:$K,MATCH('RESUMO - LOTES E VMA'!$A170,'LISTA DOS ITENS'!D:D,0)))</f>
        <v>A RECUPER</v>
      </c>
      <c r="D170" s="24" t="str">
        <f t="array" ref="D170">INDEX('LISTA DOS ITENS'!C:C,MATCH('RESUMO - LOTES E VMA'!$A170,'LISTA DOS ITENS'!D:D,0))</f>
        <v>POCOS/SPO</v>
      </c>
      <c r="E170" s="25">
        <f>SUMIF('LISTA DOS ITENS'!$D$2:$D$4718,'RESUMO - LOTES E VMA'!$A170,'LISTA DOS ITENS'!$P$2:$P$4718)</f>
        <v>2</v>
      </c>
      <c r="F170" s="25">
        <f>SUMIF('LISTA DOS ITENS'!$D$2:$D$4718,'RESUMO - LOTES E VMA'!$A170,'LISTA DOS ITENS'!$U$2:$U$4718)</f>
        <v>290527.019</v>
      </c>
      <c r="G170" s="25">
        <f>SUMIF('LISTA DOS ITENS'!$D$2:$D$4718,'RESUMO - LOTES E VMA'!$A170,'LISTA DOS ITENS'!$R$2:$R$4718)</f>
        <v>599545.7375</v>
      </c>
      <c r="H170" s="26">
        <f>SUMIF('LISTA DOS ITENS'!$D$2:$D$4718,'RESUMO - LOTES E VMA'!$A170,'LISTA DOS ITENS'!$S$2:$S$4718)</f>
        <v>599545.7375</v>
      </c>
      <c r="I170" s="27">
        <f>COUNTIF('LISTA DOS ITENS'!$D$2:$D$4718,'RESUMO - LOTES E VMA'!$A170)</f>
        <v>4</v>
      </c>
      <c r="J170" s="28">
        <f>'RESUMO - LOTES E VMA'!$F170/'RESUMO - LOTES E VMA'!$H170</f>
        <v>0.4845785747</v>
      </c>
      <c r="K170" s="25">
        <f>IF('RESUMO - LOTES E VMA'!$J170&lt;0.05,'RESUMO - LOTES E VMA'!$H170*0.01,IF(AND('RESUMO - LOTES E VMA'!$J170&gt;=0.05,'RESUMO - LOTES E VMA'!$J170&lt;0.4),'RESUMO - LOTES E VMA'!$H170*0.01,'RESUMO - LOTES E VMA'!$H170*0.05))</f>
        <v>29977.28688</v>
      </c>
      <c r="L170" s="29" t="str">
        <f>IF(AND('RESUMO - LOTES E VMA'!$C170="SOBRE_EMP",'RESUMO - LOTES E VMA'!$G170&lt;=50000,'RESUMO - LOTES E VMA'!$K170&lt;=1000),"Envio para Sucata",IF(OR('RESUMO - LOTES E VMA'!$J170&lt;0.05,AND('RESUMO - LOTES E VMA'!$C170&lt;&gt;"SOBRE_EMP",'RESUMO - LOTES E VMA'!$E170&lt;=50000,'RESUMO - LOTES E VMA'!$K170&lt;1000)),"Envio para Sucata",IF(AND('RESUMO - LOTES E VMA'!$J170&gt;=0.05,'RESUMO - LOTES E VMA'!$J170&lt;0.4),"1% do Valor de Comparação do VMA","5% do Valor de Comparação do VMA")))</f>
        <v>5% do Valor de Comparação do VMA</v>
      </c>
      <c r="M170" s="29" t="str">
        <f>IF(AND('RESUMO - LOTES E VMA'!$L170&lt;&gt;"Envio para Sucata",'RESUMO - LOTES E VMA'!$K170&gt;=$P$2,'RESUMO - LOTES E VMA'!$H170&gt;=$Q$2,'RESUMO - LOTES E VMA'!$E170&gt;=$R$2),"Para Leilão","")</f>
        <v>Para Leilão</v>
      </c>
      <c r="N170" s="30"/>
      <c r="O170" s="31"/>
      <c r="P170" s="31"/>
      <c r="Q170" s="31"/>
      <c r="R170" s="31"/>
      <c r="S170" s="31"/>
      <c r="T170" s="31"/>
      <c r="U170" s="31"/>
      <c r="V170" s="31"/>
      <c r="W170" s="31"/>
      <c r="X170" s="31"/>
      <c r="Y170" s="31"/>
      <c r="Z170" s="31"/>
    </row>
    <row r="171" ht="15.75" customHeight="1">
      <c r="A171" s="22">
        <v>206420.0</v>
      </c>
      <c r="B171" s="23" t="str">
        <f t="array" ref="B171">INDEX('LISTA DOS ITENS'!$E$2:$E$4718,MATCH('RESUMO - LOTES E VMA'!$A171,'LISTA DOS ITENS'!$D$2:$D$4718,0))</f>
        <v>AL-13</v>
      </c>
      <c r="C171" s="24" t="str">
        <f t="array" ref="C171">IFERROR(VLOOKUP('RESUMO - LOTES E VMA'!$A171,SOBRE_EMP!$A:$B,2,0),INDEX('LISTA DOS ITENS'!$K:$K,MATCH('RESUMO - LOTES E VMA'!$A171,'LISTA DOS ITENS'!D:D,0)))</f>
        <v>USADO</v>
      </c>
      <c r="D171" s="24" t="str">
        <f t="array" ref="D171">INDEX('LISTA DOS ITENS'!C:C,MATCH('RESUMO - LOTES E VMA'!$A171,'LISTA DOS ITENS'!D:D,0))</f>
        <v>AGP/UN-BC</v>
      </c>
      <c r="E171" s="25">
        <f>SUMIF('LISTA DOS ITENS'!$D$2:$D$4718,'RESUMO - LOTES E VMA'!$A171,'LISTA DOS ITENS'!$P$2:$P$4718)</f>
        <v>1.01</v>
      </c>
      <c r="F171" s="25">
        <f>SUMIF('LISTA DOS ITENS'!$D$2:$D$4718,'RESUMO - LOTES E VMA'!$A171,'LISTA DOS ITENS'!$U$2:$U$4718)</f>
        <v>171545.3924</v>
      </c>
      <c r="G171" s="25">
        <f>SUMIF('LISTA DOS ITENS'!$D$2:$D$4718,'RESUMO - LOTES E VMA'!$A171,'LISTA DOS ITENS'!$R$2:$R$4718)</f>
        <v>721781.25</v>
      </c>
      <c r="H171" s="26">
        <f>SUMIF('LISTA DOS ITENS'!$D$2:$D$4718,'RESUMO - LOTES E VMA'!$A171,'LISTA DOS ITENS'!$S$2:$S$4718)</f>
        <v>721781.25</v>
      </c>
      <c r="I171" s="27">
        <f>COUNTIF('LISTA DOS ITENS'!$D$2:$D$4718,'RESUMO - LOTES E VMA'!$A171)</f>
        <v>2</v>
      </c>
      <c r="J171" s="28">
        <f>'RESUMO - LOTES E VMA'!$F171/'RESUMO - LOTES E VMA'!$H171</f>
        <v>0.237669505</v>
      </c>
      <c r="K171" s="25">
        <f>IF('RESUMO - LOTES E VMA'!$J171&lt;0.05,'RESUMO - LOTES E VMA'!$H171*0.01,IF(AND('RESUMO - LOTES E VMA'!$J171&gt;=0.05,'RESUMO - LOTES E VMA'!$J171&lt;0.4),'RESUMO - LOTES E VMA'!$H171*0.01,'RESUMO - LOTES E VMA'!$H171*0.05))</f>
        <v>7217.8125</v>
      </c>
      <c r="L171" s="29" t="str">
        <f>IF(AND('RESUMO - LOTES E VMA'!$C171="SOBRE_EMP",'RESUMO - LOTES E VMA'!$G171&lt;=50000,'RESUMO - LOTES E VMA'!$K171&lt;=1000),"Envio para Sucata",IF(OR('RESUMO - LOTES E VMA'!$J171&lt;0.05,AND('RESUMO - LOTES E VMA'!$C171&lt;&gt;"SOBRE_EMP",'RESUMO - LOTES E VMA'!$E171&lt;=50000,'RESUMO - LOTES E VMA'!$K171&lt;1000)),"Envio para Sucata",IF(AND('RESUMO - LOTES E VMA'!$J171&gt;=0.05,'RESUMO - LOTES E VMA'!$J171&lt;0.4),"1% do Valor de Comparação do VMA","5% do Valor de Comparação do VMA")))</f>
        <v>1% do Valor de Comparação do VMA</v>
      </c>
      <c r="M171" s="29" t="str">
        <f>IF(AND('RESUMO - LOTES E VMA'!$L171&lt;&gt;"Envio para Sucata",'RESUMO - LOTES E VMA'!$K171&gt;=$P$2,'RESUMO - LOTES E VMA'!$H171&gt;=$Q$2,'RESUMO - LOTES E VMA'!$E171&gt;=$R$2),"Para Leilão","")</f>
        <v>Para Leilão</v>
      </c>
      <c r="N171" s="30"/>
      <c r="O171" s="31"/>
      <c r="P171" s="31"/>
      <c r="Q171" s="31"/>
      <c r="R171" s="31"/>
      <c r="S171" s="31"/>
      <c r="T171" s="31"/>
      <c r="U171" s="31"/>
      <c r="V171" s="31"/>
      <c r="W171" s="31"/>
      <c r="X171" s="31"/>
      <c r="Y171" s="31"/>
      <c r="Z171" s="31"/>
    </row>
    <row r="172" ht="15.75" customHeight="1">
      <c r="A172" s="22">
        <v>202279.0</v>
      </c>
      <c r="B172" s="23" t="str">
        <f t="array" ref="B172">INDEX('LISTA DOS ITENS'!$E$2:$E$4718,MATCH('RESUMO - LOTES E VMA'!$A172,'LISTA DOS ITENS'!$D$2:$D$4718,0))</f>
        <v>AL-01</v>
      </c>
      <c r="C172" s="24" t="str">
        <f t="array" ref="C172">IFERROR(VLOOKUP('RESUMO - LOTES E VMA'!$A172,SOBRE_EMP!$A:$B,2,0),INDEX('LISTA DOS ITENS'!$K:$K,MATCH('RESUMO - LOTES E VMA'!$A172,'LISTA DOS ITENS'!D:D,0)))</f>
        <v>A RECUPER</v>
      </c>
      <c r="D172" s="24" t="str">
        <f t="array" ref="D172">INDEX('LISTA DOS ITENS'!C:C,MATCH('RESUMO - LOTES E VMA'!$A172,'LISTA DOS ITENS'!D:D,0))</f>
        <v>POCOS/SM</v>
      </c>
      <c r="E172" s="25">
        <f>SUMIF('LISTA DOS ITENS'!$D$2:$D$4718,'RESUMO - LOTES E VMA'!$A172,'LISTA DOS ITENS'!$P$2:$P$4718)</f>
        <v>1</v>
      </c>
      <c r="F172" s="25">
        <f>SUMIF('LISTA DOS ITENS'!$D$2:$D$4718,'RESUMO - LOTES E VMA'!$A172,'LISTA DOS ITENS'!$U$2:$U$4718)</f>
        <v>68011.56243</v>
      </c>
      <c r="G172" s="25">
        <f>SUMIF('LISTA DOS ITENS'!$D$2:$D$4718,'RESUMO - LOTES E VMA'!$A172,'LISTA DOS ITENS'!$R$2:$R$4718)</f>
        <v>140351.98</v>
      </c>
      <c r="H172" s="26">
        <f>SUMIF('LISTA DOS ITENS'!$D$2:$D$4718,'RESUMO - LOTES E VMA'!$A172,'LISTA DOS ITENS'!$S$2:$S$4718)</f>
        <v>140351.98</v>
      </c>
      <c r="I172" s="27">
        <f>COUNTIF('LISTA DOS ITENS'!$D$2:$D$4718,'RESUMO - LOTES E VMA'!$A172)</f>
        <v>1</v>
      </c>
      <c r="J172" s="28">
        <f>'RESUMO - LOTES E VMA'!$F172/'RESUMO - LOTES E VMA'!$H172</f>
        <v>0.4845785747</v>
      </c>
      <c r="K172" s="25">
        <f>IF('RESUMO - LOTES E VMA'!$J172&lt;0.05,'RESUMO - LOTES E VMA'!$H172*0.01,IF(AND('RESUMO - LOTES E VMA'!$J172&gt;=0.05,'RESUMO - LOTES E VMA'!$J172&lt;0.4),'RESUMO - LOTES E VMA'!$H172*0.01,'RESUMO - LOTES E VMA'!$H172*0.05))</f>
        <v>7017.599</v>
      </c>
      <c r="L172" s="29" t="str">
        <f>IF(AND('RESUMO - LOTES E VMA'!$C172="SOBRE_EMP",'RESUMO - LOTES E VMA'!$G172&lt;=50000,'RESUMO - LOTES E VMA'!$K172&lt;=1000),"Envio para Sucata",IF(OR('RESUMO - LOTES E VMA'!$J172&lt;0.05,AND('RESUMO - LOTES E VMA'!$C172&lt;&gt;"SOBRE_EMP",'RESUMO - LOTES E VMA'!$E172&lt;=50000,'RESUMO - LOTES E VMA'!$K172&lt;1000)),"Envio para Sucata",IF(AND('RESUMO - LOTES E VMA'!$J172&gt;=0.05,'RESUMO - LOTES E VMA'!$J172&lt;0.4),"1% do Valor de Comparação do VMA","5% do Valor de Comparação do VMA")))</f>
        <v>5% do Valor de Comparação do VMA</v>
      </c>
      <c r="M172" s="29" t="str">
        <f>IF(AND('RESUMO - LOTES E VMA'!$L172&lt;&gt;"Envio para Sucata",'RESUMO - LOTES E VMA'!$K172&gt;=$P$2,'RESUMO - LOTES E VMA'!$H172&gt;=$Q$2,'RESUMO - LOTES E VMA'!$E172&gt;=$R$2),"Para Leilão","")</f>
        <v>Para Leilão</v>
      </c>
      <c r="N172" s="30"/>
      <c r="O172" s="31"/>
      <c r="P172" s="31"/>
      <c r="Q172" s="31"/>
      <c r="R172" s="31"/>
      <c r="S172" s="31"/>
      <c r="T172" s="31"/>
      <c r="U172" s="31"/>
      <c r="V172" s="31"/>
      <c r="W172" s="31"/>
      <c r="X172" s="31"/>
      <c r="Y172" s="31"/>
      <c r="Z172" s="31"/>
    </row>
    <row r="173" ht="15.75" customHeight="1">
      <c r="A173" s="22">
        <v>206251.0</v>
      </c>
      <c r="B173" s="23" t="str">
        <f t="array" ref="B173">INDEX('LISTA DOS ITENS'!$E$2:$E$4718,MATCH('RESUMO - LOTES E VMA'!$A173,'LISTA DOS ITENS'!$D$2:$D$4718,0))</f>
        <v>AL-31</v>
      </c>
      <c r="C173" s="24" t="str">
        <f t="array" ref="C173">IFERROR(VLOOKUP('RESUMO - LOTES E VMA'!$A173,SOBRE_EMP!$A:$B,2,0),INDEX('LISTA DOS ITENS'!$K:$K,MATCH('RESUMO - LOTES E VMA'!$A173,'LISTA DOS ITENS'!D:D,0)))</f>
        <v>SOBRE_EMP</v>
      </c>
      <c r="D173" s="24" t="str">
        <f t="array" ref="D173">INDEX('LISTA DOS ITENS'!C:C,MATCH('RESUMO - LOTES E VMA'!$A173,'LISTA DOS ITENS'!D:D,0))</f>
        <v>AGP/UN-BC</v>
      </c>
      <c r="E173" s="25">
        <f>SUMIF('LISTA DOS ITENS'!$D$2:$D$4718,'RESUMO - LOTES E VMA'!$A173,'LISTA DOS ITENS'!$P$2:$P$4718)</f>
        <v>1</v>
      </c>
      <c r="F173" s="25">
        <f>SUMIF('LISTA DOS ITENS'!$D$2:$D$4718,'RESUMO - LOTES E VMA'!$A173,'LISTA DOS ITENS'!$U$2:$U$4718)</f>
        <v>16145.24136</v>
      </c>
      <c r="G173" s="25">
        <f>SUMIF('LISTA DOS ITENS'!$D$2:$D$4718,'RESUMO - LOTES E VMA'!$A173,'LISTA DOS ITENS'!$R$2:$R$4718)</f>
        <v>39571.67</v>
      </c>
      <c r="H173" s="26">
        <f>SUMIF('LISTA DOS ITENS'!$D$2:$D$4718,'RESUMO - LOTES E VMA'!$A173,'LISTA DOS ITENS'!$S$2:$S$4718)</f>
        <v>39571.67</v>
      </c>
      <c r="I173" s="27">
        <f>COUNTIF('LISTA DOS ITENS'!$D$2:$D$4718,'RESUMO - LOTES E VMA'!$A173)</f>
        <v>1</v>
      </c>
      <c r="J173" s="28">
        <f>'RESUMO - LOTES E VMA'!$F173/'RESUMO - LOTES E VMA'!$H173</f>
        <v>0.408</v>
      </c>
      <c r="K173" s="25">
        <f>IF('RESUMO - LOTES E VMA'!$J173&lt;0.05,'RESUMO - LOTES E VMA'!$H173*0.01,IF(AND('RESUMO - LOTES E VMA'!$J173&gt;=0.05,'RESUMO - LOTES E VMA'!$J173&lt;0.4),'RESUMO - LOTES E VMA'!$H173*0.01,'RESUMO - LOTES E VMA'!$H173*0.05))</f>
        <v>1978.5835</v>
      </c>
      <c r="L173" s="29" t="str">
        <f>IF(AND('RESUMO - LOTES E VMA'!$C173="SOBRE_EMP",'RESUMO - LOTES E VMA'!$G173&lt;=50000,'RESUMO - LOTES E VMA'!$K173&lt;=1000),"Envio para Sucata",IF(OR('RESUMO - LOTES E VMA'!$J173&lt;0.05,AND('RESUMO - LOTES E VMA'!$C173&lt;&gt;"SOBRE_EMP",'RESUMO - LOTES E VMA'!$E173&lt;=50000,'RESUMO - LOTES E VMA'!$K173&lt;1000)),"Envio para Sucata",IF(AND('RESUMO - LOTES E VMA'!$J173&gt;=0.05,'RESUMO - LOTES E VMA'!$J173&lt;0.4),"1% do Valor de Comparação do VMA","5% do Valor de Comparação do VMA")))</f>
        <v>5% do Valor de Comparação do VMA</v>
      </c>
      <c r="M173" s="29" t="str">
        <f>IF(AND('RESUMO - LOTES E VMA'!$L173&lt;&gt;"Envio para Sucata",'RESUMO - LOTES E VMA'!$K173&gt;=$P$2,'RESUMO - LOTES E VMA'!$H173&gt;=$Q$2,'RESUMO - LOTES E VMA'!$E173&gt;=$R$2),"Para Leilão","")</f>
        <v>Para Leilão</v>
      </c>
      <c r="N173" s="30"/>
      <c r="O173" s="31"/>
      <c r="P173" s="31"/>
      <c r="Q173" s="31"/>
      <c r="R173" s="31"/>
      <c r="S173" s="31"/>
      <c r="T173" s="31"/>
      <c r="U173" s="31"/>
      <c r="V173" s="31"/>
      <c r="W173" s="31"/>
      <c r="X173" s="31"/>
      <c r="Y173" s="31"/>
      <c r="Z173" s="31"/>
    </row>
    <row r="174" ht="15.75" customHeight="1">
      <c r="A174" s="22">
        <v>207268.0</v>
      </c>
      <c r="B174" s="23" t="str">
        <f t="array" ref="B174">INDEX('LISTA DOS ITENS'!$E$2:$E$4718,MATCH('RESUMO - LOTES E VMA'!$A174,'LISTA DOS ITENS'!$D$2:$D$4718,0))</f>
        <v>AL-18</v>
      </c>
      <c r="C174" s="24" t="str">
        <f t="array" ref="C174">IFERROR(VLOOKUP('RESUMO - LOTES E VMA'!$A174,SOBRE_EMP!$A:$B,2,0),INDEX('LISTA DOS ITENS'!$K:$K,MATCH('RESUMO - LOTES E VMA'!$A174,'LISTA DOS ITENS'!D:D,0)))</f>
        <v>SOBRE_EMP</v>
      </c>
      <c r="D174" s="24" t="str">
        <f t="array" ref="D174">INDEX('LISTA DOS ITENS'!C:C,MATCH('RESUMO - LOTES E VMA'!$A174,'LISTA DOS ITENS'!D:D,0))</f>
        <v>AGP/UN-BC</v>
      </c>
      <c r="E174" s="25">
        <f>SUMIF('LISTA DOS ITENS'!$D$2:$D$4718,'RESUMO - LOTES E VMA'!$A174,'LISTA DOS ITENS'!$P$2:$P$4718)</f>
        <v>1</v>
      </c>
      <c r="F174" s="25">
        <f>SUMIF('LISTA DOS ITENS'!$D$2:$D$4718,'RESUMO - LOTES E VMA'!$A174,'LISTA DOS ITENS'!$U$2:$U$4718)</f>
        <v>8560.081653</v>
      </c>
      <c r="G174" s="25">
        <f>SUMIF('LISTA DOS ITENS'!$D$2:$D$4718,'RESUMO - LOTES E VMA'!$A174,'LISTA DOS ITENS'!$R$2:$R$4718)</f>
        <v>120000</v>
      </c>
      <c r="H174" s="26">
        <f>SUMIF('LISTA DOS ITENS'!$D$2:$D$4718,'RESUMO - LOTES E VMA'!$A174,'LISTA DOS ITENS'!$S$2:$S$4718)</f>
        <v>120000</v>
      </c>
      <c r="I174" s="27">
        <f>COUNTIF('LISTA DOS ITENS'!$D$2:$D$4718,'RESUMO - LOTES E VMA'!$A174)</f>
        <v>1</v>
      </c>
      <c r="J174" s="28">
        <f>'RESUMO - LOTES E VMA'!$F174/'RESUMO - LOTES E VMA'!$H174</f>
        <v>0.07133401378</v>
      </c>
      <c r="K174" s="25">
        <f>IF('RESUMO - LOTES E VMA'!$J174&lt;0.05,'RESUMO - LOTES E VMA'!$H174*0.01,IF(AND('RESUMO - LOTES E VMA'!$J174&gt;=0.05,'RESUMO - LOTES E VMA'!$J174&lt;0.4),'RESUMO - LOTES E VMA'!$H174*0.01,'RESUMO - LOTES E VMA'!$H174*0.05))</f>
        <v>1200</v>
      </c>
      <c r="L174" s="29" t="str">
        <f>IF(AND('RESUMO - LOTES E VMA'!$C174="SOBRE_EMP",'RESUMO - LOTES E VMA'!$G174&lt;=50000,'RESUMO - LOTES E VMA'!$K174&lt;=1000),"Envio para Sucata",IF(OR('RESUMO - LOTES E VMA'!$J174&lt;0.05,AND('RESUMO - LOTES E VMA'!$C174&lt;&gt;"SOBRE_EMP",'RESUMO - LOTES E VMA'!$E174&lt;=50000,'RESUMO - LOTES E VMA'!$K174&lt;1000)),"Envio para Sucata",IF(AND('RESUMO - LOTES E VMA'!$J174&gt;=0.05,'RESUMO - LOTES E VMA'!$J174&lt;0.4),"1% do Valor de Comparação do VMA","5% do Valor de Comparação do VMA")))</f>
        <v>1% do Valor de Comparação do VMA</v>
      </c>
      <c r="M174" s="29" t="str">
        <f>IF(AND('RESUMO - LOTES E VMA'!$L174&lt;&gt;"Envio para Sucata",'RESUMO - LOTES E VMA'!$K174&gt;=$P$2,'RESUMO - LOTES E VMA'!$H174&gt;=$Q$2,'RESUMO - LOTES E VMA'!$E174&gt;=$R$2),"Para Leilão","")</f>
        <v>Para Leilão</v>
      </c>
      <c r="N174" s="30"/>
      <c r="O174" s="31"/>
      <c r="P174" s="31"/>
      <c r="Q174" s="31"/>
      <c r="R174" s="31"/>
      <c r="S174" s="31"/>
      <c r="T174" s="31"/>
      <c r="U174" s="31"/>
      <c r="V174" s="31"/>
      <c r="W174" s="31"/>
      <c r="X174" s="31"/>
      <c r="Y174" s="31"/>
      <c r="Z174" s="31"/>
    </row>
    <row r="175" ht="15.75" customHeight="1">
      <c r="A175" s="22">
        <v>208231.0</v>
      </c>
      <c r="B175" s="23" t="str">
        <f t="array" ref="B175">INDEX('LISTA DOS ITENS'!$E$2:$E$4718,MATCH('RESUMO - LOTES E VMA'!$A175,'LISTA DOS ITENS'!$D$2:$D$4718,0))</f>
        <v>AL-11</v>
      </c>
      <c r="C175" s="24" t="str">
        <f t="array" ref="C175">IFERROR(VLOOKUP('RESUMO - LOTES E VMA'!$A175,SOBRE_EMP!$A:$B,2,0),INDEX('LISTA DOS ITENS'!$K:$K,MATCH('RESUMO - LOTES E VMA'!$A175,'LISTA DOS ITENS'!D:D,0)))</f>
        <v>USADO</v>
      </c>
      <c r="D175" s="24" t="str">
        <f t="array" ref="D175">INDEX('LISTA DOS ITENS'!C:C,MATCH('RESUMO - LOTES E VMA'!$A175,'LISTA DOS ITENS'!D:D,0))</f>
        <v>POCOS/SM</v>
      </c>
      <c r="E175" s="25">
        <f>SUMIF('LISTA DOS ITENS'!$D$2:$D$4718,'RESUMO - LOTES E VMA'!$A175,'LISTA DOS ITENS'!$P$2:$P$4718)</f>
        <v>1</v>
      </c>
      <c r="F175" s="25">
        <f>SUMIF('LISTA DOS ITENS'!$D$2:$D$4718,'RESUMO - LOTES E VMA'!$A175,'LISTA DOS ITENS'!$U$2:$U$4718)</f>
        <v>24225.79618</v>
      </c>
      <c r="G175" s="25">
        <f>SUMIF('LISTA DOS ITENS'!$D$2:$D$4718,'RESUMO - LOTES E VMA'!$A175,'LISTA DOS ITENS'!$R$2:$R$4718)</f>
        <v>484515.67</v>
      </c>
      <c r="H175" s="26">
        <f>SUMIF('LISTA DOS ITENS'!$D$2:$D$4718,'RESUMO - LOTES E VMA'!$A175,'LISTA DOS ITENS'!$S$2:$S$4718)</f>
        <v>484515.67</v>
      </c>
      <c r="I175" s="27">
        <f>COUNTIF('LISTA DOS ITENS'!$D$2:$D$4718,'RESUMO - LOTES E VMA'!$A175)</f>
        <v>1</v>
      </c>
      <c r="J175" s="28">
        <f>'RESUMO - LOTES E VMA'!$F175/'RESUMO - LOTES E VMA'!$H175</f>
        <v>0.05000002616</v>
      </c>
      <c r="K175" s="25">
        <f>IF('RESUMO - LOTES E VMA'!$J175&lt;0.05,'RESUMO - LOTES E VMA'!$H175*0.01,IF(AND('RESUMO - LOTES E VMA'!$J175&gt;=0.05,'RESUMO - LOTES E VMA'!$J175&lt;0.4),'RESUMO - LOTES E VMA'!$H175*0.01,'RESUMO - LOTES E VMA'!$H175*0.05))</f>
        <v>4845.1567</v>
      </c>
      <c r="L175" s="29" t="str">
        <f>IF(AND('RESUMO - LOTES E VMA'!$C175="SOBRE_EMP",'RESUMO - LOTES E VMA'!$G175&lt;=50000,'RESUMO - LOTES E VMA'!$K175&lt;=1000),"Envio para Sucata",IF(OR('RESUMO - LOTES E VMA'!$J175&lt;0.05,AND('RESUMO - LOTES E VMA'!$C175&lt;&gt;"SOBRE_EMP",'RESUMO - LOTES E VMA'!$E175&lt;=50000,'RESUMO - LOTES E VMA'!$K175&lt;1000)),"Envio para Sucata",IF(AND('RESUMO - LOTES E VMA'!$J175&gt;=0.05,'RESUMO - LOTES E VMA'!$J175&lt;0.4),"1% do Valor de Comparação do VMA","5% do Valor de Comparação do VMA")))</f>
        <v>1% do Valor de Comparação do VMA</v>
      </c>
      <c r="M175" s="29" t="str">
        <f>IF(AND('RESUMO - LOTES E VMA'!$L175&lt;&gt;"Envio para Sucata",'RESUMO - LOTES E VMA'!$K175&gt;=$P$2,'RESUMO - LOTES E VMA'!$H175&gt;=$Q$2,'RESUMO - LOTES E VMA'!$E175&gt;=$R$2),"Para Leilão","")</f>
        <v>Para Leilão</v>
      </c>
      <c r="N175" s="30"/>
      <c r="O175" s="31"/>
      <c r="P175" s="31"/>
      <c r="Q175" s="31"/>
      <c r="R175" s="31"/>
      <c r="S175" s="31"/>
      <c r="T175" s="31"/>
      <c r="U175" s="31"/>
      <c r="V175" s="31"/>
      <c r="W175" s="31"/>
      <c r="X175" s="31"/>
      <c r="Y175" s="31"/>
      <c r="Z175" s="31"/>
    </row>
    <row r="176" ht="15.75" customHeight="1">
      <c r="A176" s="22">
        <v>205461.0</v>
      </c>
      <c r="B176" s="23" t="str">
        <f t="array" ref="B176">INDEX('LISTA DOS ITENS'!$E$2:$E$4718,MATCH('RESUMO - LOTES E VMA'!$A176,'LISTA DOS ITENS'!$D$2:$D$4718,0))</f>
        <v>AL-17</v>
      </c>
      <c r="C176" s="24" t="str">
        <f t="array" ref="C176">IFERROR(VLOOKUP('RESUMO - LOTES E VMA'!$A176,SOBRE_EMP!$A:$B,2,0),INDEX('LISTA DOS ITENS'!$K:$K,MATCH('RESUMO - LOTES E VMA'!$A176,'LISTA DOS ITENS'!D:D,0)))</f>
        <v>USADO</v>
      </c>
      <c r="D176" s="24" t="str">
        <f t="array" ref="D176">INDEX('LISTA DOS ITENS'!C:C,MATCH('RESUMO - LOTES E VMA'!$A176,'LISTA DOS ITENS'!D:D,0))</f>
        <v>POCOS/SM</v>
      </c>
      <c r="E176" s="25">
        <f>SUMIF('LISTA DOS ITENS'!$D$2:$D$4718,'RESUMO - LOTES E VMA'!$A176,'LISTA DOS ITENS'!$P$2:$P$4718)</f>
        <v>1</v>
      </c>
      <c r="F176" s="25">
        <f>SUMIF('LISTA DOS ITENS'!$D$2:$D$4718,'RESUMO - LOTES E VMA'!$A176,'LISTA DOS ITENS'!$U$2:$U$4718)</f>
        <v>41499.40123</v>
      </c>
      <c r="G176" s="25">
        <f>SUMIF('LISTA DOS ITENS'!$D$2:$D$4718,'RESUMO - LOTES E VMA'!$A176,'LISTA DOS ITENS'!$R$2:$R$4718)</f>
        <v>189887.84</v>
      </c>
      <c r="H176" s="26">
        <f>SUMIF('LISTA DOS ITENS'!$D$2:$D$4718,'RESUMO - LOTES E VMA'!$A176,'LISTA DOS ITENS'!$S$2:$S$4718)</f>
        <v>189887.84</v>
      </c>
      <c r="I176" s="27">
        <f>COUNTIF('LISTA DOS ITENS'!$D$2:$D$4718,'RESUMO - LOTES E VMA'!$A176)</f>
        <v>1</v>
      </c>
      <c r="J176" s="28">
        <f>'RESUMO - LOTES E VMA'!$F176/'RESUMO - LOTES E VMA'!$H176</f>
        <v>0.2185469129</v>
      </c>
      <c r="K176" s="25">
        <f>IF('RESUMO - LOTES E VMA'!$J176&lt;0.05,'RESUMO - LOTES E VMA'!$H176*0.01,IF(AND('RESUMO - LOTES E VMA'!$J176&gt;=0.05,'RESUMO - LOTES E VMA'!$J176&lt;0.4),'RESUMO - LOTES E VMA'!$H176*0.01,'RESUMO - LOTES E VMA'!$H176*0.05))</f>
        <v>1898.8784</v>
      </c>
      <c r="L176" s="29" t="str">
        <f>IF(AND('RESUMO - LOTES E VMA'!$C176="SOBRE_EMP",'RESUMO - LOTES E VMA'!$G176&lt;=50000,'RESUMO - LOTES E VMA'!$K176&lt;=1000),"Envio para Sucata",IF(OR('RESUMO - LOTES E VMA'!$J176&lt;0.05,AND('RESUMO - LOTES E VMA'!$C176&lt;&gt;"SOBRE_EMP",'RESUMO - LOTES E VMA'!$E176&lt;=50000,'RESUMO - LOTES E VMA'!$K176&lt;1000)),"Envio para Sucata",IF(AND('RESUMO - LOTES E VMA'!$J176&gt;=0.05,'RESUMO - LOTES E VMA'!$J176&lt;0.4),"1% do Valor de Comparação do VMA","5% do Valor de Comparação do VMA")))</f>
        <v>1% do Valor de Comparação do VMA</v>
      </c>
      <c r="M176" s="29" t="str">
        <f>IF(AND('RESUMO - LOTES E VMA'!$L176&lt;&gt;"Envio para Sucata",'RESUMO - LOTES E VMA'!$K176&gt;=$P$2,'RESUMO - LOTES E VMA'!$H176&gt;=$Q$2,'RESUMO - LOTES E VMA'!$E176&gt;=$R$2),"Para Leilão","")</f>
        <v>Para Leilão</v>
      </c>
      <c r="N176" s="30"/>
      <c r="O176" s="31"/>
      <c r="P176" s="31"/>
      <c r="Q176" s="31"/>
      <c r="R176" s="31"/>
      <c r="S176" s="31"/>
      <c r="T176" s="31"/>
      <c r="U176" s="31"/>
      <c r="V176" s="31"/>
      <c r="W176" s="31"/>
      <c r="X176" s="31"/>
      <c r="Y176" s="31"/>
      <c r="Z176" s="31"/>
    </row>
    <row r="177" ht="15.75" customHeight="1">
      <c r="A177" s="22">
        <v>205888.0</v>
      </c>
      <c r="B177" s="23" t="str">
        <f t="array" ref="B177">INDEX('LISTA DOS ITENS'!$E$2:$E$4718,MATCH('RESUMO - LOTES E VMA'!$A177,'LISTA DOS ITENS'!$D$2:$D$4718,0))</f>
        <v>AL-11</v>
      </c>
      <c r="C177" s="24" t="str">
        <f t="array" ref="C177">IFERROR(VLOOKUP('RESUMO - LOTES E VMA'!$A177,SOBRE_EMP!$A:$B,2,0),INDEX('LISTA DOS ITENS'!$K:$K,MATCH('RESUMO - LOTES E VMA'!$A177,'LISTA DOS ITENS'!D:D,0)))</f>
        <v>USADO</v>
      </c>
      <c r="D177" s="24" t="str">
        <f t="array" ref="D177">INDEX('LISTA DOS ITENS'!C:C,MATCH('RESUMO - LOTES E VMA'!$A177,'LISTA DOS ITENS'!D:D,0))</f>
        <v>POCOS/SM</v>
      </c>
      <c r="E177" s="25">
        <f>SUMIF('LISTA DOS ITENS'!$D$2:$D$4718,'RESUMO - LOTES E VMA'!$A177,'LISTA DOS ITENS'!$P$2:$P$4718)</f>
        <v>1</v>
      </c>
      <c r="F177" s="25">
        <f>SUMIF('LISTA DOS ITENS'!$D$2:$D$4718,'RESUMO - LOTES E VMA'!$A177,'LISTA DOS ITENS'!$U$2:$U$4718)</f>
        <v>10862.775</v>
      </c>
      <c r="G177" s="25">
        <f>SUMIF('LISTA DOS ITENS'!$D$2:$D$4718,'RESUMO - LOTES E VMA'!$A177,'LISTA DOS ITENS'!$R$2:$R$4718)</f>
        <v>103455</v>
      </c>
      <c r="H177" s="26">
        <f>SUMIF('LISTA DOS ITENS'!$D$2:$D$4718,'RESUMO - LOTES E VMA'!$A177,'LISTA DOS ITENS'!$S$2:$S$4718)</f>
        <v>103455</v>
      </c>
      <c r="I177" s="27">
        <f>COUNTIF('LISTA DOS ITENS'!$D$2:$D$4718,'RESUMO - LOTES E VMA'!$A177)</f>
        <v>1</v>
      </c>
      <c r="J177" s="28">
        <f>'RESUMO - LOTES E VMA'!$F177/'RESUMO - LOTES E VMA'!$H177</f>
        <v>0.105</v>
      </c>
      <c r="K177" s="25">
        <f>IF('RESUMO - LOTES E VMA'!$J177&lt;0.05,'RESUMO - LOTES E VMA'!$H177*0.01,IF(AND('RESUMO - LOTES E VMA'!$J177&gt;=0.05,'RESUMO - LOTES E VMA'!$J177&lt;0.4),'RESUMO - LOTES E VMA'!$H177*0.01,'RESUMO - LOTES E VMA'!$H177*0.05))</f>
        <v>1034.55</v>
      </c>
      <c r="L177" s="29" t="str">
        <f>IF(AND('RESUMO - LOTES E VMA'!$C177="SOBRE_EMP",'RESUMO - LOTES E VMA'!$G177&lt;=50000,'RESUMO - LOTES E VMA'!$K177&lt;=1000),"Envio para Sucata",IF(OR('RESUMO - LOTES E VMA'!$J177&lt;0.05,AND('RESUMO - LOTES E VMA'!$C177&lt;&gt;"SOBRE_EMP",'RESUMO - LOTES E VMA'!$E177&lt;=50000,'RESUMO - LOTES E VMA'!$K177&lt;1000)),"Envio para Sucata",IF(AND('RESUMO - LOTES E VMA'!$J177&gt;=0.05,'RESUMO - LOTES E VMA'!$J177&lt;0.4),"1% do Valor de Comparação do VMA","5% do Valor de Comparação do VMA")))</f>
        <v>1% do Valor de Comparação do VMA</v>
      </c>
      <c r="M177" s="29" t="str">
        <f>IF(AND('RESUMO - LOTES E VMA'!$L177&lt;&gt;"Envio para Sucata",'RESUMO - LOTES E VMA'!$K177&gt;=$P$2,'RESUMO - LOTES E VMA'!$H177&gt;=$Q$2,'RESUMO - LOTES E VMA'!$E177&gt;=$R$2),"Para Leilão","")</f>
        <v>Para Leilão</v>
      </c>
      <c r="N177" s="30"/>
      <c r="O177" s="31"/>
      <c r="P177" s="31"/>
      <c r="Q177" s="31"/>
      <c r="R177" s="31"/>
      <c r="S177" s="31"/>
      <c r="T177" s="31"/>
      <c r="U177" s="31"/>
      <c r="V177" s="31"/>
      <c r="W177" s="31"/>
      <c r="X177" s="31"/>
      <c r="Y177" s="31"/>
      <c r="Z177" s="31"/>
    </row>
    <row r="178" ht="15.75" customHeight="1">
      <c r="A178" s="22">
        <v>206643.0</v>
      </c>
      <c r="B178" s="23" t="str">
        <f t="array" ref="B178">INDEX('LISTA DOS ITENS'!$E$2:$E$4718,MATCH('RESUMO - LOTES E VMA'!$A178,'LISTA DOS ITENS'!$D$2:$D$4718,0))</f>
        <v>AL-26</v>
      </c>
      <c r="C178" s="24" t="str">
        <f t="array" ref="C178">IFERROR(VLOOKUP('RESUMO - LOTES E VMA'!$A178,SOBRE_EMP!$A:$B,2,0),INDEX('LISTA DOS ITENS'!$K:$K,MATCH('RESUMO - LOTES E VMA'!$A178,'LISTA DOS ITENS'!D:D,0)))</f>
        <v>A RECUPER</v>
      </c>
      <c r="D178" s="24" t="str">
        <f t="array" ref="D178">INDEX('LISTA DOS ITENS'!C:C,MATCH('RESUMO - LOTES E VMA'!$A178,'LISTA DOS ITENS'!D:D,0))</f>
        <v>AGP/UN-BC</v>
      </c>
      <c r="E178" s="25">
        <f>SUMIF('LISTA DOS ITENS'!$D$2:$D$4718,'RESUMO - LOTES E VMA'!$A178,'LISTA DOS ITENS'!$P$2:$P$4718)</f>
        <v>0.08645833333</v>
      </c>
      <c r="F178" s="25">
        <f>SUMIF('LISTA DOS ITENS'!$D$2:$D$4718,'RESUMO - LOTES E VMA'!$A178,'LISTA DOS ITENS'!$U$2:$U$4718)</f>
        <v>59299.92768</v>
      </c>
      <c r="G178" s="25">
        <f>SUMIF('LISTA DOS ITENS'!$D$2:$D$4718,'RESUMO - LOTES E VMA'!$A178,'LISTA DOS ITENS'!$R$2:$R$4718)</f>
        <v>249159.36</v>
      </c>
      <c r="H178" s="26">
        <f>SUMIF('LISTA DOS ITENS'!$D$2:$D$4718,'RESUMO - LOTES E VMA'!$A178,'LISTA DOS ITENS'!$S$2:$S$4718)</f>
        <v>249159.36</v>
      </c>
      <c r="I178" s="27">
        <f>COUNTIF('LISTA DOS ITENS'!$D$2:$D$4718,'RESUMO - LOTES E VMA'!$A178)</f>
        <v>2</v>
      </c>
      <c r="J178" s="28">
        <f>'RESUMO - LOTES E VMA'!$F178/'RESUMO - LOTES E VMA'!$H178</f>
        <v>0.238</v>
      </c>
      <c r="K178" s="25">
        <f>IF('RESUMO - LOTES E VMA'!$J178&lt;0.05,'RESUMO - LOTES E VMA'!$H178*0.01,IF(AND('RESUMO - LOTES E VMA'!$J178&gt;=0.05,'RESUMO - LOTES E VMA'!$J178&lt;0.4),'RESUMO - LOTES E VMA'!$H178*0.01,'RESUMO - LOTES E VMA'!$H178*0.05))</f>
        <v>2491.5936</v>
      </c>
      <c r="L178" s="29" t="str">
        <f>IF(AND('RESUMO - LOTES E VMA'!$C178="SOBRE_EMP",'RESUMO - LOTES E VMA'!$G178&lt;=50000,'RESUMO - LOTES E VMA'!$K178&lt;=1000),"Envio para Sucata",IF(OR('RESUMO - LOTES E VMA'!$J178&lt;0.05,AND('RESUMO - LOTES E VMA'!$C178&lt;&gt;"SOBRE_EMP",'RESUMO - LOTES E VMA'!$E178&lt;=50000,'RESUMO - LOTES E VMA'!$K178&lt;1000)),"Envio para Sucata",IF(AND('RESUMO - LOTES E VMA'!$J178&gt;=0.05,'RESUMO - LOTES E VMA'!$J178&lt;0.4),"1% do Valor de Comparação do VMA","5% do Valor de Comparação do VMA")))</f>
        <v>1% do Valor de Comparação do VMA</v>
      </c>
      <c r="M178" s="29" t="str">
        <f>IF(AND('RESUMO - LOTES E VMA'!$L178&lt;&gt;"Envio para Sucata",'RESUMO - LOTES E VMA'!$K178&gt;=$P$2,'RESUMO - LOTES E VMA'!$H178&gt;=$Q$2,'RESUMO - LOTES E VMA'!$E178&gt;=$R$2),"Para Leilão","")</f>
        <v>Para Leilão</v>
      </c>
      <c r="N178" s="30"/>
      <c r="O178" s="31"/>
      <c r="P178" s="31"/>
      <c r="Q178" s="31"/>
      <c r="R178" s="31"/>
      <c r="S178" s="31"/>
      <c r="T178" s="31"/>
      <c r="U178" s="31"/>
      <c r="V178" s="31"/>
      <c r="W178" s="31"/>
      <c r="X178" s="31"/>
      <c r="Y178" s="31"/>
      <c r="Z178" s="31"/>
    </row>
    <row r="179" ht="15.75" customHeight="1">
      <c r="A179" s="22">
        <v>202280.0</v>
      </c>
      <c r="B179" s="23" t="str">
        <f t="array" ref="B179">INDEX('LISTA DOS ITENS'!$E$2:$E$4718,MATCH('RESUMO - LOTES E VMA'!$A179,'LISTA DOS ITENS'!$D$2:$D$4718,0))</f>
        <v>AL-17</v>
      </c>
      <c r="C179" s="24" t="str">
        <f t="array" ref="C179">IFERROR(VLOOKUP('RESUMO - LOTES E VMA'!$A179,SOBRE_EMP!$A:$B,2,0),INDEX('LISTA DOS ITENS'!$K:$K,MATCH('RESUMO - LOTES E VMA'!$A179,'LISTA DOS ITENS'!D:D,0)))</f>
        <v>A RECUPER</v>
      </c>
      <c r="D179" s="24" t="str">
        <f t="array" ref="D179">INDEX('LISTA DOS ITENS'!C:C,MATCH('RESUMO - LOTES E VMA'!$A179,'LISTA DOS ITENS'!D:D,0))</f>
        <v>POCOS/SM</v>
      </c>
      <c r="E179" s="25">
        <f>SUMIF('LISTA DOS ITENS'!$D$2:$D$4718,'RESUMO - LOTES E VMA'!$A179,'LISTA DOS ITENS'!$P$2:$P$4718)</f>
        <v>0</v>
      </c>
      <c r="F179" s="25">
        <f>SUMIF('LISTA DOS ITENS'!$D$2:$D$4718,'RESUMO - LOTES E VMA'!$A179,'LISTA DOS ITENS'!$U$2:$U$4718)</f>
        <v>75404.01211</v>
      </c>
      <c r="G179" s="25">
        <f>SUMIF('LISTA DOS ITENS'!$D$2:$D$4718,'RESUMO - LOTES E VMA'!$A179,'LISTA DOS ITENS'!$R$2:$R$4718)</f>
        <v>155607.4</v>
      </c>
      <c r="H179" s="26">
        <f>SUMIF('LISTA DOS ITENS'!$D$2:$D$4718,'RESUMO - LOTES E VMA'!$A179,'LISTA DOS ITENS'!$S$2:$S$4718)</f>
        <v>155607.4</v>
      </c>
      <c r="I179" s="27">
        <f>COUNTIF('LISTA DOS ITENS'!$D$2:$D$4718,'RESUMO - LOTES E VMA'!$A179)</f>
        <v>1</v>
      </c>
      <c r="J179" s="28">
        <f>'RESUMO - LOTES E VMA'!$F179/'RESUMO - LOTES E VMA'!$H179</f>
        <v>0.4845785747</v>
      </c>
      <c r="K179" s="25">
        <f>IF('RESUMO - LOTES E VMA'!$J179&lt;0.05,'RESUMO - LOTES E VMA'!$H179*0.01,IF(AND('RESUMO - LOTES E VMA'!$J179&gt;=0.05,'RESUMO - LOTES E VMA'!$J179&lt;0.4),'RESUMO - LOTES E VMA'!$H179*0.01,'RESUMO - LOTES E VMA'!$H179*0.05))</f>
        <v>7780.37</v>
      </c>
      <c r="L179" s="29" t="str">
        <f>IF(AND('RESUMO - LOTES E VMA'!$C179="SOBRE_EMP",'RESUMO - LOTES E VMA'!$G179&lt;=50000,'RESUMO - LOTES E VMA'!$K179&lt;=1000),"Envio para Sucata",IF(OR('RESUMO - LOTES E VMA'!$J179&lt;0.05,AND('RESUMO - LOTES E VMA'!$C179&lt;&gt;"SOBRE_EMP",'RESUMO - LOTES E VMA'!$E179&lt;=50000,'RESUMO - LOTES E VMA'!$K179&lt;1000)),"Envio para Sucata",IF(AND('RESUMO - LOTES E VMA'!$J179&gt;=0.05,'RESUMO - LOTES E VMA'!$J179&lt;0.4),"1% do Valor de Comparação do VMA","5% do Valor de Comparação do VMA")))</f>
        <v>5% do Valor de Comparação do VMA</v>
      </c>
      <c r="M179" s="29" t="str">
        <f>IF(AND('RESUMO - LOTES E VMA'!$L179&lt;&gt;"Envio para Sucata",'RESUMO - LOTES E VMA'!$K179&gt;=$P$2,'RESUMO - LOTES E VMA'!$H179&gt;=$Q$2,'RESUMO - LOTES E VMA'!$E179&gt;=$R$2),"Para Leilão","")</f>
        <v>Para Leilão</v>
      </c>
      <c r="N179" s="30"/>
      <c r="O179" s="31"/>
      <c r="P179" s="31"/>
      <c r="Q179" s="31"/>
      <c r="R179" s="31"/>
      <c r="S179" s="31"/>
      <c r="T179" s="31"/>
      <c r="U179" s="31"/>
      <c r="V179" s="31"/>
      <c r="W179" s="31"/>
      <c r="X179" s="31"/>
      <c r="Y179" s="31"/>
      <c r="Z179" s="31"/>
    </row>
    <row r="180" ht="15.75" customHeight="1">
      <c r="A180" s="22">
        <v>205316.0</v>
      </c>
      <c r="B180" s="23" t="str">
        <f t="array" ref="B180">INDEX('LISTA DOS ITENS'!$E$2:$E$4718,MATCH('RESUMO - LOTES E VMA'!$A180,'LISTA DOS ITENS'!$D$2:$D$4718,0))</f>
        <v>AL-13</v>
      </c>
      <c r="C180" s="24" t="str">
        <f t="array" ref="C180">IFERROR(VLOOKUP('RESUMO - LOTES E VMA'!$A180,SOBRE_EMP!$A:$B,2,0),INDEX('LISTA DOS ITENS'!$K:$K,MATCH('RESUMO - LOTES E VMA'!$A180,'LISTA DOS ITENS'!D:D,0)))</f>
        <v>A RECUPER</v>
      </c>
      <c r="D180" s="24" t="str">
        <f t="array" ref="D180">INDEX('LISTA DOS ITENS'!C:C,MATCH('RESUMO - LOTES E VMA'!$A180,'LISTA DOS ITENS'!D:D,0))</f>
        <v>AGP/UN-ES</v>
      </c>
      <c r="E180" s="25">
        <f>SUMIF('LISTA DOS ITENS'!$D$2:$D$4718,'RESUMO - LOTES E VMA'!$A180,'LISTA DOS ITENS'!$P$2:$P$4718)</f>
        <v>0</v>
      </c>
      <c r="F180" s="25">
        <f>SUMIF('LISTA DOS ITENS'!$D$2:$D$4718,'RESUMO - LOTES E VMA'!$A180,'LISTA DOS ITENS'!$U$2:$U$4718)</f>
        <v>441657.328</v>
      </c>
      <c r="G180" s="25">
        <f>SUMIF('LISTA DOS ITENS'!$D$2:$D$4718,'RESUMO - LOTES E VMA'!$A180,'LISTA DOS ITENS'!$R$2:$R$4718)</f>
        <v>441657.328</v>
      </c>
      <c r="H180" s="26">
        <f>SUMIF('LISTA DOS ITENS'!$D$2:$D$4718,'RESUMO - LOTES E VMA'!$A180,'LISTA DOS ITENS'!$S$2:$S$4718)</f>
        <v>441657.328</v>
      </c>
      <c r="I180" s="27">
        <f>COUNTIF('LISTA DOS ITENS'!$D$2:$D$4718,'RESUMO - LOTES E VMA'!$A180)</f>
        <v>1</v>
      </c>
      <c r="J180" s="28">
        <f>'RESUMO - LOTES E VMA'!$F180/'RESUMO - LOTES E VMA'!$H180</f>
        <v>1</v>
      </c>
      <c r="K180" s="25">
        <f>IF('RESUMO - LOTES E VMA'!$J180&lt;0.05,'RESUMO - LOTES E VMA'!$H180*0.01,IF(AND('RESUMO - LOTES E VMA'!$J180&gt;=0.05,'RESUMO - LOTES E VMA'!$J180&lt;0.4),'RESUMO - LOTES E VMA'!$H180*0.01,'RESUMO - LOTES E VMA'!$H180*0.05))</f>
        <v>22082.8664</v>
      </c>
      <c r="L180" s="29" t="str">
        <f>IF(AND('RESUMO - LOTES E VMA'!$C180="SOBRE_EMP",'RESUMO - LOTES E VMA'!$G180&lt;=50000,'RESUMO - LOTES E VMA'!$K180&lt;=1000),"Envio para Sucata",IF(OR('RESUMO - LOTES E VMA'!$J180&lt;0.05,AND('RESUMO - LOTES E VMA'!$C180&lt;&gt;"SOBRE_EMP",'RESUMO - LOTES E VMA'!$E180&lt;=50000,'RESUMO - LOTES E VMA'!$K180&lt;1000)),"Envio para Sucata",IF(AND('RESUMO - LOTES E VMA'!$J180&gt;=0.05,'RESUMO - LOTES E VMA'!$J180&lt;0.4),"1% do Valor de Comparação do VMA","5% do Valor de Comparação do VMA")))</f>
        <v>5% do Valor de Comparação do VMA</v>
      </c>
      <c r="M180" s="29" t="str">
        <f>IF(AND('RESUMO - LOTES E VMA'!$L180&lt;&gt;"Envio para Sucata",'RESUMO - LOTES E VMA'!$K180&gt;=$P$2,'RESUMO - LOTES E VMA'!$H180&gt;=$Q$2,'RESUMO - LOTES E VMA'!$E180&gt;=$R$2),"Para Leilão","")</f>
        <v>Para Leilão</v>
      </c>
      <c r="N180" s="30"/>
      <c r="O180" s="31"/>
      <c r="P180" s="31"/>
      <c r="Q180" s="31"/>
      <c r="R180" s="31"/>
      <c r="S180" s="31"/>
      <c r="T180" s="31"/>
      <c r="U180" s="31"/>
      <c r="V180" s="31"/>
      <c r="W180" s="31"/>
      <c r="X180" s="31"/>
      <c r="Y180" s="31"/>
      <c r="Z180" s="31"/>
    </row>
    <row r="181" ht="15.75" customHeight="1">
      <c r="A181" s="22">
        <v>206119.0</v>
      </c>
      <c r="B181" s="23" t="str">
        <f t="array" ref="B181">INDEX('LISTA DOS ITENS'!$E$2:$E$4718,MATCH('RESUMO - LOTES E VMA'!$A181,'LISTA DOS ITENS'!$D$2:$D$4718,0))</f>
        <v>AL-02</v>
      </c>
      <c r="C181" s="24" t="str">
        <f t="array" ref="C181">IFERROR(VLOOKUP('RESUMO - LOTES E VMA'!$A181,SOBRE_EMP!$A:$B,2,0),INDEX('LISTA DOS ITENS'!$K:$K,MATCH('RESUMO - LOTES E VMA'!$A181,'LISTA DOS ITENS'!D:D,0)))</f>
        <v>A RECUPER</v>
      </c>
      <c r="D181" s="24" t="str">
        <f t="array" ref="D181">INDEX('LISTA DOS ITENS'!C:C,MATCH('RESUMO - LOTES E VMA'!$A181,'LISTA DOS ITENS'!D:D,0))</f>
        <v>SUB/OPSUB</v>
      </c>
      <c r="E181" s="25">
        <f>SUMIF('LISTA DOS ITENS'!$D$2:$D$4718,'RESUMO - LOTES E VMA'!$A181,'LISTA DOS ITENS'!$P$2:$P$4718)</f>
        <v>0</v>
      </c>
      <c r="F181" s="25">
        <f>SUMIF('LISTA DOS ITENS'!$D$2:$D$4718,'RESUMO - LOTES E VMA'!$A181,'LISTA DOS ITENS'!$U$2:$U$4718)</f>
        <v>13681.86</v>
      </c>
      <c r="G181" s="25">
        <f>SUMIF('LISTA DOS ITENS'!$D$2:$D$4718,'RESUMO - LOTES E VMA'!$A181,'LISTA DOS ITENS'!$R$2:$R$4718)</f>
        <v>149496.39</v>
      </c>
      <c r="H181" s="26">
        <f>SUMIF('LISTA DOS ITENS'!$D$2:$D$4718,'RESUMO - LOTES E VMA'!$A181,'LISTA DOS ITENS'!$S$2:$S$4718)</f>
        <v>149496.39</v>
      </c>
      <c r="I181" s="27">
        <f>COUNTIF('LISTA DOS ITENS'!$D$2:$D$4718,'RESUMO - LOTES E VMA'!$A181)</f>
        <v>1</v>
      </c>
      <c r="J181" s="28">
        <f>'RESUMO - LOTES E VMA'!$F181/'RESUMO - LOTES E VMA'!$H181</f>
        <v>0.09151966813</v>
      </c>
      <c r="K181" s="25">
        <f>IF('RESUMO - LOTES E VMA'!$J181&lt;0.05,'RESUMO - LOTES E VMA'!$H181*0.01,IF(AND('RESUMO - LOTES E VMA'!$J181&gt;=0.05,'RESUMO - LOTES E VMA'!$J181&lt;0.4),'RESUMO - LOTES E VMA'!$H181*0.01,'RESUMO - LOTES E VMA'!$H181*0.05))</f>
        <v>1494.9639</v>
      </c>
      <c r="L181" s="29" t="str">
        <f>IF(AND('RESUMO - LOTES E VMA'!$C181="SOBRE_EMP",'RESUMO - LOTES E VMA'!$G181&lt;=50000,'RESUMO - LOTES E VMA'!$K181&lt;=1000),"Envio para Sucata",IF(OR('RESUMO - LOTES E VMA'!$J181&lt;0.05,AND('RESUMO - LOTES E VMA'!$C181&lt;&gt;"SOBRE_EMP",'RESUMO - LOTES E VMA'!$E181&lt;=50000,'RESUMO - LOTES E VMA'!$K181&lt;1000)),"Envio para Sucata",IF(AND('RESUMO - LOTES E VMA'!$J181&gt;=0.05,'RESUMO - LOTES E VMA'!$J181&lt;0.4),"1% do Valor de Comparação do VMA","5% do Valor de Comparação do VMA")))</f>
        <v>1% do Valor de Comparação do VMA</v>
      </c>
      <c r="M181" s="29" t="str">
        <f>IF(AND('RESUMO - LOTES E VMA'!$L181&lt;&gt;"Envio para Sucata",'RESUMO - LOTES E VMA'!$K181&gt;=$P$2,'RESUMO - LOTES E VMA'!$H181&gt;=$Q$2,'RESUMO - LOTES E VMA'!$E181&gt;=$R$2),"Para Leilão","")</f>
        <v>Para Leilão</v>
      </c>
      <c r="N181" s="30"/>
      <c r="O181" s="31"/>
      <c r="P181" s="31"/>
      <c r="Q181" s="31"/>
      <c r="R181" s="31"/>
      <c r="S181" s="31"/>
      <c r="T181" s="31"/>
      <c r="U181" s="31"/>
      <c r="V181" s="31"/>
      <c r="W181" s="31"/>
      <c r="X181" s="31"/>
      <c r="Y181" s="31"/>
      <c r="Z181" s="31"/>
    </row>
    <row r="182" ht="15.75" customHeight="1">
      <c r="A182" s="32" t="s">
        <v>19</v>
      </c>
      <c r="B182" s="32"/>
      <c r="C182" s="32"/>
      <c r="D182" s="32"/>
      <c r="E182" s="33">
        <f>SUBTOTAL(109,'RESUMO - LOTES E VMA'!$E$3:$E$181)</f>
        <v>110346694.1</v>
      </c>
      <c r="F182" s="33">
        <f>SUBTOTAL(109,'RESUMO - LOTES E VMA'!$F$3:$F$181)</f>
        <v>39808780.25</v>
      </c>
      <c r="G182" s="33">
        <f>SUBTOTAL(109,'RESUMO - LOTES E VMA'!$G$3:$G$181)</f>
        <v>329503998.6</v>
      </c>
      <c r="H182" s="33">
        <f>SUBTOTAL(109,'RESUMO - LOTES E VMA'!$H$3:$H$181)</f>
        <v>331792288.7</v>
      </c>
      <c r="I182" s="33"/>
      <c r="J182" s="33"/>
      <c r="K182" s="33">
        <f>SUBTOTAL(109,'RESUMO - LOTES E VMA'!$K$3:$K$181)</f>
        <v>4124442.557</v>
      </c>
      <c r="L182" s="34"/>
      <c r="M182" s="34"/>
      <c r="N182" s="34"/>
    </row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>
      <c r="A383" s="35"/>
      <c r="B383" s="35"/>
      <c r="C383" s="35"/>
      <c r="D383" s="36"/>
      <c r="E383" s="37"/>
      <c r="F383" s="37"/>
      <c r="G383" s="37"/>
      <c r="H383" s="38"/>
      <c r="I383" s="39"/>
      <c r="J383" s="40"/>
      <c r="K383" s="37"/>
    </row>
    <row r="384" ht="15.75" customHeight="1">
      <c r="A384" s="35"/>
      <c r="B384" s="35"/>
      <c r="C384" s="35"/>
      <c r="D384" s="36"/>
      <c r="E384" s="37"/>
      <c r="F384" s="37"/>
      <c r="G384" s="37"/>
      <c r="H384" s="38"/>
      <c r="I384" s="39"/>
      <c r="J384" s="40"/>
      <c r="K384" s="37"/>
    </row>
    <row r="385" ht="15.75" customHeight="1">
      <c r="A385" s="35"/>
      <c r="B385" s="35"/>
      <c r="C385" s="35"/>
      <c r="D385" s="36"/>
      <c r="E385" s="37"/>
      <c r="F385" s="37"/>
      <c r="G385" s="37"/>
      <c r="H385" s="38"/>
      <c r="I385" s="39"/>
      <c r="J385" s="40"/>
      <c r="K385" s="37"/>
    </row>
    <row r="386" ht="15.75" customHeight="1">
      <c r="A386" s="35"/>
      <c r="B386" s="35"/>
      <c r="C386" s="35"/>
      <c r="D386" s="36"/>
      <c r="E386" s="37"/>
      <c r="F386" s="37"/>
      <c r="G386" s="37"/>
      <c r="H386" s="38"/>
      <c r="I386" s="39"/>
      <c r="J386" s="40"/>
      <c r="K386" s="37"/>
    </row>
    <row r="387" ht="15.75" customHeight="1">
      <c r="A387" s="35"/>
      <c r="B387" s="35"/>
      <c r="C387" s="35"/>
      <c r="D387" s="36"/>
      <c r="E387" s="37"/>
      <c r="F387" s="37"/>
      <c r="G387" s="37"/>
      <c r="H387" s="38"/>
      <c r="I387" s="39"/>
      <c r="J387" s="40"/>
      <c r="K387" s="37"/>
    </row>
    <row r="388" ht="15.75" customHeight="1">
      <c r="A388" s="35"/>
      <c r="B388" s="35"/>
      <c r="C388" s="35"/>
      <c r="D388" s="36"/>
      <c r="E388" s="37"/>
      <c r="F388" s="37"/>
      <c r="G388" s="37"/>
      <c r="H388" s="38"/>
      <c r="I388" s="39"/>
      <c r="J388" s="40"/>
      <c r="K388" s="37"/>
    </row>
    <row r="389" ht="15.75" customHeight="1">
      <c r="A389" s="35"/>
      <c r="B389" s="35"/>
      <c r="C389" s="35"/>
      <c r="D389" s="36"/>
      <c r="E389" s="37"/>
      <c r="F389" s="37"/>
      <c r="G389" s="37"/>
      <c r="H389" s="38"/>
      <c r="I389" s="39"/>
      <c r="J389" s="40"/>
      <c r="K389" s="37"/>
    </row>
    <row r="390" ht="15.75" customHeight="1">
      <c r="A390" s="35"/>
      <c r="B390" s="35"/>
      <c r="C390" s="35"/>
      <c r="D390" s="36"/>
      <c r="E390" s="37"/>
      <c r="F390" s="37"/>
      <c r="G390" s="37"/>
      <c r="H390" s="38"/>
      <c r="I390" s="39"/>
      <c r="J390" s="40"/>
      <c r="K390" s="37"/>
    </row>
    <row r="391" ht="15.75" customHeight="1">
      <c r="A391" s="35"/>
      <c r="B391" s="35"/>
      <c r="C391" s="35"/>
      <c r="D391" s="36"/>
      <c r="E391" s="37"/>
      <c r="F391" s="37"/>
      <c r="G391" s="37"/>
      <c r="H391" s="38"/>
      <c r="I391" s="39"/>
      <c r="J391" s="40"/>
      <c r="K391" s="37"/>
    </row>
    <row r="392" ht="15.75" customHeight="1">
      <c r="A392" s="35"/>
      <c r="B392" s="35"/>
      <c r="C392" s="35"/>
      <c r="D392" s="36"/>
      <c r="E392" s="37"/>
      <c r="F392" s="37"/>
      <c r="G392" s="37"/>
      <c r="H392" s="38"/>
      <c r="I392" s="39"/>
      <c r="J392" s="40"/>
      <c r="K392" s="37"/>
    </row>
    <row r="393" ht="15.75" customHeight="1">
      <c r="A393" s="35"/>
      <c r="B393" s="35"/>
      <c r="C393" s="35"/>
      <c r="D393" s="36"/>
      <c r="E393" s="37"/>
      <c r="F393" s="37"/>
      <c r="G393" s="37"/>
      <c r="H393" s="38"/>
      <c r="I393" s="39"/>
      <c r="J393" s="40"/>
      <c r="K393" s="37"/>
    </row>
    <row r="394" ht="15.75" customHeight="1">
      <c r="A394" s="35"/>
      <c r="B394" s="35"/>
      <c r="C394" s="35"/>
      <c r="D394" s="36"/>
      <c r="E394" s="37"/>
      <c r="F394" s="37"/>
      <c r="G394" s="37"/>
      <c r="H394" s="38"/>
      <c r="I394" s="39"/>
      <c r="J394" s="40"/>
      <c r="K394" s="37"/>
    </row>
    <row r="395" ht="15.75" customHeight="1">
      <c r="A395" s="35"/>
      <c r="B395" s="35"/>
      <c r="C395" s="35"/>
      <c r="D395" s="36"/>
      <c r="E395" s="37"/>
      <c r="F395" s="37"/>
      <c r="G395" s="37"/>
      <c r="H395" s="38"/>
      <c r="I395" s="39"/>
      <c r="J395" s="40"/>
      <c r="K395" s="37"/>
    </row>
    <row r="396" ht="15.75" customHeight="1">
      <c r="A396" s="35"/>
      <c r="B396" s="35"/>
      <c r="C396" s="35"/>
      <c r="D396" s="36"/>
      <c r="E396" s="37"/>
      <c r="F396" s="37"/>
      <c r="G396" s="37"/>
      <c r="H396" s="38"/>
      <c r="I396" s="39"/>
      <c r="J396" s="40"/>
      <c r="K396" s="37"/>
    </row>
    <row r="397" ht="15.75" customHeight="1">
      <c r="A397" s="35"/>
      <c r="B397" s="35"/>
      <c r="C397" s="35"/>
      <c r="D397" s="36"/>
      <c r="E397" s="37"/>
      <c r="F397" s="37"/>
      <c r="G397" s="37"/>
      <c r="H397" s="38"/>
      <c r="I397" s="39"/>
      <c r="J397" s="40"/>
      <c r="K397" s="37"/>
    </row>
    <row r="398" ht="15.75" customHeight="1">
      <c r="A398" s="35"/>
      <c r="B398" s="35"/>
      <c r="C398" s="35"/>
      <c r="D398" s="36"/>
      <c r="E398" s="37"/>
      <c r="F398" s="37"/>
      <c r="G398" s="37"/>
      <c r="H398" s="38"/>
      <c r="I398" s="39"/>
      <c r="J398" s="40"/>
      <c r="K398" s="37"/>
    </row>
    <row r="399" ht="15.75" customHeight="1">
      <c r="A399" s="35"/>
      <c r="B399" s="35"/>
      <c r="C399" s="35"/>
      <c r="D399" s="36"/>
      <c r="E399" s="37"/>
      <c r="F399" s="37"/>
      <c r="G399" s="37"/>
      <c r="H399" s="38"/>
      <c r="I399" s="39"/>
      <c r="J399" s="40"/>
      <c r="K399" s="37"/>
    </row>
    <row r="400" ht="15.75" customHeight="1">
      <c r="A400" s="35"/>
      <c r="B400" s="35"/>
      <c r="C400" s="35"/>
      <c r="D400" s="36"/>
      <c r="E400" s="37"/>
      <c r="F400" s="37"/>
      <c r="G400" s="37"/>
      <c r="H400" s="38"/>
      <c r="I400" s="39"/>
      <c r="J400" s="40"/>
      <c r="K400" s="37"/>
    </row>
    <row r="401" ht="15.75" customHeight="1">
      <c r="A401" s="35"/>
      <c r="B401" s="35"/>
      <c r="C401" s="35"/>
      <c r="D401" s="36"/>
      <c r="E401" s="37"/>
      <c r="F401" s="37"/>
      <c r="G401" s="37"/>
      <c r="H401" s="38"/>
      <c r="I401" s="39"/>
      <c r="J401" s="40"/>
      <c r="K401" s="37"/>
    </row>
    <row r="402" ht="15.75" customHeight="1">
      <c r="A402" s="35"/>
      <c r="B402" s="35"/>
      <c r="C402" s="35"/>
      <c r="D402" s="36"/>
      <c r="E402" s="37"/>
      <c r="F402" s="37"/>
      <c r="G402" s="37"/>
      <c r="H402" s="38"/>
      <c r="I402" s="39"/>
      <c r="J402" s="40"/>
      <c r="K402" s="37"/>
    </row>
    <row r="403" ht="15.75" customHeight="1">
      <c r="A403" s="35"/>
      <c r="B403" s="35"/>
      <c r="C403" s="35"/>
      <c r="D403" s="36"/>
      <c r="E403" s="37"/>
      <c r="F403" s="37"/>
      <c r="G403" s="37"/>
      <c r="H403" s="38"/>
      <c r="I403" s="39"/>
      <c r="J403" s="40"/>
      <c r="K403" s="37"/>
    </row>
    <row r="404" ht="15.75" customHeight="1">
      <c r="A404" s="35"/>
      <c r="B404" s="35"/>
      <c r="C404" s="35"/>
      <c r="D404" s="36"/>
      <c r="E404" s="37"/>
      <c r="F404" s="37"/>
      <c r="G404" s="37"/>
      <c r="H404" s="38"/>
      <c r="I404" s="39"/>
      <c r="J404" s="40"/>
      <c r="K404" s="37"/>
    </row>
    <row r="405" ht="15.75" customHeight="1">
      <c r="A405" s="35"/>
      <c r="B405" s="35"/>
      <c r="C405" s="35"/>
      <c r="D405" s="36"/>
      <c r="E405" s="37"/>
      <c r="F405" s="37"/>
      <c r="G405" s="37"/>
      <c r="H405" s="38"/>
      <c r="I405" s="39"/>
      <c r="J405" s="40"/>
      <c r="K405" s="37"/>
    </row>
    <row r="406" ht="15.75" customHeight="1">
      <c r="A406" s="35"/>
      <c r="B406" s="35"/>
      <c r="C406" s="35"/>
      <c r="D406" s="36"/>
      <c r="E406" s="37"/>
      <c r="F406" s="37"/>
      <c r="G406" s="37"/>
      <c r="H406" s="38"/>
      <c r="I406" s="39"/>
      <c r="J406" s="40"/>
      <c r="K406" s="37"/>
    </row>
    <row r="407" ht="15.75" customHeight="1">
      <c r="A407" s="35"/>
      <c r="B407" s="35"/>
      <c r="C407" s="35"/>
      <c r="D407" s="36"/>
      <c r="E407" s="37"/>
      <c r="F407" s="37"/>
      <c r="G407" s="37"/>
      <c r="H407" s="38"/>
      <c r="I407" s="39"/>
      <c r="J407" s="40"/>
      <c r="K407" s="37"/>
    </row>
    <row r="408" ht="15.75" customHeight="1">
      <c r="A408" s="35"/>
      <c r="B408" s="35"/>
      <c r="C408" s="35"/>
      <c r="D408" s="36"/>
      <c r="E408" s="37"/>
      <c r="F408" s="37"/>
      <c r="G408" s="37"/>
      <c r="H408" s="38"/>
      <c r="I408" s="39"/>
      <c r="J408" s="40"/>
      <c r="K408" s="37"/>
    </row>
    <row r="409" ht="15.75" customHeight="1">
      <c r="A409" s="35"/>
      <c r="B409" s="35"/>
      <c r="C409" s="35"/>
      <c r="D409" s="36"/>
      <c r="E409" s="37"/>
      <c r="F409" s="37"/>
      <c r="G409" s="37"/>
      <c r="H409" s="38"/>
      <c r="I409" s="39"/>
      <c r="J409" s="40"/>
      <c r="K409" s="37"/>
    </row>
    <row r="410" ht="15.75" customHeight="1">
      <c r="A410" s="35"/>
      <c r="B410" s="35"/>
      <c r="C410" s="35"/>
      <c r="D410" s="36"/>
      <c r="E410" s="37"/>
      <c r="F410" s="37"/>
      <c r="G410" s="37"/>
      <c r="H410" s="38"/>
      <c r="I410" s="39"/>
      <c r="J410" s="40"/>
      <c r="K410" s="37"/>
    </row>
    <row r="411" ht="15.75" customHeight="1">
      <c r="A411" s="35"/>
      <c r="B411" s="35"/>
      <c r="C411" s="35"/>
      <c r="D411" s="36"/>
      <c r="E411" s="37"/>
      <c r="F411" s="37"/>
      <c r="G411" s="37"/>
      <c r="H411" s="38"/>
      <c r="I411" s="39"/>
      <c r="J411" s="40"/>
      <c r="K411" s="37"/>
    </row>
    <row r="412" ht="15.75" customHeight="1">
      <c r="A412" s="35"/>
      <c r="B412" s="35"/>
      <c r="C412" s="35"/>
      <c r="D412" s="36"/>
      <c r="E412" s="37"/>
      <c r="F412" s="37"/>
      <c r="G412" s="37"/>
      <c r="H412" s="38"/>
      <c r="I412" s="39"/>
      <c r="J412" s="40"/>
      <c r="K412" s="37"/>
    </row>
    <row r="413" ht="15.75" customHeight="1">
      <c r="A413" s="35"/>
      <c r="B413" s="35"/>
      <c r="C413" s="35"/>
      <c r="D413" s="36"/>
      <c r="E413" s="37"/>
      <c r="F413" s="37"/>
      <c r="G413" s="37"/>
      <c r="H413" s="38"/>
      <c r="I413" s="39"/>
      <c r="J413" s="40"/>
      <c r="K413" s="37"/>
    </row>
    <row r="414" ht="15.75" customHeight="1">
      <c r="A414" s="35"/>
      <c r="B414" s="35"/>
      <c r="C414" s="35"/>
      <c r="D414" s="36"/>
      <c r="E414" s="37"/>
      <c r="F414" s="37"/>
      <c r="G414" s="37"/>
      <c r="H414" s="38"/>
      <c r="I414" s="39"/>
      <c r="J414" s="40"/>
      <c r="K414" s="37"/>
    </row>
    <row r="415" ht="15.75" customHeight="1">
      <c r="A415" s="35"/>
      <c r="B415" s="35"/>
      <c r="C415" s="35"/>
      <c r="D415" s="36"/>
      <c r="E415" s="37"/>
      <c r="F415" s="37"/>
      <c r="G415" s="37"/>
      <c r="H415" s="38"/>
      <c r="I415" s="39"/>
      <c r="J415" s="40"/>
      <c r="K415" s="37"/>
    </row>
    <row r="416" ht="15.75" customHeight="1">
      <c r="A416" s="35"/>
      <c r="B416" s="35"/>
      <c r="C416" s="35"/>
      <c r="D416" s="36"/>
      <c r="E416" s="37"/>
      <c r="F416" s="37"/>
      <c r="G416" s="37"/>
      <c r="H416" s="38"/>
      <c r="I416" s="39"/>
      <c r="J416" s="40"/>
      <c r="K416" s="37"/>
    </row>
    <row r="417" ht="15.75" customHeight="1">
      <c r="A417" s="35"/>
      <c r="B417" s="35"/>
      <c r="C417" s="35"/>
      <c r="D417" s="36"/>
      <c r="E417" s="37"/>
      <c r="F417" s="37"/>
      <c r="G417" s="37"/>
      <c r="H417" s="38"/>
      <c r="I417" s="39"/>
      <c r="J417" s="40"/>
      <c r="K417" s="37"/>
    </row>
    <row r="418" ht="15.75" customHeight="1">
      <c r="A418" s="35"/>
      <c r="B418" s="35"/>
      <c r="C418" s="35"/>
      <c r="D418" s="36"/>
      <c r="E418" s="37"/>
      <c r="F418" s="37"/>
      <c r="G418" s="37"/>
      <c r="H418" s="38"/>
      <c r="I418" s="39"/>
      <c r="J418" s="40"/>
      <c r="K418" s="37"/>
    </row>
    <row r="419" ht="15.75" customHeight="1">
      <c r="A419" s="35"/>
      <c r="B419" s="35"/>
      <c r="C419" s="35"/>
      <c r="D419" s="36"/>
      <c r="E419" s="37"/>
      <c r="F419" s="37"/>
      <c r="G419" s="37"/>
      <c r="H419" s="38"/>
      <c r="I419" s="39"/>
      <c r="J419" s="40"/>
      <c r="K419" s="37"/>
    </row>
    <row r="420" ht="15.75" customHeight="1">
      <c r="A420" s="35"/>
      <c r="B420" s="35"/>
      <c r="C420" s="35"/>
      <c r="D420" s="36"/>
      <c r="E420" s="37"/>
      <c r="F420" s="37"/>
      <c r="G420" s="37"/>
      <c r="H420" s="38"/>
      <c r="I420" s="39"/>
      <c r="J420" s="40"/>
      <c r="K420" s="37"/>
    </row>
    <row r="421" ht="15.75" customHeight="1">
      <c r="A421" s="35"/>
      <c r="B421" s="35"/>
      <c r="C421" s="35"/>
      <c r="D421" s="36"/>
      <c r="E421" s="37"/>
      <c r="F421" s="37"/>
      <c r="G421" s="37"/>
      <c r="H421" s="38"/>
      <c r="I421" s="39"/>
      <c r="J421" s="40"/>
      <c r="K421" s="37"/>
    </row>
    <row r="422" ht="15.75" customHeight="1">
      <c r="A422" s="35"/>
      <c r="B422" s="35"/>
      <c r="C422" s="35"/>
      <c r="D422" s="36"/>
      <c r="E422" s="37"/>
      <c r="F422" s="37"/>
      <c r="G422" s="37"/>
      <c r="H422" s="38"/>
      <c r="I422" s="39"/>
      <c r="J422" s="40"/>
      <c r="K422" s="37"/>
    </row>
    <row r="423" ht="15.75" customHeight="1">
      <c r="A423" s="35"/>
      <c r="B423" s="35"/>
      <c r="C423" s="35"/>
      <c r="D423" s="36"/>
      <c r="E423" s="37"/>
      <c r="F423" s="37"/>
      <c r="G423" s="37"/>
      <c r="H423" s="38"/>
      <c r="I423" s="39"/>
      <c r="J423" s="40"/>
      <c r="K423" s="37"/>
    </row>
    <row r="424" ht="15.75" customHeight="1">
      <c r="A424" s="35"/>
      <c r="B424" s="35"/>
      <c r="C424" s="35"/>
      <c r="D424" s="36"/>
      <c r="E424" s="37"/>
      <c r="F424" s="37"/>
      <c r="G424" s="37"/>
      <c r="H424" s="38"/>
      <c r="I424" s="39"/>
      <c r="J424" s="40"/>
      <c r="K424" s="37"/>
    </row>
    <row r="425" ht="15.75" customHeight="1">
      <c r="A425" s="35"/>
      <c r="B425" s="35"/>
      <c r="C425" s="35"/>
      <c r="D425" s="36"/>
      <c r="E425" s="37"/>
      <c r="F425" s="37"/>
      <c r="G425" s="37"/>
      <c r="H425" s="38"/>
      <c r="I425" s="39"/>
      <c r="J425" s="40"/>
      <c r="K425" s="37"/>
    </row>
    <row r="426" ht="15.75" customHeight="1">
      <c r="A426" s="35"/>
      <c r="B426" s="35"/>
      <c r="C426" s="35"/>
      <c r="D426" s="36"/>
      <c r="E426" s="37"/>
      <c r="F426" s="37"/>
      <c r="G426" s="37"/>
      <c r="H426" s="38"/>
      <c r="I426" s="39"/>
      <c r="J426" s="40"/>
      <c r="K426" s="37"/>
    </row>
    <row r="427" ht="15.75" customHeight="1">
      <c r="A427" s="35"/>
      <c r="B427" s="35"/>
      <c r="C427" s="35"/>
      <c r="D427" s="36"/>
      <c r="E427" s="37"/>
      <c r="F427" s="37"/>
      <c r="G427" s="37"/>
      <c r="H427" s="38"/>
      <c r="I427" s="39"/>
      <c r="J427" s="40"/>
      <c r="K427" s="37"/>
    </row>
    <row r="428" ht="15.75" customHeight="1">
      <c r="A428" s="35"/>
      <c r="B428" s="35"/>
      <c r="C428" s="35"/>
      <c r="D428" s="36"/>
      <c r="E428" s="37"/>
      <c r="F428" s="37"/>
      <c r="G428" s="37"/>
      <c r="H428" s="38"/>
      <c r="I428" s="39"/>
      <c r="J428" s="40"/>
      <c r="K428" s="37"/>
    </row>
    <row r="429" ht="15.75" customHeight="1">
      <c r="A429" s="35"/>
      <c r="B429" s="35"/>
      <c r="C429" s="35"/>
      <c r="D429" s="36"/>
      <c r="E429" s="37"/>
      <c r="F429" s="37"/>
      <c r="G429" s="37"/>
      <c r="H429" s="38"/>
      <c r="I429" s="39"/>
      <c r="J429" s="40"/>
      <c r="K429" s="37"/>
    </row>
    <row r="430" ht="15.75" customHeight="1">
      <c r="A430" s="35"/>
      <c r="B430" s="35"/>
      <c r="C430" s="35"/>
      <c r="D430" s="36"/>
      <c r="E430" s="37"/>
      <c r="F430" s="37"/>
      <c r="G430" s="37"/>
      <c r="H430" s="38"/>
      <c r="I430" s="39"/>
      <c r="J430" s="40"/>
      <c r="K430" s="37"/>
    </row>
    <row r="431" ht="15.75" customHeight="1">
      <c r="A431" s="35"/>
      <c r="B431" s="35"/>
      <c r="C431" s="35"/>
      <c r="D431" s="36"/>
      <c r="E431" s="37"/>
      <c r="F431" s="37"/>
      <c r="G431" s="37"/>
      <c r="H431" s="38"/>
      <c r="I431" s="39"/>
      <c r="J431" s="40"/>
      <c r="K431" s="37"/>
    </row>
    <row r="432" ht="15.75" customHeight="1">
      <c r="A432" s="35"/>
      <c r="B432" s="35"/>
      <c r="C432" s="35"/>
      <c r="D432" s="36"/>
      <c r="E432" s="37"/>
      <c r="F432" s="37"/>
      <c r="G432" s="37"/>
      <c r="H432" s="38"/>
      <c r="I432" s="39"/>
      <c r="J432" s="40"/>
      <c r="K432" s="37"/>
    </row>
    <row r="433" ht="15.75" customHeight="1">
      <c r="A433" s="35"/>
      <c r="B433" s="35"/>
      <c r="C433" s="35"/>
      <c r="D433" s="36"/>
      <c r="E433" s="37"/>
      <c r="F433" s="37"/>
      <c r="G433" s="37"/>
      <c r="H433" s="38"/>
      <c r="I433" s="39"/>
      <c r="J433" s="40"/>
      <c r="K433" s="37"/>
    </row>
    <row r="434" ht="15.75" customHeight="1">
      <c r="A434" s="35"/>
      <c r="B434" s="35"/>
      <c r="C434" s="35"/>
      <c r="D434" s="36"/>
      <c r="E434" s="37"/>
      <c r="F434" s="37"/>
      <c r="G434" s="37"/>
      <c r="H434" s="38"/>
      <c r="I434" s="39"/>
      <c r="J434" s="40"/>
      <c r="K434" s="37"/>
    </row>
    <row r="435" ht="15.75" customHeight="1">
      <c r="A435" s="35"/>
      <c r="B435" s="35"/>
      <c r="C435" s="35"/>
      <c r="D435" s="36"/>
      <c r="E435" s="37"/>
      <c r="F435" s="37"/>
      <c r="G435" s="37"/>
      <c r="H435" s="38"/>
      <c r="I435" s="39"/>
      <c r="J435" s="40"/>
      <c r="K435" s="37"/>
    </row>
    <row r="436" ht="15.75" customHeight="1">
      <c r="A436" s="35"/>
      <c r="B436" s="35"/>
      <c r="C436" s="35"/>
      <c r="D436" s="36"/>
      <c r="E436" s="37"/>
      <c r="F436" s="37"/>
      <c r="G436" s="37"/>
      <c r="H436" s="38"/>
      <c r="I436" s="39"/>
      <c r="J436" s="40"/>
      <c r="K436" s="37"/>
    </row>
    <row r="437" ht="15.75" customHeight="1">
      <c r="A437" s="35"/>
      <c r="B437" s="35"/>
      <c r="C437" s="35"/>
      <c r="D437" s="36"/>
      <c r="E437" s="37"/>
      <c r="F437" s="37"/>
      <c r="G437" s="37"/>
      <c r="H437" s="38"/>
      <c r="I437" s="39"/>
      <c r="J437" s="40"/>
      <c r="K437" s="37"/>
    </row>
    <row r="438" ht="15.75" customHeight="1">
      <c r="A438" s="35"/>
      <c r="B438" s="35"/>
      <c r="C438" s="35"/>
      <c r="D438" s="36"/>
      <c r="E438" s="37"/>
      <c r="F438" s="37"/>
      <c r="G438" s="37"/>
      <c r="H438" s="38"/>
      <c r="I438" s="39"/>
      <c r="J438" s="40"/>
      <c r="K438" s="37"/>
    </row>
    <row r="439" ht="15.75" customHeight="1">
      <c r="A439" s="35"/>
      <c r="B439" s="35"/>
      <c r="C439" s="35"/>
      <c r="D439" s="36"/>
      <c r="E439" s="37"/>
      <c r="F439" s="37"/>
      <c r="G439" s="37"/>
      <c r="H439" s="38"/>
      <c r="I439" s="39"/>
      <c r="J439" s="40"/>
      <c r="K439" s="37"/>
    </row>
    <row r="440" ht="15.75" customHeight="1">
      <c r="A440" s="35"/>
      <c r="B440" s="35"/>
      <c r="C440" s="35"/>
      <c r="D440" s="36"/>
      <c r="E440" s="37"/>
      <c r="F440" s="37"/>
      <c r="G440" s="37"/>
      <c r="H440" s="38"/>
      <c r="I440" s="39"/>
      <c r="J440" s="40"/>
      <c r="K440" s="37"/>
    </row>
    <row r="441" ht="15.75" customHeight="1">
      <c r="A441" s="35"/>
      <c r="B441" s="35"/>
      <c r="C441" s="35"/>
      <c r="D441" s="36"/>
      <c r="E441" s="37"/>
      <c r="F441" s="37"/>
      <c r="G441" s="37"/>
      <c r="H441" s="38"/>
      <c r="I441" s="39"/>
      <c r="J441" s="40"/>
      <c r="K441" s="37"/>
    </row>
    <row r="442" ht="15.75" customHeight="1">
      <c r="A442" s="35"/>
      <c r="B442" s="35"/>
      <c r="C442" s="35"/>
      <c r="D442" s="36"/>
      <c r="E442" s="37"/>
      <c r="F442" s="37"/>
      <c r="G442" s="37"/>
      <c r="H442" s="38"/>
      <c r="I442" s="39"/>
      <c r="J442" s="40"/>
      <c r="K442" s="37"/>
    </row>
    <row r="443" ht="15.75" customHeight="1">
      <c r="A443" s="35"/>
      <c r="B443" s="35"/>
      <c r="C443" s="35"/>
      <c r="D443" s="36"/>
      <c r="E443" s="37"/>
      <c r="F443" s="37"/>
      <c r="G443" s="37"/>
      <c r="H443" s="38"/>
      <c r="I443" s="39"/>
      <c r="J443" s="40"/>
      <c r="K443" s="37"/>
    </row>
    <row r="444" ht="15.75" customHeight="1">
      <c r="A444" s="35"/>
      <c r="B444" s="35"/>
      <c r="C444" s="35"/>
      <c r="D444" s="36"/>
      <c r="E444" s="37"/>
      <c r="F444" s="37"/>
      <c r="G444" s="37"/>
      <c r="H444" s="38"/>
      <c r="I444" s="39"/>
      <c r="J444" s="40"/>
      <c r="K444" s="37"/>
    </row>
    <row r="445" ht="15.75" customHeight="1">
      <c r="A445" s="35"/>
      <c r="B445" s="35"/>
      <c r="C445" s="35"/>
      <c r="D445" s="36"/>
      <c r="E445" s="37"/>
      <c r="F445" s="37"/>
      <c r="G445" s="37"/>
      <c r="H445" s="38"/>
      <c r="I445" s="39"/>
      <c r="J445" s="40"/>
      <c r="K445" s="37"/>
    </row>
    <row r="446" ht="15.75" customHeight="1">
      <c r="A446" s="35"/>
      <c r="B446" s="35"/>
      <c r="C446" s="35"/>
      <c r="D446" s="36"/>
      <c r="E446" s="37"/>
      <c r="F446" s="37"/>
      <c r="G446" s="37"/>
      <c r="H446" s="38"/>
      <c r="I446" s="39"/>
      <c r="J446" s="40"/>
      <c r="K446" s="37"/>
    </row>
    <row r="447" ht="15.75" customHeight="1">
      <c r="A447" s="35"/>
      <c r="B447" s="35"/>
      <c r="C447" s="35"/>
      <c r="D447" s="36"/>
      <c r="E447" s="37"/>
      <c r="F447" s="37"/>
      <c r="G447" s="37"/>
      <c r="H447" s="38"/>
      <c r="I447" s="39"/>
      <c r="J447" s="40"/>
      <c r="K447" s="37"/>
    </row>
    <row r="448" ht="15.75" customHeight="1">
      <c r="A448" s="35"/>
      <c r="B448" s="35"/>
      <c r="C448" s="35"/>
      <c r="D448" s="36"/>
      <c r="E448" s="37"/>
      <c r="F448" s="37"/>
      <c r="G448" s="37"/>
      <c r="H448" s="38"/>
      <c r="I448" s="39"/>
      <c r="J448" s="40"/>
      <c r="K448" s="37"/>
    </row>
    <row r="449" ht="15.75" customHeight="1">
      <c r="A449" s="35"/>
      <c r="B449" s="35"/>
      <c r="C449" s="35"/>
      <c r="D449" s="36"/>
      <c r="E449" s="37"/>
      <c r="F449" s="37"/>
      <c r="G449" s="37"/>
      <c r="H449" s="38"/>
      <c r="I449" s="39"/>
      <c r="J449" s="40"/>
      <c r="K449" s="37"/>
    </row>
    <row r="450" ht="15.75" customHeight="1">
      <c r="A450" s="35"/>
      <c r="B450" s="35"/>
      <c r="C450" s="35"/>
      <c r="D450" s="36"/>
      <c r="E450" s="37"/>
      <c r="F450" s="37"/>
      <c r="G450" s="37"/>
      <c r="H450" s="38"/>
      <c r="I450" s="39"/>
      <c r="J450" s="40"/>
      <c r="K450" s="37"/>
    </row>
    <row r="451" ht="15.75" customHeight="1">
      <c r="A451" s="35"/>
      <c r="B451" s="35"/>
      <c r="C451" s="35"/>
      <c r="D451" s="36"/>
      <c r="E451" s="37"/>
      <c r="F451" s="37"/>
      <c r="G451" s="37"/>
      <c r="H451" s="38"/>
      <c r="I451" s="39"/>
      <c r="J451" s="40"/>
      <c r="K451" s="37"/>
    </row>
    <row r="452" ht="15.75" customHeight="1">
      <c r="A452" s="35"/>
      <c r="B452" s="35"/>
      <c r="C452" s="35"/>
      <c r="D452" s="36"/>
      <c r="E452" s="37"/>
      <c r="F452" s="37"/>
      <c r="G452" s="37"/>
      <c r="H452" s="38"/>
      <c r="I452" s="39"/>
      <c r="J452" s="40"/>
      <c r="K452" s="37"/>
    </row>
    <row r="453" ht="15.75" customHeight="1">
      <c r="A453" s="35"/>
      <c r="B453" s="35"/>
      <c r="C453" s="35"/>
      <c r="D453" s="36"/>
      <c r="E453" s="37"/>
      <c r="F453" s="37"/>
      <c r="G453" s="37"/>
      <c r="H453" s="38"/>
      <c r="I453" s="39"/>
      <c r="J453" s="40"/>
      <c r="K453" s="37"/>
    </row>
    <row r="454" ht="15.75" customHeight="1">
      <c r="A454" s="35"/>
      <c r="B454" s="35"/>
      <c r="C454" s="35"/>
      <c r="D454" s="36"/>
      <c r="E454" s="37"/>
      <c r="F454" s="37"/>
      <c r="G454" s="37"/>
      <c r="H454" s="38"/>
      <c r="I454" s="39"/>
      <c r="J454" s="40"/>
      <c r="K454" s="37"/>
    </row>
    <row r="455" ht="15.75" customHeight="1">
      <c r="A455" s="35"/>
      <c r="B455" s="35"/>
      <c r="C455" s="35"/>
      <c r="D455" s="36"/>
      <c r="E455" s="37"/>
      <c r="F455" s="37"/>
      <c r="G455" s="37"/>
      <c r="H455" s="38"/>
      <c r="I455" s="39"/>
      <c r="J455" s="40"/>
      <c r="K455" s="37"/>
    </row>
    <row r="456" ht="15.75" customHeight="1">
      <c r="A456" s="35"/>
      <c r="B456" s="35"/>
      <c r="C456" s="35"/>
      <c r="D456" s="36"/>
      <c r="E456" s="37"/>
      <c r="F456" s="37"/>
      <c r="G456" s="37"/>
      <c r="H456" s="38"/>
      <c r="I456" s="39"/>
      <c r="J456" s="40"/>
      <c r="K456" s="37"/>
    </row>
    <row r="457" ht="15.75" customHeight="1">
      <c r="A457" s="35"/>
      <c r="B457" s="35"/>
      <c r="C457" s="35"/>
      <c r="D457" s="36"/>
      <c r="E457" s="37"/>
      <c r="F457" s="37"/>
      <c r="G457" s="37"/>
      <c r="H457" s="38"/>
      <c r="I457" s="39"/>
      <c r="J457" s="40"/>
      <c r="K457" s="37"/>
    </row>
    <row r="458" ht="15.75" customHeight="1">
      <c r="A458" s="35"/>
      <c r="B458" s="35"/>
      <c r="C458" s="35"/>
      <c r="D458" s="36"/>
      <c r="E458" s="37"/>
      <c r="F458" s="37"/>
      <c r="G458" s="37"/>
      <c r="H458" s="38"/>
      <c r="I458" s="39"/>
      <c r="J458" s="40"/>
      <c r="K458" s="37"/>
    </row>
    <row r="459" ht="15.75" customHeight="1">
      <c r="A459" s="35"/>
      <c r="B459" s="35"/>
      <c r="C459" s="35"/>
      <c r="D459" s="36"/>
      <c r="E459" s="37"/>
      <c r="F459" s="37"/>
      <c r="G459" s="37"/>
      <c r="H459" s="38"/>
      <c r="I459" s="39"/>
      <c r="J459" s="40"/>
      <c r="K459" s="37"/>
    </row>
    <row r="460" ht="15.75" customHeight="1">
      <c r="A460" s="35"/>
      <c r="B460" s="35"/>
      <c r="C460" s="35"/>
      <c r="D460" s="36"/>
      <c r="E460" s="37"/>
      <c r="F460" s="37"/>
      <c r="G460" s="37"/>
      <c r="H460" s="38"/>
      <c r="I460" s="39"/>
      <c r="J460" s="40"/>
      <c r="K460" s="37"/>
    </row>
    <row r="461" ht="15.75" customHeight="1">
      <c r="A461" s="35"/>
      <c r="B461" s="35"/>
      <c r="C461" s="35"/>
      <c r="D461" s="36"/>
      <c r="E461" s="37"/>
      <c r="F461" s="37"/>
      <c r="G461" s="37"/>
      <c r="H461" s="38"/>
      <c r="I461" s="39"/>
      <c r="J461" s="40"/>
      <c r="K461" s="37"/>
    </row>
    <row r="462" ht="15.75" customHeight="1">
      <c r="A462" s="35"/>
      <c r="B462" s="35"/>
      <c r="C462" s="35"/>
      <c r="D462" s="36"/>
      <c r="E462" s="37"/>
      <c r="F462" s="37"/>
      <c r="G462" s="37"/>
      <c r="H462" s="38"/>
      <c r="I462" s="39"/>
      <c r="J462" s="40"/>
      <c r="K462" s="37"/>
    </row>
    <row r="463" ht="15.75" customHeight="1">
      <c r="A463" s="35"/>
      <c r="B463" s="35"/>
      <c r="C463" s="35"/>
      <c r="D463" s="36"/>
      <c r="E463" s="37"/>
      <c r="F463" s="37"/>
      <c r="G463" s="37"/>
      <c r="H463" s="38"/>
      <c r="I463" s="39"/>
      <c r="J463" s="40"/>
      <c r="K463" s="37"/>
    </row>
    <row r="464" ht="15.75" customHeight="1">
      <c r="A464" s="35"/>
      <c r="B464" s="35"/>
      <c r="C464" s="35"/>
      <c r="D464" s="36"/>
      <c r="E464" s="37"/>
      <c r="F464" s="37"/>
      <c r="G464" s="37"/>
      <c r="H464" s="38"/>
      <c r="I464" s="39"/>
      <c r="J464" s="40"/>
      <c r="K464" s="37"/>
    </row>
    <row r="465" ht="15.75" customHeight="1">
      <c r="A465" s="35"/>
      <c r="B465" s="35"/>
      <c r="C465" s="35"/>
      <c r="D465" s="36"/>
      <c r="E465" s="37"/>
      <c r="F465" s="37"/>
      <c r="G465" s="37"/>
      <c r="H465" s="38"/>
      <c r="I465" s="39"/>
      <c r="J465" s="40"/>
      <c r="K465" s="37"/>
    </row>
    <row r="466" ht="15.75" customHeight="1">
      <c r="A466" s="35"/>
      <c r="B466" s="35"/>
      <c r="C466" s="35"/>
      <c r="D466" s="36"/>
      <c r="E466" s="37"/>
      <c r="F466" s="37"/>
      <c r="G466" s="37"/>
      <c r="H466" s="38"/>
      <c r="I466" s="39"/>
      <c r="J466" s="40"/>
      <c r="K466" s="37"/>
    </row>
    <row r="467" ht="15.75" customHeight="1">
      <c r="A467" s="35"/>
      <c r="B467" s="35"/>
      <c r="C467" s="35"/>
      <c r="D467" s="36"/>
      <c r="E467" s="37"/>
      <c r="F467" s="37"/>
      <c r="G467" s="37"/>
      <c r="H467" s="38"/>
      <c r="I467" s="39"/>
      <c r="J467" s="40"/>
      <c r="K467" s="37"/>
    </row>
    <row r="468" ht="15.75" customHeight="1">
      <c r="A468" s="35"/>
      <c r="B468" s="35"/>
      <c r="C468" s="35"/>
      <c r="D468" s="36"/>
      <c r="E468" s="37"/>
      <c r="F468" s="37"/>
      <c r="G468" s="37"/>
      <c r="H468" s="38"/>
      <c r="I468" s="39"/>
      <c r="J468" s="40"/>
      <c r="K468" s="37"/>
    </row>
    <row r="469" ht="15.75" customHeight="1">
      <c r="A469" s="35"/>
      <c r="B469" s="35"/>
      <c r="C469" s="35"/>
      <c r="D469" s="36"/>
      <c r="E469" s="37"/>
      <c r="F469" s="37"/>
      <c r="G469" s="37"/>
      <c r="H469" s="38"/>
      <c r="I469" s="39"/>
      <c r="J469" s="40"/>
      <c r="K469" s="37"/>
    </row>
    <row r="470" ht="15.75" customHeight="1">
      <c r="A470" s="35"/>
      <c r="B470" s="35"/>
      <c r="C470" s="35"/>
      <c r="D470" s="36"/>
      <c r="E470" s="37"/>
      <c r="F470" s="37"/>
      <c r="G470" s="37"/>
      <c r="H470" s="38"/>
      <c r="I470" s="39"/>
      <c r="J470" s="40"/>
      <c r="K470" s="37"/>
    </row>
    <row r="471" ht="15.75" customHeight="1">
      <c r="A471" s="35"/>
      <c r="B471" s="35"/>
      <c r="C471" s="35"/>
      <c r="D471" s="36"/>
      <c r="E471" s="37"/>
      <c r="F471" s="37"/>
      <c r="G471" s="37"/>
      <c r="H471" s="38"/>
      <c r="I471" s="39"/>
      <c r="J471" s="40"/>
      <c r="K471" s="37"/>
    </row>
    <row r="472" ht="15.75" customHeight="1">
      <c r="A472" s="35"/>
      <c r="B472" s="35"/>
      <c r="C472" s="35"/>
      <c r="D472" s="36"/>
      <c r="E472" s="37"/>
      <c r="F472" s="37"/>
      <c r="G472" s="37"/>
      <c r="H472" s="38"/>
      <c r="I472" s="39"/>
      <c r="J472" s="40"/>
      <c r="K472" s="37"/>
    </row>
    <row r="473" ht="15.75" customHeight="1">
      <c r="A473" s="35"/>
      <c r="B473" s="35"/>
      <c r="C473" s="35"/>
      <c r="D473" s="36"/>
      <c r="E473" s="37"/>
      <c r="F473" s="37"/>
      <c r="G473" s="37"/>
      <c r="H473" s="38"/>
      <c r="I473" s="39"/>
      <c r="J473" s="40"/>
      <c r="K473" s="37"/>
    </row>
    <row r="474" ht="15.75" customHeight="1">
      <c r="A474" s="35"/>
      <c r="B474" s="35"/>
      <c r="C474" s="35"/>
      <c r="D474" s="36"/>
      <c r="E474" s="37"/>
      <c r="F474" s="37"/>
      <c r="G474" s="37"/>
      <c r="H474" s="38"/>
      <c r="I474" s="39"/>
      <c r="J474" s="40"/>
      <c r="K474" s="37"/>
    </row>
    <row r="475" ht="15.75" customHeight="1">
      <c r="A475" s="35"/>
      <c r="B475" s="35"/>
      <c r="C475" s="35"/>
      <c r="D475" s="36"/>
      <c r="E475" s="37"/>
      <c r="F475" s="37"/>
      <c r="G475" s="37"/>
      <c r="H475" s="38"/>
      <c r="I475" s="39"/>
      <c r="J475" s="40"/>
      <c r="K475" s="37"/>
    </row>
    <row r="476" ht="15.75" customHeight="1">
      <c r="A476" s="35"/>
      <c r="B476" s="35"/>
      <c r="C476" s="35"/>
      <c r="D476" s="36"/>
      <c r="E476" s="37"/>
      <c r="F476" s="37"/>
      <c r="G476" s="37"/>
      <c r="H476" s="38"/>
      <c r="I476" s="39"/>
      <c r="J476" s="40"/>
      <c r="K476" s="37"/>
    </row>
    <row r="477" ht="15.75" customHeight="1">
      <c r="A477" s="35"/>
      <c r="B477" s="35"/>
      <c r="C477" s="35"/>
      <c r="D477" s="36"/>
      <c r="E477" s="37"/>
      <c r="F477" s="37"/>
      <c r="G477" s="37"/>
      <c r="H477" s="38"/>
      <c r="I477" s="39"/>
      <c r="J477" s="40"/>
      <c r="K477" s="37"/>
    </row>
    <row r="478" ht="15.75" customHeight="1">
      <c r="A478" s="35"/>
      <c r="B478" s="35"/>
      <c r="C478" s="35"/>
      <c r="D478" s="36"/>
      <c r="E478" s="37"/>
      <c r="F478" s="37"/>
      <c r="G478" s="37"/>
      <c r="H478" s="38"/>
      <c r="I478" s="39"/>
      <c r="J478" s="40"/>
      <c r="K478" s="37"/>
    </row>
    <row r="479" ht="15.75" customHeight="1">
      <c r="A479" s="35"/>
      <c r="B479" s="35"/>
      <c r="C479" s="35"/>
      <c r="D479" s="36"/>
      <c r="E479" s="37"/>
      <c r="F479" s="37"/>
      <c r="G479" s="37"/>
      <c r="H479" s="38"/>
      <c r="I479" s="39"/>
      <c r="J479" s="40"/>
      <c r="K479" s="37"/>
    </row>
    <row r="480" ht="15.75" customHeight="1">
      <c r="A480" s="35"/>
      <c r="B480" s="35"/>
      <c r="C480" s="35"/>
      <c r="D480" s="36"/>
      <c r="E480" s="37"/>
      <c r="F480" s="37"/>
      <c r="G480" s="37"/>
      <c r="H480" s="38"/>
      <c r="I480" s="39"/>
      <c r="J480" s="40"/>
      <c r="K480" s="37"/>
    </row>
    <row r="481" ht="15.75" customHeight="1">
      <c r="A481" s="35"/>
      <c r="B481" s="35"/>
      <c r="C481" s="35"/>
      <c r="D481" s="36"/>
      <c r="E481" s="37"/>
      <c r="F481" s="37"/>
      <c r="G481" s="37"/>
      <c r="H481" s="38"/>
      <c r="I481" s="39"/>
      <c r="J481" s="40"/>
      <c r="K481" s="37"/>
    </row>
    <row r="482" ht="15.75" customHeight="1">
      <c r="A482" s="35"/>
      <c r="B482" s="35"/>
      <c r="C482" s="35"/>
      <c r="D482" s="36"/>
      <c r="E482" s="37"/>
      <c r="F482" s="37"/>
      <c r="G482" s="37"/>
      <c r="H482" s="38"/>
      <c r="I482" s="39"/>
      <c r="J482" s="40"/>
      <c r="K482" s="37"/>
    </row>
    <row r="483" ht="15.75" customHeight="1">
      <c r="A483" s="35"/>
      <c r="B483" s="35"/>
      <c r="C483" s="35"/>
      <c r="D483" s="36"/>
      <c r="E483" s="37"/>
      <c r="F483" s="37"/>
      <c r="G483" s="37"/>
      <c r="H483" s="38"/>
      <c r="I483" s="39"/>
      <c r="J483" s="40"/>
      <c r="K483" s="37"/>
    </row>
    <row r="484" ht="15.75" customHeight="1">
      <c r="A484" s="35"/>
      <c r="B484" s="35"/>
      <c r="C484" s="35"/>
      <c r="D484" s="36"/>
      <c r="E484" s="37"/>
      <c r="F484" s="37"/>
      <c r="G484" s="37"/>
      <c r="H484" s="38"/>
      <c r="I484" s="39"/>
      <c r="J484" s="40"/>
      <c r="K484" s="37"/>
    </row>
    <row r="485" ht="15.75" customHeight="1">
      <c r="A485" s="35"/>
      <c r="B485" s="35"/>
      <c r="C485" s="35"/>
      <c r="D485" s="36"/>
      <c r="E485" s="37"/>
      <c r="F485" s="37"/>
      <c r="G485" s="37"/>
      <c r="H485" s="38"/>
      <c r="I485" s="39"/>
      <c r="J485" s="40"/>
      <c r="K485" s="37"/>
    </row>
    <row r="486" ht="15.75" customHeight="1">
      <c r="A486" s="35"/>
      <c r="B486" s="35"/>
      <c r="C486" s="35"/>
      <c r="D486" s="36"/>
      <c r="E486" s="37"/>
      <c r="F486" s="37"/>
      <c r="G486" s="37"/>
      <c r="H486" s="38"/>
      <c r="I486" s="39"/>
      <c r="J486" s="40"/>
      <c r="K486" s="37"/>
    </row>
    <row r="487" ht="15.75" customHeight="1">
      <c r="A487" s="35"/>
      <c r="B487" s="35"/>
      <c r="C487" s="35"/>
      <c r="D487" s="36"/>
      <c r="E487" s="37"/>
      <c r="F487" s="37"/>
      <c r="G487" s="37"/>
      <c r="H487" s="38"/>
      <c r="I487" s="39"/>
      <c r="J487" s="40"/>
      <c r="K487" s="37"/>
    </row>
    <row r="488" ht="15.75" customHeight="1">
      <c r="A488" s="35"/>
      <c r="B488" s="35"/>
      <c r="C488" s="35"/>
      <c r="D488" s="36"/>
      <c r="E488" s="37"/>
      <c r="F488" s="37"/>
      <c r="G488" s="37"/>
      <c r="H488" s="38"/>
      <c r="I488" s="39"/>
      <c r="J488" s="40"/>
      <c r="K488" s="37"/>
    </row>
    <row r="489" ht="15.75" customHeight="1">
      <c r="A489" s="35"/>
      <c r="B489" s="35"/>
      <c r="C489" s="35"/>
      <c r="D489" s="36"/>
      <c r="E489" s="37"/>
      <c r="F489" s="37"/>
      <c r="G489" s="37"/>
      <c r="H489" s="38"/>
      <c r="I489" s="39"/>
      <c r="J489" s="40"/>
      <c r="K489" s="37"/>
    </row>
    <row r="490" ht="15.75" customHeight="1">
      <c r="A490" s="35"/>
      <c r="B490" s="35"/>
      <c r="C490" s="35"/>
      <c r="D490" s="36"/>
      <c r="E490" s="37"/>
      <c r="F490" s="37"/>
      <c r="G490" s="37"/>
      <c r="H490" s="38"/>
      <c r="I490" s="39"/>
      <c r="J490" s="40"/>
      <c r="K490" s="37"/>
    </row>
    <row r="491" ht="15.75" customHeight="1">
      <c r="A491" s="35"/>
      <c r="B491" s="35"/>
      <c r="C491" s="35"/>
      <c r="D491" s="36"/>
      <c r="E491" s="37"/>
      <c r="F491" s="37"/>
      <c r="G491" s="37"/>
      <c r="H491" s="38"/>
      <c r="I491" s="39"/>
      <c r="J491" s="40"/>
      <c r="K491" s="37"/>
    </row>
    <row r="492" ht="15.75" customHeight="1">
      <c r="A492" s="35"/>
      <c r="B492" s="35"/>
      <c r="C492" s="35"/>
      <c r="D492" s="36"/>
      <c r="E492" s="37"/>
      <c r="F492" s="37"/>
      <c r="G492" s="37"/>
      <c r="H492" s="38"/>
      <c r="I492" s="39"/>
      <c r="J492" s="40"/>
      <c r="K492" s="37"/>
    </row>
    <row r="493" ht="15.75" customHeight="1">
      <c r="A493" s="35"/>
      <c r="B493" s="35"/>
      <c r="C493" s="35"/>
      <c r="D493" s="36"/>
      <c r="E493" s="37"/>
      <c r="F493" s="37"/>
      <c r="G493" s="37"/>
      <c r="H493" s="38"/>
      <c r="I493" s="39"/>
      <c r="J493" s="40"/>
      <c r="K493" s="37"/>
    </row>
    <row r="494" ht="15.75" customHeight="1">
      <c r="A494" s="35"/>
      <c r="B494" s="35"/>
      <c r="C494" s="35"/>
      <c r="D494" s="36"/>
      <c r="E494" s="37"/>
      <c r="F494" s="37"/>
      <c r="G494" s="37"/>
      <c r="H494" s="38"/>
      <c r="I494" s="39"/>
      <c r="J494" s="40"/>
      <c r="K494" s="37"/>
    </row>
    <row r="495" ht="15.75" customHeight="1">
      <c r="A495" s="35"/>
      <c r="B495" s="35"/>
      <c r="C495" s="35"/>
      <c r="D495" s="36"/>
      <c r="E495" s="37"/>
      <c r="F495" s="37"/>
      <c r="G495" s="37"/>
      <c r="H495" s="38"/>
      <c r="I495" s="39"/>
      <c r="J495" s="40"/>
      <c r="K495" s="37"/>
    </row>
    <row r="496" ht="15.75" customHeight="1">
      <c r="A496" s="35"/>
      <c r="B496" s="35"/>
      <c r="C496" s="35"/>
      <c r="D496" s="36"/>
      <c r="E496" s="37"/>
      <c r="F496" s="37"/>
      <c r="G496" s="37"/>
      <c r="H496" s="38"/>
      <c r="I496" s="39"/>
      <c r="J496" s="40"/>
      <c r="K496" s="37"/>
    </row>
    <row r="497" ht="15.75" customHeight="1">
      <c r="A497" s="35"/>
      <c r="B497" s="35"/>
      <c r="C497" s="35"/>
      <c r="D497" s="36"/>
      <c r="E497" s="37"/>
      <c r="F497" s="37"/>
      <c r="G497" s="37"/>
      <c r="H497" s="38"/>
      <c r="I497" s="39"/>
      <c r="J497" s="40"/>
      <c r="K497" s="37"/>
    </row>
    <row r="498" ht="15.75" customHeight="1">
      <c r="A498" s="35"/>
      <c r="B498" s="35"/>
      <c r="C498" s="35"/>
      <c r="D498" s="36"/>
      <c r="E498" s="37"/>
      <c r="F498" s="37"/>
      <c r="G498" s="37"/>
      <c r="H498" s="38"/>
      <c r="I498" s="39"/>
      <c r="J498" s="40"/>
      <c r="K498" s="37"/>
    </row>
    <row r="499" ht="15.75" customHeight="1">
      <c r="A499" s="35"/>
      <c r="B499" s="35"/>
      <c r="C499" s="35"/>
      <c r="D499" s="36"/>
      <c r="E499" s="37"/>
      <c r="F499" s="37"/>
      <c r="G499" s="37"/>
      <c r="H499" s="38"/>
      <c r="I499" s="39"/>
      <c r="J499" s="40"/>
      <c r="K499" s="37"/>
    </row>
    <row r="500" ht="15.75" customHeight="1">
      <c r="A500" s="35"/>
      <c r="B500" s="35"/>
      <c r="C500" s="35"/>
      <c r="D500" s="36"/>
      <c r="E500" s="37"/>
      <c r="F500" s="37"/>
      <c r="G500" s="37"/>
      <c r="H500" s="38"/>
      <c r="I500" s="39"/>
      <c r="J500" s="40"/>
      <c r="K500" s="37"/>
    </row>
    <row r="501" ht="15.75" customHeight="1">
      <c r="A501" s="35"/>
      <c r="B501" s="35"/>
      <c r="C501" s="35"/>
      <c r="D501" s="36"/>
      <c r="E501" s="37"/>
      <c r="F501" s="37"/>
      <c r="G501" s="37"/>
      <c r="H501" s="38"/>
      <c r="I501" s="39"/>
      <c r="J501" s="40"/>
      <c r="K501" s="37"/>
    </row>
    <row r="502" ht="15.75" customHeight="1">
      <c r="A502" s="35"/>
      <c r="B502" s="35"/>
      <c r="C502" s="35"/>
      <c r="D502" s="36"/>
      <c r="E502" s="37"/>
      <c r="F502" s="37"/>
      <c r="G502" s="37"/>
      <c r="H502" s="38"/>
      <c r="I502" s="39"/>
      <c r="J502" s="40"/>
      <c r="K502" s="37"/>
    </row>
    <row r="503" ht="15.75" customHeight="1">
      <c r="A503" s="35"/>
      <c r="B503" s="35"/>
      <c r="C503" s="35"/>
      <c r="D503" s="36"/>
      <c r="E503" s="37"/>
      <c r="F503" s="37"/>
      <c r="G503" s="37"/>
      <c r="H503" s="38"/>
      <c r="I503" s="39"/>
      <c r="J503" s="40"/>
      <c r="K503" s="37"/>
    </row>
    <row r="504" ht="15.75" customHeight="1">
      <c r="A504" s="35"/>
      <c r="B504" s="35"/>
      <c r="C504" s="35"/>
      <c r="D504" s="36"/>
      <c r="E504" s="37"/>
      <c r="F504" s="37"/>
      <c r="G504" s="37"/>
      <c r="H504" s="38"/>
      <c r="I504" s="39"/>
      <c r="J504" s="40"/>
      <c r="K504" s="37"/>
    </row>
    <row r="505" ht="15.75" customHeight="1">
      <c r="A505" s="35"/>
      <c r="B505" s="35"/>
      <c r="C505" s="35"/>
      <c r="D505" s="36"/>
      <c r="E505" s="37"/>
      <c r="F505" s="37"/>
      <c r="G505" s="37"/>
      <c r="H505" s="38"/>
      <c r="I505" s="39"/>
      <c r="J505" s="40"/>
      <c r="K505" s="37"/>
    </row>
    <row r="506" ht="15.75" customHeight="1">
      <c r="A506" s="35"/>
      <c r="B506" s="35"/>
      <c r="C506" s="35"/>
      <c r="D506" s="36"/>
      <c r="E506" s="37"/>
      <c r="F506" s="37"/>
      <c r="G506" s="37"/>
      <c r="H506" s="38"/>
      <c r="I506" s="39"/>
      <c r="J506" s="40"/>
      <c r="K506" s="37"/>
    </row>
    <row r="507" ht="15.75" customHeight="1">
      <c r="A507" s="35"/>
      <c r="B507" s="35"/>
      <c r="C507" s="35"/>
      <c r="D507" s="36"/>
      <c r="E507" s="37"/>
      <c r="F507" s="37"/>
      <c r="G507" s="37"/>
      <c r="H507" s="38"/>
      <c r="I507" s="39"/>
      <c r="J507" s="40"/>
      <c r="K507" s="37"/>
    </row>
    <row r="508" ht="15.75" customHeight="1">
      <c r="A508" s="35"/>
      <c r="B508" s="35"/>
      <c r="C508" s="35"/>
      <c r="D508" s="36"/>
      <c r="E508" s="37"/>
      <c r="F508" s="37"/>
      <c r="G508" s="37"/>
      <c r="H508" s="38"/>
      <c r="I508" s="39"/>
      <c r="J508" s="40"/>
      <c r="K508" s="37"/>
    </row>
    <row r="509" ht="15.75" customHeight="1">
      <c r="A509" s="35"/>
      <c r="B509" s="35"/>
      <c r="C509" s="35"/>
      <c r="D509" s="36"/>
      <c r="E509" s="37"/>
      <c r="F509" s="37"/>
      <c r="G509" s="37"/>
      <c r="H509" s="38"/>
      <c r="I509" s="39"/>
      <c r="J509" s="40"/>
      <c r="K509" s="37"/>
    </row>
    <row r="510" ht="15.75" customHeight="1">
      <c r="A510" s="35"/>
      <c r="B510" s="35"/>
      <c r="C510" s="35"/>
      <c r="D510" s="36"/>
      <c r="E510" s="37"/>
      <c r="F510" s="37"/>
      <c r="G510" s="37"/>
      <c r="H510" s="38"/>
      <c r="I510" s="39"/>
      <c r="J510" s="40"/>
      <c r="K510" s="37"/>
    </row>
    <row r="511" ht="15.75" customHeight="1">
      <c r="A511" s="35"/>
      <c r="B511" s="35"/>
      <c r="C511" s="35"/>
      <c r="D511" s="36"/>
      <c r="E511" s="37"/>
      <c r="F511" s="37"/>
      <c r="G511" s="37"/>
      <c r="H511" s="38"/>
      <c r="I511" s="39"/>
      <c r="J511" s="40"/>
      <c r="K511" s="37"/>
    </row>
    <row r="512" ht="15.75" customHeight="1">
      <c r="A512" s="35"/>
      <c r="B512" s="35"/>
      <c r="C512" s="35"/>
      <c r="D512" s="36"/>
      <c r="E512" s="37"/>
      <c r="F512" s="37"/>
      <c r="G512" s="37"/>
      <c r="H512" s="38"/>
      <c r="I512" s="39"/>
      <c r="J512" s="40"/>
      <c r="K512" s="37"/>
    </row>
    <row r="513" ht="15.75" customHeight="1">
      <c r="A513" s="35"/>
      <c r="B513" s="35"/>
      <c r="C513" s="35"/>
      <c r="D513" s="36"/>
      <c r="E513" s="37"/>
      <c r="F513" s="37"/>
      <c r="G513" s="37"/>
      <c r="H513" s="38"/>
      <c r="I513" s="39"/>
      <c r="J513" s="40"/>
      <c r="K513" s="37"/>
    </row>
    <row r="514" ht="15.75" customHeight="1">
      <c r="A514" s="35"/>
      <c r="B514" s="35"/>
      <c r="C514" s="35"/>
      <c r="D514" s="36"/>
      <c r="E514" s="37"/>
      <c r="F514" s="37"/>
      <c r="G514" s="37"/>
      <c r="H514" s="38"/>
      <c r="I514" s="39"/>
      <c r="J514" s="40"/>
      <c r="K514" s="37"/>
    </row>
    <row r="515" ht="15.75" customHeight="1">
      <c r="A515" s="35"/>
      <c r="B515" s="35"/>
      <c r="C515" s="35"/>
      <c r="D515" s="36"/>
      <c r="E515" s="37"/>
      <c r="F515" s="37"/>
      <c r="G515" s="37"/>
      <c r="H515" s="38"/>
      <c r="I515" s="39"/>
      <c r="J515" s="40"/>
      <c r="K515" s="37"/>
    </row>
    <row r="516" ht="15.75" customHeight="1">
      <c r="A516" s="35"/>
      <c r="B516" s="35"/>
      <c r="C516" s="35"/>
      <c r="D516" s="36"/>
      <c r="E516" s="37"/>
      <c r="F516" s="37"/>
      <c r="G516" s="37"/>
      <c r="H516" s="38"/>
      <c r="I516" s="39"/>
      <c r="J516" s="40"/>
      <c r="K516" s="37"/>
    </row>
    <row r="517" ht="15.75" customHeight="1">
      <c r="A517" s="35"/>
      <c r="B517" s="35"/>
      <c r="C517" s="35"/>
      <c r="D517" s="36"/>
      <c r="E517" s="37"/>
      <c r="F517" s="37"/>
      <c r="G517" s="37"/>
      <c r="H517" s="38"/>
      <c r="I517" s="39"/>
      <c r="J517" s="40"/>
      <c r="K517" s="37"/>
    </row>
    <row r="518" ht="15.75" customHeight="1">
      <c r="A518" s="35"/>
      <c r="B518" s="35"/>
      <c r="C518" s="35"/>
      <c r="D518" s="36"/>
      <c r="E518" s="37"/>
      <c r="F518" s="37"/>
      <c r="G518" s="37"/>
      <c r="H518" s="38"/>
      <c r="I518" s="39"/>
      <c r="J518" s="40"/>
      <c r="K518" s="37"/>
    </row>
    <row r="519" ht="15.75" customHeight="1">
      <c r="A519" s="35"/>
      <c r="B519" s="35"/>
      <c r="C519" s="35"/>
      <c r="D519" s="36"/>
      <c r="E519" s="37"/>
      <c r="F519" s="37"/>
      <c r="G519" s="37"/>
      <c r="H519" s="38"/>
      <c r="I519" s="39"/>
      <c r="J519" s="40"/>
      <c r="K519" s="37"/>
    </row>
    <row r="520" ht="15.75" customHeight="1">
      <c r="A520" s="35"/>
      <c r="B520" s="35"/>
      <c r="C520" s="35"/>
      <c r="D520" s="36"/>
      <c r="E520" s="37"/>
      <c r="F520" s="37"/>
      <c r="G520" s="37"/>
      <c r="H520" s="38"/>
      <c r="I520" s="39"/>
      <c r="J520" s="40"/>
      <c r="K520" s="37"/>
    </row>
    <row r="521" ht="15.75" customHeight="1">
      <c r="A521" s="35"/>
      <c r="B521" s="35"/>
      <c r="C521" s="35"/>
      <c r="D521" s="36"/>
      <c r="E521" s="37"/>
      <c r="F521" s="37"/>
      <c r="G521" s="37"/>
      <c r="H521" s="38"/>
      <c r="I521" s="39"/>
      <c r="J521" s="40"/>
      <c r="K521" s="37"/>
    </row>
    <row r="522" ht="15.75" customHeight="1">
      <c r="A522" s="35"/>
      <c r="B522" s="35"/>
      <c r="C522" s="35"/>
      <c r="D522" s="36"/>
      <c r="E522" s="37"/>
      <c r="F522" s="37"/>
      <c r="G522" s="37"/>
      <c r="H522" s="38"/>
      <c r="I522" s="39"/>
      <c r="J522" s="40"/>
      <c r="K522" s="37"/>
    </row>
    <row r="523" ht="15.75" customHeight="1">
      <c r="A523" s="35"/>
      <c r="B523" s="35"/>
      <c r="C523" s="35"/>
      <c r="D523" s="36"/>
      <c r="E523" s="37"/>
      <c r="F523" s="37"/>
      <c r="G523" s="37"/>
      <c r="H523" s="38"/>
      <c r="I523" s="39"/>
      <c r="J523" s="40"/>
      <c r="K523" s="37"/>
    </row>
    <row r="524" ht="15.75" customHeight="1">
      <c r="A524" s="35"/>
      <c r="B524" s="35"/>
      <c r="C524" s="35"/>
      <c r="D524" s="36"/>
      <c r="E524" s="37"/>
      <c r="F524" s="37"/>
      <c r="G524" s="37"/>
      <c r="H524" s="38"/>
      <c r="I524" s="39"/>
      <c r="J524" s="40"/>
      <c r="K524" s="37"/>
    </row>
    <row r="525" ht="15.75" customHeight="1">
      <c r="A525" s="35"/>
      <c r="B525" s="35"/>
      <c r="C525" s="35"/>
      <c r="D525" s="36"/>
      <c r="E525" s="37"/>
      <c r="F525" s="37"/>
      <c r="G525" s="37"/>
      <c r="H525" s="38"/>
      <c r="I525" s="39"/>
      <c r="J525" s="40"/>
      <c r="K525" s="37"/>
    </row>
    <row r="526" ht="15.75" customHeight="1">
      <c r="A526" s="35"/>
      <c r="B526" s="35"/>
      <c r="C526" s="35"/>
      <c r="D526" s="36"/>
      <c r="E526" s="37"/>
      <c r="F526" s="37"/>
      <c r="G526" s="37"/>
      <c r="H526" s="38"/>
      <c r="I526" s="39"/>
      <c r="J526" s="40"/>
      <c r="K526" s="37"/>
    </row>
    <row r="527" ht="15.75" customHeight="1">
      <c r="A527" s="35"/>
      <c r="B527" s="35"/>
      <c r="C527" s="35"/>
      <c r="D527" s="36"/>
      <c r="E527" s="37"/>
      <c r="F527" s="37"/>
      <c r="G527" s="37"/>
      <c r="H527" s="38"/>
      <c r="I527" s="39"/>
      <c r="J527" s="40"/>
      <c r="K527" s="37"/>
    </row>
    <row r="528" ht="15.75" customHeight="1">
      <c r="A528" s="35"/>
      <c r="B528" s="35"/>
      <c r="C528" s="35"/>
      <c r="D528" s="36"/>
      <c r="E528" s="37"/>
      <c r="F528" s="37"/>
      <c r="G528" s="37"/>
      <c r="H528" s="38"/>
      <c r="I528" s="39"/>
      <c r="J528" s="40"/>
      <c r="K528" s="37"/>
    </row>
    <row r="529" ht="15.75" customHeight="1">
      <c r="A529" s="35"/>
      <c r="B529" s="35"/>
      <c r="C529" s="35"/>
      <c r="D529" s="36"/>
      <c r="E529" s="37"/>
      <c r="F529" s="37"/>
      <c r="G529" s="37"/>
      <c r="H529" s="38"/>
      <c r="I529" s="39"/>
      <c r="J529" s="40"/>
      <c r="K529" s="37"/>
    </row>
    <row r="530" ht="15.75" customHeight="1">
      <c r="A530" s="35"/>
      <c r="B530" s="35"/>
      <c r="C530" s="35"/>
      <c r="D530" s="36"/>
      <c r="E530" s="37"/>
      <c r="F530" s="37"/>
      <c r="G530" s="37"/>
      <c r="H530" s="38"/>
      <c r="I530" s="39"/>
      <c r="J530" s="40"/>
      <c r="K530" s="37"/>
    </row>
    <row r="531" ht="15.75" customHeight="1">
      <c r="A531" s="35"/>
      <c r="B531" s="35"/>
      <c r="C531" s="35"/>
      <c r="D531" s="36"/>
      <c r="E531" s="37"/>
      <c r="F531" s="37"/>
      <c r="G531" s="37"/>
      <c r="H531" s="38"/>
      <c r="I531" s="39"/>
      <c r="J531" s="40"/>
      <c r="K531" s="37"/>
    </row>
    <row r="532" ht="15.75" customHeight="1">
      <c r="A532" s="35"/>
      <c r="B532" s="35"/>
      <c r="C532" s="35"/>
      <c r="D532" s="36"/>
      <c r="E532" s="37"/>
      <c r="F532" s="37"/>
      <c r="G532" s="37"/>
      <c r="H532" s="38"/>
      <c r="I532" s="39"/>
      <c r="J532" s="40"/>
      <c r="K532" s="37"/>
    </row>
    <row r="533" ht="15.75" customHeight="1">
      <c r="A533" s="35"/>
      <c r="B533" s="35"/>
      <c r="C533" s="35"/>
      <c r="D533" s="36"/>
      <c r="E533" s="37"/>
      <c r="F533" s="37"/>
      <c r="G533" s="37"/>
      <c r="H533" s="38"/>
      <c r="I533" s="39"/>
      <c r="J533" s="40"/>
      <c r="K533" s="37"/>
    </row>
    <row r="534" ht="15.75" customHeight="1">
      <c r="A534" s="35"/>
      <c r="B534" s="35"/>
      <c r="C534" s="35"/>
      <c r="D534" s="36"/>
      <c r="E534" s="37"/>
      <c r="F534" s="37"/>
      <c r="G534" s="37"/>
      <c r="H534" s="38"/>
      <c r="I534" s="39"/>
      <c r="J534" s="40"/>
      <c r="K534" s="37"/>
    </row>
    <row r="535" ht="15.75" customHeight="1">
      <c r="A535" s="35"/>
      <c r="B535" s="35"/>
      <c r="C535" s="35"/>
      <c r="D535" s="36"/>
      <c r="E535" s="37"/>
      <c r="F535" s="37"/>
      <c r="G535" s="37"/>
      <c r="H535" s="38"/>
      <c r="I535" s="39"/>
      <c r="J535" s="40"/>
      <c r="K535" s="37"/>
    </row>
    <row r="536" ht="15.75" customHeight="1">
      <c r="A536" s="35"/>
      <c r="B536" s="35"/>
      <c r="C536" s="35"/>
      <c r="D536" s="36"/>
      <c r="E536" s="37"/>
      <c r="F536" s="37"/>
      <c r="G536" s="37"/>
      <c r="H536" s="38"/>
      <c r="I536" s="39"/>
      <c r="J536" s="40"/>
      <c r="K536" s="37"/>
    </row>
    <row r="537" ht="15.75" customHeight="1">
      <c r="A537" s="35"/>
      <c r="B537" s="35"/>
      <c r="C537" s="35"/>
      <c r="D537" s="36"/>
      <c r="E537" s="37"/>
      <c r="F537" s="37"/>
      <c r="G537" s="37"/>
      <c r="H537" s="38"/>
      <c r="I537" s="39"/>
      <c r="J537" s="40"/>
      <c r="K537" s="37"/>
    </row>
    <row r="538" ht="15.75" customHeight="1">
      <c r="A538" s="35"/>
      <c r="B538" s="35"/>
      <c r="C538" s="35"/>
      <c r="D538" s="36"/>
      <c r="E538" s="37"/>
      <c r="F538" s="37"/>
      <c r="G538" s="37"/>
      <c r="H538" s="38"/>
      <c r="I538" s="39"/>
      <c r="J538" s="40"/>
      <c r="K538" s="37"/>
    </row>
    <row r="539" ht="15.75" customHeight="1">
      <c r="A539" s="35"/>
      <c r="B539" s="35"/>
      <c r="C539" s="35"/>
      <c r="D539" s="36"/>
      <c r="E539" s="37"/>
      <c r="F539" s="37"/>
      <c r="G539" s="37"/>
      <c r="H539" s="38"/>
      <c r="I539" s="39"/>
      <c r="J539" s="40"/>
      <c r="K539" s="37"/>
    </row>
    <row r="540" ht="15.75" customHeight="1">
      <c r="A540" s="35"/>
      <c r="B540" s="35"/>
      <c r="C540" s="35"/>
      <c r="D540" s="36"/>
      <c r="E540" s="37"/>
      <c r="F540" s="37"/>
      <c r="G540" s="37"/>
      <c r="H540" s="38"/>
      <c r="I540" s="39"/>
      <c r="J540" s="40"/>
      <c r="K540" s="37"/>
    </row>
    <row r="541" ht="15.75" customHeight="1">
      <c r="A541" s="35"/>
      <c r="B541" s="35"/>
      <c r="C541" s="35"/>
      <c r="D541" s="36"/>
      <c r="E541" s="37"/>
      <c r="F541" s="37"/>
      <c r="G541" s="37"/>
      <c r="H541" s="38"/>
      <c r="I541" s="39"/>
      <c r="J541" s="40"/>
      <c r="K541" s="37"/>
    </row>
    <row r="542" ht="15.75" customHeight="1">
      <c r="A542" s="35"/>
      <c r="B542" s="35"/>
      <c r="C542" s="35"/>
      <c r="D542" s="36"/>
      <c r="E542" s="37"/>
      <c r="F542" s="37"/>
      <c r="G542" s="37"/>
      <c r="H542" s="38"/>
      <c r="I542" s="39"/>
      <c r="J542" s="40"/>
      <c r="K542" s="37"/>
    </row>
    <row r="543" ht="15.75" customHeight="1">
      <c r="A543" s="35"/>
      <c r="B543" s="35"/>
      <c r="C543" s="35"/>
      <c r="D543" s="36"/>
      <c r="E543" s="37"/>
      <c r="F543" s="37"/>
      <c r="G543" s="37"/>
      <c r="H543" s="38"/>
      <c r="I543" s="39"/>
      <c r="J543" s="40"/>
      <c r="K543" s="37"/>
    </row>
    <row r="544" ht="15.75" customHeight="1">
      <c r="A544" s="35"/>
      <c r="B544" s="35"/>
      <c r="C544" s="35"/>
      <c r="D544" s="36"/>
      <c r="E544" s="37"/>
      <c r="F544" s="37"/>
      <c r="G544" s="37"/>
      <c r="H544" s="38"/>
      <c r="I544" s="39"/>
      <c r="J544" s="40"/>
      <c r="K544" s="37"/>
    </row>
    <row r="545" ht="15.75" customHeight="1">
      <c r="A545" s="35"/>
      <c r="B545" s="35"/>
      <c r="C545" s="35"/>
      <c r="D545" s="36"/>
      <c r="E545" s="37"/>
      <c r="F545" s="37"/>
      <c r="G545" s="37"/>
      <c r="H545" s="38"/>
      <c r="I545" s="39"/>
      <c r="J545" s="40"/>
      <c r="K545" s="37"/>
    </row>
    <row r="546" ht="15.75" customHeight="1">
      <c r="A546" s="35"/>
      <c r="B546" s="35"/>
      <c r="C546" s="35"/>
      <c r="D546" s="36"/>
      <c r="E546" s="37"/>
      <c r="F546" s="37"/>
      <c r="G546" s="37"/>
      <c r="H546" s="38"/>
      <c r="I546" s="39"/>
      <c r="J546" s="40"/>
      <c r="K546" s="37"/>
    </row>
    <row r="547" ht="15.75" customHeight="1">
      <c r="A547" s="35"/>
      <c r="B547" s="35"/>
      <c r="C547" s="35"/>
      <c r="D547" s="36"/>
      <c r="E547" s="37"/>
      <c r="F547" s="37"/>
      <c r="G547" s="37"/>
      <c r="H547" s="38"/>
      <c r="I547" s="39"/>
      <c r="J547" s="40"/>
      <c r="K547" s="37"/>
    </row>
    <row r="548" ht="15.75" customHeight="1">
      <c r="A548" s="35"/>
      <c r="B548" s="35"/>
      <c r="C548" s="35"/>
      <c r="D548" s="36"/>
      <c r="E548" s="37"/>
      <c r="F548" s="37"/>
      <c r="G548" s="37"/>
      <c r="H548" s="38"/>
      <c r="I548" s="39"/>
      <c r="J548" s="40"/>
      <c r="K548" s="37"/>
    </row>
    <row r="549" ht="15.75" customHeight="1">
      <c r="A549" s="35"/>
      <c r="B549" s="35"/>
      <c r="C549" s="35"/>
      <c r="D549" s="36"/>
      <c r="E549" s="37"/>
      <c r="F549" s="37"/>
      <c r="G549" s="37"/>
      <c r="H549" s="38"/>
      <c r="I549" s="39"/>
      <c r="J549" s="40"/>
      <c r="K549" s="37"/>
    </row>
    <row r="550" ht="15.75" customHeight="1">
      <c r="A550" s="35"/>
      <c r="B550" s="35"/>
      <c r="C550" s="35"/>
      <c r="D550" s="36"/>
      <c r="E550" s="37"/>
      <c r="F550" s="37"/>
      <c r="G550" s="37"/>
      <c r="H550" s="38"/>
      <c r="I550" s="39"/>
      <c r="J550" s="40"/>
      <c r="K550" s="37"/>
    </row>
    <row r="551" ht="15.75" customHeight="1">
      <c r="A551" s="35"/>
      <c r="B551" s="35"/>
      <c r="C551" s="35"/>
      <c r="D551" s="36"/>
      <c r="E551" s="37"/>
      <c r="F551" s="37"/>
      <c r="G551" s="37"/>
      <c r="H551" s="38"/>
      <c r="I551" s="39"/>
      <c r="J551" s="40"/>
      <c r="K551" s="37"/>
    </row>
    <row r="552" ht="15.75" customHeight="1">
      <c r="A552" s="35"/>
      <c r="B552" s="35"/>
      <c r="C552" s="35"/>
      <c r="D552" s="36"/>
      <c r="E552" s="37"/>
      <c r="F552" s="37"/>
      <c r="G552" s="37"/>
      <c r="H552" s="38"/>
      <c r="I552" s="39"/>
      <c r="J552" s="40"/>
      <c r="K552" s="37"/>
    </row>
    <row r="553" ht="15.75" customHeight="1">
      <c r="A553" s="35"/>
      <c r="B553" s="35"/>
      <c r="C553" s="35"/>
      <c r="D553" s="36"/>
      <c r="E553" s="37"/>
      <c r="F553" s="37"/>
      <c r="G553" s="37"/>
      <c r="H553" s="38"/>
      <c r="I553" s="39"/>
      <c r="J553" s="40"/>
      <c r="K553" s="37"/>
    </row>
    <row r="554" ht="15.75" customHeight="1">
      <c r="A554" s="35"/>
      <c r="B554" s="35"/>
      <c r="C554" s="35"/>
      <c r="D554" s="36"/>
      <c r="E554" s="37"/>
      <c r="F554" s="37"/>
      <c r="G554" s="37"/>
      <c r="H554" s="38"/>
      <c r="I554" s="39"/>
      <c r="J554" s="40"/>
      <c r="K554" s="37"/>
    </row>
    <row r="555" ht="15.75" customHeight="1">
      <c r="A555" s="35"/>
      <c r="B555" s="35"/>
      <c r="C555" s="35"/>
      <c r="D555" s="36"/>
      <c r="E555" s="37"/>
      <c r="F555" s="37"/>
      <c r="G555" s="37"/>
      <c r="H555" s="38"/>
      <c r="I555" s="39"/>
      <c r="J555" s="40"/>
      <c r="K555" s="37"/>
    </row>
    <row r="556" ht="15.75" customHeight="1">
      <c r="A556" s="35"/>
      <c r="B556" s="35"/>
      <c r="C556" s="35"/>
      <c r="D556" s="36"/>
      <c r="E556" s="37"/>
      <c r="F556" s="37"/>
      <c r="G556" s="37"/>
      <c r="H556" s="38"/>
      <c r="I556" s="39"/>
      <c r="J556" s="40"/>
      <c r="K556" s="37"/>
    </row>
    <row r="557" ht="15.75" customHeight="1">
      <c r="A557" s="35"/>
      <c r="B557" s="35"/>
      <c r="C557" s="35"/>
      <c r="D557" s="36"/>
      <c r="E557" s="37"/>
      <c r="F557" s="37"/>
      <c r="G557" s="37"/>
      <c r="H557" s="38"/>
      <c r="I557" s="39"/>
      <c r="J557" s="40"/>
      <c r="K557" s="37"/>
    </row>
    <row r="558" ht="15.75" customHeight="1">
      <c r="A558" s="35"/>
      <c r="B558" s="35"/>
      <c r="C558" s="35"/>
      <c r="D558" s="36"/>
      <c r="E558" s="37"/>
      <c r="F558" s="37"/>
      <c r="G558" s="37"/>
      <c r="H558" s="38"/>
      <c r="I558" s="39"/>
      <c r="J558" s="40"/>
      <c r="K558" s="37"/>
    </row>
    <row r="559" ht="15.75" customHeight="1">
      <c r="A559" s="35"/>
      <c r="B559" s="35"/>
      <c r="C559" s="35"/>
      <c r="D559" s="36"/>
      <c r="E559" s="37"/>
      <c r="F559" s="37"/>
      <c r="G559" s="37"/>
      <c r="H559" s="38"/>
      <c r="I559" s="39"/>
      <c r="J559" s="40"/>
      <c r="K559" s="37"/>
    </row>
    <row r="560" ht="15.75" customHeight="1">
      <c r="A560" s="35"/>
      <c r="B560" s="35"/>
      <c r="C560" s="35"/>
      <c r="D560" s="36"/>
      <c r="E560" s="37"/>
      <c r="F560" s="37"/>
      <c r="G560" s="37"/>
      <c r="H560" s="38"/>
      <c r="I560" s="39"/>
      <c r="J560" s="40"/>
      <c r="K560" s="37"/>
    </row>
    <row r="561" ht="15.75" customHeight="1">
      <c r="A561" s="35"/>
      <c r="B561" s="35"/>
      <c r="C561" s="35"/>
      <c r="D561" s="36"/>
      <c r="E561" s="37"/>
      <c r="F561" s="37"/>
      <c r="G561" s="37"/>
      <c r="H561" s="38"/>
      <c r="I561" s="39"/>
      <c r="J561" s="40"/>
      <c r="K561" s="37"/>
    </row>
    <row r="562" ht="15.75" customHeight="1">
      <c r="A562" s="35"/>
      <c r="B562" s="35"/>
      <c r="C562" s="35"/>
      <c r="D562" s="36"/>
      <c r="E562" s="37"/>
      <c r="F562" s="37"/>
      <c r="G562" s="37"/>
      <c r="H562" s="38"/>
      <c r="I562" s="39"/>
      <c r="J562" s="40"/>
      <c r="K562" s="37"/>
    </row>
    <row r="563" ht="15.75" customHeight="1">
      <c r="A563" s="35"/>
      <c r="B563" s="35"/>
      <c r="C563" s="35"/>
      <c r="D563" s="36"/>
      <c r="E563" s="37"/>
      <c r="F563" s="37"/>
      <c r="G563" s="37"/>
      <c r="H563" s="38"/>
      <c r="I563" s="39"/>
      <c r="J563" s="40"/>
      <c r="K563" s="37"/>
    </row>
    <row r="564" ht="15.75" customHeight="1">
      <c r="A564" s="35"/>
      <c r="B564" s="35"/>
      <c r="C564" s="35"/>
      <c r="D564" s="36"/>
      <c r="E564" s="37"/>
      <c r="F564" s="37"/>
      <c r="G564" s="37"/>
      <c r="H564" s="38"/>
      <c r="I564" s="39"/>
      <c r="J564" s="40"/>
      <c r="K564" s="37"/>
    </row>
    <row r="565" ht="15.75" customHeight="1">
      <c r="A565" s="35"/>
      <c r="B565" s="35"/>
      <c r="C565" s="35"/>
      <c r="D565" s="36"/>
      <c r="E565" s="37"/>
      <c r="F565" s="37"/>
      <c r="G565" s="37"/>
      <c r="H565" s="38"/>
      <c r="I565" s="39"/>
      <c r="J565" s="40"/>
      <c r="K565" s="37"/>
    </row>
    <row r="566" ht="15.75" customHeight="1">
      <c r="A566" s="35"/>
      <c r="B566" s="35"/>
      <c r="C566" s="35"/>
      <c r="D566" s="36"/>
      <c r="E566" s="37"/>
      <c r="F566" s="37"/>
      <c r="G566" s="37"/>
      <c r="H566" s="38"/>
      <c r="I566" s="39"/>
      <c r="J566" s="40"/>
      <c r="K566" s="37"/>
    </row>
    <row r="567" ht="15.75" customHeight="1">
      <c r="A567" s="35"/>
      <c r="B567" s="35"/>
      <c r="C567" s="35"/>
      <c r="D567" s="36"/>
      <c r="E567" s="37"/>
      <c r="F567" s="37"/>
      <c r="G567" s="37"/>
      <c r="H567" s="38"/>
      <c r="I567" s="39"/>
      <c r="J567" s="40"/>
      <c r="K567" s="37"/>
    </row>
    <row r="568" ht="15.75" customHeight="1">
      <c r="A568" s="35"/>
      <c r="B568" s="35"/>
      <c r="C568" s="35"/>
      <c r="D568" s="36"/>
      <c r="E568" s="37"/>
      <c r="F568" s="37"/>
      <c r="G568" s="37"/>
      <c r="H568" s="38"/>
      <c r="I568" s="39"/>
      <c r="J568" s="40"/>
      <c r="K568" s="37"/>
    </row>
    <row r="569" ht="15.75" customHeight="1">
      <c r="A569" s="35"/>
      <c r="B569" s="35"/>
      <c r="C569" s="35"/>
      <c r="D569" s="36"/>
      <c r="E569" s="37"/>
      <c r="F569" s="37"/>
      <c r="G569" s="37"/>
      <c r="H569" s="38"/>
      <c r="I569" s="39"/>
      <c r="J569" s="40"/>
      <c r="K569" s="37"/>
    </row>
    <row r="570" ht="15.75" customHeight="1">
      <c r="A570" s="35"/>
      <c r="B570" s="35"/>
      <c r="C570" s="35"/>
      <c r="D570" s="36"/>
      <c r="E570" s="37"/>
      <c r="F570" s="37"/>
      <c r="G570" s="37"/>
      <c r="H570" s="38"/>
      <c r="I570" s="39"/>
      <c r="J570" s="40"/>
      <c r="K570" s="37"/>
    </row>
    <row r="571" ht="15.75" customHeight="1">
      <c r="A571" s="35"/>
      <c r="B571" s="35"/>
      <c r="C571" s="35"/>
      <c r="D571" s="36"/>
      <c r="E571" s="37"/>
      <c r="F571" s="37"/>
      <c r="G571" s="37"/>
      <c r="H571" s="38"/>
      <c r="I571" s="39"/>
      <c r="J571" s="40"/>
      <c r="K571" s="37"/>
    </row>
    <row r="572" ht="15.75" customHeight="1">
      <c r="A572" s="35"/>
      <c r="B572" s="35"/>
      <c r="C572" s="35"/>
      <c r="D572" s="36"/>
      <c r="E572" s="37"/>
      <c r="F572" s="37"/>
      <c r="G572" s="37"/>
      <c r="H572" s="38"/>
      <c r="I572" s="39"/>
      <c r="J572" s="40"/>
      <c r="K572" s="37"/>
    </row>
    <row r="573" ht="15.75" customHeight="1">
      <c r="A573" s="35"/>
      <c r="B573" s="35"/>
      <c r="C573" s="35"/>
      <c r="D573" s="36"/>
      <c r="E573" s="37"/>
      <c r="F573" s="37"/>
      <c r="G573" s="37"/>
      <c r="H573" s="38"/>
      <c r="I573" s="39"/>
      <c r="J573" s="40"/>
      <c r="K573" s="37"/>
    </row>
    <row r="574" ht="15.75" customHeight="1">
      <c r="A574" s="35"/>
      <c r="B574" s="35"/>
      <c r="C574" s="35"/>
      <c r="D574" s="36"/>
      <c r="E574" s="37"/>
      <c r="F574" s="37"/>
      <c r="G574" s="37"/>
      <c r="H574" s="38"/>
      <c r="I574" s="39"/>
      <c r="J574" s="40"/>
      <c r="K574" s="37"/>
    </row>
    <row r="575" ht="15.75" customHeight="1">
      <c r="A575" s="35"/>
      <c r="B575" s="35"/>
      <c r="C575" s="35"/>
      <c r="D575" s="36"/>
      <c r="E575" s="37"/>
      <c r="F575" s="37"/>
      <c r="G575" s="37"/>
      <c r="H575" s="38"/>
      <c r="I575" s="39"/>
      <c r="J575" s="40"/>
      <c r="K575" s="37"/>
    </row>
    <row r="576" ht="15.75" customHeight="1">
      <c r="A576" s="35"/>
      <c r="B576" s="35"/>
      <c r="C576" s="35"/>
      <c r="D576" s="36"/>
      <c r="E576" s="37"/>
      <c r="F576" s="37"/>
      <c r="G576" s="37"/>
      <c r="H576" s="38"/>
      <c r="I576" s="39"/>
      <c r="J576" s="40"/>
      <c r="K576" s="37"/>
    </row>
    <row r="577" ht="15.75" customHeight="1">
      <c r="A577" s="35"/>
      <c r="B577" s="35"/>
      <c r="C577" s="35"/>
      <c r="D577" s="36"/>
      <c r="E577" s="37"/>
      <c r="F577" s="37"/>
      <c r="G577" s="37"/>
      <c r="H577" s="38"/>
      <c r="I577" s="39"/>
      <c r="J577" s="40"/>
      <c r="K577" s="37"/>
    </row>
    <row r="578" ht="15.75" customHeight="1">
      <c r="A578" s="35"/>
      <c r="B578" s="35"/>
      <c r="C578" s="35"/>
      <c r="D578" s="36"/>
      <c r="E578" s="37"/>
      <c r="F578" s="37"/>
      <c r="G578" s="37"/>
      <c r="H578" s="38"/>
      <c r="I578" s="39"/>
      <c r="J578" s="40"/>
      <c r="K578" s="37"/>
    </row>
    <row r="579" ht="15.75" customHeight="1">
      <c r="A579" s="35"/>
      <c r="B579" s="35"/>
      <c r="C579" s="35"/>
      <c r="D579" s="36"/>
      <c r="E579" s="37"/>
      <c r="F579" s="37"/>
      <c r="G579" s="37"/>
      <c r="H579" s="38"/>
      <c r="I579" s="39"/>
      <c r="J579" s="40"/>
      <c r="K579" s="37"/>
    </row>
    <row r="580" ht="15.75" customHeight="1">
      <c r="A580" s="35"/>
      <c r="B580" s="35"/>
      <c r="C580" s="35"/>
      <c r="D580" s="36"/>
      <c r="E580" s="37"/>
      <c r="F580" s="37"/>
      <c r="G580" s="37"/>
      <c r="H580" s="38"/>
      <c r="I580" s="39"/>
      <c r="J580" s="40"/>
      <c r="K580" s="37"/>
    </row>
    <row r="581" ht="15.75" customHeight="1">
      <c r="A581" s="35"/>
      <c r="B581" s="35"/>
      <c r="C581" s="35"/>
      <c r="D581" s="36"/>
      <c r="E581" s="37"/>
      <c r="F581" s="37"/>
      <c r="G581" s="37"/>
      <c r="H581" s="38"/>
      <c r="I581" s="39"/>
      <c r="J581" s="40"/>
      <c r="K581" s="37"/>
    </row>
    <row r="582" ht="15.75" customHeight="1">
      <c r="A582" s="35"/>
      <c r="B582" s="35"/>
      <c r="C582" s="35"/>
      <c r="D582" s="36"/>
      <c r="E582" s="37"/>
      <c r="F582" s="37"/>
      <c r="G582" s="37"/>
      <c r="H582" s="38"/>
      <c r="I582" s="39"/>
      <c r="J582" s="40"/>
      <c r="K582" s="37"/>
    </row>
    <row r="583" ht="15.75" customHeight="1">
      <c r="A583" s="35"/>
      <c r="B583" s="35"/>
      <c r="C583" s="35"/>
      <c r="D583" s="36"/>
      <c r="E583" s="37"/>
      <c r="F583" s="37"/>
      <c r="G583" s="37"/>
      <c r="H583" s="38"/>
      <c r="I583" s="39"/>
      <c r="J583" s="40"/>
      <c r="K583" s="37"/>
    </row>
    <row r="584" ht="15.75" customHeight="1">
      <c r="A584" s="35"/>
      <c r="B584" s="35"/>
      <c r="C584" s="35"/>
      <c r="D584" s="36"/>
      <c r="E584" s="37"/>
      <c r="F584" s="37"/>
      <c r="G584" s="37"/>
      <c r="H584" s="38"/>
      <c r="I584" s="39"/>
      <c r="J584" s="40"/>
      <c r="K584" s="37"/>
    </row>
    <row r="585" ht="15.75" customHeight="1">
      <c r="A585" s="35"/>
      <c r="B585" s="35"/>
      <c r="C585" s="35"/>
      <c r="D585" s="36"/>
      <c r="E585" s="37"/>
      <c r="F585" s="37"/>
      <c r="G585" s="37"/>
      <c r="H585" s="38"/>
      <c r="I585" s="39"/>
      <c r="J585" s="40"/>
      <c r="K585" s="37"/>
    </row>
    <row r="586" ht="15.75" customHeight="1">
      <c r="A586" s="35"/>
      <c r="B586" s="35"/>
      <c r="C586" s="35"/>
      <c r="D586" s="36"/>
      <c r="E586" s="37"/>
      <c r="F586" s="37"/>
      <c r="G586" s="37"/>
      <c r="H586" s="38"/>
      <c r="I586" s="39"/>
      <c r="J586" s="40"/>
      <c r="K586" s="37"/>
    </row>
    <row r="587" ht="15.75" customHeight="1">
      <c r="A587" s="35"/>
      <c r="B587" s="35"/>
      <c r="C587" s="35"/>
      <c r="D587" s="36"/>
      <c r="E587" s="37"/>
      <c r="F587" s="37"/>
      <c r="G587" s="37"/>
      <c r="H587" s="38"/>
      <c r="I587" s="39"/>
      <c r="J587" s="40"/>
      <c r="K587" s="37"/>
    </row>
    <row r="588" ht="15.75" customHeight="1">
      <c r="A588" s="35"/>
      <c r="B588" s="35"/>
      <c r="C588" s="35"/>
      <c r="D588" s="36"/>
      <c r="E588" s="37"/>
      <c r="F588" s="37"/>
      <c r="G588" s="37"/>
      <c r="H588" s="38"/>
      <c r="I588" s="39"/>
      <c r="J588" s="40"/>
      <c r="K588" s="37"/>
    </row>
    <row r="589" ht="15.75" customHeight="1">
      <c r="A589" s="35"/>
      <c r="B589" s="35"/>
      <c r="C589" s="35"/>
      <c r="D589" s="36"/>
      <c r="E589" s="37"/>
      <c r="F589" s="37"/>
      <c r="G589" s="37"/>
      <c r="H589" s="38"/>
      <c r="I589" s="39"/>
      <c r="J589" s="40"/>
      <c r="K589" s="37"/>
    </row>
    <row r="590" ht="15.75" customHeight="1">
      <c r="A590" s="35"/>
      <c r="B590" s="35"/>
      <c r="C590" s="35"/>
      <c r="D590" s="36"/>
      <c r="E590" s="37"/>
      <c r="F590" s="37"/>
      <c r="G590" s="37"/>
      <c r="H590" s="38"/>
      <c r="I590" s="39"/>
      <c r="J590" s="40"/>
      <c r="K590" s="37"/>
    </row>
    <row r="591" ht="15.75" customHeight="1">
      <c r="A591" s="35"/>
      <c r="B591" s="35"/>
      <c r="C591" s="35"/>
      <c r="D591" s="36"/>
      <c r="E591" s="37"/>
      <c r="F591" s="37"/>
      <c r="G591" s="37"/>
      <c r="H591" s="38"/>
      <c r="I591" s="39"/>
      <c r="J591" s="40"/>
      <c r="K591" s="37"/>
    </row>
    <row r="592" ht="15.75" customHeight="1">
      <c r="A592" s="35"/>
      <c r="B592" s="35"/>
      <c r="C592" s="35"/>
      <c r="D592" s="36"/>
      <c r="E592" s="37"/>
      <c r="F592" s="37"/>
      <c r="G592" s="37"/>
      <c r="H592" s="38"/>
      <c r="I592" s="39"/>
      <c r="J592" s="40"/>
      <c r="K592" s="37"/>
    </row>
    <row r="593" ht="15.75" customHeight="1">
      <c r="A593" s="35"/>
      <c r="B593" s="35"/>
      <c r="C593" s="35"/>
      <c r="D593" s="36"/>
      <c r="E593" s="37"/>
      <c r="F593" s="37"/>
      <c r="G593" s="37"/>
      <c r="H593" s="38"/>
      <c r="I593" s="39"/>
      <c r="J593" s="40"/>
      <c r="K593" s="37"/>
    </row>
    <row r="594" ht="15.75" customHeight="1">
      <c r="A594" s="35"/>
      <c r="B594" s="35"/>
      <c r="C594" s="35"/>
      <c r="D594" s="36"/>
      <c r="E594" s="37"/>
      <c r="F594" s="37"/>
      <c r="G594" s="37"/>
      <c r="H594" s="38"/>
      <c r="I594" s="39"/>
      <c r="J594" s="40"/>
      <c r="K594" s="37"/>
    </row>
    <row r="595" ht="15.75" customHeight="1">
      <c r="A595" s="35"/>
      <c r="B595" s="35"/>
      <c r="C595" s="35"/>
      <c r="D595" s="36"/>
      <c r="E595" s="37"/>
      <c r="F595" s="37"/>
      <c r="G595" s="37"/>
      <c r="H595" s="38"/>
      <c r="I595" s="39"/>
      <c r="J595" s="40"/>
      <c r="K595" s="37"/>
    </row>
    <row r="596" ht="15.75" customHeight="1">
      <c r="A596" s="35"/>
      <c r="B596" s="35"/>
      <c r="C596" s="35"/>
      <c r="D596" s="36"/>
      <c r="E596" s="37"/>
      <c r="F596" s="37"/>
      <c r="G596" s="37"/>
      <c r="H596" s="38"/>
      <c r="I596" s="39"/>
      <c r="J596" s="40"/>
      <c r="K596" s="37"/>
    </row>
    <row r="597" ht="15.75" customHeight="1">
      <c r="A597" s="35"/>
      <c r="B597" s="35"/>
      <c r="C597" s="35"/>
      <c r="D597" s="36"/>
      <c r="E597" s="37"/>
      <c r="F597" s="37"/>
      <c r="G597" s="37"/>
      <c r="H597" s="38"/>
      <c r="I597" s="39"/>
      <c r="J597" s="40"/>
      <c r="K597" s="37"/>
    </row>
    <row r="598" ht="15.75" customHeight="1">
      <c r="A598" s="35"/>
      <c r="B598" s="35"/>
      <c r="C598" s="35"/>
      <c r="D598" s="36"/>
      <c r="E598" s="37"/>
      <c r="F598" s="37"/>
      <c r="G598" s="37"/>
      <c r="H598" s="38"/>
      <c r="I598" s="39"/>
      <c r="J598" s="40"/>
      <c r="K598" s="37"/>
    </row>
    <row r="599" ht="15.75" customHeight="1">
      <c r="A599" s="35"/>
      <c r="B599" s="35"/>
      <c r="C599" s="35"/>
      <c r="D599" s="36"/>
      <c r="E599" s="37"/>
      <c r="F599" s="37"/>
      <c r="G599" s="37"/>
      <c r="H599" s="38"/>
      <c r="I599" s="39"/>
      <c r="J599" s="40"/>
      <c r="K599" s="37"/>
    </row>
    <row r="600" ht="15.75" customHeight="1">
      <c r="A600" s="35"/>
      <c r="B600" s="35"/>
      <c r="C600" s="35"/>
      <c r="D600" s="36"/>
      <c r="E600" s="37"/>
      <c r="F600" s="37"/>
      <c r="G600" s="37"/>
      <c r="H600" s="38"/>
      <c r="I600" s="39"/>
      <c r="J600" s="40"/>
      <c r="K600" s="37"/>
    </row>
    <row r="601" ht="15.75" customHeight="1">
      <c r="A601" s="35"/>
      <c r="B601" s="35"/>
      <c r="C601" s="35"/>
      <c r="D601" s="36"/>
      <c r="E601" s="37"/>
      <c r="F601" s="37"/>
      <c r="G601" s="37"/>
      <c r="H601" s="38"/>
      <c r="I601" s="39"/>
      <c r="J601" s="40"/>
      <c r="K601" s="37"/>
    </row>
    <row r="602" ht="15.75" customHeight="1">
      <c r="A602" s="35"/>
      <c r="B602" s="35"/>
      <c r="C602" s="35"/>
      <c r="D602" s="36"/>
      <c r="E602" s="37"/>
      <c r="F602" s="37"/>
      <c r="G602" s="37"/>
      <c r="H602" s="38"/>
      <c r="I602" s="39"/>
      <c r="J602" s="40"/>
      <c r="K602" s="37"/>
    </row>
    <row r="603" ht="15.75" customHeight="1">
      <c r="A603" s="35"/>
      <c r="B603" s="35"/>
      <c r="C603" s="35"/>
      <c r="D603" s="36"/>
      <c r="E603" s="37"/>
      <c r="F603" s="37"/>
      <c r="G603" s="37"/>
      <c r="H603" s="38"/>
      <c r="I603" s="39"/>
      <c r="J603" s="40"/>
      <c r="K603" s="37"/>
    </row>
    <row r="604" ht="15.75" customHeight="1">
      <c r="A604" s="35"/>
      <c r="B604" s="35"/>
      <c r="C604" s="35"/>
      <c r="D604" s="36"/>
      <c r="E604" s="37"/>
      <c r="F604" s="37"/>
      <c r="G604" s="37"/>
      <c r="H604" s="38"/>
      <c r="I604" s="39"/>
      <c r="J604" s="40"/>
      <c r="K604" s="37"/>
    </row>
    <row r="605" ht="15.75" customHeight="1">
      <c r="A605" s="35"/>
      <c r="B605" s="35"/>
      <c r="C605" s="35"/>
      <c r="D605" s="36"/>
      <c r="E605" s="37"/>
      <c r="F605" s="37"/>
      <c r="G605" s="37"/>
      <c r="H605" s="38"/>
      <c r="I605" s="39"/>
      <c r="J605" s="40"/>
      <c r="K605" s="37"/>
    </row>
    <row r="606" ht="15.75" customHeight="1">
      <c r="A606" s="35"/>
      <c r="B606" s="35"/>
      <c r="C606" s="35"/>
      <c r="D606" s="36"/>
      <c r="E606" s="37"/>
      <c r="F606" s="37"/>
      <c r="G606" s="37"/>
      <c r="H606" s="38"/>
      <c r="I606" s="39"/>
      <c r="J606" s="40"/>
      <c r="K606" s="37"/>
    </row>
    <row r="607" ht="15.75" customHeight="1">
      <c r="A607" s="35"/>
      <c r="B607" s="35"/>
      <c r="C607" s="35"/>
      <c r="D607" s="36"/>
      <c r="E607" s="37"/>
      <c r="F607" s="37"/>
      <c r="G607" s="37"/>
      <c r="H607" s="38"/>
      <c r="I607" s="39"/>
      <c r="J607" s="40"/>
      <c r="K607" s="37"/>
    </row>
    <row r="608" ht="15.75" customHeight="1">
      <c r="A608" s="35"/>
      <c r="B608" s="35"/>
      <c r="C608" s="35"/>
      <c r="D608" s="36"/>
      <c r="E608" s="37"/>
      <c r="F608" s="37"/>
      <c r="G608" s="37"/>
      <c r="H608" s="38"/>
      <c r="I608" s="39"/>
      <c r="J608" s="40"/>
      <c r="K608" s="37"/>
    </row>
    <row r="609" ht="15.75" customHeight="1">
      <c r="A609" s="35"/>
      <c r="B609" s="35"/>
      <c r="C609" s="35"/>
      <c r="D609" s="36"/>
      <c r="E609" s="37"/>
      <c r="F609" s="37"/>
      <c r="G609" s="37"/>
      <c r="H609" s="38"/>
      <c r="I609" s="39"/>
      <c r="J609" s="40"/>
      <c r="K609" s="37"/>
    </row>
    <row r="610" ht="15.75" customHeight="1">
      <c r="A610" s="35"/>
      <c r="B610" s="35"/>
      <c r="C610" s="35"/>
      <c r="D610" s="36"/>
      <c r="E610" s="37"/>
      <c r="F610" s="37"/>
      <c r="G610" s="37"/>
      <c r="H610" s="38"/>
      <c r="I610" s="39"/>
      <c r="J610" s="40"/>
      <c r="K610" s="37"/>
    </row>
    <row r="611" ht="15.75" customHeight="1">
      <c r="A611" s="35"/>
      <c r="B611" s="35"/>
      <c r="C611" s="35"/>
      <c r="D611" s="36"/>
      <c r="E611" s="37"/>
      <c r="F611" s="37"/>
      <c r="G611" s="37"/>
      <c r="H611" s="38"/>
      <c r="I611" s="39"/>
      <c r="J611" s="40"/>
      <c r="K611" s="37"/>
    </row>
    <row r="612" ht="15.75" customHeight="1">
      <c r="A612" s="35"/>
      <c r="B612" s="35"/>
      <c r="C612" s="35"/>
      <c r="D612" s="36"/>
      <c r="E612" s="37"/>
      <c r="F612" s="37"/>
      <c r="G612" s="37"/>
      <c r="H612" s="38"/>
      <c r="I612" s="39"/>
      <c r="J612" s="40"/>
      <c r="K612" s="37"/>
    </row>
    <row r="613" ht="15.75" customHeight="1">
      <c r="A613" s="35"/>
      <c r="B613" s="35"/>
      <c r="C613" s="35"/>
      <c r="D613" s="36"/>
      <c r="E613" s="37"/>
      <c r="F613" s="37"/>
      <c r="G613" s="37"/>
      <c r="H613" s="38"/>
      <c r="I613" s="39"/>
      <c r="J613" s="40"/>
      <c r="K613" s="37"/>
    </row>
    <row r="614" ht="15.75" customHeight="1">
      <c r="A614" s="35"/>
      <c r="B614" s="35"/>
      <c r="C614" s="35"/>
      <c r="D614" s="36"/>
      <c r="E614" s="37"/>
      <c r="F614" s="37"/>
      <c r="G614" s="37"/>
      <c r="H614" s="38"/>
      <c r="I614" s="39"/>
      <c r="J614" s="40"/>
      <c r="K614" s="37"/>
    </row>
    <row r="615" ht="15.75" customHeight="1">
      <c r="A615" s="35"/>
      <c r="B615" s="35"/>
      <c r="C615" s="35"/>
      <c r="D615" s="36"/>
      <c r="E615" s="37"/>
      <c r="F615" s="37"/>
      <c r="G615" s="37"/>
      <c r="H615" s="38"/>
      <c r="I615" s="39"/>
      <c r="J615" s="40"/>
      <c r="K615" s="37"/>
    </row>
    <row r="616" ht="15.75" customHeight="1">
      <c r="A616" s="35"/>
      <c r="B616" s="35"/>
      <c r="C616" s="35"/>
      <c r="D616" s="36"/>
      <c r="E616" s="37"/>
      <c r="F616" s="37"/>
      <c r="G616" s="37"/>
      <c r="H616" s="38"/>
      <c r="I616" s="39"/>
      <c r="J616" s="40"/>
      <c r="K616" s="37"/>
    </row>
    <row r="617" ht="15.75" customHeight="1">
      <c r="A617" s="35"/>
      <c r="B617" s="35"/>
      <c r="C617" s="35"/>
      <c r="D617" s="36"/>
      <c r="E617" s="37"/>
      <c r="F617" s="37"/>
      <c r="G617" s="37"/>
      <c r="H617" s="38"/>
      <c r="I617" s="39"/>
      <c r="J617" s="40"/>
      <c r="K617" s="37"/>
    </row>
    <row r="618" ht="15.75" customHeight="1">
      <c r="A618" s="35"/>
      <c r="B618" s="35"/>
      <c r="C618" s="35"/>
      <c r="D618" s="36"/>
      <c r="E618" s="37"/>
      <c r="F618" s="37"/>
      <c r="G618" s="37"/>
      <c r="H618" s="38"/>
      <c r="I618" s="39"/>
      <c r="J618" s="40"/>
      <c r="K618" s="37"/>
    </row>
    <row r="619" ht="15.75" customHeight="1">
      <c r="A619" s="35"/>
      <c r="B619" s="35"/>
      <c r="C619" s="35"/>
      <c r="D619" s="36"/>
      <c r="E619" s="37"/>
      <c r="F619" s="37"/>
      <c r="G619" s="37"/>
      <c r="H619" s="38"/>
      <c r="I619" s="39"/>
      <c r="J619" s="40"/>
      <c r="K619" s="37"/>
    </row>
    <row r="620" ht="15.75" customHeight="1">
      <c r="A620" s="35"/>
      <c r="B620" s="35"/>
      <c r="C620" s="35"/>
      <c r="D620" s="36"/>
      <c r="E620" s="37"/>
      <c r="F620" s="37"/>
      <c r="G620" s="37"/>
      <c r="H620" s="38"/>
      <c r="I620" s="39"/>
      <c r="J620" s="40"/>
      <c r="K620" s="37"/>
    </row>
    <row r="621" ht="15.75" customHeight="1">
      <c r="A621" s="35"/>
      <c r="B621" s="35"/>
      <c r="C621" s="35"/>
      <c r="D621" s="36"/>
      <c r="E621" s="37"/>
      <c r="F621" s="37"/>
      <c r="G621" s="37"/>
      <c r="H621" s="38"/>
      <c r="I621" s="39"/>
      <c r="J621" s="40"/>
      <c r="K621" s="37"/>
    </row>
    <row r="622" ht="15.75" customHeight="1">
      <c r="A622" s="35"/>
      <c r="B622" s="35"/>
      <c r="C622" s="35"/>
      <c r="D622" s="36"/>
      <c r="E622" s="37"/>
      <c r="F622" s="37"/>
      <c r="G622" s="37"/>
      <c r="H622" s="38"/>
      <c r="I622" s="39"/>
      <c r="J622" s="40"/>
      <c r="K622" s="37"/>
    </row>
    <row r="623" ht="15.75" customHeight="1">
      <c r="A623" s="35"/>
      <c r="B623" s="35"/>
      <c r="C623" s="35"/>
      <c r="D623" s="36"/>
      <c r="E623" s="37"/>
      <c r="F623" s="37"/>
      <c r="G623" s="37"/>
      <c r="H623" s="38"/>
      <c r="I623" s="39"/>
      <c r="J623" s="40"/>
      <c r="K623" s="37"/>
    </row>
    <row r="624" ht="15.75" customHeight="1">
      <c r="A624" s="35"/>
      <c r="B624" s="35"/>
      <c r="C624" s="35"/>
      <c r="D624" s="36"/>
      <c r="E624" s="37"/>
      <c r="F624" s="37"/>
      <c r="G624" s="37"/>
      <c r="H624" s="38"/>
      <c r="I624" s="39"/>
      <c r="J624" s="40"/>
      <c r="K624" s="37"/>
    </row>
    <row r="625" ht="15.75" customHeight="1">
      <c r="A625" s="35"/>
      <c r="B625" s="35"/>
      <c r="C625" s="35"/>
      <c r="D625" s="36"/>
      <c r="E625" s="37"/>
      <c r="F625" s="37"/>
      <c r="G625" s="37"/>
      <c r="H625" s="38"/>
      <c r="I625" s="39"/>
      <c r="J625" s="40"/>
      <c r="K625" s="37"/>
    </row>
    <row r="626" ht="15.75" customHeight="1">
      <c r="A626" s="35"/>
      <c r="B626" s="35"/>
      <c r="C626" s="35"/>
      <c r="D626" s="36"/>
      <c r="E626" s="37"/>
      <c r="F626" s="37"/>
      <c r="G626" s="37"/>
      <c r="H626" s="38"/>
      <c r="I626" s="39"/>
      <c r="J626" s="40"/>
      <c r="K626" s="37"/>
    </row>
    <row r="627" ht="15.75" customHeight="1">
      <c r="A627" s="35"/>
      <c r="B627" s="35"/>
      <c r="C627" s="35"/>
      <c r="D627" s="36"/>
      <c r="E627" s="37"/>
      <c r="F627" s="37"/>
      <c r="G627" s="37"/>
      <c r="H627" s="38"/>
      <c r="I627" s="39"/>
      <c r="J627" s="40"/>
      <c r="K627" s="37"/>
    </row>
    <row r="628" ht="15.75" customHeight="1">
      <c r="A628" s="35"/>
      <c r="B628" s="35"/>
      <c r="C628" s="35"/>
      <c r="D628" s="36"/>
      <c r="E628" s="37"/>
      <c r="F628" s="37"/>
      <c r="G628" s="37"/>
      <c r="H628" s="38"/>
      <c r="I628" s="39"/>
      <c r="J628" s="40"/>
      <c r="K628" s="37"/>
    </row>
    <row r="629" ht="15.75" customHeight="1">
      <c r="A629" s="35"/>
      <c r="B629" s="35"/>
      <c r="C629" s="35"/>
      <c r="D629" s="36"/>
      <c r="E629" s="37"/>
      <c r="F629" s="37"/>
      <c r="G629" s="37"/>
      <c r="H629" s="38"/>
      <c r="I629" s="39"/>
      <c r="J629" s="40"/>
      <c r="K629" s="37"/>
    </row>
    <row r="630" ht="15.75" customHeight="1">
      <c r="A630" s="35"/>
      <c r="B630" s="35"/>
      <c r="C630" s="35"/>
      <c r="D630" s="36"/>
      <c r="E630" s="37"/>
      <c r="F630" s="37"/>
      <c r="G630" s="37"/>
      <c r="H630" s="38"/>
      <c r="I630" s="39"/>
      <c r="J630" s="40"/>
      <c r="K630" s="37"/>
    </row>
    <row r="631" ht="15.75" customHeight="1">
      <c r="A631" s="35"/>
      <c r="B631" s="35"/>
      <c r="C631" s="35"/>
      <c r="D631" s="36"/>
      <c r="E631" s="37"/>
      <c r="F631" s="37"/>
      <c r="G631" s="37"/>
      <c r="H631" s="38"/>
      <c r="I631" s="39"/>
      <c r="J631" s="40"/>
      <c r="K631" s="37"/>
    </row>
    <row r="632" ht="15.75" customHeight="1">
      <c r="A632" s="35"/>
      <c r="B632" s="35"/>
      <c r="C632" s="35"/>
      <c r="D632" s="36"/>
      <c r="E632" s="37"/>
      <c r="F632" s="37"/>
      <c r="G632" s="37"/>
      <c r="H632" s="38"/>
      <c r="I632" s="39"/>
      <c r="J632" s="40"/>
      <c r="K632" s="37"/>
    </row>
    <row r="633" ht="15.75" customHeight="1">
      <c r="A633" s="35"/>
      <c r="B633" s="35"/>
      <c r="C633" s="35"/>
      <c r="D633" s="36"/>
      <c r="E633" s="37"/>
      <c r="F633" s="37"/>
      <c r="G633" s="37"/>
      <c r="H633" s="38"/>
      <c r="I633" s="39"/>
      <c r="J633" s="40"/>
      <c r="K633" s="37"/>
    </row>
    <row r="634" ht="15.75" customHeight="1">
      <c r="A634" s="35"/>
      <c r="B634" s="35"/>
      <c r="C634" s="35"/>
      <c r="D634" s="36"/>
      <c r="E634" s="37"/>
      <c r="F634" s="37"/>
      <c r="G634" s="37"/>
      <c r="H634" s="38"/>
      <c r="I634" s="39"/>
      <c r="J634" s="40"/>
      <c r="K634" s="37"/>
    </row>
    <row r="635" ht="15.75" customHeight="1">
      <c r="A635" s="35"/>
      <c r="B635" s="35"/>
      <c r="C635" s="35"/>
      <c r="D635" s="36"/>
      <c r="E635" s="37"/>
      <c r="F635" s="37"/>
      <c r="G635" s="37"/>
      <c r="H635" s="38"/>
      <c r="I635" s="39"/>
      <c r="J635" s="40"/>
      <c r="K635" s="37"/>
    </row>
    <row r="636" ht="15.75" customHeight="1">
      <c r="A636" s="35"/>
      <c r="B636" s="35"/>
      <c r="C636" s="35"/>
      <c r="D636" s="36"/>
      <c r="E636" s="37"/>
      <c r="F636" s="37"/>
      <c r="G636" s="37"/>
      <c r="H636" s="38"/>
      <c r="I636" s="39"/>
      <c r="J636" s="40"/>
      <c r="K636" s="37"/>
    </row>
    <row r="637" ht="15.75" customHeight="1">
      <c r="A637" s="35"/>
      <c r="B637" s="35"/>
      <c r="C637" s="35"/>
      <c r="D637" s="36"/>
      <c r="E637" s="37"/>
      <c r="F637" s="37"/>
      <c r="G637" s="37"/>
      <c r="H637" s="38"/>
      <c r="I637" s="39"/>
      <c r="J637" s="40"/>
      <c r="K637" s="37"/>
    </row>
    <row r="638" ht="15.75" customHeight="1">
      <c r="A638" s="35"/>
      <c r="B638" s="35"/>
      <c r="C638" s="35"/>
      <c r="D638" s="36"/>
      <c r="E638" s="37"/>
      <c r="F638" s="37"/>
      <c r="G638" s="37"/>
      <c r="H638" s="38"/>
      <c r="I638" s="39"/>
      <c r="J638" s="40"/>
      <c r="K638" s="37"/>
    </row>
    <row r="639" ht="15.75" customHeight="1">
      <c r="A639" s="35"/>
      <c r="B639" s="35"/>
      <c r="C639" s="35"/>
      <c r="D639" s="36"/>
      <c r="E639" s="37"/>
      <c r="F639" s="37"/>
      <c r="G639" s="37"/>
      <c r="H639" s="38"/>
      <c r="I639" s="39"/>
      <c r="J639" s="40"/>
      <c r="K639" s="37"/>
    </row>
    <row r="640" ht="15.75" customHeight="1">
      <c r="A640" s="35"/>
      <c r="B640" s="35"/>
      <c r="C640" s="35"/>
      <c r="D640" s="36"/>
      <c r="E640" s="37"/>
      <c r="F640" s="37"/>
      <c r="G640" s="37"/>
      <c r="H640" s="38"/>
      <c r="I640" s="39"/>
      <c r="J640" s="40"/>
      <c r="K640" s="37"/>
    </row>
    <row r="641" ht="15.75" customHeight="1">
      <c r="A641" s="35"/>
      <c r="B641" s="35"/>
      <c r="C641" s="35"/>
      <c r="D641" s="36"/>
      <c r="E641" s="37"/>
      <c r="F641" s="37"/>
      <c r="G641" s="37"/>
      <c r="H641" s="38"/>
      <c r="I641" s="39"/>
      <c r="J641" s="40"/>
      <c r="K641" s="37"/>
    </row>
    <row r="642" ht="15.75" customHeight="1">
      <c r="A642" s="35"/>
      <c r="B642" s="35"/>
      <c r="C642" s="35"/>
      <c r="D642" s="36"/>
      <c r="E642" s="37"/>
      <c r="F642" s="37"/>
      <c r="G642" s="37"/>
      <c r="H642" s="38"/>
      <c r="I642" s="39"/>
      <c r="J642" s="40"/>
      <c r="K642" s="37"/>
    </row>
    <row r="643" ht="15.75" customHeight="1">
      <c r="A643" s="35"/>
      <c r="B643" s="35"/>
      <c r="C643" s="35"/>
      <c r="D643" s="36"/>
      <c r="E643" s="37"/>
      <c r="F643" s="37"/>
      <c r="G643" s="37"/>
      <c r="H643" s="38"/>
      <c r="I643" s="39"/>
      <c r="J643" s="40"/>
      <c r="K643" s="37"/>
    </row>
    <row r="644" ht="15.75" customHeight="1">
      <c r="A644" s="35"/>
      <c r="B644" s="35"/>
      <c r="C644" s="35"/>
      <c r="D644" s="36"/>
      <c r="E644" s="37"/>
      <c r="F644" s="37"/>
      <c r="G644" s="37"/>
      <c r="H644" s="38"/>
      <c r="I644" s="39"/>
      <c r="J644" s="40"/>
      <c r="K644" s="37"/>
    </row>
    <row r="645" ht="15.75" customHeight="1">
      <c r="A645" s="35"/>
      <c r="B645" s="35"/>
      <c r="C645" s="35"/>
      <c r="D645" s="36"/>
      <c r="E645" s="37"/>
      <c r="F645" s="37"/>
      <c r="G645" s="37"/>
      <c r="H645" s="38"/>
      <c r="I645" s="39"/>
      <c r="J645" s="40"/>
      <c r="K645" s="37"/>
    </row>
    <row r="646" ht="15.75" customHeight="1">
      <c r="A646" s="35"/>
      <c r="B646" s="35"/>
      <c r="C646" s="35"/>
      <c r="D646" s="36"/>
      <c r="E646" s="37"/>
      <c r="F646" s="37"/>
      <c r="G646" s="37"/>
      <c r="H646" s="38"/>
      <c r="I646" s="39"/>
      <c r="J646" s="40"/>
      <c r="K646" s="37"/>
    </row>
    <row r="647" ht="15.75" customHeight="1">
      <c r="A647" s="35"/>
      <c r="B647" s="35"/>
      <c r="C647" s="35"/>
      <c r="D647" s="36"/>
      <c r="E647" s="37"/>
      <c r="F647" s="37"/>
      <c r="G647" s="37"/>
      <c r="H647" s="38"/>
      <c r="I647" s="39"/>
      <c r="J647" s="40"/>
      <c r="K647" s="37"/>
    </row>
    <row r="648" ht="15.75" customHeight="1">
      <c r="A648" s="35"/>
      <c r="B648" s="35"/>
      <c r="C648" s="35"/>
      <c r="D648" s="36"/>
      <c r="E648" s="37"/>
      <c r="F648" s="37"/>
      <c r="G648" s="37"/>
      <c r="H648" s="38"/>
      <c r="I648" s="39"/>
      <c r="J648" s="40"/>
      <c r="K648" s="37"/>
    </row>
    <row r="649" ht="15.75" customHeight="1">
      <c r="A649" s="35"/>
      <c r="B649" s="35"/>
      <c r="C649" s="35"/>
      <c r="D649" s="36"/>
      <c r="E649" s="37"/>
      <c r="F649" s="37"/>
      <c r="G649" s="37"/>
      <c r="H649" s="38"/>
      <c r="I649" s="39"/>
      <c r="J649" s="40"/>
      <c r="K649" s="37"/>
    </row>
    <row r="650" ht="15.75" customHeight="1">
      <c r="A650" s="35"/>
      <c r="B650" s="35"/>
      <c r="C650" s="35"/>
      <c r="D650" s="36"/>
      <c r="E650" s="37"/>
      <c r="F650" s="37"/>
      <c r="G650" s="37"/>
      <c r="H650" s="38"/>
      <c r="I650" s="39"/>
      <c r="J650" s="40"/>
      <c r="K650" s="37"/>
    </row>
    <row r="651" ht="15.75" customHeight="1">
      <c r="A651" s="35"/>
      <c r="B651" s="35"/>
      <c r="C651" s="35"/>
      <c r="D651" s="36"/>
      <c r="E651" s="37"/>
      <c r="F651" s="37"/>
      <c r="G651" s="37"/>
      <c r="H651" s="38"/>
      <c r="I651" s="39"/>
      <c r="J651" s="40"/>
      <c r="K651" s="37"/>
    </row>
    <row r="652" ht="15.75" customHeight="1">
      <c r="A652" s="35"/>
      <c r="B652" s="35"/>
      <c r="C652" s="35"/>
      <c r="D652" s="36"/>
      <c r="E652" s="37"/>
      <c r="F652" s="37"/>
      <c r="G652" s="37"/>
      <c r="H652" s="38"/>
      <c r="I652" s="39"/>
      <c r="J652" s="40"/>
      <c r="K652" s="37"/>
    </row>
    <row r="653" ht="15.75" customHeight="1">
      <c r="A653" s="35"/>
      <c r="B653" s="35"/>
      <c r="C653" s="35"/>
      <c r="D653" s="36"/>
      <c r="E653" s="37"/>
      <c r="F653" s="37"/>
      <c r="G653" s="37"/>
      <c r="H653" s="38"/>
      <c r="I653" s="39"/>
      <c r="J653" s="40"/>
      <c r="K653" s="37"/>
    </row>
    <row r="654" ht="15.75" customHeight="1">
      <c r="A654" s="35"/>
      <c r="B654" s="35"/>
      <c r="C654" s="35"/>
      <c r="D654" s="36"/>
      <c r="E654" s="37"/>
      <c r="F654" s="37"/>
      <c r="G654" s="37"/>
      <c r="H654" s="38"/>
      <c r="I654" s="39"/>
      <c r="J654" s="40"/>
      <c r="K654" s="37"/>
    </row>
    <row r="655" ht="15.75" customHeight="1">
      <c r="A655" s="35"/>
      <c r="B655" s="35"/>
      <c r="C655" s="35"/>
      <c r="D655" s="36"/>
      <c r="E655" s="37"/>
      <c r="F655" s="37"/>
      <c r="G655" s="37"/>
      <c r="H655" s="38"/>
      <c r="I655" s="39"/>
      <c r="J655" s="40"/>
      <c r="K655" s="37"/>
    </row>
    <row r="656" ht="15.75" customHeight="1">
      <c r="A656" s="35"/>
      <c r="B656" s="35"/>
      <c r="C656" s="35"/>
      <c r="D656" s="36"/>
      <c r="E656" s="37"/>
      <c r="F656" s="37"/>
      <c r="G656" s="37"/>
      <c r="H656" s="38"/>
      <c r="I656" s="39"/>
      <c r="J656" s="40"/>
      <c r="K656" s="37"/>
    </row>
    <row r="657" ht="15.75" customHeight="1">
      <c r="A657" s="35"/>
      <c r="B657" s="35"/>
      <c r="C657" s="35"/>
      <c r="D657" s="36"/>
      <c r="E657" s="37"/>
      <c r="F657" s="37"/>
      <c r="G657" s="37"/>
      <c r="H657" s="38"/>
      <c r="I657" s="39"/>
      <c r="J657" s="40"/>
      <c r="K657" s="37"/>
    </row>
    <row r="658" ht="15.75" customHeight="1">
      <c r="A658" s="35"/>
      <c r="B658" s="35"/>
      <c r="C658" s="35"/>
      <c r="D658" s="36"/>
      <c r="E658" s="37"/>
      <c r="F658" s="37"/>
      <c r="G658" s="37"/>
      <c r="H658" s="38"/>
      <c r="I658" s="39"/>
      <c r="J658" s="40"/>
      <c r="K658" s="37"/>
    </row>
    <row r="659" ht="15.75" customHeight="1">
      <c r="A659" s="35"/>
      <c r="B659" s="35"/>
      <c r="C659" s="35"/>
      <c r="D659" s="36"/>
      <c r="E659" s="37"/>
      <c r="F659" s="37"/>
      <c r="G659" s="37"/>
      <c r="H659" s="38"/>
      <c r="I659" s="39"/>
      <c r="J659" s="40"/>
      <c r="K659" s="37"/>
    </row>
    <row r="660" ht="15.75" customHeight="1">
      <c r="A660" s="35"/>
      <c r="B660" s="35"/>
      <c r="C660" s="35"/>
      <c r="D660" s="36"/>
      <c r="E660" s="37"/>
      <c r="F660" s="37"/>
      <c r="G660" s="37"/>
      <c r="H660" s="38"/>
      <c r="I660" s="39"/>
      <c r="J660" s="40"/>
      <c r="K660" s="37"/>
    </row>
    <row r="661" ht="15.75" customHeight="1">
      <c r="A661" s="35"/>
      <c r="B661" s="35"/>
      <c r="C661" s="35"/>
      <c r="D661" s="36"/>
      <c r="E661" s="37"/>
      <c r="F661" s="37"/>
      <c r="G661" s="37"/>
      <c r="H661" s="38"/>
      <c r="I661" s="39"/>
      <c r="J661" s="40"/>
      <c r="K661" s="37"/>
    </row>
    <row r="662" ht="15.75" customHeight="1">
      <c r="A662" s="35"/>
      <c r="B662" s="35"/>
      <c r="C662" s="35"/>
      <c r="D662" s="36"/>
      <c r="E662" s="37"/>
      <c r="F662" s="37"/>
      <c r="G662" s="37"/>
      <c r="H662" s="38"/>
      <c r="I662" s="39"/>
      <c r="J662" s="40"/>
      <c r="K662" s="37"/>
    </row>
    <row r="663" ht="15.75" customHeight="1">
      <c r="A663" s="35"/>
      <c r="B663" s="35"/>
      <c r="C663" s="35"/>
      <c r="D663" s="36"/>
      <c r="E663" s="37"/>
      <c r="F663" s="37"/>
      <c r="G663" s="37"/>
      <c r="H663" s="38"/>
      <c r="I663" s="39"/>
      <c r="J663" s="40"/>
      <c r="K663" s="37"/>
    </row>
    <row r="664" ht="15.75" customHeight="1">
      <c r="A664" s="35"/>
      <c r="B664" s="35"/>
      <c r="C664" s="35"/>
      <c r="D664" s="36"/>
      <c r="E664" s="37"/>
      <c r="F664" s="37"/>
      <c r="G664" s="37"/>
      <c r="H664" s="38"/>
      <c r="I664" s="39"/>
      <c r="J664" s="40"/>
      <c r="K664" s="37"/>
    </row>
    <row r="665" ht="15.75" customHeight="1">
      <c r="A665" s="35"/>
      <c r="B665" s="35"/>
      <c r="C665" s="35"/>
      <c r="D665" s="36"/>
      <c r="E665" s="37"/>
      <c r="F665" s="37"/>
      <c r="G665" s="37"/>
      <c r="H665" s="38"/>
      <c r="I665" s="39"/>
      <c r="J665" s="40"/>
      <c r="K665" s="37"/>
    </row>
    <row r="666" ht="15.75" customHeight="1">
      <c r="A666" s="35"/>
      <c r="B666" s="35"/>
      <c r="C666" s="35"/>
      <c r="D666" s="36"/>
      <c r="E666" s="37"/>
      <c r="F666" s="37"/>
      <c r="G666" s="37"/>
      <c r="H666" s="38"/>
      <c r="I666" s="39"/>
      <c r="J666" s="40"/>
      <c r="K666" s="37"/>
    </row>
    <row r="667" ht="15.75" customHeight="1">
      <c r="A667" s="35"/>
      <c r="B667" s="35"/>
      <c r="C667" s="35"/>
      <c r="D667" s="36"/>
      <c r="E667" s="37"/>
      <c r="F667" s="37"/>
      <c r="G667" s="37"/>
      <c r="H667" s="38"/>
      <c r="I667" s="39"/>
      <c r="J667" s="40"/>
      <c r="K667" s="37"/>
    </row>
    <row r="668" ht="15.75" customHeight="1">
      <c r="A668" s="35"/>
      <c r="B668" s="35"/>
      <c r="C668" s="35"/>
      <c r="D668" s="36"/>
      <c r="E668" s="37"/>
      <c r="F668" s="37"/>
      <c r="G668" s="37"/>
      <c r="H668" s="38"/>
      <c r="I668" s="39"/>
      <c r="J668" s="40"/>
      <c r="K668" s="37"/>
    </row>
    <row r="669" ht="15.75" customHeight="1">
      <c r="A669" s="35"/>
      <c r="B669" s="35"/>
      <c r="C669" s="35"/>
      <c r="D669" s="36"/>
      <c r="E669" s="37"/>
      <c r="F669" s="37"/>
      <c r="G669" s="37"/>
      <c r="H669" s="38"/>
      <c r="I669" s="39"/>
      <c r="J669" s="40"/>
      <c r="K669" s="37"/>
    </row>
    <row r="670" ht="15.75" customHeight="1">
      <c r="A670" s="35"/>
      <c r="B670" s="35"/>
      <c r="C670" s="35"/>
      <c r="D670" s="36"/>
      <c r="E670" s="37"/>
      <c r="F670" s="37"/>
      <c r="G670" s="37"/>
      <c r="H670" s="38"/>
      <c r="I670" s="39"/>
      <c r="J670" s="40"/>
      <c r="K670" s="37"/>
    </row>
    <row r="671" ht="15.75" customHeight="1">
      <c r="A671" s="35"/>
      <c r="B671" s="35"/>
      <c r="C671" s="35"/>
      <c r="D671" s="36"/>
      <c r="E671" s="37"/>
      <c r="F671" s="37"/>
      <c r="G671" s="37"/>
      <c r="H671" s="38"/>
      <c r="I671" s="39"/>
      <c r="J671" s="40"/>
      <c r="K671" s="37"/>
    </row>
    <row r="672" ht="15.75" customHeight="1">
      <c r="A672" s="35"/>
      <c r="B672" s="35"/>
      <c r="C672" s="35"/>
      <c r="D672" s="36"/>
      <c r="E672" s="37"/>
      <c r="F672" s="37"/>
      <c r="G672" s="37"/>
      <c r="H672" s="38"/>
      <c r="I672" s="39"/>
      <c r="J672" s="40"/>
      <c r="K672" s="37"/>
    </row>
    <row r="673" ht="15.75" customHeight="1">
      <c r="A673" s="35"/>
      <c r="B673" s="35"/>
      <c r="C673" s="35"/>
      <c r="D673" s="36"/>
      <c r="E673" s="37"/>
      <c r="F673" s="37"/>
      <c r="G673" s="37"/>
      <c r="H673" s="38"/>
      <c r="I673" s="39"/>
      <c r="J673" s="40"/>
      <c r="K673" s="37"/>
    </row>
    <row r="674" ht="15.75" customHeight="1">
      <c r="A674" s="35"/>
      <c r="B674" s="35"/>
      <c r="C674" s="35"/>
      <c r="D674" s="36"/>
      <c r="E674" s="37"/>
      <c r="F674" s="37"/>
      <c r="G674" s="37"/>
      <c r="H674" s="38"/>
      <c r="I674" s="39"/>
      <c r="J674" s="40"/>
      <c r="K674" s="37"/>
    </row>
    <row r="675" ht="15.75" customHeight="1">
      <c r="A675" s="35"/>
      <c r="B675" s="35"/>
      <c r="C675" s="35"/>
      <c r="D675" s="36"/>
      <c r="E675" s="37"/>
      <c r="F675" s="37"/>
      <c r="G675" s="37"/>
      <c r="H675" s="38"/>
      <c r="I675" s="39"/>
      <c r="J675" s="40"/>
      <c r="K675" s="37"/>
    </row>
    <row r="676" ht="15.75" customHeight="1">
      <c r="A676" s="35"/>
      <c r="B676" s="35"/>
      <c r="C676" s="35"/>
      <c r="D676" s="36"/>
      <c r="E676" s="37"/>
      <c r="F676" s="37"/>
      <c r="G676" s="37"/>
      <c r="H676" s="38"/>
      <c r="I676" s="39"/>
      <c r="J676" s="40"/>
      <c r="K676" s="37"/>
    </row>
    <row r="677" ht="15.75" customHeight="1">
      <c r="A677" s="35"/>
      <c r="B677" s="35"/>
      <c r="C677" s="35"/>
      <c r="D677" s="36"/>
      <c r="E677" s="37"/>
      <c r="F677" s="37"/>
      <c r="G677" s="37"/>
      <c r="H677" s="38"/>
      <c r="I677" s="39"/>
      <c r="J677" s="40"/>
      <c r="K677" s="37"/>
    </row>
    <row r="678" ht="15.75" customHeight="1">
      <c r="A678" s="35"/>
      <c r="B678" s="35"/>
      <c r="C678" s="35"/>
      <c r="D678" s="36"/>
      <c r="E678" s="37"/>
      <c r="F678" s="37"/>
      <c r="G678" s="37"/>
      <c r="H678" s="38"/>
      <c r="I678" s="39"/>
      <c r="J678" s="40"/>
      <c r="K678" s="37"/>
    </row>
    <row r="679" ht="15.75" customHeight="1">
      <c r="A679" s="35"/>
      <c r="B679" s="35"/>
      <c r="C679" s="35"/>
      <c r="D679" s="36"/>
      <c r="E679" s="37"/>
      <c r="F679" s="37"/>
      <c r="G679" s="37"/>
      <c r="H679" s="38"/>
      <c r="I679" s="39"/>
      <c r="J679" s="40"/>
      <c r="K679" s="37"/>
    </row>
    <row r="680" ht="15.75" customHeight="1">
      <c r="A680" s="35"/>
      <c r="B680" s="35"/>
      <c r="C680" s="35"/>
      <c r="D680" s="36"/>
      <c r="E680" s="37"/>
      <c r="F680" s="37"/>
      <c r="G680" s="37"/>
      <c r="H680" s="38"/>
      <c r="I680" s="39"/>
      <c r="J680" s="40"/>
      <c r="K680" s="37"/>
    </row>
    <row r="681" ht="15.75" customHeight="1">
      <c r="A681" s="35"/>
      <c r="B681" s="35"/>
      <c r="C681" s="35"/>
      <c r="D681" s="36"/>
      <c r="E681" s="37"/>
      <c r="F681" s="37"/>
      <c r="G681" s="37"/>
      <c r="H681" s="38"/>
      <c r="I681" s="39"/>
      <c r="J681" s="40"/>
      <c r="K681" s="37"/>
    </row>
    <row r="682" ht="15.75" customHeight="1">
      <c r="A682" s="35"/>
      <c r="B682" s="35"/>
      <c r="C682" s="35"/>
      <c r="D682" s="36"/>
      <c r="E682" s="37"/>
      <c r="F682" s="37"/>
      <c r="G682" s="37"/>
      <c r="H682" s="38"/>
      <c r="I682" s="39"/>
      <c r="J682" s="40"/>
      <c r="K682" s="37"/>
    </row>
    <row r="683" ht="15.75" customHeight="1">
      <c r="A683" s="35"/>
      <c r="B683" s="35"/>
      <c r="C683" s="35"/>
      <c r="D683" s="36"/>
      <c r="E683" s="37"/>
      <c r="F683" s="37"/>
      <c r="G683" s="37"/>
      <c r="H683" s="38"/>
      <c r="I683" s="39"/>
      <c r="J683" s="40"/>
      <c r="K683" s="37"/>
    </row>
    <row r="684" ht="15.75" customHeight="1">
      <c r="A684" s="35"/>
      <c r="B684" s="35"/>
      <c r="C684" s="35"/>
      <c r="D684" s="36"/>
      <c r="E684" s="37"/>
      <c r="F684" s="37"/>
      <c r="G684" s="37"/>
      <c r="H684" s="38"/>
      <c r="I684" s="39"/>
      <c r="J684" s="40"/>
      <c r="K684" s="37"/>
    </row>
    <row r="685" ht="15.75" customHeight="1">
      <c r="A685" s="35"/>
      <c r="B685" s="35"/>
      <c r="C685" s="35"/>
      <c r="D685" s="36"/>
      <c r="E685" s="37"/>
      <c r="F685" s="37"/>
      <c r="G685" s="37"/>
      <c r="H685" s="38"/>
      <c r="I685" s="39"/>
      <c r="J685" s="40"/>
      <c r="K685" s="37"/>
    </row>
    <row r="686" ht="15.75" customHeight="1">
      <c r="A686" s="35"/>
      <c r="B686" s="35"/>
      <c r="C686" s="35"/>
      <c r="D686" s="36"/>
      <c r="E686" s="37"/>
      <c r="F686" s="37"/>
      <c r="G686" s="37"/>
      <c r="H686" s="38"/>
      <c r="I686" s="39"/>
      <c r="J686" s="40"/>
      <c r="K686" s="37"/>
    </row>
    <row r="687" ht="15.75" customHeight="1">
      <c r="A687" s="35"/>
      <c r="B687" s="35"/>
      <c r="C687" s="35"/>
      <c r="D687" s="36"/>
      <c r="E687" s="37"/>
      <c r="F687" s="37"/>
      <c r="G687" s="37"/>
      <c r="H687" s="38"/>
      <c r="I687" s="39"/>
      <c r="J687" s="40"/>
      <c r="K687" s="37"/>
    </row>
    <row r="688" ht="15.75" customHeight="1">
      <c r="A688" s="35"/>
      <c r="B688" s="35"/>
      <c r="C688" s="35"/>
      <c r="D688" s="36"/>
      <c r="E688" s="37"/>
      <c r="F688" s="37"/>
      <c r="G688" s="37"/>
      <c r="H688" s="38"/>
      <c r="I688" s="39"/>
      <c r="J688" s="40"/>
      <c r="K688" s="37"/>
    </row>
    <row r="689" ht="15.75" customHeight="1">
      <c r="A689" s="35"/>
      <c r="B689" s="35"/>
      <c r="C689" s="35"/>
      <c r="D689" s="36"/>
      <c r="E689" s="37"/>
      <c r="F689" s="37"/>
      <c r="G689" s="37"/>
      <c r="H689" s="38"/>
      <c r="I689" s="39"/>
      <c r="J689" s="40"/>
      <c r="K689" s="37"/>
    </row>
    <row r="690" ht="15.75" customHeight="1">
      <c r="A690" s="35"/>
      <c r="B690" s="35"/>
      <c r="C690" s="35"/>
      <c r="D690" s="36"/>
      <c r="E690" s="37"/>
      <c r="F690" s="37"/>
      <c r="G690" s="37"/>
      <c r="H690" s="38"/>
      <c r="I690" s="39"/>
      <c r="J690" s="40"/>
      <c r="K690" s="37"/>
    </row>
    <row r="691" ht="15.75" customHeight="1">
      <c r="A691" s="35"/>
      <c r="B691" s="35"/>
      <c r="C691" s="35"/>
      <c r="D691" s="36"/>
      <c r="E691" s="37"/>
      <c r="F691" s="37"/>
      <c r="G691" s="37"/>
      <c r="H691" s="38"/>
      <c r="I691" s="39"/>
      <c r="J691" s="40"/>
      <c r="K691" s="37"/>
    </row>
    <row r="692" ht="15.75" customHeight="1">
      <c r="A692" s="35"/>
      <c r="B692" s="35"/>
      <c r="C692" s="35"/>
      <c r="D692" s="36"/>
      <c r="E692" s="37"/>
      <c r="F692" s="37"/>
      <c r="G692" s="37"/>
      <c r="H692" s="38"/>
      <c r="I692" s="39"/>
      <c r="J692" s="40"/>
      <c r="K692" s="37"/>
    </row>
    <row r="693" ht="15.75" customHeight="1">
      <c r="A693" s="35"/>
      <c r="B693" s="35"/>
      <c r="C693" s="35"/>
      <c r="D693" s="36"/>
      <c r="E693" s="37"/>
      <c r="F693" s="37"/>
      <c r="G693" s="37"/>
      <c r="H693" s="38"/>
      <c r="I693" s="39"/>
      <c r="J693" s="40"/>
      <c r="K693" s="37"/>
    </row>
    <row r="694" ht="15.75" customHeight="1">
      <c r="A694" s="35"/>
      <c r="B694" s="35"/>
      <c r="C694" s="35"/>
      <c r="D694" s="36"/>
      <c r="E694" s="37"/>
      <c r="F694" s="37"/>
      <c r="G694" s="37"/>
      <c r="H694" s="38"/>
      <c r="I694" s="39"/>
      <c r="J694" s="40"/>
      <c r="K694" s="37"/>
    </row>
    <row r="695" ht="15.75" customHeight="1">
      <c r="A695" s="35"/>
      <c r="B695" s="35"/>
      <c r="C695" s="35"/>
      <c r="D695" s="36"/>
      <c r="E695" s="37"/>
      <c r="F695" s="37"/>
      <c r="G695" s="37"/>
      <c r="H695" s="38"/>
      <c r="I695" s="39"/>
      <c r="J695" s="40"/>
      <c r="K695" s="37"/>
    </row>
    <row r="696" ht="15.75" customHeight="1">
      <c r="A696" s="35"/>
      <c r="B696" s="35"/>
      <c r="C696" s="35"/>
      <c r="D696" s="36"/>
      <c r="E696" s="37"/>
      <c r="F696" s="37"/>
      <c r="G696" s="37"/>
      <c r="H696" s="38"/>
      <c r="I696" s="39"/>
      <c r="J696" s="40"/>
      <c r="K696" s="37"/>
    </row>
    <row r="697" ht="15.75" customHeight="1">
      <c r="A697" s="35"/>
      <c r="B697" s="35"/>
      <c r="C697" s="35"/>
      <c r="D697" s="36"/>
      <c r="E697" s="37"/>
      <c r="F697" s="37"/>
      <c r="G697" s="37"/>
      <c r="H697" s="38"/>
      <c r="I697" s="39"/>
      <c r="J697" s="40"/>
      <c r="K697" s="37"/>
    </row>
    <row r="698" ht="15.75" customHeight="1">
      <c r="A698" s="35"/>
      <c r="B698" s="35"/>
      <c r="C698" s="35"/>
      <c r="D698" s="36"/>
      <c r="E698" s="37"/>
      <c r="F698" s="37"/>
      <c r="G698" s="37"/>
      <c r="H698" s="38"/>
      <c r="I698" s="39"/>
      <c r="J698" s="40"/>
      <c r="K698" s="37"/>
    </row>
    <row r="699" ht="15.75" customHeight="1">
      <c r="A699" s="35"/>
      <c r="B699" s="35"/>
      <c r="C699" s="35"/>
      <c r="D699" s="36"/>
      <c r="E699" s="37"/>
      <c r="F699" s="37"/>
      <c r="G699" s="37"/>
      <c r="H699" s="38"/>
      <c r="I699" s="39"/>
      <c r="J699" s="40"/>
      <c r="K699" s="37"/>
    </row>
    <row r="700" ht="15.75" customHeight="1">
      <c r="A700" s="35"/>
      <c r="B700" s="35"/>
      <c r="C700" s="35"/>
      <c r="D700" s="36"/>
      <c r="E700" s="37"/>
      <c r="F700" s="37"/>
      <c r="G700" s="37"/>
      <c r="H700" s="38"/>
      <c r="I700" s="39"/>
      <c r="J700" s="40"/>
      <c r="K700" s="37"/>
    </row>
    <row r="701" ht="15.75" customHeight="1">
      <c r="A701" s="35"/>
      <c r="B701" s="35"/>
      <c r="C701" s="35"/>
      <c r="D701" s="36"/>
      <c r="E701" s="37"/>
      <c r="F701" s="37"/>
      <c r="G701" s="37"/>
      <c r="H701" s="38"/>
      <c r="I701" s="39"/>
      <c r="J701" s="40"/>
      <c r="K701" s="37"/>
    </row>
    <row r="702" ht="15.75" customHeight="1">
      <c r="A702" s="35"/>
      <c r="B702" s="35"/>
      <c r="C702" s="35"/>
      <c r="D702" s="36"/>
      <c r="E702" s="37"/>
      <c r="F702" s="37"/>
      <c r="G702" s="37"/>
      <c r="H702" s="38"/>
      <c r="I702" s="39"/>
      <c r="J702" s="40"/>
      <c r="K702" s="37"/>
    </row>
    <row r="703" ht="15.75" customHeight="1">
      <c r="A703" s="35"/>
      <c r="B703" s="35"/>
      <c r="C703" s="35"/>
      <c r="D703" s="36"/>
      <c r="E703" s="37"/>
      <c r="F703" s="37"/>
      <c r="G703" s="37"/>
      <c r="H703" s="38"/>
      <c r="I703" s="39"/>
      <c r="J703" s="40"/>
      <c r="K703" s="37"/>
    </row>
    <row r="704" ht="15.75" customHeight="1">
      <c r="A704" s="35"/>
      <c r="B704" s="35"/>
      <c r="C704" s="35"/>
      <c r="D704" s="36"/>
      <c r="E704" s="37"/>
      <c r="F704" s="37"/>
      <c r="G704" s="37"/>
      <c r="H704" s="38"/>
      <c r="I704" s="39"/>
      <c r="J704" s="40"/>
      <c r="K704" s="37"/>
    </row>
    <row r="705" ht="15.75" customHeight="1">
      <c r="A705" s="35"/>
      <c r="B705" s="35"/>
      <c r="C705" s="35"/>
      <c r="D705" s="36"/>
      <c r="E705" s="37"/>
      <c r="F705" s="37"/>
      <c r="G705" s="37"/>
      <c r="H705" s="38"/>
      <c r="I705" s="39"/>
      <c r="J705" s="40"/>
      <c r="K705" s="37"/>
    </row>
    <row r="706" ht="15.75" customHeight="1">
      <c r="A706" s="35"/>
      <c r="B706" s="35"/>
      <c r="C706" s="35"/>
      <c r="D706" s="36"/>
      <c r="E706" s="37"/>
      <c r="F706" s="37"/>
      <c r="G706" s="37"/>
      <c r="H706" s="38"/>
      <c r="I706" s="39"/>
      <c r="J706" s="40"/>
      <c r="K706" s="37"/>
    </row>
    <row r="707" ht="15.75" customHeight="1">
      <c r="A707" s="35"/>
      <c r="B707" s="35"/>
      <c r="C707" s="35"/>
      <c r="D707" s="36"/>
      <c r="E707" s="37"/>
      <c r="F707" s="37"/>
      <c r="G707" s="37"/>
      <c r="H707" s="38"/>
      <c r="I707" s="39"/>
      <c r="J707" s="40"/>
      <c r="K707" s="37"/>
    </row>
    <row r="708" ht="15.75" customHeight="1">
      <c r="A708" s="35"/>
      <c r="B708" s="35"/>
      <c r="C708" s="35"/>
      <c r="D708" s="36"/>
      <c r="E708" s="37"/>
      <c r="F708" s="37"/>
      <c r="G708" s="37"/>
      <c r="H708" s="38"/>
      <c r="I708" s="39"/>
      <c r="J708" s="40"/>
      <c r="K708" s="37"/>
    </row>
    <row r="709" ht="15.75" customHeight="1">
      <c r="A709" s="35"/>
      <c r="B709" s="35"/>
      <c r="C709" s="35"/>
      <c r="D709" s="36"/>
      <c r="E709" s="37"/>
      <c r="F709" s="37"/>
      <c r="G709" s="37"/>
      <c r="H709" s="38"/>
      <c r="I709" s="39"/>
      <c r="J709" s="40"/>
      <c r="K709" s="37"/>
    </row>
    <row r="710" ht="15.75" customHeight="1">
      <c r="A710" s="35"/>
      <c r="B710" s="35"/>
      <c r="C710" s="35"/>
      <c r="D710" s="36"/>
      <c r="E710" s="37"/>
      <c r="F710" s="37"/>
      <c r="G710" s="37"/>
      <c r="H710" s="38"/>
      <c r="I710" s="39"/>
      <c r="J710" s="40"/>
      <c r="K710" s="37"/>
    </row>
    <row r="711" ht="15.75" customHeight="1">
      <c r="A711" s="35"/>
      <c r="B711" s="35"/>
      <c r="C711" s="35"/>
      <c r="D711" s="36"/>
      <c r="E711" s="37"/>
      <c r="F711" s="37"/>
      <c r="G711" s="37"/>
      <c r="H711" s="38"/>
      <c r="I711" s="39"/>
      <c r="J711" s="40"/>
      <c r="K711" s="37"/>
    </row>
    <row r="712" ht="15.75" customHeight="1">
      <c r="A712" s="35"/>
      <c r="B712" s="35"/>
      <c r="C712" s="35"/>
      <c r="D712" s="36"/>
      <c r="E712" s="37"/>
      <c r="F712" s="37"/>
      <c r="G712" s="37"/>
      <c r="H712" s="38"/>
      <c r="I712" s="39"/>
      <c r="J712" s="40"/>
      <c r="K712" s="37"/>
    </row>
    <row r="713" ht="15.75" customHeight="1">
      <c r="A713" s="35"/>
      <c r="B713" s="35"/>
      <c r="C713" s="35"/>
      <c r="D713" s="36"/>
      <c r="E713" s="37"/>
      <c r="F713" s="37"/>
      <c r="G713" s="37"/>
      <c r="H713" s="38"/>
      <c r="I713" s="39"/>
      <c r="J713" s="40"/>
      <c r="K713" s="37"/>
    </row>
    <row r="714" ht="15.75" customHeight="1">
      <c r="A714" s="35"/>
      <c r="B714" s="35"/>
      <c r="C714" s="35"/>
      <c r="D714" s="36"/>
      <c r="E714" s="37"/>
      <c r="F714" s="37"/>
      <c r="G714" s="37"/>
      <c r="H714" s="38"/>
      <c r="I714" s="39"/>
      <c r="J714" s="40"/>
      <c r="K714" s="37"/>
    </row>
    <row r="715" ht="15.75" customHeight="1">
      <c r="A715" s="35"/>
      <c r="B715" s="35"/>
      <c r="C715" s="35"/>
      <c r="D715" s="36"/>
      <c r="E715" s="37"/>
      <c r="F715" s="37"/>
      <c r="G715" s="37"/>
      <c r="H715" s="38"/>
      <c r="I715" s="39"/>
      <c r="J715" s="40"/>
      <c r="K715" s="37"/>
    </row>
    <row r="716" ht="15.75" customHeight="1">
      <c r="A716" s="35"/>
      <c r="B716" s="35"/>
      <c r="C716" s="35"/>
      <c r="D716" s="36"/>
      <c r="E716" s="37"/>
      <c r="F716" s="37"/>
      <c r="G716" s="37"/>
      <c r="H716" s="38"/>
      <c r="I716" s="39"/>
      <c r="J716" s="40"/>
      <c r="K716" s="37"/>
    </row>
    <row r="717" ht="15.75" customHeight="1">
      <c r="A717" s="35"/>
      <c r="B717" s="35"/>
      <c r="C717" s="35"/>
      <c r="D717" s="36"/>
      <c r="E717" s="37"/>
      <c r="F717" s="37"/>
      <c r="G717" s="37"/>
      <c r="H717" s="38"/>
      <c r="I717" s="39"/>
      <c r="J717" s="40"/>
      <c r="K717" s="37"/>
    </row>
    <row r="718" ht="15.75" customHeight="1">
      <c r="A718" s="35"/>
      <c r="B718" s="35"/>
      <c r="C718" s="35"/>
      <c r="D718" s="36"/>
      <c r="E718" s="37"/>
      <c r="F718" s="37"/>
      <c r="G718" s="37"/>
      <c r="H718" s="38"/>
      <c r="I718" s="39"/>
      <c r="J718" s="40"/>
      <c r="K718" s="37"/>
    </row>
    <row r="719" ht="15.75" customHeight="1">
      <c r="A719" s="35"/>
      <c r="B719" s="35"/>
      <c r="C719" s="35"/>
      <c r="D719" s="36"/>
      <c r="E719" s="37"/>
      <c r="F719" s="37"/>
      <c r="G719" s="37"/>
      <c r="H719" s="38"/>
      <c r="I719" s="39"/>
      <c r="J719" s="40"/>
      <c r="K719" s="37"/>
    </row>
    <row r="720" ht="15.75" customHeight="1">
      <c r="A720" s="35"/>
      <c r="B720" s="35"/>
      <c r="C720" s="35"/>
      <c r="D720" s="36"/>
      <c r="E720" s="37"/>
      <c r="F720" s="37"/>
      <c r="G720" s="37"/>
      <c r="H720" s="38"/>
      <c r="I720" s="39"/>
      <c r="J720" s="40"/>
      <c r="K720" s="37"/>
    </row>
    <row r="721" ht="15.75" customHeight="1">
      <c r="A721" s="35"/>
      <c r="B721" s="35"/>
      <c r="C721" s="35"/>
      <c r="D721" s="36"/>
      <c r="E721" s="37"/>
      <c r="F721" s="37"/>
      <c r="G721" s="37"/>
      <c r="H721" s="38"/>
      <c r="I721" s="39"/>
      <c r="J721" s="40"/>
      <c r="K721" s="37"/>
    </row>
    <row r="722" ht="15.75" customHeight="1">
      <c r="A722" s="35"/>
      <c r="B722" s="35"/>
      <c r="C722" s="35"/>
      <c r="D722" s="36"/>
      <c r="E722" s="37"/>
      <c r="F722" s="37"/>
      <c r="G722" s="37"/>
      <c r="H722" s="38"/>
      <c r="I722" s="39"/>
      <c r="J722" s="40"/>
      <c r="K722" s="37"/>
    </row>
    <row r="723" ht="15.75" customHeight="1">
      <c r="A723" s="35"/>
      <c r="B723" s="35"/>
      <c r="C723" s="35"/>
      <c r="D723" s="36"/>
      <c r="E723" s="37"/>
      <c r="F723" s="37"/>
      <c r="G723" s="37"/>
      <c r="H723" s="38"/>
      <c r="I723" s="39"/>
      <c r="J723" s="40"/>
      <c r="K723" s="37"/>
    </row>
    <row r="724" ht="15.75" customHeight="1">
      <c r="A724" s="35"/>
      <c r="B724" s="35"/>
      <c r="C724" s="35"/>
      <c r="D724" s="36"/>
      <c r="E724" s="37"/>
      <c r="F724" s="37"/>
      <c r="G724" s="37"/>
      <c r="H724" s="38"/>
      <c r="I724" s="39"/>
      <c r="J724" s="40"/>
      <c r="K724" s="37"/>
    </row>
    <row r="725" ht="15.75" customHeight="1">
      <c r="A725" s="35"/>
      <c r="B725" s="35"/>
      <c r="C725" s="35"/>
      <c r="D725" s="36"/>
      <c r="E725" s="37"/>
      <c r="F725" s="37"/>
      <c r="G725" s="37"/>
      <c r="H725" s="38"/>
      <c r="I725" s="39"/>
      <c r="J725" s="40"/>
      <c r="K725" s="37"/>
    </row>
    <row r="726" ht="15.75" customHeight="1">
      <c r="A726" s="35"/>
      <c r="B726" s="35"/>
      <c r="C726" s="35"/>
      <c r="D726" s="36"/>
      <c r="E726" s="37"/>
      <c r="F726" s="37"/>
      <c r="G726" s="37"/>
      <c r="H726" s="38"/>
      <c r="I726" s="39"/>
      <c r="J726" s="40"/>
      <c r="K726" s="37"/>
    </row>
    <row r="727" ht="15.75" customHeight="1">
      <c r="A727" s="35"/>
      <c r="B727" s="35"/>
      <c r="C727" s="35"/>
      <c r="D727" s="36"/>
      <c r="E727" s="37"/>
      <c r="F727" s="37"/>
      <c r="G727" s="37"/>
      <c r="H727" s="38"/>
      <c r="I727" s="39"/>
      <c r="J727" s="40"/>
      <c r="K727" s="37"/>
    </row>
    <row r="728" ht="15.75" customHeight="1">
      <c r="A728" s="35"/>
      <c r="B728" s="35"/>
      <c r="C728" s="35"/>
      <c r="D728" s="36"/>
      <c r="E728" s="37"/>
      <c r="F728" s="37"/>
      <c r="G728" s="37"/>
      <c r="H728" s="38"/>
      <c r="I728" s="39"/>
      <c r="J728" s="40"/>
      <c r="K728" s="37"/>
    </row>
    <row r="729" ht="15.75" customHeight="1">
      <c r="A729" s="35"/>
      <c r="B729" s="35"/>
      <c r="C729" s="35"/>
      <c r="D729" s="36"/>
      <c r="E729" s="37"/>
      <c r="F729" s="37"/>
      <c r="G729" s="37"/>
      <c r="H729" s="38"/>
      <c r="I729" s="39"/>
      <c r="J729" s="40"/>
      <c r="K729" s="37"/>
    </row>
    <row r="730" ht="15.75" customHeight="1">
      <c r="A730" s="35"/>
      <c r="B730" s="35"/>
      <c r="C730" s="35"/>
      <c r="D730" s="36"/>
      <c r="E730" s="37"/>
      <c r="F730" s="37"/>
      <c r="G730" s="37"/>
      <c r="H730" s="38"/>
      <c r="I730" s="39"/>
      <c r="J730" s="40"/>
      <c r="K730" s="37"/>
    </row>
    <row r="731" ht="15.75" customHeight="1">
      <c r="A731" s="35"/>
      <c r="B731" s="35"/>
      <c r="C731" s="35"/>
      <c r="D731" s="36"/>
      <c r="E731" s="37"/>
      <c r="F731" s="37"/>
      <c r="G731" s="37"/>
      <c r="H731" s="38"/>
      <c r="I731" s="39"/>
      <c r="J731" s="40"/>
      <c r="K731" s="37"/>
    </row>
    <row r="732" ht="15.75" customHeight="1">
      <c r="A732" s="35"/>
      <c r="B732" s="35"/>
      <c r="C732" s="35"/>
      <c r="D732" s="36"/>
      <c r="E732" s="37"/>
      <c r="F732" s="37"/>
      <c r="G732" s="37"/>
      <c r="H732" s="38"/>
      <c r="I732" s="39"/>
      <c r="J732" s="40"/>
      <c r="K732" s="37"/>
    </row>
    <row r="733" ht="15.75" customHeight="1">
      <c r="A733" s="35"/>
      <c r="B733" s="35"/>
      <c r="C733" s="35"/>
      <c r="D733" s="36"/>
      <c r="E733" s="37"/>
      <c r="F733" s="37"/>
      <c r="G733" s="37"/>
      <c r="H733" s="38"/>
      <c r="I733" s="39"/>
      <c r="J733" s="40"/>
      <c r="K733" s="37"/>
    </row>
    <row r="734" ht="15.75" customHeight="1">
      <c r="A734" s="35"/>
      <c r="B734" s="35"/>
      <c r="C734" s="35"/>
      <c r="D734" s="36"/>
      <c r="E734" s="37"/>
      <c r="F734" s="37"/>
      <c r="G734" s="37"/>
      <c r="H734" s="38"/>
      <c r="I734" s="39"/>
      <c r="J734" s="40"/>
      <c r="K734" s="37"/>
    </row>
    <row r="735" ht="15.75" customHeight="1">
      <c r="A735" s="35"/>
      <c r="B735" s="35"/>
      <c r="C735" s="35"/>
      <c r="D735" s="36"/>
      <c r="E735" s="37"/>
      <c r="F735" s="37"/>
      <c r="G735" s="37"/>
      <c r="H735" s="38"/>
      <c r="I735" s="39"/>
      <c r="J735" s="40"/>
      <c r="K735" s="37"/>
    </row>
    <row r="736" ht="15.75" customHeight="1">
      <c r="A736" s="35"/>
      <c r="B736" s="35"/>
      <c r="C736" s="35"/>
      <c r="D736" s="36"/>
      <c r="E736" s="37"/>
      <c r="F736" s="37"/>
      <c r="G736" s="37"/>
      <c r="H736" s="38"/>
      <c r="I736" s="39"/>
      <c r="J736" s="40"/>
      <c r="K736" s="37"/>
    </row>
    <row r="737" ht="15.75" customHeight="1">
      <c r="A737" s="35"/>
      <c r="B737" s="35"/>
      <c r="C737" s="35"/>
      <c r="D737" s="36"/>
      <c r="E737" s="37"/>
      <c r="F737" s="37"/>
      <c r="G737" s="37"/>
      <c r="H737" s="38"/>
      <c r="I737" s="39"/>
      <c r="J737" s="40"/>
      <c r="K737" s="37"/>
    </row>
    <row r="738" ht="15.75" customHeight="1">
      <c r="A738" s="35"/>
      <c r="B738" s="35"/>
      <c r="C738" s="35"/>
      <c r="D738" s="36"/>
      <c r="E738" s="37"/>
      <c r="F738" s="37"/>
      <c r="G738" s="37"/>
      <c r="H738" s="38"/>
      <c r="I738" s="39"/>
      <c r="J738" s="40"/>
      <c r="K738" s="37"/>
    </row>
    <row r="739" ht="15.75" customHeight="1">
      <c r="A739" s="35"/>
      <c r="B739" s="35"/>
      <c r="C739" s="35"/>
      <c r="D739" s="36"/>
      <c r="E739" s="37"/>
      <c r="F739" s="37"/>
      <c r="G739" s="37"/>
      <c r="H739" s="38"/>
      <c r="I739" s="39"/>
      <c r="J739" s="40"/>
      <c r="K739" s="37"/>
    </row>
    <row r="740" ht="15.75" customHeight="1">
      <c r="A740" s="35"/>
      <c r="B740" s="35"/>
      <c r="C740" s="35"/>
      <c r="D740" s="36"/>
      <c r="E740" s="37"/>
      <c r="F740" s="37"/>
      <c r="G740" s="37"/>
      <c r="H740" s="38"/>
      <c r="I740" s="39"/>
      <c r="J740" s="40"/>
      <c r="K740" s="37"/>
    </row>
    <row r="741" ht="15.75" customHeight="1">
      <c r="A741" s="35"/>
      <c r="B741" s="35"/>
      <c r="C741" s="35"/>
      <c r="D741" s="36"/>
      <c r="E741" s="37"/>
      <c r="F741" s="37"/>
      <c r="G741" s="37"/>
      <c r="H741" s="38"/>
      <c r="I741" s="39"/>
      <c r="J741" s="40"/>
      <c r="K741" s="37"/>
    </row>
    <row r="742" ht="15.75" customHeight="1">
      <c r="A742" s="35"/>
      <c r="B742" s="35"/>
      <c r="C742" s="35"/>
      <c r="D742" s="36"/>
      <c r="E742" s="37"/>
      <c r="F742" s="37"/>
      <c r="G742" s="37"/>
      <c r="H742" s="38"/>
      <c r="I742" s="39"/>
      <c r="J742" s="40"/>
      <c r="K742" s="37"/>
    </row>
    <row r="743" ht="15.75" customHeight="1">
      <c r="A743" s="35"/>
      <c r="B743" s="35"/>
      <c r="C743" s="35"/>
      <c r="D743" s="36"/>
      <c r="E743" s="37"/>
      <c r="F743" s="37"/>
      <c r="G743" s="37"/>
      <c r="H743" s="38"/>
      <c r="I743" s="39"/>
      <c r="J743" s="40"/>
      <c r="K743" s="37"/>
    </row>
    <row r="744" ht="15.75" customHeight="1">
      <c r="A744" s="35"/>
      <c r="B744" s="35"/>
      <c r="C744" s="35"/>
      <c r="D744" s="36"/>
      <c r="E744" s="37"/>
      <c r="F744" s="37"/>
      <c r="G744" s="37"/>
      <c r="H744" s="38"/>
      <c r="I744" s="39"/>
      <c r="J744" s="40"/>
      <c r="K744" s="37"/>
    </row>
    <row r="745" ht="15.75" customHeight="1">
      <c r="A745" s="35"/>
      <c r="B745" s="35"/>
      <c r="C745" s="35"/>
      <c r="D745" s="36"/>
      <c r="E745" s="37"/>
      <c r="F745" s="37"/>
      <c r="G745" s="37"/>
      <c r="H745" s="38"/>
      <c r="I745" s="39"/>
      <c r="J745" s="40"/>
      <c r="K745" s="37"/>
    </row>
    <row r="746" ht="15.75" customHeight="1">
      <c r="A746" s="35"/>
      <c r="B746" s="35"/>
      <c r="C746" s="35"/>
      <c r="D746" s="36"/>
      <c r="E746" s="37"/>
      <c r="F746" s="37"/>
      <c r="G746" s="37"/>
      <c r="H746" s="38"/>
      <c r="I746" s="39"/>
      <c r="J746" s="40"/>
      <c r="K746" s="37"/>
    </row>
    <row r="747" ht="15.75" customHeight="1">
      <c r="A747" s="35"/>
      <c r="B747" s="35"/>
      <c r="C747" s="35"/>
      <c r="D747" s="36"/>
      <c r="E747" s="37"/>
      <c r="F747" s="37"/>
      <c r="G747" s="37"/>
      <c r="H747" s="38"/>
      <c r="I747" s="39"/>
      <c r="J747" s="40"/>
      <c r="K747" s="37"/>
    </row>
    <row r="748" ht="15.75" customHeight="1">
      <c r="A748" s="35"/>
      <c r="B748" s="35"/>
      <c r="C748" s="35"/>
      <c r="D748" s="36"/>
      <c r="E748" s="37"/>
      <c r="F748" s="37"/>
      <c r="G748" s="37"/>
      <c r="H748" s="38"/>
      <c r="I748" s="39"/>
      <c r="J748" s="40"/>
      <c r="K748" s="37"/>
    </row>
    <row r="749" ht="15.75" customHeight="1">
      <c r="A749" s="35"/>
      <c r="B749" s="35"/>
      <c r="C749" s="35"/>
      <c r="D749" s="36"/>
      <c r="E749" s="37"/>
      <c r="F749" s="37"/>
      <c r="G749" s="37"/>
      <c r="H749" s="38"/>
      <c r="I749" s="39"/>
      <c r="J749" s="40"/>
      <c r="K749" s="37"/>
    </row>
    <row r="750" ht="15.75" customHeight="1">
      <c r="A750" s="35"/>
      <c r="B750" s="35"/>
      <c r="C750" s="35"/>
      <c r="D750" s="36"/>
      <c r="E750" s="37"/>
      <c r="F750" s="37"/>
      <c r="G750" s="37"/>
      <c r="H750" s="38"/>
      <c r="I750" s="39"/>
      <c r="J750" s="40"/>
      <c r="K750" s="37"/>
    </row>
    <row r="751" ht="15.75" customHeight="1">
      <c r="A751" s="35"/>
      <c r="B751" s="35"/>
      <c r="C751" s="35"/>
      <c r="D751" s="36"/>
      <c r="E751" s="37"/>
      <c r="F751" s="37"/>
      <c r="G751" s="37"/>
      <c r="H751" s="38"/>
      <c r="I751" s="39"/>
      <c r="J751" s="40"/>
      <c r="K751" s="37"/>
    </row>
    <row r="752" ht="15.75" customHeight="1">
      <c r="A752" s="35"/>
      <c r="B752" s="35"/>
      <c r="C752" s="35"/>
      <c r="D752" s="36"/>
      <c r="E752" s="37"/>
      <c r="F752" s="37"/>
      <c r="G752" s="37"/>
      <c r="H752" s="38"/>
      <c r="I752" s="39"/>
      <c r="J752" s="40"/>
      <c r="K752" s="37"/>
    </row>
    <row r="753" ht="15.75" customHeight="1">
      <c r="A753" s="35"/>
      <c r="B753" s="35"/>
      <c r="C753" s="35"/>
      <c r="D753" s="36"/>
      <c r="E753" s="37"/>
      <c r="F753" s="37"/>
      <c r="G753" s="37"/>
      <c r="H753" s="38"/>
      <c r="I753" s="39"/>
      <c r="J753" s="40"/>
      <c r="K753" s="37"/>
    </row>
    <row r="754" ht="15.75" customHeight="1">
      <c r="A754" s="35"/>
      <c r="B754" s="35"/>
      <c r="C754" s="35"/>
      <c r="D754" s="36"/>
      <c r="E754" s="37"/>
      <c r="F754" s="37"/>
      <c r="G754" s="37"/>
      <c r="H754" s="38"/>
      <c r="I754" s="39"/>
      <c r="J754" s="40"/>
      <c r="K754" s="37"/>
    </row>
    <row r="755" ht="15.75" customHeight="1">
      <c r="A755" s="35"/>
      <c r="B755" s="35"/>
      <c r="C755" s="35"/>
      <c r="D755" s="36"/>
      <c r="E755" s="37"/>
      <c r="F755" s="37"/>
      <c r="G755" s="37"/>
      <c r="H755" s="38"/>
      <c r="I755" s="39"/>
      <c r="J755" s="40"/>
      <c r="K755" s="37"/>
    </row>
    <row r="756" ht="15.75" customHeight="1">
      <c r="A756" s="35"/>
      <c r="B756" s="35"/>
      <c r="C756" s="35"/>
      <c r="D756" s="36"/>
      <c r="E756" s="37"/>
      <c r="F756" s="37"/>
      <c r="G756" s="37"/>
      <c r="H756" s="38"/>
      <c r="I756" s="39"/>
      <c r="J756" s="40"/>
      <c r="K756" s="37"/>
    </row>
    <row r="757" ht="15.75" customHeight="1">
      <c r="A757" s="35"/>
      <c r="B757" s="35"/>
      <c r="C757" s="35"/>
      <c r="D757" s="36"/>
      <c r="E757" s="37"/>
      <c r="F757" s="37"/>
      <c r="G757" s="37"/>
      <c r="H757" s="38"/>
      <c r="I757" s="39"/>
      <c r="J757" s="40"/>
      <c r="K757" s="37"/>
    </row>
    <row r="758" ht="15.75" customHeight="1">
      <c r="A758" s="35"/>
      <c r="B758" s="35"/>
      <c r="C758" s="35"/>
      <c r="D758" s="36"/>
      <c r="E758" s="37"/>
      <c r="F758" s="37"/>
      <c r="G758" s="37"/>
      <c r="H758" s="38"/>
      <c r="I758" s="39"/>
      <c r="J758" s="40"/>
      <c r="K758" s="37"/>
    </row>
    <row r="759" ht="15.75" customHeight="1">
      <c r="A759" s="35"/>
      <c r="B759" s="35"/>
      <c r="C759" s="35"/>
      <c r="D759" s="36"/>
      <c r="E759" s="37"/>
      <c r="F759" s="37"/>
      <c r="G759" s="37"/>
      <c r="H759" s="38"/>
      <c r="I759" s="39"/>
      <c r="J759" s="40"/>
      <c r="K759" s="37"/>
    </row>
    <row r="760" ht="15.75" customHeight="1">
      <c r="A760" s="35"/>
      <c r="B760" s="35"/>
      <c r="C760" s="35"/>
      <c r="D760" s="36"/>
      <c r="E760" s="37"/>
      <c r="F760" s="37"/>
      <c r="G760" s="37"/>
      <c r="H760" s="38"/>
      <c r="I760" s="39"/>
      <c r="J760" s="40"/>
      <c r="K760" s="37"/>
    </row>
    <row r="761" ht="15.75" customHeight="1">
      <c r="A761" s="35"/>
      <c r="B761" s="35"/>
      <c r="C761" s="35"/>
      <c r="D761" s="36"/>
      <c r="E761" s="37"/>
      <c r="F761" s="37"/>
      <c r="G761" s="37"/>
      <c r="H761" s="38"/>
      <c r="I761" s="39"/>
      <c r="J761" s="40"/>
      <c r="K761" s="37"/>
    </row>
    <row r="762" ht="15.75" customHeight="1">
      <c r="A762" s="35"/>
      <c r="B762" s="35"/>
      <c r="C762" s="35"/>
      <c r="D762" s="36"/>
      <c r="E762" s="37"/>
      <c r="F762" s="37"/>
      <c r="G762" s="37"/>
      <c r="H762" s="38"/>
      <c r="I762" s="39"/>
      <c r="J762" s="40"/>
      <c r="K762" s="37"/>
    </row>
    <row r="763" ht="15.75" customHeight="1">
      <c r="A763" s="35"/>
      <c r="B763" s="35"/>
      <c r="C763" s="35"/>
      <c r="D763" s="36"/>
      <c r="E763" s="37"/>
      <c r="F763" s="37"/>
      <c r="G763" s="37"/>
      <c r="H763" s="38"/>
      <c r="I763" s="39"/>
      <c r="J763" s="40"/>
      <c r="K763" s="37"/>
    </row>
    <row r="764" ht="15.75" customHeight="1">
      <c r="A764" s="35"/>
      <c r="B764" s="35"/>
      <c r="C764" s="35"/>
      <c r="D764" s="36"/>
      <c r="E764" s="37"/>
      <c r="F764" s="37"/>
      <c r="G764" s="37"/>
      <c r="H764" s="38"/>
      <c r="I764" s="39"/>
      <c r="J764" s="40"/>
      <c r="K764" s="37"/>
    </row>
    <row r="765" ht="15.75" customHeight="1">
      <c r="A765" s="35"/>
      <c r="B765" s="35"/>
      <c r="C765" s="35"/>
      <c r="D765" s="36"/>
      <c r="E765" s="37"/>
      <c r="F765" s="37"/>
      <c r="G765" s="37"/>
      <c r="H765" s="38"/>
      <c r="I765" s="39"/>
      <c r="J765" s="40"/>
      <c r="K765" s="37"/>
    </row>
    <row r="766" ht="15.75" customHeight="1">
      <c r="A766" s="35"/>
      <c r="B766" s="35"/>
      <c r="C766" s="35"/>
      <c r="D766" s="36"/>
      <c r="E766" s="37"/>
      <c r="F766" s="37"/>
      <c r="G766" s="37"/>
      <c r="H766" s="38"/>
      <c r="I766" s="39"/>
      <c r="J766" s="40"/>
      <c r="K766" s="37"/>
    </row>
    <row r="767" ht="15.75" customHeight="1">
      <c r="A767" s="35"/>
      <c r="B767" s="35"/>
      <c r="C767" s="35"/>
      <c r="D767" s="36"/>
      <c r="E767" s="37"/>
      <c r="F767" s="37"/>
      <c r="G767" s="37"/>
      <c r="H767" s="38"/>
      <c r="I767" s="39"/>
      <c r="J767" s="40"/>
      <c r="K767" s="37"/>
    </row>
    <row r="768" ht="15.75" customHeight="1">
      <c r="A768" s="35"/>
      <c r="B768" s="35"/>
      <c r="C768" s="35"/>
      <c r="D768" s="36"/>
      <c r="E768" s="37"/>
      <c r="F768" s="37"/>
      <c r="G768" s="37"/>
      <c r="H768" s="38"/>
      <c r="I768" s="39"/>
      <c r="J768" s="40"/>
      <c r="K768" s="37"/>
    </row>
    <row r="769" ht="15.75" customHeight="1">
      <c r="A769" s="35"/>
      <c r="B769" s="35"/>
      <c r="C769" s="35"/>
      <c r="D769" s="36"/>
      <c r="E769" s="37"/>
      <c r="F769" s="37"/>
      <c r="G769" s="37"/>
      <c r="H769" s="38"/>
      <c r="I769" s="39"/>
      <c r="J769" s="40"/>
      <c r="K769" s="37"/>
    </row>
    <row r="770" ht="15.75" customHeight="1">
      <c r="A770" s="35"/>
      <c r="B770" s="35"/>
      <c r="C770" s="35"/>
      <c r="D770" s="36"/>
      <c r="E770" s="37"/>
      <c r="F770" s="37"/>
      <c r="G770" s="37"/>
      <c r="H770" s="38"/>
      <c r="I770" s="39"/>
      <c r="J770" s="40"/>
      <c r="K770" s="37"/>
    </row>
    <row r="771" ht="15.75" customHeight="1">
      <c r="A771" s="35"/>
      <c r="B771" s="35"/>
      <c r="C771" s="35"/>
      <c r="D771" s="36"/>
      <c r="E771" s="37"/>
      <c r="F771" s="37"/>
      <c r="G771" s="37"/>
      <c r="H771" s="38"/>
      <c r="I771" s="39"/>
      <c r="J771" s="40"/>
      <c r="K771" s="37"/>
    </row>
    <row r="772" ht="15.75" customHeight="1">
      <c r="A772" s="35"/>
      <c r="B772" s="35"/>
      <c r="C772" s="35"/>
      <c r="D772" s="36"/>
      <c r="E772" s="37"/>
      <c r="F772" s="37"/>
      <c r="G772" s="37"/>
      <c r="H772" s="38"/>
      <c r="I772" s="39"/>
      <c r="J772" s="40"/>
      <c r="K772" s="37"/>
    </row>
    <row r="773" ht="15.75" customHeight="1">
      <c r="A773" s="35"/>
      <c r="B773" s="35"/>
      <c r="C773" s="35"/>
      <c r="D773" s="36"/>
      <c r="E773" s="37"/>
      <c r="F773" s="37"/>
      <c r="G773" s="37"/>
      <c r="H773" s="38"/>
      <c r="I773" s="39"/>
      <c r="J773" s="40"/>
      <c r="K773" s="37"/>
    </row>
    <row r="774" ht="15.75" customHeight="1">
      <c r="A774" s="35"/>
      <c r="B774" s="35"/>
      <c r="C774" s="35"/>
      <c r="D774" s="36"/>
      <c r="E774" s="37"/>
      <c r="F774" s="37"/>
      <c r="G774" s="37"/>
      <c r="H774" s="38"/>
      <c r="I774" s="39"/>
      <c r="J774" s="40"/>
      <c r="K774" s="37"/>
    </row>
    <row r="775" ht="15.75" customHeight="1">
      <c r="A775" s="35"/>
      <c r="B775" s="35"/>
      <c r="C775" s="35"/>
      <c r="D775" s="36"/>
      <c r="E775" s="37"/>
      <c r="F775" s="37"/>
      <c r="G775" s="37"/>
      <c r="H775" s="38"/>
      <c r="I775" s="39"/>
      <c r="J775" s="40"/>
      <c r="K775" s="37"/>
    </row>
    <row r="776" ht="15.75" customHeight="1">
      <c r="A776" s="35"/>
      <c r="B776" s="35"/>
      <c r="C776" s="35"/>
      <c r="D776" s="36"/>
      <c r="E776" s="37"/>
      <c r="F776" s="37"/>
      <c r="G776" s="37"/>
      <c r="H776" s="38"/>
      <c r="I776" s="39"/>
      <c r="J776" s="40"/>
      <c r="K776" s="37"/>
    </row>
    <row r="777" ht="15.75" customHeight="1">
      <c r="A777" s="35"/>
      <c r="B777" s="35"/>
      <c r="C777" s="35"/>
      <c r="D777" s="36"/>
      <c r="E777" s="37"/>
      <c r="F777" s="37"/>
      <c r="G777" s="37"/>
      <c r="H777" s="38"/>
      <c r="I777" s="39"/>
      <c r="J777" s="40"/>
      <c r="K777" s="37"/>
    </row>
    <row r="778" ht="15.75" customHeight="1">
      <c r="A778" s="35"/>
      <c r="B778" s="35"/>
      <c r="C778" s="35"/>
      <c r="D778" s="36"/>
      <c r="E778" s="37"/>
      <c r="F778" s="37"/>
      <c r="G778" s="37"/>
      <c r="H778" s="38"/>
      <c r="I778" s="39"/>
      <c r="J778" s="40"/>
      <c r="K778" s="37"/>
    </row>
    <row r="779" ht="15.75" customHeight="1">
      <c r="A779" s="35"/>
      <c r="B779" s="35"/>
      <c r="C779" s="35"/>
      <c r="D779" s="36"/>
      <c r="E779" s="37"/>
      <c r="F779" s="37"/>
      <c r="G779" s="37"/>
      <c r="H779" s="38"/>
      <c r="I779" s="39"/>
      <c r="J779" s="40"/>
      <c r="K779" s="37"/>
    </row>
    <row r="780" ht="15.75" customHeight="1">
      <c r="A780" s="35"/>
      <c r="B780" s="35"/>
      <c r="C780" s="35"/>
      <c r="D780" s="36"/>
      <c r="E780" s="37"/>
      <c r="F780" s="37"/>
      <c r="G780" s="37"/>
      <c r="H780" s="38"/>
      <c r="I780" s="39"/>
      <c r="J780" s="40"/>
      <c r="K780" s="37"/>
    </row>
    <row r="781" ht="15.75" customHeight="1">
      <c r="A781" s="35"/>
      <c r="B781" s="35"/>
      <c r="C781" s="35"/>
      <c r="D781" s="36"/>
      <c r="E781" s="37"/>
      <c r="F781" s="37"/>
      <c r="G781" s="37"/>
      <c r="H781" s="38"/>
      <c r="I781" s="39"/>
      <c r="J781" s="40"/>
      <c r="K781" s="37"/>
    </row>
    <row r="782" ht="15.75" customHeight="1">
      <c r="A782" s="35"/>
      <c r="B782" s="35"/>
      <c r="C782" s="35"/>
      <c r="D782" s="36"/>
      <c r="E782" s="37"/>
      <c r="F782" s="37"/>
      <c r="G782" s="37"/>
      <c r="H782" s="38"/>
      <c r="I782" s="39"/>
      <c r="J782" s="40"/>
      <c r="K782" s="37"/>
    </row>
    <row r="783" ht="15.75" customHeight="1">
      <c r="A783" s="35"/>
      <c r="B783" s="35"/>
      <c r="C783" s="35"/>
      <c r="D783" s="36"/>
      <c r="E783" s="37"/>
      <c r="F783" s="37"/>
      <c r="G783" s="37"/>
      <c r="H783" s="38"/>
      <c r="I783" s="39"/>
      <c r="J783" s="40"/>
      <c r="K783" s="37"/>
    </row>
    <row r="784" ht="15.75" customHeight="1">
      <c r="A784" s="35"/>
      <c r="B784" s="35"/>
      <c r="C784" s="35"/>
      <c r="D784" s="36"/>
      <c r="E784" s="37"/>
      <c r="F784" s="37"/>
      <c r="G784" s="37"/>
      <c r="H784" s="38"/>
      <c r="I784" s="39"/>
      <c r="J784" s="40"/>
      <c r="K784" s="37"/>
    </row>
    <row r="785" ht="15.75" customHeight="1">
      <c r="A785" s="35"/>
      <c r="B785" s="35"/>
      <c r="C785" s="35"/>
      <c r="D785" s="36"/>
      <c r="E785" s="37"/>
      <c r="F785" s="37"/>
      <c r="G785" s="37"/>
      <c r="H785" s="38"/>
      <c r="I785" s="39"/>
      <c r="J785" s="40"/>
      <c r="K785" s="37"/>
    </row>
    <row r="786" ht="15.75" customHeight="1">
      <c r="A786" s="35"/>
      <c r="B786" s="35"/>
      <c r="C786" s="35"/>
      <c r="D786" s="36"/>
      <c r="E786" s="37"/>
      <c r="F786" s="37"/>
      <c r="G786" s="37"/>
      <c r="H786" s="38"/>
      <c r="I786" s="39"/>
      <c r="J786" s="40"/>
      <c r="K786" s="37"/>
    </row>
    <row r="787" ht="15.75" customHeight="1">
      <c r="A787" s="35"/>
      <c r="B787" s="35"/>
      <c r="C787" s="35"/>
      <c r="D787" s="36"/>
      <c r="E787" s="37"/>
      <c r="F787" s="37"/>
      <c r="G787" s="37"/>
      <c r="H787" s="38"/>
      <c r="I787" s="39"/>
      <c r="J787" s="40"/>
      <c r="K787" s="37"/>
    </row>
    <row r="788" ht="15.75" customHeight="1">
      <c r="A788" s="35"/>
      <c r="B788" s="35"/>
      <c r="C788" s="35"/>
      <c r="D788" s="36"/>
      <c r="E788" s="37"/>
      <c r="F788" s="37"/>
      <c r="G788" s="37"/>
      <c r="H788" s="38"/>
      <c r="I788" s="39"/>
      <c r="J788" s="40"/>
      <c r="K788" s="37"/>
    </row>
    <row r="789" ht="15.75" customHeight="1">
      <c r="A789" s="35"/>
      <c r="B789" s="35"/>
      <c r="C789" s="35"/>
      <c r="D789" s="36"/>
      <c r="E789" s="37"/>
      <c r="F789" s="37"/>
      <c r="G789" s="37"/>
      <c r="H789" s="38"/>
      <c r="I789" s="39"/>
      <c r="J789" s="40"/>
      <c r="K789" s="37"/>
    </row>
    <row r="790" ht="15.75" customHeight="1">
      <c r="A790" s="35"/>
      <c r="B790" s="35"/>
      <c r="C790" s="35"/>
      <c r="D790" s="36"/>
      <c r="E790" s="37"/>
      <c r="F790" s="37"/>
      <c r="G790" s="37"/>
      <c r="H790" s="38"/>
      <c r="I790" s="39"/>
      <c r="J790" s="40"/>
      <c r="K790" s="37"/>
    </row>
    <row r="791" ht="15.75" customHeight="1">
      <c r="A791" s="35"/>
      <c r="B791" s="35"/>
      <c r="C791" s="35"/>
      <c r="D791" s="36"/>
      <c r="E791" s="37"/>
      <c r="F791" s="37"/>
      <c r="G791" s="37"/>
      <c r="H791" s="38"/>
      <c r="I791" s="39"/>
      <c r="J791" s="40"/>
      <c r="K791" s="37"/>
    </row>
    <row r="792" ht="15.75" customHeight="1">
      <c r="A792" s="35"/>
      <c r="B792" s="35"/>
      <c r="C792" s="35"/>
      <c r="D792" s="36"/>
      <c r="E792" s="37"/>
      <c r="F792" s="37"/>
      <c r="G792" s="37"/>
      <c r="H792" s="38"/>
      <c r="I792" s="39"/>
      <c r="J792" s="40"/>
      <c r="K792" s="37"/>
    </row>
    <row r="793" ht="15.75" customHeight="1">
      <c r="A793" s="35"/>
      <c r="B793" s="35"/>
      <c r="C793" s="35"/>
      <c r="D793" s="36"/>
      <c r="E793" s="37"/>
      <c r="F793" s="37"/>
      <c r="G793" s="37"/>
      <c r="H793" s="38"/>
      <c r="I793" s="39"/>
      <c r="J793" s="40"/>
      <c r="K793" s="37"/>
    </row>
    <row r="794" ht="15.75" customHeight="1">
      <c r="A794" s="35"/>
      <c r="B794" s="35"/>
      <c r="C794" s="35"/>
      <c r="D794" s="36"/>
      <c r="E794" s="37"/>
      <c r="F794" s="37"/>
      <c r="G794" s="37"/>
      <c r="H794" s="38"/>
      <c r="I794" s="39"/>
      <c r="J794" s="40"/>
      <c r="K794" s="37"/>
    </row>
    <row r="795" ht="15.75" customHeight="1">
      <c r="A795" s="35"/>
      <c r="B795" s="35"/>
      <c r="C795" s="35"/>
      <c r="D795" s="36"/>
      <c r="E795" s="37"/>
      <c r="F795" s="37"/>
      <c r="G795" s="37"/>
      <c r="H795" s="38"/>
      <c r="I795" s="39"/>
      <c r="J795" s="40"/>
      <c r="K795" s="37"/>
    </row>
    <row r="796" ht="15.75" customHeight="1">
      <c r="A796" s="35"/>
      <c r="B796" s="35"/>
      <c r="C796" s="35"/>
      <c r="D796" s="36"/>
      <c r="E796" s="37"/>
      <c r="F796" s="37"/>
      <c r="G796" s="37"/>
      <c r="H796" s="38"/>
      <c r="I796" s="39"/>
      <c r="J796" s="40"/>
      <c r="K796" s="37"/>
    </row>
    <row r="797" ht="15.75" customHeight="1">
      <c r="A797" s="35"/>
      <c r="B797" s="35"/>
      <c r="C797" s="35"/>
      <c r="D797" s="36"/>
      <c r="E797" s="37"/>
      <c r="F797" s="37"/>
      <c r="G797" s="37"/>
      <c r="H797" s="38"/>
      <c r="I797" s="39"/>
      <c r="J797" s="40"/>
      <c r="K797" s="37"/>
    </row>
    <row r="798" ht="15.75" customHeight="1">
      <c r="A798" s="35"/>
      <c r="B798" s="35"/>
      <c r="C798" s="35"/>
      <c r="D798" s="36"/>
      <c r="E798" s="37"/>
      <c r="F798" s="37"/>
      <c r="G798" s="37"/>
      <c r="H798" s="38"/>
      <c r="I798" s="39"/>
      <c r="J798" s="40"/>
      <c r="K798" s="37"/>
    </row>
    <row r="799" ht="15.75" customHeight="1">
      <c r="A799" s="35"/>
      <c r="B799" s="35"/>
      <c r="C799" s="35"/>
      <c r="D799" s="36"/>
      <c r="E799" s="37"/>
      <c r="F799" s="37"/>
      <c r="G799" s="37"/>
      <c r="H799" s="38"/>
      <c r="I799" s="39"/>
      <c r="J799" s="40"/>
      <c r="K799" s="37"/>
    </row>
    <row r="800" ht="15.75" customHeight="1">
      <c r="A800" s="35"/>
      <c r="B800" s="35"/>
      <c r="C800" s="35"/>
      <c r="D800" s="36"/>
      <c r="E800" s="37"/>
      <c r="F800" s="37"/>
      <c r="G800" s="37"/>
      <c r="H800" s="38"/>
      <c r="I800" s="39"/>
      <c r="J800" s="40"/>
      <c r="K800" s="37"/>
    </row>
    <row r="801" ht="15.75" customHeight="1">
      <c r="A801" s="35"/>
      <c r="B801" s="35"/>
      <c r="C801" s="35"/>
      <c r="D801" s="36"/>
      <c r="E801" s="37"/>
      <c r="F801" s="37"/>
      <c r="G801" s="37"/>
      <c r="H801" s="38"/>
      <c r="I801" s="39"/>
      <c r="J801" s="40"/>
      <c r="K801" s="37"/>
    </row>
    <row r="802" ht="15.75" customHeight="1">
      <c r="A802" s="35"/>
      <c r="B802" s="35"/>
      <c r="C802" s="35"/>
      <c r="D802" s="36"/>
      <c r="E802" s="37"/>
      <c r="F802" s="37"/>
      <c r="G802" s="37"/>
      <c r="H802" s="38"/>
      <c r="I802" s="39"/>
      <c r="J802" s="40"/>
      <c r="K802" s="37"/>
    </row>
    <row r="803" ht="15.75" customHeight="1">
      <c r="A803" s="35"/>
      <c r="B803" s="35"/>
      <c r="C803" s="35"/>
      <c r="D803" s="36"/>
      <c r="E803" s="37"/>
      <c r="F803" s="37"/>
      <c r="G803" s="37"/>
      <c r="H803" s="38"/>
      <c r="I803" s="39"/>
      <c r="J803" s="40"/>
      <c r="K803" s="37"/>
    </row>
    <row r="804" ht="15.75" customHeight="1">
      <c r="A804" s="35"/>
      <c r="B804" s="35"/>
      <c r="C804" s="35"/>
      <c r="D804" s="36"/>
      <c r="E804" s="37"/>
      <c r="F804" s="37"/>
      <c r="G804" s="37"/>
      <c r="H804" s="38"/>
      <c r="I804" s="39"/>
      <c r="J804" s="40"/>
      <c r="K804" s="37"/>
    </row>
    <row r="805" ht="15.75" customHeight="1">
      <c r="A805" s="35"/>
      <c r="B805" s="35"/>
      <c r="C805" s="35"/>
      <c r="D805" s="36"/>
      <c r="E805" s="37"/>
      <c r="F805" s="37"/>
      <c r="G805" s="37"/>
      <c r="H805" s="38"/>
      <c r="I805" s="39"/>
      <c r="J805" s="40"/>
      <c r="K805" s="37"/>
    </row>
    <row r="806" ht="15.75" customHeight="1">
      <c r="A806" s="35"/>
      <c r="B806" s="35"/>
      <c r="C806" s="35"/>
      <c r="D806" s="36"/>
      <c r="E806" s="37"/>
      <c r="F806" s="37"/>
      <c r="G806" s="37"/>
      <c r="H806" s="38"/>
      <c r="I806" s="39"/>
      <c r="J806" s="40"/>
      <c r="K806" s="37"/>
    </row>
    <row r="807" ht="15.75" customHeight="1">
      <c r="A807" s="35"/>
      <c r="B807" s="35"/>
      <c r="C807" s="35"/>
      <c r="D807" s="36"/>
      <c r="E807" s="37"/>
      <c r="F807" s="37"/>
      <c r="G807" s="37"/>
      <c r="H807" s="38"/>
      <c r="I807" s="39"/>
      <c r="J807" s="40"/>
      <c r="K807" s="37"/>
    </row>
    <row r="808" ht="15.75" customHeight="1">
      <c r="A808" s="35"/>
      <c r="B808" s="35"/>
      <c r="C808" s="35"/>
      <c r="D808" s="36"/>
      <c r="E808" s="37"/>
      <c r="F808" s="37"/>
      <c r="G808" s="37"/>
      <c r="H808" s="38"/>
      <c r="I808" s="39"/>
      <c r="J808" s="40"/>
      <c r="K808" s="37"/>
    </row>
    <row r="809" ht="15.75" customHeight="1">
      <c r="A809" s="35"/>
      <c r="B809" s="35"/>
      <c r="C809" s="35"/>
      <c r="D809" s="36"/>
      <c r="E809" s="37"/>
      <c r="F809" s="37"/>
      <c r="G809" s="37"/>
      <c r="H809" s="38"/>
      <c r="I809" s="39"/>
      <c r="J809" s="40"/>
      <c r="K809" s="37"/>
    </row>
    <row r="810" ht="15.75" customHeight="1">
      <c r="A810" s="35"/>
      <c r="B810" s="35"/>
      <c r="C810" s="35"/>
      <c r="D810" s="36"/>
      <c r="E810" s="37"/>
      <c r="F810" s="37"/>
      <c r="G810" s="37"/>
      <c r="H810" s="38"/>
      <c r="I810" s="39"/>
      <c r="J810" s="40"/>
      <c r="K810" s="37"/>
    </row>
    <row r="811" ht="15.75" customHeight="1">
      <c r="A811" s="35"/>
      <c r="B811" s="35"/>
      <c r="C811" s="35"/>
      <c r="D811" s="36"/>
      <c r="E811" s="37"/>
      <c r="F811" s="37"/>
      <c r="G811" s="37"/>
      <c r="H811" s="38"/>
      <c r="I811" s="39"/>
      <c r="J811" s="40"/>
      <c r="K811" s="37"/>
    </row>
    <row r="812" ht="15.75" customHeight="1">
      <c r="A812" s="35"/>
      <c r="B812" s="35"/>
      <c r="C812" s="35"/>
      <c r="D812" s="36"/>
      <c r="E812" s="37"/>
      <c r="F812" s="37"/>
      <c r="G812" s="37"/>
      <c r="H812" s="38"/>
      <c r="I812" s="39"/>
      <c r="J812" s="40"/>
      <c r="K812" s="37"/>
    </row>
    <row r="813" ht="15.75" customHeight="1">
      <c r="A813" s="35"/>
      <c r="B813" s="35"/>
      <c r="C813" s="35"/>
      <c r="D813" s="36"/>
      <c r="E813" s="37"/>
      <c r="F813" s="37"/>
      <c r="G813" s="37"/>
      <c r="H813" s="38"/>
      <c r="I813" s="39"/>
      <c r="J813" s="40"/>
      <c r="K813" s="37"/>
    </row>
    <row r="814" ht="15.75" customHeight="1">
      <c r="A814" s="35"/>
      <c r="B814" s="35"/>
      <c r="C814" s="35"/>
      <c r="D814" s="36"/>
      <c r="E814" s="37"/>
      <c r="F814" s="37"/>
      <c r="G814" s="37"/>
      <c r="H814" s="38"/>
      <c r="I814" s="39"/>
      <c r="J814" s="40"/>
      <c r="K814" s="37"/>
    </row>
    <row r="815" ht="15.75" customHeight="1">
      <c r="A815" s="35"/>
      <c r="B815" s="35"/>
      <c r="C815" s="35"/>
      <c r="D815" s="36"/>
      <c r="E815" s="37"/>
      <c r="F815" s="37"/>
      <c r="G815" s="37"/>
      <c r="H815" s="38"/>
      <c r="I815" s="39"/>
      <c r="J815" s="40"/>
      <c r="K815" s="37"/>
    </row>
    <row r="816" ht="15.75" customHeight="1">
      <c r="A816" s="35"/>
      <c r="B816" s="35"/>
      <c r="C816" s="35"/>
      <c r="D816" s="36"/>
      <c r="E816" s="37"/>
      <c r="F816" s="37"/>
      <c r="G816" s="37"/>
      <c r="H816" s="38"/>
      <c r="I816" s="39"/>
      <c r="J816" s="40"/>
      <c r="K816" s="37"/>
    </row>
    <row r="817" ht="15.75" customHeight="1">
      <c r="A817" s="35"/>
      <c r="B817" s="35"/>
      <c r="C817" s="35"/>
      <c r="D817" s="36"/>
      <c r="E817" s="37"/>
      <c r="F817" s="37"/>
      <c r="G817" s="37"/>
      <c r="H817" s="38"/>
      <c r="I817" s="39"/>
      <c r="J817" s="40"/>
      <c r="K817" s="37"/>
    </row>
    <row r="818" ht="15.75" customHeight="1">
      <c r="A818" s="35"/>
      <c r="B818" s="35"/>
      <c r="C818" s="35"/>
      <c r="D818" s="36"/>
      <c r="E818" s="37"/>
      <c r="F818" s="37"/>
      <c r="G818" s="37"/>
      <c r="H818" s="38"/>
      <c r="I818" s="39"/>
      <c r="J818" s="40"/>
      <c r="K818" s="37"/>
    </row>
    <row r="819" ht="15.75" customHeight="1">
      <c r="A819" s="35"/>
      <c r="B819" s="35"/>
      <c r="C819" s="35"/>
      <c r="D819" s="36"/>
      <c r="E819" s="37"/>
      <c r="F819" s="37"/>
      <c r="G819" s="37"/>
      <c r="H819" s="38"/>
      <c r="I819" s="39"/>
      <c r="J819" s="40"/>
      <c r="K819" s="37"/>
    </row>
    <row r="820" ht="15.75" customHeight="1">
      <c r="A820" s="35"/>
      <c r="B820" s="35"/>
      <c r="C820" s="35"/>
      <c r="D820" s="36"/>
      <c r="E820" s="37"/>
      <c r="F820" s="37"/>
      <c r="G820" s="37"/>
      <c r="H820" s="38"/>
      <c r="I820" s="39"/>
      <c r="J820" s="40"/>
      <c r="K820" s="37"/>
    </row>
    <row r="821" ht="15.75" customHeight="1">
      <c r="A821" s="35"/>
      <c r="B821" s="35"/>
      <c r="C821" s="35"/>
      <c r="D821" s="36"/>
      <c r="E821" s="37"/>
      <c r="F821" s="37"/>
      <c r="G821" s="37"/>
      <c r="H821" s="38"/>
      <c r="I821" s="39"/>
      <c r="J821" s="40"/>
      <c r="K821" s="37"/>
    </row>
    <row r="822" ht="15.75" customHeight="1">
      <c r="A822" s="35"/>
      <c r="B822" s="35"/>
      <c r="C822" s="35"/>
      <c r="D822" s="36"/>
      <c r="E822" s="37"/>
      <c r="F822" s="37"/>
      <c r="G822" s="37"/>
      <c r="H822" s="38"/>
      <c r="I822" s="39"/>
      <c r="J822" s="40"/>
      <c r="K822" s="37"/>
    </row>
    <row r="823" ht="15.75" customHeight="1">
      <c r="A823" s="35"/>
      <c r="B823" s="35"/>
      <c r="C823" s="35"/>
      <c r="D823" s="36"/>
      <c r="E823" s="37"/>
      <c r="F823" s="37"/>
      <c r="G823" s="37"/>
      <c r="H823" s="38"/>
      <c r="I823" s="39"/>
      <c r="J823" s="40"/>
      <c r="K823" s="37"/>
    </row>
    <row r="824" ht="15.75" customHeight="1">
      <c r="A824" s="35"/>
      <c r="B824" s="35"/>
      <c r="C824" s="35"/>
      <c r="D824" s="36"/>
      <c r="E824" s="37"/>
      <c r="F824" s="37"/>
      <c r="G824" s="37"/>
      <c r="H824" s="38"/>
      <c r="I824" s="39"/>
      <c r="J824" s="40"/>
      <c r="K824" s="37"/>
    </row>
    <row r="825" ht="15.75" customHeight="1">
      <c r="A825" s="35"/>
      <c r="B825" s="35"/>
      <c r="C825" s="35"/>
      <c r="D825" s="36"/>
      <c r="E825" s="37"/>
      <c r="F825" s="37"/>
      <c r="G825" s="37"/>
      <c r="H825" s="38"/>
      <c r="I825" s="39"/>
      <c r="J825" s="40"/>
      <c r="K825" s="37"/>
    </row>
    <row r="826" ht="15.75" customHeight="1">
      <c r="A826" s="35"/>
      <c r="B826" s="35"/>
      <c r="C826" s="35"/>
      <c r="D826" s="36"/>
      <c r="E826" s="37"/>
      <c r="F826" s="37"/>
      <c r="G826" s="37"/>
      <c r="H826" s="38"/>
      <c r="I826" s="39"/>
      <c r="J826" s="40"/>
      <c r="K826" s="37"/>
    </row>
    <row r="827" ht="15.75" customHeight="1">
      <c r="A827" s="35"/>
      <c r="B827" s="35"/>
      <c r="C827" s="35"/>
      <c r="D827" s="36"/>
      <c r="E827" s="37"/>
      <c r="F827" s="37"/>
      <c r="G827" s="37"/>
      <c r="H827" s="38"/>
      <c r="I827" s="39"/>
      <c r="J827" s="40"/>
      <c r="K827" s="37"/>
    </row>
    <row r="828" ht="15.75" customHeight="1">
      <c r="A828" s="35"/>
      <c r="B828" s="35"/>
      <c r="C828" s="35"/>
      <c r="D828" s="36"/>
      <c r="E828" s="37"/>
      <c r="F828" s="37"/>
      <c r="G828" s="37"/>
      <c r="H828" s="38"/>
      <c r="I828" s="39"/>
      <c r="J828" s="40"/>
      <c r="K828" s="37"/>
    </row>
    <row r="829" ht="15.75" customHeight="1">
      <c r="A829" s="35"/>
      <c r="B829" s="35"/>
      <c r="C829" s="35"/>
      <c r="D829" s="36"/>
      <c r="E829" s="37"/>
      <c r="F829" s="37"/>
      <c r="G829" s="37"/>
      <c r="H829" s="38"/>
      <c r="I829" s="39"/>
      <c r="J829" s="40"/>
      <c r="K829" s="37"/>
    </row>
    <row r="830" ht="15.75" customHeight="1">
      <c r="A830" s="35"/>
      <c r="B830" s="35"/>
      <c r="C830" s="35"/>
      <c r="D830" s="36"/>
      <c r="E830" s="37"/>
      <c r="F830" s="37"/>
      <c r="G830" s="37"/>
      <c r="H830" s="38"/>
      <c r="I830" s="39"/>
      <c r="J830" s="40"/>
      <c r="K830" s="37"/>
    </row>
    <row r="831" ht="15.75" customHeight="1">
      <c r="A831" s="35"/>
      <c r="B831" s="35"/>
      <c r="C831" s="35"/>
      <c r="D831" s="36"/>
      <c r="E831" s="37"/>
      <c r="F831" s="37"/>
      <c r="G831" s="37"/>
      <c r="H831" s="38"/>
      <c r="I831" s="39"/>
      <c r="J831" s="40"/>
      <c r="K831" s="37"/>
    </row>
    <row r="832" ht="15.75" customHeight="1">
      <c r="A832" s="35"/>
      <c r="B832" s="35"/>
      <c r="C832" s="35"/>
      <c r="D832" s="36"/>
      <c r="E832" s="37"/>
      <c r="F832" s="37"/>
      <c r="G832" s="37"/>
      <c r="H832" s="38"/>
      <c r="I832" s="39"/>
      <c r="J832" s="40"/>
      <c r="K832" s="37"/>
    </row>
    <row r="833" ht="15.75" customHeight="1">
      <c r="A833" s="35"/>
      <c r="B833" s="35"/>
      <c r="C833" s="35"/>
      <c r="D833" s="36"/>
      <c r="E833" s="37"/>
      <c r="F833" s="37"/>
      <c r="G833" s="37"/>
      <c r="H833" s="38"/>
      <c r="I833" s="39"/>
      <c r="J833" s="40"/>
      <c r="K833" s="37"/>
    </row>
    <row r="834" ht="15.75" customHeight="1">
      <c r="A834" s="35"/>
      <c r="B834" s="35"/>
      <c r="C834" s="35"/>
      <c r="D834" s="36"/>
      <c r="E834" s="37"/>
      <c r="F834" s="37"/>
      <c r="G834" s="37"/>
      <c r="H834" s="38"/>
      <c r="I834" s="39"/>
      <c r="J834" s="40"/>
      <c r="K834" s="37"/>
    </row>
    <row r="835" ht="15.75" customHeight="1">
      <c r="A835" s="35"/>
      <c r="B835" s="35"/>
      <c r="C835" s="35"/>
      <c r="D835" s="36"/>
      <c r="E835" s="37"/>
      <c r="F835" s="37"/>
      <c r="G835" s="37"/>
      <c r="H835" s="38"/>
      <c r="I835" s="39"/>
      <c r="J835" s="40"/>
      <c r="K835" s="37"/>
    </row>
    <row r="836" ht="15.75" customHeight="1">
      <c r="A836" s="35"/>
      <c r="B836" s="35"/>
      <c r="C836" s="35"/>
      <c r="D836" s="36"/>
      <c r="E836" s="37"/>
      <c r="F836" s="37"/>
      <c r="G836" s="37"/>
      <c r="H836" s="38"/>
      <c r="I836" s="39"/>
      <c r="J836" s="40"/>
      <c r="K836" s="37"/>
    </row>
    <row r="837" ht="15.75" customHeight="1">
      <c r="A837" s="35"/>
      <c r="B837" s="35"/>
      <c r="C837" s="35"/>
      <c r="D837" s="36"/>
      <c r="E837" s="37"/>
      <c r="F837" s="37"/>
      <c r="G837" s="37"/>
      <c r="H837" s="38"/>
      <c r="I837" s="39"/>
      <c r="J837" s="40"/>
      <c r="K837" s="37"/>
    </row>
    <row r="838" ht="15.75" customHeight="1">
      <c r="A838" s="35"/>
      <c r="B838" s="35"/>
      <c r="C838" s="35"/>
      <c r="D838" s="36"/>
      <c r="E838" s="37"/>
      <c r="F838" s="37"/>
      <c r="G838" s="37"/>
      <c r="H838" s="38"/>
      <c r="I838" s="39"/>
      <c r="J838" s="40"/>
      <c r="K838" s="37"/>
    </row>
    <row r="839" ht="15.75" customHeight="1">
      <c r="A839" s="35"/>
      <c r="B839" s="35"/>
      <c r="C839" s="35"/>
      <c r="D839" s="36"/>
      <c r="E839" s="37"/>
      <c r="F839" s="37"/>
      <c r="G839" s="37"/>
      <c r="H839" s="38"/>
      <c r="I839" s="39"/>
      <c r="J839" s="40"/>
      <c r="K839" s="37"/>
    </row>
    <row r="840" ht="15.75" customHeight="1">
      <c r="A840" s="35"/>
      <c r="B840" s="35"/>
      <c r="C840" s="35"/>
      <c r="D840" s="36"/>
      <c r="E840" s="37"/>
      <c r="F840" s="37"/>
      <c r="G840" s="37"/>
      <c r="H840" s="38"/>
      <c r="I840" s="39"/>
      <c r="J840" s="40"/>
      <c r="K840" s="37"/>
    </row>
    <row r="841" ht="15.75" customHeight="1">
      <c r="A841" s="35"/>
      <c r="B841" s="35"/>
      <c r="C841" s="35"/>
      <c r="D841" s="36"/>
      <c r="E841" s="37"/>
      <c r="F841" s="37"/>
      <c r="G841" s="37"/>
      <c r="H841" s="38"/>
      <c r="I841" s="39"/>
      <c r="J841" s="40"/>
      <c r="K841" s="37"/>
    </row>
    <row r="842" ht="15.75" customHeight="1">
      <c r="A842" s="35"/>
      <c r="B842" s="35"/>
      <c r="C842" s="35"/>
      <c r="D842" s="36"/>
      <c r="E842" s="37"/>
      <c r="F842" s="37"/>
      <c r="G842" s="37"/>
      <c r="H842" s="38"/>
      <c r="I842" s="39"/>
      <c r="J842" s="40"/>
      <c r="K842" s="37"/>
    </row>
    <row r="843" ht="15.75" customHeight="1">
      <c r="A843" s="35"/>
      <c r="B843" s="35"/>
      <c r="C843" s="35"/>
      <c r="D843" s="36"/>
      <c r="E843" s="37"/>
      <c r="F843" s="37"/>
      <c r="G843" s="37"/>
      <c r="H843" s="38"/>
      <c r="I843" s="39"/>
      <c r="J843" s="40"/>
      <c r="K843" s="37"/>
    </row>
    <row r="844" ht="15.75" customHeight="1">
      <c r="A844" s="35"/>
      <c r="B844" s="35"/>
      <c r="C844" s="35"/>
      <c r="D844" s="36"/>
      <c r="E844" s="37"/>
      <c r="F844" s="37"/>
      <c r="G844" s="37"/>
      <c r="H844" s="38"/>
      <c r="I844" s="39"/>
      <c r="J844" s="40"/>
      <c r="K844" s="37"/>
    </row>
    <row r="845" ht="15.75" customHeight="1">
      <c r="A845" s="35"/>
      <c r="B845" s="35"/>
      <c r="C845" s="35"/>
      <c r="D845" s="36"/>
      <c r="E845" s="37"/>
      <c r="F845" s="37"/>
      <c r="G845" s="37"/>
      <c r="H845" s="38"/>
      <c r="I845" s="39"/>
      <c r="J845" s="40"/>
      <c r="K845" s="37"/>
    </row>
    <row r="846" ht="15.75" customHeight="1">
      <c r="A846" s="35"/>
      <c r="B846" s="35"/>
      <c r="C846" s="35"/>
      <c r="D846" s="36"/>
      <c r="E846" s="37"/>
      <c r="F846" s="37"/>
      <c r="G846" s="37"/>
      <c r="H846" s="38"/>
      <c r="I846" s="39"/>
      <c r="J846" s="40"/>
      <c r="K846" s="37"/>
    </row>
    <row r="847" ht="15.75" customHeight="1">
      <c r="A847" s="35"/>
      <c r="B847" s="35"/>
      <c r="C847" s="35"/>
      <c r="D847" s="36"/>
      <c r="E847" s="37"/>
      <c r="F847" s="37"/>
      <c r="G847" s="37"/>
      <c r="H847" s="38"/>
      <c r="I847" s="39"/>
      <c r="J847" s="40"/>
      <c r="K847" s="37"/>
    </row>
    <row r="848" ht="15.75" customHeight="1">
      <c r="A848" s="35"/>
      <c r="B848" s="35"/>
      <c r="C848" s="35"/>
      <c r="D848" s="36"/>
      <c r="E848" s="37"/>
      <c r="F848" s="37"/>
      <c r="G848" s="37"/>
      <c r="H848" s="38"/>
      <c r="I848" s="39"/>
      <c r="J848" s="40"/>
      <c r="K848" s="37"/>
    </row>
    <row r="849" ht="15.75" customHeight="1">
      <c r="A849" s="35"/>
      <c r="B849" s="35"/>
      <c r="C849" s="35"/>
      <c r="D849" s="36"/>
      <c r="E849" s="37"/>
      <c r="F849" s="37"/>
      <c r="G849" s="37"/>
      <c r="H849" s="38"/>
      <c r="I849" s="39"/>
      <c r="J849" s="40"/>
      <c r="K849" s="37"/>
    </row>
    <row r="850" ht="15.75" customHeight="1">
      <c r="A850" s="35"/>
      <c r="B850" s="35"/>
      <c r="C850" s="35"/>
      <c r="D850" s="36"/>
      <c r="E850" s="37"/>
      <c r="F850" s="37"/>
      <c r="G850" s="37"/>
      <c r="H850" s="38"/>
      <c r="I850" s="39"/>
      <c r="J850" s="40"/>
      <c r="K850" s="37"/>
    </row>
    <row r="851" ht="15.75" customHeight="1">
      <c r="A851" s="35"/>
      <c r="B851" s="35"/>
      <c r="C851" s="35"/>
      <c r="D851" s="36"/>
      <c r="E851" s="37"/>
      <c r="F851" s="37"/>
      <c r="G851" s="37"/>
      <c r="H851" s="38"/>
      <c r="I851" s="39"/>
      <c r="J851" s="40"/>
      <c r="K851" s="37"/>
    </row>
    <row r="852" ht="15.75" customHeight="1">
      <c r="A852" s="35"/>
      <c r="B852" s="35"/>
      <c r="C852" s="35"/>
      <c r="D852" s="36"/>
      <c r="E852" s="37"/>
      <c r="F852" s="37"/>
      <c r="G852" s="37"/>
      <c r="H852" s="38"/>
      <c r="I852" s="39"/>
      <c r="J852" s="40"/>
      <c r="K852" s="37"/>
    </row>
    <row r="853" ht="15.75" customHeight="1">
      <c r="A853" s="35"/>
      <c r="B853" s="35"/>
      <c r="C853" s="35"/>
      <c r="D853" s="36"/>
      <c r="E853" s="37"/>
      <c r="F853" s="37"/>
      <c r="G853" s="37"/>
      <c r="H853" s="38"/>
      <c r="I853" s="39"/>
      <c r="J853" s="40"/>
      <c r="K853" s="37"/>
    </row>
    <row r="854" ht="15.75" customHeight="1">
      <c r="A854" s="35"/>
      <c r="B854" s="35"/>
      <c r="C854" s="35"/>
      <c r="D854" s="36"/>
      <c r="E854" s="37"/>
      <c r="F854" s="37"/>
      <c r="G854" s="37"/>
      <c r="H854" s="38"/>
      <c r="I854" s="39"/>
      <c r="J854" s="40"/>
      <c r="K854" s="37"/>
    </row>
    <row r="855" ht="15.75" customHeight="1">
      <c r="A855" s="35"/>
      <c r="B855" s="35"/>
      <c r="C855" s="35"/>
      <c r="D855" s="36"/>
      <c r="E855" s="37"/>
      <c r="F855" s="37"/>
      <c r="G855" s="37"/>
      <c r="H855" s="38"/>
      <c r="I855" s="39"/>
      <c r="J855" s="40"/>
      <c r="K855" s="37"/>
    </row>
    <row r="856" ht="15.75" customHeight="1">
      <c r="A856" s="35"/>
      <c r="B856" s="35"/>
      <c r="C856" s="35"/>
      <c r="D856" s="36"/>
      <c r="E856" s="37"/>
      <c r="F856" s="37"/>
      <c r="G856" s="37"/>
      <c r="H856" s="38"/>
      <c r="I856" s="39"/>
      <c r="J856" s="40"/>
      <c r="K856" s="37"/>
    </row>
    <row r="857" ht="15.75" customHeight="1">
      <c r="A857" s="35"/>
      <c r="B857" s="35"/>
      <c r="C857" s="35"/>
      <c r="D857" s="36"/>
      <c r="E857" s="37"/>
      <c r="F857" s="37"/>
      <c r="G857" s="37"/>
      <c r="H857" s="38"/>
      <c r="I857" s="39"/>
      <c r="J857" s="40"/>
      <c r="K857" s="37"/>
    </row>
    <row r="858" ht="15.75" customHeight="1">
      <c r="A858" s="35"/>
      <c r="B858" s="35"/>
      <c r="C858" s="35"/>
      <c r="D858" s="36"/>
      <c r="E858" s="37"/>
      <c r="F858" s="37"/>
      <c r="G858" s="37"/>
      <c r="H858" s="38"/>
      <c r="I858" s="39"/>
      <c r="J858" s="40"/>
      <c r="K858" s="37"/>
    </row>
    <row r="859" ht="15.75" customHeight="1">
      <c r="A859" s="35"/>
      <c r="B859" s="35"/>
      <c r="C859" s="35"/>
      <c r="D859" s="36"/>
      <c r="E859" s="37"/>
      <c r="F859" s="37"/>
      <c r="G859" s="37"/>
      <c r="H859" s="38"/>
      <c r="I859" s="39"/>
      <c r="J859" s="40"/>
      <c r="K859" s="37"/>
    </row>
    <row r="860" ht="15.75" customHeight="1">
      <c r="A860" s="35"/>
      <c r="B860" s="35"/>
      <c r="C860" s="35"/>
      <c r="D860" s="36"/>
      <c r="E860" s="37"/>
      <c r="F860" s="37"/>
      <c r="G860" s="37"/>
      <c r="H860" s="38"/>
      <c r="I860" s="39"/>
      <c r="J860" s="40"/>
      <c r="K860" s="37"/>
    </row>
    <row r="861" ht="15.75" customHeight="1">
      <c r="A861" s="35"/>
      <c r="B861" s="35"/>
      <c r="C861" s="35"/>
      <c r="D861" s="36"/>
      <c r="E861" s="37"/>
      <c r="F861" s="37"/>
      <c r="G861" s="37"/>
      <c r="H861" s="38"/>
      <c r="I861" s="39"/>
      <c r="J861" s="40"/>
      <c r="K861" s="37"/>
    </row>
    <row r="862" ht="15.75" customHeight="1">
      <c r="A862" s="35"/>
      <c r="B862" s="35"/>
      <c r="C862" s="35"/>
      <c r="D862" s="36"/>
      <c r="E862" s="37"/>
      <c r="F862" s="37"/>
      <c r="G862" s="37"/>
      <c r="H862" s="38"/>
      <c r="I862" s="39"/>
      <c r="J862" s="40"/>
      <c r="K862" s="37"/>
    </row>
    <row r="863" ht="15.75" customHeight="1">
      <c r="A863" s="35"/>
      <c r="B863" s="35"/>
      <c r="C863" s="35"/>
      <c r="D863" s="36"/>
      <c r="E863" s="37"/>
      <c r="F863" s="37"/>
      <c r="G863" s="37"/>
      <c r="H863" s="38"/>
      <c r="I863" s="39"/>
      <c r="J863" s="40"/>
      <c r="K863" s="37"/>
    </row>
    <row r="864" ht="15.75" customHeight="1">
      <c r="A864" s="35"/>
      <c r="B864" s="35"/>
      <c r="C864" s="35"/>
      <c r="D864" s="36"/>
      <c r="E864" s="37"/>
      <c r="F864" s="37"/>
      <c r="G864" s="37"/>
      <c r="H864" s="38"/>
      <c r="I864" s="39"/>
      <c r="J864" s="40"/>
      <c r="K864" s="37"/>
    </row>
    <row r="865" ht="15.75" customHeight="1">
      <c r="A865" s="35"/>
      <c r="B865" s="35"/>
      <c r="C865" s="35"/>
      <c r="D865" s="36"/>
      <c r="E865" s="37"/>
      <c r="F865" s="37"/>
      <c r="G865" s="37"/>
      <c r="H865" s="38"/>
      <c r="I865" s="39"/>
      <c r="J865" s="40"/>
      <c r="K865" s="37"/>
    </row>
    <row r="866" ht="15.75" customHeight="1">
      <c r="A866" s="35"/>
      <c r="B866" s="35"/>
      <c r="C866" s="35"/>
      <c r="D866" s="36"/>
      <c r="E866" s="37"/>
      <c r="F866" s="37"/>
      <c r="G866" s="37"/>
      <c r="H866" s="38"/>
      <c r="I866" s="39"/>
      <c r="J866" s="40"/>
      <c r="K866" s="37"/>
    </row>
    <row r="867" ht="15.75" customHeight="1">
      <c r="A867" s="35"/>
      <c r="B867" s="35"/>
      <c r="C867" s="35"/>
      <c r="D867" s="36"/>
      <c r="E867" s="37"/>
      <c r="F867" s="37"/>
      <c r="G867" s="37"/>
      <c r="H867" s="38"/>
      <c r="I867" s="39"/>
      <c r="J867" s="40"/>
      <c r="K867" s="37"/>
    </row>
    <row r="868" ht="15.75" customHeight="1">
      <c r="A868" s="35"/>
      <c r="B868" s="35"/>
      <c r="C868" s="35"/>
      <c r="D868" s="36"/>
      <c r="E868" s="37"/>
      <c r="F868" s="37"/>
      <c r="G868" s="37"/>
      <c r="H868" s="38"/>
      <c r="I868" s="39"/>
      <c r="J868" s="40"/>
      <c r="K868" s="37"/>
    </row>
    <row r="869" ht="15.75" customHeight="1">
      <c r="A869" s="35"/>
      <c r="B869" s="35"/>
      <c r="C869" s="35"/>
      <c r="D869" s="36"/>
      <c r="E869" s="37"/>
      <c r="F869" s="37"/>
      <c r="G869" s="37"/>
      <c r="H869" s="38"/>
      <c r="I869" s="39"/>
      <c r="J869" s="40"/>
      <c r="K869" s="37"/>
    </row>
    <row r="870" ht="15.75" customHeight="1">
      <c r="A870" s="35"/>
      <c r="B870" s="35"/>
      <c r="C870" s="35"/>
      <c r="D870" s="36"/>
      <c r="E870" s="37"/>
      <c r="F870" s="37"/>
      <c r="G870" s="37"/>
      <c r="H870" s="38"/>
      <c r="I870" s="39"/>
      <c r="J870" s="40"/>
      <c r="K870" s="37"/>
    </row>
    <row r="871" ht="15.75" customHeight="1">
      <c r="A871" s="35"/>
      <c r="B871" s="35"/>
      <c r="C871" s="35"/>
      <c r="D871" s="36"/>
      <c r="E871" s="37"/>
      <c r="F871" s="37"/>
      <c r="G871" s="37"/>
      <c r="H871" s="38"/>
      <c r="I871" s="39"/>
      <c r="J871" s="40"/>
      <c r="K871" s="37"/>
    </row>
    <row r="872" ht="15.75" customHeight="1">
      <c r="A872" s="35"/>
      <c r="B872" s="35"/>
      <c r="C872" s="35"/>
      <c r="D872" s="36"/>
      <c r="E872" s="37"/>
      <c r="F872" s="37"/>
      <c r="G872" s="37"/>
      <c r="H872" s="38"/>
      <c r="I872" s="39"/>
      <c r="J872" s="40"/>
      <c r="K872" s="37"/>
    </row>
    <row r="873" ht="15.75" customHeight="1">
      <c r="A873" s="35"/>
      <c r="B873" s="35"/>
      <c r="C873" s="35"/>
      <c r="D873" s="36"/>
      <c r="E873" s="37"/>
      <c r="F873" s="37"/>
      <c r="G873" s="37"/>
      <c r="H873" s="38"/>
      <c r="I873" s="39"/>
      <c r="J873" s="40"/>
      <c r="K873" s="37"/>
    </row>
    <row r="874" ht="15.75" customHeight="1">
      <c r="A874" s="35"/>
      <c r="B874" s="35"/>
      <c r="C874" s="35"/>
      <c r="D874" s="36"/>
      <c r="E874" s="37"/>
      <c r="F874" s="37"/>
      <c r="G874" s="37"/>
      <c r="H874" s="38"/>
      <c r="I874" s="39"/>
      <c r="J874" s="40"/>
      <c r="K874" s="37"/>
    </row>
    <row r="875" ht="15.75" customHeight="1">
      <c r="A875" s="35"/>
      <c r="B875" s="35"/>
      <c r="C875" s="35"/>
      <c r="D875" s="36"/>
      <c r="E875" s="37"/>
      <c r="F875" s="37"/>
      <c r="G875" s="37"/>
      <c r="H875" s="38"/>
      <c r="I875" s="39"/>
      <c r="J875" s="40"/>
      <c r="K875" s="37"/>
    </row>
    <row r="876" ht="15.75" customHeight="1">
      <c r="A876" s="35"/>
      <c r="B876" s="35"/>
      <c r="C876" s="35"/>
      <c r="D876" s="36"/>
      <c r="E876" s="37"/>
      <c r="F876" s="37"/>
      <c r="G876" s="37"/>
      <c r="H876" s="38"/>
      <c r="I876" s="39"/>
      <c r="J876" s="40"/>
      <c r="K876" s="37"/>
    </row>
    <row r="877" ht="15.75" customHeight="1">
      <c r="A877" s="35"/>
      <c r="B877" s="35"/>
      <c r="C877" s="35"/>
      <c r="D877" s="36"/>
      <c r="E877" s="37"/>
      <c r="F877" s="37"/>
      <c r="G877" s="37"/>
      <c r="H877" s="38"/>
      <c r="I877" s="39"/>
      <c r="J877" s="40"/>
      <c r="K877" s="37"/>
    </row>
    <row r="878" ht="15.75" customHeight="1">
      <c r="A878" s="35"/>
      <c r="B878" s="35"/>
      <c r="C878" s="35"/>
      <c r="D878" s="36"/>
      <c r="E878" s="37"/>
      <c r="F878" s="37"/>
      <c r="G878" s="37"/>
      <c r="H878" s="38"/>
      <c r="I878" s="39"/>
      <c r="J878" s="40"/>
      <c r="K878" s="37"/>
    </row>
    <row r="879" ht="15.75" customHeight="1">
      <c r="A879" s="35"/>
      <c r="B879" s="35"/>
      <c r="C879" s="35"/>
      <c r="D879" s="36"/>
      <c r="E879" s="37"/>
      <c r="F879" s="37"/>
      <c r="G879" s="37"/>
      <c r="H879" s="38"/>
      <c r="I879" s="39"/>
      <c r="J879" s="40"/>
      <c r="K879" s="37"/>
    </row>
    <row r="880" ht="15.75" customHeight="1">
      <c r="A880" s="35"/>
      <c r="B880" s="35"/>
      <c r="C880" s="35"/>
      <c r="D880" s="36"/>
      <c r="E880" s="37"/>
      <c r="F880" s="37"/>
      <c r="G880" s="37"/>
      <c r="H880" s="38"/>
      <c r="I880" s="39"/>
      <c r="J880" s="40"/>
      <c r="K880" s="37"/>
    </row>
    <row r="881" ht="15.75" customHeight="1">
      <c r="A881" s="35"/>
      <c r="B881" s="35"/>
      <c r="C881" s="35"/>
      <c r="D881" s="36"/>
      <c r="E881" s="37"/>
      <c r="F881" s="37"/>
      <c r="G881" s="37"/>
      <c r="H881" s="38"/>
      <c r="I881" s="39"/>
      <c r="J881" s="40"/>
      <c r="K881" s="37"/>
    </row>
    <row r="882" ht="15.75" customHeight="1">
      <c r="A882" s="35"/>
      <c r="B882" s="35"/>
      <c r="C882" s="35"/>
      <c r="D882" s="36"/>
      <c r="E882" s="37"/>
      <c r="F882" s="37"/>
      <c r="G882" s="37"/>
      <c r="H882" s="38"/>
      <c r="I882" s="39"/>
      <c r="J882" s="40"/>
      <c r="K882" s="37"/>
    </row>
    <row r="883" ht="15.75" customHeight="1">
      <c r="A883" s="35"/>
      <c r="B883" s="35"/>
      <c r="C883" s="35"/>
      <c r="D883" s="36"/>
      <c r="E883" s="37"/>
      <c r="F883" s="37"/>
      <c r="G883" s="37"/>
      <c r="H883" s="38"/>
      <c r="I883" s="39"/>
      <c r="J883" s="40"/>
      <c r="K883" s="37"/>
    </row>
    <row r="884" ht="15.75" customHeight="1">
      <c r="A884" s="35"/>
      <c r="B884" s="35"/>
      <c r="C884" s="35"/>
      <c r="D884" s="36"/>
      <c r="E884" s="37"/>
      <c r="F884" s="37"/>
      <c r="G884" s="37"/>
      <c r="H884" s="38"/>
      <c r="I884" s="39"/>
      <c r="J884" s="40"/>
      <c r="K884" s="37"/>
    </row>
    <row r="885" ht="15.75" customHeight="1">
      <c r="A885" s="35"/>
      <c r="B885" s="35"/>
      <c r="C885" s="35"/>
      <c r="D885" s="36"/>
      <c r="E885" s="37"/>
      <c r="F885" s="37"/>
      <c r="G885" s="37"/>
      <c r="H885" s="38"/>
      <c r="I885" s="39"/>
      <c r="J885" s="40"/>
      <c r="K885" s="37"/>
    </row>
    <row r="886" ht="15.75" customHeight="1">
      <c r="A886" s="35"/>
      <c r="B886" s="35"/>
      <c r="C886" s="35"/>
      <c r="D886" s="36"/>
      <c r="E886" s="37"/>
      <c r="F886" s="37"/>
      <c r="G886" s="37"/>
      <c r="H886" s="38"/>
      <c r="I886" s="39"/>
      <c r="J886" s="40"/>
      <c r="K886" s="37"/>
    </row>
    <row r="887" ht="15.75" customHeight="1">
      <c r="A887" s="35"/>
      <c r="B887" s="35"/>
      <c r="C887" s="35"/>
      <c r="D887" s="36"/>
      <c r="E887" s="37"/>
      <c r="F887" s="37"/>
      <c r="G887" s="37"/>
      <c r="H887" s="38"/>
      <c r="I887" s="39"/>
      <c r="J887" s="40"/>
      <c r="K887" s="37"/>
    </row>
    <row r="888" ht="15.75" customHeight="1">
      <c r="A888" s="35"/>
      <c r="B888" s="35"/>
      <c r="C888" s="35"/>
      <c r="D888" s="36"/>
      <c r="E888" s="37"/>
      <c r="F888" s="37"/>
      <c r="G888" s="37"/>
      <c r="H888" s="38"/>
      <c r="I888" s="39"/>
      <c r="J888" s="40"/>
      <c r="K888" s="37"/>
    </row>
    <row r="889" ht="15.75" customHeight="1">
      <c r="A889" s="35"/>
      <c r="B889" s="35"/>
      <c r="C889" s="35"/>
      <c r="D889" s="36"/>
      <c r="E889" s="37"/>
      <c r="F889" s="37"/>
      <c r="G889" s="37"/>
      <c r="H889" s="38"/>
      <c r="I889" s="39"/>
      <c r="J889" s="40"/>
      <c r="K889" s="37"/>
    </row>
    <row r="890" ht="15.75" customHeight="1">
      <c r="A890" s="35"/>
      <c r="B890" s="35"/>
      <c r="C890" s="35"/>
      <c r="D890" s="36"/>
      <c r="E890" s="37"/>
      <c r="F890" s="37"/>
      <c r="G890" s="37"/>
      <c r="H890" s="38"/>
      <c r="I890" s="39"/>
      <c r="J890" s="40"/>
      <c r="K890" s="37"/>
    </row>
    <row r="891" ht="15.75" customHeight="1">
      <c r="A891" s="35"/>
      <c r="B891" s="35"/>
      <c r="C891" s="35"/>
      <c r="D891" s="36"/>
      <c r="E891" s="37"/>
      <c r="F891" s="37"/>
      <c r="G891" s="37"/>
      <c r="H891" s="38"/>
      <c r="I891" s="39"/>
      <c r="J891" s="40"/>
      <c r="K891" s="37"/>
    </row>
    <row r="892" ht="15.75" customHeight="1">
      <c r="A892" s="35"/>
      <c r="B892" s="35"/>
      <c r="C892" s="35"/>
      <c r="D892" s="36"/>
      <c r="E892" s="37"/>
      <c r="F892" s="37"/>
      <c r="G892" s="37"/>
      <c r="H892" s="38"/>
      <c r="I892" s="39"/>
      <c r="J892" s="40"/>
      <c r="K892" s="37"/>
    </row>
    <row r="893" ht="15.75" customHeight="1">
      <c r="A893" s="35"/>
      <c r="B893" s="35"/>
      <c r="C893" s="35"/>
      <c r="D893" s="36"/>
      <c r="E893" s="37"/>
      <c r="F893" s="37"/>
      <c r="G893" s="37"/>
      <c r="H893" s="38"/>
      <c r="I893" s="39"/>
      <c r="J893" s="40"/>
      <c r="K893" s="37"/>
    </row>
    <row r="894" ht="15.75" customHeight="1">
      <c r="A894" s="35"/>
      <c r="B894" s="35"/>
      <c r="C894" s="35"/>
      <c r="D894" s="36"/>
      <c r="E894" s="37"/>
      <c r="F894" s="37"/>
      <c r="G894" s="37"/>
      <c r="H894" s="38"/>
      <c r="I894" s="39"/>
      <c r="J894" s="40"/>
      <c r="K894" s="37"/>
    </row>
    <row r="895" ht="15.75" customHeight="1">
      <c r="A895" s="35"/>
      <c r="B895" s="35"/>
      <c r="C895" s="35"/>
      <c r="D895" s="36"/>
      <c r="E895" s="37"/>
      <c r="F895" s="37"/>
      <c r="G895" s="37"/>
      <c r="H895" s="38"/>
      <c r="I895" s="39"/>
      <c r="J895" s="40"/>
      <c r="K895" s="37"/>
    </row>
    <row r="896" ht="15.75" customHeight="1">
      <c r="A896" s="35"/>
      <c r="B896" s="35"/>
      <c r="C896" s="35"/>
      <c r="D896" s="36"/>
      <c r="E896" s="37"/>
      <c r="F896" s="37"/>
      <c r="G896" s="37"/>
      <c r="H896" s="38"/>
      <c r="I896" s="39"/>
      <c r="J896" s="40"/>
      <c r="K896" s="37"/>
    </row>
    <row r="897" ht="15.75" customHeight="1">
      <c r="A897" s="35"/>
      <c r="B897" s="35"/>
      <c r="C897" s="35"/>
      <c r="D897" s="36"/>
      <c r="E897" s="37"/>
      <c r="F897" s="37"/>
      <c r="G897" s="37"/>
      <c r="H897" s="38"/>
      <c r="I897" s="39"/>
      <c r="J897" s="40"/>
      <c r="K897" s="37"/>
    </row>
    <row r="898" ht="15.75" customHeight="1">
      <c r="A898" s="35"/>
      <c r="B898" s="35"/>
      <c r="C898" s="35"/>
      <c r="D898" s="36"/>
      <c r="E898" s="37"/>
      <c r="F898" s="37"/>
      <c r="G898" s="37"/>
      <c r="H898" s="38"/>
      <c r="I898" s="39"/>
      <c r="J898" s="40"/>
      <c r="K898" s="37"/>
    </row>
    <row r="899" ht="15.75" customHeight="1">
      <c r="A899" s="35"/>
      <c r="B899" s="35"/>
      <c r="C899" s="35"/>
      <c r="D899" s="36"/>
      <c r="E899" s="37"/>
      <c r="F899" s="37"/>
      <c r="G899" s="37"/>
      <c r="H899" s="38"/>
      <c r="I899" s="39"/>
      <c r="J899" s="40"/>
      <c r="K899" s="37"/>
    </row>
    <row r="900" ht="15.75" customHeight="1">
      <c r="A900" s="35"/>
      <c r="B900" s="35"/>
      <c r="C900" s="35"/>
      <c r="D900" s="36"/>
      <c r="E900" s="37"/>
      <c r="F900" s="37"/>
      <c r="G900" s="37"/>
      <c r="H900" s="38"/>
      <c r="I900" s="39"/>
      <c r="J900" s="40"/>
      <c r="K900" s="37"/>
    </row>
    <row r="901" ht="15.75" customHeight="1">
      <c r="A901" s="35"/>
      <c r="B901" s="35"/>
      <c r="C901" s="35"/>
      <c r="D901" s="36"/>
      <c r="E901" s="37"/>
      <c r="F901" s="37"/>
      <c r="G901" s="37"/>
      <c r="H901" s="38"/>
      <c r="I901" s="39"/>
      <c r="J901" s="40"/>
      <c r="K901" s="37"/>
    </row>
    <row r="902" ht="15.75" customHeight="1">
      <c r="A902" s="35"/>
      <c r="B902" s="35"/>
      <c r="C902" s="35"/>
      <c r="D902" s="36"/>
      <c r="E902" s="37"/>
      <c r="F902" s="37"/>
      <c r="G902" s="37"/>
      <c r="H902" s="38"/>
      <c r="I902" s="39"/>
      <c r="J902" s="40"/>
      <c r="K902" s="37"/>
    </row>
    <row r="903" ht="15.75" customHeight="1">
      <c r="A903" s="35"/>
      <c r="B903" s="35"/>
      <c r="C903" s="35"/>
      <c r="D903" s="36"/>
      <c r="E903" s="37"/>
      <c r="F903" s="37"/>
      <c r="G903" s="37"/>
      <c r="H903" s="38"/>
      <c r="I903" s="39"/>
      <c r="J903" s="40"/>
      <c r="K903" s="37"/>
    </row>
    <row r="904" ht="15.75" customHeight="1">
      <c r="A904" s="35"/>
      <c r="B904" s="35"/>
      <c r="C904" s="35"/>
      <c r="D904" s="36"/>
      <c r="E904" s="37"/>
      <c r="F904" s="37"/>
      <c r="G904" s="37"/>
      <c r="H904" s="38"/>
      <c r="I904" s="39"/>
      <c r="J904" s="40"/>
      <c r="K904" s="37"/>
    </row>
    <row r="905" ht="15.75" customHeight="1">
      <c r="A905" s="35"/>
      <c r="B905" s="35"/>
      <c r="C905" s="35"/>
      <c r="D905" s="36"/>
      <c r="E905" s="37"/>
      <c r="F905" s="37"/>
      <c r="G905" s="37"/>
      <c r="H905" s="38"/>
      <c r="I905" s="39"/>
      <c r="J905" s="40"/>
      <c r="K905" s="37"/>
    </row>
    <row r="906" ht="15.75" customHeight="1">
      <c r="A906" s="35"/>
      <c r="B906" s="35"/>
      <c r="C906" s="35"/>
      <c r="D906" s="36"/>
      <c r="E906" s="37"/>
      <c r="F906" s="37"/>
      <c r="G906" s="37"/>
      <c r="H906" s="38"/>
      <c r="I906" s="39"/>
      <c r="J906" s="40"/>
      <c r="K906" s="37"/>
    </row>
    <row r="907" ht="15.75" customHeight="1">
      <c r="A907" s="35"/>
      <c r="B907" s="35"/>
      <c r="C907" s="35"/>
      <c r="D907" s="36"/>
      <c r="E907" s="37"/>
      <c r="F907" s="37"/>
      <c r="G907" s="37"/>
      <c r="H907" s="38"/>
      <c r="I907" s="39"/>
      <c r="J907" s="40"/>
      <c r="K907" s="37"/>
    </row>
    <row r="908" ht="15.75" customHeight="1">
      <c r="A908" s="35"/>
      <c r="B908" s="35"/>
      <c r="C908" s="35"/>
      <c r="D908" s="36"/>
      <c r="E908" s="37"/>
      <c r="F908" s="37"/>
      <c r="G908" s="37"/>
      <c r="H908" s="38"/>
      <c r="I908" s="39"/>
      <c r="J908" s="40"/>
      <c r="K908" s="37"/>
    </row>
    <row r="909" ht="15.75" customHeight="1">
      <c r="A909" s="35"/>
      <c r="B909" s="35"/>
      <c r="C909" s="35"/>
      <c r="D909" s="36"/>
      <c r="E909" s="37"/>
      <c r="F909" s="37"/>
      <c r="G909" s="37"/>
      <c r="H909" s="38"/>
      <c r="I909" s="39"/>
      <c r="J909" s="40"/>
      <c r="K909" s="37"/>
    </row>
    <row r="910" ht="15.75" customHeight="1">
      <c r="A910" s="35"/>
      <c r="B910" s="35"/>
      <c r="C910" s="35"/>
      <c r="D910" s="36"/>
      <c r="E910" s="37"/>
      <c r="F910" s="37"/>
      <c r="G910" s="37"/>
      <c r="H910" s="38"/>
      <c r="I910" s="39"/>
      <c r="J910" s="40"/>
      <c r="K910" s="37"/>
    </row>
    <row r="911" ht="15.75" customHeight="1">
      <c r="A911" s="35"/>
      <c r="B911" s="35"/>
      <c r="C911" s="35"/>
      <c r="D911" s="36"/>
      <c r="E911" s="37"/>
      <c r="F911" s="37"/>
      <c r="G911" s="37"/>
      <c r="H911" s="38"/>
      <c r="I911" s="39"/>
      <c r="J911" s="40"/>
      <c r="K911" s="37"/>
    </row>
    <row r="912" ht="15.75" customHeight="1">
      <c r="A912" s="35"/>
      <c r="B912" s="35"/>
      <c r="C912" s="35"/>
      <c r="D912" s="36"/>
      <c r="E912" s="37"/>
      <c r="F912" s="37"/>
      <c r="G912" s="37"/>
      <c r="H912" s="38"/>
      <c r="I912" s="39"/>
      <c r="J912" s="40"/>
      <c r="K912" s="37"/>
    </row>
    <row r="913" ht="15.75" customHeight="1">
      <c r="A913" s="35"/>
      <c r="B913" s="35"/>
      <c r="C913" s="35"/>
      <c r="D913" s="36"/>
      <c r="E913" s="37"/>
      <c r="F913" s="37"/>
      <c r="G913" s="37"/>
      <c r="H913" s="38"/>
      <c r="I913" s="39"/>
      <c r="J913" s="40"/>
      <c r="K913" s="37"/>
    </row>
    <row r="914" ht="15.75" customHeight="1">
      <c r="A914" s="35"/>
      <c r="B914" s="35"/>
      <c r="C914" s="35"/>
      <c r="D914" s="36"/>
      <c r="E914" s="37"/>
      <c r="F914" s="37"/>
      <c r="G914" s="37"/>
      <c r="H914" s="38"/>
      <c r="I914" s="39"/>
      <c r="J914" s="40"/>
      <c r="K914" s="37"/>
    </row>
    <row r="915" ht="15.75" customHeight="1">
      <c r="A915" s="35"/>
      <c r="B915" s="35"/>
      <c r="C915" s="35"/>
      <c r="D915" s="36"/>
      <c r="E915" s="37"/>
      <c r="F915" s="37"/>
      <c r="G915" s="37"/>
      <c r="H915" s="38"/>
      <c r="I915" s="39"/>
      <c r="J915" s="40"/>
      <c r="K915" s="37"/>
    </row>
    <row r="916" ht="15.75" customHeight="1">
      <c r="A916" s="35"/>
      <c r="B916" s="35"/>
      <c r="C916" s="35"/>
      <c r="D916" s="36"/>
      <c r="E916" s="37"/>
      <c r="F916" s="37"/>
      <c r="G916" s="37"/>
      <c r="H916" s="38"/>
      <c r="I916" s="39"/>
      <c r="J916" s="40"/>
      <c r="K916" s="37"/>
    </row>
    <row r="917" ht="15.75" customHeight="1">
      <c r="A917" s="35"/>
      <c r="B917" s="35"/>
      <c r="C917" s="35"/>
      <c r="D917" s="36"/>
      <c r="E917" s="37"/>
      <c r="F917" s="37"/>
      <c r="G917" s="37"/>
      <c r="H917" s="38"/>
      <c r="I917" s="39"/>
      <c r="J917" s="40"/>
      <c r="K917" s="37"/>
    </row>
    <row r="918" ht="15.75" customHeight="1">
      <c r="A918" s="35"/>
      <c r="B918" s="35"/>
      <c r="C918" s="35"/>
      <c r="D918" s="36"/>
      <c r="E918" s="37"/>
      <c r="F918" s="37"/>
      <c r="G918" s="37"/>
      <c r="H918" s="38"/>
      <c r="I918" s="39"/>
      <c r="J918" s="40"/>
      <c r="K918" s="37"/>
    </row>
    <row r="919" ht="15.75" customHeight="1">
      <c r="A919" s="35"/>
      <c r="B919" s="35"/>
      <c r="C919" s="35"/>
      <c r="D919" s="36"/>
      <c r="E919" s="37"/>
      <c r="F919" s="37"/>
      <c r="G919" s="37"/>
      <c r="H919" s="38"/>
      <c r="I919" s="39"/>
      <c r="J919" s="40"/>
      <c r="K919" s="37"/>
    </row>
    <row r="920" ht="15.75" customHeight="1">
      <c r="A920" s="35"/>
      <c r="B920" s="35"/>
      <c r="C920" s="35"/>
      <c r="D920" s="36"/>
      <c r="E920" s="37"/>
      <c r="F920" s="37"/>
      <c r="G920" s="37"/>
      <c r="H920" s="38"/>
      <c r="I920" s="39"/>
      <c r="J920" s="40"/>
      <c r="K920" s="37"/>
    </row>
    <row r="921" ht="15.75" customHeight="1">
      <c r="A921" s="35"/>
      <c r="B921" s="35"/>
      <c r="C921" s="35"/>
      <c r="D921" s="36"/>
      <c r="E921" s="37"/>
      <c r="F921" s="37"/>
      <c r="G921" s="37"/>
      <c r="H921" s="38"/>
      <c r="I921" s="39"/>
      <c r="J921" s="40"/>
      <c r="K921" s="37"/>
    </row>
    <row r="922" ht="15.75" customHeight="1">
      <c r="A922" s="35"/>
      <c r="B922" s="35"/>
      <c r="C922" s="35"/>
      <c r="D922" s="36"/>
      <c r="E922" s="37"/>
      <c r="F922" s="37"/>
      <c r="G922" s="37"/>
      <c r="H922" s="38"/>
      <c r="I922" s="39"/>
      <c r="J922" s="40"/>
      <c r="K922" s="37"/>
    </row>
    <row r="923" ht="15.75" customHeight="1">
      <c r="A923" s="35"/>
      <c r="B923" s="35"/>
      <c r="C923" s="35"/>
      <c r="D923" s="36"/>
      <c r="E923" s="37"/>
      <c r="F923" s="37"/>
      <c r="G923" s="37"/>
      <c r="H923" s="38"/>
      <c r="I923" s="39"/>
      <c r="J923" s="40"/>
      <c r="K923" s="37"/>
    </row>
    <row r="924" ht="15.75" customHeight="1">
      <c r="A924" s="35"/>
      <c r="B924" s="35"/>
      <c r="C924" s="35"/>
      <c r="D924" s="36"/>
      <c r="E924" s="37"/>
      <c r="F924" s="37"/>
      <c r="G924" s="37"/>
      <c r="H924" s="38"/>
      <c r="I924" s="39"/>
      <c r="J924" s="40"/>
      <c r="K924" s="37"/>
    </row>
    <row r="925" ht="15.75" customHeight="1">
      <c r="A925" s="35"/>
      <c r="B925" s="35"/>
      <c r="C925" s="35"/>
      <c r="D925" s="36"/>
      <c r="E925" s="37"/>
      <c r="F925" s="37"/>
      <c r="G925" s="37"/>
      <c r="H925" s="38"/>
      <c r="I925" s="39"/>
      <c r="J925" s="40"/>
      <c r="K925" s="37"/>
    </row>
    <row r="926" ht="15.75" customHeight="1">
      <c r="A926" s="35"/>
      <c r="B926" s="35"/>
      <c r="C926" s="35"/>
      <c r="D926" s="36"/>
      <c r="E926" s="37"/>
      <c r="F926" s="37"/>
      <c r="G926" s="37"/>
      <c r="H926" s="38"/>
      <c r="I926" s="39"/>
      <c r="J926" s="40"/>
      <c r="K926" s="37"/>
    </row>
    <row r="927" ht="15.75" customHeight="1">
      <c r="A927" s="35"/>
      <c r="B927" s="35"/>
      <c r="C927" s="35"/>
      <c r="D927" s="36"/>
      <c r="E927" s="37"/>
      <c r="F927" s="37"/>
      <c r="G927" s="37"/>
      <c r="H927" s="38"/>
      <c r="I927" s="39"/>
      <c r="J927" s="40"/>
      <c r="K927" s="37"/>
    </row>
    <row r="928" ht="15.75" customHeight="1">
      <c r="A928" s="35"/>
      <c r="B928" s="35"/>
      <c r="C928" s="35"/>
      <c r="D928" s="36"/>
      <c r="E928" s="37"/>
      <c r="F928" s="37"/>
      <c r="G928" s="37"/>
      <c r="H928" s="38"/>
      <c r="I928" s="39"/>
      <c r="J928" s="40"/>
      <c r="K928" s="37"/>
    </row>
    <row r="929" ht="15.75" customHeight="1">
      <c r="A929" s="35"/>
      <c r="B929" s="35"/>
      <c r="C929" s="35"/>
      <c r="D929" s="36"/>
      <c r="E929" s="37"/>
      <c r="F929" s="37"/>
      <c r="G929" s="37"/>
      <c r="H929" s="38"/>
      <c r="I929" s="39"/>
      <c r="J929" s="40"/>
      <c r="K929" s="37"/>
    </row>
    <row r="930" ht="15.75" customHeight="1">
      <c r="A930" s="35"/>
      <c r="B930" s="35"/>
      <c r="C930" s="35"/>
      <c r="D930" s="36"/>
      <c r="E930" s="37"/>
      <c r="F930" s="37"/>
      <c r="G930" s="37"/>
      <c r="H930" s="38"/>
      <c r="I930" s="39"/>
      <c r="J930" s="40"/>
      <c r="K930" s="37"/>
    </row>
    <row r="931" ht="15.75" customHeight="1">
      <c r="A931" s="35"/>
      <c r="B931" s="35"/>
      <c r="C931" s="35"/>
      <c r="D931" s="36"/>
      <c r="E931" s="37"/>
      <c r="F931" s="37"/>
      <c r="G931" s="37"/>
      <c r="H931" s="38"/>
      <c r="I931" s="39"/>
      <c r="J931" s="40"/>
      <c r="K931" s="37"/>
    </row>
    <row r="932" ht="15.75" customHeight="1">
      <c r="A932" s="35"/>
      <c r="B932" s="35"/>
      <c r="C932" s="35"/>
      <c r="D932" s="36"/>
      <c r="E932" s="37"/>
      <c r="F932" s="37"/>
      <c r="G932" s="37"/>
      <c r="H932" s="38"/>
      <c r="I932" s="39"/>
      <c r="J932" s="40"/>
      <c r="K932" s="37"/>
    </row>
    <row r="933" ht="15.75" customHeight="1">
      <c r="A933" s="35"/>
      <c r="B933" s="35"/>
      <c r="C933" s="35"/>
      <c r="D933" s="36"/>
      <c r="E933" s="37"/>
      <c r="F933" s="37"/>
      <c r="G933" s="37"/>
      <c r="H933" s="38"/>
      <c r="I933" s="39"/>
      <c r="J933" s="40"/>
      <c r="K933" s="37"/>
    </row>
    <row r="934" ht="15.75" customHeight="1">
      <c r="A934" s="35"/>
      <c r="B934" s="35"/>
      <c r="C934" s="35"/>
      <c r="D934" s="36"/>
      <c r="E934" s="37"/>
      <c r="F934" s="37"/>
      <c r="G934" s="37"/>
      <c r="H934" s="38"/>
      <c r="I934" s="39"/>
      <c r="J934" s="40"/>
      <c r="K934" s="37"/>
    </row>
    <row r="935" ht="15.75" customHeight="1">
      <c r="A935" s="35"/>
      <c r="B935" s="35"/>
      <c r="C935" s="35"/>
      <c r="D935" s="36"/>
      <c r="E935" s="37"/>
      <c r="F935" s="37"/>
      <c r="G935" s="37"/>
      <c r="H935" s="38"/>
      <c r="I935" s="39"/>
      <c r="J935" s="40"/>
      <c r="K935" s="37"/>
    </row>
    <row r="936" ht="15.75" customHeight="1">
      <c r="A936" s="35"/>
      <c r="B936" s="35"/>
      <c r="C936" s="35"/>
      <c r="D936" s="36"/>
      <c r="E936" s="37"/>
      <c r="F936" s="37"/>
      <c r="G936" s="37"/>
      <c r="H936" s="38"/>
      <c r="I936" s="39"/>
      <c r="J936" s="40"/>
      <c r="K936" s="37"/>
    </row>
    <row r="937" ht="15.75" customHeight="1">
      <c r="A937" s="35"/>
      <c r="B937" s="35"/>
      <c r="C937" s="35"/>
      <c r="D937" s="36"/>
      <c r="E937" s="37"/>
      <c r="F937" s="37"/>
      <c r="G937" s="37"/>
      <c r="H937" s="38"/>
      <c r="I937" s="39"/>
      <c r="J937" s="40"/>
      <c r="K937" s="37"/>
    </row>
    <row r="938" ht="15.75" customHeight="1">
      <c r="A938" s="35"/>
      <c r="B938" s="35"/>
      <c r="C938" s="35"/>
      <c r="D938" s="36"/>
      <c r="E938" s="37"/>
      <c r="F938" s="37"/>
      <c r="G938" s="37"/>
      <c r="H938" s="38"/>
      <c r="I938" s="39"/>
      <c r="J938" s="40"/>
      <c r="K938" s="37"/>
    </row>
    <row r="939" ht="15.75" customHeight="1">
      <c r="A939" s="35"/>
      <c r="B939" s="35"/>
      <c r="C939" s="35"/>
      <c r="D939" s="36"/>
      <c r="E939" s="37"/>
      <c r="F939" s="37"/>
      <c r="G939" s="37"/>
      <c r="H939" s="38"/>
      <c r="I939" s="39"/>
      <c r="J939" s="40"/>
      <c r="K939" s="37"/>
    </row>
    <row r="940" ht="15.75" customHeight="1">
      <c r="A940" s="35"/>
      <c r="B940" s="35"/>
      <c r="C940" s="35"/>
      <c r="D940" s="36"/>
      <c r="E940" s="37"/>
      <c r="F940" s="37"/>
      <c r="G940" s="37"/>
      <c r="H940" s="38"/>
      <c r="I940" s="39"/>
      <c r="J940" s="40"/>
      <c r="K940" s="37"/>
    </row>
    <row r="941" ht="15.75" customHeight="1">
      <c r="A941" s="35"/>
      <c r="B941" s="35"/>
      <c r="C941" s="35"/>
      <c r="D941" s="36"/>
      <c r="E941" s="37"/>
      <c r="F941" s="37"/>
      <c r="G941" s="37"/>
      <c r="H941" s="38"/>
      <c r="I941" s="39"/>
      <c r="J941" s="40"/>
      <c r="K941" s="37"/>
    </row>
    <row r="942" ht="15.75" customHeight="1">
      <c r="A942" s="35"/>
      <c r="B942" s="35"/>
      <c r="C942" s="35"/>
      <c r="D942" s="36"/>
      <c r="E942" s="37"/>
      <c r="F942" s="37"/>
      <c r="G942" s="37"/>
      <c r="H942" s="38"/>
      <c r="I942" s="39"/>
      <c r="J942" s="40"/>
      <c r="K942" s="37"/>
    </row>
    <row r="943" ht="15.75" customHeight="1">
      <c r="A943" s="35"/>
      <c r="B943" s="35"/>
      <c r="C943" s="35"/>
      <c r="D943" s="36"/>
      <c r="E943" s="37"/>
      <c r="F943" s="37"/>
      <c r="G943" s="37"/>
      <c r="H943" s="38"/>
      <c r="I943" s="39"/>
      <c r="J943" s="40"/>
      <c r="K943" s="37"/>
    </row>
    <row r="944" ht="15.75" customHeight="1">
      <c r="A944" s="35"/>
      <c r="B944" s="35"/>
      <c r="C944" s="35"/>
      <c r="D944" s="36"/>
      <c r="E944" s="37"/>
      <c r="F944" s="37"/>
      <c r="G944" s="37"/>
      <c r="H944" s="38"/>
      <c r="I944" s="39"/>
      <c r="J944" s="40"/>
      <c r="K944" s="37"/>
    </row>
    <row r="945" ht="15.75" customHeight="1">
      <c r="A945" s="35"/>
      <c r="B945" s="35"/>
      <c r="C945" s="35"/>
      <c r="D945" s="36"/>
      <c r="E945" s="37"/>
      <c r="F945" s="37"/>
      <c r="G945" s="37"/>
      <c r="H945" s="38"/>
      <c r="I945" s="39"/>
      <c r="J945" s="40"/>
      <c r="K945" s="37"/>
    </row>
    <row r="946" ht="15.75" customHeight="1">
      <c r="A946" s="35"/>
      <c r="B946" s="35"/>
      <c r="C946" s="35"/>
      <c r="D946" s="36"/>
      <c r="E946" s="37"/>
      <c r="F946" s="37"/>
      <c r="G946" s="37"/>
      <c r="H946" s="38"/>
      <c r="I946" s="39"/>
      <c r="J946" s="40"/>
      <c r="K946" s="37"/>
    </row>
    <row r="947" ht="15.75" customHeight="1">
      <c r="A947" s="35"/>
      <c r="B947" s="35"/>
      <c r="C947" s="35"/>
      <c r="D947" s="36"/>
      <c r="E947" s="37"/>
      <c r="F947" s="37"/>
      <c r="G947" s="37"/>
      <c r="H947" s="38"/>
      <c r="I947" s="39"/>
      <c r="J947" s="40"/>
      <c r="K947" s="37"/>
    </row>
    <row r="948" ht="15.75" customHeight="1">
      <c r="A948" s="35"/>
      <c r="B948" s="35"/>
      <c r="C948" s="35"/>
      <c r="D948" s="36"/>
      <c r="E948" s="37"/>
      <c r="F948" s="37"/>
      <c r="G948" s="37"/>
      <c r="H948" s="38"/>
      <c r="I948" s="39"/>
      <c r="J948" s="40"/>
      <c r="K948" s="37"/>
    </row>
    <row r="949" ht="15.75" customHeight="1">
      <c r="A949" s="35"/>
      <c r="B949" s="35"/>
      <c r="C949" s="35"/>
      <c r="D949" s="36"/>
      <c r="E949" s="37"/>
      <c r="F949" s="37"/>
      <c r="G949" s="37"/>
      <c r="H949" s="38"/>
      <c r="I949" s="39"/>
      <c r="J949" s="40"/>
      <c r="K949" s="37"/>
    </row>
    <row r="950" ht="15.75" customHeight="1">
      <c r="A950" s="35"/>
      <c r="B950" s="35"/>
      <c r="C950" s="35"/>
      <c r="D950" s="36"/>
      <c r="E950" s="37"/>
      <c r="F950" s="37"/>
      <c r="G950" s="37"/>
      <c r="H950" s="38"/>
      <c r="I950" s="39"/>
      <c r="J950" s="40"/>
      <c r="K950" s="37"/>
    </row>
    <row r="951" ht="15.75" customHeight="1">
      <c r="A951" s="35"/>
      <c r="B951" s="35"/>
      <c r="C951" s="35"/>
      <c r="D951" s="36"/>
      <c r="E951" s="37"/>
      <c r="F951" s="37"/>
      <c r="G951" s="37"/>
      <c r="H951" s="38"/>
      <c r="I951" s="39"/>
      <c r="J951" s="40"/>
      <c r="K951" s="37"/>
    </row>
    <row r="952" ht="15.75" customHeight="1">
      <c r="A952" s="35"/>
      <c r="B952" s="35"/>
      <c r="C952" s="35"/>
      <c r="D952" s="36"/>
      <c r="E952" s="37"/>
      <c r="F952" s="37"/>
      <c r="G952" s="37"/>
      <c r="H952" s="38"/>
      <c r="I952" s="39"/>
      <c r="J952" s="40"/>
      <c r="K952" s="37"/>
    </row>
    <row r="953" ht="15.75" customHeight="1">
      <c r="A953" s="35"/>
      <c r="B953" s="35"/>
      <c r="C953" s="35"/>
      <c r="D953" s="36"/>
      <c r="E953" s="37"/>
      <c r="F953" s="37"/>
      <c r="G953" s="37"/>
      <c r="H953" s="38"/>
      <c r="I953" s="39"/>
      <c r="J953" s="40"/>
      <c r="K953" s="37"/>
    </row>
    <row r="954" ht="15.75" customHeight="1">
      <c r="A954" s="35"/>
      <c r="B954" s="35"/>
      <c r="C954" s="35"/>
      <c r="D954" s="36"/>
      <c r="E954" s="37"/>
      <c r="F954" s="37"/>
      <c r="G954" s="37"/>
      <c r="H954" s="38"/>
      <c r="I954" s="39"/>
      <c r="J954" s="40"/>
      <c r="K954" s="37"/>
    </row>
    <row r="955" ht="15.75" customHeight="1">
      <c r="A955" s="35"/>
      <c r="B955" s="35"/>
      <c r="C955" s="35"/>
      <c r="D955" s="36"/>
      <c r="E955" s="37"/>
      <c r="F955" s="37"/>
      <c r="G955" s="37"/>
      <c r="H955" s="38"/>
      <c r="I955" s="39"/>
      <c r="J955" s="40"/>
      <c r="K955" s="37"/>
    </row>
    <row r="956" ht="15.75" customHeight="1">
      <c r="A956" s="35"/>
      <c r="B956" s="35"/>
      <c r="C956" s="35"/>
      <c r="D956" s="36"/>
      <c r="E956" s="37"/>
      <c r="F956" s="37"/>
      <c r="G956" s="37"/>
      <c r="H956" s="38"/>
      <c r="I956" s="39"/>
      <c r="J956" s="40"/>
      <c r="K956" s="37"/>
    </row>
    <row r="957" ht="15.75" customHeight="1">
      <c r="A957" s="35"/>
      <c r="B957" s="35"/>
      <c r="C957" s="35"/>
      <c r="D957" s="36"/>
      <c r="E957" s="37"/>
      <c r="F957" s="37"/>
      <c r="G957" s="37"/>
      <c r="H957" s="38"/>
      <c r="I957" s="39"/>
      <c r="J957" s="40"/>
      <c r="K957" s="37"/>
    </row>
    <row r="958" ht="15.75" customHeight="1">
      <c r="A958" s="35"/>
      <c r="B958" s="35"/>
      <c r="C958" s="35"/>
      <c r="D958" s="36"/>
      <c r="E958" s="37"/>
      <c r="F958" s="37"/>
      <c r="G958" s="37"/>
      <c r="H958" s="38"/>
      <c r="I958" s="39"/>
      <c r="J958" s="40"/>
      <c r="K958" s="37"/>
    </row>
    <row r="959" ht="15.75" customHeight="1">
      <c r="A959" s="35"/>
      <c r="B959" s="35"/>
      <c r="C959" s="35"/>
      <c r="D959" s="36"/>
      <c r="E959" s="37"/>
      <c r="F959" s="37"/>
      <c r="G959" s="37"/>
      <c r="H959" s="38"/>
      <c r="I959" s="39"/>
      <c r="J959" s="40"/>
      <c r="K959" s="37"/>
    </row>
    <row r="960" ht="15.75" customHeight="1">
      <c r="A960" s="35"/>
      <c r="B960" s="35"/>
      <c r="C960" s="35"/>
      <c r="D960" s="36"/>
      <c r="E960" s="37"/>
      <c r="F960" s="37"/>
      <c r="G960" s="37"/>
      <c r="H960" s="38"/>
      <c r="I960" s="39"/>
      <c r="J960" s="40"/>
      <c r="K960" s="37"/>
    </row>
    <row r="961" ht="15.75" customHeight="1">
      <c r="A961" s="35"/>
      <c r="B961" s="35"/>
      <c r="C961" s="35"/>
      <c r="D961" s="36"/>
      <c r="E961" s="37"/>
      <c r="F961" s="37"/>
      <c r="G961" s="37"/>
      <c r="H961" s="38"/>
      <c r="I961" s="39"/>
      <c r="J961" s="40"/>
      <c r="K961" s="37"/>
    </row>
    <row r="962" ht="15.75" customHeight="1">
      <c r="A962" s="35"/>
      <c r="B962" s="35"/>
      <c r="C962" s="35"/>
      <c r="D962" s="36"/>
      <c r="E962" s="37"/>
      <c r="F962" s="37"/>
      <c r="G962" s="37"/>
      <c r="H962" s="38"/>
      <c r="I962" s="39"/>
      <c r="J962" s="40"/>
      <c r="K962" s="37"/>
    </row>
    <row r="963" ht="15.75" customHeight="1">
      <c r="A963" s="35"/>
      <c r="B963" s="35"/>
      <c r="C963" s="35"/>
      <c r="D963" s="36"/>
      <c r="E963" s="37"/>
      <c r="F963" s="37"/>
      <c r="G963" s="37"/>
      <c r="H963" s="38"/>
      <c r="I963" s="39"/>
      <c r="J963" s="40"/>
      <c r="K963" s="37"/>
    </row>
    <row r="964" ht="15.75" customHeight="1">
      <c r="A964" s="35"/>
      <c r="B964" s="35"/>
      <c r="C964" s="35"/>
      <c r="D964" s="36"/>
      <c r="E964" s="37"/>
      <c r="F964" s="37"/>
      <c r="G964" s="37"/>
      <c r="H964" s="38"/>
      <c r="I964" s="39"/>
      <c r="J964" s="40"/>
      <c r="K964" s="37"/>
    </row>
    <row r="965" ht="15.75" customHeight="1">
      <c r="A965" s="35"/>
      <c r="B965" s="35"/>
      <c r="C965" s="35"/>
      <c r="D965" s="36"/>
      <c r="E965" s="37"/>
      <c r="F965" s="37"/>
      <c r="G965" s="37"/>
      <c r="H965" s="38"/>
      <c r="I965" s="39"/>
      <c r="J965" s="40"/>
      <c r="K965" s="37"/>
    </row>
    <row r="966" ht="15.75" customHeight="1">
      <c r="A966" s="35"/>
      <c r="B966" s="35"/>
      <c r="C966" s="35"/>
      <c r="D966" s="36"/>
      <c r="E966" s="37"/>
      <c r="F966" s="37"/>
      <c r="G966" s="37"/>
      <c r="H966" s="38"/>
      <c r="I966" s="39"/>
      <c r="J966" s="40"/>
      <c r="K966" s="37"/>
    </row>
    <row r="967" ht="15.75" customHeight="1">
      <c r="A967" s="35"/>
      <c r="B967" s="35"/>
      <c r="C967" s="35"/>
      <c r="D967" s="36"/>
      <c r="E967" s="37"/>
      <c r="F967" s="37"/>
      <c r="G967" s="37"/>
      <c r="H967" s="38"/>
      <c r="I967" s="39"/>
      <c r="J967" s="40"/>
      <c r="K967" s="37"/>
    </row>
    <row r="968" ht="15.75" customHeight="1">
      <c r="A968" s="35"/>
      <c r="B968" s="35"/>
      <c r="C968" s="35"/>
      <c r="D968" s="36"/>
      <c r="E968" s="37"/>
      <c r="F968" s="37"/>
      <c r="G968" s="37"/>
      <c r="H968" s="38"/>
      <c r="I968" s="39"/>
      <c r="J968" s="40"/>
      <c r="K968" s="37"/>
    </row>
    <row r="969" ht="15.75" customHeight="1">
      <c r="A969" s="35"/>
      <c r="B969" s="35"/>
      <c r="C969" s="35"/>
      <c r="D969" s="36"/>
      <c r="E969" s="37"/>
      <c r="F969" s="37"/>
      <c r="G969" s="37"/>
      <c r="H969" s="38"/>
      <c r="I969" s="39"/>
      <c r="J969" s="40"/>
      <c r="K969" s="37"/>
    </row>
    <row r="970" ht="15.75" customHeight="1">
      <c r="A970" s="35"/>
      <c r="B970" s="35"/>
      <c r="C970" s="35"/>
      <c r="D970" s="36"/>
      <c r="E970" s="37"/>
      <c r="F970" s="37"/>
      <c r="G970" s="37"/>
      <c r="H970" s="38"/>
      <c r="I970" s="39"/>
      <c r="J970" s="40"/>
      <c r="K970" s="37"/>
    </row>
    <row r="971" ht="15.75" customHeight="1">
      <c r="A971" s="35"/>
      <c r="B971" s="35"/>
      <c r="C971" s="35"/>
      <c r="D971" s="36"/>
      <c r="E971" s="37"/>
      <c r="F971" s="37"/>
      <c r="G971" s="37"/>
      <c r="H971" s="38"/>
      <c r="I971" s="39"/>
      <c r="J971" s="40"/>
      <c r="K971" s="37"/>
    </row>
    <row r="972" ht="15.75" customHeight="1">
      <c r="A972" s="35"/>
      <c r="B972" s="35"/>
      <c r="C972" s="35"/>
      <c r="D972" s="36"/>
      <c r="E972" s="37"/>
      <c r="F972" s="37"/>
      <c r="G972" s="37"/>
      <c r="H972" s="38"/>
      <c r="I972" s="39"/>
      <c r="J972" s="40"/>
      <c r="K972" s="37"/>
    </row>
    <row r="973" ht="15.75" customHeight="1">
      <c r="A973" s="35"/>
      <c r="B973" s="35"/>
      <c r="C973" s="35"/>
      <c r="D973" s="36"/>
      <c r="E973" s="37"/>
      <c r="F973" s="37"/>
      <c r="G973" s="37"/>
      <c r="H973" s="38"/>
      <c r="I973" s="39"/>
      <c r="J973" s="40"/>
      <c r="K973" s="37"/>
    </row>
    <row r="974" ht="15.75" customHeight="1">
      <c r="A974" s="35"/>
      <c r="B974" s="35"/>
      <c r="C974" s="35"/>
      <c r="D974" s="36"/>
      <c r="E974" s="37"/>
      <c r="F974" s="37"/>
      <c r="G974" s="37"/>
      <c r="H974" s="38"/>
      <c r="I974" s="39"/>
      <c r="J974" s="40"/>
      <c r="K974" s="37"/>
    </row>
    <row r="975" ht="15.75" customHeight="1">
      <c r="A975" s="35"/>
      <c r="B975" s="35"/>
      <c r="C975" s="35"/>
      <c r="D975" s="36"/>
      <c r="E975" s="37"/>
      <c r="F975" s="37"/>
      <c r="G975" s="37"/>
      <c r="H975" s="38"/>
      <c r="I975" s="39"/>
      <c r="J975" s="40"/>
      <c r="K975" s="37"/>
    </row>
    <row r="976" ht="15.75" customHeight="1">
      <c r="A976" s="35"/>
      <c r="B976" s="35"/>
      <c r="C976" s="35"/>
      <c r="D976" s="36"/>
      <c r="E976" s="37"/>
      <c r="F976" s="37"/>
      <c r="G976" s="37"/>
      <c r="H976" s="38"/>
      <c r="I976" s="39"/>
      <c r="J976" s="40"/>
      <c r="K976" s="37"/>
    </row>
    <row r="977" ht="15.75" customHeight="1">
      <c r="A977" s="35"/>
      <c r="B977" s="35"/>
      <c r="C977" s="35"/>
      <c r="D977" s="36"/>
      <c r="E977" s="37"/>
      <c r="F977" s="37"/>
      <c r="G977" s="37"/>
      <c r="H977" s="38"/>
      <c r="I977" s="39"/>
      <c r="J977" s="40"/>
      <c r="K977" s="37"/>
    </row>
    <row r="978" ht="15.75" customHeight="1">
      <c r="A978" s="35"/>
      <c r="B978" s="35"/>
      <c r="C978" s="35"/>
      <c r="D978" s="36"/>
      <c r="E978" s="37"/>
      <c r="F978" s="37"/>
      <c r="G978" s="37"/>
      <c r="H978" s="38"/>
      <c r="I978" s="39"/>
      <c r="J978" s="40"/>
      <c r="K978" s="37"/>
    </row>
    <row r="979" ht="15.75" customHeight="1">
      <c r="A979" s="35"/>
      <c r="B979" s="35"/>
      <c r="C979" s="35"/>
      <c r="D979" s="36"/>
      <c r="E979" s="37"/>
      <c r="F979" s="37"/>
      <c r="G979" s="37"/>
      <c r="H979" s="38"/>
      <c r="I979" s="39"/>
      <c r="J979" s="40"/>
      <c r="K979" s="37"/>
    </row>
    <row r="980" ht="15.75" customHeight="1">
      <c r="A980" s="35"/>
      <c r="B980" s="35"/>
      <c r="C980" s="35"/>
      <c r="D980" s="36"/>
      <c r="E980" s="37"/>
      <c r="F980" s="37"/>
      <c r="G980" s="37"/>
      <c r="H980" s="38"/>
      <c r="I980" s="39"/>
      <c r="J980" s="40"/>
      <c r="K980" s="37"/>
    </row>
    <row r="981" ht="15.75" customHeight="1">
      <c r="A981" s="35"/>
      <c r="B981" s="35"/>
      <c r="C981" s="35"/>
      <c r="D981" s="36"/>
      <c r="E981" s="37"/>
      <c r="F981" s="37"/>
      <c r="G981" s="37"/>
      <c r="H981" s="38"/>
      <c r="I981" s="39"/>
      <c r="J981" s="40"/>
      <c r="K981" s="37"/>
    </row>
    <row r="982" ht="15.75" customHeight="1">
      <c r="A982" s="35"/>
      <c r="B982" s="35"/>
      <c r="C982" s="35"/>
      <c r="D982" s="36"/>
      <c r="E982" s="37"/>
      <c r="F982" s="37"/>
      <c r="G982" s="37"/>
      <c r="H982" s="38"/>
      <c r="I982" s="39"/>
      <c r="J982" s="40"/>
      <c r="K982" s="37"/>
    </row>
    <row r="983" ht="15.75" customHeight="1">
      <c r="A983" s="35"/>
      <c r="B983" s="35"/>
      <c r="C983" s="35"/>
      <c r="D983" s="36"/>
      <c r="E983" s="37"/>
      <c r="F983" s="37"/>
      <c r="G983" s="37"/>
      <c r="H983" s="38"/>
      <c r="I983" s="39"/>
      <c r="J983" s="40"/>
      <c r="K983" s="37"/>
    </row>
    <row r="984" ht="15.75" customHeight="1">
      <c r="A984" s="35"/>
      <c r="B984" s="35"/>
      <c r="C984" s="35"/>
      <c r="D984" s="36"/>
      <c r="E984" s="37"/>
      <c r="F984" s="37"/>
      <c r="G984" s="37"/>
      <c r="H984" s="38"/>
      <c r="I984" s="39"/>
      <c r="J984" s="40"/>
      <c r="K984" s="37"/>
    </row>
    <row r="985" ht="15.75" customHeight="1">
      <c r="A985" s="35"/>
      <c r="B985" s="35"/>
      <c r="C985" s="35"/>
      <c r="D985" s="36"/>
      <c r="E985" s="37"/>
      <c r="F985" s="37"/>
      <c r="G985" s="37"/>
      <c r="H985" s="38"/>
      <c r="I985" s="39"/>
      <c r="J985" s="40"/>
      <c r="K985" s="37"/>
    </row>
    <row r="986" ht="15.75" customHeight="1">
      <c r="A986" s="35"/>
      <c r="B986" s="35"/>
      <c r="C986" s="35"/>
      <c r="D986" s="36"/>
      <c r="E986" s="37"/>
      <c r="F986" s="37"/>
      <c r="G986" s="37"/>
      <c r="H986" s="38"/>
      <c r="I986" s="39"/>
      <c r="J986" s="40"/>
      <c r="K986" s="37"/>
    </row>
    <row r="987" ht="15.75" customHeight="1">
      <c r="A987" s="35"/>
      <c r="B987" s="35"/>
      <c r="C987" s="35"/>
      <c r="D987" s="36"/>
      <c r="E987" s="37"/>
      <c r="F987" s="37"/>
      <c r="G987" s="37"/>
      <c r="H987" s="38"/>
      <c r="I987" s="39"/>
      <c r="J987" s="40"/>
      <c r="K987" s="37"/>
    </row>
    <row r="988" ht="15.75" customHeight="1">
      <c r="A988" s="35"/>
      <c r="B988" s="35"/>
      <c r="C988" s="35"/>
      <c r="D988" s="36"/>
      <c r="E988" s="37"/>
      <c r="F988" s="37"/>
      <c r="G988" s="37"/>
      <c r="H988" s="38"/>
      <c r="I988" s="39"/>
      <c r="J988" s="40"/>
      <c r="K988" s="37"/>
    </row>
    <row r="989" ht="15.75" customHeight="1">
      <c r="A989" s="35"/>
      <c r="B989" s="35"/>
      <c r="C989" s="35"/>
      <c r="D989" s="36"/>
      <c r="E989" s="37"/>
      <c r="F989" s="37"/>
      <c r="G989" s="37"/>
      <c r="H989" s="38"/>
      <c r="I989" s="39"/>
      <c r="J989" s="40"/>
      <c r="K989" s="37"/>
    </row>
    <row r="990" ht="15.75" customHeight="1">
      <c r="A990" s="35"/>
      <c r="B990" s="35"/>
      <c r="C990" s="35"/>
      <c r="D990" s="36"/>
      <c r="E990" s="37"/>
      <c r="F990" s="37"/>
      <c r="G990" s="37"/>
      <c r="H990" s="38"/>
      <c r="I990" s="39"/>
      <c r="J990" s="40"/>
      <c r="K990" s="37"/>
    </row>
    <row r="991" ht="15.75" customHeight="1">
      <c r="A991" s="35"/>
      <c r="B991" s="35"/>
      <c r="C991" s="35"/>
      <c r="D991" s="36"/>
      <c r="E991" s="37"/>
      <c r="F991" s="37"/>
      <c r="G991" s="37"/>
      <c r="H991" s="38"/>
      <c r="I991" s="39"/>
      <c r="J991" s="40"/>
      <c r="K991" s="37"/>
    </row>
    <row r="992" ht="15.75" customHeight="1">
      <c r="A992" s="35"/>
      <c r="B992" s="35"/>
      <c r="C992" s="35"/>
      <c r="D992" s="36"/>
      <c r="E992" s="37"/>
      <c r="F992" s="37"/>
      <c r="G992" s="37"/>
      <c r="H992" s="38"/>
      <c r="I992" s="39"/>
      <c r="J992" s="40"/>
      <c r="K992" s="37"/>
    </row>
    <row r="993" ht="15.75" customHeight="1">
      <c r="A993" s="35"/>
      <c r="B993" s="35"/>
      <c r="C993" s="35"/>
      <c r="D993" s="36"/>
      <c r="E993" s="37"/>
      <c r="F993" s="37"/>
      <c r="G993" s="37"/>
      <c r="H993" s="38"/>
      <c r="I993" s="39"/>
      <c r="J993" s="40"/>
      <c r="K993" s="37"/>
    </row>
    <row r="994" ht="15.75" customHeight="1">
      <c r="A994" s="35"/>
      <c r="B994" s="35"/>
      <c r="C994" s="35"/>
      <c r="D994" s="36"/>
      <c r="E994" s="37"/>
      <c r="F994" s="37"/>
      <c r="G994" s="37"/>
      <c r="H994" s="38"/>
      <c r="I994" s="39"/>
      <c r="J994" s="40"/>
      <c r="K994" s="37"/>
    </row>
    <row r="995" ht="15.75" customHeight="1">
      <c r="A995" s="35"/>
      <c r="B995" s="35"/>
      <c r="C995" s="35"/>
      <c r="D995" s="36"/>
      <c r="E995" s="37"/>
      <c r="F995" s="37"/>
      <c r="G995" s="37"/>
      <c r="H995" s="38"/>
      <c r="I995" s="39"/>
      <c r="J995" s="40"/>
      <c r="K995" s="37"/>
    </row>
    <row r="996" ht="15.75" customHeight="1">
      <c r="A996" s="35"/>
      <c r="B996" s="35"/>
      <c r="C996" s="35"/>
      <c r="D996" s="36"/>
      <c r="E996" s="37"/>
      <c r="F996" s="37"/>
      <c r="G996" s="37"/>
      <c r="H996" s="38"/>
      <c r="I996" s="39"/>
      <c r="J996" s="40"/>
      <c r="K996" s="37"/>
    </row>
    <row r="997" ht="15.75" customHeight="1">
      <c r="A997" s="35"/>
      <c r="B997" s="35"/>
      <c r="C997" s="35"/>
      <c r="D997" s="36"/>
      <c r="E997" s="37"/>
      <c r="F997" s="37"/>
      <c r="G997" s="37"/>
      <c r="H997" s="38"/>
      <c r="I997" s="39"/>
      <c r="J997" s="40"/>
      <c r="K997" s="37"/>
    </row>
    <row r="998" ht="15.75" customHeight="1">
      <c r="A998" s="35"/>
      <c r="B998" s="35"/>
      <c r="C998" s="35"/>
      <c r="D998" s="36"/>
      <c r="E998" s="37"/>
      <c r="F998" s="37"/>
      <c r="G998" s="37"/>
      <c r="H998" s="38"/>
      <c r="I998" s="39"/>
      <c r="J998" s="40"/>
      <c r="K998" s="37"/>
    </row>
    <row r="999" ht="15.75" customHeight="1">
      <c r="A999" s="35"/>
      <c r="B999" s="35"/>
      <c r="C999" s="35"/>
      <c r="D999" s="36"/>
      <c r="E999" s="37"/>
      <c r="F999" s="37"/>
      <c r="G999" s="37"/>
      <c r="H999" s="38"/>
      <c r="I999" s="39"/>
      <c r="J999" s="40"/>
      <c r="K999" s="37"/>
    </row>
    <row r="1000" ht="15.75" customHeight="1">
      <c r="A1000" s="35"/>
      <c r="B1000" s="35"/>
      <c r="C1000" s="35"/>
      <c r="D1000" s="36"/>
      <c r="E1000" s="37"/>
      <c r="F1000" s="37"/>
      <c r="G1000" s="37"/>
      <c r="H1000" s="38"/>
      <c r="I1000" s="39"/>
      <c r="J1000" s="40"/>
      <c r="K1000" s="37"/>
    </row>
  </sheetData>
  <printOptions/>
  <pageMargins bottom="0.787401575" footer="0.0" header="0.0" left="0.511811024" right="0.511811024" top="0.787401575"/>
  <pageSetup paperSize="9" orientation="portrait"/>
  <drawing r:id="rId1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/>
  <cols>
    <col customWidth="1" min="1" max="1" width="9.63"/>
    <col customWidth="1" min="2" max="2" width="11.0"/>
    <col customWidth="1" min="3" max="3" width="13.75"/>
    <col customWidth="1" min="4" max="4" width="8.38"/>
    <col customWidth="1" min="5" max="5" width="6.38"/>
    <col customWidth="1" min="6" max="6" width="9.38"/>
    <col customWidth="1" min="7" max="7" width="36.88"/>
    <col customWidth="1" min="8" max="8" width="7.63"/>
    <col customWidth="1" min="9" max="9" width="18.0"/>
    <col customWidth="1" min="10" max="10" width="9.75"/>
    <col customWidth="1" min="11" max="11" width="16.25"/>
    <col customWidth="1" min="12" max="12" width="11.63"/>
    <col customWidth="1" min="13" max="13" width="10.63"/>
    <col customWidth="1" min="14" max="14" width="8.0"/>
    <col customWidth="1" min="15" max="20" width="14.38"/>
    <col customWidth="1" min="21" max="22" width="14.5"/>
    <col customWidth="1" min="23" max="23" width="14.13"/>
    <col customWidth="1" min="24" max="24" width="16.25"/>
    <col customWidth="1" min="25" max="25" width="12.5"/>
    <col customWidth="1" min="26" max="26" width="44.38"/>
    <col customWidth="1" min="27" max="27" width="10.75"/>
    <col customWidth="1" min="28" max="28" width="12.5"/>
    <col customWidth="1" min="29" max="29" width="30.88"/>
    <col customWidth="1" min="30" max="30" width="7.63"/>
  </cols>
  <sheetData>
    <row r="1" ht="43.5" customHeight="1">
      <c r="A1" s="41" t="s">
        <v>20</v>
      </c>
      <c r="B1" s="42" t="s">
        <v>21</v>
      </c>
      <c r="C1" s="42" t="s">
        <v>9</v>
      </c>
      <c r="D1" s="43" t="s">
        <v>22</v>
      </c>
      <c r="E1" s="42" t="s">
        <v>7</v>
      </c>
      <c r="F1" s="44" t="s">
        <v>23</v>
      </c>
      <c r="G1" s="42" t="s">
        <v>24</v>
      </c>
      <c r="H1" s="42" t="s">
        <v>25</v>
      </c>
      <c r="I1" s="42" t="s">
        <v>26</v>
      </c>
      <c r="J1" s="42" t="s">
        <v>27</v>
      </c>
      <c r="K1" s="42" t="s">
        <v>28</v>
      </c>
      <c r="L1" s="42" t="s">
        <v>29</v>
      </c>
      <c r="M1" s="42" t="s">
        <v>30</v>
      </c>
      <c r="N1" s="42" t="s">
        <v>31</v>
      </c>
      <c r="O1" s="45" t="s">
        <v>32</v>
      </c>
      <c r="P1" s="46" t="s">
        <v>5</v>
      </c>
      <c r="Q1" s="45" t="s">
        <v>33</v>
      </c>
      <c r="R1" s="46" t="s">
        <v>34</v>
      </c>
      <c r="S1" s="47" t="s">
        <v>35</v>
      </c>
      <c r="T1" s="45" t="s">
        <v>36</v>
      </c>
      <c r="U1" s="48" t="s">
        <v>37</v>
      </c>
      <c r="V1" s="48" t="s">
        <v>38</v>
      </c>
      <c r="W1" s="49" t="s">
        <v>39</v>
      </c>
      <c r="X1" s="42" t="s">
        <v>40</v>
      </c>
      <c r="Y1" s="42" t="s">
        <v>41</v>
      </c>
      <c r="Z1" s="42" t="s">
        <v>42</v>
      </c>
      <c r="AA1" s="50" t="s">
        <v>43</v>
      </c>
      <c r="AB1" s="51" t="s">
        <v>15</v>
      </c>
      <c r="AC1" s="50" t="s">
        <v>16</v>
      </c>
      <c r="AD1" s="50" t="s">
        <v>44</v>
      </c>
    </row>
    <row r="2">
      <c r="A2" s="52">
        <v>214657.0</v>
      </c>
      <c r="B2" s="53" t="s">
        <v>45</v>
      </c>
      <c r="C2" s="53" t="s">
        <v>46</v>
      </c>
      <c r="D2" s="22">
        <v>202275.0</v>
      </c>
      <c r="E2" s="53" t="s">
        <v>47</v>
      </c>
      <c r="F2" s="54">
        <v>1.0160074E7</v>
      </c>
      <c r="G2" s="53" t="s">
        <v>48</v>
      </c>
      <c r="H2" s="55">
        <v>2060.0</v>
      </c>
      <c r="I2" s="55" t="s">
        <v>49</v>
      </c>
      <c r="J2" s="55" t="s">
        <v>50</v>
      </c>
      <c r="K2" s="53" t="s">
        <v>51</v>
      </c>
      <c r="L2" s="53"/>
      <c r="M2" s="53">
        <v>2.0</v>
      </c>
      <c r="N2" s="53" t="s">
        <v>52</v>
      </c>
      <c r="O2" s="25">
        <v>1.0</v>
      </c>
      <c r="P2" s="25">
        <f>'LISTA DOS ITENS'!$O2*'LISTA DOS ITENS'!$M2</f>
        <v>2</v>
      </c>
      <c r="Q2" s="25">
        <v>3976.86</v>
      </c>
      <c r="R2" s="25">
        <f>'LISTA DOS ITENS'!$Q2*'LISTA DOS ITENS'!$M2</f>
        <v>7953.72</v>
      </c>
      <c r="S2" s="56">
        <f>IF('LISTA DOS ITENS'!$P2&gt;'LISTA DOS ITENS'!$R2,'LISTA DOS ITENS'!$P2,'LISTA DOS ITENS'!$R2)</f>
        <v>7953.72</v>
      </c>
      <c r="T2" s="25">
        <v>612.8121252153439</v>
      </c>
      <c r="U2" s="25">
        <f>'LISTA DOS ITENS'!$T2*'LISTA DOS ITENS'!$M2</f>
        <v>1225.62425</v>
      </c>
      <c r="V2" s="56">
        <f t="array" ref="V2">INDEX('RESUMO - LOTES E VMA'!$F$3:$F$181,MATCH('LISTA DOS ITENS'!$D2,'RESUMO - LOTES E VMA'!$A$3:$A$181,0))</f>
        <v>51979.85163</v>
      </c>
      <c r="W2" s="57">
        <f>'LISTA DOS ITENS'!$U2/'LISTA DOS ITENS'!$V2</f>
        <v>0.02357883318</v>
      </c>
      <c r="X2" s="53" t="s">
        <v>53</v>
      </c>
      <c r="Y2" s="53" t="s">
        <v>54</v>
      </c>
      <c r="Z2" s="58" t="str">
        <f>'LISTA DOS ITENS'!$F2&amp;"-"&amp;'LISTA DOS ITENS'!$H2&amp;"-"&amp;'LISTA DOS ITENS'!$J2&amp;"-"&amp;'LISTA DOS ITENS'!$K2&amp;"-"&amp;'LISTA DOS ITENS'!$I2</f>
        <v>10160074-2060-R017-A RECUPER-#</v>
      </c>
      <c r="AA2" s="59" t="str">
        <f t="array" ref="AA2">INDEX('RESUMO - LOTES E VMA'!$M$3:$M$181,MATCH('LISTA DOS ITENS'!$D2,'RESUMO - LOTES E VMA'!$A$3:$A$181,0))</f>
        <v>Para Leilão</v>
      </c>
      <c r="AB2" s="60">
        <f t="array" ref="AB2">INDEX('RESUMO - LOTES E VMA'!$J$3:$J$181,MATCH('LISTA DOS ITENS'!$D2,'RESUMO - LOTES E VMA'!$A$3:$A$181,0))</f>
        <v>0.1540944678</v>
      </c>
      <c r="AC2" s="29" t="str">
        <f t="array" ref="AC2">INDEX('RESUMO - LOTES E VMA'!$L$3:$L$181,MATCH('LISTA DOS ITENS'!$D2,'RESUMO - LOTES E VMA'!$A$3:$A$181,0))</f>
        <v>1% do Valor de Comparação do VMA</v>
      </c>
      <c r="AD2" s="53" t="str">
        <f>VLOOKUP(Tabela1[[#This Row],[Índice]],[1]Planilha1!$A:$A,1,0)</f>
        <v>#ERROR!</v>
      </c>
    </row>
    <row r="3">
      <c r="A3" s="52">
        <v>214658.0</v>
      </c>
      <c r="B3" s="53" t="s">
        <v>45</v>
      </c>
      <c r="C3" s="53" t="s">
        <v>46</v>
      </c>
      <c r="D3" s="22">
        <v>202275.0</v>
      </c>
      <c r="E3" s="53" t="s">
        <v>47</v>
      </c>
      <c r="F3" s="54">
        <v>1.0160103E7</v>
      </c>
      <c r="G3" s="53" t="s">
        <v>55</v>
      </c>
      <c r="H3" s="55">
        <v>2916.0</v>
      </c>
      <c r="I3" s="55" t="s">
        <v>49</v>
      </c>
      <c r="J3" s="55" t="s">
        <v>56</v>
      </c>
      <c r="K3" s="53" t="s">
        <v>57</v>
      </c>
      <c r="L3" s="53"/>
      <c r="M3" s="53">
        <v>56.0</v>
      </c>
      <c r="N3" s="53" t="s">
        <v>52</v>
      </c>
      <c r="O3" s="25">
        <v>0.9475</v>
      </c>
      <c r="P3" s="25">
        <f>'LISTA DOS ITENS'!$O3*'LISTA DOS ITENS'!$M3</f>
        <v>53.06</v>
      </c>
      <c r="Q3" s="25">
        <v>59.3</v>
      </c>
      <c r="R3" s="25">
        <f>'LISTA DOS ITENS'!$Q3*'LISTA DOS ITENS'!$M3</f>
        <v>3320.8</v>
      </c>
      <c r="S3" s="56">
        <f>IF('LISTA DOS ITENS'!$P3&gt;'LISTA DOS ITENS'!$R3,'LISTA DOS ITENS'!$P3,'LISTA DOS ITENS'!$R3)</f>
        <v>3320.8</v>
      </c>
      <c r="T3" s="25">
        <v>9.137801940543516</v>
      </c>
      <c r="U3" s="25">
        <f>'LISTA DOS ITENS'!$T3*'LISTA DOS ITENS'!$M3</f>
        <v>511.7169087</v>
      </c>
      <c r="V3" s="56">
        <f t="array" ref="V3">INDEX('RESUMO - LOTES E VMA'!$F$3:$F$181,MATCH('LISTA DOS ITENS'!$D3,'RESUMO - LOTES E VMA'!$A$3:$A$181,0))</f>
        <v>51979.85163</v>
      </c>
      <c r="W3" s="57">
        <f>'LISTA DOS ITENS'!$U3/'LISTA DOS ITENS'!$V3</f>
        <v>0.009844524226</v>
      </c>
      <c r="X3" s="53" t="s">
        <v>53</v>
      </c>
      <c r="Y3" s="53" t="s">
        <v>54</v>
      </c>
      <c r="Z3" s="58" t="str">
        <f>'LISTA DOS ITENS'!$F3&amp;"-"&amp;'LISTA DOS ITENS'!$H3&amp;"-"&amp;'LISTA DOS ITENS'!$J3&amp;"-"&amp;'LISTA DOS ITENS'!$K3&amp;"-"&amp;'LISTA DOS ITENS'!$I3</f>
        <v>10160103-2916-0017-USADO-#</v>
      </c>
      <c r="AA3" s="59" t="str">
        <f t="array" ref="AA3">INDEX('RESUMO - LOTES E VMA'!$M$3:$M$181,MATCH('LISTA DOS ITENS'!$D3,'RESUMO - LOTES E VMA'!$A$3:$A$181,0))</f>
        <v>Para Leilão</v>
      </c>
      <c r="AB3" s="60">
        <f t="array" ref="AB3">INDEX('RESUMO - LOTES E VMA'!$J$3:$J$181,MATCH('LISTA DOS ITENS'!$D3,'RESUMO - LOTES E VMA'!$A$3:$A$181,0))</f>
        <v>0.1540944678</v>
      </c>
      <c r="AC3" s="29" t="str">
        <f t="array" ref="AC3">INDEX('RESUMO - LOTES E VMA'!$L$3:$L$181,MATCH('LISTA DOS ITENS'!$D3,'RESUMO - LOTES E VMA'!$A$3:$A$181,0))</f>
        <v>1% do Valor de Comparação do VMA</v>
      </c>
      <c r="AD3" s="53" t="str">
        <f>VLOOKUP(Tabela1[[#This Row],[Índice]],[1]Planilha1!$A:$A,1,0)</f>
        <v>#ERROR!</v>
      </c>
    </row>
    <row r="4">
      <c r="A4" s="52">
        <v>214659.0</v>
      </c>
      <c r="B4" s="53" t="s">
        <v>45</v>
      </c>
      <c r="C4" s="53" t="s">
        <v>46</v>
      </c>
      <c r="D4" s="22">
        <v>202275.0</v>
      </c>
      <c r="E4" s="53" t="s">
        <v>47</v>
      </c>
      <c r="F4" s="54">
        <v>1.0160105E7</v>
      </c>
      <c r="G4" s="53" t="s">
        <v>55</v>
      </c>
      <c r="H4" s="55">
        <v>2916.0</v>
      </c>
      <c r="I4" s="55" t="s">
        <v>49</v>
      </c>
      <c r="J4" s="55" t="s">
        <v>56</v>
      </c>
      <c r="K4" s="53" t="s">
        <v>57</v>
      </c>
      <c r="L4" s="53"/>
      <c r="M4" s="53">
        <v>24.0</v>
      </c>
      <c r="N4" s="53" t="s">
        <v>52</v>
      </c>
      <c r="O4" s="25">
        <v>1.0</v>
      </c>
      <c r="P4" s="25">
        <f>'LISTA DOS ITENS'!$O4*'LISTA DOS ITENS'!$M4</f>
        <v>24</v>
      </c>
      <c r="Q4" s="25">
        <v>13534.3725</v>
      </c>
      <c r="R4" s="25">
        <f>'LISTA DOS ITENS'!$Q4*'LISTA DOS ITENS'!$M4</f>
        <v>324824.94</v>
      </c>
      <c r="S4" s="56">
        <f>IF('LISTA DOS ITENS'!$P4&gt;'LISTA DOS ITENS'!$R4,'LISTA DOS ITENS'!$P4,'LISTA DOS ITENS'!$R4)</f>
        <v>324824.94</v>
      </c>
      <c r="T4" s="25">
        <v>2085.571927395258</v>
      </c>
      <c r="U4" s="25">
        <f>'LISTA DOS ITENS'!$T4*'LISTA DOS ITENS'!$M4</f>
        <v>50053.72626</v>
      </c>
      <c r="V4" s="56">
        <f t="array" ref="V4">INDEX('RESUMO - LOTES E VMA'!$F$3:$F$181,MATCH('LISTA DOS ITENS'!$D4,'RESUMO - LOTES E VMA'!$A$3:$A$181,0))</f>
        <v>51979.85163</v>
      </c>
      <c r="W4" s="57">
        <f>'LISTA DOS ITENS'!$U4/'LISTA DOS ITENS'!$V4</f>
        <v>0.9629447697</v>
      </c>
      <c r="X4" s="53" t="s">
        <v>53</v>
      </c>
      <c r="Y4" s="53" t="s">
        <v>54</v>
      </c>
      <c r="Z4" s="58" t="str">
        <f>'LISTA DOS ITENS'!$F4&amp;"-"&amp;'LISTA DOS ITENS'!$H4&amp;"-"&amp;'LISTA DOS ITENS'!$J4&amp;"-"&amp;'LISTA DOS ITENS'!$K4&amp;"-"&amp;'LISTA DOS ITENS'!$I4</f>
        <v>10160105-2916-0017-USADO-#</v>
      </c>
      <c r="AA4" s="59" t="str">
        <f t="array" ref="AA4">INDEX('RESUMO - LOTES E VMA'!$M$3:$M$181,MATCH('LISTA DOS ITENS'!$D4,'RESUMO - LOTES E VMA'!$A$3:$A$181,0))</f>
        <v>Para Leilão</v>
      </c>
      <c r="AB4" s="60">
        <f t="array" ref="AB4">INDEX('RESUMO - LOTES E VMA'!$J$3:$J$181,MATCH('LISTA DOS ITENS'!$D4,'RESUMO - LOTES E VMA'!$A$3:$A$181,0))</f>
        <v>0.1540944678</v>
      </c>
      <c r="AC4" s="29" t="str">
        <f t="array" ref="AC4">INDEX('RESUMO - LOTES E VMA'!$L$3:$L$181,MATCH('LISTA DOS ITENS'!$D4,'RESUMO - LOTES E VMA'!$A$3:$A$181,0))</f>
        <v>1% do Valor de Comparação do VMA</v>
      </c>
      <c r="AD4" s="53" t="str">
        <f>VLOOKUP(Tabela1[[#This Row],[Índice]],[1]Planilha1!$A:$A,1,0)</f>
        <v>#ERROR!</v>
      </c>
    </row>
    <row r="5">
      <c r="A5" s="52">
        <v>214660.0</v>
      </c>
      <c r="B5" s="53" t="s">
        <v>45</v>
      </c>
      <c r="C5" s="53" t="s">
        <v>46</v>
      </c>
      <c r="D5" s="22">
        <v>202275.0</v>
      </c>
      <c r="E5" s="53" t="s">
        <v>47</v>
      </c>
      <c r="F5" s="54">
        <v>1.0170185E7</v>
      </c>
      <c r="G5" s="53" t="s">
        <v>58</v>
      </c>
      <c r="H5" s="55">
        <v>2916.0</v>
      </c>
      <c r="I5" s="55" t="s">
        <v>49</v>
      </c>
      <c r="J5" s="55" t="s">
        <v>56</v>
      </c>
      <c r="K5" s="53" t="s">
        <v>57</v>
      </c>
      <c r="L5" s="53"/>
      <c r="M5" s="53">
        <v>31.0</v>
      </c>
      <c r="N5" s="53" t="s">
        <v>52</v>
      </c>
      <c r="O5" s="25">
        <v>1.0</v>
      </c>
      <c r="P5" s="25">
        <f>'LISTA DOS ITENS'!$O5*'LISTA DOS ITENS'!$M5</f>
        <v>31</v>
      </c>
      <c r="Q5" s="25">
        <v>39.52</v>
      </c>
      <c r="R5" s="25">
        <f>'LISTA DOS ITENS'!$Q5*'LISTA DOS ITENS'!$M5</f>
        <v>1225.12</v>
      </c>
      <c r="S5" s="56">
        <f>IF('LISTA DOS ITENS'!$P5&gt;'LISTA DOS ITENS'!$R5,'LISTA DOS ITENS'!$P5,'LISTA DOS ITENS'!$R5)</f>
        <v>1225.12</v>
      </c>
      <c r="T5" s="25">
        <v>6.089813367458344</v>
      </c>
      <c r="U5" s="25">
        <f>'LISTA DOS ITENS'!$T5*'LISTA DOS ITENS'!$M5</f>
        <v>188.7842144</v>
      </c>
      <c r="V5" s="56">
        <f t="array" ref="V5">INDEX('RESUMO - LOTES E VMA'!$F$3:$F$181,MATCH('LISTA DOS ITENS'!$D5,'RESUMO - LOTES E VMA'!$A$3:$A$181,0))</f>
        <v>51979.85163</v>
      </c>
      <c r="W5" s="57">
        <f>'LISTA DOS ITENS'!$U5/'LISTA DOS ITENS'!$V5</f>
        <v>0.003631872898</v>
      </c>
      <c r="X5" s="53" t="s">
        <v>53</v>
      </c>
      <c r="Y5" s="53" t="s">
        <v>54</v>
      </c>
      <c r="Z5" s="58" t="str">
        <f>'LISTA DOS ITENS'!$F5&amp;"-"&amp;'LISTA DOS ITENS'!$H5&amp;"-"&amp;'LISTA DOS ITENS'!$J5&amp;"-"&amp;'LISTA DOS ITENS'!$K5&amp;"-"&amp;'LISTA DOS ITENS'!$I5</f>
        <v>10170185-2916-0017-USADO-#</v>
      </c>
      <c r="AA5" s="59" t="str">
        <f t="array" ref="AA5">INDEX('RESUMO - LOTES E VMA'!$M$3:$M$181,MATCH('LISTA DOS ITENS'!$D5,'RESUMO - LOTES E VMA'!$A$3:$A$181,0))</f>
        <v>Para Leilão</v>
      </c>
      <c r="AB5" s="60">
        <f t="array" ref="AB5">INDEX('RESUMO - LOTES E VMA'!$J$3:$J$181,MATCH('LISTA DOS ITENS'!$D5,'RESUMO - LOTES E VMA'!$A$3:$A$181,0))</f>
        <v>0.1540944678</v>
      </c>
      <c r="AC5" s="29" t="str">
        <f t="array" ref="AC5">INDEX('RESUMO - LOTES E VMA'!$L$3:$L$181,MATCH('LISTA DOS ITENS'!$D5,'RESUMO - LOTES E VMA'!$A$3:$A$181,0))</f>
        <v>1% do Valor de Comparação do VMA</v>
      </c>
      <c r="AD5" s="53" t="str">
        <f>VLOOKUP(Tabela1[[#This Row],[Índice]],[1]Planilha1!$A:$A,1,0)</f>
        <v>#ERROR!</v>
      </c>
    </row>
    <row r="6">
      <c r="A6" s="52">
        <v>214669.0</v>
      </c>
      <c r="B6" s="53" t="s">
        <v>45</v>
      </c>
      <c r="C6" s="53" t="s">
        <v>46</v>
      </c>
      <c r="D6" s="22">
        <v>202279.0</v>
      </c>
      <c r="E6" s="53" t="s">
        <v>59</v>
      </c>
      <c r="F6" s="54">
        <v>1.0174713E7</v>
      </c>
      <c r="G6" s="53" t="s">
        <v>60</v>
      </c>
      <c r="H6" s="55">
        <v>2060.0</v>
      </c>
      <c r="I6" s="55" t="s">
        <v>49</v>
      </c>
      <c r="J6" s="55" t="s">
        <v>61</v>
      </c>
      <c r="K6" s="53" t="s">
        <v>51</v>
      </c>
      <c r="L6" s="53"/>
      <c r="M6" s="53">
        <v>1.0</v>
      </c>
      <c r="N6" s="53" t="s">
        <v>52</v>
      </c>
      <c r="O6" s="25">
        <v>1.0</v>
      </c>
      <c r="P6" s="25">
        <f>'LISTA DOS ITENS'!$O6*'LISTA DOS ITENS'!$M6</f>
        <v>1</v>
      </c>
      <c r="Q6" s="25">
        <v>140351.98</v>
      </c>
      <c r="R6" s="25">
        <f>'LISTA DOS ITENS'!$Q6*'LISTA DOS ITENS'!$M6</f>
        <v>140351.98</v>
      </c>
      <c r="S6" s="56">
        <f>IF('LISTA DOS ITENS'!$P6&gt;'LISTA DOS ITENS'!$R6,'LISTA DOS ITENS'!$P6,'LISTA DOS ITENS'!$R6)</f>
        <v>140351.98</v>
      </c>
      <c r="T6" s="25">
        <v>68011.56243006201</v>
      </c>
      <c r="U6" s="25">
        <f>'LISTA DOS ITENS'!$T6*'LISTA DOS ITENS'!$M6</f>
        <v>68011.56243</v>
      </c>
      <c r="V6" s="56">
        <f t="array" ref="V6">INDEX('RESUMO - LOTES E VMA'!$F$3:$F$181,MATCH('LISTA DOS ITENS'!$D6,'RESUMO - LOTES E VMA'!$A$3:$A$181,0))</f>
        <v>68011.56243</v>
      </c>
      <c r="W6" s="57">
        <f>'LISTA DOS ITENS'!$U6/'LISTA DOS ITENS'!$V6</f>
        <v>1</v>
      </c>
      <c r="X6" s="53" t="s">
        <v>53</v>
      </c>
      <c r="Y6" s="53" t="s">
        <v>54</v>
      </c>
      <c r="Z6" s="58" t="str">
        <f>'LISTA DOS ITENS'!$F6&amp;"-"&amp;'LISTA DOS ITENS'!$H6&amp;"-"&amp;'LISTA DOS ITENS'!$J6&amp;"-"&amp;'LISTA DOS ITENS'!$K6&amp;"-"&amp;'LISTA DOS ITENS'!$I6</f>
        <v>10174713-2060-R001-A RECUPER-#</v>
      </c>
      <c r="AA6" s="59" t="str">
        <f t="array" ref="AA6">INDEX('RESUMO - LOTES E VMA'!$M$3:$M$181,MATCH('LISTA DOS ITENS'!$D6,'RESUMO - LOTES E VMA'!$A$3:$A$181,0))</f>
        <v>Para Leilão</v>
      </c>
      <c r="AB6" s="60">
        <f t="array" ref="AB6">INDEX('RESUMO - LOTES E VMA'!$J$3:$J$181,MATCH('LISTA DOS ITENS'!$D6,'RESUMO - LOTES E VMA'!$A$3:$A$181,0))</f>
        <v>0.4845785747</v>
      </c>
      <c r="AC6" s="29" t="str">
        <f t="array" ref="AC6">INDEX('RESUMO - LOTES E VMA'!$L$3:$L$181,MATCH('LISTA DOS ITENS'!$D6,'RESUMO - LOTES E VMA'!$A$3:$A$181,0))</f>
        <v>5% do Valor de Comparação do VMA</v>
      </c>
      <c r="AD6" s="53" t="str">
        <f>VLOOKUP(Tabela1[[#This Row],[Índice]],[1]Planilha1!$A:$A,1,0)</f>
        <v>#ERROR!</v>
      </c>
    </row>
    <row r="7">
      <c r="A7" s="52">
        <v>214670.0</v>
      </c>
      <c r="B7" s="53" t="s">
        <v>45</v>
      </c>
      <c r="C7" s="53" t="s">
        <v>46</v>
      </c>
      <c r="D7" s="22">
        <v>202280.0</v>
      </c>
      <c r="E7" s="53" t="s">
        <v>47</v>
      </c>
      <c r="F7" s="54">
        <v>1.017346E7</v>
      </c>
      <c r="G7" s="53" t="s">
        <v>62</v>
      </c>
      <c r="H7" s="55">
        <v>2916.0</v>
      </c>
      <c r="I7" s="55" t="s">
        <v>49</v>
      </c>
      <c r="J7" s="55" t="s">
        <v>50</v>
      </c>
      <c r="K7" s="53" t="s">
        <v>51</v>
      </c>
      <c r="L7" s="53"/>
      <c r="M7" s="53">
        <v>2.0</v>
      </c>
      <c r="N7" s="53" t="s">
        <v>52</v>
      </c>
      <c r="O7" s="25">
        <v>0.0</v>
      </c>
      <c r="P7" s="25">
        <f>'LISTA DOS ITENS'!$O7*'LISTA DOS ITENS'!$M7</f>
        <v>0</v>
      </c>
      <c r="Q7" s="25">
        <v>77803.7</v>
      </c>
      <c r="R7" s="25">
        <f>'LISTA DOS ITENS'!$Q7*'LISTA DOS ITENS'!$M7</f>
        <v>155607.4</v>
      </c>
      <c r="S7" s="56">
        <f>IF('LISTA DOS ITENS'!$P7&gt;'LISTA DOS ITENS'!$R7,'LISTA DOS ITENS'!$P7,'LISTA DOS ITENS'!$R7)</f>
        <v>155607.4</v>
      </c>
      <c r="T7" s="25">
        <v>37702.0060553461</v>
      </c>
      <c r="U7" s="25">
        <f>'LISTA DOS ITENS'!$T7*'LISTA DOS ITENS'!$M7</f>
        <v>75404.01211</v>
      </c>
      <c r="V7" s="56">
        <f t="array" ref="V7">INDEX('RESUMO - LOTES E VMA'!$F$3:$F$181,MATCH('LISTA DOS ITENS'!$D7,'RESUMO - LOTES E VMA'!$A$3:$A$181,0))</f>
        <v>75404.01211</v>
      </c>
      <c r="W7" s="57">
        <f>'LISTA DOS ITENS'!$U7/'LISTA DOS ITENS'!$V7</f>
        <v>1</v>
      </c>
      <c r="X7" s="53" t="s">
        <v>53</v>
      </c>
      <c r="Y7" s="53" t="s">
        <v>54</v>
      </c>
      <c r="Z7" s="58" t="str">
        <f>'LISTA DOS ITENS'!$F7&amp;"-"&amp;'LISTA DOS ITENS'!$H7&amp;"-"&amp;'LISTA DOS ITENS'!$J7&amp;"-"&amp;'LISTA DOS ITENS'!$K7&amp;"-"&amp;'LISTA DOS ITENS'!$I7</f>
        <v>10173460-2916-R017-A RECUPER-#</v>
      </c>
      <c r="AA7" s="59" t="str">
        <f t="array" ref="AA7">INDEX('RESUMO - LOTES E VMA'!$M$3:$M$181,MATCH('LISTA DOS ITENS'!$D7,'RESUMO - LOTES E VMA'!$A$3:$A$181,0))</f>
        <v>Para Leilão</v>
      </c>
      <c r="AB7" s="60">
        <f t="array" ref="AB7">INDEX('RESUMO - LOTES E VMA'!$J$3:$J$181,MATCH('LISTA DOS ITENS'!$D7,'RESUMO - LOTES E VMA'!$A$3:$A$181,0))</f>
        <v>0.4845785747</v>
      </c>
      <c r="AC7" s="29" t="str">
        <f t="array" ref="AC7">INDEX('RESUMO - LOTES E VMA'!$L$3:$L$181,MATCH('LISTA DOS ITENS'!$D7,'RESUMO - LOTES E VMA'!$A$3:$A$181,0))</f>
        <v>5% do Valor de Comparação do VMA</v>
      </c>
      <c r="AD7" s="53" t="str">
        <f>VLOOKUP(Tabela1[[#This Row],[Índice]],[1]Planilha1!$A:$A,1,0)</f>
        <v>#ERROR!</v>
      </c>
    </row>
    <row r="8">
      <c r="A8" s="52">
        <v>220510.0</v>
      </c>
      <c r="B8" s="53" t="s">
        <v>45</v>
      </c>
      <c r="C8" s="53" t="s">
        <v>46</v>
      </c>
      <c r="D8" s="22">
        <v>202973.0</v>
      </c>
      <c r="E8" s="53" t="s">
        <v>63</v>
      </c>
      <c r="F8" s="54">
        <v>1.0370067E7</v>
      </c>
      <c r="G8" s="53" t="s">
        <v>64</v>
      </c>
      <c r="H8" s="55">
        <v>2060.0</v>
      </c>
      <c r="I8" s="55" t="s">
        <v>49</v>
      </c>
      <c r="J8" s="55" t="s">
        <v>65</v>
      </c>
      <c r="K8" s="53" t="s">
        <v>57</v>
      </c>
      <c r="L8" s="53"/>
      <c r="M8" s="53">
        <v>1.0</v>
      </c>
      <c r="N8" s="53" t="s">
        <v>52</v>
      </c>
      <c r="O8" s="25">
        <v>1.0</v>
      </c>
      <c r="P8" s="25">
        <f>'LISTA DOS ITENS'!$O8*'LISTA DOS ITENS'!$M8</f>
        <v>1</v>
      </c>
      <c r="Q8" s="25">
        <v>242.44</v>
      </c>
      <c r="R8" s="25">
        <f>'LISTA DOS ITENS'!$Q8*'LISTA DOS ITENS'!$M8</f>
        <v>242.44</v>
      </c>
      <c r="S8" s="56">
        <f>IF('LISTA DOS ITENS'!$P8&gt;'LISTA DOS ITENS'!$R8,'LISTA DOS ITENS'!$P8,'LISTA DOS ITENS'!$R8)</f>
        <v>242.44</v>
      </c>
      <c r="T8" s="25">
        <v>17.77196748961366</v>
      </c>
      <c r="U8" s="25">
        <f>'LISTA DOS ITENS'!$T8*'LISTA DOS ITENS'!$M8</f>
        <v>17.77196749</v>
      </c>
      <c r="V8" s="56">
        <f t="array" ref="V8">INDEX('RESUMO - LOTES E VMA'!$F$3:$F$181,MATCH('LISTA DOS ITENS'!$D8,'RESUMO - LOTES E VMA'!$A$3:$A$181,0))</f>
        <v>15283.89497</v>
      </c>
      <c r="W8" s="57">
        <f>'LISTA DOS ITENS'!$U8/'LISTA DOS ITENS'!$V8</f>
        <v>0.001162790475</v>
      </c>
      <c r="X8" s="53" t="s">
        <v>53</v>
      </c>
      <c r="Y8" s="53" t="s">
        <v>54</v>
      </c>
      <c r="Z8" s="58" t="str">
        <f>'LISTA DOS ITENS'!$F8&amp;"-"&amp;'LISTA DOS ITENS'!$H8&amp;"-"&amp;'LISTA DOS ITENS'!$J8&amp;"-"&amp;'LISTA DOS ITENS'!$K8&amp;"-"&amp;'LISTA DOS ITENS'!$I8</f>
        <v>10370067-2060-0803-USADO-#</v>
      </c>
      <c r="AA8" s="59" t="str">
        <f t="array" ref="AA8">INDEX('RESUMO - LOTES E VMA'!$M$3:$M$181,MATCH('LISTA DOS ITENS'!$D8,'RESUMO - LOTES E VMA'!$A$3:$A$181,0))</f>
        <v>Para Leilão</v>
      </c>
      <c r="AB8" s="60">
        <f t="array" ref="AB8">INDEX('RESUMO - LOTES E VMA'!$J$3:$J$181,MATCH('LISTA DOS ITENS'!$D8,'RESUMO - LOTES E VMA'!$A$3:$A$181,0))</f>
        <v>0.0733046011</v>
      </c>
      <c r="AC8" s="29" t="str">
        <f t="array" ref="AC8">INDEX('RESUMO - LOTES E VMA'!$L$3:$L$181,MATCH('LISTA DOS ITENS'!$D8,'RESUMO - LOTES E VMA'!$A$3:$A$181,0))</f>
        <v>1% do Valor de Comparação do VMA</v>
      </c>
      <c r="AD8" s="53" t="str">
        <f>VLOOKUP(Tabela1[[#This Row],[Índice]],[1]Planilha1!$A:$A,1,0)</f>
        <v>#ERROR!</v>
      </c>
    </row>
    <row r="9">
      <c r="A9" s="52">
        <v>220511.0</v>
      </c>
      <c r="B9" s="53" t="s">
        <v>45</v>
      </c>
      <c r="C9" s="53" t="s">
        <v>46</v>
      </c>
      <c r="D9" s="22">
        <v>202973.0</v>
      </c>
      <c r="E9" s="53" t="s">
        <v>63</v>
      </c>
      <c r="F9" s="54">
        <v>1.0586131E7</v>
      </c>
      <c r="G9" s="53" t="s">
        <v>66</v>
      </c>
      <c r="H9" s="55">
        <v>2060.0</v>
      </c>
      <c r="I9" s="55" t="s">
        <v>49</v>
      </c>
      <c r="J9" s="55" t="s">
        <v>65</v>
      </c>
      <c r="K9" s="53" t="s">
        <v>57</v>
      </c>
      <c r="L9" s="53"/>
      <c r="M9" s="53">
        <v>1.0</v>
      </c>
      <c r="N9" s="53" t="s">
        <v>52</v>
      </c>
      <c r="O9" s="25">
        <v>1.0</v>
      </c>
      <c r="P9" s="25">
        <f>'LISTA DOS ITENS'!$O9*'LISTA DOS ITENS'!$M9</f>
        <v>1</v>
      </c>
      <c r="Q9" s="25">
        <v>13138.0</v>
      </c>
      <c r="R9" s="25">
        <f>'LISTA DOS ITENS'!$Q9*'LISTA DOS ITENS'!$M9</f>
        <v>13138</v>
      </c>
      <c r="S9" s="56">
        <f>IF('LISTA DOS ITENS'!$P9&gt;'LISTA DOS ITENS'!$R9,'LISTA DOS ITENS'!$P9,'LISTA DOS ITENS'!$R9)</f>
        <v>13138</v>
      </c>
      <c r="T9" s="25">
        <v>963.0758491937977</v>
      </c>
      <c r="U9" s="25">
        <f>'LISTA DOS ITENS'!$T9*'LISTA DOS ITENS'!$M9</f>
        <v>963.0758492</v>
      </c>
      <c r="V9" s="56">
        <f t="array" ref="V9">INDEX('RESUMO - LOTES E VMA'!$F$3:$F$181,MATCH('LISTA DOS ITENS'!$D9,'RESUMO - LOTES E VMA'!$A$3:$A$181,0))</f>
        <v>15283.89497</v>
      </c>
      <c r="W9" s="57">
        <f>'LISTA DOS ITENS'!$U9/'LISTA DOS ITENS'!$V9</f>
        <v>0.06301246187</v>
      </c>
      <c r="X9" s="53" t="s">
        <v>53</v>
      </c>
      <c r="Y9" s="53" t="s">
        <v>54</v>
      </c>
      <c r="Z9" s="58" t="str">
        <f>'LISTA DOS ITENS'!$F9&amp;"-"&amp;'LISTA DOS ITENS'!$H9&amp;"-"&amp;'LISTA DOS ITENS'!$J9&amp;"-"&amp;'LISTA DOS ITENS'!$K9&amp;"-"&amp;'LISTA DOS ITENS'!$I9</f>
        <v>10586131-2060-0803-USADO-#</v>
      </c>
      <c r="AA9" s="59" t="str">
        <f t="array" ref="AA9">INDEX('RESUMO - LOTES E VMA'!$M$3:$M$181,MATCH('LISTA DOS ITENS'!$D9,'RESUMO - LOTES E VMA'!$A$3:$A$181,0))</f>
        <v>Para Leilão</v>
      </c>
      <c r="AB9" s="60">
        <f t="array" ref="AB9">INDEX('RESUMO - LOTES E VMA'!$J$3:$J$181,MATCH('LISTA DOS ITENS'!$D9,'RESUMO - LOTES E VMA'!$A$3:$A$181,0))</f>
        <v>0.0733046011</v>
      </c>
      <c r="AC9" s="29" t="str">
        <f t="array" ref="AC9">INDEX('RESUMO - LOTES E VMA'!$L$3:$L$181,MATCH('LISTA DOS ITENS'!$D9,'RESUMO - LOTES E VMA'!$A$3:$A$181,0))</f>
        <v>1% do Valor de Comparação do VMA</v>
      </c>
      <c r="AD9" s="53" t="str">
        <f>VLOOKUP(Tabela1[[#This Row],[Índice]],[1]Planilha1!$A:$A,1,0)</f>
        <v>#ERROR!</v>
      </c>
    </row>
    <row r="10">
      <c r="A10" s="52">
        <v>220512.0</v>
      </c>
      <c r="B10" s="53" t="s">
        <v>45</v>
      </c>
      <c r="C10" s="53" t="s">
        <v>46</v>
      </c>
      <c r="D10" s="22">
        <v>202973.0</v>
      </c>
      <c r="E10" s="53" t="s">
        <v>63</v>
      </c>
      <c r="F10" s="54">
        <v>1.1674073E7</v>
      </c>
      <c r="G10" s="53" t="s">
        <v>67</v>
      </c>
      <c r="H10" s="55">
        <v>2060.0</v>
      </c>
      <c r="I10" s="55" t="s">
        <v>49</v>
      </c>
      <c r="J10" s="55" t="s">
        <v>68</v>
      </c>
      <c r="K10" s="53" t="s">
        <v>57</v>
      </c>
      <c r="L10" s="53"/>
      <c r="M10" s="53">
        <v>4.0</v>
      </c>
      <c r="N10" s="53" t="s">
        <v>52</v>
      </c>
      <c r="O10" s="25">
        <v>1.0</v>
      </c>
      <c r="P10" s="25">
        <f>'LISTA DOS ITENS'!$O10*'LISTA DOS ITENS'!$M10</f>
        <v>4</v>
      </c>
      <c r="Q10" s="25">
        <v>24389.75</v>
      </c>
      <c r="R10" s="25">
        <f>'LISTA DOS ITENS'!$Q10*'LISTA DOS ITENS'!$M10</f>
        <v>97559</v>
      </c>
      <c r="S10" s="56">
        <f>IF('LISTA DOS ITENS'!$P10&gt;'LISTA DOS ITENS'!$R10,'LISTA DOS ITENS'!$P10,'LISTA DOS ITENS'!$R10)</f>
        <v>97559</v>
      </c>
      <c r="T10" s="25">
        <v>1787.880894571048</v>
      </c>
      <c r="U10" s="25">
        <f>'LISTA DOS ITENS'!$T10*'LISTA DOS ITENS'!$M10</f>
        <v>7151.523578</v>
      </c>
      <c r="V10" s="56">
        <f t="array" ref="V10">INDEX('RESUMO - LOTES E VMA'!$F$3:$F$181,MATCH('LISTA DOS ITENS'!$D10,'RESUMO - LOTES E VMA'!$A$3:$A$181,0))</f>
        <v>15283.89497</v>
      </c>
      <c r="W10" s="57">
        <f>'LISTA DOS ITENS'!$U10/'LISTA DOS ITENS'!$V10</f>
        <v>0.4679123738</v>
      </c>
      <c r="X10" s="53" t="s">
        <v>53</v>
      </c>
      <c r="Y10" s="53" t="s">
        <v>54</v>
      </c>
      <c r="Z10" s="58" t="str">
        <f>'LISTA DOS ITENS'!$F10&amp;"-"&amp;'LISTA DOS ITENS'!$H10&amp;"-"&amp;'LISTA DOS ITENS'!$J10&amp;"-"&amp;'LISTA DOS ITENS'!$K10&amp;"-"&amp;'LISTA DOS ITENS'!$I10</f>
        <v>11674073-2060-0003-USADO-#</v>
      </c>
      <c r="AA10" s="59" t="str">
        <f t="array" ref="AA10">INDEX('RESUMO - LOTES E VMA'!$M$3:$M$181,MATCH('LISTA DOS ITENS'!$D10,'RESUMO - LOTES E VMA'!$A$3:$A$181,0))</f>
        <v>Para Leilão</v>
      </c>
      <c r="AB10" s="60">
        <f t="array" ref="AB10">INDEX('RESUMO - LOTES E VMA'!$J$3:$J$181,MATCH('LISTA DOS ITENS'!$D10,'RESUMO - LOTES E VMA'!$A$3:$A$181,0))</f>
        <v>0.0733046011</v>
      </c>
      <c r="AC10" s="29" t="str">
        <f t="array" ref="AC10">INDEX('RESUMO - LOTES E VMA'!$L$3:$L$181,MATCH('LISTA DOS ITENS'!$D10,'RESUMO - LOTES E VMA'!$A$3:$A$181,0))</f>
        <v>1% do Valor de Comparação do VMA</v>
      </c>
      <c r="AD10" s="53" t="str">
        <f>VLOOKUP(Tabela1[[#This Row],[Índice]],[1]Planilha1!$A:$A,1,0)</f>
        <v>#ERROR!</v>
      </c>
    </row>
    <row r="11">
      <c r="A11" s="52">
        <v>220513.0</v>
      </c>
      <c r="B11" s="53" t="s">
        <v>45</v>
      </c>
      <c r="C11" s="53" t="s">
        <v>46</v>
      </c>
      <c r="D11" s="22">
        <v>202973.0</v>
      </c>
      <c r="E11" s="53" t="s">
        <v>63</v>
      </c>
      <c r="F11" s="54">
        <v>1.1674073E7</v>
      </c>
      <c r="G11" s="53" t="s">
        <v>67</v>
      </c>
      <c r="H11" s="55">
        <v>2060.0</v>
      </c>
      <c r="I11" s="55" t="s">
        <v>49</v>
      </c>
      <c r="J11" s="55" t="s">
        <v>69</v>
      </c>
      <c r="K11" s="53" t="s">
        <v>57</v>
      </c>
      <c r="L11" s="53"/>
      <c r="M11" s="53">
        <v>4.0</v>
      </c>
      <c r="N11" s="53" t="s">
        <v>52</v>
      </c>
      <c r="O11" s="25">
        <v>1.0</v>
      </c>
      <c r="P11" s="25">
        <f>'LISTA DOS ITENS'!$O11*'LISTA DOS ITENS'!$M11</f>
        <v>4</v>
      </c>
      <c r="Q11" s="25">
        <v>24389.75</v>
      </c>
      <c r="R11" s="25">
        <f>'LISTA DOS ITENS'!$Q11*'LISTA DOS ITENS'!$M11</f>
        <v>97559</v>
      </c>
      <c r="S11" s="56">
        <f>IF('LISTA DOS ITENS'!$P11&gt;'LISTA DOS ITENS'!$R11,'LISTA DOS ITENS'!$P11,'LISTA DOS ITENS'!$R11)</f>
        <v>97559</v>
      </c>
      <c r="T11" s="25">
        <v>1787.880894571048</v>
      </c>
      <c r="U11" s="25">
        <f>'LISTA DOS ITENS'!$T11*'LISTA DOS ITENS'!$M11</f>
        <v>7151.523578</v>
      </c>
      <c r="V11" s="56">
        <f t="array" ref="V11">INDEX('RESUMO - LOTES E VMA'!$F$3:$F$181,MATCH('LISTA DOS ITENS'!$D11,'RESUMO - LOTES E VMA'!$A$3:$A$181,0))</f>
        <v>15283.89497</v>
      </c>
      <c r="W11" s="57">
        <f>'LISTA DOS ITENS'!$U11/'LISTA DOS ITENS'!$V11</f>
        <v>0.4679123738</v>
      </c>
      <c r="X11" s="53" t="s">
        <v>53</v>
      </c>
      <c r="Y11" s="53" t="s">
        <v>54</v>
      </c>
      <c r="Z11" s="58" t="str">
        <f>'LISTA DOS ITENS'!$F11&amp;"-"&amp;'LISTA DOS ITENS'!$H11&amp;"-"&amp;'LISTA DOS ITENS'!$J11&amp;"-"&amp;'LISTA DOS ITENS'!$K11&amp;"-"&amp;'LISTA DOS ITENS'!$I11</f>
        <v>11674073-2060-0903-USADO-#</v>
      </c>
      <c r="AA11" s="59" t="str">
        <f t="array" ref="AA11">INDEX('RESUMO - LOTES E VMA'!$M$3:$M$181,MATCH('LISTA DOS ITENS'!$D11,'RESUMO - LOTES E VMA'!$A$3:$A$181,0))</f>
        <v>Para Leilão</v>
      </c>
      <c r="AB11" s="60">
        <f t="array" ref="AB11">INDEX('RESUMO - LOTES E VMA'!$J$3:$J$181,MATCH('LISTA DOS ITENS'!$D11,'RESUMO - LOTES E VMA'!$A$3:$A$181,0))</f>
        <v>0.0733046011</v>
      </c>
      <c r="AC11" s="29" t="str">
        <f t="array" ref="AC11">INDEX('RESUMO - LOTES E VMA'!$L$3:$L$181,MATCH('LISTA DOS ITENS'!$D11,'RESUMO - LOTES E VMA'!$A$3:$A$181,0))</f>
        <v>1% do Valor de Comparação do VMA</v>
      </c>
      <c r="AD11" s="53" t="str">
        <f>VLOOKUP(Tabela1[[#This Row],[Índice]],[1]Planilha1!$A:$A,1,0)</f>
        <v>#ERROR!</v>
      </c>
    </row>
    <row r="12">
      <c r="A12" s="52">
        <v>225444.0</v>
      </c>
      <c r="B12" s="53" t="s">
        <v>70</v>
      </c>
      <c r="C12" s="53" t="s">
        <v>71</v>
      </c>
      <c r="D12" s="22">
        <v>203743.0</v>
      </c>
      <c r="E12" s="53" t="s">
        <v>63</v>
      </c>
      <c r="F12" s="54">
        <v>1.1009714E7</v>
      </c>
      <c r="G12" s="53" t="s">
        <v>72</v>
      </c>
      <c r="H12" s="55">
        <v>2101.0</v>
      </c>
      <c r="I12" s="55" t="s">
        <v>49</v>
      </c>
      <c r="J12" s="55" t="s">
        <v>69</v>
      </c>
      <c r="K12" s="53" t="s">
        <v>73</v>
      </c>
      <c r="L12" s="53"/>
      <c r="M12" s="53">
        <v>10.0</v>
      </c>
      <c r="N12" s="53" t="s">
        <v>52</v>
      </c>
      <c r="O12" s="25">
        <v>11417.014615384616</v>
      </c>
      <c r="P12" s="25">
        <f>'LISTA DOS ITENS'!$O12*'LISTA DOS ITENS'!$M12</f>
        <v>114170.1462</v>
      </c>
      <c r="Q12" s="25">
        <v>12000.01</v>
      </c>
      <c r="R12" s="25">
        <f>'LISTA DOS ITENS'!$Q12*'LISTA DOS ITENS'!$M12</f>
        <v>120000.1</v>
      </c>
      <c r="S12" s="56">
        <f>IF('LISTA DOS ITENS'!$P12&gt;'LISTA DOS ITENS'!$R12,'LISTA DOS ITENS'!$P12,'LISTA DOS ITENS'!$R12)</f>
        <v>120000.1</v>
      </c>
      <c r="T12" s="25">
        <v>1015.0249826021371</v>
      </c>
      <c r="U12" s="25">
        <f>'LISTA DOS ITENS'!$T12*'LISTA DOS ITENS'!$M12</f>
        <v>10150.24983</v>
      </c>
      <c r="V12" s="56">
        <f t="array" ref="V12">INDEX('RESUMO - LOTES E VMA'!$F$3:$F$181,MATCH('LISTA DOS ITENS'!$D12,'RESUMO - LOTES E VMA'!$A$3:$A$181,0))</f>
        <v>10150.24983</v>
      </c>
      <c r="W12" s="57">
        <f>'LISTA DOS ITENS'!$U12/'LISTA DOS ITENS'!$V12</f>
        <v>1</v>
      </c>
      <c r="X12" s="53" t="s">
        <v>53</v>
      </c>
      <c r="Y12" s="53" t="s">
        <v>74</v>
      </c>
      <c r="Z12" s="58" t="str">
        <f>'LISTA DOS ITENS'!$F12&amp;"-"&amp;'LISTA DOS ITENS'!$H12&amp;"-"&amp;'LISTA DOS ITENS'!$J12&amp;"-"&amp;'LISTA DOS ITENS'!$K12&amp;"-"&amp;'LISTA DOS ITENS'!$I12</f>
        <v>11009714-2101-0903-CONS/NAC-#</v>
      </c>
      <c r="AA12" s="59" t="str">
        <f t="array" ref="AA12">INDEX('RESUMO - LOTES E VMA'!$M$3:$M$181,MATCH('LISTA DOS ITENS'!$D12,'RESUMO - LOTES E VMA'!$A$3:$A$181,0))</f>
        <v>Para Leilão</v>
      </c>
      <c r="AB12" s="60">
        <f t="array" ref="AB12">INDEX('RESUMO - LOTES E VMA'!$J$3:$J$181,MATCH('LISTA DOS ITENS'!$D12,'RESUMO - LOTES E VMA'!$A$3:$A$181,0))</f>
        <v>0.08458534473</v>
      </c>
      <c r="AC12" s="29" t="str">
        <f t="array" ref="AC12">INDEX('RESUMO - LOTES E VMA'!$L$3:$L$181,MATCH('LISTA DOS ITENS'!$D12,'RESUMO - LOTES E VMA'!$A$3:$A$181,0))</f>
        <v>1% do Valor de Comparação do VMA</v>
      </c>
      <c r="AD12" s="53" t="str">
        <f>VLOOKUP(Tabela1[[#This Row],[Índice]],[1]Planilha1!$A:$A,1,0)</f>
        <v>#ERROR!</v>
      </c>
    </row>
    <row r="13">
      <c r="A13" s="52">
        <v>226625.0</v>
      </c>
      <c r="B13" s="53" t="s">
        <v>70</v>
      </c>
      <c r="C13" s="53" t="s">
        <v>71</v>
      </c>
      <c r="D13" s="22">
        <v>203829.0</v>
      </c>
      <c r="E13" s="53" t="s">
        <v>63</v>
      </c>
      <c r="F13" s="54">
        <v>1.1201437E7</v>
      </c>
      <c r="G13" s="53" t="s">
        <v>75</v>
      </c>
      <c r="H13" s="55">
        <v>2170.0</v>
      </c>
      <c r="I13" s="55" t="s">
        <v>49</v>
      </c>
      <c r="J13" s="55" t="s">
        <v>68</v>
      </c>
      <c r="K13" s="53" t="s">
        <v>73</v>
      </c>
      <c r="L13" s="53"/>
      <c r="M13" s="53">
        <v>2634.0</v>
      </c>
      <c r="N13" s="53" t="s">
        <v>52</v>
      </c>
      <c r="O13" s="25">
        <v>5.730056412185032</v>
      </c>
      <c r="P13" s="25">
        <f>'LISTA DOS ITENS'!$O13*'LISTA DOS ITENS'!$M13</f>
        <v>15092.96859</v>
      </c>
      <c r="Q13" s="25">
        <v>1224.73</v>
      </c>
      <c r="R13" s="25">
        <f>'LISTA DOS ITENS'!$Q13*'LISTA DOS ITENS'!$M13</f>
        <v>3225938.82</v>
      </c>
      <c r="S13" s="56">
        <f>IF('LISTA DOS ITENS'!$P13&gt;'LISTA DOS ITENS'!$R13,'LISTA DOS ITENS'!$P13,'LISTA DOS ITENS'!$R13)</f>
        <v>3225938.82</v>
      </c>
      <c r="T13" s="25">
        <v>74.76801662051786</v>
      </c>
      <c r="U13" s="25">
        <f>'LISTA DOS ITENS'!$T13*'LISTA DOS ITENS'!$M13</f>
        <v>196938.9558</v>
      </c>
      <c r="V13" s="56">
        <f t="array" ref="V13">INDEX('RESUMO - LOTES E VMA'!$F$3:$F$181,MATCH('LISTA DOS ITENS'!$D13,'RESUMO - LOTES E VMA'!$A$3:$A$181,0))</f>
        <v>196938.9558</v>
      </c>
      <c r="W13" s="57">
        <f>'LISTA DOS ITENS'!$U13/'LISTA DOS ITENS'!$V13</f>
        <v>1</v>
      </c>
      <c r="X13" s="53" t="s">
        <v>53</v>
      </c>
      <c r="Y13" s="53" t="s">
        <v>74</v>
      </c>
      <c r="Z13" s="58" t="str">
        <f>'LISTA DOS ITENS'!$F13&amp;"-"&amp;'LISTA DOS ITENS'!$H13&amp;"-"&amp;'LISTA DOS ITENS'!$J13&amp;"-"&amp;'LISTA DOS ITENS'!$K13&amp;"-"&amp;'LISTA DOS ITENS'!$I13</f>
        <v>11201437-2170-0003-CONS/NAC-#</v>
      </c>
      <c r="AA13" s="59" t="str">
        <f t="array" ref="AA13">INDEX('RESUMO - LOTES E VMA'!$M$3:$M$181,MATCH('LISTA DOS ITENS'!$D13,'RESUMO - LOTES E VMA'!$A$3:$A$181,0))</f>
        <v>Para Leilão</v>
      </c>
      <c r="AB13" s="60">
        <f t="array" ref="AB13">INDEX('RESUMO - LOTES E VMA'!$J$3:$J$181,MATCH('LISTA DOS ITENS'!$D13,'RESUMO - LOTES E VMA'!$A$3:$A$181,0))</f>
        <v>0.06104857121</v>
      </c>
      <c r="AC13" s="29" t="str">
        <f t="array" ref="AC13">INDEX('RESUMO - LOTES E VMA'!$L$3:$L$181,MATCH('LISTA DOS ITENS'!$D13,'RESUMO - LOTES E VMA'!$A$3:$A$181,0))</f>
        <v>1% do Valor de Comparação do VMA</v>
      </c>
      <c r="AD13" s="53" t="str">
        <f>VLOOKUP(Tabela1[[#This Row],[Índice]],[1]Planilha1!$A:$A,1,0)</f>
        <v>#ERROR!</v>
      </c>
    </row>
    <row r="14">
      <c r="A14" s="52">
        <v>226691.0</v>
      </c>
      <c r="B14" s="53" t="s">
        <v>70</v>
      </c>
      <c r="C14" s="53" t="s">
        <v>71</v>
      </c>
      <c r="D14" s="22">
        <v>203837.0</v>
      </c>
      <c r="E14" s="53" t="s">
        <v>63</v>
      </c>
      <c r="F14" s="54">
        <v>1.1397211E7</v>
      </c>
      <c r="G14" s="53" t="s">
        <v>76</v>
      </c>
      <c r="H14" s="55">
        <v>2101.0</v>
      </c>
      <c r="I14" s="55" t="s">
        <v>49</v>
      </c>
      <c r="J14" s="55" t="s">
        <v>77</v>
      </c>
      <c r="K14" s="53" t="s">
        <v>73</v>
      </c>
      <c r="L14" s="53"/>
      <c r="M14" s="53">
        <v>80.0</v>
      </c>
      <c r="N14" s="53" t="s">
        <v>52</v>
      </c>
      <c r="O14" s="25">
        <v>200.0</v>
      </c>
      <c r="P14" s="25">
        <f>'LISTA DOS ITENS'!$O14*'LISTA DOS ITENS'!$M14</f>
        <v>16000</v>
      </c>
      <c r="Q14" s="25">
        <v>2578.14</v>
      </c>
      <c r="R14" s="25">
        <f>'LISTA DOS ITENS'!$Q14*'LISTA DOS ITENS'!$M14</f>
        <v>206251.2</v>
      </c>
      <c r="S14" s="56">
        <f>IF('LISTA DOS ITENS'!$P14&gt;'LISTA DOS ITENS'!$R14,'LISTA DOS ITENS'!$P14,'LISTA DOS ITENS'!$R14)</f>
        <v>206251.2</v>
      </c>
      <c r="T14" s="25">
        <v>564.8134324995624</v>
      </c>
      <c r="U14" s="25">
        <f>'LISTA DOS ITENS'!$T14*'LISTA DOS ITENS'!$M14</f>
        <v>45185.0746</v>
      </c>
      <c r="V14" s="56">
        <f t="array" ref="V14">INDEX('RESUMO - LOTES E VMA'!$F$3:$F$181,MATCH('LISTA DOS ITENS'!$D14,'RESUMO - LOTES E VMA'!$A$3:$A$181,0))</f>
        <v>45185.0746</v>
      </c>
      <c r="W14" s="57">
        <f>'LISTA DOS ITENS'!$U14/'LISTA DOS ITENS'!$V14</f>
        <v>1</v>
      </c>
      <c r="X14" s="53" t="s">
        <v>53</v>
      </c>
      <c r="Y14" s="53" t="s">
        <v>74</v>
      </c>
      <c r="Z14" s="58" t="str">
        <f>'LISTA DOS ITENS'!$F14&amp;"-"&amp;'LISTA DOS ITENS'!$H14&amp;"-"&amp;'LISTA DOS ITENS'!$J14&amp;"-"&amp;'LISTA DOS ITENS'!$K14&amp;"-"&amp;'LISTA DOS ITENS'!$I14</f>
        <v>11397211-2101-A903-CONS/NAC-#</v>
      </c>
      <c r="AA14" s="59" t="str">
        <f t="array" ref="AA14">INDEX('RESUMO - LOTES E VMA'!$M$3:$M$181,MATCH('LISTA DOS ITENS'!$D14,'RESUMO - LOTES E VMA'!$A$3:$A$181,0))</f>
        <v>Para Leilão</v>
      </c>
      <c r="AB14" s="60">
        <f t="array" ref="AB14">INDEX('RESUMO - LOTES E VMA'!$J$3:$J$181,MATCH('LISTA DOS ITENS'!$D14,'RESUMO - LOTES E VMA'!$A$3:$A$181,0))</f>
        <v>0.2190778749</v>
      </c>
      <c r="AC14" s="29" t="str">
        <f t="array" ref="AC14">INDEX('RESUMO - LOTES E VMA'!$L$3:$L$181,MATCH('LISTA DOS ITENS'!$D14,'RESUMO - LOTES E VMA'!$A$3:$A$181,0))</f>
        <v>1% do Valor de Comparação do VMA</v>
      </c>
      <c r="AD14" s="53" t="str">
        <f>VLOOKUP(Tabela1[[#This Row],[Índice]],[1]Planilha1!$A:$A,1,0)</f>
        <v>#ERROR!</v>
      </c>
    </row>
    <row r="15">
      <c r="A15" s="52">
        <v>226915.0</v>
      </c>
      <c r="B15" s="53" t="s">
        <v>70</v>
      </c>
      <c r="C15" s="53" t="s">
        <v>71</v>
      </c>
      <c r="D15" s="22">
        <v>203873.0</v>
      </c>
      <c r="E15" s="53" t="s">
        <v>63</v>
      </c>
      <c r="F15" s="54">
        <v>1.0719821E7</v>
      </c>
      <c r="G15" s="53" t="s">
        <v>78</v>
      </c>
      <c r="H15" s="55">
        <v>2101.0</v>
      </c>
      <c r="I15" s="55" t="s">
        <v>49</v>
      </c>
      <c r="J15" s="55" t="s">
        <v>79</v>
      </c>
      <c r="K15" s="53" t="s">
        <v>80</v>
      </c>
      <c r="L15" s="53"/>
      <c r="M15" s="53">
        <v>20.0</v>
      </c>
      <c r="N15" s="53" t="s">
        <v>52</v>
      </c>
      <c r="O15" s="25">
        <v>21.69</v>
      </c>
      <c r="P15" s="25">
        <f>'LISTA DOS ITENS'!$O15*'LISTA DOS ITENS'!$M15</f>
        <v>433.8</v>
      </c>
      <c r="Q15" s="25">
        <v>2575.78</v>
      </c>
      <c r="R15" s="25">
        <f>'LISTA DOS ITENS'!$Q15*'LISTA DOS ITENS'!$M15</f>
        <v>51515.6</v>
      </c>
      <c r="S15" s="56">
        <f>IF('LISTA DOS ITENS'!$P15&gt;'LISTA DOS ITENS'!$R15,'LISTA DOS ITENS'!$P15,'LISTA DOS ITENS'!$R15)</f>
        <v>51515.6</v>
      </c>
      <c r="T15" s="25">
        <v>135.17061203170266</v>
      </c>
      <c r="U15" s="25">
        <f>'LISTA DOS ITENS'!$T15*'LISTA DOS ITENS'!$M15</f>
        <v>2703.412241</v>
      </c>
      <c r="V15" s="56">
        <f t="array" ref="V15">INDEX('RESUMO - LOTES E VMA'!$F$3:$F$181,MATCH('LISTA DOS ITENS'!$D15,'RESUMO - LOTES E VMA'!$A$3:$A$181,0))</f>
        <v>30369.6913</v>
      </c>
      <c r="W15" s="57">
        <f>'LISTA DOS ITENS'!$U15/'LISTA DOS ITENS'!$V15</f>
        <v>0.08901678366</v>
      </c>
      <c r="X15" s="53" t="s">
        <v>53</v>
      </c>
      <c r="Y15" s="53" t="s">
        <v>74</v>
      </c>
      <c r="Z15" s="58" t="str">
        <f>'LISTA DOS ITENS'!$F15&amp;"-"&amp;'LISTA DOS ITENS'!$H15&amp;"-"&amp;'LISTA DOS ITENS'!$J15&amp;"-"&amp;'LISTA DOS ITENS'!$K15&amp;"-"&amp;'LISTA DOS ITENS'!$I15</f>
        <v>10719821-2101-A003-IMOB/NAC-#</v>
      </c>
      <c r="AA15" s="59" t="str">
        <f t="array" ref="AA15">INDEX('RESUMO - LOTES E VMA'!$M$3:$M$181,MATCH('LISTA DOS ITENS'!$D15,'RESUMO - LOTES E VMA'!$A$3:$A$181,0))</f>
        <v>Para Leilão</v>
      </c>
      <c r="AB15" s="60">
        <f t="array" ref="AB15">INDEX('RESUMO - LOTES E VMA'!$J$3:$J$181,MATCH('LISTA DOS ITENS'!$D15,'RESUMO - LOTES E VMA'!$A$3:$A$181,0))</f>
        <v>0.05248964767</v>
      </c>
      <c r="AC15" s="29" t="str">
        <f t="array" ref="AC15">INDEX('RESUMO - LOTES E VMA'!$L$3:$L$181,MATCH('LISTA DOS ITENS'!$D15,'RESUMO - LOTES E VMA'!$A$3:$A$181,0))</f>
        <v>1% do Valor de Comparação do VMA</v>
      </c>
      <c r="AD15" s="53" t="str">
        <f>VLOOKUP(Tabela1[[#This Row],[Índice]],[1]Planilha1!$A:$A,1,0)</f>
        <v>#ERROR!</v>
      </c>
    </row>
    <row r="16">
      <c r="A16" s="52">
        <v>226916.0</v>
      </c>
      <c r="B16" s="53" t="s">
        <v>70</v>
      </c>
      <c r="C16" s="53" t="s">
        <v>71</v>
      </c>
      <c r="D16" s="22">
        <v>203873.0</v>
      </c>
      <c r="E16" s="53" t="s">
        <v>63</v>
      </c>
      <c r="F16" s="54">
        <v>1.0719821E7</v>
      </c>
      <c r="G16" s="53" t="s">
        <v>78</v>
      </c>
      <c r="H16" s="55">
        <v>2101.0</v>
      </c>
      <c r="I16" s="55" t="s">
        <v>81</v>
      </c>
      <c r="J16" s="55" t="s">
        <v>79</v>
      </c>
      <c r="K16" s="53" t="s">
        <v>80</v>
      </c>
      <c r="L16" s="53"/>
      <c r="M16" s="53">
        <v>21.0</v>
      </c>
      <c r="N16" s="53" t="s">
        <v>52</v>
      </c>
      <c r="O16" s="25">
        <v>23.85181818181818</v>
      </c>
      <c r="P16" s="25">
        <f>'LISTA DOS ITENS'!$O16*'LISTA DOS ITENS'!$M16</f>
        <v>500.8881818</v>
      </c>
      <c r="Q16" s="25">
        <v>2575.78</v>
      </c>
      <c r="R16" s="25">
        <f>'LISTA DOS ITENS'!$Q16*'LISTA DOS ITENS'!$M16</f>
        <v>54091.38</v>
      </c>
      <c r="S16" s="56">
        <f>IF('LISTA DOS ITENS'!$P16&gt;'LISTA DOS ITENS'!$R16,'LISTA DOS ITENS'!$P16,'LISTA DOS ITENS'!$R16)</f>
        <v>54091.38</v>
      </c>
      <c r="T16" s="25">
        <v>135.17061203170266</v>
      </c>
      <c r="U16" s="25">
        <f>'LISTA DOS ITENS'!$T16*'LISTA DOS ITENS'!$M16</f>
        <v>2838.582853</v>
      </c>
      <c r="V16" s="56">
        <f t="array" ref="V16">INDEX('RESUMO - LOTES E VMA'!$F$3:$F$181,MATCH('LISTA DOS ITENS'!$D16,'RESUMO - LOTES E VMA'!$A$3:$A$181,0))</f>
        <v>30369.6913</v>
      </c>
      <c r="W16" s="57">
        <f>'LISTA DOS ITENS'!$U16/'LISTA DOS ITENS'!$V16</f>
        <v>0.09346762284</v>
      </c>
      <c r="X16" s="53" t="s">
        <v>53</v>
      </c>
      <c r="Y16" s="53" t="s">
        <v>74</v>
      </c>
      <c r="Z16" s="58" t="str">
        <f>'LISTA DOS ITENS'!$F16&amp;"-"&amp;'LISTA DOS ITENS'!$H16&amp;"-"&amp;'LISTA DOS ITENS'!$J16&amp;"-"&amp;'LISTA DOS ITENS'!$K16&amp;"-"&amp;'LISTA DOS ITENS'!$I16</f>
        <v>10719821-2101-A003-IMOB/NAC-ED-1000-01.01</v>
      </c>
      <c r="AA16" s="59" t="str">
        <f t="array" ref="AA16">INDEX('RESUMO - LOTES E VMA'!$M$3:$M$181,MATCH('LISTA DOS ITENS'!$D16,'RESUMO - LOTES E VMA'!$A$3:$A$181,0))</f>
        <v>Para Leilão</v>
      </c>
      <c r="AB16" s="60">
        <f t="array" ref="AB16">INDEX('RESUMO - LOTES E VMA'!$J$3:$J$181,MATCH('LISTA DOS ITENS'!$D16,'RESUMO - LOTES E VMA'!$A$3:$A$181,0))</f>
        <v>0.05248964767</v>
      </c>
      <c r="AC16" s="29" t="str">
        <f t="array" ref="AC16">INDEX('RESUMO - LOTES E VMA'!$L$3:$L$181,MATCH('LISTA DOS ITENS'!$D16,'RESUMO - LOTES E VMA'!$A$3:$A$181,0))</f>
        <v>1% do Valor de Comparação do VMA</v>
      </c>
      <c r="AD16" s="53" t="str">
        <f>VLOOKUP(Tabela1[[#This Row],[Índice]],[1]Planilha1!$A:$A,1,0)</f>
        <v>#ERROR!</v>
      </c>
    </row>
    <row r="17">
      <c r="A17" s="52">
        <v>226917.0</v>
      </c>
      <c r="B17" s="53" t="s">
        <v>70</v>
      </c>
      <c r="C17" s="53" t="s">
        <v>71</v>
      </c>
      <c r="D17" s="22">
        <v>203873.0</v>
      </c>
      <c r="E17" s="53" t="s">
        <v>63</v>
      </c>
      <c r="F17" s="54">
        <v>1.0719821E7</v>
      </c>
      <c r="G17" s="53" t="s">
        <v>78</v>
      </c>
      <c r="H17" s="55">
        <v>2101.0</v>
      </c>
      <c r="I17" s="55" t="s">
        <v>49</v>
      </c>
      <c r="J17" s="55" t="s">
        <v>79</v>
      </c>
      <c r="K17" s="53" t="s">
        <v>73</v>
      </c>
      <c r="L17" s="53"/>
      <c r="M17" s="53">
        <v>134.0</v>
      </c>
      <c r="N17" s="53" t="s">
        <v>52</v>
      </c>
      <c r="O17" s="25">
        <v>72.26940298507463</v>
      </c>
      <c r="P17" s="25">
        <f>'LISTA DOS ITENS'!$O17*'LISTA DOS ITENS'!$M17</f>
        <v>9684.1</v>
      </c>
      <c r="Q17" s="25">
        <v>3440.13</v>
      </c>
      <c r="R17" s="25">
        <f>'LISTA DOS ITENS'!$Q17*'LISTA DOS ITENS'!$M17</f>
        <v>460977.42</v>
      </c>
      <c r="S17" s="56">
        <f>IF('LISTA DOS ITENS'!$P17&gt;'LISTA DOS ITENS'!$R17,'LISTA DOS ITENS'!$P17,'LISTA DOS ITENS'!$R17)</f>
        <v>460977.42</v>
      </c>
      <c r="T17" s="25">
        <v>180.5295784456053</v>
      </c>
      <c r="U17" s="25">
        <f>'LISTA DOS ITENS'!$T17*'LISTA DOS ITENS'!$M17</f>
        <v>24190.96351</v>
      </c>
      <c r="V17" s="56">
        <f t="array" ref="V17">INDEX('RESUMO - LOTES E VMA'!$F$3:$F$181,MATCH('LISTA DOS ITENS'!$D17,'RESUMO - LOTES E VMA'!$A$3:$A$181,0))</f>
        <v>30369.6913</v>
      </c>
      <c r="W17" s="57">
        <f>'LISTA DOS ITENS'!$U17/'LISTA DOS ITENS'!$V17</f>
        <v>0.7965495358</v>
      </c>
      <c r="X17" s="53" t="s">
        <v>53</v>
      </c>
      <c r="Y17" s="53" t="s">
        <v>74</v>
      </c>
      <c r="Z17" s="58" t="str">
        <f>'LISTA DOS ITENS'!$F17&amp;"-"&amp;'LISTA DOS ITENS'!$H17&amp;"-"&amp;'LISTA DOS ITENS'!$J17&amp;"-"&amp;'LISTA DOS ITENS'!$K17&amp;"-"&amp;'LISTA DOS ITENS'!$I17</f>
        <v>10719821-2101-A003-CONS/NAC-#</v>
      </c>
      <c r="AA17" s="59" t="str">
        <f t="array" ref="AA17">INDEX('RESUMO - LOTES E VMA'!$M$3:$M$181,MATCH('LISTA DOS ITENS'!$D17,'RESUMO - LOTES E VMA'!$A$3:$A$181,0))</f>
        <v>Para Leilão</v>
      </c>
      <c r="AB17" s="60">
        <f t="array" ref="AB17">INDEX('RESUMO - LOTES E VMA'!$J$3:$J$181,MATCH('LISTA DOS ITENS'!$D17,'RESUMO - LOTES E VMA'!$A$3:$A$181,0))</f>
        <v>0.05248964767</v>
      </c>
      <c r="AC17" s="29" t="str">
        <f t="array" ref="AC17">INDEX('RESUMO - LOTES E VMA'!$L$3:$L$181,MATCH('LISTA DOS ITENS'!$D17,'RESUMO - LOTES E VMA'!$A$3:$A$181,0))</f>
        <v>1% do Valor de Comparação do VMA</v>
      </c>
      <c r="AD17" s="53" t="str">
        <f>VLOOKUP(Tabela1[[#This Row],[Índice]],[1]Planilha1!$A:$A,1,0)</f>
        <v>#ERROR!</v>
      </c>
    </row>
    <row r="18">
      <c r="A18" s="52">
        <v>226918.0</v>
      </c>
      <c r="B18" s="53" t="s">
        <v>70</v>
      </c>
      <c r="C18" s="53" t="s">
        <v>71</v>
      </c>
      <c r="D18" s="22">
        <v>203873.0</v>
      </c>
      <c r="E18" s="53" t="s">
        <v>63</v>
      </c>
      <c r="F18" s="54">
        <v>1.0719821E7</v>
      </c>
      <c r="G18" s="53" t="s">
        <v>78</v>
      </c>
      <c r="H18" s="55">
        <v>2170.0</v>
      </c>
      <c r="I18" s="55" t="s">
        <v>49</v>
      </c>
      <c r="J18" s="55" t="s">
        <v>68</v>
      </c>
      <c r="K18" s="53" t="s">
        <v>57</v>
      </c>
      <c r="L18" s="53"/>
      <c r="M18" s="53">
        <v>12.0</v>
      </c>
      <c r="N18" s="53" t="s">
        <v>52</v>
      </c>
      <c r="O18" s="25">
        <v>1.0</v>
      </c>
      <c r="P18" s="25">
        <f>'LISTA DOS ITENS'!$O18*'LISTA DOS ITENS'!$M18</f>
        <v>12</v>
      </c>
      <c r="Q18" s="25">
        <v>1000.0</v>
      </c>
      <c r="R18" s="25">
        <f>'LISTA DOS ITENS'!$Q18*'LISTA DOS ITENS'!$M18</f>
        <v>12000</v>
      </c>
      <c r="S18" s="56">
        <f>IF('LISTA DOS ITENS'!$P18&gt;'LISTA DOS ITENS'!$R18,'LISTA DOS ITENS'!$P18,'LISTA DOS ITENS'!$R18)</f>
        <v>12000</v>
      </c>
      <c r="T18" s="25">
        <v>53.06105832553563</v>
      </c>
      <c r="U18" s="25">
        <f>'LISTA DOS ITENS'!$T18*'LISTA DOS ITENS'!$M18</f>
        <v>636.7326999</v>
      </c>
      <c r="V18" s="56">
        <f t="array" ref="V18">INDEX('RESUMO - LOTES E VMA'!$F$3:$F$181,MATCH('LISTA DOS ITENS'!$D18,'RESUMO - LOTES E VMA'!$A$3:$A$181,0))</f>
        <v>30369.6913</v>
      </c>
      <c r="W18" s="57">
        <f>'LISTA DOS ITENS'!$U18/'LISTA DOS ITENS'!$V18</f>
        <v>0.02096605769</v>
      </c>
      <c r="X18" s="53" t="s">
        <v>53</v>
      </c>
      <c r="Y18" s="53" t="s">
        <v>74</v>
      </c>
      <c r="Z18" s="58" t="str">
        <f>'LISTA DOS ITENS'!$F18&amp;"-"&amp;'LISTA DOS ITENS'!$H18&amp;"-"&amp;'LISTA DOS ITENS'!$J18&amp;"-"&amp;'LISTA DOS ITENS'!$K18&amp;"-"&amp;'LISTA DOS ITENS'!$I18</f>
        <v>10719821-2170-0003-USADO-#</v>
      </c>
      <c r="AA18" s="59" t="str">
        <f t="array" ref="AA18">INDEX('RESUMO - LOTES E VMA'!$M$3:$M$181,MATCH('LISTA DOS ITENS'!$D18,'RESUMO - LOTES E VMA'!$A$3:$A$181,0))</f>
        <v>Para Leilão</v>
      </c>
      <c r="AB18" s="60">
        <f t="array" ref="AB18">INDEX('RESUMO - LOTES E VMA'!$J$3:$J$181,MATCH('LISTA DOS ITENS'!$D18,'RESUMO - LOTES E VMA'!$A$3:$A$181,0))</f>
        <v>0.05248964767</v>
      </c>
      <c r="AC18" s="29" t="str">
        <f t="array" ref="AC18">INDEX('RESUMO - LOTES E VMA'!$L$3:$L$181,MATCH('LISTA DOS ITENS'!$D18,'RESUMO - LOTES E VMA'!$A$3:$A$181,0))</f>
        <v>1% do Valor de Comparação do VMA</v>
      </c>
      <c r="AD18" s="53" t="str">
        <f>VLOOKUP(Tabela1[[#This Row],[Índice]],[1]Planilha1!$A:$A,1,0)</f>
        <v>#ERROR!</v>
      </c>
    </row>
    <row r="19">
      <c r="A19" s="52">
        <v>229714.0</v>
      </c>
      <c r="B19" s="53" t="s">
        <v>70</v>
      </c>
      <c r="C19" s="53" t="s">
        <v>71</v>
      </c>
      <c r="D19" s="22">
        <v>204083.0</v>
      </c>
      <c r="E19" s="53" t="s">
        <v>63</v>
      </c>
      <c r="F19" s="54">
        <v>1.0332404E7</v>
      </c>
      <c r="G19" s="53" t="s">
        <v>82</v>
      </c>
      <c r="H19" s="55">
        <v>2101.0</v>
      </c>
      <c r="I19" s="55" t="s">
        <v>49</v>
      </c>
      <c r="J19" s="55" t="s">
        <v>77</v>
      </c>
      <c r="K19" s="53" t="s">
        <v>73</v>
      </c>
      <c r="L19" s="53"/>
      <c r="M19" s="53">
        <v>8.0</v>
      </c>
      <c r="N19" s="53" t="s">
        <v>52</v>
      </c>
      <c r="O19" s="25">
        <v>972.8866666666667</v>
      </c>
      <c r="P19" s="25">
        <f>'LISTA DOS ITENS'!$O19*'LISTA DOS ITENS'!$M19</f>
        <v>7783.093333</v>
      </c>
      <c r="Q19" s="25">
        <v>6706.32</v>
      </c>
      <c r="R19" s="25">
        <f>'LISTA DOS ITENS'!$Q19*'LISTA DOS ITENS'!$M19</f>
        <v>53650.56</v>
      </c>
      <c r="S19" s="56">
        <f>IF('LISTA DOS ITENS'!$P19&gt;'LISTA DOS ITENS'!$R19,'LISTA DOS ITENS'!$P19,'LISTA DOS ITENS'!$R19)</f>
        <v>53650.56</v>
      </c>
      <c r="T19" s="25">
        <v>1021.3702618231921</v>
      </c>
      <c r="U19" s="25">
        <f>'LISTA DOS ITENS'!$T19*'LISTA DOS ITENS'!$M19</f>
        <v>8170.962095</v>
      </c>
      <c r="V19" s="56">
        <f t="array" ref="V19">INDEX('RESUMO - LOTES E VMA'!$F$3:$F$181,MATCH('LISTA DOS ITENS'!$D19,'RESUMO - LOTES E VMA'!$A$3:$A$181,0))</f>
        <v>9681.848434</v>
      </c>
      <c r="W19" s="57">
        <f>'LISTA DOS ITENS'!$U19/'LISTA DOS ITENS'!$V19</f>
        <v>0.8439464995</v>
      </c>
      <c r="X19" s="53" t="s">
        <v>53</v>
      </c>
      <c r="Y19" s="53" t="s">
        <v>74</v>
      </c>
      <c r="Z19" s="58" t="str">
        <f>'LISTA DOS ITENS'!$F19&amp;"-"&amp;'LISTA DOS ITENS'!$H19&amp;"-"&amp;'LISTA DOS ITENS'!$J19&amp;"-"&amp;'LISTA DOS ITENS'!$K19&amp;"-"&amp;'LISTA DOS ITENS'!$I19</f>
        <v>10332404-2101-A903-CONS/NAC-#</v>
      </c>
      <c r="AA19" s="59" t="str">
        <f t="array" ref="AA19">INDEX('RESUMO - LOTES E VMA'!$M$3:$M$181,MATCH('LISTA DOS ITENS'!$D19,'RESUMO - LOTES E VMA'!$A$3:$A$181,0))</f>
        <v>Para Leilão</v>
      </c>
      <c r="AB19" s="60">
        <f t="array" ref="AB19">INDEX('RESUMO - LOTES E VMA'!$J$3:$J$181,MATCH('LISTA DOS ITENS'!$D19,'RESUMO - LOTES E VMA'!$A$3:$A$181,0))</f>
        <v>0.08287378493</v>
      </c>
      <c r="AC19" s="29" t="str">
        <f t="array" ref="AC19">INDEX('RESUMO - LOTES E VMA'!$L$3:$L$181,MATCH('LISTA DOS ITENS'!$D19,'RESUMO - LOTES E VMA'!$A$3:$A$181,0))</f>
        <v>1% do Valor de Comparação do VMA</v>
      </c>
      <c r="AD19" s="53" t="str">
        <f>VLOOKUP(Tabela1[[#This Row],[Índice]],[1]Planilha1!$A:$A,1,0)</f>
        <v>#ERROR!</v>
      </c>
    </row>
    <row r="20">
      <c r="A20" s="52">
        <v>229715.0</v>
      </c>
      <c r="B20" s="53" t="s">
        <v>70</v>
      </c>
      <c r="C20" s="53" t="s">
        <v>71</v>
      </c>
      <c r="D20" s="22">
        <v>204083.0</v>
      </c>
      <c r="E20" s="53" t="s">
        <v>63</v>
      </c>
      <c r="F20" s="54">
        <v>1.0457196E7</v>
      </c>
      <c r="G20" s="53" t="s">
        <v>83</v>
      </c>
      <c r="H20" s="55">
        <v>2101.0</v>
      </c>
      <c r="I20" s="55" t="s">
        <v>49</v>
      </c>
      <c r="J20" s="55" t="s">
        <v>68</v>
      </c>
      <c r="K20" s="53" t="s">
        <v>51</v>
      </c>
      <c r="L20" s="53"/>
      <c r="M20" s="53">
        <v>1.0</v>
      </c>
      <c r="N20" s="53" t="s">
        <v>52</v>
      </c>
      <c r="O20" s="25">
        <v>0.0</v>
      </c>
      <c r="P20" s="25">
        <f>'LISTA DOS ITENS'!$O20*'LISTA DOS ITENS'!$M20</f>
        <v>0</v>
      </c>
      <c r="Q20" s="25">
        <v>2802.52</v>
      </c>
      <c r="R20" s="25">
        <f>'LISTA DOS ITENS'!$Q20*'LISTA DOS ITENS'!$M20</f>
        <v>2802.52</v>
      </c>
      <c r="S20" s="56">
        <f>IF('LISTA DOS ITENS'!$P20&gt;'LISTA DOS ITENS'!$R20,'LISTA DOS ITENS'!$P20,'LISTA DOS ITENS'!$R20)</f>
        <v>2802.52</v>
      </c>
      <c r="T20" s="25">
        <v>140.12721508998757</v>
      </c>
      <c r="U20" s="25">
        <f>'LISTA DOS ITENS'!$T20*'LISTA DOS ITENS'!$M20</f>
        <v>140.1272151</v>
      </c>
      <c r="V20" s="56">
        <f t="array" ref="V20">INDEX('RESUMO - LOTES E VMA'!$F$3:$F$181,MATCH('LISTA DOS ITENS'!$D20,'RESUMO - LOTES E VMA'!$A$3:$A$181,0))</f>
        <v>9681.848434</v>
      </c>
      <c r="W20" s="57">
        <f>'LISTA DOS ITENS'!$U20/'LISTA DOS ITENS'!$V20</f>
        <v>0.01447318826</v>
      </c>
      <c r="X20" s="53" t="s">
        <v>53</v>
      </c>
      <c r="Y20" s="53" t="s">
        <v>74</v>
      </c>
      <c r="Z20" s="58" t="str">
        <f>'LISTA DOS ITENS'!$F20&amp;"-"&amp;'LISTA DOS ITENS'!$H20&amp;"-"&amp;'LISTA DOS ITENS'!$J20&amp;"-"&amp;'LISTA DOS ITENS'!$K20&amp;"-"&amp;'LISTA DOS ITENS'!$I20</f>
        <v>10457196-2101-0003-A RECUPER-#</v>
      </c>
      <c r="AA20" s="59" t="str">
        <f t="array" ref="AA20">INDEX('RESUMO - LOTES E VMA'!$M$3:$M$181,MATCH('LISTA DOS ITENS'!$D20,'RESUMO - LOTES E VMA'!$A$3:$A$181,0))</f>
        <v>Para Leilão</v>
      </c>
      <c r="AB20" s="60">
        <f t="array" ref="AB20">INDEX('RESUMO - LOTES E VMA'!$J$3:$J$181,MATCH('LISTA DOS ITENS'!$D20,'RESUMO - LOTES E VMA'!$A$3:$A$181,0))</f>
        <v>0.08287378493</v>
      </c>
      <c r="AC20" s="29" t="str">
        <f t="array" ref="AC20">INDEX('RESUMO - LOTES E VMA'!$L$3:$L$181,MATCH('LISTA DOS ITENS'!$D20,'RESUMO - LOTES E VMA'!$A$3:$A$181,0))</f>
        <v>1% do Valor de Comparação do VMA</v>
      </c>
      <c r="AD20" s="53" t="str">
        <f>VLOOKUP(Tabela1[[#This Row],[Índice]],[1]Planilha1!$A:$A,1,0)</f>
        <v>#ERROR!</v>
      </c>
    </row>
    <row r="21" ht="15.75" customHeight="1">
      <c r="A21" s="52">
        <v>229716.0</v>
      </c>
      <c r="B21" s="53" t="s">
        <v>70</v>
      </c>
      <c r="C21" s="53" t="s">
        <v>71</v>
      </c>
      <c r="D21" s="22">
        <v>204083.0</v>
      </c>
      <c r="E21" s="53" t="s">
        <v>63</v>
      </c>
      <c r="F21" s="54">
        <v>1.0457196E7</v>
      </c>
      <c r="G21" s="53" t="s">
        <v>83</v>
      </c>
      <c r="H21" s="55">
        <v>2101.0</v>
      </c>
      <c r="I21" s="55" t="s">
        <v>49</v>
      </c>
      <c r="J21" s="55" t="s">
        <v>65</v>
      </c>
      <c r="K21" s="53" t="s">
        <v>84</v>
      </c>
      <c r="L21" s="53"/>
      <c r="M21" s="53">
        <v>1.0</v>
      </c>
      <c r="N21" s="53" t="s">
        <v>52</v>
      </c>
      <c r="O21" s="25">
        <v>0.0</v>
      </c>
      <c r="P21" s="25">
        <f>'LISTA DOS ITENS'!$O21*'LISTA DOS ITENS'!$M21</f>
        <v>0</v>
      </c>
      <c r="Q21" s="25">
        <v>2802.52</v>
      </c>
      <c r="R21" s="25">
        <f>'LISTA DOS ITENS'!$Q21*'LISTA DOS ITENS'!$M21</f>
        <v>2802.52</v>
      </c>
      <c r="S21" s="56">
        <f>IF('LISTA DOS ITENS'!$P21&gt;'LISTA DOS ITENS'!$R21,'LISTA DOS ITENS'!$P21,'LISTA DOS ITENS'!$R21)</f>
        <v>2802.52</v>
      </c>
      <c r="T21" s="25">
        <v>140.12721508998757</v>
      </c>
      <c r="U21" s="25">
        <f>'LISTA DOS ITENS'!$T21*'LISTA DOS ITENS'!$M21</f>
        <v>140.1272151</v>
      </c>
      <c r="V21" s="56">
        <f t="array" ref="V21">INDEX('RESUMO - LOTES E VMA'!$F$3:$F$181,MATCH('LISTA DOS ITENS'!$D21,'RESUMO - LOTES E VMA'!$A$3:$A$181,0))</f>
        <v>9681.848434</v>
      </c>
      <c r="W21" s="57">
        <f>'LISTA DOS ITENS'!$U21/'LISTA DOS ITENS'!$V21</f>
        <v>0.01447318826</v>
      </c>
      <c r="X21" s="53" t="s">
        <v>53</v>
      </c>
      <c r="Y21" s="53" t="s">
        <v>74</v>
      </c>
      <c r="Z21" s="58" t="str">
        <f>'LISTA DOS ITENS'!$F21&amp;"-"&amp;'LISTA DOS ITENS'!$H21&amp;"-"&amp;'LISTA DOS ITENS'!$J21&amp;"-"&amp;'LISTA DOS ITENS'!$K21&amp;"-"&amp;'LISTA DOS ITENS'!$I21</f>
        <v>10457196-2101-0803-RAST-#</v>
      </c>
      <c r="AA21" s="59" t="str">
        <f t="array" ref="AA21">INDEX('RESUMO - LOTES E VMA'!$M$3:$M$181,MATCH('LISTA DOS ITENS'!$D21,'RESUMO - LOTES E VMA'!$A$3:$A$181,0))</f>
        <v>Para Leilão</v>
      </c>
      <c r="AB21" s="60">
        <f t="array" ref="AB21">INDEX('RESUMO - LOTES E VMA'!$J$3:$J$181,MATCH('LISTA DOS ITENS'!$D21,'RESUMO - LOTES E VMA'!$A$3:$A$181,0))</f>
        <v>0.08287378493</v>
      </c>
      <c r="AC21" s="29" t="str">
        <f t="array" ref="AC21">INDEX('RESUMO - LOTES E VMA'!$L$3:$L$181,MATCH('LISTA DOS ITENS'!$D21,'RESUMO - LOTES E VMA'!$A$3:$A$181,0))</f>
        <v>1% do Valor de Comparação do VMA</v>
      </c>
      <c r="AD21" s="53" t="str">
        <f>VLOOKUP(Tabela1[[#This Row],[Índice]],[1]Planilha1!$A:$A,1,0)</f>
        <v>#ERROR!</v>
      </c>
    </row>
    <row r="22" ht="15.75" customHeight="1">
      <c r="A22" s="52">
        <v>229717.0</v>
      </c>
      <c r="B22" s="53" t="s">
        <v>70</v>
      </c>
      <c r="C22" s="53" t="s">
        <v>71</v>
      </c>
      <c r="D22" s="22">
        <v>204083.0</v>
      </c>
      <c r="E22" s="53" t="s">
        <v>63</v>
      </c>
      <c r="F22" s="54">
        <v>1.0622503E7</v>
      </c>
      <c r="G22" s="53" t="s">
        <v>85</v>
      </c>
      <c r="H22" s="55">
        <v>2101.0</v>
      </c>
      <c r="I22" s="55" t="s">
        <v>49</v>
      </c>
      <c r="J22" s="55" t="s">
        <v>65</v>
      </c>
      <c r="K22" s="53" t="s">
        <v>73</v>
      </c>
      <c r="L22" s="53"/>
      <c r="M22" s="53">
        <v>9.0</v>
      </c>
      <c r="N22" s="53" t="s">
        <v>52</v>
      </c>
      <c r="O22" s="25">
        <v>494.59000000000003</v>
      </c>
      <c r="P22" s="25">
        <f>'LISTA DOS ITENS'!$O22*'LISTA DOS ITENS'!$M22</f>
        <v>4451.31</v>
      </c>
      <c r="Q22" s="25">
        <v>1330.34</v>
      </c>
      <c r="R22" s="25">
        <f>'LISTA DOS ITENS'!$Q22*'LISTA DOS ITENS'!$M22</f>
        <v>11973.06</v>
      </c>
      <c r="S22" s="56">
        <f>IF('LISTA DOS ITENS'!$P22&gt;'LISTA DOS ITENS'!$R22,'LISTA DOS ITENS'!$P22,'LISTA DOS ITENS'!$R22)</f>
        <v>11973.06</v>
      </c>
      <c r="T22" s="25">
        <v>51.27668212199727</v>
      </c>
      <c r="U22" s="25">
        <f>'LISTA DOS ITENS'!$T22*'LISTA DOS ITENS'!$M22</f>
        <v>461.4901391</v>
      </c>
      <c r="V22" s="56">
        <f t="array" ref="V22">INDEX('RESUMO - LOTES E VMA'!$F$3:$F$181,MATCH('LISTA DOS ITENS'!$D22,'RESUMO - LOTES E VMA'!$A$3:$A$181,0))</f>
        <v>9681.848434</v>
      </c>
      <c r="W22" s="57">
        <f>'LISTA DOS ITENS'!$U22/'LISTA DOS ITENS'!$V22</f>
        <v>0.04766549923</v>
      </c>
      <c r="X22" s="53" t="s">
        <v>53</v>
      </c>
      <c r="Y22" s="53" t="s">
        <v>74</v>
      </c>
      <c r="Z22" s="58" t="str">
        <f>'LISTA DOS ITENS'!$F22&amp;"-"&amp;'LISTA DOS ITENS'!$H22&amp;"-"&amp;'LISTA DOS ITENS'!$J22&amp;"-"&amp;'LISTA DOS ITENS'!$K22&amp;"-"&amp;'LISTA DOS ITENS'!$I22</f>
        <v>10622503-2101-0803-CONS/NAC-#</v>
      </c>
      <c r="AA22" s="59" t="str">
        <f t="array" ref="AA22">INDEX('RESUMO - LOTES E VMA'!$M$3:$M$181,MATCH('LISTA DOS ITENS'!$D22,'RESUMO - LOTES E VMA'!$A$3:$A$181,0))</f>
        <v>Para Leilão</v>
      </c>
      <c r="AB22" s="60">
        <f t="array" ref="AB22">INDEX('RESUMO - LOTES E VMA'!$J$3:$J$181,MATCH('LISTA DOS ITENS'!$D22,'RESUMO - LOTES E VMA'!$A$3:$A$181,0))</f>
        <v>0.08287378493</v>
      </c>
      <c r="AC22" s="29" t="str">
        <f t="array" ref="AC22">INDEX('RESUMO - LOTES E VMA'!$L$3:$L$181,MATCH('LISTA DOS ITENS'!$D22,'RESUMO - LOTES E VMA'!$A$3:$A$181,0))</f>
        <v>1% do Valor de Comparação do VMA</v>
      </c>
      <c r="AD22" s="53" t="str">
        <f>VLOOKUP(Tabela1[[#This Row],[Índice]],[1]Planilha1!$A:$A,1,0)</f>
        <v>#ERROR!</v>
      </c>
    </row>
    <row r="23" ht="15.75" customHeight="1">
      <c r="A23" s="52">
        <v>229718.0</v>
      </c>
      <c r="B23" s="53" t="s">
        <v>70</v>
      </c>
      <c r="C23" s="53" t="s">
        <v>71</v>
      </c>
      <c r="D23" s="22">
        <v>204083.0</v>
      </c>
      <c r="E23" s="53" t="s">
        <v>63</v>
      </c>
      <c r="F23" s="54">
        <v>1.0622503E7</v>
      </c>
      <c r="G23" s="53" t="s">
        <v>85</v>
      </c>
      <c r="H23" s="55">
        <v>2101.0</v>
      </c>
      <c r="I23" s="55" t="s">
        <v>49</v>
      </c>
      <c r="J23" s="55" t="s">
        <v>65</v>
      </c>
      <c r="K23" s="53" t="s">
        <v>80</v>
      </c>
      <c r="L23" s="53"/>
      <c r="M23" s="53">
        <v>13.0</v>
      </c>
      <c r="N23" s="53" t="s">
        <v>52</v>
      </c>
      <c r="O23" s="25">
        <v>265.61538461538464</v>
      </c>
      <c r="P23" s="25">
        <f>'LISTA DOS ITENS'!$O23*'LISTA DOS ITENS'!$M23</f>
        <v>3453</v>
      </c>
      <c r="Q23" s="25">
        <v>1330.34</v>
      </c>
      <c r="R23" s="25">
        <f>'LISTA DOS ITENS'!$Q23*'LISTA DOS ITENS'!$M23</f>
        <v>17294.42</v>
      </c>
      <c r="S23" s="56">
        <f>IF('LISTA DOS ITENS'!$P23&gt;'LISTA DOS ITENS'!$R23,'LISTA DOS ITENS'!$P23,'LISTA DOS ITENS'!$R23)</f>
        <v>17294.42</v>
      </c>
      <c r="T23" s="25">
        <v>51.27668212199727</v>
      </c>
      <c r="U23" s="25">
        <f>'LISTA DOS ITENS'!$T23*'LISTA DOS ITENS'!$M23</f>
        <v>666.5968676</v>
      </c>
      <c r="V23" s="56">
        <f t="array" ref="V23">INDEX('RESUMO - LOTES E VMA'!$F$3:$F$181,MATCH('LISTA DOS ITENS'!$D23,'RESUMO - LOTES E VMA'!$A$3:$A$181,0))</f>
        <v>9681.848434</v>
      </c>
      <c r="W23" s="57">
        <f>'LISTA DOS ITENS'!$U23/'LISTA DOS ITENS'!$V23</f>
        <v>0.06885016556</v>
      </c>
      <c r="X23" s="53" t="s">
        <v>53</v>
      </c>
      <c r="Y23" s="53" t="s">
        <v>74</v>
      </c>
      <c r="Z23" s="58" t="str">
        <f>'LISTA DOS ITENS'!$F23&amp;"-"&amp;'LISTA DOS ITENS'!$H23&amp;"-"&amp;'LISTA DOS ITENS'!$J23&amp;"-"&amp;'LISTA DOS ITENS'!$K23&amp;"-"&amp;'LISTA DOS ITENS'!$I23</f>
        <v>10622503-2101-0803-IMOB/NAC-#</v>
      </c>
      <c r="AA23" s="59" t="str">
        <f t="array" ref="AA23">INDEX('RESUMO - LOTES E VMA'!$M$3:$M$181,MATCH('LISTA DOS ITENS'!$D23,'RESUMO - LOTES E VMA'!$A$3:$A$181,0))</f>
        <v>Para Leilão</v>
      </c>
      <c r="AB23" s="60">
        <f t="array" ref="AB23">INDEX('RESUMO - LOTES E VMA'!$J$3:$J$181,MATCH('LISTA DOS ITENS'!$D23,'RESUMO - LOTES E VMA'!$A$3:$A$181,0))</f>
        <v>0.08287378493</v>
      </c>
      <c r="AC23" s="29" t="str">
        <f t="array" ref="AC23">INDEX('RESUMO - LOTES E VMA'!$L$3:$L$181,MATCH('LISTA DOS ITENS'!$D23,'RESUMO - LOTES E VMA'!$A$3:$A$181,0))</f>
        <v>1% do Valor de Comparação do VMA</v>
      </c>
      <c r="AD23" s="53" t="str">
        <f>VLOOKUP(Tabela1[[#This Row],[Índice]],[1]Planilha1!$A:$A,1,0)</f>
        <v>#ERROR!</v>
      </c>
    </row>
    <row r="24" ht="15.75" customHeight="1">
      <c r="A24" s="52">
        <v>229719.0</v>
      </c>
      <c r="B24" s="53" t="s">
        <v>70</v>
      </c>
      <c r="C24" s="53" t="s">
        <v>71</v>
      </c>
      <c r="D24" s="22">
        <v>204083.0</v>
      </c>
      <c r="E24" s="53" t="s">
        <v>63</v>
      </c>
      <c r="F24" s="54">
        <v>1.0735339E7</v>
      </c>
      <c r="G24" s="53" t="s">
        <v>86</v>
      </c>
      <c r="H24" s="55">
        <v>2101.0</v>
      </c>
      <c r="I24" s="55" t="s">
        <v>49</v>
      </c>
      <c r="J24" s="55" t="s">
        <v>69</v>
      </c>
      <c r="K24" s="53" t="s">
        <v>73</v>
      </c>
      <c r="L24" s="53"/>
      <c r="M24" s="53">
        <v>23.0</v>
      </c>
      <c r="N24" s="53" t="s">
        <v>52</v>
      </c>
      <c r="O24" s="25">
        <v>1230.5804347826086</v>
      </c>
      <c r="P24" s="25">
        <f>'LISTA DOS ITENS'!$O24*'LISTA DOS ITENS'!$M24</f>
        <v>28303.35</v>
      </c>
      <c r="Q24" s="25">
        <v>353.41</v>
      </c>
      <c r="R24" s="25">
        <f>'LISTA DOS ITENS'!$Q24*'LISTA DOS ITENS'!$M24</f>
        <v>8128.43</v>
      </c>
      <c r="S24" s="56">
        <f>IF('LISTA DOS ITENS'!$P24&gt;'LISTA DOS ITENS'!$R24,'LISTA DOS ITENS'!$P24,'LISTA DOS ITENS'!$R24)</f>
        <v>28303.35</v>
      </c>
      <c r="T24" s="25">
        <v>4.4584740199841875</v>
      </c>
      <c r="U24" s="25">
        <f>'LISTA DOS ITENS'!$T24*'LISTA DOS ITENS'!$M24</f>
        <v>102.5449025</v>
      </c>
      <c r="V24" s="56">
        <f t="array" ref="V24">INDEX('RESUMO - LOTES E VMA'!$F$3:$F$181,MATCH('LISTA DOS ITENS'!$D24,'RESUMO - LOTES E VMA'!$A$3:$A$181,0))</f>
        <v>9681.848434</v>
      </c>
      <c r="W24" s="57">
        <f>'LISTA DOS ITENS'!$U24/'LISTA DOS ITENS'!$V24</f>
        <v>0.01059145918</v>
      </c>
      <c r="X24" s="53" t="s">
        <v>53</v>
      </c>
      <c r="Y24" s="53" t="s">
        <v>74</v>
      </c>
      <c r="Z24" s="58" t="str">
        <f>'LISTA DOS ITENS'!$F24&amp;"-"&amp;'LISTA DOS ITENS'!$H24&amp;"-"&amp;'LISTA DOS ITENS'!$J24&amp;"-"&amp;'LISTA DOS ITENS'!$K24&amp;"-"&amp;'LISTA DOS ITENS'!$I24</f>
        <v>10735339-2101-0903-CONS/NAC-#</v>
      </c>
      <c r="AA24" s="59" t="str">
        <f t="array" ref="AA24">INDEX('RESUMO - LOTES E VMA'!$M$3:$M$181,MATCH('LISTA DOS ITENS'!$D24,'RESUMO - LOTES E VMA'!$A$3:$A$181,0))</f>
        <v>Para Leilão</v>
      </c>
      <c r="AB24" s="60">
        <f t="array" ref="AB24">INDEX('RESUMO - LOTES E VMA'!$J$3:$J$181,MATCH('LISTA DOS ITENS'!$D24,'RESUMO - LOTES E VMA'!$A$3:$A$181,0))</f>
        <v>0.08287378493</v>
      </c>
      <c r="AC24" s="29" t="str">
        <f t="array" ref="AC24">INDEX('RESUMO - LOTES E VMA'!$L$3:$L$181,MATCH('LISTA DOS ITENS'!$D24,'RESUMO - LOTES E VMA'!$A$3:$A$181,0))</f>
        <v>1% do Valor de Comparação do VMA</v>
      </c>
      <c r="AD24" s="53" t="str">
        <f>VLOOKUP(Tabela1[[#This Row],[Índice]],[1]Planilha1!$A:$A,1,0)</f>
        <v>#ERROR!</v>
      </c>
    </row>
    <row r="25" ht="15.75" customHeight="1">
      <c r="A25" s="52">
        <v>229831.0</v>
      </c>
      <c r="B25" s="53" t="s">
        <v>70</v>
      </c>
      <c r="C25" s="53" t="s">
        <v>71</v>
      </c>
      <c r="D25" s="22">
        <v>204103.0</v>
      </c>
      <c r="E25" s="53" t="s">
        <v>63</v>
      </c>
      <c r="F25" s="54">
        <v>1.0272941E7</v>
      </c>
      <c r="G25" s="53" t="s">
        <v>87</v>
      </c>
      <c r="H25" s="55">
        <v>2170.0</v>
      </c>
      <c r="I25" s="55" t="s">
        <v>49</v>
      </c>
      <c r="J25" s="55" t="s">
        <v>68</v>
      </c>
      <c r="K25" s="53" t="s">
        <v>73</v>
      </c>
      <c r="L25" s="53"/>
      <c r="M25" s="53">
        <v>2585.0</v>
      </c>
      <c r="N25" s="53" t="s">
        <v>52</v>
      </c>
      <c r="O25" s="25">
        <v>10.0</v>
      </c>
      <c r="P25" s="25">
        <f>'LISTA DOS ITENS'!$O25*'LISTA DOS ITENS'!$M25</f>
        <v>25850</v>
      </c>
      <c r="Q25" s="25">
        <v>509.05</v>
      </c>
      <c r="R25" s="25">
        <f>'LISTA DOS ITENS'!$Q25*'LISTA DOS ITENS'!$M25</f>
        <v>1315894.25</v>
      </c>
      <c r="S25" s="56">
        <f>IF('LISTA DOS ITENS'!$P25&gt;'LISTA DOS ITENS'!$R25,'LISTA DOS ITENS'!$P25,'LISTA DOS ITENS'!$R25)</f>
        <v>1315894.25</v>
      </c>
      <c r="T25" s="25">
        <v>62.07928162116437</v>
      </c>
      <c r="U25" s="25">
        <f>'LISTA DOS ITENS'!$T25*'LISTA DOS ITENS'!$M25</f>
        <v>160474.943</v>
      </c>
      <c r="V25" s="56">
        <f t="array" ref="V25">INDEX('RESUMO - LOTES E VMA'!$F$3:$F$181,MATCH('LISTA DOS ITENS'!$D25,'RESUMO - LOTES E VMA'!$A$3:$A$181,0))</f>
        <v>160474.943</v>
      </c>
      <c r="W25" s="57">
        <f>'LISTA DOS ITENS'!$U25/'LISTA DOS ITENS'!$V25</f>
        <v>1</v>
      </c>
      <c r="X25" s="53" t="s">
        <v>53</v>
      </c>
      <c r="Y25" s="53" t="s">
        <v>74</v>
      </c>
      <c r="Z25" s="58" t="str">
        <f>'LISTA DOS ITENS'!$F25&amp;"-"&amp;'LISTA DOS ITENS'!$H25&amp;"-"&amp;'LISTA DOS ITENS'!$J25&amp;"-"&amp;'LISTA DOS ITENS'!$K25&amp;"-"&amp;'LISTA DOS ITENS'!$I25</f>
        <v>10272941-2170-0003-CONS/NAC-#</v>
      </c>
      <c r="AA25" s="59" t="str">
        <f t="array" ref="AA25">INDEX('RESUMO - LOTES E VMA'!$M$3:$M$181,MATCH('LISTA DOS ITENS'!$D25,'RESUMO - LOTES E VMA'!$A$3:$A$181,0))</f>
        <v>Para Leilão</v>
      </c>
      <c r="AB25" s="60">
        <f t="array" ref="AB25">INDEX('RESUMO - LOTES E VMA'!$J$3:$J$181,MATCH('LISTA DOS ITENS'!$D25,'RESUMO - LOTES E VMA'!$A$3:$A$181,0))</f>
        <v>0.1219512457</v>
      </c>
      <c r="AC25" s="29" t="str">
        <f t="array" ref="AC25">INDEX('RESUMO - LOTES E VMA'!$L$3:$L$181,MATCH('LISTA DOS ITENS'!$D25,'RESUMO - LOTES E VMA'!$A$3:$A$181,0))</f>
        <v>1% do Valor de Comparação do VMA</v>
      </c>
      <c r="AD25" s="53" t="str">
        <f>VLOOKUP(Tabela1[[#This Row],[Índice]],[1]Planilha1!$A:$A,1,0)</f>
        <v>#ERROR!</v>
      </c>
    </row>
    <row r="26" ht="15.75" customHeight="1">
      <c r="A26" s="52">
        <v>229918.0</v>
      </c>
      <c r="B26" s="53" t="s">
        <v>70</v>
      </c>
      <c r="C26" s="53" t="s">
        <v>71</v>
      </c>
      <c r="D26" s="22">
        <v>204129.0</v>
      </c>
      <c r="E26" s="53" t="s">
        <v>63</v>
      </c>
      <c r="F26" s="54">
        <v>1.0342215E7</v>
      </c>
      <c r="G26" s="53" t="s">
        <v>88</v>
      </c>
      <c r="H26" s="55">
        <v>2101.0</v>
      </c>
      <c r="I26" s="55" t="s">
        <v>49</v>
      </c>
      <c r="J26" s="55" t="s">
        <v>68</v>
      </c>
      <c r="K26" s="53" t="s">
        <v>73</v>
      </c>
      <c r="L26" s="53"/>
      <c r="M26" s="53">
        <v>17.0</v>
      </c>
      <c r="N26" s="53" t="s">
        <v>52</v>
      </c>
      <c r="O26" s="25">
        <v>5719.5</v>
      </c>
      <c r="P26" s="25">
        <f>'LISTA DOS ITENS'!$O26*'LISTA DOS ITENS'!$M26</f>
        <v>97231.5</v>
      </c>
      <c r="Q26" s="25">
        <v>2267.49</v>
      </c>
      <c r="R26" s="25">
        <f>'LISTA DOS ITENS'!$Q26*'LISTA DOS ITENS'!$M26</f>
        <v>38547.33</v>
      </c>
      <c r="S26" s="56">
        <f>IF('LISTA DOS ITENS'!$P26&gt;'LISTA DOS ITENS'!$R26,'LISTA DOS ITENS'!$P26,'LISTA DOS ITENS'!$R26)</f>
        <v>97231.5</v>
      </c>
      <c r="T26" s="25">
        <v>345.33795807260464</v>
      </c>
      <c r="U26" s="25">
        <f>'LISTA DOS ITENS'!$T26*'LISTA DOS ITENS'!$M26</f>
        <v>5870.745287</v>
      </c>
      <c r="V26" s="56">
        <f t="array" ref="V26">INDEX('RESUMO - LOTES E VMA'!$F$3:$F$181,MATCH('LISTA DOS ITENS'!$D26,'RESUMO - LOTES E VMA'!$A$3:$A$181,0))</f>
        <v>5870.745287</v>
      </c>
      <c r="W26" s="57">
        <f>'LISTA DOS ITENS'!$U26/'LISTA DOS ITENS'!$V26</f>
        <v>1</v>
      </c>
      <c r="X26" s="53" t="s">
        <v>53</v>
      </c>
      <c r="Y26" s="53" t="s">
        <v>74</v>
      </c>
      <c r="Z26" s="58" t="str">
        <f>'LISTA DOS ITENS'!$F26&amp;"-"&amp;'LISTA DOS ITENS'!$H26&amp;"-"&amp;'LISTA DOS ITENS'!$J26&amp;"-"&amp;'LISTA DOS ITENS'!$K26&amp;"-"&amp;'LISTA DOS ITENS'!$I26</f>
        <v>10342215-2101-0003-CONS/NAC-#</v>
      </c>
      <c r="AA26" s="59" t="str">
        <f t="array" ref="AA26">INDEX('RESUMO - LOTES E VMA'!$M$3:$M$181,MATCH('LISTA DOS ITENS'!$D26,'RESUMO - LOTES E VMA'!$A$3:$A$181,0))</f>
        <v>Para Leilão</v>
      </c>
      <c r="AB26" s="60">
        <f t="array" ref="AB26">INDEX('RESUMO - LOTES E VMA'!$J$3:$J$181,MATCH('LISTA DOS ITENS'!$D26,'RESUMO - LOTES E VMA'!$A$3:$A$181,0))</f>
        <v>0.06037904678</v>
      </c>
      <c r="AC26" s="29" t="str">
        <f t="array" ref="AC26">INDEX('RESUMO - LOTES E VMA'!$L$3:$L$181,MATCH('LISTA DOS ITENS'!$D26,'RESUMO - LOTES E VMA'!$A$3:$A$181,0))</f>
        <v>1% do Valor de Comparação do VMA</v>
      </c>
      <c r="AD26" s="53" t="str">
        <f>VLOOKUP(Tabela1[[#This Row],[Índice]],[1]Planilha1!$A:$A,1,0)</f>
        <v>#ERROR!</v>
      </c>
    </row>
    <row r="27" ht="15.75" customHeight="1">
      <c r="A27" s="52">
        <v>229924.0</v>
      </c>
      <c r="B27" s="53" t="s">
        <v>70</v>
      </c>
      <c r="C27" s="53" t="s">
        <v>89</v>
      </c>
      <c r="D27" s="22">
        <v>204133.0</v>
      </c>
      <c r="E27" s="53" t="s">
        <v>90</v>
      </c>
      <c r="F27" s="54">
        <v>1.0156399E7</v>
      </c>
      <c r="G27" s="53" t="s">
        <v>91</v>
      </c>
      <c r="H27" s="55">
        <v>2322.0</v>
      </c>
      <c r="I27" s="55" t="s">
        <v>49</v>
      </c>
      <c r="J27" s="55" t="s">
        <v>92</v>
      </c>
      <c r="K27" s="53" t="s">
        <v>73</v>
      </c>
      <c r="L27" s="53"/>
      <c r="M27" s="53">
        <v>600.0</v>
      </c>
      <c r="N27" s="53" t="s">
        <v>93</v>
      </c>
      <c r="O27" s="25">
        <v>107.52</v>
      </c>
      <c r="P27" s="25">
        <f>'LISTA DOS ITENS'!$O27*'LISTA DOS ITENS'!$M27</f>
        <v>64512</v>
      </c>
      <c r="Q27" s="25">
        <v>2505.99</v>
      </c>
      <c r="R27" s="25">
        <f>'LISTA DOS ITENS'!$Q27*'LISTA DOS ITENS'!$M27</f>
        <v>1503594</v>
      </c>
      <c r="S27" s="56">
        <f>IF('LISTA DOS ITENS'!$P27&gt;'LISTA DOS ITENS'!$R27,'LISTA DOS ITENS'!$P27,'LISTA DOS ITENS'!$R27)</f>
        <v>1503594</v>
      </c>
      <c r="T27" s="25">
        <v>142.78747149424848</v>
      </c>
      <c r="U27" s="25">
        <f>'LISTA DOS ITENS'!$T27*'LISTA DOS ITENS'!$M27</f>
        <v>85672.4829</v>
      </c>
      <c r="V27" s="56">
        <f t="array" ref="V27">INDEX('RESUMO - LOTES E VMA'!$F$3:$F$181,MATCH('LISTA DOS ITENS'!$D27,'RESUMO - LOTES E VMA'!$A$3:$A$181,0))</f>
        <v>85672.4829</v>
      </c>
      <c r="W27" s="57">
        <f>'LISTA DOS ITENS'!$U27/'LISTA DOS ITENS'!$V27</f>
        <v>1</v>
      </c>
      <c r="X27" s="53" t="s">
        <v>53</v>
      </c>
      <c r="Y27" s="53" t="s">
        <v>74</v>
      </c>
      <c r="Z27" s="58" t="str">
        <f>'LISTA DOS ITENS'!$F27&amp;"-"&amp;'LISTA DOS ITENS'!$H27&amp;"-"&amp;'LISTA DOS ITENS'!$J27&amp;"-"&amp;'LISTA DOS ITENS'!$K27&amp;"-"&amp;'LISTA DOS ITENS'!$I27</f>
        <v>10156399-2322-0033-CONS/NAC-#</v>
      </c>
      <c r="AA27" s="59" t="str">
        <f t="array" ref="AA27">INDEX('RESUMO - LOTES E VMA'!$M$3:$M$181,MATCH('LISTA DOS ITENS'!$D27,'RESUMO - LOTES E VMA'!$A$3:$A$181,0))</f>
        <v>Para Leilão</v>
      </c>
      <c r="AB27" s="60">
        <f t="array" ref="AB27">INDEX('RESUMO - LOTES E VMA'!$J$3:$J$181,MATCH('LISTA DOS ITENS'!$D27,'RESUMO - LOTES E VMA'!$A$3:$A$181,0))</f>
        <v>0.05697846819</v>
      </c>
      <c r="AC27" s="29" t="str">
        <f t="array" ref="AC27">INDEX('RESUMO - LOTES E VMA'!$L$3:$L$181,MATCH('LISTA DOS ITENS'!$D27,'RESUMO - LOTES E VMA'!$A$3:$A$181,0))</f>
        <v>1% do Valor de Comparação do VMA</v>
      </c>
      <c r="AD27" s="53" t="str">
        <f>VLOOKUP(Tabela1[[#This Row],[Índice]],[1]Planilha1!$A:$A,1,0)</f>
        <v>#ERROR!</v>
      </c>
    </row>
    <row r="28" ht="15.75" customHeight="1">
      <c r="A28" s="52">
        <v>229945.0</v>
      </c>
      <c r="B28" s="53" t="s">
        <v>70</v>
      </c>
      <c r="C28" s="53" t="s">
        <v>89</v>
      </c>
      <c r="D28" s="22">
        <v>204139.0</v>
      </c>
      <c r="E28" s="53" t="s">
        <v>63</v>
      </c>
      <c r="F28" s="54">
        <v>1.1637379E7</v>
      </c>
      <c r="G28" s="53" t="s">
        <v>94</v>
      </c>
      <c r="H28" s="55">
        <v>2322.0</v>
      </c>
      <c r="I28" s="55" t="s">
        <v>49</v>
      </c>
      <c r="J28" s="55" t="s">
        <v>68</v>
      </c>
      <c r="K28" s="53" t="s">
        <v>80</v>
      </c>
      <c r="L28" s="53"/>
      <c r="M28" s="53">
        <v>78.0</v>
      </c>
      <c r="N28" s="53" t="s">
        <v>52</v>
      </c>
      <c r="O28" s="25">
        <v>192.32303191489365</v>
      </c>
      <c r="P28" s="25">
        <f>'LISTA DOS ITENS'!$O28*'LISTA DOS ITENS'!$M28</f>
        <v>15001.19649</v>
      </c>
      <c r="Q28" s="25">
        <v>2609.51</v>
      </c>
      <c r="R28" s="25">
        <f>'LISTA DOS ITENS'!$Q28*'LISTA DOS ITENS'!$M28</f>
        <v>203541.78</v>
      </c>
      <c r="S28" s="56">
        <f>IF('LISTA DOS ITENS'!$P28&gt;'LISTA DOS ITENS'!$R28,'LISTA DOS ITENS'!$P28,'LISTA DOS ITENS'!$R28)</f>
        <v>203541.78</v>
      </c>
      <c r="T28" s="25">
        <v>1064.68008</v>
      </c>
      <c r="U28" s="25">
        <f>'LISTA DOS ITENS'!$T28*'LISTA DOS ITENS'!$M28</f>
        <v>83045.04624</v>
      </c>
      <c r="V28" s="56">
        <f t="array" ref="V28">INDEX('RESUMO - LOTES E VMA'!$F$3:$F$181,MATCH('LISTA DOS ITENS'!$D28,'RESUMO - LOTES E VMA'!$A$3:$A$181,0))</f>
        <v>83045.04624</v>
      </c>
      <c r="W28" s="57">
        <f>'LISTA DOS ITENS'!$U28/'LISTA DOS ITENS'!$V28</f>
        <v>1</v>
      </c>
      <c r="X28" s="53" t="s">
        <v>53</v>
      </c>
      <c r="Y28" s="53" t="s">
        <v>74</v>
      </c>
      <c r="Z28" s="58" t="str">
        <f>'LISTA DOS ITENS'!$F28&amp;"-"&amp;'LISTA DOS ITENS'!$H28&amp;"-"&amp;'LISTA DOS ITENS'!$J28&amp;"-"&amp;'LISTA DOS ITENS'!$K28&amp;"-"&amp;'LISTA DOS ITENS'!$I28</f>
        <v>11637379-2322-0003-IMOB/NAC-#</v>
      </c>
      <c r="AA28" s="59" t="str">
        <f t="array" ref="AA28">INDEX('RESUMO - LOTES E VMA'!$M$3:$M$181,MATCH('LISTA DOS ITENS'!$D28,'RESUMO - LOTES E VMA'!$A$3:$A$181,0))</f>
        <v>Para Leilão</v>
      </c>
      <c r="AB28" s="60">
        <f t="array" ref="AB28">INDEX('RESUMO - LOTES E VMA'!$J$3:$J$181,MATCH('LISTA DOS ITENS'!$D28,'RESUMO - LOTES E VMA'!$A$3:$A$181,0))</f>
        <v>0.408</v>
      </c>
      <c r="AC28" s="29" t="str">
        <f t="array" ref="AC28">INDEX('RESUMO - LOTES E VMA'!$L$3:$L$181,MATCH('LISTA DOS ITENS'!$D28,'RESUMO - LOTES E VMA'!$A$3:$A$181,0))</f>
        <v>5% do Valor de Comparação do VMA</v>
      </c>
      <c r="AD28" s="53" t="str">
        <f>VLOOKUP(Tabela1[[#This Row],[Índice]],[1]Planilha1!$A:$A,1,0)</f>
        <v>#ERROR!</v>
      </c>
    </row>
    <row r="29" ht="15.75" customHeight="1">
      <c r="A29" s="52">
        <v>230072.0</v>
      </c>
      <c r="B29" s="53" t="s">
        <v>70</v>
      </c>
      <c r="C29" s="53" t="s">
        <v>95</v>
      </c>
      <c r="D29" s="22">
        <v>204153.0</v>
      </c>
      <c r="E29" s="53" t="s">
        <v>63</v>
      </c>
      <c r="F29" s="54">
        <v>1.1335845E7</v>
      </c>
      <c r="G29" s="53" t="s">
        <v>96</v>
      </c>
      <c r="H29" s="55">
        <v>2250.0</v>
      </c>
      <c r="I29" s="55" t="s">
        <v>49</v>
      </c>
      <c r="J29" s="55" t="s">
        <v>69</v>
      </c>
      <c r="K29" s="53" t="s">
        <v>73</v>
      </c>
      <c r="L29" s="53"/>
      <c r="M29" s="53">
        <v>9222.0</v>
      </c>
      <c r="N29" s="53" t="s">
        <v>52</v>
      </c>
      <c r="O29" s="25">
        <v>1.58</v>
      </c>
      <c r="P29" s="25">
        <f>'LISTA DOS ITENS'!$O29*'LISTA DOS ITENS'!$M29</f>
        <v>14570.76</v>
      </c>
      <c r="Q29" s="25">
        <v>107.52</v>
      </c>
      <c r="R29" s="25">
        <f>'LISTA DOS ITENS'!$Q29*'LISTA DOS ITENS'!$M29</f>
        <v>991549.44</v>
      </c>
      <c r="S29" s="56">
        <f>IF('LISTA DOS ITENS'!$P29&gt;'LISTA DOS ITENS'!$R29,'LISTA DOS ITENS'!$P29,'LISTA DOS ITENS'!$R29)</f>
        <v>991549.44</v>
      </c>
      <c r="T29" s="25">
        <v>9.935030270213764</v>
      </c>
      <c r="U29" s="25">
        <f>'LISTA DOS ITENS'!$T29*'LISTA DOS ITENS'!$M29</f>
        <v>91620.84915</v>
      </c>
      <c r="V29" s="56">
        <f t="array" ref="V29">INDEX('RESUMO - LOTES E VMA'!$F$3:$F$181,MATCH('LISTA DOS ITENS'!$D29,'RESUMO - LOTES E VMA'!$A$3:$A$181,0))</f>
        <v>91620.84915</v>
      </c>
      <c r="W29" s="57">
        <f>'LISTA DOS ITENS'!$U29/'LISTA DOS ITENS'!$V29</f>
        <v>1</v>
      </c>
      <c r="X29" s="53" t="s">
        <v>53</v>
      </c>
      <c r="Y29" s="53" t="s">
        <v>74</v>
      </c>
      <c r="Z29" s="58" t="str">
        <f>'LISTA DOS ITENS'!$F29&amp;"-"&amp;'LISTA DOS ITENS'!$H29&amp;"-"&amp;'LISTA DOS ITENS'!$J29&amp;"-"&amp;'LISTA DOS ITENS'!$K29&amp;"-"&amp;'LISTA DOS ITENS'!$I29</f>
        <v>11335845-2250-0903-CONS/NAC-#</v>
      </c>
      <c r="AA29" s="59" t="str">
        <f t="array" ref="AA29">INDEX('RESUMO - LOTES E VMA'!$M$3:$M$181,MATCH('LISTA DOS ITENS'!$D29,'RESUMO - LOTES E VMA'!$A$3:$A$181,0))</f>
        <v>Para Leilão</v>
      </c>
      <c r="AB29" s="60">
        <f t="array" ref="AB29">INDEX('RESUMO - LOTES E VMA'!$J$3:$J$181,MATCH('LISTA DOS ITENS'!$D29,'RESUMO - LOTES E VMA'!$A$3:$A$181,0))</f>
        <v>0.09240169522</v>
      </c>
      <c r="AC29" s="29" t="str">
        <f t="array" ref="AC29">INDEX('RESUMO - LOTES E VMA'!$L$3:$L$181,MATCH('LISTA DOS ITENS'!$D29,'RESUMO - LOTES E VMA'!$A$3:$A$181,0))</f>
        <v>1% do Valor de Comparação do VMA</v>
      </c>
      <c r="AD29" s="53" t="str">
        <f>VLOOKUP(Tabela1[[#This Row],[Índice]],[1]Planilha1!$A:$A,1,0)</f>
        <v>#ERROR!</v>
      </c>
    </row>
    <row r="30" ht="15.75" customHeight="1">
      <c r="A30" s="52">
        <v>230145.0</v>
      </c>
      <c r="B30" s="53" t="s">
        <v>70</v>
      </c>
      <c r="C30" s="53" t="s">
        <v>89</v>
      </c>
      <c r="D30" s="22">
        <v>204173.0</v>
      </c>
      <c r="E30" s="53" t="s">
        <v>63</v>
      </c>
      <c r="F30" s="54">
        <v>1.1443472E7</v>
      </c>
      <c r="G30" s="53" t="s">
        <v>97</v>
      </c>
      <c r="H30" s="55">
        <v>2322.0</v>
      </c>
      <c r="I30" s="55" t="s">
        <v>49</v>
      </c>
      <c r="J30" s="55" t="s">
        <v>69</v>
      </c>
      <c r="K30" s="53" t="s">
        <v>73</v>
      </c>
      <c r="L30" s="53"/>
      <c r="M30" s="53">
        <v>16.0</v>
      </c>
      <c r="N30" s="53" t="s">
        <v>52</v>
      </c>
      <c r="O30" s="25">
        <v>3948.0</v>
      </c>
      <c r="P30" s="25">
        <f>'LISTA DOS ITENS'!$O30*'LISTA DOS ITENS'!$M30</f>
        <v>63168</v>
      </c>
      <c r="Q30" s="25">
        <v>3948.0</v>
      </c>
      <c r="R30" s="25">
        <f>'LISTA DOS ITENS'!$Q30*'LISTA DOS ITENS'!$M30</f>
        <v>63168</v>
      </c>
      <c r="S30" s="56">
        <f>IF('LISTA DOS ITENS'!$P30&gt;'LISTA DOS ITENS'!$R30,'LISTA DOS ITENS'!$P30,'LISTA DOS ITENS'!$R30)</f>
        <v>63168</v>
      </c>
      <c r="T30" s="25">
        <v>1610.784</v>
      </c>
      <c r="U30" s="25">
        <f>'LISTA DOS ITENS'!$T30*'LISTA DOS ITENS'!$M30</f>
        <v>25772.544</v>
      </c>
      <c r="V30" s="56">
        <f t="array" ref="V30">INDEX('RESUMO - LOTES E VMA'!$F$3:$F$181,MATCH('LISTA DOS ITENS'!$D30,'RESUMO - LOTES E VMA'!$A$3:$A$181,0))</f>
        <v>25772.544</v>
      </c>
      <c r="W30" s="57">
        <f>'LISTA DOS ITENS'!$U30/'LISTA DOS ITENS'!$V30</f>
        <v>1</v>
      </c>
      <c r="X30" s="53" t="s">
        <v>53</v>
      </c>
      <c r="Y30" s="53" t="s">
        <v>74</v>
      </c>
      <c r="Z30" s="58" t="str">
        <f>'LISTA DOS ITENS'!$F30&amp;"-"&amp;'LISTA DOS ITENS'!$H30&amp;"-"&amp;'LISTA DOS ITENS'!$J30&amp;"-"&amp;'LISTA DOS ITENS'!$K30&amp;"-"&amp;'LISTA DOS ITENS'!$I30</f>
        <v>11443472-2322-0903-CONS/NAC-#</v>
      </c>
      <c r="AA30" s="59" t="str">
        <f t="array" ref="AA30">INDEX('RESUMO - LOTES E VMA'!$M$3:$M$181,MATCH('LISTA DOS ITENS'!$D30,'RESUMO - LOTES E VMA'!$A$3:$A$181,0))</f>
        <v>Para Leilão</v>
      </c>
      <c r="AB30" s="60">
        <f t="array" ref="AB30">INDEX('RESUMO - LOTES E VMA'!$J$3:$J$181,MATCH('LISTA DOS ITENS'!$D30,'RESUMO - LOTES E VMA'!$A$3:$A$181,0))</f>
        <v>0.408</v>
      </c>
      <c r="AC30" s="29" t="str">
        <f t="array" ref="AC30">INDEX('RESUMO - LOTES E VMA'!$L$3:$L$181,MATCH('LISTA DOS ITENS'!$D30,'RESUMO - LOTES E VMA'!$A$3:$A$181,0))</f>
        <v>5% do Valor de Comparação do VMA</v>
      </c>
      <c r="AD30" s="53" t="str">
        <f>VLOOKUP(Tabela1[[#This Row],[Índice]],[1]Planilha1!$A:$A,1,0)</f>
        <v>#ERROR!</v>
      </c>
    </row>
    <row r="31" ht="15.75" customHeight="1">
      <c r="A31" s="52">
        <v>230344.0</v>
      </c>
      <c r="B31" s="53" t="s">
        <v>70</v>
      </c>
      <c r="C31" s="53" t="s">
        <v>89</v>
      </c>
      <c r="D31" s="22">
        <v>204211.0</v>
      </c>
      <c r="E31" s="53" t="s">
        <v>98</v>
      </c>
      <c r="F31" s="54">
        <v>1.1328345E7</v>
      </c>
      <c r="G31" s="53" t="s">
        <v>99</v>
      </c>
      <c r="H31" s="55">
        <v>2360.0</v>
      </c>
      <c r="I31" s="55" t="s">
        <v>49</v>
      </c>
      <c r="J31" s="55" t="s">
        <v>100</v>
      </c>
      <c r="K31" s="53" t="s">
        <v>73</v>
      </c>
      <c r="L31" s="53"/>
      <c r="M31" s="53">
        <v>17.0</v>
      </c>
      <c r="N31" s="53" t="s">
        <v>52</v>
      </c>
      <c r="O31" s="25">
        <v>3264.604705882353</v>
      </c>
      <c r="P31" s="25">
        <f>'LISTA DOS ITENS'!$O31*'LISTA DOS ITENS'!$M31</f>
        <v>55498.28</v>
      </c>
      <c r="Q31" s="25">
        <v>7947.53</v>
      </c>
      <c r="R31" s="25">
        <f>'LISTA DOS ITENS'!$Q31*'LISTA DOS ITENS'!$M31</f>
        <v>135108.01</v>
      </c>
      <c r="S31" s="56">
        <f>IF('LISTA DOS ITENS'!$P31&gt;'LISTA DOS ITENS'!$R31,'LISTA DOS ITENS'!$P31,'LISTA DOS ITENS'!$R31)</f>
        <v>135108.01</v>
      </c>
      <c r="T31" s="25">
        <v>672.2445647945262</v>
      </c>
      <c r="U31" s="25">
        <f>'LISTA DOS ITENS'!$T31*'LISTA DOS ITENS'!$M31</f>
        <v>11428.1576</v>
      </c>
      <c r="V31" s="56">
        <f t="array" ref="V31">INDEX('RESUMO - LOTES E VMA'!$F$3:$F$181,MATCH('LISTA DOS ITENS'!$D31,'RESUMO - LOTES E VMA'!$A$3:$A$181,0))</f>
        <v>11428.1576</v>
      </c>
      <c r="W31" s="57">
        <f>'LISTA DOS ITENS'!$U31/'LISTA DOS ITENS'!$V31</f>
        <v>1</v>
      </c>
      <c r="X31" s="53" t="s">
        <v>53</v>
      </c>
      <c r="Y31" s="53" t="s">
        <v>74</v>
      </c>
      <c r="Z31" s="58" t="str">
        <f>'LISTA DOS ITENS'!$F31&amp;"-"&amp;'LISTA DOS ITENS'!$H31&amp;"-"&amp;'LISTA DOS ITENS'!$J31&amp;"-"&amp;'LISTA DOS ITENS'!$K31&amp;"-"&amp;'LISTA DOS ITENS'!$I31</f>
        <v>11328345-2360-0018-CONS/NAC-#</v>
      </c>
      <c r="AA31" s="59" t="str">
        <f t="array" ref="AA31">INDEX('RESUMO - LOTES E VMA'!$M$3:$M$181,MATCH('LISTA DOS ITENS'!$D31,'RESUMO - LOTES E VMA'!$A$3:$A$181,0))</f>
        <v>Para Leilão</v>
      </c>
      <c r="AB31" s="60">
        <f t="array" ref="AB31">INDEX('RESUMO - LOTES E VMA'!$J$3:$J$181,MATCH('LISTA DOS ITENS'!$D31,'RESUMO - LOTES E VMA'!$A$3:$A$181,0))</f>
        <v>0.08458534473</v>
      </c>
      <c r="AC31" s="29" t="str">
        <f t="array" ref="AC31">INDEX('RESUMO - LOTES E VMA'!$L$3:$L$181,MATCH('LISTA DOS ITENS'!$D31,'RESUMO - LOTES E VMA'!$A$3:$A$181,0))</f>
        <v>1% do Valor de Comparação do VMA</v>
      </c>
      <c r="AD31" s="53" t="str">
        <f>VLOOKUP(Tabela1[[#This Row],[Índice]],[1]Planilha1!$A:$A,1,0)</f>
        <v>#ERROR!</v>
      </c>
    </row>
    <row r="32" ht="15.75" customHeight="1">
      <c r="A32" s="52">
        <v>230556.0</v>
      </c>
      <c r="B32" s="53" t="s">
        <v>70</v>
      </c>
      <c r="C32" s="53" t="s">
        <v>95</v>
      </c>
      <c r="D32" s="22">
        <v>204242.0</v>
      </c>
      <c r="E32" s="53" t="s">
        <v>63</v>
      </c>
      <c r="F32" s="54">
        <v>1.0638371E7</v>
      </c>
      <c r="G32" s="53" t="s">
        <v>101</v>
      </c>
      <c r="H32" s="55">
        <v>2250.0</v>
      </c>
      <c r="I32" s="55" t="s">
        <v>49</v>
      </c>
      <c r="J32" s="55" t="s">
        <v>69</v>
      </c>
      <c r="K32" s="53" t="s">
        <v>73</v>
      </c>
      <c r="L32" s="53"/>
      <c r="M32" s="53">
        <v>80.0</v>
      </c>
      <c r="N32" s="53" t="s">
        <v>52</v>
      </c>
      <c r="O32" s="25">
        <v>160.23775</v>
      </c>
      <c r="P32" s="25">
        <f>'LISTA DOS ITENS'!$O32*'LISTA DOS ITENS'!$M32</f>
        <v>12819.02</v>
      </c>
      <c r="Q32" s="25">
        <v>6424.42</v>
      </c>
      <c r="R32" s="25">
        <f>'LISTA DOS ITENS'!$Q32*'LISTA DOS ITENS'!$M32</f>
        <v>513953.6</v>
      </c>
      <c r="S32" s="56">
        <f>IF('LISTA DOS ITENS'!$P32&gt;'LISTA DOS ITENS'!$R32,'LISTA DOS ITENS'!$P32,'LISTA DOS ITENS'!$R32)</f>
        <v>513953.6</v>
      </c>
      <c r="T32" s="25">
        <v>321.221</v>
      </c>
      <c r="U32" s="25">
        <f>'LISTA DOS ITENS'!$T32*'LISTA DOS ITENS'!$M32</f>
        <v>25697.68</v>
      </c>
      <c r="V32" s="56">
        <f t="array" ref="V32">INDEX('RESUMO - LOTES E VMA'!$F$3:$F$181,MATCH('LISTA DOS ITENS'!$D32,'RESUMO - LOTES E VMA'!$A$3:$A$181,0))</f>
        <v>25697.68</v>
      </c>
      <c r="W32" s="57">
        <f>'LISTA DOS ITENS'!$U32/'LISTA DOS ITENS'!$V32</f>
        <v>1</v>
      </c>
      <c r="X32" s="53" t="s">
        <v>53</v>
      </c>
      <c r="Y32" s="53" t="s">
        <v>74</v>
      </c>
      <c r="Z32" s="58" t="str">
        <f>'LISTA DOS ITENS'!$F32&amp;"-"&amp;'LISTA DOS ITENS'!$H32&amp;"-"&amp;'LISTA DOS ITENS'!$J32&amp;"-"&amp;'LISTA DOS ITENS'!$K32&amp;"-"&amp;'LISTA DOS ITENS'!$I32</f>
        <v>10638371-2250-0903-CONS/NAC-#</v>
      </c>
      <c r="AA32" s="59" t="str">
        <f t="array" ref="AA32">INDEX('RESUMO - LOTES E VMA'!$M$3:$M$181,MATCH('LISTA DOS ITENS'!$D32,'RESUMO - LOTES E VMA'!$A$3:$A$181,0))</f>
        <v>Para Leilão</v>
      </c>
      <c r="AB32" s="60">
        <f t="array" ref="AB32">INDEX('RESUMO - LOTES E VMA'!$J$3:$J$181,MATCH('LISTA DOS ITENS'!$D32,'RESUMO - LOTES E VMA'!$A$3:$A$181,0))</f>
        <v>0.05</v>
      </c>
      <c r="AC32" s="29" t="str">
        <f t="array" ref="AC32">INDEX('RESUMO - LOTES E VMA'!$L$3:$L$181,MATCH('LISTA DOS ITENS'!$D32,'RESUMO - LOTES E VMA'!$A$3:$A$181,0))</f>
        <v>1% do Valor de Comparação do VMA</v>
      </c>
      <c r="AD32" s="53" t="str">
        <f>VLOOKUP(Tabela1[[#This Row],[Índice]],[1]Planilha1!$A:$A,1,0)</f>
        <v>#ERROR!</v>
      </c>
    </row>
    <row r="33" ht="15.75" customHeight="1">
      <c r="A33" s="52">
        <v>230792.0</v>
      </c>
      <c r="B33" s="53" t="s">
        <v>95</v>
      </c>
      <c r="C33" s="53" t="s">
        <v>95</v>
      </c>
      <c r="D33" s="22">
        <v>204310.0</v>
      </c>
      <c r="E33" s="53" t="s">
        <v>59</v>
      </c>
      <c r="F33" s="54">
        <v>1.1312531E7</v>
      </c>
      <c r="G33" s="53" t="s">
        <v>102</v>
      </c>
      <c r="H33" s="55">
        <v>2270.0</v>
      </c>
      <c r="I33" s="55" t="s">
        <v>49</v>
      </c>
      <c r="J33" s="55" t="s">
        <v>103</v>
      </c>
      <c r="K33" s="53" t="s">
        <v>73</v>
      </c>
      <c r="L33" s="53"/>
      <c r="M33" s="53">
        <v>36.0</v>
      </c>
      <c r="N33" s="53" t="s">
        <v>104</v>
      </c>
      <c r="O33" s="25">
        <v>546.6668518518518</v>
      </c>
      <c r="P33" s="25">
        <f>'LISTA DOS ITENS'!$O33*'LISTA DOS ITENS'!$M33</f>
        <v>19680.00667</v>
      </c>
      <c r="Q33" s="25">
        <v>3564.96</v>
      </c>
      <c r="R33" s="25">
        <f>'LISTA DOS ITENS'!$Q33*'LISTA DOS ITENS'!$M33</f>
        <v>128338.56</v>
      </c>
      <c r="S33" s="56">
        <f>IF('LISTA DOS ITENS'!$P33&gt;'LISTA DOS ITENS'!$R33,'LISTA DOS ITENS'!$P33,'LISTA DOS ITENS'!$R33)</f>
        <v>128338.56</v>
      </c>
      <c r="T33" s="25">
        <v>259.08719083762173</v>
      </c>
      <c r="U33" s="25">
        <f>'LISTA DOS ITENS'!$T33*'LISTA DOS ITENS'!$M33</f>
        <v>9327.13887</v>
      </c>
      <c r="V33" s="56">
        <f t="array" ref="V33">INDEX('RESUMO - LOTES E VMA'!$F$3:$F$181,MATCH('LISTA DOS ITENS'!$D33,'RESUMO - LOTES E VMA'!$A$3:$A$181,0))</f>
        <v>9327.13887</v>
      </c>
      <c r="W33" s="57">
        <f>'LISTA DOS ITENS'!$U33/'LISTA DOS ITENS'!$V33</f>
        <v>1</v>
      </c>
      <c r="X33" s="53" t="s">
        <v>105</v>
      </c>
      <c r="Y33" s="53" t="s">
        <v>74</v>
      </c>
      <c r="Z33" s="58" t="str">
        <f>'LISTA DOS ITENS'!$F33&amp;"-"&amp;'LISTA DOS ITENS'!$H33&amp;"-"&amp;'LISTA DOS ITENS'!$J33&amp;"-"&amp;'LISTA DOS ITENS'!$K33&amp;"-"&amp;'LISTA DOS ITENS'!$I33</f>
        <v>11312531-2270-0001-CONS/NAC-#</v>
      </c>
      <c r="AA33" s="59" t="str">
        <f t="array" ref="AA33">INDEX('RESUMO - LOTES E VMA'!$M$3:$M$181,MATCH('LISTA DOS ITENS'!$D33,'RESUMO - LOTES E VMA'!$A$3:$A$181,0))</f>
        <v>Para Leilão</v>
      </c>
      <c r="AB33" s="60">
        <f t="array" ref="AB33">INDEX('RESUMO - LOTES E VMA'!$J$3:$J$181,MATCH('LISTA DOS ITENS'!$D33,'RESUMO - LOTES E VMA'!$A$3:$A$181,0))</f>
        <v>0.07267604429</v>
      </c>
      <c r="AC33" s="29" t="str">
        <f t="array" ref="AC33">INDEX('RESUMO - LOTES E VMA'!$L$3:$L$181,MATCH('LISTA DOS ITENS'!$D33,'RESUMO - LOTES E VMA'!$A$3:$A$181,0))</f>
        <v>1% do Valor de Comparação do VMA</v>
      </c>
      <c r="AD33" s="53" t="str">
        <f>VLOOKUP(Tabela1[[#This Row],[Índice]],[1]Planilha1!$A:$A,1,0)</f>
        <v>#ERROR!</v>
      </c>
    </row>
    <row r="34" ht="15.75" customHeight="1">
      <c r="A34" s="52">
        <v>230798.0</v>
      </c>
      <c r="B34" s="53" t="s">
        <v>95</v>
      </c>
      <c r="C34" s="53" t="s">
        <v>95</v>
      </c>
      <c r="D34" s="22">
        <v>204314.0</v>
      </c>
      <c r="E34" s="53" t="s">
        <v>59</v>
      </c>
      <c r="F34" s="54">
        <v>1.1091373E7</v>
      </c>
      <c r="G34" s="53" t="s">
        <v>106</v>
      </c>
      <c r="H34" s="55">
        <v>2270.0</v>
      </c>
      <c r="I34" s="55" t="s">
        <v>49</v>
      </c>
      <c r="J34" s="55" t="s">
        <v>103</v>
      </c>
      <c r="K34" s="53" t="s">
        <v>73</v>
      </c>
      <c r="L34" s="53"/>
      <c r="M34" s="53">
        <v>3.0</v>
      </c>
      <c r="N34" s="53" t="s">
        <v>52</v>
      </c>
      <c r="O34" s="25">
        <v>3352.494</v>
      </c>
      <c r="P34" s="25">
        <f>'LISTA DOS ITENS'!$O34*'LISTA DOS ITENS'!$M34</f>
        <v>10057.482</v>
      </c>
      <c r="Q34" s="25">
        <v>51195.21</v>
      </c>
      <c r="R34" s="25">
        <f>'LISTA DOS ITENS'!$Q34*'LISTA DOS ITENS'!$M34</f>
        <v>153585.63</v>
      </c>
      <c r="S34" s="56">
        <f>IF('LISTA DOS ITENS'!$P34&gt;'LISTA DOS ITENS'!$R34,'LISTA DOS ITENS'!$P34,'LISTA DOS ITENS'!$R34)</f>
        <v>153585.63</v>
      </c>
      <c r="T34" s="25">
        <v>3752.8444470547115</v>
      </c>
      <c r="U34" s="25">
        <f>'LISTA DOS ITENS'!$T34*'LISTA DOS ITENS'!$M34</f>
        <v>11258.53334</v>
      </c>
      <c r="V34" s="56">
        <f t="array" ref="V34">INDEX('RESUMO - LOTES E VMA'!$F$3:$F$181,MATCH('LISTA DOS ITENS'!$D34,'RESUMO - LOTES E VMA'!$A$3:$A$181,0))</f>
        <v>11258.53334</v>
      </c>
      <c r="W34" s="57">
        <f>'LISTA DOS ITENS'!$U34/'LISTA DOS ITENS'!$V34</f>
        <v>1</v>
      </c>
      <c r="X34" s="53" t="s">
        <v>105</v>
      </c>
      <c r="Y34" s="53" t="s">
        <v>74</v>
      </c>
      <c r="Z34" s="58" t="str">
        <f>'LISTA DOS ITENS'!$F34&amp;"-"&amp;'LISTA DOS ITENS'!$H34&amp;"-"&amp;'LISTA DOS ITENS'!$J34&amp;"-"&amp;'LISTA DOS ITENS'!$K34&amp;"-"&amp;'LISTA DOS ITENS'!$I34</f>
        <v>11091373-2270-0001-CONS/NAC-#</v>
      </c>
      <c r="AA34" s="59" t="str">
        <f t="array" ref="AA34">INDEX('RESUMO - LOTES E VMA'!$M$3:$M$181,MATCH('LISTA DOS ITENS'!$D34,'RESUMO - LOTES E VMA'!$A$3:$A$181,0))</f>
        <v>Para Leilão</v>
      </c>
      <c r="AB34" s="60">
        <f t="array" ref="AB34">INDEX('RESUMO - LOTES E VMA'!$J$3:$J$181,MATCH('LISTA DOS ITENS'!$D34,'RESUMO - LOTES E VMA'!$A$3:$A$181,0))</f>
        <v>0.0733046011</v>
      </c>
      <c r="AC34" s="29" t="str">
        <f t="array" ref="AC34">INDEX('RESUMO - LOTES E VMA'!$L$3:$L$181,MATCH('LISTA DOS ITENS'!$D34,'RESUMO - LOTES E VMA'!$A$3:$A$181,0))</f>
        <v>1% do Valor de Comparação do VMA</v>
      </c>
      <c r="AD34" s="53" t="str">
        <f>VLOOKUP(Tabela1[[#This Row],[Índice]],[1]Planilha1!$A:$A,1,0)</f>
        <v>#ERROR!</v>
      </c>
    </row>
    <row r="35" ht="15.75" customHeight="1">
      <c r="A35" s="52">
        <v>237210.0</v>
      </c>
      <c r="B35" s="53" t="s">
        <v>45</v>
      </c>
      <c r="C35" s="53" t="s">
        <v>107</v>
      </c>
      <c r="D35" s="22">
        <v>204881.0</v>
      </c>
      <c r="E35" s="53" t="s">
        <v>47</v>
      </c>
      <c r="F35" s="54">
        <v>1.1364707E7</v>
      </c>
      <c r="G35" s="53" t="s">
        <v>108</v>
      </c>
      <c r="H35" s="55">
        <v>2917.0</v>
      </c>
      <c r="I35" s="55" t="s">
        <v>49</v>
      </c>
      <c r="J35" s="55" t="s">
        <v>56</v>
      </c>
      <c r="K35" s="53" t="s">
        <v>80</v>
      </c>
      <c r="L35" s="53"/>
      <c r="M35" s="53">
        <v>6.0</v>
      </c>
      <c r="N35" s="53" t="s">
        <v>52</v>
      </c>
      <c r="O35" s="25">
        <v>10587.585000000001</v>
      </c>
      <c r="P35" s="25">
        <f>'LISTA DOS ITENS'!$O35*'LISTA DOS ITENS'!$M35</f>
        <v>63525.51</v>
      </c>
      <c r="Q35" s="25">
        <v>10587.59</v>
      </c>
      <c r="R35" s="25">
        <f>'LISTA DOS ITENS'!$Q35*'LISTA DOS ITENS'!$M35</f>
        <v>63525.54</v>
      </c>
      <c r="S35" s="56">
        <f>IF('LISTA DOS ITENS'!$P35&gt;'LISTA DOS ITENS'!$R35,'LISTA DOS ITENS'!$P35,'LISTA DOS ITENS'!$R35)</f>
        <v>63525.54</v>
      </c>
      <c r="T35" s="25">
        <v>739.9764698020115</v>
      </c>
      <c r="U35" s="25">
        <f>'LISTA DOS ITENS'!$T35*'LISTA DOS ITENS'!$M35</f>
        <v>4439.858819</v>
      </c>
      <c r="V35" s="56">
        <f t="array" ref="V35">INDEX('RESUMO - LOTES E VMA'!$F$3:$F$181,MATCH('LISTA DOS ITENS'!$D35,'RESUMO - LOTES E VMA'!$A$3:$A$181,0))</f>
        <v>4439.858819</v>
      </c>
      <c r="W35" s="57">
        <f>'LISTA DOS ITENS'!$U35/'LISTA DOS ITENS'!$V35</f>
        <v>1</v>
      </c>
      <c r="X35" s="53" t="s">
        <v>53</v>
      </c>
      <c r="Y35" s="53" t="s">
        <v>109</v>
      </c>
      <c r="Z35" s="58" t="str">
        <f>'LISTA DOS ITENS'!$F35&amp;"-"&amp;'LISTA DOS ITENS'!$H35&amp;"-"&amp;'LISTA DOS ITENS'!$J35&amp;"-"&amp;'LISTA DOS ITENS'!$K35&amp;"-"&amp;'LISTA DOS ITENS'!$I35</f>
        <v>11364707-2917-0017-IMOB/NAC-#</v>
      </c>
      <c r="AA35" s="59" t="str">
        <f t="array" ref="AA35">INDEX('RESUMO - LOTES E VMA'!$M$3:$M$181,MATCH('LISTA DOS ITENS'!$D35,'RESUMO - LOTES E VMA'!$A$3:$A$181,0))</f>
        <v>Para Leilão</v>
      </c>
      <c r="AB35" s="60">
        <f t="array" ref="AB35">INDEX('RESUMO - LOTES E VMA'!$J$3:$J$181,MATCH('LISTA DOS ITENS'!$D35,'RESUMO - LOTES E VMA'!$A$3:$A$181,0))</f>
        <v>0.06989092606</v>
      </c>
      <c r="AC35" s="29" t="str">
        <f t="array" ref="AC35">INDEX('RESUMO - LOTES E VMA'!$L$3:$L$181,MATCH('LISTA DOS ITENS'!$D35,'RESUMO - LOTES E VMA'!$A$3:$A$181,0))</f>
        <v>1% do Valor de Comparação do VMA</v>
      </c>
      <c r="AD35" s="53" t="str">
        <f>VLOOKUP(Tabela1[[#This Row],[Índice]],[1]Planilha1!$A:$A,1,0)</f>
        <v>#ERROR!</v>
      </c>
    </row>
    <row r="36" ht="15.75" customHeight="1">
      <c r="A36" s="52">
        <v>237230.0</v>
      </c>
      <c r="B36" s="53" t="s">
        <v>45</v>
      </c>
      <c r="C36" s="53" t="s">
        <v>107</v>
      </c>
      <c r="D36" s="22">
        <v>204908.0</v>
      </c>
      <c r="E36" s="53" t="s">
        <v>47</v>
      </c>
      <c r="F36" s="54">
        <v>1.1425999E7</v>
      </c>
      <c r="G36" s="53" t="s">
        <v>110</v>
      </c>
      <c r="H36" s="55">
        <v>2917.0</v>
      </c>
      <c r="I36" s="55" t="s">
        <v>49</v>
      </c>
      <c r="J36" s="55" t="s">
        <v>111</v>
      </c>
      <c r="K36" s="53" t="s">
        <v>51</v>
      </c>
      <c r="L36" s="53"/>
      <c r="M36" s="53">
        <v>5.0</v>
      </c>
      <c r="N36" s="53" t="s">
        <v>52</v>
      </c>
      <c r="O36" s="25">
        <v>1.0</v>
      </c>
      <c r="P36" s="25">
        <f>'LISTA DOS ITENS'!$O36*'LISTA DOS ITENS'!$M36</f>
        <v>5</v>
      </c>
      <c r="Q36" s="25">
        <v>9806.69</v>
      </c>
      <c r="R36" s="25">
        <f>'LISTA DOS ITENS'!$Q36*'LISTA DOS ITENS'!$M36</f>
        <v>49033.45</v>
      </c>
      <c r="S36" s="56">
        <f>IF('LISTA DOS ITENS'!$P36&gt;'LISTA DOS ITENS'!$R36,'LISTA DOS ITENS'!$P36,'LISTA DOS ITENS'!$R36)</f>
        <v>49033.45</v>
      </c>
      <c r="T36" s="25">
        <v>9806.69</v>
      </c>
      <c r="U36" s="25">
        <f>'LISTA DOS ITENS'!$T36*'LISTA DOS ITENS'!$M36</f>
        <v>49033.45</v>
      </c>
      <c r="V36" s="56">
        <f t="array" ref="V36">INDEX('RESUMO - LOTES E VMA'!$F$3:$F$181,MATCH('LISTA DOS ITENS'!$D36,'RESUMO - LOTES E VMA'!$A$3:$A$181,0))</f>
        <v>49033.45</v>
      </c>
      <c r="W36" s="57">
        <f>'LISTA DOS ITENS'!$U36/'LISTA DOS ITENS'!$V36</f>
        <v>1</v>
      </c>
      <c r="X36" s="53" t="s">
        <v>53</v>
      </c>
      <c r="Y36" s="53" t="s">
        <v>109</v>
      </c>
      <c r="Z36" s="58" t="str">
        <f>'LISTA DOS ITENS'!$F36&amp;"-"&amp;'LISTA DOS ITENS'!$H36&amp;"-"&amp;'LISTA DOS ITENS'!$J36&amp;"-"&amp;'LISTA DOS ITENS'!$K36&amp;"-"&amp;'LISTA DOS ITENS'!$I36</f>
        <v>11425999-2917-A017-A RECUPER-#</v>
      </c>
      <c r="AA36" s="59" t="str">
        <f t="array" ref="AA36">INDEX('RESUMO - LOTES E VMA'!$M$3:$M$181,MATCH('LISTA DOS ITENS'!$D36,'RESUMO - LOTES E VMA'!$A$3:$A$181,0))</f>
        <v>Para Leilão</v>
      </c>
      <c r="AB36" s="60">
        <f t="array" ref="AB36">INDEX('RESUMO - LOTES E VMA'!$J$3:$J$181,MATCH('LISTA DOS ITENS'!$D36,'RESUMO - LOTES E VMA'!$A$3:$A$181,0))</f>
        <v>1</v>
      </c>
      <c r="AC36" s="29" t="str">
        <f t="array" ref="AC36">INDEX('RESUMO - LOTES E VMA'!$L$3:$L$181,MATCH('LISTA DOS ITENS'!$D36,'RESUMO - LOTES E VMA'!$A$3:$A$181,0))</f>
        <v>5% do Valor de Comparação do VMA</v>
      </c>
      <c r="AD36" s="53" t="str">
        <f>VLOOKUP(Tabela1[[#This Row],[Índice]],[1]Planilha1!$A:$A,1,0)</f>
        <v>#ERROR!</v>
      </c>
    </row>
    <row r="37" ht="15.75" customHeight="1">
      <c r="A37" s="52">
        <v>236956.0</v>
      </c>
      <c r="B37" s="53" t="s">
        <v>45</v>
      </c>
      <c r="C37" s="53" t="s">
        <v>107</v>
      </c>
      <c r="D37" s="22">
        <v>204920.0</v>
      </c>
      <c r="E37" s="53" t="s">
        <v>112</v>
      </c>
      <c r="F37" s="54">
        <v>1.0165728E7</v>
      </c>
      <c r="G37" s="53" t="s">
        <v>113</v>
      </c>
      <c r="H37" s="55">
        <v>2917.0</v>
      </c>
      <c r="I37" s="55" t="s">
        <v>49</v>
      </c>
      <c r="J37" s="55" t="s">
        <v>114</v>
      </c>
      <c r="K37" s="53" t="s">
        <v>73</v>
      </c>
      <c r="L37" s="53"/>
      <c r="M37" s="53">
        <v>50.0</v>
      </c>
      <c r="N37" s="53" t="s">
        <v>52</v>
      </c>
      <c r="O37" s="25">
        <v>2827.0144</v>
      </c>
      <c r="P37" s="25">
        <f>'LISTA DOS ITENS'!$O37*'LISTA DOS ITENS'!$M37</f>
        <v>141350.72</v>
      </c>
      <c r="Q37" s="25">
        <v>2827.01</v>
      </c>
      <c r="R37" s="25">
        <f>'LISTA DOS ITENS'!$Q37*'LISTA DOS ITENS'!$M37</f>
        <v>141350.5</v>
      </c>
      <c r="S37" s="56">
        <f>IF('LISTA DOS ITENS'!$P37&gt;'LISTA DOS ITENS'!$R37,'LISTA DOS ITENS'!$P37,'LISTA DOS ITENS'!$R37)</f>
        <v>141350.72</v>
      </c>
      <c r="T37" s="25">
        <v>301.35</v>
      </c>
      <c r="U37" s="25">
        <f>'LISTA DOS ITENS'!$T37*'LISTA DOS ITENS'!$M37</f>
        <v>15067.5</v>
      </c>
      <c r="V37" s="56">
        <f t="array" ref="V37">INDEX('RESUMO - LOTES E VMA'!$F$3:$F$181,MATCH('LISTA DOS ITENS'!$D37,'RESUMO - LOTES E VMA'!$A$3:$A$181,0))</f>
        <v>15067.5</v>
      </c>
      <c r="W37" s="57">
        <f>'LISTA DOS ITENS'!$U37/'LISTA DOS ITENS'!$V37</f>
        <v>1</v>
      </c>
      <c r="X37" s="53" t="s">
        <v>53</v>
      </c>
      <c r="Y37" s="53" t="s">
        <v>109</v>
      </c>
      <c r="Z37" s="58" t="str">
        <f>'LISTA DOS ITENS'!$F37&amp;"-"&amp;'LISTA DOS ITENS'!$H37&amp;"-"&amp;'LISTA DOS ITENS'!$J37&amp;"-"&amp;'LISTA DOS ITENS'!$K37&amp;"-"&amp;'LISTA DOS ITENS'!$I37</f>
        <v>10165728-2917-A031-CONS/NAC-#</v>
      </c>
      <c r="AA37" s="59" t="str">
        <f t="array" ref="AA37">INDEX('RESUMO - LOTES E VMA'!$M$3:$M$181,MATCH('LISTA DOS ITENS'!$D37,'RESUMO - LOTES E VMA'!$A$3:$A$181,0))</f>
        <v>Para Leilão</v>
      </c>
      <c r="AB37" s="60">
        <f t="array" ref="AB37">INDEX('RESUMO - LOTES E VMA'!$J$3:$J$181,MATCH('LISTA DOS ITENS'!$D37,'RESUMO - LOTES E VMA'!$A$3:$A$181,0))</f>
        <v>0.1065965564</v>
      </c>
      <c r="AC37" s="29" t="str">
        <f t="array" ref="AC37">INDEX('RESUMO - LOTES E VMA'!$L$3:$L$181,MATCH('LISTA DOS ITENS'!$D37,'RESUMO - LOTES E VMA'!$A$3:$A$181,0))</f>
        <v>1% do Valor de Comparação do VMA</v>
      </c>
      <c r="AD37" s="53" t="str">
        <f>VLOOKUP(Tabela1[[#This Row],[Índice]],[1]Planilha1!$A:$A,1,0)</f>
        <v>#ERROR!</v>
      </c>
    </row>
    <row r="38" ht="15.75" customHeight="1">
      <c r="A38" s="52">
        <v>237196.0</v>
      </c>
      <c r="B38" s="53" t="s">
        <v>45</v>
      </c>
      <c r="C38" s="53" t="s">
        <v>107</v>
      </c>
      <c r="D38" s="22">
        <v>204952.0</v>
      </c>
      <c r="E38" s="53" t="s">
        <v>47</v>
      </c>
      <c r="F38" s="54">
        <v>1.1326762E7</v>
      </c>
      <c r="G38" s="53" t="s">
        <v>115</v>
      </c>
      <c r="H38" s="55">
        <v>2917.0</v>
      </c>
      <c r="I38" s="55" t="s">
        <v>49</v>
      </c>
      <c r="J38" s="55" t="s">
        <v>56</v>
      </c>
      <c r="K38" s="53" t="s">
        <v>80</v>
      </c>
      <c r="L38" s="53"/>
      <c r="M38" s="53">
        <v>2.0</v>
      </c>
      <c r="N38" s="53" t="s">
        <v>52</v>
      </c>
      <c r="O38" s="25">
        <v>162375.93142857144</v>
      </c>
      <c r="P38" s="25">
        <f>'LISTA DOS ITENS'!$O38*'LISTA DOS ITENS'!$M38</f>
        <v>324751.8629</v>
      </c>
      <c r="Q38" s="25">
        <v>162375.93</v>
      </c>
      <c r="R38" s="25">
        <f>'LISTA DOS ITENS'!$Q38*'LISTA DOS ITENS'!$M38</f>
        <v>324751.86</v>
      </c>
      <c r="S38" s="56">
        <f>IF('LISTA DOS ITENS'!$P38&gt;'LISTA DOS ITENS'!$R38,'LISTA DOS ITENS'!$P38,'LISTA DOS ITENS'!$R38)</f>
        <v>324751.8629</v>
      </c>
      <c r="T38" s="25">
        <v>44463.30010341965</v>
      </c>
      <c r="U38" s="25">
        <f>'LISTA DOS ITENS'!$T38*'LISTA DOS ITENS'!$M38</f>
        <v>88926.60021</v>
      </c>
      <c r="V38" s="56">
        <f t="array" ref="V38">INDEX('RESUMO - LOTES E VMA'!$F$3:$F$181,MATCH('LISTA DOS ITENS'!$D38,'RESUMO - LOTES E VMA'!$A$3:$A$181,0))</f>
        <v>88926.60021</v>
      </c>
      <c r="W38" s="57">
        <f>'LISTA DOS ITENS'!$U38/'LISTA DOS ITENS'!$V38</f>
        <v>1</v>
      </c>
      <c r="X38" s="53" t="s">
        <v>53</v>
      </c>
      <c r="Y38" s="53" t="s">
        <v>109</v>
      </c>
      <c r="Z38" s="58" t="str">
        <f>'LISTA DOS ITENS'!$F38&amp;"-"&amp;'LISTA DOS ITENS'!$H38&amp;"-"&amp;'LISTA DOS ITENS'!$J38&amp;"-"&amp;'LISTA DOS ITENS'!$K38&amp;"-"&amp;'LISTA DOS ITENS'!$I38</f>
        <v>11326762-2917-0017-IMOB/NAC-#</v>
      </c>
      <c r="AA38" s="59" t="str">
        <f t="array" ref="AA38">INDEX('RESUMO - LOTES E VMA'!$M$3:$M$181,MATCH('LISTA DOS ITENS'!$D38,'RESUMO - LOTES E VMA'!$A$3:$A$181,0))</f>
        <v>Para Leilão</v>
      </c>
      <c r="AB38" s="60">
        <f t="array" ref="AB38">INDEX('RESUMO - LOTES E VMA'!$J$3:$J$181,MATCH('LISTA DOS ITENS'!$D38,'RESUMO - LOTES E VMA'!$A$3:$A$181,0))</f>
        <v>0.2738293768</v>
      </c>
      <c r="AC38" s="29" t="str">
        <f t="array" ref="AC38">INDEX('RESUMO - LOTES E VMA'!$L$3:$L$181,MATCH('LISTA DOS ITENS'!$D38,'RESUMO - LOTES E VMA'!$A$3:$A$181,0))</f>
        <v>1% do Valor de Comparação do VMA</v>
      </c>
      <c r="AD38" s="53" t="str">
        <f>VLOOKUP(Tabela1[[#This Row],[Índice]],[1]Planilha1!$A:$A,1,0)</f>
        <v>#ERROR!</v>
      </c>
    </row>
    <row r="39" ht="15.75" customHeight="1">
      <c r="A39" s="52">
        <v>237521.0</v>
      </c>
      <c r="B39" s="53" t="s">
        <v>70</v>
      </c>
      <c r="C39" s="53" t="s">
        <v>71</v>
      </c>
      <c r="D39" s="22">
        <v>205066.0</v>
      </c>
      <c r="E39" s="53" t="s">
        <v>63</v>
      </c>
      <c r="F39" s="54">
        <v>1.0667273E7</v>
      </c>
      <c r="G39" s="53" t="s">
        <v>116</v>
      </c>
      <c r="H39" s="55">
        <v>2170.0</v>
      </c>
      <c r="I39" s="55" t="s">
        <v>49</v>
      </c>
      <c r="J39" s="55" t="s">
        <v>69</v>
      </c>
      <c r="K39" s="53" t="s">
        <v>117</v>
      </c>
      <c r="L39" s="53"/>
      <c r="M39" s="53">
        <v>2.0</v>
      </c>
      <c r="N39" s="53"/>
      <c r="O39" s="25">
        <v>7039.75</v>
      </c>
      <c r="P39" s="25">
        <f>'LISTA DOS ITENS'!$O39*'LISTA DOS ITENS'!$M39</f>
        <v>14079.5</v>
      </c>
      <c r="Q39" s="25">
        <v>7410.94</v>
      </c>
      <c r="R39" s="25">
        <f>'LISTA DOS ITENS'!$Q39*'LISTA DOS ITENS'!$M39</f>
        <v>14821.88</v>
      </c>
      <c r="S39" s="56">
        <f>IF('LISTA DOS ITENS'!$P39&gt;'LISTA DOS ITENS'!$R39,'LISTA DOS ITENS'!$P39,'LISTA DOS ITENS'!$R39)</f>
        <v>14821.88</v>
      </c>
      <c r="T39" s="25">
        <v>3023.66352</v>
      </c>
      <c r="U39" s="25">
        <f>'LISTA DOS ITENS'!$T39*'LISTA DOS ITENS'!$M39</f>
        <v>6047.32704</v>
      </c>
      <c r="V39" s="56">
        <f t="array" ref="V39">INDEX('RESUMO - LOTES E VMA'!$F$3:$F$181,MATCH('LISTA DOS ITENS'!$D39,'RESUMO - LOTES E VMA'!$A$3:$A$181,0))</f>
        <v>9070.99056</v>
      </c>
      <c r="W39" s="57">
        <f>'LISTA DOS ITENS'!$U39/'LISTA DOS ITENS'!$V39</f>
        <v>0.6666666667</v>
      </c>
      <c r="X39" s="53" t="s">
        <v>53</v>
      </c>
      <c r="Y39" s="53" t="s">
        <v>118</v>
      </c>
      <c r="Z39" s="58" t="str">
        <f>'LISTA DOS ITENS'!$F39&amp;"-"&amp;'LISTA DOS ITENS'!$H39&amp;"-"&amp;'LISTA DOS ITENS'!$J39&amp;"-"&amp;'LISTA DOS ITENS'!$K39&amp;"-"&amp;'LISTA DOS ITENS'!$I39</f>
        <v>10667273-2170-0903-CONS/IAMN-#</v>
      </c>
      <c r="AA39" s="59" t="str">
        <f t="array" ref="AA39">INDEX('RESUMO - LOTES E VMA'!$M$3:$M$181,MATCH('LISTA DOS ITENS'!$D39,'RESUMO - LOTES E VMA'!$A$3:$A$181,0))</f>
        <v>Para Leilão</v>
      </c>
      <c r="AB39" s="60">
        <f t="array" ref="AB39">INDEX('RESUMO - LOTES E VMA'!$J$3:$J$181,MATCH('LISTA DOS ITENS'!$D39,'RESUMO - LOTES E VMA'!$A$3:$A$181,0))</f>
        <v>0.408</v>
      </c>
      <c r="AC39" s="29" t="str">
        <f t="array" ref="AC39">INDEX('RESUMO - LOTES E VMA'!$L$3:$L$181,MATCH('LISTA DOS ITENS'!$D39,'RESUMO - LOTES E VMA'!$A$3:$A$181,0))</f>
        <v>5% do Valor de Comparação do VMA</v>
      </c>
      <c r="AD39" s="53" t="str">
        <f>VLOOKUP(Tabela1[[#This Row],[Índice]],[1]Planilha1!$A:$A,1,0)</f>
        <v>#ERROR!</v>
      </c>
    </row>
    <row r="40" ht="15.75" customHeight="1">
      <c r="A40" s="52">
        <v>237522.0</v>
      </c>
      <c r="B40" s="53" t="s">
        <v>70</v>
      </c>
      <c r="C40" s="53" t="s">
        <v>71</v>
      </c>
      <c r="D40" s="22">
        <v>205066.0</v>
      </c>
      <c r="E40" s="53" t="s">
        <v>63</v>
      </c>
      <c r="F40" s="54">
        <v>1.0667273E7</v>
      </c>
      <c r="G40" s="53" t="s">
        <v>116</v>
      </c>
      <c r="H40" s="55">
        <v>2170.0</v>
      </c>
      <c r="I40" s="55" t="s">
        <v>49</v>
      </c>
      <c r="J40" s="55" t="s">
        <v>68</v>
      </c>
      <c r="K40" s="53" t="s">
        <v>117</v>
      </c>
      <c r="L40" s="53"/>
      <c r="M40" s="53">
        <v>1.0</v>
      </c>
      <c r="N40" s="53"/>
      <c r="O40" s="25">
        <v>7039.75</v>
      </c>
      <c r="P40" s="25">
        <f>'LISTA DOS ITENS'!$O40*'LISTA DOS ITENS'!$M40</f>
        <v>7039.75</v>
      </c>
      <c r="Q40" s="25">
        <v>7410.94</v>
      </c>
      <c r="R40" s="25">
        <f>'LISTA DOS ITENS'!$Q40*'LISTA DOS ITENS'!$M40</f>
        <v>7410.94</v>
      </c>
      <c r="S40" s="56">
        <f>IF('LISTA DOS ITENS'!$P40&gt;'LISTA DOS ITENS'!$R40,'LISTA DOS ITENS'!$P40,'LISTA DOS ITENS'!$R40)</f>
        <v>7410.94</v>
      </c>
      <c r="T40" s="25">
        <v>3023.66352</v>
      </c>
      <c r="U40" s="25">
        <f>'LISTA DOS ITENS'!$T40*'LISTA DOS ITENS'!$M40</f>
        <v>3023.66352</v>
      </c>
      <c r="V40" s="56">
        <f t="array" ref="V40">INDEX('RESUMO - LOTES E VMA'!$F$3:$F$181,MATCH('LISTA DOS ITENS'!$D40,'RESUMO - LOTES E VMA'!$A$3:$A$181,0))</f>
        <v>9070.99056</v>
      </c>
      <c r="W40" s="57">
        <f>'LISTA DOS ITENS'!$U40/'LISTA DOS ITENS'!$V40</f>
        <v>0.3333333333</v>
      </c>
      <c r="X40" s="53" t="s">
        <v>53</v>
      </c>
      <c r="Y40" s="53" t="s">
        <v>118</v>
      </c>
      <c r="Z40" s="58" t="str">
        <f>'LISTA DOS ITENS'!$F40&amp;"-"&amp;'LISTA DOS ITENS'!$H40&amp;"-"&amp;'LISTA DOS ITENS'!$J40&amp;"-"&amp;'LISTA DOS ITENS'!$K40&amp;"-"&amp;'LISTA DOS ITENS'!$I40</f>
        <v>10667273-2170-0003-CONS/IAMN-#</v>
      </c>
      <c r="AA40" s="59" t="str">
        <f t="array" ref="AA40">INDEX('RESUMO - LOTES E VMA'!$M$3:$M$181,MATCH('LISTA DOS ITENS'!$D40,'RESUMO - LOTES E VMA'!$A$3:$A$181,0))</f>
        <v>Para Leilão</v>
      </c>
      <c r="AB40" s="60">
        <f t="array" ref="AB40">INDEX('RESUMO - LOTES E VMA'!$J$3:$J$181,MATCH('LISTA DOS ITENS'!$D40,'RESUMO - LOTES E VMA'!$A$3:$A$181,0))</f>
        <v>0.408</v>
      </c>
      <c r="AC40" s="29" t="str">
        <f t="array" ref="AC40">INDEX('RESUMO - LOTES E VMA'!$L$3:$L$181,MATCH('LISTA DOS ITENS'!$D40,'RESUMO - LOTES E VMA'!$A$3:$A$181,0))</f>
        <v>5% do Valor de Comparação do VMA</v>
      </c>
      <c r="AD40" s="53" t="str">
        <f>VLOOKUP(Tabela1[[#This Row],[Índice]],[1]Planilha1!$A:$A,1,0)</f>
        <v>#ERROR!</v>
      </c>
    </row>
    <row r="41" ht="15.75" customHeight="1">
      <c r="A41" s="52">
        <v>237753.0</v>
      </c>
      <c r="B41" s="53" t="s">
        <v>70</v>
      </c>
      <c r="C41" s="53" t="s">
        <v>71</v>
      </c>
      <c r="D41" s="22">
        <v>205145.0</v>
      </c>
      <c r="E41" s="53" t="s">
        <v>119</v>
      </c>
      <c r="F41" s="54">
        <v>1.0288977E7</v>
      </c>
      <c r="G41" s="53" t="s">
        <v>120</v>
      </c>
      <c r="H41" s="55">
        <v>2101.0</v>
      </c>
      <c r="I41" s="55" t="s">
        <v>49</v>
      </c>
      <c r="J41" s="55" t="s">
        <v>121</v>
      </c>
      <c r="K41" s="53" t="s">
        <v>122</v>
      </c>
      <c r="L41" s="53"/>
      <c r="M41" s="53">
        <v>148.0</v>
      </c>
      <c r="N41" s="53"/>
      <c r="O41" s="25">
        <v>339.025</v>
      </c>
      <c r="P41" s="25">
        <f>'LISTA DOS ITENS'!$O41*'LISTA DOS ITENS'!$M41</f>
        <v>50175.7</v>
      </c>
      <c r="Q41" s="25">
        <v>664.27</v>
      </c>
      <c r="R41" s="25">
        <f>'LISTA DOS ITENS'!$Q41*'LISTA DOS ITENS'!$M41</f>
        <v>98311.96</v>
      </c>
      <c r="S41" s="56">
        <f>IF('LISTA DOS ITENS'!$P41&gt;'LISTA DOS ITENS'!$R41,'LISTA DOS ITENS'!$P41,'LISTA DOS ITENS'!$R41)</f>
        <v>98311.96</v>
      </c>
      <c r="T41" s="25">
        <v>46.2363</v>
      </c>
      <c r="U41" s="25">
        <f>'LISTA DOS ITENS'!$T41*'LISTA DOS ITENS'!$M41</f>
        <v>6842.9724</v>
      </c>
      <c r="V41" s="56">
        <f t="array" ref="V41">INDEX('RESUMO - LOTES E VMA'!$F$3:$F$181,MATCH('LISTA DOS ITENS'!$D41,'RESUMO - LOTES E VMA'!$A$3:$A$181,0))</f>
        <v>11181.5958</v>
      </c>
      <c r="W41" s="57">
        <f>'LISTA DOS ITENS'!$U41/'LISTA DOS ITENS'!$V41</f>
        <v>0.6119853125</v>
      </c>
      <c r="X41" s="53" t="s">
        <v>53</v>
      </c>
      <c r="Y41" s="53" t="s">
        <v>118</v>
      </c>
      <c r="Z41" s="58" t="str">
        <f>'LISTA DOS ITENS'!$F41&amp;"-"&amp;'LISTA DOS ITENS'!$H41&amp;"-"&amp;'LISTA DOS ITENS'!$J41&amp;"-"&amp;'LISTA DOS ITENS'!$K41&amp;"-"&amp;'LISTA DOS ITENS'!$I41</f>
        <v>10288977-2101-A026-IMOB/IAMN-#</v>
      </c>
      <c r="AA41" s="59" t="str">
        <f t="array" ref="AA41">INDEX('RESUMO - LOTES E VMA'!$M$3:$M$181,MATCH('LISTA DOS ITENS'!$D41,'RESUMO - LOTES E VMA'!$A$3:$A$181,0))</f>
        <v>Para Leilão</v>
      </c>
      <c r="AB41" s="60">
        <f t="array" ref="AB41">INDEX('RESUMO - LOTES E VMA'!$J$3:$J$181,MATCH('LISTA DOS ITENS'!$D41,'RESUMO - LOTES E VMA'!$A$3:$A$181,0))</f>
        <v>0.06007493577</v>
      </c>
      <c r="AC41" s="29" t="str">
        <f t="array" ref="AC41">INDEX('RESUMO - LOTES E VMA'!$L$3:$L$181,MATCH('LISTA DOS ITENS'!$D41,'RESUMO - LOTES E VMA'!$A$3:$A$181,0))</f>
        <v>1% do Valor de Comparação do VMA</v>
      </c>
      <c r="AD41" s="53" t="str">
        <f>VLOOKUP(Tabela1[[#This Row],[Índice]],[1]Planilha1!$A:$A,1,0)</f>
        <v>#ERROR!</v>
      </c>
    </row>
    <row r="42" ht="15.75" customHeight="1">
      <c r="A42" s="52">
        <v>237754.0</v>
      </c>
      <c r="B42" s="53" t="s">
        <v>70</v>
      </c>
      <c r="C42" s="53" t="s">
        <v>71</v>
      </c>
      <c r="D42" s="22">
        <v>205145.0</v>
      </c>
      <c r="E42" s="53" t="s">
        <v>119</v>
      </c>
      <c r="F42" s="54">
        <v>1.0296258E7</v>
      </c>
      <c r="G42" s="53" t="s">
        <v>123</v>
      </c>
      <c r="H42" s="55">
        <v>2101.0</v>
      </c>
      <c r="I42" s="55" t="s">
        <v>49</v>
      </c>
      <c r="J42" s="55" t="s">
        <v>121</v>
      </c>
      <c r="K42" s="53" t="s">
        <v>80</v>
      </c>
      <c r="L42" s="53"/>
      <c r="M42" s="53">
        <v>43.0</v>
      </c>
      <c r="N42" s="53"/>
      <c r="O42" s="25">
        <v>528.3112</v>
      </c>
      <c r="P42" s="25">
        <f>'LISTA DOS ITENS'!$O42*'LISTA DOS ITENS'!$M42</f>
        <v>22717.3816</v>
      </c>
      <c r="Q42" s="25">
        <v>623.31</v>
      </c>
      <c r="R42" s="25">
        <f>'LISTA DOS ITENS'!$Q42*'LISTA DOS ITENS'!$M42</f>
        <v>26802.33</v>
      </c>
      <c r="S42" s="56">
        <f>IF('LISTA DOS ITENS'!$P42&gt;'LISTA DOS ITENS'!$R42,'LISTA DOS ITENS'!$P42,'LISTA DOS ITENS'!$R42)</f>
        <v>26802.33</v>
      </c>
      <c r="T42" s="25">
        <v>7.17</v>
      </c>
      <c r="U42" s="25">
        <f>'LISTA DOS ITENS'!$T42*'LISTA DOS ITENS'!$M42</f>
        <v>308.31</v>
      </c>
      <c r="V42" s="56">
        <f t="array" ref="V42">INDEX('RESUMO - LOTES E VMA'!$F$3:$F$181,MATCH('LISTA DOS ITENS'!$D42,'RESUMO - LOTES E VMA'!$A$3:$A$181,0))</f>
        <v>11181.5958</v>
      </c>
      <c r="W42" s="57">
        <f>'LISTA DOS ITENS'!$U42/'LISTA DOS ITENS'!$V42</f>
        <v>0.02757298739</v>
      </c>
      <c r="X42" s="53" t="s">
        <v>53</v>
      </c>
      <c r="Y42" s="53" t="s">
        <v>118</v>
      </c>
      <c r="Z42" s="58" t="str">
        <f>'LISTA DOS ITENS'!$F42&amp;"-"&amp;'LISTA DOS ITENS'!$H42&amp;"-"&amp;'LISTA DOS ITENS'!$J42&amp;"-"&amp;'LISTA DOS ITENS'!$K42&amp;"-"&amp;'LISTA DOS ITENS'!$I42</f>
        <v>10296258-2101-A026-IMOB/NAC-#</v>
      </c>
      <c r="AA42" s="59" t="str">
        <f t="array" ref="AA42">INDEX('RESUMO - LOTES E VMA'!$M$3:$M$181,MATCH('LISTA DOS ITENS'!$D42,'RESUMO - LOTES E VMA'!$A$3:$A$181,0))</f>
        <v>Para Leilão</v>
      </c>
      <c r="AB42" s="60">
        <f t="array" ref="AB42">INDEX('RESUMO - LOTES E VMA'!$J$3:$J$181,MATCH('LISTA DOS ITENS'!$D42,'RESUMO - LOTES E VMA'!$A$3:$A$181,0))</f>
        <v>0.06007493577</v>
      </c>
      <c r="AC42" s="29" t="str">
        <f t="array" ref="AC42">INDEX('RESUMO - LOTES E VMA'!$L$3:$L$181,MATCH('LISTA DOS ITENS'!$D42,'RESUMO - LOTES E VMA'!$A$3:$A$181,0))</f>
        <v>1% do Valor de Comparação do VMA</v>
      </c>
      <c r="AD42" s="53" t="str">
        <f>VLOOKUP(Tabela1[[#This Row],[Índice]],[1]Planilha1!$A:$A,1,0)</f>
        <v>#ERROR!</v>
      </c>
    </row>
    <row r="43" ht="15.75" customHeight="1">
      <c r="A43" s="52">
        <v>237755.0</v>
      </c>
      <c r="B43" s="53" t="s">
        <v>70</v>
      </c>
      <c r="C43" s="53" t="s">
        <v>71</v>
      </c>
      <c r="D43" s="22">
        <v>205145.0</v>
      </c>
      <c r="E43" s="53" t="s">
        <v>119</v>
      </c>
      <c r="F43" s="54">
        <v>1.1245055E7</v>
      </c>
      <c r="G43" s="53" t="s">
        <v>124</v>
      </c>
      <c r="H43" s="55">
        <v>2101.0</v>
      </c>
      <c r="I43" s="55" t="s">
        <v>49</v>
      </c>
      <c r="J43" s="55" t="s">
        <v>121</v>
      </c>
      <c r="K43" s="53" t="s">
        <v>125</v>
      </c>
      <c r="L43" s="53"/>
      <c r="M43" s="53">
        <v>1.0</v>
      </c>
      <c r="N43" s="53"/>
      <c r="O43" s="25">
        <v>19769.78</v>
      </c>
      <c r="P43" s="25">
        <f>'LISTA DOS ITENS'!$O43*'LISTA DOS ITENS'!$M43</f>
        <v>19769.78</v>
      </c>
      <c r="Q43" s="25">
        <v>44069.83</v>
      </c>
      <c r="R43" s="25">
        <f>'LISTA DOS ITENS'!$Q43*'LISTA DOS ITENS'!$M43</f>
        <v>44069.83</v>
      </c>
      <c r="S43" s="56">
        <f>IF('LISTA DOS ITENS'!$P43&gt;'LISTA DOS ITENS'!$R43,'LISTA DOS ITENS'!$P43,'LISTA DOS ITENS'!$R43)</f>
        <v>44069.83</v>
      </c>
      <c r="T43" s="25">
        <v>3140.7</v>
      </c>
      <c r="U43" s="25">
        <f>'LISTA DOS ITENS'!$T43*'LISTA DOS ITENS'!$M43</f>
        <v>3140.7</v>
      </c>
      <c r="V43" s="56">
        <f t="array" ref="V43">INDEX('RESUMO - LOTES E VMA'!$F$3:$F$181,MATCH('LISTA DOS ITENS'!$D43,'RESUMO - LOTES E VMA'!$A$3:$A$181,0))</f>
        <v>11181.5958</v>
      </c>
      <c r="W43" s="57">
        <f>'LISTA DOS ITENS'!$U43/'LISTA DOS ITENS'!$V43</f>
        <v>0.2808811959</v>
      </c>
      <c r="X43" s="53" t="s">
        <v>53</v>
      </c>
      <c r="Y43" s="53" t="s">
        <v>118</v>
      </c>
      <c r="Z43" s="58" t="str">
        <f>'LISTA DOS ITENS'!$F43&amp;"-"&amp;'LISTA DOS ITENS'!$H43&amp;"-"&amp;'LISTA DOS ITENS'!$J43&amp;"-"&amp;'LISTA DOS ITENS'!$K43&amp;"-"&amp;'LISTA DOS ITENS'!$I43</f>
        <v>11245055-2101-A026-PAR/NAC-#</v>
      </c>
      <c r="AA43" s="59" t="str">
        <f t="array" ref="AA43">INDEX('RESUMO - LOTES E VMA'!$M$3:$M$181,MATCH('LISTA DOS ITENS'!$D43,'RESUMO - LOTES E VMA'!$A$3:$A$181,0))</f>
        <v>Para Leilão</v>
      </c>
      <c r="AB43" s="60">
        <f t="array" ref="AB43">INDEX('RESUMO - LOTES E VMA'!$J$3:$J$181,MATCH('LISTA DOS ITENS'!$D43,'RESUMO - LOTES E VMA'!$A$3:$A$181,0))</f>
        <v>0.06007493577</v>
      </c>
      <c r="AC43" s="29" t="str">
        <f t="array" ref="AC43">INDEX('RESUMO - LOTES E VMA'!$L$3:$L$181,MATCH('LISTA DOS ITENS'!$D43,'RESUMO - LOTES E VMA'!$A$3:$A$181,0))</f>
        <v>1% do Valor de Comparação do VMA</v>
      </c>
      <c r="AD43" s="53" t="str">
        <f>VLOOKUP(Tabela1[[#This Row],[Índice]],[1]Planilha1!$A:$A,1,0)</f>
        <v>#ERROR!</v>
      </c>
    </row>
    <row r="44" ht="15.75" customHeight="1">
      <c r="A44" s="52">
        <v>237756.0</v>
      </c>
      <c r="B44" s="53" t="s">
        <v>70</v>
      </c>
      <c r="C44" s="53" t="s">
        <v>71</v>
      </c>
      <c r="D44" s="22">
        <v>205145.0</v>
      </c>
      <c r="E44" s="53" t="s">
        <v>119</v>
      </c>
      <c r="F44" s="54">
        <v>1.0296258E7</v>
      </c>
      <c r="G44" s="53" t="s">
        <v>123</v>
      </c>
      <c r="H44" s="55">
        <v>2101.0</v>
      </c>
      <c r="I44" s="55" t="s">
        <v>49</v>
      </c>
      <c r="J44" s="55" t="s">
        <v>121</v>
      </c>
      <c r="K44" s="53" t="s">
        <v>73</v>
      </c>
      <c r="L44" s="53"/>
      <c r="M44" s="53">
        <v>8.0</v>
      </c>
      <c r="N44" s="53"/>
      <c r="O44" s="25">
        <v>612.3333</v>
      </c>
      <c r="P44" s="25">
        <f>'LISTA DOS ITENS'!$O44*'LISTA DOS ITENS'!$M44</f>
        <v>4898.6664</v>
      </c>
      <c r="Q44" s="25">
        <v>623.31</v>
      </c>
      <c r="R44" s="25">
        <f>'LISTA DOS ITENS'!$Q44*'LISTA DOS ITENS'!$M44</f>
        <v>4986.48</v>
      </c>
      <c r="S44" s="56">
        <f>IF('LISTA DOS ITENS'!$P44&gt;'LISTA DOS ITENS'!$R44,'LISTA DOS ITENS'!$P44,'LISTA DOS ITENS'!$R44)</f>
        <v>4986.48</v>
      </c>
      <c r="T44" s="25">
        <v>7.17</v>
      </c>
      <c r="U44" s="25">
        <f>'LISTA DOS ITENS'!$T44*'LISTA DOS ITENS'!$M44</f>
        <v>57.36</v>
      </c>
      <c r="V44" s="56">
        <f t="array" ref="V44">INDEX('RESUMO - LOTES E VMA'!$F$3:$F$181,MATCH('LISTA DOS ITENS'!$D44,'RESUMO - LOTES E VMA'!$A$3:$A$181,0))</f>
        <v>11181.5958</v>
      </c>
      <c r="W44" s="57">
        <f>'LISTA DOS ITENS'!$U44/'LISTA DOS ITENS'!$V44</f>
        <v>0.005129858119</v>
      </c>
      <c r="X44" s="53" t="s">
        <v>53</v>
      </c>
      <c r="Y44" s="53" t="s">
        <v>118</v>
      </c>
      <c r="Z44" s="58" t="str">
        <f>'LISTA DOS ITENS'!$F44&amp;"-"&amp;'LISTA DOS ITENS'!$H44&amp;"-"&amp;'LISTA DOS ITENS'!$J44&amp;"-"&amp;'LISTA DOS ITENS'!$K44&amp;"-"&amp;'LISTA DOS ITENS'!$I44</f>
        <v>10296258-2101-A026-CONS/NAC-#</v>
      </c>
      <c r="AA44" s="59" t="str">
        <f t="array" ref="AA44">INDEX('RESUMO - LOTES E VMA'!$M$3:$M$181,MATCH('LISTA DOS ITENS'!$D44,'RESUMO - LOTES E VMA'!$A$3:$A$181,0))</f>
        <v>Para Leilão</v>
      </c>
      <c r="AB44" s="60">
        <f t="array" ref="AB44">INDEX('RESUMO - LOTES E VMA'!$J$3:$J$181,MATCH('LISTA DOS ITENS'!$D44,'RESUMO - LOTES E VMA'!$A$3:$A$181,0))</f>
        <v>0.06007493577</v>
      </c>
      <c r="AC44" s="29" t="str">
        <f t="array" ref="AC44">INDEX('RESUMO - LOTES E VMA'!$L$3:$L$181,MATCH('LISTA DOS ITENS'!$D44,'RESUMO - LOTES E VMA'!$A$3:$A$181,0))</f>
        <v>1% do Valor de Comparação do VMA</v>
      </c>
      <c r="AD44" s="53" t="str">
        <f>VLOOKUP(Tabela1[[#This Row],[Índice]],[1]Planilha1!$A:$A,1,0)</f>
        <v>#ERROR!</v>
      </c>
    </row>
    <row r="45" ht="15.75" customHeight="1">
      <c r="A45" s="52">
        <v>237757.0</v>
      </c>
      <c r="B45" s="53" t="s">
        <v>70</v>
      </c>
      <c r="C45" s="53" t="s">
        <v>71</v>
      </c>
      <c r="D45" s="22">
        <v>205145.0</v>
      </c>
      <c r="E45" s="53" t="s">
        <v>119</v>
      </c>
      <c r="F45" s="54">
        <v>1.0288977E7</v>
      </c>
      <c r="G45" s="53" t="s">
        <v>120</v>
      </c>
      <c r="H45" s="55">
        <v>2101.0</v>
      </c>
      <c r="I45" s="55" t="s">
        <v>49</v>
      </c>
      <c r="J45" s="55" t="s">
        <v>121</v>
      </c>
      <c r="K45" s="53" t="s">
        <v>117</v>
      </c>
      <c r="L45" s="53"/>
      <c r="M45" s="53">
        <v>12.0</v>
      </c>
      <c r="N45" s="53"/>
      <c r="O45" s="25">
        <v>339.282</v>
      </c>
      <c r="P45" s="25">
        <f>'LISTA DOS ITENS'!$O45*'LISTA DOS ITENS'!$M45</f>
        <v>4071.384</v>
      </c>
      <c r="Q45" s="25">
        <v>664.27</v>
      </c>
      <c r="R45" s="25">
        <f>'LISTA DOS ITENS'!$Q45*'LISTA DOS ITENS'!$M45</f>
        <v>7971.24</v>
      </c>
      <c r="S45" s="56">
        <f>IF('LISTA DOS ITENS'!$P45&gt;'LISTA DOS ITENS'!$R45,'LISTA DOS ITENS'!$P45,'LISTA DOS ITENS'!$R45)</f>
        <v>7971.24</v>
      </c>
      <c r="T45" s="25">
        <v>46.2363</v>
      </c>
      <c r="U45" s="25">
        <f>'LISTA DOS ITENS'!$T45*'LISTA DOS ITENS'!$M45</f>
        <v>554.8356</v>
      </c>
      <c r="V45" s="56">
        <f t="array" ref="V45">INDEX('RESUMO - LOTES E VMA'!$F$3:$F$181,MATCH('LISTA DOS ITENS'!$D45,'RESUMO - LOTES E VMA'!$A$3:$A$181,0))</f>
        <v>11181.5958</v>
      </c>
      <c r="W45" s="57">
        <f>'LISTA DOS ITENS'!$U45/'LISTA DOS ITENS'!$V45</f>
        <v>0.04962043074</v>
      </c>
      <c r="X45" s="53" t="s">
        <v>53</v>
      </c>
      <c r="Y45" s="53" t="s">
        <v>118</v>
      </c>
      <c r="Z45" s="58" t="str">
        <f>'LISTA DOS ITENS'!$F45&amp;"-"&amp;'LISTA DOS ITENS'!$H45&amp;"-"&amp;'LISTA DOS ITENS'!$J45&amp;"-"&amp;'LISTA DOS ITENS'!$K45&amp;"-"&amp;'LISTA DOS ITENS'!$I45</f>
        <v>10288977-2101-A026-CONS/IAMN-#</v>
      </c>
      <c r="AA45" s="59" t="str">
        <f t="array" ref="AA45">INDEX('RESUMO - LOTES E VMA'!$M$3:$M$181,MATCH('LISTA DOS ITENS'!$D45,'RESUMO - LOTES E VMA'!$A$3:$A$181,0))</f>
        <v>Para Leilão</v>
      </c>
      <c r="AB45" s="60">
        <f t="array" ref="AB45">INDEX('RESUMO - LOTES E VMA'!$J$3:$J$181,MATCH('LISTA DOS ITENS'!$D45,'RESUMO - LOTES E VMA'!$A$3:$A$181,0))</f>
        <v>0.06007493577</v>
      </c>
      <c r="AC45" s="29" t="str">
        <f t="array" ref="AC45">INDEX('RESUMO - LOTES E VMA'!$L$3:$L$181,MATCH('LISTA DOS ITENS'!$D45,'RESUMO - LOTES E VMA'!$A$3:$A$181,0))</f>
        <v>1% do Valor de Comparação do VMA</v>
      </c>
      <c r="AD45" s="53" t="str">
        <f>VLOOKUP(Tabela1[[#This Row],[Índice]],[1]Planilha1!$A:$A,1,0)</f>
        <v>#ERROR!</v>
      </c>
    </row>
    <row r="46" ht="15.75" customHeight="1">
      <c r="A46" s="52">
        <v>237758.0</v>
      </c>
      <c r="B46" s="53" t="s">
        <v>70</v>
      </c>
      <c r="C46" s="53" t="s">
        <v>71</v>
      </c>
      <c r="D46" s="22">
        <v>205145.0</v>
      </c>
      <c r="E46" s="53" t="s">
        <v>119</v>
      </c>
      <c r="F46" s="54">
        <v>1.0288977E7</v>
      </c>
      <c r="G46" s="53" t="s">
        <v>120</v>
      </c>
      <c r="H46" s="55">
        <v>2101.0</v>
      </c>
      <c r="I46" s="55" t="s">
        <v>49</v>
      </c>
      <c r="J46" s="55" t="s">
        <v>121</v>
      </c>
      <c r="K46" s="53" t="s">
        <v>73</v>
      </c>
      <c r="L46" s="53"/>
      <c r="M46" s="53">
        <v>3.0</v>
      </c>
      <c r="N46" s="53"/>
      <c r="O46" s="25">
        <v>664.2733</v>
      </c>
      <c r="P46" s="25">
        <f>'LISTA DOS ITENS'!$O46*'LISTA DOS ITENS'!$M46</f>
        <v>1992.8199</v>
      </c>
      <c r="Q46" s="25">
        <v>664.27</v>
      </c>
      <c r="R46" s="25">
        <f>'LISTA DOS ITENS'!$Q46*'LISTA DOS ITENS'!$M46</f>
        <v>1992.81</v>
      </c>
      <c r="S46" s="56">
        <f>IF('LISTA DOS ITENS'!$P46&gt;'LISTA DOS ITENS'!$R46,'LISTA DOS ITENS'!$P46,'LISTA DOS ITENS'!$R46)</f>
        <v>1992.8199</v>
      </c>
      <c r="T46" s="25">
        <v>46.2363</v>
      </c>
      <c r="U46" s="25">
        <f>'LISTA DOS ITENS'!$T46*'LISTA DOS ITENS'!$M46</f>
        <v>138.7089</v>
      </c>
      <c r="V46" s="56">
        <f t="array" ref="V46">INDEX('RESUMO - LOTES E VMA'!$F$3:$F$181,MATCH('LISTA DOS ITENS'!$D46,'RESUMO - LOTES E VMA'!$A$3:$A$181,0))</f>
        <v>11181.5958</v>
      </c>
      <c r="W46" s="57">
        <f>'LISTA DOS ITENS'!$U46/'LISTA DOS ITENS'!$V46</f>
        <v>0.01240510769</v>
      </c>
      <c r="X46" s="53" t="s">
        <v>53</v>
      </c>
      <c r="Y46" s="53" t="s">
        <v>118</v>
      </c>
      <c r="Z46" s="58" t="str">
        <f>'LISTA DOS ITENS'!$F46&amp;"-"&amp;'LISTA DOS ITENS'!$H46&amp;"-"&amp;'LISTA DOS ITENS'!$J46&amp;"-"&amp;'LISTA DOS ITENS'!$K46&amp;"-"&amp;'LISTA DOS ITENS'!$I46</f>
        <v>10288977-2101-A026-CONS/NAC-#</v>
      </c>
      <c r="AA46" s="59" t="str">
        <f t="array" ref="AA46">INDEX('RESUMO - LOTES E VMA'!$M$3:$M$181,MATCH('LISTA DOS ITENS'!$D46,'RESUMO - LOTES E VMA'!$A$3:$A$181,0))</f>
        <v>Para Leilão</v>
      </c>
      <c r="AB46" s="60">
        <f t="array" ref="AB46">INDEX('RESUMO - LOTES E VMA'!$J$3:$J$181,MATCH('LISTA DOS ITENS'!$D46,'RESUMO - LOTES E VMA'!$A$3:$A$181,0))</f>
        <v>0.06007493577</v>
      </c>
      <c r="AC46" s="29" t="str">
        <f t="array" ref="AC46">INDEX('RESUMO - LOTES E VMA'!$L$3:$L$181,MATCH('LISTA DOS ITENS'!$D46,'RESUMO - LOTES E VMA'!$A$3:$A$181,0))</f>
        <v>1% do Valor de Comparação do VMA</v>
      </c>
      <c r="AD46" s="53" t="str">
        <f>VLOOKUP(Tabela1[[#This Row],[Índice]],[1]Planilha1!$A:$A,1,0)</f>
        <v>#ERROR!</v>
      </c>
    </row>
    <row r="47" ht="15.75" customHeight="1">
      <c r="A47" s="52">
        <v>237759.0</v>
      </c>
      <c r="B47" s="53" t="s">
        <v>70</v>
      </c>
      <c r="C47" s="53" t="s">
        <v>71</v>
      </c>
      <c r="D47" s="22">
        <v>205145.0</v>
      </c>
      <c r="E47" s="53" t="s">
        <v>119</v>
      </c>
      <c r="F47" s="54">
        <v>1.0288977E7</v>
      </c>
      <c r="G47" s="53" t="s">
        <v>120</v>
      </c>
      <c r="H47" s="55">
        <v>2101.0</v>
      </c>
      <c r="I47" s="55" t="s">
        <v>49</v>
      </c>
      <c r="J47" s="55" t="s">
        <v>126</v>
      </c>
      <c r="K47" s="53" t="s">
        <v>57</v>
      </c>
      <c r="L47" s="53"/>
      <c r="M47" s="53">
        <v>3.0</v>
      </c>
      <c r="N47" s="53"/>
      <c r="O47" s="25">
        <v>1.0</v>
      </c>
      <c r="P47" s="25">
        <f>'LISTA DOS ITENS'!$O47*'LISTA DOS ITENS'!$M47</f>
        <v>3</v>
      </c>
      <c r="Q47" s="25">
        <v>664.27</v>
      </c>
      <c r="R47" s="25">
        <f>'LISTA DOS ITENS'!$Q47*'LISTA DOS ITENS'!$M47</f>
        <v>1992.81</v>
      </c>
      <c r="S47" s="56">
        <f>IF('LISTA DOS ITENS'!$P47&gt;'LISTA DOS ITENS'!$R47,'LISTA DOS ITENS'!$P47,'LISTA DOS ITENS'!$R47)</f>
        <v>1992.81</v>
      </c>
      <c r="T47" s="25">
        <v>46.2363</v>
      </c>
      <c r="U47" s="25">
        <f>'LISTA DOS ITENS'!$T47*'LISTA DOS ITENS'!$M47</f>
        <v>138.7089</v>
      </c>
      <c r="V47" s="56">
        <f t="array" ref="V47">INDEX('RESUMO - LOTES E VMA'!$F$3:$F$181,MATCH('LISTA DOS ITENS'!$D47,'RESUMO - LOTES E VMA'!$A$3:$A$181,0))</f>
        <v>11181.5958</v>
      </c>
      <c r="W47" s="57">
        <f>'LISTA DOS ITENS'!$U47/'LISTA DOS ITENS'!$V47</f>
        <v>0.01240510769</v>
      </c>
      <c r="X47" s="53" t="s">
        <v>53</v>
      </c>
      <c r="Y47" s="53" t="s">
        <v>118</v>
      </c>
      <c r="Z47" s="58" t="str">
        <f>'LISTA DOS ITENS'!$F47&amp;"-"&amp;'LISTA DOS ITENS'!$H47&amp;"-"&amp;'LISTA DOS ITENS'!$J47&amp;"-"&amp;'LISTA DOS ITENS'!$K47&amp;"-"&amp;'LISTA DOS ITENS'!$I47</f>
        <v>10288977-2101-0026-USADO-#</v>
      </c>
      <c r="AA47" s="59" t="str">
        <f t="array" ref="AA47">INDEX('RESUMO - LOTES E VMA'!$M$3:$M$181,MATCH('LISTA DOS ITENS'!$D47,'RESUMO - LOTES E VMA'!$A$3:$A$181,0))</f>
        <v>Para Leilão</v>
      </c>
      <c r="AB47" s="60">
        <f t="array" ref="AB47">INDEX('RESUMO - LOTES E VMA'!$J$3:$J$181,MATCH('LISTA DOS ITENS'!$D47,'RESUMO - LOTES E VMA'!$A$3:$A$181,0))</f>
        <v>0.06007493577</v>
      </c>
      <c r="AC47" s="29" t="str">
        <f t="array" ref="AC47">INDEX('RESUMO - LOTES E VMA'!$L$3:$L$181,MATCH('LISTA DOS ITENS'!$D47,'RESUMO - LOTES E VMA'!$A$3:$A$181,0))</f>
        <v>1% do Valor de Comparação do VMA</v>
      </c>
      <c r="AD47" s="53" t="str">
        <f>VLOOKUP(Tabela1[[#This Row],[Índice]],[1]Planilha1!$A:$A,1,0)</f>
        <v>#ERROR!</v>
      </c>
    </row>
    <row r="48" ht="15.75" customHeight="1">
      <c r="A48" s="52">
        <v>237772.0</v>
      </c>
      <c r="B48" s="53" t="s">
        <v>70</v>
      </c>
      <c r="C48" s="53" t="s">
        <v>71</v>
      </c>
      <c r="D48" s="22">
        <v>205153.0</v>
      </c>
      <c r="E48" s="53" t="s">
        <v>119</v>
      </c>
      <c r="F48" s="54">
        <v>1.0002131E7</v>
      </c>
      <c r="G48" s="53" t="s">
        <v>127</v>
      </c>
      <c r="H48" s="55">
        <v>2101.0</v>
      </c>
      <c r="I48" s="55" t="s">
        <v>49</v>
      </c>
      <c r="J48" s="55" t="s">
        <v>121</v>
      </c>
      <c r="K48" s="53" t="s">
        <v>73</v>
      </c>
      <c r="L48" s="53"/>
      <c r="M48" s="53">
        <v>9.0</v>
      </c>
      <c r="N48" s="53"/>
      <c r="O48" s="25">
        <v>2221.54</v>
      </c>
      <c r="P48" s="25">
        <f>'LISTA DOS ITENS'!$O48*'LISTA DOS ITENS'!$M48</f>
        <v>19993.86</v>
      </c>
      <c r="Q48" s="25">
        <v>2221.54</v>
      </c>
      <c r="R48" s="25">
        <f>'LISTA DOS ITENS'!$Q48*'LISTA DOS ITENS'!$M48</f>
        <v>19993.86</v>
      </c>
      <c r="S48" s="56">
        <f>IF('LISTA DOS ITENS'!$P48&gt;'LISTA DOS ITENS'!$R48,'LISTA DOS ITENS'!$P48,'LISTA DOS ITENS'!$R48)</f>
        <v>19993.86</v>
      </c>
      <c r="T48" s="25">
        <v>37.766180000000006</v>
      </c>
      <c r="U48" s="25">
        <f>'LISTA DOS ITENS'!$T48*'LISTA DOS ITENS'!$M48</f>
        <v>339.89562</v>
      </c>
      <c r="V48" s="56">
        <f t="array" ref="V48">INDEX('RESUMO - LOTES E VMA'!$F$3:$F$181,MATCH('LISTA DOS ITENS'!$D48,'RESUMO - LOTES E VMA'!$A$3:$A$181,0))</f>
        <v>8383.399877</v>
      </c>
      <c r="W48" s="57">
        <f>'LISTA DOS ITENS'!$U48/'LISTA DOS ITENS'!$V48</f>
        <v>0.04054388732</v>
      </c>
      <c r="X48" s="53" t="s">
        <v>53</v>
      </c>
      <c r="Y48" s="53" t="s">
        <v>118</v>
      </c>
      <c r="Z48" s="58" t="str">
        <f>'LISTA DOS ITENS'!$F48&amp;"-"&amp;'LISTA DOS ITENS'!$H48&amp;"-"&amp;'LISTA DOS ITENS'!$J48&amp;"-"&amp;'LISTA DOS ITENS'!$K48&amp;"-"&amp;'LISTA DOS ITENS'!$I48</f>
        <v>10002131-2101-A026-CONS/NAC-#</v>
      </c>
      <c r="AA48" s="59" t="str">
        <f t="array" ref="AA48">INDEX('RESUMO - LOTES E VMA'!$M$3:$M$181,MATCH('LISTA DOS ITENS'!$D48,'RESUMO - LOTES E VMA'!$A$3:$A$181,0))</f>
        <v>Para Leilão</v>
      </c>
      <c r="AB48" s="60">
        <f t="array" ref="AB48">INDEX('RESUMO - LOTES E VMA'!$J$3:$J$181,MATCH('LISTA DOS ITENS'!$D48,'RESUMO - LOTES E VMA'!$A$3:$A$181,0))</f>
        <v>0.08311256764</v>
      </c>
      <c r="AC48" s="29" t="str">
        <f t="array" ref="AC48">INDEX('RESUMO - LOTES E VMA'!$L$3:$L$181,MATCH('LISTA DOS ITENS'!$D48,'RESUMO - LOTES E VMA'!$A$3:$A$181,0))</f>
        <v>1% do Valor de Comparação do VMA</v>
      </c>
      <c r="AD48" s="53" t="str">
        <f>VLOOKUP(Tabela1[[#This Row],[Índice]],[1]Planilha1!$A:$A,1,0)</f>
        <v>#ERROR!</v>
      </c>
    </row>
    <row r="49" ht="15.75" customHeight="1">
      <c r="A49" s="52">
        <v>237773.0</v>
      </c>
      <c r="B49" s="53" t="s">
        <v>70</v>
      </c>
      <c r="C49" s="53" t="s">
        <v>71</v>
      </c>
      <c r="D49" s="22">
        <v>205153.0</v>
      </c>
      <c r="E49" s="53" t="s">
        <v>119</v>
      </c>
      <c r="F49" s="54">
        <v>1.0946182E7</v>
      </c>
      <c r="G49" s="53" t="s">
        <v>128</v>
      </c>
      <c r="H49" s="55">
        <v>2170.0</v>
      </c>
      <c r="I49" s="55" t="s">
        <v>49</v>
      </c>
      <c r="J49" s="55" t="s">
        <v>121</v>
      </c>
      <c r="K49" s="53" t="s">
        <v>73</v>
      </c>
      <c r="L49" s="53"/>
      <c r="M49" s="53">
        <v>156.0</v>
      </c>
      <c r="N49" s="53"/>
      <c r="O49" s="25">
        <v>123.0</v>
      </c>
      <c r="P49" s="25">
        <f>'LISTA DOS ITENS'!$O49*'LISTA DOS ITENS'!$M49</f>
        <v>19188</v>
      </c>
      <c r="Q49" s="25">
        <v>123.0</v>
      </c>
      <c r="R49" s="25">
        <f>'LISTA DOS ITENS'!$Q49*'LISTA DOS ITENS'!$M49</f>
        <v>19188</v>
      </c>
      <c r="S49" s="56">
        <f>IF('LISTA DOS ITENS'!$P49&gt;'LISTA DOS ITENS'!$R49,'LISTA DOS ITENS'!$P49,'LISTA DOS ITENS'!$R49)</f>
        <v>19188</v>
      </c>
      <c r="T49" s="25">
        <v>11.463</v>
      </c>
      <c r="U49" s="25">
        <f>'LISTA DOS ITENS'!$T49*'LISTA DOS ITENS'!$M49</f>
        <v>1788.228</v>
      </c>
      <c r="V49" s="56">
        <f t="array" ref="V49">INDEX('RESUMO - LOTES E VMA'!$F$3:$F$181,MATCH('LISTA DOS ITENS'!$D49,'RESUMO - LOTES E VMA'!$A$3:$A$181,0))</f>
        <v>8383.399877</v>
      </c>
      <c r="W49" s="57">
        <f>'LISTA DOS ITENS'!$U49/'LISTA DOS ITENS'!$V49</f>
        <v>0.2133058218</v>
      </c>
      <c r="X49" s="53" t="s">
        <v>53</v>
      </c>
      <c r="Y49" s="53" t="s">
        <v>118</v>
      </c>
      <c r="Z49" s="58" t="str">
        <f>'LISTA DOS ITENS'!$F49&amp;"-"&amp;'LISTA DOS ITENS'!$H49&amp;"-"&amp;'LISTA DOS ITENS'!$J49&amp;"-"&amp;'LISTA DOS ITENS'!$K49&amp;"-"&amp;'LISTA DOS ITENS'!$I49</f>
        <v>10946182-2170-A026-CONS/NAC-#</v>
      </c>
      <c r="AA49" s="59" t="str">
        <f t="array" ref="AA49">INDEX('RESUMO - LOTES E VMA'!$M$3:$M$181,MATCH('LISTA DOS ITENS'!$D49,'RESUMO - LOTES E VMA'!$A$3:$A$181,0))</f>
        <v>Para Leilão</v>
      </c>
      <c r="AB49" s="60">
        <f t="array" ref="AB49">INDEX('RESUMO - LOTES E VMA'!$J$3:$J$181,MATCH('LISTA DOS ITENS'!$D49,'RESUMO - LOTES E VMA'!$A$3:$A$181,0))</f>
        <v>0.08311256764</v>
      </c>
      <c r="AC49" s="29" t="str">
        <f t="array" ref="AC49">INDEX('RESUMO - LOTES E VMA'!$L$3:$L$181,MATCH('LISTA DOS ITENS'!$D49,'RESUMO - LOTES E VMA'!$A$3:$A$181,0))</f>
        <v>1% do Valor de Comparação do VMA</v>
      </c>
      <c r="AD49" s="53" t="str">
        <f>VLOOKUP(Tabela1[[#This Row],[Índice]],[1]Planilha1!$A:$A,1,0)</f>
        <v>#ERROR!</v>
      </c>
    </row>
    <row r="50" ht="15.75" customHeight="1">
      <c r="A50" s="52">
        <v>237774.0</v>
      </c>
      <c r="B50" s="53" t="s">
        <v>70</v>
      </c>
      <c r="C50" s="53" t="s">
        <v>71</v>
      </c>
      <c r="D50" s="22">
        <v>205153.0</v>
      </c>
      <c r="E50" s="53" t="s">
        <v>119</v>
      </c>
      <c r="F50" s="54">
        <v>1.0392691E7</v>
      </c>
      <c r="G50" s="53" t="s">
        <v>129</v>
      </c>
      <c r="H50" s="55">
        <v>2101.0</v>
      </c>
      <c r="I50" s="55" t="s">
        <v>130</v>
      </c>
      <c r="J50" s="55" t="s">
        <v>126</v>
      </c>
      <c r="K50" s="53" t="s">
        <v>80</v>
      </c>
      <c r="L50" s="53"/>
      <c r="M50" s="53">
        <v>14.0</v>
      </c>
      <c r="N50" s="53"/>
      <c r="O50" s="25">
        <v>1018.0007</v>
      </c>
      <c r="P50" s="25">
        <f>'LISTA DOS ITENS'!$O50*'LISTA DOS ITENS'!$M50</f>
        <v>14252.0098</v>
      </c>
      <c r="Q50" s="25">
        <v>1050.84</v>
      </c>
      <c r="R50" s="25">
        <f>'LISTA DOS ITENS'!$Q50*'LISTA DOS ITENS'!$M50</f>
        <v>14711.76</v>
      </c>
      <c r="S50" s="56">
        <f>IF('LISTA DOS ITENS'!$P50&gt;'LISTA DOS ITENS'!$R50,'LISTA DOS ITENS'!$P50,'LISTA DOS ITENS'!$R50)</f>
        <v>14711.76</v>
      </c>
      <c r="T50" s="25">
        <v>97.9331</v>
      </c>
      <c r="U50" s="25">
        <f>'LISTA DOS ITENS'!$T50*'LISTA DOS ITENS'!$M50</f>
        <v>1371.0634</v>
      </c>
      <c r="V50" s="56">
        <f t="array" ref="V50">INDEX('RESUMO - LOTES E VMA'!$F$3:$F$181,MATCH('LISTA DOS ITENS'!$D50,'RESUMO - LOTES E VMA'!$A$3:$A$181,0))</f>
        <v>8383.399877</v>
      </c>
      <c r="W50" s="57">
        <f>'LISTA DOS ITENS'!$U50/'LISTA DOS ITENS'!$V50</f>
        <v>0.1635450319</v>
      </c>
      <c r="X50" s="53" t="s">
        <v>53</v>
      </c>
      <c r="Y50" s="53" t="s">
        <v>118</v>
      </c>
      <c r="Z50" s="58" t="str">
        <f>'LISTA DOS ITENS'!$F50&amp;"-"&amp;'LISTA DOS ITENS'!$H50&amp;"-"&amp;'LISTA DOS ITENS'!$J50&amp;"-"&amp;'LISTA DOS ITENS'!$K50&amp;"-"&amp;'LISTA DOS ITENS'!$I50</f>
        <v>10392691-2101-0026-IMOB/NAC-ED-1000-01.02</v>
      </c>
      <c r="AA50" s="59" t="str">
        <f t="array" ref="AA50">INDEX('RESUMO - LOTES E VMA'!$M$3:$M$181,MATCH('LISTA DOS ITENS'!$D50,'RESUMO - LOTES E VMA'!$A$3:$A$181,0))</f>
        <v>Para Leilão</v>
      </c>
      <c r="AB50" s="60">
        <f t="array" ref="AB50">INDEX('RESUMO - LOTES E VMA'!$J$3:$J$181,MATCH('LISTA DOS ITENS'!$D50,'RESUMO - LOTES E VMA'!$A$3:$A$181,0))</f>
        <v>0.08311256764</v>
      </c>
      <c r="AC50" s="29" t="str">
        <f t="array" ref="AC50">INDEX('RESUMO - LOTES E VMA'!$L$3:$L$181,MATCH('LISTA DOS ITENS'!$D50,'RESUMO - LOTES E VMA'!$A$3:$A$181,0))</f>
        <v>1% do Valor de Comparação do VMA</v>
      </c>
      <c r="AD50" s="53" t="str">
        <f>VLOOKUP(Tabela1[[#This Row],[Índice]],[1]Planilha1!$A:$A,1,0)</f>
        <v>#ERROR!</v>
      </c>
    </row>
    <row r="51" ht="15.75" customHeight="1">
      <c r="A51" s="52">
        <v>237775.0</v>
      </c>
      <c r="B51" s="53" t="s">
        <v>70</v>
      </c>
      <c r="C51" s="53" t="s">
        <v>71</v>
      </c>
      <c r="D51" s="22">
        <v>205153.0</v>
      </c>
      <c r="E51" s="53" t="s">
        <v>119</v>
      </c>
      <c r="F51" s="54">
        <v>1.0288165E7</v>
      </c>
      <c r="G51" s="53" t="s">
        <v>131</v>
      </c>
      <c r="H51" s="55">
        <v>2101.0</v>
      </c>
      <c r="I51" s="55" t="s">
        <v>49</v>
      </c>
      <c r="J51" s="55" t="s">
        <v>121</v>
      </c>
      <c r="K51" s="53" t="s">
        <v>73</v>
      </c>
      <c r="L51" s="53"/>
      <c r="M51" s="53">
        <v>4.0</v>
      </c>
      <c r="N51" s="53"/>
      <c r="O51" s="25">
        <v>188.35</v>
      </c>
      <c r="P51" s="25">
        <f>'LISTA DOS ITENS'!$O51*'LISTA DOS ITENS'!$M51</f>
        <v>753.4</v>
      </c>
      <c r="Q51" s="25">
        <v>1468.58</v>
      </c>
      <c r="R51" s="25">
        <f>'LISTA DOS ITENS'!$Q51*'LISTA DOS ITENS'!$M51</f>
        <v>5874.32</v>
      </c>
      <c r="S51" s="56">
        <f>IF('LISTA DOS ITENS'!$P51&gt;'LISTA DOS ITENS'!$R51,'LISTA DOS ITENS'!$P51,'LISTA DOS ITENS'!$R51)</f>
        <v>5874.32</v>
      </c>
      <c r="T51" s="25">
        <v>24.9659</v>
      </c>
      <c r="U51" s="25">
        <f>'LISTA DOS ITENS'!$T51*'LISTA DOS ITENS'!$M51</f>
        <v>99.8636</v>
      </c>
      <c r="V51" s="56">
        <f t="array" ref="V51">INDEX('RESUMO - LOTES E VMA'!$F$3:$F$181,MATCH('LISTA DOS ITENS'!$D51,'RESUMO - LOTES E VMA'!$A$3:$A$181,0))</f>
        <v>8383.399877</v>
      </c>
      <c r="W51" s="57">
        <f>'LISTA DOS ITENS'!$U51/'LISTA DOS ITENS'!$V51</f>
        <v>0.01191206449</v>
      </c>
      <c r="X51" s="53" t="s">
        <v>53</v>
      </c>
      <c r="Y51" s="53" t="s">
        <v>118</v>
      </c>
      <c r="Z51" s="58" t="str">
        <f>'LISTA DOS ITENS'!$F51&amp;"-"&amp;'LISTA DOS ITENS'!$H51&amp;"-"&amp;'LISTA DOS ITENS'!$J51&amp;"-"&amp;'LISTA DOS ITENS'!$K51&amp;"-"&amp;'LISTA DOS ITENS'!$I51</f>
        <v>10288165-2101-A026-CONS/NAC-#</v>
      </c>
      <c r="AA51" s="59" t="str">
        <f t="array" ref="AA51">INDEX('RESUMO - LOTES E VMA'!$M$3:$M$181,MATCH('LISTA DOS ITENS'!$D51,'RESUMO - LOTES E VMA'!$A$3:$A$181,0))</f>
        <v>Para Leilão</v>
      </c>
      <c r="AB51" s="60">
        <f t="array" ref="AB51">INDEX('RESUMO - LOTES E VMA'!$J$3:$J$181,MATCH('LISTA DOS ITENS'!$D51,'RESUMO - LOTES E VMA'!$A$3:$A$181,0))</f>
        <v>0.08311256764</v>
      </c>
      <c r="AC51" s="29" t="str">
        <f t="array" ref="AC51">INDEX('RESUMO - LOTES E VMA'!$L$3:$L$181,MATCH('LISTA DOS ITENS'!$D51,'RESUMO - LOTES E VMA'!$A$3:$A$181,0))</f>
        <v>1% do Valor de Comparação do VMA</v>
      </c>
      <c r="AD51" s="53" t="str">
        <f>VLOOKUP(Tabela1[[#This Row],[Índice]],[1]Planilha1!$A:$A,1,0)</f>
        <v>#ERROR!</v>
      </c>
    </row>
    <row r="52" ht="15.75" customHeight="1">
      <c r="A52" s="52">
        <v>237776.0</v>
      </c>
      <c r="B52" s="53" t="s">
        <v>70</v>
      </c>
      <c r="C52" s="53" t="s">
        <v>71</v>
      </c>
      <c r="D52" s="22">
        <v>205153.0</v>
      </c>
      <c r="E52" s="53" t="s">
        <v>119</v>
      </c>
      <c r="F52" s="54">
        <v>1.0256233E7</v>
      </c>
      <c r="G52" s="53" t="s">
        <v>132</v>
      </c>
      <c r="H52" s="55">
        <v>2101.0</v>
      </c>
      <c r="I52" s="55" t="s">
        <v>133</v>
      </c>
      <c r="J52" s="55" t="s">
        <v>134</v>
      </c>
      <c r="K52" s="53" t="s">
        <v>73</v>
      </c>
      <c r="L52" s="53"/>
      <c r="M52" s="53">
        <v>72.0</v>
      </c>
      <c r="N52" s="53"/>
      <c r="O52" s="25">
        <v>158.81</v>
      </c>
      <c r="P52" s="25">
        <f>'LISTA DOS ITENS'!$O52*'LISTA DOS ITENS'!$M52</f>
        <v>11434.32</v>
      </c>
      <c r="Q52" s="25">
        <v>158.81</v>
      </c>
      <c r="R52" s="25">
        <f>'LISTA DOS ITENS'!$Q52*'LISTA DOS ITENS'!$M52</f>
        <v>11434.32</v>
      </c>
      <c r="S52" s="56">
        <f>IF('LISTA DOS ITENS'!$P52&gt;'LISTA DOS ITENS'!$R52,'LISTA DOS ITENS'!$P52,'LISTA DOS ITENS'!$R52)</f>
        <v>11434.32</v>
      </c>
      <c r="T52" s="25">
        <v>20.34942600721904</v>
      </c>
      <c r="U52" s="25">
        <f>'LISTA DOS ITENS'!$T52*'LISTA DOS ITENS'!$M52</f>
        <v>1465.158673</v>
      </c>
      <c r="V52" s="56">
        <f t="array" ref="V52">INDEX('RESUMO - LOTES E VMA'!$F$3:$F$181,MATCH('LISTA DOS ITENS'!$D52,'RESUMO - LOTES E VMA'!$A$3:$A$181,0))</f>
        <v>8383.399877</v>
      </c>
      <c r="W52" s="57">
        <f>'LISTA DOS ITENS'!$U52/'LISTA DOS ITENS'!$V52</f>
        <v>0.1747690309</v>
      </c>
      <c r="X52" s="53" t="s">
        <v>53</v>
      </c>
      <c r="Y52" s="53" t="s">
        <v>118</v>
      </c>
      <c r="Z52" s="58" t="str">
        <f>'LISTA DOS ITENS'!$F52&amp;"-"&amp;'LISTA DOS ITENS'!$H52&amp;"-"&amp;'LISTA DOS ITENS'!$J52&amp;"-"&amp;'LISTA DOS ITENS'!$K52&amp;"-"&amp;'LISTA DOS ITENS'!$I52</f>
        <v>10256233-2101-R026-CONS/NAC-OP-3520-18-100-MRP</v>
      </c>
      <c r="AA52" s="59" t="str">
        <f t="array" ref="AA52">INDEX('RESUMO - LOTES E VMA'!$M$3:$M$181,MATCH('LISTA DOS ITENS'!$D52,'RESUMO - LOTES E VMA'!$A$3:$A$181,0))</f>
        <v>Para Leilão</v>
      </c>
      <c r="AB52" s="60">
        <f t="array" ref="AB52">INDEX('RESUMO - LOTES E VMA'!$J$3:$J$181,MATCH('LISTA DOS ITENS'!$D52,'RESUMO - LOTES E VMA'!$A$3:$A$181,0))</f>
        <v>0.08311256764</v>
      </c>
      <c r="AC52" s="29" t="str">
        <f t="array" ref="AC52">INDEX('RESUMO - LOTES E VMA'!$L$3:$L$181,MATCH('LISTA DOS ITENS'!$D52,'RESUMO - LOTES E VMA'!$A$3:$A$181,0))</f>
        <v>1% do Valor de Comparação do VMA</v>
      </c>
      <c r="AD52" s="53" t="str">
        <f>VLOOKUP(Tabela1[[#This Row],[Índice]],[1]Planilha1!$A:$A,1,0)</f>
        <v>#ERROR!</v>
      </c>
    </row>
    <row r="53" ht="15.75" customHeight="1">
      <c r="A53" s="52">
        <v>237777.0</v>
      </c>
      <c r="B53" s="53" t="s">
        <v>70</v>
      </c>
      <c r="C53" s="53" t="s">
        <v>71</v>
      </c>
      <c r="D53" s="22">
        <v>205153.0</v>
      </c>
      <c r="E53" s="53" t="s">
        <v>119</v>
      </c>
      <c r="F53" s="54">
        <v>1.0002271E7</v>
      </c>
      <c r="G53" s="53" t="s">
        <v>135</v>
      </c>
      <c r="H53" s="55">
        <v>2101.0</v>
      </c>
      <c r="I53" s="55" t="s">
        <v>49</v>
      </c>
      <c r="J53" s="55" t="s">
        <v>126</v>
      </c>
      <c r="K53" s="53" t="s">
        <v>80</v>
      </c>
      <c r="L53" s="53"/>
      <c r="M53" s="53">
        <v>21.0</v>
      </c>
      <c r="N53" s="53"/>
      <c r="O53" s="25">
        <v>184.43</v>
      </c>
      <c r="P53" s="25">
        <f>'LISTA DOS ITENS'!$O53*'LISTA DOS ITENS'!$M53</f>
        <v>3873.03</v>
      </c>
      <c r="Q53" s="25">
        <v>211.96</v>
      </c>
      <c r="R53" s="25">
        <f>'LISTA DOS ITENS'!$Q53*'LISTA DOS ITENS'!$M53</f>
        <v>4451.16</v>
      </c>
      <c r="S53" s="56">
        <f>IF('LISTA DOS ITENS'!$P53&gt;'LISTA DOS ITENS'!$R53,'LISTA DOS ITENS'!$P53,'LISTA DOS ITENS'!$R53)</f>
        <v>4451.16</v>
      </c>
      <c r="T53" s="25">
        <v>27.15990388823215</v>
      </c>
      <c r="U53" s="25">
        <f>'LISTA DOS ITENS'!$T53*'LISTA DOS ITENS'!$M53</f>
        <v>570.3579817</v>
      </c>
      <c r="V53" s="56">
        <f t="array" ref="V53">INDEX('RESUMO - LOTES E VMA'!$F$3:$F$181,MATCH('LISTA DOS ITENS'!$D53,'RESUMO - LOTES E VMA'!$A$3:$A$181,0))</f>
        <v>8383.399877</v>
      </c>
      <c r="W53" s="57">
        <f>'LISTA DOS ITENS'!$U53/'LISTA DOS ITENS'!$V53</f>
        <v>0.06803420927</v>
      </c>
      <c r="X53" s="53" t="s">
        <v>53</v>
      </c>
      <c r="Y53" s="53" t="s">
        <v>118</v>
      </c>
      <c r="Z53" s="58" t="str">
        <f>'LISTA DOS ITENS'!$F53&amp;"-"&amp;'LISTA DOS ITENS'!$H53&amp;"-"&amp;'LISTA DOS ITENS'!$J53&amp;"-"&amp;'LISTA DOS ITENS'!$K53&amp;"-"&amp;'LISTA DOS ITENS'!$I53</f>
        <v>10002271-2101-0026-IMOB/NAC-#</v>
      </c>
      <c r="AA53" s="59" t="str">
        <f t="array" ref="AA53">INDEX('RESUMO - LOTES E VMA'!$M$3:$M$181,MATCH('LISTA DOS ITENS'!$D53,'RESUMO - LOTES E VMA'!$A$3:$A$181,0))</f>
        <v>Para Leilão</v>
      </c>
      <c r="AB53" s="60">
        <f t="array" ref="AB53">INDEX('RESUMO - LOTES E VMA'!$J$3:$J$181,MATCH('LISTA DOS ITENS'!$D53,'RESUMO - LOTES E VMA'!$A$3:$A$181,0))</f>
        <v>0.08311256764</v>
      </c>
      <c r="AC53" s="29" t="str">
        <f t="array" ref="AC53">INDEX('RESUMO - LOTES E VMA'!$L$3:$L$181,MATCH('LISTA DOS ITENS'!$D53,'RESUMO - LOTES E VMA'!$A$3:$A$181,0))</f>
        <v>1% do Valor de Comparação do VMA</v>
      </c>
      <c r="AD53" s="53" t="str">
        <f>VLOOKUP(Tabela1[[#This Row],[Índice]],[1]Planilha1!$A:$A,1,0)</f>
        <v>#ERROR!</v>
      </c>
    </row>
    <row r="54" ht="15.75" customHeight="1">
      <c r="A54" s="52">
        <v>237778.0</v>
      </c>
      <c r="B54" s="53" t="s">
        <v>70</v>
      </c>
      <c r="C54" s="53" t="s">
        <v>71</v>
      </c>
      <c r="D54" s="22">
        <v>205153.0</v>
      </c>
      <c r="E54" s="53" t="s">
        <v>119</v>
      </c>
      <c r="F54" s="54">
        <v>1.0300457E7</v>
      </c>
      <c r="G54" s="53" t="s">
        <v>136</v>
      </c>
      <c r="H54" s="55">
        <v>2101.0</v>
      </c>
      <c r="I54" s="55" t="s">
        <v>49</v>
      </c>
      <c r="J54" s="55" t="s">
        <v>126</v>
      </c>
      <c r="K54" s="53" t="s">
        <v>73</v>
      </c>
      <c r="L54" s="53"/>
      <c r="M54" s="53">
        <v>2.0</v>
      </c>
      <c r="N54" s="53"/>
      <c r="O54" s="25">
        <v>990.605</v>
      </c>
      <c r="P54" s="25">
        <f>'LISTA DOS ITENS'!$O54*'LISTA DOS ITENS'!$M54</f>
        <v>1981.21</v>
      </c>
      <c r="Q54" s="25">
        <v>990.61</v>
      </c>
      <c r="R54" s="25">
        <f>'LISTA DOS ITENS'!$Q54*'LISTA DOS ITENS'!$M54</f>
        <v>1981.22</v>
      </c>
      <c r="S54" s="56">
        <f>IF('LISTA DOS ITENS'!$P54&gt;'LISTA DOS ITENS'!$R54,'LISTA DOS ITENS'!$P54,'LISTA DOS ITENS'!$R54)</f>
        <v>1981.22</v>
      </c>
      <c r="T54" s="25">
        <v>115.8584</v>
      </c>
      <c r="U54" s="25">
        <f>'LISTA DOS ITENS'!$T54*'LISTA DOS ITENS'!$M54</f>
        <v>231.7168</v>
      </c>
      <c r="V54" s="56">
        <f t="array" ref="V54">INDEX('RESUMO - LOTES E VMA'!$F$3:$F$181,MATCH('LISTA DOS ITENS'!$D54,'RESUMO - LOTES E VMA'!$A$3:$A$181,0))</f>
        <v>8383.399877</v>
      </c>
      <c r="W54" s="57">
        <f>'LISTA DOS ITENS'!$U54/'LISTA DOS ITENS'!$V54</f>
        <v>0.02763995556</v>
      </c>
      <c r="X54" s="53" t="s">
        <v>53</v>
      </c>
      <c r="Y54" s="53" t="s">
        <v>118</v>
      </c>
      <c r="Z54" s="58" t="str">
        <f>'LISTA DOS ITENS'!$F54&amp;"-"&amp;'LISTA DOS ITENS'!$H54&amp;"-"&amp;'LISTA DOS ITENS'!$J54&amp;"-"&amp;'LISTA DOS ITENS'!$K54&amp;"-"&amp;'LISTA DOS ITENS'!$I54</f>
        <v>10300457-2101-0026-CONS/NAC-#</v>
      </c>
      <c r="AA54" s="59" t="str">
        <f t="array" ref="AA54">INDEX('RESUMO - LOTES E VMA'!$M$3:$M$181,MATCH('LISTA DOS ITENS'!$D54,'RESUMO - LOTES E VMA'!$A$3:$A$181,0))</f>
        <v>Para Leilão</v>
      </c>
      <c r="AB54" s="60">
        <f t="array" ref="AB54">INDEX('RESUMO - LOTES E VMA'!$J$3:$J$181,MATCH('LISTA DOS ITENS'!$D54,'RESUMO - LOTES E VMA'!$A$3:$A$181,0))</f>
        <v>0.08311256764</v>
      </c>
      <c r="AC54" s="29" t="str">
        <f t="array" ref="AC54">INDEX('RESUMO - LOTES E VMA'!$L$3:$L$181,MATCH('LISTA DOS ITENS'!$D54,'RESUMO - LOTES E VMA'!$A$3:$A$181,0))</f>
        <v>1% do Valor de Comparação do VMA</v>
      </c>
      <c r="AD54" s="53" t="str">
        <f>VLOOKUP(Tabela1[[#This Row],[Índice]],[1]Planilha1!$A:$A,1,0)</f>
        <v>#ERROR!</v>
      </c>
    </row>
    <row r="55" ht="15.75" customHeight="1">
      <c r="A55" s="52">
        <v>237779.0</v>
      </c>
      <c r="B55" s="53" t="s">
        <v>70</v>
      </c>
      <c r="C55" s="53" t="s">
        <v>71</v>
      </c>
      <c r="D55" s="22">
        <v>205153.0</v>
      </c>
      <c r="E55" s="53" t="s">
        <v>119</v>
      </c>
      <c r="F55" s="54">
        <v>1.0002102E7</v>
      </c>
      <c r="G55" s="53" t="s">
        <v>137</v>
      </c>
      <c r="H55" s="55">
        <v>2201.0</v>
      </c>
      <c r="I55" s="55" t="s">
        <v>49</v>
      </c>
      <c r="J55" s="55" t="s">
        <v>126</v>
      </c>
      <c r="K55" s="53" t="s">
        <v>73</v>
      </c>
      <c r="L55" s="53"/>
      <c r="M55" s="53">
        <v>2.0</v>
      </c>
      <c r="N55" s="53"/>
      <c r="O55" s="25">
        <v>848.09</v>
      </c>
      <c r="P55" s="25">
        <f>'LISTA DOS ITENS'!$O55*'LISTA DOS ITENS'!$M55</f>
        <v>1696.18</v>
      </c>
      <c r="Q55" s="25">
        <v>1033.8</v>
      </c>
      <c r="R55" s="25">
        <f>'LISTA DOS ITENS'!$Q55*'LISTA DOS ITENS'!$M55</f>
        <v>2067.6</v>
      </c>
      <c r="S55" s="56">
        <f>IF('LISTA DOS ITENS'!$P55&gt;'LISTA DOS ITENS'!$R55,'LISTA DOS ITENS'!$P55,'LISTA DOS ITENS'!$R55)</f>
        <v>2067.6</v>
      </c>
      <c r="T55" s="25">
        <v>132.4679592359615</v>
      </c>
      <c r="U55" s="25">
        <f>'LISTA DOS ITENS'!$T55*'LISTA DOS ITENS'!$M55</f>
        <v>264.9359185</v>
      </c>
      <c r="V55" s="56">
        <f t="array" ref="V55">INDEX('RESUMO - LOTES E VMA'!$F$3:$F$181,MATCH('LISTA DOS ITENS'!$D55,'RESUMO - LOTES E VMA'!$A$3:$A$181,0))</f>
        <v>8383.399877</v>
      </c>
      <c r="W55" s="57">
        <f>'LISTA DOS ITENS'!$U55/'LISTA DOS ITENS'!$V55</f>
        <v>0.0316024432</v>
      </c>
      <c r="X55" s="53" t="s">
        <v>53</v>
      </c>
      <c r="Y55" s="53" t="s">
        <v>118</v>
      </c>
      <c r="Z55" s="58" t="str">
        <f>'LISTA DOS ITENS'!$F55&amp;"-"&amp;'LISTA DOS ITENS'!$H55&amp;"-"&amp;'LISTA DOS ITENS'!$J55&amp;"-"&amp;'LISTA DOS ITENS'!$K55&amp;"-"&amp;'LISTA DOS ITENS'!$I55</f>
        <v>10002102-2201-0026-CONS/NAC-#</v>
      </c>
      <c r="AA55" s="59" t="str">
        <f t="array" ref="AA55">INDEX('RESUMO - LOTES E VMA'!$M$3:$M$181,MATCH('LISTA DOS ITENS'!$D55,'RESUMO - LOTES E VMA'!$A$3:$A$181,0))</f>
        <v>Para Leilão</v>
      </c>
      <c r="AB55" s="60">
        <f t="array" ref="AB55">INDEX('RESUMO - LOTES E VMA'!$J$3:$J$181,MATCH('LISTA DOS ITENS'!$D55,'RESUMO - LOTES E VMA'!$A$3:$A$181,0))</f>
        <v>0.08311256764</v>
      </c>
      <c r="AC55" s="29" t="str">
        <f t="array" ref="AC55">INDEX('RESUMO - LOTES E VMA'!$L$3:$L$181,MATCH('LISTA DOS ITENS'!$D55,'RESUMO - LOTES E VMA'!$A$3:$A$181,0))</f>
        <v>1% do Valor de Comparação do VMA</v>
      </c>
      <c r="AD55" s="53" t="str">
        <f>VLOOKUP(Tabela1[[#This Row],[Índice]],[1]Planilha1!$A:$A,1,0)</f>
        <v>#ERROR!</v>
      </c>
    </row>
    <row r="56" ht="15.75" customHeight="1">
      <c r="A56" s="52">
        <v>237780.0</v>
      </c>
      <c r="B56" s="53" t="s">
        <v>70</v>
      </c>
      <c r="C56" s="53" t="s">
        <v>71</v>
      </c>
      <c r="D56" s="22">
        <v>205153.0</v>
      </c>
      <c r="E56" s="53" t="s">
        <v>119</v>
      </c>
      <c r="F56" s="54">
        <v>1.0002229E7</v>
      </c>
      <c r="G56" s="53" t="s">
        <v>138</v>
      </c>
      <c r="H56" s="55">
        <v>2101.0</v>
      </c>
      <c r="I56" s="55" t="s">
        <v>49</v>
      </c>
      <c r="J56" s="55" t="s">
        <v>126</v>
      </c>
      <c r="K56" s="53" t="s">
        <v>73</v>
      </c>
      <c r="L56" s="53"/>
      <c r="M56" s="53">
        <v>8.0</v>
      </c>
      <c r="N56" s="53"/>
      <c r="O56" s="25">
        <v>160.6</v>
      </c>
      <c r="P56" s="25">
        <f>'LISTA DOS ITENS'!$O56*'LISTA DOS ITENS'!$M56</f>
        <v>1284.8</v>
      </c>
      <c r="Q56" s="25">
        <v>1242.37</v>
      </c>
      <c r="R56" s="25">
        <f>'LISTA DOS ITENS'!$Q56*'LISTA DOS ITENS'!$M56</f>
        <v>9938.96</v>
      </c>
      <c r="S56" s="56">
        <f>IF('LISTA DOS ITENS'!$P56&gt;'LISTA DOS ITENS'!$R56,'LISTA DOS ITENS'!$P56,'LISTA DOS ITENS'!$R56)</f>
        <v>9938.96</v>
      </c>
      <c r="T56" s="25">
        <v>115.7827871734527</v>
      </c>
      <c r="U56" s="25">
        <f>'LISTA DOS ITENS'!$T56*'LISTA DOS ITENS'!$M56</f>
        <v>926.2622974</v>
      </c>
      <c r="V56" s="56">
        <f t="array" ref="V56">INDEX('RESUMO - LOTES E VMA'!$F$3:$F$181,MATCH('LISTA DOS ITENS'!$D56,'RESUMO - LOTES E VMA'!$A$3:$A$181,0))</f>
        <v>8383.399877</v>
      </c>
      <c r="W56" s="57">
        <f>'LISTA DOS ITENS'!$U56/'LISTA DOS ITENS'!$V56</f>
        <v>0.1104876674</v>
      </c>
      <c r="X56" s="53" t="s">
        <v>53</v>
      </c>
      <c r="Y56" s="53" t="s">
        <v>118</v>
      </c>
      <c r="Z56" s="58" t="str">
        <f>'LISTA DOS ITENS'!$F56&amp;"-"&amp;'LISTA DOS ITENS'!$H56&amp;"-"&amp;'LISTA DOS ITENS'!$J56&amp;"-"&amp;'LISTA DOS ITENS'!$K56&amp;"-"&amp;'LISTA DOS ITENS'!$I56</f>
        <v>10002229-2101-0026-CONS/NAC-#</v>
      </c>
      <c r="AA56" s="59" t="str">
        <f t="array" ref="AA56">INDEX('RESUMO - LOTES E VMA'!$M$3:$M$181,MATCH('LISTA DOS ITENS'!$D56,'RESUMO - LOTES E VMA'!$A$3:$A$181,0))</f>
        <v>Para Leilão</v>
      </c>
      <c r="AB56" s="60">
        <f t="array" ref="AB56">INDEX('RESUMO - LOTES E VMA'!$J$3:$J$181,MATCH('LISTA DOS ITENS'!$D56,'RESUMO - LOTES E VMA'!$A$3:$A$181,0))</f>
        <v>0.08311256764</v>
      </c>
      <c r="AC56" s="29" t="str">
        <f t="array" ref="AC56">INDEX('RESUMO - LOTES E VMA'!$L$3:$L$181,MATCH('LISTA DOS ITENS'!$D56,'RESUMO - LOTES E VMA'!$A$3:$A$181,0))</f>
        <v>1% do Valor de Comparação do VMA</v>
      </c>
      <c r="AD56" s="53" t="str">
        <f>VLOOKUP(Tabela1[[#This Row],[Índice]],[1]Planilha1!$A:$A,1,0)</f>
        <v>#ERROR!</v>
      </c>
    </row>
    <row r="57" ht="15.75" customHeight="1">
      <c r="A57" s="52">
        <v>237781.0</v>
      </c>
      <c r="B57" s="53" t="s">
        <v>70</v>
      </c>
      <c r="C57" s="53" t="s">
        <v>71</v>
      </c>
      <c r="D57" s="22">
        <v>205153.0</v>
      </c>
      <c r="E57" s="53" t="s">
        <v>119</v>
      </c>
      <c r="F57" s="54">
        <v>1.0002271E7</v>
      </c>
      <c r="G57" s="53" t="s">
        <v>135</v>
      </c>
      <c r="H57" s="55">
        <v>2101.0</v>
      </c>
      <c r="I57" s="55" t="s">
        <v>49</v>
      </c>
      <c r="J57" s="55" t="s">
        <v>121</v>
      </c>
      <c r="K57" s="53" t="s">
        <v>125</v>
      </c>
      <c r="L57" s="53"/>
      <c r="M57" s="53">
        <v>6.0</v>
      </c>
      <c r="N57" s="53"/>
      <c r="O57" s="25">
        <v>211.96</v>
      </c>
      <c r="P57" s="25">
        <f>'LISTA DOS ITENS'!$O57*'LISTA DOS ITENS'!$M57</f>
        <v>1271.76</v>
      </c>
      <c r="Q57" s="25">
        <v>211.96</v>
      </c>
      <c r="R57" s="25">
        <f>'LISTA DOS ITENS'!$Q57*'LISTA DOS ITENS'!$M57</f>
        <v>1271.76</v>
      </c>
      <c r="S57" s="56">
        <f>IF('LISTA DOS ITENS'!$P57&gt;'LISTA DOS ITENS'!$R57,'LISTA DOS ITENS'!$P57,'LISTA DOS ITENS'!$R57)</f>
        <v>1271.76</v>
      </c>
      <c r="T57" s="25">
        <v>27.15990388823215</v>
      </c>
      <c r="U57" s="25">
        <f>'LISTA DOS ITENS'!$T57*'LISTA DOS ITENS'!$M57</f>
        <v>162.9594233</v>
      </c>
      <c r="V57" s="56">
        <f t="array" ref="V57">INDEX('RESUMO - LOTES E VMA'!$F$3:$F$181,MATCH('LISTA DOS ITENS'!$D57,'RESUMO - LOTES E VMA'!$A$3:$A$181,0))</f>
        <v>8383.399877</v>
      </c>
      <c r="W57" s="57">
        <f>'LISTA DOS ITENS'!$U57/'LISTA DOS ITENS'!$V57</f>
        <v>0.01943834551</v>
      </c>
      <c r="X57" s="53" t="s">
        <v>53</v>
      </c>
      <c r="Y57" s="53" t="s">
        <v>118</v>
      </c>
      <c r="Z57" s="58" t="str">
        <f>'LISTA DOS ITENS'!$F57&amp;"-"&amp;'LISTA DOS ITENS'!$H57&amp;"-"&amp;'LISTA DOS ITENS'!$J57&amp;"-"&amp;'LISTA DOS ITENS'!$K57&amp;"-"&amp;'LISTA DOS ITENS'!$I57</f>
        <v>10002271-2101-A026-PAR/NAC-#</v>
      </c>
      <c r="AA57" s="59" t="str">
        <f t="array" ref="AA57">INDEX('RESUMO - LOTES E VMA'!$M$3:$M$181,MATCH('LISTA DOS ITENS'!$D57,'RESUMO - LOTES E VMA'!$A$3:$A$181,0))</f>
        <v>Para Leilão</v>
      </c>
      <c r="AB57" s="60">
        <f t="array" ref="AB57">INDEX('RESUMO - LOTES E VMA'!$J$3:$J$181,MATCH('LISTA DOS ITENS'!$D57,'RESUMO - LOTES E VMA'!$A$3:$A$181,0))</f>
        <v>0.08311256764</v>
      </c>
      <c r="AC57" s="29" t="str">
        <f t="array" ref="AC57">INDEX('RESUMO - LOTES E VMA'!$L$3:$L$181,MATCH('LISTA DOS ITENS'!$D57,'RESUMO - LOTES E VMA'!$A$3:$A$181,0))</f>
        <v>1% do Valor de Comparação do VMA</v>
      </c>
      <c r="AD57" s="53" t="str">
        <f>VLOOKUP(Tabela1[[#This Row],[Índice]],[1]Planilha1!$A:$A,1,0)</f>
        <v>#ERROR!</v>
      </c>
    </row>
    <row r="58" ht="15.75" customHeight="1">
      <c r="A58" s="52">
        <v>237782.0</v>
      </c>
      <c r="B58" s="53" t="s">
        <v>70</v>
      </c>
      <c r="C58" s="53" t="s">
        <v>71</v>
      </c>
      <c r="D58" s="22">
        <v>205153.0</v>
      </c>
      <c r="E58" s="53" t="s">
        <v>119</v>
      </c>
      <c r="F58" s="54">
        <v>1.0961255E7</v>
      </c>
      <c r="G58" s="53" t="s">
        <v>139</v>
      </c>
      <c r="H58" s="55">
        <v>2201.0</v>
      </c>
      <c r="I58" s="55" t="s">
        <v>49</v>
      </c>
      <c r="J58" s="55" t="s">
        <v>126</v>
      </c>
      <c r="K58" s="53" t="s">
        <v>80</v>
      </c>
      <c r="L58" s="53"/>
      <c r="M58" s="53">
        <v>1.0</v>
      </c>
      <c r="N58" s="53"/>
      <c r="O58" s="25">
        <v>1055.37</v>
      </c>
      <c r="P58" s="25">
        <f>'LISTA DOS ITENS'!$O58*'LISTA DOS ITENS'!$M58</f>
        <v>1055.37</v>
      </c>
      <c r="Q58" s="25">
        <v>1055.37</v>
      </c>
      <c r="R58" s="25">
        <f>'LISTA DOS ITENS'!$Q58*'LISTA DOS ITENS'!$M58</f>
        <v>1055.37</v>
      </c>
      <c r="S58" s="56">
        <f>IF('LISTA DOS ITENS'!$P58&gt;'LISTA DOS ITENS'!$R58,'LISTA DOS ITENS'!$P58,'LISTA DOS ITENS'!$R58)</f>
        <v>1055.37</v>
      </c>
      <c r="T58" s="25">
        <v>98.3553</v>
      </c>
      <c r="U58" s="25">
        <f>'LISTA DOS ITENS'!$T58*'LISTA DOS ITENS'!$M58</f>
        <v>98.3553</v>
      </c>
      <c r="V58" s="56">
        <f t="array" ref="V58">INDEX('RESUMO - LOTES E VMA'!$F$3:$F$181,MATCH('LISTA DOS ITENS'!$D58,'RESUMO - LOTES E VMA'!$A$3:$A$181,0))</f>
        <v>8383.399877</v>
      </c>
      <c r="W58" s="57">
        <f>'LISTA DOS ITENS'!$U58/'LISTA DOS ITENS'!$V58</f>
        <v>0.01173214942</v>
      </c>
      <c r="X58" s="53" t="s">
        <v>53</v>
      </c>
      <c r="Y58" s="53" t="s">
        <v>118</v>
      </c>
      <c r="Z58" s="58" t="str">
        <f>'LISTA DOS ITENS'!$F58&amp;"-"&amp;'LISTA DOS ITENS'!$H58&amp;"-"&amp;'LISTA DOS ITENS'!$J58&amp;"-"&amp;'LISTA DOS ITENS'!$K58&amp;"-"&amp;'LISTA DOS ITENS'!$I58</f>
        <v>10961255-2201-0026-IMOB/NAC-#</v>
      </c>
      <c r="AA58" s="59" t="str">
        <f t="array" ref="AA58">INDEX('RESUMO - LOTES E VMA'!$M$3:$M$181,MATCH('LISTA DOS ITENS'!$D58,'RESUMO - LOTES E VMA'!$A$3:$A$181,0))</f>
        <v>Para Leilão</v>
      </c>
      <c r="AB58" s="60">
        <f t="array" ref="AB58">INDEX('RESUMO - LOTES E VMA'!$J$3:$J$181,MATCH('LISTA DOS ITENS'!$D58,'RESUMO - LOTES E VMA'!$A$3:$A$181,0))</f>
        <v>0.08311256764</v>
      </c>
      <c r="AC58" s="29" t="str">
        <f t="array" ref="AC58">INDEX('RESUMO - LOTES E VMA'!$L$3:$L$181,MATCH('LISTA DOS ITENS'!$D58,'RESUMO - LOTES E VMA'!$A$3:$A$181,0))</f>
        <v>1% do Valor de Comparação do VMA</v>
      </c>
      <c r="AD58" s="53" t="str">
        <f>VLOOKUP(Tabela1[[#This Row],[Índice]],[1]Planilha1!$A:$A,1,0)</f>
        <v>#ERROR!</v>
      </c>
    </row>
    <row r="59" ht="15.75" customHeight="1">
      <c r="A59" s="52">
        <v>237783.0</v>
      </c>
      <c r="B59" s="53" t="s">
        <v>70</v>
      </c>
      <c r="C59" s="53" t="s">
        <v>71</v>
      </c>
      <c r="D59" s="22">
        <v>205153.0</v>
      </c>
      <c r="E59" s="53" t="s">
        <v>119</v>
      </c>
      <c r="F59" s="54">
        <v>1.0002271E7</v>
      </c>
      <c r="G59" s="53" t="s">
        <v>135</v>
      </c>
      <c r="H59" s="55">
        <v>2101.0</v>
      </c>
      <c r="I59" s="55" t="s">
        <v>49</v>
      </c>
      <c r="J59" s="55" t="s">
        <v>121</v>
      </c>
      <c r="K59" s="53" t="s">
        <v>73</v>
      </c>
      <c r="L59" s="53"/>
      <c r="M59" s="53">
        <v>5.0</v>
      </c>
      <c r="N59" s="53"/>
      <c r="O59" s="25">
        <v>200.45</v>
      </c>
      <c r="P59" s="25">
        <f>'LISTA DOS ITENS'!$O59*'LISTA DOS ITENS'!$M59</f>
        <v>1002.25</v>
      </c>
      <c r="Q59" s="25">
        <v>211.96</v>
      </c>
      <c r="R59" s="25">
        <f>'LISTA DOS ITENS'!$Q59*'LISTA DOS ITENS'!$M59</f>
        <v>1059.8</v>
      </c>
      <c r="S59" s="56">
        <f>IF('LISTA DOS ITENS'!$P59&gt;'LISTA DOS ITENS'!$R59,'LISTA DOS ITENS'!$P59,'LISTA DOS ITENS'!$R59)</f>
        <v>1059.8</v>
      </c>
      <c r="T59" s="25">
        <v>27.15990388823215</v>
      </c>
      <c r="U59" s="25">
        <f>'LISTA DOS ITENS'!$T59*'LISTA DOS ITENS'!$M59</f>
        <v>135.7995194</v>
      </c>
      <c r="V59" s="56">
        <f t="array" ref="V59">INDEX('RESUMO - LOTES E VMA'!$F$3:$F$181,MATCH('LISTA DOS ITENS'!$D59,'RESUMO - LOTES E VMA'!$A$3:$A$181,0))</f>
        <v>8383.399877</v>
      </c>
      <c r="W59" s="57">
        <f>'LISTA DOS ITENS'!$U59/'LISTA DOS ITENS'!$V59</f>
        <v>0.01619862126</v>
      </c>
      <c r="X59" s="53" t="s">
        <v>53</v>
      </c>
      <c r="Y59" s="53" t="s">
        <v>118</v>
      </c>
      <c r="Z59" s="58" t="str">
        <f>'LISTA DOS ITENS'!$F59&amp;"-"&amp;'LISTA DOS ITENS'!$H59&amp;"-"&amp;'LISTA DOS ITENS'!$J59&amp;"-"&amp;'LISTA DOS ITENS'!$K59&amp;"-"&amp;'LISTA DOS ITENS'!$I59</f>
        <v>10002271-2101-A026-CONS/NAC-#</v>
      </c>
      <c r="AA59" s="59" t="str">
        <f t="array" ref="AA59">INDEX('RESUMO - LOTES E VMA'!$M$3:$M$181,MATCH('LISTA DOS ITENS'!$D59,'RESUMO - LOTES E VMA'!$A$3:$A$181,0))</f>
        <v>Para Leilão</v>
      </c>
      <c r="AB59" s="60">
        <f t="array" ref="AB59">INDEX('RESUMO - LOTES E VMA'!$J$3:$J$181,MATCH('LISTA DOS ITENS'!$D59,'RESUMO - LOTES E VMA'!$A$3:$A$181,0))</f>
        <v>0.08311256764</v>
      </c>
      <c r="AC59" s="29" t="str">
        <f t="array" ref="AC59">INDEX('RESUMO - LOTES E VMA'!$L$3:$L$181,MATCH('LISTA DOS ITENS'!$D59,'RESUMO - LOTES E VMA'!$A$3:$A$181,0))</f>
        <v>1% do Valor de Comparação do VMA</v>
      </c>
      <c r="AD59" s="53" t="str">
        <f>VLOOKUP(Tabela1[[#This Row],[Índice]],[1]Planilha1!$A:$A,1,0)</f>
        <v>#ERROR!</v>
      </c>
    </row>
    <row r="60" ht="15.75" customHeight="1">
      <c r="A60" s="52">
        <v>237784.0</v>
      </c>
      <c r="B60" s="53" t="s">
        <v>70</v>
      </c>
      <c r="C60" s="53" t="s">
        <v>71</v>
      </c>
      <c r="D60" s="22">
        <v>205153.0</v>
      </c>
      <c r="E60" s="53" t="s">
        <v>119</v>
      </c>
      <c r="F60" s="54">
        <v>1.0256233E7</v>
      </c>
      <c r="G60" s="53" t="s">
        <v>132</v>
      </c>
      <c r="H60" s="55">
        <v>2101.0</v>
      </c>
      <c r="I60" s="55" t="s">
        <v>140</v>
      </c>
      <c r="J60" s="55" t="s">
        <v>126</v>
      </c>
      <c r="K60" s="53" t="s">
        <v>80</v>
      </c>
      <c r="L60" s="53"/>
      <c r="M60" s="53">
        <v>6.0</v>
      </c>
      <c r="N60" s="53"/>
      <c r="O60" s="25">
        <v>128.35</v>
      </c>
      <c r="P60" s="25">
        <f>'LISTA DOS ITENS'!$O60*'LISTA DOS ITENS'!$M60</f>
        <v>770.1</v>
      </c>
      <c r="Q60" s="25">
        <v>158.81</v>
      </c>
      <c r="R60" s="25">
        <f>'LISTA DOS ITENS'!$Q60*'LISTA DOS ITENS'!$M60</f>
        <v>952.86</v>
      </c>
      <c r="S60" s="56">
        <f>IF('LISTA DOS ITENS'!$P60&gt;'LISTA DOS ITENS'!$R60,'LISTA DOS ITENS'!$P60,'LISTA DOS ITENS'!$R60)</f>
        <v>952.86</v>
      </c>
      <c r="T60" s="25">
        <v>20.34942600721904</v>
      </c>
      <c r="U60" s="25">
        <f>'LISTA DOS ITENS'!$T60*'LISTA DOS ITENS'!$M60</f>
        <v>122.096556</v>
      </c>
      <c r="V60" s="56">
        <f t="array" ref="V60">INDEX('RESUMO - LOTES E VMA'!$F$3:$F$181,MATCH('LISTA DOS ITENS'!$D60,'RESUMO - LOTES E VMA'!$A$3:$A$181,0))</f>
        <v>8383.399877</v>
      </c>
      <c r="W60" s="57">
        <f>'LISTA DOS ITENS'!$U60/'LISTA DOS ITENS'!$V60</f>
        <v>0.01456408591</v>
      </c>
      <c r="X60" s="53" t="s">
        <v>53</v>
      </c>
      <c r="Y60" s="53" t="s">
        <v>118</v>
      </c>
      <c r="Z60" s="58" t="str">
        <f>'LISTA DOS ITENS'!$F60&amp;"-"&amp;'LISTA DOS ITENS'!$H60&amp;"-"&amp;'LISTA DOS ITENS'!$J60&amp;"-"&amp;'LISTA DOS ITENS'!$K60&amp;"-"&amp;'LISTA DOS ITENS'!$I60</f>
        <v>10256233-2101-0026-IMOB/NAC-OP-3515-20-901-MRP</v>
      </c>
      <c r="AA60" s="59" t="str">
        <f t="array" ref="AA60">INDEX('RESUMO - LOTES E VMA'!$M$3:$M$181,MATCH('LISTA DOS ITENS'!$D60,'RESUMO - LOTES E VMA'!$A$3:$A$181,0))</f>
        <v>Para Leilão</v>
      </c>
      <c r="AB60" s="60">
        <f t="array" ref="AB60">INDEX('RESUMO - LOTES E VMA'!$J$3:$J$181,MATCH('LISTA DOS ITENS'!$D60,'RESUMO - LOTES E VMA'!$A$3:$A$181,0))</f>
        <v>0.08311256764</v>
      </c>
      <c r="AC60" s="29" t="str">
        <f t="array" ref="AC60">INDEX('RESUMO - LOTES E VMA'!$L$3:$L$181,MATCH('LISTA DOS ITENS'!$D60,'RESUMO - LOTES E VMA'!$A$3:$A$181,0))</f>
        <v>1% do Valor de Comparação do VMA</v>
      </c>
      <c r="AD60" s="53" t="str">
        <f>VLOOKUP(Tabela1[[#This Row],[Índice]],[1]Planilha1!$A:$A,1,0)</f>
        <v>#ERROR!</v>
      </c>
    </row>
    <row r="61" ht="15.75" customHeight="1">
      <c r="A61" s="52">
        <v>237785.0</v>
      </c>
      <c r="B61" s="53" t="s">
        <v>70</v>
      </c>
      <c r="C61" s="53" t="s">
        <v>71</v>
      </c>
      <c r="D61" s="22">
        <v>205153.0</v>
      </c>
      <c r="E61" s="53" t="s">
        <v>119</v>
      </c>
      <c r="F61" s="54">
        <v>1.0256233E7</v>
      </c>
      <c r="G61" s="53" t="s">
        <v>132</v>
      </c>
      <c r="H61" s="55">
        <v>2101.0</v>
      </c>
      <c r="I61" s="55" t="s">
        <v>140</v>
      </c>
      <c r="J61" s="55" t="s">
        <v>126</v>
      </c>
      <c r="K61" s="53" t="s">
        <v>73</v>
      </c>
      <c r="L61" s="53"/>
      <c r="M61" s="53">
        <v>4.0</v>
      </c>
      <c r="N61" s="53"/>
      <c r="O61" s="25">
        <v>158.81</v>
      </c>
      <c r="P61" s="25">
        <f>'LISTA DOS ITENS'!$O61*'LISTA DOS ITENS'!$M61</f>
        <v>635.24</v>
      </c>
      <c r="Q61" s="25">
        <v>158.81</v>
      </c>
      <c r="R61" s="25">
        <f>'LISTA DOS ITENS'!$Q61*'LISTA DOS ITENS'!$M61</f>
        <v>635.24</v>
      </c>
      <c r="S61" s="56">
        <f>IF('LISTA DOS ITENS'!$P61&gt;'LISTA DOS ITENS'!$R61,'LISTA DOS ITENS'!$P61,'LISTA DOS ITENS'!$R61)</f>
        <v>635.24</v>
      </c>
      <c r="T61" s="25">
        <v>20.34942600721904</v>
      </c>
      <c r="U61" s="25">
        <f>'LISTA DOS ITENS'!$T61*'LISTA DOS ITENS'!$M61</f>
        <v>81.39770403</v>
      </c>
      <c r="V61" s="56">
        <f t="array" ref="V61">INDEX('RESUMO - LOTES E VMA'!$F$3:$F$181,MATCH('LISTA DOS ITENS'!$D61,'RESUMO - LOTES E VMA'!$A$3:$A$181,0))</f>
        <v>8383.399877</v>
      </c>
      <c r="W61" s="57">
        <f>'LISTA DOS ITENS'!$U61/'LISTA DOS ITENS'!$V61</f>
        <v>0.009709390608</v>
      </c>
      <c r="X61" s="53" t="s">
        <v>53</v>
      </c>
      <c r="Y61" s="53" t="s">
        <v>118</v>
      </c>
      <c r="Z61" s="58" t="str">
        <f>'LISTA DOS ITENS'!$F61&amp;"-"&amp;'LISTA DOS ITENS'!$H61&amp;"-"&amp;'LISTA DOS ITENS'!$J61&amp;"-"&amp;'LISTA DOS ITENS'!$K61&amp;"-"&amp;'LISTA DOS ITENS'!$I61</f>
        <v>10256233-2101-0026-CONS/NAC-OP-3515-20-901-MRP</v>
      </c>
      <c r="AA61" s="59" t="str">
        <f t="array" ref="AA61">INDEX('RESUMO - LOTES E VMA'!$M$3:$M$181,MATCH('LISTA DOS ITENS'!$D61,'RESUMO - LOTES E VMA'!$A$3:$A$181,0))</f>
        <v>Para Leilão</v>
      </c>
      <c r="AB61" s="60">
        <f t="array" ref="AB61">INDEX('RESUMO - LOTES E VMA'!$J$3:$J$181,MATCH('LISTA DOS ITENS'!$D61,'RESUMO - LOTES E VMA'!$A$3:$A$181,0))</f>
        <v>0.08311256764</v>
      </c>
      <c r="AC61" s="29" t="str">
        <f t="array" ref="AC61">INDEX('RESUMO - LOTES E VMA'!$L$3:$L$181,MATCH('LISTA DOS ITENS'!$D61,'RESUMO - LOTES E VMA'!$A$3:$A$181,0))</f>
        <v>1% do Valor de Comparação do VMA</v>
      </c>
      <c r="AD61" s="53" t="str">
        <f>VLOOKUP(Tabela1[[#This Row],[Índice]],[1]Planilha1!$A:$A,1,0)</f>
        <v>#ERROR!</v>
      </c>
    </row>
    <row r="62" ht="15.75" customHeight="1">
      <c r="A62" s="52">
        <v>237786.0</v>
      </c>
      <c r="B62" s="53" t="s">
        <v>70</v>
      </c>
      <c r="C62" s="53" t="s">
        <v>71</v>
      </c>
      <c r="D62" s="22">
        <v>205153.0</v>
      </c>
      <c r="E62" s="53" t="s">
        <v>119</v>
      </c>
      <c r="F62" s="54">
        <v>1.0002271E7</v>
      </c>
      <c r="G62" s="53" t="s">
        <v>135</v>
      </c>
      <c r="H62" s="55">
        <v>2101.0</v>
      </c>
      <c r="I62" s="55" t="s">
        <v>49</v>
      </c>
      <c r="J62" s="55" t="s">
        <v>126</v>
      </c>
      <c r="K62" s="53" t="s">
        <v>125</v>
      </c>
      <c r="L62" s="53"/>
      <c r="M62" s="53">
        <v>3.0</v>
      </c>
      <c r="N62" s="53"/>
      <c r="O62" s="25">
        <v>211.96</v>
      </c>
      <c r="P62" s="25">
        <f>'LISTA DOS ITENS'!$O62*'LISTA DOS ITENS'!$M62</f>
        <v>635.88</v>
      </c>
      <c r="Q62" s="25">
        <v>211.96</v>
      </c>
      <c r="R62" s="25">
        <f>'LISTA DOS ITENS'!$Q62*'LISTA DOS ITENS'!$M62</f>
        <v>635.88</v>
      </c>
      <c r="S62" s="56">
        <f>IF('LISTA DOS ITENS'!$P62&gt;'LISTA DOS ITENS'!$R62,'LISTA DOS ITENS'!$P62,'LISTA DOS ITENS'!$R62)</f>
        <v>635.88</v>
      </c>
      <c r="T62" s="25">
        <v>27.15990388823215</v>
      </c>
      <c r="U62" s="25">
        <f>'LISTA DOS ITENS'!$T62*'LISTA DOS ITENS'!$M62</f>
        <v>81.47971166</v>
      </c>
      <c r="V62" s="56">
        <f t="array" ref="V62">INDEX('RESUMO - LOTES E VMA'!$F$3:$F$181,MATCH('LISTA DOS ITENS'!$D62,'RESUMO - LOTES E VMA'!$A$3:$A$181,0))</f>
        <v>8383.399877</v>
      </c>
      <c r="W62" s="57">
        <f>'LISTA DOS ITENS'!$U62/'LISTA DOS ITENS'!$V62</f>
        <v>0.009719172753</v>
      </c>
      <c r="X62" s="53" t="s">
        <v>53</v>
      </c>
      <c r="Y62" s="53" t="s">
        <v>118</v>
      </c>
      <c r="Z62" s="58" t="str">
        <f>'LISTA DOS ITENS'!$F62&amp;"-"&amp;'LISTA DOS ITENS'!$H62&amp;"-"&amp;'LISTA DOS ITENS'!$J62&amp;"-"&amp;'LISTA DOS ITENS'!$K62&amp;"-"&amp;'LISTA DOS ITENS'!$I62</f>
        <v>10002271-2101-0026-PAR/NAC-#</v>
      </c>
      <c r="AA62" s="59" t="str">
        <f t="array" ref="AA62">INDEX('RESUMO - LOTES E VMA'!$M$3:$M$181,MATCH('LISTA DOS ITENS'!$D62,'RESUMO - LOTES E VMA'!$A$3:$A$181,0))</f>
        <v>Para Leilão</v>
      </c>
      <c r="AB62" s="60">
        <f t="array" ref="AB62">INDEX('RESUMO - LOTES E VMA'!$J$3:$J$181,MATCH('LISTA DOS ITENS'!$D62,'RESUMO - LOTES E VMA'!$A$3:$A$181,0))</f>
        <v>0.08311256764</v>
      </c>
      <c r="AC62" s="29" t="str">
        <f t="array" ref="AC62">INDEX('RESUMO - LOTES E VMA'!$L$3:$L$181,MATCH('LISTA DOS ITENS'!$D62,'RESUMO - LOTES E VMA'!$A$3:$A$181,0))</f>
        <v>1% do Valor de Comparação do VMA</v>
      </c>
      <c r="AD62" s="53" t="str">
        <f>VLOOKUP(Tabela1[[#This Row],[Índice]],[1]Planilha1!$A:$A,1,0)</f>
        <v>#ERROR!</v>
      </c>
    </row>
    <row r="63" ht="15.75" customHeight="1">
      <c r="A63" s="52">
        <v>237787.0</v>
      </c>
      <c r="B63" s="53" t="s">
        <v>70</v>
      </c>
      <c r="C63" s="53" t="s">
        <v>71</v>
      </c>
      <c r="D63" s="22">
        <v>205153.0</v>
      </c>
      <c r="E63" s="53" t="s">
        <v>119</v>
      </c>
      <c r="F63" s="54">
        <v>1.0002271E7</v>
      </c>
      <c r="G63" s="53" t="s">
        <v>135</v>
      </c>
      <c r="H63" s="55">
        <v>2101.0</v>
      </c>
      <c r="I63" s="55" t="s">
        <v>49</v>
      </c>
      <c r="J63" s="55" t="s">
        <v>126</v>
      </c>
      <c r="K63" s="53" t="s">
        <v>117</v>
      </c>
      <c r="L63" s="53"/>
      <c r="M63" s="53">
        <v>3.0</v>
      </c>
      <c r="N63" s="53"/>
      <c r="O63" s="25">
        <v>200.61</v>
      </c>
      <c r="P63" s="25">
        <f>'LISTA DOS ITENS'!$O63*'LISTA DOS ITENS'!$M63</f>
        <v>601.83</v>
      </c>
      <c r="Q63" s="25">
        <v>211.96</v>
      </c>
      <c r="R63" s="25">
        <f>'LISTA DOS ITENS'!$Q63*'LISTA DOS ITENS'!$M63</f>
        <v>635.88</v>
      </c>
      <c r="S63" s="56">
        <f>IF('LISTA DOS ITENS'!$P63&gt;'LISTA DOS ITENS'!$R63,'LISTA DOS ITENS'!$P63,'LISTA DOS ITENS'!$R63)</f>
        <v>635.88</v>
      </c>
      <c r="T63" s="25">
        <v>27.15990388823215</v>
      </c>
      <c r="U63" s="25">
        <f>'LISTA DOS ITENS'!$T63*'LISTA DOS ITENS'!$M63</f>
        <v>81.47971166</v>
      </c>
      <c r="V63" s="56">
        <f t="array" ref="V63">INDEX('RESUMO - LOTES E VMA'!$F$3:$F$181,MATCH('LISTA DOS ITENS'!$D63,'RESUMO - LOTES E VMA'!$A$3:$A$181,0))</f>
        <v>8383.399877</v>
      </c>
      <c r="W63" s="57">
        <f>'LISTA DOS ITENS'!$U63/'LISTA DOS ITENS'!$V63</f>
        <v>0.009719172753</v>
      </c>
      <c r="X63" s="53" t="s">
        <v>53</v>
      </c>
      <c r="Y63" s="53" t="s">
        <v>118</v>
      </c>
      <c r="Z63" s="58" t="str">
        <f>'LISTA DOS ITENS'!$F63&amp;"-"&amp;'LISTA DOS ITENS'!$H63&amp;"-"&amp;'LISTA DOS ITENS'!$J63&amp;"-"&amp;'LISTA DOS ITENS'!$K63&amp;"-"&amp;'LISTA DOS ITENS'!$I63</f>
        <v>10002271-2101-0026-CONS/IAMN-#</v>
      </c>
      <c r="AA63" s="59" t="str">
        <f t="array" ref="AA63">INDEX('RESUMO - LOTES E VMA'!$M$3:$M$181,MATCH('LISTA DOS ITENS'!$D63,'RESUMO - LOTES E VMA'!$A$3:$A$181,0))</f>
        <v>Para Leilão</v>
      </c>
      <c r="AB63" s="60">
        <f t="array" ref="AB63">INDEX('RESUMO - LOTES E VMA'!$J$3:$J$181,MATCH('LISTA DOS ITENS'!$D63,'RESUMO - LOTES E VMA'!$A$3:$A$181,0))</f>
        <v>0.08311256764</v>
      </c>
      <c r="AC63" s="29" t="str">
        <f t="array" ref="AC63">INDEX('RESUMO - LOTES E VMA'!$L$3:$L$181,MATCH('LISTA DOS ITENS'!$D63,'RESUMO - LOTES E VMA'!$A$3:$A$181,0))</f>
        <v>1% do Valor de Comparação do VMA</v>
      </c>
      <c r="AD63" s="53" t="str">
        <f>VLOOKUP(Tabela1[[#This Row],[Índice]],[1]Planilha1!$A:$A,1,0)</f>
        <v>#ERROR!</v>
      </c>
    </row>
    <row r="64" ht="15.75" customHeight="1">
      <c r="A64" s="52">
        <v>237788.0</v>
      </c>
      <c r="B64" s="53" t="s">
        <v>70</v>
      </c>
      <c r="C64" s="53" t="s">
        <v>71</v>
      </c>
      <c r="D64" s="22">
        <v>205153.0</v>
      </c>
      <c r="E64" s="53" t="s">
        <v>119</v>
      </c>
      <c r="F64" s="54">
        <v>1.0002121E7</v>
      </c>
      <c r="G64" s="53" t="s">
        <v>141</v>
      </c>
      <c r="H64" s="55">
        <v>2101.0</v>
      </c>
      <c r="I64" s="55" t="s">
        <v>49</v>
      </c>
      <c r="J64" s="55" t="s">
        <v>126</v>
      </c>
      <c r="K64" s="53" t="s">
        <v>73</v>
      </c>
      <c r="L64" s="53"/>
      <c r="M64" s="53">
        <v>7.0</v>
      </c>
      <c r="N64" s="53"/>
      <c r="O64" s="25">
        <v>71.26</v>
      </c>
      <c r="P64" s="25">
        <f>'LISTA DOS ITENS'!$O64*'LISTA DOS ITENS'!$M64</f>
        <v>498.82</v>
      </c>
      <c r="Q64" s="25">
        <v>128.3267</v>
      </c>
      <c r="R64" s="25">
        <f>'LISTA DOS ITENS'!$Q64*'LISTA DOS ITENS'!$M64</f>
        <v>898.2869</v>
      </c>
      <c r="S64" s="56">
        <f>IF('LISTA DOS ITENS'!$P64&gt;'LISTA DOS ITENS'!$R64,'LISTA DOS ITENS'!$P64,'LISTA DOS ITENS'!$R64)</f>
        <v>898.2869</v>
      </c>
      <c r="T64" s="25">
        <v>11.959418687485622</v>
      </c>
      <c r="U64" s="25">
        <f>'LISTA DOS ITENS'!$T64*'LISTA DOS ITENS'!$M64</f>
        <v>83.71593081</v>
      </c>
      <c r="V64" s="56">
        <f t="array" ref="V64">INDEX('RESUMO - LOTES E VMA'!$F$3:$F$181,MATCH('LISTA DOS ITENS'!$D64,'RESUMO - LOTES E VMA'!$A$3:$A$181,0))</f>
        <v>8383.399877</v>
      </c>
      <c r="W64" s="57">
        <f>'LISTA DOS ITENS'!$U64/'LISTA DOS ITENS'!$V64</f>
        <v>0.009985916459</v>
      </c>
      <c r="X64" s="53" t="s">
        <v>53</v>
      </c>
      <c r="Y64" s="53" t="s">
        <v>118</v>
      </c>
      <c r="Z64" s="58" t="str">
        <f>'LISTA DOS ITENS'!$F64&amp;"-"&amp;'LISTA DOS ITENS'!$H64&amp;"-"&amp;'LISTA DOS ITENS'!$J64&amp;"-"&amp;'LISTA DOS ITENS'!$K64&amp;"-"&amp;'LISTA DOS ITENS'!$I64</f>
        <v>10002121-2101-0026-CONS/NAC-#</v>
      </c>
      <c r="AA64" s="59" t="str">
        <f t="array" ref="AA64">INDEX('RESUMO - LOTES E VMA'!$M$3:$M$181,MATCH('LISTA DOS ITENS'!$D64,'RESUMO - LOTES E VMA'!$A$3:$A$181,0))</f>
        <v>Para Leilão</v>
      </c>
      <c r="AB64" s="60">
        <f t="array" ref="AB64">INDEX('RESUMO - LOTES E VMA'!$J$3:$J$181,MATCH('LISTA DOS ITENS'!$D64,'RESUMO - LOTES E VMA'!$A$3:$A$181,0))</f>
        <v>0.08311256764</v>
      </c>
      <c r="AC64" s="29" t="str">
        <f t="array" ref="AC64">INDEX('RESUMO - LOTES E VMA'!$L$3:$L$181,MATCH('LISTA DOS ITENS'!$D64,'RESUMO - LOTES E VMA'!$A$3:$A$181,0))</f>
        <v>1% do Valor de Comparação do VMA</v>
      </c>
      <c r="AD64" s="53" t="str">
        <f>VLOOKUP(Tabela1[[#This Row],[Índice]],[1]Planilha1!$A:$A,1,0)</f>
        <v>#ERROR!</v>
      </c>
    </row>
    <row r="65" ht="15.75" customHeight="1">
      <c r="A65" s="52">
        <v>237789.0</v>
      </c>
      <c r="B65" s="53" t="s">
        <v>70</v>
      </c>
      <c r="C65" s="53" t="s">
        <v>71</v>
      </c>
      <c r="D65" s="22">
        <v>205153.0</v>
      </c>
      <c r="E65" s="53" t="s">
        <v>119</v>
      </c>
      <c r="F65" s="54">
        <v>1.0001996E7</v>
      </c>
      <c r="G65" s="53" t="s">
        <v>142</v>
      </c>
      <c r="H65" s="55">
        <v>2101.0</v>
      </c>
      <c r="I65" s="55" t="s">
        <v>49</v>
      </c>
      <c r="J65" s="55" t="s">
        <v>126</v>
      </c>
      <c r="K65" s="53" t="s">
        <v>73</v>
      </c>
      <c r="L65" s="53"/>
      <c r="M65" s="53">
        <v>2.0</v>
      </c>
      <c r="N65" s="53"/>
      <c r="O65" s="25">
        <v>217.63</v>
      </c>
      <c r="P65" s="25">
        <f>'LISTA DOS ITENS'!$O65*'LISTA DOS ITENS'!$M65</f>
        <v>435.26</v>
      </c>
      <c r="Q65" s="25">
        <v>217.63</v>
      </c>
      <c r="R65" s="25">
        <f>'LISTA DOS ITENS'!$Q65*'LISTA DOS ITENS'!$M65</f>
        <v>435.26</v>
      </c>
      <c r="S65" s="56">
        <f>IF('LISTA DOS ITENS'!$P65&gt;'LISTA DOS ITENS'!$R65,'LISTA DOS ITENS'!$P65,'LISTA DOS ITENS'!$R65)</f>
        <v>435.26</v>
      </c>
      <c r="T65" s="25">
        <v>10.878553633744524</v>
      </c>
      <c r="U65" s="25">
        <f>'LISTA DOS ITENS'!$T65*'LISTA DOS ITENS'!$M65</f>
        <v>21.75710727</v>
      </c>
      <c r="V65" s="56">
        <f t="array" ref="V65">INDEX('RESUMO - LOTES E VMA'!$F$3:$F$181,MATCH('LISTA DOS ITENS'!$D65,'RESUMO - LOTES E VMA'!$A$3:$A$181,0))</f>
        <v>8383.399877</v>
      </c>
      <c r="W65" s="57">
        <f>'LISTA DOS ITENS'!$U65/'LISTA DOS ITENS'!$V65</f>
        <v>0.002595260585</v>
      </c>
      <c r="X65" s="53" t="s">
        <v>53</v>
      </c>
      <c r="Y65" s="53" t="s">
        <v>118</v>
      </c>
      <c r="Z65" s="58" t="str">
        <f>'LISTA DOS ITENS'!$F65&amp;"-"&amp;'LISTA DOS ITENS'!$H65&amp;"-"&amp;'LISTA DOS ITENS'!$J65&amp;"-"&amp;'LISTA DOS ITENS'!$K65&amp;"-"&amp;'LISTA DOS ITENS'!$I65</f>
        <v>10001996-2101-0026-CONS/NAC-#</v>
      </c>
      <c r="AA65" s="59" t="str">
        <f t="array" ref="AA65">INDEX('RESUMO - LOTES E VMA'!$M$3:$M$181,MATCH('LISTA DOS ITENS'!$D65,'RESUMO - LOTES E VMA'!$A$3:$A$181,0))</f>
        <v>Para Leilão</v>
      </c>
      <c r="AB65" s="60">
        <f t="array" ref="AB65">INDEX('RESUMO - LOTES E VMA'!$J$3:$J$181,MATCH('LISTA DOS ITENS'!$D65,'RESUMO - LOTES E VMA'!$A$3:$A$181,0))</f>
        <v>0.08311256764</v>
      </c>
      <c r="AC65" s="29" t="str">
        <f t="array" ref="AC65">INDEX('RESUMO - LOTES E VMA'!$L$3:$L$181,MATCH('LISTA DOS ITENS'!$D65,'RESUMO - LOTES E VMA'!$A$3:$A$181,0))</f>
        <v>1% do Valor de Comparação do VMA</v>
      </c>
      <c r="AD65" s="53" t="str">
        <f>VLOOKUP(Tabela1[[#This Row],[Índice]],[1]Planilha1!$A:$A,1,0)</f>
        <v>#ERROR!</v>
      </c>
    </row>
    <row r="66" ht="15.75" customHeight="1">
      <c r="A66" s="52">
        <v>237790.0</v>
      </c>
      <c r="B66" s="53" t="s">
        <v>70</v>
      </c>
      <c r="C66" s="53" t="s">
        <v>71</v>
      </c>
      <c r="D66" s="22">
        <v>205153.0</v>
      </c>
      <c r="E66" s="53" t="s">
        <v>119</v>
      </c>
      <c r="F66" s="54">
        <v>1.0256233E7</v>
      </c>
      <c r="G66" s="53" t="s">
        <v>132</v>
      </c>
      <c r="H66" s="55">
        <v>2101.0</v>
      </c>
      <c r="I66" s="55" t="s">
        <v>143</v>
      </c>
      <c r="J66" s="55" t="s">
        <v>126</v>
      </c>
      <c r="K66" s="53" t="s">
        <v>73</v>
      </c>
      <c r="L66" s="53"/>
      <c r="M66" s="53">
        <v>2.0</v>
      </c>
      <c r="N66" s="53"/>
      <c r="O66" s="25">
        <v>158.81</v>
      </c>
      <c r="P66" s="25">
        <f>'LISTA DOS ITENS'!$O66*'LISTA DOS ITENS'!$M66</f>
        <v>317.62</v>
      </c>
      <c r="Q66" s="25">
        <v>158.81</v>
      </c>
      <c r="R66" s="25">
        <f>'LISTA DOS ITENS'!$Q66*'LISTA DOS ITENS'!$M66</f>
        <v>317.62</v>
      </c>
      <c r="S66" s="56">
        <f>IF('LISTA DOS ITENS'!$P66&gt;'LISTA DOS ITENS'!$R66,'LISTA DOS ITENS'!$P66,'LISTA DOS ITENS'!$R66)</f>
        <v>317.62</v>
      </c>
      <c r="T66" s="25">
        <v>20.34942600721904</v>
      </c>
      <c r="U66" s="25">
        <f>'LISTA DOS ITENS'!$T66*'LISTA DOS ITENS'!$M66</f>
        <v>40.69885201</v>
      </c>
      <c r="V66" s="56">
        <f t="array" ref="V66">INDEX('RESUMO - LOTES E VMA'!$F$3:$F$181,MATCH('LISTA DOS ITENS'!$D66,'RESUMO - LOTES E VMA'!$A$3:$A$181,0))</f>
        <v>8383.399877</v>
      </c>
      <c r="W66" s="57">
        <f>'LISTA DOS ITENS'!$U66/'LISTA DOS ITENS'!$V66</f>
        <v>0.004854695304</v>
      </c>
      <c r="X66" s="53" t="s">
        <v>53</v>
      </c>
      <c r="Y66" s="53" t="s">
        <v>118</v>
      </c>
      <c r="Z66" s="58" t="str">
        <f>'LISTA DOS ITENS'!$F66&amp;"-"&amp;'LISTA DOS ITENS'!$H66&amp;"-"&amp;'LISTA DOS ITENS'!$J66&amp;"-"&amp;'LISTA DOS ITENS'!$K66&amp;"-"&amp;'LISTA DOS ITENS'!$I66</f>
        <v>10256233-2101-0026-CONS/NAC-OP-3514-20-902-MRP</v>
      </c>
      <c r="AA66" s="59" t="str">
        <f t="array" ref="AA66">INDEX('RESUMO - LOTES E VMA'!$M$3:$M$181,MATCH('LISTA DOS ITENS'!$D66,'RESUMO - LOTES E VMA'!$A$3:$A$181,0))</f>
        <v>Para Leilão</v>
      </c>
      <c r="AB66" s="60">
        <f t="array" ref="AB66">INDEX('RESUMO - LOTES E VMA'!$J$3:$J$181,MATCH('LISTA DOS ITENS'!$D66,'RESUMO - LOTES E VMA'!$A$3:$A$181,0))</f>
        <v>0.08311256764</v>
      </c>
      <c r="AC66" s="29" t="str">
        <f t="array" ref="AC66">INDEX('RESUMO - LOTES E VMA'!$L$3:$L$181,MATCH('LISTA DOS ITENS'!$D66,'RESUMO - LOTES E VMA'!$A$3:$A$181,0))</f>
        <v>1% do Valor de Comparação do VMA</v>
      </c>
      <c r="AD66" s="53" t="str">
        <f>VLOOKUP(Tabela1[[#This Row],[Índice]],[1]Planilha1!$A:$A,1,0)</f>
        <v>#ERROR!</v>
      </c>
    </row>
    <row r="67" ht="15.75" customHeight="1">
      <c r="A67" s="52">
        <v>237791.0</v>
      </c>
      <c r="B67" s="53" t="s">
        <v>70</v>
      </c>
      <c r="C67" s="53" t="s">
        <v>71</v>
      </c>
      <c r="D67" s="22">
        <v>205153.0</v>
      </c>
      <c r="E67" s="53" t="s">
        <v>119</v>
      </c>
      <c r="F67" s="54">
        <v>1.0991377E7</v>
      </c>
      <c r="G67" s="53" t="s">
        <v>144</v>
      </c>
      <c r="H67" s="55">
        <v>2101.0</v>
      </c>
      <c r="I67" s="55" t="s">
        <v>49</v>
      </c>
      <c r="J67" s="55" t="s">
        <v>121</v>
      </c>
      <c r="K67" s="53" t="s">
        <v>73</v>
      </c>
      <c r="L67" s="53"/>
      <c r="M67" s="53">
        <v>1.0</v>
      </c>
      <c r="N67" s="53"/>
      <c r="O67" s="25">
        <v>439.76</v>
      </c>
      <c r="P67" s="25">
        <f>'LISTA DOS ITENS'!$O67*'LISTA DOS ITENS'!$M67</f>
        <v>439.76</v>
      </c>
      <c r="Q67" s="25">
        <v>1025.31</v>
      </c>
      <c r="R67" s="25">
        <f>'LISTA DOS ITENS'!$Q67*'LISTA DOS ITENS'!$M67</f>
        <v>1025.31</v>
      </c>
      <c r="S67" s="56">
        <f>IF('LISTA DOS ITENS'!$P67&gt;'LISTA DOS ITENS'!$R67,'LISTA DOS ITENS'!$P67,'LISTA DOS ITENS'!$R67)</f>
        <v>1025.31</v>
      </c>
      <c r="T67" s="25">
        <v>131.38007669203296</v>
      </c>
      <c r="U67" s="25">
        <f>'LISTA DOS ITENS'!$T67*'LISTA DOS ITENS'!$M67</f>
        <v>131.3800767</v>
      </c>
      <c r="V67" s="56">
        <f t="array" ref="V67">INDEX('RESUMO - LOTES E VMA'!$F$3:$F$181,MATCH('LISTA DOS ITENS'!$D67,'RESUMO - LOTES E VMA'!$A$3:$A$181,0))</f>
        <v>8383.399877</v>
      </c>
      <c r="W67" s="57">
        <f>'LISTA DOS ITENS'!$U67/'LISTA DOS ITENS'!$V67</f>
        <v>0.01567145533</v>
      </c>
      <c r="X67" s="53" t="s">
        <v>53</v>
      </c>
      <c r="Y67" s="53" t="s">
        <v>118</v>
      </c>
      <c r="Z67" s="58" t="str">
        <f>'LISTA DOS ITENS'!$F67&amp;"-"&amp;'LISTA DOS ITENS'!$H67&amp;"-"&amp;'LISTA DOS ITENS'!$J67&amp;"-"&amp;'LISTA DOS ITENS'!$K67&amp;"-"&amp;'LISTA DOS ITENS'!$I67</f>
        <v>10991377-2101-A026-CONS/NAC-#</v>
      </c>
      <c r="AA67" s="59" t="str">
        <f t="array" ref="AA67">INDEX('RESUMO - LOTES E VMA'!$M$3:$M$181,MATCH('LISTA DOS ITENS'!$D67,'RESUMO - LOTES E VMA'!$A$3:$A$181,0))</f>
        <v>Para Leilão</v>
      </c>
      <c r="AB67" s="60">
        <f t="array" ref="AB67">INDEX('RESUMO - LOTES E VMA'!$J$3:$J$181,MATCH('LISTA DOS ITENS'!$D67,'RESUMO - LOTES E VMA'!$A$3:$A$181,0))</f>
        <v>0.08311256764</v>
      </c>
      <c r="AC67" s="29" t="str">
        <f t="array" ref="AC67">INDEX('RESUMO - LOTES E VMA'!$L$3:$L$181,MATCH('LISTA DOS ITENS'!$D67,'RESUMO - LOTES E VMA'!$A$3:$A$181,0))</f>
        <v>1% do Valor de Comparação do VMA</v>
      </c>
      <c r="AD67" s="53" t="str">
        <f>VLOOKUP(Tabela1[[#This Row],[Índice]],[1]Planilha1!$A:$A,1,0)</f>
        <v>#ERROR!</v>
      </c>
    </row>
    <row r="68" ht="15.75" customHeight="1">
      <c r="A68" s="52">
        <v>237792.0</v>
      </c>
      <c r="B68" s="53" t="s">
        <v>70</v>
      </c>
      <c r="C68" s="53" t="s">
        <v>71</v>
      </c>
      <c r="D68" s="22">
        <v>205153.0</v>
      </c>
      <c r="E68" s="53" t="s">
        <v>119</v>
      </c>
      <c r="F68" s="54">
        <v>1.0256233E7</v>
      </c>
      <c r="G68" s="53" t="s">
        <v>132</v>
      </c>
      <c r="H68" s="55">
        <v>2101.0</v>
      </c>
      <c r="I68" s="55" t="s">
        <v>145</v>
      </c>
      <c r="J68" s="55" t="s">
        <v>126</v>
      </c>
      <c r="K68" s="53" t="s">
        <v>80</v>
      </c>
      <c r="L68" s="53"/>
      <c r="M68" s="53">
        <v>2.0</v>
      </c>
      <c r="N68" s="53"/>
      <c r="O68" s="25">
        <v>128.35</v>
      </c>
      <c r="P68" s="25">
        <f>'LISTA DOS ITENS'!$O68*'LISTA DOS ITENS'!$M68</f>
        <v>256.7</v>
      </c>
      <c r="Q68" s="25">
        <v>158.81</v>
      </c>
      <c r="R68" s="25">
        <f>'LISTA DOS ITENS'!$Q68*'LISTA DOS ITENS'!$M68</f>
        <v>317.62</v>
      </c>
      <c r="S68" s="56">
        <f>IF('LISTA DOS ITENS'!$P68&gt;'LISTA DOS ITENS'!$R68,'LISTA DOS ITENS'!$P68,'LISTA DOS ITENS'!$R68)</f>
        <v>317.62</v>
      </c>
      <c r="T68" s="25">
        <v>20.34942600721904</v>
      </c>
      <c r="U68" s="25">
        <f>'LISTA DOS ITENS'!$T68*'LISTA DOS ITENS'!$M68</f>
        <v>40.69885201</v>
      </c>
      <c r="V68" s="56">
        <f t="array" ref="V68">INDEX('RESUMO - LOTES E VMA'!$F$3:$F$181,MATCH('LISTA DOS ITENS'!$D68,'RESUMO - LOTES E VMA'!$A$3:$A$181,0))</f>
        <v>8383.399877</v>
      </c>
      <c r="W68" s="57">
        <f>'LISTA DOS ITENS'!$U68/'LISTA DOS ITENS'!$V68</f>
        <v>0.004854695304</v>
      </c>
      <c r="X68" s="53" t="s">
        <v>53</v>
      </c>
      <c r="Y68" s="53" t="s">
        <v>118</v>
      </c>
      <c r="Z68" s="58" t="str">
        <f>'LISTA DOS ITENS'!$F68&amp;"-"&amp;'LISTA DOS ITENS'!$H68&amp;"-"&amp;'LISTA DOS ITENS'!$J68&amp;"-"&amp;'LISTA DOS ITENS'!$K68&amp;"-"&amp;'LISTA DOS ITENS'!$I68</f>
        <v>10256233-2101-0026-IMOB/NAC-IN-3400-15-002-MRP</v>
      </c>
      <c r="AA68" s="59" t="str">
        <f t="array" ref="AA68">INDEX('RESUMO - LOTES E VMA'!$M$3:$M$181,MATCH('LISTA DOS ITENS'!$D68,'RESUMO - LOTES E VMA'!$A$3:$A$181,0))</f>
        <v>Para Leilão</v>
      </c>
      <c r="AB68" s="60">
        <f t="array" ref="AB68">INDEX('RESUMO - LOTES E VMA'!$J$3:$J$181,MATCH('LISTA DOS ITENS'!$D68,'RESUMO - LOTES E VMA'!$A$3:$A$181,0))</f>
        <v>0.08311256764</v>
      </c>
      <c r="AC68" s="29" t="str">
        <f t="array" ref="AC68">INDEX('RESUMO - LOTES E VMA'!$L$3:$L$181,MATCH('LISTA DOS ITENS'!$D68,'RESUMO - LOTES E VMA'!$A$3:$A$181,0))</f>
        <v>1% do Valor de Comparação do VMA</v>
      </c>
      <c r="AD68" s="53" t="str">
        <f>VLOOKUP(Tabela1[[#This Row],[Índice]],[1]Planilha1!$A:$A,1,0)</f>
        <v>#ERROR!</v>
      </c>
    </row>
    <row r="69" ht="15.75" customHeight="1">
      <c r="A69" s="52">
        <v>237793.0</v>
      </c>
      <c r="B69" s="53" t="s">
        <v>70</v>
      </c>
      <c r="C69" s="53" t="s">
        <v>71</v>
      </c>
      <c r="D69" s="22">
        <v>205153.0</v>
      </c>
      <c r="E69" s="53" t="s">
        <v>119</v>
      </c>
      <c r="F69" s="54">
        <v>1.0256233E7</v>
      </c>
      <c r="G69" s="53" t="s">
        <v>132</v>
      </c>
      <c r="H69" s="55">
        <v>2101.0</v>
      </c>
      <c r="I69" s="55" t="s">
        <v>146</v>
      </c>
      <c r="J69" s="55" t="s">
        <v>126</v>
      </c>
      <c r="K69" s="53" t="s">
        <v>80</v>
      </c>
      <c r="L69" s="53"/>
      <c r="M69" s="53">
        <v>2.0</v>
      </c>
      <c r="N69" s="53"/>
      <c r="O69" s="25">
        <v>128.35</v>
      </c>
      <c r="P69" s="25">
        <f>'LISTA DOS ITENS'!$O69*'LISTA DOS ITENS'!$M69</f>
        <v>256.7</v>
      </c>
      <c r="Q69" s="25">
        <v>158.81</v>
      </c>
      <c r="R69" s="25">
        <f>'LISTA DOS ITENS'!$Q69*'LISTA DOS ITENS'!$M69</f>
        <v>317.62</v>
      </c>
      <c r="S69" s="56">
        <f>IF('LISTA DOS ITENS'!$P69&gt;'LISTA DOS ITENS'!$R69,'LISTA DOS ITENS'!$P69,'LISTA DOS ITENS'!$R69)</f>
        <v>317.62</v>
      </c>
      <c r="T69" s="25">
        <v>20.34942600721904</v>
      </c>
      <c r="U69" s="25">
        <f>'LISTA DOS ITENS'!$T69*'LISTA DOS ITENS'!$M69</f>
        <v>40.69885201</v>
      </c>
      <c r="V69" s="56">
        <f t="array" ref="V69">INDEX('RESUMO - LOTES E VMA'!$F$3:$F$181,MATCH('LISTA DOS ITENS'!$D69,'RESUMO - LOTES E VMA'!$A$3:$A$181,0))</f>
        <v>8383.399877</v>
      </c>
      <c r="W69" s="57">
        <f>'LISTA DOS ITENS'!$U69/'LISTA DOS ITENS'!$V69</f>
        <v>0.004854695304</v>
      </c>
      <c r="X69" s="53" t="s">
        <v>53</v>
      </c>
      <c r="Y69" s="53" t="s">
        <v>118</v>
      </c>
      <c r="Z69" s="58" t="str">
        <f>'LISTA DOS ITENS'!$F69&amp;"-"&amp;'LISTA DOS ITENS'!$H69&amp;"-"&amp;'LISTA DOS ITENS'!$J69&amp;"-"&amp;'LISTA DOS ITENS'!$K69&amp;"-"&amp;'LISTA DOS ITENS'!$I69</f>
        <v>10256233-2101-0026-IMOB/NAC-JP-3553-12-001-MRP</v>
      </c>
      <c r="AA69" s="59" t="str">
        <f t="array" ref="AA69">INDEX('RESUMO - LOTES E VMA'!$M$3:$M$181,MATCH('LISTA DOS ITENS'!$D69,'RESUMO - LOTES E VMA'!$A$3:$A$181,0))</f>
        <v>Para Leilão</v>
      </c>
      <c r="AB69" s="60">
        <f t="array" ref="AB69">INDEX('RESUMO - LOTES E VMA'!$J$3:$J$181,MATCH('LISTA DOS ITENS'!$D69,'RESUMO - LOTES E VMA'!$A$3:$A$181,0))</f>
        <v>0.08311256764</v>
      </c>
      <c r="AC69" s="29" t="str">
        <f t="array" ref="AC69">INDEX('RESUMO - LOTES E VMA'!$L$3:$L$181,MATCH('LISTA DOS ITENS'!$D69,'RESUMO - LOTES E VMA'!$A$3:$A$181,0))</f>
        <v>1% do Valor de Comparação do VMA</v>
      </c>
      <c r="AD69" s="53" t="str">
        <f>VLOOKUP(Tabela1[[#This Row],[Índice]],[1]Planilha1!$A:$A,1,0)</f>
        <v>#ERROR!</v>
      </c>
    </row>
    <row r="70" ht="15.75" customHeight="1">
      <c r="A70" s="52">
        <v>237794.0</v>
      </c>
      <c r="B70" s="53" t="s">
        <v>70</v>
      </c>
      <c r="C70" s="53" t="s">
        <v>71</v>
      </c>
      <c r="D70" s="22">
        <v>205153.0</v>
      </c>
      <c r="E70" s="53" t="s">
        <v>119</v>
      </c>
      <c r="F70" s="54">
        <v>1.0256233E7</v>
      </c>
      <c r="G70" s="53" t="s">
        <v>132</v>
      </c>
      <c r="H70" s="55">
        <v>2101.0</v>
      </c>
      <c r="I70" s="55" t="s">
        <v>146</v>
      </c>
      <c r="J70" s="55" t="s">
        <v>126</v>
      </c>
      <c r="K70" s="53" t="s">
        <v>125</v>
      </c>
      <c r="L70" s="53"/>
      <c r="M70" s="53">
        <v>2.0</v>
      </c>
      <c r="N70" s="53"/>
      <c r="O70" s="25">
        <v>126.32</v>
      </c>
      <c r="P70" s="25">
        <f>'LISTA DOS ITENS'!$O70*'LISTA DOS ITENS'!$M70</f>
        <v>252.64</v>
      </c>
      <c r="Q70" s="25">
        <v>158.81</v>
      </c>
      <c r="R70" s="25">
        <f>'LISTA DOS ITENS'!$Q70*'LISTA DOS ITENS'!$M70</f>
        <v>317.62</v>
      </c>
      <c r="S70" s="56">
        <f>IF('LISTA DOS ITENS'!$P70&gt;'LISTA DOS ITENS'!$R70,'LISTA DOS ITENS'!$P70,'LISTA DOS ITENS'!$R70)</f>
        <v>317.62</v>
      </c>
      <c r="T70" s="25">
        <v>20.34942600721904</v>
      </c>
      <c r="U70" s="25">
        <f>'LISTA DOS ITENS'!$T70*'LISTA DOS ITENS'!$M70</f>
        <v>40.69885201</v>
      </c>
      <c r="V70" s="56">
        <f t="array" ref="V70">INDEX('RESUMO - LOTES E VMA'!$F$3:$F$181,MATCH('LISTA DOS ITENS'!$D70,'RESUMO - LOTES E VMA'!$A$3:$A$181,0))</f>
        <v>8383.399877</v>
      </c>
      <c r="W70" s="57">
        <f>'LISTA DOS ITENS'!$U70/'LISTA DOS ITENS'!$V70</f>
        <v>0.004854695304</v>
      </c>
      <c r="X70" s="53" t="s">
        <v>53</v>
      </c>
      <c r="Y70" s="53" t="s">
        <v>118</v>
      </c>
      <c r="Z70" s="58" t="str">
        <f>'LISTA DOS ITENS'!$F70&amp;"-"&amp;'LISTA DOS ITENS'!$H70&amp;"-"&amp;'LISTA DOS ITENS'!$J70&amp;"-"&amp;'LISTA DOS ITENS'!$K70&amp;"-"&amp;'LISTA DOS ITENS'!$I70</f>
        <v>10256233-2101-0026-PAR/NAC-JP-3553-12-001-MRP</v>
      </c>
      <c r="AA70" s="59" t="str">
        <f t="array" ref="AA70">INDEX('RESUMO - LOTES E VMA'!$M$3:$M$181,MATCH('LISTA DOS ITENS'!$D70,'RESUMO - LOTES E VMA'!$A$3:$A$181,0))</f>
        <v>Para Leilão</v>
      </c>
      <c r="AB70" s="60">
        <f t="array" ref="AB70">INDEX('RESUMO - LOTES E VMA'!$J$3:$J$181,MATCH('LISTA DOS ITENS'!$D70,'RESUMO - LOTES E VMA'!$A$3:$A$181,0))</f>
        <v>0.08311256764</v>
      </c>
      <c r="AC70" s="29" t="str">
        <f t="array" ref="AC70">INDEX('RESUMO - LOTES E VMA'!$L$3:$L$181,MATCH('LISTA DOS ITENS'!$D70,'RESUMO - LOTES E VMA'!$A$3:$A$181,0))</f>
        <v>1% do Valor de Comparação do VMA</v>
      </c>
      <c r="AD70" s="53" t="str">
        <f>VLOOKUP(Tabela1[[#This Row],[Índice]],[1]Planilha1!$A:$A,1,0)</f>
        <v>#ERROR!</v>
      </c>
    </row>
    <row r="71" ht="15.75" customHeight="1">
      <c r="A71" s="52">
        <v>237795.0</v>
      </c>
      <c r="B71" s="53" t="s">
        <v>70</v>
      </c>
      <c r="C71" s="53" t="s">
        <v>71</v>
      </c>
      <c r="D71" s="22">
        <v>205153.0</v>
      </c>
      <c r="E71" s="53" t="s">
        <v>119</v>
      </c>
      <c r="F71" s="54">
        <v>1.0002271E7</v>
      </c>
      <c r="G71" s="53" t="s">
        <v>135</v>
      </c>
      <c r="H71" s="55">
        <v>2220.0</v>
      </c>
      <c r="I71" s="55" t="s">
        <v>49</v>
      </c>
      <c r="J71" s="55" t="s">
        <v>126</v>
      </c>
      <c r="K71" s="53" t="s">
        <v>73</v>
      </c>
      <c r="L71" s="53"/>
      <c r="M71" s="53">
        <v>1.0</v>
      </c>
      <c r="N71" s="53"/>
      <c r="O71" s="25">
        <v>200.45</v>
      </c>
      <c r="P71" s="25">
        <f>'LISTA DOS ITENS'!$O71*'LISTA DOS ITENS'!$M71</f>
        <v>200.45</v>
      </c>
      <c r="Q71" s="25">
        <v>211.96</v>
      </c>
      <c r="R71" s="25">
        <f>'LISTA DOS ITENS'!$Q71*'LISTA DOS ITENS'!$M71</f>
        <v>211.96</v>
      </c>
      <c r="S71" s="56">
        <f>IF('LISTA DOS ITENS'!$P71&gt;'LISTA DOS ITENS'!$R71,'LISTA DOS ITENS'!$P71,'LISTA DOS ITENS'!$R71)</f>
        <v>211.96</v>
      </c>
      <c r="T71" s="25">
        <v>27.15990388823215</v>
      </c>
      <c r="U71" s="25">
        <f>'LISTA DOS ITENS'!$T71*'LISTA DOS ITENS'!$M71</f>
        <v>27.15990389</v>
      </c>
      <c r="V71" s="56">
        <f t="array" ref="V71">INDEX('RESUMO - LOTES E VMA'!$F$3:$F$181,MATCH('LISTA DOS ITENS'!$D71,'RESUMO - LOTES E VMA'!$A$3:$A$181,0))</f>
        <v>8383.399877</v>
      </c>
      <c r="W71" s="57">
        <f>'LISTA DOS ITENS'!$U71/'LISTA DOS ITENS'!$V71</f>
        <v>0.003239724251</v>
      </c>
      <c r="X71" s="53" t="s">
        <v>53</v>
      </c>
      <c r="Y71" s="53" t="s">
        <v>118</v>
      </c>
      <c r="Z71" s="58" t="str">
        <f>'LISTA DOS ITENS'!$F71&amp;"-"&amp;'LISTA DOS ITENS'!$H71&amp;"-"&amp;'LISTA DOS ITENS'!$J71&amp;"-"&amp;'LISTA DOS ITENS'!$K71&amp;"-"&amp;'LISTA DOS ITENS'!$I71</f>
        <v>10002271-2220-0026-CONS/NAC-#</v>
      </c>
      <c r="AA71" s="59" t="str">
        <f t="array" ref="AA71">INDEX('RESUMO - LOTES E VMA'!$M$3:$M$181,MATCH('LISTA DOS ITENS'!$D71,'RESUMO - LOTES E VMA'!$A$3:$A$181,0))</f>
        <v>Para Leilão</v>
      </c>
      <c r="AB71" s="60">
        <f t="array" ref="AB71">INDEX('RESUMO - LOTES E VMA'!$J$3:$J$181,MATCH('LISTA DOS ITENS'!$D71,'RESUMO - LOTES E VMA'!$A$3:$A$181,0))</f>
        <v>0.08311256764</v>
      </c>
      <c r="AC71" s="29" t="str">
        <f t="array" ref="AC71">INDEX('RESUMO - LOTES E VMA'!$L$3:$L$181,MATCH('LISTA DOS ITENS'!$D71,'RESUMO - LOTES E VMA'!$A$3:$A$181,0))</f>
        <v>1% do Valor de Comparação do VMA</v>
      </c>
      <c r="AD71" s="53" t="str">
        <f>VLOOKUP(Tabela1[[#This Row],[Índice]],[1]Planilha1!$A:$A,1,0)</f>
        <v>#ERROR!</v>
      </c>
    </row>
    <row r="72" ht="15.75" customHeight="1">
      <c r="A72" s="52">
        <v>237796.0</v>
      </c>
      <c r="B72" s="53" t="s">
        <v>70</v>
      </c>
      <c r="C72" s="53" t="s">
        <v>71</v>
      </c>
      <c r="D72" s="22">
        <v>205153.0</v>
      </c>
      <c r="E72" s="53" t="s">
        <v>119</v>
      </c>
      <c r="F72" s="54">
        <v>1.0002271E7</v>
      </c>
      <c r="G72" s="53" t="s">
        <v>135</v>
      </c>
      <c r="H72" s="55">
        <v>2101.0</v>
      </c>
      <c r="I72" s="55" t="s">
        <v>49</v>
      </c>
      <c r="J72" s="55" t="s">
        <v>126</v>
      </c>
      <c r="K72" s="53" t="s">
        <v>73</v>
      </c>
      <c r="L72" s="53"/>
      <c r="M72" s="53">
        <v>1.0</v>
      </c>
      <c r="N72" s="53"/>
      <c r="O72" s="25">
        <v>200.45</v>
      </c>
      <c r="P72" s="25">
        <f>'LISTA DOS ITENS'!$O72*'LISTA DOS ITENS'!$M72</f>
        <v>200.45</v>
      </c>
      <c r="Q72" s="25">
        <v>211.96</v>
      </c>
      <c r="R72" s="25">
        <f>'LISTA DOS ITENS'!$Q72*'LISTA DOS ITENS'!$M72</f>
        <v>211.96</v>
      </c>
      <c r="S72" s="56">
        <f>IF('LISTA DOS ITENS'!$P72&gt;'LISTA DOS ITENS'!$R72,'LISTA DOS ITENS'!$P72,'LISTA DOS ITENS'!$R72)</f>
        <v>211.96</v>
      </c>
      <c r="T72" s="25">
        <v>27.15990388823215</v>
      </c>
      <c r="U72" s="25">
        <f>'LISTA DOS ITENS'!$T72*'LISTA DOS ITENS'!$M72</f>
        <v>27.15990389</v>
      </c>
      <c r="V72" s="56">
        <f t="array" ref="V72">INDEX('RESUMO - LOTES E VMA'!$F$3:$F$181,MATCH('LISTA DOS ITENS'!$D72,'RESUMO - LOTES E VMA'!$A$3:$A$181,0))</f>
        <v>8383.399877</v>
      </c>
      <c r="W72" s="57">
        <f>'LISTA DOS ITENS'!$U72/'LISTA DOS ITENS'!$V72</f>
        <v>0.003239724251</v>
      </c>
      <c r="X72" s="53" t="s">
        <v>53</v>
      </c>
      <c r="Y72" s="53" t="s">
        <v>118</v>
      </c>
      <c r="Z72" s="58" t="str">
        <f>'LISTA DOS ITENS'!$F72&amp;"-"&amp;'LISTA DOS ITENS'!$H72&amp;"-"&amp;'LISTA DOS ITENS'!$J72&amp;"-"&amp;'LISTA DOS ITENS'!$K72&amp;"-"&amp;'LISTA DOS ITENS'!$I72</f>
        <v>10002271-2101-0026-CONS/NAC-#</v>
      </c>
      <c r="AA72" s="59" t="str">
        <f t="array" ref="AA72">INDEX('RESUMO - LOTES E VMA'!$M$3:$M$181,MATCH('LISTA DOS ITENS'!$D72,'RESUMO - LOTES E VMA'!$A$3:$A$181,0))</f>
        <v>Para Leilão</v>
      </c>
      <c r="AB72" s="60">
        <f t="array" ref="AB72">INDEX('RESUMO - LOTES E VMA'!$J$3:$J$181,MATCH('LISTA DOS ITENS'!$D72,'RESUMO - LOTES E VMA'!$A$3:$A$181,0))</f>
        <v>0.08311256764</v>
      </c>
      <c r="AC72" s="29" t="str">
        <f t="array" ref="AC72">INDEX('RESUMO - LOTES E VMA'!$L$3:$L$181,MATCH('LISTA DOS ITENS'!$D72,'RESUMO - LOTES E VMA'!$A$3:$A$181,0))</f>
        <v>1% do Valor de Comparação do VMA</v>
      </c>
      <c r="AD72" s="53" t="str">
        <f>VLOOKUP(Tabela1[[#This Row],[Índice]],[1]Planilha1!$A:$A,1,0)</f>
        <v>#ERROR!</v>
      </c>
    </row>
    <row r="73" ht="15.75" customHeight="1">
      <c r="A73" s="52">
        <v>237797.0</v>
      </c>
      <c r="B73" s="53" t="s">
        <v>70</v>
      </c>
      <c r="C73" s="53" t="s">
        <v>71</v>
      </c>
      <c r="D73" s="22">
        <v>205153.0</v>
      </c>
      <c r="E73" s="53" t="s">
        <v>119</v>
      </c>
      <c r="F73" s="54">
        <v>1.0256233E7</v>
      </c>
      <c r="G73" s="53" t="s">
        <v>132</v>
      </c>
      <c r="H73" s="55">
        <v>2101.0</v>
      </c>
      <c r="I73" s="55" t="s">
        <v>147</v>
      </c>
      <c r="J73" s="55" t="s">
        <v>126</v>
      </c>
      <c r="K73" s="53" t="s">
        <v>73</v>
      </c>
      <c r="L73" s="53"/>
      <c r="M73" s="53">
        <v>2.0</v>
      </c>
      <c r="N73" s="53"/>
      <c r="O73" s="25">
        <v>158.81</v>
      </c>
      <c r="P73" s="25">
        <f>'LISTA DOS ITENS'!$O73*'LISTA DOS ITENS'!$M73</f>
        <v>317.62</v>
      </c>
      <c r="Q73" s="25">
        <v>158.81</v>
      </c>
      <c r="R73" s="25">
        <f>'LISTA DOS ITENS'!$Q73*'LISTA DOS ITENS'!$M73</f>
        <v>317.62</v>
      </c>
      <c r="S73" s="56">
        <f>IF('LISTA DOS ITENS'!$P73&gt;'LISTA DOS ITENS'!$R73,'LISTA DOS ITENS'!$P73,'LISTA DOS ITENS'!$R73)</f>
        <v>317.62</v>
      </c>
      <c r="T73" s="25">
        <v>20.34942600721904</v>
      </c>
      <c r="U73" s="25">
        <f>'LISTA DOS ITENS'!$T73*'LISTA DOS ITENS'!$M73</f>
        <v>40.69885201</v>
      </c>
      <c r="V73" s="56">
        <f t="array" ref="V73">INDEX('RESUMO - LOTES E VMA'!$F$3:$F$181,MATCH('LISTA DOS ITENS'!$D73,'RESUMO - LOTES E VMA'!$A$3:$A$181,0))</f>
        <v>8383.399877</v>
      </c>
      <c r="W73" s="57">
        <f>'LISTA DOS ITENS'!$U73/'LISTA DOS ITENS'!$V73</f>
        <v>0.004854695304</v>
      </c>
      <c r="X73" s="53" t="s">
        <v>53</v>
      </c>
      <c r="Y73" s="53" t="s">
        <v>118</v>
      </c>
      <c r="Z73" s="58" t="str">
        <f>'LISTA DOS ITENS'!$F73&amp;"-"&amp;'LISTA DOS ITENS'!$H73&amp;"-"&amp;'LISTA DOS ITENS'!$J73&amp;"-"&amp;'LISTA DOS ITENS'!$K73&amp;"-"&amp;'LISTA DOS ITENS'!$I73</f>
        <v>10256233-2101-0026-CONS/NAC-OP-3519-18-200-MRP</v>
      </c>
      <c r="AA73" s="59" t="str">
        <f t="array" ref="AA73">INDEX('RESUMO - LOTES E VMA'!$M$3:$M$181,MATCH('LISTA DOS ITENS'!$D73,'RESUMO - LOTES E VMA'!$A$3:$A$181,0))</f>
        <v>Para Leilão</v>
      </c>
      <c r="AB73" s="60">
        <f t="array" ref="AB73">INDEX('RESUMO - LOTES E VMA'!$J$3:$J$181,MATCH('LISTA DOS ITENS'!$D73,'RESUMO - LOTES E VMA'!$A$3:$A$181,0))</f>
        <v>0.08311256764</v>
      </c>
      <c r="AC73" s="29" t="str">
        <f t="array" ref="AC73">INDEX('RESUMO - LOTES E VMA'!$L$3:$L$181,MATCH('LISTA DOS ITENS'!$D73,'RESUMO - LOTES E VMA'!$A$3:$A$181,0))</f>
        <v>1% do Valor de Comparação do VMA</v>
      </c>
      <c r="AD73" s="53" t="str">
        <f>VLOOKUP(Tabela1[[#This Row],[Índice]],[1]Planilha1!$A:$A,1,0)</f>
        <v>#ERROR!</v>
      </c>
    </row>
    <row r="74" ht="15.75" customHeight="1">
      <c r="A74" s="52">
        <v>237798.0</v>
      </c>
      <c r="B74" s="53" t="s">
        <v>70</v>
      </c>
      <c r="C74" s="53" t="s">
        <v>71</v>
      </c>
      <c r="D74" s="22">
        <v>205153.0</v>
      </c>
      <c r="E74" s="53" t="s">
        <v>119</v>
      </c>
      <c r="F74" s="54">
        <v>1.0007088E7</v>
      </c>
      <c r="G74" s="53" t="s">
        <v>148</v>
      </c>
      <c r="H74" s="55">
        <v>2101.0</v>
      </c>
      <c r="I74" s="55" t="s">
        <v>49</v>
      </c>
      <c r="J74" s="55" t="s">
        <v>126</v>
      </c>
      <c r="K74" s="53" t="s">
        <v>73</v>
      </c>
      <c r="L74" s="53"/>
      <c r="M74" s="53">
        <v>2.0</v>
      </c>
      <c r="N74" s="53"/>
      <c r="O74" s="25">
        <v>66.36</v>
      </c>
      <c r="P74" s="25">
        <f>'LISTA DOS ITENS'!$O74*'LISTA DOS ITENS'!$M74</f>
        <v>132.72</v>
      </c>
      <c r="Q74" s="25">
        <v>66.36</v>
      </c>
      <c r="R74" s="25">
        <f>'LISTA DOS ITENS'!$Q74*'LISTA DOS ITENS'!$M74</f>
        <v>132.72</v>
      </c>
      <c r="S74" s="56">
        <f>IF('LISTA DOS ITENS'!$P74&gt;'LISTA DOS ITENS'!$R74,'LISTA DOS ITENS'!$P74,'LISTA DOS ITENS'!$R74)</f>
        <v>132.72</v>
      </c>
      <c r="T74" s="25">
        <v>3.3171</v>
      </c>
      <c r="U74" s="25">
        <f>'LISTA DOS ITENS'!$T74*'LISTA DOS ITENS'!$M74</f>
        <v>6.6342</v>
      </c>
      <c r="V74" s="56">
        <f t="array" ref="V74">INDEX('RESUMO - LOTES E VMA'!$F$3:$F$181,MATCH('LISTA DOS ITENS'!$D74,'RESUMO - LOTES E VMA'!$A$3:$A$181,0))</f>
        <v>8383.399877</v>
      </c>
      <c r="W74" s="57">
        <f>'LISTA DOS ITENS'!$U74/'LISTA DOS ITENS'!$V74</f>
        <v>0.0007913495834</v>
      </c>
      <c r="X74" s="53" t="s">
        <v>53</v>
      </c>
      <c r="Y74" s="53" t="s">
        <v>118</v>
      </c>
      <c r="Z74" s="58" t="str">
        <f>'LISTA DOS ITENS'!$F74&amp;"-"&amp;'LISTA DOS ITENS'!$H74&amp;"-"&amp;'LISTA DOS ITENS'!$J74&amp;"-"&amp;'LISTA DOS ITENS'!$K74&amp;"-"&amp;'LISTA DOS ITENS'!$I74</f>
        <v>10007088-2101-0026-CONS/NAC-#</v>
      </c>
      <c r="AA74" s="59" t="str">
        <f t="array" ref="AA74">INDEX('RESUMO - LOTES E VMA'!$M$3:$M$181,MATCH('LISTA DOS ITENS'!$D74,'RESUMO - LOTES E VMA'!$A$3:$A$181,0))</f>
        <v>Para Leilão</v>
      </c>
      <c r="AB74" s="60">
        <f t="array" ref="AB74">INDEX('RESUMO - LOTES E VMA'!$J$3:$J$181,MATCH('LISTA DOS ITENS'!$D74,'RESUMO - LOTES E VMA'!$A$3:$A$181,0))</f>
        <v>0.08311256764</v>
      </c>
      <c r="AC74" s="29" t="str">
        <f t="array" ref="AC74">INDEX('RESUMO - LOTES E VMA'!$L$3:$L$181,MATCH('LISTA DOS ITENS'!$D74,'RESUMO - LOTES E VMA'!$A$3:$A$181,0))</f>
        <v>1% do Valor de Comparação do VMA</v>
      </c>
      <c r="AD74" s="53" t="str">
        <f>VLOOKUP(Tabela1[[#This Row],[Índice]],[1]Planilha1!$A:$A,1,0)</f>
        <v>#ERROR!</v>
      </c>
    </row>
    <row r="75" ht="15.75" customHeight="1">
      <c r="A75" s="52">
        <v>237799.0</v>
      </c>
      <c r="B75" s="53" t="s">
        <v>70</v>
      </c>
      <c r="C75" s="53" t="s">
        <v>71</v>
      </c>
      <c r="D75" s="22">
        <v>205153.0</v>
      </c>
      <c r="E75" s="53" t="s">
        <v>119</v>
      </c>
      <c r="F75" s="54">
        <v>1.0256233E7</v>
      </c>
      <c r="G75" s="53" t="s">
        <v>132</v>
      </c>
      <c r="H75" s="55">
        <v>2101.0</v>
      </c>
      <c r="I75" s="55" t="s">
        <v>149</v>
      </c>
      <c r="J75" s="55" t="s">
        <v>126</v>
      </c>
      <c r="K75" s="53" t="s">
        <v>80</v>
      </c>
      <c r="L75" s="53"/>
      <c r="M75" s="53">
        <v>1.0</v>
      </c>
      <c r="N75" s="53"/>
      <c r="O75" s="25">
        <v>128.35</v>
      </c>
      <c r="P75" s="25">
        <f>'LISTA DOS ITENS'!$O75*'LISTA DOS ITENS'!$M75</f>
        <v>128.35</v>
      </c>
      <c r="Q75" s="25">
        <v>158.81</v>
      </c>
      <c r="R75" s="25">
        <f>'LISTA DOS ITENS'!$Q75*'LISTA DOS ITENS'!$M75</f>
        <v>158.81</v>
      </c>
      <c r="S75" s="56">
        <f>IF('LISTA DOS ITENS'!$P75&gt;'LISTA DOS ITENS'!$R75,'LISTA DOS ITENS'!$P75,'LISTA DOS ITENS'!$R75)</f>
        <v>158.81</v>
      </c>
      <c r="T75" s="25">
        <v>20.34942600721904</v>
      </c>
      <c r="U75" s="25">
        <f>'LISTA DOS ITENS'!$T75*'LISTA DOS ITENS'!$M75</f>
        <v>20.34942601</v>
      </c>
      <c r="V75" s="56">
        <f t="array" ref="V75">INDEX('RESUMO - LOTES E VMA'!$F$3:$F$181,MATCH('LISTA DOS ITENS'!$D75,'RESUMO - LOTES E VMA'!$A$3:$A$181,0))</f>
        <v>8383.399877</v>
      </c>
      <c r="W75" s="57">
        <f>'LISTA DOS ITENS'!$U75/'LISTA DOS ITENS'!$V75</f>
        <v>0.002427347652</v>
      </c>
      <c r="X75" s="53" t="s">
        <v>53</v>
      </c>
      <c r="Y75" s="53" t="s">
        <v>118</v>
      </c>
      <c r="Z75" s="58" t="str">
        <f>'LISTA DOS ITENS'!$F75&amp;"-"&amp;'LISTA DOS ITENS'!$H75&amp;"-"&amp;'LISTA DOS ITENS'!$J75&amp;"-"&amp;'LISTA DOS ITENS'!$K75&amp;"-"&amp;'LISTA DOS ITENS'!$I75</f>
        <v>10256233-2101-0026-IMOB/NAC-IN-5230-16-001-MRP</v>
      </c>
      <c r="AA75" s="59" t="str">
        <f t="array" ref="AA75">INDEX('RESUMO - LOTES E VMA'!$M$3:$M$181,MATCH('LISTA DOS ITENS'!$D75,'RESUMO - LOTES E VMA'!$A$3:$A$181,0))</f>
        <v>Para Leilão</v>
      </c>
      <c r="AB75" s="60">
        <f t="array" ref="AB75">INDEX('RESUMO - LOTES E VMA'!$J$3:$J$181,MATCH('LISTA DOS ITENS'!$D75,'RESUMO - LOTES E VMA'!$A$3:$A$181,0))</f>
        <v>0.08311256764</v>
      </c>
      <c r="AC75" s="29" t="str">
        <f t="array" ref="AC75">INDEX('RESUMO - LOTES E VMA'!$L$3:$L$181,MATCH('LISTA DOS ITENS'!$D75,'RESUMO - LOTES E VMA'!$A$3:$A$181,0))</f>
        <v>1% do Valor de Comparação do VMA</v>
      </c>
      <c r="AD75" s="53" t="str">
        <f>VLOOKUP(Tabela1[[#This Row],[Índice]],[1]Planilha1!$A:$A,1,0)</f>
        <v>#ERROR!</v>
      </c>
    </row>
    <row r="76" ht="15.75" customHeight="1">
      <c r="A76" s="52">
        <v>237800.0</v>
      </c>
      <c r="B76" s="53" t="s">
        <v>70</v>
      </c>
      <c r="C76" s="53" t="s">
        <v>71</v>
      </c>
      <c r="D76" s="22">
        <v>205153.0</v>
      </c>
      <c r="E76" s="53" t="s">
        <v>119</v>
      </c>
      <c r="F76" s="54">
        <v>1.0256233E7</v>
      </c>
      <c r="G76" s="53" t="s">
        <v>132</v>
      </c>
      <c r="H76" s="55">
        <v>2101.0</v>
      </c>
      <c r="I76" s="55" t="s">
        <v>140</v>
      </c>
      <c r="J76" s="55" t="s">
        <v>126</v>
      </c>
      <c r="K76" s="53" t="s">
        <v>125</v>
      </c>
      <c r="L76" s="53"/>
      <c r="M76" s="53">
        <v>1.0</v>
      </c>
      <c r="N76" s="53"/>
      <c r="O76" s="25">
        <v>126.32</v>
      </c>
      <c r="P76" s="25">
        <f>'LISTA DOS ITENS'!$O76*'LISTA DOS ITENS'!$M76</f>
        <v>126.32</v>
      </c>
      <c r="Q76" s="25">
        <v>158.81</v>
      </c>
      <c r="R76" s="25">
        <f>'LISTA DOS ITENS'!$Q76*'LISTA DOS ITENS'!$M76</f>
        <v>158.81</v>
      </c>
      <c r="S76" s="56">
        <f>IF('LISTA DOS ITENS'!$P76&gt;'LISTA DOS ITENS'!$R76,'LISTA DOS ITENS'!$P76,'LISTA DOS ITENS'!$R76)</f>
        <v>158.81</v>
      </c>
      <c r="T76" s="25">
        <v>20.34942600721904</v>
      </c>
      <c r="U76" s="25">
        <f>'LISTA DOS ITENS'!$T76*'LISTA DOS ITENS'!$M76</f>
        <v>20.34942601</v>
      </c>
      <c r="V76" s="56">
        <f t="array" ref="V76">INDEX('RESUMO - LOTES E VMA'!$F$3:$F$181,MATCH('LISTA DOS ITENS'!$D76,'RESUMO - LOTES E VMA'!$A$3:$A$181,0))</f>
        <v>8383.399877</v>
      </c>
      <c r="W76" s="57">
        <f>'LISTA DOS ITENS'!$U76/'LISTA DOS ITENS'!$V76</f>
        <v>0.002427347652</v>
      </c>
      <c r="X76" s="53" t="s">
        <v>53</v>
      </c>
      <c r="Y76" s="53" t="s">
        <v>118</v>
      </c>
      <c r="Z76" s="58" t="str">
        <f>'LISTA DOS ITENS'!$F76&amp;"-"&amp;'LISTA DOS ITENS'!$H76&amp;"-"&amp;'LISTA DOS ITENS'!$J76&amp;"-"&amp;'LISTA DOS ITENS'!$K76&amp;"-"&amp;'LISTA DOS ITENS'!$I76</f>
        <v>10256233-2101-0026-PAR/NAC-OP-3515-20-901-MRP</v>
      </c>
      <c r="AA76" s="59" t="str">
        <f t="array" ref="AA76">INDEX('RESUMO - LOTES E VMA'!$M$3:$M$181,MATCH('LISTA DOS ITENS'!$D76,'RESUMO - LOTES E VMA'!$A$3:$A$181,0))</f>
        <v>Para Leilão</v>
      </c>
      <c r="AB76" s="60">
        <f t="array" ref="AB76">INDEX('RESUMO - LOTES E VMA'!$J$3:$J$181,MATCH('LISTA DOS ITENS'!$D76,'RESUMO - LOTES E VMA'!$A$3:$A$181,0))</f>
        <v>0.08311256764</v>
      </c>
      <c r="AC76" s="29" t="str">
        <f t="array" ref="AC76">INDEX('RESUMO - LOTES E VMA'!$L$3:$L$181,MATCH('LISTA DOS ITENS'!$D76,'RESUMO - LOTES E VMA'!$A$3:$A$181,0))</f>
        <v>1% do Valor de Comparação do VMA</v>
      </c>
      <c r="AD76" s="53" t="str">
        <f>VLOOKUP(Tabela1[[#This Row],[Índice]],[1]Planilha1!$A:$A,1,0)</f>
        <v>#ERROR!</v>
      </c>
    </row>
    <row r="77" ht="15.75" customHeight="1">
      <c r="A77" s="52">
        <v>237801.0</v>
      </c>
      <c r="B77" s="53" t="s">
        <v>70</v>
      </c>
      <c r="C77" s="53" t="s">
        <v>71</v>
      </c>
      <c r="D77" s="22">
        <v>205153.0</v>
      </c>
      <c r="E77" s="53" t="s">
        <v>119</v>
      </c>
      <c r="F77" s="54">
        <v>1.0256233E7</v>
      </c>
      <c r="G77" s="53" t="s">
        <v>132</v>
      </c>
      <c r="H77" s="55">
        <v>2101.0</v>
      </c>
      <c r="I77" s="55" t="s">
        <v>143</v>
      </c>
      <c r="J77" s="55" t="s">
        <v>126</v>
      </c>
      <c r="K77" s="53" t="s">
        <v>80</v>
      </c>
      <c r="L77" s="53"/>
      <c r="M77" s="53">
        <v>1.0</v>
      </c>
      <c r="N77" s="53"/>
      <c r="O77" s="25">
        <v>128.35</v>
      </c>
      <c r="P77" s="25">
        <f>'LISTA DOS ITENS'!$O77*'LISTA DOS ITENS'!$M77</f>
        <v>128.35</v>
      </c>
      <c r="Q77" s="25">
        <v>158.81</v>
      </c>
      <c r="R77" s="25">
        <f>'LISTA DOS ITENS'!$Q77*'LISTA DOS ITENS'!$M77</f>
        <v>158.81</v>
      </c>
      <c r="S77" s="56">
        <f>IF('LISTA DOS ITENS'!$P77&gt;'LISTA DOS ITENS'!$R77,'LISTA DOS ITENS'!$P77,'LISTA DOS ITENS'!$R77)</f>
        <v>158.81</v>
      </c>
      <c r="T77" s="25">
        <v>20.34942600721904</v>
      </c>
      <c r="U77" s="25">
        <f>'LISTA DOS ITENS'!$T77*'LISTA DOS ITENS'!$M77</f>
        <v>20.34942601</v>
      </c>
      <c r="V77" s="56">
        <f t="array" ref="V77">INDEX('RESUMO - LOTES E VMA'!$F$3:$F$181,MATCH('LISTA DOS ITENS'!$D77,'RESUMO - LOTES E VMA'!$A$3:$A$181,0))</f>
        <v>8383.399877</v>
      </c>
      <c r="W77" s="57">
        <f>'LISTA DOS ITENS'!$U77/'LISTA DOS ITENS'!$V77</f>
        <v>0.002427347652</v>
      </c>
      <c r="X77" s="53" t="s">
        <v>53</v>
      </c>
      <c r="Y77" s="53" t="s">
        <v>118</v>
      </c>
      <c r="Z77" s="58" t="str">
        <f>'LISTA DOS ITENS'!$F77&amp;"-"&amp;'LISTA DOS ITENS'!$H77&amp;"-"&amp;'LISTA DOS ITENS'!$J77&amp;"-"&amp;'LISTA DOS ITENS'!$K77&amp;"-"&amp;'LISTA DOS ITENS'!$I77</f>
        <v>10256233-2101-0026-IMOB/NAC-OP-3514-20-902-MRP</v>
      </c>
      <c r="AA77" s="59" t="str">
        <f t="array" ref="AA77">INDEX('RESUMO - LOTES E VMA'!$M$3:$M$181,MATCH('LISTA DOS ITENS'!$D77,'RESUMO - LOTES E VMA'!$A$3:$A$181,0))</f>
        <v>Para Leilão</v>
      </c>
      <c r="AB77" s="60">
        <f t="array" ref="AB77">INDEX('RESUMO - LOTES E VMA'!$J$3:$J$181,MATCH('LISTA DOS ITENS'!$D77,'RESUMO - LOTES E VMA'!$A$3:$A$181,0))</f>
        <v>0.08311256764</v>
      </c>
      <c r="AC77" s="29" t="str">
        <f t="array" ref="AC77">INDEX('RESUMO - LOTES E VMA'!$L$3:$L$181,MATCH('LISTA DOS ITENS'!$D77,'RESUMO - LOTES E VMA'!$A$3:$A$181,0))</f>
        <v>1% do Valor de Comparação do VMA</v>
      </c>
      <c r="AD77" s="53" t="str">
        <f>VLOOKUP(Tabela1[[#This Row],[Índice]],[1]Planilha1!$A:$A,1,0)</f>
        <v>#ERROR!</v>
      </c>
    </row>
    <row r="78" ht="15.75" customHeight="1">
      <c r="A78" s="52">
        <v>238248.0</v>
      </c>
      <c r="B78" s="53" t="s">
        <v>70</v>
      </c>
      <c r="C78" s="53" t="s">
        <v>89</v>
      </c>
      <c r="D78" s="22">
        <v>205316.0</v>
      </c>
      <c r="E78" s="53" t="s">
        <v>150</v>
      </c>
      <c r="F78" s="54">
        <v>1.0140209E7</v>
      </c>
      <c r="G78" s="53" t="s">
        <v>151</v>
      </c>
      <c r="H78" s="55">
        <v>2240.0</v>
      </c>
      <c r="I78" s="55" t="s">
        <v>49</v>
      </c>
      <c r="J78" s="55" t="s">
        <v>152</v>
      </c>
      <c r="K78" s="53" t="s">
        <v>51</v>
      </c>
      <c r="L78" s="53"/>
      <c r="M78" s="53">
        <v>5.0</v>
      </c>
      <c r="N78" s="53"/>
      <c r="O78" s="25">
        <v>0.0</v>
      </c>
      <c r="P78" s="25">
        <f>'LISTA DOS ITENS'!$O78*'LISTA DOS ITENS'!$M78</f>
        <v>0</v>
      </c>
      <c r="Q78" s="25">
        <v>88331.4656</v>
      </c>
      <c r="R78" s="25">
        <f>'LISTA DOS ITENS'!$Q78*'LISTA DOS ITENS'!$M78</f>
        <v>441657.328</v>
      </c>
      <c r="S78" s="56">
        <f>IF('LISTA DOS ITENS'!$P78&gt;'LISTA DOS ITENS'!$R78,'LISTA DOS ITENS'!$P78,'LISTA DOS ITENS'!$R78)</f>
        <v>441657.328</v>
      </c>
      <c r="T78" s="25">
        <v>88331.4656</v>
      </c>
      <c r="U78" s="25">
        <f>'LISTA DOS ITENS'!$T78*'LISTA DOS ITENS'!$M78</f>
        <v>441657.328</v>
      </c>
      <c r="V78" s="56">
        <f t="array" ref="V78">INDEX('RESUMO - LOTES E VMA'!$F$3:$F$181,MATCH('LISTA DOS ITENS'!$D78,'RESUMO - LOTES E VMA'!$A$3:$A$181,0))</f>
        <v>441657.328</v>
      </c>
      <c r="W78" s="57">
        <f>'LISTA DOS ITENS'!$U78/'LISTA DOS ITENS'!$V78</f>
        <v>1</v>
      </c>
      <c r="X78" s="53" t="s">
        <v>53</v>
      </c>
      <c r="Y78" s="53" t="s">
        <v>118</v>
      </c>
      <c r="Z78" s="58" t="str">
        <f>'LISTA DOS ITENS'!$F78&amp;"-"&amp;'LISTA DOS ITENS'!$H78&amp;"-"&amp;'LISTA DOS ITENS'!$J78&amp;"-"&amp;'LISTA DOS ITENS'!$K78&amp;"-"&amp;'LISTA DOS ITENS'!$I78</f>
        <v>10140209-2240-A013-A RECUPER-#</v>
      </c>
      <c r="AA78" s="59" t="str">
        <f t="array" ref="AA78">INDEX('RESUMO - LOTES E VMA'!$M$3:$M$181,MATCH('LISTA DOS ITENS'!$D78,'RESUMO - LOTES E VMA'!$A$3:$A$181,0))</f>
        <v>Para Leilão</v>
      </c>
      <c r="AB78" s="60">
        <f t="array" ref="AB78">INDEX('RESUMO - LOTES E VMA'!$J$3:$J$181,MATCH('LISTA DOS ITENS'!$D78,'RESUMO - LOTES E VMA'!$A$3:$A$181,0))</f>
        <v>1</v>
      </c>
      <c r="AC78" s="29" t="str">
        <f t="array" ref="AC78">INDEX('RESUMO - LOTES E VMA'!$L$3:$L$181,MATCH('LISTA DOS ITENS'!$D78,'RESUMO - LOTES E VMA'!$A$3:$A$181,0))</f>
        <v>5% do Valor de Comparação do VMA</v>
      </c>
      <c r="AD78" s="53" t="str">
        <f>VLOOKUP(Tabela1[[#This Row],[Índice]],[1]Planilha1!$A:$A,1,0)</f>
        <v>#ERROR!</v>
      </c>
    </row>
    <row r="79" ht="15.75" customHeight="1">
      <c r="A79" s="52">
        <v>238249.0</v>
      </c>
      <c r="B79" s="53" t="s">
        <v>70</v>
      </c>
      <c r="C79" s="53" t="s">
        <v>89</v>
      </c>
      <c r="D79" s="22">
        <v>205317.0</v>
      </c>
      <c r="E79" s="53" t="s">
        <v>63</v>
      </c>
      <c r="F79" s="54">
        <v>1.111694E7</v>
      </c>
      <c r="G79" s="53" t="s">
        <v>153</v>
      </c>
      <c r="H79" s="55">
        <v>2360.0</v>
      </c>
      <c r="I79" s="55" t="s">
        <v>49</v>
      </c>
      <c r="J79" s="55" t="s">
        <v>68</v>
      </c>
      <c r="K79" s="53" t="s">
        <v>73</v>
      </c>
      <c r="L79" s="53"/>
      <c r="M79" s="53">
        <v>1.0</v>
      </c>
      <c r="N79" s="53"/>
      <c r="O79" s="25">
        <v>35405.81</v>
      </c>
      <c r="P79" s="25">
        <f>'LISTA DOS ITENS'!$O79*'LISTA DOS ITENS'!$M79</f>
        <v>35405.81</v>
      </c>
      <c r="Q79" s="25">
        <v>35405.81</v>
      </c>
      <c r="R79" s="25">
        <f>'LISTA DOS ITENS'!$Q79*'LISTA DOS ITENS'!$M79</f>
        <v>35405.81</v>
      </c>
      <c r="S79" s="56">
        <f>IF('LISTA DOS ITENS'!$P79&gt;'LISTA DOS ITENS'!$R79,'LISTA DOS ITENS'!$P79,'LISTA DOS ITENS'!$R79)</f>
        <v>35405.81</v>
      </c>
      <c r="T79" s="25">
        <v>35405.81</v>
      </c>
      <c r="U79" s="25">
        <f>'LISTA DOS ITENS'!$T79*'LISTA DOS ITENS'!$M79</f>
        <v>35405.81</v>
      </c>
      <c r="V79" s="56">
        <f t="array" ref="V79">INDEX('RESUMO - LOTES E VMA'!$F$3:$F$181,MATCH('LISTA DOS ITENS'!$D79,'RESUMO - LOTES E VMA'!$A$3:$A$181,0))</f>
        <v>35405.81</v>
      </c>
      <c r="W79" s="57">
        <f>'LISTA DOS ITENS'!$U79/'LISTA DOS ITENS'!$V79</f>
        <v>1</v>
      </c>
      <c r="X79" s="53" t="s">
        <v>53</v>
      </c>
      <c r="Y79" s="53" t="s">
        <v>118</v>
      </c>
      <c r="Z79" s="58" t="str">
        <f>'LISTA DOS ITENS'!$F79&amp;"-"&amp;'LISTA DOS ITENS'!$H79&amp;"-"&amp;'LISTA DOS ITENS'!$J79&amp;"-"&amp;'LISTA DOS ITENS'!$K79&amp;"-"&amp;'LISTA DOS ITENS'!$I79</f>
        <v>11116940-2360-0003-CONS/NAC-#</v>
      </c>
      <c r="AA79" s="59" t="str">
        <f t="array" ref="AA79">INDEX('RESUMO - LOTES E VMA'!$M$3:$M$181,MATCH('LISTA DOS ITENS'!$D79,'RESUMO - LOTES E VMA'!$A$3:$A$181,0))</f>
        <v>Para Leilão</v>
      </c>
      <c r="AB79" s="60">
        <f t="array" ref="AB79">INDEX('RESUMO - LOTES E VMA'!$J$3:$J$181,MATCH('LISTA DOS ITENS'!$D79,'RESUMO - LOTES E VMA'!$A$3:$A$181,0))</f>
        <v>1</v>
      </c>
      <c r="AC79" s="29" t="str">
        <f t="array" ref="AC79">INDEX('RESUMO - LOTES E VMA'!$L$3:$L$181,MATCH('LISTA DOS ITENS'!$D79,'RESUMO - LOTES E VMA'!$A$3:$A$181,0))</f>
        <v>5% do Valor de Comparação do VMA</v>
      </c>
      <c r="AD79" s="53" t="str">
        <f>VLOOKUP(Tabela1[[#This Row],[Índice]],[1]Planilha1!$A:$A,1,0)</f>
        <v>#ERROR!</v>
      </c>
    </row>
    <row r="80" ht="15.75" customHeight="1">
      <c r="A80" s="52">
        <v>239146.0</v>
      </c>
      <c r="B80" s="53" t="s">
        <v>154</v>
      </c>
      <c r="C80" s="53" t="s">
        <v>46</v>
      </c>
      <c r="D80" s="22">
        <v>205461.0</v>
      </c>
      <c r="E80" s="53" t="s">
        <v>47</v>
      </c>
      <c r="F80" s="54">
        <v>1.0635594E7</v>
      </c>
      <c r="G80" s="53" t="s">
        <v>155</v>
      </c>
      <c r="H80" s="55">
        <v>2916.0</v>
      </c>
      <c r="I80" s="55" t="s">
        <v>49</v>
      </c>
      <c r="J80" s="55" t="s">
        <v>56</v>
      </c>
      <c r="K80" s="53" t="s">
        <v>57</v>
      </c>
      <c r="L80" s="53"/>
      <c r="M80" s="53">
        <v>1.0</v>
      </c>
      <c r="N80" s="53"/>
      <c r="O80" s="25">
        <v>1.0</v>
      </c>
      <c r="P80" s="25">
        <f>'LISTA DOS ITENS'!$O80*'LISTA DOS ITENS'!$M80</f>
        <v>1</v>
      </c>
      <c r="Q80" s="25">
        <v>189887.84</v>
      </c>
      <c r="R80" s="25">
        <f>'LISTA DOS ITENS'!$Q80*'LISTA DOS ITENS'!$M80</f>
        <v>189887.84</v>
      </c>
      <c r="S80" s="56">
        <f>IF('LISTA DOS ITENS'!$P80&gt;'LISTA DOS ITENS'!$R80,'LISTA DOS ITENS'!$P80,'LISTA DOS ITENS'!$R80)</f>
        <v>189887.84</v>
      </c>
      <c r="T80" s="25">
        <v>41499.401227543174</v>
      </c>
      <c r="U80" s="25">
        <f>'LISTA DOS ITENS'!$T80*'LISTA DOS ITENS'!$M80</f>
        <v>41499.40123</v>
      </c>
      <c r="V80" s="56">
        <f t="array" ref="V80">INDEX('RESUMO - LOTES E VMA'!$F$3:$F$181,MATCH('LISTA DOS ITENS'!$D80,'RESUMO - LOTES E VMA'!$A$3:$A$181,0))</f>
        <v>41499.40123</v>
      </c>
      <c r="W80" s="57">
        <f>'LISTA DOS ITENS'!$U80/'LISTA DOS ITENS'!$V80</f>
        <v>1</v>
      </c>
      <c r="X80" s="53" t="s">
        <v>53</v>
      </c>
      <c r="Y80" s="53" t="s">
        <v>118</v>
      </c>
      <c r="Z80" s="58" t="str">
        <f>'LISTA DOS ITENS'!$F80&amp;"-"&amp;'LISTA DOS ITENS'!$H80&amp;"-"&amp;'LISTA DOS ITENS'!$J80&amp;"-"&amp;'LISTA DOS ITENS'!$K80&amp;"-"&amp;'LISTA DOS ITENS'!$I80</f>
        <v>10635594-2916-0017-USADO-#</v>
      </c>
      <c r="AA80" s="59" t="str">
        <f t="array" ref="AA80">INDEX('RESUMO - LOTES E VMA'!$M$3:$M$181,MATCH('LISTA DOS ITENS'!$D80,'RESUMO - LOTES E VMA'!$A$3:$A$181,0))</f>
        <v>Para Leilão</v>
      </c>
      <c r="AB80" s="60">
        <f t="array" ref="AB80">INDEX('RESUMO - LOTES E VMA'!$J$3:$J$181,MATCH('LISTA DOS ITENS'!$D80,'RESUMO - LOTES E VMA'!$A$3:$A$181,0))</f>
        <v>0.2185469129</v>
      </c>
      <c r="AC80" s="29" t="str">
        <f t="array" ref="AC80">INDEX('RESUMO - LOTES E VMA'!$L$3:$L$181,MATCH('LISTA DOS ITENS'!$D80,'RESUMO - LOTES E VMA'!$A$3:$A$181,0))</f>
        <v>1% do Valor de Comparação do VMA</v>
      </c>
      <c r="AD80" s="53" t="str">
        <f>VLOOKUP(Tabela1[[#This Row],[Índice]],[1]Planilha1!$A:$A,1,0)</f>
        <v>#ERROR!</v>
      </c>
    </row>
    <row r="81" ht="15.75" customHeight="1">
      <c r="A81" s="52">
        <v>240080.0</v>
      </c>
      <c r="B81" s="53" t="s">
        <v>154</v>
      </c>
      <c r="C81" s="53" t="s">
        <v>46</v>
      </c>
      <c r="D81" s="22">
        <v>205552.0</v>
      </c>
      <c r="E81" s="53" t="s">
        <v>156</v>
      </c>
      <c r="F81" s="54">
        <v>1.0388361E7</v>
      </c>
      <c r="G81" s="53" t="s">
        <v>157</v>
      </c>
      <c r="H81" s="55">
        <v>2060.0</v>
      </c>
      <c r="I81" s="55" t="s">
        <v>49</v>
      </c>
      <c r="J81" s="55" t="s">
        <v>158</v>
      </c>
      <c r="K81" s="53" t="s">
        <v>57</v>
      </c>
      <c r="L81" s="53"/>
      <c r="M81" s="53">
        <v>500.0</v>
      </c>
      <c r="N81" s="53"/>
      <c r="O81" s="25">
        <v>1.0</v>
      </c>
      <c r="P81" s="25">
        <f>'LISTA DOS ITENS'!$O81*'LISTA DOS ITENS'!$M81</f>
        <v>500</v>
      </c>
      <c r="Q81" s="25">
        <v>290.4</v>
      </c>
      <c r="R81" s="25">
        <f>'LISTA DOS ITENS'!$Q81*'LISTA DOS ITENS'!$M81</f>
        <v>145200</v>
      </c>
      <c r="S81" s="56">
        <f>IF('LISTA DOS ITENS'!$P81&gt;'LISTA DOS ITENS'!$R81,'LISTA DOS ITENS'!$P81,'LISTA DOS ITENS'!$R81)</f>
        <v>145200</v>
      </c>
      <c r="T81" s="25">
        <v>18.2952</v>
      </c>
      <c r="U81" s="25">
        <f>'LISTA DOS ITENS'!$T81*'LISTA DOS ITENS'!$M81</f>
        <v>9147.6</v>
      </c>
      <c r="V81" s="56">
        <f t="array" ref="V81">INDEX('RESUMO - LOTES E VMA'!$F$3:$F$181,MATCH('LISTA DOS ITENS'!$D81,'RESUMO - LOTES E VMA'!$A$3:$A$181,0))</f>
        <v>9147.6</v>
      </c>
      <c r="W81" s="57">
        <f>'LISTA DOS ITENS'!$U81/'LISTA DOS ITENS'!$V81</f>
        <v>1</v>
      </c>
      <c r="X81" s="53" t="s">
        <v>53</v>
      </c>
      <c r="Y81" s="53" t="s">
        <v>118</v>
      </c>
      <c r="Z81" s="58" t="str">
        <f>'LISTA DOS ITENS'!$F81&amp;"-"&amp;'LISTA DOS ITENS'!$H81&amp;"-"&amp;'LISTA DOS ITENS'!$J81&amp;"-"&amp;'LISTA DOS ITENS'!$K81&amp;"-"&amp;'LISTA DOS ITENS'!$I81</f>
        <v>10388361-2060-0098-USADO-#</v>
      </c>
      <c r="AA81" s="59" t="str">
        <f t="array" ref="AA81">INDEX('RESUMO - LOTES E VMA'!$M$3:$M$181,MATCH('LISTA DOS ITENS'!$D81,'RESUMO - LOTES E VMA'!$A$3:$A$181,0))</f>
        <v>Para Leilão</v>
      </c>
      <c r="AB81" s="60">
        <f t="array" ref="AB81">INDEX('RESUMO - LOTES E VMA'!$J$3:$J$181,MATCH('LISTA DOS ITENS'!$D81,'RESUMO - LOTES E VMA'!$A$3:$A$181,0))</f>
        <v>0.063</v>
      </c>
      <c r="AC81" s="29" t="str">
        <f t="array" ref="AC81">INDEX('RESUMO - LOTES E VMA'!$L$3:$L$181,MATCH('LISTA DOS ITENS'!$D81,'RESUMO - LOTES E VMA'!$A$3:$A$181,0))</f>
        <v>1% do Valor de Comparação do VMA</v>
      </c>
      <c r="AD81" s="53" t="str">
        <f>VLOOKUP(Tabela1[[#This Row],[Índice]],[1]Planilha1!$A:$A,1,0)</f>
        <v>#ERROR!</v>
      </c>
    </row>
    <row r="82" ht="15.75" customHeight="1">
      <c r="A82" s="52">
        <v>240501.0</v>
      </c>
      <c r="B82" s="53" t="s">
        <v>154</v>
      </c>
      <c r="C82" s="53" t="s">
        <v>46</v>
      </c>
      <c r="D82" s="22">
        <v>205614.0</v>
      </c>
      <c r="E82" s="53" t="s">
        <v>63</v>
      </c>
      <c r="F82" s="54">
        <v>1.0109729E7</v>
      </c>
      <c r="G82" s="53" t="s">
        <v>159</v>
      </c>
      <c r="H82" s="55">
        <v>2060.0</v>
      </c>
      <c r="I82" s="55" t="s">
        <v>49</v>
      </c>
      <c r="J82" s="55" t="s">
        <v>79</v>
      </c>
      <c r="K82" s="53" t="s">
        <v>117</v>
      </c>
      <c r="L82" s="53"/>
      <c r="M82" s="53">
        <v>1.0</v>
      </c>
      <c r="N82" s="53"/>
      <c r="O82" s="25">
        <v>38786.48</v>
      </c>
      <c r="P82" s="25">
        <f>'LISTA DOS ITENS'!$O82*'LISTA DOS ITENS'!$M82</f>
        <v>38786.48</v>
      </c>
      <c r="Q82" s="25">
        <v>38786.48</v>
      </c>
      <c r="R82" s="25">
        <f>'LISTA DOS ITENS'!$Q82*'LISTA DOS ITENS'!$M82</f>
        <v>38786.48</v>
      </c>
      <c r="S82" s="56">
        <f>IF('LISTA DOS ITENS'!$P82&gt;'LISTA DOS ITENS'!$R82,'LISTA DOS ITENS'!$P82,'LISTA DOS ITENS'!$R82)</f>
        <v>38786.48</v>
      </c>
      <c r="T82" s="25">
        <v>3699.7319</v>
      </c>
      <c r="U82" s="25">
        <f>'LISTA DOS ITENS'!$T82*'LISTA DOS ITENS'!$M82</f>
        <v>3699.7319</v>
      </c>
      <c r="V82" s="56">
        <f t="array" ref="V82">INDEX('RESUMO - LOTES E VMA'!$F$3:$F$181,MATCH('LISTA DOS ITENS'!$D82,'RESUMO - LOTES E VMA'!$A$3:$A$181,0))</f>
        <v>9472.135983</v>
      </c>
      <c r="W82" s="57">
        <f>'LISTA DOS ITENS'!$U82/'LISTA DOS ITENS'!$V82</f>
        <v>0.3905910881</v>
      </c>
      <c r="X82" s="53" t="s">
        <v>53</v>
      </c>
      <c r="Y82" s="53" t="s">
        <v>118</v>
      </c>
      <c r="Z82" s="58" t="str">
        <f>'LISTA DOS ITENS'!$F82&amp;"-"&amp;'LISTA DOS ITENS'!$H82&amp;"-"&amp;'LISTA DOS ITENS'!$J82&amp;"-"&amp;'LISTA DOS ITENS'!$K82&amp;"-"&amp;'LISTA DOS ITENS'!$I82</f>
        <v>10109729-2060-A003-CONS/IAMN-#</v>
      </c>
      <c r="AA82" s="59" t="str">
        <f t="array" ref="AA82">INDEX('RESUMO - LOTES E VMA'!$M$3:$M$181,MATCH('LISTA DOS ITENS'!$D82,'RESUMO - LOTES E VMA'!$A$3:$A$181,0))</f>
        <v>Para Leilão</v>
      </c>
      <c r="AB82" s="60">
        <f t="array" ref="AB82">INDEX('RESUMO - LOTES E VMA'!$J$3:$J$181,MATCH('LISTA DOS ITENS'!$D82,'RESUMO - LOTES E VMA'!$A$3:$A$181,0))</f>
        <v>0.09538715262</v>
      </c>
      <c r="AC82" s="29" t="str">
        <f t="array" ref="AC82">INDEX('RESUMO - LOTES E VMA'!$L$3:$L$181,MATCH('LISTA DOS ITENS'!$D82,'RESUMO - LOTES E VMA'!$A$3:$A$181,0))</f>
        <v>1% do Valor de Comparação do VMA</v>
      </c>
      <c r="AD82" s="53" t="str">
        <f>VLOOKUP(Tabela1[[#This Row],[Índice]],[1]Planilha1!$A:$A,1,0)</f>
        <v>#ERROR!</v>
      </c>
    </row>
    <row r="83" ht="15.75" customHeight="1">
      <c r="A83" s="52">
        <v>240502.0</v>
      </c>
      <c r="B83" s="53" t="s">
        <v>154</v>
      </c>
      <c r="C83" s="53" t="s">
        <v>46</v>
      </c>
      <c r="D83" s="22">
        <v>205614.0</v>
      </c>
      <c r="E83" s="53" t="s">
        <v>63</v>
      </c>
      <c r="F83" s="54">
        <v>1.0109729E7</v>
      </c>
      <c r="G83" s="53" t="s">
        <v>159</v>
      </c>
      <c r="H83" s="55">
        <v>2060.0</v>
      </c>
      <c r="I83" s="55" t="s">
        <v>49</v>
      </c>
      <c r="J83" s="55" t="s">
        <v>79</v>
      </c>
      <c r="K83" s="53" t="s">
        <v>160</v>
      </c>
      <c r="L83" s="53"/>
      <c r="M83" s="53">
        <v>1.0</v>
      </c>
      <c r="N83" s="53"/>
      <c r="O83" s="25">
        <v>20818.74</v>
      </c>
      <c r="P83" s="25">
        <f>'LISTA DOS ITENS'!$O83*'LISTA DOS ITENS'!$M83</f>
        <v>20818.74</v>
      </c>
      <c r="Q83" s="25">
        <v>38786.48</v>
      </c>
      <c r="R83" s="25">
        <f>'LISTA DOS ITENS'!$Q83*'LISTA DOS ITENS'!$M83</f>
        <v>38786.48</v>
      </c>
      <c r="S83" s="56">
        <f>IF('LISTA DOS ITENS'!$P83&gt;'LISTA DOS ITENS'!$R83,'LISTA DOS ITENS'!$P83,'LISTA DOS ITENS'!$R83)</f>
        <v>38786.48</v>
      </c>
      <c r="T83" s="25">
        <v>3699.7319</v>
      </c>
      <c r="U83" s="25">
        <f>'LISTA DOS ITENS'!$T83*'LISTA DOS ITENS'!$M83</f>
        <v>3699.7319</v>
      </c>
      <c r="V83" s="56">
        <f t="array" ref="V83">INDEX('RESUMO - LOTES E VMA'!$F$3:$F$181,MATCH('LISTA DOS ITENS'!$D83,'RESUMO - LOTES E VMA'!$A$3:$A$181,0))</f>
        <v>9472.135983</v>
      </c>
      <c r="W83" s="57">
        <f>'LISTA DOS ITENS'!$U83/'LISTA DOS ITENS'!$V83</f>
        <v>0.3905910881</v>
      </c>
      <c r="X83" s="53" t="s">
        <v>53</v>
      </c>
      <c r="Y83" s="53" t="s">
        <v>118</v>
      </c>
      <c r="Z83" s="58" t="str">
        <f>'LISTA DOS ITENS'!$F83&amp;"-"&amp;'LISTA DOS ITENS'!$H83&amp;"-"&amp;'LISTA DOS ITENS'!$J83&amp;"-"&amp;'LISTA DOS ITENS'!$K83&amp;"-"&amp;'LISTA DOS ITENS'!$I83</f>
        <v>10109729-2060-A003-CONS/IMP-#</v>
      </c>
      <c r="AA83" s="59" t="str">
        <f t="array" ref="AA83">INDEX('RESUMO - LOTES E VMA'!$M$3:$M$181,MATCH('LISTA DOS ITENS'!$D83,'RESUMO - LOTES E VMA'!$A$3:$A$181,0))</f>
        <v>Para Leilão</v>
      </c>
      <c r="AB83" s="60">
        <f t="array" ref="AB83">INDEX('RESUMO - LOTES E VMA'!$J$3:$J$181,MATCH('LISTA DOS ITENS'!$D83,'RESUMO - LOTES E VMA'!$A$3:$A$181,0))</f>
        <v>0.09538715262</v>
      </c>
      <c r="AC83" s="29" t="str">
        <f t="array" ref="AC83">INDEX('RESUMO - LOTES E VMA'!$L$3:$L$181,MATCH('LISTA DOS ITENS'!$D83,'RESUMO - LOTES E VMA'!$A$3:$A$181,0))</f>
        <v>1% do Valor de Comparação do VMA</v>
      </c>
      <c r="AD83" s="53" t="str">
        <f>VLOOKUP(Tabela1[[#This Row],[Índice]],[1]Planilha1!$A:$A,1,0)</f>
        <v>#ERROR!</v>
      </c>
    </row>
    <row r="84" ht="15.75" customHeight="1">
      <c r="A84" s="52">
        <v>240503.0</v>
      </c>
      <c r="B84" s="53" t="s">
        <v>154</v>
      </c>
      <c r="C84" s="53" t="s">
        <v>46</v>
      </c>
      <c r="D84" s="22">
        <v>205614.0</v>
      </c>
      <c r="E84" s="53" t="s">
        <v>63</v>
      </c>
      <c r="F84" s="54">
        <v>1.0018247E7</v>
      </c>
      <c r="G84" s="53" t="s">
        <v>161</v>
      </c>
      <c r="H84" s="55">
        <v>2060.0</v>
      </c>
      <c r="I84" s="55" t="s">
        <v>49</v>
      </c>
      <c r="J84" s="55" t="s">
        <v>68</v>
      </c>
      <c r="K84" s="53" t="s">
        <v>73</v>
      </c>
      <c r="L84" s="53"/>
      <c r="M84" s="53">
        <v>3.0</v>
      </c>
      <c r="N84" s="53"/>
      <c r="O84" s="25">
        <v>1440.2267</v>
      </c>
      <c r="P84" s="25">
        <f>'LISTA DOS ITENS'!$O84*'LISTA DOS ITENS'!$M84</f>
        <v>4320.6801</v>
      </c>
      <c r="Q84" s="25">
        <v>1440.23</v>
      </c>
      <c r="R84" s="25">
        <f>'LISTA DOS ITENS'!$Q84*'LISTA DOS ITENS'!$M84</f>
        <v>4320.69</v>
      </c>
      <c r="S84" s="56">
        <f>IF('LISTA DOS ITENS'!$P84&gt;'LISTA DOS ITENS'!$R84,'LISTA DOS ITENS'!$P84,'LISTA DOS ITENS'!$R84)</f>
        <v>4320.69</v>
      </c>
      <c r="T84" s="25">
        <v>137.3794</v>
      </c>
      <c r="U84" s="25">
        <f>'LISTA DOS ITENS'!$T84*'LISTA DOS ITENS'!$M84</f>
        <v>412.1382</v>
      </c>
      <c r="V84" s="56">
        <f t="array" ref="V84">INDEX('RESUMO - LOTES E VMA'!$F$3:$F$181,MATCH('LISTA DOS ITENS'!$D84,'RESUMO - LOTES E VMA'!$A$3:$A$181,0))</f>
        <v>9472.135983</v>
      </c>
      <c r="W84" s="57">
        <f>'LISTA DOS ITENS'!$U84/'LISTA DOS ITENS'!$V84</f>
        <v>0.04351058734</v>
      </c>
      <c r="X84" s="53" t="s">
        <v>53</v>
      </c>
      <c r="Y84" s="53" t="s">
        <v>118</v>
      </c>
      <c r="Z84" s="58" t="str">
        <f>'LISTA DOS ITENS'!$F84&amp;"-"&amp;'LISTA DOS ITENS'!$H84&amp;"-"&amp;'LISTA DOS ITENS'!$J84&amp;"-"&amp;'LISTA DOS ITENS'!$K84&amp;"-"&amp;'LISTA DOS ITENS'!$I84</f>
        <v>10018247-2060-0003-CONS/NAC-#</v>
      </c>
      <c r="AA84" s="59" t="str">
        <f t="array" ref="AA84">INDEX('RESUMO - LOTES E VMA'!$M$3:$M$181,MATCH('LISTA DOS ITENS'!$D84,'RESUMO - LOTES E VMA'!$A$3:$A$181,0))</f>
        <v>Para Leilão</v>
      </c>
      <c r="AB84" s="60">
        <f t="array" ref="AB84">INDEX('RESUMO - LOTES E VMA'!$J$3:$J$181,MATCH('LISTA DOS ITENS'!$D84,'RESUMO - LOTES E VMA'!$A$3:$A$181,0))</f>
        <v>0.09538715262</v>
      </c>
      <c r="AC84" s="29" t="str">
        <f t="array" ref="AC84">INDEX('RESUMO - LOTES E VMA'!$L$3:$L$181,MATCH('LISTA DOS ITENS'!$D84,'RESUMO - LOTES E VMA'!$A$3:$A$181,0))</f>
        <v>1% do Valor de Comparação do VMA</v>
      </c>
      <c r="AD84" s="53" t="str">
        <f>VLOOKUP(Tabela1[[#This Row],[Índice]],[1]Planilha1!$A:$A,1,0)</f>
        <v>#ERROR!</v>
      </c>
    </row>
    <row r="85" ht="15.75" customHeight="1">
      <c r="A85" s="52">
        <v>240504.0</v>
      </c>
      <c r="B85" s="53" t="s">
        <v>154</v>
      </c>
      <c r="C85" s="53" t="s">
        <v>46</v>
      </c>
      <c r="D85" s="22">
        <v>205614.0</v>
      </c>
      <c r="E85" s="53" t="s">
        <v>63</v>
      </c>
      <c r="F85" s="54">
        <v>1.0018131E7</v>
      </c>
      <c r="G85" s="53" t="s">
        <v>162</v>
      </c>
      <c r="H85" s="55">
        <v>2060.0</v>
      </c>
      <c r="I85" s="55" t="s">
        <v>49</v>
      </c>
      <c r="J85" s="55" t="s">
        <v>68</v>
      </c>
      <c r="K85" s="53" t="s">
        <v>73</v>
      </c>
      <c r="L85" s="53"/>
      <c r="M85" s="53">
        <v>3.0</v>
      </c>
      <c r="N85" s="53"/>
      <c r="O85" s="25">
        <v>772.2</v>
      </c>
      <c r="P85" s="25">
        <f>'LISTA DOS ITENS'!$O85*'LISTA DOS ITENS'!$M85</f>
        <v>2316.6</v>
      </c>
      <c r="Q85" s="25">
        <v>772.2</v>
      </c>
      <c r="R85" s="25">
        <f>'LISTA DOS ITENS'!$Q85*'LISTA DOS ITENS'!$M85</f>
        <v>2316.6</v>
      </c>
      <c r="S85" s="56">
        <f>IF('LISTA DOS ITENS'!$P85&gt;'LISTA DOS ITENS'!$R85,'LISTA DOS ITENS'!$P85,'LISTA DOS ITENS'!$R85)</f>
        <v>2316.6</v>
      </c>
      <c r="T85" s="25">
        <v>73.658</v>
      </c>
      <c r="U85" s="25">
        <f>'LISTA DOS ITENS'!$T85*'LISTA DOS ITENS'!$M85</f>
        <v>220.974</v>
      </c>
      <c r="V85" s="56">
        <f t="array" ref="V85">INDEX('RESUMO - LOTES E VMA'!$F$3:$F$181,MATCH('LISTA DOS ITENS'!$D85,'RESUMO - LOTES E VMA'!$A$3:$A$181,0))</f>
        <v>9472.135983</v>
      </c>
      <c r="W85" s="57">
        <f>'LISTA DOS ITENS'!$U85/'LISTA DOS ITENS'!$V85</f>
        <v>0.02332884583</v>
      </c>
      <c r="X85" s="53" t="s">
        <v>53</v>
      </c>
      <c r="Y85" s="53" t="s">
        <v>118</v>
      </c>
      <c r="Z85" s="58" t="str">
        <f>'LISTA DOS ITENS'!$F85&amp;"-"&amp;'LISTA DOS ITENS'!$H85&amp;"-"&amp;'LISTA DOS ITENS'!$J85&amp;"-"&amp;'LISTA DOS ITENS'!$K85&amp;"-"&amp;'LISTA DOS ITENS'!$I85</f>
        <v>10018131-2060-0003-CONS/NAC-#</v>
      </c>
      <c r="AA85" s="59" t="str">
        <f t="array" ref="AA85">INDEX('RESUMO - LOTES E VMA'!$M$3:$M$181,MATCH('LISTA DOS ITENS'!$D85,'RESUMO - LOTES E VMA'!$A$3:$A$181,0))</f>
        <v>Para Leilão</v>
      </c>
      <c r="AB85" s="60">
        <f t="array" ref="AB85">INDEX('RESUMO - LOTES E VMA'!$J$3:$J$181,MATCH('LISTA DOS ITENS'!$D85,'RESUMO - LOTES E VMA'!$A$3:$A$181,0))</f>
        <v>0.09538715262</v>
      </c>
      <c r="AC85" s="29" t="str">
        <f t="array" ref="AC85">INDEX('RESUMO - LOTES E VMA'!$L$3:$L$181,MATCH('LISTA DOS ITENS'!$D85,'RESUMO - LOTES E VMA'!$A$3:$A$181,0))</f>
        <v>1% do Valor de Comparação do VMA</v>
      </c>
      <c r="AD85" s="53" t="str">
        <f>VLOOKUP(Tabela1[[#This Row],[Índice]],[1]Planilha1!$A:$A,1,0)</f>
        <v>#ERROR!</v>
      </c>
    </row>
    <row r="86" ht="15.75" customHeight="1">
      <c r="A86" s="52">
        <v>240505.0</v>
      </c>
      <c r="B86" s="53" t="s">
        <v>154</v>
      </c>
      <c r="C86" s="53" t="s">
        <v>46</v>
      </c>
      <c r="D86" s="22">
        <v>205614.0</v>
      </c>
      <c r="E86" s="53" t="s">
        <v>63</v>
      </c>
      <c r="F86" s="54">
        <v>1.0018137E7</v>
      </c>
      <c r="G86" s="53" t="s">
        <v>163</v>
      </c>
      <c r="H86" s="55">
        <v>2060.0</v>
      </c>
      <c r="I86" s="55" t="s">
        <v>49</v>
      </c>
      <c r="J86" s="55" t="s">
        <v>68</v>
      </c>
      <c r="K86" s="53" t="s">
        <v>73</v>
      </c>
      <c r="L86" s="53"/>
      <c r="M86" s="53">
        <v>3.0</v>
      </c>
      <c r="N86" s="53"/>
      <c r="O86" s="25">
        <v>435.0</v>
      </c>
      <c r="P86" s="25">
        <f>'LISTA DOS ITENS'!$O86*'LISTA DOS ITENS'!$M86</f>
        <v>1305</v>
      </c>
      <c r="Q86" s="25">
        <v>435.0</v>
      </c>
      <c r="R86" s="25">
        <f>'LISTA DOS ITENS'!$Q86*'LISTA DOS ITENS'!$M86</f>
        <v>1305</v>
      </c>
      <c r="S86" s="56">
        <f>IF('LISTA DOS ITENS'!$P86&gt;'LISTA DOS ITENS'!$R86,'LISTA DOS ITENS'!$P86,'LISTA DOS ITENS'!$R86)</f>
        <v>1305</v>
      </c>
      <c r="T86" s="25">
        <v>41.4934</v>
      </c>
      <c r="U86" s="25">
        <f>'LISTA DOS ITENS'!$T86*'LISTA DOS ITENS'!$M86</f>
        <v>124.4802</v>
      </c>
      <c r="V86" s="56">
        <f t="array" ref="V86">INDEX('RESUMO - LOTES E VMA'!$F$3:$F$181,MATCH('LISTA DOS ITENS'!$D86,'RESUMO - LOTES E VMA'!$A$3:$A$181,0))</f>
        <v>9472.135983</v>
      </c>
      <c r="W86" s="57">
        <f>'LISTA DOS ITENS'!$U86/'LISTA DOS ITENS'!$V86</f>
        <v>0.01314172434</v>
      </c>
      <c r="X86" s="53" t="s">
        <v>53</v>
      </c>
      <c r="Y86" s="53" t="s">
        <v>118</v>
      </c>
      <c r="Z86" s="58" t="str">
        <f>'LISTA DOS ITENS'!$F86&amp;"-"&amp;'LISTA DOS ITENS'!$H86&amp;"-"&amp;'LISTA DOS ITENS'!$J86&amp;"-"&amp;'LISTA DOS ITENS'!$K86&amp;"-"&amp;'LISTA DOS ITENS'!$I86</f>
        <v>10018137-2060-0003-CONS/NAC-#</v>
      </c>
      <c r="AA86" s="59" t="str">
        <f t="array" ref="AA86">INDEX('RESUMO - LOTES E VMA'!$M$3:$M$181,MATCH('LISTA DOS ITENS'!$D86,'RESUMO - LOTES E VMA'!$A$3:$A$181,0))</f>
        <v>Para Leilão</v>
      </c>
      <c r="AB86" s="60">
        <f t="array" ref="AB86">INDEX('RESUMO - LOTES E VMA'!$J$3:$J$181,MATCH('LISTA DOS ITENS'!$D86,'RESUMO - LOTES E VMA'!$A$3:$A$181,0))</f>
        <v>0.09538715262</v>
      </c>
      <c r="AC86" s="29" t="str">
        <f t="array" ref="AC86">INDEX('RESUMO - LOTES E VMA'!$L$3:$L$181,MATCH('LISTA DOS ITENS'!$D86,'RESUMO - LOTES E VMA'!$A$3:$A$181,0))</f>
        <v>1% do Valor de Comparação do VMA</v>
      </c>
      <c r="AD86" s="53" t="str">
        <f>VLOOKUP(Tabela1[[#This Row],[Índice]],[1]Planilha1!$A:$A,1,0)</f>
        <v>#ERROR!</v>
      </c>
    </row>
    <row r="87" ht="15.75" customHeight="1">
      <c r="A87" s="52">
        <v>240506.0</v>
      </c>
      <c r="B87" s="53" t="s">
        <v>154</v>
      </c>
      <c r="C87" s="53" t="s">
        <v>46</v>
      </c>
      <c r="D87" s="22">
        <v>205614.0</v>
      </c>
      <c r="E87" s="53" t="s">
        <v>63</v>
      </c>
      <c r="F87" s="54">
        <v>1.0234737E7</v>
      </c>
      <c r="G87" s="53" t="s">
        <v>164</v>
      </c>
      <c r="H87" s="55">
        <v>2060.0</v>
      </c>
      <c r="I87" s="55" t="s">
        <v>49</v>
      </c>
      <c r="J87" s="55" t="s">
        <v>79</v>
      </c>
      <c r="K87" s="53" t="s">
        <v>117</v>
      </c>
      <c r="L87" s="53"/>
      <c r="M87" s="53">
        <v>1.0</v>
      </c>
      <c r="N87" s="53"/>
      <c r="O87" s="25">
        <v>626.94</v>
      </c>
      <c r="P87" s="25">
        <f>'LISTA DOS ITENS'!$O87*'LISTA DOS ITENS'!$M87</f>
        <v>626.94</v>
      </c>
      <c r="Q87" s="25">
        <v>626.94</v>
      </c>
      <c r="R87" s="25">
        <f>'LISTA DOS ITENS'!$Q87*'LISTA DOS ITENS'!$M87</f>
        <v>626.94</v>
      </c>
      <c r="S87" s="56">
        <f>IF('LISTA DOS ITENS'!$P87&gt;'LISTA DOS ITENS'!$R87,'LISTA DOS ITENS'!$P87,'LISTA DOS ITENS'!$R87)</f>
        <v>626.94</v>
      </c>
      <c r="T87" s="25">
        <v>59.802</v>
      </c>
      <c r="U87" s="25">
        <f>'LISTA DOS ITENS'!$T87*'LISTA DOS ITENS'!$M87</f>
        <v>59.802</v>
      </c>
      <c r="V87" s="56">
        <f t="array" ref="V87">INDEX('RESUMO - LOTES E VMA'!$F$3:$F$181,MATCH('LISTA DOS ITENS'!$D87,'RESUMO - LOTES E VMA'!$A$3:$A$181,0))</f>
        <v>9472.135983</v>
      </c>
      <c r="W87" s="57">
        <f>'LISTA DOS ITENS'!$U87/'LISTA DOS ITENS'!$V87</f>
        <v>0.006313465105</v>
      </c>
      <c r="X87" s="53" t="s">
        <v>53</v>
      </c>
      <c r="Y87" s="53" t="s">
        <v>118</v>
      </c>
      <c r="Z87" s="58" t="str">
        <f>'LISTA DOS ITENS'!$F87&amp;"-"&amp;'LISTA DOS ITENS'!$H87&amp;"-"&amp;'LISTA DOS ITENS'!$J87&amp;"-"&amp;'LISTA DOS ITENS'!$K87&amp;"-"&amp;'LISTA DOS ITENS'!$I87</f>
        <v>10234737-2060-A003-CONS/IAMN-#</v>
      </c>
      <c r="AA87" s="59" t="str">
        <f t="array" ref="AA87">INDEX('RESUMO - LOTES E VMA'!$M$3:$M$181,MATCH('LISTA DOS ITENS'!$D87,'RESUMO - LOTES E VMA'!$A$3:$A$181,0))</f>
        <v>Para Leilão</v>
      </c>
      <c r="AB87" s="60">
        <f t="array" ref="AB87">INDEX('RESUMO - LOTES E VMA'!$J$3:$J$181,MATCH('LISTA DOS ITENS'!$D87,'RESUMO - LOTES E VMA'!$A$3:$A$181,0))</f>
        <v>0.09538715262</v>
      </c>
      <c r="AC87" s="29" t="str">
        <f t="array" ref="AC87">INDEX('RESUMO - LOTES E VMA'!$L$3:$L$181,MATCH('LISTA DOS ITENS'!$D87,'RESUMO - LOTES E VMA'!$A$3:$A$181,0))</f>
        <v>1% do Valor de Comparação do VMA</v>
      </c>
      <c r="AD87" s="53" t="str">
        <f>VLOOKUP(Tabela1[[#This Row],[Índice]],[1]Planilha1!$A:$A,1,0)</f>
        <v>#ERROR!</v>
      </c>
    </row>
    <row r="88" ht="15.75" customHeight="1">
      <c r="A88" s="52">
        <v>240507.0</v>
      </c>
      <c r="B88" s="53" t="s">
        <v>154</v>
      </c>
      <c r="C88" s="53" t="s">
        <v>46</v>
      </c>
      <c r="D88" s="22">
        <v>205614.0</v>
      </c>
      <c r="E88" s="53" t="s">
        <v>63</v>
      </c>
      <c r="F88" s="54">
        <v>1.0436515E7</v>
      </c>
      <c r="G88" s="53" t="s">
        <v>165</v>
      </c>
      <c r="H88" s="55">
        <v>2060.0</v>
      </c>
      <c r="I88" s="55" t="s">
        <v>49</v>
      </c>
      <c r="J88" s="55" t="s">
        <v>68</v>
      </c>
      <c r="K88" s="53" t="s">
        <v>73</v>
      </c>
      <c r="L88" s="53"/>
      <c r="M88" s="53">
        <v>1.0</v>
      </c>
      <c r="N88" s="53"/>
      <c r="O88" s="25">
        <v>237.2</v>
      </c>
      <c r="P88" s="25">
        <f>'LISTA DOS ITENS'!$O88*'LISTA DOS ITENS'!$M88</f>
        <v>237.2</v>
      </c>
      <c r="Q88" s="25">
        <v>237.2</v>
      </c>
      <c r="R88" s="25">
        <f>'LISTA DOS ITENS'!$Q88*'LISTA DOS ITENS'!$M88</f>
        <v>237.2</v>
      </c>
      <c r="S88" s="56">
        <f>IF('LISTA DOS ITENS'!$P88&gt;'LISTA DOS ITENS'!$R88,'LISTA DOS ITENS'!$P88,'LISTA DOS ITENS'!$R88)</f>
        <v>237.2</v>
      </c>
      <c r="T88" s="25">
        <v>22.6258</v>
      </c>
      <c r="U88" s="25">
        <f>'LISTA DOS ITENS'!$T88*'LISTA DOS ITENS'!$M88</f>
        <v>22.6258</v>
      </c>
      <c r="V88" s="56">
        <f t="array" ref="V88">INDEX('RESUMO - LOTES E VMA'!$F$3:$F$181,MATCH('LISTA DOS ITENS'!$D88,'RESUMO - LOTES E VMA'!$A$3:$A$181,0))</f>
        <v>9472.135983</v>
      </c>
      <c r="W88" s="57">
        <f>'LISTA DOS ITENS'!$U88/'LISTA DOS ITENS'!$V88</f>
        <v>0.002388669255</v>
      </c>
      <c r="X88" s="53" t="s">
        <v>53</v>
      </c>
      <c r="Y88" s="53" t="s">
        <v>118</v>
      </c>
      <c r="Z88" s="58" t="str">
        <f>'LISTA DOS ITENS'!$F88&amp;"-"&amp;'LISTA DOS ITENS'!$H88&amp;"-"&amp;'LISTA DOS ITENS'!$J88&amp;"-"&amp;'LISTA DOS ITENS'!$K88&amp;"-"&amp;'LISTA DOS ITENS'!$I88</f>
        <v>10436515-2060-0003-CONS/NAC-#</v>
      </c>
      <c r="AA88" s="59" t="str">
        <f t="array" ref="AA88">INDEX('RESUMO - LOTES E VMA'!$M$3:$M$181,MATCH('LISTA DOS ITENS'!$D88,'RESUMO - LOTES E VMA'!$A$3:$A$181,0))</f>
        <v>Para Leilão</v>
      </c>
      <c r="AB88" s="60">
        <f t="array" ref="AB88">INDEX('RESUMO - LOTES E VMA'!$J$3:$J$181,MATCH('LISTA DOS ITENS'!$D88,'RESUMO - LOTES E VMA'!$A$3:$A$181,0))</f>
        <v>0.09538715262</v>
      </c>
      <c r="AC88" s="29" t="str">
        <f t="array" ref="AC88">INDEX('RESUMO - LOTES E VMA'!$L$3:$L$181,MATCH('LISTA DOS ITENS'!$D88,'RESUMO - LOTES E VMA'!$A$3:$A$181,0))</f>
        <v>1% do Valor de Comparação do VMA</v>
      </c>
      <c r="AD88" s="53" t="str">
        <f>VLOOKUP(Tabela1[[#This Row],[Índice]],[1]Planilha1!$A:$A,1,0)</f>
        <v>#ERROR!</v>
      </c>
    </row>
    <row r="89" ht="15.75" customHeight="1">
      <c r="A89" s="52">
        <v>240508.0</v>
      </c>
      <c r="B89" s="53" t="s">
        <v>154</v>
      </c>
      <c r="C89" s="53" t="s">
        <v>46</v>
      </c>
      <c r="D89" s="22">
        <v>205614.0</v>
      </c>
      <c r="E89" s="53" t="s">
        <v>63</v>
      </c>
      <c r="F89" s="54">
        <v>1.0018225E7</v>
      </c>
      <c r="G89" s="53" t="s">
        <v>166</v>
      </c>
      <c r="H89" s="55">
        <v>2060.0</v>
      </c>
      <c r="I89" s="55" t="s">
        <v>49</v>
      </c>
      <c r="J89" s="55" t="s">
        <v>68</v>
      </c>
      <c r="K89" s="53" t="s">
        <v>57</v>
      </c>
      <c r="L89" s="53"/>
      <c r="M89" s="53">
        <v>3.0</v>
      </c>
      <c r="N89" s="53"/>
      <c r="O89" s="25">
        <v>1.0</v>
      </c>
      <c r="P89" s="25">
        <f>'LISTA DOS ITENS'!$O89*'LISTA DOS ITENS'!$M89</f>
        <v>3</v>
      </c>
      <c r="Q89" s="25">
        <v>785.12</v>
      </c>
      <c r="R89" s="25">
        <f>'LISTA DOS ITENS'!$Q89*'LISTA DOS ITENS'!$M89</f>
        <v>2355.36</v>
      </c>
      <c r="S89" s="56">
        <f>IF('LISTA DOS ITENS'!$P89&gt;'LISTA DOS ITENS'!$R89,'LISTA DOS ITENS'!$P89,'LISTA DOS ITENS'!$R89)</f>
        <v>2355.36</v>
      </c>
      <c r="T89" s="25">
        <v>74.89036110018456</v>
      </c>
      <c r="U89" s="25">
        <f>'LISTA DOS ITENS'!$T89*'LISTA DOS ITENS'!$M89</f>
        <v>224.6710833</v>
      </c>
      <c r="V89" s="56">
        <f t="array" ref="V89">INDEX('RESUMO - LOTES E VMA'!$F$3:$F$181,MATCH('LISTA DOS ITENS'!$D89,'RESUMO - LOTES E VMA'!$A$3:$A$181,0))</f>
        <v>9472.135983</v>
      </c>
      <c r="W89" s="57">
        <f>'LISTA DOS ITENS'!$U89/'LISTA DOS ITENS'!$V89</f>
        <v>0.02371915729</v>
      </c>
      <c r="X89" s="53" t="s">
        <v>53</v>
      </c>
      <c r="Y89" s="53" t="s">
        <v>118</v>
      </c>
      <c r="Z89" s="58" t="str">
        <f>'LISTA DOS ITENS'!$F89&amp;"-"&amp;'LISTA DOS ITENS'!$H89&amp;"-"&amp;'LISTA DOS ITENS'!$J89&amp;"-"&amp;'LISTA DOS ITENS'!$K89&amp;"-"&amp;'LISTA DOS ITENS'!$I89</f>
        <v>10018225-2060-0003-USADO-#</v>
      </c>
      <c r="AA89" s="59" t="str">
        <f t="array" ref="AA89">INDEX('RESUMO - LOTES E VMA'!$M$3:$M$181,MATCH('LISTA DOS ITENS'!$D89,'RESUMO - LOTES E VMA'!$A$3:$A$181,0))</f>
        <v>Para Leilão</v>
      </c>
      <c r="AB89" s="60">
        <f t="array" ref="AB89">INDEX('RESUMO - LOTES E VMA'!$J$3:$J$181,MATCH('LISTA DOS ITENS'!$D89,'RESUMO - LOTES E VMA'!$A$3:$A$181,0))</f>
        <v>0.09538715262</v>
      </c>
      <c r="AC89" s="29" t="str">
        <f t="array" ref="AC89">INDEX('RESUMO - LOTES E VMA'!$L$3:$L$181,MATCH('LISTA DOS ITENS'!$D89,'RESUMO - LOTES E VMA'!$A$3:$A$181,0))</f>
        <v>1% do Valor de Comparação do VMA</v>
      </c>
      <c r="AD89" s="53" t="str">
        <f>VLOOKUP(Tabela1[[#This Row],[Índice]],[1]Planilha1!$A:$A,1,0)</f>
        <v>#ERROR!</v>
      </c>
    </row>
    <row r="90" ht="15.75" customHeight="1">
      <c r="A90" s="52">
        <v>240509.0</v>
      </c>
      <c r="B90" s="53" t="s">
        <v>154</v>
      </c>
      <c r="C90" s="53" t="s">
        <v>46</v>
      </c>
      <c r="D90" s="22">
        <v>205614.0</v>
      </c>
      <c r="E90" s="53" t="s">
        <v>63</v>
      </c>
      <c r="F90" s="54">
        <v>1.0018137E7</v>
      </c>
      <c r="G90" s="53" t="s">
        <v>163</v>
      </c>
      <c r="H90" s="55">
        <v>2060.0</v>
      </c>
      <c r="I90" s="55" t="s">
        <v>49</v>
      </c>
      <c r="J90" s="55" t="s">
        <v>68</v>
      </c>
      <c r="K90" s="53" t="s">
        <v>57</v>
      </c>
      <c r="L90" s="53"/>
      <c r="M90" s="53">
        <v>1.0</v>
      </c>
      <c r="N90" s="53"/>
      <c r="O90" s="25">
        <v>1.0</v>
      </c>
      <c r="P90" s="25">
        <f>'LISTA DOS ITENS'!$O90*'LISTA DOS ITENS'!$M90</f>
        <v>1</v>
      </c>
      <c r="Q90" s="25">
        <v>435.0</v>
      </c>
      <c r="R90" s="25">
        <f>'LISTA DOS ITENS'!$Q90*'LISTA DOS ITENS'!$M90</f>
        <v>435</v>
      </c>
      <c r="S90" s="56">
        <f>IF('LISTA DOS ITENS'!$P90&gt;'LISTA DOS ITENS'!$R90,'LISTA DOS ITENS'!$P90,'LISTA DOS ITENS'!$R90)</f>
        <v>435</v>
      </c>
      <c r="T90" s="25">
        <v>41.4934</v>
      </c>
      <c r="U90" s="25">
        <f>'LISTA DOS ITENS'!$T90*'LISTA DOS ITENS'!$M90</f>
        <v>41.4934</v>
      </c>
      <c r="V90" s="56">
        <f t="array" ref="V90">INDEX('RESUMO - LOTES E VMA'!$F$3:$F$181,MATCH('LISTA DOS ITENS'!$D90,'RESUMO - LOTES E VMA'!$A$3:$A$181,0))</f>
        <v>9472.135983</v>
      </c>
      <c r="W90" s="57">
        <f>'LISTA DOS ITENS'!$U90/'LISTA DOS ITENS'!$V90</f>
        <v>0.00438057478</v>
      </c>
      <c r="X90" s="53" t="s">
        <v>53</v>
      </c>
      <c r="Y90" s="53" t="s">
        <v>118</v>
      </c>
      <c r="Z90" s="58" t="str">
        <f>'LISTA DOS ITENS'!$F90&amp;"-"&amp;'LISTA DOS ITENS'!$H90&amp;"-"&amp;'LISTA DOS ITENS'!$J90&amp;"-"&amp;'LISTA DOS ITENS'!$K90&amp;"-"&amp;'LISTA DOS ITENS'!$I90</f>
        <v>10018137-2060-0003-USADO-#</v>
      </c>
      <c r="AA90" s="59" t="str">
        <f t="array" ref="AA90">INDEX('RESUMO - LOTES E VMA'!$M$3:$M$181,MATCH('LISTA DOS ITENS'!$D90,'RESUMO - LOTES E VMA'!$A$3:$A$181,0))</f>
        <v>Para Leilão</v>
      </c>
      <c r="AB90" s="60">
        <f t="array" ref="AB90">INDEX('RESUMO - LOTES E VMA'!$J$3:$J$181,MATCH('LISTA DOS ITENS'!$D90,'RESUMO - LOTES E VMA'!$A$3:$A$181,0))</f>
        <v>0.09538715262</v>
      </c>
      <c r="AC90" s="29" t="str">
        <f t="array" ref="AC90">INDEX('RESUMO - LOTES E VMA'!$L$3:$L$181,MATCH('LISTA DOS ITENS'!$D90,'RESUMO - LOTES E VMA'!$A$3:$A$181,0))</f>
        <v>1% do Valor de Comparação do VMA</v>
      </c>
      <c r="AD90" s="53" t="str">
        <f>VLOOKUP(Tabela1[[#This Row],[Índice]],[1]Planilha1!$A:$A,1,0)</f>
        <v>#ERROR!</v>
      </c>
    </row>
    <row r="91" ht="15.75" customHeight="1">
      <c r="A91" s="52">
        <v>240510.0</v>
      </c>
      <c r="B91" s="53" t="s">
        <v>154</v>
      </c>
      <c r="C91" s="53" t="s">
        <v>46</v>
      </c>
      <c r="D91" s="22">
        <v>205614.0</v>
      </c>
      <c r="E91" s="53" t="s">
        <v>63</v>
      </c>
      <c r="F91" s="54">
        <v>1.0018154E7</v>
      </c>
      <c r="G91" s="53" t="s">
        <v>167</v>
      </c>
      <c r="H91" s="55">
        <v>2060.0</v>
      </c>
      <c r="I91" s="55" t="s">
        <v>49</v>
      </c>
      <c r="J91" s="55" t="s">
        <v>68</v>
      </c>
      <c r="K91" s="53" t="s">
        <v>57</v>
      </c>
      <c r="L91" s="53"/>
      <c r="M91" s="53">
        <v>1.0</v>
      </c>
      <c r="N91" s="53"/>
      <c r="O91" s="25">
        <v>1.0</v>
      </c>
      <c r="P91" s="25">
        <f>'LISTA DOS ITENS'!$O91*'LISTA DOS ITENS'!$M91</f>
        <v>1</v>
      </c>
      <c r="Q91" s="25">
        <v>285.86</v>
      </c>
      <c r="R91" s="25">
        <f>'LISTA DOS ITENS'!$Q91*'LISTA DOS ITENS'!$M91</f>
        <v>285.86</v>
      </c>
      <c r="S91" s="56">
        <f>IF('LISTA DOS ITENS'!$P91&gt;'LISTA DOS ITENS'!$R91,'LISTA DOS ITENS'!$P91,'LISTA DOS ITENS'!$R91)</f>
        <v>285.86</v>
      </c>
      <c r="T91" s="25">
        <v>27.2674</v>
      </c>
      <c r="U91" s="25">
        <f>'LISTA DOS ITENS'!$T91*'LISTA DOS ITENS'!$M91</f>
        <v>27.2674</v>
      </c>
      <c r="V91" s="56">
        <f t="array" ref="V91">INDEX('RESUMO - LOTES E VMA'!$F$3:$F$181,MATCH('LISTA DOS ITENS'!$D91,'RESUMO - LOTES E VMA'!$A$3:$A$181,0))</f>
        <v>9472.135983</v>
      </c>
      <c r="W91" s="57">
        <f>'LISTA DOS ITENS'!$U91/'LISTA DOS ITENS'!$V91</f>
        <v>0.002878696004</v>
      </c>
      <c r="X91" s="53" t="s">
        <v>53</v>
      </c>
      <c r="Y91" s="53" t="s">
        <v>118</v>
      </c>
      <c r="Z91" s="58" t="str">
        <f>'LISTA DOS ITENS'!$F91&amp;"-"&amp;'LISTA DOS ITENS'!$H91&amp;"-"&amp;'LISTA DOS ITENS'!$J91&amp;"-"&amp;'LISTA DOS ITENS'!$K91&amp;"-"&amp;'LISTA DOS ITENS'!$I91</f>
        <v>10018154-2060-0003-USADO-#</v>
      </c>
      <c r="AA91" s="59" t="str">
        <f t="array" ref="AA91">INDEX('RESUMO - LOTES E VMA'!$M$3:$M$181,MATCH('LISTA DOS ITENS'!$D91,'RESUMO - LOTES E VMA'!$A$3:$A$181,0))</f>
        <v>Para Leilão</v>
      </c>
      <c r="AB91" s="60">
        <f t="array" ref="AB91">INDEX('RESUMO - LOTES E VMA'!$J$3:$J$181,MATCH('LISTA DOS ITENS'!$D91,'RESUMO - LOTES E VMA'!$A$3:$A$181,0))</f>
        <v>0.09538715262</v>
      </c>
      <c r="AC91" s="29" t="str">
        <f t="array" ref="AC91">INDEX('RESUMO - LOTES E VMA'!$L$3:$L$181,MATCH('LISTA DOS ITENS'!$D91,'RESUMO - LOTES E VMA'!$A$3:$A$181,0))</f>
        <v>1% do Valor de Comparação do VMA</v>
      </c>
      <c r="AD91" s="53" t="str">
        <f>VLOOKUP(Tabela1[[#This Row],[Índice]],[1]Planilha1!$A:$A,1,0)</f>
        <v>#ERROR!</v>
      </c>
    </row>
    <row r="92" ht="15.75" customHeight="1">
      <c r="A92" s="52">
        <v>240511.0</v>
      </c>
      <c r="B92" s="53" t="s">
        <v>154</v>
      </c>
      <c r="C92" s="53" t="s">
        <v>46</v>
      </c>
      <c r="D92" s="22">
        <v>205614.0</v>
      </c>
      <c r="E92" s="53" t="s">
        <v>63</v>
      </c>
      <c r="F92" s="54">
        <v>1.0018173E7</v>
      </c>
      <c r="G92" s="53" t="s">
        <v>168</v>
      </c>
      <c r="H92" s="55">
        <v>2060.0</v>
      </c>
      <c r="I92" s="55" t="s">
        <v>49</v>
      </c>
      <c r="J92" s="55" t="s">
        <v>79</v>
      </c>
      <c r="K92" s="53" t="s">
        <v>57</v>
      </c>
      <c r="L92" s="53"/>
      <c r="M92" s="53">
        <v>1.0</v>
      </c>
      <c r="N92" s="53"/>
      <c r="O92" s="25">
        <v>1.0</v>
      </c>
      <c r="P92" s="25">
        <f>'LISTA DOS ITENS'!$O92*'LISTA DOS ITENS'!$M92</f>
        <v>1</v>
      </c>
      <c r="Q92" s="25">
        <v>1383.66</v>
      </c>
      <c r="R92" s="25">
        <f>'LISTA DOS ITENS'!$Q92*'LISTA DOS ITENS'!$M92</f>
        <v>1383.66</v>
      </c>
      <c r="S92" s="56">
        <f>IF('LISTA DOS ITENS'!$P92&gt;'LISTA DOS ITENS'!$R92,'LISTA DOS ITENS'!$P92,'LISTA DOS ITENS'!$R92)</f>
        <v>1383.66</v>
      </c>
      <c r="T92" s="25">
        <v>131.9834</v>
      </c>
      <c r="U92" s="25">
        <f>'LISTA DOS ITENS'!$T92*'LISTA DOS ITENS'!$M92</f>
        <v>131.9834</v>
      </c>
      <c r="V92" s="56">
        <f t="array" ref="V92">INDEX('RESUMO - LOTES E VMA'!$F$3:$F$181,MATCH('LISTA DOS ITENS'!$D92,'RESUMO - LOTES E VMA'!$A$3:$A$181,0))</f>
        <v>9472.135983</v>
      </c>
      <c r="W92" s="57">
        <f>'LISTA DOS ITENS'!$U92/'LISTA DOS ITENS'!$V92</f>
        <v>0.01393385824</v>
      </c>
      <c r="X92" s="53" t="s">
        <v>53</v>
      </c>
      <c r="Y92" s="53" t="s">
        <v>118</v>
      </c>
      <c r="Z92" s="58" t="str">
        <f>'LISTA DOS ITENS'!$F92&amp;"-"&amp;'LISTA DOS ITENS'!$H92&amp;"-"&amp;'LISTA DOS ITENS'!$J92&amp;"-"&amp;'LISTA DOS ITENS'!$K92&amp;"-"&amp;'LISTA DOS ITENS'!$I92</f>
        <v>10018173-2060-A003-USADO-#</v>
      </c>
      <c r="AA92" s="59" t="str">
        <f t="array" ref="AA92">INDEX('RESUMO - LOTES E VMA'!$M$3:$M$181,MATCH('LISTA DOS ITENS'!$D92,'RESUMO - LOTES E VMA'!$A$3:$A$181,0))</f>
        <v>Para Leilão</v>
      </c>
      <c r="AB92" s="60">
        <f t="array" ref="AB92">INDEX('RESUMO - LOTES E VMA'!$J$3:$J$181,MATCH('LISTA DOS ITENS'!$D92,'RESUMO - LOTES E VMA'!$A$3:$A$181,0))</f>
        <v>0.09538715262</v>
      </c>
      <c r="AC92" s="29" t="str">
        <f t="array" ref="AC92">INDEX('RESUMO - LOTES E VMA'!$L$3:$L$181,MATCH('LISTA DOS ITENS'!$D92,'RESUMO - LOTES E VMA'!$A$3:$A$181,0))</f>
        <v>1% do Valor de Comparação do VMA</v>
      </c>
      <c r="AD92" s="53" t="str">
        <f>VLOOKUP(Tabela1[[#This Row],[Índice]],[1]Planilha1!$A:$A,1,0)</f>
        <v>#ERROR!</v>
      </c>
    </row>
    <row r="93" ht="15.75" customHeight="1">
      <c r="A93" s="52">
        <v>240512.0</v>
      </c>
      <c r="B93" s="53" t="s">
        <v>154</v>
      </c>
      <c r="C93" s="53" t="s">
        <v>46</v>
      </c>
      <c r="D93" s="22">
        <v>205614.0</v>
      </c>
      <c r="E93" s="53" t="s">
        <v>63</v>
      </c>
      <c r="F93" s="54">
        <v>1.0176616E7</v>
      </c>
      <c r="G93" s="53" t="s">
        <v>169</v>
      </c>
      <c r="H93" s="55">
        <v>2060.0</v>
      </c>
      <c r="I93" s="55" t="s">
        <v>49</v>
      </c>
      <c r="J93" s="55" t="s">
        <v>68</v>
      </c>
      <c r="K93" s="53" t="s">
        <v>57</v>
      </c>
      <c r="L93" s="53"/>
      <c r="M93" s="53">
        <v>1.0</v>
      </c>
      <c r="N93" s="53"/>
      <c r="O93" s="25">
        <v>1.0</v>
      </c>
      <c r="P93" s="25">
        <f>'LISTA DOS ITENS'!$O93*'LISTA DOS ITENS'!$M93</f>
        <v>1</v>
      </c>
      <c r="Q93" s="25">
        <v>7407.86</v>
      </c>
      <c r="R93" s="25">
        <f>'LISTA DOS ITENS'!$Q93*'LISTA DOS ITENS'!$M93</f>
        <v>7407.86</v>
      </c>
      <c r="S93" s="56">
        <f>IF('LISTA DOS ITENS'!$P93&gt;'LISTA DOS ITENS'!$R93,'LISTA DOS ITENS'!$P93,'LISTA DOS ITENS'!$R93)</f>
        <v>7407.86</v>
      </c>
      <c r="T93" s="25">
        <v>706.6147</v>
      </c>
      <c r="U93" s="25">
        <f>'LISTA DOS ITENS'!$T93*'LISTA DOS ITENS'!$M93</f>
        <v>706.6147</v>
      </c>
      <c r="V93" s="56">
        <f t="array" ref="V93">INDEX('RESUMO - LOTES E VMA'!$F$3:$F$181,MATCH('LISTA DOS ITENS'!$D93,'RESUMO - LOTES E VMA'!$A$3:$A$181,0))</f>
        <v>9472.135983</v>
      </c>
      <c r="W93" s="57">
        <f>'LISTA DOS ITENS'!$U93/'LISTA DOS ITENS'!$V93</f>
        <v>0.07459929854</v>
      </c>
      <c r="X93" s="53" t="s">
        <v>53</v>
      </c>
      <c r="Y93" s="53" t="s">
        <v>118</v>
      </c>
      <c r="Z93" s="58" t="str">
        <f>'LISTA DOS ITENS'!$F93&amp;"-"&amp;'LISTA DOS ITENS'!$H93&amp;"-"&amp;'LISTA DOS ITENS'!$J93&amp;"-"&amp;'LISTA DOS ITENS'!$K93&amp;"-"&amp;'LISTA DOS ITENS'!$I93</f>
        <v>10176616-2060-0003-USADO-#</v>
      </c>
      <c r="AA93" s="59" t="str">
        <f t="array" ref="AA93">INDEX('RESUMO - LOTES E VMA'!$M$3:$M$181,MATCH('LISTA DOS ITENS'!$D93,'RESUMO - LOTES E VMA'!$A$3:$A$181,0))</f>
        <v>Para Leilão</v>
      </c>
      <c r="AB93" s="60">
        <f t="array" ref="AB93">INDEX('RESUMO - LOTES E VMA'!$J$3:$J$181,MATCH('LISTA DOS ITENS'!$D93,'RESUMO - LOTES E VMA'!$A$3:$A$181,0))</f>
        <v>0.09538715262</v>
      </c>
      <c r="AC93" s="29" t="str">
        <f t="array" ref="AC93">INDEX('RESUMO - LOTES E VMA'!$L$3:$L$181,MATCH('LISTA DOS ITENS'!$D93,'RESUMO - LOTES E VMA'!$A$3:$A$181,0))</f>
        <v>1% do Valor de Comparação do VMA</v>
      </c>
      <c r="AD93" s="53" t="str">
        <f>VLOOKUP(Tabela1[[#This Row],[Índice]],[1]Planilha1!$A:$A,1,0)</f>
        <v>#ERROR!</v>
      </c>
    </row>
    <row r="94" ht="15.75" customHeight="1">
      <c r="A94" s="52">
        <v>240513.0</v>
      </c>
      <c r="B94" s="53" t="s">
        <v>154</v>
      </c>
      <c r="C94" s="53" t="s">
        <v>46</v>
      </c>
      <c r="D94" s="22">
        <v>205614.0</v>
      </c>
      <c r="E94" s="53" t="s">
        <v>63</v>
      </c>
      <c r="F94" s="54">
        <v>1.1108248E7</v>
      </c>
      <c r="G94" s="53" t="s">
        <v>170</v>
      </c>
      <c r="H94" s="55">
        <v>2060.0</v>
      </c>
      <c r="I94" s="55" t="s">
        <v>49</v>
      </c>
      <c r="J94" s="55" t="s">
        <v>68</v>
      </c>
      <c r="K94" s="53" t="s">
        <v>57</v>
      </c>
      <c r="L94" s="53"/>
      <c r="M94" s="53">
        <v>1.0</v>
      </c>
      <c r="N94" s="53"/>
      <c r="O94" s="25">
        <v>1.0</v>
      </c>
      <c r="P94" s="25">
        <f>'LISTA DOS ITENS'!$O94*'LISTA DOS ITENS'!$M94</f>
        <v>1</v>
      </c>
      <c r="Q94" s="25">
        <v>1054.88</v>
      </c>
      <c r="R94" s="25">
        <f>'LISTA DOS ITENS'!$Q94*'LISTA DOS ITENS'!$M94</f>
        <v>1054.88</v>
      </c>
      <c r="S94" s="56">
        <f>IF('LISTA DOS ITENS'!$P94&gt;'LISTA DOS ITENS'!$R94,'LISTA DOS ITENS'!$P94,'LISTA DOS ITENS'!$R94)</f>
        <v>1054.88</v>
      </c>
      <c r="T94" s="25">
        <v>100.622</v>
      </c>
      <c r="U94" s="25">
        <f>'LISTA DOS ITENS'!$T94*'LISTA DOS ITENS'!$M94</f>
        <v>100.622</v>
      </c>
      <c r="V94" s="56">
        <f t="array" ref="V94">INDEX('RESUMO - LOTES E VMA'!$F$3:$F$181,MATCH('LISTA DOS ITENS'!$D94,'RESUMO - LOTES E VMA'!$A$3:$A$181,0))</f>
        <v>9472.135983</v>
      </c>
      <c r="W94" s="57">
        <f>'LISTA DOS ITENS'!$U94/'LISTA DOS ITENS'!$V94</f>
        <v>0.01062294716</v>
      </c>
      <c r="X94" s="53" t="s">
        <v>53</v>
      </c>
      <c r="Y94" s="53" t="s">
        <v>118</v>
      </c>
      <c r="Z94" s="58" t="str">
        <f>'LISTA DOS ITENS'!$F94&amp;"-"&amp;'LISTA DOS ITENS'!$H94&amp;"-"&amp;'LISTA DOS ITENS'!$J94&amp;"-"&amp;'LISTA DOS ITENS'!$K94&amp;"-"&amp;'LISTA DOS ITENS'!$I94</f>
        <v>11108248-2060-0003-USADO-#</v>
      </c>
      <c r="AA94" s="59" t="str">
        <f t="array" ref="AA94">INDEX('RESUMO - LOTES E VMA'!$M$3:$M$181,MATCH('LISTA DOS ITENS'!$D94,'RESUMO - LOTES E VMA'!$A$3:$A$181,0))</f>
        <v>Para Leilão</v>
      </c>
      <c r="AB94" s="60">
        <f t="array" ref="AB94">INDEX('RESUMO - LOTES E VMA'!$J$3:$J$181,MATCH('LISTA DOS ITENS'!$D94,'RESUMO - LOTES E VMA'!$A$3:$A$181,0))</f>
        <v>0.09538715262</v>
      </c>
      <c r="AC94" s="29" t="str">
        <f t="array" ref="AC94">INDEX('RESUMO - LOTES E VMA'!$L$3:$L$181,MATCH('LISTA DOS ITENS'!$D94,'RESUMO - LOTES E VMA'!$A$3:$A$181,0))</f>
        <v>1% do Valor de Comparação do VMA</v>
      </c>
      <c r="AD94" s="53" t="str">
        <f>VLOOKUP(Tabela1[[#This Row],[Índice]],[1]Planilha1!$A:$A,1,0)</f>
        <v>#ERROR!</v>
      </c>
    </row>
    <row r="95" ht="15.75" customHeight="1">
      <c r="A95" s="52">
        <v>241408.0</v>
      </c>
      <c r="B95" s="53" t="s">
        <v>154</v>
      </c>
      <c r="C95" s="53" t="s">
        <v>46</v>
      </c>
      <c r="D95" s="22">
        <v>205864.0</v>
      </c>
      <c r="E95" s="53" t="s">
        <v>171</v>
      </c>
      <c r="F95" s="54">
        <v>1.1654848E7</v>
      </c>
      <c r="G95" s="53" t="s">
        <v>172</v>
      </c>
      <c r="H95" s="55">
        <v>2060.0</v>
      </c>
      <c r="I95" s="55" t="s">
        <v>49</v>
      </c>
      <c r="J95" s="55" t="s">
        <v>173</v>
      </c>
      <c r="K95" s="53" t="s">
        <v>57</v>
      </c>
      <c r="L95" s="53"/>
      <c r="M95" s="53">
        <v>19.0</v>
      </c>
      <c r="N95" s="53"/>
      <c r="O95" s="25">
        <v>1.0</v>
      </c>
      <c r="P95" s="25">
        <f>'LISTA DOS ITENS'!$O95*'LISTA DOS ITENS'!$M95</f>
        <v>19</v>
      </c>
      <c r="Q95" s="25">
        <v>65809.68</v>
      </c>
      <c r="R95" s="25">
        <f>'LISTA DOS ITENS'!$Q95*'LISTA DOS ITENS'!$M95</f>
        <v>1250383.92</v>
      </c>
      <c r="S95" s="56">
        <f>IF('LISTA DOS ITENS'!$P95&gt;'LISTA DOS ITENS'!$R95,'LISTA DOS ITENS'!$P95,'LISTA DOS ITENS'!$R95)</f>
        <v>1250383.92</v>
      </c>
      <c r="T95" s="25">
        <v>3957.0965</v>
      </c>
      <c r="U95" s="25">
        <f>'LISTA DOS ITENS'!$T95*'LISTA DOS ITENS'!$M95</f>
        <v>75184.8335</v>
      </c>
      <c r="V95" s="56">
        <f t="array" ref="V95">INDEX('RESUMO - LOTES E VMA'!$F$3:$F$181,MATCH('LISTA DOS ITENS'!$D95,'RESUMO - LOTES E VMA'!$A$3:$A$181,0))</f>
        <v>75184.8335</v>
      </c>
      <c r="W95" s="57">
        <f>'LISTA DOS ITENS'!$U95/'LISTA DOS ITENS'!$V95</f>
        <v>1</v>
      </c>
      <c r="X95" s="53" t="s">
        <v>53</v>
      </c>
      <c r="Y95" s="53" t="s">
        <v>118</v>
      </c>
      <c r="Z95" s="58" t="str">
        <f>'LISTA DOS ITENS'!$F95&amp;"-"&amp;'LISTA DOS ITENS'!$H95&amp;"-"&amp;'LISTA DOS ITENS'!$J95&amp;"-"&amp;'LISTA DOS ITENS'!$K95&amp;"-"&amp;'LISTA DOS ITENS'!$I95</f>
        <v>11654848-2060-0004-USADO-#</v>
      </c>
      <c r="AA95" s="59" t="str">
        <f t="array" ref="AA95">INDEX('RESUMO - LOTES E VMA'!$M$3:$M$181,MATCH('LISTA DOS ITENS'!$D95,'RESUMO - LOTES E VMA'!$A$3:$A$181,0))</f>
        <v>Para Leilão</v>
      </c>
      <c r="AB95" s="60">
        <f t="array" ref="AB95">INDEX('RESUMO - LOTES E VMA'!$J$3:$J$181,MATCH('LISTA DOS ITENS'!$D95,'RESUMO - LOTES E VMA'!$A$3:$A$181,0))</f>
        <v>0.0601293989</v>
      </c>
      <c r="AC95" s="29" t="str">
        <f t="array" ref="AC95">INDEX('RESUMO - LOTES E VMA'!$L$3:$L$181,MATCH('LISTA DOS ITENS'!$D95,'RESUMO - LOTES E VMA'!$A$3:$A$181,0))</f>
        <v>1% do Valor de Comparação do VMA</v>
      </c>
      <c r="AD95" s="53" t="str">
        <f>VLOOKUP(Tabela1[[#This Row],[Índice]],[1]Planilha1!$A:$A,1,0)</f>
        <v>#ERROR!</v>
      </c>
    </row>
    <row r="96" ht="15.75" customHeight="1">
      <c r="A96" s="52">
        <v>241409.0</v>
      </c>
      <c r="B96" s="53" t="s">
        <v>154</v>
      </c>
      <c r="C96" s="53" t="s">
        <v>46</v>
      </c>
      <c r="D96" s="22">
        <v>205865.0</v>
      </c>
      <c r="E96" s="53" t="s">
        <v>156</v>
      </c>
      <c r="F96" s="54">
        <v>1.1582966E7</v>
      </c>
      <c r="G96" s="53" t="s">
        <v>174</v>
      </c>
      <c r="H96" s="55">
        <v>2060.0</v>
      </c>
      <c r="I96" s="55" t="s">
        <v>49</v>
      </c>
      <c r="J96" s="55" t="s">
        <v>158</v>
      </c>
      <c r="K96" s="53" t="s">
        <v>57</v>
      </c>
      <c r="L96" s="53"/>
      <c r="M96" s="53">
        <v>4.0</v>
      </c>
      <c r="N96" s="53"/>
      <c r="O96" s="25">
        <v>1.0</v>
      </c>
      <c r="P96" s="25">
        <f>'LISTA DOS ITENS'!$O96*'LISTA DOS ITENS'!$M96</f>
        <v>4</v>
      </c>
      <c r="Q96" s="25">
        <v>164512.185</v>
      </c>
      <c r="R96" s="25">
        <f>'LISTA DOS ITENS'!$Q96*'LISTA DOS ITENS'!$M96</f>
        <v>658048.74</v>
      </c>
      <c r="S96" s="56">
        <f>IF('LISTA DOS ITENS'!$P96&gt;'LISTA DOS ITENS'!$R96,'LISTA DOS ITENS'!$P96,'LISTA DOS ITENS'!$R96)</f>
        <v>658048.74</v>
      </c>
      <c r="T96" s="25">
        <v>9892.0188</v>
      </c>
      <c r="U96" s="25">
        <f>'LISTA DOS ITENS'!$T96*'LISTA DOS ITENS'!$M96</f>
        <v>39568.0752</v>
      </c>
      <c r="V96" s="56">
        <f t="array" ref="V96">INDEX('RESUMO - LOTES E VMA'!$F$3:$F$181,MATCH('LISTA DOS ITENS'!$D96,'RESUMO - LOTES E VMA'!$A$3:$A$181,0))</f>
        <v>39568.0752</v>
      </c>
      <c r="W96" s="57">
        <f>'LISTA DOS ITENS'!$U96/'LISTA DOS ITENS'!$V96</f>
        <v>1</v>
      </c>
      <c r="X96" s="53" t="s">
        <v>53</v>
      </c>
      <c r="Y96" s="53" t="s">
        <v>118</v>
      </c>
      <c r="Z96" s="58" t="str">
        <f>'LISTA DOS ITENS'!$F96&amp;"-"&amp;'LISTA DOS ITENS'!$H96&amp;"-"&amp;'LISTA DOS ITENS'!$J96&amp;"-"&amp;'LISTA DOS ITENS'!$K96&amp;"-"&amp;'LISTA DOS ITENS'!$I96</f>
        <v>11582966-2060-0098-USADO-#</v>
      </c>
      <c r="AA96" s="59" t="str">
        <f t="array" ref="AA96">INDEX('RESUMO - LOTES E VMA'!$M$3:$M$181,MATCH('LISTA DOS ITENS'!$D96,'RESUMO - LOTES E VMA'!$A$3:$A$181,0))</f>
        <v>Para Leilão</v>
      </c>
      <c r="AB96" s="60">
        <f t="array" ref="AB96">INDEX('RESUMO - LOTES E VMA'!$J$3:$J$181,MATCH('LISTA DOS ITENS'!$D96,'RESUMO - LOTES E VMA'!$A$3:$A$181,0))</f>
        <v>0.06012939893</v>
      </c>
      <c r="AC96" s="29" t="str">
        <f t="array" ref="AC96">INDEX('RESUMO - LOTES E VMA'!$L$3:$L$181,MATCH('LISTA DOS ITENS'!$D96,'RESUMO - LOTES E VMA'!$A$3:$A$181,0))</f>
        <v>1% do Valor de Comparação do VMA</v>
      </c>
      <c r="AD96" s="53" t="str">
        <f>VLOOKUP(Tabela1[[#This Row],[Índice]],[1]Planilha1!$A:$A,1,0)</f>
        <v>#ERROR!</v>
      </c>
    </row>
    <row r="97" ht="15.75" customHeight="1">
      <c r="A97" s="52">
        <v>241440.0</v>
      </c>
      <c r="B97" s="53" t="s">
        <v>154</v>
      </c>
      <c r="C97" s="53" t="s">
        <v>46</v>
      </c>
      <c r="D97" s="22">
        <v>205888.0</v>
      </c>
      <c r="E97" s="53" t="s">
        <v>175</v>
      </c>
      <c r="F97" s="54">
        <v>1.1972627E7</v>
      </c>
      <c r="G97" s="53" t="s">
        <v>176</v>
      </c>
      <c r="H97" s="55">
        <v>2060.0</v>
      </c>
      <c r="I97" s="55" t="s">
        <v>49</v>
      </c>
      <c r="J97" s="55" t="s">
        <v>177</v>
      </c>
      <c r="K97" s="53" t="s">
        <v>57</v>
      </c>
      <c r="L97" s="53"/>
      <c r="M97" s="53">
        <v>1.0</v>
      </c>
      <c r="N97" s="53"/>
      <c r="O97" s="25">
        <v>1.0</v>
      </c>
      <c r="P97" s="25">
        <f>'LISTA DOS ITENS'!$O97*'LISTA DOS ITENS'!$M97</f>
        <v>1</v>
      </c>
      <c r="Q97" s="25">
        <v>103455.0</v>
      </c>
      <c r="R97" s="25">
        <f>'LISTA DOS ITENS'!$Q97*'LISTA DOS ITENS'!$M97</f>
        <v>103455</v>
      </c>
      <c r="S97" s="56">
        <f>IF('LISTA DOS ITENS'!$P97&gt;'LISTA DOS ITENS'!$R97,'LISTA DOS ITENS'!$P97,'LISTA DOS ITENS'!$R97)</f>
        <v>103455</v>
      </c>
      <c r="T97" s="25">
        <v>10862.775</v>
      </c>
      <c r="U97" s="25">
        <f>'LISTA DOS ITENS'!$T97*'LISTA DOS ITENS'!$M97</f>
        <v>10862.775</v>
      </c>
      <c r="V97" s="56">
        <f t="array" ref="V97">INDEX('RESUMO - LOTES E VMA'!$F$3:$F$181,MATCH('LISTA DOS ITENS'!$D97,'RESUMO - LOTES E VMA'!$A$3:$A$181,0))</f>
        <v>10862.775</v>
      </c>
      <c r="W97" s="57">
        <f>'LISTA DOS ITENS'!$U97/'LISTA DOS ITENS'!$V97</f>
        <v>1</v>
      </c>
      <c r="X97" s="53" t="s">
        <v>53</v>
      </c>
      <c r="Y97" s="53" t="s">
        <v>118</v>
      </c>
      <c r="Z97" s="58" t="str">
        <f>'LISTA DOS ITENS'!$F97&amp;"-"&amp;'LISTA DOS ITENS'!$H97&amp;"-"&amp;'LISTA DOS ITENS'!$J97&amp;"-"&amp;'LISTA DOS ITENS'!$K97&amp;"-"&amp;'LISTA DOS ITENS'!$I97</f>
        <v>11972627-2060-0911-USADO-#</v>
      </c>
      <c r="AA97" s="59" t="str">
        <f t="array" ref="AA97">INDEX('RESUMO - LOTES E VMA'!$M$3:$M$181,MATCH('LISTA DOS ITENS'!$D97,'RESUMO - LOTES E VMA'!$A$3:$A$181,0))</f>
        <v>Para Leilão</v>
      </c>
      <c r="AB97" s="60">
        <f t="array" ref="AB97">INDEX('RESUMO - LOTES E VMA'!$J$3:$J$181,MATCH('LISTA DOS ITENS'!$D97,'RESUMO - LOTES E VMA'!$A$3:$A$181,0))</f>
        <v>0.105</v>
      </c>
      <c r="AC97" s="29" t="str">
        <f t="array" ref="AC97">INDEX('RESUMO - LOTES E VMA'!$L$3:$L$181,MATCH('LISTA DOS ITENS'!$D97,'RESUMO - LOTES E VMA'!$A$3:$A$181,0))</f>
        <v>1% do Valor de Comparação do VMA</v>
      </c>
      <c r="AD97" s="53" t="str">
        <f>VLOOKUP(Tabela1[[#This Row],[Índice]],[1]Planilha1!$A:$A,1,0)</f>
        <v>#ERROR!</v>
      </c>
    </row>
    <row r="98" ht="15.75" customHeight="1">
      <c r="A98" s="52">
        <v>241526.0</v>
      </c>
      <c r="B98" s="53" t="s">
        <v>154</v>
      </c>
      <c r="C98" s="53" t="s">
        <v>107</v>
      </c>
      <c r="D98" s="22">
        <v>205943.0</v>
      </c>
      <c r="E98" s="53" t="s">
        <v>47</v>
      </c>
      <c r="F98" s="54">
        <v>1.1487675E7</v>
      </c>
      <c r="G98" s="53" t="s">
        <v>178</v>
      </c>
      <c r="H98" s="55">
        <v>2917.0</v>
      </c>
      <c r="I98" s="55" t="s">
        <v>49</v>
      </c>
      <c r="J98" s="55" t="s">
        <v>56</v>
      </c>
      <c r="K98" s="53" t="s">
        <v>179</v>
      </c>
      <c r="L98" s="53"/>
      <c r="M98" s="53">
        <v>2.0</v>
      </c>
      <c r="N98" s="53"/>
      <c r="O98" s="25">
        <v>37989.925</v>
      </c>
      <c r="P98" s="25">
        <f>'LISTA DOS ITENS'!$O98*'LISTA DOS ITENS'!$M98</f>
        <v>75979.85</v>
      </c>
      <c r="Q98" s="25">
        <v>37989.93</v>
      </c>
      <c r="R98" s="25">
        <f>'LISTA DOS ITENS'!$Q98*'LISTA DOS ITENS'!$M98</f>
        <v>75979.86</v>
      </c>
      <c r="S98" s="56">
        <f>IF('LISTA DOS ITENS'!$P98&gt;'LISTA DOS ITENS'!$R98,'LISTA DOS ITENS'!$P98,'LISTA DOS ITENS'!$R98)</f>
        <v>75979.86</v>
      </c>
      <c r="T98" s="25">
        <v>2070.7739309978615</v>
      </c>
      <c r="U98" s="25">
        <f>'LISTA DOS ITENS'!$T98*'LISTA DOS ITENS'!$M98</f>
        <v>4141.547862</v>
      </c>
      <c r="V98" s="56">
        <f t="array" ref="V98">INDEX('RESUMO - LOTES E VMA'!$F$3:$F$181,MATCH('LISTA DOS ITENS'!$D98,'RESUMO - LOTES E VMA'!$A$3:$A$181,0))</f>
        <v>4485.474162</v>
      </c>
      <c r="W98" s="57">
        <f>'LISTA DOS ITENS'!$U98/'LISTA DOS ITENS'!$V98</f>
        <v>0.9233244273</v>
      </c>
      <c r="X98" s="53" t="s">
        <v>53</v>
      </c>
      <c r="Y98" s="53" t="s">
        <v>118</v>
      </c>
      <c r="Z98" s="58" t="str">
        <f>'LISTA DOS ITENS'!$F98&amp;"-"&amp;'LISTA DOS ITENS'!$H98&amp;"-"&amp;'LISTA DOS ITENS'!$J98&amp;"-"&amp;'LISTA DOS ITENS'!$K98&amp;"-"&amp;'LISTA DOS ITENS'!$I98</f>
        <v>11487675-2917-0017-IMOB/IMP-#</v>
      </c>
      <c r="AA98" s="59" t="str">
        <f t="array" ref="AA98">INDEX('RESUMO - LOTES E VMA'!$M$3:$M$181,MATCH('LISTA DOS ITENS'!$D98,'RESUMO - LOTES E VMA'!$A$3:$A$181,0))</f>
        <v>Para Leilão</v>
      </c>
      <c r="AB98" s="60">
        <f t="array" ref="AB98">INDEX('RESUMO - LOTES E VMA'!$J$3:$J$181,MATCH('LISTA DOS ITENS'!$D98,'RESUMO - LOTES E VMA'!$A$3:$A$181,0))</f>
        <v>0.05450849607</v>
      </c>
      <c r="AC98" s="29" t="str">
        <f t="array" ref="AC98">INDEX('RESUMO - LOTES E VMA'!$L$3:$L$181,MATCH('LISTA DOS ITENS'!$D98,'RESUMO - LOTES E VMA'!$A$3:$A$181,0))</f>
        <v>1% do Valor de Comparação do VMA</v>
      </c>
      <c r="AD98" s="53" t="str">
        <f>VLOOKUP(Tabela1[[#This Row],[Índice]],[1]Planilha1!$A:$A,1,0)</f>
        <v>#ERROR!</v>
      </c>
    </row>
    <row r="99" ht="15.75" customHeight="1">
      <c r="A99" s="52">
        <v>241527.0</v>
      </c>
      <c r="B99" s="53" t="s">
        <v>154</v>
      </c>
      <c r="C99" s="53" t="s">
        <v>107</v>
      </c>
      <c r="D99" s="22">
        <v>205943.0</v>
      </c>
      <c r="E99" s="53" t="s">
        <v>47</v>
      </c>
      <c r="F99" s="54">
        <v>1.1365872E7</v>
      </c>
      <c r="G99" s="53" t="s">
        <v>180</v>
      </c>
      <c r="H99" s="55">
        <v>2917.0</v>
      </c>
      <c r="I99" s="55" t="s">
        <v>49</v>
      </c>
      <c r="J99" s="55" t="s">
        <v>111</v>
      </c>
      <c r="K99" s="53" t="s">
        <v>80</v>
      </c>
      <c r="L99" s="53"/>
      <c r="M99" s="53">
        <v>1.0</v>
      </c>
      <c r="N99" s="53"/>
      <c r="O99" s="25">
        <v>6309.59</v>
      </c>
      <c r="P99" s="25">
        <f>'LISTA DOS ITENS'!$O99*'LISTA DOS ITENS'!$M99</f>
        <v>6309.59</v>
      </c>
      <c r="Q99" s="25">
        <v>6309.59</v>
      </c>
      <c r="R99" s="25">
        <f>'LISTA DOS ITENS'!$Q99*'LISTA DOS ITENS'!$M99</f>
        <v>6309.59</v>
      </c>
      <c r="S99" s="56">
        <f>IF('LISTA DOS ITENS'!$P99&gt;'LISTA DOS ITENS'!$R99,'LISTA DOS ITENS'!$P99,'LISTA DOS ITENS'!$R99)</f>
        <v>6309.59</v>
      </c>
      <c r="T99" s="25">
        <v>343.9263</v>
      </c>
      <c r="U99" s="25">
        <f>'LISTA DOS ITENS'!$T99*'LISTA DOS ITENS'!$M99</f>
        <v>343.9263</v>
      </c>
      <c r="V99" s="56">
        <f t="array" ref="V99">INDEX('RESUMO - LOTES E VMA'!$F$3:$F$181,MATCH('LISTA DOS ITENS'!$D99,'RESUMO - LOTES E VMA'!$A$3:$A$181,0))</f>
        <v>4485.474162</v>
      </c>
      <c r="W99" s="57">
        <f>'LISTA DOS ITENS'!$U99/'LISTA DOS ITENS'!$V99</f>
        <v>0.07667557265</v>
      </c>
      <c r="X99" s="53" t="s">
        <v>53</v>
      </c>
      <c r="Y99" s="53" t="s">
        <v>118</v>
      </c>
      <c r="Z99" s="58" t="str">
        <f>'LISTA DOS ITENS'!$F99&amp;"-"&amp;'LISTA DOS ITENS'!$H99&amp;"-"&amp;'LISTA DOS ITENS'!$J99&amp;"-"&amp;'LISTA DOS ITENS'!$K99&amp;"-"&amp;'LISTA DOS ITENS'!$I99</f>
        <v>11365872-2917-A017-IMOB/NAC-#</v>
      </c>
      <c r="AA99" s="59" t="str">
        <f t="array" ref="AA99">INDEX('RESUMO - LOTES E VMA'!$M$3:$M$181,MATCH('LISTA DOS ITENS'!$D99,'RESUMO - LOTES E VMA'!$A$3:$A$181,0))</f>
        <v>Para Leilão</v>
      </c>
      <c r="AB99" s="60">
        <f t="array" ref="AB99">INDEX('RESUMO - LOTES E VMA'!$J$3:$J$181,MATCH('LISTA DOS ITENS'!$D99,'RESUMO - LOTES E VMA'!$A$3:$A$181,0))</f>
        <v>0.05450849607</v>
      </c>
      <c r="AC99" s="29" t="str">
        <f t="array" ref="AC99">INDEX('RESUMO - LOTES E VMA'!$L$3:$L$181,MATCH('LISTA DOS ITENS'!$D99,'RESUMO - LOTES E VMA'!$A$3:$A$181,0))</f>
        <v>1% do Valor de Comparação do VMA</v>
      </c>
      <c r="AD99" s="53" t="str">
        <f>VLOOKUP(Tabela1[[#This Row],[Índice]],[1]Planilha1!$A:$A,1,0)</f>
        <v>#ERROR!</v>
      </c>
    </row>
    <row r="100" ht="15.75" customHeight="1">
      <c r="A100" s="52">
        <v>241612.0</v>
      </c>
      <c r="B100" s="53" t="s">
        <v>154</v>
      </c>
      <c r="C100" s="53" t="s">
        <v>107</v>
      </c>
      <c r="D100" s="22">
        <v>205974.0</v>
      </c>
      <c r="E100" s="53" t="s">
        <v>47</v>
      </c>
      <c r="F100" s="54">
        <v>1.1466901E7</v>
      </c>
      <c r="G100" s="53" t="s">
        <v>181</v>
      </c>
      <c r="H100" s="55">
        <v>2917.0</v>
      </c>
      <c r="I100" s="55" t="s">
        <v>49</v>
      </c>
      <c r="J100" s="55" t="s">
        <v>56</v>
      </c>
      <c r="K100" s="53" t="s">
        <v>122</v>
      </c>
      <c r="L100" s="53"/>
      <c r="M100" s="53">
        <v>1.0</v>
      </c>
      <c r="N100" s="53"/>
      <c r="O100" s="25">
        <v>101687.3</v>
      </c>
      <c r="P100" s="25">
        <f>'LISTA DOS ITENS'!$O100*'LISTA DOS ITENS'!$M100</f>
        <v>101687.3</v>
      </c>
      <c r="Q100" s="25">
        <v>101687.3</v>
      </c>
      <c r="R100" s="25">
        <f>'LISTA DOS ITENS'!$Q100*'LISTA DOS ITENS'!$M100</f>
        <v>101687.3</v>
      </c>
      <c r="S100" s="56">
        <f>IF('LISTA DOS ITENS'!$P100&gt;'LISTA DOS ITENS'!$R100,'LISTA DOS ITENS'!$P100,'LISTA DOS ITENS'!$R100)</f>
        <v>101687.3</v>
      </c>
      <c r="T100" s="25">
        <v>18585.072657814813</v>
      </c>
      <c r="U100" s="25">
        <f>'LISTA DOS ITENS'!$T100*'LISTA DOS ITENS'!$M100</f>
        <v>18585.07266</v>
      </c>
      <c r="V100" s="56">
        <f t="array" ref="V100">INDEX('RESUMO - LOTES E VMA'!$F$3:$F$181,MATCH('LISTA DOS ITENS'!$D100,'RESUMO - LOTES E VMA'!$A$3:$A$181,0))</f>
        <v>30318.68016</v>
      </c>
      <c r="W100" s="57">
        <f>'LISTA DOS ITENS'!$U100/'LISTA DOS ITENS'!$V100</f>
        <v>0.6129908215</v>
      </c>
      <c r="X100" s="53" t="s">
        <v>53</v>
      </c>
      <c r="Y100" s="53" t="s">
        <v>118</v>
      </c>
      <c r="Z100" s="58" t="str">
        <f>'LISTA DOS ITENS'!$F100&amp;"-"&amp;'LISTA DOS ITENS'!$H100&amp;"-"&amp;'LISTA DOS ITENS'!$J100&amp;"-"&amp;'LISTA DOS ITENS'!$K100&amp;"-"&amp;'LISTA DOS ITENS'!$I100</f>
        <v>11466901-2917-0017-IMOB/IAMN-#</v>
      </c>
      <c r="AA100" s="59" t="str">
        <f t="array" ref="AA100">INDEX('RESUMO - LOTES E VMA'!$M$3:$M$181,MATCH('LISTA DOS ITENS'!$D100,'RESUMO - LOTES E VMA'!$A$3:$A$181,0))</f>
        <v>Para Leilão</v>
      </c>
      <c r="AB100" s="60">
        <f t="array" ref="AB100">INDEX('RESUMO - LOTES E VMA'!$J$3:$J$181,MATCH('LISTA DOS ITENS'!$D100,'RESUMO - LOTES E VMA'!$A$3:$A$181,0))</f>
        <v>0.1823055702</v>
      </c>
      <c r="AC100" s="29" t="str">
        <f t="array" ref="AC100">INDEX('RESUMO - LOTES E VMA'!$L$3:$L$181,MATCH('LISTA DOS ITENS'!$D100,'RESUMO - LOTES E VMA'!$A$3:$A$181,0))</f>
        <v>1% do Valor de Comparação do VMA</v>
      </c>
      <c r="AD100" s="53" t="str">
        <f>VLOOKUP(Tabela1[[#This Row],[Índice]],[1]Planilha1!$A:$A,1,0)</f>
        <v>#ERROR!</v>
      </c>
    </row>
    <row r="101" ht="15.75" customHeight="1">
      <c r="A101" s="52">
        <v>241613.0</v>
      </c>
      <c r="B101" s="53" t="s">
        <v>154</v>
      </c>
      <c r="C101" s="53" t="s">
        <v>107</v>
      </c>
      <c r="D101" s="22">
        <v>205974.0</v>
      </c>
      <c r="E101" s="53" t="s">
        <v>47</v>
      </c>
      <c r="F101" s="54">
        <v>1.0603777E7</v>
      </c>
      <c r="G101" s="53" t="s">
        <v>182</v>
      </c>
      <c r="H101" s="55">
        <v>2917.0</v>
      </c>
      <c r="I101" s="55" t="s">
        <v>49</v>
      </c>
      <c r="J101" s="55" t="s">
        <v>111</v>
      </c>
      <c r="K101" s="53" t="s">
        <v>51</v>
      </c>
      <c r="L101" s="53"/>
      <c r="M101" s="53">
        <v>1.0</v>
      </c>
      <c r="N101" s="53"/>
      <c r="O101" s="25">
        <v>0.0</v>
      </c>
      <c r="P101" s="25">
        <f>'LISTA DOS ITENS'!$O101*'LISTA DOS ITENS'!$M101</f>
        <v>0</v>
      </c>
      <c r="Q101" s="25">
        <v>50719.47</v>
      </c>
      <c r="R101" s="25">
        <f>'LISTA DOS ITENS'!$Q101*'LISTA DOS ITENS'!$M101</f>
        <v>50719.47</v>
      </c>
      <c r="S101" s="56">
        <f>IF('LISTA DOS ITENS'!$P101&gt;'LISTA DOS ITENS'!$R101,'LISTA DOS ITENS'!$P101,'LISTA DOS ITENS'!$R101)</f>
        <v>50719.47</v>
      </c>
      <c r="T101" s="25">
        <v>9269.8403</v>
      </c>
      <c r="U101" s="25">
        <f>'LISTA DOS ITENS'!$T101*'LISTA DOS ITENS'!$M101</f>
        <v>9269.8403</v>
      </c>
      <c r="V101" s="56">
        <f t="array" ref="V101">INDEX('RESUMO - LOTES E VMA'!$F$3:$F$181,MATCH('LISTA DOS ITENS'!$D101,'RESUMO - LOTES E VMA'!$A$3:$A$181,0))</f>
        <v>30318.68016</v>
      </c>
      <c r="W101" s="57">
        <f>'LISTA DOS ITENS'!$U101/'LISTA DOS ITENS'!$V101</f>
        <v>0.3057468284</v>
      </c>
      <c r="X101" s="53" t="s">
        <v>53</v>
      </c>
      <c r="Y101" s="53" t="s">
        <v>118</v>
      </c>
      <c r="Z101" s="58" t="str">
        <f>'LISTA DOS ITENS'!$F101&amp;"-"&amp;'LISTA DOS ITENS'!$H101&amp;"-"&amp;'LISTA DOS ITENS'!$J101&amp;"-"&amp;'LISTA DOS ITENS'!$K101&amp;"-"&amp;'LISTA DOS ITENS'!$I101</f>
        <v>10603777-2917-A017-A RECUPER-#</v>
      </c>
      <c r="AA101" s="59" t="str">
        <f t="array" ref="AA101">INDEX('RESUMO - LOTES E VMA'!$M$3:$M$181,MATCH('LISTA DOS ITENS'!$D101,'RESUMO - LOTES E VMA'!$A$3:$A$181,0))</f>
        <v>Para Leilão</v>
      </c>
      <c r="AB101" s="60">
        <f t="array" ref="AB101">INDEX('RESUMO - LOTES E VMA'!$J$3:$J$181,MATCH('LISTA DOS ITENS'!$D101,'RESUMO - LOTES E VMA'!$A$3:$A$181,0))</f>
        <v>0.1823055702</v>
      </c>
      <c r="AC101" s="29" t="str">
        <f t="array" ref="AC101">INDEX('RESUMO - LOTES E VMA'!$L$3:$L$181,MATCH('LISTA DOS ITENS'!$D101,'RESUMO - LOTES E VMA'!$A$3:$A$181,0))</f>
        <v>1% do Valor de Comparação do VMA</v>
      </c>
      <c r="AD101" s="53" t="str">
        <f>VLOOKUP(Tabela1[[#This Row],[Índice]],[1]Planilha1!$A:$A,1,0)</f>
        <v>#ERROR!</v>
      </c>
    </row>
    <row r="102" ht="15.75" customHeight="1">
      <c r="A102" s="52">
        <v>241614.0</v>
      </c>
      <c r="B102" s="53" t="s">
        <v>154</v>
      </c>
      <c r="C102" s="53" t="s">
        <v>107</v>
      </c>
      <c r="D102" s="22">
        <v>205974.0</v>
      </c>
      <c r="E102" s="53" t="s">
        <v>47</v>
      </c>
      <c r="F102" s="54">
        <v>1.1139112E7</v>
      </c>
      <c r="G102" s="53" t="s">
        <v>183</v>
      </c>
      <c r="H102" s="55">
        <v>2917.0</v>
      </c>
      <c r="I102" s="55" t="s">
        <v>49</v>
      </c>
      <c r="J102" s="55" t="s">
        <v>111</v>
      </c>
      <c r="K102" s="53" t="s">
        <v>51</v>
      </c>
      <c r="L102" s="53"/>
      <c r="M102" s="53">
        <v>1.0</v>
      </c>
      <c r="N102" s="53"/>
      <c r="O102" s="25">
        <v>0.0</v>
      </c>
      <c r="P102" s="25">
        <f>'LISTA DOS ITENS'!$O102*'LISTA DOS ITENS'!$M102</f>
        <v>0</v>
      </c>
      <c r="Q102" s="25">
        <v>13900.1625</v>
      </c>
      <c r="R102" s="25">
        <f>'LISTA DOS ITENS'!$Q102*'LISTA DOS ITENS'!$M102</f>
        <v>13900.1625</v>
      </c>
      <c r="S102" s="56">
        <f>IF('LISTA DOS ITENS'!$P102&gt;'LISTA DOS ITENS'!$R102,'LISTA DOS ITENS'!$P102,'LISTA DOS ITENS'!$R102)</f>
        <v>13900.1625</v>
      </c>
      <c r="T102" s="25">
        <v>2463.7672</v>
      </c>
      <c r="U102" s="25">
        <f>'LISTA DOS ITENS'!$T102*'LISTA DOS ITENS'!$M102</f>
        <v>2463.7672</v>
      </c>
      <c r="V102" s="56">
        <f t="array" ref="V102">INDEX('RESUMO - LOTES E VMA'!$F$3:$F$181,MATCH('LISTA DOS ITENS'!$D102,'RESUMO - LOTES E VMA'!$A$3:$A$181,0))</f>
        <v>30318.68016</v>
      </c>
      <c r="W102" s="57">
        <f>'LISTA DOS ITENS'!$U102/'LISTA DOS ITENS'!$V102</f>
        <v>0.08126235005</v>
      </c>
      <c r="X102" s="53" t="s">
        <v>53</v>
      </c>
      <c r="Y102" s="53" t="s">
        <v>118</v>
      </c>
      <c r="Z102" s="58" t="str">
        <f>'LISTA DOS ITENS'!$F102&amp;"-"&amp;'LISTA DOS ITENS'!$H102&amp;"-"&amp;'LISTA DOS ITENS'!$J102&amp;"-"&amp;'LISTA DOS ITENS'!$K102&amp;"-"&amp;'LISTA DOS ITENS'!$I102</f>
        <v>11139112-2917-A017-A RECUPER-#</v>
      </c>
      <c r="AA102" s="59" t="str">
        <f t="array" ref="AA102">INDEX('RESUMO - LOTES E VMA'!$M$3:$M$181,MATCH('LISTA DOS ITENS'!$D102,'RESUMO - LOTES E VMA'!$A$3:$A$181,0))</f>
        <v>Para Leilão</v>
      </c>
      <c r="AB102" s="60">
        <f t="array" ref="AB102">INDEX('RESUMO - LOTES E VMA'!$J$3:$J$181,MATCH('LISTA DOS ITENS'!$D102,'RESUMO - LOTES E VMA'!$A$3:$A$181,0))</f>
        <v>0.1823055702</v>
      </c>
      <c r="AC102" s="29" t="str">
        <f t="array" ref="AC102">INDEX('RESUMO - LOTES E VMA'!$L$3:$L$181,MATCH('LISTA DOS ITENS'!$D102,'RESUMO - LOTES E VMA'!$A$3:$A$181,0))</f>
        <v>1% do Valor de Comparação do VMA</v>
      </c>
      <c r="AD102" s="53" t="str">
        <f>VLOOKUP(Tabela1[[#This Row],[Índice]],[1]Planilha1!$A:$A,1,0)</f>
        <v>#ERROR!</v>
      </c>
    </row>
    <row r="103" ht="15.75" customHeight="1">
      <c r="A103" s="52">
        <v>241633.0</v>
      </c>
      <c r="B103" s="53" t="s">
        <v>154</v>
      </c>
      <c r="C103" s="53" t="s">
        <v>107</v>
      </c>
      <c r="D103" s="22">
        <v>205990.0</v>
      </c>
      <c r="E103" s="53" t="s">
        <v>47</v>
      </c>
      <c r="F103" s="54">
        <v>1.0347992E7</v>
      </c>
      <c r="G103" s="53" t="s">
        <v>184</v>
      </c>
      <c r="H103" s="55">
        <v>2917.0</v>
      </c>
      <c r="I103" s="55" t="s">
        <v>49</v>
      </c>
      <c r="J103" s="55" t="s">
        <v>111</v>
      </c>
      <c r="K103" s="53" t="s">
        <v>80</v>
      </c>
      <c r="L103" s="53"/>
      <c r="M103" s="53">
        <v>8.0</v>
      </c>
      <c r="N103" s="53"/>
      <c r="O103" s="25">
        <v>19502.93</v>
      </c>
      <c r="P103" s="25">
        <f>'LISTA DOS ITENS'!$O103*'LISTA DOS ITENS'!$M103</f>
        <v>156023.44</v>
      </c>
      <c r="Q103" s="25">
        <v>19502.93</v>
      </c>
      <c r="R103" s="25">
        <f>'LISTA DOS ITENS'!$Q103*'LISTA DOS ITENS'!$M103</f>
        <v>156023.44</v>
      </c>
      <c r="S103" s="56">
        <f>IF('LISTA DOS ITENS'!$P103&gt;'LISTA DOS ITENS'!$R103,'LISTA DOS ITENS'!$P103,'LISTA DOS ITENS'!$R103)</f>
        <v>156023.44</v>
      </c>
      <c r="T103" s="25">
        <v>2232.8790051055284</v>
      </c>
      <c r="U103" s="25">
        <f>'LISTA DOS ITENS'!$T103*'LISTA DOS ITENS'!$M103</f>
        <v>17863.03204</v>
      </c>
      <c r="V103" s="56">
        <f t="array" ref="V103">INDEX('RESUMO - LOTES E VMA'!$F$3:$F$181,MATCH('LISTA DOS ITENS'!$D103,'RESUMO - LOTES E VMA'!$A$3:$A$181,0))</f>
        <v>221337.2784</v>
      </c>
      <c r="W103" s="57">
        <f>'LISTA DOS ITENS'!$U103/'LISTA DOS ITENS'!$V103</f>
        <v>0.08070503157</v>
      </c>
      <c r="X103" s="53" t="s">
        <v>53</v>
      </c>
      <c r="Y103" s="53" t="s">
        <v>118</v>
      </c>
      <c r="Z103" s="58" t="str">
        <f>'LISTA DOS ITENS'!$F103&amp;"-"&amp;'LISTA DOS ITENS'!$H103&amp;"-"&amp;'LISTA DOS ITENS'!$J103&amp;"-"&amp;'LISTA DOS ITENS'!$K103&amp;"-"&amp;'LISTA DOS ITENS'!$I103</f>
        <v>10347992-2917-A017-IMOB/NAC-#</v>
      </c>
      <c r="AA103" s="59" t="str">
        <f t="array" ref="AA103">INDEX('RESUMO - LOTES E VMA'!$M$3:$M$181,MATCH('LISTA DOS ITENS'!$D103,'RESUMO - LOTES E VMA'!$A$3:$A$181,0))</f>
        <v>Para Leilão</v>
      </c>
      <c r="AB103" s="60">
        <f t="array" ref="AB103">INDEX('RESUMO - LOTES E VMA'!$J$3:$J$181,MATCH('LISTA DOS ITENS'!$D103,'RESUMO - LOTES E VMA'!$A$3:$A$181,0))</f>
        <v>0.1037298014</v>
      </c>
      <c r="AC103" s="29" t="str">
        <f t="array" ref="AC103">INDEX('RESUMO - LOTES E VMA'!$L$3:$L$181,MATCH('LISTA DOS ITENS'!$D103,'RESUMO - LOTES E VMA'!$A$3:$A$181,0))</f>
        <v>1% do Valor de Comparação do VMA</v>
      </c>
      <c r="AD103" s="53" t="str">
        <f>VLOOKUP(Tabela1[[#This Row],[Índice]],[1]Planilha1!$A:$A,1,0)</f>
        <v>#ERROR!</v>
      </c>
    </row>
    <row r="104" ht="15.75" customHeight="1">
      <c r="A104" s="52">
        <v>241634.0</v>
      </c>
      <c r="B104" s="53" t="s">
        <v>154</v>
      </c>
      <c r="C104" s="53" t="s">
        <v>107</v>
      </c>
      <c r="D104" s="22">
        <v>205990.0</v>
      </c>
      <c r="E104" s="53" t="s">
        <v>47</v>
      </c>
      <c r="F104" s="54">
        <v>1.1023729E7</v>
      </c>
      <c r="G104" s="53" t="s">
        <v>185</v>
      </c>
      <c r="H104" s="55">
        <v>2917.0</v>
      </c>
      <c r="I104" s="55" t="s">
        <v>49</v>
      </c>
      <c r="J104" s="55" t="s">
        <v>56</v>
      </c>
      <c r="K104" s="53" t="s">
        <v>80</v>
      </c>
      <c r="L104" s="53"/>
      <c r="M104" s="53">
        <v>13.0</v>
      </c>
      <c r="N104" s="53"/>
      <c r="O104" s="25">
        <v>11430.792307692307</v>
      </c>
      <c r="P104" s="25">
        <f>'LISTA DOS ITENS'!$O104*'LISTA DOS ITENS'!$M104</f>
        <v>148600.3</v>
      </c>
      <c r="Q104" s="25">
        <v>11430.79</v>
      </c>
      <c r="R104" s="25">
        <f>'LISTA DOS ITENS'!$Q104*'LISTA DOS ITENS'!$M104</f>
        <v>148600.27</v>
      </c>
      <c r="S104" s="56">
        <f>IF('LISTA DOS ITENS'!$P104&gt;'LISTA DOS ITENS'!$R104,'LISTA DOS ITENS'!$P104,'LISTA DOS ITENS'!$R104)</f>
        <v>148600.3</v>
      </c>
      <c r="T104" s="25">
        <v>1308.7044358345247</v>
      </c>
      <c r="U104" s="25">
        <f>'LISTA DOS ITENS'!$T104*'LISTA DOS ITENS'!$M104</f>
        <v>17013.15767</v>
      </c>
      <c r="V104" s="56">
        <f t="array" ref="V104">INDEX('RESUMO - LOTES E VMA'!$F$3:$F$181,MATCH('LISTA DOS ITENS'!$D104,'RESUMO - LOTES E VMA'!$A$3:$A$181,0))</f>
        <v>221337.2784</v>
      </c>
      <c r="W104" s="57">
        <f>'LISTA DOS ITENS'!$U104/'LISTA DOS ITENS'!$V104</f>
        <v>0.07686530615</v>
      </c>
      <c r="X104" s="53" t="s">
        <v>53</v>
      </c>
      <c r="Y104" s="53" t="s">
        <v>118</v>
      </c>
      <c r="Z104" s="58" t="str">
        <f>'LISTA DOS ITENS'!$F104&amp;"-"&amp;'LISTA DOS ITENS'!$H104&amp;"-"&amp;'LISTA DOS ITENS'!$J104&amp;"-"&amp;'LISTA DOS ITENS'!$K104&amp;"-"&amp;'LISTA DOS ITENS'!$I104</f>
        <v>11023729-2917-0017-IMOB/NAC-#</v>
      </c>
      <c r="AA104" s="59" t="str">
        <f t="array" ref="AA104">INDEX('RESUMO - LOTES E VMA'!$M$3:$M$181,MATCH('LISTA DOS ITENS'!$D104,'RESUMO - LOTES E VMA'!$A$3:$A$181,0))</f>
        <v>Para Leilão</v>
      </c>
      <c r="AB104" s="60">
        <f t="array" ref="AB104">INDEX('RESUMO - LOTES E VMA'!$J$3:$J$181,MATCH('LISTA DOS ITENS'!$D104,'RESUMO - LOTES E VMA'!$A$3:$A$181,0))</f>
        <v>0.1037298014</v>
      </c>
      <c r="AC104" s="29" t="str">
        <f t="array" ref="AC104">INDEX('RESUMO - LOTES E VMA'!$L$3:$L$181,MATCH('LISTA DOS ITENS'!$D104,'RESUMO - LOTES E VMA'!$A$3:$A$181,0))</f>
        <v>1% do Valor de Comparação do VMA</v>
      </c>
      <c r="AD104" s="53" t="str">
        <f>VLOOKUP(Tabela1[[#This Row],[Índice]],[1]Planilha1!$A:$A,1,0)</f>
        <v>#ERROR!</v>
      </c>
    </row>
    <row r="105" ht="15.75" customHeight="1">
      <c r="A105" s="52">
        <v>241635.0</v>
      </c>
      <c r="B105" s="53" t="s">
        <v>154</v>
      </c>
      <c r="C105" s="53" t="s">
        <v>107</v>
      </c>
      <c r="D105" s="22">
        <v>205990.0</v>
      </c>
      <c r="E105" s="53" t="s">
        <v>47</v>
      </c>
      <c r="F105" s="54">
        <v>1.0845111E7</v>
      </c>
      <c r="G105" s="53" t="s">
        <v>186</v>
      </c>
      <c r="H105" s="55">
        <v>2917.0</v>
      </c>
      <c r="I105" s="55" t="s">
        <v>49</v>
      </c>
      <c r="J105" s="55" t="s">
        <v>56</v>
      </c>
      <c r="K105" s="53" t="s">
        <v>80</v>
      </c>
      <c r="L105" s="53"/>
      <c r="M105" s="53">
        <v>3.0</v>
      </c>
      <c r="N105" s="53"/>
      <c r="O105" s="25">
        <v>41868.72</v>
      </c>
      <c r="P105" s="25">
        <f>'LISTA DOS ITENS'!$O105*'LISTA DOS ITENS'!$M105</f>
        <v>125606.16</v>
      </c>
      <c r="Q105" s="25">
        <v>41868.72</v>
      </c>
      <c r="R105" s="25">
        <f>'LISTA DOS ITENS'!$Q105*'LISTA DOS ITENS'!$M105</f>
        <v>125606.16</v>
      </c>
      <c r="S105" s="56">
        <f>IF('LISTA DOS ITENS'!$P105&gt;'LISTA DOS ITENS'!$R105,'LISTA DOS ITENS'!$P105,'LISTA DOS ITENS'!$R105)</f>
        <v>125606.16</v>
      </c>
      <c r="T105" s="25">
        <v>4793.525170763672</v>
      </c>
      <c r="U105" s="25">
        <f>'LISTA DOS ITENS'!$T105*'LISTA DOS ITENS'!$M105</f>
        <v>14380.57551</v>
      </c>
      <c r="V105" s="56">
        <f t="array" ref="V105">INDEX('RESUMO - LOTES E VMA'!$F$3:$F$181,MATCH('LISTA DOS ITENS'!$D105,'RESUMO - LOTES E VMA'!$A$3:$A$181,0))</f>
        <v>221337.2784</v>
      </c>
      <c r="W105" s="57">
        <f>'LISTA DOS ITENS'!$U105/'LISTA DOS ITENS'!$V105</f>
        <v>0.06497132167</v>
      </c>
      <c r="X105" s="53" t="s">
        <v>53</v>
      </c>
      <c r="Y105" s="53" t="s">
        <v>118</v>
      </c>
      <c r="Z105" s="58" t="str">
        <f>'LISTA DOS ITENS'!$F105&amp;"-"&amp;'LISTA DOS ITENS'!$H105&amp;"-"&amp;'LISTA DOS ITENS'!$J105&amp;"-"&amp;'LISTA DOS ITENS'!$K105&amp;"-"&amp;'LISTA DOS ITENS'!$I105</f>
        <v>10845111-2917-0017-IMOB/NAC-#</v>
      </c>
      <c r="AA105" s="59" t="str">
        <f t="array" ref="AA105">INDEX('RESUMO - LOTES E VMA'!$M$3:$M$181,MATCH('LISTA DOS ITENS'!$D105,'RESUMO - LOTES E VMA'!$A$3:$A$181,0))</f>
        <v>Para Leilão</v>
      </c>
      <c r="AB105" s="60">
        <f t="array" ref="AB105">INDEX('RESUMO - LOTES E VMA'!$J$3:$J$181,MATCH('LISTA DOS ITENS'!$D105,'RESUMO - LOTES E VMA'!$A$3:$A$181,0))</f>
        <v>0.1037298014</v>
      </c>
      <c r="AC105" s="29" t="str">
        <f t="array" ref="AC105">INDEX('RESUMO - LOTES E VMA'!$L$3:$L$181,MATCH('LISTA DOS ITENS'!$D105,'RESUMO - LOTES E VMA'!$A$3:$A$181,0))</f>
        <v>1% do Valor de Comparação do VMA</v>
      </c>
      <c r="AD105" s="53" t="str">
        <f>VLOOKUP(Tabela1[[#This Row],[Índice]],[1]Planilha1!$A:$A,1,0)</f>
        <v>#ERROR!</v>
      </c>
    </row>
    <row r="106" ht="15.75" customHeight="1">
      <c r="A106" s="52">
        <v>241636.0</v>
      </c>
      <c r="B106" s="53" t="s">
        <v>154</v>
      </c>
      <c r="C106" s="53" t="s">
        <v>107</v>
      </c>
      <c r="D106" s="22">
        <v>205990.0</v>
      </c>
      <c r="E106" s="53" t="s">
        <v>47</v>
      </c>
      <c r="F106" s="54">
        <v>1.1009525E7</v>
      </c>
      <c r="G106" s="53" t="s">
        <v>187</v>
      </c>
      <c r="H106" s="55">
        <v>2917.0</v>
      </c>
      <c r="I106" s="55" t="s">
        <v>49</v>
      </c>
      <c r="J106" s="55" t="s">
        <v>56</v>
      </c>
      <c r="K106" s="53" t="s">
        <v>80</v>
      </c>
      <c r="L106" s="53"/>
      <c r="M106" s="53">
        <v>13.0</v>
      </c>
      <c r="N106" s="53"/>
      <c r="O106" s="25">
        <v>9394.86846153846</v>
      </c>
      <c r="P106" s="25">
        <f>'LISTA DOS ITENS'!$O106*'LISTA DOS ITENS'!$M106</f>
        <v>122133.29</v>
      </c>
      <c r="Q106" s="25">
        <v>9394.87</v>
      </c>
      <c r="R106" s="25">
        <f>'LISTA DOS ITENS'!$Q106*'LISTA DOS ITENS'!$M106</f>
        <v>122133.31</v>
      </c>
      <c r="S106" s="56">
        <f>IF('LISTA DOS ITENS'!$P106&gt;'LISTA DOS ITENS'!$R106,'LISTA DOS ITENS'!$P106,'LISTA DOS ITENS'!$R106)</f>
        <v>122133.31</v>
      </c>
      <c r="T106" s="25">
        <v>1075.6131503674462</v>
      </c>
      <c r="U106" s="25">
        <f>'LISTA DOS ITENS'!$T106*'LISTA DOS ITENS'!$M106</f>
        <v>13982.97095</v>
      </c>
      <c r="V106" s="56">
        <f t="array" ref="V106">INDEX('RESUMO - LOTES E VMA'!$F$3:$F$181,MATCH('LISTA DOS ITENS'!$D106,'RESUMO - LOTES E VMA'!$A$3:$A$181,0))</f>
        <v>221337.2784</v>
      </c>
      <c r="W106" s="57">
        <f>'LISTA DOS ITENS'!$U106/'LISTA DOS ITENS'!$V106</f>
        <v>0.06317494755</v>
      </c>
      <c r="X106" s="53" t="s">
        <v>53</v>
      </c>
      <c r="Y106" s="53" t="s">
        <v>118</v>
      </c>
      <c r="Z106" s="58" t="str">
        <f>'LISTA DOS ITENS'!$F106&amp;"-"&amp;'LISTA DOS ITENS'!$H106&amp;"-"&amp;'LISTA DOS ITENS'!$J106&amp;"-"&amp;'LISTA DOS ITENS'!$K106&amp;"-"&amp;'LISTA DOS ITENS'!$I106</f>
        <v>11009525-2917-0017-IMOB/NAC-#</v>
      </c>
      <c r="AA106" s="59" t="str">
        <f t="array" ref="AA106">INDEX('RESUMO - LOTES E VMA'!$M$3:$M$181,MATCH('LISTA DOS ITENS'!$D106,'RESUMO - LOTES E VMA'!$A$3:$A$181,0))</f>
        <v>Para Leilão</v>
      </c>
      <c r="AB106" s="60">
        <f t="array" ref="AB106">INDEX('RESUMO - LOTES E VMA'!$J$3:$J$181,MATCH('LISTA DOS ITENS'!$D106,'RESUMO - LOTES E VMA'!$A$3:$A$181,0))</f>
        <v>0.1037298014</v>
      </c>
      <c r="AC106" s="29" t="str">
        <f t="array" ref="AC106">INDEX('RESUMO - LOTES E VMA'!$L$3:$L$181,MATCH('LISTA DOS ITENS'!$D106,'RESUMO - LOTES E VMA'!$A$3:$A$181,0))</f>
        <v>1% do Valor de Comparação do VMA</v>
      </c>
      <c r="AD106" s="53" t="str">
        <f>VLOOKUP(Tabela1[[#This Row],[Índice]],[1]Planilha1!$A:$A,1,0)</f>
        <v>#ERROR!</v>
      </c>
    </row>
    <row r="107" ht="15.75" customHeight="1">
      <c r="A107" s="52">
        <v>241637.0</v>
      </c>
      <c r="B107" s="53" t="s">
        <v>154</v>
      </c>
      <c r="C107" s="53" t="s">
        <v>107</v>
      </c>
      <c r="D107" s="22">
        <v>205990.0</v>
      </c>
      <c r="E107" s="53" t="s">
        <v>47</v>
      </c>
      <c r="F107" s="54">
        <v>1.0905416E7</v>
      </c>
      <c r="G107" s="53" t="s">
        <v>188</v>
      </c>
      <c r="H107" s="55">
        <v>2917.0</v>
      </c>
      <c r="I107" s="55" t="s">
        <v>49</v>
      </c>
      <c r="J107" s="55" t="s">
        <v>56</v>
      </c>
      <c r="K107" s="53" t="s">
        <v>80</v>
      </c>
      <c r="L107" s="53"/>
      <c r="M107" s="53">
        <v>9.0</v>
      </c>
      <c r="N107" s="53"/>
      <c r="O107" s="25">
        <v>10266.628888888888</v>
      </c>
      <c r="P107" s="25">
        <f>'LISTA DOS ITENS'!$O107*'LISTA DOS ITENS'!$M107</f>
        <v>92399.66</v>
      </c>
      <c r="Q107" s="25">
        <v>10266.63</v>
      </c>
      <c r="R107" s="25">
        <f>'LISTA DOS ITENS'!$Q107*'LISTA DOS ITENS'!$M107</f>
        <v>92399.67</v>
      </c>
      <c r="S107" s="56">
        <f>IF('LISTA DOS ITENS'!$P107&gt;'LISTA DOS ITENS'!$R107,'LISTA DOS ITENS'!$P107,'LISTA DOS ITENS'!$R107)</f>
        <v>92399.67</v>
      </c>
      <c r="T107" s="25">
        <v>1175.4204409381857</v>
      </c>
      <c r="U107" s="25">
        <f>'LISTA DOS ITENS'!$T107*'LISTA DOS ITENS'!$M107</f>
        <v>10578.78397</v>
      </c>
      <c r="V107" s="56">
        <f t="array" ref="V107">INDEX('RESUMO - LOTES E VMA'!$F$3:$F$181,MATCH('LISTA DOS ITENS'!$D107,'RESUMO - LOTES E VMA'!$A$3:$A$181,0))</f>
        <v>221337.2784</v>
      </c>
      <c r="W107" s="57">
        <f>'LISTA DOS ITENS'!$U107/'LISTA DOS ITENS'!$V107</f>
        <v>0.0477948588</v>
      </c>
      <c r="X107" s="53" t="s">
        <v>53</v>
      </c>
      <c r="Y107" s="53" t="s">
        <v>118</v>
      </c>
      <c r="Z107" s="58" t="str">
        <f>'LISTA DOS ITENS'!$F107&amp;"-"&amp;'LISTA DOS ITENS'!$H107&amp;"-"&amp;'LISTA DOS ITENS'!$J107&amp;"-"&amp;'LISTA DOS ITENS'!$K107&amp;"-"&amp;'LISTA DOS ITENS'!$I107</f>
        <v>10905416-2917-0017-IMOB/NAC-#</v>
      </c>
      <c r="AA107" s="59" t="str">
        <f t="array" ref="AA107">INDEX('RESUMO - LOTES E VMA'!$M$3:$M$181,MATCH('LISTA DOS ITENS'!$D107,'RESUMO - LOTES E VMA'!$A$3:$A$181,0))</f>
        <v>Para Leilão</v>
      </c>
      <c r="AB107" s="60">
        <f t="array" ref="AB107">INDEX('RESUMO - LOTES E VMA'!$J$3:$J$181,MATCH('LISTA DOS ITENS'!$D107,'RESUMO - LOTES E VMA'!$A$3:$A$181,0))</f>
        <v>0.1037298014</v>
      </c>
      <c r="AC107" s="29" t="str">
        <f t="array" ref="AC107">INDEX('RESUMO - LOTES E VMA'!$L$3:$L$181,MATCH('LISTA DOS ITENS'!$D107,'RESUMO - LOTES E VMA'!$A$3:$A$181,0))</f>
        <v>1% do Valor de Comparação do VMA</v>
      </c>
      <c r="AD107" s="53" t="str">
        <f>VLOOKUP(Tabela1[[#This Row],[Índice]],[1]Planilha1!$A:$A,1,0)</f>
        <v>#ERROR!</v>
      </c>
    </row>
    <row r="108" ht="15.75" customHeight="1">
      <c r="A108" s="52">
        <v>241638.0</v>
      </c>
      <c r="B108" s="53" t="s">
        <v>154</v>
      </c>
      <c r="C108" s="53" t="s">
        <v>107</v>
      </c>
      <c r="D108" s="22">
        <v>205990.0</v>
      </c>
      <c r="E108" s="53" t="s">
        <v>47</v>
      </c>
      <c r="F108" s="54">
        <v>1.0807752E7</v>
      </c>
      <c r="G108" s="53" t="s">
        <v>189</v>
      </c>
      <c r="H108" s="55">
        <v>2917.0</v>
      </c>
      <c r="I108" s="55" t="s">
        <v>49</v>
      </c>
      <c r="J108" s="55" t="s">
        <v>56</v>
      </c>
      <c r="K108" s="53" t="s">
        <v>122</v>
      </c>
      <c r="L108" s="53"/>
      <c r="M108" s="53">
        <v>6.0</v>
      </c>
      <c r="N108" s="53"/>
      <c r="O108" s="25">
        <v>14665.566666666666</v>
      </c>
      <c r="P108" s="25">
        <f>'LISTA DOS ITENS'!$O108*'LISTA DOS ITENS'!$M108</f>
        <v>87993.4</v>
      </c>
      <c r="Q108" s="25">
        <v>19176.95</v>
      </c>
      <c r="R108" s="25">
        <f>'LISTA DOS ITENS'!$Q108*'LISTA DOS ITENS'!$M108</f>
        <v>115061.7</v>
      </c>
      <c r="S108" s="56">
        <f>IF('LISTA DOS ITENS'!$P108&gt;'LISTA DOS ITENS'!$R108,'LISTA DOS ITENS'!$P108,'LISTA DOS ITENS'!$R108)</f>
        <v>115061.7</v>
      </c>
      <c r="T108" s="25">
        <v>2195.557746295478</v>
      </c>
      <c r="U108" s="25">
        <f>'LISTA DOS ITENS'!$T108*'LISTA DOS ITENS'!$M108</f>
        <v>13173.34648</v>
      </c>
      <c r="V108" s="56">
        <f t="array" ref="V108">INDEX('RESUMO - LOTES E VMA'!$F$3:$F$181,MATCH('LISTA DOS ITENS'!$D108,'RESUMO - LOTES E VMA'!$A$3:$A$181,0))</f>
        <v>221337.2784</v>
      </c>
      <c r="W108" s="57">
        <f>'LISTA DOS ITENS'!$U108/'LISTA DOS ITENS'!$V108</f>
        <v>0.05951707084</v>
      </c>
      <c r="X108" s="53" t="s">
        <v>53</v>
      </c>
      <c r="Y108" s="53" t="s">
        <v>118</v>
      </c>
      <c r="Z108" s="58" t="str">
        <f>'LISTA DOS ITENS'!$F108&amp;"-"&amp;'LISTA DOS ITENS'!$H108&amp;"-"&amp;'LISTA DOS ITENS'!$J108&amp;"-"&amp;'LISTA DOS ITENS'!$K108&amp;"-"&amp;'LISTA DOS ITENS'!$I108</f>
        <v>10807752-2917-0017-IMOB/IAMN-#</v>
      </c>
      <c r="AA108" s="59" t="str">
        <f t="array" ref="AA108">INDEX('RESUMO - LOTES E VMA'!$M$3:$M$181,MATCH('LISTA DOS ITENS'!$D108,'RESUMO - LOTES E VMA'!$A$3:$A$181,0))</f>
        <v>Para Leilão</v>
      </c>
      <c r="AB108" s="60">
        <f t="array" ref="AB108">INDEX('RESUMO - LOTES E VMA'!$J$3:$J$181,MATCH('LISTA DOS ITENS'!$D108,'RESUMO - LOTES E VMA'!$A$3:$A$181,0))</f>
        <v>0.1037298014</v>
      </c>
      <c r="AC108" s="29" t="str">
        <f t="array" ref="AC108">INDEX('RESUMO - LOTES E VMA'!$L$3:$L$181,MATCH('LISTA DOS ITENS'!$D108,'RESUMO - LOTES E VMA'!$A$3:$A$181,0))</f>
        <v>1% do Valor de Comparação do VMA</v>
      </c>
      <c r="AD108" s="53" t="str">
        <f>VLOOKUP(Tabela1[[#This Row],[Índice]],[1]Planilha1!$A:$A,1,0)</f>
        <v>#ERROR!</v>
      </c>
    </row>
    <row r="109" ht="15.75" customHeight="1">
      <c r="A109" s="52">
        <v>241639.0</v>
      </c>
      <c r="B109" s="53" t="s">
        <v>154</v>
      </c>
      <c r="C109" s="53" t="s">
        <v>107</v>
      </c>
      <c r="D109" s="22">
        <v>205990.0</v>
      </c>
      <c r="E109" s="53" t="s">
        <v>47</v>
      </c>
      <c r="F109" s="54">
        <v>1.0946586E7</v>
      </c>
      <c r="G109" s="53" t="s">
        <v>190</v>
      </c>
      <c r="H109" s="55">
        <v>2917.0</v>
      </c>
      <c r="I109" s="55" t="s">
        <v>49</v>
      </c>
      <c r="J109" s="55" t="s">
        <v>111</v>
      </c>
      <c r="K109" s="53" t="s">
        <v>80</v>
      </c>
      <c r="L109" s="53"/>
      <c r="M109" s="53">
        <v>6.0</v>
      </c>
      <c r="N109" s="53"/>
      <c r="O109" s="25">
        <v>12938.7383</v>
      </c>
      <c r="P109" s="25">
        <f>'LISTA DOS ITENS'!$O109*'LISTA DOS ITENS'!$M109</f>
        <v>77632.4298</v>
      </c>
      <c r="Q109" s="25">
        <v>12938.74</v>
      </c>
      <c r="R109" s="25">
        <f>'LISTA DOS ITENS'!$Q109*'LISTA DOS ITENS'!$M109</f>
        <v>77632.44</v>
      </c>
      <c r="S109" s="56">
        <f>IF('LISTA DOS ITENS'!$P109&gt;'LISTA DOS ITENS'!$R109,'LISTA DOS ITENS'!$P109,'LISTA DOS ITENS'!$R109)</f>
        <v>77632.44</v>
      </c>
      <c r="T109" s="25">
        <v>963.7126</v>
      </c>
      <c r="U109" s="25">
        <f>'LISTA DOS ITENS'!$T109*'LISTA DOS ITENS'!$M109</f>
        <v>5782.2756</v>
      </c>
      <c r="V109" s="56">
        <f t="array" ref="V109">INDEX('RESUMO - LOTES E VMA'!$F$3:$F$181,MATCH('LISTA DOS ITENS'!$D109,'RESUMO - LOTES E VMA'!$A$3:$A$181,0))</f>
        <v>221337.2784</v>
      </c>
      <c r="W109" s="57">
        <f>'LISTA DOS ITENS'!$U109/'LISTA DOS ITENS'!$V109</f>
        <v>0.02612427351</v>
      </c>
      <c r="X109" s="53" t="s">
        <v>53</v>
      </c>
      <c r="Y109" s="53" t="s">
        <v>118</v>
      </c>
      <c r="Z109" s="58" t="str">
        <f>'LISTA DOS ITENS'!$F109&amp;"-"&amp;'LISTA DOS ITENS'!$H109&amp;"-"&amp;'LISTA DOS ITENS'!$J109&amp;"-"&amp;'LISTA DOS ITENS'!$K109&amp;"-"&amp;'LISTA DOS ITENS'!$I109</f>
        <v>10946586-2917-A017-IMOB/NAC-#</v>
      </c>
      <c r="AA109" s="59" t="str">
        <f t="array" ref="AA109">INDEX('RESUMO - LOTES E VMA'!$M$3:$M$181,MATCH('LISTA DOS ITENS'!$D109,'RESUMO - LOTES E VMA'!$A$3:$A$181,0))</f>
        <v>Para Leilão</v>
      </c>
      <c r="AB109" s="60">
        <f t="array" ref="AB109">INDEX('RESUMO - LOTES E VMA'!$J$3:$J$181,MATCH('LISTA DOS ITENS'!$D109,'RESUMO - LOTES E VMA'!$A$3:$A$181,0))</f>
        <v>0.1037298014</v>
      </c>
      <c r="AC109" s="29" t="str">
        <f t="array" ref="AC109">INDEX('RESUMO - LOTES E VMA'!$L$3:$L$181,MATCH('LISTA DOS ITENS'!$D109,'RESUMO - LOTES E VMA'!$A$3:$A$181,0))</f>
        <v>1% do Valor de Comparação do VMA</v>
      </c>
      <c r="AD109" s="53" t="str">
        <f>VLOOKUP(Tabela1[[#This Row],[Índice]],[1]Planilha1!$A:$A,1,0)</f>
        <v>#ERROR!</v>
      </c>
    </row>
    <row r="110" ht="15.75" customHeight="1">
      <c r="A110" s="52">
        <v>241640.0</v>
      </c>
      <c r="B110" s="53" t="s">
        <v>154</v>
      </c>
      <c r="C110" s="53" t="s">
        <v>107</v>
      </c>
      <c r="D110" s="22">
        <v>205990.0</v>
      </c>
      <c r="E110" s="53" t="s">
        <v>47</v>
      </c>
      <c r="F110" s="54">
        <v>1.1100815E7</v>
      </c>
      <c r="G110" s="53" t="s">
        <v>191</v>
      </c>
      <c r="H110" s="55">
        <v>2917.0</v>
      </c>
      <c r="I110" s="55" t="s">
        <v>49</v>
      </c>
      <c r="J110" s="55" t="s">
        <v>56</v>
      </c>
      <c r="K110" s="53" t="s">
        <v>80</v>
      </c>
      <c r="L110" s="53"/>
      <c r="M110" s="53">
        <v>3.0</v>
      </c>
      <c r="N110" s="53"/>
      <c r="O110" s="25">
        <v>28640.13333333333</v>
      </c>
      <c r="P110" s="25">
        <f>'LISTA DOS ITENS'!$O110*'LISTA DOS ITENS'!$M110</f>
        <v>85920.4</v>
      </c>
      <c r="Q110" s="25">
        <v>28640.13</v>
      </c>
      <c r="R110" s="25">
        <f>'LISTA DOS ITENS'!$Q110*'LISTA DOS ITENS'!$M110</f>
        <v>85920.39</v>
      </c>
      <c r="S110" s="56">
        <f>IF('LISTA DOS ITENS'!$P110&gt;'LISTA DOS ITENS'!$R110,'LISTA DOS ITENS'!$P110,'LISTA DOS ITENS'!$R110)</f>
        <v>85920.4</v>
      </c>
      <c r="T110" s="25">
        <v>3278.991668456637</v>
      </c>
      <c r="U110" s="25">
        <f>'LISTA DOS ITENS'!$T110*'LISTA DOS ITENS'!$M110</f>
        <v>9836.975005</v>
      </c>
      <c r="V110" s="56">
        <f t="array" ref="V110">INDEX('RESUMO - LOTES E VMA'!$F$3:$F$181,MATCH('LISTA DOS ITENS'!$D110,'RESUMO - LOTES E VMA'!$A$3:$A$181,0))</f>
        <v>221337.2784</v>
      </c>
      <c r="W110" s="57">
        <f>'LISTA DOS ITENS'!$U110/'LISTA DOS ITENS'!$V110</f>
        <v>0.04444337202</v>
      </c>
      <c r="X110" s="53" t="s">
        <v>53</v>
      </c>
      <c r="Y110" s="53" t="s">
        <v>118</v>
      </c>
      <c r="Z110" s="58" t="str">
        <f>'LISTA DOS ITENS'!$F110&amp;"-"&amp;'LISTA DOS ITENS'!$H110&amp;"-"&amp;'LISTA DOS ITENS'!$J110&amp;"-"&amp;'LISTA DOS ITENS'!$K110&amp;"-"&amp;'LISTA DOS ITENS'!$I110</f>
        <v>11100815-2917-0017-IMOB/NAC-#</v>
      </c>
      <c r="AA110" s="59" t="str">
        <f t="array" ref="AA110">INDEX('RESUMO - LOTES E VMA'!$M$3:$M$181,MATCH('LISTA DOS ITENS'!$D110,'RESUMO - LOTES E VMA'!$A$3:$A$181,0))</f>
        <v>Para Leilão</v>
      </c>
      <c r="AB110" s="60">
        <f t="array" ref="AB110">INDEX('RESUMO - LOTES E VMA'!$J$3:$J$181,MATCH('LISTA DOS ITENS'!$D110,'RESUMO - LOTES E VMA'!$A$3:$A$181,0))</f>
        <v>0.1037298014</v>
      </c>
      <c r="AC110" s="29" t="str">
        <f t="array" ref="AC110">INDEX('RESUMO - LOTES E VMA'!$L$3:$L$181,MATCH('LISTA DOS ITENS'!$D110,'RESUMO - LOTES E VMA'!$A$3:$A$181,0))</f>
        <v>1% do Valor de Comparação do VMA</v>
      </c>
      <c r="AD110" s="53" t="str">
        <f>VLOOKUP(Tabela1[[#This Row],[Índice]],[1]Planilha1!$A:$A,1,0)</f>
        <v>#ERROR!</v>
      </c>
    </row>
    <row r="111" ht="15.75" customHeight="1">
      <c r="A111" s="52">
        <v>241641.0</v>
      </c>
      <c r="B111" s="53" t="s">
        <v>154</v>
      </c>
      <c r="C111" s="53" t="s">
        <v>107</v>
      </c>
      <c r="D111" s="22">
        <v>205990.0</v>
      </c>
      <c r="E111" s="53" t="s">
        <v>47</v>
      </c>
      <c r="F111" s="54">
        <v>1.2061031E7</v>
      </c>
      <c r="G111" s="53" t="s">
        <v>192</v>
      </c>
      <c r="H111" s="55">
        <v>2917.0</v>
      </c>
      <c r="I111" s="55" t="s">
        <v>49</v>
      </c>
      <c r="J111" s="55" t="s">
        <v>56</v>
      </c>
      <c r="K111" s="53" t="s">
        <v>80</v>
      </c>
      <c r="L111" s="53"/>
      <c r="M111" s="53">
        <v>2.0</v>
      </c>
      <c r="N111" s="53"/>
      <c r="O111" s="25">
        <v>25177.77</v>
      </c>
      <c r="P111" s="25">
        <f>'LISTA DOS ITENS'!$O111*'LISTA DOS ITENS'!$M111</f>
        <v>50355.54</v>
      </c>
      <c r="Q111" s="25">
        <v>25177.77</v>
      </c>
      <c r="R111" s="25">
        <f>'LISTA DOS ITENS'!$Q111*'LISTA DOS ITENS'!$M111</f>
        <v>50355.54</v>
      </c>
      <c r="S111" s="56">
        <f>IF('LISTA DOS ITENS'!$P111&gt;'LISTA DOS ITENS'!$R111,'LISTA DOS ITENS'!$P111,'LISTA DOS ITENS'!$R111)</f>
        <v>50355.54</v>
      </c>
      <c r="T111" s="25">
        <v>2882.5881</v>
      </c>
      <c r="U111" s="25">
        <f>'LISTA DOS ITENS'!$T111*'LISTA DOS ITENS'!$M111</f>
        <v>5765.1762</v>
      </c>
      <c r="V111" s="56">
        <f t="array" ref="V111">INDEX('RESUMO - LOTES E VMA'!$F$3:$F$181,MATCH('LISTA DOS ITENS'!$D111,'RESUMO - LOTES E VMA'!$A$3:$A$181,0))</f>
        <v>221337.2784</v>
      </c>
      <c r="W111" s="57">
        <f>'LISTA DOS ITENS'!$U111/'LISTA DOS ITENS'!$V111</f>
        <v>0.02604701857</v>
      </c>
      <c r="X111" s="53" t="s">
        <v>53</v>
      </c>
      <c r="Y111" s="53" t="s">
        <v>118</v>
      </c>
      <c r="Z111" s="58" t="str">
        <f>'LISTA DOS ITENS'!$F111&amp;"-"&amp;'LISTA DOS ITENS'!$H111&amp;"-"&amp;'LISTA DOS ITENS'!$J111&amp;"-"&amp;'LISTA DOS ITENS'!$K111&amp;"-"&amp;'LISTA DOS ITENS'!$I111</f>
        <v>12061031-2917-0017-IMOB/NAC-#</v>
      </c>
      <c r="AA111" s="59" t="str">
        <f t="array" ref="AA111">INDEX('RESUMO - LOTES E VMA'!$M$3:$M$181,MATCH('LISTA DOS ITENS'!$D111,'RESUMO - LOTES E VMA'!$A$3:$A$181,0))</f>
        <v>Para Leilão</v>
      </c>
      <c r="AB111" s="60">
        <f t="array" ref="AB111">INDEX('RESUMO - LOTES E VMA'!$J$3:$J$181,MATCH('LISTA DOS ITENS'!$D111,'RESUMO - LOTES E VMA'!$A$3:$A$181,0))</f>
        <v>0.1037298014</v>
      </c>
      <c r="AC111" s="29" t="str">
        <f t="array" ref="AC111">INDEX('RESUMO - LOTES E VMA'!$L$3:$L$181,MATCH('LISTA DOS ITENS'!$D111,'RESUMO - LOTES E VMA'!$A$3:$A$181,0))</f>
        <v>1% do Valor de Comparação do VMA</v>
      </c>
      <c r="AD111" s="53" t="str">
        <f>VLOOKUP(Tabela1[[#This Row],[Índice]],[1]Planilha1!$A:$A,1,0)</f>
        <v>#ERROR!</v>
      </c>
    </row>
    <row r="112" ht="15.75" customHeight="1">
      <c r="A112" s="52">
        <v>241642.0</v>
      </c>
      <c r="B112" s="53" t="s">
        <v>154</v>
      </c>
      <c r="C112" s="53" t="s">
        <v>107</v>
      </c>
      <c r="D112" s="22">
        <v>205990.0</v>
      </c>
      <c r="E112" s="53" t="s">
        <v>47</v>
      </c>
      <c r="F112" s="54">
        <v>1.1161044E7</v>
      </c>
      <c r="G112" s="53" t="s">
        <v>188</v>
      </c>
      <c r="H112" s="55">
        <v>2917.0</v>
      </c>
      <c r="I112" s="55" t="s">
        <v>49</v>
      </c>
      <c r="J112" s="55" t="s">
        <v>56</v>
      </c>
      <c r="K112" s="53" t="s">
        <v>80</v>
      </c>
      <c r="L112" s="53"/>
      <c r="M112" s="53">
        <v>5.0</v>
      </c>
      <c r="N112" s="53"/>
      <c r="O112" s="25">
        <v>7643.222</v>
      </c>
      <c r="P112" s="25">
        <f>'LISTA DOS ITENS'!$O112*'LISTA DOS ITENS'!$M112</f>
        <v>38216.11</v>
      </c>
      <c r="Q112" s="25">
        <v>7643.22</v>
      </c>
      <c r="R112" s="25">
        <f>'LISTA DOS ITENS'!$Q112*'LISTA DOS ITENS'!$M112</f>
        <v>38216.1</v>
      </c>
      <c r="S112" s="56">
        <f>IF('LISTA DOS ITENS'!$P112&gt;'LISTA DOS ITENS'!$R112,'LISTA DOS ITENS'!$P112,'LISTA DOS ITENS'!$R112)</f>
        <v>38216.11</v>
      </c>
      <c r="T112" s="25">
        <v>875.0678</v>
      </c>
      <c r="U112" s="25">
        <f>'LISTA DOS ITENS'!$T112*'LISTA DOS ITENS'!$M112</f>
        <v>4375.339</v>
      </c>
      <c r="V112" s="56">
        <f t="array" ref="V112">INDEX('RESUMO - LOTES E VMA'!$F$3:$F$181,MATCH('LISTA DOS ITENS'!$D112,'RESUMO - LOTES E VMA'!$A$3:$A$181,0))</f>
        <v>221337.2784</v>
      </c>
      <c r="W112" s="57">
        <f>'LISTA DOS ITENS'!$U112/'LISTA DOS ITENS'!$V112</f>
        <v>0.01976774555</v>
      </c>
      <c r="X112" s="53" t="s">
        <v>53</v>
      </c>
      <c r="Y112" s="53" t="s">
        <v>118</v>
      </c>
      <c r="Z112" s="58" t="str">
        <f>'LISTA DOS ITENS'!$F112&amp;"-"&amp;'LISTA DOS ITENS'!$H112&amp;"-"&amp;'LISTA DOS ITENS'!$J112&amp;"-"&amp;'LISTA DOS ITENS'!$K112&amp;"-"&amp;'LISTA DOS ITENS'!$I112</f>
        <v>11161044-2917-0017-IMOB/NAC-#</v>
      </c>
      <c r="AA112" s="59" t="str">
        <f t="array" ref="AA112">INDEX('RESUMO - LOTES E VMA'!$M$3:$M$181,MATCH('LISTA DOS ITENS'!$D112,'RESUMO - LOTES E VMA'!$A$3:$A$181,0))</f>
        <v>Para Leilão</v>
      </c>
      <c r="AB112" s="60">
        <f t="array" ref="AB112">INDEX('RESUMO - LOTES E VMA'!$J$3:$J$181,MATCH('LISTA DOS ITENS'!$D112,'RESUMO - LOTES E VMA'!$A$3:$A$181,0))</f>
        <v>0.1037298014</v>
      </c>
      <c r="AC112" s="29" t="str">
        <f t="array" ref="AC112">INDEX('RESUMO - LOTES E VMA'!$L$3:$L$181,MATCH('LISTA DOS ITENS'!$D112,'RESUMO - LOTES E VMA'!$A$3:$A$181,0))</f>
        <v>1% do Valor de Comparação do VMA</v>
      </c>
      <c r="AD112" s="53" t="str">
        <f>VLOOKUP(Tabela1[[#This Row],[Índice]],[1]Planilha1!$A:$A,1,0)</f>
        <v>#ERROR!</v>
      </c>
    </row>
    <row r="113" ht="15.75" customHeight="1">
      <c r="A113" s="52">
        <v>241643.0</v>
      </c>
      <c r="B113" s="53" t="s">
        <v>154</v>
      </c>
      <c r="C113" s="53" t="s">
        <v>107</v>
      </c>
      <c r="D113" s="22">
        <v>205990.0</v>
      </c>
      <c r="E113" s="53" t="s">
        <v>47</v>
      </c>
      <c r="F113" s="54">
        <v>1.1332819E7</v>
      </c>
      <c r="G113" s="53" t="s">
        <v>193</v>
      </c>
      <c r="H113" s="55">
        <v>2917.0</v>
      </c>
      <c r="I113" s="55" t="s">
        <v>49</v>
      </c>
      <c r="J113" s="55" t="s">
        <v>56</v>
      </c>
      <c r="K113" s="53" t="s">
        <v>80</v>
      </c>
      <c r="L113" s="53"/>
      <c r="M113" s="53">
        <v>3.0</v>
      </c>
      <c r="N113" s="53"/>
      <c r="O113" s="25">
        <v>12072.12</v>
      </c>
      <c r="P113" s="25">
        <f>'LISTA DOS ITENS'!$O113*'LISTA DOS ITENS'!$M113</f>
        <v>36216.36</v>
      </c>
      <c r="Q113" s="25">
        <v>12072.12</v>
      </c>
      <c r="R113" s="25">
        <f>'LISTA DOS ITENS'!$Q113*'LISTA DOS ITENS'!$M113</f>
        <v>36216.36</v>
      </c>
      <c r="S113" s="56">
        <f>IF('LISTA DOS ITENS'!$P113&gt;'LISTA DOS ITENS'!$R113,'LISTA DOS ITENS'!$P113,'LISTA DOS ITENS'!$R113)</f>
        <v>36216.36</v>
      </c>
      <c r="T113" s="25">
        <v>1382.12993099573</v>
      </c>
      <c r="U113" s="25">
        <f>'LISTA DOS ITENS'!$T113*'LISTA DOS ITENS'!$M113</f>
        <v>4146.389793</v>
      </c>
      <c r="V113" s="56">
        <f t="array" ref="V113">INDEX('RESUMO - LOTES E VMA'!$F$3:$F$181,MATCH('LISTA DOS ITENS'!$D113,'RESUMO - LOTES E VMA'!$A$3:$A$181,0))</f>
        <v>221337.2784</v>
      </c>
      <c r="W113" s="57">
        <f>'LISTA DOS ITENS'!$U113/'LISTA DOS ITENS'!$V113</f>
        <v>0.01873335492</v>
      </c>
      <c r="X113" s="53" t="s">
        <v>53</v>
      </c>
      <c r="Y113" s="53" t="s">
        <v>118</v>
      </c>
      <c r="Z113" s="58" t="str">
        <f>'LISTA DOS ITENS'!$F113&amp;"-"&amp;'LISTA DOS ITENS'!$H113&amp;"-"&amp;'LISTA DOS ITENS'!$J113&amp;"-"&amp;'LISTA DOS ITENS'!$K113&amp;"-"&amp;'LISTA DOS ITENS'!$I113</f>
        <v>11332819-2917-0017-IMOB/NAC-#</v>
      </c>
      <c r="AA113" s="59" t="str">
        <f t="array" ref="AA113">INDEX('RESUMO - LOTES E VMA'!$M$3:$M$181,MATCH('LISTA DOS ITENS'!$D113,'RESUMO - LOTES E VMA'!$A$3:$A$181,0))</f>
        <v>Para Leilão</v>
      </c>
      <c r="AB113" s="60">
        <f t="array" ref="AB113">INDEX('RESUMO - LOTES E VMA'!$J$3:$J$181,MATCH('LISTA DOS ITENS'!$D113,'RESUMO - LOTES E VMA'!$A$3:$A$181,0))</f>
        <v>0.1037298014</v>
      </c>
      <c r="AC113" s="29" t="str">
        <f t="array" ref="AC113">INDEX('RESUMO - LOTES E VMA'!$L$3:$L$181,MATCH('LISTA DOS ITENS'!$D113,'RESUMO - LOTES E VMA'!$A$3:$A$181,0))</f>
        <v>1% do Valor de Comparação do VMA</v>
      </c>
      <c r="AD113" s="53" t="str">
        <f>VLOOKUP(Tabela1[[#This Row],[Índice]],[1]Planilha1!$A:$A,1,0)</f>
        <v>#ERROR!</v>
      </c>
    </row>
    <row r="114" ht="15.75" customHeight="1">
      <c r="A114" s="52">
        <v>241644.0</v>
      </c>
      <c r="B114" s="53" t="s">
        <v>154</v>
      </c>
      <c r="C114" s="53" t="s">
        <v>107</v>
      </c>
      <c r="D114" s="22">
        <v>205990.0</v>
      </c>
      <c r="E114" s="53" t="s">
        <v>47</v>
      </c>
      <c r="F114" s="54">
        <v>1.1310939E7</v>
      </c>
      <c r="G114" s="53" t="s">
        <v>194</v>
      </c>
      <c r="H114" s="55">
        <v>2917.0</v>
      </c>
      <c r="I114" s="55" t="s">
        <v>49</v>
      </c>
      <c r="J114" s="55" t="s">
        <v>56</v>
      </c>
      <c r="K114" s="53" t="s">
        <v>80</v>
      </c>
      <c r="L114" s="53"/>
      <c r="M114" s="53">
        <v>1.0</v>
      </c>
      <c r="N114" s="53"/>
      <c r="O114" s="25">
        <v>35910.12</v>
      </c>
      <c r="P114" s="25">
        <f>'LISTA DOS ITENS'!$O114*'LISTA DOS ITENS'!$M114</f>
        <v>35910.12</v>
      </c>
      <c r="Q114" s="25">
        <v>35910.12</v>
      </c>
      <c r="R114" s="25">
        <f>'LISTA DOS ITENS'!$Q114*'LISTA DOS ITENS'!$M114</f>
        <v>35910.12</v>
      </c>
      <c r="S114" s="56">
        <f>IF('LISTA DOS ITENS'!$P114&gt;'LISTA DOS ITENS'!$R114,'LISTA DOS ITENS'!$P114,'LISTA DOS ITENS'!$R114)</f>
        <v>35910.12</v>
      </c>
      <c r="T114" s="25">
        <v>4111.328555187356</v>
      </c>
      <c r="U114" s="25">
        <f>'LISTA DOS ITENS'!$T114*'LISTA DOS ITENS'!$M114</f>
        <v>4111.328555</v>
      </c>
      <c r="V114" s="56">
        <f t="array" ref="V114">INDEX('RESUMO - LOTES E VMA'!$F$3:$F$181,MATCH('LISTA DOS ITENS'!$D114,'RESUMO - LOTES E VMA'!$A$3:$A$181,0))</f>
        <v>221337.2784</v>
      </c>
      <c r="W114" s="57">
        <f>'LISTA DOS ITENS'!$U114/'LISTA DOS ITENS'!$V114</f>
        <v>0.01857494853</v>
      </c>
      <c r="X114" s="53" t="s">
        <v>53</v>
      </c>
      <c r="Y114" s="53" t="s">
        <v>118</v>
      </c>
      <c r="Z114" s="58" t="str">
        <f>'LISTA DOS ITENS'!$F114&amp;"-"&amp;'LISTA DOS ITENS'!$H114&amp;"-"&amp;'LISTA DOS ITENS'!$J114&amp;"-"&amp;'LISTA DOS ITENS'!$K114&amp;"-"&amp;'LISTA DOS ITENS'!$I114</f>
        <v>11310939-2917-0017-IMOB/NAC-#</v>
      </c>
      <c r="AA114" s="59" t="str">
        <f t="array" ref="AA114">INDEX('RESUMO - LOTES E VMA'!$M$3:$M$181,MATCH('LISTA DOS ITENS'!$D114,'RESUMO - LOTES E VMA'!$A$3:$A$181,0))</f>
        <v>Para Leilão</v>
      </c>
      <c r="AB114" s="60">
        <f t="array" ref="AB114">INDEX('RESUMO - LOTES E VMA'!$J$3:$J$181,MATCH('LISTA DOS ITENS'!$D114,'RESUMO - LOTES E VMA'!$A$3:$A$181,0))</f>
        <v>0.1037298014</v>
      </c>
      <c r="AC114" s="29" t="str">
        <f t="array" ref="AC114">INDEX('RESUMO - LOTES E VMA'!$L$3:$L$181,MATCH('LISTA DOS ITENS'!$D114,'RESUMO - LOTES E VMA'!$A$3:$A$181,0))</f>
        <v>1% do Valor de Comparação do VMA</v>
      </c>
      <c r="AD114" s="53" t="str">
        <f>VLOOKUP(Tabela1[[#This Row],[Índice]],[1]Planilha1!$A:$A,1,0)</f>
        <v>#ERROR!</v>
      </c>
    </row>
    <row r="115" ht="15.75" customHeight="1">
      <c r="A115" s="52">
        <v>241645.0</v>
      </c>
      <c r="B115" s="53" t="s">
        <v>154</v>
      </c>
      <c r="C115" s="53" t="s">
        <v>107</v>
      </c>
      <c r="D115" s="22">
        <v>205990.0</v>
      </c>
      <c r="E115" s="53" t="s">
        <v>47</v>
      </c>
      <c r="F115" s="54">
        <v>1.1144486E7</v>
      </c>
      <c r="G115" s="53" t="s">
        <v>195</v>
      </c>
      <c r="H115" s="55">
        <v>2917.0</v>
      </c>
      <c r="I115" s="55" t="s">
        <v>49</v>
      </c>
      <c r="J115" s="55" t="s">
        <v>56</v>
      </c>
      <c r="K115" s="53" t="s">
        <v>80</v>
      </c>
      <c r="L115" s="53"/>
      <c r="M115" s="53">
        <v>1.0</v>
      </c>
      <c r="N115" s="53"/>
      <c r="O115" s="25">
        <v>34245.52</v>
      </c>
      <c r="P115" s="25">
        <f>'LISTA DOS ITENS'!$O115*'LISTA DOS ITENS'!$M115</f>
        <v>34245.52</v>
      </c>
      <c r="Q115" s="25">
        <v>34245.52</v>
      </c>
      <c r="R115" s="25">
        <f>'LISTA DOS ITENS'!$Q115*'LISTA DOS ITENS'!$M115</f>
        <v>34245.52</v>
      </c>
      <c r="S115" s="56">
        <f>IF('LISTA DOS ITENS'!$P115&gt;'LISTA DOS ITENS'!$R115,'LISTA DOS ITENS'!$P115,'LISTA DOS ITENS'!$R115)</f>
        <v>34245.52</v>
      </c>
      <c r="T115" s="25">
        <v>3920.7495</v>
      </c>
      <c r="U115" s="25">
        <f>'LISTA DOS ITENS'!$T115*'LISTA DOS ITENS'!$M115</f>
        <v>3920.7495</v>
      </c>
      <c r="V115" s="56">
        <f t="array" ref="V115">INDEX('RESUMO - LOTES E VMA'!$F$3:$F$181,MATCH('LISTA DOS ITENS'!$D115,'RESUMO - LOTES E VMA'!$A$3:$A$181,0))</f>
        <v>221337.2784</v>
      </c>
      <c r="W115" s="57">
        <f>'LISTA DOS ITENS'!$U115/'LISTA DOS ITENS'!$V115</f>
        <v>0.01771391393</v>
      </c>
      <c r="X115" s="53" t="s">
        <v>53</v>
      </c>
      <c r="Y115" s="53" t="s">
        <v>118</v>
      </c>
      <c r="Z115" s="58" t="str">
        <f>'LISTA DOS ITENS'!$F115&amp;"-"&amp;'LISTA DOS ITENS'!$H115&amp;"-"&amp;'LISTA DOS ITENS'!$J115&amp;"-"&amp;'LISTA DOS ITENS'!$K115&amp;"-"&amp;'LISTA DOS ITENS'!$I115</f>
        <v>11144486-2917-0017-IMOB/NAC-#</v>
      </c>
      <c r="AA115" s="59" t="str">
        <f t="array" ref="AA115">INDEX('RESUMO - LOTES E VMA'!$M$3:$M$181,MATCH('LISTA DOS ITENS'!$D115,'RESUMO - LOTES E VMA'!$A$3:$A$181,0))</f>
        <v>Para Leilão</v>
      </c>
      <c r="AB115" s="60">
        <f t="array" ref="AB115">INDEX('RESUMO - LOTES E VMA'!$J$3:$J$181,MATCH('LISTA DOS ITENS'!$D115,'RESUMO - LOTES E VMA'!$A$3:$A$181,0))</f>
        <v>0.1037298014</v>
      </c>
      <c r="AC115" s="29" t="str">
        <f t="array" ref="AC115">INDEX('RESUMO - LOTES E VMA'!$L$3:$L$181,MATCH('LISTA DOS ITENS'!$D115,'RESUMO - LOTES E VMA'!$A$3:$A$181,0))</f>
        <v>1% do Valor de Comparação do VMA</v>
      </c>
      <c r="AD115" s="53" t="str">
        <f>VLOOKUP(Tabela1[[#This Row],[Índice]],[1]Planilha1!$A:$A,1,0)</f>
        <v>#ERROR!</v>
      </c>
    </row>
    <row r="116" ht="15.75" customHeight="1">
      <c r="A116" s="52">
        <v>241646.0</v>
      </c>
      <c r="B116" s="53" t="s">
        <v>154</v>
      </c>
      <c r="C116" s="53" t="s">
        <v>107</v>
      </c>
      <c r="D116" s="22">
        <v>205990.0</v>
      </c>
      <c r="E116" s="53" t="s">
        <v>47</v>
      </c>
      <c r="F116" s="54">
        <v>1.1507214E7</v>
      </c>
      <c r="G116" s="53" t="s">
        <v>196</v>
      </c>
      <c r="H116" s="55">
        <v>2917.0</v>
      </c>
      <c r="I116" s="55" t="s">
        <v>49</v>
      </c>
      <c r="J116" s="55" t="s">
        <v>56</v>
      </c>
      <c r="K116" s="53" t="s">
        <v>80</v>
      </c>
      <c r="L116" s="53"/>
      <c r="M116" s="53">
        <v>1.0</v>
      </c>
      <c r="N116" s="53"/>
      <c r="O116" s="25">
        <v>33217.09</v>
      </c>
      <c r="P116" s="25">
        <f>'LISTA DOS ITENS'!$O116*'LISTA DOS ITENS'!$M116</f>
        <v>33217.09</v>
      </c>
      <c r="Q116" s="25">
        <v>33217.09</v>
      </c>
      <c r="R116" s="25">
        <f>'LISTA DOS ITENS'!$Q116*'LISTA DOS ITENS'!$M116</f>
        <v>33217.09</v>
      </c>
      <c r="S116" s="56">
        <f>IF('LISTA DOS ITENS'!$P116&gt;'LISTA DOS ITENS'!$R116,'LISTA DOS ITENS'!$P116,'LISTA DOS ITENS'!$R116)</f>
        <v>33217.09</v>
      </c>
      <c r="T116" s="25">
        <v>3803.005131623853</v>
      </c>
      <c r="U116" s="25">
        <f>'LISTA DOS ITENS'!$T116*'LISTA DOS ITENS'!$M116</f>
        <v>3803.005132</v>
      </c>
      <c r="V116" s="56">
        <f t="array" ref="V116">INDEX('RESUMO - LOTES E VMA'!$F$3:$F$181,MATCH('LISTA DOS ITENS'!$D116,'RESUMO - LOTES E VMA'!$A$3:$A$181,0))</f>
        <v>221337.2784</v>
      </c>
      <c r="W116" s="57">
        <f>'LISTA DOS ITENS'!$U116/'LISTA DOS ITENS'!$V116</f>
        <v>0.01718194585</v>
      </c>
      <c r="X116" s="53" t="s">
        <v>53</v>
      </c>
      <c r="Y116" s="53" t="s">
        <v>118</v>
      </c>
      <c r="Z116" s="58" t="str">
        <f>'LISTA DOS ITENS'!$F116&amp;"-"&amp;'LISTA DOS ITENS'!$H116&amp;"-"&amp;'LISTA DOS ITENS'!$J116&amp;"-"&amp;'LISTA DOS ITENS'!$K116&amp;"-"&amp;'LISTA DOS ITENS'!$I116</f>
        <v>11507214-2917-0017-IMOB/NAC-#</v>
      </c>
      <c r="AA116" s="59" t="str">
        <f t="array" ref="AA116">INDEX('RESUMO - LOTES E VMA'!$M$3:$M$181,MATCH('LISTA DOS ITENS'!$D116,'RESUMO - LOTES E VMA'!$A$3:$A$181,0))</f>
        <v>Para Leilão</v>
      </c>
      <c r="AB116" s="60">
        <f t="array" ref="AB116">INDEX('RESUMO - LOTES E VMA'!$J$3:$J$181,MATCH('LISTA DOS ITENS'!$D116,'RESUMO - LOTES E VMA'!$A$3:$A$181,0))</f>
        <v>0.1037298014</v>
      </c>
      <c r="AC116" s="29" t="str">
        <f t="array" ref="AC116">INDEX('RESUMO - LOTES E VMA'!$L$3:$L$181,MATCH('LISTA DOS ITENS'!$D116,'RESUMO - LOTES E VMA'!$A$3:$A$181,0))</f>
        <v>1% do Valor de Comparação do VMA</v>
      </c>
      <c r="AD116" s="53" t="str">
        <f>VLOOKUP(Tabela1[[#This Row],[Índice]],[1]Planilha1!$A:$A,1,0)</f>
        <v>#ERROR!</v>
      </c>
    </row>
    <row r="117" ht="15.75" customHeight="1">
      <c r="A117" s="52">
        <v>241647.0</v>
      </c>
      <c r="B117" s="53" t="s">
        <v>154</v>
      </c>
      <c r="C117" s="53" t="s">
        <v>107</v>
      </c>
      <c r="D117" s="22">
        <v>205990.0</v>
      </c>
      <c r="E117" s="53" t="s">
        <v>47</v>
      </c>
      <c r="F117" s="54">
        <v>1.1512447E7</v>
      </c>
      <c r="G117" s="53" t="s">
        <v>197</v>
      </c>
      <c r="H117" s="55">
        <v>2917.0</v>
      </c>
      <c r="I117" s="55" t="s">
        <v>49</v>
      </c>
      <c r="J117" s="55" t="s">
        <v>56</v>
      </c>
      <c r="K117" s="53" t="s">
        <v>80</v>
      </c>
      <c r="L117" s="53"/>
      <c r="M117" s="53">
        <v>2.0</v>
      </c>
      <c r="N117" s="53"/>
      <c r="O117" s="25">
        <v>15839.75</v>
      </c>
      <c r="P117" s="25">
        <f>'LISTA DOS ITENS'!$O117*'LISTA DOS ITENS'!$M117</f>
        <v>31679.5</v>
      </c>
      <c r="Q117" s="25">
        <v>15839.75</v>
      </c>
      <c r="R117" s="25">
        <f>'LISTA DOS ITENS'!$Q117*'LISTA DOS ITENS'!$M117</f>
        <v>31679.5</v>
      </c>
      <c r="S117" s="56">
        <f>IF('LISTA DOS ITENS'!$P117&gt;'LISTA DOS ITENS'!$R117,'LISTA DOS ITENS'!$P117,'LISTA DOS ITENS'!$R117)</f>
        <v>31679.5</v>
      </c>
      <c r="T117" s="25">
        <v>1813.4836776381956</v>
      </c>
      <c r="U117" s="25">
        <f>'LISTA DOS ITENS'!$T117*'LISTA DOS ITENS'!$M117</f>
        <v>3626.967355</v>
      </c>
      <c r="V117" s="56">
        <f t="array" ref="V117">INDEX('RESUMO - LOTES E VMA'!$F$3:$F$181,MATCH('LISTA DOS ITENS'!$D117,'RESUMO - LOTES E VMA'!$A$3:$A$181,0))</f>
        <v>221337.2784</v>
      </c>
      <c r="W117" s="57">
        <f>'LISTA DOS ITENS'!$U117/'LISTA DOS ITENS'!$V117</f>
        <v>0.01638660862</v>
      </c>
      <c r="X117" s="53" t="s">
        <v>53</v>
      </c>
      <c r="Y117" s="53" t="s">
        <v>118</v>
      </c>
      <c r="Z117" s="58" t="str">
        <f>'LISTA DOS ITENS'!$F117&amp;"-"&amp;'LISTA DOS ITENS'!$H117&amp;"-"&amp;'LISTA DOS ITENS'!$J117&amp;"-"&amp;'LISTA DOS ITENS'!$K117&amp;"-"&amp;'LISTA DOS ITENS'!$I117</f>
        <v>11512447-2917-0017-IMOB/NAC-#</v>
      </c>
      <c r="AA117" s="59" t="str">
        <f t="array" ref="AA117">INDEX('RESUMO - LOTES E VMA'!$M$3:$M$181,MATCH('LISTA DOS ITENS'!$D117,'RESUMO - LOTES E VMA'!$A$3:$A$181,0))</f>
        <v>Para Leilão</v>
      </c>
      <c r="AB117" s="60">
        <f t="array" ref="AB117">INDEX('RESUMO - LOTES E VMA'!$J$3:$J$181,MATCH('LISTA DOS ITENS'!$D117,'RESUMO - LOTES E VMA'!$A$3:$A$181,0))</f>
        <v>0.1037298014</v>
      </c>
      <c r="AC117" s="29" t="str">
        <f t="array" ref="AC117">INDEX('RESUMO - LOTES E VMA'!$L$3:$L$181,MATCH('LISTA DOS ITENS'!$D117,'RESUMO - LOTES E VMA'!$A$3:$A$181,0))</f>
        <v>1% do Valor de Comparação do VMA</v>
      </c>
      <c r="AD117" s="53" t="str">
        <f>VLOOKUP(Tabela1[[#This Row],[Índice]],[1]Planilha1!$A:$A,1,0)</f>
        <v>#ERROR!</v>
      </c>
    </row>
    <row r="118" ht="15.75" customHeight="1">
      <c r="A118" s="52">
        <v>241648.0</v>
      </c>
      <c r="B118" s="53" t="s">
        <v>154</v>
      </c>
      <c r="C118" s="53" t="s">
        <v>107</v>
      </c>
      <c r="D118" s="22">
        <v>205990.0</v>
      </c>
      <c r="E118" s="53" t="s">
        <v>47</v>
      </c>
      <c r="F118" s="54">
        <v>1.0627781E7</v>
      </c>
      <c r="G118" s="53" t="s">
        <v>198</v>
      </c>
      <c r="H118" s="55">
        <v>2917.0</v>
      </c>
      <c r="I118" s="55" t="s">
        <v>49</v>
      </c>
      <c r="J118" s="55" t="s">
        <v>56</v>
      </c>
      <c r="K118" s="53" t="s">
        <v>80</v>
      </c>
      <c r="L118" s="53"/>
      <c r="M118" s="53">
        <v>2.0</v>
      </c>
      <c r="N118" s="53"/>
      <c r="O118" s="25">
        <v>15526.525</v>
      </c>
      <c r="P118" s="25">
        <f>'LISTA DOS ITENS'!$O118*'LISTA DOS ITENS'!$M118</f>
        <v>31053.05</v>
      </c>
      <c r="Q118" s="25">
        <v>15526.53</v>
      </c>
      <c r="R118" s="25">
        <f>'LISTA DOS ITENS'!$Q118*'LISTA DOS ITENS'!$M118</f>
        <v>31053.06</v>
      </c>
      <c r="S118" s="56">
        <f>IF('LISTA DOS ITENS'!$P118&gt;'LISTA DOS ITENS'!$R118,'LISTA DOS ITENS'!$P118,'LISTA DOS ITENS'!$R118)</f>
        <v>31053.06</v>
      </c>
      <c r="T118" s="25">
        <v>779.1074</v>
      </c>
      <c r="U118" s="25">
        <f>'LISTA DOS ITENS'!$T118*'LISTA DOS ITENS'!$M118</f>
        <v>1558.2148</v>
      </c>
      <c r="V118" s="56">
        <f t="array" ref="V118">INDEX('RESUMO - LOTES E VMA'!$F$3:$F$181,MATCH('LISTA DOS ITENS'!$D118,'RESUMO - LOTES E VMA'!$A$3:$A$181,0))</f>
        <v>221337.2784</v>
      </c>
      <c r="W118" s="57">
        <f>'LISTA DOS ITENS'!$U118/'LISTA DOS ITENS'!$V118</f>
        <v>0.007040001627</v>
      </c>
      <c r="X118" s="53" t="s">
        <v>53</v>
      </c>
      <c r="Y118" s="53" t="s">
        <v>118</v>
      </c>
      <c r="Z118" s="58" t="str">
        <f>'LISTA DOS ITENS'!$F118&amp;"-"&amp;'LISTA DOS ITENS'!$H118&amp;"-"&amp;'LISTA DOS ITENS'!$J118&amp;"-"&amp;'LISTA DOS ITENS'!$K118&amp;"-"&amp;'LISTA DOS ITENS'!$I118</f>
        <v>10627781-2917-0017-IMOB/NAC-#</v>
      </c>
      <c r="AA118" s="59" t="str">
        <f t="array" ref="AA118">INDEX('RESUMO - LOTES E VMA'!$M$3:$M$181,MATCH('LISTA DOS ITENS'!$D118,'RESUMO - LOTES E VMA'!$A$3:$A$181,0))</f>
        <v>Para Leilão</v>
      </c>
      <c r="AB118" s="60">
        <f t="array" ref="AB118">INDEX('RESUMO - LOTES E VMA'!$J$3:$J$181,MATCH('LISTA DOS ITENS'!$D118,'RESUMO - LOTES E VMA'!$A$3:$A$181,0))</f>
        <v>0.1037298014</v>
      </c>
      <c r="AC118" s="29" t="str">
        <f t="array" ref="AC118">INDEX('RESUMO - LOTES E VMA'!$L$3:$L$181,MATCH('LISTA DOS ITENS'!$D118,'RESUMO - LOTES E VMA'!$A$3:$A$181,0))</f>
        <v>1% do Valor de Comparação do VMA</v>
      </c>
      <c r="AD118" s="53" t="str">
        <f>VLOOKUP(Tabela1[[#This Row],[Índice]],[1]Planilha1!$A:$A,1,0)</f>
        <v>#ERROR!</v>
      </c>
    </row>
    <row r="119" ht="15.75" customHeight="1">
      <c r="A119" s="52">
        <v>241649.0</v>
      </c>
      <c r="B119" s="53" t="s">
        <v>154</v>
      </c>
      <c r="C119" s="53" t="s">
        <v>107</v>
      </c>
      <c r="D119" s="22">
        <v>205990.0</v>
      </c>
      <c r="E119" s="53" t="s">
        <v>47</v>
      </c>
      <c r="F119" s="54">
        <v>1.0394916E7</v>
      </c>
      <c r="G119" s="53" t="s">
        <v>199</v>
      </c>
      <c r="H119" s="55">
        <v>2917.0</v>
      </c>
      <c r="I119" s="55" t="s">
        <v>49</v>
      </c>
      <c r="J119" s="55" t="s">
        <v>56</v>
      </c>
      <c r="K119" s="53" t="s">
        <v>200</v>
      </c>
      <c r="L119" s="53"/>
      <c r="M119" s="53">
        <v>18.0</v>
      </c>
      <c r="N119" s="53"/>
      <c r="O119" s="25">
        <v>1660.205</v>
      </c>
      <c r="P119" s="25">
        <f>'LISTA DOS ITENS'!$O119*'LISTA DOS ITENS'!$M119</f>
        <v>29883.69</v>
      </c>
      <c r="Q119" s="25">
        <v>1649.5772</v>
      </c>
      <c r="R119" s="25">
        <f>'LISTA DOS ITENS'!$Q119*'LISTA DOS ITENS'!$M119</f>
        <v>29692.3896</v>
      </c>
      <c r="S119" s="56">
        <f>IF('LISTA DOS ITENS'!$P119&gt;'LISTA DOS ITENS'!$R119,'LISTA DOS ITENS'!$P119,'LISTA DOS ITENS'!$R119)</f>
        <v>29883.69</v>
      </c>
      <c r="T119" s="25">
        <v>82.7743</v>
      </c>
      <c r="U119" s="25">
        <f>'LISTA DOS ITENS'!$T119*'LISTA DOS ITENS'!$M119</f>
        <v>1489.9374</v>
      </c>
      <c r="V119" s="56">
        <f t="array" ref="V119">INDEX('RESUMO - LOTES E VMA'!$F$3:$F$181,MATCH('LISTA DOS ITENS'!$D119,'RESUMO - LOTES E VMA'!$A$3:$A$181,0))</f>
        <v>221337.2784</v>
      </c>
      <c r="W119" s="57">
        <f>'LISTA DOS ITENS'!$U119/'LISTA DOS ITENS'!$V119</f>
        <v>0.006731524896</v>
      </c>
      <c r="X119" s="53" t="s">
        <v>53</v>
      </c>
      <c r="Y119" s="53" t="s">
        <v>118</v>
      </c>
      <c r="Z119" s="58" t="str">
        <f>'LISTA DOS ITENS'!$F119&amp;"-"&amp;'LISTA DOS ITENS'!$H119&amp;"-"&amp;'LISTA DOS ITENS'!$J119&amp;"-"&amp;'LISTA DOS ITENS'!$K119&amp;"-"&amp;'LISTA DOS ITENS'!$I119</f>
        <v>10394916-2917-0017-CLASS 2-#</v>
      </c>
      <c r="AA119" s="59" t="str">
        <f t="array" ref="AA119">INDEX('RESUMO - LOTES E VMA'!$M$3:$M$181,MATCH('LISTA DOS ITENS'!$D119,'RESUMO - LOTES E VMA'!$A$3:$A$181,0))</f>
        <v>Para Leilão</v>
      </c>
      <c r="AB119" s="60">
        <f t="array" ref="AB119">INDEX('RESUMO - LOTES E VMA'!$J$3:$J$181,MATCH('LISTA DOS ITENS'!$D119,'RESUMO - LOTES E VMA'!$A$3:$A$181,0))</f>
        <v>0.1037298014</v>
      </c>
      <c r="AC119" s="29" t="str">
        <f t="array" ref="AC119">INDEX('RESUMO - LOTES E VMA'!$L$3:$L$181,MATCH('LISTA DOS ITENS'!$D119,'RESUMO - LOTES E VMA'!$A$3:$A$181,0))</f>
        <v>1% do Valor de Comparação do VMA</v>
      </c>
      <c r="AD119" s="53" t="str">
        <f>VLOOKUP(Tabela1[[#This Row],[Índice]],[1]Planilha1!$A:$A,1,0)</f>
        <v>#ERROR!</v>
      </c>
    </row>
    <row r="120" ht="15.75" customHeight="1">
      <c r="A120" s="52">
        <v>241650.0</v>
      </c>
      <c r="B120" s="53" t="s">
        <v>154</v>
      </c>
      <c r="C120" s="53" t="s">
        <v>107</v>
      </c>
      <c r="D120" s="22">
        <v>205990.0</v>
      </c>
      <c r="E120" s="53" t="s">
        <v>47</v>
      </c>
      <c r="F120" s="54">
        <v>1.1042643E7</v>
      </c>
      <c r="G120" s="53" t="s">
        <v>201</v>
      </c>
      <c r="H120" s="55">
        <v>2917.0</v>
      </c>
      <c r="I120" s="55" t="s">
        <v>49</v>
      </c>
      <c r="J120" s="55" t="s">
        <v>56</v>
      </c>
      <c r="K120" s="53" t="s">
        <v>73</v>
      </c>
      <c r="L120" s="53"/>
      <c r="M120" s="53">
        <v>4.0</v>
      </c>
      <c r="N120" s="53"/>
      <c r="O120" s="25">
        <v>7386.065</v>
      </c>
      <c r="P120" s="25">
        <f>'LISTA DOS ITENS'!$O120*'LISTA DOS ITENS'!$M120</f>
        <v>29544.26</v>
      </c>
      <c r="Q120" s="25">
        <v>7386.07</v>
      </c>
      <c r="R120" s="25">
        <f>'LISTA DOS ITENS'!$Q120*'LISTA DOS ITENS'!$M120</f>
        <v>29544.28</v>
      </c>
      <c r="S120" s="56">
        <f>IF('LISTA DOS ITENS'!$P120&gt;'LISTA DOS ITENS'!$R120,'LISTA DOS ITENS'!$P120,'LISTA DOS ITENS'!$R120)</f>
        <v>29544.28</v>
      </c>
      <c r="T120" s="25">
        <v>845.6268177776257</v>
      </c>
      <c r="U120" s="25">
        <f>'LISTA DOS ITENS'!$T120*'LISTA DOS ITENS'!$M120</f>
        <v>3382.507271</v>
      </c>
      <c r="V120" s="56">
        <f t="array" ref="V120">INDEX('RESUMO - LOTES E VMA'!$F$3:$F$181,MATCH('LISTA DOS ITENS'!$D120,'RESUMO - LOTES E VMA'!$A$3:$A$181,0))</f>
        <v>221337.2784</v>
      </c>
      <c r="W120" s="57">
        <f>'LISTA DOS ITENS'!$U120/'LISTA DOS ITENS'!$V120</f>
        <v>0.01528213998</v>
      </c>
      <c r="X120" s="53" t="s">
        <v>53</v>
      </c>
      <c r="Y120" s="53" t="s">
        <v>118</v>
      </c>
      <c r="Z120" s="58" t="str">
        <f>'LISTA DOS ITENS'!$F120&amp;"-"&amp;'LISTA DOS ITENS'!$H120&amp;"-"&amp;'LISTA DOS ITENS'!$J120&amp;"-"&amp;'LISTA DOS ITENS'!$K120&amp;"-"&amp;'LISTA DOS ITENS'!$I120</f>
        <v>11042643-2917-0017-CONS/NAC-#</v>
      </c>
      <c r="AA120" s="59" t="str">
        <f t="array" ref="AA120">INDEX('RESUMO - LOTES E VMA'!$M$3:$M$181,MATCH('LISTA DOS ITENS'!$D120,'RESUMO - LOTES E VMA'!$A$3:$A$181,0))</f>
        <v>Para Leilão</v>
      </c>
      <c r="AB120" s="60">
        <f t="array" ref="AB120">INDEX('RESUMO - LOTES E VMA'!$J$3:$J$181,MATCH('LISTA DOS ITENS'!$D120,'RESUMO - LOTES E VMA'!$A$3:$A$181,0))</f>
        <v>0.1037298014</v>
      </c>
      <c r="AC120" s="29" t="str">
        <f t="array" ref="AC120">INDEX('RESUMO - LOTES E VMA'!$L$3:$L$181,MATCH('LISTA DOS ITENS'!$D120,'RESUMO - LOTES E VMA'!$A$3:$A$181,0))</f>
        <v>1% do Valor de Comparação do VMA</v>
      </c>
      <c r="AD120" s="53" t="str">
        <f>VLOOKUP(Tabela1[[#This Row],[Índice]],[1]Planilha1!$A:$A,1,0)</f>
        <v>#ERROR!</v>
      </c>
    </row>
    <row r="121" ht="15.75" customHeight="1">
      <c r="A121" s="52">
        <v>241651.0</v>
      </c>
      <c r="B121" s="53" t="s">
        <v>154</v>
      </c>
      <c r="C121" s="53" t="s">
        <v>107</v>
      </c>
      <c r="D121" s="22">
        <v>205990.0</v>
      </c>
      <c r="E121" s="53" t="s">
        <v>47</v>
      </c>
      <c r="F121" s="54">
        <v>1.1895803E7</v>
      </c>
      <c r="G121" s="53" t="s">
        <v>202</v>
      </c>
      <c r="H121" s="55">
        <v>2917.0</v>
      </c>
      <c r="I121" s="55" t="s">
        <v>49</v>
      </c>
      <c r="J121" s="55" t="s">
        <v>56</v>
      </c>
      <c r="K121" s="53" t="s">
        <v>80</v>
      </c>
      <c r="L121" s="53"/>
      <c r="M121" s="53">
        <v>1.0</v>
      </c>
      <c r="N121" s="53"/>
      <c r="O121" s="25">
        <v>27219.91</v>
      </c>
      <c r="P121" s="25">
        <f>'LISTA DOS ITENS'!$O121*'LISTA DOS ITENS'!$M121</f>
        <v>27219.91</v>
      </c>
      <c r="Q121" s="25">
        <v>28082.56</v>
      </c>
      <c r="R121" s="25">
        <f>'LISTA DOS ITENS'!$Q121*'LISTA DOS ITENS'!$M121</f>
        <v>28082.56</v>
      </c>
      <c r="S121" s="56">
        <f>IF('LISTA DOS ITENS'!$P121&gt;'LISTA DOS ITENS'!$R121,'LISTA DOS ITENS'!$P121,'LISTA DOS ITENS'!$R121)</f>
        <v>28082.56</v>
      </c>
      <c r="T121" s="25">
        <v>3215.1558065181134</v>
      </c>
      <c r="U121" s="25">
        <f>'LISTA DOS ITENS'!$T121*'LISTA DOS ITENS'!$M121</f>
        <v>3215.155807</v>
      </c>
      <c r="V121" s="56">
        <f t="array" ref="V121">INDEX('RESUMO - LOTES E VMA'!$F$3:$F$181,MATCH('LISTA DOS ITENS'!$D121,'RESUMO - LOTES E VMA'!$A$3:$A$181,0))</f>
        <v>221337.2784</v>
      </c>
      <c r="W121" s="57">
        <f>'LISTA DOS ITENS'!$U121/'LISTA DOS ITENS'!$V121</f>
        <v>0.01452604744</v>
      </c>
      <c r="X121" s="53" t="s">
        <v>53</v>
      </c>
      <c r="Y121" s="53" t="s">
        <v>118</v>
      </c>
      <c r="Z121" s="58" t="str">
        <f>'LISTA DOS ITENS'!$F121&amp;"-"&amp;'LISTA DOS ITENS'!$H121&amp;"-"&amp;'LISTA DOS ITENS'!$J121&amp;"-"&amp;'LISTA DOS ITENS'!$K121&amp;"-"&amp;'LISTA DOS ITENS'!$I121</f>
        <v>11895803-2917-0017-IMOB/NAC-#</v>
      </c>
      <c r="AA121" s="59" t="str">
        <f t="array" ref="AA121">INDEX('RESUMO - LOTES E VMA'!$M$3:$M$181,MATCH('LISTA DOS ITENS'!$D121,'RESUMO - LOTES E VMA'!$A$3:$A$181,0))</f>
        <v>Para Leilão</v>
      </c>
      <c r="AB121" s="60">
        <f t="array" ref="AB121">INDEX('RESUMO - LOTES E VMA'!$J$3:$J$181,MATCH('LISTA DOS ITENS'!$D121,'RESUMO - LOTES E VMA'!$A$3:$A$181,0))</f>
        <v>0.1037298014</v>
      </c>
      <c r="AC121" s="29" t="str">
        <f t="array" ref="AC121">INDEX('RESUMO - LOTES E VMA'!$L$3:$L$181,MATCH('LISTA DOS ITENS'!$D121,'RESUMO - LOTES E VMA'!$A$3:$A$181,0))</f>
        <v>1% do Valor de Comparação do VMA</v>
      </c>
      <c r="AD121" s="53" t="str">
        <f>VLOOKUP(Tabela1[[#This Row],[Índice]],[1]Planilha1!$A:$A,1,0)</f>
        <v>#ERROR!</v>
      </c>
    </row>
    <row r="122" ht="15.75" customHeight="1">
      <c r="A122" s="52">
        <v>241652.0</v>
      </c>
      <c r="B122" s="53" t="s">
        <v>154</v>
      </c>
      <c r="C122" s="53" t="s">
        <v>107</v>
      </c>
      <c r="D122" s="22">
        <v>205990.0</v>
      </c>
      <c r="E122" s="53" t="s">
        <v>47</v>
      </c>
      <c r="F122" s="54">
        <v>1.1415433E7</v>
      </c>
      <c r="G122" s="53" t="s">
        <v>203</v>
      </c>
      <c r="H122" s="55">
        <v>2917.0</v>
      </c>
      <c r="I122" s="55" t="s">
        <v>49</v>
      </c>
      <c r="J122" s="55" t="s">
        <v>56</v>
      </c>
      <c r="K122" s="53" t="s">
        <v>80</v>
      </c>
      <c r="L122" s="53"/>
      <c r="M122" s="53">
        <v>1.0</v>
      </c>
      <c r="N122" s="53"/>
      <c r="O122" s="25">
        <v>21458.37</v>
      </c>
      <c r="P122" s="25">
        <f>'LISTA DOS ITENS'!$O122*'LISTA DOS ITENS'!$M122</f>
        <v>21458.37</v>
      </c>
      <c r="Q122" s="25">
        <v>21458.37</v>
      </c>
      <c r="R122" s="25">
        <f>'LISTA DOS ITENS'!$Q122*'LISTA DOS ITENS'!$M122</f>
        <v>21458.37</v>
      </c>
      <c r="S122" s="56">
        <f>IF('LISTA DOS ITENS'!$P122&gt;'LISTA DOS ITENS'!$R122,'LISTA DOS ITENS'!$P122,'LISTA DOS ITENS'!$R122)</f>
        <v>21458.37</v>
      </c>
      <c r="T122" s="25">
        <v>2456.7561826241654</v>
      </c>
      <c r="U122" s="25">
        <f>'LISTA DOS ITENS'!$T122*'LISTA DOS ITENS'!$M122</f>
        <v>2456.756183</v>
      </c>
      <c r="V122" s="56">
        <f t="array" ref="V122">INDEX('RESUMO - LOTES E VMA'!$F$3:$F$181,MATCH('LISTA DOS ITENS'!$D122,'RESUMO - LOTES E VMA'!$A$3:$A$181,0))</f>
        <v>221337.2784</v>
      </c>
      <c r="W122" s="57">
        <f>'LISTA DOS ITENS'!$U122/'LISTA DOS ITENS'!$V122</f>
        <v>0.01109960419</v>
      </c>
      <c r="X122" s="53" t="s">
        <v>53</v>
      </c>
      <c r="Y122" s="53" t="s">
        <v>118</v>
      </c>
      <c r="Z122" s="58" t="str">
        <f>'LISTA DOS ITENS'!$F122&amp;"-"&amp;'LISTA DOS ITENS'!$H122&amp;"-"&amp;'LISTA DOS ITENS'!$J122&amp;"-"&amp;'LISTA DOS ITENS'!$K122&amp;"-"&amp;'LISTA DOS ITENS'!$I122</f>
        <v>11415433-2917-0017-IMOB/NAC-#</v>
      </c>
      <c r="AA122" s="59" t="str">
        <f t="array" ref="AA122">INDEX('RESUMO - LOTES E VMA'!$M$3:$M$181,MATCH('LISTA DOS ITENS'!$D122,'RESUMO - LOTES E VMA'!$A$3:$A$181,0))</f>
        <v>Para Leilão</v>
      </c>
      <c r="AB122" s="60">
        <f t="array" ref="AB122">INDEX('RESUMO - LOTES E VMA'!$J$3:$J$181,MATCH('LISTA DOS ITENS'!$D122,'RESUMO - LOTES E VMA'!$A$3:$A$181,0))</f>
        <v>0.1037298014</v>
      </c>
      <c r="AC122" s="29" t="str">
        <f t="array" ref="AC122">INDEX('RESUMO - LOTES E VMA'!$L$3:$L$181,MATCH('LISTA DOS ITENS'!$D122,'RESUMO - LOTES E VMA'!$A$3:$A$181,0))</f>
        <v>1% do Valor de Comparação do VMA</v>
      </c>
      <c r="AD122" s="53" t="str">
        <f>VLOOKUP(Tabela1[[#This Row],[Índice]],[1]Planilha1!$A:$A,1,0)</f>
        <v>#ERROR!</v>
      </c>
    </row>
    <row r="123" ht="15.75" customHeight="1">
      <c r="A123" s="52">
        <v>241653.0</v>
      </c>
      <c r="B123" s="53" t="s">
        <v>154</v>
      </c>
      <c r="C123" s="53" t="s">
        <v>107</v>
      </c>
      <c r="D123" s="22">
        <v>205990.0</v>
      </c>
      <c r="E123" s="53" t="s">
        <v>47</v>
      </c>
      <c r="F123" s="54">
        <v>1.1248545E7</v>
      </c>
      <c r="G123" s="53" t="s">
        <v>204</v>
      </c>
      <c r="H123" s="55">
        <v>2917.0</v>
      </c>
      <c r="I123" s="55" t="s">
        <v>49</v>
      </c>
      <c r="J123" s="55" t="s">
        <v>56</v>
      </c>
      <c r="K123" s="53" t="s">
        <v>80</v>
      </c>
      <c r="L123" s="53"/>
      <c r="M123" s="53">
        <v>2.0</v>
      </c>
      <c r="N123" s="53"/>
      <c r="O123" s="25">
        <v>10719.45</v>
      </c>
      <c r="P123" s="25">
        <f>'LISTA DOS ITENS'!$O123*'LISTA DOS ITENS'!$M123</f>
        <v>21438.9</v>
      </c>
      <c r="Q123" s="25">
        <v>10719.45</v>
      </c>
      <c r="R123" s="25">
        <f>'LISTA DOS ITENS'!$Q123*'LISTA DOS ITENS'!$M123</f>
        <v>21438.9</v>
      </c>
      <c r="S123" s="56">
        <f>IF('LISTA DOS ITENS'!$P123&gt;'LISTA DOS ITENS'!$R123,'LISTA DOS ITENS'!$P123,'LISTA DOS ITENS'!$R123)</f>
        <v>21438.9</v>
      </c>
      <c r="T123" s="25">
        <v>1227.2635368777132</v>
      </c>
      <c r="U123" s="25">
        <f>'LISTA DOS ITENS'!$T123*'LISTA DOS ITENS'!$M123</f>
        <v>2454.527074</v>
      </c>
      <c r="V123" s="56">
        <f t="array" ref="V123">INDEX('RESUMO - LOTES E VMA'!$F$3:$F$181,MATCH('LISTA DOS ITENS'!$D123,'RESUMO - LOTES E VMA'!$A$3:$A$181,0))</f>
        <v>221337.2784</v>
      </c>
      <c r="W123" s="57">
        <f>'LISTA DOS ITENS'!$U123/'LISTA DOS ITENS'!$V123</f>
        <v>0.01108953309</v>
      </c>
      <c r="X123" s="53" t="s">
        <v>53</v>
      </c>
      <c r="Y123" s="53" t="s">
        <v>118</v>
      </c>
      <c r="Z123" s="58" t="str">
        <f>'LISTA DOS ITENS'!$F123&amp;"-"&amp;'LISTA DOS ITENS'!$H123&amp;"-"&amp;'LISTA DOS ITENS'!$J123&amp;"-"&amp;'LISTA DOS ITENS'!$K123&amp;"-"&amp;'LISTA DOS ITENS'!$I123</f>
        <v>11248545-2917-0017-IMOB/NAC-#</v>
      </c>
      <c r="AA123" s="59" t="str">
        <f t="array" ref="AA123">INDEX('RESUMO - LOTES E VMA'!$M$3:$M$181,MATCH('LISTA DOS ITENS'!$D123,'RESUMO - LOTES E VMA'!$A$3:$A$181,0))</f>
        <v>Para Leilão</v>
      </c>
      <c r="AB123" s="60">
        <f t="array" ref="AB123">INDEX('RESUMO - LOTES E VMA'!$J$3:$J$181,MATCH('LISTA DOS ITENS'!$D123,'RESUMO - LOTES E VMA'!$A$3:$A$181,0))</f>
        <v>0.1037298014</v>
      </c>
      <c r="AC123" s="29" t="str">
        <f t="array" ref="AC123">INDEX('RESUMO - LOTES E VMA'!$L$3:$L$181,MATCH('LISTA DOS ITENS'!$D123,'RESUMO - LOTES E VMA'!$A$3:$A$181,0))</f>
        <v>1% do Valor de Comparação do VMA</v>
      </c>
      <c r="AD123" s="53" t="str">
        <f>VLOOKUP(Tabela1[[#This Row],[Índice]],[1]Planilha1!$A:$A,1,0)</f>
        <v>#ERROR!</v>
      </c>
    </row>
    <row r="124" ht="15.75" customHeight="1">
      <c r="A124" s="52">
        <v>241654.0</v>
      </c>
      <c r="B124" s="53" t="s">
        <v>154</v>
      </c>
      <c r="C124" s="53" t="s">
        <v>107</v>
      </c>
      <c r="D124" s="22">
        <v>205990.0</v>
      </c>
      <c r="E124" s="53" t="s">
        <v>47</v>
      </c>
      <c r="F124" s="54">
        <v>1.1363673E7</v>
      </c>
      <c r="G124" s="53" t="s">
        <v>205</v>
      </c>
      <c r="H124" s="55">
        <v>2917.0</v>
      </c>
      <c r="I124" s="55" t="s">
        <v>49</v>
      </c>
      <c r="J124" s="55" t="s">
        <v>56</v>
      </c>
      <c r="K124" s="53" t="s">
        <v>80</v>
      </c>
      <c r="L124" s="53"/>
      <c r="M124" s="53">
        <v>1.0</v>
      </c>
      <c r="N124" s="53"/>
      <c r="O124" s="25">
        <v>21253.03</v>
      </c>
      <c r="P124" s="25">
        <f>'LISTA DOS ITENS'!$O124*'LISTA DOS ITENS'!$M124</f>
        <v>21253.03</v>
      </c>
      <c r="Q124" s="25">
        <v>21253.03</v>
      </c>
      <c r="R124" s="25">
        <f>'LISTA DOS ITENS'!$Q124*'LISTA DOS ITENS'!$M124</f>
        <v>21253.03</v>
      </c>
      <c r="S124" s="56">
        <f>IF('LISTA DOS ITENS'!$P124&gt;'LISTA DOS ITENS'!$R124,'LISTA DOS ITENS'!$P124,'LISTA DOS ITENS'!$R124)</f>
        <v>21253.03</v>
      </c>
      <c r="T124" s="25">
        <v>2433.2469265837462</v>
      </c>
      <c r="U124" s="25">
        <f>'LISTA DOS ITENS'!$T124*'LISTA DOS ITENS'!$M124</f>
        <v>2433.246927</v>
      </c>
      <c r="V124" s="56">
        <f t="array" ref="V124">INDEX('RESUMO - LOTES E VMA'!$F$3:$F$181,MATCH('LISTA DOS ITENS'!$D124,'RESUMO - LOTES E VMA'!$A$3:$A$181,0))</f>
        <v>221337.2784</v>
      </c>
      <c r="W124" s="57">
        <f>'LISTA DOS ITENS'!$U124/'LISTA DOS ITENS'!$V124</f>
        <v>0.01099338956</v>
      </c>
      <c r="X124" s="53" t="s">
        <v>53</v>
      </c>
      <c r="Y124" s="53" t="s">
        <v>118</v>
      </c>
      <c r="Z124" s="58" t="str">
        <f>'LISTA DOS ITENS'!$F124&amp;"-"&amp;'LISTA DOS ITENS'!$H124&amp;"-"&amp;'LISTA DOS ITENS'!$J124&amp;"-"&amp;'LISTA DOS ITENS'!$K124&amp;"-"&amp;'LISTA DOS ITENS'!$I124</f>
        <v>11363673-2917-0017-IMOB/NAC-#</v>
      </c>
      <c r="AA124" s="59" t="str">
        <f t="array" ref="AA124">INDEX('RESUMO - LOTES E VMA'!$M$3:$M$181,MATCH('LISTA DOS ITENS'!$D124,'RESUMO - LOTES E VMA'!$A$3:$A$181,0))</f>
        <v>Para Leilão</v>
      </c>
      <c r="AB124" s="60">
        <f t="array" ref="AB124">INDEX('RESUMO - LOTES E VMA'!$J$3:$J$181,MATCH('LISTA DOS ITENS'!$D124,'RESUMO - LOTES E VMA'!$A$3:$A$181,0))</f>
        <v>0.1037298014</v>
      </c>
      <c r="AC124" s="29" t="str">
        <f t="array" ref="AC124">INDEX('RESUMO - LOTES E VMA'!$L$3:$L$181,MATCH('LISTA DOS ITENS'!$D124,'RESUMO - LOTES E VMA'!$A$3:$A$181,0))</f>
        <v>1% do Valor de Comparação do VMA</v>
      </c>
      <c r="AD124" s="53" t="str">
        <f>VLOOKUP(Tabela1[[#This Row],[Índice]],[1]Planilha1!$A:$A,1,0)</f>
        <v>#ERROR!</v>
      </c>
    </row>
    <row r="125" ht="15.75" customHeight="1">
      <c r="A125" s="52">
        <v>241655.0</v>
      </c>
      <c r="B125" s="53" t="s">
        <v>154</v>
      </c>
      <c r="C125" s="53" t="s">
        <v>107</v>
      </c>
      <c r="D125" s="22">
        <v>205990.0</v>
      </c>
      <c r="E125" s="53" t="s">
        <v>47</v>
      </c>
      <c r="F125" s="54">
        <v>1.0946632E7</v>
      </c>
      <c r="G125" s="53" t="s">
        <v>206</v>
      </c>
      <c r="H125" s="55">
        <v>2917.0</v>
      </c>
      <c r="I125" s="55" t="s">
        <v>49</v>
      </c>
      <c r="J125" s="55" t="s">
        <v>56</v>
      </c>
      <c r="K125" s="53" t="s">
        <v>80</v>
      </c>
      <c r="L125" s="53"/>
      <c r="M125" s="53">
        <v>1.0</v>
      </c>
      <c r="N125" s="53"/>
      <c r="O125" s="25">
        <v>20487.44</v>
      </c>
      <c r="P125" s="25">
        <f>'LISTA DOS ITENS'!$O125*'LISTA DOS ITENS'!$M125</f>
        <v>20487.44</v>
      </c>
      <c r="Q125" s="25">
        <v>20487.44</v>
      </c>
      <c r="R125" s="25">
        <f>'LISTA DOS ITENS'!$Q125*'LISTA DOS ITENS'!$M125</f>
        <v>20487.44</v>
      </c>
      <c r="S125" s="56">
        <f>IF('LISTA DOS ITENS'!$P125&gt;'LISTA DOS ITENS'!$R125,'LISTA DOS ITENS'!$P125,'LISTA DOS ITENS'!$R125)</f>
        <v>20487.44</v>
      </c>
      <c r="T125" s="25">
        <v>2345.59497697829</v>
      </c>
      <c r="U125" s="25">
        <f>'LISTA DOS ITENS'!$T125*'LISTA DOS ITENS'!$M125</f>
        <v>2345.594977</v>
      </c>
      <c r="V125" s="56">
        <f t="array" ref="V125">INDEX('RESUMO - LOTES E VMA'!$F$3:$F$181,MATCH('LISTA DOS ITENS'!$D125,'RESUMO - LOTES E VMA'!$A$3:$A$181,0))</f>
        <v>221337.2784</v>
      </c>
      <c r="W125" s="57">
        <f>'LISTA DOS ITENS'!$U125/'LISTA DOS ITENS'!$V125</f>
        <v>0.01059737878</v>
      </c>
      <c r="X125" s="53" t="s">
        <v>53</v>
      </c>
      <c r="Y125" s="53" t="s">
        <v>118</v>
      </c>
      <c r="Z125" s="58" t="str">
        <f>'LISTA DOS ITENS'!$F125&amp;"-"&amp;'LISTA DOS ITENS'!$H125&amp;"-"&amp;'LISTA DOS ITENS'!$J125&amp;"-"&amp;'LISTA DOS ITENS'!$K125&amp;"-"&amp;'LISTA DOS ITENS'!$I125</f>
        <v>10946632-2917-0017-IMOB/NAC-#</v>
      </c>
      <c r="AA125" s="59" t="str">
        <f t="array" ref="AA125">INDEX('RESUMO - LOTES E VMA'!$M$3:$M$181,MATCH('LISTA DOS ITENS'!$D125,'RESUMO - LOTES E VMA'!$A$3:$A$181,0))</f>
        <v>Para Leilão</v>
      </c>
      <c r="AB125" s="60">
        <f t="array" ref="AB125">INDEX('RESUMO - LOTES E VMA'!$J$3:$J$181,MATCH('LISTA DOS ITENS'!$D125,'RESUMO - LOTES E VMA'!$A$3:$A$181,0))</f>
        <v>0.1037298014</v>
      </c>
      <c r="AC125" s="29" t="str">
        <f t="array" ref="AC125">INDEX('RESUMO - LOTES E VMA'!$L$3:$L$181,MATCH('LISTA DOS ITENS'!$D125,'RESUMO - LOTES E VMA'!$A$3:$A$181,0))</f>
        <v>1% do Valor de Comparação do VMA</v>
      </c>
      <c r="AD125" s="53" t="str">
        <f>VLOOKUP(Tabela1[[#This Row],[Índice]],[1]Planilha1!$A:$A,1,0)</f>
        <v>#ERROR!</v>
      </c>
    </row>
    <row r="126" ht="15.75" customHeight="1">
      <c r="A126" s="52">
        <v>241656.0</v>
      </c>
      <c r="B126" s="53" t="s">
        <v>154</v>
      </c>
      <c r="C126" s="53" t="s">
        <v>107</v>
      </c>
      <c r="D126" s="22">
        <v>205990.0</v>
      </c>
      <c r="E126" s="53" t="s">
        <v>47</v>
      </c>
      <c r="F126" s="54">
        <v>1.1350489E7</v>
      </c>
      <c r="G126" s="53" t="s">
        <v>188</v>
      </c>
      <c r="H126" s="55">
        <v>2917.0</v>
      </c>
      <c r="I126" s="55" t="s">
        <v>49</v>
      </c>
      <c r="J126" s="55" t="s">
        <v>56</v>
      </c>
      <c r="K126" s="53" t="s">
        <v>80</v>
      </c>
      <c r="L126" s="53"/>
      <c r="M126" s="53">
        <v>2.0</v>
      </c>
      <c r="N126" s="53"/>
      <c r="O126" s="25">
        <v>10129.34</v>
      </c>
      <c r="P126" s="25">
        <f>'LISTA DOS ITENS'!$O126*'LISTA DOS ITENS'!$M126</f>
        <v>20258.68</v>
      </c>
      <c r="Q126" s="25">
        <v>10129.35</v>
      </c>
      <c r="R126" s="25">
        <f>'LISTA DOS ITENS'!$Q126*'LISTA DOS ITENS'!$M126</f>
        <v>20258.7</v>
      </c>
      <c r="S126" s="56">
        <f>IF('LISTA DOS ITENS'!$P126&gt;'LISTA DOS ITENS'!$R126,'LISTA DOS ITENS'!$P126,'LISTA DOS ITENS'!$R126)</f>
        <v>20258.7</v>
      </c>
      <c r="T126" s="25">
        <v>1159.7033343382602</v>
      </c>
      <c r="U126" s="25">
        <f>'LISTA DOS ITENS'!$T126*'LISTA DOS ITENS'!$M126</f>
        <v>2319.406669</v>
      </c>
      <c r="V126" s="56">
        <f t="array" ref="V126">INDEX('RESUMO - LOTES E VMA'!$F$3:$F$181,MATCH('LISTA DOS ITENS'!$D126,'RESUMO - LOTES E VMA'!$A$3:$A$181,0))</f>
        <v>221337.2784</v>
      </c>
      <c r="W126" s="57">
        <f>'LISTA DOS ITENS'!$U126/'LISTA DOS ITENS'!$V126</f>
        <v>0.01047906022</v>
      </c>
      <c r="X126" s="53" t="s">
        <v>53</v>
      </c>
      <c r="Y126" s="53" t="s">
        <v>118</v>
      </c>
      <c r="Z126" s="58" t="str">
        <f>'LISTA DOS ITENS'!$F126&amp;"-"&amp;'LISTA DOS ITENS'!$H126&amp;"-"&amp;'LISTA DOS ITENS'!$J126&amp;"-"&amp;'LISTA DOS ITENS'!$K126&amp;"-"&amp;'LISTA DOS ITENS'!$I126</f>
        <v>11350489-2917-0017-IMOB/NAC-#</v>
      </c>
      <c r="AA126" s="59" t="str">
        <f t="array" ref="AA126">INDEX('RESUMO - LOTES E VMA'!$M$3:$M$181,MATCH('LISTA DOS ITENS'!$D126,'RESUMO - LOTES E VMA'!$A$3:$A$181,0))</f>
        <v>Para Leilão</v>
      </c>
      <c r="AB126" s="60">
        <f t="array" ref="AB126">INDEX('RESUMO - LOTES E VMA'!$J$3:$J$181,MATCH('LISTA DOS ITENS'!$D126,'RESUMO - LOTES E VMA'!$A$3:$A$181,0))</f>
        <v>0.1037298014</v>
      </c>
      <c r="AC126" s="29" t="str">
        <f t="array" ref="AC126">INDEX('RESUMO - LOTES E VMA'!$L$3:$L$181,MATCH('LISTA DOS ITENS'!$D126,'RESUMO - LOTES E VMA'!$A$3:$A$181,0))</f>
        <v>1% do Valor de Comparação do VMA</v>
      </c>
      <c r="AD126" s="53" t="str">
        <f>VLOOKUP(Tabela1[[#This Row],[Índice]],[1]Planilha1!$A:$A,1,0)</f>
        <v>#ERROR!</v>
      </c>
    </row>
    <row r="127" ht="15.75" customHeight="1">
      <c r="A127" s="52">
        <v>241657.0</v>
      </c>
      <c r="B127" s="53" t="s">
        <v>154</v>
      </c>
      <c r="C127" s="53" t="s">
        <v>107</v>
      </c>
      <c r="D127" s="22">
        <v>205990.0</v>
      </c>
      <c r="E127" s="53" t="s">
        <v>47</v>
      </c>
      <c r="F127" s="54">
        <v>1.0947455E7</v>
      </c>
      <c r="G127" s="53" t="s">
        <v>207</v>
      </c>
      <c r="H127" s="55">
        <v>2917.0</v>
      </c>
      <c r="I127" s="55" t="s">
        <v>49</v>
      </c>
      <c r="J127" s="55" t="s">
        <v>56</v>
      </c>
      <c r="K127" s="53" t="s">
        <v>80</v>
      </c>
      <c r="L127" s="53"/>
      <c r="M127" s="53">
        <v>2.0</v>
      </c>
      <c r="N127" s="53"/>
      <c r="O127" s="25">
        <v>9946.81</v>
      </c>
      <c r="P127" s="25">
        <f>'LISTA DOS ITENS'!$O127*'LISTA DOS ITENS'!$M127</f>
        <v>19893.62</v>
      </c>
      <c r="Q127" s="25">
        <v>9946.81</v>
      </c>
      <c r="R127" s="25">
        <f>'LISTA DOS ITENS'!$Q127*'LISTA DOS ITENS'!$M127</f>
        <v>19893.62</v>
      </c>
      <c r="S127" s="56">
        <f>IF('LISTA DOS ITENS'!$P127&gt;'LISTA DOS ITENS'!$R127,'LISTA DOS ITENS'!$P127,'LISTA DOS ITENS'!$R127)</f>
        <v>19893.62</v>
      </c>
      <c r="T127" s="25">
        <v>1138.804436911465</v>
      </c>
      <c r="U127" s="25">
        <f>'LISTA DOS ITENS'!$T127*'LISTA DOS ITENS'!$M127</f>
        <v>2277.608874</v>
      </c>
      <c r="V127" s="56">
        <f t="array" ref="V127">INDEX('RESUMO - LOTES E VMA'!$F$3:$F$181,MATCH('LISTA DOS ITENS'!$D127,'RESUMO - LOTES E VMA'!$A$3:$A$181,0))</f>
        <v>221337.2784</v>
      </c>
      <c r="W127" s="57">
        <f>'LISTA DOS ITENS'!$U127/'LISTA DOS ITENS'!$V127</f>
        <v>0.01029021812</v>
      </c>
      <c r="X127" s="53" t="s">
        <v>53</v>
      </c>
      <c r="Y127" s="53" t="s">
        <v>118</v>
      </c>
      <c r="Z127" s="58" t="str">
        <f>'LISTA DOS ITENS'!$F127&amp;"-"&amp;'LISTA DOS ITENS'!$H127&amp;"-"&amp;'LISTA DOS ITENS'!$J127&amp;"-"&amp;'LISTA DOS ITENS'!$K127&amp;"-"&amp;'LISTA DOS ITENS'!$I127</f>
        <v>10947455-2917-0017-IMOB/NAC-#</v>
      </c>
      <c r="AA127" s="59" t="str">
        <f t="array" ref="AA127">INDEX('RESUMO - LOTES E VMA'!$M$3:$M$181,MATCH('LISTA DOS ITENS'!$D127,'RESUMO - LOTES E VMA'!$A$3:$A$181,0))</f>
        <v>Para Leilão</v>
      </c>
      <c r="AB127" s="60">
        <f t="array" ref="AB127">INDEX('RESUMO - LOTES E VMA'!$J$3:$J$181,MATCH('LISTA DOS ITENS'!$D127,'RESUMO - LOTES E VMA'!$A$3:$A$181,0))</f>
        <v>0.1037298014</v>
      </c>
      <c r="AC127" s="29" t="str">
        <f t="array" ref="AC127">INDEX('RESUMO - LOTES E VMA'!$L$3:$L$181,MATCH('LISTA DOS ITENS'!$D127,'RESUMO - LOTES E VMA'!$A$3:$A$181,0))</f>
        <v>1% do Valor de Comparação do VMA</v>
      </c>
      <c r="AD127" s="53" t="str">
        <f>VLOOKUP(Tabela1[[#This Row],[Índice]],[1]Planilha1!$A:$A,1,0)</f>
        <v>#ERROR!</v>
      </c>
    </row>
    <row r="128" ht="15.75" customHeight="1">
      <c r="A128" s="52">
        <v>241658.0</v>
      </c>
      <c r="B128" s="53" t="s">
        <v>154</v>
      </c>
      <c r="C128" s="53" t="s">
        <v>107</v>
      </c>
      <c r="D128" s="22">
        <v>205990.0</v>
      </c>
      <c r="E128" s="53" t="s">
        <v>47</v>
      </c>
      <c r="F128" s="54">
        <v>1.2078508E7</v>
      </c>
      <c r="G128" s="53" t="s">
        <v>208</v>
      </c>
      <c r="H128" s="55">
        <v>2917.0</v>
      </c>
      <c r="I128" s="55" t="s">
        <v>49</v>
      </c>
      <c r="J128" s="55" t="s">
        <v>56</v>
      </c>
      <c r="K128" s="53" t="s">
        <v>57</v>
      </c>
      <c r="L128" s="53"/>
      <c r="M128" s="53">
        <v>1.0</v>
      </c>
      <c r="N128" s="53"/>
      <c r="O128" s="25">
        <v>19200.49</v>
      </c>
      <c r="P128" s="25">
        <f>'LISTA DOS ITENS'!$O128*'LISTA DOS ITENS'!$M128</f>
        <v>19200.49</v>
      </c>
      <c r="Q128" s="25">
        <v>19200.49</v>
      </c>
      <c r="R128" s="25">
        <f>'LISTA DOS ITENS'!$Q128*'LISTA DOS ITENS'!$M128</f>
        <v>19200.49</v>
      </c>
      <c r="S128" s="56">
        <f>IF('LISTA DOS ITENS'!$P128&gt;'LISTA DOS ITENS'!$R128,'LISTA DOS ITENS'!$P128,'LISTA DOS ITENS'!$R128)</f>
        <v>19200.49</v>
      </c>
      <c r="T128" s="25">
        <v>2198.2528</v>
      </c>
      <c r="U128" s="25">
        <f>'LISTA DOS ITENS'!$T128*'LISTA DOS ITENS'!$M128</f>
        <v>2198.2528</v>
      </c>
      <c r="V128" s="56">
        <f t="array" ref="V128">INDEX('RESUMO - LOTES E VMA'!$F$3:$F$181,MATCH('LISTA DOS ITENS'!$D128,'RESUMO - LOTES E VMA'!$A$3:$A$181,0))</f>
        <v>221337.2784</v>
      </c>
      <c r="W128" s="57">
        <f>'LISTA DOS ITENS'!$U128/'LISTA DOS ITENS'!$V128</f>
        <v>0.009931688037</v>
      </c>
      <c r="X128" s="53" t="s">
        <v>53</v>
      </c>
      <c r="Y128" s="53" t="s">
        <v>118</v>
      </c>
      <c r="Z128" s="58" t="str">
        <f>'LISTA DOS ITENS'!$F128&amp;"-"&amp;'LISTA DOS ITENS'!$H128&amp;"-"&amp;'LISTA DOS ITENS'!$J128&amp;"-"&amp;'LISTA DOS ITENS'!$K128&amp;"-"&amp;'LISTA DOS ITENS'!$I128</f>
        <v>12078508-2917-0017-USADO-#</v>
      </c>
      <c r="AA128" s="59" t="str">
        <f t="array" ref="AA128">INDEX('RESUMO - LOTES E VMA'!$M$3:$M$181,MATCH('LISTA DOS ITENS'!$D128,'RESUMO - LOTES E VMA'!$A$3:$A$181,0))</f>
        <v>Para Leilão</v>
      </c>
      <c r="AB128" s="60">
        <f t="array" ref="AB128">INDEX('RESUMO - LOTES E VMA'!$J$3:$J$181,MATCH('LISTA DOS ITENS'!$D128,'RESUMO - LOTES E VMA'!$A$3:$A$181,0))</f>
        <v>0.1037298014</v>
      </c>
      <c r="AC128" s="29" t="str">
        <f t="array" ref="AC128">INDEX('RESUMO - LOTES E VMA'!$L$3:$L$181,MATCH('LISTA DOS ITENS'!$D128,'RESUMO - LOTES E VMA'!$A$3:$A$181,0))</f>
        <v>1% do Valor de Comparação do VMA</v>
      </c>
      <c r="AD128" s="53" t="str">
        <f>VLOOKUP(Tabela1[[#This Row],[Índice]],[1]Planilha1!$A:$A,1,0)</f>
        <v>#ERROR!</v>
      </c>
    </row>
    <row r="129" ht="15.75" customHeight="1">
      <c r="A129" s="52">
        <v>241659.0</v>
      </c>
      <c r="B129" s="53" t="s">
        <v>154</v>
      </c>
      <c r="C129" s="53" t="s">
        <v>107</v>
      </c>
      <c r="D129" s="22">
        <v>205990.0</v>
      </c>
      <c r="E129" s="53" t="s">
        <v>47</v>
      </c>
      <c r="F129" s="54">
        <v>1.1507207E7</v>
      </c>
      <c r="G129" s="53" t="s">
        <v>188</v>
      </c>
      <c r="H129" s="55">
        <v>2917.0</v>
      </c>
      <c r="I129" s="55" t="s">
        <v>49</v>
      </c>
      <c r="J129" s="55" t="s">
        <v>56</v>
      </c>
      <c r="K129" s="53" t="s">
        <v>80</v>
      </c>
      <c r="L129" s="53"/>
      <c r="M129" s="53">
        <v>2.0</v>
      </c>
      <c r="N129" s="53"/>
      <c r="O129" s="25">
        <v>9422.95</v>
      </c>
      <c r="P129" s="25">
        <f>'LISTA DOS ITENS'!$O129*'LISTA DOS ITENS'!$M129</f>
        <v>18845.9</v>
      </c>
      <c r="Q129" s="25">
        <v>9422.95</v>
      </c>
      <c r="R129" s="25">
        <f>'LISTA DOS ITENS'!$Q129*'LISTA DOS ITENS'!$M129</f>
        <v>18845.9</v>
      </c>
      <c r="S129" s="56">
        <f>IF('LISTA DOS ITENS'!$P129&gt;'LISTA DOS ITENS'!$R129,'LISTA DOS ITENS'!$P129,'LISTA DOS ITENS'!$R129)</f>
        <v>18845.9</v>
      </c>
      <c r="T129" s="25">
        <v>1078.8280130810674</v>
      </c>
      <c r="U129" s="25">
        <f>'LISTA DOS ITENS'!$T129*'LISTA DOS ITENS'!$M129</f>
        <v>2157.656026</v>
      </c>
      <c r="V129" s="56">
        <f t="array" ref="V129">INDEX('RESUMO - LOTES E VMA'!$F$3:$F$181,MATCH('LISTA DOS ITENS'!$D129,'RESUMO - LOTES E VMA'!$A$3:$A$181,0))</f>
        <v>221337.2784</v>
      </c>
      <c r="W129" s="57">
        <f>'LISTA DOS ITENS'!$U129/'LISTA DOS ITENS'!$V129</f>
        <v>0.009748272147</v>
      </c>
      <c r="X129" s="53" t="s">
        <v>53</v>
      </c>
      <c r="Y129" s="53" t="s">
        <v>118</v>
      </c>
      <c r="Z129" s="58" t="str">
        <f>'LISTA DOS ITENS'!$F129&amp;"-"&amp;'LISTA DOS ITENS'!$H129&amp;"-"&amp;'LISTA DOS ITENS'!$J129&amp;"-"&amp;'LISTA DOS ITENS'!$K129&amp;"-"&amp;'LISTA DOS ITENS'!$I129</f>
        <v>11507207-2917-0017-IMOB/NAC-#</v>
      </c>
      <c r="AA129" s="59" t="str">
        <f t="array" ref="AA129">INDEX('RESUMO - LOTES E VMA'!$M$3:$M$181,MATCH('LISTA DOS ITENS'!$D129,'RESUMO - LOTES E VMA'!$A$3:$A$181,0))</f>
        <v>Para Leilão</v>
      </c>
      <c r="AB129" s="60">
        <f t="array" ref="AB129">INDEX('RESUMO - LOTES E VMA'!$J$3:$J$181,MATCH('LISTA DOS ITENS'!$D129,'RESUMO - LOTES E VMA'!$A$3:$A$181,0))</f>
        <v>0.1037298014</v>
      </c>
      <c r="AC129" s="29" t="str">
        <f t="array" ref="AC129">INDEX('RESUMO - LOTES E VMA'!$L$3:$L$181,MATCH('LISTA DOS ITENS'!$D129,'RESUMO - LOTES E VMA'!$A$3:$A$181,0))</f>
        <v>1% do Valor de Comparação do VMA</v>
      </c>
      <c r="AD129" s="53" t="str">
        <f>VLOOKUP(Tabela1[[#This Row],[Índice]],[1]Planilha1!$A:$A,1,0)</f>
        <v>#ERROR!</v>
      </c>
    </row>
    <row r="130" ht="15.75" customHeight="1">
      <c r="A130" s="52">
        <v>241660.0</v>
      </c>
      <c r="B130" s="53" t="s">
        <v>154</v>
      </c>
      <c r="C130" s="53" t="s">
        <v>107</v>
      </c>
      <c r="D130" s="22">
        <v>205990.0</v>
      </c>
      <c r="E130" s="53" t="s">
        <v>47</v>
      </c>
      <c r="F130" s="54">
        <v>1.166435E7</v>
      </c>
      <c r="G130" s="53" t="s">
        <v>209</v>
      </c>
      <c r="H130" s="55">
        <v>2917.0</v>
      </c>
      <c r="I130" s="55" t="s">
        <v>49</v>
      </c>
      <c r="J130" s="55" t="s">
        <v>56</v>
      </c>
      <c r="K130" s="53" t="s">
        <v>80</v>
      </c>
      <c r="L130" s="53"/>
      <c r="M130" s="53">
        <v>1.0</v>
      </c>
      <c r="N130" s="53"/>
      <c r="O130" s="25">
        <v>17653.57</v>
      </c>
      <c r="P130" s="25">
        <f>'LISTA DOS ITENS'!$O130*'LISTA DOS ITENS'!$M130</f>
        <v>17653.57</v>
      </c>
      <c r="Q130" s="25">
        <v>17653.57</v>
      </c>
      <c r="R130" s="25">
        <f>'LISTA DOS ITENS'!$Q130*'LISTA DOS ITENS'!$M130</f>
        <v>17653.57</v>
      </c>
      <c r="S130" s="56">
        <f>IF('LISTA DOS ITENS'!$P130&gt;'LISTA DOS ITENS'!$R130,'LISTA DOS ITENS'!$P130,'LISTA DOS ITENS'!$R130)</f>
        <v>17653.57</v>
      </c>
      <c r="T130" s="25">
        <v>2021.1468645050156</v>
      </c>
      <c r="U130" s="25">
        <f>'LISTA DOS ITENS'!$T130*'LISTA DOS ITENS'!$M130</f>
        <v>2021.146865</v>
      </c>
      <c r="V130" s="56">
        <f t="array" ref="V130">INDEX('RESUMO - LOTES E VMA'!$F$3:$F$181,MATCH('LISTA DOS ITENS'!$D130,'RESUMO - LOTES E VMA'!$A$3:$A$181,0))</f>
        <v>221337.2784</v>
      </c>
      <c r="W130" s="57">
        <f>'LISTA DOS ITENS'!$U130/'LISTA DOS ITENS'!$V130</f>
        <v>0.00913152488</v>
      </c>
      <c r="X130" s="53" t="s">
        <v>53</v>
      </c>
      <c r="Y130" s="53" t="s">
        <v>118</v>
      </c>
      <c r="Z130" s="58" t="str">
        <f>'LISTA DOS ITENS'!$F130&amp;"-"&amp;'LISTA DOS ITENS'!$H130&amp;"-"&amp;'LISTA DOS ITENS'!$J130&amp;"-"&amp;'LISTA DOS ITENS'!$K130&amp;"-"&amp;'LISTA DOS ITENS'!$I130</f>
        <v>11664350-2917-0017-IMOB/NAC-#</v>
      </c>
      <c r="AA130" s="59" t="str">
        <f t="array" ref="AA130">INDEX('RESUMO - LOTES E VMA'!$M$3:$M$181,MATCH('LISTA DOS ITENS'!$D130,'RESUMO - LOTES E VMA'!$A$3:$A$181,0))</f>
        <v>Para Leilão</v>
      </c>
      <c r="AB130" s="60">
        <f t="array" ref="AB130">INDEX('RESUMO - LOTES E VMA'!$J$3:$J$181,MATCH('LISTA DOS ITENS'!$D130,'RESUMO - LOTES E VMA'!$A$3:$A$181,0))</f>
        <v>0.1037298014</v>
      </c>
      <c r="AC130" s="29" t="str">
        <f t="array" ref="AC130">INDEX('RESUMO - LOTES E VMA'!$L$3:$L$181,MATCH('LISTA DOS ITENS'!$D130,'RESUMO - LOTES E VMA'!$A$3:$A$181,0))</f>
        <v>1% do Valor de Comparação do VMA</v>
      </c>
      <c r="AD130" s="53" t="str">
        <f>VLOOKUP(Tabela1[[#This Row],[Índice]],[1]Planilha1!$A:$A,1,0)</f>
        <v>#ERROR!</v>
      </c>
    </row>
    <row r="131" ht="15.75" customHeight="1">
      <c r="A131" s="52">
        <v>241661.0</v>
      </c>
      <c r="B131" s="53" t="s">
        <v>154</v>
      </c>
      <c r="C131" s="53" t="s">
        <v>107</v>
      </c>
      <c r="D131" s="22">
        <v>205990.0</v>
      </c>
      <c r="E131" s="53" t="s">
        <v>47</v>
      </c>
      <c r="F131" s="54">
        <v>1.1157619E7</v>
      </c>
      <c r="G131" s="53" t="s">
        <v>210</v>
      </c>
      <c r="H131" s="55">
        <v>2917.0</v>
      </c>
      <c r="I131" s="55" t="s">
        <v>49</v>
      </c>
      <c r="J131" s="55" t="s">
        <v>56</v>
      </c>
      <c r="K131" s="53" t="s">
        <v>80</v>
      </c>
      <c r="L131" s="53"/>
      <c r="M131" s="53">
        <v>1.0</v>
      </c>
      <c r="N131" s="53"/>
      <c r="O131" s="25">
        <v>17131.39</v>
      </c>
      <c r="P131" s="25">
        <f>'LISTA DOS ITENS'!$O131*'LISTA DOS ITENS'!$M131</f>
        <v>17131.39</v>
      </c>
      <c r="Q131" s="25">
        <v>17131.39</v>
      </c>
      <c r="R131" s="25">
        <f>'LISTA DOS ITENS'!$Q131*'LISTA DOS ITENS'!$M131</f>
        <v>17131.39</v>
      </c>
      <c r="S131" s="56">
        <f>IF('LISTA DOS ITENS'!$P131&gt;'LISTA DOS ITENS'!$R131,'LISTA DOS ITENS'!$P131,'LISTA DOS ITENS'!$R131)</f>
        <v>17131.39</v>
      </c>
      <c r="T131" s="25">
        <v>1961.3627828882532</v>
      </c>
      <c r="U131" s="25">
        <f>'LISTA DOS ITENS'!$T131*'LISTA DOS ITENS'!$M131</f>
        <v>1961.362783</v>
      </c>
      <c r="V131" s="56">
        <f t="array" ref="V131">INDEX('RESUMO - LOTES E VMA'!$F$3:$F$181,MATCH('LISTA DOS ITENS'!$D131,'RESUMO - LOTES E VMA'!$A$3:$A$181,0))</f>
        <v>221337.2784</v>
      </c>
      <c r="W131" s="57">
        <f>'LISTA DOS ITENS'!$U131/'LISTA DOS ITENS'!$V131</f>
        <v>0.008861420891</v>
      </c>
      <c r="X131" s="53" t="s">
        <v>53</v>
      </c>
      <c r="Y131" s="53" t="s">
        <v>118</v>
      </c>
      <c r="Z131" s="58" t="str">
        <f>'LISTA DOS ITENS'!$F131&amp;"-"&amp;'LISTA DOS ITENS'!$H131&amp;"-"&amp;'LISTA DOS ITENS'!$J131&amp;"-"&amp;'LISTA DOS ITENS'!$K131&amp;"-"&amp;'LISTA DOS ITENS'!$I131</f>
        <v>11157619-2917-0017-IMOB/NAC-#</v>
      </c>
      <c r="AA131" s="59" t="str">
        <f t="array" ref="AA131">INDEX('RESUMO - LOTES E VMA'!$M$3:$M$181,MATCH('LISTA DOS ITENS'!$D131,'RESUMO - LOTES E VMA'!$A$3:$A$181,0))</f>
        <v>Para Leilão</v>
      </c>
      <c r="AB131" s="60">
        <f t="array" ref="AB131">INDEX('RESUMO - LOTES E VMA'!$J$3:$J$181,MATCH('LISTA DOS ITENS'!$D131,'RESUMO - LOTES E VMA'!$A$3:$A$181,0))</f>
        <v>0.1037298014</v>
      </c>
      <c r="AC131" s="29" t="str">
        <f t="array" ref="AC131">INDEX('RESUMO - LOTES E VMA'!$L$3:$L$181,MATCH('LISTA DOS ITENS'!$D131,'RESUMO - LOTES E VMA'!$A$3:$A$181,0))</f>
        <v>1% do Valor de Comparação do VMA</v>
      </c>
      <c r="AD131" s="53" t="str">
        <f>VLOOKUP(Tabela1[[#This Row],[Índice]],[1]Planilha1!$A:$A,1,0)</f>
        <v>#ERROR!</v>
      </c>
    </row>
    <row r="132" ht="15.75" customHeight="1">
      <c r="A132" s="52">
        <v>241662.0</v>
      </c>
      <c r="B132" s="53" t="s">
        <v>154</v>
      </c>
      <c r="C132" s="53" t="s">
        <v>107</v>
      </c>
      <c r="D132" s="22">
        <v>205990.0</v>
      </c>
      <c r="E132" s="53" t="s">
        <v>47</v>
      </c>
      <c r="F132" s="54">
        <v>1.1155742E7</v>
      </c>
      <c r="G132" s="53" t="s">
        <v>211</v>
      </c>
      <c r="H132" s="55">
        <v>2917.0</v>
      </c>
      <c r="I132" s="55" t="s">
        <v>49</v>
      </c>
      <c r="J132" s="55" t="s">
        <v>56</v>
      </c>
      <c r="K132" s="53" t="s">
        <v>80</v>
      </c>
      <c r="L132" s="53"/>
      <c r="M132" s="53">
        <v>1.0</v>
      </c>
      <c r="N132" s="53"/>
      <c r="O132" s="25">
        <v>17049.24</v>
      </c>
      <c r="P132" s="25">
        <f>'LISTA DOS ITENS'!$O132*'LISTA DOS ITENS'!$M132</f>
        <v>17049.24</v>
      </c>
      <c r="Q132" s="25">
        <v>17049.24</v>
      </c>
      <c r="R132" s="25">
        <f>'LISTA DOS ITENS'!$Q132*'LISTA DOS ITENS'!$M132</f>
        <v>17049.24</v>
      </c>
      <c r="S132" s="56">
        <f>IF('LISTA DOS ITENS'!$P132&gt;'LISTA DOS ITENS'!$R132,'LISTA DOS ITENS'!$P132,'LISTA DOS ITENS'!$R132)</f>
        <v>17049.24</v>
      </c>
      <c r="T132" s="25">
        <v>855.5156</v>
      </c>
      <c r="U132" s="25">
        <f>'LISTA DOS ITENS'!$T132*'LISTA DOS ITENS'!$M132</f>
        <v>855.5156</v>
      </c>
      <c r="V132" s="56">
        <f t="array" ref="V132">INDEX('RESUMO - LOTES E VMA'!$F$3:$F$181,MATCH('LISTA DOS ITENS'!$D132,'RESUMO - LOTES E VMA'!$A$3:$A$181,0))</f>
        <v>221337.2784</v>
      </c>
      <c r="W132" s="57">
        <f>'LISTA DOS ITENS'!$U132/'LISTA DOS ITENS'!$V132</f>
        <v>0.003865212431</v>
      </c>
      <c r="X132" s="53" t="s">
        <v>53</v>
      </c>
      <c r="Y132" s="53" t="s">
        <v>118</v>
      </c>
      <c r="Z132" s="58" t="str">
        <f>'LISTA DOS ITENS'!$F132&amp;"-"&amp;'LISTA DOS ITENS'!$H132&amp;"-"&amp;'LISTA DOS ITENS'!$J132&amp;"-"&amp;'LISTA DOS ITENS'!$K132&amp;"-"&amp;'LISTA DOS ITENS'!$I132</f>
        <v>11155742-2917-0017-IMOB/NAC-#</v>
      </c>
      <c r="AA132" s="59" t="str">
        <f t="array" ref="AA132">INDEX('RESUMO - LOTES E VMA'!$M$3:$M$181,MATCH('LISTA DOS ITENS'!$D132,'RESUMO - LOTES E VMA'!$A$3:$A$181,0))</f>
        <v>Para Leilão</v>
      </c>
      <c r="AB132" s="60">
        <f t="array" ref="AB132">INDEX('RESUMO - LOTES E VMA'!$J$3:$J$181,MATCH('LISTA DOS ITENS'!$D132,'RESUMO - LOTES E VMA'!$A$3:$A$181,0))</f>
        <v>0.1037298014</v>
      </c>
      <c r="AC132" s="29" t="str">
        <f t="array" ref="AC132">INDEX('RESUMO - LOTES E VMA'!$L$3:$L$181,MATCH('LISTA DOS ITENS'!$D132,'RESUMO - LOTES E VMA'!$A$3:$A$181,0))</f>
        <v>1% do Valor de Comparação do VMA</v>
      </c>
      <c r="AD132" s="53" t="str">
        <f>VLOOKUP(Tabela1[[#This Row],[Índice]],[1]Planilha1!$A:$A,1,0)</f>
        <v>#ERROR!</v>
      </c>
    </row>
    <row r="133" ht="15.75" customHeight="1">
      <c r="A133" s="52">
        <v>241663.0</v>
      </c>
      <c r="B133" s="53" t="s">
        <v>154</v>
      </c>
      <c r="C133" s="53" t="s">
        <v>107</v>
      </c>
      <c r="D133" s="22">
        <v>205990.0</v>
      </c>
      <c r="E133" s="53" t="s">
        <v>47</v>
      </c>
      <c r="F133" s="54">
        <v>1.1506328E7</v>
      </c>
      <c r="G133" s="53" t="s">
        <v>189</v>
      </c>
      <c r="H133" s="55">
        <v>2917.0</v>
      </c>
      <c r="I133" s="55" t="s">
        <v>49</v>
      </c>
      <c r="J133" s="55" t="s">
        <v>56</v>
      </c>
      <c r="K133" s="53" t="s">
        <v>80</v>
      </c>
      <c r="L133" s="53"/>
      <c r="M133" s="53">
        <v>1.0</v>
      </c>
      <c r="N133" s="53"/>
      <c r="O133" s="25">
        <v>14665.57</v>
      </c>
      <c r="P133" s="25">
        <f>'LISTA DOS ITENS'!$O133*'LISTA DOS ITENS'!$M133</f>
        <v>14665.57</v>
      </c>
      <c r="Q133" s="25">
        <v>14665.57</v>
      </c>
      <c r="R133" s="25">
        <f>'LISTA DOS ITENS'!$Q133*'LISTA DOS ITENS'!$M133</f>
        <v>14665.57</v>
      </c>
      <c r="S133" s="56">
        <f>IF('LISTA DOS ITENS'!$P133&gt;'LISTA DOS ITENS'!$R133,'LISTA DOS ITENS'!$P133,'LISTA DOS ITENS'!$R133)</f>
        <v>14665.57</v>
      </c>
      <c r="T133" s="25">
        <v>1679.0524988248167</v>
      </c>
      <c r="U133" s="25">
        <f>'LISTA DOS ITENS'!$T133*'LISTA DOS ITENS'!$M133</f>
        <v>1679.052499</v>
      </c>
      <c r="V133" s="56">
        <f t="array" ref="V133">INDEX('RESUMO - LOTES E VMA'!$F$3:$F$181,MATCH('LISTA DOS ITENS'!$D133,'RESUMO - LOTES E VMA'!$A$3:$A$181,0))</f>
        <v>221337.2784</v>
      </c>
      <c r="W133" s="57">
        <f>'LISTA DOS ITENS'!$U133/'LISTA DOS ITENS'!$V133</f>
        <v>0.007585945354</v>
      </c>
      <c r="X133" s="53" t="s">
        <v>53</v>
      </c>
      <c r="Y133" s="53" t="s">
        <v>118</v>
      </c>
      <c r="Z133" s="58" t="str">
        <f>'LISTA DOS ITENS'!$F133&amp;"-"&amp;'LISTA DOS ITENS'!$H133&amp;"-"&amp;'LISTA DOS ITENS'!$J133&amp;"-"&amp;'LISTA DOS ITENS'!$K133&amp;"-"&amp;'LISTA DOS ITENS'!$I133</f>
        <v>11506328-2917-0017-IMOB/NAC-#</v>
      </c>
      <c r="AA133" s="59" t="str">
        <f t="array" ref="AA133">INDEX('RESUMO - LOTES E VMA'!$M$3:$M$181,MATCH('LISTA DOS ITENS'!$D133,'RESUMO - LOTES E VMA'!$A$3:$A$181,0))</f>
        <v>Para Leilão</v>
      </c>
      <c r="AB133" s="60">
        <f t="array" ref="AB133">INDEX('RESUMO - LOTES E VMA'!$J$3:$J$181,MATCH('LISTA DOS ITENS'!$D133,'RESUMO - LOTES E VMA'!$A$3:$A$181,0))</f>
        <v>0.1037298014</v>
      </c>
      <c r="AC133" s="29" t="str">
        <f t="array" ref="AC133">INDEX('RESUMO - LOTES E VMA'!$L$3:$L$181,MATCH('LISTA DOS ITENS'!$D133,'RESUMO - LOTES E VMA'!$A$3:$A$181,0))</f>
        <v>1% do Valor de Comparação do VMA</v>
      </c>
      <c r="AD133" s="53" t="str">
        <f>VLOOKUP(Tabela1[[#This Row],[Índice]],[1]Planilha1!$A:$A,1,0)</f>
        <v>#ERROR!</v>
      </c>
    </row>
    <row r="134" ht="15.75" customHeight="1">
      <c r="A134" s="52">
        <v>241664.0</v>
      </c>
      <c r="B134" s="53" t="s">
        <v>154</v>
      </c>
      <c r="C134" s="53" t="s">
        <v>107</v>
      </c>
      <c r="D134" s="22">
        <v>205990.0</v>
      </c>
      <c r="E134" s="53" t="s">
        <v>47</v>
      </c>
      <c r="F134" s="54">
        <v>1.1454834E7</v>
      </c>
      <c r="G134" s="53" t="s">
        <v>193</v>
      </c>
      <c r="H134" s="55">
        <v>2917.0</v>
      </c>
      <c r="I134" s="55" t="s">
        <v>49</v>
      </c>
      <c r="J134" s="55" t="s">
        <v>56</v>
      </c>
      <c r="K134" s="53" t="s">
        <v>80</v>
      </c>
      <c r="L134" s="53"/>
      <c r="M134" s="53">
        <v>1.0</v>
      </c>
      <c r="N134" s="53"/>
      <c r="O134" s="25">
        <v>14422.1</v>
      </c>
      <c r="P134" s="25">
        <f>'LISTA DOS ITENS'!$O134*'LISTA DOS ITENS'!$M134</f>
        <v>14422.1</v>
      </c>
      <c r="Q134" s="25">
        <v>14422.1</v>
      </c>
      <c r="R134" s="25">
        <f>'LISTA DOS ITENS'!$Q134*'LISTA DOS ITENS'!$M134</f>
        <v>14422.1</v>
      </c>
      <c r="S134" s="56">
        <f>IF('LISTA DOS ITENS'!$P134&gt;'LISTA DOS ITENS'!$R134,'LISTA DOS ITENS'!$P134,'LISTA DOS ITENS'!$R134)</f>
        <v>14422.1</v>
      </c>
      <c r="T134" s="25">
        <v>1651.1777614713503</v>
      </c>
      <c r="U134" s="25">
        <f>'LISTA DOS ITENS'!$T134*'LISTA DOS ITENS'!$M134</f>
        <v>1651.177761</v>
      </c>
      <c r="V134" s="56">
        <f t="array" ref="V134">INDEX('RESUMO - LOTES E VMA'!$F$3:$F$181,MATCH('LISTA DOS ITENS'!$D134,'RESUMO - LOTES E VMA'!$A$3:$A$181,0))</f>
        <v>221337.2784</v>
      </c>
      <c r="W134" s="57">
        <f>'LISTA DOS ITENS'!$U134/'LISTA DOS ITENS'!$V134</f>
        <v>0.007460007521</v>
      </c>
      <c r="X134" s="53" t="s">
        <v>53</v>
      </c>
      <c r="Y134" s="53" t="s">
        <v>118</v>
      </c>
      <c r="Z134" s="58" t="str">
        <f>'LISTA DOS ITENS'!$F134&amp;"-"&amp;'LISTA DOS ITENS'!$H134&amp;"-"&amp;'LISTA DOS ITENS'!$J134&amp;"-"&amp;'LISTA DOS ITENS'!$K134&amp;"-"&amp;'LISTA DOS ITENS'!$I134</f>
        <v>11454834-2917-0017-IMOB/NAC-#</v>
      </c>
      <c r="AA134" s="59" t="str">
        <f t="array" ref="AA134">INDEX('RESUMO - LOTES E VMA'!$M$3:$M$181,MATCH('LISTA DOS ITENS'!$D134,'RESUMO - LOTES E VMA'!$A$3:$A$181,0))</f>
        <v>Para Leilão</v>
      </c>
      <c r="AB134" s="60">
        <f t="array" ref="AB134">INDEX('RESUMO - LOTES E VMA'!$J$3:$J$181,MATCH('LISTA DOS ITENS'!$D134,'RESUMO - LOTES E VMA'!$A$3:$A$181,0))</f>
        <v>0.1037298014</v>
      </c>
      <c r="AC134" s="29" t="str">
        <f t="array" ref="AC134">INDEX('RESUMO - LOTES E VMA'!$L$3:$L$181,MATCH('LISTA DOS ITENS'!$D134,'RESUMO - LOTES E VMA'!$A$3:$A$181,0))</f>
        <v>1% do Valor de Comparação do VMA</v>
      </c>
      <c r="AD134" s="53" t="str">
        <f>VLOOKUP(Tabela1[[#This Row],[Índice]],[1]Planilha1!$A:$A,1,0)</f>
        <v>#ERROR!</v>
      </c>
    </row>
    <row r="135" ht="15.75" customHeight="1">
      <c r="A135" s="52">
        <v>241665.0</v>
      </c>
      <c r="B135" s="53" t="s">
        <v>154</v>
      </c>
      <c r="C135" s="53" t="s">
        <v>107</v>
      </c>
      <c r="D135" s="22">
        <v>205990.0</v>
      </c>
      <c r="E135" s="53" t="s">
        <v>47</v>
      </c>
      <c r="F135" s="54">
        <v>1.1884046E7</v>
      </c>
      <c r="G135" s="53" t="s">
        <v>212</v>
      </c>
      <c r="H135" s="55">
        <v>2917.0</v>
      </c>
      <c r="I135" s="55" t="s">
        <v>49</v>
      </c>
      <c r="J135" s="55" t="s">
        <v>56</v>
      </c>
      <c r="K135" s="53" t="s">
        <v>80</v>
      </c>
      <c r="L135" s="53"/>
      <c r="M135" s="53">
        <v>1.0</v>
      </c>
      <c r="N135" s="53"/>
      <c r="O135" s="25">
        <v>13717.02</v>
      </c>
      <c r="P135" s="25">
        <f>'LISTA DOS ITENS'!$O135*'LISTA DOS ITENS'!$M135</f>
        <v>13717.02</v>
      </c>
      <c r="Q135" s="25">
        <v>13717.02</v>
      </c>
      <c r="R135" s="25">
        <f>'LISTA DOS ITENS'!$Q135*'LISTA DOS ITENS'!$M135</f>
        <v>13717.02</v>
      </c>
      <c r="S135" s="56">
        <f>IF('LISTA DOS ITENS'!$P135&gt;'LISTA DOS ITENS'!$R135,'LISTA DOS ITENS'!$P135,'LISTA DOS ITENS'!$R135)</f>
        <v>13717.02</v>
      </c>
      <c r="T135" s="25">
        <v>1570.4535662391568</v>
      </c>
      <c r="U135" s="25">
        <f>'LISTA DOS ITENS'!$T135*'LISTA DOS ITENS'!$M135</f>
        <v>1570.453566</v>
      </c>
      <c r="V135" s="56">
        <f t="array" ref="V135">INDEX('RESUMO - LOTES E VMA'!$F$3:$F$181,MATCH('LISTA DOS ITENS'!$D135,'RESUMO - LOTES E VMA'!$A$3:$A$181,0))</f>
        <v>221337.2784</v>
      </c>
      <c r="W135" s="57">
        <f>'LISTA DOS ITENS'!$U135/'LISTA DOS ITENS'!$V135</f>
        <v>0.007095296272</v>
      </c>
      <c r="X135" s="53" t="s">
        <v>53</v>
      </c>
      <c r="Y135" s="53" t="s">
        <v>118</v>
      </c>
      <c r="Z135" s="58" t="str">
        <f>'LISTA DOS ITENS'!$F135&amp;"-"&amp;'LISTA DOS ITENS'!$H135&amp;"-"&amp;'LISTA DOS ITENS'!$J135&amp;"-"&amp;'LISTA DOS ITENS'!$K135&amp;"-"&amp;'LISTA DOS ITENS'!$I135</f>
        <v>11884046-2917-0017-IMOB/NAC-#</v>
      </c>
      <c r="AA135" s="59" t="str">
        <f t="array" ref="AA135">INDEX('RESUMO - LOTES E VMA'!$M$3:$M$181,MATCH('LISTA DOS ITENS'!$D135,'RESUMO - LOTES E VMA'!$A$3:$A$181,0))</f>
        <v>Para Leilão</v>
      </c>
      <c r="AB135" s="60">
        <f t="array" ref="AB135">INDEX('RESUMO - LOTES E VMA'!$J$3:$J$181,MATCH('LISTA DOS ITENS'!$D135,'RESUMO - LOTES E VMA'!$A$3:$A$181,0))</f>
        <v>0.1037298014</v>
      </c>
      <c r="AC135" s="29" t="str">
        <f t="array" ref="AC135">INDEX('RESUMO - LOTES E VMA'!$L$3:$L$181,MATCH('LISTA DOS ITENS'!$D135,'RESUMO - LOTES E VMA'!$A$3:$A$181,0))</f>
        <v>1% do Valor de Comparação do VMA</v>
      </c>
      <c r="AD135" s="53" t="str">
        <f>VLOOKUP(Tabela1[[#This Row],[Índice]],[1]Planilha1!$A:$A,1,0)</f>
        <v>#ERROR!</v>
      </c>
    </row>
    <row r="136" ht="15.75" customHeight="1">
      <c r="A136" s="52">
        <v>241666.0</v>
      </c>
      <c r="B136" s="53" t="s">
        <v>154</v>
      </c>
      <c r="C136" s="53" t="s">
        <v>107</v>
      </c>
      <c r="D136" s="22">
        <v>205990.0</v>
      </c>
      <c r="E136" s="53" t="s">
        <v>47</v>
      </c>
      <c r="F136" s="54">
        <v>1.0947764E7</v>
      </c>
      <c r="G136" s="53" t="s">
        <v>206</v>
      </c>
      <c r="H136" s="55">
        <v>2917.0</v>
      </c>
      <c r="I136" s="55" t="s">
        <v>49</v>
      </c>
      <c r="J136" s="55" t="s">
        <v>56</v>
      </c>
      <c r="K136" s="53" t="s">
        <v>80</v>
      </c>
      <c r="L136" s="53"/>
      <c r="M136" s="53">
        <v>1.0</v>
      </c>
      <c r="N136" s="53"/>
      <c r="O136" s="25">
        <v>11799.02</v>
      </c>
      <c r="P136" s="25">
        <f>'LISTA DOS ITENS'!$O136*'LISTA DOS ITENS'!$M136</f>
        <v>11799.02</v>
      </c>
      <c r="Q136" s="25">
        <v>11799.02</v>
      </c>
      <c r="R136" s="25">
        <f>'LISTA DOS ITENS'!$Q136*'LISTA DOS ITENS'!$M136</f>
        <v>11799.02</v>
      </c>
      <c r="S136" s="56">
        <f>IF('LISTA DOS ITENS'!$P136&gt;'LISTA DOS ITENS'!$R136,'LISTA DOS ITENS'!$P136,'LISTA DOS ITENS'!$R136)</f>
        <v>11799.02</v>
      </c>
      <c r="T136" s="25">
        <v>1350.862872338681</v>
      </c>
      <c r="U136" s="25">
        <f>'LISTA DOS ITENS'!$T136*'LISTA DOS ITENS'!$M136</f>
        <v>1350.862872</v>
      </c>
      <c r="V136" s="56">
        <f t="array" ref="V136">INDEX('RESUMO - LOTES E VMA'!$F$3:$F$181,MATCH('LISTA DOS ITENS'!$D136,'RESUMO - LOTES E VMA'!$A$3:$A$181,0))</f>
        <v>221337.2784</v>
      </c>
      <c r="W136" s="57">
        <f>'LISTA DOS ITENS'!$U136/'LISTA DOS ITENS'!$V136</f>
        <v>0.006103187326</v>
      </c>
      <c r="X136" s="53" t="s">
        <v>53</v>
      </c>
      <c r="Y136" s="53" t="s">
        <v>118</v>
      </c>
      <c r="Z136" s="58" t="str">
        <f>'LISTA DOS ITENS'!$F136&amp;"-"&amp;'LISTA DOS ITENS'!$H136&amp;"-"&amp;'LISTA DOS ITENS'!$J136&amp;"-"&amp;'LISTA DOS ITENS'!$K136&amp;"-"&amp;'LISTA DOS ITENS'!$I136</f>
        <v>10947764-2917-0017-IMOB/NAC-#</v>
      </c>
      <c r="AA136" s="59" t="str">
        <f t="array" ref="AA136">INDEX('RESUMO - LOTES E VMA'!$M$3:$M$181,MATCH('LISTA DOS ITENS'!$D136,'RESUMO - LOTES E VMA'!$A$3:$A$181,0))</f>
        <v>Para Leilão</v>
      </c>
      <c r="AB136" s="60">
        <f t="array" ref="AB136">INDEX('RESUMO - LOTES E VMA'!$J$3:$J$181,MATCH('LISTA DOS ITENS'!$D136,'RESUMO - LOTES E VMA'!$A$3:$A$181,0))</f>
        <v>0.1037298014</v>
      </c>
      <c r="AC136" s="29" t="str">
        <f t="array" ref="AC136">INDEX('RESUMO - LOTES E VMA'!$L$3:$L$181,MATCH('LISTA DOS ITENS'!$D136,'RESUMO - LOTES E VMA'!$A$3:$A$181,0))</f>
        <v>1% do Valor de Comparação do VMA</v>
      </c>
      <c r="AD136" s="53" t="str">
        <f>VLOOKUP(Tabela1[[#This Row],[Índice]],[1]Planilha1!$A:$A,1,0)</f>
        <v>#ERROR!</v>
      </c>
    </row>
    <row r="137" ht="15.75" customHeight="1">
      <c r="A137" s="52">
        <v>241667.0</v>
      </c>
      <c r="B137" s="53" t="s">
        <v>154</v>
      </c>
      <c r="C137" s="53" t="s">
        <v>107</v>
      </c>
      <c r="D137" s="22">
        <v>205990.0</v>
      </c>
      <c r="E137" s="53" t="s">
        <v>47</v>
      </c>
      <c r="F137" s="54">
        <v>1.1321544E7</v>
      </c>
      <c r="G137" s="53" t="s">
        <v>188</v>
      </c>
      <c r="H137" s="55">
        <v>2917.0</v>
      </c>
      <c r="I137" s="55" t="s">
        <v>49</v>
      </c>
      <c r="J137" s="55" t="s">
        <v>56</v>
      </c>
      <c r="K137" s="53" t="s">
        <v>80</v>
      </c>
      <c r="L137" s="53"/>
      <c r="M137" s="53">
        <v>1.0</v>
      </c>
      <c r="N137" s="53"/>
      <c r="O137" s="25">
        <v>12149.745</v>
      </c>
      <c r="P137" s="25">
        <f>'LISTA DOS ITENS'!$O137*'LISTA DOS ITENS'!$M137</f>
        <v>12149.745</v>
      </c>
      <c r="Q137" s="25">
        <v>16363.46</v>
      </c>
      <c r="R137" s="25">
        <f>'LISTA DOS ITENS'!$Q137*'LISTA DOS ITENS'!$M137</f>
        <v>16363.46</v>
      </c>
      <c r="S137" s="56">
        <f>IF('LISTA DOS ITENS'!$P137&gt;'LISTA DOS ITENS'!$R137,'LISTA DOS ITENS'!$P137,'LISTA DOS ITENS'!$R137)</f>
        <v>16363.46</v>
      </c>
      <c r="T137" s="25">
        <v>1873.4429280566617</v>
      </c>
      <c r="U137" s="25">
        <f>'LISTA DOS ITENS'!$T137*'LISTA DOS ITENS'!$M137</f>
        <v>1873.442928</v>
      </c>
      <c r="V137" s="56">
        <f t="array" ref="V137">INDEX('RESUMO - LOTES E VMA'!$F$3:$F$181,MATCH('LISTA DOS ITENS'!$D137,'RESUMO - LOTES E VMA'!$A$3:$A$181,0))</f>
        <v>221337.2784</v>
      </c>
      <c r="W137" s="57">
        <f>'LISTA DOS ITENS'!$U137/'LISTA DOS ITENS'!$V137</f>
        <v>0.008464199712</v>
      </c>
      <c r="X137" s="53" t="s">
        <v>53</v>
      </c>
      <c r="Y137" s="53" t="s">
        <v>118</v>
      </c>
      <c r="Z137" s="58" t="str">
        <f>'LISTA DOS ITENS'!$F137&amp;"-"&amp;'LISTA DOS ITENS'!$H137&amp;"-"&amp;'LISTA DOS ITENS'!$J137&amp;"-"&amp;'LISTA DOS ITENS'!$K137&amp;"-"&amp;'LISTA DOS ITENS'!$I137</f>
        <v>11321544-2917-0017-IMOB/NAC-#</v>
      </c>
      <c r="AA137" s="59" t="str">
        <f t="array" ref="AA137">INDEX('RESUMO - LOTES E VMA'!$M$3:$M$181,MATCH('LISTA DOS ITENS'!$D137,'RESUMO - LOTES E VMA'!$A$3:$A$181,0))</f>
        <v>Para Leilão</v>
      </c>
      <c r="AB137" s="60">
        <f t="array" ref="AB137">INDEX('RESUMO - LOTES E VMA'!$J$3:$J$181,MATCH('LISTA DOS ITENS'!$D137,'RESUMO - LOTES E VMA'!$A$3:$A$181,0))</f>
        <v>0.1037298014</v>
      </c>
      <c r="AC137" s="29" t="str">
        <f t="array" ref="AC137">INDEX('RESUMO - LOTES E VMA'!$L$3:$L$181,MATCH('LISTA DOS ITENS'!$D137,'RESUMO - LOTES E VMA'!$A$3:$A$181,0))</f>
        <v>1% do Valor de Comparação do VMA</v>
      </c>
      <c r="AD137" s="53" t="str">
        <f>VLOOKUP(Tabela1[[#This Row],[Índice]],[1]Planilha1!$A:$A,1,0)</f>
        <v>#ERROR!</v>
      </c>
    </row>
    <row r="138" ht="15.75" customHeight="1">
      <c r="A138" s="52">
        <v>241668.0</v>
      </c>
      <c r="B138" s="53" t="s">
        <v>154</v>
      </c>
      <c r="C138" s="53" t="s">
        <v>107</v>
      </c>
      <c r="D138" s="22">
        <v>205990.0</v>
      </c>
      <c r="E138" s="53" t="s">
        <v>47</v>
      </c>
      <c r="F138" s="54">
        <v>1.0946403E7</v>
      </c>
      <c r="G138" s="53" t="s">
        <v>213</v>
      </c>
      <c r="H138" s="55">
        <v>2917.0</v>
      </c>
      <c r="I138" s="55" t="s">
        <v>49</v>
      </c>
      <c r="J138" s="55" t="s">
        <v>111</v>
      </c>
      <c r="K138" s="53" t="s">
        <v>80</v>
      </c>
      <c r="L138" s="53"/>
      <c r="M138" s="53">
        <v>2.0</v>
      </c>
      <c r="N138" s="53"/>
      <c r="O138" s="25">
        <v>3812.455</v>
      </c>
      <c r="P138" s="25">
        <f>'LISTA DOS ITENS'!$O138*'LISTA DOS ITENS'!$M138</f>
        <v>7624.91</v>
      </c>
      <c r="Q138" s="25">
        <v>3812.46</v>
      </c>
      <c r="R138" s="25">
        <f>'LISTA DOS ITENS'!$Q138*'LISTA DOS ITENS'!$M138</f>
        <v>7624.92</v>
      </c>
      <c r="S138" s="56">
        <f>IF('LISTA DOS ITENS'!$P138&gt;'LISTA DOS ITENS'!$R138,'LISTA DOS ITENS'!$P138,'LISTA DOS ITENS'!$R138)</f>
        <v>7624.92</v>
      </c>
      <c r="T138" s="25">
        <v>436.4863</v>
      </c>
      <c r="U138" s="25">
        <f>'LISTA DOS ITENS'!$T138*'LISTA DOS ITENS'!$M138</f>
        <v>872.9726</v>
      </c>
      <c r="V138" s="56">
        <f t="array" ref="V138">INDEX('RESUMO - LOTES E VMA'!$F$3:$F$181,MATCH('LISTA DOS ITENS'!$D138,'RESUMO - LOTES E VMA'!$A$3:$A$181,0))</f>
        <v>221337.2784</v>
      </c>
      <c r="W138" s="57">
        <f>'LISTA DOS ITENS'!$U138/'LISTA DOS ITENS'!$V138</f>
        <v>0.003944083013</v>
      </c>
      <c r="X138" s="53" t="s">
        <v>53</v>
      </c>
      <c r="Y138" s="53" t="s">
        <v>118</v>
      </c>
      <c r="Z138" s="58" t="str">
        <f>'LISTA DOS ITENS'!$F138&amp;"-"&amp;'LISTA DOS ITENS'!$H138&amp;"-"&amp;'LISTA DOS ITENS'!$J138&amp;"-"&amp;'LISTA DOS ITENS'!$K138&amp;"-"&amp;'LISTA DOS ITENS'!$I138</f>
        <v>10946403-2917-A017-IMOB/NAC-#</v>
      </c>
      <c r="AA138" s="59" t="str">
        <f t="array" ref="AA138">INDEX('RESUMO - LOTES E VMA'!$M$3:$M$181,MATCH('LISTA DOS ITENS'!$D138,'RESUMO - LOTES E VMA'!$A$3:$A$181,0))</f>
        <v>Para Leilão</v>
      </c>
      <c r="AB138" s="60">
        <f t="array" ref="AB138">INDEX('RESUMO - LOTES E VMA'!$J$3:$J$181,MATCH('LISTA DOS ITENS'!$D138,'RESUMO - LOTES E VMA'!$A$3:$A$181,0))</f>
        <v>0.1037298014</v>
      </c>
      <c r="AC138" s="29" t="str">
        <f t="array" ref="AC138">INDEX('RESUMO - LOTES E VMA'!$L$3:$L$181,MATCH('LISTA DOS ITENS'!$D138,'RESUMO - LOTES E VMA'!$A$3:$A$181,0))</f>
        <v>1% do Valor de Comparação do VMA</v>
      </c>
      <c r="AD138" s="53" t="str">
        <f>VLOOKUP(Tabela1[[#This Row],[Índice]],[1]Planilha1!$A:$A,1,0)</f>
        <v>#ERROR!</v>
      </c>
    </row>
    <row r="139" ht="15.75" customHeight="1">
      <c r="A139" s="52">
        <v>241669.0</v>
      </c>
      <c r="B139" s="53" t="s">
        <v>154</v>
      </c>
      <c r="C139" s="53" t="s">
        <v>107</v>
      </c>
      <c r="D139" s="22">
        <v>205990.0</v>
      </c>
      <c r="E139" s="53" t="s">
        <v>47</v>
      </c>
      <c r="F139" s="54">
        <v>1.1063583E7</v>
      </c>
      <c r="G139" s="53" t="s">
        <v>214</v>
      </c>
      <c r="H139" s="55">
        <v>2917.0</v>
      </c>
      <c r="I139" s="55" t="s">
        <v>49</v>
      </c>
      <c r="J139" s="55" t="s">
        <v>111</v>
      </c>
      <c r="K139" s="53" t="s">
        <v>80</v>
      </c>
      <c r="L139" s="53"/>
      <c r="M139" s="53">
        <v>2.0</v>
      </c>
      <c r="N139" s="53"/>
      <c r="O139" s="25">
        <v>3215.03</v>
      </c>
      <c r="P139" s="25">
        <f>'LISTA DOS ITENS'!$O139*'LISTA DOS ITENS'!$M139</f>
        <v>6430.06</v>
      </c>
      <c r="Q139" s="25">
        <v>3215.03</v>
      </c>
      <c r="R139" s="25">
        <f>'LISTA DOS ITENS'!$Q139*'LISTA DOS ITENS'!$M139</f>
        <v>6430.06</v>
      </c>
      <c r="S139" s="56">
        <f>IF('LISTA DOS ITENS'!$P139&gt;'LISTA DOS ITENS'!$R139,'LISTA DOS ITENS'!$P139,'LISTA DOS ITENS'!$R139)</f>
        <v>6430.06</v>
      </c>
      <c r="T139" s="25">
        <v>368.08689708594693</v>
      </c>
      <c r="U139" s="25">
        <f>'LISTA DOS ITENS'!$T139*'LISTA DOS ITENS'!$M139</f>
        <v>736.1737942</v>
      </c>
      <c r="V139" s="56">
        <f t="array" ref="V139">INDEX('RESUMO - LOTES E VMA'!$F$3:$F$181,MATCH('LISTA DOS ITENS'!$D139,'RESUMO - LOTES E VMA'!$A$3:$A$181,0))</f>
        <v>221337.2784</v>
      </c>
      <c r="W139" s="57">
        <f>'LISTA DOS ITENS'!$U139/'LISTA DOS ITENS'!$V139</f>
        <v>0.003326027136</v>
      </c>
      <c r="X139" s="53" t="s">
        <v>53</v>
      </c>
      <c r="Y139" s="53" t="s">
        <v>118</v>
      </c>
      <c r="Z139" s="58" t="str">
        <f>'LISTA DOS ITENS'!$F139&amp;"-"&amp;'LISTA DOS ITENS'!$H139&amp;"-"&amp;'LISTA DOS ITENS'!$J139&amp;"-"&amp;'LISTA DOS ITENS'!$K139&amp;"-"&amp;'LISTA DOS ITENS'!$I139</f>
        <v>11063583-2917-A017-IMOB/NAC-#</v>
      </c>
      <c r="AA139" s="59" t="str">
        <f t="array" ref="AA139">INDEX('RESUMO - LOTES E VMA'!$M$3:$M$181,MATCH('LISTA DOS ITENS'!$D139,'RESUMO - LOTES E VMA'!$A$3:$A$181,0))</f>
        <v>Para Leilão</v>
      </c>
      <c r="AB139" s="60">
        <f t="array" ref="AB139">INDEX('RESUMO - LOTES E VMA'!$J$3:$J$181,MATCH('LISTA DOS ITENS'!$D139,'RESUMO - LOTES E VMA'!$A$3:$A$181,0))</f>
        <v>0.1037298014</v>
      </c>
      <c r="AC139" s="29" t="str">
        <f t="array" ref="AC139">INDEX('RESUMO - LOTES E VMA'!$L$3:$L$181,MATCH('LISTA DOS ITENS'!$D139,'RESUMO - LOTES E VMA'!$A$3:$A$181,0))</f>
        <v>1% do Valor de Comparação do VMA</v>
      </c>
      <c r="AD139" s="53" t="str">
        <f>VLOOKUP(Tabela1[[#This Row],[Índice]],[1]Planilha1!$A:$A,1,0)</f>
        <v>#ERROR!</v>
      </c>
    </row>
    <row r="140" ht="15.75" customHeight="1">
      <c r="A140" s="52">
        <v>241670.0</v>
      </c>
      <c r="B140" s="53" t="s">
        <v>154</v>
      </c>
      <c r="C140" s="53" t="s">
        <v>107</v>
      </c>
      <c r="D140" s="22">
        <v>205990.0</v>
      </c>
      <c r="E140" s="53" t="s">
        <v>47</v>
      </c>
      <c r="F140" s="54">
        <v>1.1516098E7</v>
      </c>
      <c r="G140" s="53" t="s">
        <v>215</v>
      </c>
      <c r="H140" s="55">
        <v>2917.0</v>
      </c>
      <c r="I140" s="55" t="s">
        <v>49</v>
      </c>
      <c r="J140" s="55" t="s">
        <v>56</v>
      </c>
      <c r="K140" s="53" t="s">
        <v>80</v>
      </c>
      <c r="L140" s="53"/>
      <c r="M140" s="53">
        <v>1.0</v>
      </c>
      <c r="N140" s="53"/>
      <c r="O140" s="25">
        <v>6098.417142857143</v>
      </c>
      <c r="P140" s="25">
        <f>'LISTA DOS ITENS'!$O140*'LISTA DOS ITENS'!$M140</f>
        <v>6098.417143</v>
      </c>
      <c r="Q140" s="25">
        <v>6098.42</v>
      </c>
      <c r="R140" s="25">
        <f>'LISTA DOS ITENS'!$Q140*'LISTA DOS ITENS'!$M140</f>
        <v>6098.42</v>
      </c>
      <c r="S140" s="56">
        <f>IF('LISTA DOS ITENS'!$P140&gt;'LISTA DOS ITENS'!$R140,'LISTA DOS ITENS'!$P140,'LISTA DOS ITENS'!$R140)</f>
        <v>6098.42</v>
      </c>
      <c r="T140" s="25">
        <v>306.01326723111987</v>
      </c>
      <c r="U140" s="25">
        <f>'LISTA DOS ITENS'!$T140*'LISTA DOS ITENS'!$M140</f>
        <v>306.0132672</v>
      </c>
      <c r="V140" s="56">
        <f t="array" ref="V140">INDEX('RESUMO - LOTES E VMA'!$F$3:$F$181,MATCH('LISTA DOS ITENS'!$D140,'RESUMO - LOTES E VMA'!$A$3:$A$181,0))</f>
        <v>221337.2784</v>
      </c>
      <c r="W140" s="57">
        <f>'LISTA DOS ITENS'!$U140/'LISTA DOS ITENS'!$V140</f>
        <v>0.00138256542</v>
      </c>
      <c r="X140" s="53" t="s">
        <v>53</v>
      </c>
      <c r="Y140" s="53" t="s">
        <v>118</v>
      </c>
      <c r="Z140" s="58" t="str">
        <f>'LISTA DOS ITENS'!$F140&amp;"-"&amp;'LISTA DOS ITENS'!$H140&amp;"-"&amp;'LISTA DOS ITENS'!$J140&amp;"-"&amp;'LISTA DOS ITENS'!$K140&amp;"-"&amp;'LISTA DOS ITENS'!$I140</f>
        <v>11516098-2917-0017-IMOB/NAC-#</v>
      </c>
      <c r="AA140" s="59" t="str">
        <f t="array" ref="AA140">INDEX('RESUMO - LOTES E VMA'!$M$3:$M$181,MATCH('LISTA DOS ITENS'!$D140,'RESUMO - LOTES E VMA'!$A$3:$A$181,0))</f>
        <v>Para Leilão</v>
      </c>
      <c r="AB140" s="60">
        <f t="array" ref="AB140">INDEX('RESUMO - LOTES E VMA'!$J$3:$J$181,MATCH('LISTA DOS ITENS'!$D140,'RESUMO - LOTES E VMA'!$A$3:$A$181,0))</f>
        <v>0.1037298014</v>
      </c>
      <c r="AC140" s="29" t="str">
        <f t="array" ref="AC140">INDEX('RESUMO - LOTES E VMA'!$L$3:$L$181,MATCH('LISTA DOS ITENS'!$D140,'RESUMO - LOTES E VMA'!$A$3:$A$181,0))</f>
        <v>1% do Valor de Comparação do VMA</v>
      </c>
      <c r="AD140" s="53" t="str">
        <f>VLOOKUP(Tabela1[[#This Row],[Índice]],[1]Planilha1!$A:$A,1,0)</f>
        <v>#ERROR!</v>
      </c>
    </row>
    <row r="141" ht="15.75" customHeight="1">
      <c r="A141" s="52">
        <v>241671.0</v>
      </c>
      <c r="B141" s="53" t="s">
        <v>154</v>
      </c>
      <c r="C141" s="53" t="s">
        <v>107</v>
      </c>
      <c r="D141" s="22">
        <v>205990.0</v>
      </c>
      <c r="E141" s="53" t="s">
        <v>47</v>
      </c>
      <c r="F141" s="54">
        <v>1.1350488E7</v>
      </c>
      <c r="G141" s="53" t="s">
        <v>188</v>
      </c>
      <c r="H141" s="55">
        <v>2917.0</v>
      </c>
      <c r="I141" s="55" t="s">
        <v>49</v>
      </c>
      <c r="J141" s="55" t="s">
        <v>111</v>
      </c>
      <c r="K141" s="53" t="s">
        <v>80</v>
      </c>
      <c r="L141" s="53"/>
      <c r="M141" s="53">
        <v>1.0</v>
      </c>
      <c r="N141" s="53"/>
      <c r="O141" s="25">
        <v>5228.64</v>
      </c>
      <c r="P141" s="25">
        <f>'LISTA DOS ITENS'!$O141*'LISTA DOS ITENS'!$M141</f>
        <v>5228.64</v>
      </c>
      <c r="Q141" s="25">
        <v>5228.64</v>
      </c>
      <c r="R141" s="25">
        <f>'LISTA DOS ITENS'!$Q141*'LISTA DOS ITENS'!$M141</f>
        <v>5228.64</v>
      </c>
      <c r="S141" s="56">
        <f>IF('LISTA DOS ITENS'!$P141&gt;'LISTA DOS ITENS'!$R141,'LISTA DOS ITENS'!$P141,'LISTA DOS ITENS'!$R141)</f>
        <v>5228.64</v>
      </c>
      <c r="T141" s="25">
        <v>598.6239</v>
      </c>
      <c r="U141" s="25">
        <f>'LISTA DOS ITENS'!$T141*'LISTA DOS ITENS'!$M141</f>
        <v>598.6239</v>
      </c>
      <c r="V141" s="56">
        <f t="array" ref="V141">INDEX('RESUMO - LOTES E VMA'!$F$3:$F$181,MATCH('LISTA DOS ITENS'!$D141,'RESUMO - LOTES E VMA'!$A$3:$A$181,0))</f>
        <v>221337.2784</v>
      </c>
      <c r="W141" s="57">
        <f>'LISTA DOS ITENS'!$U141/'LISTA DOS ITENS'!$V141</f>
        <v>0.002704577848</v>
      </c>
      <c r="X141" s="53" t="s">
        <v>53</v>
      </c>
      <c r="Y141" s="53" t="s">
        <v>118</v>
      </c>
      <c r="Z141" s="58" t="str">
        <f>'LISTA DOS ITENS'!$F141&amp;"-"&amp;'LISTA DOS ITENS'!$H141&amp;"-"&amp;'LISTA DOS ITENS'!$J141&amp;"-"&amp;'LISTA DOS ITENS'!$K141&amp;"-"&amp;'LISTA DOS ITENS'!$I141</f>
        <v>11350488-2917-A017-IMOB/NAC-#</v>
      </c>
      <c r="AA141" s="59" t="str">
        <f t="array" ref="AA141">INDEX('RESUMO - LOTES E VMA'!$M$3:$M$181,MATCH('LISTA DOS ITENS'!$D141,'RESUMO - LOTES E VMA'!$A$3:$A$181,0))</f>
        <v>Para Leilão</v>
      </c>
      <c r="AB141" s="60">
        <f t="array" ref="AB141">INDEX('RESUMO - LOTES E VMA'!$J$3:$J$181,MATCH('LISTA DOS ITENS'!$D141,'RESUMO - LOTES E VMA'!$A$3:$A$181,0))</f>
        <v>0.1037298014</v>
      </c>
      <c r="AC141" s="29" t="str">
        <f t="array" ref="AC141">INDEX('RESUMO - LOTES E VMA'!$L$3:$L$181,MATCH('LISTA DOS ITENS'!$D141,'RESUMO - LOTES E VMA'!$A$3:$A$181,0))</f>
        <v>1% do Valor de Comparação do VMA</v>
      </c>
      <c r="AD141" s="53" t="str">
        <f>VLOOKUP(Tabela1[[#This Row],[Índice]],[1]Planilha1!$A:$A,1,0)</f>
        <v>#ERROR!</v>
      </c>
    </row>
    <row r="142" ht="15.75" customHeight="1">
      <c r="A142" s="52">
        <v>241672.0</v>
      </c>
      <c r="B142" s="53" t="s">
        <v>154</v>
      </c>
      <c r="C142" s="53" t="s">
        <v>107</v>
      </c>
      <c r="D142" s="22">
        <v>205990.0</v>
      </c>
      <c r="E142" s="53" t="s">
        <v>47</v>
      </c>
      <c r="F142" s="54">
        <v>1.0381943E7</v>
      </c>
      <c r="G142" s="53" t="s">
        <v>216</v>
      </c>
      <c r="H142" s="55">
        <v>2917.0</v>
      </c>
      <c r="I142" s="55" t="s">
        <v>49</v>
      </c>
      <c r="J142" s="55" t="s">
        <v>111</v>
      </c>
      <c r="K142" s="53" t="s">
        <v>80</v>
      </c>
      <c r="L142" s="53"/>
      <c r="M142" s="53">
        <v>4.0</v>
      </c>
      <c r="N142" s="53"/>
      <c r="O142" s="25">
        <v>1246.95</v>
      </c>
      <c r="P142" s="25">
        <f>'LISTA DOS ITENS'!$O142*'LISTA DOS ITENS'!$M142</f>
        <v>4987.8</v>
      </c>
      <c r="Q142" s="25">
        <v>1246.95</v>
      </c>
      <c r="R142" s="25">
        <f>'LISTA DOS ITENS'!$Q142*'LISTA DOS ITENS'!$M142</f>
        <v>4987.8</v>
      </c>
      <c r="S142" s="56">
        <f>IF('LISTA DOS ITENS'!$P142&gt;'LISTA DOS ITENS'!$R142,'LISTA DOS ITENS'!$P142,'LISTA DOS ITENS'!$R142)</f>
        <v>4987.8</v>
      </c>
      <c r="T142" s="25">
        <v>69.8292</v>
      </c>
      <c r="U142" s="25">
        <f>'LISTA DOS ITENS'!$T142*'LISTA DOS ITENS'!$M142</f>
        <v>279.3168</v>
      </c>
      <c r="V142" s="56">
        <f t="array" ref="V142">INDEX('RESUMO - LOTES E VMA'!$F$3:$F$181,MATCH('LISTA DOS ITENS'!$D142,'RESUMO - LOTES E VMA'!$A$3:$A$181,0))</f>
        <v>221337.2784</v>
      </c>
      <c r="W142" s="57">
        <f>'LISTA DOS ITENS'!$U142/'LISTA DOS ITENS'!$V142</f>
        <v>0.001261951001</v>
      </c>
      <c r="X142" s="53" t="s">
        <v>53</v>
      </c>
      <c r="Y142" s="53" t="s">
        <v>118</v>
      </c>
      <c r="Z142" s="58" t="str">
        <f>'LISTA DOS ITENS'!$F142&amp;"-"&amp;'LISTA DOS ITENS'!$H142&amp;"-"&amp;'LISTA DOS ITENS'!$J142&amp;"-"&amp;'LISTA DOS ITENS'!$K142&amp;"-"&amp;'LISTA DOS ITENS'!$I142</f>
        <v>10381943-2917-A017-IMOB/NAC-#</v>
      </c>
      <c r="AA142" s="59" t="str">
        <f t="array" ref="AA142">INDEX('RESUMO - LOTES E VMA'!$M$3:$M$181,MATCH('LISTA DOS ITENS'!$D142,'RESUMO - LOTES E VMA'!$A$3:$A$181,0))</f>
        <v>Para Leilão</v>
      </c>
      <c r="AB142" s="60">
        <f t="array" ref="AB142">INDEX('RESUMO - LOTES E VMA'!$J$3:$J$181,MATCH('LISTA DOS ITENS'!$D142,'RESUMO - LOTES E VMA'!$A$3:$A$181,0))</f>
        <v>0.1037298014</v>
      </c>
      <c r="AC142" s="29" t="str">
        <f t="array" ref="AC142">INDEX('RESUMO - LOTES E VMA'!$L$3:$L$181,MATCH('LISTA DOS ITENS'!$D142,'RESUMO - LOTES E VMA'!$A$3:$A$181,0))</f>
        <v>1% do Valor de Comparação do VMA</v>
      </c>
      <c r="AD142" s="53" t="str">
        <f>VLOOKUP(Tabela1[[#This Row],[Índice]],[1]Planilha1!$A:$A,1,0)</f>
        <v>#ERROR!</v>
      </c>
    </row>
    <row r="143" ht="15.75" customHeight="1">
      <c r="A143" s="52">
        <v>241673.0</v>
      </c>
      <c r="B143" s="53" t="s">
        <v>154</v>
      </c>
      <c r="C143" s="53" t="s">
        <v>107</v>
      </c>
      <c r="D143" s="22">
        <v>205990.0</v>
      </c>
      <c r="E143" s="53" t="s">
        <v>47</v>
      </c>
      <c r="F143" s="54">
        <v>1.0946402E7</v>
      </c>
      <c r="G143" s="53" t="s">
        <v>213</v>
      </c>
      <c r="H143" s="55">
        <v>2917.0</v>
      </c>
      <c r="I143" s="55" t="s">
        <v>49</v>
      </c>
      <c r="J143" s="55" t="s">
        <v>111</v>
      </c>
      <c r="K143" s="53" t="s">
        <v>80</v>
      </c>
      <c r="L143" s="53"/>
      <c r="M143" s="53">
        <v>1.0</v>
      </c>
      <c r="N143" s="53"/>
      <c r="O143" s="25">
        <v>3354.0</v>
      </c>
      <c r="P143" s="25">
        <f>'LISTA DOS ITENS'!$O143*'LISTA DOS ITENS'!$M143</f>
        <v>3354</v>
      </c>
      <c r="Q143" s="25">
        <v>3354.0</v>
      </c>
      <c r="R143" s="25">
        <f>'LISTA DOS ITENS'!$Q143*'LISTA DOS ITENS'!$M143</f>
        <v>3354</v>
      </c>
      <c r="S143" s="56">
        <f>IF('LISTA DOS ITENS'!$P143&gt;'LISTA DOS ITENS'!$R143,'LISTA DOS ITENS'!$P143,'LISTA DOS ITENS'!$R143)</f>
        <v>3354</v>
      </c>
      <c r="T143" s="25">
        <v>168.3007</v>
      </c>
      <c r="U143" s="25">
        <f>'LISTA DOS ITENS'!$T143*'LISTA DOS ITENS'!$M143</f>
        <v>168.3007</v>
      </c>
      <c r="V143" s="56">
        <f t="array" ref="V143">INDEX('RESUMO - LOTES E VMA'!$F$3:$F$181,MATCH('LISTA DOS ITENS'!$D143,'RESUMO - LOTES E VMA'!$A$3:$A$181,0))</f>
        <v>221337.2784</v>
      </c>
      <c r="W143" s="57">
        <f>'LISTA DOS ITENS'!$U143/'LISTA DOS ITENS'!$V143</f>
        <v>0.0007603811758</v>
      </c>
      <c r="X143" s="53" t="s">
        <v>53</v>
      </c>
      <c r="Y143" s="53" t="s">
        <v>118</v>
      </c>
      <c r="Z143" s="58" t="str">
        <f>'LISTA DOS ITENS'!$F143&amp;"-"&amp;'LISTA DOS ITENS'!$H143&amp;"-"&amp;'LISTA DOS ITENS'!$J143&amp;"-"&amp;'LISTA DOS ITENS'!$K143&amp;"-"&amp;'LISTA DOS ITENS'!$I143</f>
        <v>10946402-2917-A017-IMOB/NAC-#</v>
      </c>
      <c r="AA143" s="59" t="str">
        <f t="array" ref="AA143">INDEX('RESUMO - LOTES E VMA'!$M$3:$M$181,MATCH('LISTA DOS ITENS'!$D143,'RESUMO - LOTES E VMA'!$A$3:$A$181,0))</f>
        <v>Para Leilão</v>
      </c>
      <c r="AB143" s="60">
        <f t="array" ref="AB143">INDEX('RESUMO - LOTES E VMA'!$J$3:$J$181,MATCH('LISTA DOS ITENS'!$D143,'RESUMO - LOTES E VMA'!$A$3:$A$181,0))</f>
        <v>0.1037298014</v>
      </c>
      <c r="AC143" s="29" t="str">
        <f t="array" ref="AC143">INDEX('RESUMO - LOTES E VMA'!$L$3:$L$181,MATCH('LISTA DOS ITENS'!$D143,'RESUMO - LOTES E VMA'!$A$3:$A$181,0))</f>
        <v>1% do Valor de Comparação do VMA</v>
      </c>
      <c r="AD143" s="53" t="str">
        <f>VLOOKUP(Tabela1[[#This Row],[Índice]],[1]Planilha1!$A:$A,1,0)</f>
        <v>#ERROR!</v>
      </c>
    </row>
    <row r="144" ht="15.75" customHeight="1">
      <c r="A144" s="52">
        <v>241674.0</v>
      </c>
      <c r="B144" s="53" t="s">
        <v>154</v>
      </c>
      <c r="C144" s="53" t="s">
        <v>107</v>
      </c>
      <c r="D144" s="22">
        <v>205990.0</v>
      </c>
      <c r="E144" s="53" t="s">
        <v>47</v>
      </c>
      <c r="F144" s="54">
        <v>1.1515785E7</v>
      </c>
      <c r="G144" s="53" t="s">
        <v>208</v>
      </c>
      <c r="H144" s="55">
        <v>2917.0</v>
      </c>
      <c r="I144" s="55" t="s">
        <v>49</v>
      </c>
      <c r="J144" s="55" t="s">
        <v>56</v>
      </c>
      <c r="K144" s="53" t="s">
        <v>80</v>
      </c>
      <c r="L144" s="53"/>
      <c r="M144" s="53">
        <v>2.0</v>
      </c>
      <c r="N144" s="53"/>
      <c r="O144" s="25">
        <v>968.75</v>
      </c>
      <c r="P144" s="25">
        <f>'LISTA DOS ITENS'!$O144*'LISTA DOS ITENS'!$M144</f>
        <v>1937.5</v>
      </c>
      <c r="Q144" s="25">
        <v>968.75</v>
      </c>
      <c r="R144" s="25">
        <f>'LISTA DOS ITENS'!$Q144*'LISTA DOS ITENS'!$M144</f>
        <v>1937.5</v>
      </c>
      <c r="S144" s="56">
        <f>IF('LISTA DOS ITENS'!$P144&gt;'LISTA DOS ITENS'!$R144,'LISTA DOS ITENS'!$P144,'LISTA DOS ITENS'!$R144)</f>
        <v>1937.5</v>
      </c>
      <c r="T144" s="25">
        <v>110.9116</v>
      </c>
      <c r="U144" s="25">
        <f>'LISTA DOS ITENS'!$T144*'LISTA DOS ITENS'!$M144</f>
        <v>221.8232</v>
      </c>
      <c r="V144" s="56">
        <f t="array" ref="V144">INDEX('RESUMO - LOTES E VMA'!$F$3:$F$181,MATCH('LISTA DOS ITENS'!$D144,'RESUMO - LOTES E VMA'!$A$3:$A$181,0))</f>
        <v>221337.2784</v>
      </c>
      <c r="W144" s="57">
        <f>'LISTA DOS ITENS'!$U144/'LISTA DOS ITENS'!$V144</f>
        <v>0.00100219539</v>
      </c>
      <c r="X144" s="53" t="s">
        <v>53</v>
      </c>
      <c r="Y144" s="53" t="s">
        <v>118</v>
      </c>
      <c r="Z144" s="58" t="str">
        <f>'LISTA DOS ITENS'!$F144&amp;"-"&amp;'LISTA DOS ITENS'!$H144&amp;"-"&amp;'LISTA DOS ITENS'!$J144&amp;"-"&amp;'LISTA DOS ITENS'!$K144&amp;"-"&amp;'LISTA DOS ITENS'!$I144</f>
        <v>11515785-2917-0017-IMOB/NAC-#</v>
      </c>
      <c r="AA144" s="59" t="str">
        <f t="array" ref="AA144">INDEX('RESUMO - LOTES E VMA'!$M$3:$M$181,MATCH('LISTA DOS ITENS'!$D144,'RESUMO - LOTES E VMA'!$A$3:$A$181,0))</f>
        <v>Para Leilão</v>
      </c>
      <c r="AB144" s="60">
        <f t="array" ref="AB144">INDEX('RESUMO - LOTES E VMA'!$J$3:$J$181,MATCH('LISTA DOS ITENS'!$D144,'RESUMO - LOTES E VMA'!$A$3:$A$181,0))</f>
        <v>0.1037298014</v>
      </c>
      <c r="AC144" s="29" t="str">
        <f t="array" ref="AC144">INDEX('RESUMO - LOTES E VMA'!$L$3:$L$181,MATCH('LISTA DOS ITENS'!$D144,'RESUMO - LOTES E VMA'!$A$3:$A$181,0))</f>
        <v>1% do Valor de Comparação do VMA</v>
      </c>
      <c r="AD144" s="53" t="str">
        <f>VLOOKUP(Tabela1[[#This Row],[Índice]],[1]Planilha1!$A:$A,1,0)</f>
        <v>#ERROR!</v>
      </c>
    </row>
    <row r="145" ht="15.75" customHeight="1">
      <c r="A145" s="52">
        <v>241675.0</v>
      </c>
      <c r="B145" s="53" t="s">
        <v>154</v>
      </c>
      <c r="C145" s="53" t="s">
        <v>107</v>
      </c>
      <c r="D145" s="22">
        <v>205990.0</v>
      </c>
      <c r="E145" s="53" t="s">
        <v>47</v>
      </c>
      <c r="F145" s="54">
        <v>1.016881E7</v>
      </c>
      <c r="G145" s="53" t="s">
        <v>217</v>
      </c>
      <c r="H145" s="55">
        <v>2917.0</v>
      </c>
      <c r="I145" s="55" t="s">
        <v>49</v>
      </c>
      <c r="J145" s="55" t="s">
        <v>111</v>
      </c>
      <c r="K145" s="53" t="s">
        <v>80</v>
      </c>
      <c r="L145" s="53"/>
      <c r="M145" s="53">
        <v>5.0</v>
      </c>
      <c r="N145" s="53"/>
      <c r="O145" s="25">
        <v>344.58</v>
      </c>
      <c r="P145" s="25">
        <f>'LISTA DOS ITENS'!$O145*'LISTA DOS ITENS'!$M145</f>
        <v>1722.9</v>
      </c>
      <c r="Q145" s="25">
        <v>344.58</v>
      </c>
      <c r="R145" s="25">
        <f>'LISTA DOS ITENS'!$Q145*'LISTA DOS ITENS'!$M145</f>
        <v>1722.9</v>
      </c>
      <c r="S145" s="56">
        <f>IF('LISTA DOS ITENS'!$P145&gt;'LISTA DOS ITENS'!$R145,'LISTA DOS ITENS'!$P145,'LISTA DOS ITENS'!$R145)</f>
        <v>1722.9</v>
      </c>
      <c r="T145" s="25">
        <v>39.4508</v>
      </c>
      <c r="U145" s="25">
        <f>'LISTA DOS ITENS'!$T145*'LISTA DOS ITENS'!$M145</f>
        <v>197.254</v>
      </c>
      <c r="V145" s="56">
        <f t="array" ref="V145">INDEX('RESUMO - LOTES E VMA'!$F$3:$F$181,MATCH('LISTA DOS ITENS'!$D145,'RESUMO - LOTES E VMA'!$A$3:$A$181,0))</f>
        <v>221337.2784</v>
      </c>
      <c r="W145" s="57">
        <f>'LISTA DOS ITENS'!$U145/'LISTA DOS ITENS'!$V145</f>
        <v>0.0008911919466</v>
      </c>
      <c r="X145" s="53" t="s">
        <v>53</v>
      </c>
      <c r="Y145" s="53" t="s">
        <v>118</v>
      </c>
      <c r="Z145" s="58" t="str">
        <f>'LISTA DOS ITENS'!$F145&amp;"-"&amp;'LISTA DOS ITENS'!$H145&amp;"-"&amp;'LISTA DOS ITENS'!$J145&amp;"-"&amp;'LISTA DOS ITENS'!$K145&amp;"-"&amp;'LISTA DOS ITENS'!$I145</f>
        <v>10168810-2917-A017-IMOB/NAC-#</v>
      </c>
      <c r="AA145" s="59" t="str">
        <f t="array" ref="AA145">INDEX('RESUMO - LOTES E VMA'!$M$3:$M$181,MATCH('LISTA DOS ITENS'!$D145,'RESUMO - LOTES E VMA'!$A$3:$A$181,0))</f>
        <v>Para Leilão</v>
      </c>
      <c r="AB145" s="60">
        <f t="array" ref="AB145">INDEX('RESUMO - LOTES E VMA'!$J$3:$J$181,MATCH('LISTA DOS ITENS'!$D145,'RESUMO - LOTES E VMA'!$A$3:$A$181,0))</f>
        <v>0.1037298014</v>
      </c>
      <c r="AC145" s="29" t="str">
        <f t="array" ref="AC145">INDEX('RESUMO - LOTES E VMA'!$L$3:$L$181,MATCH('LISTA DOS ITENS'!$D145,'RESUMO - LOTES E VMA'!$A$3:$A$181,0))</f>
        <v>1% do Valor de Comparação do VMA</v>
      </c>
      <c r="AD145" s="53" t="str">
        <f>VLOOKUP(Tabela1[[#This Row],[Índice]],[1]Planilha1!$A:$A,1,0)</f>
        <v>#ERROR!</v>
      </c>
    </row>
    <row r="146" ht="15.75" customHeight="1">
      <c r="A146" s="52">
        <v>241676.0</v>
      </c>
      <c r="B146" s="53" t="s">
        <v>154</v>
      </c>
      <c r="C146" s="53" t="s">
        <v>107</v>
      </c>
      <c r="D146" s="22">
        <v>205990.0</v>
      </c>
      <c r="E146" s="53" t="s">
        <v>47</v>
      </c>
      <c r="F146" s="54">
        <v>1.0095931E7</v>
      </c>
      <c r="G146" s="53" t="s">
        <v>216</v>
      </c>
      <c r="H146" s="55">
        <v>2917.0</v>
      </c>
      <c r="I146" s="55" t="s">
        <v>49</v>
      </c>
      <c r="J146" s="55" t="s">
        <v>111</v>
      </c>
      <c r="K146" s="53" t="s">
        <v>73</v>
      </c>
      <c r="L146" s="53"/>
      <c r="M146" s="53">
        <v>2.0</v>
      </c>
      <c r="N146" s="53"/>
      <c r="O146" s="25">
        <v>684.96</v>
      </c>
      <c r="P146" s="25">
        <f>'LISTA DOS ITENS'!$O146*'LISTA DOS ITENS'!$M146</f>
        <v>1369.92</v>
      </c>
      <c r="Q146" s="25">
        <v>684.96</v>
      </c>
      <c r="R146" s="25">
        <f>'LISTA DOS ITENS'!$Q146*'LISTA DOS ITENS'!$M146</f>
        <v>1369.92</v>
      </c>
      <c r="S146" s="56">
        <f>IF('LISTA DOS ITENS'!$P146&gt;'LISTA DOS ITENS'!$R146,'LISTA DOS ITENS'!$P146,'LISTA DOS ITENS'!$R146)</f>
        <v>1369.92</v>
      </c>
      <c r="T146" s="25">
        <v>78.4207</v>
      </c>
      <c r="U146" s="25">
        <f>'LISTA DOS ITENS'!$T146*'LISTA DOS ITENS'!$M146</f>
        <v>156.8414</v>
      </c>
      <c r="V146" s="56">
        <f t="array" ref="V146">INDEX('RESUMO - LOTES E VMA'!$F$3:$F$181,MATCH('LISTA DOS ITENS'!$D146,'RESUMO - LOTES E VMA'!$A$3:$A$181,0))</f>
        <v>221337.2784</v>
      </c>
      <c r="W146" s="57">
        <f>'LISTA DOS ITENS'!$U146/'LISTA DOS ITENS'!$V146</f>
        <v>0.0007086081528</v>
      </c>
      <c r="X146" s="53" t="s">
        <v>53</v>
      </c>
      <c r="Y146" s="53" t="s">
        <v>118</v>
      </c>
      <c r="Z146" s="58" t="str">
        <f>'LISTA DOS ITENS'!$F146&amp;"-"&amp;'LISTA DOS ITENS'!$H146&amp;"-"&amp;'LISTA DOS ITENS'!$J146&amp;"-"&amp;'LISTA DOS ITENS'!$K146&amp;"-"&amp;'LISTA DOS ITENS'!$I146</f>
        <v>10095931-2917-A017-CONS/NAC-#</v>
      </c>
      <c r="AA146" s="59" t="str">
        <f t="array" ref="AA146">INDEX('RESUMO - LOTES E VMA'!$M$3:$M$181,MATCH('LISTA DOS ITENS'!$D146,'RESUMO - LOTES E VMA'!$A$3:$A$181,0))</f>
        <v>Para Leilão</v>
      </c>
      <c r="AB146" s="60">
        <f t="array" ref="AB146">INDEX('RESUMO - LOTES E VMA'!$J$3:$J$181,MATCH('LISTA DOS ITENS'!$D146,'RESUMO - LOTES E VMA'!$A$3:$A$181,0))</f>
        <v>0.1037298014</v>
      </c>
      <c r="AC146" s="29" t="str">
        <f t="array" ref="AC146">INDEX('RESUMO - LOTES E VMA'!$L$3:$L$181,MATCH('LISTA DOS ITENS'!$D146,'RESUMO - LOTES E VMA'!$A$3:$A$181,0))</f>
        <v>1% do Valor de Comparação do VMA</v>
      </c>
      <c r="AD146" s="53" t="str">
        <f>VLOOKUP(Tabela1[[#This Row],[Índice]],[1]Planilha1!$A:$A,1,0)</f>
        <v>#ERROR!</v>
      </c>
    </row>
    <row r="147" ht="15.75" customHeight="1">
      <c r="A147" s="52">
        <v>241677.0</v>
      </c>
      <c r="B147" s="53" t="s">
        <v>154</v>
      </c>
      <c r="C147" s="53" t="s">
        <v>107</v>
      </c>
      <c r="D147" s="22">
        <v>205990.0</v>
      </c>
      <c r="E147" s="53" t="s">
        <v>47</v>
      </c>
      <c r="F147" s="54">
        <v>1.1093203E7</v>
      </c>
      <c r="G147" s="53" t="s">
        <v>218</v>
      </c>
      <c r="H147" s="55">
        <v>2917.0</v>
      </c>
      <c r="I147" s="55" t="s">
        <v>49</v>
      </c>
      <c r="J147" s="55" t="s">
        <v>111</v>
      </c>
      <c r="K147" s="53" t="s">
        <v>80</v>
      </c>
      <c r="L147" s="53"/>
      <c r="M147" s="53">
        <v>3.0</v>
      </c>
      <c r="N147" s="53"/>
      <c r="O147" s="25">
        <v>391.3333</v>
      </c>
      <c r="P147" s="25">
        <f>'LISTA DOS ITENS'!$O147*'LISTA DOS ITENS'!$M147</f>
        <v>1173.9999</v>
      </c>
      <c r="Q147" s="25">
        <v>391.33</v>
      </c>
      <c r="R147" s="25">
        <f>'LISTA DOS ITENS'!$Q147*'LISTA DOS ITENS'!$M147</f>
        <v>1173.99</v>
      </c>
      <c r="S147" s="56">
        <f>IF('LISTA DOS ITENS'!$P147&gt;'LISTA DOS ITENS'!$R147,'LISTA DOS ITENS'!$P147,'LISTA DOS ITENS'!$R147)</f>
        <v>1173.9999</v>
      </c>
      <c r="T147" s="25">
        <v>44.8031</v>
      </c>
      <c r="U147" s="25">
        <f>'LISTA DOS ITENS'!$T147*'LISTA DOS ITENS'!$M147</f>
        <v>134.4093</v>
      </c>
      <c r="V147" s="56">
        <f t="array" ref="V147">INDEX('RESUMO - LOTES E VMA'!$F$3:$F$181,MATCH('LISTA DOS ITENS'!$D147,'RESUMO - LOTES E VMA'!$A$3:$A$181,0))</f>
        <v>221337.2784</v>
      </c>
      <c r="W147" s="57">
        <f>'LISTA DOS ITENS'!$U147/'LISTA DOS ITENS'!$V147</f>
        <v>0.0006072601099</v>
      </c>
      <c r="X147" s="53" t="s">
        <v>53</v>
      </c>
      <c r="Y147" s="53" t="s">
        <v>118</v>
      </c>
      <c r="Z147" s="58" t="str">
        <f>'LISTA DOS ITENS'!$F147&amp;"-"&amp;'LISTA DOS ITENS'!$H147&amp;"-"&amp;'LISTA DOS ITENS'!$J147&amp;"-"&amp;'LISTA DOS ITENS'!$K147&amp;"-"&amp;'LISTA DOS ITENS'!$I147</f>
        <v>11093203-2917-A017-IMOB/NAC-#</v>
      </c>
      <c r="AA147" s="59" t="str">
        <f t="array" ref="AA147">INDEX('RESUMO - LOTES E VMA'!$M$3:$M$181,MATCH('LISTA DOS ITENS'!$D147,'RESUMO - LOTES E VMA'!$A$3:$A$181,0))</f>
        <v>Para Leilão</v>
      </c>
      <c r="AB147" s="60">
        <f t="array" ref="AB147">INDEX('RESUMO - LOTES E VMA'!$J$3:$J$181,MATCH('LISTA DOS ITENS'!$D147,'RESUMO - LOTES E VMA'!$A$3:$A$181,0))</f>
        <v>0.1037298014</v>
      </c>
      <c r="AC147" s="29" t="str">
        <f t="array" ref="AC147">INDEX('RESUMO - LOTES E VMA'!$L$3:$L$181,MATCH('LISTA DOS ITENS'!$D147,'RESUMO - LOTES E VMA'!$A$3:$A$181,0))</f>
        <v>1% do Valor de Comparação do VMA</v>
      </c>
      <c r="AD147" s="53" t="str">
        <f>VLOOKUP(Tabela1[[#This Row],[Índice]],[1]Planilha1!$A:$A,1,0)</f>
        <v>#ERROR!</v>
      </c>
    </row>
    <row r="148" ht="15.75" customHeight="1">
      <c r="A148" s="52">
        <v>241678.0</v>
      </c>
      <c r="B148" s="53" t="s">
        <v>154</v>
      </c>
      <c r="C148" s="53" t="s">
        <v>107</v>
      </c>
      <c r="D148" s="22">
        <v>205990.0</v>
      </c>
      <c r="E148" s="53" t="s">
        <v>47</v>
      </c>
      <c r="F148" s="54">
        <v>1.0762819E7</v>
      </c>
      <c r="G148" s="53" t="s">
        <v>219</v>
      </c>
      <c r="H148" s="55">
        <v>2917.0</v>
      </c>
      <c r="I148" s="55" t="s">
        <v>49</v>
      </c>
      <c r="J148" s="55" t="s">
        <v>111</v>
      </c>
      <c r="K148" s="53" t="s">
        <v>57</v>
      </c>
      <c r="L148" s="53"/>
      <c r="M148" s="53">
        <v>1.0</v>
      </c>
      <c r="N148" s="53"/>
      <c r="O148" s="25">
        <v>1098.09</v>
      </c>
      <c r="P148" s="25">
        <f>'LISTA DOS ITENS'!$O148*'LISTA DOS ITENS'!$M148</f>
        <v>1098.09</v>
      </c>
      <c r="Q148" s="25">
        <v>15327.778</v>
      </c>
      <c r="R148" s="25">
        <f>'LISTA DOS ITENS'!$Q148*'LISTA DOS ITENS'!$M148</f>
        <v>15327.778</v>
      </c>
      <c r="S148" s="56">
        <f>IF('LISTA DOS ITENS'!$P148&gt;'LISTA DOS ITENS'!$R148,'LISTA DOS ITENS'!$P148,'LISTA DOS ITENS'!$R148)</f>
        <v>15327.778</v>
      </c>
      <c r="T148" s="25">
        <v>483.243</v>
      </c>
      <c r="U148" s="25">
        <f>'LISTA DOS ITENS'!$T148*'LISTA DOS ITENS'!$M148</f>
        <v>483.243</v>
      </c>
      <c r="V148" s="56">
        <f t="array" ref="V148">INDEX('RESUMO - LOTES E VMA'!$F$3:$F$181,MATCH('LISTA DOS ITENS'!$D148,'RESUMO - LOTES E VMA'!$A$3:$A$181,0))</f>
        <v>221337.2784</v>
      </c>
      <c r="W148" s="57">
        <f>'LISTA DOS ITENS'!$U148/'LISTA DOS ITENS'!$V148</f>
        <v>0.002183287892</v>
      </c>
      <c r="X148" s="53" t="s">
        <v>53</v>
      </c>
      <c r="Y148" s="53" t="s">
        <v>118</v>
      </c>
      <c r="Z148" s="58" t="str">
        <f>'LISTA DOS ITENS'!$F148&amp;"-"&amp;'LISTA DOS ITENS'!$H148&amp;"-"&amp;'LISTA DOS ITENS'!$J148&amp;"-"&amp;'LISTA DOS ITENS'!$K148&amp;"-"&amp;'LISTA DOS ITENS'!$I148</f>
        <v>10762819-2917-A017-USADO-#</v>
      </c>
      <c r="AA148" s="59" t="str">
        <f t="array" ref="AA148">INDEX('RESUMO - LOTES E VMA'!$M$3:$M$181,MATCH('LISTA DOS ITENS'!$D148,'RESUMO - LOTES E VMA'!$A$3:$A$181,0))</f>
        <v>Para Leilão</v>
      </c>
      <c r="AB148" s="60">
        <f t="array" ref="AB148">INDEX('RESUMO - LOTES E VMA'!$J$3:$J$181,MATCH('LISTA DOS ITENS'!$D148,'RESUMO - LOTES E VMA'!$A$3:$A$181,0))</f>
        <v>0.1037298014</v>
      </c>
      <c r="AC148" s="29" t="str">
        <f t="array" ref="AC148">INDEX('RESUMO - LOTES E VMA'!$L$3:$L$181,MATCH('LISTA DOS ITENS'!$D148,'RESUMO - LOTES E VMA'!$A$3:$A$181,0))</f>
        <v>1% do Valor de Comparação do VMA</v>
      </c>
      <c r="AD148" s="53" t="str">
        <f>VLOOKUP(Tabela1[[#This Row],[Índice]],[1]Planilha1!$A:$A,1,0)</f>
        <v>#ERROR!</v>
      </c>
    </row>
    <row r="149" ht="15.75" customHeight="1">
      <c r="A149" s="52">
        <v>241679.0</v>
      </c>
      <c r="B149" s="53" t="s">
        <v>154</v>
      </c>
      <c r="C149" s="53" t="s">
        <v>107</v>
      </c>
      <c r="D149" s="22">
        <v>205990.0</v>
      </c>
      <c r="E149" s="53" t="s">
        <v>47</v>
      </c>
      <c r="F149" s="54">
        <v>1.0002992E7</v>
      </c>
      <c r="G149" s="53" t="s">
        <v>220</v>
      </c>
      <c r="H149" s="55">
        <v>2917.0</v>
      </c>
      <c r="I149" s="55" t="s">
        <v>49</v>
      </c>
      <c r="J149" s="55" t="s">
        <v>111</v>
      </c>
      <c r="K149" s="53" t="s">
        <v>160</v>
      </c>
      <c r="L149" s="53"/>
      <c r="M149" s="53">
        <v>2.0</v>
      </c>
      <c r="N149" s="53"/>
      <c r="O149" s="25">
        <v>348.56</v>
      </c>
      <c r="P149" s="25">
        <f>'LISTA DOS ITENS'!$O149*'LISTA DOS ITENS'!$M149</f>
        <v>697.12</v>
      </c>
      <c r="Q149" s="25">
        <v>3333.5</v>
      </c>
      <c r="R149" s="25">
        <f>'LISTA DOS ITENS'!$Q149*'LISTA DOS ITENS'!$M149</f>
        <v>6667</v>
      </c>
      <c r="S149" s="56">
        <f>IF('LISTA DOS ITENS'!$P149&gt;'LISTA DOS ITENS'!$R149,'LISTA DOS ITENS'!$P149,'LISTA DOS ITENS'!$R149)</f>
        <v>6667</v>
      </c>
      <c r="T149" s="25">
        <v>381.6505</v>
      </c>
      <c r="U149" s="25">
        <f>'LISTA DOS ITENS'!$T149*'LISTA DOS ITENS'!$M149</f>
        <v>763.301</v>
      </c>
      <c r="V149" s="56">
        <f t="array" ref="V149">INDEX('RESUMO - LOTES E VMA'!$F$3:$F$181,MATCH('LISTA DOS ITENS'!$D149,'RESUMO - LOTES E VMA'!$A$3:$A$181,0))</f>
        <v>221337.2784</v>
      </c>
      <c r="W149" s="57">
        <f>'LISTA DOS ITENS'!$U149/'LISTA DOS ITENS'!$V149</f>
        <v>0.003448587628</v>
      </c>
      <c r="X149" s="53" t="s">
        <v>53</v>
      </c>
      <c r="Y149" s="53" t="s">
        <v>118</v>
      </c>
      <c r="Z149" s="58" t="str">
        <f>'LISTA DOS ITENS'!$F149&amp;"-"&amp;'LISTA DOS ITENS'!$H149&amp;"-"&amp;'LISTA DOS ITENS'!$J149&amp;"-"&amp;'LISTA DOS ITENS'!$K149&amp;"-"&amp;'LISTA DOS ITENS'!$I149</f>
        <v>10002992-2917-A017-CONS/IMP-#</v>
      </c>
      <c r="AA149" s="59" t="str">
        <f t="array" ref="AA149">INDEX('RESUMO - LOTES E VMA'!$M$3:$M$181,MATCH('LISTA DOS ITENS'!$D149,'RESUMO - LOTES E VMA'!$A$3:$A$181,0))</f>
        <v>Para Leilão</v>
      </c>
      <c r="AB149" s="60">
        <f t="array" ref="AB149">INDEX('RESUMO - LOTES E VMA'!$J$3:$J$181,MATCH('LISTA DOS ITENS'!$D149,'RESUMO - LOTES E VMA'!$A$3:$A$181,0))</f>
        <v>0.1037298014</v>
      </c>
      <c r="AC149" s="29" t="str">
        <f t="array" ref="AC149">INDEX('RESUMO - LOTES E VMA'!$L$3:$L$181,MATCH('LISTA DOS ITENS'!$D149,'RESUMO - LOTES E VMA'!$A$3:$A$181,0))</f>
        <v>1% do Valor de Comparação do VMA</v>
      </c>
      <c r="AD149" s="53" t="str">
        <f>VLOOKUP(Tabela1[[#This Row],[Índice]],[1]Planilha1!$A:$A,1,0)</f>
        <v>#ERROR!</v>
      </c>
    </row>
    <row r="150" ht="15.75" customHeight="1">
      <c r="A150" s="52">
        <v>241680.0</v>
      </c>
      <c r="B150" s="53" t="s">
        <v>154</v>
      </c>
      <c r="C150" s="53" t="s">
        <v>107</v>
      </c>
      <c r="D150" s="22">
        <v>205990.0</v>
      </c>
      <c r="E150" s="53" t="s">
        <v>47</v>
      </c>
      <c r="F150" s="54">
        <v>1.1063505E7</v>
      </c>
      <c r="G150" s="53" t="s">
        <v>221</v>
      </c>
      <c r="H150" s="55">
        <v>2917.0</v>
      </c>
      <c r="I150" s="55" t="s">
        <v>49</v>
      </c>
      <c r="J150" s="55" t="s">
        <v>111</v>
      </c>
      <c r="K150" s="53" t="s">
        <v>200</v>
      </c>
      <c r="L150" s="53"/>
      <c r="M150" s="53">
        <v>1.0</v>
      </c>
      <c r="N150" s="53"/>
      <c r="O150" s="25">
        <v>254.3</v>
      </c>
      <c r="P150" s="25">
        <f>'LISTA DOS ITENS'!$O150*'LISTA DOS ITENS'!$M150</f>
        <v>254.3</v>
      </c>
      <c r="Q150" s="25">
        <v>254.3</v>
      </c>
      <c r="R150" s="25">
        <f>'LISTA DOS ITENS'!$Q150*'LISTA DOS ITENS'!$M150</f>
        <v>254.3</v>
      </c>
      <c r="S150" s="56">
        <f>IF('LISTA DOS ITENS'!$P150&gt;'LISTA DOS ITENS'!$R150,'LISTA DOS ITENS'!$P150,'LISTA DOS ITENS'!$R150)</f>
        <v>254.3</v>
      </c>
      <c r="T150" s="25">
        <v>29.1147</v>
      </c>
      <c r="U150" s="25">
        <f>'LISTA DOS ITENS'!$T150*'LISTA DOS ITENS'!$M150</f>
        <v>29.1147</v>
      </c>
      <c r="V150" s="56">
        <f t="array" ref="V150">INDEX('RESUMO - LOTES E VMA'!$F$3:$F$181,MATCH('LISTA DOS ITENS'!$D150,'RESUMO - LOTES E VMA'!$A$3:$A$181,0))</f>
        <v>221337.2784</v>
      </c>
      <c r="W150" s="57">
        <f>'LISTA DOS ITENS'!$U150/'LISTA DOS ITENS'!$V150</f>
        <v>0.0001315399747</v>
      </c>
      <c r="X150" s="53" t="s">
        <v>53</v>
      </c>
      <c r="Y150" s="53" t="s">
        <v>118</v>
      </c>
      <c r="Z150" s="58" t="str">
        <f>'LISTA DOS ITENS'!$F150&amp;"-"&amp;'LISTA DOS ITENS'!$H150&amp;"-"&amp;'LISTA DOS ITENS'!$J150&amp;"-"&amp;'LISTA DOS ITENS'!$K150&amp;"-"&amp;'LISTA DOS ITENS'!$I150</f>
        <v>11063505-2917-A017-CLASS 2-#</v>
      </c>
      <c r="AA150" s="59" t="str">
        <f t="array" ref="AA150">INDEX('RESUMO - LOTES E VMA'!$M$3:$M$181,MATCH('LISTA DOS ITENS'!$D150,'RESUMO - LOTES E VMA'!$A$3:$A$181,0))</f>
        <v>Para Leilão</v>
      </c>
      <c r="AB150" s="60">
        <f t="array" ref="AB150">INDEX('RESUMO - LOTES E VMA'!$J$3:$J$181,MATCH('LISTA DOS ITENS'!$D150,'RESUMO - LOTES E VMA'!$A$3:$A$181,0))</f>
        <v>0.1037298014</v>
      </c>
      <c r="AC150" s="29" t="str">
        <f t="array" ref="AC150">INDEX('RESUMO - LOTES E VMA'!$L$3:$L$181,MATCH('LISTA DOS ITENS'!$D150,'RESUMO - LOTES E VMA'!$A$3:$A$181,0))</f>
        <v>1% do Valor de Comparação do VMA</v>
      </c>
      <c r="AD150" s="53" t="str">
        <f>VLOOKUP(Tabela1[[#This Row],[Índice]],[1]Planilha1!$A:$A,1,0)</f>
        <v>#ERROR!</v>
      </c>
    </row>
    <row r="151" ht="15.75" customHeight="1">
      <c r="A151" s="52">
        <v>241681.0</v>
      </c>
      <c r="B151" s="53" t="s">
        <v>154</v>
      </c>
      <c r="C151" s="53" t="s">
        <v>107</v>
      </c>
      <c r="D151" s="22">
        <v>205990.0</v>
      </c>
      <c r="E151" s="53" t="s">
        <v>47</v>
      </c>
      <c r="F151" s="54">
        <v>1.112832E7</v>
      </c>
      <c r="G151" s="53" t="s">
        <v>215</v>
      </c>
      <c r="H151" s="55">
        <v>2917.0</v>
      </c>
      <c r="I151" s="55" t="s">
        <v>49</v>
      </c>
      <c r="J151" s="55" t="s">
        <v>111</v>
      </c>
      <c r="K151" s="53" t="s">
        <v>51</v>
      </c>
      <c r="L151" s="53"/>
      <c r="M151" s="53">
        <v>2.0</v>
      </c>
      <c r="N151" s="53"/>
      <c r="O151" s="25">
        <v>0.0</v>
      </c>
      <c r="P151" s="25">
        <f>'LISTA DOS ITENS'!$O151*'LISTA DOS ITENS'!$M151</f>
        <v>0</v>
      </c>
      <c r="Q151" s="25">
        <v>3359.16</v>
      </c>
      <c r="R151" s="25">
        <f>'LISTA DOS ITENS'!$Q151*'LISTA DOS ITENS'!$M151</f>
        <v>6718.32</v>
      </c>
      <c r="S151" s="56">
        <f>IF('LISTA DOS ITENS'!$P151&gt;'LISTA DOS ITENS'!$R151,'LISTA DOS ITENS'!$P151,'LISTA DOS ITENS'!$R151)</f>
        <v>6718.32</v>
      </c>
      <c r="T151" s="25">
        <v>168.5596</v>
      </c>
      <c r="U151" s="25">
        <f>'LISTA DOS ITENS'!$T151*'LISTA DOS ITENS'!$M151</f>
        <v>337.1192</v>
      </c>
      <c r="V151" s="56">
        <f t="array" ref="V151">INDEX('RESUMO - LOTES E VMA'!$F$3:$F$181,MATCH('LISTA DOS ITENS'!$D151,'RESUMO - LOTES E VMA'!$A$3:$A$181,0))</f>
        <v>221337.2784</v>
      </c>
      <c r="W151" s="57">
        <f>'LISTA DOS ITENS'!$U151/'LISTA DOS ITENS'!$V151</f>
        <v>0.001523101768</v>
      </c>
      <c r="X151" s="53" t="s">
        <v>53</v>
      </c>
      <c r="Y151" s="53" t="s">
        <v>118</v>
      </c>
      <c r="Z151" s="58" t="str">
        <f>'LISTA DOS ITENS'!$F151&amp;"-"&amp;'LISTA DOS ITENS'!$H151&amp;"-"&amp;'LISTA DOS ITENS'!$J151&amp;"-"&amp;'LISTA DOS ITENS'!$K151&amp;"-"&amp;'LISTA DOS ITENS'!$I151</f>
        <v>11128320-2917-A017-A RECUPER-#</v>
      </c>
      <c r="AA151" s="59" t="str">
        <f t="array" ref="AA151">INDEX('RESUMO - LOTES E VMA'!$M$3:$M$181,MATCH('LISTA DOS ITENS'!$D151,'RESUMO - LOTES E VMA'!$A$3:$A$181,0))</f>
        <v>Para Leilão</v>
      </c>
      <c r="AB151" s="60">
        <f t="array" ref="AB151">INDEX('RESUMO - LOTES E VMA'!$J$3:$J$181,MATCH('LISTA DOS ITENS'!$D151,'RESUMO - LOTES E VMA'!$A$3:$A$181,0))</f>
        <v>0.1037298014</v>
      </c>
      <c r="AC151" s="29" t="str">
        <f t="array" ref="AC151">INDEX('RESUMO - LOTES E VMA'!$L$3:$L$181,MATCH('LISTA DOS ITENS'!$D151,'RESUMO - LOTES E VMA'!$A$3:$A$181,0))</f>
        <v>1% do Valor de Comparação do VMA</v>
      </c>
      <c r="AD151" s="53" t="str">
        <f>VLOOKUP(Tabela1[[#This Row],[Índice]],[1]Planilha1!$A:$A,1,0)</f>
        <v>#ERROR!</v>
      </c>
    </row>
    <row r="152" ht="15.75" customHeight="1">
      <c r="A152" s="52">
        <v>241682.0</v>
      </c>
      <c r="B152" s="53" t="s">
        <v>154</v>
      </c>
      <c r="C152" s="53" t="s">
        <v>107</v>
      </c>
      <c r="D152" s="22">
        <v>205990.0</v>
      </c>
      <c r="E152" s="53" t="s">
        <v>47</v>
      </c>
      <c r="F152" s="54">
        <v>1.1093237E7</v>
      </c>
      <c r="G152" s="53" t="s">
        <v>222</v>
      </c>
      <c r="H152" s="55">
        <v>2917.0</v>
      </c>
      <c r="I152" s="55" t="s">
        <v>49</v>
      </c>
      <c r="J152" s="55" t="s">
        <v>111</v>
      </c>
      <c r="K152" s="53" t="s">
        <v>80</v>
      </c>
      <c r="L152" s="53"/>
      <c r="M152" s="53">
        <v>4.0</v>
      </c>
      <c r="N152" s="53"/>
      <c r="O152" s="25">
        <v>26.8725</v>
      </c>
      <c r="P152" s="25">
        <f>'LISTA DOS ITENS'!$O152*'LISTA DOS ITENS'!$M152</f>
        <v>107.49</v>
      </c>
      <c r="Q152" s="25">
        <v>26.87</v>
      </c>
      <c r="R152" s="25">
        <f>'LISTA DOS ITENS'!$Q152*'LISTA DOS ITENS'!$M152</f>
        <v>107.48</v>
      </c>
      <c r="S152" s="56">
        <f>IF('LISTA DOS ITENS'!$P152&gt;'LISTA DOS ITENS'!$R152,'LISTA DOS ITENS'!$P152,'LISTA DOS ITENS'!$R152)</f>
        <v>107.49</v>
      </c>
      <c r="T152" s="25">
        <v>3.0763</v>
      </c>
      <c r="U152" s="25">
        <f>'LISTA DOS ITENS'!$T152*'LISTA DOS ITENS'!$M152</f>
        <v>12.3052</v>
      </c>
      <c r="V152" s="56">
        <f t="array" ref="V152">INDEX('RESUMO - LOTES E VMA'!$F$3:$F$181,MATCH('LISTA DOS ITENS'!$D152,'RESUMO - LOTES E VMA'!$A$3:$A$181,0))</f>
        <v>221337.2784</v>
      </c>
      <c r="W152" s="57">
        <f>'LISTA DOS ITENS'!$U152/'LISTA DOS ITENS'!$V152</f>
        <v>0.0000555947922</v>
      </c>
      <c r="X152" s="53" t="s">
        <v>53</v>
      </c>
      <c r="Y152" s="53" t="s">
        <v>118</v>
      </c>
      <c r="Z152" s="58" t="str">
        <f>'LISTA DOS ITENS'!$F152&amp;"-"&amp;'LISTA DOS ITENS'!$H152&amp;"-"&amp;'LISTA DOS ITENS'!$J152&amp;"-"&amp;'LISTA DOS ITENS'!$K152&amp;"-"&amp;'LISTA DOS ITENS'!$I152</f>
        <v>11093237-2917-A017-IMOB/NAC-#</v>
      </c>
      <c r="AA152" s="59" t="str">
        <f t="array" ref="AA152">INDEX('RESUMO - LOTES E VMA'!$M$3:$M$181,MATCH('LISTA DOS ITENS'!$D152,'RESUMO - LOTES E VMA'!$A$3:$A$181,0))</f>
        <v>Para Leilão</v>
      </c>
      <c r="AB152" s="60">
        <f t="array" ref="AB152">INDEX('RESUMO - LOTES E VMA'!$J$3:$J$181,MATCH('LISTA DOS ITENS'!$D152,'RESUMO - LOTES E VMA'!$A$3:$A$181,0))</f>
        <v>0.1037298014</v>
      </c>
      <c r="AC152" s="29" t="str">
        <f t="array" ref="AC152">INDEX('RESUMO - LOTES E VMA'!$L$3:$L$181,MATCH('LISTA DOS ITENS'!$D152,'RESUMO - LOTES E VMA'!$A$3:$A$181,0))</f>
        <v>1% do Valor de Comparação do VMA</v>
      </c>
      <c r="AD152" s="53" t="str">
        <f>VLOOKUP(Tabela1[[#This Row],[Índice]],[1]Planilha1!$A:$A,1,0)</f>
        <v>#ERROR!</v>
      </c>
    </row>
    <row r="153" ht="15.75" customHeight="1">
      <c r="A153" s="52">
        <v>241683.0</v>
      </c>
      <c r="B153" s="53" t="s">
        <v>154</v>
      </c>
      <c r="C153" s="53" t="s">
        <v>107</v>
      </c>
      <c r="D153" s="22">
        <v>205990.0</v>
      </c>
      <c r="E153" s="53" t="s">
        <v>47</v>
      </c>
      <c r="F153" s="54">
        <v>1.1087053E7</v>
      </c>
      <c r="G153" s="53" t="s">
        <v>223</v>
      </c>
      <c r="H153" s="55">
        <v>2917.0</v>
      </c>
      <c r="I153" s="55" t="s">
        <v>49</v>
      </c>
      <c r="J153" s="55" t="s">
        <v>111</v>
      </c>
      <c r="K153" s="53" t="s">
        <v>224</v>
      </c>
      <c r="L153" s="53"/>
      <c r="M153" s="53">
        <v>30.0</v>
      </c>
      <c r="N153" s="53"/>
      <c r="O153" s="25">
        <v>1.2086</v>
      </c>
      <c r="P153" s="25">
        <f>'LISTA DOS ITENS'!$O153*'LISTA DOS ITENS'!$M153</f>
        <v>36.258</v>
      </c>
      <c r="Q153" s="25">
        <v>2971.53</v>
      </c>
      <c r="R153" s="25">
        <f>'LISTA DOS ITENS'!$Q153*'LISTA DOS ITENS'!$M153</f>
        <v>89145.9</v>
      </c>
      <c r="S153" s="56">
        <f>IF('LISTA DOS ITENS'!$P153&gt;'LISTA DOS ITENS'!$R153,'LISTA DOS ITENS'!$P153,'LISTA DOS ITENS'!$R153)</f>
        <v>89145.9</v>
      </c>
      <c r="T153" s="25">
        <v>261.961</v>
      </c>
      <c r="U153" s="25">
        <f>'LISTA DOS ITENS'!$T153*'LISTA DOS ITENS'!$M153</f>
        <v>7858.83</v>
      </c>
      <c r="V153" s="56">
        <f t="array" ref="V153">INDEX('RESUMO - LOTES E VMA'!$F$3:$F$181,MATCH('LISTA DOS ITENS'!$D153,'RESUMO - LOTES E VMA'!$A$3:$A$181,0))</f>
        <v>221337.2784</v>
      </c>
      <c r="W153" s="57">
        <f>'LISTA DOS ITENS'!$U153/'LISTA DOS ITENS'!$V153</f>
        <v>0.03550612918</v>
      </c>
      <c r="X153" s="53" t="s">
        <v>53</v>
      </c>
      <c r="Y153" s="53" t="s">
        <v>118</v>
      </c>
      <c r="Z153" s="58" t="str">
        <f>'LISTA DOS ITENS'!$F153&amp;"-"&amp;'LISTA DOS ITENS'!$H153&amp;"-"&amp;'LISTA DOS ITENS'!$J153&amp;"-"&amp;'LISTA DOS ITENS'!$K153&amp;"-"&amp;'LISTA DOS ITENS'!$I153</f>
        <v>11087053-2917-A017-CLASS 5-#</v>
      </c>
      <c r="AA153" s="59" t="str">
        <f t="array" ref="AA153">INDEX('RESUMO - LOTES E VMA'!$M$3:$M$181,MATCH('LISTA DOS ITENS'!$D153,'RESUMO - LOTES E VMA'!$A$3:$A$181,0))</f>
        <v>Para Leilão</v>
      </c>
      <c r="AB153" s="60">
        <f t="array" ref="AB153">INDEX('RESUMO - LOTES E VMA'!$J$3:$J$181,MATCH('LISTA DOS ITENS'!$D153,'RESUMO - LOTES E VMA'!$A$3:$A$181,0))</f>
        <v>0.1037298014</v>
      </c>
      <c r="AC153" s="29" t="str">
        <f t="array" ref="AC153">INDEX('RESUMO - LOTES E VMA'!$L$3:$L$181,MATCH('LISTA DOS ITENS'!$D153,'RESUMO - LOTES E VMA'!$A$3:$A$181,0))</f>
        <v>1% do Valor de Comparação do VMA</v>
      </c>
      <c r="AD153" s="53" t="str">
        <f>VLOOKUP(Tabela1[[#This Row],[Índice]],[1]Planilha1!$A:$A,1,0)</f>
        <v>#ERROR!</v>
      </c>
    </row>
    <row r="154" ht="15.75" customHeight="1">
      <c r="A154" s="52">
        <v>241684.0</v>
      </c>
      <c r="B154" s="53" t="s">
        <v>154</v>
      </c>
      <c r="C154" s="53" t="s">
        <v>107</v>
      </c>
      <c r="D154" s="22">
        <v>205990.0</v>
      </c>
      <c r="E154" s="53" t="s">
        <v>47</v>
      </c>
      <c r="F154" s="54">
        <v>1.1058785E7</v>
      </c>
      <c r="G154" s="53" t="s">
        <v>225</v>
      </c>
      <c r="H154" s="55">
        <v>2917.0</v>
      </c>
      <c r="I154" s="55" t="s">
        <v>49</v>
      </c>
      <c r="J154" s="55" t="s">
        <v>111</v>
      </c>
      <c r="K154" s="53" t="s">
        <v>51</v>
      </c>
      <c r="L154" s="53"/>
      <c r="M154" s="53">
        <v>9.0</v>
      </c>
      <c r="N154" s="53"/>
      <c r="O154" s="25">
        <v>0.0011</v>
      </c>
      <c r="P154" s="25">
        <f>'LISTA DOS ITENS'!$O154*'LISTA DOS ITENS'!$M154</f>
        <v>0.0099</v>
      </c>
      <c r="Q154" s="25">
        <v>10312.726</v>
      </c>
      <c r="R154" s="25">
        <f>'LISTA DOS ITENS'!$Q154*'LISTA DOS ITENS'!$M154</f>
        <v>92814.534</v>
      </c>
      <c r="S154" s="56">
        <f>IF('LISTA DOS ITENS'!$P154&gt;'LISTA DOS ITENS'!$R154,'LISTA DOS ITENS'!$P154,'LISTA DOS ITENS'!$R154)</f>
        <v>92814.534</v>
      </c>
      <c r="T154" s="25">
        <v>517.4834</v>
      </c>
      <c r="U154" s="25">
        <f>'LISTA DOS ITENS'!$T154*'LISTA DOS ITENS'!$M154</f>
        <v>4657.3506</v>
      </c>
      <c r="V154" s="56">
        <f t="array" ref="V154">INDEX('RESUMO - LOTES E VMA'!$F$3:$F$181,MATCH('LISTA DOS ITENS'!$D154,'RESUMO - LOTES E VMA'!$A$3:$A$181,0))</f>
        <v>221337.2784</v>
      </c>
      <c r="W154" s="57">
        <f>'LISTA DOS ITENS'!$U154/'LISTA DOS ITENS'!$V154</f>
        <v>0.02104187163</v>
      </c>
      <c r="X154" s="53" t="s">
        <v>53</v>
      </c>
      <c r="Y154" s="53" t="s">
        <v>118</v>
      </c>
      <c r="Z154" s="58" t="str">
        <f>'LISTA DOS ITENS'!$F154&amp;"-"&amp;'LISTA DOS ITENS'!$H154&amp;"-"&amp;'LISTA DOS ITENS'!$J154&amp;"-"&amp;'LISTA DOS ITENS'!$K154&amp;"-"&amp;'LISTA DOS ITENS'!$I154</f>
        <v>11058785-2917-A017-A RECUPER-#</v>
      </c>
      <c r="AA154" s="59" t="str">
        <f t="array" ref="AA154">INDEX('RESUMO - LOTES E VMA'!$M$3:$M$181,MATCH('LISTA DOS ITENS'!$D154,'RESUMO - LOTES E VMA'!$A$3:$A$181,0))</f>
        <v>Para Leilão</v>
      </c>
      <c r="AB154" s="60">
        <f t="array" ref="AB154">INDEX('RESUMO - LOTES E VMA'!$J$3:$J$181,MATCH('LISTA DOS ITENS'!$D154,'RESUMO - LOTES E VMA'!$A$3:$A$181,0))</f>
        <v>0.1037298014</v>
      </c>
      <c r="AC154" s="29" t="str">
        <f t="array" ref="AC154">INDEX('RESUMO - LOTES E VMA'!$L$3:$L$181,MATCH('LISTA DOS ITENS'!$D154,'RESUMO - LOTES E VMA'!$A$3:$A$181,0))</f>
        <v>1% do Valor de Comparação do VMA</v>
      </c>
      <c r="AD154" s="53" t="str">
        <f>VLOOKUP(Tabela1[[#This Row],[Índice]],[1]Planilha1!$A:$A,1,0)</f>
        <v>#ERROR!</v>
      </c>
    </row>
    <row r="155" ht="15.75" customHeight="1">
      <c r="A155" s="52">
        <v>241685.0</v>
      </c>
      <c r="B155" s="53" t="s">
        <v>154</v>
      </c>
      <c r="C155" s="53" t="s">
        <v>107</v>
      </c>
      <c r="D155" s="22">
        <v>205990.0</v>
      </c>
      <c r="E155" s="53" t="s">
        <v>47</v>
      </c>
      <c r="F155" s="54">
        <v>1.0984392E7</v>
      </c>
      <c r="G155" s="53" t="s">
        <v>226</v>
      </c>
      <c r="H155" s="55">
        <v>2917.0</v>
      </c>
      <c r="I155" s="55" t="s">
        <v>49</v>
      </c>
      <c r="J155" s="55" t="s">
        <v>111</v>
      </c>
      <c r="K155" s="53" t="s">
        <v>51</v>
      </c>
      <c r="L155" s="53"/>
      <c r="M155" s="53">
        <v>1.0</v>
      </c>
      <c r="N155" s="53"/>
      <c r="O155" s="25">
        <v>1.0</v>
      </c>
      <c r="P155" s="25">
        <f>'LISTA DOS ITENS'!$O155*'LISTA DOS ITENS'!$M155</f>
        <v>1</v>
      </c>
      <c r="Q155" s="25">
        <v>2873.9326</v>
      </c>
      <c r="R155" s="25">
        <f>'LISTA DOS ITENS'!$Q155*'LISTA DOS ITENS'!$M155</f>
        <v>2873.9326</v>
      </c>
      <c r="S155" s="56">
        <f>IF('LISTA DOS ITENS'!$P155&gt;'LISTA DOS ITENS'!$R155,'LISTA DOS ITENS'!$P155,'LISTA DOS ITENS'!$R155)</f>
        <v>2873.9326</v>
      </c>
      <c r="T155" s="25">
        <v>329.0349</v>
      </c>
      <c r="U155" s="25">
        <f>'LISTA DOS ITENS'!$T155*'LISTA DOS ITENS'!$M155</f>
        <v>329.0349</v>
      </c>
      <c r="V155" s="56">
        <f t="array" ref="V155">INDEX('RESUMO - LOTES E VMA'!$F$3:$F$181,MATCH('LISTA DOS ITENS'!$D155,'RESUMO - LOTES E VMA'!$A$3:$A$181,0))</f>
        <v>221337.2784</v>
      </c>
      <c r="W155" s="57">
        <f>'LISTA DOS ITENS'!$U155/'LISTA DOS ITENS'!$V155</f>
        <v>0.001486576967</v>
      </c>
      <c r="X155" s="53" t="s">
        <v>53</v>
      </c>
      <c r="Y155" s="53" t="s">
        <v>118</v>
      </c>
      <c r="Z155" s="58" t="str">
        <f>'LISTA DOS ITENS'!$F155&amp;"-"&amp;'LISTA DOS ITENS'!$H155&amp;"-"&amp;'LISTA DOS ITENS'!$J155&amp;"-"&amp;'LISTA DOS ITENS'!$K155&amp;"-"&amp;'LISTA DOS ITENS'!$I155</f>
        <v>10984392-2917-A017-A RECUPER-#</v>
      </c>
      <c r="AA155" s="59" t="str">
        <f t="array" ref="AA155">INDEX('RESUMO - LOTES E VMA'!$M$3:$M$181,MATCH('LISTA DOS ITENS'!$D155,'RESUMO - LOTES E VMA'!$A$3:$A$181,0))</f>
        <v>Para Leilão</v>
      </c>
      <c r="AB155" s="60">
        <f t="array" ref="AB155">INDEX('RESUMO - LOTES E VMA'!$J$3:$J$181,MATCH('LISTA DOS ITENS'!$D155,'RESUMO - LOTES E VMA'!$A$3:$A$181,0))</f>
        <v>0.1037298014</v>
      </c>
      <c r="AC155" s="29" t="str">
        <f t="array" ref="AC155">INDEX('RESUMO - LOTES E VMA'!$L$3:$L$181,MATCH('LISTA DOS ITENS'!$D155,'RESUMO - LOTES E VMA'!$A$3:$A$181,0))</f>
        <v>1% do Valor de Comparação do VMA</v>
      </c>
      <c r="AD155" s="53" t="str">
        <f>VLOOKUP(Tabela1[[#This Row],[Índice]],[1]Planilha1!$A:$A,1,0)</f>
        <v>#ERROR!</v>
      </c>
    </row>
    <row r="156" ht="15.75" customHeight="1">
      <c r="A156" s="52">
        <v>241686.0</v>
      </c>
      <c r="B156" s="53" t="s">
        <v>154</v>
      </c>
      <c r="C156" s="53" t="s">
        <v>107</v>
      </c>
      <c r="D156" s="22">
        <v>205990.0</v>
      </c>
      <c r="E156" s="53" t="s">
        <v>47</v>
      </c>
      <c r="F156" s="54">
        <v>1.1202016E7</v>
      </c>
      <c r="G156" s="53" t="s">
        <v>223</v>
      </c>
      <c r="H156" s="55">
        <v>2917.0</v>
      </c>
      <c r="I156" s="55" t="s">
        <v>49</v>
      </c>
      <c r="J156" s="55" t="s">
        <v>111</v>
      </c>
      <c r="K156" s="53" t="s">
        <v>51</v>
      </c>
      <c r="L156" s="53"/>
      <c r="M156" s="53">
        <v>2.0</v>
      </c>
      <c r="N156" s="53"/>
      <c r="O156" s="25">
        <v>0.0</v>
      </c>
      <c r="P156" s="25">
        <f>'LISTA DOS ITENS'!$O156*'LISTA DOS ITENS'!$M156</f>
        <v>0</v>
      </c>
      <c r="Q156" s="25">
        <v>3002.5</v>
      </c>
      <c r="R156" s="25">
        <f>'LISTA DOS ITENS'!$Q156*'LISTA DOS ITENS'!$M156</f>
        <v>6005</v>
      </c>
      <c r="S156" s="56">
        <f>IF('LISTA DOS ITENS'!$P156&gt;'LISTA DOS ITENS'!$R156,'LISTA DOS ITENS'!$P156,'LISTA DOS ITENS'!$R156)</f>
        <v>6005</v>
      </c>
      <c r="T156" s="25">
        <v>150.6628</v>
      </c>
      <c r="U156" s="25">
        <f>'LISTA DOS ITENS'!$T156*'LISTA DOS ITENS'!$M156</f>
        <v>301.3256</v>
      </c>
      <c r="V156" s="56">
        <f t="array" ref="V156">INDEX('RESUMO - LOTES E VMA'!$F$3:$F$181,MATCH('LISTA DOS ITENS'!$D156,'RESUMO - LOTES E VMA'!$A$3:$A$181,0))</f>
        <v>221337.2784</v>
      </c>
      <c r="W156" s="57">
        <f>'LISTA DOS ITENS'!$U156/'LISTA DOS ITENS'!$V156</f>
        <v>0.001361386578</v>
      </c>
      <c r="X156" s="53" t="s">
        <v>53</v>
      </c>
      <c r="Y156" s="53" t="s">
        <v>118</v>
      </c>
      <c r="Z156" s="58" t="str">
        <f>'LISTA DOS ITENS'!$F156&amp;"-"&amp;'LISTA DOS ITENS'!$H156&amp;"-"&amp;'LISTA DOS ITENS'!$J156&amp;"-"&amp;'LISTA DOS ITENS'!$K156&amp;"-"&amp;'LISTA DOS ITENS'!$I156</f>
        <v>11202016-2917-A017-A RECUPER-#</v>
      </c>
      <c r="AA156" s="59" t="str">
        <f t="array" ref="AA156">INDEX('RESUMO - LOTES E VMA'!$M$3:$M$181,MATCH('LISTA DOS ITENS'!$D156,'RESUMO - LOTES E VMA'!$A$3:$A$181,0))</f>
        <v>Para Leilão</v>
      </c>
      <c r="AB156" s="60">
        <f t="array" ref="AB156">INDEX('RESUMO - LOTES E VMA'!$J$3:$J$181,MATCH('LISTA DOS ITENS'!$D156,'RESUMO - LOTES E VMA'!$A$3:$A$181,0))</f>
        <v>0.1037298014</v>
      </c>
      <c r="AC156" s="29" t="str">
        <f t="array" ref="AC156">INDEX('RESUMO - LOTES E VMA'!$L$3:$L$181,MATCH('LISTA DOS ITENS'!$D156,'RESUMO - LOTES E VMA'!$A$3:$A$181,0))</f>
        <v>1% do Valor de Comparação do VMA</v>
      </c>
      <c r="AD156" s="53" t="str">
        <f>VLOOKUP(Tabela1[[#This Row],[Índice]],[1]Planilha1!$A:$A,1,0)</f>
        <v>#ERROR!</v>
      </c>
    </row>
    <row r="157" ht="15.75" customHeight="1">
      <c r="A157" s="52">
        <v>241687.0</v>
      </c>
      <c r="B157" s="53" t="s">
        <v>154</v>
      </c>
      <c r="C157" s="53" t="s">
        <v>107</v>
      </c>
      <c r="D157" s="22">
        <v>205990.0</v>
      </c>
      <c r="E157" s="53" t="s">
        <v>47</v>
      </c>
      <c r="F157" s="54">
        <v>1.108705E7</v>
      </c>
      <c r="G157" s="53" t="s">
        <v>215</v>
      </c>
      <c r="H157" s="55">
        <v>2917.0</v>
      </c>
      <c r="I157" s="55" t="s">
        <v>49</v>
      </c>
      <c r="J157" s="55" t="s">
        <v>111</v>
      </c>
      <c r="K157" s="53" t="s">
        <v>224</v>
      </c>
      <c r="L157" s="53"/>
      <c r="M157" s="53">
        <v>6.0</v>
      </c>
      <c r="N157" s="53"/>
      <c r="O157" s="25">
        <v>0.01</v>
      </c>
      <c r="P157" s="25">
        <f>'LISTA DOS ITENS'!$O157*'LISTA DOS ITENS'!$M157</f>
        <v>0.06</v>
      </c>
      <c r="Q157" s="25">
        <v>6081.04</v>
      </c>
      <c r="R157" s="25">
        <f>'LISTA DOS ITENS'!$Q157*'LISTA DOS ITENS'!$M157</f>
        <v>36486.24</v>
      </c>
      <c r="S157" s="56">
        <f>IF('LISTA DOS ITENS'!$P157&gt;'LISTA DOS ITENS'!$R157,'LISTA DOS ITENS'!$P157,'LISTA DOS ITENS'!$R157)</f>
        <v>36486.24</v>
      </c>
      <c r="T157" s="25">
        <v>536.0859</v>
      </c>
      <c r="U157" s="25">
        <f>'LISTA DOS ITENS'!$T157*'LISTA DOS ITENS'!$M157</f>
        <v>3216.5154</v>
      </c>
      <c r="V157" s="56">
        <f t="array" ref="V157">INDEX('RESUMO - LOTES E VMA'!$F$3:$F$181,MATCH('LISTA DOS ITENS'!$D157,'RESUMO - LOTES E VMA'!$A$3:$A$181,0))</f>
        <v>221337.2784</v>
      </c>
      <c r="W157" s="57">
        <f>'LISTA DOS ITENS'!$U157/'LISTA DOS ITENS'!$V157</f>
        <v>0.01453219007</v>
      </c>
      <c r="X157" s="53" t="s">
        <v>53</v>
      </c>
      <c r="Y157" s="53" t="s">
        <v>118</v>
      </c>
      <c r="Z157" s="58" t="str">
        <f>'LISTA DOS ITENS'!$F157&amp;"-"&amp;'LISTA DOS ITENS'!$H157&amp;"-"&amp;'LISTA DOS ITENS'!$J157&amp;"-"&amp;'LISTA DOS ITENS'!$K157&amp;"-"&amp;'LISTA DOS ITENS'!$I157</f>
        <v>11087050-2917-A017-CLASS 5-#</v>
      </c>
      <c r="AA157" s="59" t="str">
        <f t="array" ref="AA157">INDEX('RESUMO - LOTES E VMA'!$M$3:$M$181,MATCH('LISTA DOS ITENS'!$D157,'RESUMO - LOTES E VMA'!$A$3:$A$181,0))</f>
        <v>Para Leilão</v>
      </c>
      <c r="AB157" s="60">
        <f t="array" ref="AB157">INDEX('RESUMO - LOTES E VMA'!$J$3:$J$181,MATCH('LISTA DOS ITENS'!$D157,'RESUMO - LOTES E VMA'!$A$3:$A$181,0))</f>
        <v>0.1037298014</v>
      </c>
      <c r="AC157" s="29" t="str">
        <f t="array" ref="AC157">INDEX('RESUMO - LOTES E VMA'!$L$3:$L$181,MATCH('LISTA DOS ITENS'!$D157,'RESUMO - LOTES E VMA'!$A$3:$A$181,0))</f>
        <v>1% do Valor de Comparação do VMA</v>
      </c>
      <c r="AD157" s="53" t="str">
        <f>VLOOKUP(Tabela1[[#This Row],[Índice]],[1]Planilha1!$A:$A,1,0)</f>
        <v>#ERROR!</v>
      </c>
    </row>
    <row r="158" ht="15.75" customHeight="1">
      <c r="A158" s="52">
        <v>241688.0</v>
      </c>
      <c r="B158" s="53" t="s">
        <v>154</v>
      </c>
      <c r="C158" s="53" t="s">
        <v>107</v>
      </c>
      <c r="D158" s="22">
        <v>205990.0</v>
      </c>
      <c r="E158" s="53" t="s">
        <v>47</v>
      </c>
      <c r="F158" s="54">
        <v>1.108705E7</v>
      </c>
      <c r="G158" s="53" t="s">
        <v>215</v>
      </c>
      <c r="H158" s="55">
        <v>2917.0</v>
      </c>
      <c r="I158" s="55" t="s">
        <v>49</v>
      </c>
      <c r="J158" s="55" t="s">
        <v>111</v>
      </c>
      <c r="K158" s="53" t="s">
        <v>51</v>
      </c>
      <c r="L158" s="53"/>
      <c r="M158" s="53">
        <v>28.0</v>
      </c>
      <c r="N158" s="53"/>
      <c r="O158" s="25">
        <v>0.0011</v>
      </c>
      <c r="P158" s="25">
        <f>'LISTA DOS ITENS'!$O158*'LISTA DOS ITENS'!$M158</f>
        <v>0.0308</v>
      </c>
      <c r="Q158" s="25">
        <v>6081.04</v>
      </c>
      <c r="R158" s="25">
        <f>'LISTA DOS ITENS'!$Q158*'LISTA DOS ITENS'!$M158</f>
        <v>170269.12</v>
      </c>
      <c r="S158" s="56">
        <f>IF('LISTA DOS ITENS'!$P158&gt;'LISTA DOS ITENS'!$R158,'LISTA DOS ITENS'!$P158,'LISTA DOS ITENS'!$R158)</f>
        <v>170269.12</v>
      </c>
      <c r="T158" s="25">
        <v>536.0859</v>
      </c>
      <c r="U158" s="25">
        <f>'LISTA DOS ITENS'!$T158*'LISTA DOS ITENS'!$M158</f>
        <v>15010.4052</v>
      </c>
      <c r="V158" s="56">
        <f t="array" ref="V158">INDEX('RESUMO - LOTES E VMA'!$F$3:$F$181,MATCH('LISTA DOS ITENS'!$D158,'RESUMO - LOTES E VMA'!$A$3:$A$181,0))</f>
        <v>221337.2784</v>
      </c>
      <c r="W158" s="57">
        <f>'LISTA DOS ITENS'!$U158/'LISTA DOS ITENS'!$V158</f>
        <v>0.06781688701</v>
      </c>
      <c r="X158" s="53" t="s">
        <v>53</v>
      </c>
      <c r="Y158" s="53" t="s">
        <v>118</v>
      </c>
      <c r="Z158" s="58" t="str">
        <f>'LISTA DOS ITENS'!$F158&amp;"-"&amp;'LISTA DOS ITENS'!$H158&amp;"-"&amp;'LISTA DOS ITENS'!$J158&amp;"-"&amp;'LISTA DOS ITENS'!$K158&amp;"-"&amp;'LISTA DOS ITENS'!$I158</f>
        <v>11087050-2917-A017-A RECUPER-#</v>
      </c>
      <c r="AA158" s="59" t="str">
        <f t="array" ref="AA158">INDEX('RESUMO - LOTES E VMA'!$M$3:$M$181,MATCH('LISTA DOS ITENS'!$D158,'RESUMO - LOTES E VMA'!$A$3:$A$181,0))</f>
        <v>Para Leilão</v>
      </c>
      <c r="AB158" s="60">
        <f t="array" ref="AB158">INDEX('RESUMO - LOTES E VMA'!$J$3:$J$181,MATCH('LISTA DOS ITENS'!$D158,'RESUMO - LOTES E VMA'!$A$3:$A$181,0))</f>
        <v>0.1037298014</v>
      </c>
      <c r="AC158" s="29" t="str">
        <f t="array" ref="AC158">INDEX('RESUMO - LOTES E VMA'!$L$3:$L$181,MATCH('LISTA DOS ITENS'!$D158,'RESUMO - LOTES E VMA'!$A$3:$A$181,0))</f>
        <v>1% do Valor de Comparação do VMA</v>
      </c>
      <c r="AD158" s="53" t="str">
        <f>VLOOKUP(Tabela1[[#This Row],[Índice]],[1]Planilha1!$A:$A,1,0)</f>
        <v>#ERROR!</v>
      </c>
    </row>
    <row r="159" ht="15.75" customHeight="1">
      <c r="A159" s="52">
        <v>241689.0</v>
      </c>
      <c r="B159" s="53" t="s">
        <v>154</v>
      </c>
      <c r="C159" s="53" t="s">
        <v>107</v>
      </c>
      <c r="D159" s="22">
        <v>205990.0</v>
      </c>
      <c r="E159" s="53" t="s">
        <v>47</v>
      </c>
      <c r="F159" s="54">
        <v>1.0330616E7</v>
      </c>
      <c r="G159" s="53" t="s">
        <v>227</v>
      </c>
      <c r="H159" s="55">
        <v>2917.0</v>
      </c>
      <c r="I159" s="55" t="s">
        <v>49</v>
      </c>
      <c r="J159" s="55" t="s">
        <v>111</v>
      </c>
      <c r="K159" s="53" t="s">
        <v>51</v>
      </c>
      <c r="L159" s="53"/>
      <c r="M159" s="53">
        <v>7.0</v>
      </c>
      <c r="N159" s="53"/>
      <c r="O159" s="25">
        <v>41.3357</v>
      </c>
      <c r="P159" s="25">
        <f>'LISTA DOS ITENS'!$O159*'LISTA DOS ITENS'!$M159</f>
        <v>289.3499</v>
      </c>
      <c r="Q159" s="25">
        <v>1011.99</v>
      </c>
      <c r="R159" s="25">
        <f>'LISTA DOS ITENS'!$Q159*'LISTA DOS ITENS'!$M159</f>
        <v>7083.93</v>
      </c>
      <c r="S159" s="56">
        <f>IF('LISTA DOS ITENS'!$P159&gt;'LISTA DOS ITENS'!$R159,'LISTA DOS ITENS'!$P159,'LISTA DOS ITENS'!$R159)</f>
        <v>7083.93</v>
      </c>
      <c r="T159" s="25">
        <v>390.4678</v>
      </c>
      <c r="U159" s="25">
        <f>'LISTA DOS ITENS'!$T159*'LISTA DOS ITENS'!$M159</f>
        <v>2733.2746</v>
      </c>
      <c r="V159" s="56">
        <f t="array" ref="V159">INDEX('RESUMO - LOTES E VMA'!$F$3:$F$181,MATCH('LISTA DOS ITENS'!$D159,'RESUMO - LOTES E VMA'!$A$3:$A$181,0))</f>
        <v>221337.2784</v>
      </c>
      <c r="W159" s="57">
        <f>'LISTA DOS ITENS'!$U159/'LISTA DOS ITENS'!$V159</f>
        <v>0.01234891212</v>
      </c>
      <c r="X159" s="53" t="s">
        <v>53</v>
      </c>
      <c r="Y159" s="53" t="s">
        <v>118</v>
      </c>
      <c r="Z159" s="58" t="str">
        <f>'LISTA DOS ITENS'!$F159&amp;"-"&amp;'LISTA DOS ITENS'!$H159&amp;"-"&amp;'LISTA DOS ITENS'!$J159&amp;"-"&amp;'LISTA DOS ITENS'!$K159&amp;"-"&amp;'LISTA DOS ITENS'!$I159</f>
        <v>10330616-2917-A017-A RECUPER-#</v>
      </c>
      <c r="AA159" s="59" t="str">
        <f t="array" ref="AA159">INDEX('RESUMO - LOTES E VMA'!$M$3:$M$181,MATCH('LISTA DOS ITENS'!$D159,'RESUMO - LOTES E VMA'!$A$3:$A$181,0))</f>
        <v>Para Leilão</v>
      </c>
      <c r="AB159" s="60">
        <f t="array" ref="AB159">INDEX('RESUMO - LOTES E VMA'!$J$3:$J$181,MATCH('LISTA DOS ITENS'!$D159,'RESUMO - LOTES E VMA'!$A$3:$A$181,0))</f>
        <v>0.1037298014</v>
      </c>
      <c r="AC159" s="29" t="str">
        <f t="array" ref="AC159">INDEX('RESUMO - LOTES E VMA'!$L$3:$L$181,MATCH('LISTA DOS ITENS'!$D159,'RESUMO - LOTES E VMA'!$A$3:$A$181,0))</f>
        <v>1% do Valor de Comparação do VMA</v>
      </c>
      <c r="AD159" s="53" t="str">
        <f>VLOOKUP(Tabela1[[#This Row],[Índice]],[1]Planilha1!$A:$A,1,0)</f>
        <v>#ERROR!</v>
      </c>
    </row>
    <row r="160" ht="15.75" customHeight="1">
      <c r="A160" s="52">
        <v>241690.0</v>
      </c>
      <c r="B160" s="53" t="s">
        <v>154</v>
      </c>
      <c r="C160" s="53" t="s">
        <v>107</v>
      </c>
      <c r="D160" s="22">
        <v>205990.0</v>
      </c>
      <c r="E160" s="53" t="s">
        <v>47</v>
      </c>
      <c r="F160" s="54">
        <v>1.0720902E7</v>
      </c>
      <c r="G160" s="53" t="s">
        <v>228</v>
      </c>
      <c r="H160" s="55">
        <v>2917.0</v>
      </c>
      <c r="I160" s="55" t="s">
        <v>49</v>
      </c>
      <c r="J160" s="55" t="s">
        <v>111</v>
      </c>
      <c r="K160" s="53" t="s">
        <v>122</v>
      </c>
      <c r="L160" s="53"/>
      <c r="M160" s="53">
        <v>4.0</v>
      </c>
      <c r="N160" s="53"/>
      <c r="O160" s="25">
        <v>0.0</v>
      </c>
      <c r="P160" s="25">
        <f>'LISTA DOS ITENS'!$O160*'LISTA DOS ITENS'!$M160</f>
        <v>0</v>
      </c>
      <c r="Q160" s="25">
        <v>10733.0</v>
      </c>
      <c r="R160" s="25">
        <f>'LISTA DOS ITENS'!$Q160*'LISTA DOS ITENS'!$M160</f>
        <v>42932</v>
      </c>
      <c r="S160" s="56">
        <f>IF('LISTA DOS ITENS'!$P160&gt;'LISTA DOS ITENS'!$R160,'LISTA DOS ITENS'!$P160,'LISTA DOS ITENS'!$R160)</f>
        <v>42932</v>
      </c>
      <c r="T160" s="25">
        <v>1228.8149</v>
      </c>
      <c r="U160" s="25">
        <f>'LISTA DOS ITENS'!$T160*'LISTA DOS ITENS'!$M160</f>
        <v>4915.2596</v>
      </c>
      <c r="V160" s="56">
        <f t="array" ref="V160">INDEX('RESUMO - LOTES E VMA'!$F$3:$F$181,MATCH('LISTA DOS ITENS'!$D160,'RESUMO - LOTES E VMA'!$A$3:$A$181,0))</f>
        <v>221337.2784</v>
      </c>
      <c r="W160" s="57">
        <f>'LISTA DOS ITENS'!$U160/'LISTA DOS ITENS'!$V160</f>
        <v>0.02220710237</v>
      </c>
      <c r="X160" s="53" t="s">
        <v>53</v>
      </c>
      <c r="Y160" s="53" t="s">
        <v>118</v>
      </c>
      <c r="Z160" s="58" t="str">
        <f>'LISTA DOS ITENS'!$F160&amp;"-"&amp;'LISTA DOS ITENS'!$H160&amp;"-"&amp;'LISTA DOS ITENS'!$J160&amp;"-"&amp;'LISTA DOS ITENS'!$K160&amp;"-"&amp;'LISTA DOS ITENS'!$I160</f>
        <v>10720902-2917-A017-IMOB/IAMN-#</v>
      </c>
      <c r="AA160" s="59" t="str">
        <f t="array" ref="AA160">INDEX('RESUMO - LOTES E VMA'!$M$3:$M$181,MATCH('LISTA DOS ITENS'!$D160,'RESUMO - LOTES E VMA'!$A$3:$A$181,0))</f>
        <v>Para Leilão</v>
      </c>
      <c r="AB160" s="60">
        <f t="array" ref="AB160">INDEX('RESUMO - LOTES E VMA'!$J$3:$J$181,MATCH('LISTA DOS ITENS'!$D160,'RESUMO - LOTES E VMA'!$A$3:$A$181,0))</f>
        <v>0.1037298014</v>
      </c>
      <c r="AC160" s="29" t="str">
        <f t="array" ref="AC160">INDEX('RESUMO - LOTES E VMA'!$L$3:$L$181,MATCH('LISTA DOS ITENS'!$D160,'RESUMO - LOTES E VMA'!$A$3:$A$181,0))</f>
        <v>1% do Valor de Comparação do VMA</v>
      </c>
      <c r="AD160" s="53" t="str">
        <f>VLOOKUP(Tabela1[[#This Row],[Índice]],[1]Planilha1!$A:$A,1,0)</f>
        <v>#ERROR!</v>
      </c>
    </row>
    <row r="161" ht="15.75" customHeight="1">
      <c r="A161" s="52">
        <v>241691.0</v>
      </c>
      <c r="B161" s="53" t="s">
        <v>154</v>
      </c>
      <c r="C161" s="53" t="s">
        <v>107</v>
      </c>
      <c r="D161" s="22">
        <v>205990.0</v>
      </c>
      <c r="E161" s="53" t="s">
        <v>47</v>
      </c>
      <c r="F161" s="54">
        <v>1.0721138E7</v>
      </c>
      <c r="G161" s="53" t="s">
        <v>202</v>
      </c>
      <c r="H161" s="55">
        <v>2917.0</v>
      </c>
      <c r="I161" s="55" t="s">
        <v>49</v>
      </c>
      <c r="J161" s="55" t="s">
        <v>111</v>
      </c>
      <c r="K161" s="53" t="s">
        <v>122</v>
      </c>
      <c r="L161" s="53"/>
      <c r="M161" s="53">
        <v>3.0</v>
      </c>
      <c r="N161" s="53"/>
      <c r="O161" s="25">
        <v>0.0</v>
      </c>
      <c r="P161" s="25">
        <f>'LISTA DOS ITENS'!$O161*'LISTA DOS ITENS'!$M161</f>
        <v>0</v>
      </c>
      <c r="Q161" s="25">
        <v>9918.0</v>
      </c>
      <c r="R161" s="25">
        <f>'LISTA DOS ITENS'!$Q161*'LISTA DOS ITENS'!$M161</f>
        <v>29754</v>
      </c>
      <c r="S161" s="56">
        <f>IF('LISTA DOS ITENS'!$P161&gt;'LISTA DOS ITENS'!$R161,'LISTA DOS ITENS'!$P161,'LISTA DOS ITENS'!$R161)</f>
        <v>29754</v>
      </c>
      <c r="T161" s="25">
        <v>1135.506</v>
      </c>
      <c r="U161" s="25">
        <f>'LISTA DOS ITENS'!$T161*'LISTA DOS ITENS'!$M161</f>
        <v>3406.518</v>
      </c>
      <c r="V161" s="56">
        <f t="array" ref="V161">INDEX('RESUMO - LOTES E VMA'!$F$3:$F$181,MATCH('LISTA DOS ITENS'!$D161,'RESUMO - LOTES E VMA'!$A$3:$A$181,0))</f>
        <v>221337.2784</v>
      </c>
      <c r="W161" s="57">
        <f>'LISTA DOS ITENS'!$U161/'LISTA DOS ITENS'!$V161</f>
        <v>0.01539062025</v>
      </c>
      <c r="X161" s="53" t="s">
        <v>53</v>
      </c>
      <c r="Y161" s="53" t="s">
        <v>118</v>
      </c>
      <c r="Z161" s="58" t="str">
        <f>'LISTA DOS ITENS'!$F161&amp;"-"&amp;'LISTA DOS ITENS'!$H161&amp;"-"&amp;'LISTA DOS ITENS'!$J161&amp;"-"&amp;'LISTA DOS ITENS'!$K161&amp;"-"&amp;'LISTA DOS ITENS'!$I161</f>
        <v>10721138-2917-A017-IMOB/IAMN-#</v>
      </c>
      <c r="AA161" s="59" t="str">
        <f t="array" ref="AA161">INDEX('RESUMO - LOTES E VMA'!$M$3:$M$181,MATCH('LISTA DOS ITENS'!$D161,'RESUMO - LOTES E VMA'!$A$3:$A$181,0))</f>
        <v>Para Leilão</v>
      </c>
      <c r="AB161" s="60">
        <f t="array" ref="AB161">INDEX('RESUMO - LOTES E VMA'!$J$3:$J$181,MATCH('LISTA DOS ITENS'!$D161,'RESUMO - LOTES E VMA'!$A$3:$A$181,0))</f>
        <v>0.1037298014</v>
      </c>
      <c r="AC161" s="29" t="str">
        <f t="array" ref="AC161">INDEX('RESUMO - LOTES E VMA'!$L$3:$L$181,MATCH('LISTA DOS ITENS'!$D161,'RESUMO - LOTES E VMA'!$A$3:$A$181,0))</f>
        <v>1% do Valor de Comparação do VMA</v>
      </c>
      <c r="AD161" s="53" t="str">
        <f>VLOOKUP(Tabela1[[#This Row],[Índice]],[1]Planilha1!$A:$A,1,0)</f>
        <v>#ERROR!</v>
      </c>
    </row>
    <row r="162" ht="15.75" customHeight="1">
      <c r="A162" s="52">
        <v>241692.0</v>
      </c>
      <c r="B162" s="53" t="s">
        <v>154</v>
      </c>
      <c r="C162" s="53" t="s">
        <v>107</v>
      </c>
      <c r="D162" s="22">
        <v>205991.0</v>
      </c>
      <c r="E162" s="53" t="s">
        <v>112</v>
      </c>
      <c r="F162" s="54">
        <v>1.1605847E7</v>
      </c>
      <c r="G162" s="53" t="s">
        <v>208</v>
      </c>
      <c r="H162" s="55">
        <v>2917.0</v>
      </c>
      <c r="I162" s="55" t="s">
        <v>49</v>
      </c>
      <c r="J162" s="55" t="s">
        <v>114</v>
      </c>
      <c r="K162" s="53" t="s">
        <v>80</v>
      </c>
      <c r="L162" s="53"/>
      <c r="M162" s="53">
        <v>26.0</v>
      </c>
      <c r="N162" s="53"/>
      <c r="O162" s="25">
        <v>2155.3116</v>
      </c>
      <c r="P162" s="25">
        <f>'LISTA DOS ITENS'!$O162*'LISTA DOS ITENS'!$M162</f>
        <v>56038.1016</v>
      </c>
      <c r="Q162" s="25">
        <v>2155.31</v>
      </c>
      <c r="R162" s="25">
        <f>'LISTA DOS ITENS'!$Q162*'LISTA DOS ITENS'!$M162</f>
        <v>56038.06</v>
      </c>
      <c r="S162" s="56">
        <f>IF('LISTA DOS ITENS'!$P162&gt;'LISTA DOS ITENS'!$R162,'LISTA DOS ITENS'!$P162,'LISTA DOS ITENS'!$R162)</f>
        <v>56038.1016</v>
      </c>
      <c r="T162" s="25">
        <v>246.7602</v>
      </c>
      <c r="U162" s="25">
        <f>'LISTA DOS ITENS'!$T162*'LISTA DOS ITENS'!$M162</f>
        <v>6415.7652</v>
      </c>
      <c r="V162" s="56">
        <f t="array" ref="V162">INDEX('RESUMO - LOTES E VMA'!$F$3:$F$181,MATCH('LISTA DOS ITENS'!$D162,'RESUMO - LOTES E VMA'!$A$3:$A$181,0))</f>
        <v>11050.58971</v>
      </c>
      <c r="W162" s="57">
        <f>'LISTA DOS ITENS'!$U162/'LISTA DOS ITENS'!$V162</f>
        <v>0.580581251</v>
      </c>
      <c r="X162" s="53" t="s">
        <v>53</v>
      </c>
      <c r="Y162" s="53" t="s">
        <v>118</v>
      </c>
      <c r="Z162" s="58" t="str">
        <f>'LISTA DOS ITENS'!$F162&amp;"-"&amp;'LISTA DOS ITENS'!$H162&amp;"-"&amp;'LISTA DOS ITENS'!$J162&amp;"-"&amp;'LISTA DOS ITENS'!$K162&amp;"-"&amp;'LISTA DOS ITENS'!$I162</f>
        <v>11605847-2917-A031-IMOB/NAC-#</v>
      </c>
      <c r="AA162" s="59" t="str">
        <f t="array" ref="AA162">INDEX('RESUMO - LOTES E VMA'!$M$3:$M$181,MATCH('LISTA DOS ITENS'!$D162,'RESUMO - LOTES E VMA'!$A$3:$A$181,0))</f>
        <v>Para Leilão</v>
      </c>
      <c r="AB162" s="60">
        <f t="array" ref="AB162">INDEX('RESUMO - LOTES E VMA'!$J$3:$J$181,MATCH('LISTA DOS ITENS'!$D162,'RESUMO - LOTES E VMA'!$A$3:$A$181,0))</f>
        <v>0.1072326903</v>
      </c>
      <c r="AC162" s="29" t="str">
        <f t="array" ref="AC162">INDEX('RESUMO - LOTES E VMA'!$L$3:$L$181,MATCH('LISTA DOS ITENS'!$D162,'RESUMO - LOTES E VMA'!$A$3:$A$181,0))</f>
        <v>1% do Valor de Comparação do VMA</v>
      </c>
      <c r="AD162" s="53" t="str">
        <f>VLOOKUP(Tabela1[[#This Row],[Índice]],[1]Planilha1!$A:$A,1,0)</f>
        <v>#ERROR!</v>
      </c>
    </row>
    <row r="163" ht="15.75" customHeight="1">
      <c r="A163" s="52">
        <v>241693.0</v>
      </c>
      <c r="B163" s="53" t="s">
        <v>154</v>
      </c>
      <c r="C163" s="53" t="s">
        <v>107</v>
      </c>
      <c r="D163" s="22">
        <v>205991.0</v>
      </c>
      <c r="E163" s="53" t="s">
        <v>112</v>
      </c>
      <c r="F163" s="54">
        <v>1.108705E7</v>
      </c>
      <c r="G163" s="53" t="s">
        <v>215</v>
      </c>
      <c r="H163" s="55">
        <v>2917.0</v>
      </c>
      <c r="I163" s="55" t="s">
        <v>49</v>
      </c>
      <c r="J163" s="55" t="s">
        <v>114</v>
      </c>
      <c r="K163" s="53" t="s">
        <v>80</v>
      </c>
      <c r="L163" s="53"/>
      <c r="M163" s="53">
        <v>4.0</v>
      </c>
      <c r="N163" s="53"/>
      <c r="O163" s="25">
        <v>6081.044285714285</v>
      </c>
      <c r="P163" s="25">
        <f>'LISTA DOS ITENS'!$O163*'LISTA DOS ITENS'!$M163</f>
        <v>24324.17714</v>
      </c>
      <c r="Q163" s="25">
        <v>6081.04</v>
      </c>
      <c r="R163" s="25">
        <f>'LISTA DOS ITENS'!$Q163*'LISTA DOS ITENS'!$M163</f>
        <v>24324.16</v>
      </c>
      <c r="S163" s="56">
        <f>IF('LISTA DOS ITENS'!$P163&gt;'LISTA DOS ITENS'!$R163,'LISTA DOS ITENS'!$P163,'LISTA DOS ITENS'!$R163)</f>
        <v>24324.17714</v>
      </c>
      <c r="T163" s="25">
        <v>536.0859284133326</v>
      </c>
      <c r="U163" s="25">
        <f>'LISTA DOS ITENS'!$T163*'LISTA DOS ITENS'!$M163</f>
        <v>2144.343714</v>
      </c>
      <c r="V163" s="56">
        <f t="array" ref="V163">INDEX('RESUMO - LOTES E VMA'!$F$3:$F$181,MATCH('LISTA DOS ITENS'!$D163,'RESUMO - LOTES E VMA'!$A$3:$A$181,0))</f>
        <v>11050.58971</v>
      </c>
      <c r="W163" s="57">
        <f>'LISTA DOS ITENS'!$U163/'LISTA DOS ITENS'!$V163</f>
        <v>0.1940478987</v>
      </c>
      <c r="X163" s="53" t="s">
        <v>53</v>
      </c>
      <c r="Y163" s="53" t="s">
        <v>118</v>
      </c>
      <c r="Z163" s="58" t="str">
        <f>'LISTA DOS ITENS'!$F163&amp;"-"&amp;'LISTA DOS ITENS'!$H163&amp;"-"&amp;'LISTA DOS ITENS'!$J163&amp;"-"&amp;'LISTA DOS ITENS'!$K163&amp;"-"&amp;'LISTA DOS ITENS'!$I163</f>
        <v>11087050-2917-A031-IMOB/NAC-#</v>
      </c>
      <c r="AA163" s="59" t="str">
        <f t="array" ref="AA163">INDEX('RESUMO - LOTES E VMA'!$M$3:$M$181,MATCH('LISTA DOS ITENS'!$D163,'RESUMO - LOTES E VMA'!$A$3:$A$181,0))</f>
        <v>Para Leilão</v>
      </c>
      <c r="AB163" s="60">
        <f t="array" ref="AB163">INDEX('RESUMO - LOTES E VMA'!$J$3:$J$181,MATCH('LISTA DOS ITENS'!$D163,'RESUMO - LOTES E VMA'!$A$3:$A$181,0))</f>
        <v>0.1072326903</v>
      </c>
      <c r="AC163" s="29" t="str">
        <f t="array" ref="AC163">INDEX('RESUMO - LOTES E VMA'!$L$3:$L$181,MATCH('LISTA DOS ITENS'!$D163,'RESUMO - LOTES E VMA'!$A$3:$A$181,0))</f>
        <v>1% do Valor de Comparação do VMA</v>
      </c>
      <c r="AD163" s="53" t="str">
        <f>VLOOKUP(Tabela1[[#This Row],[Índice]],[1]Planilha1!$A:$A,1,0)</f>
        <v>#ERROR!</v>
      </c>
    </row>
    <row r="164" ht="15.75" customHeight="1">
      <c r="A164" s="52">
        <v>241694.0</v>
      </c>
      <c r="B164" s="53" t="s">
        <v>154</v>
      </c>
      <c r="C164" s="53" t="s">
        <v>107</v>
      </c>
      <c r="D164" s="22">
        <v>205991.0</v>
      </c>
      <c r="E164" s="53" t="s">
        <v>112</v>
      </c>
      <c r="F164" s="54">
        <v>1.1516097E7</v>
      </c>
      <c r="G164" s="53" t="s">
        <v>208</v>
      </c>
      <c r="H164" s="55">
        <v>2917.0</v>
      </c>
      <c r="I164" s="55" t="s">
        <v>49</v>
      </c>
      <c r="J164" s="55" t="s">
        <v>114</v>
      </c>
      <c r="K164" s="53" t="s">
        <v>80</v>
      </c>
      <c r="L164" s="53"/>
      <c r="M164" s="53">
        <v>3.0</v>
      </c>
      <c r="N164" s="53"/>
      <c r="O164" s="25">
        <v>968.7467</v>
      </c>
      <c r="P164" s="25">
        <f>'LISTA DOS ITENS'!$O164*'LISTA DOS ITENS'!$M164</f>
        <v>2906.2401</v>
      </c>
      <c r="Q164" s="25">
        <v>968.75</v>
      </c>
      <c r="R164" s="25">
        <f>'LISTA DOS ITENS'!$Q164*'LISTA DOS ITENS'!$M164</f>
        <v>2906.25</v>
      </c>
      <c r="S164" s="56">
        <f>IF('LISTA DOS ITENS'!$P164&gt;'LISTA DOS ITENS'!$R164,'LISTA DOS ITENS'!$P164,'LISTA DOS ITENS'!$R164)</f>
        <v>2906.25</v>
      </c>
      <c r="T164" s="25">
        <v>110.9116</v>
      </c>
      <c r="U164" s="25">
        <f>'LISTA DOS ITENS'!$T164*'LISTA DOS ITENS'!$M164</f>
        <v>332.7348</v>
      </c>
      <c r="V164" s="56">
        <f t="array" ref="V164">INDEX('RESUMO - LOTES E VMA'!$F$3:$F$181,MATCH('LISTA DOS ITENS'!$D164,'RESUMO - LOTES E VMA'!$A$3:$A$181,0))</f>
        <v>11050.58971</v>
      </c>
      <c r="W164" s="57">
        <f>'LISTA DOS ITENS'!$U164/'LISTA DOS ITENS'!$V164</f>
        <v>0.0301101397</v>
      </c>
      <c r="X164" s="53" t="s">
        <v>53</v>
      </c>
      <c r="Y164" s="53" t="s">
        <v>118</v>
      </c>
      <c r="Z164" s="58" t="str">
        <f>'LISTA DOS ITENS'!$F164&amp;"-"&amp;'LISTA DOS ITENS'!$H164&amp;"-"&amp;'LISTA DOS ITENS'!$J164&amp;"-"&amp;'LISTA DOS ITENS'!$K164&amp;"-"&amp;'LISTA DOS ITENS'!$I164</f>
        <v>11516097-2917-A031-IMOB/NAC-#</v>
      </c>
      <c r="AA164" s="59" t="str">
        <f t="array" ref="AA164">INDEX('RESUMO - LOTES E VMA'!$M$3:$M$181,MATCH('LISTA DOS ITENS'!$D164,'RESUMO - LOTES E VMA'!$A$3:$A$181,0))</f>
        <v>Para Leilão</v>
      </c>
      <c r="AB164" s="60">
        <f t="array" ref="AB164">INDEX('RESUMO - LOTES E VMA'!$J$3:$J$181,MATCH('LISTA DOS ITENS'!$D164,'RESUMO - LOTES E VMA'!$A$3:$A$181,0))</f>
        <v>0.1072326903</v>
      </c>
      <c r="AC164" s="29" t="str">
        <f t="array" ref="AC164">INDEX('RESUMO - LOTES E VMA'!$L$3:$L$181,MATCH('LISTA DOS ITENS'!$D164,'RESUMO - LOTES E VMA'!$A$3:$A$181,0))</f>
        <v>1% do Valor de Comparação do VMA</v>
      </c>
      <c r="AD164" s="53" t="str">
        <f>VLOOKUP(Tabela1[[#This Row],[Índice]],[1]Planilha1!$A:$A,1,0)</f>
        <v>#ERROR!</v>
      </c>
    </row>
    <row r="165" ht="15.75" customHeight="1">
      <c r="A165" s="52">
        <v>241695.0</v>
      </c>
      <c r="B165" s="53" t="s">
        <v>154</v>
      </c>
      <c r="C165" s="53" t="s">
        <v>107</v>
      </c>
      <c r="D165" s="22">
        <v>205991.0</v>
      </c>
      <c r="E165" s="53" t="s">
        <v>112</v>
      </c>
      <c r="F165" s="54">
        <v>1.1515785E7</v>
      </c>
      <c r="G165" s="53" t="s">
        <v>208</v>
      </c>
      <c r="H165" s="55">
        <v>2917.0</v>
      </c>
      <c r="I165" s="55" t="s">
        <v>49</v>
      </c>
      <c r="J165" s="55" t="s">
        <v>114</v>
      </c>
      <c r="K165" s="53" t="s">
        <v>80</v>
      </c>
      <c r="L165" s="53"/>
      <c r="M165" s="53">
        <v>2.0</v>
      </c>
      <c r="N165" s="53"/>
      <c r="O165" s="25">
        <v>968.75</v>
      </c>
      <c r="P165" s="25">
        <f>'LISTA DOS ITENS'!$O165*'LISTA DOS ITENS'!$M165</f>
        <v>1937.5</v>
      </c>
      <c r="Q165" s="25">
        <v>968.75</v>
      </c>
      <c r="R165" s="25">
        <f>'LISTA DOS ITENS'!$Q165*'LISTA DOS ITENS'!$M165</f>
        <v>1937.5</v>
      </c>
      <c r="S165" s="56">
        <f>IF('LISTA DOS ITENS'!$P165&gt;'LISTA DOS ITENS'!$R165,'LISTA DOS ITENS'!$P165,'LISTA DOS ITENS'!$R165)</f>
        <v>1937.5</v>
      </c>
      <c r="T165" s="25">
        <v>110.9116</v>
      </c>
      <c r="U165" s="25">
        <f>'LISTA DOS ITENS'!$T165*'LISTA DOS ITENS'!$M165</f>
        <v>221.8232</v>
      </c>
      <c r="V165" s="56">
        <f t="array" ref="V165">INDEX('RESUMO - LOTES E VMA'!$F$3:$F$181,MATCH('LISTA DOS ITENS'!$D165,'RESUMO - LOTES E VMA'!$A$3:$A$181,0))</f>
        <v>11050.58971</v>
      </c>
      <c r="W165" s="57">
        <f>'LISTA DOS ITENS'!$U165/'LISTA DOS ITENS'!$V165</f>
        <v>0.02007342646</v>
      </c>
      <c r="X165" s="53" t="s">
        <v>53</v>
      </c>
      <c r="Y165" s="53" t="s">
        <v>118</v>
      </c>
      <c r="Z165" s="58" t="str">
        <f>'LISTA DOS ITENS'!$F165&amp;"-"&amp;'LISTA DOS ITENS'!$H165&amp;"-"&amp;'LISTA DOS ITENS'!$J165&amp;"-"&amp;'LISTA DOS ITENS'!$K165&amp;"-"&amp;'LISTA DOS ITENS'!$I165</f>
        <v>11515785-2917-A031-IMOB/NAC-#</v>
      </c>
      <c r="AA165" s="59" t="str">
        <f t="array" ref="AA165">INDEX('RESUMO - LOTES E VMA'!$M$3:$M$181,MATCH('LISTA DOS ITENS'!$D165,'RESUMO - LOTES E VMA'!$A$3:$A$181,0))</f>
        <v>Para Leilão</v>
      </c>
      <c r="AB165" s="60">
        <f t="array" ref="AB165">INDEX('RESUMO - LOTES E VMA'!$J$3:$J$181,MATCH('LISTA DOS ITENS'!$D165,'RESUMO - LOTES E VMA'!$A$3:$A$181,0))</f>
        <v>0.1072326903</v>
      </c>
      <c r="AC165" s="29" t="str">
        <f t="array" ref="AC165">INDEX('RESUMO - LOTES E VMA'!$L$3:$L$181,MATCH('LISTA DOS ITENS'!$D165,'RESUMO - LOTES E VMA'!$A$3:$A$181,0))</f>
        <v>1% do Valor de Comparação do VMA</v>
      </c>
      <c r="AD165" s="53" t="str">
        <f>VLOOKUP(Tabela1[[#This Row],[Índice]],[1]Planilha1!$A:$A,1,0)</f>
        <v>#ERROR!</v>
      </c>
    </row>
    <row r="166" ht="15.75" customHeight="1">
      <c r="A166" s="52">
        <v>241696.0</v>
      </c>
      <c r="B166" s="53" t="s">
        <v>154</v>
      </c>
      <c r="C166" s="53" t="s">
        <v>107</v>
      </c>
      <c r="D166" s="22">
        <v>205991.0</v>
      </c>
      <c r="E166" s="53" t="s">
        <v>112</v>
      </c>
      <c r="F166" s="54">
        <v>1.0394916E7</v>
      </c>
      <c r="G166" s="53" t="s">
        <v>199</v>
      </c>
      <c r="H166" s="55">
        <v>2917.0</v>
      </c>
      <c r="I166" s="55" t="s">
        <v>49</v>
      </c>
      <c r="J166" s="55" t="s">
        <v>114</v>
      </c>
      <c r="K166" s="53" t="s">
        <v>200</v>
      </c>
      <c r="L166" s="53"/>
      <c r="M166" s="53">
        <v>1.0</v>
      </c>
      <c r="N166" s="53"/>
      <c r="O166" s="25">
        <v>1660.205</v>
      </c>
      <c r="P166" s="25">
        <f>'LISTA DOS ITENS'!$O166*'LISTA DOS ITENS'!$M166</f>
        <v>1660.205</v>
      </c>
      <c r="Q166" s="25">
        <v>1649.5772</v>
      </c>
      <c r="R166" s="25">
        <f>'LISTA DOS ITENS'!$Q166*'LISTA DOS ITENS'!$M166</f>
        <v>1649.5772</v>
      </c>
      <c r="S166" s="56">
        <f>IF('LISTA DOS ITENS'!$P166&gt;'LISTA DOS ITENS'!$R166,'LISTA DOS ITENS'!$P166,'LISTA DOS ITENS'!$R166)</f>
        <v>1660.205</v>
      </c>
      <c r="T166" s="25">
        <v>82.7743</v>
      </c>
      <c r="U166" s="25">
        <f>'LISTA DOS ITENS'!$T166*'LISTA DOS ITENS'!$M166</f>
        <v>82.7743</v>
      </c>
      <c r="V166" s="56">
        <f t="array" ref="V166">INDEX('RESUMO - LOTES E VMA'!$F$3:$F$181,MATCH('LISTA DOS ITENS'!$D166,'RESUMO - LOTES E VMA'!$A$3:$A$181,0))</f>
        <v>11050.58971</v>
      </c>
      <c r="W166" s="57">
        <f>'LISTA DOS ITENS'!$U166/'LISTA DOS ITENS'!$V166</f>
        <v>0.007490487127</v>
      </c>
      <c r="X166" s="53" t="s">
        <v>53</v>
      </c>
      <c r="Y166" s="53" t="s">
        <v>118</v>
      </c>
      <c r="Z166" s="58" t="str">
        <f>'LISTA DOS ITENS'!$F166&amp;"-"&amp;'LISTA DOS ITENS'!$H166&amp;"-"&amp;'LISTA DOS ITENS'!$J166&amp;"-"&amp;'LISTA DOS ITENS'!$K166&amp;"-"&amp;'LISTA DOS ITENS'!$I166</f>
        <v>10394916-2917-A031-CLASS 2-#</v>
      </c>
      <c r="AA166" s="59" t="str">
        <f t="array" ref="AA166">INDEX('RESUMO - LOTES E VMA'!$M$3:$M$181,MATCH('LISTA DOS ITENS'!$D166,'RESUMO - LOTES E VMA'!$A$3:$A$181,0))</f>
        <v>Para Leilão</v>
      </c>
      <c r="AB166" s="60">
        <f t="array" ref="AB166">INDEX('RESUMO - LOTES E VMA'!$J$3:$J$181,MATCH('LISTA DOS ITENS'!$D166,'RESUMO - LOTES E VMA'!$A$3:$A$181,0))</f>
        <v>0.1072326903</v>
      </c>
      <c r="AC166" s="29" t="str">
        <f t="array" ref="AC166">INDEX('RESUMO - LOTES E VMA'!$L$3:$L$181,MATCH('LISTA DOS ITENS'!$D166,'RESUMO - LOTES E VMA'!$A$3:$A$181,0))</f>
        <v>1% do Valor de Comparação do VMA</v>
      </c>
      <c r="AD166" s="53" t="str">
        <f>VLOOKUP(Tabela1[[#This Row],[Índice]],[1]Planilha1!$A:$A,1,0)</f>
        <v>#ERROR!</v>
      </c>
    </row>
    <row r="167" ht="15.75" customHeight="1">
      <c r="A167" s="52">
        <v>241697.0</v>
      </c>
      <c r="B167" s="53" t="s">
        <v>154</v>
      </c>
      <c r="C167" s="53" t="s">
        <v>107</v>
      </c>
      <c r="D167" s="22">
        <v>205991.0</v>
      </c>
      <c r="E167" s="53" t="s">
        <v>112</v>
      </c>
      <c r="F167" s="54">
        <v>1.150067E7</v>
      </c>
      <c r="G167" s="53" t="s">
        <v>229</v>
      </c>
      <c r="H167" s="55">
        <v>2917.0</v>
      </c>
      <c r="I167" s="55" t="s">
        <v>49</v>
      </c>
      <c r="J167" s="55" t="s">
        <v>114</v>
      </c>
      <c r="K167" s="53" t="s">
        <v>51</v>
      </c>
      <c r="L167" s="53"/>
      <c r="M167" s="53">
        <v>1.0</v>
      </c>
      <c r="N167" s="53"/>
      <c r="O167" s="25">
        <v>0.0</v>
      </c>
      <c r="P167" s="25">
        <f>'LISTA DOS ITENS'!$O167*'LISTA DOS ITENS'!$M167</f>
        <v>0</v>
      </c>
      <c r="Q167" s="25">
        <v>16186.2</v>
      </c>
      <c r="R167" s="25">
        <f>'LISTA DOS ITENS'!$Q167*'LISTA DOS ITENS'!$M167</f>
        <v>16186.2</v>
      </c>
      <c r="S167" s="56">
        <f>IF('LISTA DOS ITENS'!$P167&gt;'LISTA DOS ITENS'!$R167,'LISTA DOS ITENS'!$P167,'LISTA DOS ITENS'!$R167)</f>
        <v>16186.2</v>
      </c>
      <c r="T167" s="25">
        <v>1853.1485</v>
      </c>
      <c r="U167" s="25">
        <f>'LISTA DOS ITENS'!$T167*'LISTA DOS ITENS'!$M167</f>
        <v>1853.1485</v>
      </c>
      <c r="V167" s="56">
        <f t="array" ref="V167">INDEX('RESUMO - LOTES E VMA'!$F$3:$F$181,MATCH('LISTA DOS ITENS'!$D167,'RESUMO - LOTES E VMA'!$A$3:$A$181,0))</f>
        <v>11050.58971</v>
      </c>
      <c r="W167" s="57">
        <f>'LISTA DOS ITENS'!$U167/'LISTA DOS ITENS'!$V167</f>
        <v>0.167696797</v>
      </c>
      <c r="X167" s="53" t="s">
        <v>53</v>
      </c>
      <c r="Y167" s="53" t="s">
        <v>118</v>
      </c>
      <c r="Z167" s="58" t="str">
        <f>'LISTA DOS ITENS'!$F167&amp;"-"&amp;'LISTA DOS ITENS'!$H167&amp;"-"&amp;'LISTA DOS ITENS'!$J167&amp;"-"&amp;'LISTA DOS ITENS'!$K167&amp;"-"&amp;'LISTA DOS ITENS'!$I167</f>
        <v>11500670-2917-A031-A RECUPER-#</v>
      </c>
      <c r="AA167" s="59" t="str">
        <f t="array" ref="AA167">INDEX('RESUMO - LOTES E VMA'!$M$3:$M$181,MATCH('LISTA DOS ITENS'!$D167,'RESUMO - LOTES E VMA'!$A$3:$A$181,0))</f>
        <v>Para Leilão</v>
      </c>
      <c r="AB167" s="60">
        <f t="array" ref="AB167">INDEX('RESUMO - LOTES E VMA'!$J$3:$J$181,MATCH('LISTA DOS ITENS'!$D167,'RESUMO - LOTES E VMA'!$A$3:$A$181,0))</f>
        <v>0.1072326903</v>
      </c>
      <c r="AC167" s="29" t="str">
        <f t="array" ref="AC167">INDEX('RESUMO - LOTES E VMA'!$L$3:$L$181,MATCH('LISTA DOS ITENS'!$D167,'RESUMO - LOTES E VMA'!$A$3:$A$181,0))</f>
        <v>1% do Valor de Comparação do VMA</v>
      </c>
      <c r="AD167" s="53" t="str">
        <f>VLOOKUP(Tabela1[[#This Row],[Índice]],[1]Planilha1!$A:$A,1,0)</f>
        <v>#ERROR!</v>
      </c>
    </row>
    <row r="168" ht="15.75" customHeight="1">
      <c r="A168" s="52">
        <v>241919.0</v>
      </c>
      <c r="B168" s="53" t="s">
        <v>154</v>
      </c>
      <c r="C168" s="53" t="s">
        <v>107</v>
      </c>
      <c r="D168" s="22">
        <v>206001.0</v>
      </c>
      <c r="E168" s="53" t="s">
        <v>47</v>
      </c>
      <c r="F168" s="54">
        <v>1.1135751E7</v>
      </c>
      <c r="G168" s="53" t="s">
        <v>230</v>
      </c>
      <c r="H168" s="55">
        <v>2917.0</v>
      </c>
      <c r="I168" s="55" t="s">
        <v>49</v>
      </c>
      <c r="J168" s="55" t="s">
        <v>111</v>
      </c>
      <c r="K168" s="53" t="s">
        <v>80</v>
      </c>
      <c r="L168" s="53"/>
      <c r="M168" s="53">
        <v>2016.3500000000004</v>
      </c>
      <c r="N168" s="53"/>
      <c r="O168" s="25">
        <v>2188.6262</v>
      </c>
      <c r="P168" s="25">
        <f>'LISTA DOS ITENS'!$O168*'LISTA DOS ITENS'!$M168</f>
        <v>4413036.438</v>
      </c>
      <c r="Q168" s="25">
        <v>2188.63</v>
      </c>
      <c r="R168" s="25">
        <f>'LISTA DOS ITENS'!$Q168*'LISTA DOS ITENS'!$M168</f>
        <v>4413044.101</v>
      </c>
      <c r="S168" s="56">
        <f>IF('LISTA DOS ITENS'!$P168&gt;'LISTA DOS ITENS'!$R168,'LISTA DOS ITENS'!$P168,'LISTA DOS ITENS'!$R168)</f>
        <v>4413044.101</v>
      </c>
      <c r="T168" s="25">
        <v>143.672</v>
      </c>
      <c r="U168" s="25">
        <f>'LISTA DOS ITENS'!$T168*'LISTA DOS ITENS'!$M168</f>
        <v>289693.0372</v>
      </c>
      <c r="V168" s="56">
        <f t="array" ref="V168">INDEX('RESUMO - LOTES E VMA'!$F$3:$F$181,MATCH('LISTA DOS ITENS'!$D168,'RESUMO - LOTES E VMA'!$A$3:$A$181,0))</f>
        <v>3801877.615</v>
      </c>
      <c r="W168" s="57">
        <f>'LISTA DOS ITENS'!$U168/'LISTA DOS ITENS'!$V168</f>
        <v>0.07619735997</v>
      </c>
      <c r="X168" s="53" t="s">
        <v>53</v>
      </c>
      <c r="Y168" s="53" t="s">
        <v>118</v>
      </c>
      <c r="Z168" s="58" t="str">
        <f>'LISTA DOS ITENS'!$F168&amp;"-"&amp;'LISTA DOS ITENS'!$H168&amp;"-"&amp;'LISTA DOS ITENS'!$J168&amp;"-"&amp;'LISTA DOS ITENS'!$K168&amp;"-"&amp;'LISTA DOS ITENS'!$I168</f>
        <v>11135751-2917-A017-IMOB/NAC-#</v>
      </c>
      <c r="AA168" s="59" t="str">
        <f t="array" ref="AA168">INDEX('RESUMO - LOTES E VMA'!$M$3:$M$181,MATCH('LISTA DOS ITENS'!$D168,'RESUMO - LOTES E VMA'!$A$3:$A$181,0))</f>
        <v>Para Leilão</v>
      </c>
      <c r="AB168" s="60">
        <f t="array" ref="AB168">INDEX('RESUMO - LOTES E VMA'!$J$3:$J$181,MATCH('LISTA DOS ITENS'!$D168,'RESUMO - LOTES E VMA'!$A$3:$A$181,0))</f>
        <v>0.06540728053</v>
      </c>
      <c r="AC168" s="29" t="str">
        <f t="array" ref="AC168">INDEX('RESUMO - LOTES E VMA'!$L$3:$L$181,MATCH('LISTA DOS ITENS'!$D168,'RESUMO - LOTES E VMA'!$A$3:$A$181,0))</f>
        <v>1% do Valor de Comparação do VMA</v>
      </c>
      <c r="AD168" s="53" t="str">
        <f>VLOOKUP(Tabela1[[#This Row],[Índice]],[1]Planilha1!$A:$A,1,0)</f>
        <v>#ERROR!</v>
      </c>
    </row>
    <row r="169" ht="15.75" customHeight="1">
      <c r="A169" s="52">
        <v>241920.0</v>
      </c>
      <c r="B169" s="53" t="s">
        <v>154</v>
      </c>
      <c r="C169" s="53" t="s">
        <v>107</v>
      </c>
      <c r="D169" s="22">
        <v>206001.0</v>
      </c>
      <c r="E169" s="53" t="s">
        <v>47</v>
      </c>
      <c r="F169" s="54">
        <v>1.0957282E7</v>
      </c>
      <c r="G169" s="53" t="s">
        <v>231</v>
      </c>
      <c r="H169" s="55">
        <v>2917.0</v>
      </c>
      <c r="I169" s="55" t="s">
        <v>49</v>
      </c>
      <c r="J169" s="55" t="s">
        <v>111</v>
      </c>
      <c r="K169" s="53" t="s">
        <v>80</v>
      </c>
      <c r="L169" s="53"/>
      <c r="M169" s="53">
        <v>27.0</v>
      </c>
      <c r="N169" s="53"/>
      <c r="O169" s="25">
        <v>4564.0047</v>
      </c>
      <c r="P169" s="25">
        <f>'LISTA DOS ITENS'!$O169*'LISTA DOS ITENS'!$M169</f>
        <v>123228.1269</v>
      </c>
      <c r="Q169" s="25">
        <v>4564.01</v>
      </c>
      <c r="R169" s="25">
        <f>'LISTA DOS ITENS'!$Q169*'LISTA DOS ITENS'!$M169</f>
        <v>123228.27</v>
      </c>
      <c r="S169" s="56">
        <f>IF('LISTA DOS ITENS'!$P169&gt;'LISTA DOS ITENS'!$R169,'LISTA DOS ITENS'!$P169,'LISTA DOS ITENS'!$R169)</f>
        <v>123228.27</v>
      </c>
      <c r="T169" s="25">
        <v>299.6032</v>
      </c>
      <c r="U169" s="25">
        <f>'LISTA DOS ITENS'!$T169*'LISTA DOS ITENS'!$M169</f>
        <v>8089.2864</v>
      </c>
      <c r="V169" s="56">
        <f t="array" ref="V169">INDEX('RESUMO - LOTES E VMA'!$F$3:$F$181,MATCH('LISTA DOS ITENS'!$D169,'RESUMO - LOTES E VMA'!$A$3:$A$181,0))</f>
        <v>3801877.615</v>
      </c>
      <c r="W169" s="57">
        <f>'LISTA DOS ITENS'!$U169/'LISTA DOS ITENS'!$V169</f>
        <v>0.002127708259</v>
      </c>
      <c r="X169" s="53" t="s">
        <v>53</v>
      </c>
      <c r="Y169" s="53" t="s">
        <v>118</v>
      </c>
      <c r="Z169" s="58" t="str">
        <f>'LISTA DOS ITENS'!$F169&amp;"-"&amp;'LISTA DOS ITENS'!$H169&amp;"-"&amp;'LISTA DOS ITENS'!$J169&amp;"-"&amp;'LISTA DOS ITENS'!$K169&amp;"-"&amp;'LISTA DOS ITENS'!$I169</f>
        <v>10957282-2917-A017-IMOB/NAC-#</v>
      </c>
      <c r="AA169" s="59" t="str">
        <f t="array" ref="AA169">INDEX('RESUMO - LOTES E VMA'!$M$3:$M$181,MATCH('LISTA DOS ITENS'!$D169,'RESUMO - LOTES E VMA'!$A$3:$A$181,0))</f>
        <v>Para Leilão</v>
      </c>
      <c r="AB169" s="60">
        <f t="array" ref="AB169">INDEX('RESUMO - LOTES E VMA'!$J$3:$J$181,MATCH('LISTA DOS ITENS'!$D169,'RESUMO - LOTES E VMA'!$A$3:$A$181,0))</f>
        <v>0.06540728053</v>
      </c>
      <c r="AC169" s="29" t="str">
        <f t="array" ref="AC169">INDEX('RESUMO - LOTES E VMA'!$L$3:$L$181,MATCH('LISTA DOS ITENS'!$D169,'RESUMO - LOTES E VMA'!$A$3:$A$181,0))</f>
        <v>1% do Valor de Comparação do VMA</v>
      </c>
      <c r="AD169" s="53" t="str">
        <f>VLOOKUP(Tabela1[[#This Row],[Índice]],[1]Planilha1!$A:$A,1,0)</f>
        <v>#ERROR!</v>
      </c>
    </row>
    <row r="170" ht="15.75" customHeight="1">
      <c r="A170" s="52">
        <v>241921.0</v>
      </c>
      <c r="B170" s="53" t="s">
        <v>154</v>
      </c>
      <c r="C170" s="53" t="s">
        <v>107</v>
      </c>
      <c r="D170" s="22">
        <v>206001.0</v>
      </c>
      <c r="E170" s="53" t="s">
        <v>47</v>
      </c>
      <c r="F170" s="54">
        <v>1.0835072E7</v>
      </c>
      <c r="G170" s="53" t="s">
        <v>232</v>
      </c>
      <c r="H170" s="55">
        <v>2917.0</v>
      </c>
      <c r="I170" s="55" t="s">
        <v>49</v>
      </c>
      <c r="J170" s="55" t="s">
        <v>111</v>
      </c>
      <c r="K170" s="53" t="s">
        <v>80</v>
      </c>
      <c r="L170" s="53"/>
      <c r="M170" s="53">
        <v>5.0</v>
      </c>
      <c r="N170" s="53"/>
      <c r="O170" s="25">
        <v>20011.636</v>
      </c>
      <c r="P170" s="25">
        <f>'LISTA DOS ITENS'!$O170*'LISTA DOS ITENS'!$M170</f>
        <v>100058.18</v>
      </c>
      <c r="Q170" s="25">
        <v>20011.64</v>
      </c>
      <c r="R170" s="25">
        <f>'LISTA DOS ITENS'!$Q170*'LISTA DOS ITENS'!$M170</f>
        <v>100058.2</v>
      </c>
      <c r="S170" s="56">
        <f>IF('LISTA DOS ITENS'!$P170&gt;'LISTA DOS ITENS'!$R170,'LISTA DOS ITENS'!$P170,'LISTA DOS ITENS'!$R170)</f>
        <v>100058.2</v>
      </c>
      <c r="T170" s="25">
        <v>1313.6586</v>
      </c>
      <c r="U170" s="25">
        <f>'LISTA DOS ITENS'!$T170*'LISTA DOS ITENS'!$M170</f>
        <v>6568.293</v>
      </c>
      <c r="V170" s="56">
        <f t="array" ref="V170">INDEX('RESUMO - LOTES E VMA'!$F$3:$F$181,MATCH('LISTA DOS ITENS'!$D170,'RESUMO - LOTES E VMA'!$A$3:$A$181,0))</f>
        <v>3801877.615</v>
      </c>
      <c r="W170" s="57">
        <f>'LISTA DOS ITENS'!$U170/'LISTA DOS ITENS'!$V170</f>
        <v>0.001727644513</v>
      </c>
      <c r="X170" s="53" t="s">
        <v>53</v>
      </c>
      <c r="Y170" s="53" t="s">
        <v>118</v>
      </c>
      <c r="Z170" s="58" t="str">
        <f>'LISTA DOS ITENS'!$F170&amp;"-"&amp;'LISTA DOS ITENS'!$H170&amp;"-"&amp;'LISTA DOS ITENS'!$J170&amp;"-"&amp;'LISTA DOS ITENS'!$K170&amp;"-"&amp;'LISTA DOS ITENS'!$I170</f>
        <v>10835072-2917-A017-IMOB/NAC-#</v>
      </c>
      <c r="AA170" s="59" t="str">
        <f t="array" ref="AA170">INDEX('RESUMO - LOTES E VMA'!$M$3:$M$181,MATCH('LISTA DOS ITENS'!$D170,'RESUMO - LOTES E VMA'!$A$3:$A$181,0))</f>
        <v>Para Leilão</v>
      </c>
      <c r="AB170" s="60">
        <f t="array" ref="AB170">INDEX('RESUMO - LOTES E VMA'!$J$3:$J$181,MATCH('LISTA DOS ITENS'!$D170,'RESUMO - LOTES E VMA'!$A$3:$A$181,0))</f>
        <v>0.06540728053</v>
      </c>
      <c r="AC170" s="29" t="str">
        <f t="array" ref="AC170">INDEX('RESUMO - LOTES E VMA'!$L$3:$L$181,MATCH('LISTA DOS ITENS'!$D170,'RESUMO - LOTES E VMA'!$A$3:$A$181,0))</f>
        <v>1% do Valor de Comparação do VMA</v>
      </c>
      <c r="AD170" s="53" t="str">
        <f>VLOOKUP(Tabela1[[#This Row],[Índice]],[1]Planilha1!$A:$A,1,0)</f>
        <v>#ERROR!</v>
      </c>
    </row>
    <row r="171" ht="15.75" customHeight="1">
      <c r="A171" s="52">
        <v>241922.0</v>
      </c>
      <c r="B171" s="53" t="s">
        <v>154</v>
      </c>
      <c r="C171" s="53" t="s">
        <v>107</v>
      </c>
      <c r="D171" s="22">
        <v>206001.0</v>
      </c>
      <c r="E171" s="53" t="s">
        <v>47</v>
      </c>
      <c r="F171" s="54">
        <v>1.1480766E7</v>
      </c>
      <c r="G171" s="53" t="s">
        <v>233</v>
      </c>
      <c r="H171" s="55">
        <v>2917.0</v>
      </c>
      <c r="I171" s="55" t="s">
        <v>49</v>
      </c>
      <c r="J171" s="55" t="s">
        <v>111</v>
      </c>
      <c r="K171" s="53" t="s">
        <v>80</v>
      </c>
      <c r="L171" s="53"/>
      <c r="M171" s="53">
        <v>5.0</v>
      </c>
      <c r="N171" s="53"/>
      <c r="O171" s="25">
        <v>11380.528</v>
      </c>
      <c r="P171" s="25">
        <f>'LISTA DOS ITENS'!$O171*'LISTA DOS ITENS'!$M171</f>
        <v>56902.64</v>
      </c>
      <c r="Q171" s="25">
        <v>20270.07</v>
      </c>
      <c r="R171" s="25">
        <f>'LISTA DOS ITENS'!$Q171*'LISTA DOS ITENS'!$M171</f>
        <v>101350.35</v>
      </c>
      <c r="S171" s="56">
        <f>IF('LISTA DOS ITENS'!$P171&gt;'LISTA DOS ITENS'!$R171,'LISTA DOS ITENS'!$P171,'LISTA DOS ITENS'!$R171)</f>
        <v>101350.35</v>
      </c>
      <c r="T171" s="25">
        <v>1330.6231</v>
      </c>
      <c r="U171" s="25">
        <f>'LISTA DOS ITENS'!$T171*'LISTA DOS ITENS'!$M171</f>
        <v>6653.1155</v>
      </c>
      <c r="V171" s="56">
        <f t="array" ref="V171">INDEX('RESUMO - LOTES E VMA'!$F$3:$F$181,MATCH('LISTA DOS ITENS'!$D171,'RESUMO - LOTES E VMA'!$A$3:$A$181,0))</f>
        <v>3801877.615</v>
      </c>
      <c r="W171" s="57">
        <f>'LISTA DOS ITENS'!$U171/'LISTA DOS ITENS'!$V171</f>
        <v>0.001749955199</v>
      </c>
      <c r="X171" s="53" t="s">
        <v>53</v>
      </c>
      <c r="Y171" s="53" t="s">
        <v>118</v>
      </c>
      <c r="Z171" s="58" t="str">
        <f>'LISTA DOS ITENS'!$F171&amp;"-"&amp;'LISTA DOS ITENS'!$H171&amp;"-"&amp;'LISTA DOS ITENS'!$J171&amp;"-"&amp;'LISTA DOS ITENS'!$K171&amp;"-"&amp;'LISTA DOS ITENS'!$I171</f>
        <v>11480766-2917-A017-IMOB/NAC-#</v>
      </c>
      <c r="AA171" s="59" t="str">
        <f t="array" ref="AA171">INDEX('RESUMO - LOTES E VMA'!$M$3:$M$181,MATCH('LISTA DOS ITENS'!$D171,'RESUMO - LOTES E VMA'!$A$3:$A$181,0))</f>
        <v>Para Leilão</v>
      </c>
      <c r="AB171" s="60">
        <f t="array" ref="AB171">INDEX('RESUMO - LOTES E VMA'!$J$3:$J$181,MATCH('LISTA DOS ITENS'!$D171,'RESUMO - LOTES E VMA'!$A$3:$A$181,0))</f>
        <v>0.06540728053</v>
      </c>
      <c r="AC171" s="29" t="str">
        <f t="array" ref="AC171">INDEX('RESUMO - LOTES E VMA'!$L$3:$L$181,MATCH('LISTA DOS ITENS'!$D171,'RESUMO - LOTES E VMA'!$A$3:$A$181,0))</f>
        <v>1% do Valor de Comparação do VMA</v>
      </c>
      <c r="AD171" s="53" t="str">
        <f>VLOOKUP(Tabela1[[#This Row],[Índice]],[1]Planilha1!$A:$A,1,0)</f>
        <v>#ERROR!</v>
      </c>
    </row>
    <row r="172" ht="15.75" customHeight="1">
      <c r="A172" s="52">
        <v>241923.0</v>
      </c>
      <c r="B172" s="53" t="s">
        <v>154</v>
      </c>
      <c r="C172" s="53" t="s">
        <v>107</v>
      </c>
      <c r="D172" s="22">
        <v>206001.0</v>
      </c>
      <c r="E172" s="53" t="s">
        <v>47</v>
      </c>
      <c r="F172" s="54">
        <v>1.0857421E7</v>
      </c>
      <c r="G172" s="53" t="s">
        <v>234</v>
      </c>
      <c r="H172" s="55">
        <v>2917.0</v>
      </c>
      <c r="I172" s="55" t="s">
        <v>49</v>
      </c>
      <c r="J172" s="55" t="s">
        <v>56</v>
      </c>
      <c r="K172" s="53" t="s">
        <v>80</v>
      </c>
      <c r="L172" s="53"/>
      <c r="M172" s="53">
        <v>2.0</v>
      </c>
      <c r="N172" s="53"/>
      <c r="O172" s="25">
        <v>21383.3</v>
      </c>
      <c r="P172" s="25">
        <f>'LISTA DOS ITENS'!$O172*'LISTA DOS ITENS'!$M172</f>
        <v>42766.6</v>
      </c>
      <c r="Q172" s="25">
        <v>21383.3</v>
      </c>
      <c r="R172" s="25">
        <f>'LISTA DOS ITENS'!$Q172*'LISTA DOS ITENS'!$M172</f>
        <v>42766.6</v>
      </c>
      <c r="S172" s="56">
        <f>IF('LISTA DOS ITENS'!$P172&gt;'LISTA DOS ITENS'!$R172,'LISTA DOS ITENS'!$P172,'LISTA DOS ITENS'!$R172)</f>
        <v>42766.6</v>
      </c>
      <c r="T172" s="25">
        <v>1403.7008</v>
      </c>
      <c r="U172" s="25">
        <f>'LISTA DOS ITENS'!$T172*'LISTA DOS ITENS'!$M172</f>
        <v>2807.4016</v>
      </c>
      <c r="V172" s="56">
        <f t="array" ref="V172">INDEX('RESUMO - LOTES E VMA'!$F$3:$F$181,MATCH('LISTA DOS ITENS'!$D172,'RESUMO - LOTES E VMA'!$A$3:$A$181,0))</f>
        <v>3801877.615</v>
      </c>
      <c r="W172" s="57">
        <f>'LISTA DOS ITENS'!$U172/'LISTA DOS ITENS'!$V172</f>
        <v>0.0007384250321</v>
      </c>
      <c r="X172" s="53" t="s">
        <v>53</v>
      </c>
      <c r="Y172" s="53" t="s">
        <v>118</v>
      </c>
      <c r="Z172" s="58" t="str">
        <f>'LISTA DOS ITENS'!$F172&amp;"-"&amp;'LISTA DOS ITENS'!$H172&amp;"-"&amp;'LISTA DOS ITENS'!$J172&amp;"-"&amp;'LISTA DOS ITENS'!$K172&amp;"-"&amp;'LISTA DOS ITENS'!$I172</f>
        <v>10857421-2917-0017-IMOB/NAC-#</v>
      </c>
      <c r="AA172" s="59" t="str">
        <f t="array" ref="AA172">INDEX('RESUMO - LOTES E VMA'!$M$3:$M$181,MATCH('LISTA DOS ITENS'!$D172,'RESUMO - LOTES E VMA'!$A$3:$A$181,0))</f>
        <v>Para Leilão</v>
      </c>
      <c r="AB172" s="60">
        <f t="array" ref="AB172">INDEX('RESUMO - LOTES E VMA'!$J$3:$J$181,MATCH('LISTA DOS ITENS'!$D172,'RESUMO - LOTES E VMA'!$A$3:$A$181,0))</f>
        <v>0.06540728053</v>
      </c>
      <c r="AC172" s="29" t="str">
        <f t="array" ref="AC172">INDEX('RESUMO - LOTES E VMA'!$L$3:$L$181,MATCH('LISTA DOS ITENS'!$D172,'RESUMO - LOTES E VMA'!$A$3:$A$181,0))</f>
        <v>1% do Valor de Comparação do VMA</v>
      </c>
      <c r="AD172" s="53" t="str">
        <f>VLOOKUP(Tabela1[[#This Row],[Índice]],[1]Planilha1!$A:$A,1,0)</f>
        <v>#ERROR!</v>
      </c>
    </row>
    <row r="173" ht="15.75" customHeight="1">
      <c r="A173" s="52">
        <v>241924.0</v>
      </c>
      <c r="B173" s="53" t="s">
        <v>154</v>
      </c>
      <c r="C173" s="53" t="s">
        <v>107</v>
      </c>
      <c r="D173" s="22">
        <v>206001.0</v>
      </c>
      <c r="E173" s="53" t="s">
        <v>47</v>
      </c>
      <c r="F173" s="54">
        <v>1.086095E7</v>
      </c>
      <c r="G173" s="53" t="s">
        <v>233</v>
      </c>
      <c r="H173" s="55">
        <v>2917.0</v>
      </c>
      <c r="I173" s="55" t="s">
        <v>49</v>
      </c>
      <c r="J173" s="55" t="s">
        <v>111</v>
      </c>
      <c r="K173" s="53" t="s">
        <v>122</v>
      </c>
      <c r="L173" s="53"/>
      <c r="M173" s="53">
        <v>4.0</v>
      </c>
      <c r="N173" s="53"/>
      <c r="O173" s="25">
        <v>5910.385</v>
      </c>
      <c r="P173" s="25">
        <f>'LISTA DOS ITENS'!$O173*'LISTA DOS ITENS'!$M173</f>
        <v>23641.54</v>
      </c>
      <c r="Q173" s="25">
        <v>9975.16</v>
      </c>
      <c r="R173" s="25">
        <f>'LISTA DOS ITENS'!$Q173*'LISTA DOS ITENS'!$M173</f>
        <v>39900.64</v>
      </c>
      <c r="S173" s="56">
        <f>IF('LISTA DOS ITENS'!$P173&gt;'LISTA DOS ITENS'!$R173,'LISTA DOS ITENS'!$P173,'LISTA DOS ITENS'!$R173)</f>
        <v>39900.64</v>
      </c>
      <c r="T173" s="25">
        <v>654.8166</v>
      </c>
      <c r="U173" s="25">
        <f>'LISTA DOS ITENS'!$T173*'LISTA DOS ITENS'!$M173</f>
        <v>2619.2664</v>
      </c>
      <c r="V173" s="56">
        <f t="array" ref="V173">INDEX('RESUMO - LOTES E VMA'!$F$3:$F$181,MATCH('LISTA DOS ITENS'!$D173,'RESUMO - LOTES E VMA'!$A$3:$A$181,0))</f>
        <v>3801877.615</v>
      </c>
      <c r="W173" s="57">
        <f>'LISTA DOS ITENS'!$U173/'LISTA DOS ITENS'!$V173</f>
        <v>0.0006889402198</v>
      </c>
      <c r="X173" s="53" t="s">
        <v>53</v>
      </c>
      <c r="Y173" s="53" t="s">
        <v>118</v>
      </c>
      <c r="Z173" s="58" t="str">
        <f>'LISTA DOS ITENS'!$F173&amp;"-"&amp;'LISTA DOS ITENS'!$H173&amp;"-"&amp;'LISTA DOS ITENS'!$J173&amp;"-"&amp;'LISTA DOS ITENS'!$K173&amp;"-"&amp;'LISTA DOS ITENS'!$I173</f>
        <v>10860950-2917-A017-IMOB/IAMN-#</v>
      </c>
      <c r="AA173" s="59" t="str">
        <f t="array" ref="AA173">INDEX('RESUMO - LOTES E VMA'!$M$3:$M$181,MATCH('LISTA DOS ITENS'!$D173,'RESUMO - LOTES E VMA'!$A$3:$A$181,0))</f>
        <v>Para Leilão</v>
      </c>
      <c r="AB173" s="60">
        <f t="array" ref="AB173">INDEX('RESUMO - LOTES E VMA'!$J$3:$J$181,MATCH('LISTA DOS ITENS'!$D173,'RESUMO - LOTES E VMA'!$A$3:$A$181,0))</f>
        <v>0.06540728053</v>
      </c>
      <c r="AC173" s="29" t="str">
        <f t="array" ref="AC173">INDEX('RESUMO - LOTES E VMA'!$L$3:$L$181,MATCH('LISTA DOS ITENS'!$D173,'RESUMO - LOTES E VMA'!$A$3:$A$181,0))</f>
        <v>1% do Valor de Comparação do VMA</v>
      </c>
      <c r="AD173" s="53" t="str">
        <f>VLOOKUP(Tabela1[[#This Row],[Índice]],[1]Planilha1!$A:$A,1,0)</f>
        <v>#ERROR!</v>
      </c>
    </row>
    <row r="174" ht="15.75" customHeight="1">
      <c r="A174" s="52">
        <v>241925.0</v>
      </c>
      <c r="B174" s="53" t="s">
        <v>154</v>
      </c>
      <c r="C174" s="53" t="s">
        <v>107</v>
      </c>
      <c r="D174" s="22">
        <v>206001.0</v>
      </c>
      <c r="E174" s="53" t="s">
        <v>47</v>
      </c>
      <c r="F174" s="54">
        <v>1.086095E7</v>
      </c>
      <c r="G174" s="53" t="s">
        <v>233</v>
      </c>
      <c r="H174" s="55">
        <v>2917.0</v>
      </c>
      <c r="I174" s="55" t="s">
        <v>49</v>
      </c>
      <c r="J174" s="55" t="s">
        <v>56</v>
      </c>
      <c r="K174" s="53" t="s">
        <v>179</v>
      </c>
      <c r="L174" s="53"/>
      <c r="M174" s="53">
        <v>2.0</v>
      </c>
      <c r="N174" s="53"/>
      <c r="O174" s="25">
        <v>9975.155</v>
      </c>
      <c r="P174" s="25">
        <f>'LISTA DOS ITENS'!$O174*'LISTA DOS ITENS'!$M174</f>
        <v>19950.31</v>
      </c>
      <c r="Q174" s="25">
        <v>9975.16</v>
      </c>
      <c r="R174" s="25">
        <f>'LISTA DOS ITENS'!$Q174*'LISTA DOS ITENS'!$M174</f>
        <v>19950.32</v>
      </c>
      <c r="S174" s="56">
        <f>IF('LISTA DOS ITENS'!$P174&gt;'LISTA DOS ITENS'!$R174,'LISTA DOS ITENS'!$P174,'LISTA DOS ITENS'!$R174)</f>
        <v>19950.32</v>
      </c>
      <c r="T174" s="25">
        <v>654.8166</v>
      </c>
      <c r="U174" s="25">
        <f>'LISTA DOS ITENS'!$T174*'LISTA DOS ITENS'!$M174</f>
        <v>1309.6332</v>
      </c>
      <c r="V174" s="56">
        <f t="array" ref="V174">INDEX('RESUMO - LOTES E VMA'!$F$3:$F$181,MATCH('LISTA DOS ITENS'!$D174,'RESUMO - LOTES E VMA'!$A$3:$A$181,0))</f>
        <v>3801877.615</v>
      </c>
      <c r="W174" s="57">
        <f>'LISTA DOS ITENS'!$U174/'LISTA DOS ITENS'!$V174</f>
        <v>0.0003444701099</v>
      </c>
      <c r="X174" s="53" t="s">
        <v>53</v>
      </c>
      <c r="Y174" s="53" t="s">
        <v>118</v>
      </c>
      <c r="Z174" s="58" t="str">
        <f>'LISTA DOS ITENS'!$F174&amp;"-"&amp;'LISTA DOS ITENS'!$H174&amp;"-"&amp;'LISTA DOS ITENS'!$J174&amp;"-"&amp;'LISTA DOS ITENS'!$K174&amp;"-"&amp;'LISTA DOS ITENS'!$I174</f>
        <v>10860950-2917-0017-IMOB/IMP-#</v>
      </c>
      <c r="AA174" s="59" t="str">
        <f t="array" ref="AA174">INDEX('RESUMO - LOTES E VMA'!$M$3:$M$181,MATCH('LISTA DOS ITENS'!$D174,'RESUMO - LOTES E VMA'!$A$3:$A$181,0))</f>
        <v>Para Leilão</v>
      </c>
      <c r="AB174" s="60">
        <f t="array" ref="AB174">INDEX('RESUMO - LOTES E VMA'!$J$3:$J$181,MATCH('LISTA DOS ITENS'!$D174,'RESUMO - LOTES E VMA'!$A$3:$A$181,0))</f>
        <v>0.06540728053</v>
      </c>
      <c r="AC174" s="29" t="str">
        <f t="array" ref="AC174">INDEX('RESUMO - LOTES E VMA'!$L$3:$L$181,MATCH('LISTA DOS ITENS'!$D174,'RESUMO - LOTES E VMA'!$A$3:$A$181,0))</f>
        <v>1% do Valor de Comparação do VMA</v>
      </c>
      <c r="AD174" s="53" t="str">
        <f>VLOOKUP(Tabela1[[#This Row],[Índice]],[1]Planilha1!$A:$A,1,0)</f>
        <v>#ERROR!</v>
      </c>
    </row>
    <row r="175" ht="15.75" customHeight="1">
      <c r="A175" s="52">
        <v>241926.0</v>
      </c>
      <c r="B175" s="53" t="s">
        <v>154</v>
      </c>
      <c r="C175" s="53" t="s">
        <v>107</v>
      </c>
      <c r="D175" s="22">
        <v>206001.0</v>
      </c>
      <c r="E175" s="53" t="s">
        <v>47</v>
      </c>
      <c r="F175" s="54">
        <v>1.1489196E7</v>
      </c>
      <c r="G175" s="53" t="s">
        <v>235</v>
      </c>
      <c r="H175" s="55">
        <v>2917.0</v>
      </c>
      <c r="I175" s="55" t="s">
        <v>49</v>
      </c>
      <c r="J175" s="55" t="s">
        <v>111</v>
      </c>
      <c r="K175" s="53" t="s">
        <v>80</v>
      </c>
      <c r="L175" s="53"/>
      <c r="M175" s="53">
        <v>1.0</v>
      </c>
      <c r="N175" s="53"/>
      <c r="O175" s="25">
        <v>9709.3</v>
      </c>
      <c r="P175" s="25">
        <f>'LISTA DOS ITENS'!$O175*'LISTA DOS ITENS'!$M175</f>
        <v>9709.3</v>
      </c>
      <c r="Q175" s="25">
        <v>9709.3</v>
      </c>
      <c r="R175" s="25">
        <f>'LISTA DOS ITENS'!$Q175*'LISTA DOS ITENS'!$M175</f>
        <v>9709.3</v>
      </c>
      <c r="S175" s="56">
        <f>IF('LISTA DOS ITENS'!$P175&gt;'LISTA DOS ITENS'!$R175,'LISTA DOS ITENS'!$P175,'LISTA DOS ITENS'!$R175)</f>
        <v>9709.3</v>
      </c>
      <c r="T175" s="25">
        <v>722.1589</v>
      </c>
      <c r="U175" s="25">
        <f>'LISTA DOS ITENS'!$T175*'LISTA DOS ITENS'!$M175</f>
        <v>722.1589</v>
      </c>
      <c r="V175" s="56">
        <f t="array" ref="V175">INDEX('RESUMO - LOTES E VMA'!$F$3:$F$181,MATCH('LISTA DOS ITENS'!$D175,'RESUMO - LOTES E VMA'!$A$3:$A$181,0))</f>
        <v>3801877.615</v>
      </c>
      <c r="W175" s="57">
        <f>'LISTA DOS ITENS'!$U175/'LISTA DOS ITENS'!$V175</f>
        <v>0.0001899479607</v>
      </c>
      <c r="X175" s="53" t="s">
        <v>53</v>
      </c>
      <c r="Y175" s="53" t="s">
        <v>118</v>
      </c>
      <c r="Z175" s="58" t="str">
        <f>'LISTA DOS ITENS'!$F175&amp;"-"&amp;'LISTA DOS ITENS'!$H175&amp;"-"&amp;'LISTA DOS ITENS'!$J175&amp;"-"&amp;'LISTA DOS ITENS'!$K175&amp;"-"&amp;'LISTA DOS ITENS'!$I175</f>
        <v>11489196-2917-A017-IMOB/NAC-#</v>
      </c>
      <c r="AA175" s="59" t="str">
        <f t="array" ref="AA175">INDEX('RESUMO - LOTES E VMA'!$M$3:$M$181,MATCH('LISTA DOS ITENS'!$D175,'RESUMO - LOTES E VMA'!$A$3:$A$181,0))</f>
        <v>Para Leilão</v>
      </c>
      <c r="AB175" s="60">
        <f t="array" ref="AB175">INDEX('RESUMO - LOTES E VMA'!$J$3:$J$181,MATCH('LISTA DOS ITENS'!$D175,'RESUMO - LOTES E VMA'!$A$3:$A$181,0))</f>
        <v>0.06540728053</v>
      </c>
      <c r="AC175" s="29" t="str">
        <f t="array" ref="AC175">INDEX('RESUMO - LOTES E VMA'!$L$3:$L$181,MATCH('LISTA DOS ITENS'!$D175,'RESUMO - LOTES E VMA'!$A$3:$A$181,0))</f>
        <v>1% do Valor de Comparação do VMA</v>
      </c>
      <c r="AD175" s="53" t="str">
        <f>VLOOKUP(Tabela1[[#This Row],[Índice]],[1]Planilha1!$A:$A,1,0)</f>
        <v>#ERROR!</v>
      </c>
    </row>
    <row r="176" ht="15.75" customHeight="1">
      <c r="A176" s="52">
        <v>241927.0</v>
      </c>
      <c r="B176" s="53" t="s">
        <v>154</v>
      </c>
      <c r="C176" s="53" t="s">
        <v>107</v>
      </c>
      <c r="D176" s="22">
        <v>206001.0</v>
      </c>
      <c r="E176" s="53" t="s">
        <v>47</v>
      </c>
      <c r="F176" s="54">
        <v>1.0820134E7</v>
      </c>
      <c r="G176" s="53" t="s">
        <v>232</v>
      </c>
      <c r="H176" s="55">
        <v>2917.0</v>
      </c>
      <c r="I176" s="55" t="s">
        <v>49</v>
      </c>
      <c r="J176" s="55" t="s">
        <v>111</v>
      </c>
      <c r="K176" s="53" t="s">
        <v>57</v>
      </c>
      <c r="L176" s="53"/>
      <c r="M176" s="53">
        <v>1.0</v>
      </c>
      <c r="N176" s="53"/>
      <c r="O176" s="25">
        <v>8547.91</v>
      </c>
      <c r="P176" s="25">
        <f>'LISTA DOS ITENS'!$O176*'LISTA DOS ITENS'!$M176</f>
        <v>8547.91</v>
      </c>
      <c r="Q176" s="25">
        <v>19658.84</v>
      </c>
      <c r="R176" s="25">
        <f>'LISTA DOS ITENS'!$Q176*'LISTA DOS ITENS'!$M176</f>
        <v>19658.84</v>
      </c>
      <c r="S176" s="56">
        <f>IF('LISTA DOS ITENS'!$P176&gt;'LISTA DOS ITENS'!$R176,'LISTA DOS ITENS'!$P176,'LISTA DOS ITENS'!$R176)</f>
        <v>19658.84</v>
      </c>
      <c r="T176" s="25">
        <v>1290.4991</v>
      </c>
      <c r="U176" s="25">
        <f>'LISTA DOS ITENS'!$T176*'LISTA DOS ITENS'!$M176</f>
        <v>1290.4991</v>
      </c>
      <c r="V176" s="56">
        <f t="array" ref="V176">INDEX('RESUMO - LOTES E VMA'!$F$3:$F$181,MATCH('LISTA DOS ITENS'!$D176,'RESUMO - LOTES E VMA'!$A$3:$A$181,0))</f>
        <v>3801877.615</v>
      </c>
      <c r="W176" s="57">
        <f>'LISTA DOS ITENS'!$U176/'LISTA DOS ITENS'!$V176</f>
        <v>0.0003394373072</v>
      </c>
      <c r="X176" s="53" t="s">
        <v>53</v>
      </c>
      <c r="Y176" s="53" t="s">
        <v>118</v>
      </c>
      <c r="Z176" s="58" t="str">
        <f>'LISTA DOS ITENS'!$F176&amp;"-"&amp;'LISTA DOS ITENS'!$H176&amp;"-"&amp;'LISTA DOS ITENS'!$J176&amp;"-"&amp;'LISTA DOS ITENS'!$K176&amp;"-"&amp;'LISTA DOS ITENS'!$I176</f>
        <v>10820134-2917-A017-USADO-#</v>
      </c>
      <c r="AA176" s="59" t="str">
        <f t="array" ref="AA176">INDEX('RESUMO - LOTES E VMA'!$M$3:$M$181,MATCH('LISTA DOS ITENS'!$D176,'RESUMO - LOTES E VMA'!$A$3:$A$181,0))</f>
        <v>Para Leilão</v>
      </c>
      <c r="AB176" s="60">
        <f t="array" ref="AB176">INDEX('RESUMO - LOTES E VMA'!$J$3:$J$181,MATCH('LISTA DOS ITENS'!$D176,'RESUMO - LOTES E VMA'!$A$3:$A$181,0))</f>
        <v>0.06540728053</v>
      </c>
      <c r="AC176" s="29" t="str">
        <f t="array" ref="AC176">INDEX('RESUMO - LOTES E VMA'!$L$3:$L$181,MATCH('LISTA DOS ITENS'!$D176,'RESUMO - LOTES E VMA'!$A$3:$A$181,0))</f>
        <v>1% do Valor de Comparação do VMA</v>
      </c>
      <c r="AD176" s="53" t="str">
        <f>VLOOKUP(Tabela1[[#This Row],[Índice]],[1]Planilha1!$A:$A,1,0)</f>
        <v>#ERROR!</v>
      </c>
    </row>
    <row r="177" ht="15.75" customHeight="1">
      <c r="A177" s="52">
        <v>241928.0</v>
      </c>
      <c r="B177" s="53" t="s">
        <v>154</v>
      </c>
      <c r="C177" s="53" t="s">
        <v>107</v>
      </c>
      <c r="D177" s="22">
        <v>206001.0</v>
      </c>
      <c r="E177" s="53" t="s">
        <v>47</v>
      </c>
      <c r="F177" s="54">
        <v>1.0534418E7</v>
      </c>
      <c r="G177" s="53" t="s">
        <v>233</v>
      </c>
      <c r="H177" s="55">
        <v>2917.0</v>
      </c>
      <c r="I177" s="55" t="s">
        <v>49</v>
      </c>
      <c r="J177" s="55" t="s">
        <v>111</v>
      </c>
      <c r="K177" s="53" t="s">
        <v>57</v>
      </c>
      <c r="L177" s="53"/>
      <c r="M177" s="53">
        <v>1.0</v>
      </c>
      <c r="N177" s="53"/>
      <c r="O177" s="25">
        <v>7391.25</v>
      </c>
      <c r="P177" s="25">
        <f>'LISTA DOS ITENS'!$O177*'LISTA DOS ITENS'!$M177</f>
        <v>7391.25</v>
      </c>
      <c r="Q177" s="25">
        <v>3267.8192</v>
      </c>
      <c r="R177" s="25">
        <f>'LISTA DOS ITENS'!$Q177*'LISTA DOS ITENS'!$M177</f>
        <v>3267.8192</v>
      </c>
      <c r="S177" s="56">
        <f>IF('LISTA DOS ITENS'!$P177&gt;'LISTA DOS ITENS'!$R177,'LISTA DOS ITENS'!$P177,'LISTA DOS ITENS'!$R177)</f>
        <v>7391.25</v>
      </c>
      <c r="T177" s="25">
        <v>312.1378</v>
      </c>
      <c r="U177" s="25">
        <f>'LISTA DOS ITENS'!$T177*'LISTA DOS ITENS'!$M177</f>
        <v>312.1378</v>
      </c>
      <c r="V177" s="56">
        <f t="array" ref="V177">INDEX('RESUMO - LOTES E VMA'!$F$3:$F$181,MATCH('LISTA DOS ITENS'!$D177,'RESUMO - LOTES E VMA'!$A$3:$A$181,0))</f>
        <v>3801877.615</v>
      </c>
      <c r="W177" s="57">
        <f>'LISTA DOS ITENS'!$U177/'LISTA DOS ITENS'!$V177</f>
        <v>0.00008210095947</v>
      </c>
      <c r="X177" s="53" t="s">
        <v>53</v>
      </c>
      <c r="Y177" s="53" t="s">
        <v>118</v>
      </c>
      <c r="Z177" s="58" t="str">
        <f>'LISTA DOS ITENS'!$F177&amp;"-"&amp;'LISTA DOS ITENS'!$H177&amp;"-"&amp;'LISTA DOS ITENS'!$J177&amp;"-"&amp;'LISTA DOS ITENS'!$K177&amp;"-"&amp;'LISTA DOS ITENS'!$I177</f>
        <v>10534418-2917-A017-USADO-#</v>
      </c>
      <c r="AA177" s="59" t="str">
        <f t="array" ref="AA177">INDEX('RESUMO - LOTES E VMA'!$M$3:$M$181,MATCH('LISTA DOS ITENS'!$D177,'RESUMO - LOTES E VMA'!$A$3:$A$181,0))</f>
        <v>Para Leilão</v>
      </c>
      <c r="AB177" s="60">
        <f t="array" ref="AB177">INDEX('RESUMO - LOTES E VMA'!$J$3:$J$181,MATCH('LISTA DOS ITENS'!$D177,'RESUMO - LOTES E VMA'!$A$3:$A$181,0))</f>
        <v>0.06540728053</v>
      </c>
      <c r="AC177" s="29" t="str">
        <f t="array" ref="AC177">INDEX('RESUMO - LOTES E VMA'!$L$3:$L$181,MATCH('LISTA DOS ITENS'!$D177,'RESUMO - LOTES E VMA'!$A$3:$A$181,0))</f>
        <v>1% do Valor de Comparação do VMA</v>
      </c>
      <c r="AD177" s="53" t="str">
        <f>VLOOKUP(Tabela1[[#This Row],[Índice]],[1]Planilha1!$A:$A,1,0)</f>
        <v>#ERROR!</v>
      </c>
    </row>
    <row r="178" ht="15.75" customHeight="1">
      <c r="A178" s="52">
        <v>241929.0</v>
      </c>
      <c r="B178" s="53" t="s">
        <v>154</v>
      </c>
      <c r="C178" s="53" t="s">
        <v>107</v>
      </c>
      <c r="D178" s="22">
        <v>206001.0</v>
      </c>
      <c r="E178" s="53" t="s">
        <v>47</v>
      </c>
      <c r="F178" s="54">
        <v>1.067578E7</v>
      </c>
      <c r="G178" s="53" t="s">
        <v>236</v>
      </c>
      <c r="H178" s="55">
        <v>2917.0</v>
      </c>
      <c r="I178" s="55" t="s">
        <v>49</v>
      </c>
      <c r="J178" s="55" t="s">
        <v>111</v>
      </c>
      <c r="K178" s="53" t="s">
        <v>200</v>
      </c>
      <c r="L178" s="53"/>
      <c r="M178" s="53">
        <v>4.0</v>
      </c>
      <c r="N178" s="53"/>
      <c r="O178" s="25">
        <v>1729.5575</v>
      </c>
      <c r="P178" s="25">
        <f>'LISTA DOS ITENS'!$O178*'LISTA DOS ITENS'!$M178</f>
        <v>6918.23</v>
      </c>
      <c r="Q178" s="25">
        <v>29914.21</v>
      </c>
      <c r="R178" s="25">
        <f>'LISTA DOS ITENS'!$Q178*'LISTA DOS ITENS'!$M178</f>
        <v>119656.84</v>
      </c>
      <c r="S178" s="56">
        <f>IF('LISTA DOS ITENS'!$P178&gt;'LISTA DOS ITENS'!$R178,'LISTA DOS ITENS'!$P178,'LISTA DOS ITENS'!$R178)</f>
        <v>119656.84</v>
      </c>
      <c r="T178" s="25">
        <v>1963.71</v>
      </c>
      <c r="U178" s="25">
        <f>'LISTA DOS ITENS'!$T178*'LISTA DOS ITENS'!$M178</f>
        <v>7854.84</v>
      </c>
      <c r="V178" s="56">
        <f t="array" ref="V178">INDEX('RESUMO - LOTES E VMA'!$F$3:$F$181,MATCH('LISTA DOS ITENS'!$D178,'RESUMO - LOTES E VMA'!$A$3:$A$181,0))</f>
        <v>3801877.615</v>
      </c>
      <c r="W178" s="57">
        <f>'LISTA DOS ITENS'!$U178/'LISTA DOS ITENS'!$V178</f>
        <v>0.002066042307</v>
      </c>
      <c r="X178" s="53" t="s">
        <v>53</v>
      </c>
      <c r="Y178" s="53" t="s">
        <v>118</v>
      </c>
      <c r="Z178" s="58" t="str">
        <f>'LISTA DOS ITENS'!$F178&amp;"-"&amp;'LISTA DOS ITENS'!$H178&amp;"-"&amp;'LISTA DOS ITENS'!$J178&amp;"-"&amp;'LISTA DOS ITENS'!$K178&amp;"-"&amp;'LISTA DOS ITENS'!$I178</f>
        <v>10675780-2917-A017-CLASS 2-#</v>
      </c>
      <c r="AA178" s="59" t="str">
        <f t="array" ref="AA178">INDEX('RESUMO - LOTES E VMA'!$M$3:$M$181,MATCH('LISTA DOS ITENS'!$D178,'RESUMO - LOTES E VMA'!$A$3:$A$181,0))</f>
        <v>Para Leilão</v>
      </c>
      <c r="AB178" s="60">
        <f t="array" ref="AB178">INDEX('RESUMO - LOTES E VMA'!$J$3:$J$181,MATCH('LISTA DOS ITENS'!$D178,'RESUMO - LOTES E VMA'!$A$3:$A$181,0))</f>
        <v>0.06540728053</v>
      </c>
      <c r="AC178" s="29" t="str">
        <f t="array" ref="AC178">INDEX('RESUMO - LOTES E VMA'!$L$3:$L$181,MATCH('LISTA DOS ITENS'!$D178,'RESUMO - LOTES E VMA'!$A$3:$A$181,0))</f>
        <v>1% do Valor de Comparação do VMA</v>
      </c>
      <c r="AD178" s="53" t="str">
        <f>VLOOKUP(Tabela1[[#This Row],[Índice]],[1]Planilha1!$A:$A,1,0)</f>
        <v>#ERROR!</v>
      </c>
    </row>
    <row r="179" ht="15.75" customHeight="1">
      <c r="A179" s="52">
        <v>241930.0</v>
      </c>
      <c r="B179" s="53" t="s">
        <v>154</v>
      </c>
      <c r="C179" s="53" t="s">
        <v>107</v>
      </c>
      <c r="D179" s="22">
        <v>206001.0</v>
      </c>
      <c r="E179" s="53" t="s">
        <v>47</v>
      </c>
      <c r="F179" s="54">
        <v>1.1530602E7</v>
      </c>
      <c r="G179" s="53" t="s">
        <v>233</v>
      </c>
      <c r="H179" s="55">
        <v>2917.0</v>
      </c>
      <c r="I179" s="55" t="s">
        <v>49</v>
      </c>
      <c r="J179" s="55" t="s">
        <v>56</v>
      </c>
      <c r="K179" s="53" t="s">
        <v>80</v>
      </c>
      <c r="L179" s="53"/>
      <c r="M179" s="53">
        <v>1.0</v>
      </c>
      <c r="N179" s="53"/>
      <c r="O179" s="25">
        <v>5732.69</v>
      </c>
      <c r="P179" s="25">
        <f>'LISTA DOS ITENS'!$O179*'LISTA DOS ITENS'!$M179</f>
        <v>5732.69</v>
      </c>
      <c r="Q179" s="25">
        <v>5732.69</v>
      </c>
      <c r="R179" s="25">
        <f>'LISTA DOS ITENS'!$Q179*'LISTA DOS ITENS'!$M179</f>
        <v>5732.69</v>
      </c>
      <c r="S179" s="56">
        <f>IF('LISTA DOS ITENS'!$P179&gt;'LISTA DOS ITENS'!$R179,'LISTA DOS ITENS'!$P179,'LISTA DOS ITENS'!$R179)</f>
        <v>5732.69</v>
      </c>
      <c r="T179" s="25">
        <v>376.3209</v>
      </c>
      <c r="U179" s="25">
        <f>'LISTA DOS ITENS'!$T179*'LISTA DOS ITENS'!$M179</f>
        <v>376.3209</v>
      </c>
      <c r="V179" s="56">
        <f t="array" ref="V179">INDEX('RESUMO - LOTES E VMA'!$F$3:$F$181,MATCH('LISTA DOS ITENS'!$D179,'RESUMO - LOTES E VMA'!$A$3:$A$181,0))</f>
        <v>3801877.615</v>
      </c>
      <c r="W179" s="57">
        <f>'LISTA DOS ITENS'!$U179/'LISTA DOS ITENS'!$V179</f>
        <v>0.00009898290742</v>
      </c>
      <c r="X179" s="53" t="s">
        <v>53</v>
      </c>
      <c r="Y179" s="53" t="s">
        <v>118</v>
      </c>
      <c r="Z179" s="58" t="str">
        <f>'LISTA DOS ITENS'!$F179&amp;"-"&amp;'LISTA DOS ITENS'!$H179&amp;"-"&amp;'LISTA DOS ITENS'!$J179&amp;"-"&amp;'LISTA DOS ITENS'!$K179&amp;"-"&amp;'LISTA DOS ITENS'!$I179</f>
        <v>11530602-2917-0017-IMOB/NAC-#</v>
      </c>
      <c r="AA179" s="59" t="str">
        <f t="array" ref="AA179">INDEX('RESUMO - LOTES E VMA'!$M$3:$M$181,MATCH('LISTA DOS ITENS'!$D179,'RESUMO - LOTES E VMA'!$A$3:$A$181,0))</f>
        <v>Para Leilão</v>
      </c>
      <c r="AB179" s="60">
        <f t="array" ref="AB179">INDEX('RESUMO - LOTES E VMA'!$J$3:$J$181,MATCH('LISTA DOS ITENS'!$D179,'RESUMO - LOTES E VMA'!$A$3:$A$181,0))</f>
        <v>0.06540728053</v>
      </c>
      <c r="AC179" s="29" t="str">
        <f t="array" ref="AC179">INDEX('RESUMO - LOTES E VMA'!$L$3:$L$181,MATCH('LISTA DOS ITENS'!$D179,'RESUMO - LOTES E VMA'!$A$3:$A$181,0))</f>
        <v>1% do Valor de Comparação do VMA</v>
      </c>
      <c r="AD179" s="53" t="str">
        <f>VLOOKUP(Tabela1[[#This Row],[Índice]],[1]Planilha1!$A:$A,1,0)</f>
        <v>#ERROR!</v>
      </c>
    </row>
    <row r="180" ht="15.75" customHeight="1">
      <c r="A180" s="52">
        <v>241931.0</v>
      </c>
      <c r="B180" s="53" t="s">
        <v>154</v>
      </c>
      <c r="C180" s="53" t="s">
        <v>107</v>
      </c>
      <c r="D180" s="22">
        <v>206001.0</v>
      </c>
      <c r="E180" s="53" t="s">
        <v>47</v>
      </c>
      <c r="F180" s="54">
        <v>1.1258585E7</v>
      </c>
      <c r="G180" s="53" t="s">
        <v>237</v>
      </c>
      <c r="H180" s="55">
        <v>2917.0</v>
      </c>
      <c r="I180" s="55" t="s">
        <v>49</v>
      </c>
      <c r="J180" s="55" t="s">
        <v>111</v>
      </c>
      <c r="K180" s="53" t="s">
        <v>57</v>
      </c>
      <c r="L180" s="53"/>
      <c r="M180" s="53">
        <v>1.0</v>
      </c>
      <c r="N180" s="53"/>
      <c r="O180" s="25">
        <v>3884.7</v>
      </c>
      <c r="P180" s="25">
        <f>'LISTA DOS ITENS'!$O180*'LISTA DOS ITENS'!$M180</f>
        <v>3884.7</v>
      </c>
      <c r="Q180" s="25">
        <v>5358.7506</v>
      </c>
      <c r="R180" s="25">
        <f>'LISTA DOS ITENS'!$Q180*'LISTA DOS ITENS'!$M180</f>
        <v>5358.7506</v>
      </c>
      <c r="S180" s="56">
        <f>IF('LISTA DOS ITENS'!$P180&gt;'LISTA DOS ITENS'!$R180,'LISTA DOS ITENS'!$P180,'LISTA DOS ITENS'!$R180)</f>
        <v>5358.7506</v>
      </c>
      <c r="T180" s="25">
        <v>285.286</v>
      </c>
      <c r="U180" s="25">
        <f>'LISTA DOS ITENS'!$T180*'LISTA DOS ITENS'!$M180</f>
        <v>285.286</v>
      </c>
      <c r="V180" s="56">
        <f t="array" ref="V180">INDEX('RESUMO - LOTES E VMA'!$F$3:$F$181,MATCH('LISTA DOS ITENS'!$D180,'RESUMO - LOTES E VMA'!$A$3:$A$181,0))</f>
        <v>3801877.615</v>
      </c>
      <c r="W180" s="57">
        <f>'LISTA DOS ITENS'!$U180/'LISTA DOS ITENS'!$V180</f>
        <v>0.00007503818609</v>
      </c>
      <c r="X180" s="53" t="s">
        <v>53</v>
      </c>
      <c r="Y180" s="53" t="s">
        <v>118</v>
      </c>
      <c r="Z180" s="58" t="str">
        <f>'LISTA DOS ITENS'!$F180&amp;"-"&amp;'LISTA DOS ITENS'!$H180&amp;"-"&amp;'LISTA DOS ITENS'!$J180&amp;"-"&amp;'LISTA DOS ITENS'!$K180&amp;"-"&amp;'LISTA DOS ITENS'!$I180</f>
        <v>11258585-2917-A017-USADO-#</v>
      </c>
      <c r="AA180" s="59" t="str">
        <f t="array" ref="AA180">INDEX('RESUMO - LOTES E VMA'!$M$3:$M$181,MATCH('LISTA DOS ITENS'!$D180,'RESUMO - LOTES E VMA'!$A$3:$A$181,0))</f>
        <v>Para Leilão</v>
      </c>
      <c r="AB180" s="60">
        <f t="array" ref="AB180">INDEX('RESUMO - LOTES E VMA'!$J$3:$J$181,MATCH('LISTA DOS ITENS'!$D180,'RESUMO - LOTES E VMA'!$A$3:$A$181,0))</f>
        <v>0.06540728053</v>
      </c>
      <c r="AC180" s="29" t="str">
        <f t="array" ref="AC180">INDEX('RESUMO - LOTES E VMA'!$L$3:$L$181,MATCH('LISTA DOS ITENS'!$D180,'RESUMO - LOTES E VMA'!$A$3:$A$181,0))</f>
        <v>1% do Valor de Comparação do VMA</v>
      </c>
      <c r="AD180" s="53" t="str">
        <f>VLOOKUP(Tabela1[[#This Row],[Índice]],[1]Planilha1!$A:$A,1,0)</f>
        <v>#ERROR!</v>
      </c>
    </row>
    <row r="181" ht="15.75" customHeight="1">
      <c r="A181" s="52">
        <v>241932.0</v>
      </c>
      <c r="B181" s="53" t="s">
        <v>154</v>
      </c>
      <c r="C181" s="53" t="s">
        <v>107</v>
      </c>
      <c r="D181" s="22">
        <v>206001.0</v>
      </c>
      <c r="E181" s="53" t="s">
        <v>47</v>
      </c>
      <c r="F181" s="54">
        <v>1.0325922E7</v>
      </c>
      <c r="G181" s="53" t="s">
        <v>238</v>
      </c>
      <c r="H181" s="55">
        <v>2917.0</v>
      </c>
      <c r="I181" s="55" t="s">
        <v>49</v>
      </c>
      <c r="J181" s="55" t="s">
        <v>111</v>
      </c>
      <c r="K181" s="53" t="s">
        <v>73</v>
      </c>
      <c r="L181" s="53"/>
      <c r="M181" s="53">
        <v>2.0</v>
      </c>
      <c r="N181" s="53"/>
      <c r="O181" s="25">
        <v>2761.52</v>
      </c>
      <c r="P181" s="25">
        <f>'LISTA DOS ITENS'!$O181*'LISTA DOS ITENS'!$M181</f>
        <v>5523.04</v>
      </c>
      <c r="Q181" s="25">
        <v>633010.0</v>
      </c>
      <c r="R181" s="25">
        <f>'LISTA DOS ITENS'!$Q181*'LISTA DOS ITENS'!$M181</f>
        <v>1266020</v>
      </c>
      <c r="S181" s="56">
        <f>IF('LISTA DOS ITENS'!$P181&gt;'LISTA DOS ITENS'!$R181,'LISTA DOS ITENS'!$P181,'LISTA DOS ITENS'!$R181)</f>
        <v>1266020</v>
      </c>
      <c r="T181" s="25">
        <v>41553.7665</v>
      </c>
      <c r="U181" s="25">
        <f>'LISTA DOS ITENS'!$T181*'LISTA DOS ITENS'!$M181</f>
        <v>83107.533</v>
      </c>
      <c r="V181" s="56">
        <f t="array" ref="V181">INDEX('RESUMO - LOTES E VMA'!$F$3:$F$181,MATCH('LISTA DOS ITENS'!$D181,'RESUMO - LOTES E VMA'!$A$3:$A$181,0))</f>
        <v>3801877.615</v>
      </c>
      <c r="W181" s="57">
        <f>'LISTA DOS ITENS'!$U181/'LISTA DOS ITENS'!$V181</f>
        <v>0.02185960239</v>
      </c>
      <c r="X181" s="53" t="s">
        <v>53</v>
      </c>
      <c r="Y181" s="53" t="s">
        <v>118</v>
      </c>
      <c r="Z181" s="58" t="str">
        <f>'LISTA DOS ITENS'!$F181&amp;"-"&amp;'LISTA DOS ITENS'!$H181&amp;"-"&amp;'LISTA DOS ITENS'!$J181&amp;"-"&amp;'LISTA DOS ITENS'!$K181&amp;"-"&amp;'LISTA DOS ITENS'!$I181</f>
        <v>10325922-2917-A017-CONS/NAC-#</v>
      </c>
      <c r="AA181" s="59" t="str">
        <f t="array" ref="AA181">INDEX('RESUMO - LOTES E VMA'!$M$3:$M$181,MATCH('LISTA DOS ITENS'!$D181,'RESUMO - LOTES E VMA'!$A$3:$A$181,0))</f>
        <v>Para Leilão</v>
      </c>
      <c r="AB181" s="60">
        <f t="array" ref="AB181">INDEX('RESUMO - LOTES E VMA'!$J$3:$J$181,MATCH('LISTA DOS ITENS'!$D181,'RESUMO - LOTES E VMA'!$A$3:$A$181,0))</f>
        <v>0.06540728053</v>
      </c>
      <c r="AC181" s="29" t="str">
        <f t="array" ref="AC181">INDEX('RESUMO - LOTES E VMA'!$L$3:$L$181,MATCH('LISTA DOS ITENS'!$D181,'RESUMO - LOTES E VMA'!$A$3:$A$181,0))</f>
        <v>1% do Valor de Comparação do VMA</v>
      </c>
      <c r="AD181" s="53" t="str">
        <f>VLOOKUP(Tabela1[[#This Row],[Índice]],[1]Planilha1!$A:$A,1,0)</f>
        <v>#ERROR!</v>
      </c>
    </row>
    <row r="182" ht="15.75" customHeight="1">
      <c r="A182" s="52">
        <v>241933.0</v>
      </c>
      <c r="B182" s="53" t="s">
        <v>154</v>
      </c>
      <c r="C182" s="53" t="s">
        <v>107</v>
      </c>
      <c r="D182" s="22">
        <v>206001.0</v>
      </c>
      <c r="E182" s="53" t="s">
        <v>47</v>
      </c>
      <c r="F182" s="54">
        <v>1.0985181E7</v>
      </c>
      <c r="G182" s="53" t="s">
        <v>239</v>
      </c>
      <c r="H182" s="55">
        <v>2917.0</v>
      </c>
      <c r="I182" s="55" t="s">
        <v>49</v>
      </c>
      <c r="J182" s="55" t="s">
        <v>111</v>
      </c>
      <c r="K182" s="53" t="s">
        <v>57</v>
      </c>
      <c r="L182" s="53"/>
      <c r="M182" s="53">
        <v>25.0</v>
      </c>
      <c r="N182" s="53"/>
      <c r="O182" s="25">
        <v>149.6964</v>
      </c>
      <c r="P182" s="25">
        <f>'LISTA DOS ITENS'!$O182*'LISTA DOS ITENS'!$M182</f>
        <v>3742.41</v>
      </c>
      <c r="Q182" s="25">
        <v>149.7</v>
      </c>
      <c r="R182" s="25">
        <f>'LISTA DOS ITENS'!$Q182*'LISTA DOS ITENS'!$M182</f>
        <v>3742.5</v>
      </c>
      <c r="S182" s="56">
        <f>IF('LISTA DOS ITENS'!$P182&gt;'LISTA DOS ITENS'!$R182,'LISTA DOS ITENS'!$P182,'LISTA DOS ITENS'!$R182)</f>
        <v>3742.5</v>
      </c>
      <c r="T182" s="25">
        <v>9.827</v>
      </c>
      <c r="U182" s="25">
        <f>'LISTA DOS ITENS'!$T182*'LISTA DOS ITENS'!$M182</f>
        <v>245.675</v>
      </c>
      <c r="V182" s="56">
        <f t="array" ref="V182">INDEX('RESUMO - LOTES E VMA'!$F$3:$F$181,MATCH('LISTA DOS ITENS'!$D182,'RESUMO - LOTES E VMA'!$A$3:$A$181,0))</f>
        <v>3801877.615</v>
      </c>
      <c r="W182" s="57">
        <f>'LISTA DOS ITENS'!$U182/'LISTA DOS ITENS'!$V182</f>
        <v>0.00006461938675</v>
      </c>
      <c r="X182" s="53" t="s">
        <v>53</v>
      </c>
      <c r="Y182" s="53" t="s">
        <v>118</v>
      </c>
      <c r="Z182" s="58" t="str">
        <f>'LISTA DOS ITENS'!$F182&amp;"-"&amp;'LISTA DOS ITENS'!$H182&amp;"-"&amp;'LISTA DOS ITENS'!$J182&amp;"-"&amp;'LISTA DOS ITENS'!$K182&amp;"-"&amp;'LISTA DOS ITENS'!$I182</f>
        <v>10985181-2917-A017-USADO-#</v>
      </c>
      <c r="AA182" s="59" t="str">
        <f t="array" ref="AA182">INDEX('RESUMO - LOTES E VMA'!$M$3:$M$181,MATCH('LISTA DOS ITENS'!$D182,'RESUMO - LOTES E VMA'!$A$3:$A$181,0))</f>
        <v>Para Leilão</v>
      </c>
      <c r="AB182" s="60">
        <f t="array" ref="AB182">INDEX('RESUMO - LOTES E VMA'!$J$3:$J$181,MATCH('LISTA DOS ITENS'!$D182,'RESUMO - LOTES E VMA'!$A$3:$A$181,0))</f>
        <v>0.06540728053</v>
      </c>
      <c r="AC182" s="29" t="str">
        <f t="array" ref="AC182">INDEX('RESUMO - LOTES E VMA'!$L$3:$L$181,MATCH('LISTA DOS ITENS'!$D182,'RESUMO - LOTES E VMA'!$A$3:$A$181,0))</f>
        <v>1% do Valor de Comparação do VMA</v>
      </c>
      <c r="AD182" s="53" t="str">
        <f>VLOOKUP(Tabela1[[#This Row],[Índice]],[1]Planilha1!$A:$A,1,0)</f>
        <v>#ERROR!</v>
      </c>
    </row>
    <row r="183" ht="15.75" customHeight="1">
      <c r="A183" s="52">
        <v>241934.0</v>
      </c>
      <c r="B183" s="53" t="s">
        <v>154</v>
      </c>
      <c r="C183" s="53" t="s">
        <v>107</v>
      </c>
      <c r="D183" s="22">
        <v>206001.0</v>
      </c>
      <c r="E183" s="53" t="s">
        <v>47</v>
      </c>
      <c r="F183" s="54">
        <v>1.0985177E7</v>
      </c>
      <c r="G183" s="53" t="s">
        <v>240</v>
      </c>
      <c r="H183" s="55">
        <v>2917.0</v>
      </c>
      <c r="I183" s="55" t="s">
        <v>49</v>
      </c>
      <c r="J183" s="55" t="s">
        <v>111</v>
      </c>
      <c r="K183" s="53" t="s">
        <v>57</v>
      </c>
      <c r="L183" s="53"/>
      <c r="M183" s="53">
        <v>21.0</v>
      </c>
      <c r="N183" s="53"/>
      <c r="O183" s="25">
        <v>149.6967</v>
      </c>
      <c r="P183" s="25">
        <f>'LISTA DOS ITENS'!$O183*'LISTA DOS ITENS'!$M183</f>
        <v>3143.6307</v>
      </c>
      <c r="Q183" s="25">
        <v>149.7</v>
      </c>
      <c r="R183" s="25">
        <f>'LISTA DOS ITENS'!$Q183*'LISTA DOS ITENS'!$M183</f>
        <v>3143.7</v>
      </c>
      <c r="S183" s="56">
        <f>IF('LISTA DOS ITENS'!$P183&gt;'LISTA DOS ITENS'!$R183,'LISTA DOS ITENS'!$P183,'LISTA DOS ITENS'!$R183)</f>
        <v>3143.7</v>
      </c>
      <c r="T183" s="25">
        <v>9.827</v>
      </c>
      <c r="U183" s="25">
        <f>'LISTA DOS ITENS'!$T183*'LISTA DOS ITENS'!$M183</f>
        <v>206.367</v>
      </c>
      <c r="V183" s="56">
        <f t="array" ref="V183">INDEX('RESUMO - LOTES E VMA'!$F$3:$F$181,MATCH('LISTA DOS ITENS'!$D183,'RESUMO - LOTES E VMA'!$A$3:$A$181,0))</f>
        <v>3801877.615</v>
      </c>
      <c r="W183" s="57">
        <f>'LISTA DOS ITENS'!$U183/'LISTA DOS ITENS'!$V183</f>
        <v>0.00005428028487</v>
      </c>
      <c r="X183" s="53" t="s">
        <v>53</v>
      </c>
      <c r="Y183" s="53" t="s">
        <v>118</v>
      </c>
      <c r="Z183" s="58" t="str">
        <f>'LISTA DOS ITENS'!$F183&amp;"-"&amp;'LISTA DOS ITENS'!$H183&amp;"-"&amp;'LISTA DOS ITENS'!$J183&amp;"-"&amp;'LISTA DOS ITENS'!$K183&amp;"-"&amp;'LISTA DOS ITENS'!$I183</f>
        <v>10985177-2917-A017-USADO-#</v>
      </c>
      <c r="AA183" s="59" t="str">
        <f t="array" ref="AA183">INDEX('RESUMO - LOTES E VMA'!$M$3:$M$181,MATCH('LISTA DOS ITENS'!$D183,'RESUMO - LOTES E VMA'!$A$3:$A$181,0))</f>
        <v>Para Leilão</v>
      </c>
      <c r="AB183" s="60">
        <f t="array" ref="AB183">INDEX('RESUMO - LOTES E VMA'!$J$3:$J$181,MATCH('LISTA DOS ITENS'!$D183,'RESUMO - LOTES E VMA'!$A$3:$A$181,0))</f>
        <v>0.06540728053</v>
      </c>
      <c r="AC183" s="29" t="str">
        <f t="array" ref="AC183">INDEX('RESUMO - LOTES E VMA'!$L$3:$L$181,MATCH('LISTA DOS ITENS'!$D183,'RESUMO - LOTES E VMA'!$A$3:$A$181,0))</f>
        <v>1% do Valor de Comparação do VMA</v>
      </c>
      <c r="AD183" s="53" t="str">
        <f>VLOOKUP(Tabela1[[#This Row],[Índice]],[1]Planilha1!$A:$A,1,0)</f>
        <v>#ERROR!</v>
      </c>
    </row>
    <row r="184" ht="15.75" customHeight="1">
      <c r="A184" s="52">
        <v>241935.0</v>
      </c>
      <c r="B184" s="53" t="s">
        <v>154</v>
      </c>
      <c r="C184" s="53" t="s">
        <v>107</v>
      </c>
      <c r="D184" s="22">
        <v>206001.0</v>
      </c>
      <c r="E184" s="53" t="s">
        <v>47</v>
      </c>
      <c r="F184" s="54">
        <v>1.0865073E7</v>
      </c>
      <c r="G184" s="53" t="s">
        <v>241</v>
      </c>
      <c r="H184" s="55">
        <v>2917.0</v>
      </c>
      <c r="I184" s="55" t="s">
        <v>49</v>
      </c>
      <c r="J184" s="55" t="s">
        <v>111</v>
      </c>
      <c r="K184" s="53" t="s">
        <v>80</v>
      </c>
      <c r="L184" s="53"/>
      <c r="M184" s="53">
        <v>2.0</v>
      </c>
      <c r="N184" s="53"/>
      <c r="O184" s="25">
        <v>1201.255</v>
      </c>
      <c r="P184" s="25">
        <f>'LISTA DOS ITENS'!$O184*'LISTA DOS ITENS'!$M184</f>
        <v>2402.51</v>
      </c>
      <c r="Q184" s="25">
        <v>1201.26</v>
      </c>
      <c r="R184" s="25">
        <f>'LISTA DOS ITENS'!$Q184*'LISTA DOS ITENS'!$M184</f>
        <v>2402.52</v>
      </c>
      <c r="S184" s="56">
        <f>IF('LISTA DOS ITENS'!$P184&gt;'LISTA DOS ITENS'!$R184,'LISTA DOS ITENS'!$P184,'LISTA DOS ITENS'!$R184)</f>
        <v>2402.52</v>
      </c>
      <c r="T184" s="25">
        <v>78.8564</v>
      </c>
      <c r="U184" s="25">
        <f>'LISTA DOS ITENS'!$T184*'LISTA DOS ITENS'!$M184</f>
        <v>157.7128</v>
      </c>
      <c r="V184" s="56">
        <f t="array" ref="V184">INDEX('RESUMO - LOTES E VMA'!$F$3:$F$181,MATCH('LISTA DOS ITENS'!$D184,'RESUMO - LOTES E VMA'!$A$3:$A$181,0))</f>
        <v>3801877.615</v>
      </c>
      <c r="W184" s="57">
        <f>'LISTA DOS ITENS'!$U184/'LISTA DOS ITENS'!$V184</f>
        <v>0.00004148287135</v>
      </c>
      <c r="X184" s="53" t="s">
        <v>53</v>
      </c>
      <c r="Y184" s="53" t="s">
        <v>118</v>
      </c>
      <c r="Z184" s="58" t="str">
        <f>'LISTA DOS ITENS'!$F184&amp;"-"&amp;'LISTA DOS ITENS'!$H184&amp;"-"&amp;'LISTA DOS ITENS'!$J184&amp;"-"&amp;'LISTA DOS ITENS'!$K184&amp;"-"&amp;'LISTA DOS ITENS'!$I184</f>
        <v>10865073-2917-A017-IMOB/NAC-#</v>
      </c>
      <c r="AA184" s="59" t="str">
        <f t="array" ref="AA184">INDEX('RESUMO - LOTES E VMA'!$M$3:$M$181,MATCH('LISTA DOS ITENS'!$D184,'RESUMO - LOTES E VMA'!$A$3:$A$181,0))</f>
        <v>Para Leilão</v>
      </c>
      <c r="AB184" s="60">
        <f t="array" ref="AB184">INDEX('RESUMO - LOTES E VMA'!$J$3:$J$181,MATCH('LISTA DOS ITENS'!$D184,'RESUMO - LOTES E VMA'!$A$3:$A$181,0))</f>
        <v>0.06540728053</v>
      </c>
      <c r="AC184" s="29" t="str">
        <f t="array" ref="AC184">INDEX('RESUMO - LOTES E VMA'!$L$3:$L$181,MATCH('LISTA DOS ITENS'!$D184,'RESUMO - LOTES E VMA'!$A$3:$A$181,0))</f>
        <v>1% do Valor de Comparação do VMA</v>
      </c>
      <c r="AD184" s="53" t="str">
        <f>VLOOKUP(Tabela1[[#This Row],[Índice]],[1]Planilha1!$A:$A,1,0)</f>
        <v>#ERROR!</v>
      </c>
    </row>
    <row r="185" ht="15.75" customHeight="1">
      <c r="A185" s="52">
        <v>241936.0</v>
      </c>
      <c r="B185" s="53" t="s">
        <v>154</v>
      </c>
      <c r="C185" s="53" t="s">
        <v>107</v>
      </c>
      <c r="D185" s="22">
        <v>206001.0</v>
      </c>
      <c r="E185" s="53" t="s">
        <v>47</v>
      </c>
      <c r="F185" s="54">
        <v>1.0985721E7</v>
      </c>
      <c r="G185" s="53" t="s">
        <v>242</v>
      </c>
      <c r="H185" s="55">
        <v>2917.0</v>
      </c>
      <c r="I185" s="55" t="s">
        <v>49</v>
      </c>
      <c r="J185" s="55" t="s">
        <v>111</v>
      </c>
      <c r="K185" s="53" t="s">
        <v>57</v>
      </c>
      <c r="L185" s="53"/>
      <c r="M185" s="53">
        <v>29.0</v>
      </c>
      <c r="N185" s="53"/>
      <c r="O185" s="25">
        <v>62.9031</v>
      </c>
      <c r="P185" s="25">
        <f>'LISTA DOS ITENS'!$O185*'LISTA DOS ITENS'!$M185</f>
        <v>1824.1899</v>
      </c>
      <c r="Q185" s="25">
        <v>62.9</v>
      </c>
      <c r="R185" s="25">
        <f>'LISTA DOS ITENS'!$Q185*'LISTA DOS ITENS'!$M185</f>
        <v>1824.1</v>
      </c>
      <c r="S185" s="56">
        <f>IF('LISTA DOS ITENS'!$P185&gt;'LISTA DOS ITENS'!$R185,'LISTA DOS ITENS'!$P185,'LISTA DOS ITENS'!$R185)</f>
        <v>1824.1899</v>
      </c>
      <c r="T185" s="25">
        <v>4.1291</v>
      </c>
      <c r="U185" s="25">
        <f>'LISTA DOS ITENS'!$T185*'LISTA DOS ITENS'!$M185</f>
        <v>119.7439</v>
      </c>
      <c r="V185" s="56">
        <f t="array" ref="V185">INDEX('RESUMO - LOTES E VMA'!$F$3:$F$181,MATCH('LISTA DOS ITENS'!$D185,'RESUMO - LOTES E VMA'!$A$3:$A$181,0))</f>
        <v>3801877.615</v>
      </c>
      <c r="W185" s="57">
        <f>'LISTA DOS ITENS'!$U185/'LISTA DOS ITENS'!$V185</f>
        <v>0.00003149599017</v>
      </c>
      <c r="X185" s="53" t="s">
        <v>53</v>
      </c>
      <c r="Y185" s="53" t="s">
        <v>118</v>
      </c>
      <c r="Z185" s="58" t="str">
        <f>'LISTA DOS ITENS'!$F185&amp;"-"&amp;'LISTA DOS ITENS'!$H185&amp;"-"&amp;'LISTA DOS ITENS'!$J185&amp;"-"&amp;'LISTA DOS ITENS'!$K185&amp;"-"&amp;'LISTA DOS ITENS'!$I185</f>
        <v>10985721-2917-A017-USADO-#</v>
      </c>
      <c r="AA185" s="59" t="str">
        <f t="array" ref="AA185">INDEX('RESUMO - LOTES E VMA'!$M$3:$M$181,MATCH('LISTA DOS ITENS'!$D185,'RESUMO - LOTES E VMA'!$A$3:$A$181,0))</f>
        <v>Para Leilão</v>
      </c>
      <c r="AB185" s="60">
        <f t="array" ref="AB185">INDEX('RESUMO - LOTES E VMA'!$J$3:$J$181,MATCH('LISTA DOS ITENS'!$D185,'RESUMO - LOTES E VMA'!$A$3:$A$181,0))</f>
        <v>0.06540728053</v>
      </c>
      <c r="AC185" s="29" t="str">
        <f t="array" ref="AC185">INDEX('RESUMO - LOTES E VMA'!$L$3:$L$181,MATCH('LISTA DOS ITENS'!$D185,'RESUMO - LOTES E VMA'!$A$3:$A$181,0))</f>
        <v>1% do Valor de Comparação do VMA</v>
      </c>
      <c r="AD185" s="53" t="str">
        <f>VLOOKUP(Tabela1[[#This Row],[Índice]],[1]Planilha1!$A:$A,1,0)</f>
        <v>#ERROR!</v>
      </c>
    </row>
    <row r="186" ht="15.75" customHeight="1">
      <c r="A186" s="52">
        <v>241937.0</v>
      </c>
      <c r="B186" s="53" t="s">
        <v>154</v>
      </c>
      <c r="C186" s="53" t="s">
        <v>107</v>
      </c>
      <c r="D186" s="22">
        <v>206001.0</v>
      </c>
      <c r="E186" s="53" t="s">
        <v>47</v>
      </c>
      <c r="F186" s="54">
        <v>1.0984786E7</v>
      </c>
      <c r="G186" s="53" t="s">
        <v>243</v>
      </c>
      <c r="H186" s="55">
        <v>2917.0</v>
      </c>
      <c r="I186" s="55" t="s">
        <v>49</v>
      </c>
      <c r="J186" s="55" t="s">
        <v>111</v>
      </c>
      <c r="K186" s="53" t="s">
        <v>57</v>
      </c>
      <c r="L186" s="53"/>
      <c r="M186" s="53">
        <v>15.0</v>
      </c>
      <c r="N186" s="53"/>
      <c r="O186" s="25">
        <v>119.3187</v>
      </c>
      <c r="P186" s="25">
        <f>'LISTA DOS ITENS'!$O186*'LISTA DOS ITENS'!$M186</f>
        <v>1789.7805</v>
      </c>
      <c r="Q186" s="25">
        <v>800.0</v>
      </c>
      <c r="R186" s="25">
        <f>'LISTA DOS ITENS'!$Q186*'LISTA DOS ITENS'!$M186</f>
        <v>12000</v>
      </c>
      <c r="S186" s="56">
        <f>IF('LISTA DOS ITENS'!$P186&gt;'LISTA DOS ITENS'!$R186,'LISTA DOS ITENS'!$P186,'LISTA DOS ITENS'!$R186)</f>
        <v>12000</v>
      </c>
      <c r="T186" s="25">
        <v>52.5158</v>
      </c>
      <c r="U186" s="25">
        <f>'LISTA DOS ITENS'!$T186*'LISTA DOS ITENS'!$M186</f>
        <v>787.737</v>
      </c>
      <c r="V186" s="56">
        <f t="array" ref="V186">INDEX('RESUMO - LOTES E VMA'!$F$3:$F$181,MATCH('LISTA DOS ITENS'!$D186,'RESUMO - LOTES E VMA'!$A$3:$A$181,0))</f>
        <v>3801877.615</v>
      </c>
      <c r="W186" s="57">
        <f>'LISTA DOS ITENS'!$U186/'LISTA DOS ITENS'!$V186</f>
        <v>0.0002071968326</v>
      </c>
      <c r="X186" s="53" t="s">
        <v>53</v>
      </c>
      <c r="Y186" s="53" t="s">
        <v>118</v>
      </c>
      <c r="Z186" s="58" t="str">
        <f>'LISTA DOS ITENS'!$F186&amp;"-"&amp;'LISTA DOS ITENS'!$H186&amp;"-"&amp;'LISTA DOS ITENS'!$J186&amp;"-"&amp;'LISTA DOS ITENS'!$K186&amp;"-"&amp;'LISTA DOS ITENS'!$I186</f>
        <v>10984786-2917-A017-USADO-#</v>
      </c>
      <c r="AA186" s="59" t="str">
        <f t="array" ref="AA186">INDEX('RESUMO - LOTES E VMA'!$M$3:$M$181,MATCH('LISTA DOS ITENS'!$D186,'RESUMO - LOTES E VMA'!$A$3:$A$181,0))</f>
        <v>Para Leilão</v>
      </c>
      <c r="AB186" s="60">
        <f t="array" ref="AB186">INDEX('RESUMO - LOTES E VMA'!$J$3:$J$181,MATCH('LISTA DOS ITENS'!$D186,'RESUMO - LOTES E VMA'!$A$3:$A$181,0))</f>
        <v>0.06540728053</v>
      </c>
      <c r="AC186" s="29" t="str">
        <f t="array" ref="AC186">INDEX('RESUMO - LOTES E VMA'!$L$3:$L$181,MATCH('LISTA DOS ITENS'!$D186,'RESUMO - LOTES E VMA'!$A$3:$A$181,0))</f>
        <v>1% do Valor de Comparação do VMA</v>
      </c>
      <c r="AD186" s="53" t="str">
        <f>VLOOKUP(Tabela1[[#This Row],[Índice]],[1]Planilha1!$A:$A,1,0)</f>
        <v>#ERROR!</v>
      </c>
    </row>
    <row r="187" ht="15.75" customHeight="1">
      <c r="A187" s="52">
        <v>241938.0</v>
      </c>
      <c r="B187" s="53" t="s">
        <v>154</v>
      </c>
      <c r="C187" s="53" t="s">
        <v>107</v>
      </c>
      <c r="D187" s="22">
        <v>206001.0</v>
      </c>
      <c r="E187" s="53" t="s">
        <v>47</v>
      </c>
      <c r="F187" s="54">
        <v>1.0946361E7</v>
      </c>
      <c r="G187" s="53" t="s">
        <v>236</v>
      </c>
      <c r="H187" s="55">
        <v>2917.0</v>
      </c>
      <c r="I187" s="55" t="s">
        <v>49</v>
      </c>
      <c r="J187" s="55" t="s">
        <v>111</v>
      </c>
      <c r="K187" s="53" t="s">
        <v>224</v>
      </c>
      <c r="L187" s="53"/>
      <c r="M187" s="53">
        <v>195.0</v>
      </c>
      <c r="N187" s="53"/>
      <c r="O187" s="25">
        <v>6.8722</v>
      </c>
      <c r="P187" s="25">
        <f>'LISTA DOS ITENS'!$O187*'LISTA DOS ITENS'!$M187</f>
        <v>1340.079</v>
      </c>
      <c r="Q187" s="25">
        <v>21.17</v>
      </c>
      <c r="R187" s="25">
        <f>'LISTA DOS ITENS'!$Q187*'LISTA DOS ITENS'!$M187</f>
        <v>4128.15</v>
      </c>
      <c r="S187" s="56">
        <f>IF('LISTA DOS ITENS'!$P187&gt;'LISTA DOS ITENS'!$R187,'LISTA DOS ITENS'!$P187,'LISTA DOS ITENS'!$R187)</f>
        <v>4128.15</v>
      </c>
      <c r="T187" s="25">
        <v>1.3897</v>
      </c>
      <c r="U187" s="25">
        <f>'LISTA DOS ITENS'!$T187*'LISTA DOS ITENS'!$M187</f>
        <v>270.9915</v>
      </c>
      <c r="V187" s="56">
        <f t="array" ref="V187">INDEX('RESUMO - LOTES E VMA'!$F$3:$F$181,MATCH('LISTA DOS ITENS'!$D187,'RESUMO - LOTES E VMA'!$A$3:$A$181,0))</f>
        <v>3801877.615</v>
      </c>
      <c r="W187" s="57">
        <f>'LISTA DOS ITENS'!$U187/'LISTA DOS ITENS'!$V187</f>
        <v>0.00007127833334</v>
      </c>
      <c r="X187" s="53" t="s">
        <v>53</v>
      </c>
      <c r="Y187" s="53" t="s">
        <v>118</v>
      </c>
      <c r="Z187" s="58" t="str">
        <f>'LISTA DOS ITENS'!$F187&amp;"-"&amp;'LISTA DOS ITENS'!$H187&amp;"-"&amp;'LISTA DOS ITENS'!$J187&amp;"-"&amp;'LISTA DOS ITENS'!$K187&amp;"-"&amp;'LISTA DOS ITENS'!$I187</f>
        <v>10946361-2917-A017-CLASS 5-#</v>
      </c>
      <c r="AA187" s="59" t="str">
        <f t="array" ref="AA187">INDEX('RESUMO - LOTES E VMA'!$M$3:$M$181,MATCH('LISTA DOS ITENS'!$D187,'RESUMO - LOTES E VMA'!$A$3:$A$181,0))</f>
        <v>Para Leilão</v>
      </c>
      <c r="AB187" s="60">
        <f t="array" ref="AB187">INDEX('RESUMO - LOTES E VMA'!$J$3:$J$181,MATCH('LISTA DOS ITENS'!$D187,'RESUMO - LOTES E VMA'!$A$3:$A$181,0))</f>
        <v>0.06540728053</v>
      </c>
      <c r="AC187" s="29" t="str">
        <f t="array" ref="AC187">INDEX('RESUMO - LOTES E VMA'!$L$3:$L$181,MATCH('LISTA DOS ITENS'!$D187,'RESUMO - LOTES E VMA'!$A$3:$A$181,0))</f>
        <v>1% do Valor de Comparação do VMA</v>
      </c>
      <c r="AD187" s="53" t="str">
        <f>VLOOKUP(Tabela1[[#This Row],[Índice]],[1]Planilha1!$A:$A,1,0)</f>
        <v>#ERROR!</v>
      </c>
    </row>
    <row r="188" ht="15.75" customHeight="1">
      <c r="A188" s="52">
        <v>241939.0</v>
      </c>
      <c r="B188" s="53" t="s">
        <v>154</v>
      </c>
      <c r="C188" s="53" t="s">
        <v>107</v>
      </c>
      <c r="D188" s="22">
        <v>206001.0</v>
      </c>
      <c r="E188" s="53" t="s">
        <v>47</v>
      </c>
      <c r="F188" s="54">
        <v>1.0169775E7</v>
      </c>
      <c r="G188" s="53" t="s">
        <v>243</v>
      </c>
      <c r="H188" s="55">
        <v>2917.0</v>
      </c>
      <c r="I188" s="55" t="s">
        <v>49</v>
      </c>
      <c r="J188" s="55" t="s">
        <v>111</v>
      </c>
      <c r="K188" s="53" t="s">
        <v>57</v>
      </c>
      <c r="L188" s="53"/>
      <c r="M188" s="53">
        <v>8.0</v>
      </c>
      <c r="N188" s="53"/>
      <c r="O188" s="25">
        <v>153.7388</v>
      </c>
      <c r="P188" s="25">
        <f>'LISTA DOS ITENS'!$O188*'LISTA DOS ITENS'!$M188</f>
        <v>1229.9104</v>
      </c>
      <c r="Q188" s="25">
        <v>134.859</v>
      </c>
      <c r="R188" s="25">
        <f>'LISTA DOS ITENS'!$Q188*'LISTA DOS ITENS'!$M188</f>
        <v>1078.872</v>
      </c>
      <c r="S188" s="56">
        <f>IF('LISTA DOS ITENS'!$P188&gt;'LISTA DOS ITENS'!$R188,'LISTA DOS ITENS'!$P188,'LISTA DOS ITENS'!$R188)</f>
        <v>1229.9104</v>
      </c>
      <c r="T188" s="25">
        <v>8.8528</v>
      </c>
      <c r="U188" s="25">
        <f>'LISTA DOS ITENS'!$T188*'LISTA DOS ITENS'!$M188</f>
        <v>70.8224</v>
      </c>
      <c r="V188" s="56">
        <f t="array" ref="V188">INDEX('RESUMO - LOTES E VMA'!$F$3:$F$181,MATCH('LISTA DOS ITENS'!$D188,'RESUMO - LOTES E VMA'!$A$3:$A$181,0))</f>
        <v>3801877.615</v>
      </c>
      <c r="W188" s="57">
        <f>'LISTA DOS ITENS'!$U188/'LISTA DOS ITENS'!$V188</f>
        <v>0.00001862826928</v>
      </c>
      <c r="X188" s="53" t="s">
        <v>53</v>
      </c>
      <c r="Y188" s="53" t="s">
        <v>118</v>
      </c>
      <c r="Z188" s="58" t="str">
        <f>'LISTA DOS ITENS'!$F188&amp;"-"&amp;'LISTA DOS ITENS'!$H188&amp;"-"&amp;'LISTA DOS ITENS'!$J188&amp;"-"&amp;'LISTA DOS ITENS'!$K188&amp;"-"&amp;'LISTA DOS ITENS'!$I188</f>
        <v>10169775-2917-A017-USADO-#</v>
      </c>
      <c r="AA188" s="59" t="str">
        <f t="array" ref="AA188">INDEX('RESUMO - LOTES E VMA'!$M$3:$M$181,MATCH('LISTA DOS ITENS'!$D188,'RESUMO - LOTES E VMA'!$A$3:$A$181,0))</f>
        <v>Para Leilão</v>
      </c>
      <c r="AB188" s="60">
        <f t="array" ref="AB188">INDEX('RESUMO - LOTES E VMA'!$J$3:$J$181,MATCH('LISTA DOS ITENS'!$D188,'RESUMO - LOTES E VMA'!$A$3:$A$181,0))</f>
        <v>0.06540728053</v>
      </c>
      <c r="AC188" s="29" t="str">
        <f t="array" ref="AC188">INDEX('RESUMO - LOTES E VMA'!$L$3:$L$181,MATCH('LISTA DOS ITENS'!$D188,'RESUMO - LOTES E VMA'!$A$3:$A$181,0))</f>
        <v>1% do Valor de Comparação do VMA</v>
      </c>
      <c r="AD188" s="53" t="str">
        <f>VLOOKUP(Tabela1[[#This Row],[Índice]],[1]Planilha1!$A:$A,1,0)</f>
        <v>#ERROR!</v>
      </c>
    </row>
    <row r="189" ht="15.75" customHeight="1">
      <c r="A189" s="52">
        <v>241940.0</v>
      </c>
      <c r="B189" s="53" t="s">
        <v>154</v>
      </c>
      <c r="C189" s="53" t="s">
        <v>107</v>
      </c>
      <c r="D189" s="22">
        <v>206001.0</v>
      </c>
      <c r="E189" s="53" t="s">
        <v>47</v>
      </c>
      <c r="F189" s="54">
        <v>1.0745233E7</v>
      </c>
      <c r="G189" s="53" t="s">
        <v>244</v>
      </c>
      <c r="H189" s="55">
        <v>2917.0</v>
      </c>
      <c r="I189" s="55" t="s">
        <v>49</v>
      </c>
      <c r="J189" s="55" t="s">
        <v>111</v>
      </c>
      <c r="K189" s="53" t="s">
        <v>57</v>
      </c>
      <c r="L189" s="53"/>
      <c r="M189" s="53">
        <v>1.0</v>
      </c>
      <c r="N189" s="53"/>
      <c r="O189" s="25">
        <v>719.26</v>
      </c>
      <c r="P189" s="25">
        <f>'LISTA DOS ITENS'!$O189*'LISTA DOS ITENS'!$M189</f>
        <v>719.26</v>
      </c>
      <c r="Q189" s="25">
        <v>719.26</v>
      </c>
      <c r="R189" s="25">
        <f>'LISTA DOS ITENS'!$Q189*'LISTA DOS ITENS'!$M189</f>
        <v>719.26</v>
      </c>
      <c r="S189" s="56">
        <f>IF('LISTA DOS ITENS'!$P189&gt;'LISTA DOS ITENS'!$R189,'LISTA DOS ITENS'!$P189,'LISTA DOS ITENS'!$R189)</f>
        <v>719.26</v>
      </c>
      <c r="T189" s="25">
        <v>41.113</v>
      </c>
      <c r="U189" s="25">
        <f>'LISTA DOS ITENS'!$T189*'LISTA DOS ITENS'!$M189</f>
        <v>41.113</v>
      </c>
      <c r="V189" s="56">
        <f t="array" ref="V189">INDEX('RESUMO - LOTES E VMA'!$F$3:$F$181,MATCH('LISTA DOS ITENS'!$D189,'RESUMO - LOTES E VMA'!$A$3:$A$181,0))</f>
        <v>3801877.615</v>
      </c>
      <c r="W189" s="57">
        <f>'LISTA DOS ITENS'!$U189/'LISTA DOS ITENS'!$V189</f>
        <v>0.00001081386729</v>
      </c>
      <c r="X189" s="53" t="s">
        <v>53</v>
      </c>
      <c r="Y189" s="53" t="s">
        <v>118</v>
      </c>
      <c r="Z189" s="58" t="str">
        <f>'LISTA DOS ITENS'!$F189&amp;"-"&amp;'LISTA DOS ITENS'!$H189&amp;"-"&amp;'LISTA DOS ITENS'!$J189&amp;"-"&amp;'LISTA DOS ITENS'!$K189&amp;"-"&amp;'LISTA DOS ITENS'!$I189</f>
        <v>10745233-2917-A017-USADO-#</v>
      </c>
      <c r="AA189" s="59" t="str">
        <f t="array" ref="AA189">INDEX('RESUMO - LOTES E VMA'!$M$3:$M$181,MATCH('LISTA DOS ITENS'!$D189,'RESUMO - LOTES E VMA'!$A$3:$A$181,0))</f>
        <v>Para Leilão</v>
      </c>
      <c r="AB189" s="60">
        <f t="array" ref="AB189">INDEX('RESUMO - LOTES E VMA'!$J$3:$J$181,MATCH('LISTA DOS ITENS'!$D189,'RESUMO - LOTES E VMA'!$A$3:$A$181,0))</f>
        <v>0.06540728053</v>
      </c>
      <c r="AC189" s="29" t="str">
        <f t="array" ref="AC189">INDEX('RESUMO - LOTES E VMA'!$L$3:$L$181,MATCH('LISTA DOS ITENS'!$D189,'RESUMO - LOTES E VMA'!$A$3:$A$181,0))</f>
        <v>1% do Valor de Comparação do VMA</v>
      </c>
      <c r="AD189" s="53" t="str">
        <f>VLOOKUP(Tabela1[[#This Row],[Índice]],[1]Planilha1!$A:$A,1,0)</f>
        <v>#ERROR!</v>
      </c>
    </row>
    <row r="190" ht="15.75" customHeight="1">
      <c r="A190" s="52">
        <v>241941.0</v>
      </c>
      <c r="B190" s="53" t="s">
        <v>154</v>
      </c>
      <c r="C190" s="53" t="s">
        <v>107</v>
      </c>
      <c r="D190" s="22">
        <v>206001.0</v>
      </c>
      <c r="E190" s="53" t="s">
        <v>47</v>
      </c>
      <c r="F190" s="54">
        <v>1.0984265E7</v>
      </c>
      <c r="G190" s="53" t="s">
        <v>232</v>
      </c>
      <c r="H190" s="55">
        <v>2917.0</v>
      </c>
      <c r="I190" s="55" t="s">
        <v>49</v>
      </c>
      <c r="J190" s="55" t="s">
        <v>111</v>
      </c>
      <c r="K190" s="53" t="s">
        <v>57</v>
      </c>
      <c r="L190" s="53"/>
      <c r="M190" s="53">
        <v>9.0</v>
      </c>
      <c r="N190" s="53"/>
      <c r="O190" s="25">
        <v>53.3322</v>
      </c>
      <c r="P190" s="25">
        <f>'LISTA DOS ITENS'!$O190*'LISTA DOS ITENS'!$M190</f>
        <v>479.9898</v>
      </c>
      <c r="Q190" s="25">
        <v>5706.118</v>
      </c>
      <c r="R190" s="25">
        <f>'LISTA DOS ITENS'!$Q190*'LISTA DOS ITENS'!$M190</f>
        <v>51355.062</v>
      </c>
      <c r="S190" s="56">
        <f>IF('LISTA DOS ITENS'!$P190&gt;'LISTA DOS ITENS'!$R190,'LISTA DOS ITENS'!$P190,'LISTA DOS ITENS'!$R190)</f>
        <v>51355.062</v>
      </c>
      <c r="T190" s="25">
        <v>326.1621</v>
      </c>
      <c r="U190" s="25">
        <f>'LISTA DOS ITENS'!$T190*'LISTA DOS ITENS'!$M190</f>
        <v>2935.4589</v>
      </c>
      <c r="V190" s="56">
        <f t="array" ref="V190">INDEX('RESUMO - LOTES E VMA'!$F$3:$F$181,MATCH('LISTA DOS ITENS'!$D190,'RESUMO - LOTES E VMA'!$A$3:$A$181,0))</f>
        <v>3801877.615</v>
      </c>
      <c r="W190" s="57">
        <f>'LISTA DOS ITENS'!$U190/'LISTA DOS ITENS'!$V190</f>
        <v>0.0007721076786</v>
      </c>
      <c r="X190" s="53" t="s">
        <v>53</v>
      </c>
      <c r="Y190" s="53" t="s">
        <v>118</v>
      </c>
      <c r="Z190" s="58" t="str">
        <f>'LISTA DOS ITENS'!$F190&amp;"-"&amp;'LISTA DOS ITENS'!$H190&amp;"-"&amp;'LISTA DOS ITENS'!$J190&amp;"-"&amp;'LISTA DOS ITENS'!$K190&amp;"-"&amp;'LISTA DOS ITENS'!$I190</f>
        <v>10984265-2917-A017-USADO-#</v>
      </c>
      <c r="AA190" s="59" t="str">
        <f t="array" ref="AA190">INDEX('RESUMO - LOTES E VMA'!$M$3:$M$181,MATCH('LISTA DOS ITENS'!$D190,'RESUMO - LOTES E VMA'!$A$3:$A$181,0))</f>
        <v>Para Leilão</v>
      </c>
      <c r="AB190" s="60">
        <f t="array" ref="AB190">INDEX('RESUMO - LOTES E VMA'!$J$3:$J$181,MATCH('LISTA DOS ITENS'!$D190,'RESUMO - LOTES E VMA'!$A$3:$A$181,0))</f>
        <v>0.06540728053</v>
      </c>
      <c r="AC190" s="29" t="str">
        <f t="array" ref="AC190">INDEX('RESUMO - LOTES E VMA'!$L$3:$L$181,MATCH('LISTA DOS ITENS'!$D190,'RESUMO - LOTES E VMA'!$A$3:$A$181,0))</f>
        <v>1% do Valor de Comparação do VMA</v>
      </c>
      <c r="AD190" s="53" t="str">
        <f>VLOOKUP(Tabela1[[#This Row],[Índice]],[1]Planilha1!$A:$A,1,0)</f>
        <v>#ERROR!</v>
      </c>
    </row>
    <row r="191" ht="15.75" customHeight="1">
      <c r="A191" s="52">
        <v>241942.0</v>
      </c>
      <c r="B191" s="53" t="s">
        <v>154</v>
      </c>
      <c r="C191" s="53" t="s">
        <v>107</v>
      </c>
      <c r="D191" s="22">
        <v>206001.0</v>
      </c>
      <c r="E191" s="53" t="s">
        <v>47</v>
      </c>
      <c r="F191" s="54">
        <v>1.0957249E7</v>
      </c>
      <c r="G191" s="53" t="s">
        <v>237</v>
      </c>
      <c r="H191" s="55">
        <v>2917.0</v>
      </c>
      <c r="I191" s="55" t="s">
        <v>49</v>
      </c>
      <c r="J191" s="55" t="s">
        <v>111</v>
      </c>
      <c r="K191" s="53" t="s">
        <v>51</v>
      </c>
      <c r="L191" s="53"/>
      <c r="M191" s="53">
        <v>449.0</v>
      </c>
      <c r="N191" s="53"/>
      <c r="O191" s="25">
        <v>0.001</v>
      </c>
      <c r="P191" s="25">
        <f>'LISTA DOS ITENS'!$O191*'LISTA DOS ITENS'!$M191</f>
        <v>0.449</v>
      </c>
      <c r="Q191" s="25">
        <v>22090.26</v>
      </c>
      <c r="R191" s="25">
        <f>'LISTA DOS ITENS'!$Q191*'LISTA DOS ITENS'!$M191</f>
        <v>9918526.74</v>
      </c>
      <c r="S191" s="56">
        <f>IF('LISTA DOS ITENS'!$P191&gt;'LISTA DOS ITENS'!$R191,'LISTA DOS ITENS'!$P191,'LISTA DOS ITENS'!$R191)</f>
        <v>9918526.74</v>
      </c>
      <c r="T191" s="25">
        <v>1450.109</v>
      </c>
      <c r="U191" s="25">
        <f>'LISTA DOS ITENS'!$T191*'LISTA DOS ITENS'!$M191</f>
        <v>651098.941</v>
      </c>
      <c r="V191" s="56">
        <f t="array" ref="V191">INDEX('RESUMO - LOTES E VMA'!$F$3:$F$181,MATCH('LISTA DOS ITENS'!$D191,'RESUMO - LOTES E VMA'!$A$3:$A$181,0))</f>
        <v>3801877.615</v>
      </c>
      <c r="W191" s="57">
        <f>'LISTA DOS ITENS'!$U191/'LISTA DOS ITENS'!$V191</f>
        <v>0.1712572068</v>
      </c>
      <c r="X191" s="53" t="s">
        <v>53</v>
      </c>
      <c r="Y191" s="53" t="s">
        <v>118</v>
      </c>
      <c r="Z191" s="58" t="str">
        <f>'LISTA DOS ITENS'!$F191&amp;"-"&amp;'LISTA DOS ITENS'!$H191&amp;"-"&amp;'LISTA DOS ITENS'!$J191&amp;"-"&amp;'LISTA DOS ITENS'!$K191&amp;"-"&amp;'LISTA DOS ITENS'!$I191</f>
        <v>10957249-2917-A017-A RECUPER-#</v>
      </c>
      <c r="AA191" s="59" t="str">
        <f t="array" ref="AA191">INDEX('RESUMO - LOTES E VMA'!$M$3:$M$181,MATCH('LISTA DOS ITENS'!$D191,'RESUMO - LOTES E VMA'!$A$3:$A$181,0))</f>
        <v>Para Leilão</v>
      </c>
      <c r="AB191" s="60">
        <f t="array" ref="AB191">INDEX('RESUMO - LOTES E VMA'!$J$3:$J$181,MATCH('LISTA DOS ITENS'!$D191,'RESUMO - LOTES E VMA'!$A$3:$A$181,0))</f>
        <v>0.06540728053</v>
      </c>
      <c r="AC191" s="29" t="str">
        <f t="array" ref="AC191">INDEX('RESUMO - LOTES E VMA'!$L$3:$L$181,MATCH('LISTA DOS ITENS'!$D191,'RESUMO - LOTES E VMA'!$A$3:$A$181,0))</f>
        <v>1% do Valor de Comparação do VMA</v>
      </c>
      <c r="AD191" s="53" t="str">
        <f>VLOOKUP(Tabela1[[#This Row],[Índice]],[1]Planilha1!$A:$A,1,0)</f>
        <v>#ERROR!</v>
      </c>
    </row>
    <row r="192" ht="15.75" customHeight="1">
      <c r="A192" s="52">
        <v>241943.0</v>
      </c>
      <c r="B192" s="53" t="s">
        <v>154</v>
      </c>
      <c r="C192" s="53" t="s">
        <v>107</v>
      </c>
      <c r="D192" s="22">
        <v>206001.0</v>
      </c>
      <c r="E192" s="53" t="s">
        <v>47</v>
      </c>
      <c r="F192" s="54">
        <v>1.0984864E7</v>
      </c>
      <c r="G192" s="53" t="s">
        <v>245</v>
      </c>
      <c r="H192" s="55">
        <v>2917.0</v>
      </c>
      <c r="I192" s="55" t="s">
        <v>49</v>
      </c>
      <c r="J192" s="55" t="s">
        <v>111</v>
      </c>
      <c r="K192" s="53" t="s">
        <v>57</v>
      </c>
      <c r="L192" s="53"/>
      <c r="M192" s="53">
        <v>24.0</v>
      </c>
      <c r="N192" s="53"/>
      <c r="O192" s="25">
        <v>10.4267</v>
      </c>
      <c r="P192" s="25">
        <f>'LISTA DOS ITENS'!$O192*'LISTA DOS ITENS'!$M192</f>
        <v>250.2408</v>
      </c>
      <c r="Q192" s="25">
        <v>10.43</v>
      </c>
      <c r="R192" s="25">
        <f>'LISTA DOS ITENS'!$Q192*'LISTA DOS ITENS'!$M192</f>
        <v>250.32</v>
      </c>
      <c r="S192" s="56">
        <f>IF('LISTA DOS ITENS'!$P192&gt;'LISTA DOS ITENS'!$R192,'LISTA DOS ITENS'!$P192,'LISTA DOS ITENS'!$R192)</f>
        <v>250.32</v>
      </c>
      <c r="T192" s="25">
        <v>0.6847</v>
      </c>
      <c r="U192" s="25">
        <f>'LISTA DOS ITENS'!$T192*'LISTA DOS ITENS'!$M192</f>
        <v>16.4328</v>
      </c>
      <c r="V192" s="56">
        <f t="array" ref="V192">INDEX('RESUMO - LOTES E VMA'!$F$3:$F$181,MATCH('LISTA DOS ITENS'!$D192,'RESUMO - LOTES E VMA'!$A$3:$A$181,0))</f>
        <v>3801877.615</v>
      </c>
      <c r="W192" s="57">
        <f>'LISTA DOS ITENS'!$U192/'LISTA DOS ITENS'!$V192</f>
        <v>0.000004322285371</v>
      </c>
      <c r="X192" s="53" t="s">
        <v>53</v>
      </c>
      <c r="Y192" s="53" t="s">
        <v>118</v>
      </c>
      <c r="Z192" s="58" t="str">
        <f>'LISTA DOS ITENS'!$F192&amp;"-"&amp;'LISTA DOS ITENS'!$H192&amp;"-"&amp;'LISTA DOS ITENS'!$J192&amp;"-"&amp;'LISTA DOS ITENS'!$K192&amp;"-"&amp;'LISTA DOS ITENS'!$I192</f>
        <v>10984864-2917-A017-USADO-#</v>
      </c>
      <c r="AA192" s="59" t="str">
        <f t="array" ref="AA192">INDEX('RESUMO - LOTES E VMA'!$M$3:$M$181,MATCH('LISTA DOS ITENS'!$D192,'RESUMO - LOTES E VMA'!$A$3:$A$181,0))</f>
        <v>Para Leilão</v>
      </c>
      <c r="AB192" s="60">
        <f t="array" ref="AB192">INDEX('RESUMO - LOTES E VMA'!$J$3:$J$181,MATCH('LISTA DOS ITENS'!$D192,'RESUMO - LOTES E VMA'!$A$3:$A$181,0))</f>
        <v>0.06540728053</v>
      </c>
      <c r="AC192" s="29" t="str">
        <f t="array" ref="AC192">INDEX('RESUMO - LOTES E VMA'!$L$3:$L$181,MATCH('LISTA DOS ITENS'!$D192,'RESUMO - LOTES E VMA'!$A$3:$A$181,0))</f>
        <v>1% do Valor de Comparação do VMA</v>
      </c>
      <c r="AD192" s="53" t="str">
        <f>VLOOKUP(Tabela1[[#This Row],[Índice]],[1]Planilha1!$A:$A,1,0)</f>
        <v>#ERROR!</v>
      </c>
    </row>
    <row r="193" ht="15.75" customHeight="1">
      <c r="A193" s="52">
        <v>241944.0</v>
      </c>
      <c r="B193" s="53" t="s">
        <v>154</v>
      </c>
      <c r="C193" s="53" t="s">
        <v>107</v>
      </c>
      <c r="D193" s="22">
        <v>206001.0</v>
      </c>
      <c r="E193" s="53" t="s">
        <v>47</v>
      </c>
      <c r="F193" s="54">
        <v>1.1127803E7</v>
      </c>
      <c r="G193" s="53" t="s">
        <v>241</v>
      </c>
      <c r="H193" s="55">
        <v>2917.0</v>
      </c>
      <c r="I193" s="55" t="s">
        <v>49</v>
      </c>
      <c r="J193" s="55" t="s">
        <v>111</v>
      </c>
      <c r="K193" s="53" t="s">
        <v>51</v>
      </c>
      <c r="L193" s="53"/>
      <c r="M193" s="53">
        <v>221.0</v>
      </c>
      <c r="N193" s="53"/>
      <c r="O193" s="25">
        <v>0.001</v>
      </c>
      <c r="P193" s="25">
        <f>'LISTA DOS ITENS'!$O193*'LISTA DOS ITENS'!$M193</f>
        <v>0.221</v>
      </c>
      <c r="Q193" s="25">
        <v>237.8</v>
      </c>
      <c r="R193" s="25">
        <f>'LISTA DOS ITENS'!$Q193*'LISTA DOS ITENS'!$M193</f>
        <v>52553.8</v>
      </c>
      <c r="S193" s="56">
        <f>IF('LISTA DOS ITENS'!$P193&gt;'LISTA DOS ITENS'!$R193,'LISTA DOS ITENS'!$P193,'LISTA DOS ITENS'!$R193)</f>
        <v>52553.8</v>
      </c>
      <c r="T193" s="25">
        <v>15.6103</v>
      </c>
      <c r="U193" s="25">
        <f>'LISTA DOS ITENS'!$T193*'LISTA DOS ITENS'!$M193</f>
        <v>3449.8763</v>
      </c>
      <c r="V193" s="56">
        <f t="array" ref="V193">INDEX('RESUMO - LOTES E VMA'!$F$3:$F$181,MATCH('LISTA DOS ITENS'!$D193,'RESUMO - LOTES E VMA'!$A$3:$A$181,0))</f>
        <v>3801877.615</v>
      </c>
      <c r="W193" s="57">
        <f>'LISTA DOS ITENS'!$U193/'LISTA DOS ITENS'!$V193</f>
        <v>0.0009074138226</v>
      </c>
      <c r="X193" s="53" t="s">
        <v>53</v>
      </c>
      <c r="Y193" s="53" t="s">
        <v>118</v>
      </c>
      <c r="Z193" s="58" t="str">
        <f>'LISTA DOS ITENS'!$F193&amp;"-"&amp;'LISTA DOS ITENS'!$H193&amp;"-"&amp;'LISTA DOS ITENS'!$J193&amp;"-"&amp;'LISTA DOS ITENS'!$K193&amp;"-"&amp;'LISTA DOS ITENS'!$I193</f>
        <v>11127803-2917-A017-A RECUPER-#</v>
      </c>
      <c r="AA193" s="59" t="str">
        <f t="array" ref="AA193">INDEX('RESUMO - LOTES E VMA'!$M$3:$M$181,MATCH('LISTA DOS ITENS'!$D193,'RESUMO - LOTES E VMA'!$A$3:$A$181,0))</f>
        <v>Para Leilão</v>
      </c>
      <c r="AB193" s="60">
        <f t="array" ref="AB193">INDEX('RESUMO - LOTES E VMA'!$J$3:$J$181,MATCH('LISTA DOS ITENS'!$D193,'RESUMO - LOTES E VMA'!$A$3:$A$181,0))</f>
        <v>0.06540728053</v>
      </c>
      <c r="AC193" s="29" t="str">
        <f t="array" ref="AC193">INDEX('RESUMO - LOTES E VMA'!$L$3:$L$181,MATCH('LISTA DOS ITENS'!$D193,'RESUMO - LOTES E VMA'!$A$3:$A$181,0))</f>
        <v>1% do Valor de Comparação do VMA</v>
      </c>
      <c r="AD193" s="53" t="str">
        <f>VLOOKUP(Tabela1[[#This Row],[Índice]],[1]Planilha1!$A:$A,1,0)</f>
        <v>#ERROR!</v>
      </c>
    </row>
    <row r="194" ht="15.75" customHeight="1">
      <c r="A194" s="52">
        <v>241945.0</v>
      </c>
      <c r="B194" s="53" t="s">
        <v>154</v>
      </c>
      <c r="C194" s="53" t="s">
        <v>107</v>
      </c>
      <c r="D194" s="22">
        <v>206001.0</v>
      </c>
      <c r="E194" s="53" t="s">
        <v>47</v>
      </c>
      <c r="F194" s="54">
        <v>1.0834577E7</v>
      </c>
      <c r="G194" s="53" t="s">
        <v>246</v>
      </c>
      <c r="H194" s="55">
        <v>2917.0</v>
      </c>
      <c r="I194" s="55" t="s">
        <v>49</v>
      </c>
      <c r="J194" s="55" t="s">
        <v>111</v>
      </c>
      <c r="K194" s="53" t="s">
        <v>51</v>
      </c>
      <c r="L194" s="53"/>
      <c r="M194" s="53">
        <v>23.0</v>
      </c>
      <c r="N194" s="53"/>
      <c r="O194" s="25">
        <v>9.0E-4</v>
      </c>
      <c r="P194" s="25">
        <f>'LISTA DOS ITENS'!$O194*'LISTA DOS ITENS'!$M194</f>
        <v>0.0207</v>
      </c>
      <c r="Q194" s="25">
        <v>8052.6294</v>
      </c>
      <c r="R194" s="25">
        <f>'LISTA DOS ITENS'!$Q194*'LISTA DOS ITENS'!$M194</f>
        <v>185210.4762</v>
      </c>
      <c r="S194" s="56">
        <f>IF('LISTA DOS ITENS'!$P194&gt;'LISTA DOS ITENS'!$R194,'LISTA DOS ITENS'!$P194,'LISTA DOS ITENS'!$R194)</f>
        <v>185210.4762</v>
      </c>
      <c r="T194" s="25">
        <v>528.6126</v>
      </c>
      <c r="U194" s="25">
        <f>'LISTA DOS ITENS'!$T194*'LISTA DOS ITENS'!$M194</f>
        <v>12158.0898</v>
      </c>
      <c r="V194" s="56">
        <f t="array" ref="V194">INDEX('RESUMO - LOTES E VMA'!$F$3:$F$181,MATCH('LISTA DOS ITENS'!$D194,'RESUMO - LOTES E VMA'!$A$3:$A$181,0))</f>
        <v>3801877.615</v>
      </c>
      <c r="W194" s="57">
        <f>'LISTA DOS ITENS'!$U194/'LISTA DOS ITENS'!$V194</f>
        <v>0.003197917195</v>
      </c>
      <c r="X194" s="53" t="s">
        <v>53</v>
      </c>
      <c r="Y194" s="53" t="s">
        <v>118</v>
      </c>
      <c r="Z194" s="58" t="str">
        <f>'LISTA DOS ITENS'!$F194&amp;"-"&amp;'LISTA DOS ITENS'!$H194&amp;"-"&amp;'LISTA DOS ITENS'!$J194&amp;"-"&amp;'LISTA DOS ITENS'!$K194&amp;"-"&amp;'LISTA DOS ITENS'!$I194</f>
        <v>10834577-2917-A017-A RECUPER-#</v>
      </c>
      <c r="AA194" s="59" t="str">
        <f t="array" ref="AA194">INDEX('RESUMO - LOTES E VMA'!$M$3:$M$181,MATCH('LISTA DOS ITENS'!$D194,'RESUMO - LOTES E VMA'!$A$3:$A$181,0))</f>
        <v>Para Leilão</v>
      </c>
      <c r="AB194" s="60">
        <f t="array" ref="AB194">INDEX('RESUMO - LOTES E VMA'!$J$3:$J$181,MATCH('LISTA DOS ITENS'!$D194,'RESUMO - LOTES E VMA'!$A$3:$A$181,0))</f>
        <v>0.06540728053</v>
      </c>
      <c r="AC194" s="29" t="str">
        <f t="array" ref="AC194">INDEX('RESUMO - LOTES E VMA'!$L$3:$L$181,MATCH('LISTA DOS ITENS'!$D194,'RESUMO - LOTES E VMA'!$A$3:$A$181,0))</f>
        <v>1% do Valor de Comparação do VMA</v>
      </c>
      <c r="AD194" s="53" t="str">
        <f>VLOOKUP(Tabela1[[#This Row],[Índice]],[1]Planilha1!$A:$A,1,0)</f>
        <v>#ERROR!</v>
      </c>
    </row>
    <row r="195" ht="15.75" customHeight="1">
      <c r="A195" s="52">
        <v>241946.0</v>
      </c>
      <c r="B195" s="53" t="s">
        <v>154</v>
      </c>
      <c r="C195" s="53" t="s">
        <v>107</v>
      </c>
      <c r="D195" s="22">
        <v>206001.0</v>
      </c>
      <c r="E195" s="53" t="s">
        <v>47</v>
      </c>
      <c r="F195" s="54">
        <v>1.0957276E7</v>
      </c>
      <c r="G195" s="53" t="s">
        <v>247</v>
      </c>
      <c r="H195" s="55">
        <v>2917.0</v>
      </c>
      <c r="I195" s="55" t="s">
        <v>49</v>
      </c>
      <c r="J195" s="55" t="s">
        <v>111</v>
      </c>
      <c r="K195" s="53" t="s">
        <v>51</v>
      </c>
      <c r="L195" s="53"/>
      <c r="M195" s="53">
        <v>18.0</v>
      </c>
      <c r="N195" s="53"/>
      <c r="O195" s="25">
        <v>0.0011</v>
      </c>
      <c r="P195" s="25">
        <f>'LISTA DOS ITENS'!$O195*'LISTA DOS ITENS'!$M195</f>
        <v>0.0198</v>
      </c>
      <c r="Q195" s="25">
        <v>1380.7338</v>
      </c>
      <c r="R195" s="25">
        <f>'LISTA DOS ITENS'!$Q195*'LISTA DOS ITENS'!$M195</f>
        <v>24853.2084</v>
      </c>
      <c r="S195" s="56">
        <f>IF('LISTA DOS ITENS'!$P195&gt;'LISTA DOS ITENS'!$R195,'LISTA DOS ITENS'!$P195,'LISTA DOS ITENS'!$R195)</f>
        <v>24853.2084</v>
      </c>
      <c r="T195" s="25">
        <v>82.036</v>
      </c>
      <c r="U195" s="25">
        <f>'LISTA DOS ITENS'!$T195*'LISTA DOS ITENS'!$M195</f>
        <v>1476.648</v>
      </c>
      <c r="V195" s="56">
        <f t="array" ref="V195">INDEX('RESUMO - LOTES E VMA'!$F$3:$F$181,MATCH('LISTA DOS ITENS'!$D195,'RESUMO - LOTES E VMA'!$A$3:$A$181,0))</f>
        <v>3801877.615</v>
      </c>
      <c r="W195" s="57">
        <f>'LISTA DOS ITENS'!$U195/'LISTA DOS ITENS'!$V195</f>
        <v>0.0003883996671</v>
      </c>
      <c r="X195" s="53" t="s">
        <v>53</v>
      </c>
      <c r="Y195" s="53" t="s">
        <v>118</v>
      </c>
      <c r="Z195" s="58" t="str">
        <f>'LISTA DOS ITENS'!$F195&amp;"-"&amp;'LISTA DOS ITENS'!$H195&amp;"-"&amp;'LISTA DOS ITENS'!$J195&amp;"-"&amp;'LISTA DOS ITENS'!$K195&amp;"-"&amp;'LISTA DOS ITENS'!$I195</f>
        <v>10957276-2917-A017-A RECUPER-#</v>
      </c>
      <c r="AA195" s="59" t="str">
        <f t="array" ref="AA195">INDEX('RESUMO - LOTES E VMA'!$M$3:$M$181,MATCH('LISTA DOS ITENS'!$D195,'RESUMO - LOTES E VMA'!$A$3:$A$181,0))</f>
        <v>Para Leilão</v>
      </c>
      <c r="AB195" s="60">
        <f t="array" ref="AB195">INDEX('RESUMO - LOTES E VMA'!$J$3:$J$181,MATCH('LISTA DOS ITENS'!$D195,'RESUMO - LOTES E VMA'!$A$3:$A$181,0))</f>
        <v>0.06540728053</v>
      </c>
      <c r="AC195" s="29" t="str">
        <f t="array" ref="AC195">INDEX('RESUMO - LOTES E VMA'!$L$3:$L$181,MATCH('LISTA DOS ITENS'!$D195,'RESUMO - LOTES E VMA'!$A$3:$A$181,0))</f>
        <v>1% do Valor de Comparação do VMA</v>
      </c>
      <c r="AD195" s="53" t="str">
        <f>VLOOKUP(Tabela1[[#This Row],[Índice]],[1]Planilha1!$A:$A,1,0)</f>
        <v>#ERROR!</v>
      </c>
    </row>
    <row r="196" ht="15.75" customHeight="1">
      <c r="A196" s="52">
        <v>241947.0</v>
      </c>
      <c r="B196" s="53" t="s">
        <v>154</v>
      </c>
      <c r="C196" s="53" t="s">
        <v>107</v>
      </c>
      <c r="D196" s="22">
        <v>206001.0</v>
      </c>
      <c r="E196" s="53" t="s">
        <v>47</v>
      </c>
      <c r="F196" s="54">
        <v>1.1373094E7</v>
      </c>
      <c r="G196" s="53" t="s">
        <v>248</v>
      </c>
      <c r="H196" s="55">
        <v>2917.0</v>
      </c>
      <c r="I196" s="55" t="s">
        <v>49</v>
      </c>
      <c r="J196" s="55" t="s">
        <v>111</v>
      </c>
      <c r="K196" s="53" t="s">
        <v>51</v>
      </c>
      <c r="L196" s="53"/>
      <c r="M196" s="53">
        <v>10.0</v>
      </c>
      <c r="N196" s="53"/>
      <c r="O196" s="25">
        <v>0.001</v>
      </c>
      <c r="P196" s="25">
        <f>'LISTA DOS ITENS'!$O196*'LISTA DOS ITENS'!$M196</f>
        <v>0.01</v>
      </c>
      <c r="Q196" s="25">
        <v>2029.83</v>
      </c>
      <c r="R196" s="25">
        <f>'LISTA DOS ITENS'!$Q196*'LISTA DOS ITENS'!$M196</f>
        <v>20298.3</v>
      </c>
      <c r="S196" s="56">
        <f>IF('LISTA DOS ITENS'!$P196&gt;'LISTA DOS ITENS'!$R196,'LISTA DOS ITENS'!$P196,'LISTA DOS ITENS'!$R196)</f>
        <v>20298.3</v>
      </c>
      <c r="T196" s="25">
        <v>133.2476</v>
      </c>
      <c r="U196" s="25">
        <f>'LISTA DOS ITENS'!$T196*'LISTA DOS ITENS'!$M196</f>
        <v>1332.476</v>
      </c>
      <c r="V196" s="56">
        <f t="array" ref="V196">INDEX('RESUMO - LOTES E VMA'!$F$3:$F$181,MATCH('LISTA DOS ITENS'!$D196,'RESUMO - LOTES E VMA'!$A$3:$A$181,0))</f>
        <v>3801877.615</v>
      </c>
      <c r="W196" s="57">
        <f>'LISTA DOS ITENS'!$U196/'LISTA DOS ITENS'!$V196</f>
        <v>0.0003504784043</v>
      </c>
      <c r="X196" s="53" t="s">
        <v>53</v>
      </c>
      <c r="Y196" s="53" t="s">
        <v>118</v>
      </c>
      <c r="Z196" s="58" t="str">
        <f>'LISTA DOS ITENS'!$F196&amp;"-"&amp;'LISTA DOS ITENS'!$H196&amp;"-"&amp;'LISTA DOS ITENS'!$J196&amp;"-"&amp;'LISTA DOS ITENS'!$K196&amp;"-"&amp;'LISTA DOS ITENS'!$I196</f>
        <v>11373094-2917-A017-A RECUPER-#</v>
      </c>
      <c r="AA196" s="59" t="str">
        <f t="array" ref="AA196">INDEX('RESUMO - LOTES E VMA'!$M$3:$M$181,MATCH('LISTA DOS ITENS'!$D196,'RESUMO - LOTES E VMA'!$A$3:$A$181,0))</f>
        <v>Para Leilão</v>
      </c>
      <c r="AB196" s="60">
        <f t="array" ref="AB196">INDEX('RESUMO - LOTES E VMA'!$J$3:$J$181,MATCH('LISTA DOS ITENS'!$D196,'RESUMO - LOTES E VMA'!$A$3:$A$181,0))</f>
        <v>0.06540728053</v>
      </c>
      <c r="AC196" s="29" t="str">
        <f t="array" ref="AC196">INDEX('RESUMO - LOTES E VMA'!$L$3:$L$181,MATCH('LISTA DOS ITENS'!$D196,'RESUMO - LOTES E VMA'!$A$3:$A$181,0))</f>
        <v>1% do Valor de Comparação do VMA</v>
      </c>
      <c r="AD196" s="53" t="str">
        <f>VLOOKUP(Tabela1[[#This Row],[Índice]],[1]Planilha1!$A:$A,1,0)</f>
        <v>#ERROR!</v>
      </c>
    </row>
    <row r="197" ht="15.75" customHeight="1">
      <c r="A197" s="52">
        <v>241948.0</v>
      </c>
      <c r="B197" s="53" t="s">
        <v>154</v>
      </c>
      <c r="C197" s="53" t="s">
        <v>107</v>
      </c>
      <c r="D197" s="22">
        <v>206001.0</v>
      </c>
      <c r="E197" s="53" t="s">
        <v>47</v>
      </c>
      <c r="F197" s="54">
        <v>1.0643659E7</v>
      </c>
      <c r="G197" s="53" t="s">
        <v>249</v>
      </c>
      <c r="H197" s="55">
        <v>2917.0</v>
      </c>
      <c r="I197" s="55" t="s">
        <v>49</v>
      </c>
      <c r="J197" s="55" t="s">
        <v>56</v>
      </c>
      <c r="K197" s="53" t="s">
        <v>51</v>
      </c>
      <c r="L197" s="53"/>
      <c r="M197" s="53">
        <v>5.0</v>
      </c>
      <c r="N197" s="53"/>
      <c r="O197" s="25">
        <v>0.8954</v>
      </c>
      <c r="P197" s="25">
        <f>'LISTA DOS ITENS'!$O197*'LISTA DOS ITENS'!$M197</f>
        <v>4.477</v>
      </c>
      <c r="Q197" s="25">
        <v>18153.1055</v>
      </c>
      <c r="R197" s="25">
        <f>'LISTA DOS ITENS'!$Q197*'LISTA DOS ITENS'!$M197</f>
        <v>90765.5275</v>
      </c>
      <c r="S197" s="56">
        <f>IF('LISTA DOS ITENS'!$P197&gt;'LISTA DOS ITENS'!$R197,'LISTA DOS ITENS'!$P197,'LISTA DOS ITENS'!$R197)</f>
        <v>90765.5275</v>
      </c>
      <c r="T197" s="25">
        <v>1191.6556</v>
      </c>
      <c r="U197" s="25">
        <f>'LISTA DOS ITENS'!$T197*'LISTA DOS ITENS'!$M197</f>
        <v>5958.278</v>
      </c>
      <c r="V197" s="56">
        <f t="array" ref="V197">INDEX('RESUMO - LOTES E VMA'!$F$3:$F$181,MATCH('LISTA DOS ITENS'!$D197,'RESUMO - LOTES E VMA'!$A$3:$A$181,0))</f>
        <v>3801877.615</v>
      </c>
      <c r="W197" s="57">
        <f>'LISTA DOS ITENS'!$U197/'LISTA DOS ITENS'!$V197</f>
        <v>0.00156719353</v>
      </c>
      <c r="X197" s="53" t="s">
        <v>53</v>
      </c>
      <c r="Y197" s="53" t="s">
        <v>118</v>
      </c>
      <c r="Z197" s="58" t="str">
        <f>'LISTA DOS ITENS'!$F197&amp;"-"&amp;'LISTA DOS ITENS'!$H197&amp;"-"&amp;'LISTA DOS ITENS'!$J197&amp;"-"&amp;'LISTA DOS ITENS'!$K197&amp;"-"&amp;'LISTA DOS ITENS'!$I197</f>
        <v>10643659-2917-0017-A RECUPER-#</v>
      </c>
      <c r="AA197" s="59" t="str">
        <f t="array" ref="AA197">INDEX('RESUMO - LOTES E VMA'!$M$3:$M$181,MATCH('LISTA DOS ITENS'!$D197,'RESUMO - LOTES E VMA'!$A$3:$A$181,0))</f>
        <v>Para Leilão</v>
      </c>
      <c r="AB197" s="60">
        <f t="array" ref="AB197">INDEX('RESUMO - LOTES E VMA'!$J$3:$J$181,MATCH('LISTA DOS ITENS'!$D197,'RESUMO - LOTES E VMA'!$A$3:$A$181,0))</f>
        <v>0.06540728053</v>
      </c>
      <c r="AC197" s="29" t="str">
        <f t="array" ref="AC197">INDEX('RESUMO - LOTES E VMA'!$L$3:$L$181,MATCH('LISTA DOS ITENS'!$D197,'RESUMO - LOTES E VMA'!$A$3:$A$181,0))</f>
        <v>1% do Valor de Comparação do VMA</v>
      </c>
      <c r="AD197" s="53" t="str">
        <f>VLOOKUP(Tabela1[[#This Row],[Índice]],[1]Planilha1!$A:$A,1,0)</f>
        <v>#ERROR!</v>
      </c>
    </row>
    <row r="198" ht="15.75" customHeight="1">
      <c r="A198" s="52">
        <v>241949.0</v>
      </c>
      <c r="B198" s="53" t="s">
        <v>154</v>
      </c>
      <c r="C198" s="53" t="s">
        <v>107</v>
      </c>
      <c r="D198" s="22">
        <v>206001.0</v>
      </c>
      <c r="E198" s="53" t="s">
        <v>47</v>
      </c>
      <c r="F198" s="54">
        <v>1.0745228E7</v>
      </c>
      <c r="G198" s="53" t="s">
        <v>243</v>
      </c>
      <c r="H198" s="55">
        <v>2917.0</v>
      </c>
      <c r="I198" s="55" t="s">
        <v>49</v>
      </c>
      <c r="J198" s="55" t="s">
        <v>50</v>
      </c>
      <c r="K198" s="53" t="s">
        <v>51</v>
      </c>
      <c r="L198" s="53"/>
      <c r="M198" s="53">
        <v>4.0</v>
      </c>
      <c r="N198" s="53"/>
      <c r="O198" s="25">
        <v>0.0</v>
      </c>
      <c r="P198" s="25">
        <f>'LISTA DOS ITENS'!$O198*'LISTA DOS ITENS'!$M198</f>
        <v>0</v>
      </c>
      <c r="Q198" s="25">
        <v>2155.4757</v>
      </c>
      <c r="R198" s="25">
        <f>'LISTA DOS ITENS'!$Q198*'LISTA DOS ITENS'!$M198</f>
        <v>8621.9028</v>
      </c>
      <c r="S198" s="56">
        <f>IF('LISTA DOS ITENS'!$P198&gt;'LISTA DOS ITENS'!$R198,'LISTA DOS ITENS'!$P198,'LISTA DOS ITENS'!$R198)</f>
        <v>8621.9028</v>
      </c>
      <c r="T198" s="25">
        <v>191.5686</v>
      </c>
      <c r="U198" s="25">
        <f>'LISTA DOS ITENS'!$T198*'LISTA DOS ITENS'!$M198</f>
        <v>766.2744</v>
      </c>
      <c r="V198" s="56">
        <f t="array" ref="V198">INDEX('RESUMO - LOTES E VMA'!$F$3:$F$181,MATCH('LISTA DOS ITENS'!$D198,'RESUMO - LOTES E VMA'!$A$3:$A$181,0))</f>
        <v>3801877.615</v>
      </c>
      <c r="W198" s="57">
        <f>'LISTA DOS ITENS'!$U198/'LISTA DOS ITENS'!$V198</f>
        <v>0.0002015515694</v>
      </c>
      <c r="X198" s="53" t="s">
        <v>53</v>
      </c>
      <c r="Y198" s="53" t="s">
        <v>118</v>
      </c>
      <c r="Z198" s="58" t="str">
        <f>'LISTA DOS ITENS'!$F198&amp;"-"&amp;'LISTA DOS ITENS'!$H198&amp;"-"&amp;'LISTA DOS ITENS'!$J198&amp;"-"&amp;'LISTA DOS ITENS'!$K198&amp;"-"&amp;'LISTA DOS ITENS'!$I198</f>
        <v>10745228-2917-R017-A RECUPER-#</v>
      </c>
      <c r="AA198" s="59" t="str">
        <f t="array" ref="AA198">INDEX('RESUMO - LOTES E VMA'!$M$3:$M$181,MATCH('LISTA DOS ITENS'!$D198,'RESUMO - LOTES E VMA'!$A$3:$A$181,0))</f>
        <v>Para Leilão</v>
      </c>
      <c r="AB198" s="60">
        <f t="array" ref="AB198">INDEX('RESUMO - LOTES E VMA'!$J$3:$J$181,MATCH('LISTA DOS ITENS'!$D198,'RESUMO - LOTES E VMA'!$A$3:$A$181,0))</f>
        <v>0.06540728053</v>
      </c>
      <c r="AC198" s="29" t="str">
        <f t="array" ref="AC198">INDEX('RESUMO - LOTES E VMA'!$L$3:$L$181,MATCH('LISTA DOS ITENS'!$D198,'RESUMO - LOTES E VMA'!$A$3:$A$181,0))</f>
        <v>1% do Valor de Comparação do VMA</v>
      </c>
      <c r="AD198" s="53" t="str">
        <f>VLOOKUP(Tabela1[[#This Row],[Índice]],[1]Planilha1!$A:$A,1,0)</f>
        <v>#ERROR!</v>
      </c>
    </row>
    <row r="199" ht="15.75" customHeight="1">
      <c r="A199" s="52">
        <v>241950.0</v>
      </c>
      <c r="B199" s="53" t="s">
        <v>154</v>
      </c>
      <c r="C199" s="53" t="s">
        <v>107</v>
      </c>
      <c r="D199" s="22">
        <v>206001.0</v>
      </c>
      <c r="E199" s="53" t="s">
        <v>47</v>
      </c>
      <c r="F199" s="54">
        <v>1.0913207E7</v>
      </c>
      <c r="G199" s="53" t="s">
        <v>250</v>
      </c>
      <c r="H199" s="55">
        <v>2917.0</v>
      </c>
      <c r="I199" s="55" t="s">
        <v>49</v>
      </c>
      <c r="J199" s="55" t="s">
        <v>111</v>
      </c>
      <c r="K199" s="53" t="s">
        <v>51</v>
      </c>
      <c r="L199" s="53"/>
      <c r="M199" s="53">
        <v>4.0</v>
      </c>
      <c r="N199" s="53"/>
      <c r="O199" s="25">
        <v>0.0</v>
      </c>
      <c r="P199" s="25">
        <f>'LISTA DOS ITENS'!$O199*'LISTA DOS ITENS'!$M199</f>
        <v>0</v>
      </c>
      <c r="Q199" s="25">
        <v>5503.464</v>
      </c>
      <c r="R199" s="25">
        <f>'LISTA DOS ITENS'!$Q199*'LISTA DOS ITENS'!$M199</f>
        <v>22013.856</v>
      </c>
      <c r="S199" s="56">
        <f>IF('LISTA DOS ITENS'!$P199&gt;'LISTA DOS ITENS'!$R199,'LISTA DOS ITENS'!$P199,'LISTA DOS ITENS'!$R199)</f>
        <v>22013.856</v>
      </c>
      <c r="T199" s="25">
        <v>361.2734</v>
      </c>
      <c r="U199" s="25">
        <f>'LISTA DOS ITENS'!$T199*'LISTA DOS ITENS'!$M199</f>
        <v>1445.0936</v>
      </c>
      <c r="V199" s="56">
        <f t="array" ref="V199">INDEX('RESUMO - LOTES E VMA'!$F$3:$F$181,MATCH('LISTA DOS ITENS'!$D199,'RESUMO - LOTES E VMA'!$A$3:$A$181,0))</f>
        <v>3801877.615</v>
      </c>
      <c r="W199" s="57">
        <f>'LISTA DOS ITENS'!$U199/'LISTA DOS ITENS'!$V199</f>
        <v>0.0003800999785</v>
      </c>
      <c r="X199" s="53" t="s">
        <v>53</v>
      </c>
      <c r="Y199" s="53" t="s">
        <v>118</v>
      </c>
      <c r="Z199" s="58" t="str">
        <f>'LISTA DOS ITENS'!$F199&amp;"-"&amp;'LISTA DOS ITENS'!$H199&amp;"-"&amp;'LISTA DOS ITENS'!$J199&amp;"-"&amp;'LISTA DOS ITENS'!$K199&amp;"-"&amp;'LISTA DOS ITENS'!$I199</f>
        <v>10913207-2917-A017-A RECUPER-#</v>
      </c>
      <c r="AA199" s="59" t="str">
        <f t="array" ref="AA199">INDEX('RESUMO - LOTES E VMA'!$M$3:$M$181,MATCH('LISTA DOS ITENS'!$D199,'RESUMO - LOTES E VMA'!$A$3:$A$181,0))</f>
        <v>Para Leilão</v>
      </c>
      <c r="AB199" s="60">
        <f t="array" ref="AB199">INDEX('RESUMO - LOTES E VMA'!$J$3:$J$181,MATCH('LISTA DOS ITENS'!$D199,'RESUMO - LOTES E VMA'!$A$3:$A$181,0))</f>
        <v>0.06540728053</v>
      </c>
      <c r="AC199" s="29" t="str">
        <f t="array" ref="AC199">INDEX('RESUMO - LOTES E VMA'!$L$3:$L$181,MATCH('LISTA DOS ITENS'!$D199,'RESUMO - LOTES E VMA'!$A$3:$A$181,0))</f>
        <v>1% do Valor de Comparação do VMA</v>
      </c>
      <c r="AD199" s="53" t="str">
        <f>VLOOKUP(Tabela1[[#This Row],[Índice]],[1]Planilha1!$A:$A,1,0)</f>
        <v>#ERROR!</v>
      </c>
    </row>
    <row r="200" ht="15.75" customHeight="1">
      <c r="A200" s="52">
        <v>241951.0</v>
      </c>
      <c r="B200" s="53" t="s">
        <v>154</v>
      </c>
      <c r="C200" s="53" t="s">
        <v>107</v>
      </c>
      <c r="D200" s="22">
        <v>206001.0</v>
      </c>
      <c r="E200" s="53" t="s">
        <v>47</v>
      </c>
      <c r="F200" s="54">
        <v>1.0957282E7</v>
      </c>
      <c r="G200" s="53" t="s">
        <v>231</v>
      </c>
      <c r="H200" s="55">
        <v>2917.0</v>
      </c>
      <c r="I200" s="55" t="s">
        <v>49</v>
      </c>
      <c r="J200" s="55" t="s">
        <v>111</v>
      </c>
      <c r="K200" s="53" t="s">
        <v>51</v>
      </c>
      <c r="L200" s="53"/>
      <c r="M200" s="53">
        <v>2.0</v>
      </c>
      <c r="N200" s="53"/>
      <c r="O200" s="25">
        <v>0.0</v>
      </c>
      <c r="P200" s="25">
        <f>'LISTA DOS ITENS'!$O200*'LISTA DOS ITENS'!$M200</f>
        <v>0</v>
      </c>
      <c r="Q200" s="25">
        <v>4564.01</v>
      </c>
      <c r="R200" s="25">
        <f>'LISTA DOS ITENS'!$Q200*'LISTA DOS ITENS'!$M200</f>
        <v>9128.02</v>
      </c>
      <c r="S200" s="56">
        <f>IF('LISTA DOS ITENS'!$P200&gt;'LISTA DOS ITENS'!$R200,'LISTA DOS ITENS'!$P200,'LISTA DOS ITENS'!$R200)</f>
        <v>9128.02</v>
      </c>
      <c r="T200" s="25">
        <v>299.6032</v>
      </c>
      <c r="U200" s="25">
        <f>'LISTA DOS ITENS'!$T200*'LISTA DOS ITENS'!$M200</f>
        <v>599.2064</v>
      </c>
      <c r="V200" s="56">
        <f t="array" ref="V200">INDEX('RESUMO - LOTES E VMA'!$F$3:$F$181,MATCH('LISTA DOS ITENS'!$D200,'RESUMO - LOTES E VMA'!$A$3:$A$181,0))</f>
        <v>3801877.615</v>
      </c>
      <c r="W200" s="57">
        <f>'LISTA DOS ITENS'!$U200/'LISTA DOS ITENS'!$V200</f>
        <v>0.0001576080192</v>
      </c>
      <c r="X200" s="53" t="s">
        <v>53</v>
      </c>
      <c r="Y200" s="53" t="s">
        <v>118</v>
      </c>
      <c r="Z200" s="58" t="str">
        <f>'LISTA DOS ITENS'!$F200&amp;"-"&amp;'LISTA DOS ITENS'!$H200&amp;"-"&amp;'LISTA DOS ITENS'!$J200&amp;"-"&amp;'LISTA DOS ITENS'!$K200&amp;"-"&amp;'LISTA DOS ITENS'!$I200</f>
        <v>10957282-2917-A017-A RECUPER-#</v>
      </c>
      <c r="AA200" s="59" t="str">
        <f t="array" ref="AA200">INDEX('RESUMO - LOTES E VMA'!$M$3:$M$181,MATCH('LISTA DOS ITENS'!$D200,'RESUMO - LOTES E VMA'!$A$3:$A$181,0))</f>
        <v>Para Leilão</v>
      </c>
      <c r="AB200" s="60">
        <f t="array" ref="AB200">INDEX('RESUMO - LOTES E VMA'!$J$3:$J$181,MATCH('LISTA DOS ITENS'!$D200,'RESUMO - LOTES E VMA'!$A$3:$A$181,0))</f>
        <v>0.06540728053</v>
      </c>
      <c r="AC200" s="29" t="str">
        <f t="array" ref="AC200">INDEX('RESUMO - LOTES E VMA'!$L$3:$L$181,MATCH('LISTA DOS ITENS'!$D200,'RESUMO - LOTES E VMA'!$A$3:$A$181,0))</f>
        <v>1% do Valor de Comparação do VMA</v>
      </c>
      <c r="AD200" s="53" t="str">
        <f>VLOOKUP(Tabela1[[#This Row],[Índice]],[1]Planilha1!$A:$A,1,0)</f>
        <v>#ERROR!</v>
      </c>
    </row>
    <row r="201" ht="15.75" customHeight="1">
      <c r="A201" s="52">
        <v>241952.0</v>
      </c>
      <c r="B201" s="53" t="s">
        <v>154</v>
      </c>
      <c r="C201" s="53" t="s">
        <v>107</v>
      </c>
      <c r="D201" s="22">
        <v>206001.0</v>
      </c>
      <c r="E201" s="53" t="s">
        <v>47</v>
      </c>
      <c r="F201" s="54">
        <v>1.0964789E7</v>
      </c>
      <c r="G201" s="53" t="s">
        <v>248</v>
      </c>
      <c r="H201" s="55">
        <v>2917.0</v>
      </c>
      <c r="I201" s="55" t="s">
        <v>49</v>
      </c>
      <c r="J201" s="55" t="s">
        <v>111</v>
      </c>
      <c r="K201" s="53" t="s">
        <v>51</v>
      </c>
      <c r="L201" s="53"/>
      <c r="M201" s="53">
        <v>2.0</v>
      </c>
      <c r="N201" s="53"/>
      <c r="O201" s="25">
        <v>0.0</v>
      </c>
      <c r="P201" s="25">
        <f>'LISTA DOS ITENS'!$O201*'LISTA DOS ITENS'!$M201</f>
        <v>0</v>
      </c>
      <c r="Q201" s="25">
        <v>2759.68</v>
      </c>
      <c r="R201" s="25">
        <f>'LISTA DOS ITENS'!$Q201*'LISTA DOS ITENS'!$M201</f>
        <v>5519.36</v>
      </c>
      <c r="S201" s="56">
        <f>IF('LISTA DOS ITENS'!$P201&gt;'LISTA DOS ITENS'!$R201,'LISTA DOS ITENS'!$P201,'LISTA DOS ITENS'!$R201)</f>
        <v>5519.36</v>
      </c>
      <c r="T201" s="25">
        <v>146.9182</v>
      </c>
      <c r="U201" s="25">
        <f>'LISTA DOS ITENS'!$T201*'LISTA DOS ITENS'!$M201</f>
        <v>293.8364</v>
      </c>
      <c r="V201" s="56">
        <f t="array" ref="V201">INDEX('RESUMO - LOTES E VMA'!$F$3:$F$181,MATCH('LISTA DOS ITENS'!$D201,'RESUMO - LOTES E VMA'!$A$3:$A$181,0))</f>
        <v>3801877.615</v>
      </c>
      <c r="W201" s="57">
        <f>'LISTA DOS ITENS'!$U201/'LISTA DOS ITENS'!$V201</f>
        <v>0.00007728718011</v>
      </c>
      <c r="X201" s="53" t="s">
        <v>53</v>
      </c>
      <c r="Y201" s="53" t="s">
        <v>118</v>
      </c>
      <c r="Z201" s="58" t="str">
        <f>'LISTA DOS ITENS'!$F201&amp;"-"&amp;'LISTA DOS ITENS'!$H201&amp;"-"&amp;'LISTA DOS ITENS'!$J201&amp;"-"&amp;'LISTA DOS ITENS'!$K201&amp;"-"&amp;'LISTA DOS ITENS'!$I201</f>
        <v>10964789-2917-A017-A RECUPER-#</v>
      </c>
      <c r="AA201" s="59" t="str">
        <f t="array" ref="AA201">INDEX('RESUMO - LOTES E VMA'!$M$3:$M$181,MATCH('LISTA DOS ITENS'!$D201,'RESUMO - LOTES E VMA'!$A$3:$A$181,0))</f>
        <v>Para Leilão</v>
      </c>
      <c r="AB201" s="60">
        <f t="array" ref="AB201">INDEX('RESUMO - LOTES E VMA'!$J$3:$J$181,MATCH('LISTA DOS ITENS'!$D201,'RESUMO - LOTES E VMA'!$A$3:$A$181,0))</f>
        <v>0.06540728053</v>
      </c>
      <c r="AC201" s="29" t="str">
        <f t="array" ref="AC201">INDEX('RESUMO - LOTES E VMA'!$L$3:$L$181,MATCH('LISTA DOS ITENS'!$D201,'RESUMO - LOTES E VMA'!$A$3:$A$181,0))</f>
        <v>1% do Valor de Comparação do VMA</v>
      </c>
      <c r="AD201" s="53" t="str">
        <f>VLOOKUP(Tabela1[[#This Row],[Índice]],[1]Planilha1!$A:$A,1,0)</f>
        <v>#ERROR!</v>
      </c>
    </row>
    <row r="202" ht="15.75" customHeight="1">
      <c r="A202" s="52">
        <v>241953.0</v>
      </c>
      <c r="B202" s="53" t="s">
        <v>154</v>
      </c>
      <c r="C202" s="53" t="s">
        <v>107</v>
      </c>
      <c r="D202" s="22">
        <v>206001.0</v>
      </c>
      <c r="E202" s="53" t="s">
        <v>47</v>
      </c>
      <c r="F202" s="54">
        <v>1.0957282E7</v>
      </c>
      <c r="G202" s="53" t="s">
        <v>231</v>
      </c>
      <c r="H202" s="55">
        <v>2917.0</v>
      </c>
      <c r="I202" s="55" t="s">
        <v>49</v>
      </c>
      <c r="J202" s="55" t="s">
        <v>111</v>
      </c>
      <c r="K202" s="53" t="s">
        <v>224</v>
      </c>
      <c r="L202" s="53"/>
      <c r="M202" s="53">
        <v>1.0</v>
      </c>
      <c r="N202" s="53"/>
      <c r="O202" s="25">
        <v>1.21</v>
      </c>
      <c r="P202" s="25">
        <f>'LISTA DOS ITENS'!$O202*'LISTA DOS ITENS'!$M202</f>
        <v>1.21</v>
      </c>
      <c r="Q202" s="25">
        <v>4564.01</v>
      </c>
      <c r="R202" s="25">
        <f>'LISTA DOS ITENS'!$Q202*'LISTA DOS ITENS'!$M202</f>
        <v>4564.01</v>
      </c>
      <c r="S202" s="56">
        <f>IF('LISTA DOS ITENS'!$P202&gt;'LISTA DOS ITENS'!$R202,'LISTA DOS ITENS'!$P202,'LISTA DOS ITENS'!$R202)</f>
        <v>4564.01</v>
      </c>
      <c r="T202" s="25">
        <v>299.6032</v>
      </c>
      <c r="U202" s="25">
        <f>'LISTA DOS ITENS'!$T202*'LISTA DOS ITENS'!$M202</f>
        <v>299.6032</v>
      </c>
      <c r="V202" s="56">
        <f t="array" ref="V202">INDEX('RESUMO - LOTES E VMA'!$F$3:$F$181,MATCH('LISTA DOS ITENS'!$D202,'RESUMO - LOTES E VMA'!$A$3:$A$181,0))</f>
        <v>3801877.615</v>
      </c>
      <c r="W202" s="57">
        <f>'LISTA DOS ITENS'!$U202/'LISTA DOS ITENS'!$V202</f>
        <v>0.00007880400958</v>
      </c>
      <c r="X202" s="53" t="s">
        <v>53</v>
      </c>
      <c r="Y202" s="53" t="s">
        <v>118</v>
      </c>
      <c r="Z202" s="58" t="str">
        <f>'LISTA DOS ITENS'!$F202&amp;"-"&amp;'LISTA DOS ITENS'!$H202&amp;"-"&amp;'LISTA DOS ITENS'!$J202&amp;"-"&amp;'LISTA DOS ITENS'!$K202&amp;"-"&amp;'LISTA DOS ITENS'!$I202</f>
        <v>10957282-2917-A017-CLASS 5-#</v>
      </c>
      <c r="AA202" s="59" t="str">
        <f t="array" ref="AA202">INDEX('RESUMO - LOTES E VMA'!$M$3:$M$181,MATCH('LISTA DOS ITENS'!$D202,'RESUMO - LOTES E VMA'!$A$3:$A$181,0))</f>
        <v>Para Leilão</v>
      </c>
      <c r="AB202" s="60">
        <f t="array" ref="AB202">INDEX('RESUMO - LOTES E VMA'!$J$3:$J$181,MATCH('LISTA DOS ITENS'!$D202,'RESUMO - LOTES E VMA'!$A$3:$A$181,0))</f>
        <v>0.06540728053</v>
      </c>
      <c r="AC202" s="29" t="str">
        <f t="array" ref="AC202">INDEX('RESUMO - LOTES E VMA'!$L$3:$L$181,MATCH('LISTA DOS ITENS'!$D202,'RESUMO - LOTES E VMA'!$A$3:$A$181,0))</f>
        <v>1% do Valor de Comparação do VMA</v>
      </c>
      <c r="AD202" s="53" t="str">
        <f>VLOOKUP(Tabela1[[#This Row],[Índice]],[1]Planilha1!$A:$A,1,0)</f>
        <v>#ERROR!</v>
      </c>
    </row>
    <row r="203" ht="15.75" customHeight="1">
      <c r="A203" s="52">
        <v>241954.0</v>
      </c>
      <c r="B203" s="53" t="s">
        <v>154</v>
      </c>
      <c r="C203" s="53" t="s">
        <v>107</v>
      </c>
      <c r="D203" s="22">
        <v>206001.0</v>
      </c>
      <c r="E203" s="53" t="s">
        <v>47</v>
      </c>
      <c r="F203" s="54">
        <v>1.0957282E7</v>
      </c>
      <c r="G203" s="53" t="s">
        <v>231</v>
      </c>
      <c r="H203" s="55">
        <v>2917.0</v>
      </c>
      <c r="I203" s="55" t="s">
        <v>49</v>
      </c>
      <c r="J203" s="55" t="s">
        <v>111</v>
      </c>
      <c r="K203" s="53" t="s">
        <v>57</v>
      </c>
      <c r="L203" s="53"/>
      <c r="M203" s="53">
        <v>1.0</v>
      </c>
      <c r="N203" s="53"/>
      <c r="O203" s="25">
        <v>1.21</v>
      </c>
      <c r="P203" s="25">
        <f>'LISTA DOS ITENS'!$O203*'LISTA DOS ITENS'!$M203</f>
        <v>1.21</v>
      </c>
      <c r="Q203" s="25">
        <v>4564.01</v>
      </c>
      <c r="R203" s="25">
        <f>'LISTA DOS ITENS'!$Q203*'LISTA DOS ITENS'!$M203</f>
        <v>4564.01</v>
      </c>
      <c r="S203" s="56">
        <f>IF('LISTA DOS ITENS'!$P203&gt;'LISTA DOS ITENS'!$R203,'LISTA DOS ITENS'!$P203,'LISTA DOS ITENS'!$R203)</f>
        <v>4564.01</v>
      </c>
      <c r="T203" s="25">
        <v>299.6032</v>
      </c>
      <c r="U203" s="25">
        <f>'LISTA DOS ITENS'!$T203*'LISTA DOS ITENS'!$M203</f>
        <v>299.6032</v>
      </c>
      <c r="V203" s="56">
        <f t="array" ref="V203">INDEX('RESUMO - LOTES E VMA'!$F$3:$F$181,MATCH('LISTA DOS ITENS'!$D203,'RESUMO - LOTES E VMA'!$A$3:$A$181,0))</f>
        <v>3801877.615</v>
      </c>
      <c r="W203" s="57">
        <f>'LISTA DOS ITENS'!$U203/'LISTA DOS ITENS'!$V203</f>
        <v>0.00007880400958</v>
      </c>
      <c r="X203" s="53" t="s">
        <v>53</v>
      </c>
      <c r="Y203" s="53" t="s">
        <v>118</v>
      </c>
      <c r="Z203" s="58" t="str">
        <f>'LISTA DOS ITENS'!$F203&amp;"-"&amp;'LISTA DOS ITENS'!$H203&amp;"-"&amp;'LISTA DOS ITENS'!$J203&amp;"-"&amp;'LISTA DOS ITENS'!$K203&amp;"-"&amp;'LISTA DOS ITENS'!$I203</f>
        <v>10957282-2917-A017-USADO-#</v>
      </c>
      <c r="AA203" s="59" t="str">
        <f t="array" ref="AA203">INDEX('RESUMO - LOTES E VMA'!$M$3:$M$181,MATCH('LISTA DOS ITENS'!$D203,'RESUMO - LOTES E VMA'!$A$3:$A$181,0))</f>
        <v>Para Leilão</v>
      </c>
      <c r="AB203" s="60">
        <f t="array" ref="AB203">INDEX('RESUMO - LOTES E VMA'!$J$3:$J$181,MATCH('LISTA DOS ITENS'!$D203,'RESUMO - LOTES E VMA'!$A$3:$A$181,0))</f>
        <v>0.06540728053</v>
      </c>
      <c r="AC203" s="29" t="str">
        <f t="array" ref="AC203">INDEX('RESUMO - LOTES E VMA'!$L$3:$L$181,MATCH('LISTA DOS ITENS'!$D203,'RESUMO - LOTES E VMA'!$A$3:$A$181,0))</f>
        <v>1% do Valor de Comparação do VMA</v>
      </c>
      <c r="AD203" s="53" t="str">
        <f>VLOOKUP(Tabela1[[#This Row],[Índice]],[1]Planilha1!$A:$A,1,0)</f>
        <v>#ERROR!</v>
      </c>
    </row>
    <row r="204" ht="15.75" customHeight="1">
      <c r="A204" s="52">
        <v>241955.0</v>
      </c>
      <c r="B204" s="53" t="s">
        <v>154</v>
      </c>
      <c r="C204" s="53" t="s">
        <v>107</v>
      </c>
      <c r="D204" s="22">
        <v>206001.0</v>
      </c>
      <c r="E204" s="53" t="s">
        <v>47</v>
      </c>
      <c r="F204" s="54">
        <v>1.0766882E7</v>
      </c>
      <c r="G204" s="53" t="s">
        <v>251</v>
      </c>
      <c r="H204" s="55">
        <v>2917.0</v>
      </c>
      <c r="I204" s="55" t="s">
        <v>49</v>
      </c>
      <c r="J204" s="55" t="s">
        <v>111</v>
      </c>
      <c r="K204" s="53" t="s">
        <v>51</v>
      </c>
      <c r="L204" s="53"/>
      <c r="M204" s="53">
        <v>1.0</v>
      </c>
      <c r="N204" s="53"/>
      <c r="O204" s="25">
        <v>0.0</v>
      </c>
      <c r="P204" s="25">
        <f>'LISTA DOS ITENS'!$O204*'LISTA DOS ITENS'!$M204</f>
        <v>0</v>
      </c>
      <c r="Q204" s="25">
        <v>2573.8921</v>
      </c>
      <c r="R204" s="25">
        <f>'LISTA DOS ITENS'!$Q204*'LISTA DOS ITENS'!$M204</f>
        <v>2573.8921</v>
      </c>
      <c r="S204" s="56">
        <f>IF('LISTA DOS ITENS'!$P204&gt;'LISTA DOS ITENS'!$R204,'LISTA DOS ITENS'!$P204,'LISTA DOS ITENS'!$R204)</f>
        <v>2573.8921</v>
      </c>
      <c r="T204" s="25">
        <v>168.9624</v>
      </c>
      <c r="U204" s="25">
        <f>'LISTA DOS ITENS'!$T204*'LISTA DOS ITENS'!$M204</f>
        <v>168.9624</v>
      </c>
      <c r="V204" s="56">
        <f t="array" ref="V204">INDEX('RESUMO - LOTES E VMA'!$F$3:$F$181,MATCH('LISTA DOS ITENS'!$D204,'RESUMO - LOTES E VMA'!$A$3:$A$181,0))</f>
        <v>3801877.615</v>
      </c>
      <c r="W204" s="57">
        <f>'LISTA DOS ITENS'!$U204/'LISTA DOS ITENS'!$V204</f>
        <v>0.00004444183035</v>
      </c>
      <c r="X204" s="53" t="s">
        <v>53</v>
      </c>
      <c r="Y204" s="53" t="s">
        <v>118</v>
      </c>
      <c r="Z204" s="58" t="str">
        <f>'LISTA DOS ITENS'!$F204&amp;"-"&amp;'LISTA DOS ITENS'!$H204&amp;"-"&amp;'LISTA DOS ITENS'!$J204&amp;"-"&amp;'LISTA DOS ITENS'!$K204&amp;"-"&amp;'LISTA DOS ITENS'!$I204</f>
        <v>10766882-2917-A017-A RECUPER-#</v>
      </c>
      <c r="AA204" s="59" t="str">
        <f t="array" ref="AA204">INDEX('RESUMO - LOTES E VMA'!$M$3:$M$181,MATCH('LISTA DOS ITENS'!$D204,'RESUMO - LOTES E VMA'!$A$3:$A$181,0))</f>
        <v>Para Leilão</v>
      </c>
      <c r="AB204" s="60">
        <f t="array" ref="AB204">INDEX('RESUMO - LOTES E VMA'!$J$3:$J$181,MATCH('LISTA DOS ITENS'!$D204,'RESUMO - LOTES E VMA'!$A$3:$A$181,0))</f>
        <v>0.06540728053</v>
      </c>
      <c r="AC204" s="29" t="str">
        <f t="array" ref="AC204">INDEX('RESUMO - LOTES E VMA'!$L$3:$L$181,MATCH('LISTA DOS ITENS'!$D204,'RESUMO - LOTES E VMA'!$A$3:$A$181,0))</f>
        <v>1% do Valor de Comparação do VMA</v>
      </c>
      <c r="AD204" s="53" t="str">
        <f>VLOOKUP(Tabela1[[#This Row],[Índice]],[1]Planilha1!$A:$A,1,0)</f>
        <v>#ERROR!</v>
      </c>
    </row>
    <row r="205" ht="15.75" customHeight="1">
      <c r="A205" s="52">
        <v>241956.0</v>
      </c>
      <c r="B205" s="53" t="s">
        <v>154</v>
      </c>
      <c r="C205" s="53" t="s">
        <v>107</v>
      </c>
      <c r="D205" s="22">
        <v>206001.0</v>
      </c>
      <c r="E205" s="53" t="s">
        <v>47</v>
      </c>
      <c r="F205" s="54">
        <v>1.0965372E7</v>
      </c>
      <c r="G205" s="53" t="s">
        <v>252</v>
      </c>
      <c r="H205" s="55">
        <v>2917.0</v>
      </c>
      <c r="I205" s="55" t="s">
        <v>49</v>
      </c>
      <c r="J205" s="55" t="s">
        <v>111</v>
      </c>
      <c r="K205" s="53" t="s">
        <v>51</v>
      </c>
      <c r="L205" s="53"/>
      <c r="M205" s="53">
        <v>1.0</v>
      </c>
      <c r="N205" s="53"/>
      <c r="O205" s="25">
        <v>0.0</v>
      </c>
      <c r="P205" s="25">
        <f>'LISTA DOS ITENS'!$O205*'LISTA DOS ITENS'!$M205</f>
        <v>0</v>
      </c>
      <c r="Q205" s="25">
        <v>2932.36</v>
      </c>
      <c r="R205" s="25">
        <f>'LISTA DOS ITENS'!$Q205*'LISTA DOS ITENS'!$M205</f>
        <v>2932.36</v>
      </c>
      <c r="S205" s="56">
        <f>IF('LISTA DOS ITENS'!$P205&gt;'LISTA DOS ITENS'!$R205,'LISTA DOS ITENS'!$P205,'LISTA DOS ITENS'!$R205)</f>
        <v>2932.36</v>
      </c>
      <c r="T205" s="25">
        <v>280.0952</v>
      </c>
      <c r="U205" s="25">
        <f>'LISTA DOS ITENS'!$T205*'LISTA DOS ITENS'!$M205</f>
        <v>280.0952</v>
      </c>
      <c r="V205" s="56">
        <f t="array" ref="V205">INDEX('RESUMO - LOTES E VMA'!$F$3:$F$181,MATCH('LISTA DOS ITENS'!$D205,'RESUMO - LOTES E VMA'!$A$3:$A$181,0))</f>
        <v>3801877.615</v>
      </c>
      <c r="W205" s="57">
        <f>'LISTA DOS ITENS'!$U205/'LISTA DOS ITENS'!$V205</f>
        <v>0.00007367286071</v>
      </c>
      <c r="X205" s="53" t="s">
        <v>53</v>
      </c>
      <c r="Y205" s="53" t="s">
        <v>118</v>
      </c>
      <c r="Z205" s="58" t="str">
        <f>'LISTA DOS ITENS'!$F205&amp;"-"&amp;'LISTA DOS ITENS'!$H205&amp;"-"&amp;'LISTA DOS ITENS'!$J205&amp;"-"&amp;'LISTA DOS ITENS'!$K205&amp;"-"&amp;'LISTA DOS ITENS'!$I205</f>
        <v>10965372-2917-A017-A RECUPER-#</v>
      </c>
      <c r="AA205" s="59" t="str">
        <f t="array" ref="AA205">INDEX('RESUMO - LOTES E VMA'!$M$3:$M$181,MATCH('LISTA DOS ITENS'!$D205,'RESUMO - LOTES E VMA'!$A$3:$A$181,0))</f>
        <v>Para Leilão</v>
      </c>
      <c r="AB205" s="60">
        <f t="array" ref="AB205">INDEX('RESUMO - LOTES E VMA'!$J$3:$J$181,MATCH('LISTA DOS ITENS'!$D205,'RESUMO - LOTES E VMA'!$A$3:$A$181,0))</f>
        <v>0.06540728053</v>
      </c>
      <c r="AC205" s="29" t="str">
        <f t="array" ref="AC205">INDEX('RESUMO - LOTES E VMA'!$L$3:$L$181,MATCH('LISTA DOS ITENS'!$D205,'RESUMO - LOTES E VMA'!$A$3:$A$181,0))</f>
        <v>1% do Valor de Comparação do VMA</v>
      </c>
      <c r="AD205" s="53" t="str">
        <f>VLOOKUP(Tabela1[[#This Row],[Índice]],[1]Planilha1!$A:$A,1,0)</f>
        <v>#ERROR!</v>
      </c>
    </row>
    <row r="206" ht="15.75" customHeight="1">
      <c r="A206" s="52">
        <v>241957.0</v>
      </c>
      <c r="B206" s="53" t="s">
        <v>154</v>
      </c>
      <c r="C206" s="53" t="s">
        <v>107</v>
      </c>
      <c r="D206" s="22">
        <v>206001.0</v>
      </c>
      <c r="E206" s="53" t="s">
        <v>47</v>
      </c>
      <c r="F206" s="54">
        <v>1.1071158E7</v>
      </c>
      <c r="G206" s="53" t="s">
        <v>253</v>
      </c>
      <c r="H206" s="55">
        <v>2917.0</v>
      </c>
      <c r="I206" s="55" t="s">
        <v>49</v>
      </c>
      <c r="J206" s="55" t="s">
        <v>111</v>
      </c>
      <c r="K206" s="53" t="s">
        <v>51</v>
      </c>
      <c r="L206" s="53"/>
      <c r="M206" s="53">
        <v>143.0</v>
      </c>
      <c r="N206" s="53"/>
      <c r="O206" s="25">
        <v>0.001</v>
      </c>
      <c r="P206" s="25">
        <f>'LISTA DOS ITENS'!$O206*'LISTA DOS ITENS'!$M206</f>
        <v>0.143</v>
      </c>
      <c r="Q206" s="25">
        <v>2368.3</v>
      </c>
      <c r="R206" s="25">
        <f>'LISTA DOS ITENS'!$Q206*'LISTA DOS ITENS'!$M206</f>
        <v>338666.9</v>
      </c>
      <c r="S206" s="56">
        <f>IF('LISTA DOS ITENS'!$P206&gt;'LISTA DOS ITENS'!$R206,'LISTA DOS ITENS'!$P206,'LISTA DOS ITENS'!$R206)</f>
        <v>338666.9</v>
      </c>
      <c r="T206" s="25">
        <v>155.4664</v>
      </c>
      <c r="U206" s="25">
        <f>'LISTA DOS ITENS'!$T206*'LISTA DOS ITENS'!$M206</f>
        <v>22231.6952</v>
      </c>
      <c r="V206" s="56">
        <f t="array" ref="V206">INDEX('RESUMO - LOTES E VMA'!$F$3:$F$181,MATCH('LISTA DOS ITENS'!$D206,'RESUMO - LOTES E VMA'!$A$3:$A$181,0))</f>
        <v>3801877.615</v>
      </c>
      <c r="W206" s="57">
        <f>'LISTA DOS ITENS'!$U206/'LISTA DOS ITENS'!$V206</f>
        <v>0.005847556773</v>
      </c>
      <c r="X206" s="53" t="s">
        <v>53</v>
      </c>
      <c r="Y206" s="53" t="s">
        <v>118</v>
      </c>
      <c r="Z206" s="58" t="str">
        <f>'LISTA DOS ITENS'!$F206&amp;"-"&amp;'LISTA DOS ITENS'!$H206&amp;"-"&amp;'LISTA DOS ITENS'!$J206&amp;"-"&amp;'LISTA DOS ITENS'!$K206&amp;"-"&amp;'LISTA DOS ITENS'!$I206</f>
        <v>11071158-2917-A017-A RECUPER-#</v>
      </c>
      <c r="AA206" s="59" t="str">
        <f t="array" ref="AA206">INDEX('RESUMO - LOTES E VMA'!$M$3:$M$181,MATCH('LISTA DOS ITENS'!$D206,'RESUMO - LOTES E VMA'!$A$3:$A$181,0))</f>
        <v>Para Leilão</v>
      </c>
      <c r="AB206" s="60">
        <f t="array" ref="AB206">INDEX('RESUMO - LOTES E VMA'!$J$3:$J$181,MATCH('LISTA DOS ITENS'!$D206,'RESUMO - LOTES E VMA'!$A$3:$A$181,0))</f>
        <v>0.06540728053</v>
      </c>
      <c r="AC206" s="29" t="str">
        <f t="array" ref="AC206">INDEX('RESUMO - LOTES E VMA'!$L$3:$L$181,MATCH('LISTA DOS ITENS'!$D206,'RESUMO - LOTES E VMA'!$A$3:$A$181,0))</f>
        <v>1% do Valor de Comparação do VMA</v>
      </c>
      <c r="AD206" s="53" t="str">
        <f>VLOOKUP(Tabela1[[#This Row],[Índice]],[1]Planilha1!$A:$A,1,0)</f>
        <v>#ERROR!</v>
      </c>
    </row>
    <row r="207" ht="15.75" customHeight="1">
      <c r="A207" s="52">
        <v>241958.0</v>
      </c>
      <c r="B207" s="53" t="s">
        <v>154</v>
      </c>
      <c r="C207" s="53" t="s">
        <v>107</v>
      </c>
      <c r="D207" s="22">
        <v>206001.0</v>
      </c>
      <c r="E207" s="53" t="s">
        <v>47</v>
      </c>
      <c r="F207" s="54">
        <v>1.0325922E7</v>
      </c>
      <c r="G207" s="53" t="s">
        <v>238</v>
      </c>
      <c r="H207" s="55">
        <v>2917.0</v>
      </c>
      <c r="I207" s="55" t="s">
        <v>49</v>
      </c>
      <c r="J207" s="55" t="s">
        <v>111</v>
      </c>
      <c r="K207" s="53" t="s">
        <v>51</v>
      </c>
      <c r="L207" s="53"/>
      <c r="M207" s="53">
        <v>61.0</v>
      </c>
      <c r="N207" s="53"/>
      <c r="O207" s="25">
        <v>0.001</v>
      </c>
      <c r="P207" s="25">
        <f>'LISTA DOS ITENS'!$O207*'LISTA DOS ITENS'!$M207</f>
        <v>0.061</v>
      </c>
      <c r="Q207" s="25">
        <v>633010.0</v>
      </c>
      <c r="R207" s="25">
        <f>'LISTA DOS ITENS'!$Q207*'LISTA DOS ITENS'!$M207</f>
        <v>38613610</v>
      </c>
      <c r="S207" s="56">
        <f>IF('LISTA DOS ITENS'!$P207&gt;'LISTA DOS ITENS'!$R207,'LISTA DOS ITENS'!$P207,'LISTA DOS ITENS'!$R207)</f>
        <v>38613610</v>
      </c>
      <c r="T207" s="25">
        <v>41553.7665</v>
      </c>
      <c r="U207" s="25">
        <f>'LISTA DOS ITENS'!$T207*'LISTA DOS ITENS'!$M207</f>
        <v>2534779.757</v>
      </c>
      <c r="V207" s="56">
        <f t="array" ref="V207">INDEX('RESUMO - LOTES E VMA'!$F$3:$F$181,MATCH('LISTA DOS ITENS'!$D207,'RESUMO - LOTES E VMA'!$A$3:$A$181,0))</f>
        <v>3801877.615</v>
      </c>
      <c r="W207" s="57">
        <f>'LISTA DOS ITENS'!$U207/'LISTA DOS ITENS'!$V207</f>
        <v>0.6667178728</v>
      </c>
      <c r="X207" s="53" t="s">
        <v>53</v>
      </c>
      <c r="Y207" s="53" t="s">
        <v>118</v>
      </c>
      <c r="Z207" s="58" t="str">
        <f>'LISTA DOS ITENS'!$F207&amp;"-"&amp;'LISTA DOS ITENS'!$H207&amp;"-"&amp;'LISTA DOS ITENS'!$J207&amp;"-"&amp;'LISTA DOS ITENS'!$K207&amp;"-"&amp;'LISTA DOS ITENS'!$I207</f>
        <v>10325922-2917-A017-A RECUPER-#</v>
      </c>
      <c r="AA207" s="59" t="str">
        <f t="array" ref="AA207">INDEX('RESUMO - LOTES E VMA'!$M$3:$M$181,MATCH('LISTA DOS ITENS'!$D207,'RESUMO - LOTES E VMA'!$A$3:$A$181,0))</f>
        <v>Para Leilão</v>
      </c>
      <c r="AB207" s="60">
        <f t="array" ref="AB207">INDEX('RESUMO - LOTES E VMA'!$J$3:$J$181,MATCH('LISTA DOS ITENS'!$D207,'RESUMO - LOTES E VMA'!$A$3:$A$181,0))</f>
        <v>0.06540728053</v>
      </c>
      <c r="AC207" s="29" t="str">
        <f t="array" ref="AC207">INDEX('RESUMO - LOTES E VMA'!$L$3:$L$181,MATCH('LISTA DOS ITENS'!$D207,'RESUMO - LOTES E VMA'!$A$3:$A$181,0))</f>
        <v>1% do Valor de Comparação do VMA</v>
      </c>
      <c r="AD207" s="53" t="str">
        <f>VLOOKUP(Tabela1[[#This Row],[Índice]],[1]Planilha1!$A:$A,1,0)</f>
        <v>#ERROR!</v>
      </c>
    </row>
    <row r="208" ht="15.75" customHeight="1">
      <c r="A208" s="52">
        <v>241959.0</v>
      </c>
      <c r="B208" s="53" t="s">
        <v>154</v>
      </c>
      <c r="C208" s="53" t="s">
        <v>107</v>
      </c>
      <c r="D208" s="22">
        <v>206001.0</v>
      </c>
      <c r="E208" s="53" t="s">
        <v>47</v>
      </c>
      <c r="F208" s="54">
        <v>1.0985303E7</v>
      </c>
      <c r="G208" s="53" t="s">
        <v>254</v>
      </c>
      <c r="H208" s="55">
        <v>2917.0</v>
      </c>
      <c r="I208" s="55" t="s">
        <v>49</v>
      </c>
      <c r="J208" s="55" t="s">
        <v>111</v>
      </c>
      <c r="K208" s="53" t="s">
        <v>57</v>
      </c>
      <c r="L208" s="53"/>
      <c r="M208" s="53">
        <v>13.0</v>
      </c>
      <c r="N208" s="53"/>
      <c r="O208" s="25">
        <v>0.0046</v>
      </c>
      <c r="P208" s="25">
        <f>'LISTA DOS ITENS'!$O208*'LISTA DOS ITENS'!$M208</f>
        <v>0.0598</v>
      </c>
      <c r="Q208" s="25">
        <v>800.0</v>
      </c>
      <c r="R208" s="25">
        <f>'LISTA DOS ITENS'!$Q208*'LISTA DOS ITENS'!$M208</f>
        <v>10400</v>
      </c>
      <c r="S208" s="56">
        <f>IF('LISTA DOS ITENS'!$P208&gt;'LISTA DOS ITENS'!$R208,'LISTA DOS ITENS'!$P208,'LISTA DOS ITENS'!$R208)</f>
        <v>10400</v>
      </c>
      <c r="T208" s="25">
        <v>52.5158</v>
      </c>
      <c r="U208" s="25">
        <f>'LISTA DOS ITENS'!$T208*'LISTA DOS ITENS'!$M208</f>
        <v>682.7054</v>
      </c>
      <c r="V208" s="56">
        <f t="array" ref="V208">INDEX('RESUMO - LOTES E VMA'!$F$3:$F$181,MATCH('LISTA DOS ITENS'!$D208,'RESUMO - LOTES E VMA'!$A$3:$A$181,0))</f>
        <v>3801877.615</v>
      </c>
      <c r="W208" s="57">
        <f>'LISTA DOS ITENS'!$U208/'LISTA DOS ITENS'!$V208</f>
        <v>0.0001795705883</v>
      </c>
      <c r="X208" s="53" t="s">
        <v>53</v>
      </c>
      <c r="Y208" s="53" t="s">
        <v>118</v>
      </c>
      <c r="Z208" s="58" t="str">
        <f>'LISTA DOS ITENS'!$F208&amp;"-"&amp;'LISTA DOS ITENS'!$H208&amp;"-"&amp;'LISTA DOS ITENS'!$J208&amp;"-"&amp;'LISTA DOS ITENS'!$K208&amp;"-"&amp;'LISTA DOS ITENS'!$I208</f>
        <v>10985303-2917-A017-USADO-#</v>
      </c>
      <c r="AA208" s="59" t="str">
        <f t="array" ref="AA208">INDEX('RESUMO - LOTES E VMA'!$M$3:$M$181,MATCH('LISTA DOS ITENS'!$D208,'RESUMO - LOTES E VMA'!$A$3:$A$181,0))</f>
        <v>Para Leilão</v>
      </c>
      <c r="AB208" s="60">
        <f t="array" ref="AB208">INDEX('RESUMO - LOTES E VMA'!$J$3:$J$181,MATCH('LISTA DOS ITENS'!$D208,'RESUMO - LOTES E VMA'!$A$3:$A$181,0))</f>
        <v>0.06540728053</v>
      </c>
      <c r="AC208" s="29" t="str">
        <f t="array" ref="AC208">INDEX('RESUMO - LOTES E VMA'!$L$3:$L$181,MATCH('LISTA DOS ITENS'!$D208,'RESUMO - LOTES E VMA'!$A$3:$A$181,0))</f>
        <v>1% do Valor de Comparação do VMA</v>
      </c>
      <c r="AD208" s="53" t="str">
        <f>VLOOKUP(Tabela1[[#This Row],[Índice]],[1]Planilha1!$A:$A,1,0)</f>
        <v>#ERROR!</v>
      </c>
    </row>
    <row r="209" ht="15.75" customHeight="1">
      <c r="A209" s="52">
        <v>241960.0</v>
      </c>
      <c r="B209" s="53" t="s">
        <v>154</v>
      </c>
      <c r="C209" s="53" t="s">
        <v>107</v>
      </c>
      <c r="D209" s="22">
        <v>206001.0</v>
      </c>
      <c r="E209" s="53" t="s">
        <v>47</v>
      </c>
      <c r="F209" s="54">
        <v>1.1148896E7</v>
      </c>
      <c r="G209" s="53" t="s">
        <v>249</v>
      </c>
      <c r="H209" s="55">
        <v>2917.0</v>
      </c>
      <c r="I209" s="55" t="s">
        <v>49</v>
      </c>
      <c r="J209" s="55" t="s">
        <v>111</v>
      </c>
      <c r="K209" s="53" t="s">
        <v>51</v>
      </c>
      <c r="L209" s="53"/>
      <c r="M209" s="53">
        <v>12.0</v>
      </c>
      <c r="N209" s="53"/>
      <c r="O209" s="25">
        <v>8.0E-4</v>
      </c>
      <c r="P209" s="25">
        <f>'LISTA DOS ITENS'!$O209*'LISTA DOS ITENS'!$M209</f>
        <v>0.0096</v>
      </c>
      <c r="Q209" s="25">
        <v>11352.0</v>
      </c>
      <c r="R209" s="25">
        <f>'LISTA DOS ITENS'!$Q209*'LISTA DOS ITENS'!$M209</f>
        <v>136224</v>
      </c>
      <c r="S209" s="56">
        <f>IF('LISTA DOS ITENS'!$P209&gt;'LISTA DOS ITENS'!$R209,'LISTA DOS ITENS'!$P209,'LISTA DOS ITENS'!$R209)</f>
        <v>136224</v>
      </c>
      <c r="T209" s="25">
        <v>1084.3282</v>
      </c>
      <c r="U209" s="25">
        <f>'LISTA DOS ITENS'!$T209*'LISTA DOS ITENS'!$M209</f>
        <v>13011.9384</v>
      </c>
      <c r="V209" s="56">
        <f t="array" ref="V209">INDEX('RESUMO - LOTES E VMA'!$F$3:$F$181,MATCH('LISTA DOS ITENS'!$D209,'RESUMO - LOTES E VMA'!$A$3:$A$181,0))</f>
        <v>3801877.615</v>
      </c>
      <c r="W209" s="57">
        <f>'LISTA DOS ITENS'!$U209/'LISTA DOS ITENS'!$V209</f>
        <v>0.003422503225</v>
      </c>
      <c r="X209" s="53" t="s">
        <v>53</v>
      </c>
      <c r="Y209" s="53" t="s">
        <v>118</v>
      </c>
      <c r="Z209" s="58" t="str">
        <f>'LISTA DOS ITENS'!$F209&amp;"-"&amp;'LISTA DOS ITENS'!$H209&amp;"-"&amp;'LISTA DOS ITENS'!$J209&amp;"-"&amp;'LISTA DOS ITENS'!$K209&amp;"-"&amp;'LISTA DOS ITENS'!$I209</f>
        <v>11148896-2917-A017-A RECUPER-#</v>
      </c>
      <c r="AA209" s="59" t="str">
        <f t="array" ref="AA209">INDEX('RESUMO - LOTES E VMA'!$M$3:$M$181,MATCH('LISTA DOS ITENS'!$D209,'RESUMO - LOTES E VMA'!$A$3:$A$181,0))</f>
        <v>Para Leilão</v>
      </c>
      <c r="AB209" s="60">
        <f t="array" ref="AB209">INDEX('RESUMO - LOTES E VMA'!$J$3:$J$181,MATCH('LISTA DOS ITENS'!$D209,'RESUMO - LOTES E VMA'!$A$3:$A$181,0))</f>
        <v>0.06540728053</v>
      </c>
      <c r="AC209" s="29" t="str">
        <f t="array" ref="AC209">INDEX('RESUMO - LOTES E VMA'!$L$3:$L$181,MATCH('LISTA DOS ITENS'!$D209,'RESUMO - LOTES E VMA'!$A$3:$A$181,0))</f>
        <v>1% do Valor de Comparação do VMA</v>
      </c>
      <c r="AD209" s="53" t="str">
        <f>VLOOKUP(Tabela1[[#This Row],[Índice]],[1]Planilha1!$A:$A,1,0)</f>
        <v>#ERROR!</v>
      </c>
    </row>
    <row r="210" ht="15.75" customHeight="1">
      <c r="A210" s="52">
        <v>241961.0</v>
      </c>
      <c r="B210" s="53" t="s">
        <v>154</v>
      </c>
      <c r="C210" s="53" t="s">
        <v>107</v>
      </c>
      <c r="D210" s="22">
        <v>206001.0</v>
      </c>
      <c r="E210" s="53" t="s">
        <v>47</v>
      </c>
      <c r="F210" s="54">
        <v>1.0834639E7</v>
      </c>
      <c r="G210" s="53" t="s">
        <v>235</v>
      </c>
      <c r="H210" s="55">
        <v>2917.0</v>
      </c>
      <c r="I210" s="55" t="s">
        <v>49</v>
      </c>
      <c r="J210" s="55" t="s">
        <v>111</v>
      </c>
      <c r="K210" s="53" t="s">
        <v>51</v>
      </c>
      <c r="L210" s="53"/>
      <c r="M210" s="53">
        <v>350.0</v>
      </c>
      <c r="N210" s="53"/>
      <c r="O210" s="25">
        <v>0.001</v>
      </c>
      <c r="P210" s="25">
        <f>'LISTA DOS ITENS'!$O210*'LISTA DOS ITENS'!$M210</f>
        <v>0.35</v>
      </c>
      <c r="Q210" s="25">
        <v>5818.8651</v>
      </c>
      <c r="R210" s="25">
        <f>'LISTA DOS ITENS'!$Q210*'LISTA DOS ITENS'!$M210</f>
        <v>2036602.785</v>
      </c>
      <c r="S210" s="56">
        <f>IF('LISTA DOS ITENS'!$P210&gt;'LISTA DOS ITENS'!$R210,'LISTA DOS ITENS'!$P210,'LISTA DOS ITENS'!$R210)</f>
        <v>2036602.785</v>
      </c>
      <c r="T210" s="25">
        <v>332.6067</v>
      </c>
      <c r="U210" s="25">
        <f>'LISTA DOS ITENS'!$T210*'LISTA DOS ITENS'!$M210</f>
        <v>116412.345</v>
      </c>
      <c r="V210" s="56">
        <f t="array" ref="V210">INDEX('RESUMO - LOTES E VMA'!$F$3:$F$181,MATCH('LISTA DOS ITENS'!$D210,'RESUMO - LOTES E VMA'!$A$3:$A$181,0))</f>
        <v>3801877.615</v>
      </c>
      <c r="W210" s="57">
        <f>'LISTA DOS ITENS'!$U210/'LISTA DOS ITENS'!$V210</f>
        <v>0.03061969815</v>
      </c>
      <c r="X210" s="53" t="s">
        <v>53</v>
      </c>
      <c r="Y210" s="53" t="s">
        <v>118</v>
      </c>
      <c r="Z210" s="58" t="str">
        <f>'LISTA DOS ITENS'!$F210&amp;"-"&amp;'LISTA DOS ITENS'!$H210&amp;"-"&amp;'LISTA DOS ITENS'!$J210&amp;"-"&amp;'LISTA DOS ITENS'!$K210&amp;"-"&amp;'LISTA DOS ITENS'!$I210</f>
        <v>10834639-2917-A017-A RECUPER-#</v>
      </c>
      <c r="AA210" s="59" t="str">
        <f t="array" ref="AA210">INDEX('RESUMO - LOTES E VMA'!$M$3:$M$181,MATCH('LISTA DOS ITENS'!$D210,'RESUMO - LOTES E VMA'!$A$3:$A$181,0))</f>
        <v>Para Leilão</v>
      </c>
      <c r="AB210" s="60">
        <f t="array" ref="AB210">INDEX('RESUMO - LOTES E VMA'!$J$3:$J$181,MATCH('LISTA DOS ITENS'!$D210,'RESUMO - LOTES E VMA'!$A$3:$A$181,0))</f>
        <v>0.06540728053</v>
      </c>
      <c r="AC210" s="29" t="str">
        <f t="array" ref="AC210">INDEX('RESUMO - LOTES E VMA'!$L$3:$L$181,MATCH('LISTA DOS ITENS'!$D210,'RESUMO - LOTES E VMA'!$A$3:$A$181,0))</f>
        <v>1% do Valor de Comparação do VMA</v>
      </c>
      <c r="AD210" s="53" t="str">
        <f>VLOOKUP(Tabela1[[#This Row],[Índice]],[1]Planilha1!$A:$A,1,0)</f>
        <v>#ERROR!</v>
      </c>
    </row>
    <row r="211" ht="15.75" customHeight="1">
      <c r="A211" s="52">
        <v>241962.0</v>
      </c>
      <c r="B211" s="53" t="s">
        <v>154</v>
      </c>
      <c r="C211" s="53" t="s">
        <v>107</v>
      </c>
      <c r="D211" s="22">
        <v>206001.0</v>
      </c>
      <c r="E211" s="53" t="s">
        <v>47</v>
      </c>
      <c r="F211" s="54">
        <v>1.0834639E7</v>
      </c>
      <c r="G211" s="53" t="s">
        <v>235</v>
      </c>
      <c r="H211" s="55">
        <v>2917.0</v>
      </c>
      <c r="I211" s="55" t="s">
        <v>49</v>
      </c>
      <c r="J211" s="55" t="s">
        <v>111</v>
      </c>
      <c r="K211" s="53" t="s">
        <v>57</v>
      </c>
      <c r="L211" s="53"/>
      <c r="M211" s="53">
        <v>1.0</v>
      </c>
      <c r="N211" s="53"/>
      <c r="O211" s="25">
        <v>0.0</v>
      </c>
      <c r="P211" s="25">
        <f>'LISTA DOS ITENS'!$O211*'LISTA DOS ITENS'!$M211</f>
        <v>0</v>
      </c>
      <c r="Q211" s="25">
        <v>5818.8651</v>
      </c>
      <c r="R211" s="25">
        <f>'LISTA DOS ITENS'!$Q211*'LISTA DOS ITENS'!$M211</f>
        <v>5818.8651</v>
      </c>
      <c r="S211" s="56">
        <f>IF('LISTA DOS ITENS'!$P211&gt;'LISTA DOS ITENS'!$R211,'LISTA DOS ITENS'!$P211,'LISTA DOS ITENS'!$R211)</f>
        <v>5818.8651</v>
      </c>
      <c r="T211" s="25">
        <v>332.6067</v>
      </c>
      <c r="U211" s="25">
        <f>'LISTA DOS ITENS'!$T211*'LISTA DOS ITENS'!$M211</f>
        <v>332.6067</v>
      </c>
      <c r="V211" s="56">
        <f t="array" ref="V211">INDEX('RESUMO - LOTES E VMA'!$F$3:$F$181,MATCH('LISTA DOS ITENS'!$D211,'RESUMO - LOTES E VMA'!$A$3:$A$181,0))</f>
        <v>3801877.615</v>
      </c>
      <c r="W211" s="57">
        <f>'LISTA DOS ITENS'!$U211/'LISTA DOS ITENS'!$V211</f>
        <v>0.00008748485187</v>
      </c>
      <c r="X211" s="53" t="s">
        <v>53</v>
      </c>
      <c r="Y211" s="53" t="s">
        <v>118</v>
      </c>
      <c r="Z211" s="58" t="str">
        <f>'LISTA DOS ITENS'!$F211&amp;"-"&amp;'LISTA DOS ITENS'!$H211&amp;"-"&amp;'LISTA DOS ITENS'!$J211&amp;"-"&amp;'LISTA DOS ITENS'!$K211&amp;"-"&amp;'LISTA DOS ITENS'!$I211</f>
        <v>10834639-2917-A017-USADO-#</v>
      </c>
      <c r="AA211" s="59" t="str">
        <f t="array" ref="AA211">INDEX('RESUMO - LOTES E VMA'!$M$3:$M$181,MATCH('LISTA DOS ITENS'!$D211,'RESUMO - LOTES E VMA'!$A$3:$A$181,0))</f>
        <v>Para Leilão</v>
      </c>
      <c r="AB211" s="60">
        <f t="array" ref="AB211">INDEX('RESUMO - LOTES E VMA'!$J$3:$J$181,MATCH('LISTA DOS ITENS'!$D211,'RESUMO - LOTES E VMA'!$A$3:$A$181,0))</f>
        <v>0.06540728053</v>
      </c>
      <c r="AC211" s="29" t="str">
        <f t="array" ref="AC211">INDEX('RESUMO - LOTES E VMA'!$L$3:$L$181,MATCH('LISTA DOS ITENS'!$D211,'RESUMO - LOTES E VMA'!$A$3:$A$181,0))</f>
        <v>1% do Valor de Comparação do VMA</v>
      </c>
      <c r="AD211" s="53" t="str">
        <f>VLOOKUP(Tabela1[[#This Row],[Índice]],[1]Planilha1!$A:$A,1,0)</f>
        <v>#ERROR!</v>
      </c>
    </row>
    <row r="212" ht="15.75" customHeight="1">
      <c r="A212" s="52">
        <v>241963.0</v>
      </c>
      <c r="B212" s="53" t="s">
        <v>154</v>
      </c>
      <c r="C212" s="53" t="s">
        <v>107</v>
      </c>
      <c r="D212" s="22">
        <v>206001.0</v>
      </c>
      <c r="E212" s="53" t="s">
        <v>47</v>
      </c>
      <c r="F212" s="54">
        <v>1.084286E7</v>
      </c>
      <c r="G212" s="53" t="s">
        <v>236</v>
      </c>
      <c r="H212" s="55">
        <v>2917.0</v>
      </c>
      <c r="I212" s="55" t="s">
        <v>49</v>
      </c>
      <c r="J212" s="55" t="s">
        <v>111</v>
      </c>
      <c r="K212" s="53" t="s">
        <v>80</v>
      </c>
      <c r="L212" s="53"/>
      <c r="M212" s="53">
        <v>10.0</v>
      </c>
      <c r="N212" s="53"/>
      <c r="O212" s="25">
        <v>0.0</v>
      </c>
      <c r="P212" s="25">
        <f>'LISTA DOS ITENS'!$O212*'LISTA DOS ITENS'!$M212</f>
        <v>0</v>
      </c>
      <c r="Q212" s="25">
        <v>4714.69</v>
      </c>
      <c r="R212" s="25">
        <f>'LISTA DOS ITENS'!$Q212*'LISTA DOS ITENS'!$M212</f>
        <v>47146.9</v>
      </c>
      <c r="S212" s="56">
        <f>IF('LISTA DOS ITENS'!$P212&gt;'LISTA DOS ITENS'!$R212,'LISTA DOS ITENS'!$P212,'LISTA DOS ITENS'!$R212)</f>
        <v>47146.9</v>
      </c>
      <c r="T212" s="25">
        <v>309.4945</v>
      </c>
      <c r="U212" s="25">
        <f>'LISTA DOS ITENS'!$T212*'LISTA DOS ITENS'!$M212</f>
        <v>3094.945</v>
      </c>
      <c r="V212" s="56">
        <f t="array" ref="V212">INDEX('RESUMO - LOTES E VMA'!$F$3:$F$181,MATCH('LISTA DOS ITENS'!$D212,'RESUMO - LOTES E VMA'!$A$3:$A$181,0))</f>
        <v>3801877.615</v>
      </c>
      <c r="W212" s="57">
        <f>'LISTA DOS ITENS'!$U212/'LISTA DOS ITENS'!$V212</f>
        <v>0.0008140569774</v>
      </c>
      <c r="X212" s="53" t="s">
        <v>53</v>
      </c>
      <c r="Y212" s="53" t="s">
        <v>118</v>
      </c>
      <c r="Z212" s="58" t="str">
        <f>'LISTA DOS ITENS'!$F212&amp;"-"&amp;'LISTA DOS ITENS'!$H212&amp;"-"&amp;'LISTA DOS ITENS'!$J212&amp;"-"&amp;'LISTA DOS ITENS'!$K212&amp;"-"&amp;'LISTA DOS ITENS'!$I212</f>
        <v>10842860-2917-A017-IMOB/NAC-#</v>
      </c>
      <c r="AA212" s="59" t="str">
        <f t="array" ref="AA212">INDEX('RESUMO - LOTES E VMA'!$M$3:$M$181,MATCH('LISTA DOS ITENS'!$D212,'RESUMO - LOTES E VMA'!$A$3:$A$181,0))</f>
        <v>Para Leilão</v>
      </c>
      <c r="AB212" s="60">
        <f t="array" ref="AB212">INDEX('RESUMO - LOTES E VMA'!$J$3:$J$181,MATCH('LISTA DOS ITENS'!$D212,'RESUMO - LOTES E VMA'!$A$3:$A$181,0))</f>
        <v>0.06540728053</v>
      </c>
      <c r="AC212" s="29" t="str">
        <f t="array" ref="AC212">INDEX('RESUMO - LOTES E VMA'!$L$3:$L$181,MATCH('LISTA DOS ITENS'!$D212,'RESUMO - LOTES E VMA'!$A$3:$A$181,0))</f>
        <v>1% do Valor de Comparação do VMA</v>
      </c>
      <c r="AD212" s="53" t="str">
        <f>VLOOKUP(Tabela1[[#This Row],[Índice]],[1]Planilha1!$A:$A,1,0)</f>
        <v>#ERROR!</v>
      </c>
    </row>
    <row r="213" ht="15.75" customHeight="1">
      <c r="A213" s="52">
        <v>241964.0</v>
      </c>
      <c r="B213" s="53" t="s">
        <v>154</v>
      </c>
      <c r="C213" s="53" t="s">
        <v>107</v>
      </c>
      <c r="D213" s="22">
        <v>206001.0</v>
      </c>
      <c r="E213" s="53" t="s">
        <v>47</v>
      </c>
      <c r="F213" s="54">
        <v>1.0957175E7</v>
      </c>
      <c r="G213" s="53" t="s">
        <v>255</v>
      </c>
      <c r="H213" s="55">
        <v>2917.0</v>
      </c>
      <c r="I213" s="55" t="s">
        <v>49</v>
      </c>
      <c r="J213" s="55" t="s">
        <v>111</v>
      </c>
      <c r="K213" s="53" t="s">
        <v>51</v>
      </c>
      <c r="L213" s="53"/>
      <c r="M213" s="53">
        <v>222.0</v>
      </c>
      <c r="N213" s="53"/>
      <c r="O213" s="25">
        <v>0.001</v>
      </c>
      <c r="P213" s="25">
        <f>'LISTA DOS ITENS'!$O213*'LISTA DOS ITENS'!$M213</f>
        <v>0.222</v>
      </c>
      <c r="Q213" s="25">
        <v>1009.57</v>
      </c>
      <c r="R213" s="25">
        <f>'LISTA DOS ITENS'!$Q213*'LISTA DOS ITENS'!$M213</f>
        <v>224124.54</v>
      </c>
      <c r="S213" s="56">
        <f>IF('LISTA DOS ITENS'!$P213&gt;'LISTA DOS ITENS'!$R213,'LISTA DOS ITENS'!$P213,'LISTA DOS ITENS'!$R213)</f>
        <v>224124.54</v>
      </c>
      <c r="T213" s="25">
        <v>66.2729</v>
      </c>
      <c r="U213" s="25">
        <f>'LISTA DOS ITENS'!$T213*'LISTA DOS ITENS'!$M213</f>
        <v>14712.5838</v>
      </c>
      <c r="V213" s="56">
        <f t="array" ref="V213">INDEX('RESUMO - LOTES E VMA'!$F$3:$F$181,MATCH('LISTA DOS ITENS'!$D213,'RESUMO - LOTES E VMA'!$A$3:$A$181,0))</f>
        <v>3801877.615</v>
      </c>
      <c r="W213" s="57">
        <f>'LISTA DOS ITENS'!$U213/'LISTA DOS ITENS'!$V213</f>
        <v>0.003869820465</v>
      </c>
      <c r="X213" s="53" t="s">
        <v>53</v>
      </c>
      <c r="Y213" s="53" t="s">
        <v>118</v>
      </c>
      <c r="Z213" s="58" t="str">
        <f>'LISTA DOS ITENS'!$F213&amp;"-"&amp;'LISTA DOS ITENS'!$H213&amp;"-"&amp;'LISTA DOS ITENS'!$J213&amp;"-"&amp;'LISTA DOS ITENS'!$K213&amp;"-"&amp;'LISTA DOS ITENS'!$I213</f>
        <v>10957175-2917-A017-A RECUPER-#</v>
      </c>
      <c r="AA213" s="59" t="str">
        <f t="array" ref="AA213">INDEX('RESUMO - LOTES E VMA'!$M$3:$M$181,MATCH('LISTA DOS ITENS'!$D213,'RESUMO - LOTES E VMA'!$A$3:$A$181,0))</f>
        <v>Para Leilão</v>
      </c>
      <c r="AB213" s="60">
        <f t="array" ref="AB213">INDEX('RESUMO - LOTES E VMA'!$J$3:$J$181,MATCH('LISTA DOS ITENS'!$D213,'RESUMO - LOTES E VMA'!$A$3:$A$181,0))</f>
        <v>0.06540728053</v>
      </c>
      <c r="AC213" s="29" t="str">
        <f t="array" ref="AC213">INDEX('RESUMO - LOTES E VMA'!$L$3:$L$181,MATCH('LISTA DOS ITENS'!$D213,'RESUMO - LOTES E VMA'!$A$3:$A$181,0))</f>
        <v>1% do Valor de Comparação do VMA</v>
      </c>
      <c r="AD213" s="53" t="str">
        <f>VLOOKUP(Tabela1[[#This Row],[Índice]],[1]Planilha1!$A:$A,1,0)</f>
        <v>#ERROR!</v>
      </c>
    </row>
    <row r="214" ht="15.75" customHeight="1">
      <c r="A214" s="52">
        <v>241965.0</v>
      </c>
      <c r="B214" s="53" t="s">
        <v>154</v>
      </c>
      <c r="C214" s="53" t="s">
        <v>107</v>
      </c>
      <c r="D214" s="22">
        <v>206001.0</v>
      </c>
      <c r="E214" s="53" t="s">
        <v>47</v>
      </c>
      <c r="F214" s="54">
        <v>1.0974153E7</v>
      </c>
      <c r="G214" s="53" t="s">
        <v>256</v>
      </c>
      <c r="H214" s="55">
        <v>2917.0</v>
      </c>
      <c r="I214" s="55" t="s">
        <v>49</v>
      </c>
      <c r="J214" s="55" t="s">
        <v>111</v>
      </c>
      <c r="K214" s="53" t="s">
        <v>51</v>
      </c>
      <c r="L214" s="53"/>
      <c r="M214" s="53">
        <v>1.0</v>
      </c>
      <c r="N214" s="53"/>
      <c r="O214" s="25">
        <v>0.0</v>
      </c>
      <c r="P214" s="25">
        <f>'LISTA DOS ITENS'!$O214*'LISTA DOS ITENS'!$M214</f>
        <v>0</v>
      </c>
      <c r="Q214" s="25">
        <v>6873.2423</v>
      </c>
      <c r="R214" s="25">
        <f>'LISTA DOS ITENS'!$Q214*'LISTA DOS ITENS'!$M214</f>
        <v>6873.2423</v>
      </c>
      <c r="S214" s="56">
        <f>IF('LISTA DOS ITENS'!$P214&gt;'LISTA DOS ITENS'!$R214,'LISTA DOS ITENS'!$P214,'LISTA DOS ITENS'!$R214)</f>
        <v>6873.2423</v>
      </c>
      <c r="T214" s="25">
        <v>451.1921</v>
      </c>
      <c r="U214" s="25">
        <f>'LISTA DOS ITENS'!$T214*'LISTA DOS ITENS'!$M214</f>
        <v>451.1921</v>
      </c>
      <c r="V214" s="56">
        <f t="array" ref="V214">INDEX('RESUMO - LOTES E VMA'!$F$3:$F$181,MATCH('LISTA DOS ITENS'!$D214,'RESUMO - LOTES E VMA'!$A$3:$A$181,0))</f>
        <v>3801877.615</v>
      </c>
      <c r="W214" s="57">
        <f>'LISTA DOS ITENS'!$U214/'LISTA DOS ITENS'!$V214</f>
        <v>0.0001186761242</v>
      </c>
      <c r="X214" s="53" t="s">
        <v>53</v>
      </c>
      <c r="Y214" s="53" t="s">
        <v>118</v>
      </c>
      <c r="Z214" s="58" t="str">
        <f>'LISTA DOS ITENS'!$F214&amp;"-"&amp;'LISTA DOS ITENS'!$H214&amp;"-"&amp;'LISTA DOS ITENS'!$J214&amp;"-"&amp;'LISTA DOS ITENS'!$K214&amp;"-"&amp;'LISTA DOS ITENS'!$I214</f>
        <v>10974153-2917-A017-A RECUPER-#</v>
      </c>
      <c r="AA214" s="59" t="str">
        <f t="array" ref="AA214">INDEX('RESUMO - LOTES E VMA'!$M$3:$M$181,MATCH('LISTA DOS ITENS'!$D214,'RESUMO - LOTES E VMA'!$A$3:$A$181,0))</f>
        <v>Para Leilão</v>
      </c>
      <c r="AB214" s="60">
        <f t="array" ref="AB214">INDEX('RESUMO - LOTES E VMA'!$J$3:$J$181,MATCH('LISTA DOS ITENS'!$D214,'RESUMO - LOTES E VMA'!$A$3:$A$181,0))</f>
        <v>0.06540728053</v>
      </c>
      <c r="AC214" s="29" t="str">
        <f t="array" ref="AC214">INDEX('RESUMO - LOTES E VMA'!$L$3:$L$181,MATCH('LISTA DOS ITENS'!$D214,'RESUMO - LOTES E VMA'!$A$3:$A$181,0))</f>
        <v>1% do Valor de Comparação do VMA</v>
      </c>
      <c r="AD214" s="53" t="str">
        <f>VLOOKUP(Tabela1[[#This Row],[Índice]],[1]Planilha1!$A:$A,1,0)</f>
        <v>#ERROR!</v>
      </c>
    </row>
    <row r="215" ht="15.75" customHeight="1">
      <c r="A215" s="52">
        <v>241966.0</v>
      </c>
      <c r="B215" s="53" t="s">
        <v>154</v>
      </c>
      <c r="C215" s="53" t="s">
        <v>107</v>
      </c>
      <c r="D215" s="22">
        <v>206002.0</v>
      </c>
      <c r="E215" s="53" t="s">
        <v>112</v>
      </c>
      <c r="F215" s="54">
        <v>1.0643659E7</v>
      </c>
      <c r="G215" s="53" t="s">
        <v>249</v>
      </c>
      <c r="H215" s="55">
        <v>2917.0</v>
      </c>
      <c r="I215" s="55" t="s">
        <v>49</v>
      </c>
      <c r="J215" s="55" t="s">
        <v>114</v>
      </c>
      <c r="K215" s="53" t="s">
        <v>51</v>
      </c>
      <c r="L215" s="53"/>
      <c r="M215" s="53">
        <v>23.0</v>
      </c>
      <c r="N215" s="53"/>
      <c r="O215" s="25">
        <v>0.8954</v>
      </c>
      <c r="P215" s="25">
        <f>'LISTA DOS ITENS'!$O215*'LISTA DOS ITENS'!$M215</f>
        <v>20.5942</v>
      </c>
      <c r="Q215" s="25">
        <v>18153.1055</v>
      </c>
      <c r="R215" s="25">
        <f>'LISTA DOS ITENS'!$Q215*'LISTA DOS ITENS'!$M215</f>
        <v>417521.4265</v>
      </c>
      <c r="S215" s="56">
        <f>IF('LISTA DOS ITENS'!$P215&gt;'LISTA DOS ITENS'!$R215,'LISTA DOS ITENS'!$P215,'LISTA DOS ITENS'!$R215)</f>
        <v>417521.4265</v>
      </c>
      <c r="T215" s="25">
        <v>1191.6556</v>
      </c>
      <c r="U215" s="25">
        <f>'LISTA DOS ITENS'!$T215*'LISTA DOS ITENS'!$M215</f>
        <v>27408.0788</v>
      </c>
      <c r="V215" s="56">
        <f t="array" ref="V215">INDEX('RESUMO - LOTES E VMA'!$F$3:$F$181,MATCH('LISTA DOS ITENS'!$D215,'RESUMO - LOTES E VMA'!$A$3:$A$181,0))</f>
        <v>28486.2384</v>
      </c>
      <c r="W215" s="57">
        <f>'LISTA DOS ITENS'!$U215/'LISTA DOS ITENS'!$V215</f>
        <v>0.962151563</v>
      </c>
      <c r="X215" s="53" t="s">
        <v>53</v>
      </c>
      <c r="Y215" s="53" t="s">
        <v>118</v>
      </c>
      <c r="Z215" s="58" t="str">
        <f>'LISTA DOS ITENS'!$F215&amp;"-"&amp;'LISTA DOS ITENS'!$H215&amp;"-"&amp;'LISTA DOS ITENS'!$J215&amp;"-"&amp;'LISTA DOS ITENS'!$K215&amp;"-"&amp;'LISTA DOS ITENS'!$I215</f>
        <v>10643659-2917-A031-A RECUPER-#</v>
      </c>
      <c r="AA215" s="59" t="str">
        <f t="array" ref="AA215">INDEX('RESUMO - LOTES E VMA'!$M$3:$M$181,MATCH('LISTA DOS ITENS'!$D215,'RESUMO - LOTES E VMA'!$A$3:$A$181,0))</f>
        <v>Para Leilão</v>
      </c>
      <c r="AB215" s="60">
        <f t="array" ref="AB215">INDEX('RESUMO - LOTES E VMA'!$J$3:$J$181,MATCH('LISTA DOS ITENS'!$D215,'RESUMO - LOTES E VMA'!$A$3:$A$181,0))</f>
        <v>0.06581597387</v>
      </c>
      <c r="AC215" s="29" t="str">
        <f t="array" ref="AC215">INDEX('RESUMO - LOTES E VMA'!$L$3:$L$181,MATCH('LISTA DOS ITENS'!$D215,'RESUMO - LOTES E VMA'!$A$3:$A$181,0))</f>
        <v>1% do Valor de Comparação do VMA</v>
      </c>
      <c r="AD215" s="53" t="str">
        <f>VLOOKUP(Tabela1[[#This Row],[Índice]],[1]Planilha1!$A:$A,1,0)</f>
        <v>#ERROR!</v>
      </c>
    </row>
    <row r="216" ht="15.75" customHeight="1">
      <c r="A216" s="52">
        <v>241967.0</v>
      </c>
      <c r="B216" s="53" t="s">
        <v>154</v>
      </c>
      <c r="C216" s="53" t="s">
        <v>107</v>
      </c>
      <c r="D216" s="22">
        <v>206002.0</v>
      </c>
      <c r="E216" s="53" t="s">
        <v>112</v>
      </c>
      <c r="F216" s="54">
        <v>1.0957291E7</v>
      </c>
      <c r="G216" s="53" t="s">
        <v>257</v>
      </c>
      <c r="H216" s="55">
        <v>2917.0</v>
      </c>
      <c r="I216" s="55" t="s">
        <v>49</v>
      </c>
      <c r="J216" s="55" t="s">
        <v>114</v>
      </c>
      <c r="K216" s="53" t="s">
        <v>51</v>
      </c>
      <c r="L216" s="53"/>
      <c r="M216" s="53">
        <v>2.0</v>
      </c>
      <c r="N216" s="53"/>
      <c r="O216" s="25">
        <v>1.0</v>
      </c>
      <c r="P216" s="25">
        <f>'LISTA DOS ITENS'!$O216*'LISTA DOS ITENS'!$M216</f>
        <v>2</v>
      </c>
      <c r="Q216" s="25">
        <v>1584.0646</v>
      </c>
      <c r="R216" s="25">
        <f>'LISTA DOS ITENS'!$Q216*'LISTA DOS ITENS'!$M216</f>
        <v>3168.1292</v>
      </c>
      <c r="S216" s="56">
        <f>IF('LISTA DOS ITENS'!$P216&gt;'LISTA DOS ITENS'!$R216,'LISTA DOS ITENS'!$P216,'LISTA DOS ITENS'!$R216)</f>
        <v>3168.1292</v>
      </c>
      <c r="T216" s="25">
        <v>103.9855</v>
      </c>
      <c r="U216" s="25">
        <f>'LISTA DOS ITENS'!$T216*'LISTA DOS ITENS'!$M216</f>
        <v>207.971</v>
      </c>
      <c r="V216" s="56">
        <f t="array" ref="V216">INDEX('RESUMO - LOTES E VMA'!$F$3:$F$181,MATCH('LISTA DOS ITENS'!$D216,'RESUMO - LOTES E VMA'!$A$3:$A$181,0))</f>
        <v>28486.2384</v>
      </c>
      <c r="W216" s="57">
        <f>'LISTA DOS ITENS'!$U216/'LISTA DOS ITENS'!$V216</f>
        <v>0.007300753335</v>
      </c>
      <c r="X216" s="53" t="s">
        <v>53</v>
      </c>
      <c r="Y216" s="53" t="s">
        <v>118</v>
      </c>
      <c r="Z216" s="58" t="str">
        <f>'LISTA DOS ITENS'!$F216&amp;"-"&amp;'LISTA DOS ITENS'!$H216&amp;"-"&amp;'LISTA DOS ITENS'!$J216&amp;"-"&amp;'LISTA DOS ITENS'!$K216&amp;"-"&amp;'LISTA DOS ITENS'!$I216</f>
        <v>10957291-2917-A031-A RECUPER-#</v>
      </c>
      <c r="AA216" s="59" t="str">
        <f t="array" ref="AA216">INDEX('RESUMO - LOTES E VMA'!$M$3:$M$181,MATCH('LISTA DOS ITENS'!$D216,'RESUMO - LOTES E VMA'!$A$3:$A$181,0))</f>
        <v>Para Leilão</v>
      </c>
      <c r="AB216" s="60">
        <f t="array" ref="AB216">INDEX('RESUMO - LOTES E VMA'!$J$3:$J$181,MATCH('LISTA DOS ITENS'!$D216,'RESUMO - LOTES E VMA'!$A$3:$A$181,0))</f>
        <v>0.06581597387</v>
      </c>
      <c r="AC216" s="29" t="str">
        <f t="array" ref="AC216">INDEX('RESUMO - LOTES E VMA'!$L$3:$L$181,MATCH('LISTA DOS ITENS'!$D216,'RESUMO - LOTES E VMA'!$A$3:$A$181,0))</f>
        <v>1% do Valor de Comparação do VMA</v>
      </c>
      <c r="AD216" s="53" t="str">
        <f>VLOOKUP(Tabela1[[#This Row],[Índice]],[1]Planilha1!$A:$A,1,0)</f>
        <v>#ERROR!</v>
      </c>
    </row>
    <row r="217" ht="15.75" customHeight="1">
      <c r="A217" s="52">
        <v>241968.0</v>
      </c>
      <c r="B217" s="53" t="s">
        <v>154</v>
      </c>
      <c r="C217" s="53" t="s">
        <v>107</v>
      </c>
      <c r="D217" s="22">
        <v>206002.0</v>
      </c>
      <c r="E217" s="53" t="s">
        <v>112</v>
      </c>
      <c r="F217" s="54">
        <v>1.0534421E7</v>
      </c>
      <c r="G217" s="53" t="s">
        <v>236</v>
      </c>
      <c r="H217" s="55">
        <v>2917.0</v>
      </c>
      <c r="I217" s="55" t="s">
        <v>49</v>
      </c>
      <c r="J217" s="55" t="s">
        <v>114</v>
      </c>
      <c r="K217" s="53" t="s">
        <v>51</v>
      </c>
      <c r="L217" s="53"/>
      <c r="M217" s="53">
        <v>1.0</v>
      </c>
      <c r="N217" s="53"/>
      <c r="O217" s="25">
        <v>1.0</v>
      </c>
      <c r="P217" s="25">
        <f>'LISTA DOS ITENS'!$O217*'LISTA DOS ITENS'!$M217</f>
        <v>1</v>
      </c>
      <c r="Q217" s="25">
        <v>2481.0811</v>
      </c>
      <c r="R217" s="25">
        <f>'LISTA DOS ITENS'!$Q217*'LISTA DOS ITENS'!$M217</f>
        <v>2481.0811</v>
      </c>
      <c r="S217" s="56">
        <f>IF('LISTA DOS ITENS'!$P217&gt;'LISTA DOS ITENS'!$R217,'LISTA DOS ITENS'!$P217,'LISTA DOS ITENS'!$R217)</f>
        <v>2481.0811</v>
      </c>
      <c r="T217" s="25">
        <v>236.9896</v>
      </c>
      <c r="U217" s="25">
        <f>'LISTA DOS ITENS'!$T217*'LISTA DOS ITENS'!$M217</f>
        <v>236.9896</v>
      </c>
      <c r="V217" s="56">
        <f t="array" ref="V217">INDEX('RESUMO - LOTES E VMA'!$F$3:$F$181,MATCH('LISTA DOS ITENS'!$D217,'RESUMO - LOTES E VMA'!$A$3:$A$181,0))</f>
        <v>28486.2384</v>
      </c>
      <c r="W217" s="57">
        <f>'LISTA DOS ITENS'!$U217/'LISTA DOS ITENS'!$V217</f>
        <v>0.008319441713</v>
      </c>
      <c r="X217" s="53" t="s">
        <v>53</v>
      </c>
      <c r="Y217" s="53" t="s">
        <v>118</v>
      </c>
      <c r="Z217" s="58" t="str">
        <f>'LISTA DOS ITENS'!$F217&amp;"-"&amp;'LISTA DOS ITENS'!$H217&amp;"-"&amp;'LISTA DOS ITENS'!$J217&amp;"-"&amp;'LISTA DOS ITENS'!$K217&amp;"-"&amp;'LISTA DOS ITENS'!$I217</f>
        <v>10534421-2917-A031-A RECUPER-#</v>
      </c>
      <c r="AA217" s="59" t="str">
        <f t="array" ref="AA217">INDEX('RESUMO - LOTES E VMA'!$M$3:$M$181,MATCH('LISTA DOS ITENS'!$D217,'RESUMO - LOTES E VMA'!$A$3:$A$181,0))</f>
        <v>Para Leilão</v>
      </c>
      <c r="AB217" s="60">
        <f t="array" ref="AB217">INDEX('RESUMO - LOTES E VMA'!$J$3:$J$181,MATCH('LISTA DOS ITENS'!$D217,'RESUMO - LOTES E VMA'!$A$3:$A$181,0))</f>
        <v>0.06581597387</v>
      </c>
      <c r="AC217" s="29" t="str">
        <f t="array" ref="AC217">INDEX('RESUMO - LOTES E VMA'!$L$3:$L$181,MATCH('LISTA DOS ITENS'!$D217,'RESUMO - LOTES E VMA'!$A$3:$A$181,0))</f>
        <v>1% do Valor de Comparação do VMA</v>
      </c>
      <c r="AD217" s="53" t="str">
        <f>VLOOKUP(Tabela1[[#This Row],[Índice]],[1]Planilha1!$A:$A,1,0)</f>
        <v>#ERROR!</v>
      </c>
    </row>
    <row r="218" ht="15.75" customHeight="1">
      <c r="A218" s="52">
        <v>241969.0</v>
      </c>
      <c r="B218" s="53" t="s">
        <v>154</v>
      </c>
      <c r="C218" s="53" t="s">
        <v>107</v>
      </c>
      <c r="D218" s="22">
        <v>206002.0</v>
      </c>
      <c r="E218" s="53" t="s">
        <v>112</v>
      </c>
      <c r="F218" s="54">
        <v>1.0974614E7</v>
      </c>
      <c r="G218" s="53" t="s">
        <v>258</v>
      </c>
      <c r="H218" s="55">
        <v>2917.0</v>
      </c>
      <c r="I218" s="55" t="s">
        <v>49</v>
      </c>
      <c r="J218" s="55" t="s">
        <v>114</v>
      </c>
      <c r="K218" s="53" t="s">
        <v>51</v>
      </c>
      <c r="L218" s="53"/>
      <c r="M218" s="53">
        <v>2.0</v>
      </c>
      <c r="N218" s="53"/>
      <c r="O218" s="25">
        <v>0.0</v>
      </c>
      <c r="P218" s="25">
        <f>'LISTA DOS ITENS'!$O218*'LISTA DOS ITENS'!$M218</f>
        <v>0</v>
      </c>
      <c r="Q218" s="25">
        <v>4822.9236</v>
      </c>
      <c r="R218" s="25">
        <f>'LISTA DOS ITENS'!$Q218*'LISTA DOS ITENS'!$M218</f>
        <v>9645.8472</v>
      </c>
      <c r="S218" s="56">
        <f>IF('LISTA DOS ITENS'!$P218&gt;'LISTA DOS ITENS'!$R218,'LISTA DOS ITENS'!$P218,'LISTA DOS ITENS'!$R218)</f>
        <v>9645.8472</v>
      </c>
      <c r="T218" s="25">
        <v>316.5995</v>
      </c>
      <c r="U218" s="25">
        <f>'LISTA DOS ITENS'!$T218*'LISTA DOS ITENS'!$M218</f>
        <v>633.199</v>
      </c>
      <c r="V218" s="56">
        <f t="array" ref="V218">INDEX('RESUMO - LOTES E VMA'!$F$3:$F$181,MATCH('LISTA DOS ITENS'!$D218,'RESUMO - LOTES E VMA'!$A$3:$A$181,0))</f>
        <v>28486.2384</v>
      </c>
      <c r="W218" s="57">
        <f>'LISTA DOS ITENS'!$U218/'LISTA DOS ITENS'!$V218</f>
        <v>0.02222824197</v>
      </c>
      <c r="X218" s="53" t="s">
        <v>53</v>
      </c>
      <c r="Y218" s="53" t="s">
        <v>118</v>
      </c>
      <c r="Z218" s="58" t="str">
        <f>'LISTA DOS ITENS'!$F218&amp;"-"&amp;'LISTA DOS ITENS'!$H218&amp;"-"&amp;'LISTA DOS ITENS'!$J218&amp;"-"&amp;'LISTA DOS ITENS'!$K218&amp;"-"&amp;'LISTA DOS ITENS'!$I218</f>
        <v>10974614-2917-A031-A RECUPER-#</v>
      </c>
      <c r="AA218" s="59" t="str">
        <f t="array" ref="AA218">INDEX('RESUMO - LOTES E VMA'!$M$3:$M$181,MATCH('LISTA DOS ITENS'!$D218,'RESUMO - LOTES E VMA'!$A$3:$A$181,0))</f>
        <v>Para Leilão</v>
      </c>
      <c r="AB218" s="60">
        <f t="array" ref="AB218">INDEX('RESUMO - LOTES E VMA'!$J$3:$J$181,MATCH('LISTA DOS ITENS'!$D218,'RESUMO - LOTES E VMA'!$A$3:$A$181,0))</f>
        <v>0.06581597387</v>
      </c>
      <c r="AC218" s="29" t="str">
        <f t="array" ref="AC218">INDEX('RESUMO - LOTES E VMA'!$L$3:$L$181,MATCH('LISTA DOS ITENS'!$D218,'RESUMO - LOTES E VMA'!$A$3:$A$181,0))</f>
        <v>1% do Valor de Comparação do VMA</v>
      </c>
      <c r="AD218" s="53" t="str">
        <f>VLOOKUP(Tabela1[[#This Row],[Índice]],[1]Planilha1!$A:$A,1,0)</f>
        <v>#ERROR!</v>
      </c>
    </row>
    <row r="219" ht="15.75" customHeight="1">
      <c r="A219" s="52">
        <v>242013.0</v>
      </c>
      <c r="B219" s="53" t="s">
        <v>154</v>
      </c>
      <c r="C219" s="53" t="s">
        <v>107</v>
      </c>
      <c r="D219" s="22">
        <v>206014.0</v>
      </c>
      <c r="E219" s="53" t="s">
        <v>63</v>
      </c>
      <c r="F219" s="54">
        <v>1.016774E7</v>
      </c>
      <c r="G219" s="53" t="s">
        <v>259</v>
      </c>
      <c r="H219" s="55">
        <v>2055.0</v>
      </c>
      <c r="I219" s="55" t="s">
        <v>49</v>
      </c>
      <c r="J219" s="55" t="s">
        <v>68</v>
      </c>
      <c r="K219" s="53" t="s">
        <v>73</v>
      </c>
      <c r="L219" s="53"/>
      <c r="M219" s="53">
        <v>4.0</v>
      </c>
      <c r="N219" s="53"/>
      <c r="O219" s="25">
        <v>29815.535</v>
      </c>
      <c r="P219" s="25">
        <f>'LISTA DOS ITENS'!$O219*'LISTA DOS ITENS'!$M219</f>
        <v>119262.14</v>
      </c>
      <c r="Q219" s="25">
        <v>29815.54</v>
      </c>
      <c r="R219" s="25">
        <f>'LISTA DOS ITENS'!$Q219*'LISTA DOS ITENS'!$M219</f>
        <v>119262.16</v>
      </c>
      <c r="S219" s="56">
        <f>IF('LISTA DOS ITENS'!$P219&gt;'LISTA DOS ITENS'!$R219,'LISTA DOS ITENS'!$P219,'LISTA DOS ITENS'!$R219)</f>
        <v>119262.16</v>
      </c>
      <c r="T219" s="25">
        <v>13269.675968798374</v>
      </c>
      <c r="U219" s="25">
        <f>'LISTA DOS ITENS'!$T219*'LISTA DOS ITENS'!$M219</f>
        <v>53078.70388</v>
      </c>
      <c r="V219" s="56">
        <f t="array" ref="V219">INDEX('RESUMO - LOTES E VMA'!$F$3:$F$181,MATCH('LISTA DOS ITENS'!$D219,'RESUMO - LOTES E VMA'!$A$3:$A$181,0))</f>
        <v>53078.70388</v>
      </c>
      <c r="W219" s="57">
        <f>'LISTA DOS ITENS'!$U219/'LISTA DOS ITENS'!$V219</f>
        <v>1</v>
      </c>
      <c r="X219" s="53" t="s">
        <v>53</v>
      </c>
      <c r="Y219" s="53" t="s">
        <v>118</v>
      </c>
      <c r="Z219" s="58" t="str">
        <f>'LISTA DOS ITENS'!$F219&amp;"-"&amp;'LISTA DOS ITENS'!$H219&amp;"-"&amp;'LISTA DOS ITENS'!$J219&amp;"-"&amp;'LISTA DOS ITENS'!$K219&amp;"-"&amp;'LISTA DOS ITENS'!$I219</f>
        <v>10167740-2055-0003-CONS/NAC-#</v>
      </c>
      <c r="AA219" s="59" t="str">
        <f t="array" ref="AA219">INDEX('RESUMO - LOTES E VMA'!$M$3:$M$181,MATCH('LISTA DOS ITENS'!$D219,'RESUMO - LOTES E VMA'!$A$3:$A$181,0))</f>
        <v>Para Leilão</v>
      </c>
      <c r="AB219" s="60">
        <f t="array" ref="AB219">INDEX('RESUMO - LOTES E VMA'!$J$3:$J$181,MATCH('LISTA DOS ITENS'!$D219,'RESUMO - LOTES E VMA'!$A$3:$A$181,0))</f>
        <v>0.4450590521</v>
      </c>
      <c r="AC219" s="29" t="str">
        <f t="array" ref="AC219">INDEX('RESUMO - LOTES E VMA'!$L$3:$L$181,MATCH('LISTA DOS ITENS'!$D219,'RESUMO - LOTES E VMA'!$A$3:$A$181,0))</f>
        <v>5% do Valor de Comparação do VMA</v>
      </c>
      <c r="AD219" s="53" t="str">
        <f>VLOOKUP(Tabela1[[#This Row],[Índice]],[1]Planilha1!$A:$A,1,0)</f>
        <v>#ERROR!</v>
      </c>
    </row>
    <row r="220" ht="15.75" customHeight="1">
      <c r="A220" s="52">
        <v>242014.0</v>
      </c>
      <c r="B220" s="53" t="s">
        <v>154</v>
      </c>
      <c r="C220" s="53" t="s">
        <v>107</v>
      </c>
      <c r="D220" s="22">
        <v>206015.0</v>
      </c>
      <c r="E220" s="53" t="s">
        <v>47</v>
      </c>
      <c r="F220" s="54">
        <v>1.038033E7</v>
      </c>
      <c r="G220" s="53" t="s">
        <v>260</v>
      </c>
      <c r="H220" s="55">
        <v>2917.0</v>
      </c>
      <c r="I220" s="55" t="s">
        <v>49</v>
      </c>
      <c r="J220" s="55" t="s">
        <v>56</v>
      </c>
      <c r="K220" s="53" t="s">
        <v>80</v>
      </c>
      <c r="L220" s="53"/>
      <c r="M220" s="53">
        <v>6.0</v>
      </c>
      <c r="N220" s="53"/>
      <c r="O220" s="25">
        <v>23274.911666666667</v>
      </c>
      <c r="P220" s="25">
        <f>'LISTA DOS ITENS'!$O220*'LISTA DOS ITENS'!$M220</f>
        <v>139649.47</v>
      </c>
      <c r="Q220" s="25">
        <v>23274.91</v>
      </c>
      <c r="R220" s="25">
        <f>'LISTA DOS ITENS'!$Q220*'LISTA DOS ITENS'!$M220</f>
        <v>139649.46</v>
      </c>
      <c r="S220" s="56">
        <f>IF('LISTA DOS ITENS'!$P220&gt;'LISTA DOS ITENS'!$R220,'LISTA DOS ITENS'!$P220,'LISTA DOS ITENS'!$R220)</f>
        <v>139649.47</v>
      </c>
      <c r="T220" s="25">
        <v>10358.709381179913</v>
      </c>
      <c r="U220" s="25">
        <f>'LISTA DOS ITENS'!$T220*'LISTA DOS ITENS'!$M220</f>
        <v>62152.25629</v>
      </c>
      <c r="V220" s="56">
        <f t="array" ref="V220">INDEX('RESUMO - LOTES E VMA'!$F$3:$F$181,MATCH('LISTA DOS ITENS'!$D220,'RESUMO - LOTES E VMA'!$A$3:$A$181,0))</f>
        <v>154439.4254</v>
      </c>
      <c r="W220" s="57">
        <f>'LISTA DOS ITENS'!$U220/'LISTA DOS ITENS'!$V220</f>
        <v>0.4024377592</v>
      </c>
      <c r="X220" s="53" t="s">
        <v>53</v>
      </c>
      <c r="Y220" s="53" t="s">
        <v>118</v>
      </c>
      <c r="Z220" s="58" t="str">
        <f>'LISTA DOS ITENS'!$F220&amp;"-"&amp;'LISTA DOS ITENS'!$H220&amp;"-"&amp;'LISTA DOS ITENS'!$J220&amp;"-"&amp;'LISTA DOS ITENS'!$K220&amp;"-"&amp;'LISTA DOS ITENS'!$I220</f>
        <v>10380330-2917-0017-IMOB/NAC-#</v>
      </c>
      <c r="AA220" s="59" t="str">
        <f t="array" ref="AA220">INDEX('RESUMO - LOTES E VMA'!$M$3:$M$181,MATCH('LISTA DOS ITENS'!$D220,'RESUMO - LOTES E VMA'!$A$3:$A$181,0))</f>
        <v>Para Leilão</v>
      </c>
      <c r="AB220" s="60">
        <f t="array" ref="AB220">INDEX('RESUMO - LOTES E VMA'!$J$3:$J$181,MATCH('LISTA DOS ITENS'!$D220,'RESUMO - LOTES E VMA'!$A$3:$A$181,0))</f>
        <v>0.4450589751</v>
      </c>
      <c r="AC220" s="29" t="str">
        <f t="array" ref="AC220">INDEX('RESUMO - LOTES E VMA'!$L$3:$L$181,MATCH('LISTA DOS ITENS'!$D220,'RESUMO - LOTES E VMA'!$A$3:$A$181,0))</f>
        <v>5% do Valor de Comparação do VMA</v>
      </c>
      <c r="AD220" s="53" t="str">
        <f>VLOOKUP(Tabela1[[#This Row],[Índice]],[1]Planilha1!$A:$A,1,0)</f>
        <v>#ERROR!</v>
      </c>
    </row>
    <row r="221" ht="15.75" customHeight="1">
      <c r="A221" s="52">
        <v>242015.0</v>
      </c>
      <c r="B221" s="53" t="s">
        <v>154</v>
      </c>
      <c r="C221" s="53" t="s">
        <v>107</v>
      </c>
      <c r="D221" s="22">
        <v>206015.0</v>
      </c>
      <c r="E221" s="53" t="s">
        <v>47</v>
      </c>
      <c r="F221" s="54">
        <v>1.0206103E7</v>
      </c>
      <c r="G221" s="53" t="s">
        <v>259</v>
      </c>
      <c r="H221" s="55">
        <v>2917.0</v>
      </c>
      <c r="I221" s="55" t="s">
        <v>49</v>
      </c>
      <c r="J221" s="55" t="s">
        <v>56</v>
      </c>
      <c r="K221" s="53" t="s">
        <v>80</v>
      </c>
      <c r="L221" s="53"/>
      <c r="M221" s="53">
        <v>5.0</v>
      </c>
      <c r="N221" s="53"/>
      <c r="O221" s="25">
        <v>20148.48</v>
      </c>
      <c r="P221" s="25">
        <f>'LISTA DOS ITENS'!$O221*'LISTA DOS ITENS'!$M221</f>
        <v>100742.4</v>
      </c>
      <c r="Q221" s="25">
        <v>20148.48</v>
      </c>
      <c r="R221" s="25">
        <f>'LISTA DOS ITENS'!$Q221*'LISTA DOS ITENS'!$M221</f>
        <v>100742.4</v>
      </c>
      <c r="S221" s="56">
        <f>IF('LISTA DOS ITENS'!$P221&gt;'LISTA DOS ITENS'!$R221,'LISTA DOS ITENS'!$P221,'LISTA DOS ITENS'!$R221)</f>
        <v>100742.4</v>
      </c>
      <c r="T221" s="25">
        <v>8967.263409075089</v>
      </c>
      <c r="U221" s="25">
        <f>'LISTA DOS ITENS'!$T221*'LISTA DOS ITENS'!$M221</f>
        <v>44836.31705</v>
      </c>
      <c r="V221" s="56">
        <f t="array" ref="V221">INDEX('RESUMO - LOTES E VMA'!$F$3:$F$181,MATCH('LISTA DOS ITENS'!$D221,'RESUMO - LOTES E VMA'!$A$3:$A$181,0))</f>
        <v>154439.4254</v>
      </c>
      <c r="W221" s="57">
        <f>'LISTA DOS ITENS'!$U221/'LISTA DOS ITENS'!$V221</f>
        <v>0.2903165233</v>
      </c>
      <c r="X221" s="53" t="s">
        <v>53</v>
      </c>
      <c r="Y221" s="53" t="s">
        <v>118</v>
      </c>
      <c r="Z221" s="58" t="str">
        <f>'LISTA DOS ITENS'!$F221&amp;"-"&amp;'LISTA DOS ITENS'!$H221&amp;"-"&amp;'LISTA DOS ITENS'!$J221&amp;"-"&amp;'LISTA DOS ITENS'!$K221&amp;"-"&amp;'LISTA DOS ITENS'!$I221</f>
        <v>10206103-2917-0017-IMOB/NAC-#</v>
      </c>
      <c r="AA221" s="59" t="str">
        <f t="array" ref="AA221">INDEX('RESUMO - LOTES E VMA'!$M$3:$M$181,MATCH('LISTA DOS ITENS'!$D221,'RESUMO - LOTES E VMA'!$A$3:$A$181,0))</f>
        <v>Para Leilão</v>
      </c>
      <c r="AB221" s="60">
        <f t="array" ref="AB221">INDEX('RESUMO - LOTES E VMA'!$J$3:$J$181,MATCH('LISTA DOS ITENS'!$D221,'RESUMO - LOTES E VMA'!$A$3:$A$181,0))</f>
        <v>0.4450589751</v>
      </c>
      <c r="AC221" s="29" t="str">
        <f t="array" ref="AC221">INDEX('RESUMO - LOTES E VMA'!$L$3:$L$181,MATCH('LISTA DOS ITENS'!$D221,'RESUMO - LOTES E VMA'!$A$3:$A$181,0))</f>
        <v>5% do Valor de Comparação do VMA</v>
      </c>
      <c r="AD221" s="53" t="str">
        <f>VLOOKUP(Tabela1[[#This Row],[Índice]],[1]Planilha1!$A:$A,1,0)</f>
        <v>#ERROR!</v>
      </c>
    </row>
    <row r="222" ht="15.75" customHeight="1">
      <c r="A222" s="52">
        <v>242016.0</v>
      </c>
      <c r="B222" s="53" t="s">
        <v>154</v>
      </c>
      <c r="C222" s="53" t="s">
        <v>107</v>
      </c>
      <c r="D222" s="22">
        <v>206015.0</v>
      </c>
      <c r="E222" s="53" t="s">
        <v>47</v>
      </c>
      <c r="F222" s="54">
        <v>1.0206138E7</v>
      </c>
      <c r="G222" s="53" t="s">
        <v>261</v>
      </c>
      <c r="H222" s="55">
        <v>2917.0</v>
      </c>
      <c r="I222" s="55" t="s">
        <v>49</v>
      </c>
      <c r="J222" s="55" t="s">
        <v>56</v>
      </c>
      <c r="K222" s="53" t="s">
        <v>80</v>
      </c>
      <c r="L222" s="53"/>
      <c r="M222" s="53">
        <v>21.0</v>
      </c>
      <c r="N222" s="53"/>
      <c r="O222" s="25">
        <v>1526.822380952381</v>
      </c>
      <c r="P222" s="25">
        <f>'LISTA DOS ITENS'!$O222*'LISTA DOS ITENS'!$M222</f>
        <v>32063.27</v>
      </c>
      <c r="Q222" s="25">
        <v>1526.82</v>
      </c>
      <c r="R222" s="25">
        <f>'LISTA DOS ITENS'!$Q222*'LISTA DOS ITENS'!$M222</f>
        <v>32063.22</v>
      </c>
      <c r="S222" s="56">
        <f>IF('LISTA DOS ITENS'!$P222&gt;'LISTA DOS ITENS'!$R222,'LISTA DOS ITENS'!$P222,'LISTA DOS ITENS'!$R222)</f>
        <v>32063.27</v>
      </c>
      <c r="T222" s="25">
        <v>679.5250618530047</v>
      </c>
      <c r="U222" s="25">
        <f>'LISTA DOS ITENS'!$T222*'LISTA DOS ITENS'!$M222</f>
        <v>14270.0263</v>
      </c>
      <c r="V222" s="56">
        <f t="array" ref="V222">INDEX('RESUMO - LOTES E VMA'!$F$3:$F$181,MATCH('LISTA DOS ITENS'!$D222,'RESUMO - LOTES E VMA'!$A$3:$A$181,0))</f>
        <v>154439.4254</v>
      </c>
      <c r="W222" s="57">
        <f>'LISTA DOS ITENS'!$U222/'LISTA DOS ITENS'!$V222</f>
        <v>0.09239885647</v>
      </c>
      <c r="X222" s="53" t="s">
        <v>53</v>
      </c>
      <c r="Y222" s="53" t="s">
        <v>118</v>
      </c>
      <c r="Z222" s="58" t="str">
        <f>'LISTA DOS ITENS'!$F222&amp;"-"&amp;'LISTA DOS ITENS'!$H222&amp;"-"&amp;'LISTA DOS ITENS'!$J222&amp;"-"&amp;'LISTA DOS ITENS'!$K222&amp;"-"&amp;'LISTA DOS ITENS'!$I222</f>
        <v>10206138-2917-0017-IMOB/NAC-#</v>
      </c>
      <c r="AA222" s="59" t="str">
        <f t="array" ref="AA222">INDEX('RESUMO - LOTES E VMA'!$M$3:$M$181,MATCH('LISTA DOS ITENS'!$D222,'RESUMO - LOTES E VMA'!$A$3:$A$181,0))</f>
        <v>Para Leilão</v>
      </c>
      <c r="AB222" s="60">
        <f t="array" ref="AB222">INDEX('RESUMO - LOTES E VMA'!$J$3:$J$181,MATCH('LISTA DOS ITENS'!$D222,'RESUMO - LOTES E VMA'!$A$3:$A$181,0))</f>
        <v>0.4450589751</v>
      </c>
      <c r="AC222" s="29" t="str">
        <f t="array" ref="AC222">INDEX('RESUMO - LOTES E VMA'!$L$3:$L$181,MATCH('LISTA DOS ITENS'!$D222,'RESUMO - LOTES E VMA'!$A$3:$A$181,0))</f>
        <v>5% do Valor de Comparação do VMA</v>
      </c>
      <c r="AD222" s="53" t="str">
        <f>VLOOKUP(Tabela1[[#This Row],[Índice]],[1]Planilha1!$A:$A,1,0)</f>
        <v>#ERROR!</v>
      </c>
    </row>
    <row r="223" ht="15.75" customHeight="1">
      <c r="A223" s="52">
        <v>242017.0</v>
      </c>
      <c r="B223" s="53" t="s">
        <v>154</v>
      </c>
      <c r="C223" s="53" t="s">
        <v>107</v>
      </c>
      <c r="D223" s="22">
        <v>206015.0</v>
      </c>
      <c r="E223" s="53" t="s">
        <v>47</v>
      </c>
      <c r="F223" s="54">
        <v>1.0339007E7</v>
      </c>
      <c r="G223" s="53" t="s">
        <v>262</v>
      </c>
      <c r="H223" s="55">
        <v>2917.0</v>
      </c>
      <c r="I223" s="55" t="s">
        <v>49</v>
      </c>
      <c r="J223" s="55" t="s">
        <v>56</v>
      </c>
      <c r="K223" s="53" t="s">
        <v>80</v>
      </c>
      <c r="L223" s="53"/>
      <c r="M223" s="53">
        <v>1.0</v>
      </c>
      <c r="N223" s="53"/>
      <c r="O223" s="25">
        <v>19901.7</v>
      </c>
      <c r="P223" s="25">
        <f>'LISTA DOS ITENS'!$O223*'LISTA DOS ITENS'!$M223</f>
        <v>19901.7</v>
      </c>
      <c r="Q223" s="25">
        <v>19901.7</v>
      </c>
      <c r="R223" s="25">
        <f>'LISTA DOS ITENS'!$Q223*'LISTA DOS ITENS'!$M223</f>
        <v>19901.7</v>
      </c>
      <c r="S223" s="56">
        <f>IF('LISTA DOS ITENS'!$P223&gt;'LISTA DOS ITENS'!$R223,'LISTA DOS ITENS'!$P223,'LISTA DOS ITENS'!$R223)</f>
        <v>19901.7</v>
      </c>
      <c r="T223" s="25">
        <v>8857.431736209863</v>
      </c>
      <c r="U223" s="25">
        <f>'LISTA DOS ITENS'!$T223*'LISTA DOS ITENS'!$M223</f>
        <v>8857.431736</v>
      </c>
      <c r="V223" s="56">
        <f t="array" ref="V223">INDEX('RESUMO - LOTES E VMA'!$F$3:$F$181,MATCH('LISTA DOS ITENS'!$D223,'RESUMO - LOTES E VMA'!$A$3:$A$181,0))</f>
        <v>154439.4254</v>
      </c>
      <c r="W223" s="57">
        <f>'LISTA DOS ITENS'!$U223/'LISTA DOS ITENS'!$V223</f>
        <v>0.05735214123</v>
      </c>
      <c r="X223" s="53" t="s">
        <v>53</v>
      </c>
      <c r="Y223" s="53" t="s">
        <v>118</v>
      </c>
      <c r="Z223" s="58" t="str">
        <f>'LISTA DOS ITENS'!$F223&amp;"-"&amp;'LISTA DOS ITENS'!$H223&amp;"-"&amp;'LISTA DOS ITENS'!$J223&amp;"-"&amp;'LISTA DOS ITENS'!$K223&amp;"-"&amp;'LISTA DOS ITENS'!$I223</f>
        <v>10339007-2917-0017-IMOB/NAC-#</v>
      </c>
      <c r="AA223" s="59" t="str">
        <f t="array" ref="AA223">INDEX('RESUMO - LOTES E VMA'!$M$3:$M$181,MATCH('LISTA DOS ITENS'!$D223,'RESUMO - LOTES E VMA'!$A$3:$A$181,0))</f>
        <v>Para Leilão</v>
      </c>
      <c r="AB223" s="60">
        <f t="array" ref="AB223">INDEX('RESUMO - LOTES E VMA'!$J$3:$J$181,MATCH('LISTA DOS ITENS'!$D223,'RESUMO - LOTES E VMA'!$A$3:$A$181,0))</f>
        <v>0.4450589751</v>
      </c>
      <c r="AC223" s="29" t="str">
        <f t="array" ref="AC223">INDEX('RESUMO - LOTES E VMA'!$L$3:$L$181,MATCH('LISTA DOS ITENS'!$D223,'RESUMO - LOTES E VMA'!$A$3:$A$181,0))</f>
        <v>5% do Valor de Comparação do VMA</v>
      </c>
      <c r="AD223" s="53" t="str">
        <f>VLOOKUP(Tabela1[[#This Row],[Índice]],[1]Planilha1!$A:$A,1,0)</f>
        <v>#ERROR!</v>
      </c>
    </row>
    <row r="224" ht="15.75" customHeight="1">
      <c r="A224" s="52">
        <v>242018.0</v>
      </c>
      <c r="B224" s="53" t="s">
        <v>154</v>
      </c>
      <c r="C224" s="53" t="s">
        <v>107</v>
      </c>
      <c r="D224" s="22">
        <v>206015.0</v>
      </c>
      <c r="E224" s="53" t="s">
        <v>47</v>
      </c>
      <c r="F224" s="54">
        <v>1.0197115E7</v>
      </c>
      <c r="G224" s="53" t="s">
        <v>263</v>
      </c>
      <c r="H224" s="55">
        <v>2917.0</v>
      </c>
      <c r="I224" s="55" t="s">
        <v>49</v>
      </c>
      <c r="J224" s="55" t="s">
        <v>56</v>
      </c>
      <c r="K224" s="53" t="s">
        <v>80</v>
      </c>
      <c r="L224" s="53"/>
      <c r="M224" s="53">
        <v>15.0</v>
      </c>
      <c r="N224" s="53"/>
      <c r="O224" s="25">
        <v>909.2286666666666</v>
      </c>
      <c r="P224" s="25">
        <f>'LISTA DOS ITENS'!$O224*'LISTA DOS ITENS'!$M224</f>
        <v>13638.43</v>
      </c>
      <c r="Q224" s="25">
        <v>909.23</v>
      </c>
      <c r="R224" s="25">
        <f>'LISTA DOS ITENS'!$Q224*'LISTA DOS ITENS'!$M224</f>
        <v>13638.45</v>
      </c>
      <c r="S224" s="56">
        <f>IF('LISTA DOS ITENS'!$P224&gt;'LISTA DOS ITENS'!$R224,'LISTA DOS ITENS'!$P224,'LISTA DOS ITENS'!$R224)</f>
        <v>13638.45</v>
      </c>
      <c r="T224" s="25">
        <v>404.6610418966266</v>
      </c>
      <c r="U224" s="25">
        <f>'LISTA DOS ITENS'!$T224*'LISTA DOS ITENS'!$M224</f>
        <v>6069.915628</v>
      </c>
      <c r="V224" s="56">
        <f t="array" ref="V224">INDEX('RESUMO - LOTES E VMA'!$F$3:$F$181,MATCH('LISTA DOS ITENS'!$D224,'RESUMO - LOTES E VMA'!$A$3:$A$181,0))</f>
        <v>154439.4254</v>
      </c>
      <c r="W224" s="57">
        <f>'LISTA DOS ITENS'!$U224/'LISTA DOS ITENS'!$V224</f>
        <v>0.03930288923</v>
      </c>
      <c r="X224" s="53" t="s">
        <v>53</v>
      </c>
      <c r="Y224" s="53" t="s">
        <v>118</v>
      </c>
      <c r="Z224" s="58" t="str">
        <f>'LISTA DOS ITENS'!$F224&amp;"-"&amp;'LISTA DOS ITENS'!$H224&amp;"-"&amp;'LISTA DOS ITENS'!$J224&amp;"-"&amp;'LISTA DOS ITENS'!$K224&amp;"-"&amp;'LISTA DOS ITENS'!$I224</f>
        <v>10197115-2917-0017-IMOB/NAC-#</v>
      </c>
      <c r="AA224" s="59" t="str">
        <f t="array" ref="AA224">INDEX('RESUMO - LOTES E VMA'!$M$3:$M$181,MATCH('LISTA DOS ITENS'!$D224,'RESUMO - LOTES E VMA'!$A$3:$A$181,0))</f>
        <v>Para Leilão</v>
      </c>
      <c r="AB224" s="60">
        <f t="array" ref="AB224">INDEX('RESUMO - LOTES E VMA'!$J$3:$J$181,MATCH('LISTA DOS ITENS'!$D224,'RESUMO - LOTES E VMA'!$A$3:$A$181,0))</f>
        <v>0.4450589751</v>
      </c>
      <c r="AC224" s="29" t="str">
        <f t="array" ref="AC224">INDEX('RESUMO - LOTES E VMA'!$L$3:$L$181,MATCH('LISTA DOS ITENS'!$D224,'RESUMO - LOTES E VMA'!$A$3:$A$181,0))</f>
        <v>5% do Valor de Comparação do VMA</v>
      </c>
      <c r="AD224" s="53" t="str">
        <f>VLOOKUP(Tabela1[[#This Row],[Índice]],[1]Planilha1!$A:$A,1,0)</f>
        <v>#ERROR!</v>
      </c>
    </row>
    <row r="225" ht="15.75" customHeight="1">
      <c r="A225" s="52">
        <v>242019.0</v>
      </c>
      <c r="B225" s="53" t="s">
        <v>154</v>
      </c>
      <c r="C225" s="53" t="s">
        <v>107</v>
      </c>
      <c r="D225" s="22">
        <v>206015.0</v>
      </c>
      <c r="E225" s="53" t="s">
        <v>47</v>
      </c>
      <c r="F225" s="54">
        <v>1.019285E7</v>
      </c>
      <c r="G225" s="53" t="s">
        <v>264</v>
      </c>
      <c r="H225" s="55">
        <v>2917.0</v>
      </c>
      <c r="I225" s="55" t="s">
        <v>49</v>
      </c>
      <c r="J225" s="55" t="s">
        <v>56</v>
      </c>
      <c r="K225" s="53" t="s">
        <v>73</v>
      </c>
      <c r="L225" s="53"/>
      <c r="M225" s="53">
        <v>1.0</v>
      </c>
      <c r="N225" s="53"/>
      <c r="O225" s="25">
        <v>8208.22</v>
      </c>
      <c r="P225" s="25">
        <f>'LISTA DOS ITENS'!$O225*'LISTA DOS ITENS'!$M225</f>
        <v>8208.22</v>
      </c>
      <c r="Q225" s="25">
        <v>8208.22</v>
      </c>
      <c r="R225" s="25">
        <f>'LISTA DOS ITENS'!$Q225*'LISTA DOS ITENS'!$M225</f>
        <v>8208.22</v>
      </c>
      <c r="S225" s="56">
        <f>IF('LISTA DOS ITENS'!$P225&gt;'LISTA DOS ITENS'!$R225,'LISTA DOS ITENS'!$P225,'LISTA DOS ITENS'!$R225)</f>
        <v>8208.22</v>
      </c>
      <c r="T225" s="25">
        <v>3653.14261222873</v>
      </c>
      <c r="U225" s="25">
        <f>'LISTA DOS ITENS'!$T225*'LISTA DOS ITENS'!$M225</f>
        <v>3653.142612</v>
      </c>
      <c r="V225" s="56">
        <f t="array" ref="V225">INDEX('RESUMO - LOTES E VMA'!$F$3:$F$181,MATCH('LISTA DOS ITENS'!$D225,'RESUMO - LOTES E VMA'!$A$3:$A$181,0))</f>
        <v>154439.4254</v>
      </c>
      <c r="W225" s="57">
        <f>'LISTA DOS ITENS'!$U225/'LISTA DOS ITENS'!$V225</f>
        <v>0.02365421008</v>
      </c>
      <c r="X225" s="53" t="s">
        <v>53</v>
      </c>
      <c r="Y225" s="53" t="s">
        <v>118</v>
      </c>
      <c r="Z225" s="58" t="str">
        <f>'LISTA DOS ITENS'!$F225&amp;"-"&amp;'LISTA DOS ITENS'!$H225&amp;"-"&amp;'LISTA DOS ITENS'!$J225&amp;"-"&amp;'LISTA DOS ITENS'!$K225&amp;"-"&amp;'LISTA DOS ITENS'!$I225</f>
        <v>10192850-2917-0017-CONS/NAC-#</v>
      </c>
      <c r="AA225" s="59" t="str">
        <f t="array" ref="AA225">INDEX('RESUMO - LOTES E VMA'!$M$3:$M$181,MATCH('LISTA DOS ITENS'!$D225,'RESUMO - LOTES E VMA'!$A$3:$A$181,0))</f>
        <v>Para Leilão</v>
      </c>
      <c r="AB225" s="60">
        <f t="array" ref="AB225">INDEX('RESUMO - LOTES E VMA'!$J$3:$J$181,MATCH('LISTA DOS ITENS'!$D225,'RESUMO - LOTES E VMA'!$A$3:$A$181,0))</f>
        <v>0.4450589751</v>
      </c>
      <c r="AC225" s="29" t="str">
        <f t="array" ref="AC225">INDEX('RESUMO - LOTES E VMA'!$L$3:$L$181,MATCH('LISTA DOS ITENS'!$D225,'RESUMO - LOTES E VMA'!$A$3:$A$181,0))</f>
        <v>5% do Valor de Comparação do VMA</v>
      </c>
      <c r="AD225" s="53" t="str">
        <f>VLOOKUP(Tabela1[[#This Row],[Índice]],[1]Planilha1!$A:$A,1,0)</f>
        <v>#ERROR!</v>
      </c>
    </row>
    <row r="226" ht="15.75" customHeight="1">
      <c r="A226" s="52">
        <v>242020.0</v>
      </c>
      <c r="B226" s="53" t="s">
        <v>154</v>
      </c>
      <c r="C226" s="53" t="s">
        <v>107</v>
      </c>
      <c r="D226" s="22">
        <v>206015.0</v>
      </c>
      <c r="E226" s="53" t="s">
        <v>47</v>
      </c>
      <c r="F226" s="54">
        <v>1.0294874E7</v>
      </c>
      <c r="G226" s="53" t="s">
        <v>265</v>
      </c>
      <c r="H226" s="55">
        <v>2917.0</v>
      </c>
      <c r="I226" s="55" t="s">
        <v>49</v>
      </c>
      <c r="J226" s="55" t="s">
        <v>56</v>
      </c>
      <c r="K226" s="53" t="s">
        <v>80</v>
      </c>
      <c r="L226" s="53"/>
      <c r="M226" s="53">
        <v>2.0</v>
      </c>
      <c r="N226" s="53"/>
      <c r="O226" s="25">
        <v>955.09</v>
      </c>
      <c r="P226" s="25">
        <f>'LISTA DOS ITENS'!$O226*'LISTA DOS ITENS'!$M226</f>
        <v>1910.18</v>
      </c>
      <c r="Q226" s="25">
        <v>955.09</v>
      </c>
      <c r="R226" s="25">
        <f>'LISTA DOS ITENS'!$Q226*'LISTA DOS ITENS'!$M226</f>
        <v>1910.18</v>
      </c>
      <c r="S226" s="56">
        <f>IF('LISTA DOS ITENS'!$P226&gt;'LISTA DOS ITENS'!$R226,'LISTA DOS ITENS'!$P226,'LISTA DOS ITENS'!$R226)</f>
        <v>1910.18</v>
      </c>
      <c r="T226" s="25">
        <v>425.0714500237004</v>
      </c>
      <c r="U226" s="25">
        <f>'LISTA DOS ITENS'!$T226*'LISTA DOS ITENS'!$M226</f>
        <v>850.1429</v>
      </c>
      <c r="V226" s="56">
        <f t="array" ref="V226">INDEX('RESUMO - LOTES E VMA'!$F$3:$F$181,MATCH('LISTA DOS ITENS'!$D226,'RESUMO - LOTES E VMA'!$A$3:$A$181,0))</f>
        <v>154439.4254</v>
      </c>
      <c r="W226" s="57">
        <f>'LISTA DOS ITENS'!$U226/'LISTA DOS ITENS'!$V226</f>
        <v>0.005504701264</v>
      </c>
      <c r="X226" s="53" t="s">
        <v>53</v>
      </c>
      <c r="Y226" s="53" t="s">
        <v>118</v>
      </c>
      <c r="Z226" s="58" t="str">
        <f>'LISTA DOS ITENS'!$F226&amp;"-"&amp;'LISTA DOS ITENS'!$H226&amp;"-"&amp;'LISTA DOS ITENS'!$J226&amp;"-"&amp;'LISTA DOS ITENS'!$K226&amp;"-"&amp;'LISTA DOS ITENS'!$I226</f>
        <v>10294874-2917-0017-IMOB/NAC-#</v>
      </c>
      <c r="AA226" s="59" t="str">
        <f t="array" ref="AA226">INDEX('RESUMO - LOTES E VMA'!$M$3:$M$181,MATCH('LISTA DOS ITENS'!$D226,'RESUMO - LOTES E VMA'!$A$3:$A$181,0))</f>
        <v>Para Leilão</v>
      </c>
      <c r="AB226" s="60">
        <f t="array" ref="AB226">INDEX('RESUMO - LOTES E VMA'!$J$3:$J$181,MATCH('LISTA DOS ITENS'!$D226,'RESUMO - LOTES E VMA'!$A$3:$A$181,0))</f>
        <v>0.4450589751</v>
      </c>
      <c r="AC226" s="29" t="str">
        <f t="array" ref="AC226">INDEX('RESUMO - LOTES E VMA'!$L$3:$L$181,MATCH('LISTA DOS ITENS'!$D226,'RESUMO - LOTES E VMA'!$A$3:$A$181,0))</f>
        <v>5% do Valor de Comparação do VMA</v>
      </c>
      <c r="AD226" s="53" t="str">
        <f>VLOOKUP(Tabela1[[#This Row],[Índice]],[1]Planilha1!$A:$A,1,0)</f>
        <v>#ERROR!</v>
      </c>
    </row>
    <row r="227" ht="15.75" customHeight="1">
      <c r="A227" s="52">
        <v>242021.0</v>
      </c>
      <c r="B227" s="53" t="s">
        <v>154</v>
      </c>
      <c r="C227" s="53" t="s">
        <v>107</v>
      </c>
      <c r="D227" s="22">
        <v>206015.0</v>
      </c>
      <c r="E227" s="53" t="s">
        <v>47</v>
      </c>
      <c r="F227" s="54">
        <v>1.016621E7</v>
      </c>
      <c r="G227" s="53" t="s">
        <v>266</v>
      </c>
      <c r="H227" s="55">
        <v>2917.0</v>
      </c>
      <c r="I227" s="55" t="s">
        <v>49</v>
      </c>
      <c r="J227" s="55" t="s">
        <v>111</v>
      </c>
      <c r="K227" s="53" t="s">
        <v>80</v>
      </c>
      <c r="L227" s="53"/>
      <c r="M227" s="53">
        <v>6.0</v>
      </c>
      <c r="N227" s="53"/>
      <c r="O227" s="25">
        <v>179.09</v>
      </c>
      <c r="P227" s="25">
        <f>'LISTA DOS ITENS'!$O227*'LISTA DOS ITENS'!$M227</f>
        <v>1074.54</v>
      </c>
      <c r="Q227" s="25">
        <v>179.09</v>
      </c>
      <c r="R227" s="25">
        <f>'LISTA DOS ITENS'!$Q227*'LISTA DOS ITENS'!$M227</f>
        <v>1074.54</v>
      </c>
      <c r="S227" s="56">
        <f>IF('LISTA DOS ITENS'!$P227&gt;'LISTA DOS ITENS'!$R227,'LISTA DOS ITENS'!$P227,'LISTA DOS ITENS'!$R227)</f>
        <v>1074.54</v>
      </c>
      <c r="T227" s="25">
        <v>79.70562563187187</v>
      </c>
      <c r="U227" s="25">
        <f>'LISTA DOS ITENS'!$T227*'LISTA DOS ITENS'!$M227</f>
        <v>478.2337538</v>
      </c>
      <c r="V227" s="56">
        <f t="array" ref="V227">INDEX('RESUMO - LOTES E VMA'!$F$3:$F$181,MATCH('LISTA DOS ITENS'!$D227,'RESUMO - LOTES E VMA'!$A$3:$A$181,0))</f>
        <v>154439.4254</v>
      </c>
      <c r="W227" s="57">
        <f>'LISTA DOS ITENS'!$U227/'LISTA DOS ITENS'!$V227</f>
        <v>0.003096578174</v>
      </c>
      <c r="X227" s="53" t="s">
        <v>53</v>
      </c>
      <c r="Y227" s="53" t="s">
        <v>118</v>
      </c>
      <c r="Z227" s="58" t="str">
        <f>'LISTA DOS ITENS'!$F227&amp;"-"&amp;'LISTA DOS ITENS'!$H227&amp;"-"&amp;'LISTA DOS ITENS'!$J227&amp;"-"&amp;'LISTA DOS ITENS'!$K227&amp;"-"&amp;'LISTA DOS ITENS'!$I227</f>
        <v>10166210-2917-A017-IMOB/NAC-#</v>
      </c>
      <c r="AA227" s="59" t="str">
        <f t="array" ref="AA227">INDEX('RESUMO - LOTES E VMA'!$M$3:$M$181,MATCH('LISTA DOS ITENS'!$D227,'RESUMO - LOTES E VMA'!$A$3:$A$181,0))</f>
        <v>Para Leilão</v>
      </c>
      <c r="AB227" s="60">
        <f t="array" ref="AB227">INDEX('RESUMO - LOTES E VMA'!$J$3:$J$181,MATCH('LISTA DOS ITENS'!$D227,'RESUMO - LOTES E VMA'!$A$3:$A$181,0))</f>
        <v>0.4450589751</v>
      </c>
      <c r="AC227" s="29" t="str">
        <f t="array" ref="AC227">INDEX('RESUMO - LOTES E VMA'!$L$3:$L$181,MATCH('LISTA DOS ITENS'!$D227,'RESUMO - LOTES E VMA'!$A$3:$A$181,0))</f>
        <v>5% do Valor de Comparação do VMA</v>
      </c>
      <c r="AD227" s="53" t="str">
        <f>VLOOKUP(Tabela1[[#This Row],[Índice]],[1]Planilha1!$A:$A,1,0)</f>
        <v>#ERROR!</v>
      </c>
    </row>
    <row r="228" ht="15.75" customHeight="1">
      <c r="A228" s="52">
        <v>242022.0</v>
      </c>
      <c r="B228" s="53" t="s">
        <v>154</v>
      </c>
      <c r="C228" s="53" t="s">
        <v>107</v>
      </c>
      <c r="D228" s="22">
        <v>206015.0</v>
      </c>
      <c r="E228" s="53" t="s">
        <v>47</v>
      </c>
      <c r="F228" s="54">
        <v>1.0140037E7</v>
      </c>
      <c r="G228" s="53" t="s">
        <v>267</v>
      </c>
      <c r="H228" s="55">
        <v>2917.0</v>
      </c>
      <c r="I228" s="55" t="s">
        <v>49</v>
      </c>
      <c r="J228" s="55" t="s">
        <v>111</v>
      </c>
      <c r="K228" s="53" t="s">
        <v>57</v>
      </c>
      <c r="L228" s="53"/>
      <c r="M228" s="53">
        <v>3.0</v>
      </c>
      <c r="N228" s="53"/>
      <c r="O228" s="25">
        <v>0.0</v>
      </c>
      <c r="P228" s="25">
        <f>'LISTA DOS ITENS'!$O228*'LISTA DOS ITENS'!$M228</f>
        <v>0</v>
      </c>
      <c r="Q228" s="25">
        <v>1657.12</v>
      </c>
      <c r="R228" s="25">
        <f>'LISTA DOS ITENS'!$Q228*'LISTA DOS ITENS'!$M228</f>
        <v>4971.36</v>
      </c>
      <c r="S228" s="56">
        <f>IF('LISTA DOS ITENS'!$P228&gt;'LISTA DOS ITENS'!$R228,'LISTA DOS ITENS'!$P228,'LISTA DOS ITENS'!$R228)</f>
        <v>4971.36</v>
      </c>
      <c r="T228" s="25">
        <v>737.5162563352923</v>
      </c>
      <c r="U228" s="25">
        <f>'LISTA DOS ITENS'!$T228*'LISTA DOS ITENS'!$M228</f>
        <v>2212.548769</v>
      </c>
      <c r="V228" s="56">
        <f t="array" ref="V228">INDEX('RESUMO - LOTES E VMA'!$F$3:$F$181,MATCH('LISTA DOS ITENS'!$D228,'RESUMO - LOTES E VMA'!$A$3:$A$181,0))</f>
        <v>154439.4254</v>
      </c>
      <c r="W228" s="57">
        <f>'LISTA DOS ITENS'!$U228/'LISTA DOS ITENS'!$V228</f>
        <v>0.01432632091</v>
      </c>
      <c r="X228" s="53" t="s">
        <v>53</v>
      </c>
      <c r="Y228" s="53" t="s">
        <v>118</v>
      </c>
      <c r="Z228" s="58" t="str">
        <f>'LISTA DOS ITENS'!$F228&amp;"-"&amp;'LISTA DOS ITENS'!$H228&amp;"-"&amp;'LISTA DOS ITENS'!$J228&amp;"-"&amp;'LISTA DOS ITENS'!$K228&amp;"-"&amp;'LISTA DOS ITENS'!$I228</f>
        <v>10140037-2917-A017-USADO-#</v>
      </c>
      <c r="AA228" s="59" t="str">
        <f t="array" ref="AA228">INDEX('RESUMO - LOTES E VMA'!$M$3:$M$181,MATCH('LISTA DOS ITENS'!$D228,'RESUMO - LOTES E VMA'!$A$3:$A$181,0))</f>
        <v>Para Leilão</v>
      </c>
      <c r="AB228" s="60">
        <f t="array" ref="AB228">INDEX('RESUMO - LOTES E VMA'!$J$3:$J$181,MATCH('LISTA DOS ITENS'!$D228,'RESUMO - LOTES E VMA'!$A$3:$A$181,0))</f>
        <v>0.4450589751</v>
      </c>
      <c r="AC228" s="29" t="str">
        <f t="array" ref="AC228">INDEX('RESUMO - LOTES E VMA'!$L$3:$L$181,MATCH('LISTA DOS ITENS'!$D228,'RESUMO - LOTES E VMA'!$A$3:$A$181,0))</f>
        <v>5% do Valor de Comparação do VMA</v>
      </c>
      <c r="AD228" s="53" t="str">
        <f>VLOOKUP(Tabela1[[#This Row],[Índice]],[1]Planilha1!$A:$A,1,0)</f>
        <v>#ERROR!</v>
      </c>
    </row>
    <row r="229" ht="15.75" customHeight="1">
      <c r="A229" s="52">
        <v>242023.0</v>
      </c>
      <c r="B229" s="53" t="s">
        <v>154</v>
      </c>
      <c r="C229" s="53" t="s">
        <v>107</v>
      </c>
      <c r="D229" s="22">
        <v>206015.0</v>
      </c>
      <c r="E229" s="53" t="s">
        <v>47</v>
      </c>
      <c r="F229" s="54">
        <v>1.0167791E7</v>
      </c>
      <c r="G229" s="53" t="s">
        <v>264</v>
      </c>
      <c r="H229" s="55">
        <v>2917.0</v>
      </c>
      <c r="I229" s="55" t="s">
        <v>49</v>
      </c>
      <c r="J229" s="55" t="s">
        <v>56</v>
      </c>
      <c r="K229" s="53" t="s">
        <v>57</v>
      </c>
      <c r="L229" s="53"/>
      <c r="M229" s="53">
        <v>1.0</v>
      </c>
      <c r="N229" s="53"/>
      <c r="O229" s="25">
        <v>0.0</v>
      </c>
      <c r="P229" s="25">
        <f>'LISTA DOS ITENS'!$O229*'LISTA DOS ITENS'!$M229</f>
        <v>0</v>
      </c>
      <c r="Q229" s="25">
        <v>3961.01</v>
      </c>
      <c r="R229" s="25">
        <f>'LISTA DOS ITENS'!$Q229*'LISTA DOS ITENS'!$M229</f>
        <v>3961.01</v>
      </c>
      <c r="S229" s="56">
        <f>IF('LISTA DOS ITENS'!$P229&gt;'LISTA DOS ITENS'!$R229,'LISTA DOS ITENS'!$P229,'LISTA DOS ITENS'!$R229)</f>
        <v>3961.01</v>
      </c>
      <c r="T229" s="25">
        <v>1762.8833557658206</v>
      </c>
      <c r="U229" s="25">
        <f>'LISTA DOS ITENS'!$T229*'LISTA DOS ITENS'!$M229</f>
        <v>1762.883356</v>
      </c>
      <c r="V229" s="56">
        <f t="array" ref="V229">INDEX('RESUMO - LOTES E VMA'!$F$3:$F$181,MATCH('LISTA DOS ITENS'!$D229,'RESUMO - LOTES E VMA'!$A$3:$A$181,0))</f>
        <v>154439.4254</v>
      </c>
      <c r="W229" s="57">
        <f>'LISTA DOS ITENS'!$U229/'LISTA DOS ITENS'!$V229</f>
        <v>0.01141472361</v>
      </c>
      <c r="X229" s="53" t="s">
        <v>53</v>
      </c>
      <c r="Y229" s="53" t="s">
        <v>118</v>
      </c>
      <c r="Z229" s="58" t="str">
        <f>'LISTA DOS ITENS'!$F229&amp;"-"&amp;'LISTA DOS ITENS'!$H229&amp;"-"&amp;'LISTA DOS ITENS'!$J229&amp;"-"&amp;'LISTA DOS ITENS'!$K229&amp;"-"&amp;'LISTA DOS ITENS'!$I229</f>
        <v>10167791-2917-0017-USADO-#</v>
      </c>
      <c r="AA229" s="59" t="str">
        <f t="array" ref="AA229">INDEX('RESUMO - LOTES E VMA'!$M$3:$M$181,MATCH('LISTA DOS ITENS'!$D229,'RESUMO - LOTES E VMA'!$A$3:$A$181,0))</f>
        <v>Para Leilão</v>
      </c>
      <c r="AB229" s="60">
        <f t="array" ref="AB229">INDEX('RESUMO - LOTES E VMA'!$J$3:$J$181,MATCH('LISTA DOS ITENS'!$D229,'RESUMO - LOTES E VMA'!$A$3:$A$181,0))</f>
        <v>0.4450589751</v>
      </c>
      <c r="AC229" s="29" t="str">
        <f t="array" ref="AC229">INDEX('RESUMO - LOTES E VMA'!$L$3:$L$181,MATCH('LISTA DOS ITENS'!$D229,'RESUMO - LOTES E VMA'!$A$3:$A$181,0))</f>
        <v>5% do Valor de Comparação do VMA</v>
      </c>
      <c r="AD229" s="53" t="str">
        <f>VLOOKUP(Tabela1[[#This Row],[Índice]],[1]Planilha1!$A:$A,1,0)</f>
        <v>#ERROR!</v>
      </c>
    </row>
    <row r="230" ht="15.75" customHeight="1">
      <c r="A230" s="52">
        <v>242024.0</v>
      </c>
      <c r="B230" s="53" t="s">
        <v>154</v>
      </c>
      <c r="C230" s="53" t="s">
        <v>107</v>
      </c>
      <c r="D230" s="22">
        <v>206015.0</v>
      </c>
      <c r="E230" s="53" t="s">
        <v>47</v>
      </c>
      <c r="F230" s="54">
        <v>1.0191967E7</v>
      </c>
      <c r="G230" s="53" t="s">
        <v>268</v>
      </c>
      <c r="H230" s="55">
        <v>2917.0</v>
      </c>
      <c r="I230" s="55" t="s">
        <v>49</v>
      </c>
      <c r="J230" s="55" t="s">
        <v>56</v>
      </c>
      <c r="K230" s="53" t="s">
        <v>57</v>
      </c>
      <c r="L230" s="53"/>
      <c r="M230" s="53">
        <v>1.0</v>
      </c>
      <c r="N230" s="53"/>
      <c r="O230" s="25">
        <v>0.0</v>
      </c>
      <c r="P230" s="25">
        <f>'LISTA DOS ITENS'!$O230*'LISTA DOS ITENS'!$M230</f>
        <v>0</v>
      </c>
      <c r="Q230" s="25">
        <v>5495.04</v>
      </c>
      <c r="R230" s="25">
        <f>'LISTA DOS ITENS'!$Q230*'LISTA DOS ITENS'!$M230</f>
        <v>5495.04</v>
      </c>
      <c r="S230" s="56">
        <f>IF('LISTA DOS ITENS'!$P230&gt;'LISTA DOS ITENS'!$R230,'LISTA DOS ITENS'!$P230,'LISTA DOS ITENS'!$R230)</f>
        <v>5495.04</v>
      </c>
      <c r="T230" s="25">
        <v>2445.6172933841153</v>
      </c>
      <c r="U230" s="25">
        <f>'LISTA DOS ITENS'!$T230*'LISTA DOS ITENS'!$M230</f>
        <v>2445.617293</v>
      </c>
      <c r="V230" s="56">
        <f t="array" ref="V230">INDEX('RESUMO - LOTES E VMA'!$F$3:$F$181,MATCH('LISTA DOS ITENS'!$D230,'RESUMO - LOTES E VMA'!$A$3:$A$181,0))</f>
        <v>154439.4254</v>
      </c>
      <c r="W230" s="57">
        <f>'LISTA DOS ITENS'!$U230/'LISTA DOS ITENS'!$V230</f>
        <v>0.01583544673</v>
      </c>
      <c r="X230" s="53" t="s">
        <v>53</v>
      </c>
      <c r="Y230" s="53" t="s">
        <v>118</v>
      </c>
      <c r="Z230" s="58" t="str">
        <f>'LISTA DOS ITENS'!$F230&amp;"-"&amp;'LISTA DOS ITENS'!$H230&amp;"-"&amp;'LISTA DOS ITENS'!$J230&amp;"-"&amp;'LISTA DOS ITENS'!$K230&amp;"-"&amp;'LISTA DOS ITENS'!$I230</f>
        <v>10191967-2917-0017-USADO-#</v>
      </c>
      <c r="AA230" s="59" t="str">
        <f t="array" ref="AA230">INDEX('RESUMO - LOTES E VMA'!$M$3:$M$181,MATCH('LISTA DOS ITENS'!$D230,'RESUMO - LOTES E VMA'!$A$3:$A$181,0))</f>
        <v>Para Leilão</v>
      </c>
      <c r="AB230" s="60">
        <f t="array" ref="AB230">INDEX('RESUMO - LOTES E VMA'!$J$3:$J$181,MATCH('LISTA DOS ITENS'!$D230,'RESUMO - LOTES E VMA'!$A$3:$A$181,0))</f>
        <v>0.4450589751</v>
      </c>
      <c r="AC230" s="29" t="str">
        <f t="array" ref="AC230">INDEX('RESUMO - LOTES E VMA'!$L$3:$L$181,MATCH('LISTA DOS ITENS'!$D230,'RESUMO - LOTES E VMA'!$A$3:$A$181,0))</f>
        <v>5% do Valor de Comparação do VMA</v>
      </c>
      <c r="AD230" s="53" t="str">
        <f>VLOOKUP(Tabela1[[#This Row],[Índice]],[1]Planilha1!$A:$A,1,0)</f>
        <v>#ERROR!</v>
      </c>
    </row>
    <row r="231" ht="15.75" customHeight="1">
      <c r="A231" s="52">
        <v>242025.0</v>
      </c>
      <c r="B231" s="53" t="s">
        <v>154</v>
      </c>
      <c r="C231" s="53" t="s">
        <v>107</v>
      </c>
      <c r="D231" s="22">
        <v>206015.0</v>
      </c>
      <c r="E231" s="53" t="s">
        <v>47</v>
      </c>
      <c r="F231" s="54">
        <v>1.019285E7</v>
      </c>
      <c r="G231" s="53" t="s">
        <v>264</v>
      </c>
      <c r="H231" s="55">
        <v>2917.0</v>
      </c>
      <c r="I231" s="55" t="s">
        <v>49</v>
      </c>
      <c r="J231" s="55" t="s">
        <v>56</v>
      </c>
      <c r="K231" s="53" t="s">
        <v>57</v>
      </c>
      <c r="L231" s="53"/>
      <c r="M231" s="53">
        <v>1.0</v>
      </c>
      <c r="N231" s="53"/>
      <c r="O231" s="25">
        <v>0.0</v>
      </c>
      <c r="P231" s="25">
        <f>'LISTA DOS ITENS'!$O231*'LISTA DOS ITENS'!$M231</f>
        <v>0</v>
      </c>
      <c r="Q231" s="25">
        <v>8208.22</v>
      </c>
      <c r="R231" s="25">
        <f>'LISTA DOS ITENS'!$Q231*'LISTA DOS ITENS'!$M231</f>
        <v>8208.22</v>
      </c>
      <c r="S231" s="56">
        <f>IF('LISTA DOS ITENS'!$P231&gt;'LISTA DOS ITENS'!$R231,'LISTA DOS ITENS'!$P231,'LISTA DOS ITENS'!$R231)</f>
        <v>8208.22</v>
      </c>
      <c r="T231" s="25">
        <v>3653.14261222873</v>
      </c>
      <c r="U231" s="25">
        <f>'LISTA DOS ITENS'!$T231*'LISTA DOS ITENS'!$M231</f>
        <v>3653.142612</v>
      </c>
      <c r="V231" s="56">
        <f t="array" ref="V231">INDEX('RESUMO - LOTES E VMA'!$F$3:$F$181,MATCH('LISTA DOS ITENS'!$D231,'RESUMO - LOTES E VMA'!$A$3:$A$181,0))</f>
        <v>154439.4254</v>
      </c>
      <c r="W231" s="57">
        <f>'LISTA DOS ITENS'!$U231/'LISTA DOS ITENS'!$V231</f>
        <v>0.02365421008</v>
      </c>
      <c r="X231" s="53" t="s">
        <v>53</v>
      </c>
      <c r="Y231" s="53" t="s">
        <v>118</v>
      </c>
      <c r="Z231" s="58" t="str">
        <f>'LISTA DOS ITENS'!$F231&amp;"-"&amp;'LISTA DOS ITENS'!$H231&amp;"-"&amp;'LISTA DOS ITENS'!$J231&amp;"-"&amp;'LISTA DOS ITENS'!$K231&amp;"-"&amp;'LISTA DOS ITENS'!$I231</f>
        <v>10192850-2917-0017-USADO-#</v>
      </c>
      <c r="AA231" s="59" t="str">
        <f t="array" ref="AA231">INDEX('RESUMO - LOTES E VMA'!$M$3:$M$181,MATCH('LISTA DOS ITENS'!$D231,'RESUMO - LOTES E VMA'!$A$3:$A$181,0))</f>
        <v>Para Leilão</v>
      </c>
      <c r="AB231" s="60">
        <f t="array" ref="AB231">INDEX('RESUMO - LOTES E VMA'!$J$3:$J$181,MATCH('LISTA DOS ITENS'!$D231,'RESUMO - LOTES E VMA'!$A$3:$A$181,0))</f>
        <v>0.4450589751</v>
      </c>
      <c r="AC231" s="29" t="str">
        <f t="array" ref="AC231">INDEX('RESUMO - LOTES E VMA'!$L$3:$L$181,MATCH('LISTA DOS ITENS'!$D231,'RESUMO - LOTES E VMA'!$A$3:$A$181,0))</f>
        <v>5% do Valor de Comparação do VMA</v>
      </c>
      <c r="AD231" s="53" t="str">
        <f>VLOOKUP(Tabela1[[#This Row],[Índice]],[1]Planilha1!$A:$A,1,0)</f>
        <v>#ERROR!</v>
      </c>
    </row>
    <row r="232" ht="15.75" customHeight="1">
      <c r="A232" s="52">
        <v>242026.0</v>
      </c>
      <c r="B232" s="53" t="s">
        <v>154</v>
      </c>
      <c r="C232" s="53" t="s">
        <v>107</v>
      </c>
      <c r="D232" s="22">
        <v>206015.0</v>
      </c>
      <c r="E232" s="53" t="s">
        <v>47</v>
      </c>
      <c r="F232" s="54">
        <v>1.0221878E7</v>
      </c>
      <c r="G232" s="53" t="s">
        <v>264</v>
      </c>
      <c r="H232" s="55">
        <v>2917.0</v>
      </c>
      <c r="I232" s="55" t="s">
        <v>49</v>
      </c>
      <c r="J232" s="55" t="s">
        <v>56</v>
      </c>
      <c r="K232" s="53" t="s">
        <v>57</v>
      </c>
      <c r="L232" s="53"/>
      <c r="M232" s="53">
        <v>4.0</v>
      </c>
      <c r="N232" s="53"/>
      <c r="O232" s="25">
        <v>0.0</v>
      </c>
      <c r="P232" s="25">
        <f>'LISTA DOS ITENS'!$O232*'LISTA DOS ITENS'!$M232</f>
        <v>0</v>
      </c>
      <c r="Q232" s="25">
        <v>1796.26</v>
      </c>
      <c r="R232" s="25">
        <f>'LISTA DOS ITENS'!$Q232*'LISTA DOS ITENS'!$M232</f>
        <v>7185.04</v>
      </c>
      <c r="S232" s="56">
        <f>IF('LISTA DOS ITENS'!$P232&gt;'LISTA DOS ITENS'!$R232,'LISTA DOS ITENS'!$P232,'LISTA DOS ITENS'!$R232)</f>
        <v>7185.04</v>
      </c>
      <c r="T232" s="25">
        <v>799.4417728377138</v>
      </c>
      <c r="U232" s="25">
        <f>'LISTA DOS ITENS'!$T232*'LISTA DOS ITENS'!$M232</f>
        <v>3197.767091</v>
      </c>
      <c r="V232" s="56">
        <f t="array" ref="V232">INDEX('RESUMO - LOTES E VMA'!$F$3:$F$181,MATCH('LISTA DOS ITENS'!$D232,'RESUMO - LOTES E VMA'!$A$3:$A$181,0))</f>
        <v>154439.4254</v>
      </c>
      <c r="W232" s="57">
        <f>'LISTA DOS ITENS'!$U232/'LISTA DOS ITENS'!$V232</f>
        <v>0.02070563966</v>
      </c>
      <c r="X232" s="53" t="s">
        <v>53</v>
      </c>
      <c r="Y232" s="53" t="s">
        <v>118</v>
      </c>
      <c r="Z232" s="58" t="str">
        <f>'LISTA DOS ITENS'!$F232&amp;"-"&amp;'LISTA DOS ITENS'!$H232&amp;"-"&amp;'LISTA DOS ITENS'!$J232&amp;"-"&amp;'LISTA DOS ITENS'!$K232&amp;"-"&amp;'LISTA DOS ITENS'!$I232</f>
        <v>10221878-2917-0017-USADO-#</v>
      </c>
      <c r="AA232" s="59" t="str">
        <f t="array" ref="AA232">INDEX('RESUMO - LOTES E VMA'!$M$3:$M$181,MATCH('LISTA DOS ITENS'!$D232,'RESUMO - LOTES E VMA'!$A$3:$A$181,0))</f>
        <v>Para Leilão</v>
      </c>
      <c r="AB232" s="60">
        <f t="array" ref="AB232">INDEX('RESUMO - LOTES E VMA'!$J$3:$J$181,MATCH('LISTA DOS ITENS'!$D232,'RESUMO - LOTES E VMA'!$A$3:$A$181,0))</f>
        <v>0.4450589751</v>
      </c>
      <c r="AC232" s="29" t="str">
        <f t="array" ref="AC232">INDEX('RESUMO - LOTES E VMA'!$L$3:$L$181,MATCH('LISTA DOS ITENS'!$D232,'RESUMO - LOTES E VMA'!$A$3:$A$181,0))</f>
        <v>5% do Valor de Comparação do VMA</v>
      </c>
      <c r="AD232" s="53" t="str">
        <f>VLOOKUP(Tabela1[[#This Row],[Índice]],[1]Planilha1!$A:$A,1,0)</f>
        <v>#ERROR!</v>
      </c>
    </row>
    <row r="233" ht="15.75" customHeight="1">
      <c r="A233" s="52">
        <v>242027.0</v>
      </c>
      <c r="B233" s="53" t="s">
        <v>154</v>
      </c>
      <c r="C233" s="53" t="s">
        <v>107</v>
      </c>
      <c r="D233" s="22">
        <v>206016.0</v>
      </c>
      <c r="E233" s="53" t="s">
        <v>269</v>
      </c>
      <c r="F233" s="54">
        <v>1.1006852E7</v>
      </c>
      <c r="G233" s="53" t="s">
        <v>270</v>
      </c>
      <c r="H233" s="55">
        <v>2024.0</v>
      </c>
      <c r="I233" s="55" t="s">
        <v>49</v>
      </c>
      <c r="J233" s="55" t="s">
        <v>271</v>
      </c>
      <c r="K233" s="53" t="s">
        <v>80</v>
      </c>
      <c r="L233" s="53"/>
      <c r="M233" s="53">
        <v>1.0</v>
      </c>
      <c r="N233" s="53"/>
      <c r="O233" s="25">
        <v>97747.64</v>
      </c>
      <c r="P233" s="25">
        <f>'LISTA DOS ITENS'!$O233*'LISTA DOS ITENS'!$M233</f>
        <v>97747.64</v>
      </c>
      <c r="Q233" s="25">
        <v>97747.64</v>
      </c>
      <c r="R233" s="25">
        <f>'LISTA DOS ITENS'!$Q233*'LISTA DOS ITENS'!$M233</f>
        <v>97747.64</v>
      </c>
      <c r="S233" s="56">
        <f>IF('LISTA DOS ITENS'!$P233&gt;'LISTA DOS ITENS'!$R233,'LISTA DOS ITENS'!$P233,'LISTA DOS ITENS'!$R233)</f>
        <v>97747.64</v>
      </c>
      <c r="T233" s="25">
        <v>4887.387355677045</v>
      </c>
      <c r="U233" s="25">
        <f>'LISTA DOS ITENS'!$T233*'LISTA DOS ITENS'!$M233</f>
        <v>4887.387356</v>
      </c>
      <c r="V233" s="56">
        <f t="array" ref="V233">INDEX('RESUMO - LOTES E VMA'!$F$3:$F$181,MATCH('LISTA DOS ITENS'!$D233,'RESUMO - LOTES E VMA'!$A$3:$A$181,0))</f>
        <v>4887.387356</v>
      </c>
      <c r="W233" s="57">
        <f>'LISTA DOS ITENS'!$U233/'LISTA DOS ITENS'!$V233</f>
        <v>1</v>
      </c>
      <c r="X233" s="53" t="s">
        <v>53</v>
      </c>
      <c r="Y233" s="53" t="s">
        <v>118</v>
      </c>
      <c r="Z233" s="58" t="str">
        <f>'LISTA DOS ITENS'!$F233&amp;"-"&amp;'LISTA DOS ITENS'!$H233&amp;"-"&amp;'LISTA DOS ITENS'!$J233&amp;"-"&amp;'LISTA DOS ITENS'!$K233&amp;"-"&amp;'LISTA DOS ITENS'!$I233</f>
        <v>11006852-2024-0006-IMOB/NAC-#</v>
      </c>
      <c r="AA233" s="59" t="str">
        <f t="array" ref="AA233">INDEX('RESUMO - LOTES E VMA'!$M$3:$M$181,MATCH('LISTA DOS ITENS'!$D233,'RESUMO - LOTES E VMA'!$A$3:$A$181,0))</f>
        <v>Para Leilão</v>
      </c>
      <c r="AB233" s="60">
        <f t="array" ref="AB233">INDEX('RESUMO - LOTES E VMA'!$J$3:$J$181,MATCH('LISTA DOS ITENS'!$D233,'RESUMO - LOTES E VMA'!$A$3:$A$181,0))</f>
        <v>0.05000005479</v>
      </c>
      <c r="AC233" s="29" t="str">
        <f t="array" ref="AC233">INDEX('RESUMO - LOTES E VMA'!$L$3:$L$181,MATCH('LISTA DOS ITENS'!$D233,'RESUMO - LOTES E VMA'!$A$3:$A$181,0))</f>
        <v>1% do Valor de Comparação do VMA</v>
      </c>
      <c r="AD233" s="53" t="str">
        <f>VLOOKUP(Tabela1[[#This Row],[Índice]],[1]Planilha1!$A:$A,1,0)</f>
        <v>#ERROR!</v>
      </c>
    </row>
    <row r="234" ht="15.75" customHeight="1">
      <c r="A234" s="52">
        <v>242028.0</v>
      </c>
      <c r="B234" s="53" t="s">
        <v>154</v>
      </c>
      <c r="C234" s="53" t="s">
        <v>107</v>
      </c>
      <c r="D234" s="22">
        <v>206017.0</v>
      </c>
      <c r="E234" s="53" t="s">
        <v>47</v>
      </c>
      <c r="F234" s="54">
        <v>1.0197164E7</v>
      </c>
      <c r="G234" s="53" t="s">
        <v>272</v>
      </c>
      <c r="H234" s="55">
        <v>2917.0</v>
      </c>
      <c r="I234" s="55" t="s">
        <v>49</v>
      </c>
      <c r="J234" s="55" t="s">
        <v>56</v>
      </c>
      <c r="K234" s="53" t="s">
        <v>80</v>
      </c>
      <c r="L234" s="53"/>
      <c r="M234" s="53">
        <v>4.0</v>
      </c>
      <c r="N234" s="53"/>
      <c r="O234" s="25">
        <v>9730.86</v>
      </c>
      <c r="P234" s="25">
        <f>'LISTA DOS ITENS'!$O234*'LISTA DOS ITENS'!$M234</f>
        <v>38923.44</v>
      </c>
      <c r="Q234" s="25">
        <v>9730.86</v>
      </c>
      <c r="R234" s="25">
        <f>'LISTA DOS ITENS'!$Q234*'LISTA DOS ITENS'!$M234</f>
        <v>38923.44</v>
      </c>
      <c r="S234" s="56">
        <f>IF('LISTA DOS ITENS'!$P234&gt;'LISTA DOS ITENS'!$R234,'LISTA DOS ITENS'!$P234,'LISTA DOS ITENS'!$R234)</f>
        <v>38923.44</v>
      </c>
      <c r="T234" s="25">
        <v>486.54353316216674</v>
      </c>
      <c r="U234" s="25">
        <f>'LISTA DOS ITENS'!$T234*'LISTA DOS ITENS'!$M234</f>
        <v>1946.174133</v>
      </c>
      <c r="V234" s="56">
        <f t="array" ref="V234">INDEX('RESUMO - LOTES E VMA'!$F$3:$F$181,MATCH('LISTA DOS ITENS'!$D234,'RESUMO - LOTES E VMA'!$A$3:$A$181,0))</f>
        <v>10629.64265</v>
      </c>
      <c r="W234" s="57">
        <f>'LISTA DOS ITENS'!$U234/'LISTA DOS ITENS'!$V234</f>
        <v>0.1830893283</v>
      </c>
      <c r="X234" s="53" t="s">
        <v>53</v>
      </c>
      <c r="Y234" s="53" t="s">
        <v>118</v>
      </c>
      <c r="Z234" s="58" t="str">
        <f>'LISTA DOS ITENS'!$F234&amp;"-"&amp;'LISTA DOS ITENS'!$H234&amp;"-"&amp;'LISTA DOS ITENS'!$J234&amp;"-"&amp;'LISTA DOS ITENS'!$K234&amp;"-"&amp;'LISTA DOS ITENS'!$I234</f>
        <v>10197164-2917-0017-IMOB/NAC-#</v>
      </c>
      <c r="AA234" s="59" t="str">
        <f t="array" ref="AA234">INDEX('RESUMO - LOTES E VMA'!$M$3:$M$181,MATCH('LISTA DOS ITENS'!$D234,'RESUMO - LOTES E VMA'!$A$3:$A$181,0))</f>
        <v>Para Leilão</v>
      </c>
      <c r="AB234" s="60">
        <f t="array" ref="AB234">INDEX('RESUMO - LOTES E VMA'!$J$3:$J$181,MATCH('LISTA DOS ITENS'!$D234,'RESUMO - LOTES E VMA'!$A$3:$A$181,0))</f>
        <v>0.05000005479</v>
      </c>
      <c r="AC234" s="29" t="str">
        <f t="array" ref="AC234">INDEX('RESUMO - LOTES E VMA'!$L$3:$L$181,MATCH('LISTA DOS ITENS'!$D234,'RESUMO - LOTES E VMA'!$A$3:$A$181,0))</f>
        <v>1% do Valor de Comparação do VMA</v>
      </c>
      <c r="AD234" s="53" t="str">
        <f>VLOOKUP(Tabela1[[#This Row],[Índice]],[1]Planilha1!$A:$A,1,0)</f>
        <v>#ERROR!</v>
      </c>
    </row>
    <row r="235" ht="15.75" customHeight="1">
      <c r="A235" s="52">
        <v>242029.0</v>
      </c>
      <c r="B235" s="53" t="s">
        <v>154</v>
      </c>
      <c r="C235" s="53" t="s">
        <v>107</v>
      </c>
      <c r="D235" s="22">
        <v>206017.0</v>
      </c>
      <c r="E235" s="53" t="s">
        <v>47</v>
      </c>
      <c r="F235" s="54">
        <v>1.0328244E7</v>
      </c>
      <c r="G235" s="53" t="s">
        <v>273</v>
      </c>
      <c r="H235" s="55">
        <v>2917.0</v>
      </c>
      <c r="I235" s="55" t="s">
        <v>49</v>
      </c>
      <c r="J235" s="55" t="s">
        <v>50</v>
      </c>
      <c r="K235" s="53" t="s">
        <v>51</v>
      </c>
      <c r="L235" s="53"/>
      <c r="M235" s="53">
        <v>2.0</v>
      </c>
      <c r="N235" s="53"/>
      <c r="O235" s="25">
        <v>86834.59</v>
      </c>
      <c r="P235" s="25">
        <f>'LISTA DOS ITENS'!$O235*'LISTA DOS ITENS'!$M235</f>
        <v>173669.18</v>
      </c>
      <c r="Q235" s="25">
        <v>86834.59</v>
      </c>
      <c r="R235" s="25">
        <f>'LISTA DOS ITENS'!$Q235*'LISTA DOS ITENS'!$M235</f>
        <v>173669.18</v>
      </c>
      <c r="S235" s="56">
        <f>IF('LISTA DOS ITENS'!$P235&gt;'LISTA DOS ITENS'!$R235,'LISTA DOS ITENS'!$P235,'LISTA DOS ITENS'!$R235)</f>
        <v>173669.18</v>
      </c>
      <c r="T235" s="25">
        <v>4341.734257741674</v>
      </c>
      <c r="U235" s="25">
        <f>'LISTA DOS ITENS'!$T235*'LISTA DOS ITENS'!$M235</f>
        <v>8683.468515</v>
      </c>
      <c r="V235" s="56">
        <f t="array" ref="V235">INDEX('RESUMO - LOTES E VMA'!$F$3:$F$181,MATCH('LISTA DOS ITENS'!$D235,'RESUMO - LOTES E VMA'!$A$3:$A$181,0))</f>
        <v>10629.64265</v>
      </c>
      <c r="W235" s="57">
        <f>'LISTA DOS ITENS'!$U235/'LISTA DOS ITENS'!$V235</f>
        <v>0.8169106717</v>
      </c>
      <c r="X235" s="53" t="s">
        <v>53</v>
      </c>
      <c r="Y235" s="53" t="s">
        <v>118</v>
      </c>
      <c r="Z235" s="58" t="str">
        <f>'LISTA DOS ITENS'!$F235&amp;"-"&amp;'LISTA DOS ITENS'!$H235&amp;"-"&amp;'LISTA DOS ITENS'!$J235&amp;"-"&amp;'LISTA DOS ITENS'!$K235&amp;"-"&amp;'LISTA DOS ITENS'!$I235</f>
        <v>10328244-2917-R017-A RECUPER-#</v>
      </c>
      <c r="AA235" s="59" t="str">
        <f t="array" ref="AA235">INDEX('RESUMO - LOTES E VMA'!$M$3:$M$181,MATCH('LISTA DOS ITENS'!$D235,'RESUMO - LOTES E VMA'!$A$3:$A$181,0))</f>
        <v>Para Leilão</v>
      </c>
      <c r="AB235" s="60">
        <f t="array" ref="AB235">INDEX('RESUMO - LOTES E VMA'!$J$3:$J$181,MATCH('LISTA DOS ITENS'!$D235,'RESUMO - LOTES E VMA'!$A$3:$A$181,0))</f>
        <v>0.05000005479</v>
      </c>
      <c r="AC235" s="29" t="str">
        <f t="array" ref="AC235">INDEX('RESUMO - LOTES E VMA'!$L$3:$L$181,MATCH('LISTA DOS ITENS'!$D235,'RESUMO - LOTES E VMA'!$A$3:$A$181,0))</f>
        <v>1% do Valor de Comparação do VMA</v>
      </c>
      <c r="AD235" s="53" t="str">
        <f>VLOOKUP(Tabela1[[#This Row],[Índice]],[1]Planilha1!$A:$A,1,0)</f>
        <v>#ERROR!</v>
      </c>
    </row>
    <row r="236" ht="15.75" customHeight="1">
      <c r="A236" s="52">
        <v>242124.0</v>
      </c>
      <c r="B236" s="53" t="s">
        <v>274</v>
      </c>
      <c r="C236" s="53" t="s">
        <v>275</v>
      </c>
      <c r="D236" s="22">
        <v>206043.0</v>
      </c>
      <c r="E236" s="53" t="s">
        <v>171</v>
      </c>
      <c r="F236" s="54">
        <v>1.1762755E7</v>
      </c>
      <c r="G236" s="53" t="s">
        <v>276</v>
      </c>
      <c r="H236" s="55">
        <v>2065.0</v>
      </c>
      <c r="I236" s="55" t="s">
        <v>49</v>
      </c>
      <c r="J236" s="55" t="s">
        <v>277</v>
      </c>
      <c r="K236" s="53" t="s">
        <v>57</v>
      </c>
      <c r="L236" s="53"/>
      <c r="M236" s="53">
        <v>359.0</v>
      </c>
      <c r="N236" s="53"/>
      <c r="O236" s="25">
        <v>1.0</v>
      </c>
      <c r="P236" s="25">
        <f>'LISTA DOS ITENS'!$O236*'LISTA DOS ITENS'!$M236</f>
        <v>359</v>
      </c>
      <c r="Q236" s="25">
        <v>598.0462</v>
      </c>
      <c r="R236" s="25">
        <f>'LISTA DOS ITENS'!$Q236*'LISTA DOS ITENS'!$M236</f>
        <v>214698.5858</v>
      </c>
      <c r="S236" s="56">
        <f>IF('LISTA DOS ITENS'!$P236&gt;'LISTA DOS ITENS'!$R236,'LISTA DOS ITENS'!$P236,'LISTA DOS ITENS'!$R236)</f>
        <v>214698.5858</v>
      </c>
      <c r="T236" s="25">
        <v>381.3757</v>
      </c>
      <c r="U236" s="25">
        <f>'LISTA DOS ITENS'!$T236*'LISTA DOS ITENS'!$M236</f>
        <v>136913.8763</v>
      </c>
      <c r="V236" s="56">
        <f t="array" ref="V236">INDEX('RESUMO - LOTES E VMA'!$F$3:$F$181,MATCH('LISTA DOS ITENS'!$D236,'RESUMO - LOTES E VMA'!$A$3:$A$181,0))</f>
        <v>144079.1037</v>
      </c>
      <c r="W236" s="57">
        <f>'LISTA DOS ITENS'!$U236/'LISTA DOS ITENS'!$V236</f>
        <v>0.9502687953</v>
      </c>
      <c r="X236" s="53" t="s">
        <v>53</v>
      </c>
      <c r="Y236" s="53" t="s">
        <v>118</v>
      </c>
      <c r="Z236" s="58" t="str">
        <f>'LISTA DOS ITENS'!$F236&amp;"-"&amp;'LISTA DOS ITENS'!$H236&amp;"-"&amp;'LISTA DOS ITENS'!$J236&amp;"-"&amp;'LISTA DOS ITENS'!$K236&amp;"-"&amp;'LISTA DOS ITENS'!$I236</f>
        <v>11762755-2065-A004-USADO-#</v>
      </c>
      <c r="AA236" s="59" t="str">
        <f t="array" ref="AA236">INDEX('RESUMO - LOTES E VMA'!$M$3:$M$181,MATCH('LISTA DOS ITENS'!$D236,'RESUMO - LOTES E VMA'!$A$3:$A$181,0))</f>
        <v>Para Leilão</v>
      </c>
      <c r="AB236" s="60">
        <f t="array" ref="AB236">INDEX('RESUMO - LOTES E VMA'!$J$3:$J$181,MATCH('LISTA DOS ITENS'!$D236,'RESUMO - LOTES E VMA'!$A$3:$A$181,0))</f>
        <v>0.6377027368</v>
      </c>
      <c r="AC236" s="29" t="str">
        <f t="array" ref="AC236">INDEX('RESUMO - LOTES E VMA'!$L$3:$L$181,MATCH('LISTA DOS ITENS'!$D236,'RESUMO - LOTES E VMA'!$A$3:$A$181,0))</f>
        <v>5% do Valor de Comparação do VMA</v>
      </c>
      <c r="AD236" s="53" t="str">
        <f>VLOOKUP(Tabela1[[#This Row],[Índice]],[1]Planilha1!$A:$A,1,0)</f>
        <v>#ERROR!</v>
      </c>
    </row>
    <row r="237" ht="15.75" customHeight="1">
      <c r="A237" s="52">
        <v>242125.0</v>
      </c>
      <c r="B237" s="53" t="s">
        <v>274</v>
      </c>
      <c r="C237" s="53" t="s">
        <v>275</v>
      </c>
      <c r="D237" s="22">
        <v>206043.0</v>
      </c>
      <c r="E237" s="53" t="s">
        <v>171</v>
      </c>
      <c r="F237" s="54">
        <v>1.0814533E7</v>
      </c>
      <c r="G237" s="53" t="s">
        <v>278</v>
      </c>
      <c r="H237" s="55">
        <v>2065.0</v>
      </c>
      <c r="I237" s="55" t="s">
        <v>49</v>
      </c>
      <c r="J237" s="55" t="s">
        <v>277</v>
      </c>
      <c r="K237" s="53" t="s">
        <v>57</v>
      </c>
      <c r="L237" s="53"/>
      <c r="M237" s="53">
        <v>2.0</v>
      </c>
      <c r="N237" s="53"/>
      <c r="O237" s="25">
        <v>0.0</v>
      </c>
      <c r="P237" s="25">
        <f>'LISTA DOS ITENS'!$O237*'LISTA DOS ITENS'!$M237</f>
        <v>0</v>
      </c>
      <c r="Q237" s="25">
        <v>5618.0</v>
      </c>
      <c r="R237" s="25">
        <f>'LISTA DOS ITENS'!$Q237*'LISTA DOS ITENS'!$M237</f>
        <v>11236</v>
      </c>
      <c r="S237" s="56">
        <f>IF('LISTA DOS ITENS'!$P237&gt;'LISTA DOS ITENS'!$R237,'LISTA DOS ITENS'!$P237,'LISTA DOS ITENS'!$R237)</f>
        <v>11236</v>
      </c>
      <c r="T237" s="25">
        <v>3582.6137</v>
      </c>
      <c r="U237" s="25">
        <f>'LISTA DOS ITENS'!$T237*'LISTA DOS ITENS'!$M237</f>
        <v>7165.2274</v>
      </c>
      <c r="V237" s="56">
        <f t="array" ref="V237">INDEX('RESUMO - LOTES E VMA'!$F$3:$F$181,MATCH('LISTA DOS ITENS'!$D237,'RESUMO - LOTES E VMA'!$A$3:$A$181,0))</f>
        <v>144079.1037</v>
      </c>
      <c r="W237" s="57">
        <f>'LISTA DOS ITENS'!$U237/'LISTA DOS ITENS'!$V237</f>
        <v>0.04973120471</v>
      </c>
      <c r="X237" s="53" t="s">
        <v>53</v>
      </c>
      <c r="Y237" s="53" t="s">
        <v>118</v>
      </c>
      <c r="Z237" s="58" t="str">
        <f>'LISTA DOS ITENS'!$F237&amp;"-"&amp;'LISTA DOS ITENS'!$H237&amp;"-"&amp;'LISTA DOS ITENS'!$J237&amp;"-"&amp;'LISTA DOS ITENS'!$K237&amp;"-"&amp;'LISTA DOS ITENS'!$I237</f>
        <v>10814533-2065-A004-USADO-#</v>
      </c>
      <c r="AA237" s="59" t="str">
        <f t="array" ref="AA237">INDEX('RESUMO - LOTES E VMA'!$M$3:$M$181,MATCH('LISTA DOS ITENS'!$D237,'RESUMO - LOTES E VMA'!$A$3:$A$181,0))</f>
        <v>Para Leilão</v>
      </c>
      <c r="AB237" s="60">
        <f t="array" ref="AB237">INDEX('RESUMO - LOTES E VMA'!$J$3:$J$181,MATCH('LISTA DOS ITENS'!$D237,'RESUMO - LOTES E VMA'!$A$3:$A$181,0))</f>
        <v>0.6377027368</v>
      </c>
      <c r="AC237" s="29" t="str">
        <f t="array" ref="AC237">INDEX('RESUMO - LOTES E VMA'!$L$3:$L$181,MATCH('LISTA DOS ITENS'!$D237,'RESUMO - LOTES E VMA'!$A$3:$A$181,0))</f>
        <v>5% do Valor de Comparação do VMA</v>
      </c>
      <c r="AD237" s="53" t="str">
        <f>VLOOKUP(Tabela1[[#This Row],[Índice]],[1]Planilha1!$A:$A,1,0)</f>
        <v>#ERROR!</v>
      </c>
    </row>
    <row r="238" ht="15.75" customHeight="1">
      <c r="A238" s="52">
        <v>242172.0</v>
      </c>
      <c r="B238" s="53" t="s">
        <v>274</v>
      </c>
      <c r="C238" s="53" t="s">
        <v>279</v>
      </c>
      <c r="D238" s="22">
        <v>206072.0</v>
      </c>
      <c r="E238" s="53" t="s">
        <v>63</v>
      </c>
      <c r="F238" s="54">
        <v>1.0199263E7</v>
      </c>
      <c r="G238" s="53" t="s">
        <v>157</v>
      </c>
      <c r="H238" s="55">
        <v>2096.0</v>
      </c>
      <c r="I238" s="55" t="s">
        <v>49</v>
      </c>
      <c r="J238" s="55" t="s">
        <v>68</v>
      </c>
      <c r="K238" s="53" t="s">
        <v>57</v>
      </c>
      <c r="L238" s="53"/>
      <c r="M238" s="53">
        <v>7131.0</v>
      </c>
      <c r="N238" s="53"/>
      <c r="O238" s="25">
        <v>1.0</v>
      </c>
      <c r="P238" s="25">
        <f>'LISTA DOS ITENS'!$O238*'LISTA DOS ITENS'!$M238</f>
        <v>7131</v>
      </c>
      <c r="Q238" s="25">
        <v>39.54</v>
      </c>
      <c r="R238" s="25">
        <f>'LISTA DOS ITENS'!$Q238*'LISTA DOS ITENS'!$M238</f>
        <v>281959.74</v>
      </c>
      <c r="S238" s="56">
        <f>IF('LISTA DOS ITENS'!$P238&gt;'LISTA DOS ITENS'!$R238,'LISTA DOS ITENS'!$P238,'LISTA DOS ITENS'!$R238)</f>
        <v>281959.74</v>
      </c>
      <c r="T238" s="25">
        <v>9.4105</v>
      </c>
      <c r="U238" s="25">
        <f>'LISTA DOS ITENS'!$T238*'LISTA DOS ITENS'!$M238</f>
        <v>67106.2755</v>
      </c>
      <c r="V238" s="56">
        <f t="array" ref="V238">INDEX('RESUMO - LOTES E VMA'!$F$3:$F$181,MATCH('LISTA DOS ITENS'!$D238,'RESUMO - LOTES E VMA'!$A$3:$A$181,0))</f>
        <v>67106.2755</v>
      </c>
      <c r="W238" s="57">
        <f>'LISTA DOS ITENS'!$U238/'LISTA DOS ITENS'!$V238</f>
        <v>1</v>
      </c>
      <c r="X238" s="53" t="s">
        <v>53</v>
      </c>
      <c r="Y238" s="53" t="s">
        <v>118</v>
      </c>
      <c r="Z238" s="58" t="str">
        <f>'LISTA DOS ITENS'!$F238&amp;"-"&amp;'LISTA DOS ITENS'!$H238&amp;"-"&amp;'LISTA DOS ITENS'!$J238&amp;"-"&amp;'LISTA DOS ITENS'!$K238&amp;"-"&amp;'LISTA DOS ITENS'!$I238</f>
        <v>10199263-2096-0003-USADO-#</v>
      </c>
      <c r="AA238" s="59" t="str">
        <f t="array" ref="AA238">INDEX('RESUMO - LOTES E VMA'!$M$3:$M$181,MATCH('LISTA DOS ITENS'!$D238,'RESUMO - LOTES E VMA'!$A$3:$A$181,0))</f>
        <v>Para Leilão</v>
      </c>
      <c r="AB238" s="60">
        <f t="array" ref="AB238">INDEX('RESUMO - LOTES E VMA'!$J$3:$J$181,MATCH('LISTA DOS ITENS'!$D238,'RESUMO - LOTES E VMA'!$A$3:$A$181,0))</f>
        <v>0.2379994942</v>
      </c>
      <c r="AC238" s="29" t="str">
        <f t="array" ref="AC238">INDEX('RESUMO - LOTES E VMA'!$L$3:$L$181,MATCH('LISTA DOS ITENS'!$D238,'RESUMO - LOTES E VMA'!$A$3:$A$181,0))</f>
        <v>1% do Valor de Comparação do VMA</v>
      </c>
      <c r="AD238" s="53" t="str">
        <f>VLOOKUP(Tabela1[[#This Row],[Índice]],[1]Planilha1!$A:$A,1,0)</f>
        <v>#ERROR!</v>
      </c>
    </row>
    <row r="239" ht="15.75" customHeight="1">
      <c r="A239" s="52">
        <v>242261.0</v>
      </c>
      <c r="B239" s="53" t="s">
        <v>274</v>
      </c>
      <c r="C239" s="53" t="s">
        <v>279</v>
      </c>
      <c r="D239" s="22">
        <v>206115.0</v>
      </c>
      <c r="E239" s="53" t="s">
        <v>280</v>
      </c>
      <c r="F239" s="54">
        <v>1.0403223E7</v>
      </c>
      <c r="G239" s="53" t="s">
        <v>281</v>
      </c>
      <c r="H239" s="55">
        <v>2032.0</v>
      </c>
      <c r="I239" s="55" t="s">
        <v>49</v>
      </c>
      <c r="J239" s="55" t="s">
        <v>282</v>
      </c>
      <c r="K239" s="53" t="s">
        <v>57</v>
      </c>
      <c r="L239" s="53"/>
      <c r="M239" s="53">
        <v>2.0</v>
      </c>
      <c r="N239" s="53"/>
      <c r="O239" s="25">
        <v>97.195</v>
      </c>
      <c r="P239" s="25">
        <f>'LISTA DOS ITENS'!$O239*'LISTA DOS ITENS'!$M239</f>
        <v>194.39</v>
      </c>
      <c r="Q239" s="25">
        <v>6429.9587</v>
      </c>
      <c r="R239" s="25">
        <f>'LISTA DOS ITENS'!$Q239*'LISTA DOS ITENS'!$M239</f>
        <v>12859.9174</v>
      </c>
      <c r="S239" s="56">
        <f>IF('LISTA DOS ITENS'!$P239&gt;'LISTA DOS ITENS'!$R239,'LISTA DOS ITENS'!$P239,'LISTA DOS ITENS'!$R239)</f>
        <v>12859.9174</v>
      </c>
      <c r="T239" s="25">
        <v>1633.6437</v>
      </c>
      <c r="U239" s="25">
        <f>'LISTA DOS ITENS'!$T239*'LISTA DOS ITENS'!$M239</f>
        <v>3267.2874</v>
      </c>
      <c r="V239" s="56">
        <f t="array" ref="V239">INDEX('RESUMO - LOTES E VMA'!$F$3:$F$181,MATCH('LISTA DOS ITENS'!$D239,'RESUMO - LOTES E VMA'!$A$3:$A$181,0))</f>
        <v>45283.4424</v>
      </c>
      <c r="W239" s="57">
        <f>'LISTA DOS ITENS'!$U239/'LISTA DOS ITENS'!$V239</f>
        <v>0.07215192191</v>
      </c>
      <c r="X239" s="53" t="s">
        <v>105</v>
      </c>
      <c r="Y239" s="53" t="s">
        <v>118</v>
      </c>
      <c r="Z239" s="58" t="str">
        <f>'LISTA DOS ITENS'!$F239&amp;"-"&amp;'LISTA DOS ITENS'!$H239&amp;"-"&amp;'LISTA DOS ITENS'!$J239&amp;"-"&amp;'LISTA DOS ITENS'!$K239&amp;"-"&amp;'LISTA DOS ITENS'!$I239</f>
        <v>10403223-2032-A002-USADO-#</v>
      </c>
      <c r="AA239" s="59" t="str">
        <f t="array" ref="AA239">INDEX('RESUMO - LOTES E VMA'!$M$3:$M$181,MATCH('LISTA DOS ITENS'!$D239,'RESUMO - LOTES E VMA'!$A$3:$A$181,0))</f>
        <v>Para Leilão</v>
      </c>
      <c r="AB239" s="60">
        <f t="array" ref="AB239">INDEX('RESUMO - LOTES E VMA'!$J$3:$J$181,MATCH('LISTA DOS ITENS'!$D239,'RESUMO - LOTES E VMA'!$A$3:$A$181,0))</f>
        <v>0.2540675355</v>
      </c>
      <c r="AC239" s="29" t="str">
        <f t="array" ref="AC239">INDEX('RESUMO - LOTES E VMA'!$L$3:$L$181,MATCH('LISTA DOS ITENS'!$D239,'RESUMO - LOTES E VMA'!$A$3:$A$181,0))</f>
        <v>1% do Valor de Comparação do VMA</v>
      </c>
      <c r="AD239" s="53" t="str">
        <f>VLOOKUP(Tabela1[[#This Row],[Índice]],[1]Planilha1!$A:$A,1,0)</f>
        <v>#ERROR!</v>
      </c>
    </row>
    <row r="240" ht="15.75" customHeight="1">
      <c r="A240" s="52">
        <v>242262.0</v>
      </c>
      <c r="B240" s="53" t="s">
        <v>274</v>
      </c>
      <c r="C240" s="53" t="s">
        <v>279</v>
      </c>
      <c r="D240" s="22">
        <v>206115.0</v>
      </c>
      <c r="E240" s="53" t="s">
        <v>280</v>
      </c>
      <c r="F240" s="54">
        <v>1.1212316E7</v>
      </c>
      <c r="G240" s="53" t="s">
        <v>283</v>
      </c>
      <c r="H240" s="55">
        <v>2032.0</v>
      </c>
      <c r="I240" s="55" t="s">
        <v>49</v>
      </c>
      <c r="J240" s="55" t="s">
        <v>282</v>
      </c>
      <c r="K240" s="53" t="s">
        <v>51</v>
      </c>
      <c r="L240" s="53"/>
      <c r="M240" s="53">
        <v>25.0</v>
      </c>
      <c r="N240" s="53"/>
      <c r="O240" s="25">
        <v>0.44</v>
      </c>
      <c r="P240" s="25">
        <f>'LISTA DOS ITENS'!$O240*'LISTA DOS ITENS'!$M240</f>
        <v>11</v>
      </c>
      <c r="Q240" s="25">
        <v>972.8542</v>
      </c>
      <c r="R240" s="25">
        <f>'LISTA DOS ITENS'!$Q240*'LISTA DOS ITENS'!$M240</f>
        <v>24321.355</v>
      </c>
      <c r="S240" s="56">
        <f>IF('LISTA DOS ITENS'!$P240&gt;'LISTA DOS ITENS'!$R240,'LISTA DOS ITENS'!$P240,'LISTA DOS ITENS'!$R240)</f>
        <v>24321.355</v>
      </c>
      <c r="T240" s="25">
        <v>247.1707</v>
      </c>
      <c r="U240" s="25">
        <f>'LISTA DOS ITENS'!$T240*'LISTA DOS ITENS'!$M240</f>
        <v>6179.2675</v>
      </c>
      <c r="V240" s="56">
        <f t="array" ref="V240">INDEX('RESUMO - LOTES E VMA'!$F$3:$F$181,MATCH('LISTA DOS ITENS'!$D240,'RESUMO - LOTES E VMA'!$A$3:$A$181,0))</f>
        <v>45283.4424</v>
      </c>
      <c r="W240" s="57">
        <f>'LISTA DOS ITENS'!$U240/'LISTA DOS ITENS'!$V240</f>
        <v>0.1364575477</v>
      </c>
      <c r="X240" s="53" t="s">
        <v>105</v>
      </c>
      <c r="Y240" s="53" t="s">
        <v>118</v>
      </c>
      <c r="Z240" s="58" t="str">
        <f>'LISTA DOS ITENS'!$F240&amp;"-"&amp;'LISTA DOS ITENS'!$H240&amp;"-"&amp;'LISTA DOS ITENS'!$J240&amp;"-"&amp;'LISTA DOS ITENS'!$K240&amp;"-"&amp;'LISTA DOS ITENS'!$I240</f>
        <v>11212316-2032-A002-A RECUPER-#</v>
      </c>
      <c r="AA240" s="59" t="str">
        <f t="array" ref="AA240">INDEX('RESUMO - LOTES E VMA'!$M$3:$M$181,MATCH('LISTA DOS ITENS'!$D240,'RESUMO - LOTES E VMA'!$A$3:$A$181,0))</f>
        <v>Para Leilão</v>
      </c>
      <c r="AB240" s="60">
        <f t="array" ref="AB240">INDEX('RESUMO - LOTES E VMA'!$J$3:$J$181,MATCH('LISTA DOS ITENS'!$D240,'RESUMO - LOTES E VMA'!$A$3:$A$181,0))</f>
        <v>0.2540675355</v>
      </c>
      <c r="AC240" s="29" t="str">
        <f t="array" ref="AC240">INDEX('RESUMO - LOTES E VMA'!$L$3:$L$181,MATCH('LISTA DOS ITENS'!$D240,'RESUMO - LOTES E VMA'!$A$3:$A$181,0))</f>
        <v>1% do Valor de Comparação do VMA</v>
      </c>
      <c r="AD240" s="53" t="str">
        <f>VLOOKUP(Tabela1[[#This Row],[Índice]],[1]Planilha1!$A:$A,1,0)</f>
        <v>#ERROR!</v>
      </c>
    </row>
    <row r="241" ht="15.75" customHeight="1">
      <c r="A241" s="52">
        <v>242263.0</v>
      </c>
      <c r="B241" s="53" t="s">
        <v>274</v>
      </c>
      <c r="C241" s="53" t="s">
        <v>279</v>
      </c>
      <c r="D241" s="22">
        <v>206115.0</v>
      </c>
      <c r="E241" s="53" t="s">
        <v>280</v>
      </c>
      <c r="F241" s="54">
        <v>1.0910712E7</v>
      </c>
      <c r="G241" s="53" t="s">
        <v>284</v>
      </c>
      <c r="H241" s="55">
        <v>2032.0</v>
      </c>
      <c r="I241" s="55" t="s">
        <v>49</v>
      </c>
      <c r="J241" s="55" t="s">
        <v>285</v>
      </c>
      <c r="K241" s="53" t="s">
        <v>51</v>
      </c>
      <c r="L241" s="53"/>
      <c r="M241" s="53">
        <v>4.0</v>
      </c>
      <c r="N241" s="53"/>
      <c r="O241" s="25">
        <v>0.67</v>
      </c>
      <c r="P241" s="25">
        <f>'LISTA DOS ITENS'!$O241*'LISTA DOS ITENS'!$M241</f>
        <v>2.68</v>
      </c>
      <c r="Q241" s="25">
        <v>14150.05</v>
      </c>
      <c r="R241" s="25">
        <f>'LISTA DOS ITENS'!$Q241*'LISTA DOS ITENS'!$M241</f>
        <v>56600.2</v>
      </c>
      <c r="S241" s="56">
        <f>IF('LISTA DOS ITENS'!$P241&gt;'LISTA DOS ITENS'!$R241,'LISTA DOS ITENS'!$P241,'LISTA DOS ITENS'!$R241)</f>
        <v>56600.2</v>
      </c>
      <c r="T241" s="25">
        <v>3595.0683</v>
      </c>
      <c r="U241" s="25">
        <f>'LISTA DOS ITENS'!$T241*'LISTA DOS ITENS'!$M241</f>
        <v>14380.2732</v>
      </c>
      <c r="V241" s="56">
        <f t="array" ref="V241">INDEX('RESUMO - LOTES E VMA'!$F$3:$F$181,MATCH('LISTA DOS ITENS'!$D241,'RESUMO - LOTES E VMA'!$A$3:$A$181,0))</f>
        <v>45283.4424</v>
      </c>
      <c r="W241" s="57">
        <f>'LISTA DOS ITENS'!$U241/'LISTA DOS ITENS'!$V241</f>
        <v>0.3175613963</v>
      </c>
      <c r="X241" s="53" t="s">
        <v>105</v>
      </c>
      <c r="Y241" s="53" t="s">
        <v>118</v>
      </c>
      <c r="Z241" s="58" t="str">
        <f>'LISTA DOS ITENS'!$F241&amp;"-"&amp;'LISTA DOS ITENS'!$H241&amp;"-"&amp;'LISTA DOS ITENS'!$J241&amp;"-"&amp;'LISTA DOS ITENS'!$K241&amp;"-"&amp;'LISTA DOS ITENS'!$I241</f>
        <v>10910712-2032-R002-A RECUPER-#</v>
      </c>
      <c r="AA241" s="59" t="str">
        <f t="array" ref="AA241">INDEX('RESUMO - LOTES E VMA'!$M$3:$M$181,MATCH('LISTA DOS ITENS'!$D241,'RESUMO - LOTES E VMA'!$A$3:$A$181,0))</f>
        <v>Para Leilão</v>
      </c>
      <c r="AB241" s="60">
        <f t="array" ref="AB241">INDEX('RESUMO - LOTES E VMA'!$J$3:$J$181,MATCH('LISTA DOS ITENS'!$D241,'RESUMO - LOTES E VMA'!$A$3:$A$181,0))</f>
        <v>0.2540675355</v>
      </c>
      <c r="AC241" s="29" t="str">
        <f t="array" ref="AC241">INDEX('RESUMO - LOTES E VMA'!$L$3:$L$181,MATCH('LISTA DOS ITENS'!$D241,'RESUMO - LOTES E VMA'!$A$3:$A$181,0))</f>
        <v>1% do Valor de Comparação do VMA</v>
      </c>
      <c r="AD241" s="53" t="str">
        <f>VLOOKUP(Tabela1[[#This Row],[Índice]],[1]Planilha1!$A:$A,1,0)</f>
        <v>#ERROR!</v>
      </c>
    </row>
    <row r="242" ht="15.75" customHeight="1">
      <c r="A242" s="52">
        <v>242264.0</v>
      </c>
      <c r="B242" s="53" t="s">
        <v>274</v>
      </c>
      <c r="C242" s="53" t="s">
        <v>279</v>
      </c>
      <c r="D242" s="22">
        <v>206115.0</v>
      </c>
      <c r="E242" s="53" t="s">
        <v>280</v>
      </c>
      <c r="F242" s="54">
        <v>1.0317115E7</v>
      </c>
      <c r="G242" s="53" t="s">
        <v>286</v>
      </c>
      <c r="H242" s="55">
        <v>2032.0</v>
      </c>
      <c r="I242" s="55" t="s">
        <v>49</v>
      </c>
      <c r="J242" s="55" t="s">
        <v>282</v>
      </c>
      <c r="K242" s="53" t="s">
        <v>51</v>
      </c>
      <c r="L242" s="53"/>
      <c r="M242" s="53">
        <v>9.0</v>
      </c>
      <c r="N242" s="53"/>
      <c r="O242" s="25">
        <v>0.03</v>
      </c>
      <c r="P242" s="25">
        <f>'LISTA DOS ITENS'!$O242*'LISTA DOS ITENS'!$M242</f>
        <v>0.27</v>
      </c>
      <c r="Q242" s="25">
        <v>2532.5125</v>
      </c>
      <c r="R242" s="25">
        <f>'LISTA DOS ITENS'!$Q242*'LISTA DOS ITENS'!$M242</f>
        <v>22792.6125</v>
      </c>
      <c r="S242" s="56">
        <f>IF('LISTA DOS ITENS'!$P242&gt;'LISTA DOS ITENS'!$R242,'LISTA DOS ITENS'!$P242,'LISTA DOS ITENS'!$R242)</f>
        <v>22792.6125</v>
      </c>
      <c r="T242" s="25">
        <v>643.4292</v>
      </c>
      <c r="U242" s="25">
        <f>'LISTA DOS ITENS'!$T242*'LISTA DOS ITENS'!$M242</f>
        <v>5790.8628</v>
      </c>
      <c r="V242" s="56">
        <f t="array" ref="V242">INDEX('RESUMO - LOTES E VMA'!$F$3:$F$181,MATCH('LISTA DOS ITENS'!$D242,'RESUMO - LOTES E VMA'!$A$3:$A$181,0))</f>
        <v>45283.4424</v>
      </c>
      <c r="W242" s="57">
        <f>'LISTA DOS ITENS'!$U242/'LISTA DOS ITENS'!$V242</f>
        <v>0.1278803574</v>
      </c>
      <c r="X242" s="53" t="s">
        <v>105</v>
      </c>
      <c r="Y242" s="53" t="s">
        <v>118</v>
      </c>
      <c r="Z242" s="58" t="str">
        <f>'LISTA DOS ITENS'!$F242&amp;"-"&amp;'LISTA DOS ITENS'!$H242&amp;"-"&amp;'LISTA DOS ITENS'!$J242&amp;"-"&amp;'LISTA DOS ITENS'!$K242&amp;"-"&amp;'LISTA DOS ITENS'!$I242</f>
        <v>10317115-2032-A002-A RECUPER-#</v>
      </c>
      <c r="AA242" s="59" t="str">
        <f t="array" ref="AA242">INDEX('RESUMO - LOTES E VMA'!$M$3:$M$181,MATCH('LISTA DOS ITENS'!$D242,'RESUMO - LOTES E VMA'!$A$3:$A$181,0))</f>
        <v>Para Leilão</v>
      </c>
      <c r="AB242" s="60">
        <f t="array" ref="AB242">INDEX('RESUMO - LOTES E VMA'!$J$3:$J$181,MATCH('LISTA DOS ITENS'!$D242,'RESUMO - LOTES E VMA'!$A$3:$A$181,0))</f>
        <v>0.2540675355</v>
      </c>
      <c r="AC242" s="29" t="str">
        <f t="array" ref="AC242">INDEX('RESUMO - LOTES E VMA'!$L$3:$L$181,MATCH('LISTA DOS ITENS'!$D242,'RESUMO - LOTES E VMA'!$A$3:$A$181,0))</f>
        <v>1% do Valor de Comparação do VMA</v>
      </c>
      <c r="AD242" s="53" t="str">
        <f>VLOOKUP(Tabela1[[#This Row],[Índice]],[1]Planilha1!$A:$A,1,0)</f>
        <v>#ERROR!</v>
      </c>
    </row>
    <row r="243" ht="15.75" customHeight="1">
      <c r="A243" s="52">
        <v>242265.0</v>
      </c>
      <c r="B243" s="53" t="s">
        <v>274</v>
      </c>
      <c r="C243" s="53" t="s">
        <v>279</v>
      </c>
      <c r="D243" s="22">
        <v>206115.0</v>
      </c>
      <c r="E243" s="53" t="s">
        <v>280</v>
      </c>
      <c r="F243" s="54">
        <v>1.0317115E7</v>
      </c>
      <c r="G243" s="53" t="s">
        <v>286</v>
      </c>
      <c r="H243" s="55">
        <v>2032.0</v>
      </c>
      <c r="I243" s="55" t="s">
        <v>49</v>
      </c>
      <c r="J243" s="55" t="s">
        <v>285</v>
      </c>
      <c r="K243" s="53" t="s">
        <v>51</v>
      </c>
      <c r="L243" s="53"/>
      <c r="M243" s="53">
        <v>1.0</v>
      </c>
      <c r="N243" s="53"/>
      <c r="O243" s="25">
        <v>0.03</v>
      </c>
      <c r="P243" s="25">
        <f>'LISTA DOS ITENS'!$O243*'LISTA DOS ITENS'!$M243</f>
        <v>0.03</v>
      </c>
      <c r="Q243" s="25">
        <v>2532.5125</v>
      </c>
      <c r="R243" s="25">
        <f>'LISTA DOS ITENS'!$Q243*'LISTA DOS ITENS'!$M243</f>
        <v>2532.5125</v>
      </c>
      <c r="S243" s="56">
        <f>IF('LISTA DOS ITENS'!$P243&gt;'LISTA DOS ITENS'!$R243,'LISTA DOS ITENS'!$P243,'LISTA DOS ITENS'!$R243)</f>
        <v>2532.5125</v>
      </c>
      <c r="T243" s="25">
        <v>643.4292</v>
      </c>
      <c r="U243" s="25">
        <f>'LISTA DOS ITENS'!$T243*'LISTA DOS ITENS'!$M243</f>
        <v>643.4292</v>
      </c>
      <c r="V243" s="56">
        <f t="array" ref="V243">INDEX('RESUMO - LOTES E VMA'!$F$3:$F$181,MATCH('LISTA DOS ITENS'!$D243,'RESUMO - LOTES E VMA'!$A$3:$A$181,0))</f>
        <v>45283.4424</v>
      </c>
      <c r="W243" s="57">
        <f>'LISTA DOS ITENS'!$U243/'LISTA DOS ITENS'!$V243</f>
        <v>0.0142089286</v>
      </c>
      <c r="X243" s="53" t="s">
        <v>105</v>
      </c>
      <c r="Y243" s="53" t="s">
        <v>118</v>
      </c>
      <c r="Z243" s="58" t="str">
        <f>'LISTA DOS ITENS'!$F243&amp;"-"&amp;'LISTA DOS ITENS'!$H243&amp;"-"&amp;'LISTA DOS ITENS'!$J243&amp;"-"&amp;'LISTA DOS ITENS'!$K243&amp;"-"&amp;'LISTA DOS ITENS'!$I243</f>
        <v>10317115-2032-R002-A RECUPER-#</v>
      </c>
      <c r="AA243" s="59" t="str">
        <f t="array" ref="AA243">INDEX('RESUMO - LOTES E VMA'!$M$3:$M$181,MATCH('LISTA DOS ITENS'!$D243,'RESUMO - LOTES E VMA'!$A$3:$A$181,0))</f>
        <v>Para Leilão</v>
      </c>
      <c r="AB243" s="60">
        <f t="array" ref="AB243">INDEX('RESUMO - LOTES E VMA'!$J$3:$J$181,MATCH('LISTA DOS ITENS'!$D243,'RESUMO - LOTES E VMA'!$A$3:$A$181,0))</f>
        <v>0.2540675355</v>
      </c>
      <c r="AC243" s="29" t="str">
        <f t="array" ref="AC243">INDEX('RESUMO - LOTES E VMA'!$L$3:$L$181,MATCH('LISTA DOS ITENS'!$D243,'RESUMO - LOTES E VMA'!$A$3:$A$181,0))</f>
        <v>1% do Valor de Comparação do VMA</v>
      </c>
      <c r="AD243" s="53" t="str">
        <f>VLOOKUP(Tabela1[[#This Row],[Índice]],[1]Planilha1!$A:$A,1,0)</f>
        <v>#ERROR!</v>
      </c>
    </row>
    <row r="244" ht="15.75" customHeight="1">
      <c r="A244" s="52">
        <v>242266.0</v>
      </c>
      <c r="B244" s="53" t="s">
        <v>274</v>
      </c>
      <c r="C244" s="53" t="s">
        <v>279</v>
      </c>
      <c r="D244" s="22">
        <v>206115.0</v>
      </c>
      <c r="E244" s="53" t="s">
        <v>280</v>
      </c>
      <c r="F244" s="54">
        <v>1.0403223E7</v>
      </c>
      <c r="G244" s="53" t="s">
        <v>281</v>
      </c>
      <c r="H244" s="55">
        <v>2032.0</v>
      </c>
      <c r="I244" s="55" t="s">
        <v>49</v>
      </c>
      <c r="J244" s="55" t="s">
        <v>282</v>
      </c>
      <c r="K244" s="53" t="s">
        <v>51</v>
      </c>
      <c r="L244" s="53"/>
      <c r="M244" s="53">
        <v>4.0</v>
      </c>
      <c r="N244" s="53"/>
      <c r="O244" s="25">
        <v>0.0</v>
      </c>
      <c r="P244" s="25">
        <f>'LISTA DOS ITENS'!$O244*'LISTA DOS ITENS'!$M244</f>
        <v>0</v>
      </c>
      <c r="Q244" s="25">
        <v>6429.9587</v>
      </c>
      <c r="R244" s="25">
        <f>'LISTA DOS ITENS'!$Q244*'LISTA DOS ITENS'!$M244</f>
        <v>25719.8348</v>
      </c>
      <c r="S244" s="56">
        <f>IF('LISTA DOS ITENS'!$P244&gt;'LISTA DOS ITENS'!$R244,'LISTA DOS ITENS'!$P244,'LISTA DOS ITENS'!$R244)</f>
        <v>25719.8348</v>
      </c>
      <c r="T244" s="25">
        <v>1633.6437</v>
      </c>
      <c r="U244" s="25">
        <f>'LISTA DOS ITENS'!$T244*'LISTA DOS ITENS'!$M244</f>
        <v>6534.5748</v>
      </c>
      <c r="V244" s="56">
        <f t="array" ref="V244">INDEX('RESUMO - LOTES E VMA'!$F$3:$F$181,MATCH('LISTA DOS ITENS'!$D244,'RESUMO - LOTES E VMA'!$A$3:$A$181,0))</f>
        <v>45283.4424</v>
      </c>
      <c r="W244" s="57">
        <f>'LISTA DOS ITENS'!$U244/'LISTA DOS ITENS'!$V244</f>
        <v>0.1443038438</v>
      </c>
      <c r="X244" s="53" t="s">
        <v>105</v>
      </c>
      <c r="Y244" s="53" t="s">
        <v>118</v>
      </c>
      <c r="Z244" s="58" t="str">
        <f>'LISTA DOS ITENS'!$F244&amp;"-"&amp;'LISTA DOS ITENS'!$H244&amp;"-"&amp;'LISTA DOS ITENS'!$J244&amp;"-"&amp;'LISTA DOS ITENS'!$K244&amp;"-"&amp;'LISTA DOS ITENS'!$I244</f>
        <v>10403223-2032-A002-A RECUPER-#</v>
      </c>
      <c r="AA244" s="59" t="str">
        <f t="array" ref="AA244">INDEX('RESUMO - LOTES E VMA'!$M$3:$M$181,MATCH('LISTA DOS ITENS'!$D244,'RESUMO - LOTES E VMA'!$A$3:$A$181,0))</f>
        <v>Para Leilão</v>
      </c>
      <c r="AB244" s="60">
        <f t="array" ref="AB244">INDEX('RESUMO - LOTES E VMA'!$J$3:$J$181,MATCH('LISTA DOS ITENS'!$D244,'RESUMO - LOTES E VMA'!$A$3:$A$181,0))</f>
        <v>0.2540675355</v>
      </c>
      <c r="AC244" s="29" t="str">
        <f t="array" ref="AC244">INDEX('RESUMO - LOTES E VMA'!$L$3:$L$181,MATCH('LISTA DOS ITENS'!$D244,'RESUMO - LOTES E VMA'!$A$3:$A$181,0))</f>
        <v>1% do Valor de Comparação do VMA</v>
      </c>
      <c r="AD244" s="53" t="str">
        <f>VLOOKUP(Tabela1[[#This Row],[Índice]],[1]Planilha1!$A:$A,1,0)</f>
        <v>#ERROR!</v>
      </c>
    </row>
    <row r="245" ht="15.75" customHeight="1">
      <c r="A245" s="52">
        <v>242267.0</v>
      </c>
      <c r="B245" s="53" t="s">
        <v>274</v>
      </c>
      <c r="C245" s="53" t="s">
        <v>279</v>
      </c>
      <c r="D245" s="22">
        <v>206115.0</v>
      </c>
      <c r="E245" s="53" t="s">
        <v>280</v>
      </c>
      <c r="F245" s="54">
        <v>1.0769609E7</v>
      </c>
      <c r="G245" s="53" t="s">
        <v>287</v>
      </c>
      <c r="H245" s="55">
        <v>2032.0</v>
      </c>
      <c r="I245" s="55" t="s">
        <v>49</v>
      </c>
      <c r="J245" s="55" t="s">
        <v>282</v>
      </c>
      <c r="K245" s="53" t="s">
        <v>51</v>
      </c>
      <c r="L245" s="53"/>
      <c r="M245" s="53">
        <v>1.0</v>
      </c>
      <c r="N245" s="53"/>
      <c r="O245" s="25">
        <v>0.0</v>
      </c>
      <c r="P245" s="25">
        <f>'LISTA DOS ITENS'!$O245*'LISTA DOS ITENS'!$M245</f>
        <v>0</v>
      </c>
      <c r="Q245" s="25">
        <v>33407.4469</v>
      </c>
      <c r="R245" s="25">
        <f>'LISTA DOS ITENS'!$Q245*'LISTA DOS ITENS'!$M245</f>
        <v>33407.4469</v>
      </c>
      <c r="S245" s="56">
        <f>IF('LISTA DOS ITENS'!$P245&gt;'LISTA DOS ITENS'!$R245,'LISTA DOS ITENS'!$P245,'LISTA DOS ITENS'!$R245)</f>
        <v>33407.4469</v>
      </c>
      <c r="T245" s="25">
        <v>8487.7475</v>
      </c>
      <c r="U245" s="25">
        <f>'LISTA DOS ITENS'!$T245*'LISTA DOS ITENS'!$M245</f>
        <v>8487.7475</v>
      </c>
      <c r="V245" s="56">
        <f t="array" ref="V245">INDEX('RESUMO - LOTES E VMA'!$F$3:$F$181,MATCH('LISTA DOS ITENS'!$D245,'RESUMO - LOTES E VMA'!$A$3:$A$181,0))</f>
        <v>45283.4424</v>
      </c>
      <c r="W245" s="57">
        <f>'LISTA DOS ITENS'!$U245/'LISTA DOS ITENS'!$V245</f>
        <v>0.1874360042</v>
      </c>
      <c r="X245" s="53" t="s">
        <v>105</v>
      </c>
      <c r="Y245" s="53" t="s">
        <v>118</v>
      </c>
      <c r="Z245" s="58" t="str">
        <f>'LISTA DOS ITENS'!$F245&amp;"-"&amp;'LISTA DOS ITENS'!$H245&amp;"-"&amp;'LISTA DOS ITENS'!$J245&amp;"-"&amp;'LISTA DOS ITENS'!$K245&amp;"-"&amp;'LISTA DOS ITENS'!$I245</f>
        <v>10769609-2032-A002-A RECUPER-#</v>
      </c>
      <c r="AA245" s="59" t="str">
        <f t="array" ref="AA245">INDEX('RESUMO - LOTES E VMA'!$M$3:$M$181,MATCH('LISTA DOS ITENS'!$D245,'RESUMO - LOTES E VMA'!$A$3:$A$181,0))</f>
        <v>Para Leilão</v>
      </c>
      <c r="AB245" s="60">
        <f t="array" ref="AB245">INDEX('RESUMO - LOTES E VMA'!$J$3:$J$181,MATCH('LISTA DOS ITENS'!$D245,'RESUMO - LOTES E VMA'!$A$3:$A$181,0))</f>
        <v>0.2540675355</v>
      </c>
      <c r="AC245" s="29" t="str">
        <f t="array" ref="AC245">INDEX('RESUMO - LOTES E VMA'!$L$3:$L$181,MATCH('LISTA DOS ITENS'!$D245,'RESUMO - LOTES E VMA'!$A$3:$A$181,0))</f>
        <v>1% do Valor de Comparação do VMA</v>
      </c>
      <c r="AD245" s="53" t="str">
        <f>VLOOKUP(Tabela1[[#This Row],[Índice]],[1]Planilha1!$A:$A,1,0)</f>
        <v>#ERROR!</v>
      </c>
    </row>
    <row r="246" ht="15.75" customHeight="1">
      <c r="A246" s="52">
        <v>242302.0</v>
      </c>
      <c r="B246" s="53" t="s">
        <v>274</v>
      </c>
      <c r="C246" s="53" t="s">
        <v>279</v>
      </c>
      <c r="D246" s="22">
        <v>206119.0</v>
      </c>
      <c r="E246" s="53" t="s">
        <v>280</v>
      </c>
      <c r="F246" s="54">
        <v>1.0777333E7</v>
      </c>
      <c r="G246" s="53" t="s">
        <v>288</v>
      </c>
      <c r="H246" s="55">
        <v>2032.0</v>
      </c>
      <c r="I246" s="55" t="s">
        <v>49</v>
      </c>
      <c r="J246" s="55" t="s">
        <v>285</v>
      </c>
      <c r="K246" s="53" t="s">
        <v>51</v>
      </c>
      <c r="L246" s="53"/>
      <c r="M246" s="53">
        <v>3.0</v>
      </c>
      <c r="N246" s="53"/>
      <c r="O246" s="25">
        <v>0.0</v>
      </c>
      <c r="P246" s="25">
        <f>'LISTA DOS ITENS'!$O246*'LISTA DOS ITENS'!$M246</f>
        <v>0</v>
      </c>
      <c r="Q246" s="25">
        <v>49832.13</v>
      </c>
      <c r="R246" s="25">
        <f>'LISTA DOS ITENS'!$Q246*'LISTA DOS ITENS'!$M246</f>
        <v>149496.39</v>
      </c>
      <c r="S246" s="56">
        <f>IF('LISTA DOS ITENS'!$P246&gt;'LISTA DOS ITENS'!$R246,'LISTA DOS ITENS'!$P246,'LISTA DOS ITENS'!$R246)</f>
        <v>149496.39</v>
      </c>
      <c r="T246" s="25">
        <v>4560.62</v>
      </c>
      <c r="U246" s="25">
        <f>'LISTA DOS ITENS'!$T246*'LISTA DOS ITENS'!$M246</f>
        <v>13681.86</v>
      </c>
      <c r="V246" s="56">
        <f t="array" ref="V246">INDEX('RESUMO - LOTES E VMA'!$F$3:$F$181,MATCH('LISTA DOS ITENS'!$D246,'RESUMO - LOTES E VMA'!$A$3:$A$181,0))</f>
        <v>13681.86</v>
      </c>
      <c r="W246" s="57">
        <f>'LISTA DOS ITENS'!$U246/'LISTA DOS ITENS'!$V246</f>
        <v>1</v>
      </c>
      <c r="X246" s="53" t="s">
        <v>105</v>
      </c>
      <c r="Y246" s="53" t="s">
        <v>118</v>
      </c>
      <c r="Z246" s="58" t="str">
        <f>'LISTA DOS ITENS'!$F246&amp;"-"&amp;'LISTA DOS ITENS'!$H246&amp;"-"&amp;'LISTA DOS ITENS'!$J246&amp;"-"&amp;'LISTA DOS ITENS'!$K246&amp;"-"&amp;'LISTA DOS ITENS'!$I246</f>
        <v>10777333-2032-R002-A RECUPER-#</v>
      </c>
      <c r="AA246" s="59" t="str">
        <f t="array" ref="AA246">INDEX('RESUMO - LOTES E VMA'!$M$3:$M$181,MATCH('LISTA DOS ITENS'!$D246,'RESUMO - LOTES E VMA'!$A$3:$A$181,0))</f>
        <v>Para Leilão</v>
      </c>
      <c r="AB246" s="60">
        <f t="array" ref="AB246">INDEX('RESUMO - LOTES E VMA'!$J$3:$J$181,MATCH('LISTA DOS ITENS'!$D246,'RESUMO - LOTES E VMA'!$A$3:$A$181,0))</f>
        <v>0.09151966813</v>
      </c>
      <c r="AC246" s="29" t="str">
        <f t="array" ref="AC246">INDEX('RESUMO - LOTES E VMA'!$L$3:$L$181,MATCH('LISTA DOS ITENS'!$D246,'RESUMO - LOTES E VMA'!$A$3:$A$181,0))</f>
        <v>1% do Valor de Comparação do VMA</v>
      </c>
      <c r="AD246" s="53" t="str">
        <f>VLOOKUP(Tabela1[[#This Row],[Índice]],[1]Planilha1!$A:$A,1,0)</f>
        <v>#ERROR!</v>
      </c>
    </row>
    <row r="247" ht="15.75" customHeight="1">
      <c r="A247" s="52">
        <v>242427.0</v>
      </c>
      <c r="B247" s="53" t="s">
        <v>70</v>
      </c>
      <c r="C247" s="53" t="s">
        <v>71</v>
      </c>
      <c r="D247" s="22">
        <v>206182.0</v>
      </c>
      <c r="E247" s="53" t="s">
        <v>175</v>
      </c>
      <c r="F247" s="54">
        <v>1.0278015E7</v>
      </c>
      <c r="G247" s="53" t="s">
        <v>289</v>
      </c>
      <c r="H247" s="55">
        <v>2101.0</v>
      </c>
      <c r="I247" s="55"/>
      <c r="J247" s="55" t="s">
        <v>177</v>
      </c>
      <c r="K247" s="53" t="s">
        <v>73</v>
      </c>
      <c r="L247" s="53"/>
      <c r="M247" s="53">
        <v>1.0</v>
      </c>
      <c r="N247" s="53" t="s">
        <v>52</v>
      </c>
      <c r="O247" s="25">
        <v>12863.81</v>
      </c>
      <c r="P247" s="25">
        <f>'LISTA DOS ITENS'!$O247*'LISTA DOS ITENS'!$M247</f>
        <v>12863.81</v>
      </c>
      <c r="Q247" s="25">
        <v>13268.0</v>
      </c>
      <c r="R247" s="25">
        <f>'LISTA DOS ITENS'!$Q247*'LISTA DOS ITENS'!$M247</f>
        <v>13268</v>
      </c>
      <c r="S247" s="56">
        <f>IF('LISTA DOS ITENS'!$P247&gt;'LISTA DOS ITENS'!$R247,'LISTA DOS ITENS'!$P247,'LISTA DOS ITENS'!$R247)</f>
        <v>13268</v>
      </c>
      <c r="T247" s="25">
        <v>786.6575918118406</v>
      </c>
      <c r="U247" s="25">
        <f>'LISTA DOS ITENS'!$T247*'LISTA DOS ITENS'!$M247</f>
        <v>786.6575918</v>
      </c>
      <c r="V247" s="56">
        <f t="array" ref="V247">INDEX('RESUMO - LOTES E VMA'!$F$3:$F$181,MATCH('LISTA DOS ITENS'!$D247,'RESUMO - LOTES E VMA'!$A$3:$A$181,0))</f>
        <v>4190.362519</v>
      </c>
      <c r="W247" s="57">
        <f>'LISTA DOS ITENS'!$U247/'LISTA DOS ITENS'!$V247</f>
        <v>0.1877301995</v>
      </c>
      <c r="X247" s="53" t="s">
        <v>53</v>
      </c>
      <c r="Y247" s="53" t="s">
        <v>290</v>
      </c>
      <c r="Z247" s="58" t="str">
        <f>'LISTA DOS ITENS'!$F247&amp;"-"&amp;'LISTA DOS ITENS'!$H247&amp;"-"&amp;'LISTA DOS ITENS'!$J247&amp;"-"&amp;'LISTA DOS ITENS'!$K247&amp;"-"&amp;'LISTA DOS ITENS'!$I247</f>
        <v>10278015-2101-0911-CONS/NAC-</v>
      </c>
      <c r="AA247" s="59" t="str">
        <f t="array" ref="AA247">INDEX('RESUMO - LOTES E VMA'!$M$3:$M$181,MATCH('LISTA DOS ITENS'!$D247,'RESUMO - LOTES E VMA'!$A$3:$A$181,0))</f>
        <v>Para Leilão</v>
      </c>
      <c r="AB247" s="60">
        <f t="array" ref="AB247">INDEX('RESUMO - LOTES E VMA'!$J$3:$J$181,MATCH('LISTA DOS ITENS'!$D247,'RESUMO - LOTES E VMA'!$A$3:$A$181,0))</f>
        <v>0.05197547415</v>
      </c>
      <c r="AC247" s="29" t="str">
        <f t="array" ref="AC247">INDEX('RESUMO - LOTES E VMA'!$L$3:$L$181,MATCH('LISTA DOS ITENS'!$D247,'RESUMO - LOTES E VMA'!$A$3:$A$181,0))</f>
        <v>1% do Valor de Comparação do VMA</v>
      </c>
      <c r="AD247" s="53" t="str">
        <f>VLOOKUP(Tabela1[[#This Row],[Índice]],[1]Planilha1!$A:$A,1,0)</f>
        <v>#ERROR!</v>
      </c>
    </row>
    <row r="248" ht="15.75" customHeight="1">
      <c r="A248" s="52">
        <v>242428.0</v>
      </c>
      <c r="B248" s="53" t="s">
        <v>70</v>
      </c>
      <c r="C248" s="53" t="s">
        <v>71</v>
      </c>
      <c r="D248" s="22">
        <v>206182.0</v>
      </c>
      <c r="E248" s="53" t="s">
        <v>175</v>
      </c>
      <c r="F248" s="54">
        <v>1.0278015E7</v>
      </c>
      <c r="G248" s="53" t="s">
        <v>289</v>
      </c>
      <c r="H248" s="55">
        <v>2101.0</v>
      </c>
      <c r="I248" s="55"/>
      <c r="J248" s="55" t="s">
        <v>177</v>
      </c>
      <c r="K248" s="53" t="s">
        <v>80</v>
      </c>
      <c r="L248" s="53"/>
      <c r="M248" s="53">
        <v>1.0</v>
      </c>
      <c r="N248" s="53" t="s">
        <v>52</v>
      </c>
      <c r="O248" s="25">
        <v>10000.0</v>
      </c>
      <c r="P248" s="25">
        <f>'LISTA DOS ITENS'!$O248*'LISTA DOS ITENS'!$M248</f>
        <v>10000</v>
      </c>
      <c r="Q248" s="25">
        <v>13268.0</v>
      </c>
      <c r="R248" s="25">
        <f>'LISTA DOS ITENS'!$Q248*'LISTA DOS ITENS'!$M248</f>
        <v>13268</v>
      </c>
      <c r="S248" s="56">
        <f>IF('LISTA DOS ITENS'!$P248&gt;'LISTA DOS ITENS'!$R248,'LISTA DOS ITENS'!$P248,'LISTA DOS ITENS'!$R248)</f>
        <v>13268</v>
      </c>
      <c r="T248" s="25">
        <v>786.6575918118406</v>
      </c>
      <c r="U248" s="25">
        <f>'LISTA DOS ITENS'!$T248*'LISTA DOS ITENS'!$M248</f>
        <v>786.6575918</v>
      </c>
      <c r="V248" s="56">
        <f t="array" ref="V248">INDEX('RESUMO - LOTES E VMA'!$F$3:$F$181,MATCH('LISTA DOS ITENS'!$D248,'RESUMO - LOTES E VMA'!$A$3:$A$181,0))</f>
        <v>4190.362519</v>
      </c>
      <c r="W248" s="57">
        <f>'LISTA DOS ITENS'!$U248/'LISTA DOS ITENS'!$V248</f>
        <v>0.1877301995</v>
      </c>
      <c r="X248" s="53" t="s">
        <v>53</v>
      </c>
      <c r="Y248" s="53" t="s">
        <v>290</v>
      </c>
      <c r="Z248" s="58" t="str">
        <f>'LISTA DOS ITENS'!$F248&amp;"-"&amp;'LISTA DOS ITENS'!$H248&amp;"-"&amp;'LISTA DOS ITENS'!$J248&amp;"-"&amp;'LISTA DOS ITENS'!$K248&amp;"-"&amp;'LISTA DOS ITENS'!$I248</f>
        <v>10278015-2101-0911-IMOB/NAC-</v>
      </c>
      <c r="AA248" s="59" t="str">
        <f t="array" ref="AA248">INDEX('RESUMO - LOTES E VMA'!$M$3:$M$181,MATCH('LISTA DOS ITENS'!$D248,'RESUMO - LOTES E VMA'!$A$3:$A$181,0))</f>
        <v>Para Leilão</v>
      </c>
      <c r="AB248" s="60">
        <f t="array" ref="AB248">INDEX('RESUMO - LOTES E VMA'!$J$3:$J$181,MATCH('LISTA DOS ITENS'!$D248,'RESUMO - LOTES E VMA'!$A$3:$A$181,0))</f>
        <v>0.05197547415</v>
      </c>
      <c r="AC248" s="29" t="str">
        <f t="array" ref="AC248">INDEX('RESUMO - LOTES E VMA'!$L$3:$L$181,MATCH('LISTA DOS ITENS'!$D248,'RESUMO - LOTES E VMA'!$A$3:$A$181,0))</f>
        <v>1% do Valor de Comparação do VMA</v>
      </c>
      <c r="AD248" s="53" t="str">
        <f>VLOOKUP(Tabela1[[#This Row],[Índice]],[1]Planilha1!$A:$A,1,0)</f>
        <v>#ERROR!</v>
      </c>
    </row>
    <row r="249" ht="15.75" customHeight="1">
      <c r="A249" s="52">
        <v>242429.0</v>
      </c>
      <c r="B249" s="53" t="s">
        <v>70</v>
      </c>
      <c r="C249" s="53" t="s">
        <v>71</v>
      </c>
      <c r="D249" s="22">
        <v>206182.0</v>
      </c>
      <c r="E249" s="53" t="s">
        <v>175</v>
      </c>
      <c r="F249" s="54">
        <v>1.0234072E7</v>
      </c>
      <c r="G249" s="53" t="s">
        <v>291</v>
      </c>
      <c r="H249" s="55">
        <v>2201.0</v>
      </c>
      <c r="I249" s="55"/>
      <c r="J249" s="55" t="s">
        <v>177</v>
      </c>
      <c r="K249" s="53" t="s">
        <v>73</v>
      </c>
      <c r="L249" s="53"/>
      <c r="M249" s="53">
        <v>1.0</v>
      </c>
      <c r="N249" s="53" t="s">
        <v>52</v>
      </c>
      <c r="O249" s="25">
        <v>14281.92</v>
      </c>
      <c r="P249" s="25">
        <f>'LISTA DOS ITENS'!$O249*'LISTA DOS ITENS'!$M249</f>
        <v>14281.92</v>
      </c>
      <c r="Q249" s="25">
        <v>14281.92</v>
      </c>
      <c r="R249" s="25">
        <f>'LISTA DOS ITENS'!$Q249*'LISTA DOS ITENS'!$M249</f>
        <v>14281.92</v>
      </c>
      <c r="S249" s="56">
        <f>IF('LISTA DOS ITENS'!$P249&gt;'LISTA DOS ITENS'!$R249,'LISTA DOS ITENS'!$P249,'LISTA DOS ITENS'!$R249)</f>
        <v>14281.92</v>
      </c>
      <c r="T249" s="25">
        <v>257.07455999999996</v>
      </c>
      <c r="U249" s="25">
        <f>'LISTA DOS ITENS'!$T249*'LISTA DOS ITENS'!$M249</f>
        <v>257.07456</v>
      </c>
      <c r="V249" s="56">
        <f t="array" ref="V249">INDEX('RESUMO - LOTES E VMA'!$F$3:$F$181,MATCH('LISTA DOS ITENS'!$D249,'RESUMO - LOTES E VMA'!$A$3:$A$181,0))</f>
        <v>4190.362519</v>
      </c>
      <c r="W249" s="57">
        <f>'LISTA DOS ITENS'!$U249/'LISTA DOS ITENS'!$V249</f>
        <v>0.06134900234</v>
      </c>
      <c r="X249" s="53" t="s">
        <v>53</v>
      </c>
      <c r="Y249" s="53" t="s">
        <v>290</v>
      </c>
      <c r="Z249" s="58" t="str">
        <f>'LISTA DOS ITENS'!$F249&amp;"-"&amp;'LISTA DOS ITENS'!$H249&amp;"-"&amp;'LISTA DOS ITENS'!$J249&amp;"-"&amp;'LISTA DOS ITENS'!$K249&amp;"-"&amp;'LISTA DOS ITENS'!$I249</f>
        <v>10234072-2201-0911-CONS/NAC-</v>
      </c>
      <c r="AA249" s="59" t="str">
        <f t="array" ref="AA249">INDEX('RESUMO - LOTES E VMA'!$M$3:$M$181,MATCH('LISTA DOS ITENS'!$D249,'RESUMO - LOTES E VMA'!$A$3:$A$181,0))</f>
        <v>Para Leilão</v>
      </c>
      <c r="AB249" s="60">
        <f t="array" ref="AB249">INDEX('RESUMO - LOTES E VMA'!$J$3:$J$181,MATCH('LISTA DOS ITENS'!$D249,'RESUMO - LOTES E VMA'!$A$3:$A$181,0))</f>
        <v>0.05197547415</v>
      </c>
      <c r="AC249" s="29" t="str">
        <f t="array" ref="AC249">INDEX('RESUMO - LOTES E VMA'!$L$3:$L$181,MATCH('LISTA DOS ITENS'!$D249,'RESUMO - LOTES E VMA'!$A$3:$A$181,0))</f>
        <v>1% do Valor de Comparação do VMA</v>
      </c>
      <c r="AD249" s="53" t="str">
        <f>VLOOKUP(Tabela1[[#This Row],[Índice]],[1]Planilha1!$A:$A,1,0)</f>
        <v>#ERROR!</v>
      </c>
    </row>
    <row r="250" ht="15.75" customHeight="1">
      <c r="A250" s="52">
        <v>242430.0</v>
      </c>
      <c r="B250" s="53" t="s">
        <v>70</v>
      </c>
      <c r="C250" s="53" t="s">
        <v>71</v>
      </c>
      <c r="D250" s="22">
        <v>206182.0</v>
      </c>
      <c r="E250" s="53" t="s">
        <v>175</v>
      </c>
      <c r="F250" s="54">
        <v>1.0278015E7</v>
      </c>
      <c r="G250" s="53" t="s">
        <v>289</v>
      </c>
      <c r="H250" s="55">
        <v>2201.0</v>
      </c>
      <c r="I250" s="55"/>
      <c r="J250" s="55" t="s">
        <v>177</v>
      </c>
      <c r="K250" s="53" t="s">
        <v>73</v>
      </c>
      <c r="L250" s="53"/>
      <c r="M250" s="53">
        <v>3.0</v>
      </c>
      <c r="N250" s="53" t="s">
        <v>52</v>
      </c>
      <c r="O250" s="25">
        <v>13268.0</v>
      </c>
      <c r="P250" s="25">
        <f>'LISTA DOS ITENS'!$O250*'LISTA DOS ITENS'!$M250</f>
        <v>39804</v>
      </c>
      <c r="Q250" s="25">
        <v>13268.0</v>
      </c>
      <c r="R250" s="25">
        <f>'LISTA DOS ITENS'!$Q250*'LISTA DOS ITENS'!$M250</f>
        <v>39804</v>
      </c>
      <c r="S250" s="56">
        <f>IF('LISTA DOS ITENS'!$P250&gt;'LISTA DOS ITENS'!$R250,'LISTA DOS ITENS'!$P250,'LISTA DOS ITENS'!$R250)</f>
        <v>39804</v>
      </c>
      <c r="T250" s="25">
        <v>786.6575918118406</v>
      </c>
      <c r="U250" s="25">
        <f>'LISTA DOS ITENS'!$T250*'LISTA DOS ITENS'!$M250</f>
        <v>2359.972775</v>
      </c>
      <c r="V250" s="56">
        <f t="array" ref="V250">INDEX('RESUMO - LOTES E VMA'!$F$3:$F$181,MATCH('LISTA DOS ITENS'!$D250,'RESUMO - LOTES E VMA'!$A$3:$A$181,0))</f>
        <v>4190.362519</v>
      </c>
      <c r="W250" s="57">
        <f>'LISTA DOS ITENS'!$U250/'LISTA DOS ITENS'!$V250</f>
        <v>0.5631905986</v>
      </c>
      <c r="X250" s="53" t="s">
        <v>53</v>
      </c>
      <c r="Y250" s="53" t="s">
        <v>290</v>
      </c>
      <c r="Z250" s="58" t="str">
        <f>'LISTA DOS ITENS'!$F250&amp;"-"&amp;'LISTA DOS ITENS'!$H250&amp;"-"&amp;'LISTA DOS ITENS'!$J250&amp;"-"&amp;'LISTA DOS ITENS'!$K250&amp;"-"&amp;'LISTA DOS ITENS'!$I250</f>
        <v>10278015-2201-0911-CONS/NAC-</v>
      </c>
      <c r="AA250" s="59" t="str">
        <f t="array" ref="AA250">INDEX('RESUMO - LOTES E VMA'!$M$3:$M$181,MATCH('LISTA DOS ITENS'!$D250,'RESUMO - LOTES E VMA'!$A$3:$A$181,0))</f>
        <v>Para Leilão</v>
      </c>
      <c r="AB250" s="60">
        <f t="array" ref="AB250">INDEX('RESUMO - LOTES E VMA'!$J$3:$J$181,MATCH('LISTA DOS ITENS'!$D250,'RESUMO - LOTES E VMA'!$A$3:$A$181,0))</f>
        <v>0.05197547415</v>
      </c>
      <c r="AC250" s="29" t="str">
        <f t="array" ref="AC250">INDEX('RESUMO - LOTES E VMA'!$L$3:$L$181,MATCH('LISTA DOS ITENS'!$D250,'RESUMO - LOTES E VMA'!$A$3:$A$181,0))</f>
        <v>1% do Valor de Comparação do VMA</v>
      </c>
      <c r="AD250" s="53" t="str">
        <f>VLOOKUP(Tabela1[[#This Row],[Índice]],[1]Planilha1!$A:$A,1,0)</f>
        <v>#ERROR!</v>
      </c>
    </row>
    <row r="251" ht="15.75" customHeight="1">
      <c r="A251" s="52">
        <v>242650.0</v>
      </c>
      <c r="B251" s="53" t="s">
        <v>70</v>
      </c>
      <c r="C251" s="53" t="s">
        <v>71</v>
      </c>
      <c r="D251" s="22">
        <v>206251.0</v>
      </c>
      <c r="E251" s="53" t="s">
        <v>112</v>
      </c>
      <c r="F251" s="54">
        <v>1.1163568E7</v>
      </c>
      <c r="G251" s="53" t="s">
        <v>292</v>
      </c>
      <c r="H251" s="55">
        <v>2233.0</v>
      </c>
      <c r="I251" s="55"/>
      <c r="J251" s="55" t="s">
        <v>114</v>
      </c>
      <c r="K251" s="53" t="s">
        <v>293</v>
      </c>
      <c r="L251" s="53"/>
      <c r="M251" s="53">
        <v>1.0</v>
      </c>
      <c r="N251" s="53" t="s">
        <v>52</v>
      </c>
      <c r="O251" s="25">
        <v>1.0</v>
      </c>
      <c r="P251" s="25">
        <f>'LISTA DOS ITENS'!$O251*'LISTA DOS ITENS'!$M251</f>
        <v>1</v>
      </c>
      <c r="Q251" s="25">
        <v>39571.67</v>
      </c>
      <c r="R251" s="25">
        <f>'LISTA DOS ITENS'!$Q251*'LISTA DOS ITENS'!$M251</f>
        <v>39571.67</v>
      </c>
      <c r="S251" s="56">
        <f>IF('LISTA DOS ITENS'!$P251&gt;'LISTA DOS ITENS'!$R251,'LISTA DOS ITENS'!$P251,'LISTA DOS ITENS'!$R251)</f>
        <v>39571.67</v>
      </c>
      <c r="T251" s="25">
        <v>16145.24136</v>
      </c>
      <c r="U251" s="25">
        <f>'LISTA DOS ITENS'!$T251*'LISTA DOS ITENS'!$M251</f>
        <v>16145.24136</v>
      </c>
      <c r="V251" s="56">
        <f t="array" ref="V251">INDEX('RESUMO - LOTES E VMA'!$F$3:$F$181,MATCH('LISTA DOS ITENS'!$D251,'RESUMO - LOTES E VMA'!$A$3:$A$181,0))</f>
        <v>16145.24136</v>
      </c>
      <c r="W251" s="57">
        <f>'LISTA DOS ITENS'!$U251/'LISTA DOS ITENS'!$V251</f>
        <v>1</v>
      </c>
      <c r="X251" s="53" t="s">
        <v>53</v>
      </c>
      <c r="Y251" s="53" t="s">
        <v>290</v>
      </c>
      <c r="Z251" s="58" t="str">
        <f>'LISTA DOS ITENS'!$F251&amp;"-"&amp;'LISTA DOS ITENS'!$H251&amp;"-"&amp;'LISTA DOS ITENS'!$J251&amp;"-"&amp;'LISTA DOS ITENS'!$K251&amp;"-"&amp;'LISTA DOS ITENS'!$I251</f>
        <v>11163568-2233-A031-SOBRE_EMP-</v>
      </c>
      <c r="AA251" s="59" t="str">
        <f t="array" ref="AA251">INDEX('RESUMO - LOTES E VMA'!$M$3:$M$181,MATCH('LISTA DOS ITENS'!$D251,'RESUMO - LOTES E VMA'!$A$3:$A$181,0))</f>
        <v>Para Leilão</v>
      </c>
      <c r="AB251" s="60">
        <f t="array" ref="AB251">INDEX('RESUMO - LOTES E VMA'!$J$3:$J$181,MATCH('LISTA DOS ITENS'!$D251,'RESUMO - LOTES E VMA'!$A$3:$A$181,0))</f>
        <v>0.408</v>
      </c>
      <c r="AC251" s="29" t="str">
        <f t="array" ref="AC251">INDEX('RESUMO - LOTES E VMA'!$L$3:$L$181,MATCH('LISTA DOS ITENS'!$D251,'RESUMO - LOTES E VMA'!$A$3:$A$181,0))</f>
        <v>5% do Valor de Comparação do VMA</v>
      </c>
      <c r="AD251" s="53" t="str">
        <f>VLOOKUP(Tabela1[[#This Row],[Índice]],[1]Planilha1!$A:$A,1,0)</f>
        <v>#ERROR!</v>
      </c>
    </row>
    <row r="252" ht="15.75" customHeight="1">
      <c r="A252" s="52">
        <v>242685.0</v>
      </c>
      <c r="B252" s="53" t="s">
        <v>70</v>
      </c>
      <c r="C252" s="53" t="s">
        <v>71</v>
      </c>
      <c r="D252" s="22">
        <v>206266.0</v>
      </c>
      <c r="E252" s="53" t="s">
        <v>63</v>
      </c>
      <c r="F252" s="54">
        <v>1.0120356E7</v>
      </c>
      <c r="G252" s="53" t="s">
        <v>294</v>
      </c>
      <c r="H252" s="55">
        <v>2101.0</v>
      </c>
      <c r="I252" s="55"/>
      <c r="J252" s="55" t="s">
        <v>68</v>
      </c>
      <c r="K252" s="53" t="s">
        <v>51</v>
      </c>
      <c r="L252" s="53"/>
      <c r="M252" s="53">
        <v>1.0</v>
      </c>
      <c r="N252" s="53" t="s">
        <v>52</v>
      </c>
      <c r="O252" s="25">
        <v>1.0</v>
      </c>
      <c r="P252" s="25">
        <f>'LISTA DOS ITENS'!$O252*'LISTA DOS ITENS'!$M252</f>
        <v>1</v>
      </c>
      <c r="Q252" s="25">
        <v>5.54</v>
      </c>
      <c r="R252" s="25">
        <f>'LISTA DOS ITENS'!$Q252*'LISTA DOS ITENS'!$M252</f>
        <v>5.54</v>
      </c>
      <c r="S252" s="56">
        <f>IF('LISTA DOS ITENS'!$P252&gt;'LISTA DOS ITENS'!$R252,'LISTA DOS ITENS'!$P252,'LISTA DOS ITENS'!$R252)</f>
        <v>5.54</v>
      </c>
      <c r="T252" s="25">
        <v>3.532872861864926</v>
      </c>
      <c r="U252" s="25">
        <f>'LISTA DOS ITENS'!$T252*'LISTA DOS ITENS'!$M252</f>
        <v>3.532872862</v>
      </c>
      <c r="V252" s="56">
        <f t="array" ref="V252">INDEX('RESUMO - LOTES E VMA'!$F$3:$F$181,MATCH('LISTA DOS ITENS'!$D252,'RESUMO - LOTES E VMA'!$A$3:$A$181,0))</f>
        <v>1735654.369</v>
      </c>
      <c r="W252" s="57">
        <f>'LISTA DOS ITENS'!$U252/'LISTA DOS ITENS'!$V252</f>
        <v>0.000002035470267</v>
      </c>
      <c r="X252" s="53" t="s">
        <v>53</v>
      </c>
      <c r="Y252" s="53" t="s">
        <v>290</v>
      </c>
      <c r="Z252" s="58" t="str">
        <f>'LISTA DOS ITENS'!$F252&amp;"-"&amp;'LISTA DOS ITENS'!$H252&amp;"-"&amp;'LISTA DOS ITENS'!$J252&amp;"-"&amp;'LISTA DOS ITENS'!$K252&amp;"-"&amp;'LISTA DOS ITENS'!$I252</f>
        <v>10120356-2101-0003-A RECUPER-</v>
      </c>
      <c r="AA252" s="59" t="str">
        <f t="array" ref="AA252">INDEX('RESUMO - LOTES E VMA'!$M$3:$M$181,MATCH('LISTA DOS ITENS'!$D252,'RESUMO - LOTES E VMA'!$A$3:$A$181,0))</f>
        <v>Para Leilão</v>
      </c>
      <c r="AB252" s="60">
        <f t="array" ref="AB252">INDEX('RESUMO - LOTES E VMA'!$J$3:$J$181,MATCH('LISTA DOS ITENS'!$D252,'RESUMO - LOTES E VMA'!$A$3:$A$181,0))</f>
        <v>0.6377026826</v>
      </c>
      <c r="AC252" s="29" t="str">
        <f t="array" ref="AC252">INDEX('RESUMO - LOTES E VMA'!$L$3:$L$181,MATCH('LISTA DOS ITENS'!$D252,'RESUMO - LOTES E VMA'!$A$3:$A$181,0))</f>
        <v>5% do Valor de Comparação do VMA</v>
      </c>
      <c r="AD252" s="53" t="str">
        <f>VLOOKUP(Tabela1[[#This Row],[Índice]],[1]Planilha1!$A:$A,1,0)</f>
        <v>#ERROR!</v>
      </c>
    </row>
    <row r="253" ht="15.75" customHeight="1">
      <c r="A253" s="52">
        <v>242686.0</v>
      </c>
      <c r="B253" s="53" t="s">
        <v>70</v>
      </c>
      <c r="C253" s="53" t="s">
        <v>71</v>
      </c>
      <c r="D253" s="22">
        <v>206266.0</v>
      </c>
      <c r="E253" s="53" t="s">
        <v>63</v>
      </c>
      <c r="F253" s="54">
        <v>1.0185012E7</v>
      </c>
      <c r="G253" s="53" t="s">
        <v>295</v>
      </c>
      <c r="H253" s="55">
        <v>2101.0</v>
      </c>
      <c r="I253" s="55"/>
      <c r="J253" s="55" t="s">
        <v>68</v>
      </c>
      <c r="K253" s="53" t="s">
        <v>51</v>
      </c>
      <c r="L253" s="53"/>
      <c r="M253" s="53">
        <v>1.0</v>
      </c>
      <c r="N253" s="53" t="s">
        <v>52</v>
      </c>
      <c r="O253" s="25">
        <v>1.0</v>
      </c>
      <c r="P253" s="25">
        <f>'LISTA DOS ITENS'!$O253*'LISTA DOS ITENS'!$M253</f>
        <v>1</v>
      </c>
      <c r="Q253" s="25">
        <v>8477.0</v>
      </c>
      <c r="R253" s="25">
        <f>'LISTA DOS ITENS'!$Q253*'LISTA DOS ITENS'!$M253</f>
        <v>8477</v>
      </c>
      <c r="S253" s="56">
        <f>IF('LISTA DOS ITENS'!$P253&gt;'LISTA DOS ITENS'!$R253,'LISTA DOS ITENS'!$P253,'LISTA DOS ITENS'!$R253)</f>
        <v>8477</v>
      </c>
      <c r="T253" s="25">
        <v>5405.805640799454</v>
      </c>
      <c r="U253" s="25">
        <f>'LISTA DOS ITENS'!$T253*'LISTA DOS ITENS'!$M253</f>
        <v>5405.805641</v>
      </c>
      <c r="V253" s="56">
        <f t="array" ref="V253">INDEX('RESUMO - LOTES E VMA'!$F$3:$F$181,MATCH('LISTA DOS ITENS'!$D253,'RESUMO - LOTES E VMA'!$A$3:$A$181,0))</f>
        <v>1735654.369</v>
      </c>
      <c r="W253" s="57">
        <f>'LISTA DOS ITENS'!$U253/'LISTA DOS ITENS'!$V253</f>
        <v>0.003114563439</v>
      </c>
      <c r="X253" s="53" t="s">
        <v>53</v>
      </c>
      <c r="Y253" s="53" t="s">
        <v>290</v>
      </c>
      <c r="Z253" s="58" t="str">
        <f>'LISTA DOS ITENS'!$F253&amp;"-"&amp;'LISTA DOS ITENS'!$H253&amp;"-"&amp;'LISTA DOS ITENS'!$J253&amp;"-"&amp;'LISTA DOS ITENS'!$K253&amp;"-"&amp;'LISTA DOS ITENS'!$I253</f>
        <v>10185012-2101-0003-A RECUPER-</v>
      </c>
      <c r="AA253" s="59" t="str">
        <f t="array" ref="AA253">INDEX('RESUMO - LOTES E VMA'!$M$3:$M$181,MATCH('LISTA DOS ITENS'!$D253,'RESUMO - LOTES E VMA'!$A$3:$A$181,0))</f>
        <v>Para Leilão</v>
      </c>
      <c r="AB253" s="60">
        <f t="array" ref="AB253">INDEX('RESUMO - LOTES E VMA'!$J$3:$J$181,MATCH('LISTA DOS ITENS'!$D253,'RESUMO - LOTES E VMA'!$A$3:$A$181,0))</f>
        <v>0.6377026826</v>
      </c>
      <c r="AC253" s="29" t="str">
        <f t="array" ref="AC253">INDEX('RESUMO - LOTES E VMA'!$L$3:$L$181,MATCH('LISTA DOS ITENS'!$D253,'RESUMO - LOTES E VMA'!$A$3:$A$181,0))</f>
        <v>5% do Valor de Comparação do VMA</v>
      </c>
      <c r="AD253" s="53" t="str">
        <f>VLOOKUP(Tabela1[[#This Row],[Índice]],[1]Planilha1!$A:$A,1,0)</f>
        <v>#ERROR!</v>
      </c>
    </row>
    <row r="254" ht="15.75" customHeight="1">
      <c r="A254" s="52">
        <v>242687.0</v>
      </c>
      <c r="B254" s="53" t="s">
        <v>70</v>
      </c>
      <c r="C254" s="53" t="s">
        <v>71</v>
      </c>
      <c r="D254" s="22">
        <v>206266.0</v>
      </c>
      <c r="E254" s="53" t="s">
        <v>63</v>
      </c>
      <c r="F254" s="54">
        <v>1.0190849E7</v>
      </c>
      <c r="G254" s="53" t="s">
        <v>296</v>
      </c>
      <c r="H254" s="55">
        <v>2101.0</v>
      </c>
      <c r="I254" s="55"/>
      <c r="J254" s="55" t="s">
        <v>68</v>
      </c>
      <c r="K254" s="53" t="s">
        <v>51</v>
      </c>
      <c r="L254" s="53"/>
      <c r="M254" s="53">
        <v>1.0</v>
      </c>
      <c r="N254" s="53" t="s">
        <v>52</v>
      </c>
      <c r="O254" s="25">
        <v>1.0</v>
      </c>
      <c r="P254" s="25">
        <f>'LISTA DOS ITENS'!$O254*'LISTA DOS ITENS'!$M254</f>
        <v>1</v>
      </c>
      <c r="Q254" s="25">
        <v>10.73</v>
      </c>
      <c r="R254" s="25">
        <f>'LISTA DOS ITENS'!$Q254*'LISTA DOS ITENS'!$M254</f>
        <v>10.73</v>
      </c>
      <c r="S254" s="56">
        <f>IF('LISTA DOS ITENS'!$P254&gt;'LISTA DOS ITENS'!$R254,'LISTA DOS ITENS'!$P254,'LISTA DOS ITENS'!$R254)</f>
        <v>10.73</v>
      </c>
      <c r="T254" s="25">
        <v>6.842549784803367</v>
      </c>
      <c r="U254" s="25">
        <f>'LISTA DOS ITENS'!$T254*'LISTA DOS ITENS'!$M254</f>
        <v>6.842549785</v>
      </c>
      <c r="V254" s="56">
        <f t="array" ref="V254">INDEX('RESUMO - LOTES E VMA'!$F$3:$F$181,MATCH('LISTA DOS ITENS'!$D254,'RESUMO - LOTES E VMA'!$A$3:$A$181,0))</f>
        <v>1735654.369</v>
      </c>
      <c r="W254" s="57">
        <f>'LISTA DOS ITENS'!$U254/'LISTA DOS ITENS'!$V254</f>
        <v>0.000003942345841</v>
      </c>
      <c r="X254" s="53" t="s">
        <v>53</v>
      </c>
      <c r="Y254" s="53" t="s">
        <v>290</v>
      </c>
      <c r="Z254" s="58" t="str">
        <f>'LISTA DOS ITENS'!$F254&amp;"-"&amp;'LISTA DOS ITENS'!$H254&amp;"-"&amp;'LISTA DOS ITENS'!$J254&amp;"-"&amp;'LISTA DOS ITENS'!$K254&amp;"-"&amp;'LISTA DOS ITENS'!$I254</f>
        <v>10190849-2101-0003-A RECUPER-</v>
      </c>
      <c r="AA254" s="59" t="str">
        <f t="array" ref="AA254">INDEX('RESUMO - LOTES E VMA'!$M$3:$M$181,MATCH('LISTA DOS ITENS'!$D254,'RESUMO - LOTES E VMA'!$A$3:$A$181,0))</f>
        <v>Para Leilão</v>
      </c>
      <c r="AB254" s="60">
        <f t="array" ref="AB254">INDEX('RESUMO - LOTES E VMA'!$J$3:$J$181,MATCH('LISTA DOS ITENS'!$D254,'RESUMO - LOTES E VMA'!$A$3:$A$181,0))</f>
        <v>0.6377026826</v>
      </c>
      <c r="AC254" s="29" t="str">
        <f t="array" ref="AC254">INDEX('RESUMO - LOTES E VMA'!$L$3:$L$181,MATCH('LISTA DOS ITENS'!$D254,'RESUMO - LOTES E VMA'!$A$3:$A$181,0))</f>
        <v>5% do Valor de Comparação do VMA</v>
      </c>
      <c r="AD254" s="53" t="str">
        <f>VLOOKUP(Tabela1[[#This Row],[Índice]],[1]Planilha1!$A:$A,1,0)</f>
        <v>#ERROR!</v>
      </c>
    </row>
    <row r="255" ht="15.75" customHeight="1">
      <c r="A255" s="52">
        <v>242688.0</v>
      </c>
      <c r="B255" s="53" t="s">
        <v>70</v>
      </c>
      <c r="C255" s="53" t="s">
        <v>71</v>
      </c>
      <c r="D255" s="22">
        <v>206266.0</v>
      </c>
      <c r="E255" s="53" t="s">
        <v>63</v>
      </c>
      <c r="F255" s="54">
        <v>1.0311266E7</v>
      </c>
      <c r="G255" s="53" t="s">
        <v>297</v>
      </c>
      <c r="H255" s="55">
        <v>2101.0</v>
      </c>
      <c r="I255" s="55"/>
      <c r="J255" s="55" t="s">
        <v>68</v>
      </c>
      <c r="K255" s="53" t="s">
        <v>51</v>
      </c>
      <c r="L255" s="53"/>
      <c r="M255" s="53">
        <v>1.0</v>
      </c>
      <c r="N255" s="53" t="s">
        <v>52</v>
      </c>
      <c r="O255" s="25">
        <v>1.0</v>
      </c>
      <c r="P255" s="25">
        <f>'LISTA DOS ITENS'!$O255*'LISTA DOS ITENS'!$M255</f>
        <v>1</v>
      </c>
      <c r="Q255" s="25">
        <v>5292.73</v>
      </c>
      <c r="R255" s="25">
        <f>'LISTA DOS ITENS'!$Q255*'LISTA DOS ITENS'!$M255</f>
        <v>5292.73</v>
      </c>
      <c r="S255" s="56">
        <f>IF('LISTA DOS ITENS'!$P255&gt;'LISTA DOS ITENS'!$R255,'LISTA DOS ITENS'!$P255,'LISTA DOS ITENS'!$R255)</f>
        <v>5292.73</v>
      </c>
      <c r="T255" s="25">
        <v>3375.1881195267774</v>
      </c>
      <c r="U255" s="25">
        <f>'LISTA DOS ITENS'!$T255*'LISTA DOS ITENS'!$M255</f>
        <v>3375.18812</v>
      </c>
      <c r="V255" s="56">
        <f t="array" ref="V255">INDEX('RESUMO - LOTES E VMA'!$F$3:$F$181,MATCH('LISTA DOS ITENS'!$D255,'RESUMO - LOTES E VMA'!$A$3:$A$181,0))</f>
        <v>1735654.369</v>
      </c>
      <c r="W255" s="57">
        <f>'LISTA DOS ITENS'!$U255/'LISTA DOS ITENS'!$V255</f>
        <v>0.001944619954</v>
      </c>
      <c r="X255" s="53" t="s">
        <v>53</v>
      </c>
      <c r="Y255" s="53" t="s">
        <v>290</v>
      </c>
      <c r="Z255" s="58" t="str">
        <f>'LISTA DOS ITENS'!$F255&amp;"-"&amp;'LISTA DOS ITENS'!$H255&amp;"-"&amp;'LISTA DOS ITENS'!$J255&amp;"-"&amp;'LISTA DOS ITENS'!$K255&amp;"-"&amp;'LISTA DOS ITENS'!$I255</f>
        <v>10311266-2101-0003-A RECUPER-</v>
      </c>
      <c r="AA255" s="59" t="str">
        <f t="array" ref="AA255">INDEX('RESUMO - LOTES E VMA'!$M$3:$M$181,MATCH('LISTA DOS ITENS'!$D255,'RESUMO - LOTES E VMA'!$A$3:$A$181,0))</f>
        <v>Para Leilão</v>
      </c>
      <c r="AB255" s="60">
        <f t="array" ref="AB255">INDEX('RESUMO - LOTES E VMA'!$J$3:$J$181,MATCH('LISTA DOS ITENS'!$D255,'RESUMO - LOTES E VMA'!$A$3:$A$181,0))</f>
        <v>0.6377026826</v>
      </c>
      <c r="AC255" s="29" t="str">
        <f t="array" ref="AC255">INDEX('RESUMO - LOTES E VMA'!$L$3:$L$181,MATCH('LISTA DOS ITENS'!$D255,'RESUMO - LOTES E VMA'!$A$3:$A$181,0))</f>
        <v>5% do Valor de Comparação do VMA</v>
      </c>
      <c r="AD255" s="53" t="str">
        <f>VLOOKUP(Tabela1[[#This Row],[Índice]],[1]Planilha1!$A:$A,1,0)</f>
        <v>#ERROR!</v>
      </c>
    </row>
    <row r="256" ht="15.75" customHeight="1">
      <c r="A256" s="52">
        <v>242689.0</v>
      </c>
      <c r="B256" s="53" t="s">
        <v>70</v>
      </c>
      <c r="C256" s="53" t="s">
        <v>71</v>
      </c>
      <c r="D256" s="22">
        <v>206266.0</v>
      </c>
      <c r="E256" s="53" t="s">
        <v>63</v>
      </c>
      <c r="F256" s="54">
        <v>1.0422259E7</v>
      </c>
      <c r="G256" s="53" t="s">
        <v>298</v>
      </c>
      <c r="H256" s="55">
        <v>2101.0</v>
      </c>
      <c r="I256" s="55"/>
      <c r="J256" s="55" t="s">
        <v>68</v>
      </c>
      <c r="K256" s="53" t="s">
        <v>51</v>
      </c>
      <c r="L256" s="53"/>
      <c r="M256" s="53">
        <v>1.0</v>
      </c>
      <c r="N256" s="53" t="s">
        <v>52</v>
      </c>
      <c r="O256" s="25">
        <v>1.0</v>
      </c>
      <c r="P256" s="25">
        <f>'LISTA DOS ITENS'!$O256*'LISTA DOS ITENS'!$M256</f>
        <v>1</v>
      </c>
      <c r="Q256" s="25">
        <v>890.32</v>
      </c>
      <c r="R256" s="25">
        <f>'LISTA DOS ITENS'!$Q256*'LISTA DOS ITENS'!$M256</f>
        <v>890.32</v>
      </c>
      <c r="S256" s="56">
        <f>IF('LISTA DOS ITENS'!$P256&gt;'LISTA DOS ITENS'!$R256,'LISTA DOS ITENS'!$P256,'LISTA DOS ITENS'!$R256)</f>
        <v>890.32</v>
      </c>
      <c r="T256" s="25">
        <v>567.7594524143648</v>
      </c>
      <c r="U256" s="25">
        <f>'LISTA DOS ITENS'!$T256*'LISTA DOS ITENS'!$M256</f>
        <v>567.7594524</v>
      </c>
      <c r="V256" s="56">
        <f t="array" ref="V256">INDEX('RESUMO - LOTES E VMA'!$F$3:$F$181,MATCH('LISTA DOS ITENS'!$D256,'RESUMO - LOTES E VMA'!$A$3:$A$181,0))</f>
        <v>1735654.369</v>
      </c>
      <c r="W256" s="57">
        <f>'LISTA DOS ITENS'!$U256/'LISTA DOS ITENS'!$V256</f>
        <v>0.0003271155032</v>
      </c>
      <c r="X256" s="53" t="s">
        <v>53</v>
      </c>
      <c r="Y256" s="53" t="s">
        <v>290</v>
      </c>
      <c r="Z256" s="58" t="str">
        <f>'LISTA DOS ITENS'!$F256&amp;"-"&amp;'LISTA DOS ITENS'!$H256&amp;"-"&amp;'LISTA DOS ITENS'!$J256&amp;"-"&amp;'LISTA DOS ITENS'!$K256&amp;"-"&amp;'LISTA DOS ITENS'!$I256</f>
        <v>10422259-2101-0003-A RECUPER-</v>
      </c>
      <c r="AA256" s="59" t="str">
        <f t="array" ref="AA256">INDEX('RESUMO - LOTES E VMA'!$M$3:$M$181,MATCH('LISTA DOS ITENS'!$D256,'RESUMO - LOTES E VMA'!$A$3:$A$181,0))</f>
        <v>Para Leilão</v>
      </c>
      <c r="AB256" s="60">
        <f t="array" ref="AB256">INDEX('RESUMO - LOTES E VMA'!$J$3:$J$181,MATCH('LISTA DOS ITENS'!$D256,'RESUMO - LOTES E VMA'!$A$3:$A$181,0))</f>
        <v>0.6377026826</v>
      </c>
      <c r="AC256" s="29" t="str">
        <f t="array" ref="AC256">INDEX('RESUMO - LOTES E VMA'!$L$3:$L$181,MATCH('LISTA DOS ITENS'!$D256,'RESUMO - LOTES E VMA'!$A$3:$A$181,0))</f>
        <v>5% do Valor de Comparação do VMA</v>
      </c>
      <c r="AD256" s="53" t="str">
        <f>VLOOKUP(Tabela1[[#This Row],[Índice]],[1]Planilha1!$A:$A,1,0)</f>
        <v>#ERROR!</v>
      </c>
    </row>
    <row r="257" ht="15.75" customHeight="1">
      <c r="A257" s="52">
        <v>242690.0</v>
      </c>
      <c r="B257" s="53" t="s">
        <v>70</v>
      </c>
      <c r="C257" s="53" t="s">
        <v>71</v>
      </c>
      <c r="D257" s="22">
        <v>206266.0</v>
      </c>
      <c r="E257" s="53" t="s">
        <v>63</v>
      </c>
      <c r="F257" s="54">
        <v>1.0679443E7</v>
      </c>
      <c r="G257" s="53" t="s">
        <v>299</v>
      </c>
      <c r="H257" s="55">
        <v>2101.0</v>
      </c>
      <c r="I257" s="55"/>
      <c r="J257" s="55" t="s">
        <v>68</v>
      </c>
      <c r="K257" s="53" t="s">
        <v>51</v>
      </c>
      <c r="L257" s="53"/>
      <c r="M257" s="53">
        <v>6.0</v>
      </c>
      <c r="N257" s="53" t="s">
        <v>52</v>
      </c>
      <c r="O257" s="25">
        <v>1.0</v>
      </c>
      <c r="P257" s="25">
        <f>'LISTA DOS ITENS'!$O257*'LISTA DOS ITENS'!$M257</f>
        <v>6</v>
      </c>
      <c r="Q257" s="25">
        <v>3320.135</v>
      </c>
      <c r="R257" s="25">
        <f>'LISTA DOS ITENS'!$Q257*'LISTA DOS ITENS'!$M257</f>
        <v>19920.81</v>
      </c>
      <c r="S257" s="56">
        <f>IF('LISTA DOS ITENS'!$P257&gt;'LISTA DOS ITENS'!$R257,'LISTA DOS ITENS'!$P257,'LISTA DOS ITENS'!$R257)</f>
        <v>19920.81</v>
      </c>
      <c r="T257" s="25">
        <v>2117.2589962505244</v>
      </c>
      <c r="U257" s="25">
        <f>'LISTA DOS ITENS'!$T257*'LISTA DOS ITENS'!$M257</f>
        <v>12703.55398</v>
      </c>
      <c r="V257" s="56">
        <f t="array" ref="V257">INDEX('RESUMO - LOTES E VMA'!$F$3:$F$181,MATCH('LISTA DOS ITENS'!$D257,'RESUMO - LOTES E VMA'!$A$3:$A$181,0))</f>
        <v>1735654.369</v>
      </c>
      <c r="W257" s="57">
        <f>'LISTA DOS ITENS'!$U257/'LISTA DOS ITENS'!$V257</f>
        <v>0.007319172643</v>
      </c>
      <c r="X257" s="53" t="s">
        <v>53</v>
      </c>
      <c r="Y257" s="53" t="s">
        <v>290</v>
      </c>
      <c r="Z257" s="58" t="str">
        <f>'LISTA DOS ITENS'!$F257&amp;"-"&amp;'LISTA DOS ITENS'!$H257&amp;"-"&amp;'LISTA DOS ITENS'!$J257&amp;"-"&amp;'LISTA DOS ITENS'!$K257&amp;"-"&amp;'LISTA DOS ITENS'!$I257</f>
        <v>10679443-2101-0003-A RECUPER-</v>
      </c>
      <c r="AA257" s="59" t="str">
        <f t="array" ref="AA257">INDEX('RESUMO - LOTES E VMA'!$M$3:$M$181,MATCH('LISTA DOS ITENS'!$D257,'RESUMO - LOTES E VMA'!$A$3:$A$181,0))</f>
        <v>Para Leilão</v>
      </c>
      <c r="AB257" s="60">
        <f t="array" ref="AB257">INDEX('RESUMO - LOTES E VMA'!$J$3:$J$181,MATCH('LISTA DOS ITENS'!$D257,'RESUMO - LOTES E VMA'!$A$3:$A$181,0))</f>
        <v>0.6377026826</v>
      </c>
      <c r="AC257" s="29" t="str">
        <f t="array" ref="AC257">INDEX('RESUMO - LOTES E VMA'!$L$3:$L$181,MATCH('LISTA DOS ITENS'!$D257,'RESUMO - LOTES E VMA'!$A$3:$A$181,0))</f>
        <v>5% do Valor de Comparação do VMA</v>
      </c>
      <c r="AD257" s="53" t="str">
        <f>VLOOKUP(Tabela1[[#This Row],[Índice]],[1]Planilha1!$A:$A,1,0)</f>
        <v>#ERROR!</v>
      </c>
    </row>
    <row r="258" ht="15.75" customHeight="1">
      <c r="A258" s="52">
        <v>242691.0</v>
      </c>
      <c r="B258" s="53" t="s">
        <v>70</v>
      </c>
      <c r="C258" s="53" t="s">
        <v>71</v>
      </c>
      <c r="D258" s="22">
        <v>206266.0</v>
      </c>
      <c r="E258" s="53" t="s">
        <v>63</v>
      </c>
      <c r="F258" s="54">
        <v>1.0681226E7</v>
      </c>
      <c r="G258" s="53" t="s">
        <v>300</v>
      </c>
      <c r="H258" s="55">
        <v>2101.0</v>
      </c>
      <c r="I258" s="55"/>
      <c r="J258" s="55" t="s">
        <v>68</v>
      </c>
      <c r="K258" s="53" t="s">
        <v>51</v>
      </c>
      <c r="L258" s="53"/>
      <c r="M258" s="53">
        <v>71.0</v>
      </c>
      <c r="N258" s="53" t="s">
        <v>52</v>
      </c>
      <c r="O258" s="25">
        <v>1.0</v>
      </c>
      <c r="P258" s="25">
        <f>'LISTA DOS ITENS'!$O258*'LISTA DOS ITENS'!$M258</f>
        <v>71</v>
      </c>
      <c r="Q258" s="25">
        <v>37700.0</v>
      </c>
      <c r="R258" s="25">
        <f>'LISTA DOS ITENS'!$Q258*'LISTA DOS ITENS'!$M258</f>
        <v>2676700</v>
      </c>
      <c r="S258" s="56">
        <f>IF('LISTA DOS ITENS'!$P258&gt;'LISTA DOS ITENS'!$R258,'LISTA DOS ITENS'!$P258,'LISTA DOS ITENS'!$R258)</f>
        <v>2676700</v>
      </c>
      <c r="T258" s="25">
        <v>24041.391135795613</v>
      </c>
      <c r="U258" s="25">
        <f>'LISTA DOS ITENS'!$T258*'LISTA DOS ITENS'!$M258</f>
        <v>1706938.771</v>
      </c>
      <c r="V258" s="56">
        <f t="array" ref="V258">INDEX('RESUMO - LOTES E VMA'!$F$3:$F$181,MATCH('LISTA DOS ITENS'!$D258,'RESUMO - LOTES E VMA'!$A$3:$A$181,0))</f>
        <v>1735654.369</v>
      </c>
      <c r="W258" s="57">
        <f>'LISTA DOS ITENS'!$U258/'LISTA DOS ITENS'!$V258</f>
        <v>0.9834554625</v>
      </c>
      <c r="X258" s="53" t="s">
        <v>53</v>
      </c>
      <c r="Y258" s="53" t="s">
        <v>290</v>
      </c>
      <c r="Z258" s="58" t="str">
        <f>'LISTA DOS ITENS'!$F258&amp;"-"&amp;'LISTA DOS ITENS'!$H258&amp;"-"&amp;'LISTA DOS ITENS'!$J258&amp;"-"&amp;'LISTA DOS ITENS'!$K258&amp;"-"&amp;'LISTA DOS ITENS'!$I258</f>
        <v>10681226-2101-0003-A RECUPER-</v>
      </c>
      <c r="AA258" s="59" t="str">
        <f t="array" ref="AA258">INDEX('RESUMO - LOTES E VMA'!$M$3:$M$181,MATCH('LISTA DOS ITENS'!$D258,'RESUMO - LOTES E VMA'!$A$3:$A$181,0))</f>
        <v>Para Leilão</v>
      </c>
      <c r="AB258" s="60">
        <f t="array" ref="AB258">INDEX('RESUMO - LOTES E VMA'!$J$3:$J$181,MATCH('LISTA DOS ITENS'!$D258,'RESUMO - LOTES E VMA'!$A$3:$A$181,0))</f>
        <v>0.6377026826</v>
      </c>
      <c r="AC258" s="29" t="str">
        <f t="array" ref="AC258">INDEX('RESUMO - LOTES E VMA'!$L$3:$L$181,MATCH('LISTA DOS ITENS'!$D258,'RESUMO - LOTES E VMA'!$A$3:$A$181,0))</f>
        <v>5% do Valor de Comparação do VMA</v>
      </c>
      <c r="AD258" s="53" t="str">
        <f>VLOOKUP(Tabela1[[#This Row],[Índice]],[1]Planilha1!$A:$A,1,0)</f>
        <v>#ERROR!</v>
      </c>
    </row>
    <row r="259" ht="15.75" customHeight="1">
      <c r="A259" s="52">
        <v>242692.0</v>
      </c>
      <c r="B259" s="53" t="s">
        <v>70</v>
      </c>
      <c r="C259" s="53" t="s">
        <v>71</v>
      </c>
      <c r="D259" s="22">
        <v>206266.0</v>
      </c>
      <c r="E259" s="53" t="s">
        <v>63</v>
      </c>
      <c r="F259" s="54">
        <v>1.0262194E7</v>
      </c>
      <c r="G259" s="53" t="s">
        <v>301</v>
      </c>
      <c r="H259" s="55">
        <v>2201.0</v>
      </c>
      <c r="I259" s="55"/>
      <c r="J259" s="55" t="s">
        <v>68</v>
      </c>
      <c r="K259" s="53" t="s">
        <v>51</v>
      </c>
      <c r="L259" s="53"/>
      <c r="M259" s="53">
        <v>1.0</v>
      </c>
      <c r="N259" s="53" t="s">
        <v>52</v>
      </c>
      <c r="O259" s="25">
        <v>1.0</v>
      </c>
      <c r="P259" s="25">
        <f>'LISTA DOS ITENS'!$O259*'LISTA DOS ITENS'!$M259</f>
        <v>1</v>
      </c>
      <c r="Q259" s="25">
        <v>659.96</v>
      </c>
      <c r="R259" s="25">
        <f>'LISTA DOS ITENS'!$Q259*'LISTA DOS ITENS'!$M259</f>
        <v>659.96</v>
      </c>
      <c r="S259" s="56">
        <f>IF('LISTA DOS ITENS'!$P259&gt;'LISTA DOS ITENS'!$R259,'LISTA DOS ITENS'!$P259,'LISTA DOS ITENS'!$R259)</f>
        <v>659.96</v>
      </c>
      <c r="T259" s="25">
        <v>420.85826243977914</v>
      </c>
      <c r="U259" s="25">
        <f>'LISTA DOS ITENS'!$T259*'LISTA DOS ITENS'!$M259</f>
        <v>420.8582624</v>
      </c>
      <c r="V259" s="56">
        <f t="array" ref="V259">INDEX('RESUMO - LOTES E VMA'!$F$3:$F$181,MATCH('LISTA DOS ITENS'!$D259,'RESUMO - LOTES E VMA'!$A$3:$A$181,0))</f>
        <v>1735654.369</v>
      </c>
      <c r="W259" s="57">
        <f>'LISTA DOS ITENS'!$U259/'LISTA DOS ITENS'!$V259</f>
        <v>0.0002424781511</v>
      </c>
      <c r="X259" s="53" t="s">
        <v>53</v>
      </c>
      <c r="Y259" s="53" t="s">
        <v>290</v>
      </c>
      <c r="Z259" s="58" t="str">
        <f>'LISTA DOS ITENS'!$F259&amp;"-"&amp;'LISTA DOS ITENS'!$H259&amp;"-"&amp;'LISTA DOS ITENS'!$J259&amp;"-"&amp;'LISTA DOS ITENS'!$K259&amp;"-"&amp;'LISTA DOS ITENS'!$I259</f>
        <v>10262194-2201-0003-A RECUPER-</v>
      </c>
      <c r="AA259" s="59" t="str">
        <f t="array" ref="AA259">INDEX('RESUMO - LOTES E VMA'!$M$3:$M$181,MATCH('LISTA DOS ITENS'!$D259,'RESUMO - LOTES E VMA'!$A$3:$A$181,0))</f>
        <v>Para Leilão</v>
      </c>
      <c r="AB259" s="60">
        <f t="array" ref="AB259">INDEX('RESUMO - LOTES E VMA'!$J$3:$J$181,MATCH('LISTA DOS ITENS'!$D259,'RESUMO - LOTES E VMA'!$A$3:$A$181,0))</f>
        <v>0.6377026826</v>
      </c>
      <c r="AC259" s="29" t="str">
        <f t="array" ref="AC259">INDEX('RESUMO - LOTES E VMA'!$L$3:$L$181,MATCH('LISTA DOS ITENS'!$D259,'RESUMO - LOTES E VMA'!$A$3:$A$181,0))</f>
        <v>5% do Valor de Comparação do VMA</v>
      </c>
      <c r="AD259" s="53" t="str">
        <f>VLOOKUP(Tabela1[[#This Row],[Índice]],[1]Planilha1!$A:$A,1,0)</f>
        <v>#ERROR!</v>
      </c>
    </row>
    <row r="260" ht="15.75" customHeight="1">
      <c r="A260" s="52">
        <v>242693.0</v>
      </c>
      <c r="B260" s="53" t="s">
        <v>70</v>
      </c>
      <c r="C260" s="53" t="s">
        <v>71</v>
      </c>
      <c r="D260" s="22">
        <v>206266.0</v>
      </c>
      <c r="E260" s="53" t="s">
        <v>63</v>
      </c>
      <c r="F260" s="54">
        <v>1.1224244E7</v>
      </c>
      <c r="G260" s="53" t="s">
        <v>302</v>
      </c>
      <c r="H260" s="55">
        <v>2201.0</v>
      </c>
      <c r="I260" s="55"/>
      <c r="J260" s="55" t="s">
        <v>68</v>
      </c>
      <c r="K260" s="53" t="s">
        <v>51</v>
      </c>
      <c r="L260" s="53"/>
      <c r="M260" s="53">
        <v>1.0</v>
      </c>
      <c r="N260" s="53" t="s">
        <v>52</v>
      </c>
      <c r="O260" s="25">
        <v>1.0</v>
      </c>
      <c r="P260" s="25">
        <f>'LISTA DOS ITENS'!$O260*'LISTA DOS ITENS'!$M260</f>
        <v>1</v>
      </c>
      <c r="Q260" s="25">
        <v>6059.67</v>
      </c>
      <c r="R260" s="25">
        <f>'LISTA DOS ITENS'!$Q260*'LISTA DOS ITENS'!$M260</f>
        <v>6059.67</v>
      </c>
      <c r="S260" s="56">
        <f>IF('LISTA DOS ITENS'!$P260&gt;'LISTA DOS ITENS'!$R260,'LISTA DOS ITENS'!$P260,'LISTA DOS ITENS'!$R260)</f>
        <v>6059.67</v>
      </c>
      <c r="T260" s="25">
        <v>3864.2678149561434</v>
      </c>
      <c r="U260" s="25">
        <f>'LISTA DOS ITENS'!$T260*'LISTA DOS ITENS'!$M260</f>
        <v>3864.267815</v>
      </c>
      <c r="V260" s="56">
        <f t="array" ref="V260">INDEX('RESUMO - LOTES E VMA'!$F$3:$F$181,MATCH('LISTA DOS ITENS'!$D260,'RESUMO - LOTES E VMA'!$A$3:$A$181,0))</f>
        <v>1735654.369</v>
      </c>
      <c r="W260" s="57">
        <f>'LISTA DOS ITENS'!$U260/'LISTA DOS ITENS'!$V260</f>
        <v>0.002226403991</v>
      </c>
      <c r="X260" s="53" t="s">
        <v>53</v>
      </c>
      <c r="Y260" s="53" t="s">
        <v>290</v>
      </c>
      <c r="Z260" s="58" t="str">
        <f>'LISTA DOS ITENS'!$F260&amp;"-"&amp;'LISTA DOS ITENS'!$H260&amp;"-"&amp;'LISTA DOS ITENS'!$J260&amp;"-"&amp;'LISTA DOS ITENS'!$K260&amp;"-"&amp;'LISTA DOS ITENS'!$I260</f>
        <v>11224244-2201-0003-A RECUPER-</v>
      </c>
      <c r="AA260" s="59" t="str">
        <f t="array" ref="AA260">INDEX('RESUMO - LOTES E VMA'!$M$3:$M$181,MATCH('LISTA DOS ITENS'!$D260,'RESUMO - LOTES E VMA'!$A$3:$A$181,0))</f>
        <v>Para Leilão</v>
      </c>
      <c r="AB260" s="60">
        <f t="array" ref="AB260">INDEX('RESUMO - LOTES E VMA'!$J$3:$J$181,MATCH('LISTA DOS ITENS'!$D260,'RESUMO - LOTES E VMA'!$A$3:$A$181,0))</f>
        <v>0.6377026826</v>
      </c>
      <c r="AC260" s="29" t="str">
        <f t="array" ref="AC260">INDEX('RESUMO - LOTES E VMA'!$L$3:$L$181,MATCH('LISTA DOS ITENS'!$D260,'RESUMO - LOTES E VMA'!$A$3:$A$181,0))</f>
        <v>5% do Valor de Comparação do VMA</v>
      </c>
      <c r="AD260" s="53" t="str">
        <f>VLOOKUP(Tabela1[[#This Row],[Índice]],[1]Planilha1!$A:$A,1,0)</f>
        <v>#ERROR!</v>
      </c>
    </row>
    <row r="261" ht="15.75" customHeight="1">
      <c r="A261" s="52">
        <v>242694.0</v>
      </c>
      <c r="B261" s="53" t="s">
        <v>70</v>
      </c>
      <c r="C261" s="53" t="s">
        <v>71</v>
      </c>
      <c r="D261" s="22">
        <v>206266.0</v>
      </c>
      <c r="E261" s="53" t="s">
        <v>63</v>
      </c>
      <c r="F261" s="54">
        <v>1.0740957E7</v>
      </c>
      <c r="G261" s="53" t="s">
        <v>303</v>
      </c>
      <c r="H261" s="55">
        <v>2201.0</v>
      </c>
      <c r="I261" s="55"/>
      <c r="J261" s="55" t="s">
        <v>69</v>
      </c>
      <c r="K261" s="53" t="s">
        <v>80</v>
      </c>
      <c r="L261" s="53"/>
      <c r="M261" s="53">
        <v>4.0</v>
      </c>
      <c r="N261" s="53" t="s">
        <v>52</v>
      </c>
      <c r="O261" s="25">
        <v>759.43</v>
      </c>
      <c r="P261" s="25">
        <f>'LISTA DOS ITENS'!$O261*'LISTA DOS ITENS'!$M261</f>
        <v>3037.72</v>
      </c>
      <c r="Q261" s="25">
        <v>759.43</v>
      </c>
      <c r="R261" s="25">
        <f>'LISTA DOS ITENS'!$Q261*'LISTA DOS ITENS'!$M261</f>
        <v>3037.72</v>
      </c>
      <c r="S261" s="56">
        <f>IF('LISTA DOS ITENS'!$P261&gt;'LISTA DOS ITENS'!$R261,'LISTA DOS ITENS'!$P261,'LISTA DOS ITENS'!$R261)</f>
        <v>3037.72</v>
      </c>
      <c r="T261" s="25">
        <v>484.29054828268596</v>
      </c>
      <c r="U261" s="25">
        <f>'LISTA DOS ITENS'!$T261*'LISTA DOS ITENS'!$M261</f>
        <v>1937.162193</v>
      </c>
      <c r="V261" s="56">
        <f t="array" ref="V261">INDEX('RESUMO - LOTES E VMA'!$F$3:$F$181,MATCH('LISTA DOS ITENS'!$D261,'RESUMO - LOTES E VMA'!$A$3:$A$181,0))</f>
        <v>1735654.369</v>
      </c>
      <c r="W261" s="57">
        <f>'LISTA DOS ITENS'!$U261/'LISTA DOS ITENS'!$V261</f>
        <v>0.00111609905</v>
      </c>
      <c r="X261" s="53" t="s">
        <v>53</v>
      </c>
      <c r="Y261" s="53" t="s">
        <v>290</v>
      </c>
      <c r="Z261" s="58" t="str">
        <f>'LISTA DOS ITENS'!$F261&amp;"-"&amp;'LISTA DOS ITENS'!$H261&amp;"-"&amp;'LISTA DOS ITENS'!$J261&amp;"-"&amp;'LISTA DOS ITENS'!$K261&amp;"-"&amp;'LISTA DOS ITENS'!$I261</f>
        <v>10740957-2201-0903-IMOB/NAC-</v>
      </c>
      <c r="AA261" s="59" t="str">
        <f t="array" ref="AA261">INDEX('RESUMO - LOTES E VMA'!$M$3:$M$181,MATCH('LISTA DOS ITENS'!$D261,'RESUMO - LOTES E VMA'!$A$3:$A$181,0))</f>
        <v>Para Leilão</v>
      </c>
      <c r="AB261" s="60">
        <f t="array" ref="AB261">INDEX('RESUMO - LOTES E VMA'!$J$3:$J$181,MATCH('LISTA DOS ITENS'!$D261,'RESUMO - LOTES E VMA'!$A$3:$A$181,0))</f>
        <v>0.6377026826</v>
      </c>
      <c r="AC261" s="29" t="str">
        <f t="array" ref="AC261">INDEX('RESUMO - LOTES E VMA'!$L$3:$L$181,MATCH('LISTA DOS ITENS'!$D261,'RESUMO - LOTES E VMA'!$A$3:$A$181,0))</f>
        <v>5% do Valor de Comparação do VMA</v>
      </c>
      <c r="AD261" s="53" t="str">
        <f>VLOOKUP(Tabela1[[#This Row],[Índice]],[1]Planilha1!$A:$A,1,0)</f>
        <v>#ERROR!</v>
      </c>
    </row>
    <row r="262" ht="15.75" customHeight="1">
      <c r="A262" s="52">
        <v>242695.0</v>
      </c>
      <c r="B262" s="53" t="s">
        <v>70</v>
      </c>
      <c r="C262" s="53" t="s">
        <v>71</v>
      </c>
      <c r="D262" s="22">
        <v>206266.0</v>
      </c>
      <c r="E262" s="53" t="s">
        <v>63</v>
      </c>
      <c r="F262" s="54">
        <v>1.0468687E7</v>
      </c>
      <c r="G262" s="53" t="s">
        <v>304</v>
      </c>
      <c r="H262" s="55">
        <v>2101.0</v>
      </c>
      <c r="I262" s="55"/>
      <c r="J262" s="55" t="s">
        <v>79</v>
      </c>
      <c r="K262" s="53" t="s">
        <v>80</v>
      </c>
      <c r="L262" s="53"/>
      <c r="M262" s="53">
        <v>8.0</v>
      </c>
      <c r="N262" s="53" t="s">
        <v>52</v>
      </c>
      <c r="O262" s="25">
        <v>84.41</v>
      </c>
      <c r="P262" s="25">
        <f>'LISTA DOS ITENS'!$O262*'LISTA DOS ITENS'!$M262</f>
        <v>675.28</v>
      </c>
      <c r="Q262" s="25">
        <v>84.41</v>
      </c>
      <c r="R262" s="25">
        <f>'LISTA DOS ITENS'!$Q262*'LISTA DOS ITENS'!$M262</f>
        <v>675.28</v>
      </c>
      <c r="S262" s="56">
        <f>IF('LISTA DOS ITENS'!$P262&gt;'LISTA DOS ITENS'!$R262,'LISTA DOS ITENS'!$P262,'LISTA DOS ITENS'!$R262)</f>
        <v>675.28</v>
      </c>
      <c r="T262" s="25">
        <v>53.828483442241584</v>
      </c>
      <c r="U262" s="25">
        <f>'LISTA DOS ITENS'!$T262*'LISTA DOS ITENS'!$M262</f>
        <v>430.6278675</v>
      </c>
      <c r="V262" s="56">
        <f t="array" ref="V262">INDEX('RESUMO - LOTES E VMA'!$F$3:$F$181,MATCH('LISTA DOS ITENS'!$D262,'RESUMO - LOTES E VMA'!$A$3:$A$181,0))</f>
        <v>1735654.369</v>
      </c>
      <c r="W262" s="57">
        <f>'LISTA DOS ITENS'!$U262/'LISTA DOS ITENS'!$V262</f>
        <v>0.0002481069245</v>
      </c>
      <c r="X262" s="53" t="s">
        <v>53</v>
      </c>
      <c r="Y262" s="53" t="s">
        <v>290</v>
      </c>
      <c r="Z262" s="58" t="str">
        <f>'LISTA DOS ITENS'!$F262&amp;"-"&amp;'LISTA DOS ITENS'!$H262&amp;"-"&amp;'LISTA DOS ITENS'!$J262&amp;"-"&amp;'LISTA DOS ITENS'!$K262&amp;"-"&amp;'LISTA DOS ITENS'!$I262</f>
        <v>10468687-2101-A003-IMOB/NAC-</v>
      </c>
      <c r="AA262" s="59" t="str">
        <f t="array" ref="AA262">INDEX('RESUMO - LOTES E VMA'!$M$3:$M$181,MATCH('LISTA DOS ITENS'!$D262,'RESUMO - LOTES E VMA'!$A$3:$A$181,0))</f>
        <v>Para Leilão</v>
      </c>
      <c r="AB262" s="60">
        <f t="array" ref="AB262">INDEX('RESUMO - LOTES E VMA'!$J$3:$J$181,MATCH('LISTA DOS ITENS'!$D262,'RESUMO - LOTES E VMA'!$A$3:$A$181,0))</f>
        <v>0.6377026826</v>
      </c>
      <c r="AC262" s="29" t="str">
        <f t="array" ref="AC262">INDEX('RESUMO - LOTES E VMA'!$L$3:$L$181,MATCH('LISTA DOS ITENS'!$D262,'RESUMO - LOTES E VMA'!$A$3:$A$181,0))</f>
        <v>5% do Valor de Comparação do VMA</v>
      </c>
      <c r="AD262" s="53" t="str">
        <f>VLOOKUP(Tabela1[[#This Row],[Índice]],[1]Planilha1!$A:$A,1,0)</f>
        <v>#ERROR!</v>
      </c>
    </row>
    <row r="263" ht="15.75" customHeight="1">
      <c r="A263" s="52">
        <v>242696.0</v>
      </c>
      <c r="B263" s="53" t="s">
        <v>70</v>
      </c>
      <c r="C263" s="53" t="s">
        <v>71</v>
      </c>
      <c r="D263" s="22">
        <v>206267.0</v>
      </c>
      <c r="E263" s="53" t="s">
        <v>171</v>
      </c>
      <c r="F263" s="54">
        <v>1.0725887E7</v>
      </c>
      <c r="G263" s="53" t="s">
        <v>305</v>
      </c>
      <c r="H263" s="55">
        <v>2101.0</v>
      </c>
      <c r="I263" s="55"/>
      <c r="J263" s="55" t="s">
        <v>173</v>
      </c>
      <c r="K263" s="53" t="s">
        <v>51</v>
      </c>
      <c r="L263" s="53"/>
      <c r="M263" s="53">
        <v>1.0</v>
      </c>
      <c r="N263" s="53" t="s">
        <v>52</v>
      </c>
      <c r="O263" s="25">
        <v>1.0</v>
      </c>
      <c r="P263" s="25">
        <f>'LISTA DOS ITENS'!$O263*'LISTA DOS ITENS'!$M263</f>
        <v>1</v>
      </c>
      <c r="Q263" s="25">
        <v>10000.0</v>
      </c>
      <c r="R263" s="25">
        <f>'LISTA DOS ITENS'!$Q263*'LISTA DOS ITENS'!$M263</f>
        <v>10000</v>
      </c>
      <c r="S263" s="56">
        <f>IF('LISTA DOS ITENS'!$P263&gt;'LISTA DOS ITENS'!$R263,'LISTA DOS ITENS'!$P263,'LISTA DOS ITENS'!$R263)</f>
        <v>10000</v>
      </c>
      <c r="T263" s="25">
        <v>6377.026826470985</v>
      </c>
      <c r="U263" s="25">
        <f>'LISTA DOS ITENS'!$T263*'LISTA DOS ITENS'!$M263</f>
        <v>6377.026826</v>
      </c>
      <c r="V263" s="56">
        <f t="array" ref="V263">INDEX('RESUMO - LOTES E VMA'!$F$3:$F$181,MATCH('LISTA DOS ITENS'!$D263,'RESUMO - LOTES E VMA'!$A$3:$A$181,0))</f>
        <v>392880.5333</v>
      </c>
      <c r="W263" s="57">
        <f>'LISTA DOS ITENS'!$U263/'LISTA DOS ITENS'!$V263</f>
        <v>0.01623146551</v>
      </c>
      <c r="X263" s="53" t="s">
        <v>53</v>
      </c>
      <c r="Y263" s="53" t="s">
        <v>290</v>
      </c>
      <c r="Z263" s="58" t="str">
        <f>'LISTA DOS ITENS'!$F263&amp;"-"&amp;'LISTA DOS ITENS'!$H263&amp;"-"&amp;'LISTA DOS ITENS'!$J263&amp;"-"&amp;'LISTA DOS ITENS'!$K263&amp;"-"&amp;'LISTA DOS ITENS'!$I263</f>
        <v>10725887-2101-0004-A RECUPER-</v>
      </c>
      <c r="AA263" s="59" t="str">
        <f t="array" ref="AA263">INDEX('RESUMO - LOTES E VMA'!$M$3:$M$181,MATCH('LISTA DOS ITENS'!$D263,'RESUMO - LOTES E VMA'!$A$3:$A$181,0))</f>
        <v>Para Leilão</v>
      </c>
      <c r="AB263" s="60">
        <f t="array" ref="AB263">INDEX('RESUMO - LOTES E VMA'!$J$3:$J$181,MATCH('LISTA DOS ITENS'!$D263,'RESUMO - LOTES E VMA'!$A$3:$A$181,0))</f>
        <v>0.6377026826</v>
      </c>
      <c r="AC263" s="29" t="str">
        <f t="array" ref="AC263">INDEX('RESUMO - LOTES E VMA'!$L$3:$L$181,MATCH('LISTA DOS ITENS'!$D263,'RESUMO - LOTES E VMA'!$A$3:$A$181,0))</f>
        <v>5% do Valor de Comparação do VMA</v>
      </c>
      <c r="AD263" s="53" t="str">
        <f>VLOOKUP(Tabela1[[#This Row],[Índice]],[1]Planilha1!$A:$A,1,0)</f>
        <v>#ERROR!</v>
      </c>
    </row>
    <row r="264" ht="15.75" customHeight="1">
      <c r="A264" s="52">
        <v>242697.0</v>
      </c>
      <c r="B264" s="53" t="s">
        <v>70</v>
      </c>
      <c r="C264" s="53" t="s">
        <v>71</v>
      </c>
      <c r="D264" s="22">
        <v>206267.0</v>
      </c>
      <c r="E264" s="53" t="s">
        <v>171</v>
      </c>
      <c r="F264" s="54">
        <v>1.0902066E7</v>
      </c>
      <c r="G264" s="53" t="s">
        <v>306</v>
      </c>
      <c r="H264" s="55">
        <v>2101.0</v>
      </c>
      <c r="I264" s="55"/>
      <c r="J264" s="55" t="s">
        <v>173</v>
      </c>
      <c r="K264" s="53" t="s">
        <v>51</v>
      </c>
      <c r="L264" s="53"/>
      <c r="M264" s="53">
        <v>1.0</v>
      </c>
      <c r="N264" s="53" t="s">
        <v>52</v>
      </c>
      <c r="O264" s="25">
        <v>1.0</v>
      </c>
      <c r="P264" s="25">
        <f>'LISTA DOS ITENS'!$O264*'LISTA DOS ITENS'!$M264</f>
        <v>1</v>
      </c>
      <c r="Q264" s="25">
        <v>68110.0547</v>
      </c>
      <c r="R264" s="25">
        <f>'LISTA DOS ITENS'!$Q264*'LISTA DOS ITENS'!$M264</f>
        <v>68110.0547</v>
      </c>
      <c r="S264" s="56">
        <f>IF('LISTA DOS ITENS'!$P264&gt;'LISTA DOS ITENS'!$R264,'LISTA DOS ITENS'!$P264,'LISTA DOS ITENS'!$R264)</f>
        <v>68110.0547</v>
      </c>
      <c r="T264" s="25">
        <v>43433.96459743062</v>
      </c>
      <c r="U264" s="25">
        <f>'LISTA DOS ITENS'!$T264*'LISTA DOS ITENS'!$M264</f>
        <v>43433.9646</v>
      </c>
      <c r="V264" s="56">
        <f t="array" ref="V264">INDEX('RESUMO - LOTES E VMA'!$F$3:$F$181,MATCH('LISTA DOS ITENS'!$D264,'RESUMO - LOTES E VMA'!$A$3:$A$181,0))</f>
        <v>392880.5333</v>
      </c>
      <c r="W264" s="57">
        <f>'LISTA DOS ITENS'!$U264/'LISTA DOS ITENS'!$V264</f>
        <v>0.1105526004</v>
      </c>
      <c r="X264" s="53" t="s">
        <v>53</v>
      </c>
      <c r="Y264" s="53" t="s">
        <v>290</v>
      </c>
      <c r="Z264" s="58" t="str">
        <f>'LISTA DOS ITENS'!$F264&amp;"-"&amp;'LISTA DOS ITENS'!$H264&amp;"-"&amp;'LISTA DOS ITENS'!$J264&amp;"-"&amp;'LISTA DOS ITENS'!$K264&amp;"-"&amp;'LISTA DOS ITENS'!$I264</f>
        <v>10902066-2101-0004-A RECUPER-</v>
      </c>
      <c r="AA264" s="59" t="str">
        <f t="array" ref="AA264">INDEX('RESUMO - LOTES E VMA'!$M$3:$M$181,MATCH('LISTA DOS ITENS'!$D264,'RESUMO - LOTES E VMA'!$A$3:$A$181,0))</f>
        <v>Para Leilão</v>
      </c>
      <c r="AB264" s="60">
        <f t="array" ref="AB264">INDEX('RESUMO - LOTES E VMA'!$J$3:$J$181,MATCH('LISTA DOS ITENS'!$D264,'RESUMO - LOTES E VMA'!$A$3:$A$181,0))</f>
        <v>0.6377026826</v>
      </c>
      <c r="AC264" s="29" t="str">
        <f t="array" ref="AC264">INDEX('RESUMO - LOTES E VMA'!$L$3:$L$181,MATCH('LISTA DOS ITENS'!$D264,'RESUMO - LOTES E VMA'!$A$3:$A$181,0))</f>
        <v>5% do Valor de Comparação do VMA</v>
      </c>
      <c r="AD264" s="53" t="str">
        <f>VLOOKUP(Tabela1[[#This Row],[Índice]],[1]Planilha1!$A:$A,1,0)</f>
        <v>#ERROR!</v>
      </c>
    </row>
    <row r="265" ht="15.75" customHeight="1">
      <c r="A265" s="52">
        <v>242698.0</v>
      </c>
      <c r="B265" s="53" t="s">
        <v>70</v>
      </c>
      <c r="C265" s="53" t="s">
        <v>71</v>
      </c>
      <c r="D265" s="22">
        <v>206267.0</v>
      </c>
      <c r="E265" s="53" t="s">
        <v>171</v>
      </c>
      <c r="F265" s="54">
        <v>1.0676395E7</v>
      </c>
      <c r="G265" s="53" t="s">
        <v>307</v>
      </c>
      <c r="H265" s="55">
        <v>2201.0</v>
      </c>
      <c r="I265" s="55"/>
      <c r="J265" s="55" t="s">
        <v>308</v>
      </c>
      <c r="K265" s="53" t="s">
        <v>51</v>
      </c>
      <c r="L265" s="53"/>
      <c r="M265" s="53">
        <v>58.0</v>
      </c>
      <c r="N265" s="53" t="s">
        <v>52</v>
      </c>
      <c r="O265" s="25">
        <v>1.0</v>
      </c>
      <c r="P265" s="25">
        <f>'LISTA DOS ITENS'!$O265*'LISTA DOS ITENS'!$M265</f>
        <v>58</v>
      </c>
      <c r="Q265" s="25">
        <v>9275.47</v>
      </c>
      <c r="R265" s="25">
        <f>'LISTA DOS ITENS'!$Q265*'LISTA DOS ITENS'!$M265</f>
        <v>537977.26</v>
      </c>
      <c r="S265" s="56">
        <f>IF('LISTA DOS ITENS'!$P265&gt;'LISTA DOS ITENS'!$R265,'LISTA DOS ITENS'!$P265,'LISTA DOS ITENS'!$R265)</f>
        <v>537977.26</v>
      </c>
      <c r="T265" s="25">
        <v>5914.992101812682</v>
      </c>
      <c r="U265" s="25">
        <f>'LISTA DOS ITENS'!$T265*'LISTA DOS ITENS'!$M265</f>
        <v>343069.5419</v>
      </c>
      <c r="V265" s="56">
        <f t="array" ref="V265">INDEX('RESUMO - LOTES E VMA'!$F$3:$F$181,MATCH('LISTA DOS ITENS'!$D265,'RESUMO - LOTES E VMA'!$A$3:$A$181,0))</f>
        <v>392880.5333</v>
      </c>
      <c r="W265" s="57">
        <f>'LISTA DOS ITENS'!$U265/'LISTA DOS ITENS'!$V265</f>
        <v>0.8732159341</v>
      </c>
      <c r="X265" s="53" t="s">
        <v>53</v>
      </c>
      <c r="Y265" s="53" t="s">
        <v>290</v>
      </c>
      <c r="Z265" s="58" t="str">
        <f>'LISTA DOS ITENS'!$F265&amp;"-"&amp;'LISTA DOS ITENS'!$H265&amp;"-"&amp;'LISTA DOS ITENS'!$J265&amp;"-"&amp;'LISTA DOS ITENS'!$K265&amp;"-"&amp;'LISTA DOS ITENS'!$I265</f>
        <v>10676395-2201-R004-A RECUPER-</v>
      </c>
      <c r="AA265" s="59" t="str">
        <f t="array" ref="AA265">INDEX('RESUMO - LOTES E VMA'!$M$3:$M$181,MATCH('LISTA DOS ITENS'!$D265,'RESUMO - LOTES E VMA'!$A$3:$A$181,0))</f>
        <v>Para Leilão</v>
      </c>
      <c r="AB265" s="60">
        <f t="array" ref="AB265">INDEX('RESUMO - LOTES E VMA'!$J$3:$J$181,MATCH('LISTA DOS ITENS'!$D265,'RESUMO - LOTES E VMA'!$A$3:$A$181,0))</f>
        <v>0.6377026826</v>
      </c>
      <c r="AC265" s="29" t="str">
        <f t="array" ref="AC265">INDEX('RESUMO - LOTES E VMA'!$L$3:$L$181,MATCH('LISTA DOS ITENS'!$D265,'RESUMO - LOTES E VMA'!$A$3:$A$181,0))</f>
        <v>5% do Valor de Comparação do VMA</v>
      </c>
      <c r="AD265" s="53" t="str">
        <f>VLOOKUP(Tabela1[[#This Row],[Índice]],[1]Planilha1!$A:$A,1,0)</f>
        <v>#ERROR!</v>
      </c>
    </row>
    <row r="266" ht="15.75" customHeight="1">
      <c r="A266" s="52">
        <v>242699.0</v>
      </c>
      <c r="B266" s="53" t="s">
        <v>70</v>
      </c>
      <c r="C266" s="53" t="s">
        <v>71</v>
      </c>
      <c r="D266" s="22">
        <v>206268.0</v>
      </c>
      <c r="E266" s="53" t="s">
        <v>269</v>
      </c>
      <c r="F266" s="54">
        <v>1.0204742E7</v>
      </c>
      <c r="G266" s="53" t="s">
        <v>309</v>
      </c>
      <c r="H266" s="55">
        <v>2101.0</v>
      </c>
      <c r="I266" s="55"/>
      <c r="J266" s="55" t="s">
        <v>271</v>
      </c>
      <c r="K266" s="53" t="s">
        <v>80</v>
      </c>
      <c r="L266" s="53"/>
      <c r="M266" s="53">
        <v>1.0</v>
      </c>
      <c r="N266" s="53" t="s">
        <v>52</v>
      </c>
      <c r="O266" s="25">
        <v>1517539.68</v>
      </c>
      <c r="P266" s="25">
        <f>'LISTA DOS ITENS'!$O266*'LISTA DOS ITENS'!$M266</f>
        <v>1517539.68</v>
      </c>
      <c r="Q266" s="25">
        <v>1517539.68</v>
      </c>
      <c r="R266" s="25">
        <f>'LISTA DOS ITENS'!$Q266*'LISTA DOS ITENS'!$M266</f>
        <v>1517539.68</v>
      </c>
      <c r="S266" s="56">
        <f>IF('LISTA DOS ITENS'!$P266&gt;'LISTA DOS ITENS'!$R266,'LISTA DOS ITENS'!$P266,'LISTA DOS ITENS'!$R266)</f>
        <v>1517539.68</v>
      </c>
      <c r="T266" s="25">
        <v>415546.94843433646</v>
      </c>
      <c r="U266" s="25">
        <f>'LISTA DOS ITENS'!$T266*'LISTA DOS ITENS'!$M266</f>
        <v>415546.9484</v>
      </c>
      <c r="V266" s="56">
        <f t="array" ref="V266">INDEX('RESUMO - LOTES E VMA'!$F$3:$F$181,MATCH('LISTA DOS ITENS'!$D266,'RESUMO - LOTES E VMA'!$A$3:$A$181,0))</f>
        <v>671309.454</v>
      </c>
      <c r="W266" s="57">
        <f>'LISTA DOS ITENS'!$U266/'LISTA DOS ITENS'!$V266</f>
        <v>0.6190095283</v>
      </c>
      <c r="X266" s="53" t="s">
        <v>53</v>
      </c>
      <c r="Y266" s="53" t="s">
        <v>290</v>
      </c>
      <c r="Z266" s="58" t="str">
        <f>'LISTA DOS ITENS'!$F266&amp;"-"&amp;'LISTA DOS ITENS'!$H266&amp;"-"&amp;'LISTA DOS ITENS'!$J266&amp;"-"&amp;'LISTA DOS ITENS'!$K266&amp;"-"&amp;'LISTA DOS ITENS'!$I266</f>
        <v>10204742-2101-0006-IMOB/NAC-</v>
      </c>
      <c r="AA266" s="59" t="str">
        <f t="array" ref="AA266">INDEX('RESUMO - LOTES E VMA'!$M$3:$M$181,MATCH('LISTA DOS ITENS'!$D266,'RESUMO - LOTES E VMA'!$A$3:$A$181,0))</f>
        <v>Para Leilão</v>
      </c>
      <c r="AB266" s="60">
        <f t="array" ref="AB266">INDEX('RESUMO - LOTES E VMA'!$J$3:$J$181,MATCH('LISTA DOS ITENS'!$D266,'RESUMO - LOTES E VMA'!$A$3:$A$181,0))</f>
        <v>0.2738293792</v>
      </c>
      <c r="AC266" s="29" t="str">
        <f t="array" ref="AC266">INDEX('RESUMO - LOTES E VMA'!$L$3:$L$181,MATCH('LISTA DOS ITENS'!$D266,'RESUMO - LOTES E VMA'!$A$3:$A$181,0))</f>
        <v>1% do Valor de Comparação do VMA</v>
      </c>
      <c r="AD266" s="53" t="str">
        <f>VLOOKUP(Tabela1[[#This Row],[Índice]],[1]Planilha1!$A:$A,1,0)</f>
        <v>#ERROR!</v>
      </c>
    </row>
    <row r="267" ht="15.75" customHeight="1">
      <c r="A267" s="52">
        <v>242700.0</v>
      </c>
      <c r="B267" s="53" t="s">
        <v>70</v>
      </c>
      <c r="C267" s="53" t="s">
        <v>71</v>
      </c>
      <c r="D267" s="22">
        <v>206268.0</v>
      </c>
      <c r="E267" s="53" t="s">
        <v>269</v>
      </c>
      <c r="F267" s="54">
        <v>1.1409914E7</v>
      </c>
      <c r="G267" s="53" t="s">
        <v>310</v>
      </c>
      <c r="H267" s="55">
        <v>2101.0</v>
      </c>
      <c r="I267" s="55"/>
      <c r="J267" s="55" t="s">
        <v>271</v>
      </c>
      <c r="K267" s="53" t="s">
        <v>80</v>
      </c>
      <c r="L267" s="53"/>
      <c r="M267" s="53">
        <v>1.0</v>
      </c>
      <c r="N267" s="53" t="s">
        <v>52</v>
      </c>
      <c r="O267" s="25">
        <v>934021.42</v>
      </c>
      <c r="P267" s="25">
        <f>'LISTA DOS ITENS'!$O267*'LISTA DOS ITENS'!$M267</f>
        <v>934021.42</v>
      </c>
      <c r="Q267" s="25">
        <v>934021.42</v>
      </c>
      <c r="R267" s="25">
        <f>'LISTA DOS ITENS'!$Q267*'LISTA DOS ITENS'!$M267</f>
        <v>934021.42</v>
      </c>
      <c r="S267" s="56">
        <f>IF('LISTA DOS ITENS'!$P267&gt;'LISTA DOS ITENS'!$R267,'LISTA DOS ITENS'!$P267,'LISTA DOS ITENS'!$R267)</f>
        <v>934021.42</v>
      </c>
      <c r="T267" s="25">
        <v>255762.50556644803</v>
      </c>
      <c r="U267" s="25">
        <f>'LISTA DOS ITENS'!$T267*'LISTA DOS ITENS'!$M267</f>
        <v>255762.5056</v>
      </c>
      <c r="V267" s="56">
        <f t="array" ref="V267">INDEX('RESUMO - LOTES E VMA'!$F$3:$F$181,MATCH('LISTA DOS ITENS'!$D267,'RESUMO - LOTES E VMA'!$A$3:$A$181,0))</f>
        <v>671309.454</v>
      </c>
      <c r="W267" s="57">
        <f>'LISTA DOS ITENS'!$U267/'LISTA DOS ITENS'!$V267</f>
        <v>0.3809904717</v>
      </c>
      <c r="X267" s="53" t="s">
        <v>53</v>
      </c>
      <c r="Y267" s="53" t="s">
        <v>290</v>
      </c>
      <c r="Z267" s="58" t="str">
        <f>'LISTA DOS ITENS'!$F267&amp;"-"&amp;'LISTA DOS ITENS'!$H267&amp;"-"&amp;'LISTA DOS ITENS'!$J267&amp;"-"&amp;'LISTA DOS ITENS'!$K267&amp;"-"&amp;'LISTA DOS ITENS'!$I267</f>
        <v>11409914-2101-0006-IMOB/NAC-</v>
      </c>
      <c r="AA267" s="59" t="str">
        <f t="array" ref="AA267">INDEX('RESUMO - LOTES E VMA'!$M$3:$M$181,MATCH('LISTA DOS ITENS'!$D267,'RESUMO - LOTES E VMA'!$A$3:$A$181,0))</f>
        <v>Para Leilão</v>
      </c>
      <c r="AB267" s="60">
        <f t="array" ref="AB267">INDEX('RESUMO - LOTES E VMA'!$J$3:$J$181,MATCH('LISTA DOS ITENS'!$D267,'RESUMO - LOTES E VMA'!$A$3:$A$181,0))</f>
        <v>0.2738293792</v>
      </c>
      <c r="AC267" s="29" t="str">
        <f t="array" ref="AC267">INDEX('RESUMO - LOTES E VMA'!$L$3:$L$181,MATCH('LISTA DOS ITENS'!$D267,'RESUMO - LOTES E VMA'!$A$3:$A$181,0))</f>
        <v>1% do Valor de Comparação do VMA</v>
      </c>
      <c r="AD267" s="53" t="str">
        <f>VLOOKUP(Tabela1[[#This Row],[Índice]],[1]Planilha1!$A:$A,1,0)</f>
        <v>#ERROR!</v>
      </c>
    </row>
    <row r="268" ht="15.75" customHeight="1">
      <c r="A268" s="52">
        <v>242704.0</v>
      </c>
      <c r="B268" s="53" t="s">
        <v>70</v>
      </c>
      <c r="C268" s="53" t="s">
        <v>71</v>
      </c>
      <c r="D268" s="22">
        <v>206270.0</v>
      </c>
      <c r="E268" s="53" t="s">
        <v>98</v>
      </c>
      <c r="F268" s="54">
        <v>1.0694409E7</v>
      </c>
      <c r="G268" s="53" t="s">
        <v>311</v>
      </c>
      <c r="H268" s="55">
        <v>2101.0</v>
      </c>
      <c r="I268" s="55"/>
      <c r="J268" s="55" t="s">
        <v>100</v>
      </c>
      <c r="K268" s="53" t="s">
        <v>73</v>
      </c>
      <c r="L268" s="53"/>
      <c r="M268" s="53">
        <v>3.0</v>
      </c>
      <c r="N268" s="53" t="s">
        <v>52</v>
      </c>
      <c r="O268" s="25">
        <v>2063.9333333333334</v>
      </c>
      <c r="P268" s="25">
        <f>'LISTA DOS ITENS'!$O268*'LISTA DOS ITENS'!$M268</f>
        <v>6191.8</v>
      </c>
      <c r="Q268" s="25">
        <v>2063.93</v>
      </c>
      <c r="R268" s="25">
        <f>'LISTA DOS ITENS'!$Q268*'LISTA DOS ITENS'!$M268</f>
        <v>6191.79</v>
      </c>
      <c r="S268" s="56">
        <f>IF('LISTA DOS ITENS'!$P268&gt;'LISTA DOS ITENS'!$R268,'LISTA DOS ITENS'!$P268,'LISTA DOS ITENS'!$R268)</f>
        <v>6191.8</v>
      </c>
      <c r="T268" s="25">
        <v>115.36682049456886</v>
      </c>
      <c r="U268" s="25">
        <f>'LISTA DOS ITENS'!$T268*'LISTA DOS ITENS'!$M268</f>
        <v>346.1004615</v>
      </c>
      <c r="V268" s="56">
        <f t="array" ref="V268">INDEX('RESUMO - LOTES E VMA'!$F$3:$F$181,MATCH('LISTA DOS ITENS'!$D268,'RESUMO - LOTES E VMA'!$A$3:$A$181,0))</f>
        <v>3156.371659</v>
      </c>
      <c r="W268" s="57">
        <f>'LISTA DOS ITENS'!$U268/'LISTA DOS ITENS'!$V268</f>
        <v>0.1096513652</v>
      </c>
      <c r="X268" s="53" t="s">
        <v>53</v>
      </c>
      <c r="Y268" s="53" t="s">
        <v>290</v>
      </c>
      <c r="Z268" s="58" t="str">
        <f>'LISTA DOS ITENS'!$F268&amp;"-"&amp;'LISTA DOS ITENS'!$H268&amp;"-"&amp;'LISTA DOS ITENS'!$J268&amp;"-"&amp;'LISTA DOS ITENS'!$K268&amp;"-"&amp;'LISTA DOS ITENS'!$I268</f>
        <v>10694409-2101-0018-CONS/NAC-</v>
      </c>
      <c r="AA268" s="59" t="str">
        <f t="array" ref="AA268">INDEX('RESUMO - LOTES E VMA'!$M$3:$M$181,MATCH('LISTA DOS ITENS'!$D268,'RESUMO - LOTES E VMA'!$A$3:$A$181,0))</f>
        <v>Para Leilão</v>
      </c>
      <c r="AB268" s="60">
        <f t="array" ref="AB268">INDEX('RESUMO - LOTES E VMA'!$J$3:$J$181,MATCH('LISTA DOS ITENS'!$D268,'RESUMO - LOTES E VMA'!$A$3:$A$181,0))</f>
        <v>0.05589666319</v>
      </c>
      <c r="AC268" s="29" t="str">
        <f t="array" ref="AC268">INDEX('RESUMO - LOTES E VMA'!$L$3:$L$181,MATCH('LISTA DOS ITENS'!$D268,'RESUMO - LOTES E VMA'!$A$3:$A$181,0))</f>
        <v>1% do Valor de Comparação do VMA</v>
      </c>
      <c r="AD268" s="53" t="str">
        <f>VLOOKUP(Tabela1[[#This Row],[Índice]],[1]Planilha1!$A:$A,1,0)</f>
        <v>#ERROR!</v>
      </c>
    </row>
    <row r="269" ht="15.75" customHeight="1">
      <c r="A269" s="52">
        <v>242705.0</v>
      </c>
      <c r="B269" s="53" t="s">
        <v>70</v>
      </c>
      <c r="C269" s="53" t="s">
        <v>71</v>
      </c>
      <c r="D269" s="22">
        <v>206270.0</v>
      </c>
      <c r="E269" s="53" t="s">
        <v>98</v>
      </c>
      <c r="F269" s="54">
        <v>1.1549696E7</v>
      </c>
      <c r="G269" s="53" t="s">
        <v>312</v>
      </c>
      <c r="H269" s="55">
        <v>2101.0</v>
      </c>
      <c r="I269" s="55"/>
      <c r="J269" s="55" t="s">
        <v>100</v>
      </c>
      <c r="K269" s="53" t="s">
        <v>73</v>
      </c>
      <c r="L269" s="53"/>
      <c r="M269" s="53">
        <v>1.0</v>
      </c>
      <c r="N269" s="53" t="s">
        <v>52</v>
      </c>
      <c r="O269" s="25">
        <v>8869.97</v>
      </c>
      <c r="P269" s="25">
        <f>'LISTA DOS ITENS'!$O269*'LISTA DOS ITENS'!$M269</f>
        <v>8869.97</v>
      </c>
      <c r="Q269" s="25">
        <v>8869.97</v>
      </c>
      <c r="R269" s="25">
        <f>'LISTA DOS ITENS'!$Q269*'LISTA DOS ITENS'!$M269</f>
        <v>8869.97</v>
      </c>
      <c r="S269" s="56">
        <f>IF('LISTA DOS ITENS'!$P269&gt;'LISTA DOS ITENS'!$R269,'LISTA DOS ITENS'!$P269,'LISTA DOS ITENS'!$R269)</f>
        <v>8869.97</v>
      </c>
      <c r="T269" s="25">
        <v>495.8018134249761</v>
      </c>
      <c r="U269" s="25">
        <f>'LISTA DOS ITENS'!$T269*'LISTA DOS ITENS'!$M269</f>
        <v>495.8018134</v>
      </c>
      <c r="V269" s="56">
        <f t="array" ref="V269">INDEX('RESUMO - LOTES E VMA'!$F$3:$F$181,MATCH('LISTA DOS ITENS'!$D269,'RESUMO - LOTES E VMA'!$A$3:$A$181,0))</f>
        <v>3156.371659</v>
      </c>
      <c r="W269" s="57">
        <f>'LISTA DOS ITENS'!$U269/'LISTA DOS ITENS'!$V269</f>
        <v>0.1570796684</v>
      </c>
      <c r="X269" s="53" t="s">
        <v>53</v>
      </c>
      <c r="Y269" s="53" t="s">
        <v>290</v>
      </c>
      <c r="Z269" s="58" t="str">
        <f>'LISTA DOS ITENS'!$F269&amp;"-"&amp;'LISTA DOS ITENS'!$H269&amp;"-"&amp;'LISTA DOS ITENS'!$J269&amp;"-"&amp;'LISTA DOS ITENS'!$K269&amp;"-"&amp;'LISTA DOS ITENS'!$I269</f>
        <v>11549696-2101-0018-CONS/NAC-</v>
      </c>
      <c r="AA269" s="59" t="str">
        <f t="array" ref="AA269">INDEX('RESUMO - LOTES E VMA'!$M$3:$M$181,MATCH('LISTA DOS ITENS'!$D269,'RESUMO - LOTES E VMA'!$A$3:$A$181,0))</f>
        <v>Para Leilão</v>
      </c>
      <c r="AB269" s="60">
        <f t="array" ref="AB269">INDEX('RESUMO - LOTES E VMA'!$J$3:$J$181,MATCH('LISTA DOS ITENS'!$D269,'RESUMO - LOTES E VMA'!$A$3:$A$181,0))</f>
        <v>0.05589666319</v>
      </c>
      <c r="AC269" s="29" t="str">
        <f t="array" ref="AC269">INDEX('RESUMO - LOTES E VMA'!$L$3:$L$181,MATCH('LISTA DOS ITENS'!$D269,'RESUMO - LOTES E VMA'!$A$3:$A$181,0))</f>
        <v>1% do Valor de Comparação do VMA</v>
      </c>
      <c r="AD269" s="53" t="str">
        <f>VLOOKUP(Tabela1[[#This Row],[Índice]],[1]Planilha1!$A:$A,1,0)</f>
        <v>#ERROR!</v>
      </c>
    </row>
    <row r="270" ht="15.75" customHeight="1">
      <c r="A270" s="52">
        <v>242706.0</v>
      </c>
      <c r="B270" s="53" t="s">
        <v>70</v>
      </c>
      <c r="C270" s="53" t="s">
        <v>71</v>
      </c>
      <c r="D270" s="22">
        <v>206270.0</v>
      </c>
      <c r="E270" s="53" t="s">
        <v>98</v>
      </c>
      <c r="F270" s="54">
        <v>1.2090175E7</v>
      </c>
      <c r="G270" s="53" t="s">
        <v>313</v>
      </c>
      <c r="H270" s="55">
        <v>2101.0</v>
      </c>
      <c r="I270" s="55"/>
      <c r="J270" s="55" t="s">
        <v>100</v>
      </c>
      <c r="K270" s="53" t="s">
        <v>73</v>
      </c>
      <c r="L270" s="53"/>
      <c r="M270" s="53">
        <v>1.0</v>
      </c>
      <c r="N270" s="53" t="s">
        <v>52</v>
      </c>
      <c r="O270" s="25">
        <v>19048.65</v>
      </c>
      <c r="P270" s="25">
        <f>'LISTA DOS ITENS'!$O270*'LISTA DOS ITENS'!$M270</f>
        <v>19048.65</v>
      </c>
      <c r="Q270" s="25">
        <v>19048.65</v>
      </c>
      <c r="R270" s="25">
        <f>'LISTA DOS ITENS'!$Q270*'LISTA DOS ITENS'!$M270</f>
        <v>19048.65</v>
      </c>
      <c r="S270" s="56">
        <f>IF('LISTA DOS ITENS'!$P270&gt;'LISTA DOS ITENS'!$R270,'LISTA DOS ITENS'!$P270,'LISTA DOS ITENS'!$R270)</f>
        <v>19048.65</v>
      </c>
      <c r="T270" s="25">
        <v>1064.7561618920552</v>
      </c>
      <c r="U270" s="25">
        <f>'LISTA DOS ITENS'!$T270*'LISTA DOS ITENS'!$M270</f>
        <v>1064.756162</v>
      </c>
      <c r="V270" s="56">
        <f t="array" ref="V270">INDEX('RESUMO - LOTES E VMA'!$F$3:$F$181,MATCH('LISTA DOS ITENS'!$D270,'RESUMO - LOTES E VMA'!$A$3:$A$181,0))</f>
        <v>3156.371659</v>
      </c>
      <c r="W270" s="57">
        <f>'LISTA DOS ITENS'!$U270/'LISTA DOS ITENS'!$V270</f>
        <v>0.3373354842</v>
      </c>
      <c r="X270" s="53" t="s">
        <v>53</v>
      </c>
      <c r="Y270" s="53" t="s">
        <v>290</v>
      </c>
      <c r="Z270" s="58" t="str">
        <f>'LISTA DOS ITENS'!$F270&amp;"-"&amp;'LISTA DOS ITENS'!$H270&amp;"-"&amp;'LISTA DOS ITENS'!$J270&amp;"-"&amp;'LISTA DOS ITENS'!$K270&amp;"-"&amp;'LISTA DOS ITENS'!$I270</f>
        <v>12090175-2101-0018-CONS/NAC-</v>
      </c>
      <c r="AA270" s="59" t="str">
        <f t="array" ref="AA270">INDEX('RESUMO - LOTES E VMA'!$M$3:$M$181,MATCH('LISTA DOS ITENS'!$D270,'RESUMO - LOTES E VMA'!$A$3:$A$181,0))</f>
        <v>Para Leilão</v>
      </c>
      <c r="AB270" s="60">
        <f t="array" ref="AB270">INDEX('RESUMO - LOTES E VMA'!$J$3:$J$181,MATCH('LISTA DOS ITENS'!$D270,'RESUMO - LOTES E VMA'!$A$3:$A$181,0))</f>
        <v>0.05589666319</v>
      </c>
      <c r="AC270" s="29" t="str">
        <f t="array" ref="AC270">INDEX('RESUMO - LOTES E VMA'!$L$3:$L$181,MATCH('LISTA DOS ITENS'!$D270,'RESUMO - LOTES E VMA'!$A$3:$A$181,0))</f>
        <v>1% do Valor de Comparação do VMA</v>
      </c>
      <c r="AD270" s="53" t="str">
        <f>VLOOKUP(Tabela1[[#This Row],[Índice]],[1]Planilha1!$A:$A,1,0)</f>
        <v>#ERROR!</v>
      </c>
    </row>
    <row r="271" ht="15.75" customHeight="1">
      <c r="A271" s="52">
        <v>242707.0</v>
      </c>
      <c r="B271" s="53" t="s">
        <v>70</v>
      </c>
      <c r="C271" s="53" t="s">
        <v>71</v>
      </c>
      <c r="D271" s="22">
        <v>206270.0</v>
      </c>
      <c r="E271" s="53" t="s">
        <v>98</v>
      </c>
      <c r="F271" s="54">
        <v>1.2090304E7</v>
      </c>
      <c r="G271" s="53" t="s">
        <v>314</v>
      </c>
      <c r="H271" s="55">
        <v>2101.0</v>
      </c>
      <c r="I271" s="55"/>
      <c r="J271" s="55" t="s">
        <v>100</v>
      </c>
      <c r="K271" s="53" t="s">
        <v>73</v>
      </c>
      <c r="L271" s="53"/>
      <c r="M271" s="53">
        <v>1.0</v>
      </c>
      <c r="N271" s="53" t="s">
        <v>52</v>
      </c>
      <c r="O271" s="25">
        <v>22357.56</v>
      </c>
      <c r="P271" s="25">
        <f>'LISTA DOS ITENS'!$O271*'LISTA DOS ITENS'!$M271</f>
        <v>22357.56</v>
      </c>
      <c r="Q271" s="25">
        <v>22357.56</v>
      </c>
      <c r="R271" s="25">
        <f>'LISTA DOS ITENS'!$Q271*'LISTA DOS ITENS'!$M271</f>
        <v>22357.56</v>
      </c>
      <c r="S271" s="56">
        <f>IF('LISTA DOS ITENS'!$P271&gt;'LISTA DOS ITENS'!$R271,'LISTA DOS ITENS'!$P271,'LISTA DOS ITENS'!$R271)</f>
        <v>22357.56</v>
      </c>
      <c r="T271" s="25">
        <v>1249.7132224525799</v>
      </c>
      <c r="U271" s="25">
        <f>'LISTA DOS ITENS'!$T271*'LISTA DOS ITENS'!$M271</f>
        <v>1249.713222</v>
      </c>
      <c r="V271" s="56">
        <f t="array" ref="V271">INDEX('RESUMO - LOTES E VMA'!$F$3:$F$181,MATCH('LISTA DOS ITENS'!$D271,'RESUMO - LOTES E VMA'!$A$3:$A$181,0))</f>
        <v>3156.371659</v>
      </c>
      <c r="W271" s="57">
        <f>'LISTA DOS ITENS'!$U271/'LISTA DOS ITENS'!$V271</f>
        <v>0.3959334823</v>
      </c>
      <c r="X271" s="53" t="s">
        <v>53</v>
      </c>
      <c r="Y271" s="53" t="s">
        <v>290</v>
      </c>
      <c r="Z271" s="58" t="str">
        <f>'LISTA DOS ITENS'!$F271&amp;"-"&amp;'LISTA DOS ITENS'!$H271&amp;"-"&amp;'LISTA DOS ITENS'!$J271&amp;"-"&amp;'LISTA DOS ITENS'!$K271&amp;"-"&amp;'LISTA DOS ITENS'!$I271</f>
        <v>12090304-2101-0018-CONS/NAC-</v>
      </c>
      <c r="AA271" s="59" t="str">
        <f t="array" ref="AA271">INDEX('RESUMO - LOTES E VMA'!$M$3:$M$181,MATCH('LISTA DOS ITENS'!$D271,'RESUMO - LOTES E VMA'!$A$3:$A$181,0))</f>
        <v>Para Leilão</v>
      </c>
      <c r="AB271" s="60">
        <f t="array" ref="AB271">INDEX('RESUMO - LOTES E VMA'!$J$3:$J$181,MATCH('LISTA DOS ITENS'!$D271,'RESUMO - LOTES E VMA'!$A$3:$A$181,0))</f>
        <v>0.05589666319</v>
      </c>
      <c r="AC271" s="29" t="str">
        <f t="array" ref="AC271">INDEX('RESUMO - LOTES E VMA'!$L$3:$L$181,MATCH('LISTA DOS ITENS'!$D271,'RESUMO - LOTES E VMA'!$A$3:$A$181,0))</f>
        <v>1% do Valor de Comparação do VMA</v>
      </c>
      <c r="AD271" s="53" t="str">
        <f>VLOOKUP(Tabela1[[#This Row],[Índice]],[1]Planilha1!$A:$A,1,0)</f>
        <v>#ERROR!</v>
      </c>
    </row>
    <row r="272" ht="15.75" customHeight="1">
      <c r="A272" s="52">
        <v>242720.0</v>
      </c>
      <c r="B272" s="53" t="s">
        <v>70</v>
      </c>
      <c r="C272" s="53" t="s">
        <v>71</v>
      </c>
      <c r="D272" s="22">
        <v>206276.0</v>
      </c>
      <c r="E272" s="53" t="s">
        <v>63</v>
      </c>
      <c r="F272" s="54">
        <v>1.1173168E7</v>
      </c>
      <c r="G272" s="53" t="s">
        <v>315</v>
      </c>
      <c r="H272" s="55">
        <v>2101.0</v>
      </c>
      <c r="I272" s="55"/>
      <c r="J272" s="55" t="s">
        <v>68</v>
      </c>
      <c r="K272" s="53" t="s">
        <v>73</v>
      </c>
      <c r="L272" s="53"/>
      <c r="M272" s="53">
        <v>44.0</v>
      </c>
      <c r="N272" s="53" t="s">
        <v>52</v>
      </c>
      <c r="O272" s="25">
        <v>34.9</v>
      </c>
      <c r="P272" s="25">
        <f>'LISTA DOS ITENS'!$O272*'LISTA DOS ITENS'!$M272</f>
        <v>1535.6</v>
      </c>
      <c r="Q272" s="25">
        <v>196.0</v>
      </c>
      <c r="R272" s="25">
        <f>'LISTA DOS ITENS'!$Q272*'LISTA DOS ITENS'!$M272</f>
        <v>8624</v>
      </c>
      <c r="S272" s="56">
        <f>IF('LISTA DOS ITENS'!$P272&gt;'LISTA DOS ITENS'!$R272,'LISTA DOS ITENS'!$P272,'LISTA DOS ITENS'!$R272)</f>
        <v>8624</v>
      </c>
      <c r="T272" s="25">
        <v>79.968</v>
      </c>
      <c r="U272" s="25">
        <f>'LISTA DOS ITENS'!$T272*'LISTA DOS ITENS'!$M272</f>
        <v>3518.592</v>
      </c>
      <c r="V272" s="56">
        <f t="array" ref="V272">INDEX('RESUMO - LOTES E VMA'!$F$3:$F$181,MATCH('LISTA DOS ITENS'!$D272,'RESUMO - LOTES E VMA'!$A$3:$A$181,0))</f>
        <v>14474.208</v>
      </c>
      <c r="W272" s="57">
        <f>'LISTA DOS ITENS'!$U272/'LISTA DOS ITENS'!$V272</f>
        <v>0.2430939227</v>
      </c>
      <c r="X272" s="53" t="s">
        <v>53</v>
      </c>
      <c r="Y272" s="53" t="s">
        <v>290</v>
      </c>
      <c r="Z272" s="58" t="str">
        <f>'LISTA DOS ITENS'!$F272&amp;"-"&amp;'LISTA DOS ITENS'!$H272&amp;"-"&amp;'LISTA DOS ITENS'!$J272&amp;"-"&amp;'LISTA DOS ITENS'!$K272&amp;"-"&amp;'LISTA DOS ITENS'!$I272</f>
        <v>11173168-2101-0003-CONS/NAC-</v>
      </c>
      <c r="AA272" s="59" t="str">
        <f t="array" ref="AA272">INDEX('RESUMO - LOTES E VMA'!$M$3:$M$181,MATCH('LISTA DOS ITENS'!$D272,'RESUMO - LOTES E VMA'!$A$3:$A$181,0))</f>
        <v>Para Leilão</v>
      </c>
      <c r="AB272" s="60">
        <f t="array" ref="AB272">INDEX('RESUMO - LOTES E VMA'!$J$3:$J$181,MATCH('LISTA DOS ITENS'!$D272,'RESUMO - LOTES E VMA'!$A$3:$A$181,0))</f>
        <v>0.408</v>
      </c>
      <c r="AC272" s="29" t="str">
        <f t="array" ref="AC272">INDEX('RESUMO - LOTES E VMA'!$L$3:$L$181,MATCH('LISTA DOS ITENS'!$D272,'RESUMO - LOTES E VMA'!$A$3:$A$181,0))</f>
        <v>5% do Valor de Comparação do VMA</v>
      </c>
      <c r="AD272" s="53" t="str">
        <f>VLOOKUP(Tabela1[[#This Row],[Índice]],[1]Planilha1!$A:$A,1,0)</f>
        <v>#ERROR!</v>
      </c>
    </row>
    <row r="273" ht="15.75" customHeight="1">
      <c r="A273" s="52">
        <v>242721.0</v>
      </c>
      <c r="B273" s="53" t="s">
        <v>70</v>
      </c>
      <c r="C273" s="53" t="s">
        <v>71</v>
      </c>
      <c r="D273" s="22">
        <v>206276.0</v>
      </c>
      <c r="E273" s="53" t="s">
        <v>63</v>
      </c>
      <c r="F273" s="54">
        <v>1.1173168E7</v>
      </c>
      <c r="G273" s="53" t="s">
        <v>315</v>
      </c>
      <c r="H273" s="55">
        <v>2201.0</v>
      </c>
      <c r="I273" s="55"/>
      <c r="J273" s="55" t="s">
        <v>68</v>
      </c>
      <c r="K273" s="53" t="s">
        <v>73</v>
      </c>
      <c r="L273" s="53"/>
      <c r="M273" s="53">
        <v>2.0</v>
      </c>
      <c r="N273" s="53" t="s">
        <v>52</v>
      </c>
      <c r="O273" s="25">
        <v>196.0</v>
      </c>
      <c r="P273" s="25">
        <f>'LISTA DOS ITENS'!$O273*'LISTA DOS ITENS'!$M273</f>
        <v>392</v>
      </c>
      <c r="Q273" s="25">
        <v>196.0</v>
      </c>
      <c r="R273" s="25">
        <f>'LISTA DOS ITENS'!$Q273*'LISTA DOS ITENS'!$M273</f>
        <v>392</v>
      </c>
      <c r="S273" s="56">
        <f>IF('LISTA DOS ITENS'!$P273&gt;'LISTA DOS ITENS'!$R273,'LISTA DOS ITENS'!$P273,'LISTA DOS ITENS'!$R273)</f>
        <v>392</v>
      </c>
      <c r="T273" s="25">
        <v>79.968</v>
      </c>
      <c r="U273" s="25">
        <f>'LISTA DOS ITENS'!$T273*'LISTA DOS ITENS'!$M273</f>
        <v>159.936</v>
      </c>
      <c r="V273" s="56">
        <f t="array" ref="V273">INDEX('RESUMO - LOTES E VMA'!$F$3:$F$181,MATCH('LISTA DOS ITENS'!$D273,'RESUMO - LOTES E VMA'!$A$3:$A$181,0))</f>
        <v>14474.208</v>
      </c>
      <c r="W273" s="57">
        <f>'LISTA DOS ITENS'!$U273/'LISTA DOS ITENS'!$V273</f>
        <v>0.01104972376</v>
      </c>
      <c r="X273" s="53" t="s">
        <v>53</v>
      </c>
      <c r="Y273" s="53" t="s">
        <v>290</v>
      </c>
      <c r="Z273" s="58" t="str">
        <f>'LISTA DOS ITENS'!$F273&amp;"-"&amp;'LISTA DOS ITENS'!$H273&amp;"-"&amp;'LISTA DOS ITENS'!$J273&amp;"-"&amp;'LISTA DOS ITENS'!$K273&amp;"-"&amp;'LISTA DOS ITENS'!$I273</f>
        <v>11173168-2201-0003-CONS/NAC-</v>
      </c>
      <c r="AA273" s="59" t="str">
        <f t="array" ref="AA273">INDEX('RESUMO - LOTES E VMA'!$M$3:$M$181,MATCH('LISTA DOS ITENS'!$D273,'RESUMO - LOTES E VMA'!$A$3:$A$181,0))</f>
        <v>Para Leilão</v>
      </c>
      <c r="AB273" s="60">
        <f t="array" ref="AB273">INDEX('RESUMO - LOTES E VMA'!$J$3:$J$181,MATCH('LISTA DOS ITENS'!$D273,'RESUMO - LOTES E VMA'!$A$3:$A$181,0))</f>
        <v>0.408</v>
      </c>
      <c r="AC273" s="29" t="str">
        <f t="array" ref="AC273">INDEX('RESUMO - LOTES E VMA'!$L$3:$L$181,MATCH('LISTA DOS ITENS'!$D273,'RESUMO - LOTES E VMA'!$A$3:$A$181,0))</f>
        <v>5% do Valor de Comparação do VMA</v>
      </c>
      <c r="AD273" s="53" t="str">
        <f>VLOOKUP(Tabela1[[#This Row],[Índice]],[1]Planilha1!$A:$A,1,0)</f>
        <v>#ERROR!</v>
      </c>
    </row>
    <row r="274" ht="15.75" customHeight="1">
      <c r="A274" s="52">
        <v>242722.0</v>
      </c>
      <c r="B274" s="53" t="s">
        <v>70</v>
      </c>
      <c r="C274" s="53" t="s">
        <v>71</v>
      </c>
      <c r="D274" s="22">
        <v>206276.0</v>
      </c>
      <c r="E274" s="53" t="s">
        <v>63</v>
      </c>
      <c r="F274" s="54">
        <v>1.1173168E7</v>
      </c>
      <c r="G274" s="53" t="s">
        <v>315</v>
      </c>
      <c r="H274" s="55">
        <v>2101.0</v>
      </c>
      <c r="I274" s="55"/>
      <c r="J274" s="55" t="s">
        <v>69</v>
      </c>
      <c r="K274" s="53" t="s">
        <v>73</v>
      </c>
      <c r="L274" s="53"/>
      <c r="M274" s="53">
        <v>135.0</v>
      </c>
      <c r="N274" s="53" t="s">
        <v>52</v>
      </c>
      <c r="O274" s="25">
        <v>34.9</v>
      </c>
      <c r="P274" s="25">
        <f>'LISTA DOS ITENS'!$O274*'LISTA DOS ITENS'!$M274</f>
        <v>4711.5</v>
      </c>
      <c r="Q274" s="25">
        <v>196.0</v>
      </c>
      <c r="R274" s="25">
        <f>'LISTA DOS ITENS'!$Q274*'LISTA DOS ITENS'!$M274</f>
        <v>26460</v>
      </c>
      <c r="S274" s="56">
        <f>IF('LISTA DOS ITENS'!$P274&gt;'LISTA DOS ITENS'!$R274,'LISTA DOS ITENS'!$P274,'LISTA DOS ITENS'!$R274)</f>
        <v>26460</v>
      </c>
      <c r="T274" s="25">
        <v>79.968</v>
      </c>
      <c r="U274" s="25">
        <f>'LISTA DOS ITENS'!$T274*'LISTA DOS ITENS'!$M274</f>
        <v>10795.68</v>
      </c>
      <c r="V274" s="56">
        <f t="array" ref="V274">INDEX('RESUMO - LOTES E VMA'!$F$3:$F$181,MATCH('LISTA DOS ITENS'!$D274,'RESUMO - LOTES E VMA'!$A$3:$A$181,0))</f>
        <v>14474.208</v>
      </c>
      <c r="W274" s="57">
        <f>'LISTA DOS ITENS'!$U274/'LISTA DOS ITENS'!$V274</f>
        <v>0.7458563536</v>
      </c>
      <c r="X274" s="53" t="s">
        <v>53</v>
      </c>
      <c r="Y274" s="53" t="s">
        <v>290</v>
      </c>
      <c r="Z274" s="58" t="str">
        <f>'LISTA DOS ITENS'!$F274&amp;"-"&amp;'LISTA DOS ITENS'!$H274&amp;"-"&amp;'LISTA DOS ITENS'!$J274&amp;"-"&amp;'LISTA DOS ITENS'!$K274&amp;"-"&amp;'LISTA DOS ITENS'!$I274</f>
        <v>11173168-2101-0903-CONS/NAC-</v>
      </c>
      <c r="AA274" s="59" t="str">
        <f t="array" ref="AA274">INDEX('RESUMO - LOTES E VMA'!$M$3:$M$181,MATCH('LISTA DOS ITENS'!$D274,'RESUMO - LOTES E VMA'!$A$3:$A$181,0))</f>
        <v>Para Leilão</v>
      </c>
      <c r="AB274" s="60">
        <f t="array" ref="AB274">INDEX('RESUMO - LOTES E VMA'!$J$3:$J$181,MATCH('LISTA DOS ITENS'!$D274,'RESUMO - LOTES E VMA'!$A$3:$A$181,0))</f>
        <v>0.408</v>
      </c>
      <c r="AC274" s="29" t="str">
        <f t="array" ref="AC274">INDEX('RESUMO - LOTES E VMA'!$L$3:$L$181,MATCH('LISTA DOS ITENS'!$D274,'RESUMO - LOTES E VMA'!$A$3:$A$181,0))</f>
        <v>5% do Valor de Comparação do VMA</v>
      </c>
      <c r="AD274" s="53" t="str">
        <f>VLOOKUP(Tabela1[[#This Row],[Índice]],[1]Planilha1!$A:$A,1,0)</f>
        <v>#ERROR!</v>
      </c>
    </row>
    <row r="275" ht="15.75" customHeight="1">
      <c r="A275" s="52">
        <v>242725.0</v>
      </c>
      <c r="B275" s="53" t="s">
        <v>70</v>
      </c>
      <c r="C275" s="53" t="s">
        <v>71</v>
      </c>
      <c r="D275" s="22">
        <v>206279.0</v>
      </c>
      <c r="E275" s="53" t="s">
        <v>63</v>
      </c>
      <c r="F275" s="54">
        <v>1.0766173E7</v>
      </c>
      <c r="G275" s="53" t="s">
        <v>316</v>
      </c>
      <c r="H275" s="55">
        <v>2101.0</v>
      </c>
      <c r="I275" s="55"/>
      <c r="J275" s="55" t="s">
        <v>68</v>
      </c>
      <c r="K275" s="53" t="s">
        <v>73</v>
      </c>
      <c r="L275" s="53"/>
      <c r="M275" s="53">
        <v>9.0</v>
      </c>
      <c r="N275" s="53" t="s">
        <v>52</v>
      </c>
      <c r="O275" s="25">
        <v>914.7636363636362</v>
      </c>
      <c r="P275" s="25">
        <f>'LISTA DOS ITENS'!$O275*'LISTA DOS ITENS'!$M275</f>
        <v>8232.872727</v>
      </c>
      <c r="Q275" s="25">
        <v>914.76</v>
      </c>
      <c r="R275" s="25">
        <f>'LISTA DOS ITENS'!$Q275*'LISTA DOS ITENS'!$M275</f>
        <v>8232.84</v>
      </c>
      <c r="S275" s="56">
        <f>IF('LISTA DOS ITENS'!$P275&gt;'LISTA DOS ITENS'!$R275,'LISTA DOS ITENS'!$P275,'LISTA DOS ITENS'!$R275)</f>
        <v>8232.872727</v>
      </c>
      <c r="T275" s="25">
        <v>52.14132</v>
      </c>
      <c r="U275" s="25">
        <f>'LISTA DOS ITENS'!$T275*'LISTA DOS ITENS'!$M275</f>
        <v>469.27188</v>
      </c>
      <c r="V275" s="56">
        <f t="array" ref="V275">INDEX('RESUMO - LOTES E VMA'!$F$3:$F$181,MATCH('LISTA DOS ITENS'!$D275,'RESUMO - LOTES E VMA'!$A$3:$A$181,0))</f>
        <v>3107.40459</v>
      </c>
      <c r="W275" s="57">
        <f>'LISTA DOS ITENS'!$U275/'LISTA DOS ITENS'!$V275</f>
        <v>0.1510173093</v>
      </c>
      <c r="X275" s="53" t="s">
        <v>53</v>
      </c>
      <c r="Y275" s="53" t="s">
        <v>290</v>
      </c>
      <c r="Z275" s="58" t="str">
        <f>'LISTA DOS ITENS'!$F275&amp;"-"&amp;'LISTA DOS ITENS'!$H275&amp;"-"&amp;'LISTA DOS ITENS'!$J275&amp;"-"&amp;'LISTA DOS ITENS'!$K275&amp;"-"&amp;'LISTA DOS ITENS'!$I275</f>
        <v>10766173-2101-0003-CONS/NAC-</v>
      </c>
      <c r="AA275" s="59" t="str">
        <f t="array" ref="AA275">INDEX('RESUMO - LOTES E VMA'!$M$3:$M$181,MATCH('LISTA DOS ITENS'!$D275,'RESUMO - LOTES E VMA'!$A$3:$A$181,0))</f>
        <v>Para Leilão</v>
      </c>
      <c r="AB275" s="60">
        <f t="array" ref="AB275">INDEX('RESUMO - LOTES E VMA'!$J$3:$J$181,MATCH('LISTA DOS ITENS'!$D275,'RESUMO - LOTES E VMA'!$A$3:$A$181,0))</f>
        <v>0.05699995533</v>
      </c>
      <c r="AC275" s="29" t="str">
        <f t="array" ref="AC275">INDEX('RESUMO - LOTES E VMA'!$L$3:$L$181,MATCH('LISTA DOS ITENS'!$D275,'RESUMO - LOTES E VMA'!$A$3:$A$181,0))</f>
        <v>1% do Valor de Comparação do VMA</v>
      </c>
      <c r="AD275" s="53" t="str">
        <f>VLOOKUP(Tabela1[[#This Row],[Índice]],[1]Planilha1!$A:$A,1,0)</f>
        <v>#ERROR!</v>
      </c>
    </row>
    <row r="276" ht="15.75" customHeight="1">
      <c r="A276" s="52">
        <v>242726.0</v>
      </c>
      <c r="B276" s="53" t="s">
        <v>70</v>
      </c>
      <c r="C276" s="53" t="s">
        <v>71</v>
      </c>
      <c r="D276" s="22">
        <v>206279.0</v>
      </c>
      <c r="E276" s="53" t="s">
        <v>63</v>
      </c>
      <c r="F276" s="54">
        <v>1.1049427E7</v>
      </c>
      <c r="G276" s="53" t="s">
        <v>316</v>
      </c>
      <c r="H276" s="55">
        <v>2101.0</v>
      </c>
      <c r="I276" s="55"/>
      <c r="J276" s="55" t="s">
        <v>69</v>
      </c>
      <c r="K276" s="53" t="s">
        <v>160</v>
      </c>
      <c r="L276" s="53"/>
      <c r="M276" s="53">
        <v>4.0</v>
      </c>
      <c r="N276" s="53" t="s">
        <v>52</v>
      </c>
      <c r="O276" s="25">
        <v>73.4225</v>
      </c>
      <c r="P276" s="25">
        <f>'LISTA DOS ITENS'!$O276*'LISTA DOS ITENS'!$M276</f>
        <v>293.69</v>
      </c>
      <c r="Q276" s="25">
        <v>73.42</v>
      </c>
      <c r="R276" s="25">
        <f>'LISTA DOS ITENS'!$Q276*'LISTA DOS ITENS'!$M276</f>
        <v>293.68</v>
      </c>
      <c r="S276" s="56">
        <f>IF('LISTA DOS ITENS'!$P276&gt;'LISTA DOS ITENS'!$R276,'LISTA DOS ITENS'!$P276,'LISTA DOS ITENS'!$R276)</f>
        <v>293.69</v>
      </c>
      <c r="T276" s="25">
        <v>4.18494</v>
      </c>
      <c r="U276" s="25">
        <f>'LISTA DOS ITENS'!$T276*'LISTA DOS ITENS'!$M276</f>
        <v>16.73976</v>
      </c>
      <c r="V276" s="56">
        <f t="array" ref="V276">INDEX('RESUMO - LOTES E VMA'!$F$3:$F$181,MATCH('LISTA DOS ITENS'!$D276,'RESUMO - LOTES E VMA'!$A$3:$A$181,0))</f>
        <v>3107.40459</v>
      </c>
      <c r="W276" s="57">
        <f>'LISTA DOS ITENS'!$U276/'LISTA DOS ITENS'!$V276</f>
        <v>0.005387055182</v>
      </c>
      <c r="X276" s="53" t="s">
        <v>53</v>
      </c>
      <c r="Y276" s="53" t="s">
        <v>290</v>
      </c>
      <c r="Z276" s="58" t="str">
        <f>'LISTA DOS ITENS'!$F276&amp;"-"&amp;'LISTA DOS ITENS'!$H276&amp;"-"&amp;'LISTA DOS ITENS'!$J276&amp;"-"&amp;'LISTA DOS ITENS'!$K276&amp;"-"&amp;'LISTA DOS ITENS'!$I276</f>
        <v>11049427-2101-0903-CONS/IMP-</v>
      </c>
      <c r="AA276" s="59" t="str">
        <f t="array" ref="AA276">INDEX('RESUMO - LOTES E VMA'!$M$3:$M$181,MATCH('LISTA DOS ITENS'!$D276,'RESUMO - LOTES E VMA'!$A$3:$A$181,0))</f>
        <v>Para Leilão</v>
      </c>
      <c r="AB276" s="60">
        <f t="array" ref="AB276">INDEX('RESUMO - LOTES E VMA'!$J$3:$J$181,MATCH('LISTA DOS ITENS'!$D276,'RESUMO - LOTES E VMA'!$A$3:$A$181,0))</f>
        <v>0.05699995533</v>
      </c>
      <c r="AC276" s="29" t="str">
        <f t="array" ref="AC276">INDEX('RESUMO - LOTES E VMA'!$L$3:$L$181,MATCH('LISTA DOS ITENS'!$D276,'RESUMO - LOTES E VMA'!$A$3:$A$181,0))</f>
        <v>1% do Valor de Comparação do VMA</v>
      </c>
      <c r="AD276" s="53" t="str">
        <f>VLOOKUP(Tabela1[[#This Row],[Índice]],[1]Planilha1!$A:$A,1,0)</f>
        <v>#ERROR!</v>
      </c>
    </row>
    <row r="277" ht="15.75" customHeight="1">
      <c r="A277" s="52">
        <v>242727.0</v>
      </c>
      <c r="B277" s="53" t="s">
        <v>70</v>
      </c>
      <c r="C277" s="53" t="s">
        <v>71</v>
      </c>
      <c r="D277" s="22">
        <v>206279.0</v>
      </c>
      <c r="E277" s="53" t="s">
        <v>63</v>
      </c>
      <c r="F277" s="54">
        <v>1.1049427E7</v>
      </c>
      <c r="G277" s="53" t="s">
        <v>316</v>
      </c>
      <c r="H277" s="55">
        <v>2101.0</v>
      </c>
      <c r="I277" s="55"/>
      <c r="J277" s="55" t="s">
        <v>69</v>
      </c>
      <c r="K277" s="53" t="s">
        <v>73</v>
      </c>
      <c r="L277" s="53"/>
      <c r="M277" s="53">
        <v>10.0</v>
      </c>
      <c r="N277" s="53" t="s">
        <v>52</v>
      </c>
      <c r="O277" s="25">
        <v>30.044999999999998</v>
      </c>
      <c r="P277" s="25">
        <f>'LISTA DOS ITENS'!$O277*'LISTA DOS ITENS'!$M277</f>
        <v>300.45</v>
      </c>
      <c r="Q277" s="25">
        <v>73.42</v>
      </c>
      <c r="R277" s="25">
        <f>'LISTA DOS ITENS'!$Q277*'LISTA DOS ITENS'!$M277</f>
        <v>734.2</v>
      </c>
      <c r="S277" s="56">
        <f>IF('LISTA DOS ITENS'!$P277&gt;'LISTA DOS ITENS'!$R277,'LISTA DOS ITENS'!$P277,'LISTA DOS ITENS'!$R277)</f>
        <v>734.2</v>
      </c>
      <c r="T277" s="25">
        <v>4.18494</v>
      </c>
      <c r="U277" s="25">
        <f>'LISTA DOS ITENS'!$T277*'LISTA DOS ITENS'!$M277</f>
        <v>41.8494</v>
      </c>
      <c r="V277" s="56">
        <f t="array" ref="V277">INDEX('RESUMO - LOTES E VMA'!$F$3:$F$181,MATCH('LISTA DOS ITENS'!$D277,'RESUMO - LOTES E VMA'!$A$3:$A$181,0))</f>
        <v>3107.40459</v>
      </c>
      <c r="W277" s="57">
        <f>'LISTA DOS ITENS'!$U277/'LISTA DOS ITENS'!$V277</f>
        <v>0.01346763796</v>
      </c>
      <c r="X277" s="53" t="s">
        <v>53</v>
      </c>
      <c r="Y277" s="53" t="s">
        <v>290</v>
      </c>
      <c r="Z277" s="58" t="str">
        <f>'LISTA DOS ITENS'!$F277&amp;"-"&amp;'LISTA DOS ITENS'!$H277&amp;"-"&amp;'LISTA DOS ITENS'!$J277&amp;"-"&amp;'LISTA DOS ITENS'!$K277&amp;"-"&amp;'LISTA DOS ITENS'!$I277</f>
        <v>11049427-2101-0903-CONS/NAC-</v>
      </c>
      <c r="AA277" s="59" t="str">
        <f t="array" ref="AA277">INDEX('RESUMO - LOTES E VMA'!$M$3:$M$181,MATCH('LISTA DOS ITENS'!$D277,'RESUMO - LOTES E VMA'!$A$3:$A$181,0))</f>
        <v>Para Leilão</v>
      </c>
      <c r="AB277" s="60">
        <f t="array" ref="AB277">INDEX('RESUMO - LOTES E VMA'!$J$3:$J$181,MATCH('LISTA DOS ITENS'!$D277,'RESUMO - LOTES E VMA'!$A$3:$A$181,0))</f>
        <v>0.05699995533</v>
      </c>
      <c r="AC277" s="29" t="str">
        <f t="array" ref="AC277">INDEX('RESUMO - LOTES E VMA'!$L$3:$L$181,MATCH('LISTA DOS ITENS'!$D277,'RESUMO - LOTES E VMA'!$A$3:$A$181,0))</f>
        <v>1% do Valor de Comparação do VMA</v>
      </c>
      <c r="AD277" s="53" t="str">
        <f>VLOOKUP(Tabela1[[#This Row],[Índice]],[1]Planilha1!$A:$A,1,0)</f>
        <v>#ERROR!</v>
      </c>
    </row>
    <row r="278" ht="15.75" customHeight="1">
      <c r="A278" s="52">
        <v>242728.0</v>
      </c>
      <c r="B278" s="53" t="s">
        <v>70</v>
      </c>
      <c r="C278" s="53" t="s">
        <v>71</v>
      </c>
      <c r="D278" s="22">
        <v>206279.0</v>
      </c>
      <c r="E278" s="53" t="s">
        <v>63</v>
      </c>
      <c r="F278" s="54">
        <v>1.0707645E7</v>
      </c>
      <c r="G278" s="53" t="s">
        <v>317</v>
      </c>
      <c r="H278" s="55">
        <v>2170.0</v>
      </c>
      <c r="I278" s="55"/>
      <c r="J278" s="55" t="s">
        <v>69</v>
      </c>
      <c r="K278" s="53" t="s">
        <v>73</v>
      </c>
      <c r="L278" s="53"/>
      <c r="M278" s="53">
        <v>1.0</v>
      </c>
      <c r="N278" s="53" t="s">
        <v>52</v>
      </c>
      <c r="O278" s="25">
        <v>4459.7</v>
      </c>
      <c r="P278" s="25">
        <f>'LISTA DOS ITENS'!$O278*'LISTA DOS ITENS'!$M278</f>
        <v>4459.7</v>
      </c>
      <c r="Q278" s="25">
        <v>4858.45</v>
      </c>
      <c r="R278" s="25">
        <f>'LISTA DOS ITENS'!$Q278*'LISTA DOS ITENS'!$M278</f>
        <v>4858.45</v>
      </c>
      <c r="S278" s="56">
        <f>IF('LISTA DOS ITENS'!$P278&gt;'LISTA DOS ITENS'!$R278,'LISTA DOS ITENS'!$P278,'LISTA DOS ITENS'!$R278)</f>
        <v>4858.45</v>
      </c>
      <c r="T278" s="25">
        <v>276.93165</v>
      </c>
      <c r="U278" s="25">
        <f>'LISTA DOS ITENS'!$T278*'LISTA DOS ITENS'!$M278</f>
        <v>276.93165</v>
      </c>
      <c r="V278" s="56">
        <f t="array" ref="V278">INDEX('RESUMO - LOTES E VMA'!$F$3:$F$181,MATCH('LISTA DOS ITENS'!$D278,'RESUMO - LOTES E VMA'!$A$3:$A$181,0))</f>
        <v>3107.40459</v>
      </c>
      <c r="W278" s="57">
        <f>'LISTA DOS ITENS'!$U278/'LISTA DOS ITENS'!$V278</f>
        <v>0.08911992049</v>
      </c>
      <c r="X278" s="53" t="s">
        <v>53</v>
      </c>
      <c r="Y278" s="53" t="s">
        <v>290</v>
      </c>
      <c r="Z278" s="58" t="str">
        <f>'LISTA DOS ITENS'!$F278&amp;"-"&amp;'LISTA DOS ITENS'!$H278&amp;"-"&amp;'LISTA DOS ITENS'!$J278&amp;"-"&amp;'LISTA DOS ITENS'!$K278&amp;"-"&amp;'LISTA DOS ITENS'!$I278</f>
        <v>10707645-2170-0903-CONS/NAC-</v>
      </c>
      <c r="AA278" s="59" t="str">
        <f t="array" ref="AA278">INDEX('RESUMO - LOTES E VMA'!$M$3:$M$181,MATCH('LISTA DOS ITENS'!$D278,'RESUMO - LOTES E VMA'!$A$3:$A$181,0))</f>
        <v>Para Leilão</v>
      </c>
      <c r="AB278" s="60">
        <f t="array" ref="AB278">INDEX('RESUMO - LOTES E VMA'!$J$3:$J$181,MATCH('LISTA DOS ITENS'!$D278,'RESUMO - LOTES E VMA'!$A$3:$A$181,0))</f>
        <v>0.05699995533</v>
      </c>
      <c r="AC278" s="29" t="str">
        <f t="array" ref="AC278">INDEX('RESUMO - LOTES E VMA'!$L$3:$L$181,MATCH('LISTA DOS ITENS'!$D278,'RESUMO - LOTES E VMA'!$A$3:$A$181,0))</f>
        <v>1% do Valor de Comparação do VMA</v>
      </c>
      <c r="AD278" s="53" t="str">
        <f>VLOOKUP(Tabela1[[#This Row],[Índice]],[1]Planilha1!$A:$A,1,0)</f>
        <v>#ERROR!</v>
      </c>
    </row>
    <row r="279" ht="15.75" customHeight="1">
      <c r="A279" s="52">
        <v>242729.0</v>
      </c>
      <c r="B279" s="53" t="s">
        <v>70</v>
      </c>
      <c r="C279" s="53" t="s">
        <v>71</v>
      </c>
      <c r="D279" s="22">
        <v>206279.0</v>
      </c>
      <c r="E279" s="53" t="s">
        <v>63</v>
      </c>
      <c r="F279" s="54">
        <v>1.1135458E7</v>
      </c>
      <c r="G279" s="53" t="s">
        <v>318</v>
      </c>
      <c r="H279" s="55">
        <v>2201.0</v>
      </c>
      <c r="I279" s="55"/>
      <c r="J279" s="55" t="s">
        <v>69</v>
      </c>
      <c r="K279" s="53" t="s">
        <v>117</v>
      </c>
      <c r="L279" s="53"/>
      <c r="M279" s="53">
        <v>1.0</v>
      </c>
      <c r="N279" s="53" t="s">
        <v>52</v>
      </c>
      <c r="O279" s="25">
        <v>884.14</v>
      </c>
      <c r="P279" s="25">
        <f>'LISTA DOS ITENS'!$O279*'LISTA DOS ITENS'!$M279</f>
        <v>884.14</v>
      </c>
      <c r="Q279" s="25">
        <v>884.14</v>
      </c>
      <c r="R279" s="25">
        <f>'LISTA DOS ITENS'!$Q279*'LISTA DOS ITENS'!$M279</f>
        <v>884.14</v>
      </c>
      <c r="S279" s="56">
        <f>IF('LISTA DOS ITENS'!$P279&gt;'LISTA DOS ITENS'!$R279,'LISTA DOS ITENS'!$P279,'LISTA DOS ITENS'!$R279)</f>
        <v>884.14</v>
      </c>
      <c r="T279" s="25">
        <v>50.39598</v>
      </c>
      <c r="U279" s="25">
        <f>'LISTA DOS ITENS'!$T279*'LISTA DOS ITENS'!$M279</f>
        <v>50.39598</v>
      </c>
      <c r="V279" s="56">
        <f t="array" ref="V279">INDEX('RESUMO - LOTES E VMA'!$F$3:$F$181,MATCH('LISTA DOS ITENS'!$D279,'RESUMO - LOTES E VMA'!$A$3:$A$181,0))</f>
        <v>3107.40459</v>
      </c>
      <c r="W279" s="57">
        <f>'LISTA DOS ITENS'!$U279/'LISTA DOS ITENS'!$V279</f>
        <v>0.01621802972</v>
      </c>
      <c r="X279" s="53" t="s">
        <v>53</v>
      </c>
      <c r="Y279" s="53" t="s">
        <v>290</v>
      </c>
      <c r="Z279" s="58" t="str">
        <f>'LISTA DOS ITENS'!$F279&amp;"-"&amp;'LISTA DOS ITENS'!$H279&amp;"-"&amp;'LISTA DOS ITENS'!$J279&amp;"-"&amp;'LISTA DOS ITENS'!$K279&amp;"-"&amp;'LISTA DOS ITENS'!$I279</f>
        <v>11135458-2201-0903-CONS/IAMN-</v>
      </c>
      <c r="AA279" s="59" t="str">
        <f t="array" ref="AA279">INDEX('RESUMO - LOTES E VMA'!$M$3:$M$181,MATCH('LISTA DOS ITENS'!$D279,'RESUMO - LOTES E VMA'!$A$3:$A$181,0))</f>
        <v>Para Leilão</v>
      </c>
      <c r="AB279" s="60">
        <f t="array" ref="AB279">INDEX('RESUMO - LOTES E VMA'!$J$3:$J$181,MATCH('LISTA DOS ITENS'!$D279,'RESUMO - LOTES E VMA'!$A$3:$A$181,0))</f>
        <v>0.05699995533</v>
      </c>
      <c r="AC279" s="29" t="str">
        <f t="array" ref="AC279">INDEX('RESUMO - LOTES E VMA'!$L$3:$L$181,MATCH('LISTA DOS ITENS'!$D279,'RESUMO - LOTES E VMA'!$A$3:$A$181,0))</f>
        <v>1% do Valor de Comparação do VMA</v>
      </c>
      <c r="AD279" s="53" t="str">
        <f>VLOOKUP(Tabela1[[#This Row],[Índice]],[1]Planilha1!$A:$A,1,0)</f>
        <v>#ERROR!</v>
      </c>
    </row>
    <row r="280" ht="15.75" customHeight="1">
      <c r="A280" s="52">
        <v>242730.0</v>
      </c>
      <c r="B280" s="53" t="s">
        <v>70</v>
      </c>
      <c r="C280" s="53" t="s">
        <v>71</v>
      </c>
      <c r="D280" s="22">
        <v>206279.0</v>
      </c>
      <c r="E280" s="53" t="s">
        <v>63</v>
      </c>
      <c r="F280" s="54">
        <v>1.0698891E7</v>
      </c>
      <c r="G280" s="53" t="s">
        <v>316</v>
      </c>
      <c r="H280" s="55">
        <v>2101.0</v>
      </c>
      <c r="I280" s="55"/>
      <c r="J280" s="55" t="s">
        <v>319</v>
      </c>
      <c r="K280" s="53" t="s">
        <v>73</v>
      </c>
      <c r="L280" s="53"/>
      <c r="M280" s="53">
        <v>144.0</v>
      </c>
      <c r="N280" s="53" t="s">
        <v>52</v>
      </c>
      <c r="O280" s="25">
        <v>62.29</v>
      </c>
      <c r="P280" s="25">
        <f>'LISTA DOS ITENS'!$O280*'LISTA DOS ITENS'!$M280</f>
        <v>8969.76</v>
      </c>
      <c r="Q280" s="25">
        <v>260.0</v>
      </c>
      <c r="R280" s="25">
        <f>'LISTA DOS ITENS'!$Q280*'LISTA DOS ITENS'!$M280</f>
        <v>37440</v>
      </c>
      <c r="S280" s="56">
        <f>IF('LISTA DOS ITENS'!$P280&gt;'LISTA DOS ITENS'!$R280,'LISTA DOS ITENS'!$P280,'LISTA DOS ITENS'!$R280)</f>
        <v>37440</v>
      </c>
      <c r="T280" s="25">
        <v>14.82</v>
      </c>
      <c r="U280" s="25">
        <f>'LISTA DOS ITENS'!$T280*'LISTA DOS ITENS'!$M280</f>
        <v>2134.08</v>
      </c>
      <c r="V280" s="56">
        <f t="array" ref="V280">INDEX('RESUMO - LOTES E VMA'!$F$3:$F$181,MATCH('LISTA DOS ITENS'!$D280,'RESUMO - LOTES E VMA'!$A$3:$A$181,0))</f>
        <v>3107.40459</v>
      </c>
      <c r="W280" s="57">
        <f>'LISTA DOS ITENS'!$U280/'LISTA DOS ITENS'!$V280</f>
        <v>0.686772494</v>
      </c>
      <c r="X280" s="53" t="s">
        <v>53</v>
      </c>
      <c r="Y280" s="53" t="s">
        <v>290</v>
      </c>
      <c r="Z280" s="58" t="str">
        <f>'LISTA DOS ITENS'!$F280&amp;"-"&amp;'LISTA DOS ITENS'!$H280&amp;"-"&amp;'LISTA DOS ITENS'!$J280&amp;"-"&amp;'LISTA DOS ITENS'!$K280&amp;"-"&amp;'LISTA DOS ITENS'!$I280</f>
        <v>10698891-2101-A803-CONS/NAC-</v>
      </c>
      <c r="AA280" s="59" t="str">
        <f t="array" ref="AA280">INDEX('RESUMO - LOTES E VMA'!$M$3:$M$181,MATCH('LISTA DOS ITENS'!$D280,'RESUMO - LOTES E VMA'!$A$3:$A$181,0))</f>
        <v>Para Leilão</v>
      </c>
      <c r="AB280" s="60">
        <f t="array" ref="AB280">INDEX('RESUMO - LOTES E VMA'!$J$3:$J$181,MATCH('LISTA DOS ITENS'!$D280,'RESUMO - LOTES E VMA'!$A$3:$A$181,0))</f>
        <v>0.05699995533</v>
      </c>
      <c r="AC280" s="29" t="str">
        <f t="array" ref="AC280">INDEX('RESUMO - LOTES E VMA'!$L$3:$L$181,MATCH('LISTA DOS ITENS'!$D280,'RESUMO - LOTES E VMA'!$A$3:$A$181,0))</f>
        <v>1% do Valor de Comparação do VMA</v>
      </c>
      <c r="AD280" s="53" t="str">
        <f>VLOOKUP(Tabela1[[#This Row],[Índice]],[1]Planilha1!$A:$A,1,0)</f>
        <v>#ERROR!</v>
      </c>
    </row>
    <row r="281" ht="15.75" customHeight="1">
      <c r="A281" s="52">
        <v>242731.0</v>
      </c>
      <c r="B281" s="53" t="s">
        <v>70</v>
      </c>
      <c r="C281" s="53" t="s">
        <v>71</v>
      </c>
      <c r="D281" s="22">
        <v>206279.0</v>
      </c>
      <c r="E281" s="53" t="s">
        <v>63</v>
      </c>
      <c r="F281" s="54">
        <v>1.0683501E7</v>
      </c>
      <c r="G281" s="53" t="s">
        <v>316</v>
      </c>
      <c r="H281" s="55">
        <v>2101.0</v>
      </c>
      <c r="I281" s="55"/>
      <c r="J281" s="55" t="s">
        <v>77</v>
      </c>
      <c r="K281" s="53" t="s">
        <v>80</v>
      </c>
      <c r="L281" s="53"/>
      <c r="M281" s="53">
        <v>1.0</v>
      </c>
      <c r="N281" s="53" t="s">
        <v>52</v>
      </c>
      <c r="O281" s="25">
        <v>1257.56</v>
      </c>
      <c r="P281" s="25">
        <f>'LISTA DOS ITENS'!$O281*'LISTA DOS ITENS'!$M281</f>
        <v>1257.56</v>
      </c>
      <c r="Q281" s="25">
        <v>1257.56</v>
      </c>
      <c r="R281" s="25">
        <f>'LISTA DOS ITENS'!$Q281*'LISTA DOS ITENS'!$M281</f>
        <v>1257.56</v>
      </c>
      <c r="S281" s="56">
        <f>IF('LISTA DOS ITENS'!$P281&gt;'LISTA DOS ITENS'!$R281,'LISTA DOS ITENS'!$P281,'LISTA DOS ITENS'!$R281)</f>
        <v>1257.56</v>
      </c>
      <c r="T281" s="25">
        <v>71.68092</v>
      </c>
      <c r="U281" s="25">
        <f>'LISTA DOS ITENS'!$T281*'LISTA DOS ITENS'!$M281</f>
        <v>71.68092</v>
      </c>
      <c r="V281" s="56">
        <f t="array" ref="V281">INDEX('RESUMO - LOTES E VMA'!$F$3:$F$181,MATCH('LISTA DOS ITENS'!$D281,'RESUMO - LOTES E VMA'!$A$3:$A$181,0))</f>
        <v>3107.40459</v>
      </c>
      <c r="W281" s="57">
        <f>'LISTA DOS ITENS'!$U281/'LISTA DOS ITENS'!$V281</f>
        <v>0.02306777825</v>
      </c>
      <c r="X281" s="53" t="s">
        <v>53</v>
      </c>
      <c r="Y281" s="53" t="s">
        <v>290</v>
      </c>
      <c r="Z281" s="58" t="str">
        <f>'LISTA DOS ITENS'!$F281&amp;"-"&amp;'LISTA DOS ITENS'!$H281&amp;"-"&amp;'LISTA DOS ITENS'!$J281&amp;"-"&amp;'LISTA DOS ITENS'!$K281&amp;"-"&amp;'LISTA DOS ITENS'!$I281</f>
        <v>10683501-2101-A903-IMOB/NAC-</v>
      </c>
      <c r="AA281" s="59" t="str">
        <f t="array" ref="AA281">INDEX('RESUMO - LOTES E VMA'!$M$3:$M$181,MATCH('LISTA DOS ITENS'!$D281,'RESUMO - LOTES E VMA'!$A$3:$A$181,0))</f>
        <v>Para Leilão</v>
      </c>
      <c r="AB281" s="60">
        <f t="array" ref="AB281">INDEX('RESUMO - LOTES E VMA'!$J$3:$J$181,MATCH('LISTA DOS ITENS'!$D281,'RESUMO - LOTES E VMA'!$A$3:$A$181,0))</f>
        <v>0.05699995533</v>
      </c>
      <c r="AC281" s="29" t="str">
        <f t="array" ref="AC281">INDEX('RESUMO - LOTES E VMA'!$L$3:$L$181,MATCH('LISTA DOS ITENS'!$D281,'RESUMO - LOTES E VMA'!$A$3:$A$181,0))</f>
        <v>1% do Valor de Comparação do VMA</v>
      </c>
      <c r="AD281" s="53" t="str">
        <f>VLOOKUP(Tabela1[[#This Row],[Índice]],[1]Planilha1!$A:$A,1,0)</f>
        <v>#ERROR!</v>
      </c>
    </row>
    <row r="282" ht="15.75" customHeight="1">
      <c r="A282" s="52">
        <v>242732.0</v>
      </c>
      <c r="B282" s="53" t="s">
        <v>70</v>
      </c>
      <c r="C282" s="53" t="s">
        <v>71</v>
      </c>
      <c r="D282" s="22">
        <v>206279.0</v>
      </c>
      <c r="E282" s="53" t="s">
        <v>63</v>
      </c>
      <c r="F282" s="54">
        <v>1.1006786E7</v>
      </c>
      <c r="G282" s="53" t="s">
        <v>320</v>
      </c>
      <c r="H282" s="55">
        <v>2201.0</v>
      </c>
      <c r="I282" s="55"/>
      <c r="J282" s="55" t="s">
        <v>77</v>
      </c>
      <c r="K282" s="53" t="s">
        <v>73</v>
      </c>
      <c r="L282" s="53"/>
      <c r="M282" s="53">
        <v>3.0</v>
      </c>
      <c r="N282" s="53" t="s">
        <v>52</v>
      </c>
      <c r="O282" s="25">
        <v>200.0</v>
      </c>
      <c r="P282" s="25">
        <f>'LISTA DOS ITENS'!$O282*'LISTA DOS ITENS'!$M282</f>
        <v>600</v>
      </c>
      <c r="Q282" s="25">
        <v>200.0</v>
      </c>
      <c r="R282" s="25">
        <f>'LISTA DOS ITENS'!$Q282*'LISTA DOS ITENS'!$M282</f>
        <v>600</v>
      </c>
      <c r="S282" s="56">
        <f>IF('LISTA DOS ITENS'!$P282&gt;'LISTA DOS ITENS'!$R282,'LISTA DOS ITENS'!$P282,'LISTA DOS ITENS'!$R282)</f>
        <v>600</v>
      </c>
      <c r="T282" s="25">
        <v>11.4</v>
      </c>
      <c r="U282" s="25">
        <f>'LISTA DOS ITENS'!$T282*'LISTA DOS ITENS'!$M282</f>
        <v>34.2</v>
      </c>
      <c r="V282" s="56">
        <f t="array" ref="V282">INDEX('RESUMO - LOTES E VMA'!$F$3:$F$181,MATCH('LISTA DOS ITENS'!$D282,'RESUMO - LOTES E VMA'!$A$3:$A$181,0))</f>
        <v>3107.40459</v>
      </c>
      <c r="W282" s="57">
        <f>'LISTA DOS ITENS'!$U282/'LISTA DOS ITENS'!$V282</f>
        <v>0.01100596945</v>
      </c>
      <c r="X282" s="53" t="s">
        <v>53</v>
      </c>
      <c r="Y282" s="53" t="s">
        <v>290</v>
      </c>
      <c r="Z282" s="58" t="str">
        <f>'LISTA DOS ITENS'!$F282&amp;"-"&amp;'LISTA DOS ITENS'!$H282&amp;"-"&amp;'LISTA DOS ITENS'!$J282&amp;"-"&amp;'LISTA DOS ITENS'!$K282&amp;"-"&amp;'LISTA DOS ITENS'!$I282</f>
        <v>11006786-2201-A903-CONS/NAC-</v>
      </c>
      <c r="AA282" s="59" t="str">
        <f t="array" ref="AA282">INDEX('RESUMO - LOTES E VMA'!$M$3:$M$181,MATCH('LISTA DOS ITENS'!$D282,'RESUMO - LOTES E VMA'!$A$3:$A$181,0))</f>
        <v>Para Leilão</v>
      </c>
      <c r="AB282" s="60">
        <f t="array" ref="AB282">INDEX('RESUMO - LOTES E VMA'!$J$3:$J$181,MATCH('LISTA DOS ITENS'!$D282,'RESUMO - LOTES E VMA'!$A$3:$A$181,0))</f>
        <v>0.05699995533</v>
      </c>
      <c r="AC282" s="29" t="str">
        <f t="array" ref="AC282">INDEX('RESUMO - LOTES E VMA'!$L$3:$L$181,MATCH('LISTA DOS ITENS'!$D282,'RESUMO - LOTES E VMA'!$A$3:$A$181,0))</f>
        <v>1% do Valor de Comparação do VMA</v>
      </c>
      <c r="AD282" s="53" t="str">
        <f>VLOOKUP(Tabela1[[#This Row],[Índice]],[1]Planilha1!$A:$A,1,0)</f>
        <v>#ERROR!</v>
      </c>
    </row>
    <row r="283" ht="15.75" customHeight="1">
      <c r="A283" s="52">
        <v>242733.0</v>
      </c>
      <c r="B283" s="53" t="s">
        <v>70</v>
      </c>
      <c r="C283" s="53" t="s">
        <v>71</v>
      </c>
      <c r="D283" s="22">
        <v>206279.0</v>
      </c>
      <c r="E283" s="53" t="s">
        <v>63</v>
      </c>
      <c r="F283" s="54">
        <v>1.1979561E7</v>
      </c>
      <c r="G283" s="53" t="s">
        <v>321</v>
      </c>
      <c r="H283" s="55">
        <v>2201.0</v>
      </c>
      <c r="I283" s="55"/>
      <c r="J283" s="55" t="s">
        <v>77</v>
      </c>
      <c r="K283" s="53" t="s">
        <v>293</v>
      </c>
      <c r="L283" s="53"/>
      <c r="M283" s="53">
        <v>2.0</v>
      </c>
      <c r="N283" s="53" t="s">
        <v>52</v>
      </c>
      <c r="O283" s="25">
        <v>1.0</v>
      </c>
      <c r="P283" s="25">
        <f>'LISTA DOS ITENS'!$O283*'LISTA DOS ITENS'!$M283</f>
        <v>2</v>
      </c>
      <c r="Q283" s="25">
        <v>58.0</v>
      </c>
      <c r="R283" s="25">
        <f>'LISTA DOS ITENS'!$Q283*'LISTA DOS ITENS'!$M283</f>
        <v>116</v>
      </c>
      <c r="S283" s="56">
        <f>IF('LISTA DOS ITENS'!$P283&gt;'LISTA DOS ITENS'!$R283,'LISTA DOS ITENS'!$P283,'LISTA DOS ITENS'!$R283)</f>
        <v>116</v>
      </c>
      <c r="T283" s="25">
        <v>3.306</v>
      </c>
      <c r="U283" s="25">
        <f>'LISTA DOS ITENS'!$T283*'LISTA DOS ITENS'!$M283</f>
        <v>6.612</v>
      </c>
      <c r="V283" s="56">
        <f t="array" ref="V283">INDEX('RESUMO - LOTES E VMA'!$F$3:$F$181,MATCH('LISTA DOS ITENS'!$D283,'RESUMO - LOTES E VMA'!$A$3:$A$181,0))</f>
        <v>3107.40459</v>
      </c>
      <c r="W283" s="57">
        <f>'LISTA DOS ITENS'!$U283/'LISTA DOS ITENS'!$V283</f>
        <v>0.002127820761</v>
      </c>
      <c r="X283" s="53" t="s">
        <v>53</v>
      </c>
      <c r="Y283" s="53" t="s">
        <v>290</v>
      </c>
      <c r="Z283" s="58" t="str">
        <f>'LISTA DOS ITENS'!$F283&amp;"-"&amp;'LISTA DOS ITENS'!$H283&amp;"-"&amp;'LISTA DOS ITENS'!$J283&amp;"-"&amp;'LISTA DOS ITENS'!$K283&amp;"-"&amp;'LISTA DOS ITENS'!$I283</f>
        <v>11979561-2201-A903-SOBRE_EMP-</v>
      </c>
      <c r="AA283" s="59" t="str">
        <f t="array" ref="AA283">INDEX('RESUMO - LOTES E VMA'!$M$3:$M$181,MATCH('LISTA DOS ITENS'!$D283,'RESUMO - LOTES E VMA'!$A$3:$A$181,0))</f>
        <v>Para Leilão</v>
      </c>
      <c r="AB283" s="60">
        <f t="array" ref="AB283">INDEX('RESUMO - LOTES E VMA'!$J$3:$J$181,MATCH('LISTA DOS ITENS'!$D283,'RESUMO - LOTES E VMA'!$A$3:$A$181,0))</f>
        <v>0.05699995533</v>
      </c>
      <c r="AC283" s="29" t="str">
        <f t="array" ref="AC283">INDEX('RESUMO - LOTES E VMA'!$L$3:$L$181,MATCH('LISTA DOS ITENS'!$D283,'RESUMO - LOTES E VMA'!$A$3:$A$181,0))</f>
        <v>1% do Valor de Comparação do VMA</v>
      </c>
      <c r="AD283" s="53" t="str">
        <f>VLOOKUP(Tabela1[[#This Row],[Índice]],[1]Planilha1!$A:$A,1,0)</f>
        <v>#ERROR!</v>
      </c>
    </row>
    <row r="284" ht="15.75" customHeight="1">
      <c r="A284" s="52">
        <v>242734.0</v>
      </c>
      <c r="B284" s="53" t="s">
        <v>70</v>
      </c>
      <c r="C284" s="53" t="s">
        <v>71</v>
      </c>
      <c r="D284" s="22">
        <v>206279.0</v>
      </c>
      <c r="E284" s="53" t="s">
        <v>63</v>
      </c>
      <c r="F284" s="54">
        <v>1.1979562E7</v>
      </c>
      <c r="G284" s="53" t="s">
        <v>321</v>
      </c>
      <c r="H284" s="55">
        <v>2201.0</v>
      </c>
      <c r="I284" s="55"/>
      <c r="J284" s="55" t="s">
        <v>77</v>
      </c>
      <c r="K284" s="53" t="s">
        <v>293</v>
      </c>
      <c r="L284" s="53"/>
      <c r="M284" s="53">
        <v>1.0</v>
      </c>
      <c r="N284" s="53" t="s">
        <v>52</v>
      </c>
      <c r="O284" s="25">
        <v>1.0</v>
      </c>
      <c r="P284" s="25">
        <f>'LISTA DOS ITENS'!$O284*'LISTA DOS ITENS'!$M284</f>
        <v>1</v>
      </c>
      <c r="Q284" s="25">
        <v>99.0</v>
      </c>
      <c r="R284" s="25">
        <f>'LISTA DOS ITENS'!$Q284*'LISTA DOS ITENS'!$M284</f>
        <v>99</v>
      </c>
      <c r="S284" s="56">
        <f>IF('LISTA DOS ITENS'!$P284&gt;'LISTA DOS ITENS'!$R284,'LISTA DOS ITENS'!$P284,'LISTA DOS ITENS'!$R284)</f>
        <v>99</v>
      </c>
      <c r="T284" s="25">
        <v>5.643</v>
      </c>
      <c r="U284" s="25">
        <f>'LISTA DOS ITENS'!$T284*'LISTA DOS ITENS'!$M284</f>
        <v>5.643</v>
      </c>
      <c r="V284" s="56">
        <f t="array" ref="V284">INDEX('RESUMO - LOTES E VMA'!$F$3:$F$181,MATCH('LISTA DOS ITENS'!$D284,'RESUMO - LOTES E VMA'!$A$3:$A$181,0))</f>
        <v>3107.40459</v>
      </c>
      <c r="W284" s="57">
        <f>'LISTA DOS ITENS'!$U284/'LISTA DOS ITENS'!$V284</f>
        <v>0.00181598496</v>
      </c>
      <c r="X284" s="53" t="s">
        <v>53</v>
      </c>
      <c r="Y284" s="53" t="s">
        <v>290</v>
      </c>
      <c r="Z284" s="58" t="str">
        <f>'LISTA DOS ITENS'!$F284&amp;"-"&amp;'LISTA DOS ITENS'!$H284&amp;"-"&amp;'LISTA DOS ITENS'!$J284&amp;"-"&amp;'LISTA DOS ITENS'!$K284&amp;"-"&amp;'LISTA DOS ITENS'!$I284</f>
        <v>11979562-2201-A903-SOBRE_EMP-</v>
      </c>
      <c r="AA284" s="59" t="str">
        <f t="array" ref="AA284">INDEX('RESUMO - LOTES E VMA'!$M$3:$M$181,MATCH('LISTA DOS ITENS'!$D284,'RESUMO - LOTES E VMA'!$A$3:$A$181,0))</f>
        <v>Para Leilão</v>
      </c>
      <c r="AB284" s="60">
        <f t="array" ref="AB284">INDEX('RESUMO - LOTES E VMA'!$J$3:$J$181,MATCH('LISTA DOS ITENS'!$D284,'RESUMO - LOTES E VMA'!$A$3:$A$181,0))</f>
        <v>0.05699995533</v>
      </c>
      <c r="AC284" s="29" t="str">
        <f t="array" ref="AC284">INDEX('RESUMO - LOTES E VMA'!$L$3:$L$181,MATCH('LISTA DOS ITENS'!$D284,'RESUMO - LOTES E VMA'!$A$3:$A$181,0))</f>
        <v>1% do Valor de Comparação do VMA</v>
      </c>
      <c r="AD284" s="53" t="str">
        <f>VLOOKUP(Tabela1[[#This Row],[Índice]],[1]Planilha1!$A:$A,1,0)</f>
        <v>#ERROR!</v>
      </c>
    </row>
    <row r="285" ht="15.75" customHeight="1">
      <c r="A285" s="52">
        <v>242847.0</v>
      </c>
      <c r="B285" s="53" t="s">
        <v>70</v>
      </c>
      <c r="C285" s="53" t="s">
        <v>71</v>
      </c>
      <c r="D285" s="22">
        <v>206306.0</v>
      </c>
      <c r="E285" s="53" t="s">
        <v>98</v>
      </c>
      <c r="F285" s="54">
        <v>1.0950467E7</v>
      </c>
      <c r="G285" s="53" t="s">
        <v>322</v>
      </c>
      <c r="H285" s="55">
        <v>2201.0</v>
      </c>
      <c r="I285" s="55"/>
      <c r="J285" s="55" t="s">
        <v>100</v>
      </c>
      <c r="K285" s="53" t="s">
        <v>73</v>
      </c>
      <c r="L285" s="53"/>
      <c r="M285" s="53">
        <v>1.0</v>
      </c>
      <c r="N285" s="53" t="s">
        <v>52</v>
      </c>
      <c r="O285" s="25">
        <v>3034.3</v>
      </c>
      <c r="P285" s="25">
        <f>'LISTA DOS ITENS'!$O285*'LISTA DOS ITENS'!$M285</f>
        <v>3034.3</v>
      </c>
      <c r="Q285" s="25">
        <v>3034.3</v>
      </c>
      <c r="R285" s="25">
        <f>'LISTA DOS ITENS'!$Q285*'LISTA DOS ITENS'!$M285</f>
        <v>3034.3</v>
      </c>
      <c r="S285" s="56">
        <f>IF('LISTA DOS ITENS'!$P285&gt;'LISTA DOS ITENS'!$R285,'LISTA DOS ITENS'!$P285,'LISTA DOS ITENS'!$R285)</f>
        <v>3034.3</v>
      </c>
      <c r="T285" s="25">
        <v>151.71507938293587</v>
      </c>
      <c r="U285" s="25">
        <f>'LISTA DOS ITENS'!$T285*'LISTA DOS ITENS'!$M285</f>
        <v>151.7150794</v>
      </c>
      <c r="V285" s="56">
        <f t="array" ref="V285">INDEX('RESUMO - LOTES E VMA'!$F$3:$F$181,MATCH('LISTA DOS ITENS'!$D285,'RESUMO - LOTES E VMA'!$A$3:$A$181,0))</f>
        <v>4107.723649</v>
      </c>
      <c r="W285" s="57">
        <f>'LISTA DOS ITENS'!$U285/'LISTA DOS ITENS'!$V285</f>
        <v>0.03693410081</v>
      </c>
      <c r="X285" s="53" t="s">
        <v>53</v>
      </c>
      <c r="Y285" s="53" t="s">
        <v>290</v>
      </c>
      <c r="Z285" s="58" t="str">
        <f>'LISTA DOS ITENS'!$F285&amp;"-"&amp;'LISTA DOS ITENS'!$H285&amp;"-"&amp;'LISTA DOS ITENS'!$J285&amp;"-"&amp;'LISTA DOS ITENS'!$K285&amp;"-"&amp;'LISTA DOS ITENS'!$I285</f>
        <v>10950467-2201-0018-CONS/NAC-</v>
      </c>
      <c r="AA285" s="59" t="str">
        <f t="array" ref="AA285">INDEX('RESUMO - LOTES E VMA'!$M$3:$M$181,MATCH('LISTA DOS ITENS'!$D285,'RESUMO - LOTES E VMA'!$A$3:$A$181,0))</f>
        <v>Para Leilão</v>
      </c>
      <c r="AB285" s="60">
        <f t="array" ref="AB285">INDEX('RESUMO - LOTES E VMA'!$J$3:$J$181,MATCH('LISTA DOS ITENS'!$D285,'RESUMO - LOTES E VMA'!$A$3:$A$181,0))</f>
        <v>0.05000002616</v>
      </c>
      <c r="AC285" s="29" t="str">
        <f t="array" ref="AC285">INDEX('RESUMO - LOTES E VMA'!$L$3:$L$181,MATCH('LISTA DOS ITENS'!$D285,'RESUMO - LOTES E VMA'!$A$3:$A$181,0))</f>
        <v>1% do Valor de Comparação do VMA</v>
      </c>
      <c r="AD285" s="53" t="str">
        <f>VLOOKUP(Tabela1[[#This Row],[Índice]],[1]Planilha1!$A:$A,1,0)</f>
        <v>#ERROR!</v>
      </c>
    </row>
    <row r="286" ht="15.75" customHeight="1">
      <c r="A286" s="52">
        <v>242848.0</v>
      </c>
      <c r="B286" s="53" t="s">
        <v>70</v>
      </c>
      <c r="C286" s="53" t="s">
        <v>71</v>
      </c>
      <c r="D286" s="22">
        <v>206306.0</v>
      </c>
      <c r="E286" s="53" t="s">
        <v>98</v>
      </c>
      <c r="F286" s="54">
        <v>1.0957813E7</v>
      </c>
      <c r="G286" s="53" t="s">
        <v>322</v>
      </c>
      <c r="H286" s="55">
        <v>2201.0</v>
      </c>
      <c r="I286" s="55"/>
      <c r="J286" s="55" t="s">
        <v>100</v>
      </c>
      <c r="K286" s="53" t="s">
        <v>73</v>
      </c>
      <c r="L286" s="53"/>
      <c r="M286" s="53">
        <v>1.0</v>
      </c>
      <c r="N286" s="53" t="s">
        <v>52</v>
      </c>
      <c r="O286" s="25">
        <v>2064.26</v>
      </c>
      <c r="P286" s="25">
        <f>'LISTA DOS ITENS'!$O286*'LISTA DOS ITENS'!$M286</f>
        <v>2064.26</v>
      </c>
      <c r="Q286" s="25">
        <v>2064.26</v>
      </c>
      <c r="R286" s="25">
        <f>'LISTA DOS ITENS'!$Q286*'LISTA DOS ITENS'!$M286</f>
        <v>2064.26</v>
      </c>
      <c r="S286" s="56">
        <f>IF('LISTA DOS ITENS'!$P286&gt;'LISTA DOS ITENS'!$R286,'LISTA DOS ITENS'!$P286,'LISTA DOS ITENS'!$R286)</f>
        <v>2064.26</v>
      </c>
      <c r="T286" s="25">
        <v>103.2130540048839</v>
      </c>
      <c r="U286" s="25">
        <f>'LISTA DOS ITENS'!$T286*'LISTA DOS ITENS'!$M286</f>
        <v>103.213054</v>
      </c>
      <c r="V286" s="56">
        <f t="array" ref="V286">INDEX('RESUMO - LOTES E VMA'!$F$3:$F$181,MATCH('LISTA DOS ITENS'!$D286,'RESUMO - LOTES E VMA'!$A$3:$A$181,0))</f>
        <v>4107.723649</v>
      </c>
      <c r="W286" s="57">
        <f>'LISTA DOS ITENS'!$U286/'LISTA DOS ITENS'!$V286</f>
        <v>0.02512658173</v>
      </c>
      <c r="X286" s="53" t="s">
        <v>53</v>
      </c>
      <c r="Y286" s="53" t="s">
        <v>290</v>
      </c>
      <c r="Z286" s="58" t="str">
        <f>'LISTA DOS ITENS'!$F286&amp;"-"&amp;'LISTA DOS ITENS'!$H286&amp;"-"&amp;'LISTA DOS ITENS'!$J286&amp;"-"&amp;'LISTA DOS ITENS'!$K286&amp;"-"&amp;'LISTA DOS ITENS'!$I286</f>
        <v>10957813-2201-0018-CONS/NAC-</v>
      </c>
      <c r="AA286" s="59" t="str">
        <f t="array" ref="AA286">INDEX('RESUMO - LOTES E VMA'!$M$3:$M$181,MATCH('LISTA DOS ITENS'!$D286,'RESUMO - LOTES E VMA'!$A$3:$A$181,0))</f>
        <v>Para Leilão</v>
      </c>
      <c r="AB286" s="60">
        <f t="array" ref="AB286">INDEX('RESUMO - LOTES E VMA'!$J$3:$J$181,MATCH('LISTA DOS ITENS'!$D286,'RESUMO - LOTES E VMA'!$A$3:$A$181,0))</f>
        <v>0.05000002616</v>
      </c>
      <c r="AC286" s="29" t="str">
        <f t="array" ref="AC286">INDEX('RESUMO - LOTES E VMA'!$L$3:$L$181,MATCH('LISTA DOS ITENS'!$D286,'RESUMO - LOTES E VMA'!$A$3:$A$181,0))</f>
        <v>1% do Valor de Comparação do VMA</v>
      </c>
      <c r="AD286" s="53" t="str">
        <f>VLOOKUP(Tabela1[[#This Row],[Índice]],[1]Planilha1!$A:$A,1,0)</f>
        <v>#ERROR!</v>
      </c>
    </row>
    <row r="287" ht="15.75" customHeight="1">
      <c r="A287" s="52">
        <v>242849.0</v>
      </c>
      <c r="B287" s="53" t="s">
        <v>70</v>
      </c>
      <c r="C287" s="53" t="s">
        <v>71</v>
      </c>
      <c r="D287" s="22">
        <v>206306.0</v>
      </c>
      <c r="E287" s="53" t="s">
        <v>98</v>
      </c>
      <c r="F287" s="54">
        <v>1.0958002E7</v>
      </c>
      <c r="G287" s="53" t="s">
        <v>323</v>
      </c>
      <c r="H287" s="55">
        <v>2201.0</v>
      </c>
      <c r="I287" s="55"/>
      <c r="J287" s="55" t="s">
        <v>100</v>
      </c>
      <c r="K287" s="53" t="s">
        <v>73</v>
      </c>
      <c r="L287" s="53"/>
      <c r="M287" s="53">
        <v>1.0</v>
      </c>
      <c r="N287" s="53" t="s">
        <v>52</v>
      </c>
      <c r="O287" s="25">
        <v>3975.16</v>
      </c>
      <c r="P287" s="25">
        <f>'LISTA DOS ITENS'!$O287*'LISTA DOS ITENS'!$M287</f>
        <v>3975.16</v>
      </c>
      <c r="Q287" s="25">
        <v>3975.16</v>
      </c>
      <c r="R287" s="25">
        <f>'LISTA DOS ITENS'!$Q287*'LISTA DOS ITENS'!$M287</f>
        <v>3975.16</v>
      </c>
      <c r="S287" s="56">
        <f>IF('LISTA DOS ITENS'!$P287&gt;'LISTA DOS ITENS'!$R287,'LISTA DOS ITENS'!$P287,'LISTA DOS ITENS'!$R287)</f>
        <v>3975.16</v>
      </c>
      <c r="T287" s="25">
        <v>198.75810399758473</v>
      </c>
      <c r="U287" s="25">
        <f>'LISTA DOS ITENS'!$T287*'LISTA DOS ITENS'!$M287</f>
        <v>198.758104</v>
      </c>
      <c r="V287" s="56">
        <f t="array" ref="V287">INDEX('RESUMO - LOTES E VMA'!$F$3:$F$181,MATCH('LISTA DOS ITENS'!$D287,'RESUMO - LOTES E VMA'!$A$3:$A$181,0))</f>
        <v>4107.723649</v>
      </c>
      <c r="W287" s="57">
        <f>'LISTA DOS ITENS'!$U287/'LISTA DOS ITENS'!$V287</f>
        <v>0.04838643516</v>
      </c>
      <c r="X287" s="53" t="s">
        <v>53</v>
      </c>
      <c r="Y287" s="53" t="s">
        <v>290</v>
      </c>
      <c r="Z287" s="58" t="str">
        <f>'LISTA DOS ITENS'!$F287&amp;"-"&amp;'LISTA DOS ITENS'!$H287&amp;"-"&amp;'LISTA DOS ITENS'!$J287&amp;"-"&amp;'LISTA DOS ITENS'!$K287&amp;"-"&amp;'LISTA DOS ITENS'!$I287</f>
        <v>10958002-2201-0018-CONS/NAC-</v>
      </c>
      <c r="AA287" s="59" t="str">
        <f t="array" ref="AA287">INDEX('RESUMO - LOTES E VMA'!$M$3:$M$181,MATCH('LISTA DOS ITENS'!$D287,'RESUMO - LOTES E VMA'!$A$3:$A$181,0))</f>
        <v>Para Leilão</v>
      </c>
      <c r="AB287" s="60">
        <f t="array" ref="AB287">INDEX('RESUMO - LOTES E VMA'!$J$3:$J$181,MATCH('LISTA DOS ITENS'!$D287,'RESUMO - LOTES E VMA'!$A$3:$A$181,0))</f>
        <v>0.05000002616</v>
      </c>
      <c r="AC287" s="29" t="str">
        <f t="array" ref="AC287">INDEX('RESUMO - LOTES E VMA'!$L$3:$L$181,MATCH('LISTA DOS ITENS'!$D287,'RESUMO - LOTES E VMA'!$A$3:$A$181,0))</f>
        <v>1% do Valor de Comparação do VMA</v>
      </c>
      <c r="AD287" s="53" t="str">
        <f>VLOOKUP(Tabela1[[#This Row],[Índice]],[1]Planilha1!$A:$A,1,0)</f>
        <v>#ERROR!</v>
      </c>
    </row>
    <row r="288" ht="15.75" customHeight="1">
      <c r="A288" s="52">
        <v>242850.0</v>
      </c>
      <c r="B288" s="53" t="s">
        <v>70</v>
      </c>
      <c r="C288" s="53" t="s">
        <v>71</v>
      </c>
      <c r="D288" s="22">
        <v>206306.0</v>
      </c>
      <c r="E288" s="53" t="s">
        <v>98</v>
      </c>
      <c r="F288" s="54">
        <v>1.0950389E7</v>
      </c>
      <c r="G288" s="53" t="s">
        <v>324</v>
      </c>
      <c r="H288" s="55">
        <v>2201.0</v>
      </c>
      <c r="I288" s="55"/>
      <c r="J288" s="55" t="s">
        <v>325</v>
      </c>
      <c r="K288" s="53" t="s">
        <v>73</v>
      </c>
      <c r="L288" s="53"/>
      <c r="M288" s="53">
        <v>1.0</v>
      </c>
      <c r="N288" s="53" t="s">
        <v>52</v>
      </c>
      <c r="O288" s="25">
        <v>2293.93</v>
      </c>
      <c r="P288" s="25">
        <f>'LISTA DOS ITENS'!$O288*'LISTA DOS ITENS'!$M288</f>
        <v>2293.93</v>
      </c>
      <c r="Q288" s="25">
        <v>2775.66</v>
      </c>
      <c r="R288" s="25">
        <f>'LISTA DOS ITENS'!$Q288*'LISTA DOS ITENS'!$M288</f>
        <v>2775.66</v>
      </c>
      <c r="S288" s="56">
        <f>IF('LISTA DOS ITENS'!$P288&gt;'LISTA DOS ITENS'!$R288,'LISTA DOS ITENS'!$P288,'LISTA DOS ITENS'!$R288)</f>
        <v>2775.66</v>
      </c>
      <c r="T288" s="25">
        <v>138.78307261643204</v>
      </c>
      <c r="U288" s="25">
        <f>'LISTA DOS ITENS'!$T288*'LISTA DOS ITENS'!$M288</f>
        <v>138.7830726</v>
      </c>
      <c r="V288" s="56">
        <f t="array" ref="V288">INDEX('RESUMO - LOTES E VMA'!$F$3:$F$181,MATCH('LISTA DOS ITENS'!$D288,'RESUMO - LOTES E VMA'!$A$3:$A$181,0))</f>
        <v>4107.723649</v>
      </c>
      <c r="W288" s="57">
        <f>'LISTA DOS ITENS'!$U288/'LISTA DOS ITENS'!$V288</f>
        <v>0.03378588349</v>
      </c>
      <c r="X288" s="53" t="s">
        <v>53</v>
      </c>
      <c r="Y288" s="53" t="s">
        <v>290</v>
      </c>
      <c r="Z288" s="58" t="str">
        <f>'LISTA DOS ITENS'!$F288&amp;"-"&amp;'LISTA DOS ITENS'!$H288&amp;"-"&amp;'LISTA DOS ITENS'!$J288&amp;"-"&amp;'LISTA DOS ITENS'!$K288&amp;"-"&amp;'LISTA DOS ITENS'!$I288</f>
        <v>10950389-2201-A018-CONS/NAC-</v>
      </c>
      <c r="AA288" s="59" t="str">
        <f t="array" ref="AA288">INDEX('RESUMO - LOTES E VMA'!$M$3:$M$181,MATCH('LISTA DOS ITENS'!$D288,'RESUMO - LOTES E VMA'!$A$3:$A$181,0))</f>
        <v>Para Leilão</v>
      </c>
      <c r="AB288" s="60">
        <f t="array" ref="AB288">INDEX('RESUMO - LOTES E VMA'!$J$3:$J$181,MATCH('LISTA DOS ITENS'!$D288,'RESUMO - LOTES E VMA'!$A$3:$A$181,0))</f>
        <v>0.05000002616</v>
      </c>
      <c r="AC288" s="29" t="str">
        <f t="array" ref="AC288">INDEX('RESUMO - LOTES E VMA'!$L$3:$L$181,MATCH('LISTA DOS ITENS'!$D288,'RESUMO - LOTES E VMA'!$A$3:$A$181,0))</f>
        <v>1% do Valor de Comparação do VMA</v>
      </c>
      <c r="AD288" s="53" t="str">
        <f>VLOOKUP(Tabela1[[#This Row],[Índice]],[1]Planilha1!$A:$A,1,0)</f>
        <v>#ERROR!</v>
      </c>
    </row>
    <row r="289" ht="15.75" customHeight="1">
      <c r="A289" s="52">
        <v>242851.0</v>
      </c>
      <c r="B289" s="53" t="s">
        <v>70</v>
      </c>
      <c r="C289" s="53" t="s">
        <v>71</v>
      </c>
      <c r="D289" s="22">
        <v>206306.0</v>
      </c>
      <c r="E289" s="53" t="s">
        <v>98</v>
      </c>
      <c r="F289" s="54">
        <v>1.0950389E7</v>
      </c>
      <c r="G289" s="53" t="s">
        <v>324</v>
      </c>
      <c r="H289" s="55">
        <v>2201.0</v>
      </c>
      <c r="I289" s="55"/>
      <c r="J289" s="55" t="s">
        <v>325</v>
      </c>
      <c r="K289" s="53" t="s">
        <v>293</v>
      </c>
      <c r="L289" s="53"/>
      <c r="M289" s="53">
        <v>1.0</v>
      </c>
      <c r="N289" s="53" t="s">
        <v>52</v>
      </c>
      <c r="O289" s="25">
        <v>1.0</v>
      </c>
      <c r="P289" s="25">
        <f>'LISTA DOS ITENS'!$O289*'LISTA DOS ITENS'!$M289</f>
        <v>1</v>
      </c>
      <c r="Q289" s="25">
        <v>2775.66</v>
      </c>
      <c r="R289" s="25">
        <f>'LISTA DOS ITENS'!$Q289*'LISTA DOS ITENS'!$M289</f>
        <v>2775.66</v>
      </c>
      <c r="S289" s="56">
        <f>IF('LISTA DOS ITENS'!$P289&gt;'LISTA DOS ITENS'!$R289,'LISTA DOS ITENS'!$P289,'LISTA DOS ITENS'!$R289)</f>
        <v>2775.66</v>
      </c>
      <c r="T289" s="25">
        <v>138.78307261643204</v>
      </c>
      <c r="U289" s="25">
        <f>'LISTA DOS ITENS'!$T289*'LISTA DOS ITENS'!$M289</f>
        <v>138.7830726</v>
      </c>
      <c r="V289" s="56">
        <f t="array" ref="V289">INDEX('RESUMO - LOTES E VMA'!$F$3:$F$181,MATCH('LISTA DOS ITENS'!$D289,'RESUMO - LOTES E VMA'!$A$3:$A$181,0))</f>
        <v>4107.723649</v>
      </c>
      <c r="W289" s="57">
        <f>'LISTA DOS ITENS'!$U289/'LISTA DOS ITENS'!$V289</f>
        <v>0.03378588349</v>
      </c>
      <c r="X289" s="53" t="s">
        <v>53</v>
      </c>
      <c r="Y289" s="53" t="s">
        <v>290</v>
      </c>
      <c r="Z289" s="58" t="str">
        <f>'LISTA DOS ITENS'!$F289&amp;"-"&amp;'LISTA DOS ITENS'!$H289&amp;"-"&amp;'LISTA DOS ITENS'!$J289&amp;"-"&amp;'LISTA DOS ITENS'!$K289&amp;"-"&amp;'LISTA DOS ITENS'!$I289</f>
        <v>10950389-2201-A018-SOBRE_EMP-</v>
      </c>
      <c r="AA289" s="59" t="str">
        <f t="array" ref="AA289">INDEX('RESUMO - LOTES E VMA'!$M$3:$M$181,MATCH('LISTA DOS ITENS'!$D289,'RESUMO - LOTES E VMA'!$A$3:$A$181,0))</f>
        <v>Para Leilão</v>
      </c>
      <c r="AB289" s="60">
        <f t="array" ref="AB289">INDEX('RESUMO - LOTES E VMA'!$J$3:$J$181,MATCH('LISTA DOS ITENS'!$D289,'RESUMO - LOTES E VMA'!$A$3:$A$181,0))</f>
        <v>0.05000002616</v>
      </c>
      <c r="AC289" s="29" t="str">
        <f t="array" ref="AC289">INDEX('RESUMO - LOTES E VMA'!$L$3:$L$181,MATCH('LISTA DOS ITENS'!$D289,'RESUMO - LOTES E VMA'!$A$3:$A$181,0))</f>
        <v>1% do Valor de Comparação do VMA</v>
      </c>
      <c r="AD289" s="53" t="str">
        <f>VLOOKUP(Tabela1[[#This Row],[Índice]],[1]Planilha1!$A:$A,1,0)</f>
        <v>#ERROR!</v>
      </c>
    </row>
    <row r="290" ht="15.75" customHeight="1">
      <c r="A290" s="52">
        <v>242852.0</v>
      </c>
      <c r="B290" s="53" t="s">
        <v>70</v>
      </c>
      <c r="C290" s="53" t="s">
        <v>71</v>
      </c>
      <c r="D290" s="22">
        <v>206306.0</v>
      </c>
      <c r="E290" s="53" t="s">
        <v>98</v>
      </c>
      <c r="F290" s="54">
        <v>1.0958603E7</v>
      </c>
      <c r="G290" s="53" t="s">
        <v>326</v>
      </c>
      <c r="H290" s="55">
        <v>2201.0</v>
      </c>
      <c r="I290" s="55"/>
      <c r="J290" s="55" t="s">
        <v>325</v>
      </c>
      <c r="K290" s="53" t="s">
        <v>73</v>
      </c>
      <c r="L290" s="53"/>
      <c r="M290" s="53">
        <v>1.0</v>
      </c>
      <c r="N290" s="53" t="s">
        <v>52</v>
      </c>
      <c r="O290" s="25">
        <v>0.01</v>
      </c>
      <c r="P290" s="25">
        <f>'LISTA DOS ITENS'!$O290*'LISTA DOS ITENS'!$M290</f>
        <v>0.01</v>
      </c>
      <c r="Q290" s="25">
        <v>21075.15</v>
      </c>
      <c r="R290" s="25">
        <f>'LISTA DOS ITENS'!$Q290*'LISTA DOS ITENS'!$M290</f>
        <v>21075.15</v>
      </c>
      <c r="S290" s="56">
        <f>IF('LISTA DOS ITENS'!$P290&gt;'LISTA DOS ITENS'!$R290,'LISTA DOS ITENS'!$P290,'LISTA DOS ITENS'!$R290)</f>
        <v>21075.15</v>
      </c>
      <c r="T290" s="25">
        <v>1053.7580513651521</v>
      </c>
      <c r="U290" s="25">
        <f>'LISTA DOS ITENS'!$T290*'LISTA DOS ITENS'!$M290</f>
        <v>1053.758051</v>
      </c>
      <c r="V290" s="56">
        <f t="array" ref="V290">INDEX('RESUMO - LOTES E VMA'!$F$3:$F$181,MATCH('LISTA DOS ITENS'!$D290,'RESUMO - LOTES E VMA'!$A$3:$A$181,0))</f>
        <v>4107.723649</v>
      </c>
      <c r="W290" s="57">
        <f>'LISTA DOS ITENS'!$U290/'LISTA DOS ITENS'!$V290</f>
        <v>0.2565309016</v>
      </c>
      <c r="X290" s="53" t="s">
        <v>53</v>
      </c>
      <c r="Y290" s="53" t="s">
        <v>290</v>
      </c>
      <c r="Z290" s="58" t="str">
        <f>'LISTA DOS ITENS'!$F290&amp;"-"&amp;'LISTA DOS ITENS'!$H290&amp;"-"&amp;'LISTA DOS ITENS'!$J290&amp;"-"&amp;'LISTA DOS ITENS'!$K290&amp;"-"&amp;'LISTA DOS ITENS'!$I290</f>
        <v>10958603-2201-A018-CONS/NAC-</v>
      </c>
      <c r="AA290" s="59" t="str">
        <f t="array" ref="AA290">INDEX('RESUMO - LOTES E VMA'!$M$3:$M$181,MATCH('LISTA DOS ITENS'!$D290,'RESUMO - LOTES E VMA'!$A$3:$A$181,0))</f>
        <v>Para Leilão</v>
      </c>
      <c r="AB290" s="60">
        <f t="array" ref="AB290">INDEX('RESUMO - LOTES E VMA'!$J$3:$J$181,MATCH('LISTA DOS ITENS'!$D290,'RESUMO - LOTES E VMA'!$A$3:$A$181,0))</f>
        <v>0.05000002616</v>
      </c>
      <c r="AC290" s="29" t="str">
        <f t="array" ref="AC290">INDEX('RESUMO - LOTES E VMA'!$L$3:$L$181,MATCH('LISTA DOS ITENS'!$D290,'RESUMO - LOTES E VMA'!$A$3:$A$181,0))</f>
        <v>1% do Valor de Comparação do VMA</v>
      </c>
      <c r="AD290" s="53" t="str">
        <f>VLOOKUP(Tabela1[[#This Row],[Índice]],[1]Planilha1!$A:$A,1,0)</f>
        <v>#ERROR!</v>
      </c>
    </row>
    <row r="291" ht="15.75" customHeight="1">
      <c r="A291" s="52">
        <v>242853.0</v>
      </c>
      <c r="B291" s="53" t="s">
        <v>70</v>
      </c>
      <c r="C291" s="53" t="s">
        <v>71</v>
      </c>
      <c r="D291" s="22">
        <v>206306.0</v>
      </c>
      <c r="E291" s="53" t="s">
        <v>98</v>
      </c>
      <c r="F291" s="54">
        <v>1.0959225E7</v>
      </c>
      <c r="G291" s="53" t="s">
        <v>323</v>
      </c>
      <c r="H291" s="55">
        <v>2201.0</v>
      </c>
      <c r="I291" s="55"/>
      <c r="J291" s="55" t="s">
        <v>325</v>
      </c>
      <c r="K291" s="53" t="s">
        <v>73</v>
      </c>
      <c r="L291" s="53"/>
      <c r="M291" s="53">
        <v>2.0</v>
      </c>
      <c r="N291" s="53" t="s">
        <v>52</v>
      </c>
      <c r="O291" s="25">
        <v>0.01</v>
      </c>
      <c r="P291" s="25">
        <f>'LISTA DOS ITENS'!$O291*'LISTA DOS ITENS'!$M291</f>
        <v>0.02</v>
      </c>
      <c r="Q291" s="25">
        <v>1200.0</v>
      </c>
      <c r="R291" s="25">
        <f>'LISTA DOS ITENS'!$Q291*'LISTA DOS ITENS'!$M291</f>
        <v>2400</v>
      </c>
      <c r="S291" s="56">
        <f>IF('LISTA DOS ITENS'!$P291&gt;'LISTA DOS ITENS'!$R291,'LISTA DOS ITENS'!$P291,'LISTA DOS ITENS'!$R291)</f>
        <v>2400</v>
      </c>
      <c r="T291" s="25">
        <v>60.00003139423361</v>
      </c>
      <c r="U291" s="25">
        <f>'LISTA DOS ITENS'!$T291*'LISTA DOS ITENS'!$M291</f>
        <v>120.0000628</v>
      </c>
      <c r="V291" s="56">
        <f t="array" ref="V291">INDEX('RESUMO - LOTES E VMA'!$F$3:$F$181,MATCH('LISTA DOS ITENS'!$D291,'RESUMO - LOTES E VMA'!$A$3:$A$181,0))</f>
        <v>4107.723649</v>
      </c>
      <c r="W291" s="57">
        <f>'LISTA DOS ITENS'!$U291/'LISTA DOS ITENS'!$V291</f>
        <v>0.02921327553</v>
      </c>
      <c r="X291" s="53" t="s">
        <v>53</v>
      </c>
      <c r="Y291" s="53" t="s">
        <v>290</v>
      </c>
      <c r="Z291" s="58" t="str">
        <f>'LISTA DOS ITENS'!$F291&amp;"-"&amp;'LISTA DOS ITENS'!$H291&amp;"-"&amp;'LISTA DOS ITENS'!$J291&amp;"-"&amp;'LISTA DOS ITENS'!$K291&amp;"-"&amp;'LISTA DOS ITENS'!$I291</f>
        <v>10959225-2201-A018-CONS/NAC-</v>
      </c>
      <c r="AA291" s="59" t="str">
        <f t="array" ref="AA291">INDEX('RESUMO - LOTES E VMA'!$M$3:$M$181,MATCH('LISTA DOS ITENS'!$D291,'RESUMO - LOTES E VMA'!$A$3:$A$181,0))</f>
        <v>Para Leilão</v>
      </c>
      <c r="AB291" s="60">
        <f t="array" ref="AB291">INDEX('RESUMO - LOTES E VMA'!$J$3:$J$181,MATCH('LISTA DOS ITENS'!$D291,'RESUMO - LOTES E VMA'!$A$3:$A$181,0))</f>
        <v>0.05000002616</v>
      </c>
      <c r="AC291" s="29" t="str">
        <f t="array" ref="AC291">INDEX('RESUMO - LOTES E VMA'!$L$3:$L$181,MATCH('LISTA DOS ITENS'!$D291,'RESUMO - LOTES E VMA'!$A$3:$A$181,0))</f>
        <v>1% do Valor de Comparação do VMA</v>
      </c>
      <c r="AD291" s="53" t="str">
        <f>VLOOKUP(Tabela1[[#This Row],[Índice]],[1]Planilha1!$A:$A,1,0)</f>
        <v>#ERROR!</v>
      </c>
    </row>
    <row r="292" ht="15.75" customHeight="1">
      <c r="A292" s="52">
        <v>242854.0</v>
      </c>
      <c r="B292" s="53" t="s">
        <v>70</v>
      </c>
      <c r="C292" s="53" t="s">
        <v>71</v>
      </c>
      <c r="D292" s="22">
        <v>206306.0</v>
      </c>
      <c r="E292" s="53" t="s">
        <v>98</v>
      </c>
      <c r="F292" s="54">
        <v>1.0959377E7</v>
      </c>
      <c r="G292" s="53" t="s">
        <v>327</v>
      </c>
      <c r="H292" s="55">
        <v>2201.0</v>
      </c>
      <c r="I292" s="55"/>
      <c r="J292" s="55" t="s">
        <v>325</v>
      </c>
      <c r="K292" s="53" t="s">
        <v>73</v>
      </c>
      <c r="L292" s="53"/>
      <c r="M292" s="53">
        <v>10.0</v>
      </c>
      <c r="N292" s="53" t="s">
        <v>52</v>
      </c>
      <c r="O292" s="25">
        <v>0.01</v>
      </c>
      <c r="P292" s="25">
        <f>'LISTA DOS ITENS'!$O292*'LISTA DOS ITENS'!$M292</f>
        <v>0.1</v>
      </c>
      <c r="Q292" s="25">
        <v>2200.0</v>
      </c>
      <c r="R292" s="25">
        <f>'LISTA DOS ITENS'!$Q292*'LISTA DOS ITENS'!$M292</f>
        <v>22000</v>
      </c>
      <c r="S292" s="56">
        <f>IF('LISTA DOS ITENS'!$P292&gt;'LISTA DOS ITENS'!$R292,'LISTA DOS ITENS'!$P292,'LISTA DOS ITENS'!$R292)</f>
        <v>22000</v>
      </c>
      <c r="T292" s="25">
        <v>110.00005755609494</v>
      </c>
      <c r="U292" s="25">
        <f>'LISTA DOS ITENS'!$T292*'LISTA DOS ITENS'!$M292</f>
        <v>1100.000576</v>
      </c>
      <c r="V292" s="56">
        <f t="array" ref="V292">INDEX('RESUMO - LOTES E VMA'!$F$3:$F$181,MATCH('LISTA DOS ITENS'!$D292,'RESUMO - LOTES E VMA'!$A$3:$A$181,0))</f>
        <v>4107.723649</v>
      </c>
      <c r="W292" s="57">
        <f>'LISTA DOS ITENS'!$U292/'LISTA DOS ITENS'!$V292</f>
        <v>0.2677883591</v>
      </c>
      <c r="X292" s="53" t="s">
        <v>53</v>
      </c>
      <c r="Y292" s="53" t="s">
        <v>290</v>
      </c>
      <c r="Z292" s="58" t="str">
        <f>'LISTA DOS ITENS'!$F292&amp;"-"&amp;'LISTA DOS ITENS'!$H292&amp;"-"&amp;'LISTA DOS ITENS'!$J292&amp;"-"&amp;'LISTA DOS ITENS'!$K292&amp;"-"&amp;'LISTA DOS ITENS'!$I292</f>
        <v>10959377-2201-A018-CONS/NAC-</v>
      </c>
      <c r="AA292" s="59" t="str">
        <f t="array" ref="AA292">INDEX('RESUMO - LOTES E VMA'!$M$3:$M$181,MATCH('LISTA DOS ITENS'!$D292,'RESUMO - LOTES E VMA'!$A$3:$A$181,0))</f>
        <v>Para Leilão</v>
      </c>
      <c r="AB292" s="60">
        <f t="array" ref="AB292">INDEX('RESUMO - LOTES E VMA'!$J$3:$J$181,MATCH('LISTA DOS ITENS'!$D292,'RESUMO - LOTES E VMA'!$A$3:$A$181,0))</f>
        <v>0.05000002616</v>
      </c>
      <c r="AC292" s="29" t="str">
        <f t="array" ref="AC292">INDEX('RESUMO - LOTES E VMA'!$L$3:$L$181,MATCH('LISTA DOS ITENS'!$D292,'RESUMO - LOTES E VMA'!$A$3:$A$181,0))</f>
        <v>1% do Valor de Comparação do VMA</v>
      </c>
      <c r="AD292" s="53" t="str">
        <f>VLOOKUP(Tabela1[[#This Row],[Índice]],[1]Planilha1!$A:$A,1,0)</f>
        <v>#ERROR!</v>
      </c>
    </row>
    <row r="293" ht="15.75" customHeight="1">
      <c r="A293" s="52">
        <v>242855.0</v>
      </c>
      <c r="B293" s="53" t="s">
        <v>70</v>
      </c>
      <c r="C293" s="53" t="s">
        <v>71</v>
      </c>
      <c r="D293" s="22">
        <v>206306.0</v>
      </c>
      <c r="E293" s="53" t="s">
        <v>98</v>
      </c>
      <c r="F293" s="54">
        <v>1.1098236E7</v>
      </c>
      <c r="G293" s="53" t="s">
        <v>323</v>
      </c>
      <c r="H293" s="55">
        <v>2201.0</v>
      </c>
      <c r="I293" s="55"/>
      <c r="J293" s="55" t="s">
        <v>325</v>
      </c>
      <c r="K293" s="53" t="s">
        <v>73</v>
      </c>
      <c r="L293" s="53"/>
      <c r="M293" s="53">
        <v>1.0</v>
      </c>
      <c r="N293" s="53" t="s">
        <v>52</v>
      </c>
      <c r="O293" s="25">
        <v>0.01</v>
      </c>
      <c r="P293" s="25">
        <f>'LISTA DOS ITENS'!$O293*'LISTA DOS ITENS'!$M293</f>
        <v>0.01</v>
      </c>
      <c r="Q293" s="25">
        <v>14160.89</v>
      </c>
      <c r="R293" s="25">
        <f>'LISTA DOS ITENS'!$Q293*'LISTA DOS ITENS'!$M293</f>
        <v>14160.89</v>
      </c>
      <c r="S293" s="56">
        <f>IF('LISTA DOS ITENS'!$P293&gt;'LISTA DOS ITENS'!$R293,'LISTA DOS ITENS'!$P293,'LISTA DOS ITENS'!$R293)</f>
        <v>14160.89</v>
      </c>
      <c r="T293" s="25">
        <v>708.0448704752406</v>
      </c>
      <c r="U293" s="25">
        <f>'LISTA DOS ITENS'!$T293*'LISTA DOS ITENS'!$M293</f>
        <v>708.0448705</v>
      </c>
      <c r="V293" s="56">
        <f t="array" ref="V293">INDEX('RESUMO - LOTES E VMA'!$F$3:$F$181,MATCH('LISTA DOS ITENS'!$D293,'RESUMO - LOTES E VMA'!$A$3:$A$181,0))</f>
        <v>4107.723649</v>
      </c>
      <c r="W293" s="57">
        <f>'LISTA DOS ITENS'!$U293/'LISTA DOS ITENS'!$V293</f>
        <v>0.1723691589</v>
      </c>
      <c r="X293" s="53" t="s">
        <v>53</v>
      </c>
      <c r="Y293" s="53" t="s">
        <v>290</v>
      </c>
      <c r="Z293" s="58" t="str">
        <f>'LISTA DOS ITENS'!$F293&amp;"-"&amp;'LISTA DOS ITENS'!$H293&amp;"-"&amp;'LISTA DOS ITENS'!$J293&amp;"-"&amp;'LISTA DOS ITENS'!$K293&amp;"-"&amp;'LISTA DOS ITENS'!$I293</f>
        <v>11098236-2201-A018-CONS/NAC-</v>
      </c>
      <c r="AA293" s="59" t="str">
        <f t="array" ref="AA293">INDEX('RESUMO - LOTES E VMA'!$M$3:$M$181,MATCH('LISTA DOS ITENS'!$D293,'RESUMO - LOTES E VMA'!$A$3:$A$181,0))</f>
        <v>Para Leilão</v>
      </c>
      <c r="AB293" s="60">
        <f t="array" ref="AB293">INDEX('RESUMO - LOTES E VMA'!$J$3:$J$181,MATCH('LISTA DOS ITENS'!$D293,'RESUMO - LOTES E VMA'!$A$3:$A$181,0))</f>
        <v>0.05000002616</v>
      </c>
      <c r="AC293" s="29" t="str">
        <f t="array" ref="AC293">INDEX('RESUMO - LOTES E VMA'!$L$3:$L$181,MATCH('LISTA DOS ITENS'!$D293,'RESUMO - LOTES E VMA'!$A$3:$A$181,0))</f>
        <v>1% do Valor de Comparação do VMA</v>
      </c>
      <c r="AD293" s="53" t="str">
        <f>VLOOKUP(Tabela1[[#This Row],[Índice]],[1]Planilha1!$A:$A,1,0)</f>
        <v>#ERROR!</v>
      </c>
    </row>
    <row r="294" ht="15.75" customHeight="1">
      <c r="A294" s="52">
        <v>242856.0</v>
      </c>
      <c r="B294" s="53" t="s">
        <v>70</v>
      </c>
      <c r="C294" s="53" t="s">
        <v>71</v>
      </c>
      <c r="D294" s="22">
        <v>206306.0</v>
      </c>
      <c r="E294" s="53" t="s">
        <v>98</v>
      </c>
      <c r="F294" s="54">
        <v>1.1102952E7</v>
      </c>
      <c r="G294" s="53" t="s">
        <v>328</v>
      </c>
      <c r="H294" s="55">
        <v>2201.0</v>
      </c>
      <c r="I294" s="55"/>
      <c r="J294" s="55" t="s">
        <v>325</v>
      </c>
      <c r="K294" s="53" t="s">
        <v>73</v>
      </c>
      <c r="L294" s="53"/>
      <c r="M294" s="53">
        <v>6.0</v>
      </c>
      <c r="N294" s="53" t="s">
        <v>52</v>
      </c>
      <c r="O294" s="25">
        <v>0.01</v>
      </c>
      <c r="P294" s="25">
        <f>'LISTA DOS ITENS'!$O294*'LISTA DOS ITENS'!$M294</f>
        <v>0.06</v>
      </c>
      <c r="Q294" s="25">
        <v>25.94</v>
      </c>
      <c r="R294" s="25">
        <f>'LISTA DOS ITENS'!$Q294*'LISTA DOS ITENS'!$M294</f>
        <v>155.64</v>
      </c>
      <c r="S294" s="56">
        <f>IF('LISTA DOS ITENS'!$P294&gt;'LISTA DOS ITENS'!$R294,'LISTA DOS ITENS'!$P294,'LISTA DOS ITENS'!$R294)</f>
        <v>155.64</v>
      </c>
      <c r="T294" s="25">
        <v>1.2970006786386832</v>
      </c>
      <c r="U294" s="25">
        <f>'LISTA DOS ITENS'!$T294*'LISTA DOS ITENS'!$M294</f>
        <v>7.782004072</v>
      </c>
      <c r="V294" s="56">
        <f t="array" ref="V294">INDEX('RESUMO - LOTES E VMA'!$F$3:$F$181,MATCH('LISTA DOS ITENS'!$D294,'RESUMO - LOTES E VMA'!$A$3:$A$181,0))</f>
        <v>4107.723649</v>
      </c>
      <c r="W294" s="57">
        <f>'LISTA DOS ITENS'!$U294/'LISTA DOS ITENS'!$V294</f>
        <v>0.001894480918</v>
      </c>
      <c r="X294" s="53" t="s">
        <v>53</v>
      </c>
      <c r="Y294" s="53" t="s">
        <v>290</v>
      </c>
      <c r="Z294" s="58" t="str">
        <f>'LISTA DOS ITENS'!$F294&amp;"-"&amp;'LISTA DOS ITENS'!$H294&amp;"-"&amp;'LISTA DOS ITENS'!$J294&amp;"-"&amp;'LISTA DOS ITENS'!$K294&amp;"-"&amp;'LISTA DOS ITENS'!$I294</f>
        <v>11102952-2201-A018-CONS/NAC-</v>
      </c>
      <c r="AA294" s="59" t="str">
        <f t="array" ref="AA294">INDEX('RESUMO - LOTES E VMA'!$M$3:$M$181,MATCH('LISTA DOS ITENS'!$D294,'RESUMO - LOTES E VMA'!$A$3:$A$181,0))</f>
        <v>Para Leilão</v>
      </c>
      <c r="AB294" s="60">
        <f t="array" ref="AB294">INDEX('RESUMO - LOTES E VMA'!$J$3:$J$181,MATCH('LISTA DOS ITENS'!$D294,'RESUMO - LOTES E VMA'!$A$3:$A$181,0))</f>
        <v>0.05000002616</v>
      </c>
      <c r="AC294" s="29" t="str">
        <f t="array" ref="AC294">INDEX('RESUMO - LOTES E VMA'!$L$3:$L$181,MATCH('LISTA DOS ITENS'!$D294,'RESUMO - LOTES E VMA'!$A$3:$A$181,0))</f>
        <v>1% do Valor de Comparação do VMA</v>
      </c>
      <c r="AD294" s="53" t="str">
        <f>VLOOKUP(Tabela1[[#This Row],[Índice]],[1]Planilha1!$A:$A,1,0)</f>
        <v>#ERROR!</v>
      </c>
    </row>
    <row r="295" ht="15.75" customHeight="1">
      <c r="A295" s="52">
        <v>242857.0</v>
      </c>
      <c r="B295" s="53" t="s">
        <v>70</v>
      </c>
      <c r="C295" s="53" t="s">
        <v>71</v>
      </c>
      <c r="D295" s="22">
        <v>206306.0</v>
      </c>
      <c r="E295" s="53" t="s">
        <v>98</v>
      </c>
      <c r="F295" s="54">
        <v>1.0740609E7</v>
      </c>
      <c r="G295" s="53" t="s">
        <v>329</v>
      </c>
      <c r="H295" s="55">
        <v>2201.0</v>
      </c>
      <c r="I295" s="55"/>
      <c r="J295" s="55" t="s">
        <v>330</v>
      </c>
      <c r="K295" s="53" t="s">
        <v>51</v>
      </c>
      <c r="L295" s="53"/>
      <c r="M295" s="53">
        <v>1.0</v>
      </c>
      <c r="N295" s="53" t="s">
        <v>52</v>
      </c>
      <c r="O295" s="25">
        <v>1.0</v>
      </c>
      <c r="P295" s="25">
        <f>'LISTA DOS ITENS'!$O295*'LISTA DOS ITENS'!$M295</f>
        <v>1</v>
      </c>
      <c r="Q295" s="25">
        <v>770.0</v>
      </c>
      <c r="R295" s="25">
        <f>'LISTA DOS ITENS'!$Q295*'LISTA DOS ITENS'!$M295</f>
        <v>770</v>
      </c>
      <c r="S295" s="56">
        <f>IF('LISTA DOS ITENS'!$P295&gt;'LISTA DOS ITENS'!$R295,'LISTA DOS ITENS'!$P295,'LISTA DOS ITENS'!$R295)</f>
        <v>770</v>
      </c>
      <c r="T295" s="25">
        <v>38.50002014463323</v>
      </c>
      <c r="U295" s="25">
        <f>'LISTA DOS ITENS'!$T295*'LISTA DOS ITENS'!$M295</f>
        <v>38.50002014</v>
      </c>
      <c r="V295" s="56">
        <f t="array" ref="V295">INDEX('RESUMO - LOTES E VMA'!$F$3:$F$181,MATCH('LISTA DOS ITENS'!$D295,'RESUMO - LOTES E VMA'!$A$3:$A$181,0))</f>
        <v>4107.723649</v>
      </c>
      <c r="W295" s="57">
        <f>'LISTA DOS ITENS'!$U295/'LISTA DOS ITENS'!$V295</f>
        <v>0.009372592567</v>
      </c>
      <c r="X295" s="53" t="s">
        <v>53</v>
      </c>
      <c r="Y295" s="53" t="s">
        <v>290</v>
      </c>
      <c r="Z295" s="58" t="str">
        <f>'LISTA DOS ITENS'!$F295&amp;"-"&amp;'LISTA DOS ITENS'!$H295&amp;"-"&amp;'LISTA DOS ITENS'!$J295&amp;"-"&amp;'LISTA DOS ITENS'!$K295&amp;"-"&amp;'LISTA DOS ITENS'!$I295</f>
        <v>10740609-2201-R018-A RECUPER-</v>
      </c>
      <c r="AA295" s="59" t="str">
        <f t="array" ref="AA295">INDEX('RESUMO - LOTES E VMA'!$M$3:$M$181,MATCH('LISTA DOS ITENS'!$D295,'RESUMO - LOTES E VMA'!$A$3:$A$181,0))</f>
        <v>Para Leilão</v>
      </c>
      <c r="AB295" s="60">
        <f t="array" ref="AB295">INDEX('RESUMO - LOTES E VMA'!$J$3:$J$181,MATCH('LISTA DOS ITENS'!$D295,'RESUMO - LOTES E VMA'!$A$3:$A$181,0))</f>
        <v>0.05000002616</v>
      </c>
      <c r="AC295" s="29" t="str">
        <f t="array" ref="AC295">INDEX('RESUMO - LOTES E VMA'!$L$3:$L$181,MATCH('LISTA DOS ITENS'!$D295,'RESUMO - LOTES E VMA'!$A$3:$A$181,0))</f>
        <v>1% do Valor de Comparação do VMA</v>
      </c>
      <c r="AD295" s="53" t="str">
        <f>VLOOKUP(Tabela1[[#This Row],[Índice]],[1]Planilha1!$A:$A,1,0)</f>
        <v>#ERROR!</v>
      </c>
    </row>
    <row r="296" ht="15.75" customHeight="1">
      <c r="A296" s="52">
        <v>242858.0</v>
      </c>
      <c r="B296" s="53" t="s">
        <v>70</v>
      </c>
      <c r="C296" s="53" t="s">
        <v>71</v>
      </c>
      <c r="D296" s="22">
        <v>206306.0</v>
      </c>
      <c r="E296" s="53" t="s">
        <v>98</v>
      </c>
      <c r="F296" s="54">
        <v>1.0740891E7</v>
      </c>
      <c r="G296" s="53" t="s">
        <v>331</v>
      </c>
      <c r="H296" s="55">
        <v>2201.0</v>
      </c>
      <c r="I296" s="55"/>
      <c r="J296" s="55" t="s">
        <v>330</v>
      </c>
      <c r="K296" s="53" t="s">
        <v>51</v>
      </c>
      <c r="L296" s="53"/>
      <c r="M296" s="53">
        <v>1.0</v>
      </c>
      <c r="N296" s="53" t="s">
        <v>52</v>
      </c>
      <c r="O296" s="25">
        <v>1.0</v>
      </c>
      <c r="P296" s="25">
        <f>'LISTA DOS ITENS'!$O296*'LISTA DOS ITENS'!$M296</f>
        <v>1</v>
      </c>
      <c r="Q296" s="25">
        <v>214.68</v>
      </c>
      <c r="R296" s="25">
        <f>'LISTA DOS ITENS'!$Q296*'LISTA DOS ITENS'!$M296</f>
        <v>214.68</v>
      </c>
      <c r="S296" s="56">
        <f>IF('LISTA DOS ITENS'!$P296&gt;'LISTA DOS ITENS'!$R296,'LISTA DOS ITENS'!$P296,'LISTA DOS ITENS'!$R296)</f>
        <v>214.68</v>
      </c>
      <c r="T296" s="25">
        <v>10.734005616428393</v>
      </c>
      <c r="U296" s="25">
        <f>'LISTA DOS ITENS'!$T296*'LISTA DOS ITENS'!$M296</f>
        <v>10.73400562</v>
      </c>
      <c r="V296" s="56">
        <f t="array" ref="V296">INDEX('RESUMO - LOTES E VMA'!$F$3:$F$181,MATCH('LISTA DOS ITENS'!$D296,'RESUMO - LOTES E VMA'!$A$3:$A$181,0))</f>
        <v>4107.723649</v>
      </c>
      <c r="W296" s="57">
        <f>'LISTA DOS ITENS'!$U296/'LISTA DOS ITENS'!$V296</f>
        <v>0.002613127497</v>
      </c>
      <c r="X296" s="53" t="s">
        <v>53</v>
      </c>
      <c r="Y296" s="53" t="s">
        <v>290</v>
      </c>
      <c r="Z296" s="58" t="str">
        <f>'LISTA DOS ITENS'!$F296&amp;"-"&amp;'LISTA DOS ITENS'!$H296&amp;"-"&amp;'LISTA DOS ITENS'!$J296&amp;"-"&amp;'LISTA DOS ITENS'!$K296&amp;"-"&amp;'LISTA DOS ITENS'!$I296</f>
        <v>10740891-2201-R018-A RECUPER-</v>
      </c>
      <c r="AA296" s="59" t="str">
        <f t="array" ref="AA296">INDEX('RESUMO - LOTES E VMA'!$M$3:$M$181,MATCH('LISTA DOS ITENS'!$D296,'RESUMO - LOTES E VMA'!$A$3:$A$181,0))</f>
        <v>Para Leilão</v>
      </c>
      <c r="AB296" s="60">
        <f t="array" ref="AB296">INDEX('RESUMO - LOTES E VMA'!$J$3:$J$181,MATCH('LISTA DOS ITENS'!$D296,'RESUMO - LOTES E VMA'!$A$3:$A$181,0))</f>
        <v>0.05000002616</v>
      </c>
      <c r="AC296" s="29" t="str">
        <f t="array" ref="AC296">INDEX('RESUMO - LOTES E VMA'!$L$3:$L$181,MATCH('LISTA DOS ITENS'!$D296,'RESUMO - LOTES E VMA'!$A$3:$A$181,0))</f>
        <v>1% do Valor de Comparação do VMA</v>
      </c>
      <c r="AD296" s="53" t="str">
        <f>VLOOKUP(Tabela1[[#This Row],[Índice]],[1]Planilha1!$A:$A,1,0)</f>
        <v>#ERROR!</v>
      </c>
    </row>
    <row r="297" ht="15.75" customHeight="1">
      <c r="A297" s="52">
        <v>242859.0</v>
      </c>
      <c r="B297" s="53" t="s">
        <v>70</v>
      </c>
      <c r="C297" s="53" t="s">
        <v>71</v>
      </c>
      <c r="D297" s="22">
        <v>206306.0</v>
      </c>
      <c r="E297" s="53" t="s">
        <v>98</v>
      </c>
      <c r="F297" s="54">
        <v>1.0740978E7</v>
      </c>
      <c r="G297" s="53" t="s">
        <v>332</v>
      </c>
      <c r="H297" s="55">
        <v>2201.0</v>
      </c>
      <c r="I297" s="55"/>
      <c r="J297" s="55" t="s">
        <v>330</v>
      </c>
      <c r="K297" s="53" t="s">
        <v>51</v>
      </c>
      <c r="L297" s="53"/>
      <c r="M297" s="53">
        <v>1.0</v>
      </c>
      <c r="N297" s="53" t="s">
        <v>52</v>
      </c>
      <c r="O297" s="25">
        <v>1.0</v>
      </c>
      <c r="P297" s="25">
        <f>'LISTA DOS ITENS'!$O297*'LISTA DOS ITENS'!$M297</f>
        <v>1</v>
      </c>
      <c r="Q297" s="25">
        <v>110.0</v>
      </c>
      <c r="R297" s="25">
        <f>'LISTA DOS ITENS'!$Q297*'LISTA DOS ITENS'!$M297</f>
        <v>110</v>
      </c>
      <c r="S297" s="56">
        <f>IF('LISTA DOS ITENS'!$P297&gt;'LISTA DOS ITENS'!$R297,'LISTA DOS ITENS'!$P297,'LISTA DOS ITENS'!$R297)</f>
        <v>110</v>
      </c>
      <c r="T297" s="25">
        <v>5.500002877804747</v>
      </c>
      <c r="U297" s="25">
        <f>'LISTA DOS ITENS'!$T297*'LISTA DOS ITENS'!$M297</f>
        <v>5.500002878</v>
      </c>
      <c r="V297" s="56">
        <f t="array" ref="V297">INDEX('RESUMO - LOTES E VMA'!$F$3:$F$181,MATCH('LISTA DOS ITENS'!$D297,'RESUMO - LOTES E VMA'!$A$3:$A$181,0))</f>
        <v>4107.723649</v>
      </c>
      <c r="W297" s="57">
        <f>'LISTA DOS ITENS'!$U297/'LISTA DOS ITENS'!$V297</f>
        <v>0.001338941795</v>
      </c>
      <c r="X297" s="53" t="s">
        <v>53</v>
      </c>
      <c r="Y297" s="53" t="s">
        <v>290</v>
      </c>
      <c r="Z297" s="58" t="str">
        <f>'LISTA DOS ITENS'!$F297&amp;"-"&amp;'LISTA DOS ITENS'!$H297&amp;"-"&amp;'LISTA DOS ITENS'!$J297&amp;"-"&amp;'LISTA DOS ITENS'!$K297&amp;"-"&amp;'LISTA DOS ITENS'!$I297</f>
        <v>10740978-2201-R018-A RECUPER-</v>
      </c>
      <c r="AA297" s="59" t="str">
        <f t="array" ref="AA297">INDEX('RESUMO - LOTES E VMA'!$M$3:$M$181,MATCH('LISTA DOS ITENS'!$D297,'RESUMO - LOTES E VMA'!$A$3:$A$181,0))</f>
        <v>Para Leilão</v>
      </c>
      <c r="AB297" s="60">
        <f t="array" ref="AB297">INDEX('RESUMO - LOTES E VMA'!$J$3:$J$181,MATCH('LISTA DOS ITENS'!$D297,'RESUMO - LOTES E VMA'!$A$3:$A$181,0))</f>
        <v>0.05000002616</v>
      </c>
      <c r="AC297" s="29" t="str">
        <f t="array" ref="AC297">INDEX('RESUMO - LOTES E VMA'!$L$3:$L$181,MATCH('LISTA DOS ITENS'!$D297,'RESUMO - LOTES E VMA'!$A$3:$A$181,0))</f>
        <v>1% do Valor de Comparação do VMA</v>
      </c>
      <c r="AD297" s="53" t="str">
        <f>VLOOKUP(Tabela1[[#This Row],[Índice]],[1]Planilha1!$A:$A,1,0)</f>
        <v>#ERROR!</v>
      </c>
    </row>
    <row r="298" ht="15.75" customHeight="1">
      <c r="A298" s="52">
        <v>242860.0</v>
      </c>
      <c r="B298" s="53" t="s">
        <v>70</v>
      </c>
      <c r="C298" s="53" t="s">
        <v>71</v>
      </c>
      <c r="D298" s="22">
        <v>206306.0</v>
      </c>
      <c r="E298" s="53" t="s">
        <v>98</v>
      </c>
      <c r="F298" s="54">
        <v>1.0742521E7</v>
      </c>
      <c r="G298" s="53" t="s">
        <v>332</v>
      </c>
      <c r="H298" s="55">
        <v>2201.0</v>
      </c>
      <c r="I298" s="55"/>
      <c r="J298" s="55" t="s">
        <v>330</v>
      </c>
      <c r="K298" s="53" t="s">
        <v>51</v>
      </c>
      <c r="L298" s="53"/>
      <c r="M298" s="53">
        <v>1.0</v>
      </c>
      <c r="N298" s="53" t="s">
        <v>52</v>
      </c>
      <c r="O298" s="25">
        <v>1.0</v>
      </c>
      <c r="P298" s="25">
        <f>'LISTA DOS ITENS'!$O298*'LISTA DOS ITENS'!$M298</f>
        <v>1</v>
      </c>
      <c r="Q298" s="25">
        <v>60.0</v>
      </c>
      <c r="R298" s="25">
        <f>'LISTA DOS ITENS'!$Q298*'LISTA DOS ITENS'!$M298</f>
        <v>60</v>
      </c>
      <c r="S298" s="56">
        <f>IF('LISTA DOS ITENS'!$P298&gt;'LISTA DOS ITENS'!$R298,'LISTA DOS ITENS'!$P298,'LISTA DOS ITENS'!$R298)</f>
        <v>60</v>
      </c>
      <c r="T298" s="25">
        <v>3.00000156971168</v>
      </c>
      <c r="U298" s="25">
        <f>'LISTA DOS ITENS'!$T298*'LISTA DOS ITENS'!$M298</f>
        <v>3.00000157</v>
      </c>
      <c r="V298" s="56">
        <f t="array" ref="V298">INDEX('RESUMO - LOTES E VMA'!$F$3:$F$181,MATCH('LISTA DOS ITENS'!$D298,'RESUMO - LOTES E VMA'!$A$3:$A$181,0))</f>
        <v>4107.723649</v>
      </c>
      <c r="W298" s="57">
        <f>'LISTA DOS ITENS'!$U298/'LISTA DOS ITENS'!$V298</f>
        <v>0.0007303318884</v>
      </c>
      <c r="X298" s="53" t="s">
        <v>53</v>
      </c>
      <c r="Y298" s="53" t="s">
        <v>290</v>
      </c>
      <c r="Z298" s="58" t="str">
        <f>'LISTA DOS ITENS'!$F298&amp;"-"&amp;'LISTA DOS ITENS'!$H298&amp;"-"&amp;'LISTA DOS ITENS'!$J298&amp;"-"&amp;'LISTA DOS ITENS'!$K298&amp;"-"&amp;'LISTA DOS ITENS'!$I298</f>
        <v>10742521-2201-R018-A RECUPER-</v>
      </c>
      <c r="AA298" s="59" t="str">
        <f t="array" ref="AA298">INDEX('RESUMO - LOTES E VMA'!$M$3:$M$181,MATCH('LISTA DOS ITENS'!$D298,'RESUMO - LOTES E VMA'!$A$3:$A$181,0))</f>
        <v>Para Leilão</v>
      </c>
      <c r="AB298" s="60">
        <f t="array" ref="AB298">INDEX('RESUMO - LOTES E VMA'!$J$3:$J$181,MATCH('LISTA DOS ITENS'!$D298,'RESUMO - LOTES E VMA'!$A$3:$A$181,0))</f>
        <v>0.05000002616</v>
      </c>
      <c r="AC298" s="29" t="str">
        <f t="array" ref="AC298">INDEX('RESUMO - LOTES E VMA'!$L$3:$L$181,MATCH('LISTA DOS ITENS'!$D298,'RESUMO - LOTES E VMA'!$A$3:$A$181,0))</f>
        <v>1% do Valor de Comparação do VMA</v>
      </c>
      <c r="AD298" s="53" t="str">
        <f>VLOOKUP(Tabela1[[#This Row],[Índice]],[1]Planilha1!$A:$A,1,0)</f>
        <v>#ERROR!</v>
      </c>
    </row>
    <row r="299" ht="15.75" customHeight="1">
      <c r="A299" s="52">
        <v>242861.0</v>
      </c>
      <c r="B299" s="53" t="s">
        <v>70</v>
      </c>
      <c r="C299" s="53" t="s">
        <v>71</v>
      </c>
      <c r="D299" s="22">
        <v>206306.0</v>
      </c>
      <c r="E299" s="53" t="s">
        <v>98</v>
      </c>
      <c r="F299" s="54">
        <v>1.095039E7</v>
      </c>
      <c r="G299" s="53" t="s">
        <v>333</v>
      </c>
      <c r="H299" s="55">
        <v>2201.0</v>
      </c>
      <c r="I299" s="55"/>
      <c r="J299" s="55" t="s">
        <v>330</v>
      </c>
      <c r="K299" s="53" t="s">
        <v>51</v>
      </c>
      <c r="L299" s="53"/>
      <c r="M299" s="53">
        <v>1.0</v>
      </c>
      <c r="N299" s="53" t="s">
        <v>52</v>
      </c>
      <c r="O299" s="25">
        <v>1.0</v>
      </c>
      <c r="P299" s="25">
        <f>'LISTA DOS ITENS'!$O299*'LISTA DOS ITENS'!$M299</f>
        <v>1</v>
      </c>
      <c r="Q299" s="25">
        <v>1157.89</v>
      </c>
      <c r="R299" s="25">
        <f>'LISTA DOS ITENS'!$Q299*'LISTA DOS ITENS'!$M299</f>
        <v>1157.89</v>
      </c>
      <c r="S299" s="56">
        <f>IF('LISTA DOS ITENS'!$P299&gt;'LISTA DOS ITENS'!$R299,'LISTA DOS ITENS'!$P299,'LISTA DOS ITENS'!$R299)</f>
        <v>1157.89</v>
      </c>
      <c r="T299" s="25">
        <v>57.89453029255763</v>
      </c>
      <c r="U299" s="25">
        <f>'LISTA DOS ITENS'!$T299*'LISTA DOS ITENS'!$M299</f>
        <v>57.89453029</v>
      </c>
      <c r="V299" s="56">
        <f t="array" ref="V299">INDEX('RESUMO - LOTES E VMA'!$F$3:$F$181,MATCH('LISTA DOS ITENS'!$D299,'RESUMO - LOTES E VMA'!$A$3:$A$181,0))</f>
        <v>4107.723649</v>
      </c>
      <c r="W299" s="57">
        <f>'LISTA DOS ITENS'!$U299/'LISTA DOS ITENS'!$V299</f>
        <v>0.0140940665</v>
      </c>
      <c r="X299" s="53" t="s">
        <v>53</v>
      </c>
      <c r="Y299" s="53" t="s">
        <v>290</v>
      </c>
      <c r="Z299" s="58" t="str">
        <f>'LISTA DOS ITENS'!$F299&amp;"-"&amp;'LISTA DOS ITENS'!$H299&amp;"-"&amp;'LISTA DOS ITENS'!$J299&amp;"-"&amp;'LISTA DOS ITENS'!$K299&amp;"-"&amp;'LISTA DOS ITENS'!$I299</f>
        <v>10950390-2201-R018-A RECUPER-</v>
      </c>
      <c r="AA299" s="59" t="str">
        <f t="array" ref="AA299">INDEX('RESUMO - LOTES E VMA'!$M$3:$M$181,MATCH('LISTA DOS ITENS'!$D299,'RESUMO - LOTES E VMA'!$A$3:$A$181,0))</f>
        <v>Para Leilão</v>
      </c>
      <c r="AB299" s="60">
        <f t="array" ref="AB299">INDEX('RESUMO - LOTES E VMA'!$J$3:$J$181,MATCH('LISTA DOS ITENS'!$D299,'RESUMO - LOTES E VMA'!$A$3:$A$181,0))</f>
        <v>0.05000002616</v>
      </c>
      <c r="AC299" s="29" t="str">
        <f t="array" ref="AC299">INDEX('RESUMO - LOTES E VMA'!$L$3:$L$181,MATCH('LISTA DOS ITENS'!$D299,'RESUMO - LOTES E VMA'!$A$3:$A$181,0))</f>
        <v>1% do Valor de Comparação do VMA</v>
      </c>
      <c r="AD299" s="53" t="str">
        <f>VLOOKUP(Tabela1[[#This Row],[Índice]],[1]Planilha1!$A:$A,1,0)</f>
        <v>#ERROR!</v>
      </c>
    </row>
    <row r="300" ht="15.75" customHeight="1">
      <c r="A300" s="52">
        <v>242862.0</v>
      </c>
      <c r="B300" s="53" t="s">
        <v>70</v>
      </c>
      <c r="C300" s="53" t="s">
        <v>71</v>
      </c>
      <c r="D300" s="22">
        <v>206306.0</v>
      </c>
      <c r="E300" s="53" t="s">
        <v>98</v>
      </c>
      <c r="F300" s="54">
        <v>1.0956362E7</v>
      </c>
      <c r="G300" s="53" t="s">
        <v>334</v>
      </c>
      <c r="H300" s="55">
        <v>2201.0</v>
      </c>
      <c r="I300" s="55"/>
      <c r="J300" s="55" t="s">
        <v>330</v>
      </c>
      <c r="K300" s="53" t="s">
        <v>51</v>
      </c>
      <c r="L300" s="53"/>
      <c r="M300" s="53">
        <v>1.0</v>
      </c>
      <c r="N300" s="53" t="s">
        <v>52</v>
      </c>
      <c r="O300" s="25">
        <v>1.0</v>
      </c>
      <c r="P300" s="25">
        <f>'LISTA DOS ITENS'!$O300*'LISTA DOS ITENS'!$M300</f>
        <v>1</v>
      </c>
      <c r="Q300" s="25">
        <v>656.04</v>
      </c>
      <c r="R300" s="25">
        <f>'LISTA DOS ITENS'!$Q300*'LISTA DOS ITENS'!$M300</f>
        <v>656.04</v>
      </c>
      <c r="S300" s="56">
        <f>IF('LISTA DOS ITENS'!$P300&gt;'LISTA DOS ITENS'!$R300,'LISTA DOS ITENS'!$P300,'LISTA DOS ITENS'!$R300)</f>
        <v>656.04</v>
      </c>
      <c r="T300" s="25">
        <v>32.80201716322751</v>
      </c>
      <c r="U300" s="25">
        <f>'LISTA DOS ITENS'!$T300*'LISTA DOS ITENS'!$M300</f>
        <v>32.80201716</v>
      </c>
      <c r="V300" s="56">
        <f t="array" ref="V300">INDEX('RESUMO - LOTES E VMA'!$F$3:$F$181,MATCH('LISTA DOS ITENS'!$D300,'RESUMO - LOTES E VMA'!$A$3:$A$181,0))</f>
        <v>4107.723649</v>
      </c>
      <c r="W300" s="57">
        <f>'LISTA DOS ITENS'!$U300/'LISTA DOS ITENS'!$V300</f>
        <v>0.007985448867</v>
      </c>
      <c r="X300" s="53" t="s">
        <v>53</v>
      </c>
      <c r="Y300" s="53" t="s">
        <v>290</v>
      </c>
      <c r="Z300" s="58" t="str">
        <f>'LISTA DOS ITENS'!$F300&amp;"-"&amp;'LISTA DOS ITENS'!$H300&amp;"-"&amp;'LISTA DOS ITENS'!$J300&amp;"-"&amp;'LISTA DOS ITENS'!$K300&amp;"-"&amp;'LISTA DOS ITENS'!$I300</f>
        <v>10956362-2201-R018-A RECUPER-</v>
      </c>
      <c r="AA300" s="59" t="str">
        <f t="array" ref="AA300">INDEX('RESUMO - LOTES E VMA'!$M$3:$M$181,MATCH('LISTA DOS ITENS'!$D300,'RESUMO - LOTES E VMA'!$A$3:$A$181,0))</f>
        <v>Para Leilão</v>
      </c>
      <c r="AB300" s="60">
        <f t="array" ref="AB300">INDEX('RESUMO - LOTES E VMA'!$J$3:$J$181,MATCH('LISTA DOS ITENS'!$D300,'RESUMO - LOTES E VMA'!$A$3:$A$181,0))</f>
        <v>0.05000002616</v>
      </c>
      <c r="AC300" s="29" t="str">
        <f t="array" ref="AC300">INDEX('RESUMO - LOTES E VMA'!$L$3:$L$181,MATCH('LISTA DOS ITENS'!$D300,'RESUMO - LOTES E VMA'!$A$3:$A$181,0))</f>
        <v>1% do Valor de Comparação do VMA</v>
      </c>
      <c r="AD300" s="53" t="str">
        <f>VLOOKUP(Tabela1[[#This Row],[Índice]],[1]Planilha1!$A:$A,1,0)</f>
        <v>#ERROR!</v>
      </c>
    </row>
    <row r="301" ht="15.75" customHeight="1">
      <c r="A301" s="52">
        <v>242863.0</v>
      </c>
      <c r="B301" s="53" t="s">
        <v>70</v>
      </c>
      <c r="C301" s="53" t="s">
        <v>71</v>
      </c>
      <c r="D301" s="22">
        <v>206306.0</v>
      </c>
      <c r="E301" s="53" t="s">
        <v>98</v>
      </c>
      <c r="F301" s="54">
        <v>1.0957003E7</v>
      </c>
      <c r="G301" s="53" t="s">
        <v>327</v>
      </c>
      <c r="H301" s="55">
        <v>2201.0</v>
      </c>
      <c r="I301" s="55"/>
      <c r="J301" s="55" t="s">
        <v>330</v>
      </c>
      <c r="K301" s="53" t="s">
        <v>51</v>
      </c>
      <c r="L301" s="53"/>
      <c r="M301" s="53">
        <v>2.0</v>
      </c>
      <c r="N301" s="53" t="s">
        <v>52</v>
      </c>
      <c r="O301" s="25">
        <v>1.0</v>
      </c>
      <c r="P301" s="25">
        <f>'LISTA DOS ITENS'!$O301*'LISTA DOS ITENS'!$M301</f>
        <v>2</v>
      </c>
      <c r="Q301" s="25">
        <v>1352.42</v>
      </c>
      <c r="R301" s="25">
        <f>'LISTA DOS ITENS'!$Q301*'LISTA DOS ITENS'!$M301</f>
        <v>2704.84</v>
      </c>
      <c r="S301" s="56">
        <f>IF('LISTA DOS ITENS'!$P301&gt;'LISTA DOS ITENS'!$R301,'LISTA DOS ITENS'!$P301,'LISTA DOS ITENS'!$R301)</f>
        <v>2704.84</v>
      </c>
      <c r="T301" s="25">
        <v>67.62103538182451</v>
      </c>
      <c r="U301" s="25">
        <f>'LISTA DOS ITENS'!$T301*'LISTA DOS ITENS'!$M301</f>
        <v>135.2420708</v>
      </c>
      <c r="V301" s="56">
        <f t="array" ref="V301">INDEX('RESUMO - LOTES E VMA'!$F$3:$F$181,MATCH('LISTA DOS ITENS'!$D301,'RESUMO - LOTES E VMA'!$A$3:$A$181,0))</f>
        <v>4107.723649</v>
      </c>
      <c r="W301" s="57">
        <f>'LISTA DOS ITENS'!$U301/'LISTA DOS ITENS'!$V301</f>
        <v>0.03292384842</v>
      </c>
      <c r="X301" s="53" t="s">
        <v>53</v>
      </c>
      <c r="Y301" s="53" t="s">
        <v>290</v>
      </c>
      <c r="Z301" s="58" t="str">
        <f>'LISTA DOS ITENS'!$F301&amp;"-"&amp;'LISTA DOS ITENS'!$H301&amp;"-"&amp;'LISTA DOS ITENS'!$J301&amp;"-"&amp;'LISTA DOS ITENS'!$K301&amp;"-"&amp;'LISTA DOS ITENS'!$I301</f>
        <v>10957003-2201-R018-A RECUPER-</v>
      </c>
      <c r="AA301" s="59" t="str">
        <f t="array" ref="AA301">INDEX('RESUMO - LOTES E VMA'!$M$3:$M$181,MATCH('LISTA DOS ITENS'!$D301,'RESUMO - LOTES E VMA'!$A$3:$A$181,0))</f>
        <v>Para Leilão</v>
      </c>
      <c r="AB301" s="60">
        <f t="array" ref="AB301">INDEX('RESUMO - LOTES E VMA'!$J$3:$J$181,MATCH('LISTA DOS ITENS'!$D301,'RESUMO - LOTES E VMA'!$A$3:$A$181,0))</f>
        <v>0.05000002616</v>
      </c>
      <c r="AC301" s="29" t="str">
        <f t="array" ref="AC301">INDEX('RESUMO - LOTES E VMA'!$L$3:$L$181,MATCH('LISTA DOS ITENS'!$D301,'RESUMO - LOTES E VMA'!$A$3:$A$181,0))</f>
        <v>1% do Valor de Comparação do VMA</v>
      </c>
      <c r="AD301" s="53" t="str">
        <f>VLOOKUP(Tabela1[[#This Row],[Índice]],[1]Planilha1!$A:$A,1,0)</f>
        <v>#ERROR!</v>
      </c>
    </row>
    <row r="302" ht="15.75" customHeight="1">
      <c r="A302" s="52">
        <v>242864.0</v>
      </c>
      <c r="B302" s="53" t="s">
        <v>70</v>
      </c>
      <c r="C302" s="53" t="s">
        <v>71</v>
      </c>
      <c r="D302" s="22">
        <v>206306.0</v>
      </c>
      <c r="E302" s="53" t="s">
        <v>98</v>
      </c>
      <c r="F302" s="54">
        <v>1.0957813E7</v>
      </c>
      <c r="G302" s="53" t="s">
        <v>322</v>
      </c>
      <c r="H302" s="55">
        <v>2201.0</v>
      </c>
      <c r="I302" s="55"/>
      <c r="J302" s="55" t="s">
        <v>330</v>
      </c>
      <c r="K302" s="53" t="s">
        <v>51</v>
      </c>
      <c r="L302" s="53"/>
      <c r="M302" s="53">
        <v>1.0</v>
      </c>
      <c r="N302" s="53" t="s">
        <v>52</v>
      </c>
      <c r="O302" s="25">
        <v>1.0</v>
      </c>
      <c r="P302" s="25">
        <f>'LISTA DOS ITENS'!$O302*'LISTA DOS ITENS'!$M302</f>
        <v>1</v>
      </c>
      <c r="Q302" s="25">
        <v>2064.26</v>
      </c>
      <c r="R302" s="25">
        <f>'LISTA DOS ITENS'!$Q302*'LISTA DOS ITENS'!$M302</f>
        <v>2064.26</v>
      </c>
      <c r="S302" s="56">
        <f>IF('LISTA DOS ITENS'!$P302&gt;'LISTA DOS ITENS'!$R302,'LISTA DOS ITENS'!$P302,'LISTA DOS ITENS'!$R302)</f>
        <v>2064.26</v>
      </c>
      <c r="T302" s="25">
        <v>103.2130540048839</v>
      </c>
      <c r="U302" s="25">
        <f>'LISTA DOS ITENS'!$T302*'LISTA DOS ITENS'!$M302</f>
        <v>103.213054</v>
      </c>
      <c r="V302" s="56">
        <f t="array" ref="V302">INDEX('RESUMO - LOTES E VMA'!$F$3:$F$181,MATCH('LISTA DOS ITENS'!$D302,'RESUMO - LOTES E VMA'!$A$3:$A$181,0))</f>
        <v>4107.723649</v>
      </c>
      <c r="W302" s="57">
        <f>'LISTA DOS ITENS'!$U302/'LISTA DOS ITENS'!$V302</f>
        <v>0.02512658173</v>
      </c>
      <c r="X302" s="53" t="s">
        <v>53</v>
      </c>
      <c r="Y302" s="53" t="s">
        <v>290</v>
      </c>
      <c r="Z302" s="58" t="str">
        <f>'LISTA DOS ITENS'!$F302&amp;"-"&amp;'LISTA DOS ITENS'!$H302&amp;"-"&amp;'LISTA DOS ITENS'!$J302&amp;"-"&amp;'LISTA DOS ITENS'!$K302&amp;"-"&amp;'LISTA DOS ITENS'!$I302</f>
        <v>10957813-2201-R018-A RECUPER-</v>
      </c>
      <c r="AA302" s="59" t="str">
        <f t="array" ref="AA302">INDEX('RESUMO - LOTES E VMA'!$M$3:$M$181,MATCH('LISTA DOS ITENS'!$D302,'RESUMO - LOTES E VMA'!$A$3:$A$181,0))</f>
        <v>Para Leilão</v>
      </c>
      <c r="AB302" s="60">
        <f t="array" ref="AB302">INDEX('RESUMO - LOTES E VMA'!$J$3:$J$181,MATCH('LISTA DOS ITENS'!$D302,'RESUMO - LOTES E VMA'!$A$3:$A$181,0))</f>
        <v>0.05000002616</v>
      </c>
      <c r="AC302" s="29" t="str">
        <f t="array" ref="AC302">INDEX('RESUMO - LOTES E VMA'!$L$3:$L$181,MATCH('LISTA DOS ITENS'!$D302,'RESUMO - LOTES E VMA'!$A$3:$A$181,0))</f>
        <v>1% do Valor de Comparação do VMA</v>
      </c>
      <c r="AD302" s="53" t="str">
        <f>VLOOKUP(Tabela1[[#This Row],[Índice]],[1]Planilha1!$A:$A,1,0)</f>
        <v>#ERROR!</v>
      </c>
    </row>
    <row r="303" ht="15.75" customHeight="1">
      <c r="A303" s="52">
        <v>242865.0</v>
      </c>
      <c r="B303" s="53" t="s">
        <v>70</v>
      </c>
      <c r="C303" s="53" t="s">
        <v>71</v>
      </c>
      <c r="D303" s="22">
        <v>206307.0</v>
      </c>
      <c r="E303" s="53" t="s">
        <v>63</v>
      </c>
      <c r="F303" s="54">
        <v>1.1611217E7</v>
      </c>
      <c r="G303" s="53" t="s">
        <v>335</v>
      </c>
      <c r="H303" s="55">
        <v>2101.0</v>
      </c>
      <c r="I303" s="55"/>
      <c r="J303" s="55" t="s">
        <v>68</v>
      </c>
      <c r="K303" s="53" t="s">
        <v>73</v>
      </c>
      <c r="L303" s="53"/>
      <c r="M303" s="53">
        <v>4.0</v>
      </c>
      <c r="N303" s="53" t="s">
        <v>52</v>
      </c>
      <c r="O303" s="25">
        <v>4190.005</v>
      </c>
      <c r="P303" s="25">
        <f>'LISTA DOS ITENS'!$O303*'LISTA DOS ITENS'!$M303</f>
        <v>16760.02</v>
      </c>
      <c r="Q303" s="25">
        <v>4190.01</v>
      </c>
      <c r="R303" s="25">
        <f>'LISTA DOS ITENS'!$Q303*'LISTA DOS ITENS'!$M303</f>
        <v>16760.04</v>
      </c>
      <c r="S303" s="56">
        <f>IF('LISTA DOS ITENS'!$P303&gt;'LISTA DOS ITENS'!$R303,'LISTA DOS ITENS'!$P303,'LISTA DOS ITENS'!$R303)</f>
        <v>16760.04</v>
      </c>
      <c r="T303" s="25">
        <v>1709.5240800000001</v>
      </c>
      <c r="U303" s="25">
        <f>'LISTA DOS ITENS'!$T303*'LISTA DOS ITENS'!$M303</f>
        <v>6838.09632</v>
      </c>
      <c r="V303" s="56">
        <f t="array" ref="V303">INDEX('RESUMO - LOTES E VMA'!$F$3:$F$181,MATCH('LISTA DOS ITENS'!$D303,'RESUMO - LOTES E VMA'!$A$3:$A$181,0))</f>
        <v>9342.4248</v>
      </c>
      <c r="W303" s="57">
        <f>'LISTA DOS ITENS'!$U303/'LISTA DOS ITENS'!$V303</f>
        <v>0.7319402046</v>
      </c>
      <c r="X303" s="53" t="s">
        <v>53</v>
      </c>
      <c r="Y303" s="53" t="s">
        <v>290</v>
      </c>
      <c r="Z303" s="58" t="str">
        <f>'LISTA DOS ITENS'!$F303&amp;"-"&amp;'LISTA DOS ITENS'!$H303&amp;"-"&amp;'LISTA DOS ITENS'!$J303&amp;"-"&amp;'LISTA DOS ITENS'!$K303&amp;"-"&amp;'LISTA DOS ITENS'!$I303</f>
        <v>11611217-2101-0003-CONS/NAC-</v>
      </c>
      <c r="AA303" s="59" t="str">
        <f t="array" ref="AA303">INDEX('RESUMO - LOTES E VMA'!$M$3:$M$181,MATCH('LISTA DOS ITENS'!$D303,'RESUMO - LOTES E VMA'!$A$3:$A$181,0))</f>
        <v>Para Leilão</v>
      </c>
      <c r="AB303" s="60">
        <f t="array" ref="AB303">INDEX('RESUMO - LOTES E VMA'!$J$3:$J$181,MATCH('LISTA DOS ITENS'!$D303,'RESUMO - LOTES E VMA'!$A$3:$A$181,0))</f>
        <v>0.408</v>
      </c>
      <c r="AC303" s="29" t="str">
        <f t="array" ref="AC303">INDEX('RESUMO - LOTES E VMA'!$L$3:$L$181,MATCH('LISTA DOS ITENS'!$D303,'RESUMO - LOTES E VMA'!$A$3:$A$181,0))</f>
        <v>5% do Valor de Comparação do VMA</v>
      </c>
      <c r="AD303" s="53" t="str">
        <f>VLOOKUP(Tabela1[[#This Row],[Índice]],[1]Planilha1!$A:$A,1,0)</f>
        <v>#ERROR!</v>
      </c>
    </row>
    <row r="304" ht="15.75" customHeight="1">
      <c r="A304" s="52">
        <v>242866.0</v>
      </c>
      <c r="B304" s="53" t="s">
        <v>70</v>
      </c>
      <c r="C304" s="53" t="s">
        <v>71</v>
      </c>
      <c r="D304" s="22">
        <v>206307.0</v>
      </c>
      <c r="E304" s="53" t="s">
        <v>63</v>
      </c>
      <c r="F304" s="54">
        <v>1.1919503E7</v>
      </c>
      <c r="G304" s="53" t="s">
        <v>336</v>
      </c>
      <c r="H304" s="55">
        <v>2101.0</v>
      </c>
      <c r="I304" s="55"/>
      <c r="J304" s="55" t="s">
        <v>68</v>
      </c>
      <c r="K304" s="53" t="s">
        <v>73</v>
      </c>
      <c r="L304" s="53"/>
      <c r="M304" s="53">
        <v>2.0</v>
      </c>
      <c r="N304" s="53" t="s">
        <v>52</v>
      </c>
      <c r="O304" s="25">
        <v>2586.67</v>
      </c>
      <c r="P304" s="25">
        <f>'LISTA DOS ITENS'!$O304*'LISTA DOS ITENS'!$M304</f>
        <v>5173.34</v>
      </c>
      <c r="Q304" s="25">
        <v>2883.33</v>
      </c>
      <c r="R304" s="25">
        <f>'LISTA DOS ITENS'!$Q304*'LISTA DOS ITENS'!$M304</f>
        <v>5766.66</v>
      </c>
      <c r="S304" s="56">
        <f>IF('LISTA DOS ITENS'!$P304&gt;'LISTA DOS ITENS'!$R304,'LISTA DOS ITENS'!$P304,'LISTA DOS ITENS'!$R304)</f>
        <v>5766.66</v>
      </c>
      <c r="T304" s="25">
        <v>1176.3986400000001</v>
      </c>
      <c r="U304" s="25">
        <f>'LISTA DOS ITENS'!$T304*'LISTA DOS ITENS'!$M304</f>
        <v>2352.79728</v>
      </c>
      <c r="V304" s="56">
        <f t="array" ref="V304">INDEX('RESUMO - LOTES E VMA'!$F$3:$F$181,MATCH('LISTA DOS ITENS'!$D304,'RESUMO - LOTES E VMA'!$A$3:$A$181,0))</f>
        <v>9342.4248</v>
      </c>
      <c r="W304" s="57">
        <f>'LISTA DOS ITENS'!$U304/'LISTA DOS ITENS'!$V304</f>
        <v>0.251840109</v>
      </c>
      <c r="X304" s="53" t="s">
        <v>53</v>
      </c>
      <c r="Y304" s="53" t="s">
        <v>290</v>
      </c>
      <c r="Z304" s="58" t="str">
        <f>'LISTA DOS ITENS'!$F304&amp;"-"&amp;'LISTA DOS ITENS'!$H304&amp;"-"&amp;'LISTA DOS ITENS'!$J304&amp;"-"&amp;'LISTA DOS ITENS'!$K304&amp;"-"&amp;'LISTA DOS ITENS'!$I304</f>
        <v>11919503-2101-0003-CONS/NAC-</v>
      </c>
      <c r="AA304" s="59" t="str">
        <f t="array" ref="AA304">INDEX('RESUMO - LOTES E VMA'!$M$3:$M$181,MATCH('LISTA DOS ITENS'!$D304,'RESUMO - LOTES E VMA'!$A$3:$A$181,0))</f>
        <v>Para Leilão</v>
      </c>
      <c r="AB304" s="60">
        <f t="array" ref="AB304">INDEX('RESUMO - LOTES E VMA'!$J$3:$J$181,MATCH('LISTA DOS ITENS'!$D304,'RESUMO - LOTES E VMA'!$A$3:$A$181,0))</f>
        <v>0.408</v>
      </c>
      <c r="AC304" s="29" t="str">
        <f t="array" ref="AC304">INDEX('RESUMO - LOTES E VMA'!$L$3:$L$181,MATCH('LISTA DOS ITENS'!$D304,'RESUMO - LOTES E VMA'!$A$3:$A$181,0))</f>
        <v>5% do Valor de Comparação do VMA</v>
      </c>
      <c r="AD304" s="53" t="str">
        <f>VLOOKUP(Tabela1[[#This Row],[Índice]],[1]Planilha1!$A:$A,1,0)</f>
        <v>#ERROR!</v>
      </c>
    </row>
    <row r="305" ht="15.75" customHeight="1">
      <c r="A305" s="52">
        <v>242867.0</v>
      </c>
      <c r="B305" s="53" t="s">
        <v>70</v>
      </c>
      <c r="C305" s="53" t="s">
        <v>71</v>
      </c>
      <c r="D305" s="22">
        <v>206307.0</v>
      </c>
      <c r="E305" s="53" t="s">
        <v>63</v>
      </c>
      <c r="F305" s="54">
        <v>1.1874911E7</v>
      </c>
      <c r="G305" s="53" t="s">
        <v>337</v>
      </c>
      <c r="H305" s="55">
        <v>2201.0</v>
      </c>
      <c r="I305" s="55"/>
      <c r="J305" s="55" t="s">
        <v>68</v>
      </c>
      <c r="K305" s="53" t="s">
        <v>73</v>
      </c>
      <c r="L305" s="53"/>
      <c r="M305" s="53">
        <v>4.0</v>
      </c>
      <c r="N305" s="53" t="s">
        <v>52</v>
      </c>
      <c r="O305" s="25">
        <v>91.8025</v>
      </c>
      <c r="P305" s="25">
        <f>'LISTA DOS ITENS'!$O305*'LISTA DOS ITENS'!$M305</f>
        <v>367.21</v>
      </c>
      <c r="Q305" s="25">
        <v>92.85</v>
      </c>
      <c r="R305" s="25">
        <f>'LISTA DOS ITENS'!$Q305*'LISTA DOS ITENS'!$M305</f>
        <v>371.4</v>
      </c>
      <c r="S305" s="56">
        <f>IF('LISTA DOS ITENS'!$P305&gt;'LISTA DOS ITENS'!$R305,'LISTA DOS ITENS'!$P305,'LISTA DOS ITENS'!$R305)</f>
        <v>371.4</v>
      </c>
      <c r="T305" s="25">
        <v>37.8828</v>
      </c>
      <c r="U305" s="25">
        <f>'LISTA DOS ITENS'!$T305*'LISTA DOS ITENS'!$M305</f>
        <v>151.5312</v>
      </c>
      <c r="V305" s="56">
        <f t="array" ref="V305">INDEX('RESUMO - LOTES E VMA'!$F$3:$F$181,MATCH('LISTA DOS ITENS'!$D305,'RESUMO - LOTES E VMA'!$A$3:$A$181,0))</f>
        <v>9342.4248</v>
      </c>
      <c r="W305" s="57">
        <f>'LISTA DOS ITENS'!$U305/'LISTA DOS ITENS'!$V305</f>
        <v>0.01621968635</v>
      </c>
      <c r="X305" s="53" t="s">
        <v>53</v>
      </c>
      <c r="Y305" s="53" t="s">
        <v>290</v>
      </c>
      <c r="Z305" s="58" t="str">
        <f>'LISTA DOS ITENS'!$F305&amp;"-"&amp;'LISTA DOS ITENS'!$H305&amp;"-"&amp;'LISTA DOS ITENS'!$J305&amp;"-"&amp;'LISTA DOS ITENS'!$K305&amp;"-"&amp;'LISTA DOS ITENS'!$I305</f>
        <v>11874911-2201-0003-CONS/NAC-</v>
      </c>
      <c r="AA305" s="59" t="str">
        <f t="array" ref="AA305">INDEX('RESUMO - LOTES E VMA'!$M$3:$M$181,MATCH('LISTA DOS ITENS'!$D305,'RESUMO - LOTES E VMA'!$A$3:$A$181,0))</f>
        <v>Para Leilão</v>
      </c>
      <c r="AB305" s="60">
        <f t="array" ref="AB305">INDEX('RESUMO - LOTES E VMA'!$J$3:$J$181,MATCH('LISTA DOS ITENS'!$D305,'RESUMO - LOTES E VMA'!$A$3:$A$181,0))</f>
        <v>0.408</v>
      </c>
      <c r="AC305" s="29" t="str">
        <f t="array" ref="AC305">INDEX('RESUMO - LOTES E VMA'!$L$3:$L$181,MATCH('LISTA DOS ITENS'!$D305,'RESUMO - LOTES E VMA'!$A$3:$A$181,0))</f>
        <v>5% do Valor de Comparação do VMA</v>
      </c>
      <c r="AD305" s="53" t="str">
        <f>VLOOKUP(Tabela1[[#This Row],[Índice]],[1]Planilha1!$A:$A,1,0)</f>
        <v>#ERROR!</v>
      </c>
    </row>
    <row r="306" ht="15.75" customHeight="1">
      <c r="A306" s="52">
        <v>242925.0</v>
      </c>
      <c r="B306" s="53" t="s">
        <v>70</v>
      </c>
      <c r="C306" s="53" t="s">
        <v>71</v>
      </c>
      <c r="D306" s="22">
        <v>206333.0</v>
      </c>
      <c r="E306" s="53" t="s">
        <v>63</v>
      </c>
      <c r="F306" s="54">
        <v>1.0691233E7</v>
      </c>
      <c r="G306" s="53" t="s">
        <v>338</v>
      </c>
      <c r="H306" s="55">
        <v>2201.0</v>
      </c>
      <c r="I306" s="55"/>
      <c r="J306" s="55" t="s">
        <v>68</v>
      </c>
      <c r="K306" s="53" t="s">
        <v>73</v>
      </c>
      <c r="L306" s="53"/>
      <c r="M306" s="53">
        <v>2.0</v>
      </c>
      <c r="N306" s="53" t="s">
        <v>52</v>
      </c>
      <c r="O306" s="25">
        <v>1075.325</v>
      </c>
      <c r="P306" s="25">
        <f>'LISTA DOS ITENS'!$O306*'LISTA DOS ITENS'!$M306</f>
        <v>2150.65</v>
      </c>
      <c r="Q306" s="25">
        <v>1075.33</v>
      </c>
      <c r="R306" s="25">
        <f>'LISTA DOS ITENS'!$Q306*'LISTA DOS ITENS'!$M306</f>
        <v>2150.66</v>
      </c>
      <c r="S306" s="56">
        <f>IF('LISTA DOS ITENS'!$P306&gt;'LISTA DOS ITENS'!$R306,'LISTA DOS ITENS'!$P306,'LISTA DOS ITENS'!$R306)</f>
        <v>2150.66</v>
      </c>
      <c r="T306" s="25">
        <v>438.73464</v>
      </c>
      <c r="U306" s="25">
        <f>'LISTA DOS ITENS'!$T306*'LISTA DOS ITENS'!$M306</f>
        <v>877.46928</v>
      </c>
      <c r="V306" s="56">
        <f t="array" ref="V306">INDEX('RESUMO - LOTES E VMA'!$F$3:$F$181,MATCH('LISTA DOS ITENS'!$D306,'RESUMO - LOTES E VMA'!$A$3:$A$181,0))</f>
        <v>13417.15344</v>
      </c>
      <c r="W306" s="57">
        <f>'LISTA DOS ITENS'!$U306/'LISTA DOS ITENS'!$V306</f>
        <v>0.06539906426</v>
      </c>
      <c r="X306" s="53" t="s">
        <v>53</v>
      </c>
      <c r="Y306" s="53" t="s">
        <v>290</v>
      </c>
      <c r="Z306" s="58" t="str">
        <f>'LISTA DOS ITENS'!$F306&amp;"-"&amp;'LISTA DOS ITENS'!$H306&amp;"-"&amp;'LISTA DOS ITENS'!$J306&amp;"-"&amp;'LISTA DOS ITENS'!$K306&amp;"-"&amp;'LISTA DOS ITENS'!$I306</f>
        <v>10691233-2201-0003-CONS/NAC-</v>
      </c>
      <c r="AA306" s="59" t="str">
        <f t="array" ref="AA306">INDEX('RESUMO - LOTES E VMA'!$M$3:$M$181,MATCH('LISTA DOS ITENS'!$D306,'RESUMO - LOTES E VMA'!$A$3:$A$181,0))</f>
        <v>Para Leilão</v>
      </c>
      <c r="AB306" s="60">
        <f t="array" ref="AB306">INDEX('RESUMO - LOTES E VMA'!$J$3:$J$181,MATCH('LISTA DOS ITENS'!$D306,'RESUMO - LOTES E VMA'!$A$3:$A$181,0))</f>
        <v>0.408</v>
      </c>
      <c r="AC306" s="29" t="str">
        <f t="array" ref="AC306">INDEX('RESUMO - LOTES E VMA'!$L$3:$L$181,MATCH('LISTA DOS ITENS'!$D306,'RESUMO - LOTES E VMA'!$A$3:$A$181,0))</f>
        <v>5% do Valor de Comparação do VMA</v>
      </c>
      <c r="AD306" s="53" t="str">
        <f>VLOOKUP(Tabela1[[#This Row],[Índice]],[1]Planilha1!$A:$A,1,0)</f>
        <v>#ERROR!</v>
      </c>
    </row>
    <row r="307" ht="15.75" customHeight="1">
      <c r="A307" s="52">
        <v>242926.0</v>
      </c>
      <c r="B307" s="53" t="s">
        <v>70</v>
      </c>
      <c r="C307" s="53" t="s">
        <v>71</v>
      </c>
      <c r="D307" s="22">
        <v>206333.0</v>
      </c>
      <c r="E307" s="53" t="s">
        <v>63</v>
      </c>
      <c r="F307" s="54">
        <v>1.0691233E7</v>
      </c>
      <c r="G307" s="53" t="s">
        <v>338</v>
      </c>
      <c r="H307" s="55">
        <v>2101.0</v>
      </c>
      <c r="I307" s="55"/>
      <c r="J307" s="55" t="s">
        <v>79</v>
      </c>
      <c r="K307" s="53" t="s">
        <v>73</v>
      </c>
      <c r="L307" s="53"/>
      <c r="M307" s="53">
        <v>24.0</v>
      </c>
      <c r="N307" s="53" t="s">
        <v>52</v>
      </c>
      <c r="O307" s="25">
        <v>279.0</v>
      </c>
      <c r="P307" s="25">
        <f>'LISTA DOS ITENS'!$O307*'LISTA DOS ITENS'!$M307</f>
        <v>6696</v>
      </c>
      <c r="Q307" s="25">
        <v>1075.33</v>
      </c>
      <c r="R307" s="25">
        <f>'LISTA DOS ITENS'!$Q307*'LISTA DOS ITENS'!$M307</f>
        <v>25807.92</v>
      </c>
      <c r="S307" s="56">
        <f>IF('LISTA DOS ITENS'!$P307&gt;'LISTA DOS ITENS'!$R307,'LISTA DOS ITENS'!$P307,'LISTA DOS ITENS'!$R307)</f>
        <v>25807.92</v>
      </c>
      <c r="T307" s="25">
        <v>438.73464</v>
      </c>
      <c r="U307" s="25">
        <f>'LISTA DOS ITENS'!$T307*'LISTA DOS ITENS'!$M307</f>
        <v>10529.63136</v>
      </c>
      <c r="V307" s="56">
        <f t="array" ref="V307">INDEX('RESUMO - LOTES E VMA'!$F$3:$F$181,MATCH('LISTA DOS ITENS'!$D307,'RESUMO - LOTES E VMA'!$A$3:$A$181,0))</f>
        <v>13417.15344</v>
      </c>
      <c r="W307" s="57">
        <f>'LISTA DOS ITENS'!$U307/'LISTA DOS ITENS'!$V307</f>
        <v>0.7847887711</v>
      </c>
      <c r="X307" s="53" t="s">
        <v>53</v>
      </c>
      <c r="Y307" s="53" t="s">
        <v>290</v>
      </c>
      <c r="Z307" s="58" t="str">
        <f>'LISTA DOS ITENS'!$F307&amp;"-"&amp;'LISTA DOS ITENS'!$H307&amp;"-"&amp;'LISTA DOS ITENS'!$J307&amp;"-"&amp;'LISTA DOS ITENS'!$K307&amp;"-"&amp;'LISTA DOS ITENS'!$I307</f>
        <v>10691233-2101-A003-CONS/NAC-</v>
      </c>
      <c r="AA307" s="59" t="str">
        <f t="array" ref="AA307">INDEX('RESUMO - LOTES E VMA'!$M$3:$M$181,MATCH('LISTA DOS ITENS'!$D307,'RESUMO - LOTES E VMA'!$A$3:$A$181,0))</f>
        <v>Para Leilão</v>
      </c>
      <c r="AB307" s="60">
        <f t="array" ref="AB307">INDEX('RESUMO - LOTES E VMA'!$J$3:$J$181,MATCH('LISTA DOS ITENS'!$D307,'RESUMO - LOTES E VMA'!$A$3:$A$181,0))</f>
        <v>0.408</v>
      </c>
      <c r="AC307" s="29" t="str">
        <f t="array" ref="AC307">INDEX('RESUMO - LOTES E VMA'!$L$3:$L$181,MATCH('LISTA DOS ITENS'!$D307,'RESUMO - LOTES E VMA'!$A$3:$A$181,0))</f>
        <v>5% do Valor de Comparação do VMA</v>
      </c>
      <c r="AD307" s="53" t="str">
        <f>VLOOKUP(Tabela1[[#This Row],[Índice]],[1]Planilha1!$A:$A,1,0)</f>
        <v>#ERROR!</v>
      </c>
    </row>
    <row r="308" ht="15.75" customHeight="1">
      <c r="A308" s="52">
        <v>242927.0</v>
      </c>
      <c r="B308" s="53" t="s">
        <v>70</v>
      </c>
      <c r="C308" s="53" t="s">
        <v>71</v>
      </c>
      <c r="D308" s="22">
        <v>206333.0</v>
      </c>
      <c r="E308" s="53" t="s">
        <v>63</v>
      </c>
      <c r="F308" s="54">
        <v>1.1253657E7</v>
      </c>
      <c r="G308" s="53" t="s">
        <v>339</v>
      </c>
      <c r="H308" s="55">
        <v>2201.0</v>
      </c>
      <c r="I308" s="55"/>
      <c r="J308" s="55" t="s">
        <v>79</v>
      </c>
      <c r="K308" s="53" t="s">
        <v>73</v>
      </c>
      <c r="L308" s="53"/>
      <c r="M308" s="53">
        <v>1.0</v>
      </c>
      <c r="N308" s="53" t="s">
        <v>52</v>
      </c>
      <c r="O308" s="25">
        <v>3226.6</v>
      </c>
      <c r="P308" s="25">
        <f>'LISTA DOS ITENS'!$O308*'LISTA DOS ITENS'!$M308</f>
        <v>3226.6</v>
      </c>
      <c r="Q308" s="25">
        <v>3226.6</v>
      </c>
      <c r="R308" s="25">
        <f>'LISTA DOS ITENS'!$Q308*'LISTA DOS ITENS'!$M308</f>
        <v>3226.6</v>
      </c>
      <c r="S308" s="56">
        <f>IF('LISTA DOS ITENS'!$P308&gt;'LISTA DOS ITENS'!$R308,'LISTA DOS ITENS'!$P308,'LISTA DOS ITENS'!$R308)</f>
        <v>3226.6</v>
      </c>
      <c r="T308" s="25">
        <v>1316.4528</v>
      </c>
      <c r="U308" s="25">
        <f>'LISTA DOS ITENS'!$T308*'LISTA DOS ITENS'!$M308</f>
        <v>1316.4528</v>
      </c>
      <c r="V308" s="56">
        <f t="array" ref="V308">INDEX('RESUMO - LOTES E VMA'!$F$3:$F$181,MATCH('LISTA DOS ITENS'!$D308,'RESUMO - LOTES E VMA'!$A$3:$A$181,0))</f>
        <v>13417.15344</v>
      </c>
      <c r="W308" s="57">
        <f>'LISTA DOS ITENS'!$U308/'LISTA DOS ITENS'!$V308</f>
        <v>0.09811714578</v>
      </c>
      <c r="X308" s="53" t="s">
        <v>53</v>
      </c>
      <c r="Y308" s="53" t="s">
        <v>290</v>
      </c>
      <c r="Z308" s="58" t="str">
        <f>'LISTA DOS ITENS'!$F308&amp;"-"&amp;'LISTA DOS ITENS'!$H308&amp;"-"&amp;'LISTA DOS ITENS'!$J308&amp;"-"&amp;'LISTA DOS ITENS'!$K308&amp;"-"&amp;'LISTA DOS ITENS'!$I308</f>
        <v>11253657-2201-A003-CONS/NAC-</v>
      </c>
      <c r="AA308" s="59" t="str">
        <f t="array" ref="AA308">INDEX('RESUMO - LOTES E VMA'!$M$3:$M$181,MATCH('LISTA DOS ITENS'!$D308,'RESUMO - LOTES E VMA'!$A$3:$A$181,0))</f>
        <v>Para Leilão</v>
      </c>
      <c r="AB308" s="60">
        <f t="array" ref="AB308">INDEX('RESUMO - LOTES E VMA'!$J$3:$J$181,MATCH('LISTA DOS ITENS'!$D308,'RESUMO - LOTES E VMA'!$A$3:$A$181,0))</f>
        <v>0.408</v>
      </c>
      <c r="AC308" s="29" t="str">
        <f t="array" ref="AC308">INDEX('RESUMO - LOTES E VMA'!$L$3:$L$181,MATCH('LISTA DOS ITENS'!$D308,'RESUMO - LOTES E VMA'!$A$3:$A$181,0))</f>
        <v>5% do Valor de Comparação do VMA</v>
      </c>
      <c r="AD308" s="53" t="str">
        <f>VLOOKUP(Tabela1[[#This Row],[Índice]],[1]Planilha1!$A:$A,1,0)</f>
        <v>#ERROR!</v>
      </c>
    </row>
    <row r="309" ht="15.75" customHeight="1">
      <c r="A309" s="52">
        <v>242928.0</v>
      </c>
      <c r="B309" s="53" t="s">
        <v>70</v>
      </c>
      <c r="C309" s="53" t="s">
        <v>71</v>
      </c>
      <c r="D309" s="22">
        <v>206333.0</v>
      </c>
      <c r="E309" s="53" t="s">
        <v>63</v>
      </c>
      <c r="F309" s="54">
        <v>1.1532005E7</v>
      </c>
      <c r="G309" s="53" t="s">
        <v>340</v>
      </c>
      <c r="H309" s="55">
        <v>2101.0</v>
      </c>
      <c r="I309" s="55"/>
      <c r="J309" s="55" t="s">
        <v>77</v>
      </c>
      <c r="K309" s="53" t="s">
        <v>73</v>
      </c>
      <c r="L309" s="53"/>
      <c r="M309" s="53">
        <v>2.0</v>
      </c>
      <c r="N309" s="53" t="s">
        <v>52</v>
      </c>
      <c r="O309" s="25">
        <v>850.0</v>
      </c>
      <c r="P309" s="25">
        <f>'LISTA DOS ITENS'!$O309*'LISTA DOS ITENS'!$M309</f>
        <v>1700</v>
      </c>
      <c r="Q309" s="25">
        <v>850.0</v>
      </c>
      <c r="R309" s="25">
        <f>'LISTA DOS ITENS'!$Q309*'LISTA DOS ITENS'!$M309</f>
        <v>1700</v>
      </c>
      <c r="S309" s="56">
        <f>IF('LISTA DOS ITENS'!$P309&gt;'LISTA DOS ITENS'!$R309,'LISTA DOS ITENS'!$P309,'LISTA DOS ITENS'!$R309)</f>
        <v>1700</v>
      </c>
      <c r="T309" s="25">
        <v>346.8</v>
      </c>
      <c r="U309" s="25">
        <f>'LISTA DOS ITENS'!$T309*'LISTA DOS ITENS'!$M309</f>
        <v>693.6</v>
      </c>
      <c r="V309" s="56">
        <f t="array" ref="V309">INDEX('RESUMO - LOTES E VMA'!$F$3:$F$181,MATCH('LISTA DOS ITENS'!$D309,'RESUMO - LOTES E VMA'!$A$3:$A$181,0))</f>
        <v>13417.15344</v>
      </c>
      <c r="W309" s="57">
        <f>'LISTA DOS ITENS'!$U309/'LISTA DOS ITENS'!$V309</f>
        <v>0.05169501885</v>
      </c>
      <c r="X309" s="53" t="s">
        <v>53</v>
      </c>
      <c r="Y309" s="53" t="s">
        <v>290</v>
      </c>
      <c r="Z309" s="58" t="str">
        <f>'LISTA DOS ITENS'!$F309&amp;"-"&amp;'LISTA DOS ITENS'!$H309&amp;"-"&amp;'LISTA DOS ITENS'!$J309&amp;"-"&amp;'LISTA DOS ITENS'!$K309&amp;"-"&amp;'LISTA DOS ITENS'!$I309</f>
        <v>11532005-2101-A903-CONS/NAC-</v>
      </c>
      <c r="AA309" s="59" t="str">
        <f t="array" ref="AA309">INDEX('RESUMO - LOTES E VMA'!$M$3:$M$181,MATCH('LISTA DOS ITENS'!$D309,'RESUMO - LOTES E VMA'!$A$3:$A$181,0))</f>
        <v>Para Leilão</v>
      </c>
      <c r="AB309" s="60">
        <f t="array" ref="AB309">INDEX('RESUMO - LOTES E VMA'!$J$3:$J$181,MATCH('LISTA DOS ITENS'!$D309,'RESUMO - LOTES E VMA'!$A$3:$A$181,0))</f>
        <v>0.408</v>
      </c>
      <c r="AC309" s="29" t="str">
        <f t="array" ref="AC309">INDEX('RESUMO - LOTES E VMA'!$L$3:$L$181,MATCH('LISTA DOS ITENS'!$D309,'RESUMO - LOTES E VMA'!$A$3:$A$181,0))</f>
        <v>5% do Valor de Comparação do VMA</v>
      </c>
      <c r="AD309" s="53" t="str">
        <f>VLOOKUP(Tabela1[[#This Row],[Índice]],[1]Planilha1!$A:$A,1,0)</f>
        <v>#ERROR!</v>
      </c>
    </row>
    <row r="310" ht="15.75" customHeight="1">
      <c r="A310" s="52">
        <v>243598.0</v>
      </c>
      <c r="B310" s="53" t="s">
        <v>70</v>
      </c>
      <c r="C310" s="53" t="s">
        <v>71</v>
      </c>
      <c r="D310" s="22">
        <v>206353.0</v>
      </c>
      <c r="E310" s="53" t="s">
        <v>63</v>
      </c>
      <c r="F310" s="54">
        <v>1.223556E7</v>
      </c>
      <c r="G310" s="53" t="s">
        <v>341</v>
      </c>
      <c r="H310" s="55">
        <v>2101.0</v>
      </c>
      <c r="I310" s="55"/>
      <c r="J310" s="55" t="s">
        <v>68</v>
      </c>
      <c r="K310" s="53" t="s">
        <v>73</v>
      </c>
      <c r="L310" s="53"/>
      <c r="M310" s="53">
        <v>1.0</v>
      </c>
      <c r="N310" s="53" t="s">
        <v>52</v>
      </c>
      <c r="O310" s="25">
        <v>20046.66</v>
      </c>
      <c r="P310" s="25">
        <f>'LISTA DOS ITENS'!$O310*'LISTA DOS ITENS'!$M310</f>
        <v>20046.66</v>
      </c>
      <c r="Q310" s="25">
        <v>20046.66</v>
      </c>
      <c r="R310" s="25">
        <f>'LISTA DOS ITENS'!$Q310*'LISTA DOS ITENS'!$M310</f>
        <v>20046.66</v>
      </c>
      <c r="S310" s="56">
        <f>IF('LISTA DOS ITENS'!$P310&gt;'LISTA DOS ITENS'!$R310,'LISTA DOS ITENS'!$P310,'LISTA DOS ITENS'!$R310)</f>
        <v>20046.66</v>
      </c>
      <c r="T310" s="25">
        <v>13016.009957142856</v>
      </c>
      <c r="U310" s="25">
        <f>'LISTA DOS ITENS'!$T310*'LISTA DOS ITENS'!$M310</f>
        <v>13016.00996</v>
      </c>
      <c r="V310" s="56">
        <f t="array" ref="V310">INDEX('RESUMO - LOTES E VMA'!$F$3:$F$181,MATCH('LISTA DOS ITENS'!$D310,'RESUMO - LOTES E VMA'!$A$3:$A$181,0))</f>
        <v>13016.00996</v>
      </c>
      <c r="W310" s="57">
        <f>'LISTA DOS ITENS'!$U310/'LISTA DOS ITENS'!$V310</f>
        <v>1</v>
      </c>
      <c r="X310" s="53" t="s">
        <v>53</v>
      </c>
      <c r="Y310" s="53" t="s">
        <v>290</v>
      </c>
      <c r="Z310" s="58" t="str">
        <f>'LISTA DOS ITENS'!$F310&amp;"-"&amp;'LISTA DOS ITENS'!$H310&amp;"-"&amp;'LISTA DOS ITENS'!$J310&amp;"-"&amp;'LISTA DOS ITENS'!$K310&amp;"-"&amp;'LISTA DOS ITENS'!$I310</f>
        <v>12235560-2101-0003-CONS/NAC-</v>
      </c>
      <c r="AA310" s="59" t="str">
        <f t="array" ref="AA310">INDEX('RESUMO - LOTES E VMA'!$M$3:$M$181,MATCH('LISTA DOS ITENS'!$D310,'RESUMO - LOTES E VMA'!$A$3:$A$181,0))</f>
        <v>Para Leilão</v>
      </c>
      <c r="AB310" s="60">
        <f t="array" ref="AB310">INDEX('RESUMO - LOTES E VMA'!$J$3:$J$181,MATCH('LISTA DOS ITENS'!$D310,'RESUMO - LOTES E VMA'!$A$3:$A$181,0))</f>
        <v>0.6492857143</v>
      </c>
      <c r="AC310" s="29" t="str">
        <f t="array" ref="AC310">INDEX('RESUMO - LOTES E VMA'!$L$3:$L$181,MATCH('LISTA DOS ITENS'!$D310,'RESUMO - LOTES E VMA'!$A$3:$A$181,0))</f>
        <v>5% do Valor de Comparação do VMA</v>
      </c>
      <c r="AD310" s="53" t="str">
        <f>VLOOKUP(Tabela1[[#This Row],[Índice]],[1]Planilha1!$A:$A,1,0)</f>
        <v>#ERROR!</v>
      </c>
    </row>
    <row r="311" ht="15.75" customHeight="1">
      <c r="A311" s="52">
        <v>243789.0</v>
      </c>
      <c r="B311" s="53" t="s">
        <v>70</v>
      </c>
      <c r="C311" s="53" t="s">
        <v>71</v>
      </c>
      <c r="D311" s="22">
        <v>206384.0</v>
      </c>
      <c r="E311" s="53" t="s">
        <v>175</v>
      </c>
      <c r="F311" s="54">
        <v>1.1945536E7</v>
      </c>
      <c r="G311" s="53" t="s">
        <v>342</v>
      </c>
      <c r="H311" s="55">
        <v>2230.0</v>
      </c>
      <c r="I311" s="55"/>
      <c r="J311" s="55" t="s">
        <v>343</v>
      </c>
      <c r="K311" s="53" t="s">
        <v>73</v>
      </c>
      <c r="L311" s="53"/>
      <c r="M311" s="53">
        <v>5.0</v>
      </c>
      <c r="N311" s="53" t="s">
        <v>52</v>
      </c>
      <c r="O311" s="25">
        <v>2216.45</v>
      </c>
      <c r="P311" s="25">
        <f>'LISTA DOS ITENS'!$O311*'LISTA DOS ITENS'!$M311</f>
        <v>11082.25</v>
      </c>
      <c r="Q311" s="25">
        <v>1298.54</v>
      </c>
      <c r="R311" s="25">
        <f>'LISTA DOS ITENS'!$Q311*'LISTA DOS ITENS'!$M311</f>
        <v>6492.7</v>
      </c>
      <c r="S311" s="56">
        <f>IF('LISTA DOS ITENS'!$P311&gt;'LISTA DOS ITENS'!$R311,'LISTA DOS ITENS'!$P311,'LISTA DOS ITENS'!$R311)</f>
        <v>11082.25</v>
      </c>
      <c r="T311" s="25">
        <v>529.8043200000001</v>
      </c>
      <c r="U311" s="25">
        <f>'LISTA DOS ITENS'!$T311*'LISTA DOS ITENS'!$M311</f>
        <v>2649.0216</v>
      </c>
      <c r="V311" s="56">
        <f t="array" ref="V311">INDEX('RESUMO - LOTES E VMA'!$F$3:$F$181,MATCH('LISTA DOS ITENS'!$D311,'RESUMO - LOTES E VMA'!$A$3:$A$181,0))</f>
        <v>38420.73168</v>
      </c>
      <c r="W311" s="57">
        <f>'LISTA DOS ITENS'!$U311/'LISTA DOS ITENS'!$V311</f>
        <v>0.06894771349</v>
      </c>
      <c r="X311" s="53" t="s">
        <v>53</v>
      </c>
      <c r="Y311" s="53" t="s">
        <v>290</v>
      </c>
      <c r="Z311" s="58" t="str">
        <f>'LISTA DOS ITENS'!$F311&amp;"-"&amp;'LISTA DOS ITENS'!$H311&amp;"-"&amp;'LISTA DOS ITENS'!$J311&amp;"-"&amp;'LISTA DOS ITENS'!$K311&amp;"-"&amp;'LISTA DOS ITENS'!$I311</f>
        <v>11945536-2230-0011-CONS/NAC-</v>
      </c>
      <c r="AA311" s="59" t="str">
        <f t="array" ref="AA311">INDEX('RESUMO - LOTES E VMA'!$M$3:$M$181,MATCH('LISTA DOS ITENS'!$D311,'RESUMO - LOTES E VMA'!$A$3:$A$181,0))</f>
        <v>Para Leilão</v>
      </c>
      <c r="AB311" s="60">
        <f t="array" ref="AB311">INDEX('RESUMO - LOTES E VMA'!$J$3:$J$181,MATCH('LISTA DOS ITENS'!$D311,'RESUMO - LOTES E VMA'!$A$3:$A$181,0))</f>
        <v>0.3890381986</v>
      </c>
      <c r="AC311" s="29" t="str">
        <f t="array" ref="AC311">INDEX('RESUMO - LOTES E VMA'!$L$3:$L$181,MATCH('LISTA DOS ITENS'!$D311,'RESUMO - LOTES E VMA'!$A$3:$A$181,0))</f>
        <v>1% do Valor de Comparação do VMA</v>
      </c>
      <c r="AD311" s="53" t="str">
        <f>VLOOKUP(Tabela1[[#This Row],[Índice]],[1]Planilha1!$A:$A,1,0)</f>
        <v>#ERROR!</v>
      </c>
    </row>
    <row r="312" ht="15.75" customHeight="1">
      <c r="A312" s="52">
        <v>243790.0</v>
      </c>
      <c r="B312" s="53" t="s">
        <v>70</v>
      </c>
      <c r="C312" s="53" t="s">
        <v>71</v>
      </c>
      <c r="D312" s="22">
        <v>206384.0</v>
      </c>
      <c r="E312" s="53" t="s">
        <v>175</v>
      </c>
      <c r="F312" s="54">
        <v>1.1454571E7</v>
      </c>
      <c r="G312" s="53" t="s">
        <v>344</v>
      </c>
      <c r="H312" s="55">
        <v>2170.0</v>
      </c>
      <c r="I312" s="55"/>
      <c r="J312" s="55" t="s">
        <v>177</v>
      </c>
      <c r="K312" s="53" t="s">
        <v>73</v>
      </c>
      <c r="L312" s="53"/>
      <c r="M312" s="53">
        <v>3.0</v>
      </c>
      <c r="N312" s="53" t="s">
        <v>52</v>
      </c>
      <c r="O312" s="25">
        <v>896.38</v>
      </c>
      <c r="P312" s="25">
        <f>'LISTA DOS ITENS'!$O312*'LISTA DOS ITENS'!$M312</f>
        <v>2689.14</v>
      </c>
      <c r="Q312" s="25">
        <v>1090.22</v>
      </c>
      <c r="R312" s="25">
        <f>'LISTA DOS ITENS'!$Q312*'LISTA DOS ITENS'!$M312</f>
        <v>3270.66</v>
      </c>
      <c r="S312" s="56">
        <f>IF('LISTA DOS ITENS'!$P312&gt;'LISTA DOS ITENS'!$R312,'LISTA DOS ITENS'!$P312,'LISTA DOS ITENS'!$R312)</f>
        <v>3270.66</v>
      </c>
      <c r="T312" s="25">
        <v>444.80976000000004</v>
      </c>
      <c r="U312" s="25">
        <f>'LISTA DOS ITENS'!$T312*'LISTA DOS ITENS'!$M312</f>
        <v>1334.42928</v>
      </c>
      <c r="V312" s="56">
        <f t="array" ref="V312">INDEX('RESUMO - LOTES E VMA'!$F$3:$F$181,MATCH('LISTA DOS ITENS'!$D312,'RESUMO - LOTES E VMA'!$A$3:$A$181,0))</f>
        <v>38420.73168</v>
      </c>
      <c r="W312" s="57">
        <f>'LISTA DOS ITENS'!$U312/'LISTA DOS ITENS'!$V312</f>
        <v>0.03473201112</v>
      </c>
      <c r="X312" s="53" t="s">
        <v>53</v>
      </c>
      <c r="Y312" s="53" t="s">
        <v>290</v>
      </c>
      <c r="Z312" s="58" t="str">
        <f>'LISTA DOS ITENS'!$F312&amp;"-"&amp;'LISTA DOS ITENS'!$H312&amp;"-"&amp;'LISTA DOS ITENS'!$J312&amp;"-"&amp;'LISTA DOS ITENS'!$K312&amp;"-"&amp;'LISTA DOS ITENS'!$I312</f>
        <v>11454571-2170-0911-CONS/NAC-</v>
      </c>
      <c r="AA312" s="59" t="str">
        <f t="array" ref="AA312">INDEX('RESUMO - LOTES E VMA'!$M$3:$M$181,MATCH('LISTA DOS ITENS'!$D312,'RESUMO - LOTES E VMA'!$A$3:$A$181,0))</f>
        <v>Para Leilão</v>
      </c>
      <c r="AB312" s="60">
        <f t="array" ref="AB312">INDEX('RESUMO - LOTES E VMA'!$J$3:$J$181,MATCH('LISTA DOS ITENS'!$D312,'RESUMO - LOTES E VMA'!$A$3:$A$181,0))</f>
        <v>0.3890381986</v>
      </c>
      <c r="AC312" s="29" t="str">
        <f t="array" ref="AC312">INDEX('RESUMO - LOTES E VMA'!$L$3:$L$181,MATCH('LISTA DOS ITENS'!$D312,'RESUMO - LOTES E VMA'!$A$3:$A$181,0))</f>
        <v>1% do Valor de Comparação do VMA</v>
      </c>
      <c r="AD312" s="53" t="str">
        <f>VLOOKUP(Tabela1[[#This Row],[Índice]],[1]Planilha1!$A:$A,1,0)</f>
        <v>#ERROR!</v>
      </c>
    </row>
    <row r="313" ht="15.75" customHeight="1">
      <c r="A313" s="52">
        <v>243791.0</v>
      </c>
      <c r="B313" s="53" t="s">
        <v>70</v>
      </c>
      <c r="C313" s="53" t="s">
        <v>71</v>
      </c>
      <c r="D313" s="22">
        <v>206384.0</v>
      </c>
      <c r="E313" s="53" t="s">
        <v>175</v>
      </c>
      <c r="F313" s="54">
        <v>1.1945536E7</v>
      </c>
      <c r="G313" s="53" t="s">
        <v>342</v>
      </c>
      <c r="H313" s="55">
        <v>2201.0</v>
      </c>
      <c r="I313" s="55"/>
      <c r="J313" s="55" t="s">
        <v>177</v>
      </c>
      <c r="K313" s="53" t="s">
        <v>73</v>
      </c>
      <c r="L313" s="53"/>
      <c r="M313" s="53">
        <v>65.0</v>
      </c>
      <c r="N313" s="53" t="s">
        <v>52</v>
      </c>
      <c r="O313" s="25">
        <v>1298.5436923076923</v>
      </c>
      <c r="P313" s="25">
        <f>'LISTA DOS ITENS'!$O313*'LISTA DOS ITENS'!$M313</f>
        <v>84405.34</v>
      </c>
      <c r="Q313" s="25">
        <v>1298.54</v>
      </c>
      <c r="R313" s="25">
        <f>'LISTA DOS ITENS'!$Q313*'LISTA DOS ITENS'!$M313</f>
        <v>84405.1</v>
      </c>
      <c r="S313" s="56">
        <f>IF('LISTA DOS ITENS'!$P313&gt;'LISTA DOS ITENS'!$R313,'LISTA DOS ITENS'!$P313,'LISTA DOS ITENS'!$R313)</f>
        <v>84405.34</v>
      </c>
      <c r="T313" s="25">
        <v>529.8043200000001</v>
      </c>
      <c r="U313" s="25">
        <f>'LISTA DOS ITENS'!$T313*'LISTA DOS ITENS'!$M313</f>
        <v>34437.2808</v>
      </c>
      <c r="V313" s="56">
        <f t="array" ref="V313">INDEX('RESUMO - LOTES E VMA'!$F$3:$F$181,MATCH('LISTA DOS ITENS'!$D313,'RESUMO - LOTES E VMA'!$A$3:$A$181,0))</f>
        <v>38420.73168</v>
      </c>
      <c r="W313" s="57">
        <f>'LISTA DOS ITENS'!$U313/'LISTA DOS ITENS'!$V313</f>
        <v>0.8963202754</v>
      </c>
      <c r="X313" s="53" t="s">
        <v>53</v>
      </c>
      <c r="Y313" s="53" t="s">
        <v>290</v>
      </c>
      <c r="Z313" s="58" t="str">
        <f>'LISTA DOS ITENS'!$F313&amp;"-"&amp;'LISTA DOS ITENS'!$H313&amp;"-"&amp;'LISTA DOS ITENS'!$J313&amp;"-"&amp;'LISTA DOS ITENS'!$K313&amp;"-"&amp;'LISTA DOS ITENS'!$I313</f>
        <v>11945536-2201-0911-CONS/NAC-</v>
      </c>
      <c r="AA313" s="59" t="str">
        <f t="array" ref="AA313">INDEX('RESUMO - LOTES E VMA'!$M$3:$M$181,MATCH('LISTA DOS ITENS'!$D313,'RESUMO - LOTES E VMA'!$A$3:$A$181,0))</f>
        <v>Para Leilão</v>
      </c>
      <c r="AB313" s="60">
        <f t="array" ref="AB313">INDEX('RESUMO - LOTES E VMA'!$J$3:$J$181,MATCH('LISTA DOS ITENS'!$D313,'RESUMO - LOTES E VMA'!$A$3:$A$181,0))</f>
        <v>0.3890381986</v>
      </c>
      <c r="AC313" s="29" t="str">
        <f t="array" ref="AC313">INDEX('RESUMO - LOTES E VMA'!$L$3:$L$181,MATCH('LISTA DOS ITENS'!$D313,'RESUMO - LOTES E VMA'!$A$3:$A$181,0))</f>
        <v>1% do Valor de Comparação do VMA</v>
      </c>
      <c r="AD313" s="53" t="str">
        <f>VLOOKUP(Tabela1[[#This Row],[Índice]],[1]Planilha1!$A:$A,1,0)</f>
        <v>#ERROR!</v>
      </c>
    </row>
    <row r="314" ht="15.75" customHeight="1">
      <c r="A314" s="52">
        <v>243883.0</v>
      </c>
      <c r="B314" s="53" t="s">
        <v>70</v>
      </c>
      <c r="C314" s="53" t="s">
        <v>71</v>
      </c>
      <c r="D314" s="22">
        <v>206420.0</v>
      </c>
      <c r="E314" s="53" t="s">
        <v>150</v>
      </c>
      <c r="F314" s="54">
        <v>1.1879772E7</v>
      </c>
      <c r="G314" s="53" t="s">
        <v>345</v>
      </c>
      <c r="H314" s="55">
        <v>2201.0</v>
      </c>
      <c r="I314" s="55"/>
      <c r="J314" s="55" t="s">
        <v>346</v>
      </c>
      <c r="K314" s="53" t="s">
        <v>57</v>
      </c>
      <c r="L314" s="53"/>
      <c r="M314" s="53">
        <v>1.0</v>
      </c>
      <c r="N314" s="53" t="s">
        <v>52</v>
      </c>
      <c r="O314" s="25">
        <v>1.0</v>
      </c>
      <c r="P314" s="25">
        <f>'LISTA DOS ITENS'!$O314*'LISTA DOS ITENS'!$M314</f>
        <v>1</v>
      </c>
      <c r="Q314" s="25">
        <v>521781.25</v>
      </c>
      <c r="R314" s="25">
        <f>'LISTA DOS ITENS'!$Q314*'LISTA DOS ITENS'!$M314</f>
        <v>521781.25</v>
      </c>
      <c r="S314" s="56">
        <f>IF('LISTA DOS ITENS'!$P314&gt;'LISTA DOS ITENS'!$R314,'LISTA DOS ITENS'!$P314,'LISTA DOS ITENS'!$R314)</f>
        <v>521781.25</v>
      </c>
      <c r="T314" s="25">
        <v>124011.49139999326</v>
      </c>
      <c r="U314" s="25">
        <f>'LISTA DOS ITENS'!$T314*'LISTA DOS ITENS'!$M314</f>
        <v>124011.4914</v>
      </c>
      <c r="V314" s="56">
        <f t="array" ref="V314">INDEX('RESUMO - LOTES E VMA'!$F$3:$F$181,MATCH('LISTA DOS ITENS'!$D314,'RESUMO - LOTES E VMA'!$A$3:$A$181,0))</f>
        <v>171545.3924</v>
      </c>
      <c r="W314" s="57">
        <f>'LISTA DOS ITENS'!$U314/'LISTA DOS ITENS'!$V314</f>
        <v>0.7229077369</v>
      </c>
      <c r="X314" s="53" t="s">
        <v>53</v>
      </c>
      <c r="Y314" s="53" t="s">
        <v>290</v>
      </c>
      <c r="Z314" s="58" t="str">
        <f>'LISTA DOS ITENS'!$F314&amp;"-"&amp;'LISTA DOS ITENS'!$H314&amp;"-"&amp;'LISTA DOS ITENS'!$J314&amp;"-"&amp;'LISTA DOS ITENS'!$K314&amp;"-"&amp;'LISTA DOS ITENS'!$I314</f>
        <v>11879772-2201-0013-USADO-</v>
      </c>
      <c r="AA314" s="59" t="str">
        <f t="array" ref="AA314">INDEX('RESUMO - LOTES E VMA'!$M$3:$M$181,MATCH('LISTA DOS ITENS'!$D314,'RESUMO - LOTES E VMA'!$A$3:$A$181,0))</f>
        <v>Para Leilão</v>
      </c>
      <c r="AB314" s="60">
        <f t="array" ref="AB314">INDEX('RESUMO - LOTES E VMA'!$J$3:$J$181,MATCH('LISTA DOS ITENS'!$D314,'RESUMO - LOTES E VMA'!$A$3:$A$181,0))</f>
        <v>0.237669505</v>
      </c>
      <c r="AC314" s="29" t="str">
        <f t="array" ref="AC314">INDEX('RESUMO - LOTES E VMA'!$L$3:$L$181,MATCH('LISTA DOS ITENS'!$D314,'RESUMO - LOTES E VMA'!$A$3:$A$181,0))</f>
        <v>1% do Valor de Comparação do VMA</v>
      </c>
      <c r="AD314" s="53" t="str">
        <f>VLOOKUP(Tabela1[[#This Row],[Índice]],[1]Planilha1!$A:$A,1,0)</f>
        <v>#ERROR!</v>
      </c>
    </row>
    <row r="315" ht="15.75" customHeight="1">
      <c r="A315" s="52">
        <v>243884.0</v>
      </c>
      <c r="B315" s="53" t="s">
        <v>70</v>
      </c>
      <c r="C315" s="53" t="s">
        <v>71</v>
      </c>
      <c r="D315" s="22">
        <v>206420.0</v>
      </c>
      <c r="E315" s="53" t="s">
        <v>150</v>
      </c>
      <c r="F315" s="54">
        <v>1.1243472E7</v>
      </c>
      <c r="G315" s="53" t="s">
        <v>347</v>
      </c>
      <c r="H315" s="55">
        <v>2101.0</v>
      </c>
      <c r="I315" s="55"/>
      <c r="J315" s="55" t="s">
        <v>348</v>
      </c>
      <c r="K315" s="53" t="s">
        <v>51</v>
      </c>
      <c r="L315" s="53"/>
      <c r="M315" s="53">
        <v>1.0</v>
      </c>
      <c r="N315" s="53" t="s">
        <v>52</v>
      </c>
      <c r="O315" s="25">
        <v>0.01</v>
      </c>
      <c r="P315" s="25">
        <f>'LISTA DOS ITENS'!$O315*'LISTA DOS ITENS'!$M315</f>
        <v>0.01</v>
      </c>
      <c r="Q315" s="25">
        <v>200000.0</v>
      </c>
      <c r="R315" s="25">
        <f>'LISTA DOS ITENS'!$Q315*'LISTA DOS ITENS'!$M315</f>
        <v>200000</v>
      </c>
      <c r="S315" s="56">
        <f>IF('LISTA DOS ITENS'!$P315&gt;'LISTA DOS ITENS'!$R315,'LISTA DOS ITENS'!$P315,'LISTA DOS ITENS'!$R315)</f>
        <v>200000</v>
      </c>
      <c r="T315" s="25">
        <v>47533.90099778145</v>
      </c>
      <c r="U315" s="25">
        <f>'LISTA DOS ITENS'!$T315*'LISTA DOS ITENS'!$M315</f>
        <v>47533.901</v>
      </c>
      <c r="V315" s="56">
        <f t="array" ref="V315">INDEX('RESUMO - LOTES E VMA'!$F$3:$F$181,MATCH('LISTA DOS ITENS'!$D315,'RESUMO - LOTES E VMA'!$A$3:$A$181,0))</f>
        <v>171545.3924</v>
      </c>
      <c r="W315" s="57">
        <f>'LISTA DOS ITENS'!$U315/'LISTA DOS ITENS'!$V315</f>
        <v>0.2770922631</v>
      </c>
      <c r="X315" s="53" t="s">
        <v>53</v>
      </c>
      <c r="Y315" s="53" t="s">
        <v>290</v>
      </c>
      <c r="Z315" s="58" t="str">
        <f>'LISTA DOS ITENS'!$F315&amp;"-"&amp;'LISTA DOS ITENS'!$H315&amp;"-"&amp;'LISTA DOS ITENS'!$J315&amp;"-"&amp;'LISTA DOS ITENS'!$K315&amp;"-"&amp;'LISTA DOS ITENS'!$I315</f>
        <v>11243472-2101-R013-A RECUPER-</v>
      </c>
      <c r="AA315" s="59" t="str">
        <f t="array" ref="AA315">INDEX('RESUMO - LOTES E VMA'!$M$3:$M$181,MATCH('LISTA DOS ITENS'!$D315,'RESUMO - LOTES E VMA'!$A$3:$A$181,0))</f>
        <v>Para Leilão</v>
      </c>
      <c r="AB315" s="60">
        <f t="array" ref="AB315">INDEX('RESUMO - LOTES E VMA'!$J$3:$J$181,MATCH('LISTA DOS ITENS'!$D315,'RESUMO - LOTES E VMA'!$A$3:$A$181,0))</f>
        <v>0.237669505</v>
      </c>
      <c r="AC315" s="29" t="str">
        <f t="array" ref="AC315">INDEX('RESUMO - LOTES E VMA'!$L$3:$L$181,MATCH('LISTA DOS ITENS'!$D315,'RESUMO - LOTES E VMA'!$A$3:$A$181,0))</f>
        <v>1% do Valor de Comparação do VMA</v>
      </c>
      <c r="AD315" s="53" t="str">
        <f>VLOOKUP(Tabela1[[#This Row],[Índice]],[1]Planilha1!$A:$A,1,0)</f>
        <v>#ERROR!</v>
      </c>
    </row>
    <row r="316" ht="15.75" customHeight="1">
      <c r="A316" s="52">
        <v>243962.0</v>
      </c>
      <c r="B316" s="53" t="s">
        <v>70</v>
      </c>
      <c r="C316" s="53" t="s">
        <v>71</v>
      </c>
      <c r="D316" s="22">
        <v>206429.0</v>
      </c>
      <c r="E316" s="53" t="s">
        <v>175</v>
      </c>
      <c r="F316" s="54">
        <v>1.0668781E7</v>
      </c>
      <c r="G316" s="53" t="s">
        <v>349</v>
      </c>
      <c r="H316" s="55">
        <v>2101.0</v>
      </c>
      <c r="I316" s="55"/>
      <c r="J316" s="55" t="s">
        <v>177</v>
      </c>
      <c r="K316" s="53" t="s">
        <v>73</v>
      </c>
      <c r="L316" s="53"/>
      <c r="M316" s="53">
        <v>8.0</v>
      </c>
      <c r="N316" s="53" t="s">
        <v>52</v>
      </c>
      <c r="O316" s="25">
        <v>12156.125555555556</v>
      </c>
      <c r="P316" s="25">
        <f>'LISTA DOS ITENS'!$O316*'LISTA DOS ITENS'!$M316</f>
        <v>97249.00444</v>
      </c>
      <c r="Q316" s="25">
        <v>12480.19</v>
      </c>
      <c r="R316" s="25">
        <f>'LISTA DOS ITENS'!$Q316*'LISTA DOS ITENS'!$M316</f>
        <v>99841.52</v>
      </c>
      <c r="S316" s="56">
        <f>IF('LISTA DOS ITENS'!$P316&gt;'LISTA DOS ITENS'!$R316,'LISTA DOS ITENS'!$P316,'LISTA DOS ITENS'!$R316)</f>
        <v>99841.52</v>
      </c>
      <c r="T316" s="25">
        <v>802.1032927282055</v>
      </c>
      <c r="U316" s="25">
        <f>'LISTA DOS ITENS'!$T316*'LISTA DOS ITENS'!$M316</f>
        <v>6416.826342</v>
      </c>
      <c r="V316" s="56">
        <f t="array" ref="V316">INDEX('RESUMO - LOTES E VMA'!$F$3:$F$181,MATCH('LISTA DOS ITENS'!$D316,'RESUMO - LOTES E VMA'!$A$3:$A$181,0))</f>
        <v>7218.929635</v>
      </c>
      <c r="W316" s="57">
        <f>'LISTA DOS ITENS'!$U316/'LISTA DOS ITENS'!$V316</f>
        <v>0.8888888889</v>
      </c>
      <c r="X316" s="53" t="s">
        <v>53</v>
      </c>
      <c r="Y316" s="53" t="s">
        <v>290</v>
      </c>
      <c r="Z316" s="58" t="str">
        <f>'LISTA DOS ITENS'!$F316&amp;"-"&amp;'LISTA DOS ITENS'!$H316&amp;"-"&amp;'LISTA DOS ITENS'!$J316&amp;"-"&amp;'LISTA DOS ITENS'!$K316&amp;"-"&amp;'LISTA DOS ITENS'!$I316</f>
        <v>10668781-2101-0911-CONS/NAC-</v>
      </c>
      <c r="AA316" s="59" t="str">
        <f t="array" ref="AA316">INDEX('RESUMO - LOTES E VMA'!$M$3:$M$181,MATCH('LISTA DOS ITENS'!$D316,'RESUMO - LOTES E VMA'!$A$3:$A$181,0))</f>
        <v>Para Leilão</v>
      </c>
      <c r="AB316" s="60">
        <f t="array" ref="AB316">INDEX('RESUMO - LOTES E VMA'!$J$3:$J$181,MATCH('LISTA DOS ITENS'!$D316,'RESUMO - LOTES E VMA'!$A$3:$A$181,0))</f>
        <v>0.0642701187</v>
      </c>
      <c r="AC316" s="29" t="str">
        <f t="array" ref="AC316">INDEX('RESUMO - LOTES E VMA'!$L$3:$L$181,MATCH('LISTA DOS ITENS'!$D316,'RESUMO - LOTES E VMA'!$A$3:$A$181,0))</f>
        <v>1% do Valor de Comparação do VMA</v>
      </c>
      <c r="AD316" s="53" t="str">
        <f>VLOOKUP(Tabela1[[#This Row],[Índice]],[1]Planilha1!$A:$A,1,0)</f>
        <v>#ERROR!</v>
      </c>
    </row>
    <row r="317" ht="15.75" customHeight="1">
      <c r="A317" s="52">
        <v>243963.0</v>
      </c>
      <c r="B317" s="53" t="s">
        <v>70</v>
      </c>
      <c r="C317" s="53" t="s">
        <v>71</v>
      </c>
      <c r="D317" s="22">
        <v>206429.0</v>
      </c>
      <c r="E317" s="53" t="s">
        <v>175</v>
      </c>
      <c r="F317" s="54">
        <v>1.0668781E7</v>
      </c>
      <c r="G317" s="53" t="s">
        <v>349</v>
      </c>
      <c r="H317" s="55">
        <v>2101.0</v>
      </c>
      <c r="I317" s="55" t="s">
        <v>350</v>
      </c>
      <c r="J317" s="55" t="s">
        <v>177</v>
      </c>
      <c r="K317" s="53" t="s">
        <v>57</v>
      </c>
      <c r="L317" s="53"/>
      <c r="M317" s="53">
        <v>1.0</v>
      </c>
      <c r="N317" s="53" t="s">
        <v>52</v>
      </c>
      <c r="O317" s="25">
        <v>1.0</v>
      </c>
      <c r="P317" s="25">
        <f>'LISTA DOS ITENS'!$O317*'LISTA DOS ITENS'!$M317</f>
        <v>1</v>
      </c>
      <c r="Q317" s="25">
        <v>12480.19</v>
      </c>
      <c r="R317" s="25">
        <f>'LISTA DOS ITENS'!$Q317*'LISTA DOS ITENS'!$M317</f>
        <v>12480.19</v>
      </c>
      <c r="S317" s="56">
        <f>IF('LISTA DOS ITENS'!$P317&gt;'LISTA DOS ITENS'!$R317,'LISTA DOS ITENS'!$P317,'LISTA DOS ITENS'!$R317)</f>
        <v>12480.19</v>
      </c>
      <c r="T317" s="25">
        <v>802.1032927282055</v>
      </c>
      <c r="U317" s="25">
        <f>'LISTA DOS ITENS'!$T317*'LISTA DOS ITENS'!$M317</f>
        <v>802.1032927</v>
      </c>
      <c r="V317" s="56">
        <f t="array" ref="V317">INDEX('RESUMO - LOTES E VMA'!$F$3:$F$181,MATCH('LISTA DOS ITENS'!$D317,'RESUMO - LOTES E VMA'!$A$3:$A$181,0))</f>
        <v>7218.929635</v>
      </c>
      <c r="W317" s="57">
        <f>'LISTA DOS ITENS'!$U317/'LISTA DOS ITENS'!$V317</f>
        <v>0.1111111111</v>
      </c>
      <c r="X317" s="53" t="s">
        <v>53</v>
      </c>
      <c r="Y317" s="53" t="s">
        <v>290</v>
      </c>
      <c r="Z317" s="58" t="str">
        <f>'LISTA DOS ITENS'!$F317&amp;"-"&amp;'LISTA DOS ITENS'!$H317&amp;"-"&amp;'LISTA DOS ITENS'!$J317&amp;"-"&amp;'LISTA DOS ITENS'!$K317&amp;"-"&amp;'LISTA DOS ITENS'!$I317</f>
        <v>10668781-2101-0911-USADO-IN-3A36-13-447-MRP</v>
      </c>
      <c r="AA317" s="59" t="str">
        <f t="array" ref="AA317">INDEX('RESUMO - LOTES E VMA'!$M$3:$M$181,MATCH('LISTA DOS ITENS'!$D317,'RESUMO - LOTES E VMA'!$A$3:$A$181,0))</f>
        <v>Para Leilão</v>
      </c>
      <c r="AB317" s="60">
        <f t="array" ref="AB317">INDEX('RESUMO - LOTES E VMA'!$J$3:$J$181,MATCH('LISTA DOS ITENS'!$D317,'RESUMO - LOTES E VMA'!$A$3:$A$181,0))</f>
        <v>0.0642701187</v>
      </c>
      <c r="AC317" s="29" t="str">
        <f t="array" ref="AC317">INDEX('RESUMO - LOTES E VMA'!$L$3:$L$181,MATCH('LISTA DOS ITENS'!$D317,'RESUMO - LOTES E VMA'!$A$3:$A$181,0))</f>
        <v>1% do Valor de Comparação do VMA</v>
      </c>
      <c r="AD317" s="53" t="str">
        <f>VLOOKUP(Tabela1[[#This Row],[Índice]],[1]Planilha1!$A:$A,1,0)</f>
        <v>#ERROR!</v>
      </c>
    </row>
    <row r="318" ht="15.75" customHeight="1">
      <c r="A318" s="52">
        <v>243964.0</v>
      </c>
      <c r="B318" s="53" t="s">
        <v>70</v>
      </c>
      <c r="C318" s="53" t="s">
        <v>71</v>
      </c>
      <c r="D318" s="22">
        <v>206430.0</v>
      </c>
      <c r="E318" s="53" t="s">
        <v>150</v>
      </c>
      <c r="F318" s="54">
        <v>1.1856688E7</v>
      </c>
      <c r="G318" s="53" t="s">
        <v>351</v>
      </c>
      <c r="H318" s="55">
        <v>2101.0</v>
      </c>
      <c r="I318" s="55"/>
      <c r="J318" s="55" t="s">
        <v>346</v>
      </c>
      <c r="K318" s="53" t="s">
        <v>73</v>
      </c>
      <c r="L318" s="53"/>
      <c r="M318" s="53">
        <v>1.0</v>
      </c>
      <c r="N318" s="53" t="s">
        <v>52</v>
      </c>
      <c r="O318" s="25">
        <v>311506.37</v>
      </c>
      <c r="P318" s="25">
        <f>'LISTA DOS ITENS'!$O318*'LISTA DOS ITENS'!$M318</f>
        <v>311506.37</v>
      </c>
      <c r="Q318" s="25">
        <v>311506.37</v>
      </c>
      <c r="R318" s="25">
        <f>'LISTA DOS ITENS'!$Q318*'LISTA DOS ITENS'!$M318</f>
        <v>311506.37</v>
      </c>
      <c r="S318" s="56">
        <f>IF('LISTA DOS ITENS'!$P318&gt;'LISTA DOS ITENS'!$R318,'LISTA DOS ITENS'!$P318,'LISTA DOS ITENS'!$R318)</f>
        <v>311506.37</v>
      </c>
      <c r="T318" s="25">
        <v>20020.551376446245</v>
      </c>
      <c r="U318" s="25">
        <f>'LISTA DOS ITENS'!$T318*'LISTA DOS ITENS'!$M318</f>
        <v>20020.55138</v>
      </c>
      <c r="V318" s="56">
        <f t="array" ref="V318">INDEX('RESUMO - LOTES E VMA'!$F$3:$F$181,MATCH('LISTA DOS ITENS'!$D318,'RESUMO - LOTES E VMA'!$A$3:$A$181,0))</f>
        <v>20020.55138</v>
      </c>
      <c r="W318" s="57">
        <f>'LISTA DOS ITENS'!$U318/'LISTA DOS ITENS'!$V318</f>
        <v>1</v>
      </c>
      <c r="X318" s="53" t="s">
        <v>53</v>
      </c>
      <c r="Y318" s="53" t="s">
        <v>290</v>
      </c>
      <c r="Z318" s="58" t="str">
        <f>'LISTA DOS ITENS'!$F318&amp;"-"&amp;'LISTA DOS ITENS'!$H318&amp;"-"&amp;'LISTA DOS ITENS'!$J318&amp;"-"&amp;'LISTA DOS ITENS'!$K318&amp;"-"&amp;'LISTA DOS ITENS'!$I318</f>
        <v>11856688-2101-0013-CONS/NAC-</v>
      </c>
      <c r="AA318" s="59" t="str">
        <f t="array" ref="AA318">INDEX('RESUMO - LOTES E VMA'!$M$3:$M$181,MATCH('LISTA DOS ITENS'!$D318,'RESUMO - LOTES E VMA'!$A$3:$A$181,0))</f>
        <v>Para Leilão</v>
      </c>
      <c r="AB318" s="60">
        <f t="array" ref="AB318">INDEX('RESUMO - LOTES E VMA'!$J$3:$J$181,MATCH('LISTA DOS ITENS'!$D318,'RESUMO - LOTES E VMA'!$A$3:$A$181,0))</f>
        <v>0.0642701187</v>
      </c>
      <c r="AC318" s="29" t="str">
        <f t="array" ref="AC318">INDEX('RESUMO - LOTES E VMA'!$L$3:$L$181,MATCH('LISTA DOS ITENS'!$D318,'RESUMO - LOTES E VMA'!$A$3:$A$181,0))</f>
        <v>1% do Valor de Comparação do VMA</v>
      </c>
      <c r="AD318" s="53" t="str">
        <f>VLOOKUP(Tabela1[[#This Row],[Índice]],[1]Planilha1!$A:$A,1,0)</f>
        <v>#ERROR!</v>
      </c>
    </row>
    <row r="319" ht="15.75" customHeight="1">
      <c r="A319" s="52">
        <v>243969.0</v>
      </c>
      <c r="B319" s="53" t="s">
        <v>70</v>
      </c>
      <c r="C319" s="53" t="s">
        <v>71</v>
      </c>
      <c r="D319" s="22">
        <v>206435.0</v>
      </c>
      <c r="E319" s="53" t="s">
        <v>63</v>
      </c>
      <c r="F319" s="54">
        <v>1.0335656E7</v>
      </c>
      <c r="G319" s="53" t="s">
        <v>352</v>
      </c>
      <c r="H319" s="55">
        <v>2101.0</v>
      </c>
      <c r="I319" s="55"/>
      <c r="J319" s="55" t="s">
        <v>68</v>
      </c>
      <c r="K319" s="53" t="s">
        <v>73</v>
      </c>
      <c r="L319" s="53"/>
      <c r="M319" s="53">
        <v>2.0</v>
      </c>
      <c r="N319" s="53" t="s">
        <v>52</v>
      </c>
      <c r="O319" s="25">
        <v>9130.005</v>
      </c>
      <c r="P319" s="25">
        <f>'LISTA DOS ITENS'!$O319*'LISTA DOS ITENS'!$M319</f>
        <v>18260.01</v>
      </c>
      <c r="Q319" s="25">
        <v>9130.01</v>
      </c>
      <c r="R319" s="25">
        <f>'LISTA DOS ITENS'!$Q319*'LISTA DOS ITENS'!$M319</f>
        <v>18260.02</v>
      </c>
      <c r="S319" s="56">
        <f>IF('LISTA DOS ITENS'!$P319&gt;'LISTA DOS ITENS'!$R319,'LISTA DOS ITENS'!$P319,'LISTA DOS ITENS'!$R319)</f>
        <v>18260.02</v>
      </c>
      <c r="T319" s="25">
        <v>5614.956150000001</v>
      </c>
      <c r="U319" s="25">
        <f>'LISTA DOS ITENS'!$T319*'LISTA DOS ITENS'!$M319</f>
        <v>11229.9123</v>
      </c>
      <c r="V319" s="56">
        <f t="array" ref="V319">INDEX('RESUMO - LOTES E VMA'!$F$3:$F$181,MATCH('LISTA DOS ITENS'!$D319,'RESUMO - LOTES E VMA'!$A$3:$A$181,0))</f>
        <v>377191.3265</v>
      </c>
      <c r="W319" s="57">
        <f>'LISTA DOS ITENS'!$U319/'LISTA DOS ITENS'!$V319</f>
        <v>0.02977245634</v>
      </c>
      <c r="X319" s="53" t="s">
        <v>53</v>
      </c>
      <c r="Y319" s="53" t="s">
        <v>290</v>
      </c>
      <c r="Z319" s="58" t="str">
        <f>'LISTA DOS ITENS'!$F319&amp;"-"&amp;'LISTA DOS ITENS'!$H319&amp;"-"&amp;'LISTA DOS ITENS'!$J319&amp;"-"&amp;'LISTA DOS ITENS'!$K319&amp;"-"&amp;'LISTA DOS ITENS'!$I319</f>
        <v>10335656-2101-0003-CONS/NAC-</v>
      </c>
      <c r="AA319" s="59" t="str">
        <f t="array" ref="AA319">INDEX('RESUMO - LOTES E VMA'!$M$3:$M$181,MATCH('LISTA DOS ITENS'!$D319,'RESUMO - LOTES E VMA'!$A$3:$A$181,0))</f>
        <v>Para Leilão</v>
      </c>
      <c r="AB319" s="60">
        <f t="array" ref="AB319">INDEX('RESUMO - LOTES E VMA'!$J$3:$J$181,MATCH('LISTA DOS ITENS'!$D319,'RESUMO - LOTES E VMA'!$A$3:$A$181,0))</f>
        <v>0.5995243883</v>
      </c>
      <c r="AC319" s="29" t="str">
        <f t="array" ref="AC319">INDEX('RESUMO - LOTES E VMA'!$L$3:$L$181,MATCH('LISTA DOS ITENS'!$D319,'RESUMO - LOTES E VMA'!$A$3:$A$181,0))</f>
        <v>5% do Valor de Comparação do VMA</v>
      </c>
      <c r="AD319" s="53" t="str">
        <f>VLOOKUP(Tabela1[[#This Row],[Índice]],[1]Planilha1!$A:$A,1,0)</f>
        <v>#ERROR!</v>
      </c>
    </row>
    <row r="320" ht="15.75" customHeight="1">
      <c r="A320" s="52">
        <v>243970.0</v>
      </c>
      <c r="B320" s="53" t="s">
        <v>70</v>
      </c>
      <c r="C320" s="53" t="s">
        <v>71</v>
      </c>
      <c r="D320" s="22">
        <v>206435.0</v>
      </c>
      <c r="E320" s="53" t="s">
        <v>63</v>
      </c>
      <c r="F320" s="54">
        <v>1.0344661E7</v>
      </c>
      <c r="G320" s="53" t="s">
        <v>353</v>
      </c>
      <c r="H320" s="55">
        <v>2101.0</v>
      </c>
      <c r="I320" s="55"/>
      <c r="J320" s="55" t="s">
        <v>68</v>
      </c>
      <c r="K320" s="53" t="s">
        <v>73</v>
      </c>
      <c r="L320" s="53"/>
      <c r="M320" s="53">
        <v>2.0</v>
      </c>
      <c r="N320" s="53" t="s">
        <v>52</v>
      </c>
      <c r="O320" s="25">
        <v>7806.155</v>
      </c>
      <c r="P320" s="25">
        <f>'LISTA DOS ITENS'!$O320*'LISTA DOS ITENS'!$M320</f>
        <v>15612.31</v>
      </c>
      <c r="Q320" s="25">
        <v>7806.16</v>
      </c>
      <c r="R320" s="25">
        <f>'LISTA DOS ITENS'!$Q320*'LISTA DOS ITENS'!$M320</f>
        <v>15612.32</v>
      </c>
      <c r="S320" s="56">
        <f>IF('LISTA DOS ITENS'!$P320&gt;'LISTA DOS ITENS'!$R320,'LISTA DOS ITENS'!$P320,'LISTA DOS ITENS'!$R320)</f>
        <v>15612.32</v>
      </c>
      <c r="T320" s="25">
        <v>4800.7884</v>
      </c>
      <c r="U320" s="25">
        <f>'LISTA DOS ITENS'!$T320*'LISTA DOS ITENS'!$M320</f>
        <v>9601.5768</v>
      </c>
      <c r="V320" s="56">
        <f t="array" ref="V320">INDEX('RESUMO - LOTES E VMA'!$F$3:$F$181,MATCH('LISTA DOS ITENS'!$D320,'RESUMO - LOTES E VMA'!$A$3:$A$181,0))</f>
        <v>377191.3265</v>
      </c>
      <c r="W320" s="57">
        <f>'LISTA DOS ITENS'!$U320/'LISTA DOS ITENS'!$V320</f>
        <v>0.0254554549</v>
      </c>
      <c r="X320" s="53" t="s">
        <v>53</v>
      </c>
      <c r="Y320" s="53" t="s">
        <v>290</v>
      </c>
      <c r="Z320" s="58" t="str">
        <f>'LISTA DOS ITENS'!$F320&amp;"-"&amp;'LISTA DOS ITENS'!$H320&amp;"-"&amp;'LISTA DOS ITENS'!$J320&amp;"-"&amp;'LISTA DOS ITENS'!$K320&amp;"-"&amp;'LISTA DOS ITENS'!$I320</f>
        <v>10344661-2101-0003-CONS/NAC-</v>
      </c>
      <c r="AA320" s="59" t="str">
        <f t="array" ref="AA320">INDEX('RESUMO - LOTES E VMA'!$M$3:$M$181,MATCH('LISTA DOS ITENS'!$D320,'RESUMO - LOTES E VMA'!$A$3:$A$181,0))</f>
        <v>Para Leilão</v>
      </c>
      <c r="AB320" s="60">
        <f t="array" ref="AB320">INDEX('RESUMO - LOTES E VMA'!$J$3:$J$181,MATCH('LISTA DOS ITENS'!$D320,'RESUMO - LOTES E VMA'!$A$3:$A$181,0))</f>
        <v>0.5995243883</v>
      </c>
      <c r="AC320" s="29" t="str">
        <f t="array" ref="AC320">INDEX('RESUMO - LOTES E VMA'!$L$3:$L$181,MATCH('LISTA DOS ITENS'!$D320,'RESUMO - LOTES E VMA'!$A$3:$A$181,0))</f>
        <v>5% do Valor de Comparação do VMA</v>
      </c>
      <c r="AD320" s="53" t="str">
        <f>VLOOKUP(Tabela1[[#This Row],[Índice]],[1]Planilha1!$A:$A,1,0)</f>
        <v>#ERROR!</v>
      </c>
    </row>
    <row r="321" ht="15.75" customHeight="1">
      <c r="A321" s="52">
        <v>243971.0</v>
      </c>
      <c r="B321" s="53" t="s">
        <v>70</v>
      </c>
      <c r="C321" s="53" t="s">
        <v>71</v>
      </c>
      <c r="D321" s="22">
        <v>206435.0</v>
      </c>
      <c r="E321" s="53" t="s">
        <v>63</v>
      </c>
      <c r="F321" s="54">
        <v>1.0354617E7</v>
      </c>
      <c r="G321" s="53" t="s">
        <v>354</v>
      </c>
      <c r="H321" s="55">
        <v>2101.0</v>
      </c>
      <c r="I321" s="55"/>
      <c r="J321" s="55" t="s">
        <v>68</v>
      </c>
      <c r="K321" s="53" t="s">
        <v>73</v>
      </c>
      <c r="L321" s="53"/>
      <c r="M321" s="53">
        <v>1.0</v>
      </c>
      <c r="N321" s="53" t="s">
        <v>52</v>
      </c>
      <c r="O321" s="25">
        <v>21154.52</v>
      </c>
      <c r="P321" s="25">
        <f>'LISTA DOS ITENS'!$O321*'LISTA DOS ITENS'!$M321</f>
        <v>21154.52</v>
      </c>
      <c r="Q321" s="25">
        <v>12777.97</v>
      </c>
      <c r="R321" s="25">
        <f>'LISTA DOS ITENS'!$Q321*'LISTA DOS ITENS'!$M321</f>
        <v>12777.97</v>
      </c>
      <c r="S321" s="56">
        <f>IF('LISTA DOS ITENS'!$P321&gt;'LISTA DOS ITENS'!$R321,'LISTA DOS ITENS'!$P321,'LISTA DOS ITENS'!$R321)</f>
        <v>21154.52</v>
      </c>
      <c r="T321" s="25">
        <v>7858.451550000001</v>
      </c>
      <c r="U321" s="25">
        <f>'LISTA DOS ITENS'!$T321*'LISTA DOS ITENS'!$M321</f>
        <v>7858.45155</v>
      </c>
      <c r="V321" s="56">
        <f t="array" ref="V321">INDEX('RESUMO - LOTES E VMA'!$F$3:$F$181,MATCH('LISTA DOS ITENS'!$D321,'RESUMO - LOTES E VMA'!$A$3:$A$181,0))</f>
        <v>377191.3265</v>
      </c>
      <c r="W321" s="57">
        <f>'LISTA DOS ITENS'!$U321/'LISTA DOS ITENS'!$V321</f>
        <v>0.02083412581</v>
      </c>
      <c r="X321" s="53" t="s">
        <v>53</v>
      </c>
      <c r="Y321" s="53" t="s">
        <v>290</v>
      </c>
      <c r="Z321" s="58" t="str">
        <f>'LISTA DOS ITENS'!$F321&amp;"-"&amp;'LISTA DOS ITENS'!$H321&amp;"-"&amp;'LISTA DOS ITENS'!$J321&amp;"-"&amp;'LISTA DOS ITENS'!$K321&amp;"-"&amp;'LISTA DOS ITENS'!$I321</f>
        <v>10354617-2101-0003-CONS/NAC-</v>
      </c>
      <c r="AA321" s="59" t="str">
        <f t="array" ref="AA321">INDEX('RESUMO - LOTES E VMA'!$M$3:$M$181,MATCH('LISTA DOS ITENS'!$D321,'RESUMO - LOTES E VMA'!$A$3:$A$181,0))</f>
        <v>Para Leilão</v>
      </c>
      <c r="AB321" s="60">
        <f t="array" ref="AB321">INDEX('RESUMO - LOTES E VMA'!$J$3:$J$181,MATCH('LISTA DOS ITENS'!$D321,'RESUMO - LOTES E VMA'!$A$3:$A$181,0))</f>
        <v>0.5995243883</v>
      </c>
      <c r="AC321" s="29" t="str">
        <f t="array" ref="AC321">INDEX('RESUMO - LOTES E VMA'!$L$3:$L$181,MATCH('LISTA DOS ITENS'!$D321,'RESUMO - LOTES E VMA'!$A$3:$A$181,0))</f>
        <v>5% do Valor de Comparação do VMA</v>
      </c>
      <c r="AD321" s="53" t="str">
        <f>VLOOKUP(Tabela1[[#This Row],[Índice]],[1]Planilha1!$A:$A,1,0)</f>
        <v>#ERROR!</v>
      </c>
    </row>
    <row r="322" ht="15.75" customHeight="1">
      <c r="A322" s="52">
        <v>243972.0</v>
      </c>
      <c r="B322" s="53" t="s">
        <v>70</v>
      </c>
      <c r="C322" s="53" t="s">
        <v>71</v>
      </c>
      <c r="D322" s="22">
        <v>206435.0</v>
      </c>
      <c r="E322" s="53" t="s">
        <v>63</v>
      </c>
      <c r="F322" s="54">
        <v>1.0355052E7</v>
      </c>
      <c r="G322" s="53" t="s">
        <v>355</v>
      </c>
      <c r="H322" s="55">
        <v>2101.0</v>
      </c>
      <c r="I322" s="55"/>
      <c r="J322" s="55" t="s">
        <v>68</v>
      </c>
      <c r="K322" s="53" t="s">
        <v>73</v>
      </c>
      <c r="L322" s="53"/>
      <c r="M322" s="53">
        <v>4.0</v>
      </c>
      <c r="N322" s="53" t="s">
        <v>52</v>
      </c>
      <c r="O322" s="25">
        <v>3228.9125</v>
      </c>
      <c r="P322" s="25">
        <f>'LISTA DOS ITENS'!$O322*'LISTA DOS ITENS'!$M322</f>
        <v>12915.65</v>
      </c>
      <c r="Q322" s="25">
        <v>1365.14</v>
      </c>
      <c r="R322" s="25">
        <f>'LISTA DOS ITENS'!$Q322*'LISTA DOS ITENS'!$M322</f>
        <v>5460.56</v>
      </c>
      <c r="S322" s="56">
        <f>IF('LISTA DOS ITENS'!$P322&gt;'LISTA DOS ITENS'!$R322,'LISTA DOS ITENS'!$P322,'LISTA DOS ITENS'!$R322)</f>
        <v>12915.65</v>
      </c>
      <c r="T322" s="25">
        <v>839.5611000000002</v>
      </c>
      <c r="U322" s="25">
        <f>'LISTA DOS ITENS'!$T322*'LISTA DOS ITENS'!$M322</f>
        <v>3358.2444</v>
      </c>
      <c r="V322" s="56">
        <f t="array" ref="V322">INDEX('RESUMO - LOTES E VMA'!$F$3:$F$181,MATCH('LISTA DOS ITENS'!$D322,'RESUMO - LOTES E VMA'!$A$3:$A$181,0))</f>
        <v>377191.3265</v>
      </c>
      <c r="W322" s="57">
        <f>'LISTA DOS ITENS'!$U322/'LISTA DOS ITENS'!$V322</f>
        <v>0.008903291684</v>
      </c>
      <c r="X322" s="53" t="s">
        <v>53</v>
      </c>
      <c r="Y322" s="53" t="s">
        <v>290</v>
      </c>
      <c r="Z322" s="58" t="str">
        <f>'LISTA DOS ITENS'!$F322&amp;"-"&amp;'LISTA DOS ITENS'!$H322&amp;"-"&amp;'LISTA DOS ITENS'!$J322&amp;"-"&amp;'LISTA DOS ITENS'!$K322&amp;"-"&amp;'LISTA DOS ITENS'!$I322</f>
        <v>10355052-2101-0003-CONS/NAC-</v>
      </c>
      <c r="AA322" s="59" t="str">
        <f t="array" ref="AA322">INDEX('RESUMO - LOTES E VMA'!$M$3:$M$181,MATCH('LISTA DOS ITENS'!$D322,'RESUMO - LOTES E VMA'!$A$3:$A$181,0))</f>
        <v>Para Leilão</v>
      </c>
      <c r="AB322" s="60">
        <f t="array" ref="AB322">INDEX('RESUMO - LOTES E VMA'!$J$3:$J$181,MATCH('LISTA DOS ITENS'!$D322,'RESUMO - LOTES E VMA'!$A$3:$A$181,0))</f>
        <v>0.5995243883</v>
      </c>
      <c r="AC322" s="29" t="str">
        <f t="array" ref="AC322">INDEX('RESUMO - LOTES E VMA'!$L$3:$L$181,MATCH('LISTA DOS ITENS'!$D322,'RESUMO - LOTES E VMA'!$A$3:$A$181,0))</f>
        <v>5% do Valor de Comparação do VMA</v>
      </c>
      <c r="AD322" s="53" t="str">
        <f>VLOOKUP(Tabela1[[#This Row],[Índice]],[1]Planilha1!$A:$A,1,0)</f>
        <v>#ERROR!</v>
      </c>
    </row>
    <row r="323" ht="15.75" customHeight="1">
      <c r="A323" s="52">
        <v>243973.0</v>
      </c>
      <c r="B323" s="53" t="s">
        <v>70</v>
      </c>
      <c r="C323" s="53" t="s">
        <v>71</v>
      </c>
      <c r="D323" s="22">
        <v>206435.0</v>
      </c>
      <c r="E323" s="53" t="s">
        <v>63</v>
      </c>
      <c r="F323" s="54">
        <v>1.036431E7</v>
      </c>
      <c r="G323" s="53" t="s">
        <v>356</v>
      </c>
      <c r="H323" s="55">
        <v>2101.0</v>
      </c>
      <c r="I323" s="55"/>
      <c r="J323" s="55" t="s">
        <v>68</v>
      </c>
      <c r="K323" s="53" t="s">
        <v>73</v>
      </c>
      <c r="L323" s="53"/>
      <c r="M323" s="53">
        <v>10.0</v>
      </c>
      <c r="N323" s="53" t="s">
        <v>52</v>
      </c>
      <c r="O323" s="25">
        <v>4292.989</v>
      </c>
      <c r="P323" s="25">
        <f>'LISTA DOS ITENS'!$O323*'LISTA DOS ITENS'!$M323</f>
        <v>42929.89</v>
      </c>
      <c r="Q323" s="25">
        <v>4292.99</v>
      </c>
      <c r="R323" s="25">
        <f>'LISTA DOS ITENS'!$Q323*'LISTA DOS ITENS'!$M323</f>
        <v>42929.9</v>
      </c>
      <c r="S323" s="56">
        <f>IF('LISTA DOS ITENS'!$P323&gt;'LISTA DOS ITENS'!$R323,'LISTA DOS ITENS'!$P323,'LISTA DOS ITENS'!$R323)</f>
        <v>42929.9</v>
      </c>
      <c r="T323" s="25">
        <v>2640.1888500000005</v>
      </c>
      <c r="U323" s="25">
        <f>'LISTA DOS ITENS'!$T323*'LISTA DOS ITENS'!$M323</f>
        <v>26401.8885</v>
      </c>
      <c r="V323" s="56">
        <f t="array" ref="V323">INDEX('RESUMO - LOTES E VMA'!$F$3:$F$181,MATCH('LISTA DOS ITENS'!$D323,'RESUMO - LOTES E VMA'!$A$3:$A$181,0))</f>
        <v>377191.3265</v>
      </c>
      <c r="W323" s="57">
        <f>'LISTA DOS ITENS'!$U323/'LISTA DOS ITENS'!$V323</f>
        <v>0.0699960117</v>
      </c>
      <c r="X323" s="53" t="s">
        <v>53</v>
      </c>
      <c r="Y323" s="53" t="s">
        <v>290</v>
      </c>
      <c r="Z323" s="58" t="str">
        <f>'LISTA DOS ITENS'!$F323&amp;"-"&amp;'LISTA DOS ITENS'!$H323&amp;"-"&amp;'LISTA DOS ITENS'!$J323&amp;"-"&amp;'LISTA DOS ITENS'!$K323&amp;"-"&amp;'LISTA DOS ITENS'!$I323</f>
        <v>10364310-2101-0003-CONS/NAC-</v>
      </c>
      <c r="AA323" s="59" t="str">
        <f t="array" ref="AA323">INDEX('RESUMO - LOTES E VMA'!$M$3:$M$181,MATCH('LISTA DOS ITENS'!$D323,'RESUMO - LOTES E VMA'!$A$3:$A$181,0))</f>
        <v>Para Leilão</v>
      </c>
      <c r="AB323" s="60">
        <f t="array" ref="AB323">INDEX('RESUMO - LOTES E VMA'!$J$3:$J$181,MATCH('LISTA DOS ITENS'!$D323,'RESUMO - LOTES E VMA'!$A$3:$A$181,0))</f>
        <v>0.5995243883</v>
      </c>
      <c r="AC323" s="29" t="str">
        <f t="array" ref="AC323">INDEX('RESUMO - LOTES E VMA'!$L$3:$L$181,MATCH('LISTA DOS ITENS'!$D323,'RESUMO - LOTES E VMA'!$A$3:$A$181,0))</f>
        <v>5% do Valor de Comparação do VMA</v>
      </c>
      <c r="AD323" s="53" t="str">
        <f>VLOOKUP(Tabela1[[#This Row],[Índice]],[1]Planilha1!$A:$A,1,0)</f>
        <v>#ERROR!</v>
      </c>
    </row>
    <row r="324" ht="15.75" customHeight="1">
      <c r="A324" s="52">
        <v>243974.0</v>
      </c>
      <c r="B324" s="53" t="s">
        <v>70</v>
      </c>
      <c r="C324" s="53" t="s">
        <v>71</v>
      </c>
      <c r="D324" s="22">
        <v>206435.0</v>
      </c>
      <c r="E324" s="53" t="s">
        <v>63</v>
      </c>
      <c r="F324" s="54">
        <v>1.0567578E7</v>
      </c>
      <c r="G324" s="53" t="s">
        <v>357</v>
      </c>
      <c r="H324" s="55">
        <v>2101.0</v>
      </c>
      <c r="I324" s="55"/>
      <c r="J324" s="55" t="s">
        <v>68</v>
      </c>
      <c r="K324" s="53" t="s">
        <v>73</v>
      </c>
      <c r="L324" s="53"/>
      <c r="M324" s="53">
        <v>6.0</v>
      </c>
      <c r="N324" s="53" t="s">
        <v>52</v>
      </c>
      <c r="O324" s="25">
        <v>632.58</v>
      </c>
      <c r="P324" s="25">
        <f>'LISTA DOS ITENS'!$O324*'LISTA DOS ITENS'!$M324</f>
        <v>3795.48</v>
      </c>
      <c r="Q324" s="25">
        <v>632.58</v>
      </c>
      <c r="R324" s="25">
        <f>'LISTA DOS ITENS'!$Q324*'LISTA DOS ITENS'!$M324</f>
        <v>3795.48</v>
      </c>
      <c r="S324" s="56">
        <f>IF('LISTA DOS ITENS'!$P324&gt;'LISTA DOS ITENS'!$R324,'LISTA DOS ITENS'!$P324,'LISTA DOS ITENS'!$R324)</f>
        <v>3795.48</v>
      </c>
      <c r="T324" s="25">
        <v>389.0367000000001</v>
      </c>
      <c r="U324" s="25">
        <f>'LISTA DOS ITENS'!$T324*'LISTA DOS ITENS'!$M324</f>
        <v>2334.2202</v>
      </c>
      <c r="V324" s="56">
        <f t="array" ref="V324">INDEX('RESUMO - LOTES E VMA'!$F$3:$F$181,MATCH('LISTA DOS ITENS'!$D324,'RESUMO - LOTES E VMA'!$A$3:$A$181,0))</f>
        <v>377191.3265</v>
      </c>
      <c r="W324" s="57">
        <f>'LISTA DOS ITENS'!$U324/'LISTA DOS ITENS'!$V324</f>
        <v>0.006188424909</v>
      </c>
      <c r="X324" s="53" t="s">
        <v>53</v>
      </c>
      <c r="Y324" s="53" t="s">
        <v>290</v>
      </c>
      <c r="Z324" s="58" t="str">
        <f>'LISTA DOS ITENS'!$F324&amp;"-"&amp;'LISTA DOS ITENS'!$H324&amp;"-"&amp;'LISTA DOS ITENS'!$J324&amp;"-"&amp;'LISTA DOS ITENS'!$K324&amp;"-"&amp;'LISTA DOS ITENS'!$I324</f>
        <v>10567578-2101-0003-CONS/NAC-</v>
      </c>
      <c r="AA324" s="59" t="str">
        <f t="array" ref="AA324">INDEX('RESUMO - LOTES E VMA'!$M$3:$M$181,MATCH('LISTA DOS ITENS'!$D324,'RESUMO - LOTES E VMA'!$A$3:$A$181,0))</f>
        <v>Para Leilão</v>
      </c>
      <c r="AB324" s="60">
        <f t="array" ref="AB324">INDEX('RESUMO - LOTES E VMA'!$J$3:$J$181,MATCH('LISTA DOS ITENS'!$D324,'RESUMO - LOTES E VMA'!$A$3:$A$181,0))</f>
        <v>0.5995243883</v>
      </c>
      <c r="AC324" s="29" t="str">
        <f t="array" ref="AC324">INDEX('RESUMO - LOTES E VMA'!$L$3:$L$181,MATCH('LISTA DOS ITENS'!$D324,'RESUMO - LOTES E VMA'!$A$3:$A$181,0))</f>
        <v>5% do Valor de Comparação do VMA</v>
      </c>
      <c r="AD324" s="53" t="str">
        <f>VLOOKUP(Tabela1[[#This Row],[Índice]],[1]Planilha1!$A:$A,1,0)</f>
        <v>#ERROR!</v>
      </c>
    </row>
    <row r="325" ht="15.75" customHeight="1">
      <c r="A325" s="52">
        <v>243975.0</v>
      </c>
      <c r="B325" s="53" t="s">
        <v>70</v>
      </c>
      <c r="C325" s="53" t="s">
        <v>71</v>
      </c>
      <c r="D325" s="22">
        <v>206435.0</v>
      </c>
      <c r="E325" s="53" t="s">
        <v>63</v>
      </c>
      <c r="F325" s="54">
        <v>1.0588324E7</v>
      </c>
      <c r="G325" s="53" t="s">
        <v>358</v>
      </c>
      <c r="H325" s="55">
        <v>2101.0</v>
      </c>
      <c r="I325" s="55"/>
      <c r="J325" s="55" t="s">
        <v>68</v>
      </c>
      <c r="K325" s="53" t="s">
        <v>73</v>
      </c>
      <c r="L325" s="53"/>
      <c r="M325" s="53">
        <v>9.0</v>
      </c>
      <c r="N325" s="53" t="s">
        <v>52</v>
      </c>
      <c r="O325" s="25">
        <v>469.9100000000001</v>
      </c>
      <c r="P325" s="25">
        <f>'LISTA DOS ITENS'!$O325*'LISTA DOS ITENS'!$M325</f>
        <v>4229.19</v>
      </c>
      <c r="Q325" s="25">
        <v>469.91</v>
      </c>
      <c r="R325" s="25">
        <f>'LISTA DOS ITENS'!$Q325*'LISTA DOS ITENS'!$M325</f>
        <v>4229.19</v>
      </c>
      <c r="S325" s="56">
        <f>IF('LISTA DOS ITENS'!$P325&gt;'LISTA DOS ITENS'!$R325,'LISTA DOS ITENS'!$P325,'LISTA DOS ITENS'!$R325)</f>
        <v>4229.19</v>
      </c>
      <c r="T325" s="25">
        <v>288.99465000000004</v>
      </c>
      <c r="U325" s="25">
        <f>'LISTA DOS ITENS'!$T325*'LISTA DOS ITENS'!$M325</f>
        <v>2600.95185</v>
      </c>
      <c r="V325" s="56">
        <f t="array" ref="V325">INDEX('RESUMO - LOTES E VMA'!$F$3:$F$181,MATCH('LISTA DOS ITENS'!$D325,'RESUMO - LOTES E VMA'!$A$3:$A$181,0))</f>
        <v>377191.3265</v>
      </c>
      <c r="W325" s="57">
        <f>'LISTA DOS ITENS'!$U325/'LISTA DOS ITENS'!$V325</f>
        <v>0.006895577039</v>
      </c>
      <c r="X325" s="53" t="s">
        <v>53</v>
      </c>
      <c r="Y325" s="53" t="s">
        <v>290</v>
      </c>
      <c r="Z325" s="58" t="str">
        <f>'LISTA DOS ITENS'!$F325&amp;"-"&amp;'LISTA DOS ITENS'!$H325&amp;"-"&amp;'LISTA DOS ITENS'!$J325&amp;"-"&amp;'LISTA DOS ITENS'!$K325&amp;"-"&amp;'LISTA DOS ITENS'!$I325</f>
        <v>10588324-2101-0003-CONS/NAC-</v>
      </c>
      <c r="AA325" s="59" t="str">
        <f t="array" ref="AA325">INDEX('RESUMO - LOTES E VMA'!$M$3:$M$181,MATCH('LISTA DOS ITENS'!$D325,'RESUMO - LOTES E VMA'!$A$3:$A$181,0))</f>
        <v>Para Leilão</v>
      </c>
      <c r="AB325" s="60">
        <f t="array" ref="AB325">INDEX('RESUMO - LOTES E VMA'!$J$3:$J$181,MATCH('LISTA DOS ITENS'!$D325,'RESUMO - LOTES E VMA'!$A$3:$A$181,0))</f>
        <v>0.5995243883</v>
      </c>
      <c r="AC325" s="29" t="str">
        <f t="array" ref="AC325">INDEX('RESUMO - LOTES E VMA'!$L$3:$L$181,MATCH('LISTA DOS ITENS'!$D325,'RESUMO - LOTES E VMA'!$A$3:$A$181,0))</f>
        <v>5% do Valor de Comparação do VMA</v>
      </c>
      <c r="AD325" s="53" t="str">
        <f>VLOOKUP(Tabela1[[#This Row],[Índice]],[1]Planilha1!$A:$A,1,0)</f>
        <v>#ERROR!</v>
      </c>
    </row>
    <row r="326" ht="15.75" customHeight="1">
      <c r="A326" s="52">
        <v>243976.0</v>
      </c>
      <c r="B326" s="53" t="s">
        <v>70</v>
      </c>
      <c r="C326" s="53" t="s">
        <v>71</v>
      </c>
      <c r="D326" s="22">
        <v>206435.0</v>
      </c>
      <c r="E326" s="53" t="s">
        <v>63</v>
      </c>
      <c r="F326" s="54">
        <v>1.1385991E7</v>
      </c>
      <c r="G326" s="53" t="s">
        <v>359</v>
      </c>
      <c r="H326" s="55">
        <v>2101.0</v>
      </c>
      <c r="I326" s="55"/>
      <c r="J326" s="55" t="s">
        <v>68</v>
      </c>
      <c r="K326" s="53" t="s">
        <v>73</v>
      </c>
      <c r="L326" s="53"/>
      <c r="M326" s="53">
        <v>2.0</v>
      </c>
      <c r="N326" s="53" t="s">
        <v>52</v>
      </c>
      <c r="O326" s="25">
        <v>36739.62</v>
      </c>
      <c r="P326" s="25">
        <f>'LISTA DOS ITENS'!$O326*'LISTA DOS ITENS'!$M326</f>
        <v>73479.24</v>
      </c>
      <c r="Q326" s="25">
        <v>38077.84</v>
      </c>
      <c r="R326" s="25">
        <f>'LISTA DOS ITENS'!$Q326*'LISTA DOS ITENS'!$M326</f>
        <v>76155.68</v>
      </c>
      <c r="S326" s="56">
        <f>IF('LISTA DOS ITENS'!$P326&gt;'LISTA DOS ITENS'!$R326,'LISTA DOS ITENS'!$P326,'LISTA DOS ITENS'!$R326)</f>
        <v>76155.68</v>
      </c>
      <c r="T326" s="25">
        <v>23417.871600000002</v>
      </c>
      <c r="U326" s="25">
        <f>'LISTA DOS ITENS'!$T326*'LISTA DOS ITENS'!$M326</f>
        <v>46835.7432</v>
      </c>
      <c r="V326" s="56">
        <f t="array" ref="V326">INDEX('RESUMO - LOTES E VMA'!$F$3:$F$181,MATCH('LISTA DOS ITENS'!$D326,'RESUMO - LOTES E VMA'!$A$3:$A$181,0))</f>
        <v>377191.3265</v>
      </c>
      <c r="W326" s="57">
        <f>'LISTA DOS ITENS'!$U326/'LISTA DOS ITENS'!$V326</f>
        <v>0.1241697248</v>
      </c>
      <c r="X326" s="53" t="s">
        <v>53</v>
      </c>
      <c r="Y326" s="53" t="s">
        <v>290</v>
      </c>
      <c r="Z326" s="58" t="str">
        <f>'LISTA DOS ITENS'!$F326&amp;"-"&amp;'LISTA DOS ITENS'!$H326&amp;"-"&amp;'LISTA DOS ITENS'!$J326&amp;"-"&amp;'LISTA DOS ITENS'!$K326&amp;"-"&amp;'LISTA DOS ITENS'!$I326</f>
        <v>11385991-2101-0003-CONS/NAC-</v>
      </c>
      <c r="AA326" s="59" t="str">
        <f t="array" ref="AA326">INDEX('RESUMO - LOTES E VMA'!$M$3:$M$181,MATCH('LISTA DOS ITENS'!$D326,'RESUMO - LOTES E VMA'!$A$3:$A$181,0))</f>
        <v>Para Leilão</v>
      </c>
      <c r="AB326" s="60">
        <f t="array" ref="AB326">INDEX('RESUMO - LOTES E VMA'!$J$3:$J$181,MATCH('LISTA DOS ITENS'!$D326,'RESUMO - LOTES E VMA'!$A$3:$A$181,0))</f>
        <v>0.5995243883</v>
      </c>
      <c r="AC326" s="29" t="str">
        <f t="array" ref="AC326">INDEX('RESUMO - LOTES E VMA'!$L$3:$L$181,MATCH('LISTA DOS ITENS'!$D326,'RESUMO - LOTES E VMA'!$A$3:$A$181,0))</f>
        <v>5% do Valor de Comparação do VMA</v>
      </c>
      <c r="AD326" s="53" t="str">
        <f>VLOOKUP(Tabela1[[#This Row],[Índice]],[1]Planilha1!$A:$A,1,0)</f>
        <v>#ERROR!</v>
      </c>
    </row>
    <row r="327" ht="15.75" customHeight="1">
      <c r="A327" s="52">
        <v>243977.0</v>
      </c>
      <c r="B327" s="53" t="s">
        <v>70</v>
      </c>
      <c r="C327" s="53" t="s">
        <v>71</v>
      </c>
      <c r="D327" s="22">
        <v>206435.0</v>
      </c>
      <c r="E327" s="53" t="s">
        <v>63</v>
      </c>
      <c r="F327" s="54">
        <v>1.1385995E7</v>
      </c>
      <c r="G327" s="53" t="s">
        <v>360</v>
      </c>
      <c r="H327" s="55">
        <v>2101.0</v>
      </c>
      <c r="I327" s="55"/>
      <c r="J327" s="55" t="s">
        <v>68</v>
      </c>
      <c r="K327" s="53" t="s">
        <v>73</v>
      </c>
      <c r="L327" s="53"/>
      <c r="M327" s="53">
        <v>1.0</v>
      </c>
      <c r="N327" s="53" t="s">
        <v>52</v>
      </c>
      <c r="O327" s="25">
        <v>6035.34</v>
      </c>
      <c r="P327" s="25">
        <f>'LISTA DOS ITENS'!$O327*'LISTA DOS ITENS'!$M327</f>
        <v>6035.34</v>
      </c>
      <c r="Q327" s="25">
        <v>6035.34</v>
      </c>
      <c r="R327" s="25">
        <f>'LISTA DOS ITENS'!$Q327*'LISTA DOS ITENS'!$M327</f>
        <v>6035.34</v>
      </c>
      <c r="S327" s="56">
        <f>IF('LISTA DOS ITENS'!$P327&gt;'LISTA DOS ITENS'!$R327,'LISTA DOS ITENS'!$P327,'LISTA DOS ITENS'!$R327)</f>
        <v>6035.34</v>
      </c>
      <c r="T327" s="25">
        <v>3711.7341000000006</v>
      </c>
      <c r="U327" s="25">
        <f>'LISTA DOS ITENS'!$T327*'LISTA DOS ITENS'!$M327</f>
        <v>3711.7341</v>
      </c>
      <c r="V327" s="56">
        <f t="array" ref="V327">INDEX('RESUMO - LOTES E VMA'!$F$3:$F$181,MATCH('LISTA DOS ITENS'!$D327,'RESUMO - LOTES E VMA'!$A$3:$A$181,0))</f>
        <v>377191.3265</v>
      </c>
      <c r="W327" s="57">
        <f>'LISTA DOS ITENS'!$U327/'LISTA DOS ITENS'!$V327</f>
        <v>0.009840454538</v>
      </c>
      <c r="X327" s="53" t="s">
        <v>53</v>
      </c>
      <c r="Y327" s="53" t="s">
        <v>290</v>
      </c>
      <c r="Z327" s="58" t="str">
        <f>'LISTA DOS ITENS'!$F327&amp;"-"&amp;'LISTA DOS ITENS'!$H327&amp;"-"&amp;'LISTA DOS ITENS'!$J327&amp;"-"&amp;'LISTA DOS ITENS'!$K327&amp;"-"&amp;'LISTA DOS ITENS'!$I327</f>
        <v>11385995-2101-0003-CONS/NAC-</v>
      </c>
      <c r="AA327" s="59" t="str">
        <f t="array" ref="AA327">INDEX('RESUMO - LOTES E VMA'!$M$3:$M$181,MATCH('LISTA DOS ITENS'!$D327,'RESUMO - LOTES E VMA'!$A$3:$A$181,0))</f>
        <v>Para Leilão</v>
      </c>
      <c r="AB327" s="60">
        <f t="array" ref="AB327">INDEX('RESUMO - LOTES E VMA'!$J$3:$J$181,MATCH('LISTA DOS ITENS'!$D327,'RESUMO - LOTES E VMA'!$A$3:$A$181,0))</f>
        <v>0.5995243883</v>
      </c>
      <c r="AC327" s="29" t="str">
        <f t="array" ref="AC327">INDEX('RESUMO - LOTES E VMA'!$L$3:$L$181,MATCH('LISTA DOS ITENS'!$D327,'RESUMO - LOTES E VMA'!$A$3:$A$181,0))</f>
        <v>5% do Valor de Comparação do VMA</v>
      </c>
      <c r="AD327" s="53" t="str">
        <f>VLOOKUP(Tabela1[[#This Row],[Índice]],[1]Planilha1!$A:$A,1,0)</f>
        <v>#ERROR!</v>
      </c>
    </row>
    <row r="328" ht="15.75" customHeight="1">
      <c r="A328" s="52">
        <v>243978.0</v>
      </c>
      <c r="B328" s="53" t="s">
        <v>70</v>
      </c>
      <c r="C328" s="53" t="s">
        <v>71</v>
      </c>
      <c r="D328" s="22">
        <v>206435.0</v>
      </c>
      <c r="E328" s="53" t="s">
        <v>63</v>
      </c>
      <c r="F328" s="54">
        <v>1.1468563E7</v>
      </c>
      <c r="G328" s="53" t="s">
        <v>361</v>
      </c>
      <c r="H328" s="55">
        <v>2101.0</v>
      </c>
      <c r="I328" s="55"/>
      <c r="J328" s="55" t="s">
        <v>68</v>
      </c>
      <c r="K328" s="53" t="s">
        <v>73</v>
      </c>
      <c r="L328" s="53"/>
      <c r="M328" s="53">
        <v>1.0</v>
      </c>
      <c r="N328" s="53" t="s">
        <v>52</v>
      </c>
      <c r="O328" s="25">
        <v>24480.01</v>
      </c>
      <c r="P328" s="25">
        <f>'LISTA DOS ITENS'!$O328*'LISTA DOS ITENS'!$M328</f>
        <v>24480.01</v>
      </c>
      <c r="Q328" s="25">
        <v>24480.01</v>
      </c>
      <c r="R328" s="25">
        <f>'LISTA DOS ITENS'!$Q328*'LISTA DOS ITENS'!$M328</f>
        <v>24480.01</v>
      </c>
      <c r="S328" s="56">
        <f>IF('LISTA DOS ITENS'!$P328&gt;'LISTA DOS ITENS'!$R328,'LISTA DOS ITENS'!$P328,'LISTA DOS ITENS'!$R328)</f>
        <v>24480.01</v>
      </c>
      <c r="T328" s="25">
        <v>15055.206150000002</v>
      </c>
      <c r="U328" s="25">
        <f>'LISTA DOS ITENS'!$T328*'LISTA DOS ITENS'!$M328</f>
        <v>15055.20615</v>
      </c>
      <c r="V328" s="56">
        <f t="array" ref="V328">INDEX('RESUMO - LOTES E VMA'!$F$3:$F$181,MATCH('LISTA DOS ITENS'!$D328,'RESUMO - LOTES E VMA'!$A$3:$A$181,0))</f>
        <v>377191.3265</v>
      </c>
      <c r="W328" s="57">
        <f>'LISTA DOS ITENS'!$U328/'LISTA DOS ITENS'!$V328</f>
        <v>0.03991397759</v>
      </c>
      <c r="X328" s="53" t="s">
        <v>53</v>
      </c>
      <c r="Y328" s="53" t="s">
        <v>290</v>
      </c>
      <c r="Z328" s="58" t="str">
        <f>'LISTA DOS ITENS'!$F328&amp;"-"&amp;'LISTA DOS ITENS'!$H328&amp;"-"&amp;'LISTA DOS ITENS'!$J328&amp;"-"&amp;'LISTA DOS ITENS'!$K328&amp;"-"&amp;'LISTA DOS ITENS'!$I328</f>
        <v>11468563-2101-0003-CONS/NAC-</v>
      </c>
      <c r="AA328" s="59" t="str">
        <f t="array" ref="AA328">INDEX('RESUMO - LOTES E VMA'!$M$3:$M$181,MATCH('LISTA DOS ITENS'!$D328,'RESUMO - LOTES E VMA'!$A$3:$A$181,0))</f>
        <v>Para Leilão</v>
      </c>
      <c r="AB328" s="60">
        <f t="array" ref="AB328">INDEX('RESUMO - LOTES E VMA'!$J$3:$J$181,MATCH('LISTA DOS ITENS'!$D328,'RESUMO - LOTES E VMA'!$A$3:$A$181,0))</f>
        <v>0.5995243883</v>
      </c>
      <c r="AC328" s="29" t="str">
        <f t="array" ref="AC328">INDEX('RESUMO - LOTES E VMA'!$L$3:$L$181,MATCH('LISTA DOS ITENS'!$D328,'RESUMO - LOTES E VMA'!$A$3:$A$181,0))</f>
        <v>5% do Valor de Comparação do VMA</v>
      </c>
      <c r="AD328" s="53" t="str">
        <f>VLOOKUP(Tabela1[[#This Row],[Índice]],[1]Planilha1!$A:$A,1,0)</f>
        <v>#ERROR!</v>
      </c>
    </row>
    <row r="329" ht="15.75" customHeight="1">
      <c r="A329" s="52">
        <v>243979.0</v>
      </c>
      <c r="B329" s="53" t="s">
        <v>70</v>
      </c>
      <c r="C329" s="53" t="s">
        <v>71</v>
      </c>
      <c r="D329" s="22">
        <v>206435.0</v>
      </c>
      <c r="E329" s="53" t="s">
        <v>63</v>
      </c>
      <c r="F329" s="54">
        <v>1.1917978E7</v>
      </c>
      <c r="G329" s="53" t="s">
        <v>362</v>
      </c>
      <c r="H329" s="55">
        <v>2101.0</v>
      </c>
      <c r="I329" s="55"/>
      <c r="J329" s="55" t="s">
        <v>68</v>
      </c>
      <c r="K329" s="53" t="s">
        <v>73</v>
      </c>
      <c r="L329" s="53"/>
      <c r="M329" s="53">
        <v>5.0</v>
      </c>
      <c r="N329" s="53" t="s">
        <v>52</v>
      </c>
      <c r="O329" s="25">
        <v>574.53</v>
      </c>
      <c r="P329" s="25">
        <f>'LISTA DOS ITENS'!$O329*'LISTA DOS ITENS'!$M329</f>
        <v>2872.65</v>
      </c>
      <c r="Q329" s="25">
        <v>574.53</v>
      </c>
      <c r="R329" s="25">
        <f>'LISTA DOS ITENS'!$Q329*'LISTA DOS ITENS'!$M329</f>
        <v>2872.65</v>
      </c>
      <c r="S329" s="56">
        <f>IF('LISTA DOS ITENS'!$P329&gt;'LISTA DOS ITENS'!$R329,'LISTA DOS ITENS'!$P329,'LISTA DOS ITENS'!$R329)</f>
        <v>2872.65</v>
      </c>
      <c r="T329" s="25">
        <v>353.33595</v>
      </c>
      <c r="U329" s="25">
        <f>'LISTA DOS ITENS'!$T329*'LISTA DOS ITENS'!$M329</f>
        <v>1766.67975</v>
      </c>
      <c r="V329" s="56">
        <f t="array" ref="V329">INDEX('RESUMO - LOTES E VMA'!$F$3:$F$181,MATCH('LISTA DOS ITENS'!$D329,'RESUMO - LOTES E VMA'!$A$3:$A$181,0))</f>
        <v>377191.3265</v>
      </c>
      <c r="W329" s="57">
        <f>'LISTA DOS ITENS'!$U329/'LISTA DOS ITENS'!$V329</f>
        <v>0.00468377618</v>
      </c>
      <c r="X329" s="53" t="s">
        <v>53</v>
      </c>
      <c r="Y329" s="53" t="s">
        <v>290</v>
      </c>
      <c r="Z329" s="58" t="str">
        <f>'LISTA DOS ITENS'!$F329&amp;"-"&amp;'LISTA DOS ITENS'!$H329&amp;"-"&amp;'LISTA DOS ITENS'!$J329&amp;"-"&amp;'LISTA DOS ITENS'!$K329&amp;"-"&amp;'LISTA DOS ITENS'!$I329</f>
        <v>11917978-2101-0003-CONS/NAC-</v>
      </c>
      <c r="AA329" s="59" t="str">
        <f t="array" ref="AA329">INDEX('RESUMO - LOTES E VMA'!$M$3:$M$181,MATCH('LISTA DOS ITENS'!$D329,'RESUMO - LOTES E VMA'!$A$3:$A$181,0))</f>
        <v>Para Leilão</v>
      </c>
      <c r="AB329" s="60">
        <f t="array" ref="AB329">INDEX('RESUMO - LOTES E VMA'!$J$3:$J$181,MATCH('LISTA DOS ITENS'!$D329,'RESUMO - LOTES E VMA'!$A$3:$A$181,0))</f>
        <v>0.5995243883</v>
      </c>
      <c r="AC329" s="29" t="str">
        <f t="array" ref="AC329">INDEX('RESUMO - LOTES E VMA'!$L$3:$L$181,MATCH('LISTA DOS ITENS'!$D329,'RESUMO - LOTES E VMA'!$A$3:$A$181,0))</f>
        <v>5% do Valor de Comparação do VMA</v>
      </c>
      <c r="AD329" s="53" t="str">
        <f>VLOOKUP(Tabela1[[#This Row],[Índice]],[1]Planilha1!$A:$A,1,0)</f>
        <v>#ERROR!</v>
      </c>
    </row>
    <row r="330" ht="15.75" customHeight="1">
      <c r="A330" s="52">
        <v>243980.0</v>
      </c>
      <c r="B330" s="53" t="s">
        <v>70</v>
      </c>
      <c r="C330" s="53" t="s">
        <v>71</v>
      </c>
      <c r="D330" s="22">
        <v>206435.0</v>
      </c>
      <c r="E330" s="53" t="s">
        <v>63</v>
      </c>
      <c r="F330" s="54">
        <v>1.1923263E7</v>
      </c>
      <c r="G330" s="53" t="s">
        <v>356</v>
      </c>
      <c r="H330" s="55">
        <v>2101.0</v>
      </c>
      <c r="I330" s="55"/>
      <c r="J330" s="55" t="s">
        <v>68</v>
      </c>
      <c r="K330" s="53" t="s">
        <v>73</v>
      </c>
      <c r="L330" s="53"/>
      <c r="M330" s="53">
        <v>1.0</v>
      </c>
      <c r="N330" s="53" t="s">
        <v>52</v>
      </c>
      <c r="O330" s="25">
        <v>5885.0</v>
      </c>
      <c r="P330" s="25">
        <f>'LISTA DOS ITENS'!$O330*'LISTA DOS ITENS'!$M330</f>
        <v>5885</v>
      </c>
      <c r="Q330" s="25">
        <v>5885.0</v>
      </c>
      <c r="R330" s="25">
        <f>'LISTA DOS ITENS'!$Q330*'LISTA DOS ITENS'!$M330</f>
        <v>5885</v>
      </c>
      <c r="S330" s="56">
        <f>IF('LISTA DOS ITENS'!$P330&gt;'LISTA DOS ITENS'!$R330,'LISTA DOS ITENS'!$P330,'LISTA DOS ITENS'!$R330)</f>
        <v>5885</v>
      </c>
      <c r="T330" s="25">
        <v>3619.2750000000005</v>
      </c>
      <c r="U330" s="25">
        <f>'LISTA DOS ITENS'!$T330*'LISTA DOS ITENS'!$M330</f>
        <v>3619.275</v>
      </c>
      <c r="V330" s="56">
        <f t="array" ref="V330">INDEX('RESUMO - LOTES E VMA'!$F$3:$F$181,MATCH('LISTA DOS ITENS'!$D330,'RESUMO - LOTES E VMA'!$A$3:$A$181,0))</f>
        <v>377191.3265</v>
      </c>
      <c r="W330" s="57">
        <f>'LISTA DOS ITENS'!$U330/'LISTA DOS ITENS'!$V330</f>
        <v>0.009595329336</v>
      </c>
      <c r="X330" s="53" t="s">
        <v>53</v>
      </c>
      <c r="Y330" s="53" t="s">
        <v>290</v>
      </c>
      <c r="Z330" s="58" t="str">
        <f>'LISTA DOS ITENS'!$F330&amp;"-"&amp;'LISTA DOS ITENS'!$H330&amp;"-"&amp;'LISTA DOS ITENS'!$J330&amp;"-"&amp;'LISTA DOS ITENS'!$K330&amp;"-"&amp;'LISTA DOS ITENS'!$I330</f>
        <v>11923263-2101-0003-CONS/NAC-</v>
      </c>
      <c r="AA330" s="59" t="str">
        <f t="array" ref="AA330">INDEX('RESUMO - LOTES E VMA'!$M$3:$M$181,MATCH('LISTA DOS ITENS'!$D330,'RESUMO - LOTES E VMA'!$A$3:$A$181,0))</f>
        <v>Para Leilão</v>
      </c>
      <c r="AB330" s="60">
        <f t="array" ref="AB330">INDEX('RESUMO - LOTES E VMA'!$J$3:$J$181,MATCH('LISTA DOS ITENS'!$D330,'RESUMO - LOTES E VMA'!$A$3:$A$181,0))</f>
        <v>0.5995243883</v>
      </c>
      <c r="AC330" s="29" t="str">
        <f t="array" ref="AC330">INDEX('RESUMO - LOTES E VMA'!$L$3:$L$181,MATCH('LISTA DOS ITENS'!$D330,'RESUMO - LOTES E VMA'!$A$3:$A$181,0))</f>
        <v>5% do Valor de Comparação do VMA</v>
      </c>
      <c r="AD330" s="53" t="str">
        <f>VLOOKUP(Tabela1[[#This Row],[Índice]],[1]Planilha1!$A:$A,1,0)</f>
        <v>#ERROR!</v>
      </c>
    </row>
    <row r="331" ht="15.75" customHeight="1">
      <c r="A331" s="52">
        <v>243981.0</v>
      </c>
      <c r="B331" s="53" t="s">
        <v>70</v>
      </c>
      <c r="C331" s="53" t="s">
        <v>71</v>
      </c>
      <c r="D331" s="22">
        <v>206435.0</v>
      </c>
      <c r="E331" s="53" t="s">
        <v>63</v>
      </c>
      <c r="F331" s="54">
        <v>1.0828787E7</v>
      </c>
      <c r="G331" s="53" t="s">
        <v>363</v>
      </c>
      <c r="H331" s="55">
        <v>2201.0</v>
      </c>
      <c r="I331" s="55"/>
      <c r="J331" s="55" t="s">
        <v>68</v>
      </c>
      <c r="K331" s="53" t="s">
        <v>73</v>
      </c>
      <c r="L331" s="53"/>
      <c r="M331" s="53">
        <v>16.0</v>
      </c>
      <c r="N331" s="53" t="s">
        <v>52</v>
      </c>
      <c r="O331" s="25">
        <v>548.749375</v>
      </c>
      <c r="P331" s="25">
        <f>'LISTA DOS ITENS'!$O331*'LISTA DOS ITENS'!$M331</f>
        <v>8779.99</v>
      </c>
      <c r="Q331" s="25">
        <v>548.75</v>
      </c>
      <c r="R331" s="25">
        <f>'LISTA DOS ITENS'!$Q331*'LISTA DOS ITENS'!$M331</f>
        <v>8780</v>
      </c>
      <c r="S331" s="56">
        <f>IF('LISTA DOS ITENS'!$P331&gt;'LISTA DOS ITENS'!$R331,'LISTA DOS ITENS'!$P331,'LISTA DOS ITENS'!$R331)</f>
        <v>8780</v>
      </c>
      <c r="T331" s="25">
        <v>337.48125000000005</v>
      </c>
      <c r="U331" s="25">
        <f>'LISTA DOS ITENS'!$T331*'LISTA DOS ITENS'!$M331</f>
        <v>5399.7</v>
      </c>
      <c r="V331" s="56">
        <f t="array" ref="V331">INDEX('RESUMO - LOTES E VMA'!$F$3:$F$181,MATCH('LISTA DOS ITENS'!$D331,'RESUMO - LOTES E VMA'!$A$3:$A$181,0))</f>
        <v>377191.3265</v>
      </c>
      <c r="W331" s="57">
        <f>'LISTA DOS ITENS'!$U331/'LISTA DOS ITENS'!$V331</f>
        <v>0.01431554657</v>
      </c>
      <c r="X331" s="53" t="s">
        <v>53</v>
      </c>
      <c r="Y331" s="53" t="s">
        <v>290</v>
      </c>
      <c r="Z331" s="58" t="str">
        <f>'LISTA DOS ITENS'!$F331&amp;"-"&amp;'LISTA DOS ITENS'!$H331&amp;"-"&amp;'LISTA DOS ITENS'!$J331&amp;"-"&amp;'LISTA DOS ITENS'!$K331&amp;"-"&amp;'LISTA DOS ITENS'!$I331</f>
        <v>10828787-2201-0003-CONS/NAC-</v>
      </c>
      <c r="AA331" s="59" t="str">
        <f t="array" ref="AA331">INDEX('RESUMO - LOTES E VMA'!$M$3:$M$181,MATCH('LISTA DOS ITENS'!$D331,'RESUMO - LOTES E VMA'!$A$3:$A$181,0))</f>
        <v>Para Leilão</v>
      </c>
      <c r="AB331" s="60">
        <f t="array" ref="AB331">INDEX('RESUMO - LOTES E VMA'!$J$3:$J$181,MATCH('LISTA DOS ITENS'!$D331,'RESUMO - LOTES E VMA'!$A$3:$A$181,0))</f>
        <v>0.5995243883</v>
      </c>
      <c r="AC331" s="29" t="str">
        <f t="array" ref="AC331">INDEX('RESUMO - LOTES E VMA'!$L$3:$L$181,MATCH('LISTA DOS ITENS'!$D331,'RESUMO - LOTES E VMA'!$A$3:$A$181,0))</f>
        <v>5% do Valor de Comparação do VMA</v>
      </c>
      <c r="AD331" s="53" t="str">
        <f>VLOOKUP(Tabela1[[#This Row],[Índice]],[1]Planilha1!$A:$A,1,0)</f>
        <v>#ERROR!</v>
      </c>
    </row>
    <row r="332" ht="15.75" customHeight="1">
      <c r="A332" s="52">
        <v>243982.0</v>
      </c>
      <c r="B332" s="53" t="s">
        <v>70</v>
      </c>
      <c r="C332" s="53" t="s">
        <v>71</v>
      </c>
      <c r="D332" s="22">
        <v>206435.0</v>
      </c>
      <c r="E332" s="53" t="s">
        <v>63</v>
      </c>
      <c r="F332" s="54">
        <v>1.0921442E7</v>
      </c>
      <c r="G332" s="53" t="s">
        <v>364</v>
      </c>
      <c r="H332" s="55">
        <v>2201.0</v>
      </c>
      <c r="I332" s="55"/>
      <c r="J332" s="55" t="s">
        <v>68</v>
      </c>
      <c r="K332" s="53" t="s">
        <v>73</v>
      </c>
      <c r="L332" s="53"/>
      <c r="M332" s="53">
        <v>3.0</v>
      </c>
      <c r="N332" s="53" t="s">
        <v>52</v>
      </c>
      <c r="O332" s="25">
        <v>1100.0</v>
      </c>
      <c r="P332" s="25">
        <f>'LISTA DOS ITENS'!$O332*'LISTA DOS ITENS'!$M332</f>
        <v>3300</v>
      </c>
      <c r="Q332" s="25">
        <v>1100.0</v>
      </c>
      <c r="R332" s="25">
        <f>'LISTA DOS ITENS'!$Q332*'LISTA DOS ITENS'!$M332</f>
        <v>3300</v>
      </c>
      <c r="S332" s="56">
        <f>IF('LISTA DOS ITENS'!$P332&gt;'LISTA DOS ITENS'!$R332,'LISTA DOS ITENS'!$P332,'LISTA DOS ITENS'!$R332)</f>
        <v>3300</v>
      </c>
      <c r="T332" s="25">
        <v>676.5000000000001</v>
      </c>
      <c r="U332" s="25">
        <f>'LISTA DOS ITENS'!$T332*'LISTA DOS ITENS'!$M332</f>
        <v>2029.5</v>
      </c>
      <c r="V332" s="56">
        <f t="array" ref="V332">INDEX('RESUMO - LOTES E VMA'!$F$3:$F$181,MATCH('LISTA DOS ITENS'!$D332,'RESUMO - LOTES E VMA'!$A$3:$A$181,0))</f>
        <v>377191.3265</v>
      </c>
      <c r="W332" s="57">
        <f>'LISTA DOS ITENS'!$U332/'LISTA DOS ITENS'!$V332</f>
        <v>0.005380558506</v>
      </c>
      <c r="X332" s="53" t="s">
        <v>53</v>
      </c>
      <c r="Y332" s="53" t="s">
        <v>290</v>
      </c>
      <c r="Z332" s="58" t="str">
        <f>'LISTA DOS ITENS'!$F332&amp;"-"&amp;'LISTA DOS ITENS'!$H332&amp;"-"&amp;'LISTA DOS ITENS'!$J332&amp;"-"&amp;'LISTA DOS ITENS'!$K332&amp;"-"&amp;'LISTA DOS ITENS'!$I332</f>
        <v>10921442-2201-0003-CONS/NAC-</v>
      </c>
      <c r="AA332" s="59" t="str">
        <f t="array" ref="AA332">INDEX('RESUMO - LOTES E VMA'!$M$3:$M$181,MATCH('LISTA DOS ITENS'!$D332,'RESUMO - LOTES E VMA'!$A$3:$A$181,0))</f>
        <v>Para Leilão</v>
      </c>
      <c r="AB332" s="60">
        <f t="array" ref="AB332">INDEX('RESUMO - LOTES E VMA'!$J$3:$J$181,MATCH('LISTA DOS ITENS'!$D332,'RESUMO - LOTES E VMA'!$A$3:$A$181,0))</f>
        <v>0.5995243883</v>
      </c>
      <c r="AC332" s="29" t="str">
        <f t="array" ref="AC332">INDEX('RESUMO - LOTES E VMA'!$L$3:$L$181,MATCH('LISTA DOS ITENS'!$D332,'RESUMO - LOTES E VMA'!$A$3:$A$181,0))</f>
        <v>5% do Valor de Comparação do VMA</v>
      </c>
      <c r="AD332" s="53" t="str">
        <f>VLOOKUP(Tabela1[[#This Row],[Índice]],[1]Planilha1!$A:$A,1,0)</f>
        <v>#ERROR!</v>
      </c>
    </row>
    <row r="333" ht="15.75" customHeight="1">
      <c r="A333" s="52">
        <v>243983.0</v>
      </c>
      <c r="B333" s="53" t="s">
        <v>70</v>
      </c>
      <c r="C333" s="53" t="s">
        <v>71</v>
      </c>
      <c r="D333" s="22">
        <v>206435.0</v>
      </c>
      <c r="E333" s="53" t="s">
        <v>63</v>
      </c>
      <c r="F333" s="54">
        <v>1.0924828E7</v>
      </c>
      <c r="G333" s="53" t="s">
        <v>365</v>
      </c>
      <c r="H333" s="55">
        <v>2201.0</v>
      </c>
      <c r="I333" s="55"/>
      <c r="J333" s="55" t="s">
        <v>68</v>
      </c>
      <c r="K333" s="53" t="s">
        <v>73</v>
      </c>
      <c r="L333" s="53"/>
      <c r="M333" s="53">
        <v>1.0</v>
      </c>
      <c r="N333" s="53" t="s">
        <v>52</v>
      </c>
      <c r="O333" s="25">
        <v>8715.0</v>
      </c>
      <c r="P333" s="25">
        <f>'LISTA DOS ITENS'!$O333*'LISTA DOS ITENS'!$M333</f>
        <v>8715</v>
      </c>
      <c r="Q333" s="25">
        <v>8715.0</v>
      </c>
      <c r="R333" s="25">
        <f>'LISTA DOS ITENS'!$Q333*'LISTA DOS ITENS'!$M333</f>
        <v>8715</v>
      </c>
      <c r="S333" s="56">
        <f>IF('LISTA DOS ITENS'!$P333&gt;'LISTA DOS ITENS'!$R333,'LISTA DOS ITENS'!$P333,'LISTA DOS ITENS'!$R333)</f>
        <v>8715</v>
      </c>
      <c r="T333" s="25">
        <v>5359.725000000001</v>
      </c>
      <c r="U333" s="25">
        <f>'LISTA DOS ITENS'!$T333*'LISTA DOS ITENS'!$M333</f>
        <v>5359.725</v>
      </c>
      <c r="V333" s="56">
        <f t="array" ref="V333">INDEX('RESUMO - LOTES E VMA'!$F$3:$F$181,MATCH('LISTA DOS ITENS'!$D333,'RESUMO - LOTES E VMA'!$A$3:$A$181,0))</f>
        <v>377191.3265</v>
      </c>
      <c r="W333" s="57">
        <f>'LISTA DOS ITENS'!$U333/'LISTA DOS ITENS'!$V333</f>
        <v>0.01420956587</v>
      </c>
      <c r="X333" s="53" t="s">
        <v>53</v>
      </c>
      <c r="Y333" s="53" t="s">
        <v>290</v>
      </c>
      <c r="Z333" s="58" t="str">
        <f>'LISTA DOS ITENS'!$F333&amp;"-"&amp;'LISTA DOS ITENS'!$H333&amp;"-"&amp;'LISTA DOS ITENS'!$J333&amp;"-"&amp;'LISTA DOS ITENS'!$K333&amp;"-"&amp;'LISTA DOS ITENS'!$I333</f>
        <v>10924828-2201-0003-CONS/NAC-</v>
      </c>
      <c r="AA333" s="59" t="str">
        <f t="array" ref="AA333">INDEX('RESUMO - LOTES E VMA'!$M$3:$M$181,MATCH('LISTA DOS ITENS'!$D333,'RESUMO - LOTES E VMA'!$A$3:$A$181,0))</f>
        <v>Para Leilão</v>
      </c>
      <c r="AB333" s="60">
        <f t="array" ref="AB333">INDEX('RESUMO - LOTES E VMA'!$J$3:$J$181,MATCH('LISTA DOS ITENS'!$D333,'RESUMO - LOTES E VMA'!$A$3:$A$181,0))</f>
        <v>0.5995243883</v>
      </c>
      <c r="AC333" s="29" t="str">
        <f t="array" ref="AC333">INDEX('RESUMO - LOTES E VMA'!$L$3:$L$181,MATCH('LISTA DOS ITENS'!$D333,'RESUMO - LOTES E VMA'!$A$3:$A$181,0))</f>
        <v>5% do Valor de Comparação do VMA</v>
      </c>
      <c r="AD333" s="53" t="str">
        <f>VLOOKUP(Tabela1[[#This Row],[Índice]],[1]Planilha1!$A:$A,1,0)</f>
        <v>#ERROR!</v>
      </c>
    </row>
    <row r="334" ht="15.75" customHeight="1">
      <c r="A334" s="52">
        <v>243984.0</v>
      </c>
      <c r="B334" s="53" t="s">
        <v>70</v>
      </c>
      <c r="C334" s="53" t="s">
        <v>71</v>
      </c>
      <c r="D334" s="22">
        <v>206435.0</v>
      </c>
      <c r="E334" s="53" t="s">
        <v>63</v>
      </c>
      <c r="F334" s="54">
        <v>1.1236078E7</v>
      </c>
      <c r="G334" s="53" t="s">
        <v>366</v>
      </c>
      <c r="H334" s="55">
        <v>2201.0</v>
      </c>
      <c r="I334" s="55"/>
      <c r="J334" s="55" t="s">
        <v>68</v>
      </c>
      <c r="K334" s="53" t="s">
        <v>51</v>
      </c>
      <c r="L334" s="53"/>
      <c r="M334" s="53">
        <v>1.0</v>
      </c>
      <c r="N334" s="53" t="s">
        <v>52</v>
      </c>
      <c r="O334" s="25">
        <v>1.0</v>
      </c>
      <c r="P334" s="25">
        <f>'LISTA DOS ITENS'!$O334*'LISTA DOS ITENS'!$M334</f>
        <v>1</v>
      </c>
      <c r="Q334" s="25">
        <v>8847.64</v>
      </c>
      <c r="R334" s="25">
        <f>'LISTA DOS ITENS'!$Q334*'LISTA DOS ITENS'!$M334</f>
        <v>8847.64</v>
      </c>
      <c r="S334" s="56">
        <f>IF('LISTA DOS ITENS'!$P334&gt;'LISTA DOS ITENS'!$R334,'LISTA DOS ITENS'!$P334,'LISTA DOS ITENS'!$R334)</f>
        <v>8847.64</v>
      </c>
      <c r="T334" s="25">
        <v>5441.298600000001</v>
      </c>
      <c r="U334" s="25">
        <f>'LISTA DOS ITENS'!$T334*'LISTA DOS ITENS'!$M334</f>
        <v>5441.2986</v>
      </c>
      <c r="V334" s="56">
        <f t="array" ref="V334">INDEX('RESUMO - LOTES E VMA'!$F$3:$F$181,MATCH('LISTA DOS ITENS'!$D334,'RESUMO - LOTES E VMA'!$A$3:$A$181,0))</f>
        <v>377191.3265</v>
      </c>
      <c r="W334" s="57">
        <f>'LISTA DOS ITENS'!$U334/'LISTA DOS ITENS'!$V334</f>
        <v>0.01442583172</v>
      </c>
      <c r="X334" s="53" t="s">
        <v>53</v>
      </c>
      <c r="Y334" s="53" t="s">
        <v>290</v>
      </c>
      <c r="Z334" s="58" t="str">
        <f>'LISTA DOS ITENS'!$F334&amp;"-"&amp;'LISTA DOS ITENS'!$H334&amp;"-"&amp;'LISTA DOS ITENS'!$J334&amp;"-"&amp;'LISTA DOS ITENS'!$K334&amp;"-"&amp;'LISTA DOS ITENS'!$I334</f>
        <v>11236078-2201-0003-A RECUPER-</v>
      </c>
      <c r="AA334" s="59" t="str">
        <f t="array" ref="AA334">INDEX('RESUMO - LOTES E VMA'!$M$3:$M$181,MATCH('LISTA DOS ITENS'!$D334,'RESUMO - LOTES E VMA'!$A$3:$A$181,0))</f>
        <v>Para Leilão</v>
      </c>
      <c r="AB334" s="60">
        <f t="array" ref="AB334">INDEX('RESUMO - LOTES E VMA'!$J$3:$J$181,MATCH('LISTA DOS ITENS'!$D334,'RESUMO - LOTES E VMA'!$A$3:$A$181,0))</f>
        <v>0.5995243883</v>
      </c>
      <c r="AC334" s="29" t="str">
        <f t="array" ref="AC334">INDEX('RESUMO - LOTES E VMA'!$L$3:$L$181,MATCH('LISTA DOS ITENS'!$D334,'RESUMO - LOTES E VMA'!$A$3:$A$181,0))</f>
        <v>5% do Valor de Comparação do VMA</v>
      </c>
      <c r="AD334" s="53" t="str">
        <f>VLOOKUP(Tabela1[[#This Row],[Índice]],[1]Planilha1!$A:$A,1,0)</f>
        <v>#ERROR!</v>
      </c>
    </row>
    <row r="335" ht="15.75" customHeight="1">
      <c r="A335" s="52">
        <v>243985.0</v>
      </c>
      <c r="B335" s="53" t="s">
        <v>70</v>
      </c>
      <c r="C335" s="53" t="s">
        <v>71</v>
      </c>
      <c r="D335" s="22">
        <v>206435.0</v>
      </c>
      <c r="E335" s="53" t="s">
        <v>63</v>
      </c>
      <c r="F335" s="54">
        <v>1.1239613E7</v>
      </c>
      <c r="G335" s="53" t="s">
        <v>367</v>
      </c>
      <c r="H335" s="55">
        <v>2201.0</v>
      </c>
      <c r="I335" s="55"/>
      <c r="J335" s="55" t="s">
        <v>68</v>
      </c>
      <c r="K335" s="53" t="s">
        <v>51</v>
      </c>
      <c r="L335" s="53"/>
      <c r="M335" s="53">
        <v>30.0</v>
      </c>
      <c r="N335" s="53" t="s">
        <v>52</v>
      </c>
      <c r="O335" s="25">
        <v>1.0</v>
      </c>
      <c r="P335" s="25">
        <f>'LISTA DOS ITENS'!$O335*'LISTA DOS ITENS'!$M335</f>
        <v>30</v>
      </c>
      <c r="Q335" s="25">
        <v>1539.44</v>
      </c>
      <c r="R335" s="25">
        <f>'LISTA DOS ITENS'!$Q335*'LISTA DOS ITENS'!$M335</f>
        <v>46183.2</v>
      </c>
      <c r="S335" s="56">
        <f>IF('LISTA DOS ITENS'!$P335&gt;'LISTA DOS ITENS'!$R335,'LISTA DOS ITENS'!$P335,'LISTA DOS ITENS'!$R335)</f>
        <v>46183.2</v>
      </c>
      <c r="T335" s="25">
        <v>946.7556000000002</v>
      </c>
      <c r="U335" s="25">
        <f>'LISTA DOS ITENS'!$T335*'LISTA DOS ITENS'!$M335</f>
        <v>28402.668</v>
      </c>
      <c r="V335" s="56">
        <f t="array" ref="V335">INDEX('RESUMO - LOTES E VMA'!$F$3:$F$181,MATCH('LISTA DOS ITENS'!$D335,'RESUMO - LOTES E VMA'!$A$3:$A$181,0))</f>
        <v>377191.3265</v>
      </c>
      <c r="W335" s="57">
        <f>'LISTA DOS ITENS'!$U335/'LISTA DOS ITENS'!$V335</f>
        <v>0.07530042715</v>
      </c>
      <c r="X335" s="53" t="s">
        <v>53</v>
      </c>
      <c r="Y335" s="53" t="s">
        <v>290</v>
      </c>
      <c r="Z335" s="58" t="str">
        <f>'LISTA DOS ITENS'!$F335&amp;"-"&amp;'LISTA DOS ITENS'!$H335&amp;"-"&amp;'LISTA DOS ITENS'!$J335&amp;"-"&amp;'LISTA DOS ITENS'!$K335&amp;"-"&amp;'LISTA DOS ITENS'!$I335</f>
        <v>11239613-2201-0003-A RECUPER-</v>
      </c>
      <c r="AA335" s="59" t="str">
        <f t="array" ref="AA335">INDEX('RESUMO - LOTES E VMA'!$M$3:$M$181,MATCH('LISTA DOS ITENS'!$D335,'RESUMO - LOTES E VMA'!$A$3:$A$181,0))</f>
        <v>Para Leilão</v>
      </c>
      <c r="AB335" s="60">
        <f t="array" ref="AB335">INDEX('RESUMO - LOTES E VMA'!$J$3:$J$181,MATCH('LISTA DOS ITENS'!$D335,'RESUMO - LOTES E VMA'!$A$3:$A$181,0))</f>
        <v>0.5995243883</v>
      </c>
      <c r="AC335" s="29" t="str">
        <f t="array" ref="AC335">INDEX('RESUMO - LOTES E VMA'!$L$3:$L$181,MATCH('LISTA DOS ITENS'!$D335,'RESUMO - LOTES E VMA'!$A$3:$A$181,0))</f>
        <v>5% do Valor de Comparação do VMA</v>
      </c>
      <c r="AD335" s="53" t="str">
        <f>VLOOKUP(Tabela1[[#This Row],[Índice]],[1]Planilha1!$A:$A,1,0)</f>
        <v>#ERROR!</v>
      </c>
    </row>
    <row r="336" ht="15.75" customHeight="1">
      <c r="A336" s="52">
        <v>243986.0</v>
      </c>
      <c r="B336" s="53" t="s">
        <v>70</v>
      </c>
      <c r="C336" s="53" t="s">
        <v>71</v>
      </c>
      <c r="D336" s="22">
        <v>206435.0</v>
      </c>
      <c r="E336" s="53" t="s">
        <v>63</v>
      </c>
      <c r="F336" s="54">
        <v>1.1385991E7</v>
      </c>
      <c r="G336" s="53" t="s">
        <v>359</v>
      </c>
      <c r="H336" s="55">
        <v>2201.0</v>
      </c>
      <c r="I336" s="55"/>
      <c r="J336" s="55" t="s">
        <v>68</v>
      </c>
      <c r="K336" s="53" t="s">
        <v>73</v>
      </c>
      <c r="L336" s="53"/>
      <c r="M336" s="53">
        <v>3.0</v>
      </c>
      <c r="N336" s="53" t="s">
        <v>52</v>
      </c>
      <c r="O336" s="25">
        <v>38077.83666666666</v>
      </c>
      <c r="P336" s="25">
        <f>'LISTA DOS ITENS'!$O336*'LISTA DOS ITENS'!$M336</f>
        <v>114233.51</v>
      </c>
      <c r="Q336" s="25">
        <v>38077.84</v>
      </c>
      <c r="R336" s="25">
        <f>'LISTA DOS ITENS'!$Q336*'LISTA DOS ITENS'!$M336</f>
        <v>114233.52</v>
      </c>
      <c r="S336" s="56">
        <f>IF('LISTA DOS ITENS'!$P336&gt;'LISTA DOS ITENS'!$R336,'LISTA DOS ITENS'!$P336,'LISTA DOS ITENS'!$R336)</f>
        <v>114233.52</v>
      </c>
      <c r="T336" s="25">
        <v>23417.871600000002</v>
      </c>
      <c r="U336" s="25">
        <f>'LISTA DOS ITENS'!$T336*'LISTA DOS ITENS'!$M336</f>
        <v>70253.6148</v>
      </c>
      <c r="V336" s="56">
        <f t="array" ref="V336">INDEX('RESUMO - LOTES E VMA'!$F$3:$F$181,MATCH('LISTA DOS ITENS'!$D336,'RESUMO - LOTES E VMA'!$A$3:$A$181,0))</f>
        <v>377191.3265</v>
      </c>
      <c r="W336" s="57">
        <f>'LISTA DOS ITENS'!$U336/'LISTA DOS ITENS'!$V336</f>
        <v>0.1862545872</v>
      </c>
      <c r="X336" s="53" t="s">
        <v>53</v>
      </c>
      <c r="Y336" s="53" t="s">
        <v>290</v>
      </c>
      <c r="Z336" s="58" t="str">
        <f>'LISTA DOS ITENS'!$F336&amp;"-"&amp;'LISTA DOS ITENS'!$H336&amp;"-"&amp;'LISTA DOS ITENS'!$J336&amp;"-"&amp;'LISTA DOS ITENS'!$K336&amp;"-"&amp;'LISTA DOS ITENS'!$I336</f>
        <v>11385991-2201-0003-CONS/NAC-</v>
      </c>
      <c r="AA336" s="59" t="str">
        <f t="array" ref="AA336">INDEX('RESUMO - LOTES E VMA'!$M$3:$M$181,MATCH('LISTA DOS ITENS'!$D336,'RESUMO - LOTES E VMA'!$A$3:$A$181,0))</f>
        <v>Para Leilão</v>
      </c>
      <c r="AB336" s="60">
        <f t="array" ref="AB336">INDEX('RESUMO - LOTES E VMA'!$J$3:$J$181,MATCH('LISTA DOS ITENS'!$D336,'RESUMO - LOTES E VMA'!$A$3:$A$181,0))</f>
        <v>0.5995243883</v>
      </c>
      <c r="AC336" s="29" t="str">
        <f t="array" ref="AC336">INDEX('RESUMO - LOTES E VMA'!$L$3:$L$181,MATCH('LISTA DOS ITENS'!$D336,'RESUMO - LOTES E VMA'!$A$3:$A$181,0))</f>
        <v>5% do Valor de Comparação do VMA</v>
      </c>
      <c r="AD336" s="53" t="str">
        <f>VLOOKUP(Tabela1[[#This Row],[Índice]],[1]Planilha1!$A:$A,1,0)</f>
        <v>#ERROR!</v>
      </c>
    </row>
    <row r="337" ht="15.75" customHeight="1">
      <c r="A337" s="52">
        <v>243987.0</v>
      </c>
      <c r="B337" s="53" t="s">
        <v>70</v>
      </c>
      <c r="C337" s="53" t="s">
        <v>71</v>
      </c>
      <c r="D337" s="22">
        <v>206435.0</v>
      </c>
      <c r="E337" s="53" t="s">
        <v>63</v>
      </c>
      <c r="F337" s="54">
        <v>1.146339E7</v>
      </c>
      <c r="G337" s="53" t="s">
        <v>368</v>
      </c>
      <c r="H337" s="55">
        <v>2201.0</v>
      </c>
      <c r="I337" s="55"/>
      <c r="J337" s="55" t="s">
        <v>68</v>
      </c>
      <c r="K337" s="53" t="s">
        <v>73</v>
      </c>
      <c r="L337" s="53"/>
      <c r="M337" s="53">
        <v>4.0</v>
      </c>
      <c r="N337" s="53" t="s">
        <v>52</v>
      </c>
      <c r="O337" s="25">
        <v>5500.0</v>
      </c>
      <c r="P337" s="25">
        <f>'LISTA DOS ITENS'!$O337*'LISTA DOS ITENS'!$M337</f>
        <v>22000</v>
      </c>
      <c r="Q337" s="25">
        <v>5500.0</v>
      </c>
      <c r="R337" s="25">
        <f>'LISTA DOS ITENS'!$Q337*'LISTA DOS ITENS'!$M337</f>
        <v>22000</v>
      </c>
      <c r="S337" s="56">
        <f>IF('LISTA DOS ITENS'!$P337&gt;'LISTA DOS ITENS'!$R337,'LISTA DOS ITENS'!$P337,'LISTA DOS ITENS'!$R337)</f>
        <v>22000</v>
      </c>
      <c r="T337" s="25">
        <v>3382.5000000000005</v>
      </c>
      <c r="U337" s="25">
        <f>'LISTA DOS ITENS'!$T337*'LISTA DOS ITENS'!$M337</f>
        <v>13530</v>
      </c>
      <c r="V337" s="56">
        <f t="array" ref="V337">INDEX('RESUMO - LOTES E VMA'!$F$3:$F$181,MATCH('LISTA DOS ITENS'!$D337,'RESUMO - LOTES E VMA'!$A$3:$A$181,0))</f>
        <v>377191.3265</v>
      </c>
      <c r="W337" s="57">
        <f>'LISTA DOS ITENS'!$U337/'LISTA DOS ITENS'!$V337</f>
        <v>0.03587039004</v>
      </c>
      <c r="X337" s="53" t="s">
        <v>53</v>
      </c>
      <c r="Y337" s="53" t="s">
        <v>290</v>
      </c>
      <c r="Z337" s="58" t="str">
        <f>'LISTA DOS ITENS'!$F337&amp;"-"&amp;'LISTA DOS ITENS'!$H337&amp;"-"&amp;'LISTA DOS ITENS'!$J337&amp;"-"&amp;'LISTA DOS ITENS'!$K337&amp;"-"&amp;'LISTA DOS ITENS'!$I337</f>
        <v>11463390-2201-0003-CONS/NAC-</v>
      </c>
      <c r="AA337" s="59" t="str">
        <f t="array" ref="AA337">INDEX('RESUMO - LOTES E VMA'!$M$3:$M$181,MATCH('LISTA DOS ITENS'!$D337,'RESUMO - LOTES E VMA'!$A$3:$A$181,0))</f>
        <v>Para Leilão</v>
      </c>
      <c r="AB337" s="60">
        <f t="array" ref="AB337">INDEX('RESUMO - LOTES E VMA'!$J$3:$J$181,MATCH('LISTA DOS ITENS'!$D337,'RESUMO - LOTES E VMA'!$A$3:$A$181,0))</f>
        <v>0.5995243883</v>
      </c>
      <c r="AC337" s="29" t="str">
        <f t="array" ref="AC337">INDEX('RESUMO - LOTES E VMA'!$L$3:$L$181,MATCH('LISTA DOS ITENS'!$D337,'RESUMO - LOTES E VMA'!$A$3:$A$181,0))</f>
        <v>5% do Valor de Comparação do VMA</v>
      </c>
      <c r="AD337" s="53" t="str">
        <f>VLOOKUP(Tabela1[[#This Row],[Índice]],[1]Planilha1!$A:$A,1,0)</f>
        <v>#ERROR!</v>
      </c>
    </row>
    <row r="338" ht="15.75" customHeight="1">
      <c r="A338" s="52">
        <v>243988.0</v>
      </c>
      <c r="B338" s="53" t="s">
        <v>70</v>
      </c>
      <c r="C338" s="53" t="s">
        <v>71</v>
      </c>
      <c r="D338" s="22">
        <v>206435.0</v>
      </c>
      <c r="E338" s="53" t="s">
        <v>63</v>
      </c>
      <c r="F338" s="54">
        <v>1.1672237E7</v>
      </c>
      <c r="G338" s="53" t="s">
        <v>369</v>
      </c>
      <c r="H338" s="55">
        <v>2201.0</v>
      </c>
      <c r="I338" s="55"/>
      <c r="J338" s="55" t="s">
        <v>68</v>
      </c>
      <c r="K338" s="53" t="s">
        <v>73</v>
      </c>
      <c r="L338" s="53"/>
      <c r="M338" s="53">
        <v>5.0</v>
      </c>
      <c r="N338" s="53" t="s">
        <v>52</v>
      </c>
      <c r="O338" s="25">
        <v>6699.996000000001</v>
      </c>
      <c r="P338" s="25">
        <f>'LISTA DOS ITENS'!$O338*'LISTA DOS ITENS'!$M338</f>
        <v>33499.98</v>
      </c>
      <c r="Q338" s="25">
        <v>6700.0</v>
      </c>
      <c r="R338" s="25">
        <f>'LISTA DOS ITENS'!$Q338*'LISTA DOS ITENS'!$M338</f>
        <v>33500</v>
      </c>
      <c r="S338" s="56">
        <f>IF('LISTA DOS ITENS'!$P338&gt;'LISTA DOS ITENS'!$R338,'LISTA DOS ITENS'!$P338,'LISTA DOS ITENS'!$R338)</f>
        <v>33500</v>
      </c>
      <c r="T338" s="25">
        <v>4120.500000000001</v>
      </c>
      <c r="U338" s="25">
        <f>'LISTA DOS ITENS'!$T338*'LISTA DOS ITENS'!$M338</f>
        <v>20602.5</v>
      </c>
      <c r="V338" s="56">
        <f t="array" ref="V338">INDEX('RESUMO - LOTES E VMA'!$F$3:$F$181,MATCH('LISTA DOS ITENS'!$D338,'RESUMO - LOTES E VMA'!$A$3:$A$181,0))</f>
        <v>377191.3265</v>
      </c>
      <c r="W338" s="57">
        <f>'LISTA DOS ITENS'!$U338/'LISTA DOS ITENS'!$V338</f>
        <v>0.0546208212</v>
      </c>
      <c r="X338" s="53" t="s">
        <v>53</v>
      </c>
      <c r="Y338" s="53" t="s">
        <v>290</v>
      </c>
      <c r="Z338" s="58" t="str">
        <f>'LISTA DOS ITENS'!$F338&amp;"-"&amp;'LISTA DOS ITENS'!$H338&amp;"-"&amp;'LISTA DOS ITENS'!$J338&amp;"-"&amp;'LISTA DOS ITENS'!$K338&amp;"-"&amp;'LISTA DOS ITENS'!$I338</f>
        <v>11672237-2201-0003-CONS/NAC-</v>
      </c>
      <c r="AA338" s="59" t="str">
        <f t="array" ref="AA338">INDEX('RESUMO - LOTES E VMA'!$M$3:$M$181,MATCH('LISTA DOS ITENS'!$D338,'RESUMO - LOTES E VMA'!$A$3:$A$181,0))</f>
        <v>Para Leilão</v>
      </c>
      <c r="AB338" s="60">
        <f t="array" ref="AB338">INDEX('RESUMO - LOTES E VMA'!$J$3:$J$181,MATCH('LISTA DOS ITENS'!$D338,'RESUMO - LOTES E VMA'!$A$3:$A$181,0))</f>
        <v>0.5995243883</v>
      </c>
      <c r="AC338" s="29" t="str">
        <f t="array" ref="AC338">INDEX('RESUMO - LOTES E VMA'!$L$3:$L$181,MATCH('LISTA DOS ITENS'!$D338,'RESUMO - LOTES E VMA'!$A$3:$A$181,0))</f>
        <v>5% do Valor de Comparação do VMA</v>
      </c>
      <c r="AD338" s="53" t="str">
        <f>VLOOKUP(Tabela1[[#This Row],[Índice]],[1]Planilha1!$A:$A,1,0)</f>
        <v>#ERROR!</v>
      </c>
    </row>
    <row r="339" ht="15.75" customHeight="1">
      <c r="A339" s="52">
        <v>243989.0</v>
      </c>
      <c r="B339" s="53" t="s">
        <v>70</v>
      </c>
      <c r="C339" s="53" t="s">
        <v>71</v>
      </c>
      <c r="D339" s="22">
        <v>206435.0</v>
      </c>
      <c r="E339" s="53" t="s">
        <v>63</v>
      </c>
      <c r="F339" s="54">
        <v>1.0540292E7</v>
      </c>
      <c r="G339" s="53" t="s">
        <v>370</v>
      </c>
      <c r="H339" s="55">
        <v>2101.0</v>
      </c>
      <c r="I339" s="55"/>
      <c r="J339" s="55" t="s">
        <v>69</v>
      </c>
      <c r="K339" s="53" t="s">
        <v>73</v>
      </c>
      <c r="L339" s="53"/>
      <c r="M339" s="53">
        <v>2.0</v>
      </c>
      <c r="N339" s="53" t="s">
        <v>52</v>
      </c>
      <c r="O339" s="25">
        <v>4154.695</v>
      </c>
      <c r="P339" s="25">
        <f>'LISTA DOS ITENS'!$O339*'LISTA DOS ITENS'!$M339</f>
        <v>8309.39</v>
      </c>
      <c r="Q339" s="25">
        <v>4154.7</v>
      </c>
      <c r="R339" s="25">
        <f>'LISTA DOS ITENS'!$Q339*'LISTA DOS ITENS'!$M339</f>
        <v>8309.4</v>
      </c>
      <c r="S339" s="56">
        <f>IF('LISTA DOS ITENS'!$P339&gt;'LISTA DOS ITENS'!$R339,'LISTA DOS ITENS'!$P339,'LISTA DOS ITENS'!$R339)</f>
        <v>8309.4</v>
      </c>
      <c r="T339" s="25">
        <v>2555.1405000000004</v>
      </c>
      <c r="U339" s="25">
        <f>'LISTA DOS ITENS'!$T339*'LISTA DOS ITENS'!$M339</f>
        <v>5110.281</v>
      </c>
      <c r="V339" s="56">
        <f t="array" ref="V339">INDEX('RESUMO - LOTES E VMA'!$F$3:$F$181,MATCH('LISTA DOS ITENS'!$D339,'RESUMO - LOTES E VMA'!$A$3:$A$181,0))</f>
        <v>377191.3265</v>
      </c>
      <c r="W339" s="57">
        <f>'LISTA DOS ITENS'!$U339/'LISTA DOS ITENS'!$V339</f>
        <v>0.01354824632</v>
      </c>
      <c r="X339" s="53" t="s">
        <v>53</v>
      </c>
      <c r="Y339" s="53" t="s">
        <v>290</v>
      </c>
      <c r="Z339" s="58" t="str">
        <f>'LISTA DOS ITENS'!$F339&amp;"-"&amp;'LISTA DOS ITENS'!$H339&amp;"-"&amp;'LISTA DOS ITENS'!$J339&amp;"-"&amp;'LISTA DOS ITENS'!$K339&amp;"-"&amp;'LISTA DOS ITENS'!$I339</f>
        <v>10540292-2101-0903-CONS/NAC-</v>
      </c>
      <c r="AA339" s="59" t="str">
        <f t="array" ref="AA339">INDEX('RESUMO - LOTES E VMA'!$M$3:$M$181,MATCH('LISTA DOS ITENS'!$D339,'RESUMO - LOTES E VMA'!$A$3:$A$181,0))</f>
        <v>Para Leilão</v>
      </c>
      <c r="AB339" s="60">
        <f t="array" ref="AB339">INDEX('RESUMO - LOTES E VMA'!$J$3:$J$181,MATCH('LISTA DOS ITENS'!$D339,'RESUMO - LOTES E VMA'!$A$3:$A$181,0))</f>
        <v>0.5995243883</v>
      </c>
      <c r="AC339" s="29" t="str">
        <f t="array" ref="AC339">INDEX('RESUMO - LOTES E VMA'!$L$3:$L$181,MATCH('LISTA DOS ITENS'!$D339,'RESUMO - LOTES E VMA'!$A$3:$A$181,0))</f>
        <v>5% do Valor de Comparação do VMA</v>
      </c>
      <c r="AD339" s="53" t="str">
        <f>VLOOKUP(Tabela1[[#This Row],[Índice]],[1]Planilha1!$A:$A,1,0)</f>
        <v>#ERROR!</v>
      </c>
    </row>
    <row r="340" ht="15.75" customHeight="1">
      <c r="A340" s="52">
        <v>243990.0</v>
      </c>
      <c r="B340" s="53" t="s">
        <v>70</v>
      </c>
      <c r="C340" s="53" t="s">
        <v>71</v>
      </c>
      <c r="D340" s="22">
        <v>206435.0</v>
      </c>
      <c r="E340" s="53" t="s">
        <v>63</v>
      </c>
      <c r="F340" s="54">
        <v>1.0951168E7</v>
      </c>
      <c r="G340" s="53" t="s">
        <v>371</v>
      </c>
      <c r="H340" s="55">
        <v>2101.0</v>
      </c>
      <c r="I340" s="55"/>
      <c r="J340" s="55" t="s">
        <v>69</v>
      </c>
      <c r="K340" s="53" t="s">
        <v>160</v>
      </c>
      <c r="L340" s="53"/>
      <c r="M340" s="53">
        <v>22.0</v>
      </c>
      <c r="N340" s="53" t="s">
        <v>52</v>
      </c>
      <c r="O340" s="25">
        <v>241.79090909090908</v>
      </c>
      <c r="P340" s="25">
        <f>'LISTA DOS ITENS'!$O340*'LISTA DOS ITENS'!$M340</f>
        <v>5319.4</v>
      </c>
      <c r="Q340" s="25">
        <v>241.79</v>
      </c>
      <c r="R340" s="25">
        <f>'LISTA DOS ITENS'!$Q340*'LISTA DOS ITENS'!$M340</f>
        <v>5319.38</v>
      </c>
      <c r="S340" s="56">
        <f>IF('LISTA DOS ITENS'!$P340&gt;'LISTA DOS ITENS'!$R340,'LISTA DOS ITENS'!$P340,'LISTA DOS ITENS'!$R340)</f>
        <v>5319.4</v>
      </c>
      <c r="T340" s="25">
        <v>148.70085000000003</v>
      </c>
      <c r="U340" s="25">
        <f>'LISTA DOS ITENS'!$T340*'LISTA DOS ITENS'!$M340</f>
        <v>3271.4187</v>
      </c>
      <c r="V340" s="56">
        <f t="array" ref="V340">INDEX('RESUMO - LOTES E VMA'!$F$3:$F$181,MATCH('LISTA DOS ITENS'!$D340,'RESUMO - LOTES E VMA'!$A$3:$A$181,0))</f>
        <v>377191.3265</v>
      </c>
      <c r="W340" s="57">
        <f>'LISTA DOS ITENS'!$U340/'LISTA DOS ITENS'!$V340</f>
        <v>0.008673101608</v>
      </c>
      <c r="X340" s="53" t="s">
        <v>53</v>
      </c>
      <c r="Y340" s="53" t="s">
        <v>290</v>
      </c>
      <c r="Z340" s="58" t="str">
        <f>'LISTA DOS ITENS'!$F340&amp;"-"&amp;'LISTA DOS ITENS'!$H340&amp;"-"&amp;'LISTA DOS ITENS'!$J340&amp;"-"&amp;'LISTA DOS ITENS'!$K340&amp;"-"&amp;'LISTA DOS ITENS'!$I340</f>
        <v>10951168-2101-0903-CONS/IMP-</v>
      </c>
      <c r="AA340" s="59" t="str">
        <f t="array" ref="AA340">INDEX('RESUMO - LOTES E VMA'!$M$3:$M$181,MATCH('LISTA DOS ITENS'!$D340,'RESUMO - LOTES E VMA'!$A$3:$A$181,0))</f>
        <v>Para Leilão</v>
      </c>
      <c r="AB340" s="60">
        <f t="array" ref="AB340">INDEX('RESUMO - LOTES E VMA'!$J$3:$J$181,MATCH('LISTA DOS ITENS'!$D340,'RESUMO - LOTES E VMA'!$A$3:$A$181,0))</f>
        <v>0.5995243883</v>
      </c>
      <c r="AC340" s="29" t="str">
        <f t="array" ref="AC340">INDEX('RESUMO - LOTES E VMA'!$L$3:$L$181,MATCH('LISTA DOS ITENS'!$D340,'RESUMO - LOTES E VMA'!$A$3:$A$181,0))</f>
        <v>5% do Valor de Comparação do VMA</v>
      </c>
      <c r="AD340" s="53" t="str">
        <f>VLOOKUP(Tabela1[[#This Row],[Índice]],[1]Planilha1!$A:$A,1,0)</f>
        <v>#ERROR!</v>
      </c>
    </row>
    <row r="341" ht="15.75" customHeight="1">
      <c r="A341" s="52">
        <v>243991.0</v>
      </c>
      <c r="B341" s="53" t="s">
        <v>70</v>
      </c>
      <c r="C341" s="53" t="s">
        <v>71</v>
      </c>
      <c r="D341" s="22">
        <v>206435.0</v>
      </c>
      <c r="E341" s="53" t="s">
        <v>63</v>
      </c>
      <c r="F341" s="54">
        <v>1.1260882E7</v>
      </c>
      <c r="G341" s="53" t="s">
        <v>372</v>
      </c>
      <c r="H341" s="55">
        <v>2101.0</v>
      </c>
      <c r="I341" s="55"/>
      <c r="J341" s="55" t="s">
        <v>69</v>
      </c>
      <c r="K341" s="53" t="s">
        <v>73</v>
      </c>
      <c r="L341" s="53"/>
      <c r="M341" s="53">
        <v>6.0</v>
      </c>
      <c r="N341" s="53" t="s">
        <v>52</v>
      </c>
      <c r="O341" s="25">
        <v>12.5</v>
      </c>
      <c r="P341" s="25">
        <f>'LISTA DOS ITENS'!$O341*'LISTA DOS ITENS'!$M341</f>
        <v>75</v>
      </c>
      <c r="Q341" s="25">
        <v>1176.39</v>
      </c>
      <c r="R341" s="25">
        <f>'LISTA DOS ITENS'!$Q341*'LISTA DOS ITENS'!$M341</f>
        <v>7058.34</v>
      </c>
      <c r="S341" s="56">
        <f>IF('LISTA DOS ITENS'!$P341&gt;'LISTA DOS ITENS'!$R341,'LISTA DOS ITENS'!$P341,'LISTA DOS ITENS'!$R341)</f>
        <v>7058.34</v>
      </c>
      <c r="T341" s="25">
        <v>723.4798500000002</v>
      </c>
      <c r="U341" s="25">
        <f>'LISTA DOS ITENS'!$T341*'LISTA DOS ITENS'!$M341</f>
        <v>4340.8791</v>
      </c>
      <c r="V341" s="56">
        <f t="array" ref="V341">INDEX('RESUMO - LOTES E VMA'!$F$3:$F$181,MATCH('LISTA DOS ITENS'!$D341,'RESUMO - LOTES E VMA'!$A$3:$A$181,0))</f>
        <v>377191.3265</v>
      </c>
      <c r="W341" s="57">
        <f>'LISTA DOS ITENS'!$U341/'LISTA DOS ITENS'!$V341</f>
        <v>0.01150842767</v>
      </c>
      <c r="X341" s="53" t="s">
        <v>53</v>
      </c>
      <c r="Y341" s="53" t="s">
        <v>290</v>
      </c>
      <c r="Z341" s="58" t="str">
        <f>'LISTA DOS ITENS'!$F341&amp;"-"&amp;'LISTA DOS ITENS'!$H341&amp;"-"&amp;'LISTA DOS ITENS'!$J341&amp;"-"&amp;'LISTA DOS ITENS'!$K341&amp;"-"&amp;'LISTA DOS ITENS'!$I341</f>
        <v>11260882-2101-0903-CONS/NAC-</v>
      </c>
      <c r="AA341" s="59" t="str">
        <f t="array" ref="AA341">INDEX('RESUMO - LOTES E VMA'!$M$3:$M$181,MATCH('LISTA DOS ITENS'!$D341,'RESUMO - LOTES E VMA'!$A$3:$A$181,0))</f>
        <v>Para Leilão</v>
      </c>
      <c r="AB341" s="60">
        <f t="array" ref="AB341">INDEX('RESUMO - LOTES E VMA'!$J$3:$J$181,MATCH('LISTA DOS ITENS'!$D341,'RESUMO - LOTES E VMA'!$A$3:$A$181,0))</f>
        <v>0.5995243883</v>
      </c>
      <c r="AC341" s="29" t="str">
        <f t="array" ref="AC341">INDEX('RESUMO - LOTES E VMA'!$L$3:$L$181,MATCH('LISTA DOS ITENS'!$D341,'RESUMO - LOTES E VMA'!$A$3:$A$181,0))</f>
        <v>5% do Valor de Comparação do VMA</v>
      </c>
      <c r="AD341" s="53" t="str">
        <f>VLOOKUP(Tabela1[[#This Row],[Índice]],[1]Planilha1!$A:$A,1,0)</f>
        <v>#ERROR!</v>
      </c>
    </row>
    <row r="342" ht="15.75" customHeight="1">
      <c r="A342" s="52">
        <v>243992.0</v>
      </c>
      <c r="B342" s="53" t="s">
        <v>70</v>
      </c>
      <c r="C342" s="53" t="s">
        <v>71</v>
      </c>
      <c r="D342" s="22">
        <v>206435.0</v>
      </c>
      <c r="E342" s="53" t="s">
        <v>63</v>
      </c>
      <c r="F342" s="54">
        <v>1.1260882E7</v>
      </c>
      <c r="G342" s="53" t="s">
        <v>372</v>
      </c>
      <c r="H342" s="55">
        <v>2101.0</v>
      </c>
      <c r="I342" s="55"/>
      <c r="J342" s="55" t="s">
        <v>69</v>
      </c>
      <c r="K342" s="53" t="s">
        <v>80</v>
      </c>
      <c r="L342" s="53"/>
      <c r="M342" s="53">
        <v>1.0</v>
      </c>
      <c r="N342" s="53" t="s">
        <v>52</v>
      </c>
      <c r="O342" s="25">
        <v>1176.39</v>
      </c>
      <c r="P342" s="25">
        <f>'LISTA DOS ITENS'!$O342*'LISTA DOS ITENS'!$M342</f>
        <v>1176.39</v>
      </c>
      <c r="Q342" s="25">
        <v>1176.39</v>
      </c>
      <c r="R342" s="25">
        <f>'LISTA DOS ITENS'!$Q342*'LISTA DOS ITENS'!$M342</f>
        <v>1176.39</v>
      </c>
      <c r="S342" s="56">
        <f>IF('LISTA DOS ITENS'!$P342&gt;'LISTA DOS ITENS'!$R342,'LISTA DOS ITENS'!$P342,'LISTA DOS ITENS'!$R342)</f>
        <v>1176.39</v>
      </c>
      <c r="T342" s="25">
        <v>723.4798500000002</v>
      </c>
      <c r="U342" s="25">
        <f>'LISTA DOS ITENS'!$T342*'LISTA DOS ITENS'!$M342</f>
        <v>723.47985</v>
      </c>
      <c r="V342" s="56">
        <f t="array" ref="V342">INDEX('RESUMO - LOTES E VMA'!$F$3:$F$181,MATCH('LISTA DOS ITENS'!$D342,'RESUMO - LOTES E VMA'!$A$3:$A$181,0))</f>
        <v>377191.3265</v>
      </c>
      <c r="W342" s="57">
        <f>'LISTA DOS ITENS'!$U342/'LISTA DOS ITENS'!$V342</f>
        <v>0.001918071279</v>
      </c>
      <c r="X342" s="53" t="s">
        <v>53</v>
      </c>
      <c r="Y342" s="53" t="s">
        <v>290</v>
      </c>
      <c r="Z342" s="58" t="str">
        <f>'LISTA DOS ITENS'!$F342&amp;"-"&amp;'LISTA DOS ITENS'!$H342&amp;"-"&amp;'LISTA DOS ITENS'!$J342&amp;"-"&amp;'LISTA DOS ITENS'!$K342&amp;"-"&amp;'LISTA DOS ITENS'!$I342</f>
        <v>11260882-2101-0903-IMOB/NAC-</v>
      </c>
      <c r="AA342" s="59" t="str">
        <f t="array" ref="AA342">INDEX('RESUMO - LOTES E VMA'!$M$3:$M$181,MATCH('LISTA DOS ITENS'!$D342,'RESUMO - LOTES E VMA'!$A$3:$A$181,0))</f>
        <v>Para Leilão</v>
      </c>
      <c r="AB342" s="60">
        <f t="array" ref="AB342">INDEX('RESUMO - LOTES E VMA'!$J$3:$J$181,MATCH('LISTA DOS ITENS'!$D342,'RESUMO - LOTES E VMA'!$A$3:$A$181,0))</f>
        <v>0.5995243883</v>
      </c>
      <c r="AC342" s="29" t="str">
        <f t="array" ref="AC342">INDEX('RESUMO - LOTES E VMA'!$L$3:$L$181,MATCH('LISTA DOS ITENS'!$D342,'RESUMO - LOTES E VMA'!$A$3:$A$181,0))</f>
        <v>5% do Valor de Comparação do VMA</v>
      </c>
      <c r="AD342" s="53" t="str">
        <f>VLOOKUP(Tabela1[[#This Row],[Índice]],[1]Planilha1!$A:$A,1,0)</f>
        <v>#ERROR!</v>
      </c>
    </row>
    <row r="343" ht="15.75" customHeight="1">
      <c r="A343" s="52">
        <v>243993.0</v>
      </c>
      <c r="B343" s="53" t="s">
        <v>70</v>
      </c>
      <c r="C343" s="53" t="s">
        <v>71</v>
      </c>
      <c r="D343" s="22">
        <v>206435.0</v>
      </c>
      <c r="E343" s="53" t="s">
        <v>63</v>
      </c>
      <c r="F343" s="54">
        <v>1.1386945E7</v>
      </c>
      <c r="G343" s="53" t="s">
        <v>373</v>
      </c>
      <c r="H343" s="55">
        <v>2101.0</v>
      </c>
      <c r="I343" s="55"/>
      <c r="J343" s="55" t="s">
        <v>69</v>
      </c>
      <c r="K343" s="53" t="s">
        <v>73</v>
      </c>
      <c r="L343" s="53"/>
      <c r="M343" s="53">
        <v>8.0</v>
      </c>
      <c r="N343" s="53" t="s">
        <v>52</v>
      </c>
      <c r="O343" s="25">
        <v>681.99375</v>
      </c>
      <c r="P343" s="25">
        <f>'LISTA DOS ITENS'!$O343*'LISTA DOS ITENS'!$M343</f>
        <v>5455.95</v>
      </c>
      <c r="Q343" s="25">
        <v>681.99</v>
      </c>
      <c r="R343" s="25">
        <f>'LISTA DOS ITENS'!$Q343*'LISTA DOS ITENS'!$M343</f>
        <v>5455.92</v>
      </c>
      <c r="S343" s="56">
        <f>IF('LISTA DOS ITENS'!$P343&gt;'LISTA DOS ITENS'!$R343,'LISTA DOS ITENS'!$P343,'LISTA DOS ITENS'!$R343)</f>
        <v>5455.95</v>
      </c>
      <c r="T343" s="25">
        <v>419.4238500000001</v>
      </c>
      <c r="U343" s="25">
        <f>'LISTA DOS ITENS'!$T343*'LISTA DOS ITENS'!$M343</f>
        <v>3355.3908</v>
      </c>
      <c r="V343" s="56">
        <f t="array" ref="V343">INDEX('RESUMO - LOTES E VMA'!$F$3:$F$181,MATCH('LISTA DOS ITENS'!$D343,'RESUMO - LOTES E VMA'!$A$3:$A$181,0))</f>
        <v>377191.3265</v>
      </c>
      <c r="W343" s="57">
        <f>'LISTA DOS ITENS'!$U343/'LISTA DOS ITENS'!$V343</f>
        <v>0.008895726292</v>
      </c>
      <c r="X343" s="53" t="s">
        <v>53</v>
      </c>
      <c r="Y343" s="53" t="s">
        <v>290</v>
      </c>
      <c r="Z343" s="58" t="str">
        <f>'LISTA DOS ITENS'!$F343&amp;"-"&amp;'LISTA DOS ITENS'!$H343&amp;"-"&amp;'LISTA DOS ITENS'!$J343&amp;"-"&amp;'LISTA DOS ITENS'!$K343&amp;"-"&amp;'LISTA DOS ITENS'!$I343</f>
        <v>11386945-2101-0903-CONS/NAC-</v>
      </c>
      <c r="AA343" s="59" t="str">
        <f t="array" ref="AA343">INDEX('RESUMO - LOTES E VMA'!$M$3:$M$181,MATCH('LISTA DOS ITENS'!$D343,'RESUMO - LOTES E VMA'!$A$3:$A$181,0))</f>
        <v>Para Leilão</v>
      </c>
      <c r="AB343" s="60">
        <f t="array" ref="AB343">INDEX('RESUMO - LOTES E VMA'!$J$3:$J$181,MATCH('LISTA DOS ITENS'!$D343,'RESUMO - LOTES E VMA'!$A$3:$A$181,0))</f>
        <v>0.5995243883</v>
      </c>
      <c r="AC343" s="29" t="str">
        <f t="array" ref="AC343">INDEX('RESUMO - LOTES E VMA'!$L$3:$L$181,MATCH('LISTA DOS ITENS'!$D343,'RESUMO - LOTES E VMA'!$A$3:$A$181,0))</f>
        <v>5% do Valor de Comparação do VMA</v>
      </c>
      <c r="AD343" s="53" t="str">
        <f>VLOOKUP(Tabela1[[#This Row],[Índice]],[1]Planilha1!$A:$A,1,0)</f>
        <v>#ERROR!</v>
      </c>
    </row>
    <row r="344" ht="15.75" customHeight="1">
      <c r="A344" s="52">
        <v>243994.0</v>
      </c>
      <c r="B344" s="53" t="s">
        <v>70</v>
      </c>
      <c r="C344" s="53" t="s">
        <v>71</v>
      </c>
      <c r="D344" s="22">
        <v>206435.0</v>
      </c>
      <c r="E344" s="53" t="s">
        <v>63</v>
      </c>
      <c r="F344" s="54">
        <v>1.1583138E7</v>
      </c>
      <c r="G344" s="53" t="s">
        <v>374</v>
      </c>
      <c r="H344" s="55">
        <v>2101.0</v>
      </c>
      <c r="I344" s="55"/>
      <c r="J344" s="55" t="s">
        <v>69</v>
      </c>
      <c r="K344" s="53" t="s">
        <v>73</v>
      </c>
      <c r="L344" s="53"/>
      <c r="M344" s="53">
        <v>2.0</v>
      </c>
      <c r="N344" s="53" t="s">
        <v>52</v>
      </c>
      <c r="O344" s="25">
        <v>4346.21</v>
      </c>
      <c r="P344" s="25">
        <f>'LISTA DOS ITENS'!$O344*'LISTA DOS ITENS'!$M344</f>
        <v>8692.42</v>
      </c>
      <c r="Q344" s="25">
        <v>4346.21</v>
      </c>
      <c r="R344" s="25">
        <f>'LISTA DOS ITENS'!$Q344*'LISTA DOS ITENS'!$M344</f>
        <v>8692.42</v>
      </c>
      <c r="S344" s="56">
        <f>IF('LISTA DOS ITENS'!$P344&gt;'LISTA DOS ITENS'!$R344,'LISTA DOS ITENS'!$P344,'LISTA DOS ITENS'!$R344)</f>
        <v>8692.42</v>
      </c>
      <c r="T344" s="25">
        <v>2672.9191500000006</v>
      </c>
      <c r="U344" s="25">
        <f>'LISTA DOS ITENS'!$T344*'LISTA DOS ITENS'!$M344</f>
        <v>5345.8383</v>
      </c>
      <c r="V344" s="56">
        <f t="array" ref="V344">INDEX('RESUMO - LOTES E VMA'!$F$3:$F$181,MATCH('LISTA DOS ITENS'!$D344,'RESUMO - LOTES E VMA'!$A$3:$A$181,0))</f>
        <v>377191.3265</v>
      </c>
      <c r="W344" s="57">
        <f>'LISTA DOS ITENS'!$U344/'LISTA DOS ITENS'!$V344</f>
        <v>0.01417274981</v>
      </c>
      <c r="X344" s="53" t="s">
        <v>53</v>
      </c>
      <c r="Y344" s="53" t="s">
        <v>290</v>
      </c>
      <c r="Z344" s="58" t="str">
        <f>'LISTA DOS ITENS'!$F344&amp;"-"&amp;'LISTA DOS ITENS'!$H344&amp;"-"&amp;'LISTA DOS ITENS'!$J344&amp;"-"&amp;'LISTA DOS ITENS'!$K344&amp;"-"&amp;'LISTA DOS ITENS'!$I344</f>
        <v>11583138-2101-0903-CONS/NAC-</v>
      </c>
      <c r="AA344" s="59" t="str">
        <f t="array" ref="AA344">INDEX('RESUMO - LOTES E VMA'!$M$3:$M$181,MATCH('LISTA DOS ITENS'!$D344,'RESUMO - LOTES E VMA'!$A$3:$A$181,0))</f>
        <v>Para Leilão</v>
      </c>
      <c r="AB344" s="60">
        <f t="array" ref="AB344">INDEX('RESUMO - LOTES E VMA'!$J$3:$J$181,MATCH('LISTA DOS ITENS'!$D344,'RESUMO - LOTES E VMA'!$A$3:$A$181,0))</f>
        <v>0.5995243883</v>
      </c>
      <c r="AC344" s="29" t="str">
        <f t="array" ref="AC344">INDEX('RESUMO - LOTES E VMA'!$L$3:$L$181,MATCH('LISTA DOS ITENS'!$D344,'RESUMO - LOTES E VMA'!$A$3:$A$181,0))</f>
        <v>5% do Valor de Comparação do VMA</v>
      </c>
      <c r="AD344" s="53" t="str">
        <f>VLOOKUP(Tabela1[[#This Row],[Índice]],[1]Planilha1!$A:$A,1,0)</f>
        <v>#ERROR!</v>
      </c>
    </row>
    <row r="345" ht="15.75" customHeight="1">
      <c r="A345" s="52">
        <v>243995.0</v>
      </c>
      <c r="B345" s="53" t="s">
        <v>70</v>
      </c>
      <c r="C345" s="53" t="s">
        <v>71</v>
      </c>
      <c r="D345" s="22">
        <v>206435.0</v>
      </c>
      <c r="E345" s="53" t="s">
        <v>63</v>
      </c>
      <c r="F345" s="54">
        <v>1.1583291E7</v>
      </c>
      <c r="G345" s="53" t="s">
        <v>375</v>
      </c>
      <c r="H345" s="55">
        <v>2101.0</v>
      </c>
      <c r="I345" s="55"/>
      <c r="J345" s="55" t="s">
        <v>69</v>
      </c>
      <c r="K345" s="53" t="s">
        <v>73</v>
      </c>
      <c r="L345" s="53"/>
      <c r="M345" s="53">
        <v>6.0</v>
      </c>
      <c r="N345" s="53" t="s">
        <v>52</v>
      </c>
      <c r="O345" s="25">
        <v>308.33666666666664</v>
      </c>
      <c r="P345" s="25">
        <f>'LISTA DOS ITENS'!$O345*'LISTA DOS ITENS'!$M345</f>
        <v>1850.02</v>
      </c>
      <c r="Q345" s="25">
        <v>308.34</v>
      </c>
      <c r="R345" s="25">
        <f>'LISTA DOS ITENS'!$Q345*'LISTA DOS ITENS'!$M345</f>
        <v>1850.04</v>
      </c>
      <c r="S345" s="56">
        <f>IF('LISTA DOS ITENS'!$P345&gt;'LISTA DOS ITENS'!$R345,'LISTA DOS ITENS'!$P345,'LISTA DOS ITENS'!$R345)</f>
        <v>1850.04</v>
      </c>
      <c r="T345" s="25">
        <v>189.62910000000002</v>
      </c>
      <c r="U345" s="25">
        <f>'LISTA DOS ITENS'!$T345*'LISTA DOS ITENS'!$M345</f>
        <v>1137.7746</v>
      </c>
      <c r="V345" s="56">
        <f t="array" ref="V345">INDEX('RESUMO - LOTES E VMA'!$F$3:$F$181,MATCH('LISTA DOS ITENS'!$D345,'RESUMO - LOTES E VMA'!$A$3:$A$181,0))</f>
        <v>377191.3265</v>
      </c>
      <c r="W345" s="57">
        <f>'LISTA DOS ITENS'!$U345/'LISTA DOS ITENS'!$V345</f>
        <v>0.003016438927</v>
      </c>
      <c r="X345" s="53" t="s">
        <v>53</v>
      </c>
      <c r="Y345" s="53" t="s">
        <v>290</v>
      </c>
      <c r="Z345" s="58" t="str">
        <f>'LISTA DOS ITENS'!$F345&amp;"-"&amp;'LISTA DOS ITENS'!$H345&amp;"-"&amp;'LISTA DOS ITENS'!$J345&amp;"-"&amp;'LISTA DOS ITENS'!$K345&amp;"-"&amp;'LISTA DOS ITENS'!$I345</f>
        <v>11583291-2101-0903-CONS/NAC-</v>
      </c>
      <c r="AA345" s="59" t="str">
        <f t="array" ref="AA345">INDEX('RESUMO - LOTES E VMA'!$M$3:$M$181,MATCH('LISTA DOS ITENS'!$D345,'RESUMO - LOTES E VMA'!$A$3:$A$181,0))</f>
        <v>Para Leilão</v>
      </c>
      <c r="AB345" s="60">
        <f t="array" ref="AB345">INDEX('RESUMO - LOTES E VMA'!$J$3:$J$181,MATCH('LISTA DOS ITENS'!$D345,'RESUMO - LOTES E VMA'!$A$3:$A$181,0))</f>
        <v>0.5995243883</v>
      </c>
      <c r="AC345" s="29" t="str">
        <f t="array" ref="AC345">INDEX('RESUMO - LOTES E VMA'!$L$3:$L$181,MATCH('LISTA DOS ITENS'!$D345,'RESUMO - LOTES E VMA'!$A$3:$A$181,0))</f>
        <v>5% do Valor de Comparação do VMA</v>
      </c>
      <c r="AD345" s="53" t="str">
        <f>VLOOKUP(Tabela1[[#This Row],[Índice]],[1]Planilha1!$A:$A,1,0)</f>
        <v>#ERROR!</v>
      </c>
    </row>
    <row r="346" ht="15.75" customHeight="1">
      <c r="A346" s="52">
        <v>243996.0</v>
      </c>
      <c r="B346" s="53" t="s">
        <v>70</v>
      </c>
      <c r="C346" s="53" t="s">
        <v>71</v>
      </c>
      <c r="D346" s="22">
        <v>206435.0</v>
      </c>
      <c r="E346" s="53" t="s">
        <v>63</v>
      </c>
      <c r="F346" s="54">
        <v>1.1734337E7</v>
      </c>
      <c r="G346" s="53" t="s">
        <v>375</v>
      </c>
      <c r="H346" s="55">
        <v>2101.0</v>
      </c>
      <c r="I346" s="55"/>
      <c r="J346" s="55" t="s">
        <v>69</v>
      </c>
      <c r="K346" s="53" t="s">
        <v>73</v>
      </c>
      <c r="L346" s="53"/>
      <c r="M346" s="53">
        <v>1.0</v>
      </c>
      <c r="N346" s="53" t="s">
        <v>52</v>
      </c>
      <c r="O346" s="25">
        <v>276.72</v>
      </c>
      <c r="P346" s="25">
        <f>'LISTA DOS ITENS'!$O346*'LISTA DOS ITENS'!$M346</f>
        <v>276.72</v>
      </c>
      <c r="Q346" s="25">
        <v>276.72</v>
      </c>
      <c r="R346" s="25">
        <f>'LISTA DOS ITENS'!$Q346*'LISTA DOS ITENS'!$M346</f>
        <v>276.72</v>
      </c>
      <c r="S346" s="56">
        <f>IF('LISTA DOS ITENS'!$P346&gt;'LISTA DOS ITENS'!$R346,'LISTA DOS ITENS'!$P346,'LISTA DOS ITENS'!$R346)</f>
        <v>276.72</v>
      </c>
      <c r="T346" s="25">
        <v>170.18280000000004</v>
      </c>
      <c r="U346" s="25">
        <f>'LISTA DOS ITENS'!$T346*'LISTA DOS ITENS'!$M346</f>
        <v>170.1828</v>
      </c>
      <c r="V346" s="56">
        <f t="array" ref="V346">INDEX('RESUMO - LOTES E VMA'!$F$3:$F$181,MATCH('LISTA DOS ITENS'!$D346,'RESUMO - LOTES E VMA'!$A$3:$A$181,0))</f>
        <v>377191.3265</v>
      </c>
      <c r="W346" s="57">
        <f>'LISTA DOS ITENS'!$U346/'LISTA DOS ITENS'!$V346</f>
        <v>0.0004511842878</v>
      </c>
      <c r="X346" s="53" t="s">
        <v>53</v>
      </c>
      <c r="Y346" s="53" t="s">
        <v>290</v>
      </c>
      <c r="Z346" s="58" t="str">
        <f>'LISTA DOS ITENS'!$F346&amp;"-"&amp;'LISTA DOS ITENS'!$H346&amp;"-"&amp;'LISTA DOS ITENS'!$J346&amp;"-"&amp;'LISTA DOS ITENS'!$K346&amp;"-"&amp;'LISTA DOS ITENS'!$I346</f>
        <v>11734337-2101-0903-CONS/NAC-</v>
      </c>
      <c r="AA346" s="59" t="str">
        <f t="array" ref="AA346">INDEX('RESUMO - LOTES E VMA'!$M$3:$M$181,MATCH('LISTA DOS ITENS'!$D346,'RESUMO - LOTES E VMA'!$A$3:$A$181,0))</f>
        <v>Para Leilão</v>
      </c>
      <c r="AB346" s="60">
        <f t="array" ref="AB346">INDEX('RESUMO - LOTES E VMA'!$J$3:$J$181,MATCH('LISTA DOS ITENS'!$D346,'RESUMO - LOTES E VMA'!$A$3:$A$181,0))</f>
        <v>0.5995243883</v>
      </c>
      <c r="AC346" s="29" t="str">
        <f t="array" ref="AC346">INDEX('RESUMO - LOTES E VMA'!$L$3:$L$181,MATCH('LISTA DOS ITENS'!$D346,'RESUMO - LOTES E VMA'!$A$3:$A$181,0))</f>
        <v>5% do Valor de Comparação do VMA</v>
      </c>
      <c r="AD346" s="53" t="str">
        <f>VLOOKUP(Tabela1[[#This Row],[Índice]],[1]Planilha1!$A:$A,1,0)</f>
        <v>#ERROR!</v>
      </c>
    </row>
    <row r="347" ht="15.75" customHeight="1">
      <c r="A347" s="52">
        <v>243997.0</v>
      </c>
      <c r="B347" s="53" t="s">
        <v>70</v>
      </c>
      <c r="C347" s="53" t="s">
        <v>71</v>
      </c>
      <c r="D347" s="22">
        <v>206435.0</v>
      </c>
      <c r="E347" s="53" t="s">
        <v>63</v>
      </c>
      <c r="F347" s="54">
        <v>1.208749E7</v>
      </c>
      <c r="G347" s="53" t="s">
        <v>376</v>
      </c>
      <c r="H347" s="55">
        <v>2101.0</v>
      </c>
      <c r="I347" s="55"/>
      <c r="J347" s="55" t="s">
        <v>69</v>
      </c>
      <c r="K347" s="53" t="s">
        <v>73</v>
      </c>
      <c r="L347" s="53"/>
      <c r="M347" s="53">
        <v>12.0</v>
      </c>
      <c r="N347" s="53" t="s">
        <v>52</v>
      </c>
      <c r="O347" s="25">
        <v>42.00666666666667</v>
      </c>
      <c r="P347" s="25">
        <f>'LISTA DOS ITENS'!$O347*'LISTA DOS ITENS'!$M347</f>
        <v>504.08</v>
      </c>
      <c r="Q347" s="25">
        <v>42.01</v>
      </c>
      <c r="R347" s="25">
        <f>'LISTA DOS ITENS'!$Q347*'LISTA DOS ITENS'!$M347</f>
        <v>504.12</v>
      </c>
      <c r="S347" s="56">
        <f>IF('LISTA DOS ITENS'!$P347&gt;'LISTA DOS ITENS'!$R347,'LISTA DOS ITENS'!$P347,'LISTA DOS ITENS'!$R347)</f>
        <v>504.12</v>
      </c>
      <c r="T347" s="25">
        <v>25.836150000000004</v>
      </c>
      <c r="U347" s="25">
        <f>'LISTA DOS ITENS'!$T347*'LISTA DOS ITENS'!$M347</f>
        <v>310.0338</v>
      </c>
      <c r="V347" s="56">
        <f t="array" ref="V347">INDEX('RESUMO - LOTES E VMA'!$F$3:$F$181,MATCH('LISTA DOS ITENS'!$D347,'RESUMO - LOTES E VMA'!$A$3:$A$181,0))</f>
        <v>377191.3265</v>
      </c>
      <c r="W347" s="57">
        <f>'LISTA DOS ITENS'!$U347/'LISTA DOS ITENS'!$V347</f>
        <v>0.0008219536831</v>
      </c>
      <c r="X347" s="53" t="s">
        <v>53</v>
      </c>
      <c r="Y347" s="53" t="s">
        <v>290</v>
      </c>
      <c r="Z347" s="58" t="str">
        <f>'LISTA DOS ITENS'!$F347&amp;"-"&amp;'LISTA DOS ITENS'!$H347&amp;"-"&amp;'LISTA DOS ITENS'!$J347&amp;"-"&amp;'LISTA DOS ITENS'!$K347&amp;"-"&amp;'LISTA DOS ITENS'!$I347</f>
        <v>12087490-2101-0903-CONS/NAC-</v>
      </c>
      <c r="AA347" s="59" t="str">
        <f t="array" ref="AA347">INDEX('RESUMO - LOTES E VMA'!$M$3:$M$181,MATCH('LISTA DOS ITENS'!$D347,'RESUMO - LOTES E VMA'!$A$3:$A$181,0))</f>
        <v>Para Leilão</v>
      </c>
      <c r="AB347" s="60">
        <f t="array" ref="AB347">INDEX('RESUMO - LOTES E VMA'!$J$3:$J$181,MATCH('LISTA DOS ITENS'!$D347,'RESUMO - LOTES E VMA'!$A$3:$A$181,0))</f>
        <v>0.5995243883</v>
      </c>
      <c r="AC347" s="29" t="str">
        <f t="array" ref="AC347">INDEX('RESUMO - LOTES E VMA'!$L$3:$L$181,MATCH('LISTA DOS ITENS'!$D347,'RESUMO - LOTES E VMA'!$A$3:$A$181,0))</f>
        <v>5% do Valor de Comparação do VMA</v>
      </c>
      <c r="AD347" s="53" t="str">
        <f>VLOOKUP(Tabela1[[#This Row],[Índice]],[1]Planilha1!$A:$A,1,0)</f>
        <v>#ERROR!</v>
      </c>
    </row>
    <row r="348" ht="15.75" customHeight="1">
      <c r="A348" s="52">
        <v>243998.0</v>
      </c>
      <c r="B348" s="53" t="s">
        <v>70</v>
      </c>
      <c r="C348" s="53" t="s">
        <v>71</v>
      </c>
      <c r="D348" s="22">
        <v>206435.0</v>
      </c>
      <c r="E348" s="53" t="s">
        <v>63</v>
      </c>
      <c r="F348" s="54">
        <v>1.2087494E7</v>
      </c>
      <c r="G348" s="53" t="s">
        <v>376</v>
      </c>
      <c r="H348" s="55">
        <v>2101.0</v>
      </c>
      <c r="I348" s="55"/>
      <c r="J348" s="55" t="s">
        <v>69</v>
      </c>
      <c r="K348" s="53" t="s">
        <v>73</v>
      </c>
      <c r="L348" s="53"/>
      <c r="M348" s="53">
        <v>4.0</v>
      </c>
      <c r="N348" s="53" t="s">
        <v>52</v>
      </c>
      <c r="O348" s="25">
        <v>78.0075</v>
      </c>
      <c r="P348" s="25">
        <f>'LISTA DOS ITENS'!$O348*'LISTA DOS ITENS'!$M348</f>
        <v>312.03</v>
      </c>
      <c r="Q348" s="25">
        <v>78.01</v>
      </c>
      <c r="R348" s="25">
        <f>'LISTA DOS ITENS'!$Q348*'LISTA DOS ITENS'!$M348</f>
        <v>312.04</v>
      </c>
      <c r="S348" s="56">
        <f>IF('LISTA DOS ITENS'!$P348&gt;'LISTA DOS ITENS'!$R348,'LISTA DOS ITENS'!$P348,'LISTA DOS ITENS'!$R348)</f>
        <v>312.04</v>
      </c>
      <c r="T348" s="25">
        <v>47.97615000000001</v>
      </c>
      <c r="U348" s="25">
        <f>'LISTA DOS ITENS'!$T348*'LISTA DOS ITENS'!$M348</f>
        <v>191.9046</v>
      </c>
      <c r="V348" s="56">
        <f t="array" ref="V348">INDEX('RESUMO - LOTES E VMA'!$F$3:$F$181,MATCH('LISTA DOS ITENS'!$D348,'RESUMO - LOTES E VMA'!$A$3:$A$181,0))</f>
        <v>377191.3265</v>
      </c>
      <c r="W348" s="57">
        <f>'LISTA DOS ITENS'!$U348/'LISTA DOS ITENS'!$V348</f>
        <v>0.0005087725686</v>
      </c>
      <c r="X348" s="53" t="s">
        <v>53</v>
      </c>
      <c r="Y348" s="53" t="s">
        <v>290</v>
      </c>
      <c r="Z348" s="58" t="str">
        <f>'LISTA DOS ITENS'!$F348&amp;"-"&amp;'LISTA DOS ITENS'!$H348&amp;"-"&amp;'LISTA DOS ITENS'!$J348&amp;"-"&amp;'LISTA DOS ITENS'!$K348&amp;"-"&amp;'LISTA DOS ITENS'!$I348</f>
        <v>12087494-2101-0903-CONS/NAC-</v>
      </c>
      <c r="AA348" s="59" t="str">
        <f t="array" ref="AA348">INDEX('RESUMO - LOTES E VMA'!$M$3:$M$181,MATCH('LISTA DOS ITENS'!$D348,'RESUMO - LOTES E VMA'!$A$3:$A$181,0))</f>
        <v>Para Leilão</v>
      </c>
      <c r="AB348" s="60">
        <f t="array" ref="AB348">INDEX('RESUMO - LOTES E VMA'!$J$3:$J$181,MATCH('LISTA DOS ITENS'!$D348,'RESUMO - LOTES E VMA'!$A$3:$A$181,0))</f>
        <v>0.5995243883</v>
      </c>
      <c r="AC348" s="29" t="str">
        <f t="array" ref="AC348">INDEX('RESUMO - LOTES E VMA'!$L$3:$L$181,MATCH('LISTA DOS ITENS'!$D348,'RESUMO - LOTES E VMA'!$A$3:$A$181,0))</f>
        <v>5% do Valor de Comparação do VMA</v>
      </c>
      <c r="AD348" s="53" t="str">
        <f>VLOOKUP(Tabela1[[#This Row],[Índice]],[1]Planilha1!$A:$A,1,0)</f>
        <v>#ERROR!</v>
      </c>
    </row>
    <row r="349" ht="15.75" customHeight="1">
      <c r="A349" s="52">
        <v>243999.0</v>
      </c>
      <c r="B349" s="53" t="s">
        <v>70</v>
      </c>
      <c r="C349" s="53" t="s">
        <v>71</v>
      </c>
      <c r="D349" s="22">
        <v>206435.0</v>
      </c>
      <c r="E349" s="53" t="s">
        <v>63</v>
      </c>
      <c r="F349" s="54">
        <v>1.1053923E7</v>
      </c>
      <c r="G349" s="53" t="s">
        <v>377</v>
      </c>
      <c r="H349" s="55">
        <v>2170.0</v>
      </c>
      <c r="I349" s="55"/>
      <c r="J349" s="55" t="s">
        <v>69</v>
      </c>
      <c r="K349" s="53" t="s">
        <v>80</v>
      </c>
      <c r="L349" s="53"/>
      <c r="M349" s="53">
        <v>1.0</v>
      </c>
      <c r="N349" s="53" t="s">
        <v>52</v>
      </c>
      <c r="O349" s="25">
        <v>518.09</v>
      </c>
      <c r="P349" s="25">
        <f>'LISTA DOS ITENS'!$O349*'LISTA DOS ITENS'!$M349</f>
        <v>518.09</v>
      </c>
      <c r="Q349" s="25">
        <v>518.09</v>
      </c>
      <c r="R349" s="25">
        <f>'LISTA DOS ITENS'!$Q349*'LISTA DOS ITENS'!$M349</f>
        <v>518.09</v>
      </c>
      <c r="S349" s="56">
        <f>IF('LISTA DOS ITENS'!$P349&gt;'LISTA DOS ITENS'!$R349,'LISTA DOS ITENS'!$P349,'LISTA DOS ITENS'!$R349)</f>
        <v>518.09</v>
      </c>
      <c r="T349" s="25">
        <v>318.6253500000001</v>
      </c>
      <c r="U349" s="25">
        <f>'LISTA DOS ITENS'!$T349*'LISTA DOS ITENS'!$M349</f>
        <v>318.62535</v>
      </c>
      <c r="V349" s="56">
        <f t="array" ref="V349">INDEX('RESUMO - LOTES E VMA'!$F$3:$F$181,MATCH('LISTA DOS ITENS'!$D349,'RESUMO - LOTES E VMA'!$A$3:$A$181,0))</f>
        <v>377191.3265</v>
      </c>
      <c r="W349" s="57">
        <f>'LISTA DOS ITENS'!$U349/'LISTA DOS ITENS'!$V349</f>
        <v>0.0008447313808</v>
      </c>
      <c r="X349" s="53" t="s">
        <v>53</v>
      </c>
      <c r="Y349" s="53" t="s">
        <v>290</v>
      </c>
      <c r="Z349" s="58" t="str">
        <f>'LISTA DOS ITENS'!$F349&amp;"-"&amp;'LISTA DOS ITENS'!$H349&amp;"-"&amp;'LISTA DOS ITENS'!$J349&amp;"-"&amp;'LISTA DOS ITENS'!$K349&amp;"-"&amp;'LISTA DOS ITENS'!$I349</f>
        <v>11053923-2170-0903-IMOB/NAC-</v>
      </c>
      <c r="AA349" s="59" t="str">
        <f t="array" ref="AA349">INDEX('RESUMO - LOTES E VMA'!$M$3:$M$181,MATCH('LISTA DOS ITENS'!$D349,'RESUMO - LOTES E VMA'!$A$3:$A$181,0))</f>
        <v>Para Leilão</v>
      </c>
      <c r="AB349" s="60">
        <f t="array" ref="AB349">INDEX('RESUMO - LOTES E VMA'!$J$3:$J$181,MATCH('LISTA DOS ITENS'!$D349,'RESUMO - LOTES E VMA'!$A$3:$A$181,0))</f>
        <v>0.5995243883</v>
      </c>
      <c r="AC349" s="29" t="str">
        <f t="array" ref="AC349">INDEX('RESUMO - LOTES E VMA'!$L$3:$L$181,MATCH('LISTA DOS ITENS'!$D349,'RESUMO - LOTES E VMA'!$A$3:$A$181,0))</f>
        <v>5% do Valor de Comparação do VMA</v>
      </c>
      <c r="AD349" s="53" t="str">
        <f>VLOOKUP(Tabela1[[#This Row],[Índice]],[1]Planilha1!$A:$A,1,0)</f>
        <v>#ERROR!</v>
      </c>
    </row>
    <row r="350" ht="15.75" customHeight="1">
      <c r="A350" s="52">
        <v>244000.0</v>
      </c>
      <c r="B350" s="53" t="s">
        <v>70</v>
      </c>
      <c r="C350" s="53" t="s">
        <v>71</v>
      </c>
      <c r="D350" s="22">
        <v>206435.0</v>
      </c>
      <c r="E350" s="53" t="s">
        <v>63</v>
      </c>
      <c r="F350" s="54">
        <v>1.0922602E7</v>
      </c>
      <c r="G350" s="53" t="s">
        <v>378</v>
      </c>
      <c r="H350" s="55">
        <v>2201.0</v>
      </c>
      <c r="I350" s="55"/>
      <c r="J350" s="55" t="s">
        <v>69</v>
      </c>
      <c r="K350" s="53" t="s">
        <v>80</v>
      </c>
      <c r="L350" s="53"/>
      <c r="M350" s="53">
        <v>1.0</v>
      </c>
      <c r="N350" s="53" t="s">
        <v>52</v>
      </c>
      <c r="O350" s="25">
        <v>873.04</v>
      </c>
      <c r="P350" s="25">
        <f>'LISTA DOS ITENS'!$O350*'LISTA DOS ITENS'!$M350</f>
        <v>873.04</v>
      </c>
      <c r="Q350" s="25">
        <v>873.04</v>
      </c>
      <c r="R350" s="25">
        <f>'LISTA DOS ITENS'!$Q350*'LISTA DOS ITENS'!$M350</f>
        <v>873.04</v>
      </c>
      <c r="S350" s="56">
        <f>IF('LISTA DOS ITENS'!$P350&gt;'LISTA DOS ITENS'!$R350,'LISTA DOS ITENS'!$P350,'LISTA DOS ITENS'!$R350)</f>
        <v>873.04</v>
      </c>
      <c r="T350" s="25">
        <v>536.9196000000001</v>
      </c>
      <c r="U350" s="25">
        <f>'LISTA DOS ITENS'!$T350*'LISTA DOS ITENS'!$M350</f>
        <v>536.9196</v>
      </c>
      <c r="V350" s="56">
        <f t="array" ref="V350">INDEX('RESUMO - LOTES E VMA'!$F$3:$F$181,MATCH('LISTA DOS ITENS'!$D350,'RESUMO - LOTES E VMA'!$A$3:$A$181,0))</f>
        <v>377191.3265</v>
      </c>
      <c r="W350" s="57">
        <f>'LISTA DOS ITENS'!$U350/'LISTA DOS ITENS'!$V350</f>
        <v>0.001423467515</v>
      </c>
      <c r="X350" s="53" t="s">
        <v>53</v>
      </c>
      <c r="Y350" s="53" t="s">
        <v>290</v>
      </c>
      <c r="Z350" s="58" t="str">
        <f>'LISTA DOS ITENS'!$F350&amp;"-"&amp;'LISTA DOS ITENS'!$H350&amp;"-"&amp;'LISTA DOS ITENS'!$J350&amp;"-"&amp;'LISTA DOS ITENS'!$K350&amp;"-"&amp;'LISTA DOS ITENS'!$I350</f>
        <v>10922602-2201-0903-IMOB/NAC-</v>
      </c>
      <c r="AA350" s="59" t="str">
        <f t="array" ref="AA350">INDEX('RESUMO - LOTES E VMA'!$M$3:$M$181,MATCH('LISTA DOS ITENS'!$D350,'RESUMO - LOTES E VMA'!$A$3:$A$181,0))</f>
        <v>Para Leilão</v>
      </c>
      <c r="AB350" s="60">
        <f t="array" ref="AB350">INDEX('RESUMO - LOTES E VMA'!$J$3:$J$181,MATCH('LISTA DOS ITENS'!$D350,'RESUMO - LOTES E VMA'!$A$3:$A$181,0))</f>
        <v>0.5995243883</v>
      </c>
      <c r="AC350" s="29" t="str">
        <f t="array" ref="AC350">INDEX('RESUMO - LOTES E VMA'!$L$3:$L$181,MATCH('LISTA DOS ITENS'!$D350,'RESUMO - LOTES E VMA'!$A$3:$A$181,0))</f>
        <v>5% do Valor de Comparação do VMA</v>
      </c>
      <c r="AD350" s="53" t="str">
        <f>VLOOKUP(Tabela1[[#This Row],[Índice]],[1]Planilha1!$A:$A,1,0)</f>
        <v>#ERROR!</v>
      </c>
    </row>
    <row r="351" ht="15.75" customHeight="1">
      <c r="A351" s="52">
        <v>244001.0</v>
      </c>
      <c r="B351" s="53" t="s">
        <v>70</v>
      </c>
      <c r="C351" s="53" t="s">
        <v>71</v>
      </c>
      <c r="D351" s="22">
        <v>206435.0</v>
      </c>
      <c r="E351" s="53" t="s">
        <v>63</v>
      </c>
      <c r="F351" s="54">
        <v>1.0972628E7</v>
      </c>
      <c r="G351" s="53" t="s">
        <v>379</v>
      </c>
      <c r="H351" s="55">
        <v>2201.0</v>
      </c>
      <c r="I351" s="55"/>
      <c r="J351" s="55" t="s">
        <v>69</v>
      </c>
      <c r="K351" s="53" t="s">
        <v>80</v>
      </c>
      <c r="L351" s="53"/>
      <c r="M351" s="53">
        <v>37.0</v>
      </c>
      <c r="N351" s="53" t="s">
        <v>52</v>
      </c>
      <c r="O351" s="25">
        <v>62.96810810810811</v>
      </c>
      <c r="P351" s="25">
        <f>'LISTA DOS ITENS'!$O351*'LISTA DOS ITENS'!$M351</f>
        <v>2329.82</v>
      </c>
      <c r="Q351" s="25">
        <v>62.97</v>
      </c>
      <c r="R351" s="25">
        <f>'LISTA DOS ITENS'!$Q351*'LISTA DOS ITENS'!$M351</f>
        <v>2329.89</v>
      </c>
      <c r="S351" s="56">
        <f>IF('LISTA DOS ITENS'!$P351&gt;'LISTA DOS ITENS'!$R351,'LISTA DOS ITENS'!$P351,'LISTA DOS ITENS'!$R351)</f>
        <v>2329.89</v>
      </c>
      <c r="T351" s="25">
        <v>38.72655</v>
      </c>
      <c r="U351" s="25">
        <f>'LISTA DOS ITENS'!$T351*'LISTA DOS ITENS'!$M351</f>
        <v>1432.88235</v>
      </c>
      <c r="V351" s="56">
        <f t="array" ref="V351">INDEX('RESUMO - LOTES E VMA'!$F$3:$F$181,MATCH('LISTA DOS ITENS'!$D351,'RESUMO - LOTES E VMA'!$A$3:$A$181,0))</f>
        <v>377191.3265</v>
      </c>
      <c r="W351" s="57">
        <f>'LISTA DOS ITENS'!$U351/'LISTA DOS ITENS'!$V351</f>
        <v>0.003798821048</v>
      </c>
      <c r="X351" s="53" t="s">
        <v>53</v>
      </c>
      <c r="Y351" s="53" t="s">
        <v>290</v>
      </c>
      <c r="Z351" s="58" t="str">
        <f>'LISTA DOS ITENS'!$F351&amp;"-"&amp;'LISTA DOS ITENS'!$H351&amp;"-"&amp;'LISTA DOS ITENS'!$J351&amp;"-"&amp;'LISTA DOS ITENS'!$K351&amp;"-"&amp;'LISTA DOS ITENS'!$I351</f>
        <v>10972628-2201-0903-IMOB/NAC-</v>
      </c>
      <c r="AA351" s="59" t="str">
        <f t="array" ref="AA351">INDEX('RESUMO - LOTES E VMA'!$M$3:$M$181,MATCH('LISTA DOS ITENS'!$D351,'RESUMO - LOTES E VMA'!$A$3:$A$181,0))</f>
        <v>Para Leilão</v>
      </c>
      <c r="AB351" s="60">
        <f t="array" ref="AB351">INDEX('RESUMO - LOTES E VMA'!$J$3:$J$181,MATCH('LISTA DOS ITENS'!$D351,'RESUMO - LOTES E VMA'!$A$3:$A$181,0))</f>
        <v>0.5995243883</v>
      </c>
      <c r="AC351" s="29" t="str">
        <f t="array" ref="AC351">INDEX('RESUMO - LOTES E VMA'!$L$3:$L$181,MATCH('LISTA DOS ITENS'!$D351,'RESUMO - LOTES E VMA'!$A$3:$A$181,0))</f>
        <v>5% do Valor de Comparação do VMA</v>
      </c>
      <c r="AD351" s="53" t="str">
        <f>VLOOKUP(Tabela1[[#This Row],[Índice]],[1]Planilha1!$A:$A,1,0)</f>
        <v>#ERROR!</v>
      </c>
    </row>
    <row r="352" ht="15.75" customHeight="1">
      <c r="A352" s="52">
        <v>244002.0</v>
      </c>
      <c r="B352" s="53" t="s">
        <v>70</v>
      </c>
      <c r="C352" s="53" t="s">
        <v>71</v>
      </c>
      <c r="D352" s="22">
        <v>206435.0</v>
      </c>
      <c r="E352" s="53" t="s">
        <v>63</v>
      </c>
      <c r="F352" s="54">
        <v>1.0355039E7</v>
      </c>
      <c r="G352" s="53" t="s">
        <v>380</v>
      </c>
      <c r="H352" s="55">
        <v>2101.0</v>
      </c>
      <c r="I352" s="55"/>
      <c r="J352" s="55" t="s">
        <v>79</v>
      </c>
      <c r="K352" s="53" t="s">
        <v>73</v>
      </c>
      <c r="L352" s="53"/>
      <c r="M352" s="53">
        <v>12.0</v>
      </c>
      <c r="N352" s="53" t="s">
        <v>52</v>
      </c>
      <c r="O352" s="25">
        <v>602.3149999999999</v>
      </c>
      <c r="P352" s="25">
        <f>'LISTA DOS ITENS'!$O352*'LISTA DOS ITENS'!$M352</f>
        <v>7227.78</v>
      </c>
      <c r="Q352" s="25">
        <v>602.32</v>
      </c>
      <c r="R352" s="25">
        <f>'LISTA DOS ITENS'!$Q352*'LISTA DOS ITENS'!$M352</f>
        <v>7227.84</v>
      </c>
      <c r="S352" s="56">
        <f>IF('LISTA DOS ITENS'!$P352&gt;'LISTA DOS ITENS'!$R352,'LISTA DOS ITENS'!$P352,'LISTA DOS ITENS'!$R352)</f>
        <v>7227.84</v>
      </c>
      <c r="T352" s="25">
        <v>370.42680000000007</v>
      </c>
      <c r="U352" s="25">
        <f>'LISTA DOS ITENS'!$T352*'LISTA DOS ITENS'!$M352</f>
        <v>4445.1216</v>
      </c>
      <c r="V352" s="56">
        <f t="array" ref="V352">INDEX('RESUMO - LOTES E VMA'!$F$3:$F$181,MATCH('LISTA DOS ITENS'!$D352,'RESUMO - LOTES E VMA'!$A$3:$A$181,0))</f>
        <v>377191.3265</v>
      </c>
      <c r="W352" s="57">
        <f>'LISTA DOS ITENS'!$U352/'LISTA DOS ITENS'!$V352</f>
        <v>0.01178479273</v>
      </c>
      <c r="X352" s="53" t="s">
        <v>53</v>
      </c>
      <c r="Y352" s="53" t="s">
        <v>290</v>
      </c>
      <c r="Z352" s="58" t="str">
        <f>'LISTA DOS ITENS'!$F352&amp;"-"&amp;'LISTA DOS ITENS'!$H352&amp;"-"&amp;'LISTA DOS ITENS'!$J352&amp;"-"&amp;'LISTA DOS ITENS'!$K352&amp;"-"&amp;'LISTA DOS ITENS'!$I352</f>
        <v>10355039-2101-A003-CONS/NAC-</v>
      </c>
      <c r="AA352" s="59" t="str">
        <f t="array" ref="AA352">INDEX('RESUMO - LOTES E VMA'!$M$3:$M$181,MATCH('LISTA DOS ITENS'!$D352,'RESUMO - LOTES E VMA'!$A$3:$A$181,0))</f>
        <v>Para Leilão</v>
      </c>
      <c r="AB352" s="60">
        <f t="array" ref="AB352">INDEX('RESUMO - LOTES E VMA'!$J$3:$J$181,MATCH('LISTA DOS ITENS'!$D352,'RESUMO - LOTES E VMA'!$A$3:$A$181,0))</f>
        <v>0.5995243883</v>
      </c>
      <c r="AC352" s="29" t="str">
        <f t="array" ref="AC352">INDEX('RESUMO - LOTES E VMA'!$L$3:$L$181,MATCH('LISTA DOS ITENS'!$D352,'RESUMO - LOTES E VMA'!$A$3:$A$181,0))</f>
        <v>5% do Valor de Comparação do VMA</v>
      </c>
      <c r="AD352" s="53" t="str">
        <f>VLOOKUP(Tabela1[[#This Row],[Índice]],[1]Planilha1!$A:$A,1,0)</f>
        <v>#ERROR!</v>
      </c>
    </row>
    <row r="353" ht="15.75" customHeight="1">
      <c r="A353" s="52">
        <v>244003.0</v>
      </c>
      <c r="B353" s="53" t="s">
        <v>70</v>
      </c>
      <c r="C353" s="53" t="s">
        <v>71</v>
      </c>
      <c r="D353" s="22">
        <v>206435.0</v>
      </c>
      <c r="E353" s="53" t="s">
        <v>63</v>
      </c>
      <c r="F353" s="54">
        <v>1.0572056E7</v>
      </c>
      <c r="G353" s="53" t="s">
        <v>381</v>
      </c>
      <c r="H353" s="55">
        <v>2101.0</v>
      </c>
      <c r="I353" s="55"/>
      <c r="J353" s="55" t="s">
        <v>79</v>
      </c>
      <c r="K353" s="53" t="s">
        <v>80</v>
      </c>
      <c r="L353" s="53"/>
      <c r="M353" s="53">
        <v>1.0</v>
      </c>
      <c r="N353" s="53" t="s">
        <v>52</v>
      </c>
      <c r="O353" s="25">
        <v>8643.0</v>
      </c>
      <c r="P353" s="25">
        <f>'LISTA DOS ITENS'!$O353*'LISTA DOS ITENS'!$M353</f>
        <v>8643</v>
      </c>
      <c r="Q353" s="25">
        <v>8643.0</v>
      </c>
      <c r="R353" s="25">
        <f>'LISTA DOS ITENS'!$Q353*'LISTA DOS ITENS'!$M353</f>
        <v>8643</v>
      </c>
      <c r="S353" s="56">
        <f>IF('LISTA DOS ITENS'!$P353&gt;'LISTA DOS ITENS'!$R353,'LISTA DOS ITENS'!$P353,'LISTA DOS ITENS'!$R353)</f>
        <v>8643</v>
      </c>
      <c r="T353" s="25">
        <v>5315.445000000001</v>
      </c>
      <c r="U353" s="25">
        <f>'LISTA DOS ITENS'!$T353*'LISTA DOS ITENS'!$M353</f>
        <v>5315.445</v>
      </c>
      <c r="V353" s="56">
        <f t="array" ref="V353">INDEX('RESUMO - LOTES E VMA'!$F$3:$F$181,MATCH('LISTA DOS ITENS'!$D353,'RESUMO - LOTES E VMA'!$A$3:$A$181,0))</f>
        <v>377191.3265</v>
      </c>
      <c r="W353" s="57">
        <f>'LISTA DOS ITENS'!$U353/'LISTA DOS ITENS'!$V353</f>
        <v>0.01409217187</v>
      </c>
      <c r="X353" s="53" t="s">
        <v>53</v>
      </c>
      <c r="Y353" s="53" t="s">
        <v>290</v>
      </c>
      <c r="Z353" s="58" t="str">
        <f>'LISTA DOS ITENS'!$F353&amp;"-"&amp;'LISTA DOS ITENS'!$H353&amp;"-"&amp;'LISTA DOS ITENS'!$J353&amp;"-"&amp;'LISTA DOS ITENS'!$K353&amp;"-"&amp;'LISTA DOS ITENS'!$I353</f>
        <v>10572056-2101-A003-IMOB/NAC-</v>
      </c>
      <c r="AA353" s="59" t="str">
        <f t="array" ref="AA353">INDEX('RESUMO - LOTES E VMA'!$M$3:$M$181,MATCH('LISTA DOS ITENS'!$D353,'RESUMO - LOTES E VMA'!$A$3:$A$181,0))</f>
        <v>Para Leilão</v>
      </c>
      <c r="AB353" s="60">
        <f t="array" ref="AB353">INDEX('RESUMO - LOTES E VMA'!$J$3:$J$181,MATCH('LISTA DOS ITENS'!$D353,'RESUMO - LOTES E VMA'!$A$3:$A$181,0))</f>
        <v>0.5995243883</v>
      </c>
      <c r="AC353" s="29" t="str">
        <f t="array" ref="AC353">INDEX('RESUMO - LOTES E VMA'!$L$3:$L$181,MATCH('LISTA DOS ITENS'!$D353,'RESUMO - LOTES E VMA'!$A$3:$A$181,0))</f>
        <v>5% do Valor de Comparação do VMA</v>
      </c>
      <c r="AD353" s="53" t="str">
        <f>VLOOKUP(Tabela1[[#This Row],[Índice]],[1]Planilha1!$A:$A,1,0)</f>
        <v>#ERROR!</v>
      </c>
    </row>
    <row r="354" ht="15.75" customHeight="1">
      <c r="A354" s="52">
        <v>244004.0</v>
      </c>
      <c r="B354" s="53" t="s">
        <v>70</v>
      </c>
      <c r="C354" s="53" t="s">
        <v>71</v>
      </c>
      <c r="D354" s="22">
        <v>206435.0</v>
      </c>
      <c r="E354" s="53" t="s">
        <v>63</v>
      </c>
      <c r="F354" s="54">
        <v>1.1856906E7</v>
      </c>
      <c r="G354" s="53" t="s">
        <v>372</v>
      </c>
      <c r="H354" s="55">
        <v>2101.0</v>
      </c>
      <c r="I354" s="55"/>
      <c r="J354" s="55" t="s">
        <v>79</v>
      </c>
      <c r="K354" s="53" t="s">
        <v>73</v>
      </c>
      <c r="L354" s="53"/>
      <c r="M354" s="53">
        <v>1.0</v>
      </c>
      <c r="N354" s="53" t="s">
        <v>52</v>
      </c>
      <c r="O354" s="25">
        <v>2438.0</v>
      </c>
      <c r="P354" s="25">
        <f>'LISTA DOS ITENS'!$O354*'LISTA DOS ITENS'!$M354</f>
        <v>2438</v>
      </c>
      <c r="Q354" s="25">
        <v>2438.0</v>
      </c>
      <c r="R354" s="25">
        <f>'LISTA DOS ITENS'!$Q354*'LISTA DOS ITENS'!$M354</f>
        <v>2438</v>
      </c>
      <c r="S354" s="56">
        <f>IF('LISTA DOS ITENS'!$P354&gt;'LISTA DOS ITENS'!$R354,'LISTA DOS ITENS'!$P354,'LISTA DOS ITENS'!$R354)</f>
        <v>2438</v>
      </c>
      <c r="T354" s="25">
        <v>1499.3700000000003</v>
      </c>
      <c r="U354" s="25">
        <f>'LISTA DOS ITENS'!$T354*'LISTA DOS ITENS'!$M354</f>
        <v>1499.37</v>
      </c>
      <c r="V354" s="56">
        <f t="array" ref="V354">INDEX('RESUMO - LOTES E VMA'!$F$3:$F$181,MATCH('LISTA DOS ITENS'!$D354,'RESUMO - LOTES E VMA'!$A$3:$A$181,0))</f>
        <v>377191.3265</v>
      </c>
      <c r="W354" s="57">
        <f>'LISTA DOS ITENS'!$U354/'LISTA DOS ITENS'!$V354</f>
        <v>0.003975091405</v>
      </c>
      <c r="X354" s="53" t="s">
        <v>53</v>
      </c>
      <c r="Y354" s="53" t="s">
        <v>290</v>
      </c>
      <c r="Z354" s="58" t="str">
        <f>'LISTA DOS ITENS'!$F354&amp;"-"&amp;'LISTA DOS ITENS'!$H354&amp;"-"&amp;'LISTA DOS ITENS'!$J354&amp;"-"&amp;'LISTA DOS ITENS'!$K354&amp;"-"&amp;'LISTA DOS ITENS'!$I354</f>
        <v>11856906-2101-A003-CONS/NAC-</v>
      </c>
      <c r="AA354" s="59" t="str">
        <f t="array" ref="AA354">INDEX('RESUMO - LOTES E VMA'!$M$3:$M$181,MATCH('LISTA DOS ITENS'!$D354,'RESUMO - LOTES E VMA'!$A$3:$A$181,0))</f>
        <v>Para Leilão</v>
      </c>
      <c r="AB354" s="60">
        <f t="array" ref="AB354">INDEX('RESUMO - LOTES E VMA'!$J$3:$J$181,MATCH('LISTA DOS ITENS'!$D354,'RESUMO - LOTES E VMA'!$A$3:$A$181,0))</f>
        <v>0.5995243883</v>
      </c>
      <c r="AC354" s="29" t="str">
        <f t="array" ref="AC354">INDEX('RESUMO - LOTES E VMA'!$L$3:$L$181,MATCH('LISTA DOS ITENS'!$D354,'RESUMO - LOTES E VMA'!$A$3:$A$181,0))</f>
        <v>5% do Valor de Comparação do VMA</v>
      </c>
      <c r="AD354" s="53" t="str">
        <f>VLOOKUP(Tabela1[[#This Row],[Índice]],[1]Planilha1!$A:$A,1,0)</f>
        <v>#ERROR!</v>
      </c>
    </row>
    <row r="355" ht="15.75" customHeight="1">
      <c r="A355" s="52">
        <v>244005.0</v>
      </c>
      <c r="B355" s="53" t="s">
        <v>70</v>
      </c>
      <c r="C355" s="53" t="s">
        <v>71</v>
      </c>
      <c r="D355" s="22">
        <v>206435.0</v>
      </c>
      <c r="E355" s="53" t="s">
        <v>63</v>
      </c>
      <c r="F355" s="54">
        <v>1.1859298E7</v>
      </c>
      <c r="G355" s="53" t="s">
        <v>382</v>
      </c>
      <c r="H355" s="55">
        <v>2101.0</v>
      </c>
      <c r="I355" s="55"/>
      <c r="J355" s="55" t="s">
        <v>79</v>
      </c>
      <c r="K355" s="53" t="s">
        <v>73</v>
      </c>
      <c r="L355" s="53"/>
      <c r="M355" s="53">
        <v>1.0</v>
      </c>
      <c r="N355" s="53" t="s">
        <v>52</v>
      </c>
      <c r="O355" s="25">
        <v>2438.0</v>
      </c>
      <c r="P355" s="25">
        <f>'LISTA DOS ITENS'!$O355*'LISTA DOS ITENS'!$M355</f>
        <v>2438</v>
      </c>
      <c r="Q355" s="25">
        <v>2438.0</v>
      </c>
      <c r="R355" s="25">
        <f>'LISTA DOS ITENS'!$Q355*'LISTA DOS ITENS'!$M355</f>
        <v>2438</v>
      </c>
      <c r="S355" s="56">
        <f>IF('LISTA DOS ITENS'!$P355&gt;'LISTA DOS ITENS'!$R355,'LISTA DOS ITENS'!$P355,'LISTA DOS ITENS'!$R355)</f>
        <v>2438</v>
      </c>
      <c r="T355" s="25">
        <v>1499.3700000000003</v>
      </c>
      <c r="U355" s="25">
        <f>'LISTA DOS ITENS'!$T355*'LISTA DOS ITENS'!$M355</f>
        <v>1499.37</v>
      </c>
      <c r="V355" s="56">
        <f t="array" ref="V355">INDEX('RESUMO - LOTES E VMA'!$F$3:$F$181,MATCH('LISTA DOS ITENS'!$D355,'RESUMO - LOTES E VMA'!$A$3:$A$181,0))</f>
        <v>377191.3265</v>
      </c>
      <c r="W355" s="57">
        <f>'LISTA DOS ITENS'!$U355/'LISTA DOS ITENS'!$V355</f>
        <v>0.003975091405</v>
      </c>
      <c r="X355" s="53" t="s">
        <v>53</v>
      </c>
      <c r="Y355" s="53" t="s">
        <v>290</v>
      </c>
      <c r="Z355" s="58" t="str">
        <f>'LISTA DOS ITENS'!$F355&amp;"-"&amp;'LISTA DOS ITENS'!$H355&amp;"-"&amp;'LISTA DOS ITENS'!$J355&amp;"-"&amp;'LISTA DOS ITENS'!$K355&amp;"-"&amp;'LISTA DOS ITENS'!$I355</f>
        <v>11859298-2101-A003-CONS/NAC-</v>
      </c>
      <c r="AA355" s="59" t="str">
        <f t="array" ref="AA355">INDEX('RESUMO - LOTES E VMA'!$M$3:$M$181,MATCH('LISTA DOS ITENS'!$D355,'RESUMO - LOTES E VMA'!$A$3:$A$181,0))</f>
        <v>Para Leilão</v>
      </c>
      <c r="AB355" s="60">
        <f t="array" ref="AB355">INDEX('RESUMO - LOTES E VMA'!$J$3:$J$181,MATCH('LISTA DOS ITENS'!$D355,'RESUMO - LOTES E VMA'!$A$3:$A$181,0))</f>
        <v>0.5995243883</v>
      </c>
      <c r="AC355" s="29" t="str">
        <f t="array" ref="AC355">INDEX('RESUMO - LOTES E VMA'!$L$3:$L$181,MATCH('LISTA DOS ITENS'!$D355,'RESUMO - LOTES E VMA'!$A$3:$A$181,0))</f>
        <v>5% do Valor de Comparação do VMA</v>
      </c>
      <c r="AD355" s="53" t="str">
        <f>VLOOKUP(Tabela1[[#This Row],[Índice]],[1]Planilha1!$A:$A,1,0)</f>
        <v>#ERROR!</v>
      </c>
    </row>
    <row r="356" ht="15.75" customHeight="1">
      <c r="A356" s="52">
        <v>244006.0</v>
      </c>
      <c r="B356" s="53" t="s">
        <v>70</v>
      </c>
      <c r="C356" s="53" t="s">
        <v>71</v>
      </c>
      <c r="D356" s="22">
        <v>206435.0</v>
      </c>
      <c r="E356" s="53" t="s">
        <v>63</v>
      </c>
      <c r="F356" s="54">
        <v>1.1859303E7</v>
      </c>
      <c r="G356" s="53" t="s">
        <v>372</v>
      </c>
      <c r="H356" s="55">
        <v>2101.0</v>
      </c>
      <c r="I356" s="55"/>
      <c r="J356" s="55" t="s">
        <v>79</v>
      </c>
      <c r="K356" s="53" t="s">
        <v>73</v>
      </c>
      <c r="L356" s="53"/>
      <c r="M356" s="53">
        <v>1.0</v>
      </c>
      <c r="N356" s="53" t="s">
        <v>52</v>
      </c>
      <c r="O356" s="25">
        <v>3977.37</v>
      </c>
      <c r="P356" s="25">
        <f>'LISTA DOS ITENS'!$O356*'LISTA DOS ITENS'!$M356</f>
        <v>3977.37</v>
      </c>
      <c r="Q356" s="25">
        <v>3977.37</v>
      </c>
      <c r="R356" s="25">
        <f>'LISTA DOS ITENS'!$Q356*'LISTA DOS ITENS'!$M356</f>
        <v>3977.37</v>
      </c>
      <c r="S356" s="56">
        <f>IF('LISTA DOS ITENS'!$P356&gt;'LISTA DOS ITENS'!$R356,'LISTA DOS ITENS'!$P356,'LISTA DOS ITENS'!$R356)</f>
        <v>3977.37</v>
      </c>
      <c r="T356" s="25">
        <v>2446.0825500000005</v>
      </c>
      <c r="U356" s="25">
        <f>'LISTA DOS ITENS'!$T356*'LISTA DOS ITENS'!$M356</f>
        <v>2446.08255</v>
      </c>
      <c r="V356" s="56">
        <f t="array" ref="V356">INDEX('RESUMO - LOTES E VMA'!$F$3:$F$181,MATCH('LISTA DOS ITENS'!$D356,'RESUMO - LOTES E VMA'!$A$3:$A$181,0))</f>
        <v>377191.3265</v>
      </c>
      <c r="W356" s="57">
        <f>'LISTA DOS ITENS'!$U356/'LISTA DOS ITENS'!$V356</f>
        <v>0.006484991511</v>
      </c>
      <c r="X356" s="53" t="s">
        <v>53</v>
      </c>
      <c r="Y356" s="53" t="s">
        <v>290</v>
      </c>
      <c r="Z356" s="58" t="str">
        <f>'LISTA DOS ITENS'!$F356&amp;"-"&amp;'LISTA DOS ITENS'!$H356&amp;"-"&amp;'LISTA DOS ITENS'!$J356&amp;"-"&amp;'LISTA DOS ITENS'!$K356&amp;"-"&amp;'LISTA DOS ITENS'!$I356</f>
        <v>11859303-2101-A003-CONS/NAC-</v>
      </c>
      <c r="AA356" s="59" t="str">
        <f t="array" ref="AA356">INDEX('RESUMO - LOTES E VMA'!$M$3:$M$181,MATCH('LISTA DOS ITENS'!$D356,'RESUMO - LOTES E VMA'!$A$3:$A$181,0))</f>
        <v>Para Leilão</v>
      </c>
      <c r="AB356" s="60">
        <f t="array" ref="AB356">INDEX('RESUMO - LOTES E VMA'!$J$3:$J$181,MATCH('LISTA DOS ITENS'!$D356,'RESUMO - LOTES E VMA'!$A$3:$A$181,0))</f>
        <v>0.5995243883</v>
      </c>
      <c r="AC356" s="29" t="str">
        <f t="array" ref="AC356">INDEX('RESUMO - LOTES E VMA'!$L$3:$L$181,MATCH('LISTA DOS ITENS'!$D356,'RESUMO - LOTES E VMA'!$A$3:$A$181,0))</f>
        <v>5% do Valor de Comparação do VMA</v>
      </c>
      <c r="AD356" s="53" t="str">
        <f>VLOOKUP(Tabela1[[#This Row],[Índice]],[1]Planilha1!$A:$A,1,0)</f>
        <v>#ERROR!</v>
      </c>
    </row>
    <row r="357" ht="15.75" customHeight="1">
      <c r="A357" s="52">
        <v>244007.0</v>
      </c>
      <c r="B357" s="53" t="s">
        <v>70</v>
      </c>
      <c r="C357" s="53" t="s">
        <v>71</v>
      </c>
      <c r="D357" s="22">
        <v>206435.0</v>
      </c>
      <c r="E357" s="53" t="s">
        <v>63</v>
      </c>
      <c r="F357" s="54">
        <v>1.1859357E7</v>
      </c>
      <c r="G357" s="53" t="s">
        <v>383</v>
      </c>
      <c r="H357" s="55">
        <v>2101.0</v>
      </c>
      <c r="I357" s="55"/>
      <c r="J357" s="55" t="s">
        <v>79</v>
      </c>
      <c r="K357" s="53" t="s">
        <v>73</v>
      </c>
      <c r="L357" s="53"/>
      <c r="M357" s="53">
        <v>1.0</v>
      </c>
      <c r="N357" s="53" t="s">
        <v>52</v>
      </c>
      <c r="O357" s="25">
        <v>2438.0</v>
      </c>
      <c r="P357" s="25">
        <f>'LISTA DOS ITENS'!$O357*'LISTA DOS ITENS'!$M357</f>
        <v>2438</v>
      </c>
      <c r="Q357" s="25">
        <v>2438.0</v>
      </c>
      <c r="R357" s="25">
        <f>'LISTA DOS ITENS'!$Q357*'LISTA DOS ITENS'!$M357</f>
        <v>2438</v>
      </c>
      <c r="S357" s="56">
        <f>IF('LISTA DOS ITENS'!$P357&gt;'LISTA DOS ITENS'!$R357,'LISTA DOS ITENS'!$P357,'LISTA DOS ITENS'!$R357)</f>
        <v>2438</v>
      </c>
      <c r="T357" s="25">
        <v>1499.3700000000003</v>
      </c>
      <c r="U357" s="25">
        <f>'LISTA DOS ITENS'!$T357*'LISTA DOS ITENS'!$M357</f>
        <v>1499.37</v>
      </c>
      <c r="V357" s="56">
        <f t="array" ref="V357">INDEX('RESUMO - LOTES E VMA'!$F$3:$F$181,MATCH('LISTA DOS ITENS'!$D357,'RESUMO - LOTES E VMA'!$A$3:$A$181,0))</f>
        <v>377191.3265</v>
      </c>
      <c r="W357" s="57">
        <f>'LISTA DOS ITENS'!$U357/'LISTA DOS ITENS'!$V357</f>
        <v>0.003975091405</v>
      </c>
      <c r="X357" s="53" t="s">
        <v>53</v>
      </c>
      <c r="Y357" s="53" t="s">
        <v>290</v>
      </c>
      <c r="Z357" s="58" t="str">
        <f>'LISTA DOS ITENS'!$F357&amp;"-"&amp;'LISTA DOS ITENS'!$H357&amp;"-"&amp;'LISTA DOS ITENS'!$J357&amp;"-"&amp;'LISTA DOS ITENS'!$K357&amp;"-"&amp;'LISTA DOS ITENS'!$I357</f>
        <v>11859357-2101-A003-CONS/NAC-</v>
      </c>
      <c r="AA357" s="59" t="str">
        <f t="array" ref="AA357">INDEX('RESUMO - LOTES E VMA'!$M$3:$M$181,MATCH('LISTA DOS ITENS'!$D357,'RESUMO - LOTES E VMA'!$A$3:$A$181,0))</f>
        <v>Para Leilão</v>
      </c>
      <c r="AB357" s="60">
        <f t="array" ref="AB357">INDEX('RESUMO - LOTES E VMA'!$J$3:$J$181,MATCH('LISTA DOS ITENS'!$D357,'RESUMO - LOTES E VMA'!$A$3:$A$181,0))</f>
        <v>0.5995243883</v>
      </c>
      <c r="AC357" s="29" t="str">
        <f t="array" ref="AC357">INDEX('RESUMO - LOTES E VMA'!$L$3:$L$181,MATCH('LISTA DOS ITENS'!$D357,'RESUMO - LOTES E VMA'!$A$3:$A$181,0))</f>
        <v>5% do Valor de Comparação do VMA</v>
      </c>
      <c r="AD357" s="53" t="str">
        <f>VLOOKUP(Tabela1[[#This Row],[Índice]],[1]Planilha1!$A:$A,1,0)</f>
        <v>#ERROR!</v>
      </c>
    </row>
    <row r="358" ht="15.75" customHeight="1">
      <c r="A358" s="52">
        <v>244008.0</v>
      </c>
      <c r="B358" s="53" t="s">
        <v>70</v>
      </c>
      <c r="C358" s="53" t="s">
        <v>71</v>
      </c>
      <c r="D358" s="22">
        <v>206435.0</v>
      </c>
      <c r="E358" s="53" t="s">
        <v>63</v>
      </c>
      <c r="F358" s="54">
        <v>1.1239611E7</v>
      </c>
      <c r="G358" s="53" t="s">
        <v>384</v>
      </c>
      <c r="H358" s="55">
        <v>2201.0</v>
      </c>
      <c r="I358" s="55"/>
      <c r="J358" s="55" t="s">
        <v>79</v>
      </c>
      <c r="K358" s="53" t="s">
        <v>179</v>
      </c>
      <c r="L358" s="53"/>
      <c r="M358" s="53">
        <v>4.0</v>
      </c>
      <c r="N358" s="53" t="s">
        <v>52</v>
      </c>
      <c r="O358" s="25">
        <v>10894.5725</v>
      </c>
      <c r="P358" s="25">
        <f>'LISTA DOS ITENS'!$O358*'LISTA DOS ITENS'!$M358</f>
        <v>43578.29</v>
      </c>
      <c r="Q358" s="25">
        <v>10894.57</v>
      </c>
      <c r="R358" s="25">
        <f>'LISTA DOS ITENS'!$Q358*'LISTA DOS ITENS'!$M358</f>
        <v>43578.28</v>
      </c>
      <c r="S358" s="56">
        <f>IF('LISTA DOS ITENS'!$P358&gt;'LISTA DOS ITENS'!$R358,'LISTA DOS ITENS'!$P358,'LISTA DOS ITENS'!$R358)</f>
        <v>43578.29</v>
      </c>
      <c r="T358" s="25">
        <v>6700.1605500000005</v>
      </c>
      <c r="U358" s="25">
        <f>'LISTA DOS ITENS'!$T358*'LISTA DOS ITENS'!$M358</f>
        <v>26800.6422</v>
      </c>
      <c r="V358" s="56">
        <f t="array" ref="V358">INDEX('RESUMO - LOTES E VMA'!$F$3:$F$181,MATCH('LISTA DOS ITENS'!$D358,'RESUMO - LOTES E VMA'!$A$3:$A$181,0))</f>
        <v>377191.3265</v>
      </c>
      <c r="W358" s="57">
        <f>'LISTA DOS ITENS'!$U358/'LISTA DOS ITENS'!$V358</f>
        <v>0.07105317732</v>
      </c>
      <c r="X358" s="53" t="s">
        <v>53</v>
      </c>
      <c r="Y358" s="53" t="s">
        <v>290</v>
      </c>
      <c r="Z358" s="58" t="str">
        <f>'LISTA DOS ITENS'!$F358&amp;"-"&amp;'LISTA DOS ITENS'!$H358&amp;"-"&amp;'LISTA DOS ITENS'!$J358&amp;"-"&amp;'LISTA DOS ITENS'!$K358&amp;"-"&amp;'LISTA DOS ITENS'!$I358</f>
        <v>11239611-2201-A003-IMOB/IMP-</v>
      </c>
      <c r="AA358" s="59" t="str">
        <f t="array" ref="AA358">INDEX('RESUMO - LOTES E VMA'!$M$3:$M$181,MATCH('LISTA DOS ITENS'!$D358,'RESUMO - LOTES E VMA'!$A$3:$A$181,0))</f>
        <v>Para Leilão</v>
      </c>
      <c r="AB358" s="60">
        <f t="array" ref="AB358">INDEX('RESUMO - LOTES E VMA'!$J$3:$J$181,MATCH('LISTA DOS ITENS'!$D358,'RESUMO - LOTES E VMA'!$A$3:$A$181,0))</f>
        <v>0.5995243883</v>
      </c>
      <c r="AC358" s="29" t="str">
        <f t="array" ref="AC358">INDEX('RESUMO - LOTES E VMA'!$L$3:$L$181,MATCH('LISTA DOS ITENS'!$D358,'RESUMO - LOTES E VMA'!$A$3:$A$181,0))</f>
        <v>5% do Valor de Comparação do VMA</v>
      </c>
      <c r="AD358" s="53" t="str">
        <f>VLOOKUP(Tabela1[[#This Row],[Índice]],[1]Planilha1!$A:$A,1,0)</f>
        <v>#ERROR!</v>
      </c>
    </row>
    <row r="359" ht="15.75" customHeight="1">
      <c r="A359" s="52">
        <v>244009.0</v>
      </c>
      <c r="B359" s="53" t="s">
        <v>70</v>
      </c>
      <c r="C359" s="53" t="s">
        <v>71</v>
      </c>
      <c r="D359" s="22">
        <v>206435.0</v>
      </c>
      <c r="E359" s="53" t="s">
        <v>63</v>
      </c>
      <c r="F359" s="54">
        <v>1.0337293E7</v>
      </c>
      <c r="G359" s="53" t="s">
        <v>385</v>
      </c>
      <c r="H359" s="55">
        <v>2101.0</v>
      </c>
      <c r="I359" s="55"/>
      <c r="J359" s="55" t="s">
        <v>77</v>
      </c>
      <c r="K359" s="53" t="s">
        <v>80</v>
      </c>
      <c r="L359" s="53"/>
      <c r="M359" s="53">
        <v>4.0</v>
      </c>
      <c r="N359" s="53" t="s">
        <v>52</v>
      </c>
      <c r="O359" s="25">
        <v>5162.39</v>
      </c>
      <c r="P359" s="25">
        <f>'LISTA DOS ITENS'!$O359*'LISTA DOS ITENS'!$M359</f>
        <v>20649.56</v>
      </c>
      <c r="Q359" s="25">
        <v>5162.39</v>
      </c>
      <c r="R359" s="25">
        <f>'LISTA DOS ITENS'!$Q359*'LISTA DOS ITENS'!$M359</f>
        <v>20649.56</v>
      </c>
      <c r="S359" s="56">
        <f>IF('LISTA DOS ITENS'!$P359&gt;'LISTA DOS ITENS'!$R359,'LISTA DOS ITENS'!$P359,'LISTA DOS ITENS'!$R359)</f>
        <v>20649.56</v>
      </c>
      <c r="T359" s="25">
        <v>3174.869850000001</v>
      </c>
      <c r="U359" s="25">
        <f>'LISTA DOS ITENS'!$T359*'LISTA DOS ITENS'!$M359</f>
        <v>12699.4794</v>
      </c>
      <c r="V359" s="56">
        <f t="array" ref="V359">INDEX('RESUMO - LOTES E VMA'!$F$3:$F$181,MATCH('LISTA DOS ITENS'!$D359,'RESUMO - LOTES E VMA'!$A$3:$A$181,0))</f>
        <v>377191.3265</v>
      </c>
      <c r="W359" s="57">
        <f>'LISTA DOS ITENS'!$U359/'LISTA DOS ITENS'!$V359</f>
        <v>0.03366853506</v>
      </c>
      <c r="X359" s="53" t="s">
        <v>53</v>
      </c>
      <c r="Y359" s="53" t="s">
        <v>290</v>
      </c>
      <c r="Z359" s="58" t="str">
        <f>'LISTA DOS ITENS'!$F359&amp;"-"&amp;'LISTA DOS ITENS'!$H359&amp;"-"&amp;'LISTA DOS ITENS'!$J359&amp;"-"&amp;'LISTA DOS ITENS'!$K359&amp;"-"&amp;'LISTA DOS ITENS'!$I359</f>
        <v>10337293-2101-A903-IMOB/NAC-</v>
      </c>
      <c r="AA359" s="59" t="str">
        <f t="array" ref="AA359">INDEX('RESUMO - LOTES E VMA'!$M$3:$M$181,MATCH('LISTA DOS ITENS'!$D359,'RESUMO - LOTES E VMA'!$A$3:$A$181,0))</f>
        <v>Para Leilão</v>
      </c>
      <c r="AB359" s="60">
        <f t="array" ref="AB359">INDEX('RESUMO - LOTES E VMA'!$J$3:$J$181,MATCH('LISTA DOS ITENS'!$D359,'RESUMO - LOTES E VMA'!$A$3:$A$181,0))</f>
        <v>0.5995243883</v>
      </c>
      <c r="AC359" s="29" t="str">
        <f t="array" ref="AC359">INDEX('RESUMO - LOTES E VMA'!$L$3:$L$181,MATCH('LISTA DOS ITENS'!$D359,'RESUMO - LOTES E VMA'!$A$3:$A$181,0))</f>
        <v>5% do Valor de Comparação do VMA</v>
      </c>
      <c r="AD359" s="53" t="str">
        <f>VLOOKUP(Tabela1[[#This Row],[Índice]],[1]Planilha1!$A:$A,1,0)</f>
        <v>#ERROR!</v>
      </c>
    </row>
    <row r="360" ht="15.75" customHeight="1">
      <c r="A360" s="52">
        <v>244010.0</v>
      </c>
      <c r="B360" s="53" t="s">
        <v>70</v>
      </c>
      <c r="C360" s="53" t="s">
        <v>71</v>
      </c>
      <c r="D360" s="22">
        <v>206435.0</v>
      </c>
      <c r="E360" s="53" t="s">
        <v>63</v>
      </c>
      <c r="F360" s="54">
        <v>1.1093024E7</v>
      </c>
      <c r="G360" s="53" t="s">
        <v>386</v>
      </c>
      <c r="H360" s="55">
        <v>2101.0</v>
      </c>
      <c r="I360" s="55"/>
      <c r="J360" s="55" t="s">
        <v>77</v>
      </c>
      <c r="K360" s="53" t="s">
        <v>160</v>
      </c>
      <c r="L360" s="53"/>
      <c r="M360" s="53">
        <v>1.0</v>
      </c>
      <c r="N360" s="53" t="s">
        <v>52</v>
      </c>
      <c r="O360" s="25">
        <v>1267.23</v>
      </c>
      <c r="P360" s="25">
        <f>'LISTA DOS ITENS'!$O360*'LISTA DOS ITENS'!$M360</f>
        <v>1267.23</v>
      </c>
      <c r="Q360" s="25">
        <v>1267.23</v>
      </c>
      <c r="R360" s="25">
        <f>'LISTA DOS ITENS'!$Q360*'LISTA DOS ITENS'!$M360</f>
        <v>1267.23</v>
      </c>
      <c r="S360" s="56">
        <f>IF('LISTA DOS ITENS'!$P360&gt;'LISTA DOS ITENS'!$R360,'LISTA DOS ITENS'!$P360,'LISTA DOS ITENS'!$R360)</f>
        <v>1267.23</v>
      </c>
      <c r="T360" s="25">
        <v>779.3464500000001</v>
      </c>
      <c r="U360" s="25">
        <f>'LISTA DOS ITENS'!$T360*'LISTA DOS ITENS'!$M360</f>
        <v>779.34645</v>
      </c>
      <c r="V360" s="56">
        <f t="array" ref="V360">INDEX('RESUMO - LOTES E VMA'!$F$3:$F$181,MATCH('LISTA DOS ITENS'!$D360,'RESUMO - LOTES E VMA'!$A$3:$A$181,0))</f>
        <v>377191.3265</v>
      </c>
      <c r="W360" s="57">
        <f>'LISTA DOS ITENS'!$U360/'LISTA DOS ITENS'!$V360</f>
        <v>0.002066183381</v>
      </c>
      <c r="X360" s="53" t="s">
        <v>53</v>
      </c>
      <c r="Y360" s="53" t="s">
        <v>290</v>
      </c>
      <c r="Z360" s="58" t="str">
        <f>'LISTA DOS ITENS'!$F360&amp;"-"&amp;'LISTA DOS ITENS'!$H360&amp;"-"&amp;'LISTA DOS ITENS'!$J360&amp;"-"&amp;'LISTA DOS ITENS'!$K360&amp;"-"&amp;'LISTA DOS ITENS'!$I360</f>
        <v>11093024-2101-A903-CONS/IMP-</v>
      </c>
      <c r="AA360" s="59" t="str">
        <f t="array" ref="AA360">INDEX('RESUMO - LOTES E VMA'!$M$3:$M$181,MATCH('LISTA DOS ITENS'!$D360,'RESUMO - LOTES E VMA'!$A$3:$A$181,0))</f>
        <v>Para Leilão</v>
      </c>
      <c r="AB360" s="60">
        <f t="array" ref="AB360">INDEX('RESUMO - LOTES E VMA'!$J$3:$J$181,MATCH('LISTA DOS ITENS'!$D360,'RESUMO - LOTES E VMA'!$A$3:$A$181,0))</f>
        <v>0.5995243883</v>
      </c>
      <c r="AC360" s="29" t="str">
        <f t="array" ref="AC360">INDEX('RESUMO - LOTES E VMA'!$L$3:$L$181,MATCH('LISTA DOS ITENS'!$D360,'RESUMO - LOTES E VMA'!$A$3:$A$181,0))</f>
        <v>5% do Valor de Comparação do VMA</v>
      </c>
      <c r="AD360" s="53" t="str">
        <f>VLOOKUP(Tabela1[[#This Row],[Índice]],[1]Planilha1!$A:$A,1,0)</f>
        <v>#ERROR!</v>
      </c>
    </row>
    <row r="361" ht="15.75" customHeight="1">
      <c r="A361" s="52">
        <v>244011.0</v>
      </c>
      <c r="B361" s="53" t="s">
        <v>70</v>
      </c>
      <c r="C361" s="53" t="s">
        <v>71</v>
      </c>
      <c r="D361" s="22">
        <v>206435.0</v>
      </c>
      <c r="E361" s="53" t="s">
        <v>63</v>
      </c>
      <c r="F361" s="54">
        <v>1.1237775E7</v>
      </c>
      <c r="G361" s="53" t="s">
        <v>367</v>
      </c>
      <c r="H361" s="55">
        <v>2170.0</v>
      </c>
      <c r="I361" s="55"/>
      <c r="J361" s="55" t="s">
        <v>77</v>
      </c>
      <c r="K361" s="53" t="s">
        <v>73</v>
      </c>
      <c r="L361" s="53"/>
      <c r="M361" s="53">
        <v>2.0</v>
      </c>
      <c r="N361" s="53" t="s">
        <v>52</v>
      </c>
      <c r="O361" s="25">
        <v>2281.01</v>
      </c>
      <c r="P361" s="25">
        <f>'LISTA DOS ITENS'!$O361*'LISTA DOS ITENS'!$M361</f>
        <v>4562.02</v>
      </c>
      <c r="Q361" s="25">
        <v>2282.63</v>
      </c>
      <c r="R361" s="25">
        <f>'LISTA DOS ITENS'!$Q361*'LISTA DOS ITENS'!$M361</f>
        <v>4565.26</v>
      </c>
      <c r="S361" s="56">
        <f>IF('LISTA DOS ITENS'!$P361&gt;'LISTA DOS ITENS'!$R361,'LISTA DOS ITENS'!$P361,'LISTA DOS ITENS'!$R361)</f>
        <v>4565.26</v>
      </c>
      <c r="T361" s="25">
        <v>1403.8174500000002</v>
      </c>
      <c r="U361" s="25">
        <f>'LISTA DOS ITENS'!$T361*'LISTA DOS ITENS'!$M361</f>
        <v>2807.6349</v>
      </c>
      <c r="V361" s="56">
        <f t="array" ref="V361">INDEX('RESUMO - LOTES E VMA'!$F$3:$F$181,MATCH('LISTA DOS ITENS'!$D361,'RESUMO - LOTES E VMA'!$A$3:$A$181,0))</f>
        <v>377191.3265</v>
      </c>
      <c r="W361" s="57">
        <f>'LISTA DOS ITENS'!$U361/'LISTA DOS ITENS'!$V361</f>
        <v>0.007443529856</v>
      </c>
      <c r="X361" s="53" t="s">
        <v>53</v>
      </c>
      <c r="Y361" s="53" t="s">
        <v>290</v>
      </c>
      <c r="Z361" s="58" t="str">
        <f>'LISTA DOS ITENS'!$F361&amp;"-"&amp;'LISTA DOS ITENS'!$H361&amp;"-"&amp;'LISTA DOS ITENS'!$J361&amp;"-"&amp;'LISTA DOS ITENS'!$K361&amp;"-"&amp;'LISTA DOS ITENS'!$I361</f>
        <v>11237775-2170-A903-CONS/NAC-</v>
      </c>
      <c r="AA361" s="59" t="str">
        <f t="array" ref="AA361">INDEX('RESUMO - LOTES E VMA'!$M$3:$M$181,MATCH('LISTA DOS ITENS'!$D361,'RESUMO - LOTES E VMA'!$A$3:$A$181,0))</f>
        <v>Para Leilão</v>
      </c>
      <c r="AB361" s="60">
        <f t="array" ref="AB361">INDEX('RESUMO - LOTES E VMA'!$J$3:$J$181,MATCH('LISTA DOS ITENS'!$D361,'RESUMO - LOTES E VMA'!$A$3:$A$181,0))</f>
        <v>0.5995243883</v>
      </c>
      <c r="AC361" s="29" t="str">
        <f t="array" ref="AC361">INDEX('RESUMO - LOTES E VMA'!$L$3:$L$181,MATCH('LISTA DOS ITENS'!$D361,'RESUMO - LOTES E VMA'!$A$3:$A$181,0))</f>
        <v>5% do Valor de Comparação do VMA</v>
      </c>
      <c r="AD361" s="53" t="str">
        <f>VLOOKUP(Tabela1[[#This Row],[Índice]],[1]Planilha1!$A:$A,1,0)</f>
        <v>#ERROR!</v>
      </c>
    </row>
    <row r="362" ht="15.75" customHeight="1">
      <c r="A362" s="52">
        <v>244012.0</v>
      </c>
      <c r="B362" s="53" t="s">
        <v>70</v>
      </c>
      <c r="C362" s="53" t="s">
        <v>71</v>
      </c>
      <c r="D362" s="22">
        <v>206435.0</v>
      </c>
      <c r="E362" s="53" t="s">
        <v>63</v>
      </c>
      <c r="F362" s="54">
        <v>1.0922557E7</v>
      </c>
      <c r="G362" s="53" t="s">
        <v>387</v>
      </c>
      <c r="H362" s="55">
        <v>2201.0</v>
      </c>
      <c r="I362" s="55"/>
      <c r="J362" s="55" t="s">
        <v>77</v>
      </c>
      <c r="K362" s="53" t="s">
        <v>73</v>
      </c>
      <c r="L362" s="53"/>
      <c r="M362" s="53">
        <v>6.0</v>
      </c>
      <c r="N362" s="53" t="s">
        <v>52</v>
      </c>
      <c r="O362" s="25">
        <v>635.2483333333333</v>
      </c>
      <c r="P362" s="25">
        <f>'LISTA DOS ITENS'!$O362*'LISTA DOS ITENS'!$M362</f>
        <v>3811.49</v>
      </c>
      <c r="Q362" s="25">
        <v>635.25</v>
      </c>
      <c r="R362" s="25">
        <f>'LISTA DOS ITENS'!$Q362*'LISTA DOS ITENS'!$M362</f>
        <v>3811.5</v>
      </c>
      <c r="S362" s="56">
        <f>IF('LISTA DOS ITENS'!$P362&gt;'LISTA DOS ITENS'!$R362,'LISTA DOS ITENS'!$P362,'LISTA DOS ITENS'!$R362)</f>
        <v>3811.5</v>
      </c>
      <c r="T362" s="25">
        <v>390.6787500000001</v>
      </c>
      <c r="U362" s="25">
        <f>'LISTA DOS ITENS'!$T362*'LISTA DOS ITENS'!$M362</f>
        <v>2344.0725</v>
      </c>
      <c r="V362" s="56">
        <f t="array" ref="V362">INDEX('RESUMO - LOTES E VMA'!$F$3:$F$181,MATCH('LISTA DOS ITENS'!$D362,'RESUMO - LOTES E VMA'!$A$3:$A$181,0))</f>
        <v>377191.3265</v>
      </c>
      <c r="W362" s="57">
        <f>'LISTA DOS ITENS'!$U362/'LISTA DOS ITENS'!$V362</f>
        <v>0.006214545075</v>
      </c>
      <c r="X362" s="53" t="s">
        <v>53</v>
      </c>
      <c r="Y362" s="53" t="s">
        <v>290</v>
      </c>
      <c r="Z362" s="58" t="str">
        <f>'LISTA DOS ITENS'!$F362&amp;"-"&amp;'LISTA DOS ITENS'!$H362&amp;"-"&amp;'LISTA DOS ITENS'!$J362&amp;"-"&amp;'LISTA DOS ITENS'!$K362&amp;"-"&amp;'LISTA DOS ITENS'!$I362</f>
        <v>10922557-2201-A903-CONS/NAC-</v>
      </c>
      <c r="AA362" s="59" t="str">
        <f t="array" ref="AA362">INDEX('RESUMO - LOTES E VMA'!$M$3:$M$181,MATCH('LISTA DOS ITENS'!$D362,'RESUMO - LOTES E VMA'!$A$3:$A$181,0))</f>
        <v>Para Leilão</v>
      </c>
      <c r="AB362" s="60">
        <f t="array" ref="AB362">INDEX('RESUMO - LOTES E VMA'!$J$3:$J$181,MATCH('LISTA DOS ITENS'!$D362,'RESUMO - LOTES E VMA'!$A$3:$A$181,0))</f>
        <v>0.5995243883</v>
      </c>
      <c r="AC362" s="29" t="str">
        <f t="array" ref="AC362">INDEX('RESUMO - LOTES E VMA'!$L$3:$L$181,MATCH('LISTA DOS ITENS'!$D362,'RESUMO - LOTES E VMA'!$A$3:$A$181,0))</f>
        <v>5% do Valor de Comparação do VMA</v>
      </c>
      <c r="AD362" s="53" t="str">
        <f>VLOOKUP(Tabela1[[#This Row],[Índice]],[1]Planilha1!$A:$A,1,0)</f>
        <v>#ERROR!</v>
      </c>
    </row>
    <row r="363" ht="15.75" customHeight="1">
      <c r="A363" s="52">
        <v>244013.0</v>
      </c>
      <c r="B363" s="53" t="s">
        <v>70</v>
      </c>
      <c r="C363" s="53" t="s">
        <v>71</v>
      </c>
      <c r="D363" s="22">
        <v>206435.0</v>
      </c>
      <c r="E363" s="53" t="s">
        <v>63</v>
      </c>
      <c r="F363" s="54">
        <v>1.1324497E7</v>
      </c>
      <c r="G363" s="53" t="s">
        <v>388</v>
      </c>
      <c r="H363" s="55">
        <v>2201.0</v>
      </c>
      <c r="I363" s="55"/>
      <c r="J363" s="55" t="s">
        <v>77</v>
      </c>
      <c r="K363" s="53" t="s">
        <v>80</v>
      </c>
      <c r="L363" s="53"/>
      <c r="M363" s="53">
        <v>4.0</v>
      </c>
      <c r="N363" s="53" t="s">
        <v>52</v>
      </c>
      <c r="O363" s="25">
        <v>1388.98</v>
      </c>
      <c r="P363" s="25">
        <f>'LISTA DOS ITENS'!$O363*'LISTA DOS ITENS'!$M363</f>
        <v>5555.92</v>
      </c>
      <c r="Q363" s="25">
        <v>1388.98</v>
      </c>
      <c r="R363" s="25">
        <f>'LISTA DOS ITENS'!$Q363*'LISTA DOS ITENS'!$M363</f>
        <v>5555.92</v>
      </c>
      <c r="S363" s="56">
        <f>IF('LISTA DOS ITENS'!$P363&gt;'LISTA DOS ITENS'!$R363,'LISTA DOS ITENS'!$P363,'LISTA DOS ITENS'!$R363)</f>
        <v>5555.92</v>
      </c>
      <c r="T363" s="25">
        <v>854.2227000000001</v>
      </c>
      <c r="U363" s="25">
        <f>'LISTA DOS ITENS'!$T363*'LISTA DOS ITENS'!$M363</f>
        <v>3416.8908</v>
      </c>
      <c r="V363" s="56">
        <f t="array" ref="V363">INDEX('RESUMO - LOTES E VMA'!$F$3:$F$181,MATCH('LISTA DOS ITENS'!$D363,'RESUMO - LOTES E VMA'!$A$3:$A$181,0))</f>
        <v>377191.3265</v>
      </c>
      <c r="W363" s="57">
        <f>'LISTA DOS ITENS'!$U363/'LISTA DOS ITENS'!$V363</f>
        <v>0.00905877352</v>
      </c>
      <c r="X363" s="53" t="s">
        <v>53</v>
      </c>
      <c r="Y363" s="53" t="s">
        <v>290</v>
      </c>
      <c r="Z363" s="58" t="str">
        <f>'LISTA DOS ITENS'!$F363&amp;"-"&amp;'LISTA DOS ITENS'!$H363&amp;"-"&amp;'LISTA DOS ITENS'!$J363&amp;"-"&amp;'LISTA DOS ITENS'!$K363&amp;"-"&amp;'LISTA DOS ITENS'!$I363</f>
        <v>11324497-2201-A903-IMOB/NAC-</v>
      </c>
      <c r="AA363" s="59" t="str">
        <f t="array" ref="AA363">INDEX('RESUMO - LOTES E VMA'!$M$3:$M$181,MATCH('LISTA DOS ITENS'!$D363,'RESUMO - LOTES E VMA'!$A$3:$A$181,0))</f>
        <v>Para Leilão</v>
      </c>
      <c r="AB363" s="60">
        <f t="array" ref="AB363">INDEX('RESUMO - LOTES E VMA'!$J$3:$J$181,MATCH('LISTA DOS ITENS'!$D363,'RESUMO - LOTES E VMA'!$A$3:$A$181,0))</f>
        <v>0.5995243883</v>
      </c>
      <c r="AC363" s="29" t="str">
        <f t="array" ref="AC363">INDEX('RESUMO - LOTES E VMA'!$L$3:$L$181,MATCH('LISTA DOS ITENS'!$D363,'RESUMO - LOTES E VMA'!$A$3:$A$181,0))</f>
        <v>5% do Valor de Comparação do VMA</v>
      </c>
      <c r="AD363" s="53" t="str">
        <f>VLOOKUP(Tabela1[[#This Row],[Índice]],[1]Planilha1!$A:$A,1,0)</f>
        <v>#ERROR!</v>
      </c>
    </row>
    <row r="364" ht="15.75" customHeight="1">
      <c r="A364" s="52">
        <v>244014.0</v>
      </c>
      <c r="B364" s="53" t="s">
        <v>70</v>
      </c>
      <c r="C364" s="53" t="s">
        <v>71</v>
      </c>
      <c r="D364" s="22">
        <v>206436.0</v>
      </c>
      <c r="E364" s="53" t="s">
        <v>150</v>
      </c>
      <c r="F364" s="54">
        <v>1.1293907E7</v>
      </c>
      <c r="G364" s="53" t="s">
        <v>389</v>
      </c>
      <c r="H364" s="55">
        <v>2101.0</v>
      </c>
      <c r="I364" s="55"/>
      <c r="J364" s="55" t="s">
        <v>346</v>
      </c>
      <c r="K364" s="53" t="s">
        <v>73</v>
      </c>
      <c r="L364" s="53"/>
      <c r="M364" s="53">
        <v>2.0</v>
      </c>
      <c r="N364" s="53" t="s">
        <v>52</v>
      </c>
      <c r="O364" s="25">
        <v>286270.55</v>
      </c>
      <c r="P364" s="25">
        <f>'LISTA DOS ITENS'!$O364*'LISTA DOS ITENS'!$M364</f>
        <v>572541.1</v>
      </c>
      <c r="Q364" s="25">
        <v>286270.55</v>
      </c>
      <c r="R364" s="25">
        <f>'LISTA DOS ITENS'!$Q364*'LISTA DOS ITENS'!$M364</f>
        <v>572541.1</v>
      </c>
      <c r="S364" s="56">
        <f>IF('LISTA DOS ITENS'!$P364&gt;'LISTA DOS ITENS'!$R364,'LISTA DOS ITENS'!$P364,'LISTA DOS ITENS'!$R364)</f>
        <v>572541.1</v>
      </c>
      <c r="T364" s="25">
        <v>176056.38825000002</v>
      </c>
      <c r="U364" s="25">
        <f>'LISTA DOS ITENS'!$T364*'LISTA DOS ITENS'!$M364</f>
        <v>352112.7765</v>
      </c>
      <c r="V364" s="56">
        <f t="array" ref="V364">INDEX('RESUMO - LOTES E VMA'!$F$3:$F$181,MATCH('LISTA DOS ITENS'!$D364,'RESUMO - LOTES E VMA'!$A$3:$A$181,0))</f>
        <v>352112.7765</v>
      </c>
      <c r="W364" s="57">
        <f>'LISTA DOS ITENS'!$U364/'LISTA DOS ITENS'!$V364</f>
        <v>1</v>
      </c>
      <c r="X364" s="53" t="s">
        <v>53</v>
      </c>
      <c r="Y364" s="53" t="s">
        <v>290</v>
      </c>
      <c r="Z364" s="58" t="str">
        <f>'LISTA DOS ITENS'!$F364&amp;"-"&amp;'LISTA DOS ITENS'!$H364&amp;"-"&amp;'LISTA DOS ITENS'!$J364&amp;"-"&amp;'LISTA DOS ITENS'!$K364&amp;"-"&amp;'LISTA DOS ITENS'!$I364</f>
        <v>11293907-2101-0013-CONS/NAC-</v>
      </c>
      <c r="AA364" s="59" t="str">
        <f t="array" ref="AA364">INDEX('RESUMO - LOTES E VMA'!$M$3:$M$181,MATCH('LISTA DOS ITENS'!$D364,'RESUMO - LOTES E VMA'!$A$3:$A$181,0))</f>
        <v>Para Leilão</v>
      </c>
      <c r="AB364" s="60">
        <f t="array" ref="AB364">INDEX('RESUMO - LOTES E VMA'!$J$3:$J$181,MATCH('LISTA DOS ITENS'!$D364,'RESUMO - LOTES E VMA'!$A$3:$A$181,0))</f>
        <v>0.615</v>
      </c>
      <c r="AC364" s="29" t="str">
        <f t="array" ref="AC364">INDEX('RESUMO - LOTES E VMA'!$L$3:$L$181,MATCH('LISTA DOS ITENS'!$D364,'RESUMO - LOTES E VMA'!$A$3:$A$181,0))</f>
        <v>5% do Valor de Comparação do VMA</v>
      </c>
      <c r="AD364" s="53" t="str">
        <f>VLOOKUP(Tabela1[[#This Row],[Índice]],[1]Planilha1!$A:$A,1,0)</f>
        <v>#ERROR!</v>
      </c>
    </row>
    <row r="365" ht="15.75" customHeight="1">
      <c r="A365" s="52">
        <v>244038.0</v>
      </c>
      <c r="B365" s="53" t="s">
        <v>70</v>
      </c>
      <c r="C365" s="53" t="s">
        <v>71</v>
      </c>
      <c r="D365" s="22">
        <v>206446.0</v>
      </c>
      <c r="E365" s="53" t="s">
        <v>63</v>
      </c>
      <c r="F365" s="54">
        <v>1.1207954E7</v>
      </c>
      <c r="G365" s="53" t="s">
        <v>390</v>
      </c>
      <c r="H365" s="55">
        <v>2101.0</v>
      </c>
      <c r="I365" s="55"/>
      <c r="J365" s="55" t="s">
        <v>68</v>
      </c>
      <c r="K365" s="53" t="s">
        <v>160</v>
      </c>
      <c r="L365" s="53"/>
      <c r="M365" s="53">
        <v>8.0</v>
      </c>
      <c r="N365" s="53" t="s">
        <v>52</v>
      </c>
      <c r="O365" s="25">
        <v>1000.9325</v>
      </c>
      <c r="P365" s="25">
        <f>'LISTA DOS ITENS'!$O365*'LISTA DOS ITENS'!$M365</f>
        <v>8007.46</v>
      </c>
      <c r="Q365" s="25">
        <v>1000.93</v>
      </c>
      <c r="R365" s="25">
        <f>'LISTA DOS ITENS'!$Q365*'LISTA DOS ITENS'!$M365</f>
        <v>8007.44</v>
      </c>
      <c r="S365" s="56">
        <f>IF('LISTA DOS ITENS'!$P365&gt;'LISTA DOS ITENS'!$R365,'LISTA DOS ITENS'!$P365,'LISTA DOS ITENS'!$R365)</f>
        <v>8007.46</v>
      </c>
      <c r="T365" s="25">
        <v>408.37944</v>
      </c>
      <c r="U365" s="25">
        <f>'LISTA DOS ITENS'!$T365*'LISTA DOS ITENS'!$M365</f>
        <v>3267.03552</v>
      </c>
      <c r="V365" s="56">
        <f t="array" ref="V365">INDEX('RESUMO - LOTES E VMA'!$F$3:$F$181,MATCH('LISTA DOS ITENS'!$D365,'RESUMO - LOTES E VMA'!$A$3:$A$181,0))</f>
        <v>17794.25088</v>
      </c>
      <c r="W365" s="57">
        <f>'LISTA DOS ITENS'!$U365/'LISTA DOS ITENS'!$V365</f>
        <v>0.1836006215</v>
      </c>
      <c r="X365" s="53" t="s">
        <v>53</v>
      </c>
      <c r="Y365" s="53" t="s">
        <v>290</v>
      </c>
      <c r="Z365" s="58" t="str">
        <f>'LISTA DOS ITENS'!$F365&amp;"-"&amp;'LISTA DOS ITENS'!$H365&amp;"-"&amp;'LISTA DOS ITENS'!$J365&amp;"-"&amp;'LISTA DOS ITENS'!$K365&amp;"-"&amp;'LISTA DOS ITENS'!$I365</f>
        <v>11207954-2101-0003-CONS/IMP-</v>
      </c>
      <c r="AA365" s="59" t="str">
        <f t="array" ref="AA365">INDEX('RESUMO - LOTES E VMA'!$M$3:$M$181,MATCH('LISTA DOS ITENS'!$D365,'RESUMO - LOTES E VMA'!$A$3:$A$181,0))</f>
        <v>Para Leilão</v>
      </c>
      <c r="AB365" s="60">
        <f t="array" ref="AB365">INDEX('RESUMO - LOTES E VMA'!$J$3:$J$181,MATCH('LISTA DOS ITENS'!$D365,'RESUMO - LOTES E VMA'!$A$3:$A$181,0))</f>
        <v>0.4079985968</v>
      </c>
      <c r="AC365" s="29" t="str">
        <f t="array" ref="AC365">INDEX('RESUMO - LOTES E VMA'!$L$3:$L$181,MATCH('LISTA DOS ITENS'!$D365,'RESUMO - LOTES E VMA'!$A$3:$A$181,0))</f>
        <v>5% do Valor de Comparação do VMA</v>
      </c>
      <c r="AD365" s="53" t="str">
        <f>VLOOKUP(Tabela1[[#This Row],[Índice]],[1]Planilha1!$A:$A,1,0)</f>
        <v>#ERROR!</v>
      </c>
    </row>
    <row r="366" ht="15.75" customHeight="1">
      <c r="A366" s="52">
        <v>244039.0</v>
      </c>
      <c r="B366" s="53" t="s">
        <v>70</v>
      </c>
      <c r="C366" s="53" t="s">
        <v>71</v>
      </c>
      <c r="D366" s="22">
        <v>206446.0</v>
      </c>
      <c r="E366" s="53" t="s">
        <v>63</v>
      </c>
      <c r="F366" s="54">
        <v>1.1207954E7</v>
      </c>
      <c r="G366" s="53" t="s">
        <v>390</v>
      </c>
      <c r="H366" s="55">
        <v>2101.0</v>
      </c>
      <c r="I366" s="55"/>
      <c r="J366" s="55" t="s">
        <v>69</v>
      </c>
      <c r="K366" s="53" t="s">
        <v>160</v>
      </c>
      <c r="L366" s="53"/>
      <c r="M366" s="53">
        <v>10.0</v>
      </c>
      <c r="N366" s="53" t="s">
        <v>52</v>
      </c>
      <c r="O366" s="25">
        <v>1000.933</v>
      </c>
      <c r="P366" s="25">
        <f>'LISTA DOS ITENS'!$O366*'LISTA DOS ITENS'!$M366</f>
        <v>10009.33</v>
      </c>
      <c r="Q366" s="25">
        <v>1000.93</v>
      </c>
      <c r="R366" s="25">
        <f>'LISTA DOS ITENS'!$Q366*'LISTA DOS ITENS'!$M366</f>
        <v>10009.3</v>
      </c>
      <c r="S366" s="56">
        <f>IF('LISTA DOS ITENS'!$P366&gt;'LISTA DOS ITENS'!$R366,'LISTA DOS ITENS'!$P366,'LISTA DOS ITENS'!$R366)</f>
        <v>10009.33</v>
      </c>
      <c r="T366" s="25">
        <v>408.37944</v>
      </c>
      <c r="U366" s="25">
        <f>'LISTA DOS ITENS'!$T366*'LISTA DOS ITENS'!$M366</f>
        <v>4083.7944</v>
      </c>
      <c r="V366" s="56">
        <f t="array" ref="V366">INDEX('RESUMO - LOTES E VMA'!$F$3:$F$181,MATCH('LISTA DOS ITENS'!$D366,'RESUMO - LOTES E VMA'!$A$3:$A$181,0))</f>
        <v>17794.25088</v>
      </c>
      <c r="W366" s="57">
        <f>'LISTA DOS ITENS'!$U366/'LISTA DOS ITENS'!$V366</f>
        <v>0.2295007768</v>
      </c>
      <c r="X366" s="53" t="s">
        <v>53</v>
      </c>
      <c r="Y366" s="53" t="s">
        <v>290</v>
      </c>
      <c r="Z366" s="58" t="str">
        <f>'LISTA DOS ITENS'!$F366&amp;"-"&amp;'LISTA DOS ITENS'!$H366&amp;"-"&amp;'LISTA DOS ITENS'!$J366&amp;"-"&amp;'LISTA DOS ITENS'!$K366&amp;"-"&amp;'LISTA DOS ITENS'!$I366</f>
        <v>11207954-2101-0903-CONS/IMP-</v>
      </c>
      <c r="AA366" s="59" t="str">
        <f t="array" ref="AA366">INDEX('RESUMO - LOTES E VMA'!$M$3:$M$181,MATCH('LISTA DOS ITENS'!$D366,'RESUMO - LOTES E VMA'!$A$3:$A$181,0))</f>
        <v>Para Leilão</v>
      </c>
      <c r="AB366" s="60">
        <f t="array" ref="AB366">INDEX('RESUMO - LOTES E VMA'!$J$3:$J$181,MATCH('LISTA DOS ITENS'!$D366,'RESUMO - LOTES E VMA'!$A$3:$A$181,0))</f>
        <v>0.4079985968</v>
      </c>
      <c r="AC366" s="29" t="str">
        <f t="array" ref="AC366">INDEX('RESUMO - LOTES E VMA'!$L$3:$L$181,MATCH('LISTA DOS ITENS'!$D366,'RESUMO - LOTES E VMA'!$A$3:$A$181,0))</f>
        <v>5% do Valor de Comparação do VMA</v>
      </c>
      <c r="AD366" s="53" t="str">
        <f>VLOOKUP(Tabela1[[#This Row],[Índice]],[1]Planilha1!$A:$A,1,0)</f>
        <v>#ERROR!</v>
      </c>
    </row>
    <row r="367" ht="15.75" customHeight="1">
      <c r="A367" s="52">
        <v>244040.0</v>
      </c>
      <c r="B367" s="53" t="s">
        <v>70</v>
      </c>
      <c r="C367" s="53" t="s">
        <v>71</v>
      </c>
      <c r="D367" s="22">
        <v>206446.0</v>
      </c>
      <c r="E367" s="53" t="s">
        <v>63</v>
      </c>
      <c r="F367" s="54">
        <v>1.1078513E7</v>
      </c>
      <c r="G367" s="53" t="s">
        <v>391</v>
      </c>
      <c r="H367" s="55">
        <v>2101.0</v>
      </c>
      <c r="I367" s="55"/>
      <c r="J367" s="55" t="s">
        <v>79</v>
      </c>
      <c r="K367" s="53" t="s">
        <v>73</v>
      </c>
      <c r="L367" s="53"/>
      <c r="M367" s="53">
        <v>25.0</v>
      </c>
      <c r="N367" s="53" t="s">
        <v>52</v>
      </c>
      <c r="O367" s="25">
        <v>659.8452000000001</v>
      </c>
      <c r="P367" s="25">
        <f>'LISTA DOS ITENS'!$O367*'LISTA DOS ITENS'!$M367</f>
        <v>16496.13</v>
      </c>
      <c r="Q367" s="25">
        <v>659.85</v>
      </c>
      <c r="R367" s="25">
        <f>'LISTA DOS ITENS'!$Q367*'LISTA DOS ITENS'!$M367</f>
        <v>16496.25</v>
      </c>
      <c r="S367" s="56">
        <f>IF('LISTA DOS ITENS'!$P367&gt;'LISTA DOS ITENS'!$R367,'LISTA DOS ITENS'!$P367,'LISTA DOS ITENS'!$R367)</f>
        <v>16496.25</v>
      </c>
      <c r="T367" s="25">
        <v>269.21880000000004</v>
      </c>
      <c r="U367" s="25">
        <f>'LISTA DOS ITENS'!$T367*'LISTA DOS ITENS'!$M367</f>
        <v>6730.47</v>
      </c>
      <c r="V367" s="56">
        <f t="array" ref="V367">INDEX('RESUMO - LOTES E VMA'!$F$3:$F$181,MATCH('LISTA DOS ITENS'!$D367,'RESUMO - LOTES E VMA'!$A$3:$A$181,0))</f>
        <v>17794.25088</v>
      </c>
      <c r="W367" s="57">
        <f>'LISTA DOS ITENS'!$U367/'LISTA DOS ITENS'!$V367</f>
        <v>0.3782384572</v>
      </c>
      <c r="X367" s="53" t="s">
        <v>53</v>
      </c>
      <c r="Y367" s="53" t="s">
        <v>290</v>
      </c>
      <c r="Z367" s="58" t="str">
        <f>'LISTA DOS ITENS'!$F367&amp;"-"&amp;'LISTA DOS ITENS'!$H367&amp;"-"&amp;'LISTA DOS ITENS'!$J367&amp;"-"&amp;'LISTA DOS ITENS'!$K367&amp;"-"&amp;'LISTA DOS ITENS'!$I367</f>
        <v>11078513-2101-A003-CONS/NAC-</v>
      </c>
      <c r="AA367" s="59" t="str">
        <f t="array" ref="AA367">INDEX('RESUMO - LOTES E VMA'!$M$3:$M$181,MATCH('LISTA DOS ITENS'!$D367,'RESUMO - LOTES E VMA'!$A$3:$A$181,0))</f>
        <v>Para Leilão</v>
      </c>
      <c r="AB367" s="60">
        <f t="array" ref="AB367">INDEX('RESUMO - LOTES E VMA'!$J$3:$J$181,MATCH('LISTA DOS ITENS'!$D367,'RESUMO - LOTES E VMA'!$A$3:$A$181,0))</f>
        <v>0.4079985968</v>
      </c>
      <c r="AC367" s="29" t="str">
        <f t="array" ref="AC367">INDEX('RESUMO - LOTES E VMA'!$L$3:$L$181,MATCH('LISTA DOS ITENS'!$D367,'RESUMO - LOTES E VMA'!$A$3:$A$181,0))</f>
        <v>5% do Valor de Comparação do VMA</v>
      </c>
      <c r="AD367" s="53" t="str">
        <f>VLOOKUP(Tabela1[[#This Row],[Índice]],[1]Planilha1!$A:$A,1,0)</f>
        <v>#ERROR!</v>
      </c>
    </row>
    <row r="368" ht="15.75" customHeight="1">
      <c r="A368" s="52">
        <v>244041.0</v>
      </c>
      <c r="B368" s="53" t="s">
        <v>70</v>
      </c>
      <c r="C368" s="53" t="s">
        <v>71</v>
      </c>
      <c r="D368" s="22">
        <v>206446.0</v>
      </c>
      <c r="E368" s="53" t="s">
        <v>63</v>
      </c>
      <c r="F368" s="54">
        <v>1.1207954E7</v>
      </c>
      <c r="G368" s="53" t="s">
        <v>390</v>
      </c>
      <c r="H368" s="55">
        <v>2101.0</v>
      </c>
      <c r="I368" s="55"/>
      <c r="J368" s="55" t="s">
        <v>79</v>
      </c>
      <c r="K368" s="53" t="s">
        <v>160</v>
      </c>
      <c r="L368" s="53"/>
      <c r="M368" s="53">
        <v>5.0</v>
      </c>
      <c r="N368" s="53" t="s">
        <v>52</v>
      </c>
      <c r="O368" s="25">
        <v>1000.932</v>
      </c>
      <c r="P368" s="25">
        <f>'LISTA DOS ITENS'!$O368*'LISTA DOS ITENS'!$M368</f>
        <v>5004.66</v>
      </c>
      <c r="Q368" s="25">
        <v>1000.93</v>
      </c>
      <c r="R368" s="25">
        <f>'LISTA DOS ITENS'!$Q368*'LISTA DOS ITENS'!$M368</f>
        <v>5004.65</v>
      </c>
      <c r="S368" s="56">
        <f>IF('LISTA DOS ITENS'!$P368&gt;'LISTA DOS ITENS'!$R368,'LISTA DOS ITENS'!$P368,'LISTA DOS ITENS'!$R368)</f>
        <v>5004.66</v>
      </c>
      <c r="T368" s="25">
        <v>408.37944</v>
      </c>
      <c r="U368" s="25">
        <f>'LISTA DOS ITENS'!$T368*'LISTA DOS ITENS'!$M368</f>
        <v>2041.8972</v>
      </c>
      <c r="V368" s="56">
        <f t="array" ref="V368">INDEX('RESUMO - LOTES E VMA'!$F$3:$F$181,MATCH('LISTA DOS ITENS'!$D368,'RESUMO - LOTES E VMA'!$A$3:$A$181,0))</f>
        <v>17794.25088</v>
      </c>
      <c r="W368" s="57">
        <f>'LISTA DOS ITENS'!$U368/'LISTA DOS ITENS'!$V368</f>
        <v>0.1147503884</v>
      </c>
      <c r="X368" s="53" t="s">
        <v>53</v>
      </c>
      <c r="Y368" s="53" t="s">
        <v>290</v>
      </c>
      <c r="Z368" s="58" t="str">
        <f>'LISTA DOS ITENS'!$F368&amp;"-"&amp;'LISTA DOS ITENS'!$H368&amp;"-"&amp;'LISTA DOS ITENS'!$J368&amp;"-"&amp;'LISTA DOS ITENS'!$K368&amp;"-"&amp;'LISTA DOS ITENS'!$I368</f>
        <v>11207954-2101-A003-CONS/IMP-</v>
      </c>
      <c r="AA368" s="59" t="str">
        <f t="array" ref="AA368">INDEX('RESUMO - LOTES E VMA'!$M$3:$M$181,MATCH('LISTA DOS ITENS'!$D368,'RESUMO - LOTES E VMA'!$A$3:$A$181,0))</f>
        <v>Para Leilão</v>
      </c>
      <c r="AB368" s="60">
        <f t="array" ref="AB368">INDEX('RESUMO - LOTES E VMA'!$J$3:$J$181,MATCH('LISTA DOS ITENS'!$D368,'RESUMO - LOTES E VMA'!$A$3:$A$181,0))</f>
        <v>0.4079985968</v>
      </c>
      <c r="AC368" s="29" t="str">
        <f t="array" ref="AC368">INDEX('RESUMO - LOTES E VMA'!$L$3:$L$181,MATCH('LISTA DOS ITENS'!$D368,'RESUMO - LOTES E VMA'!$A$3:$A$181,0))</f>
        <v>5% do Valor de Comparação do VMA</v>
      </c>
      <c r="AD368" s="53" t="str">
        <f>VLOOKUP(Tabela1[[#This Row],[Índice]],[1]Planilha1!$A:$A,1,0)</f>
        <v>#ERROR!</v>
      </c>
    </row>
    <row r="369" ht="15.75" customHeight="1">
      <c r="A369" s="52">
        <v>244042.0</v>
      </c>
      <c r="B369" s="53" t="s">
        <v>70</v>
      </c>
      <c r="C369" s="53" t="s">
        <v>71</v>
      </c>
      <c r="D369" s="22">
        <v>206446.0</v>
      </c>
      <c r="E369" s="53" t="s">
        <v>63</v>
      </c>
      <c r="F369" s="54">
        <v>1.1359596E7</v>
      </c>
      <c r="G369" s="53" t="s">
        <v>392</v>
      </c>
      <c r="H369" s="55">
        <v>2101.0</v>
      </c>
      <c r="I369" s="55"/>
      <c r="J369" s="55" t="s">
        <v>79</v>
      </c>
      <c r="K369" s="53" t="s">
        <v>179</v>
      </c>
      <c r="L369" s="53"/>
      <c r="M369" s="53">
        <v>25.0</v>
      </c>
      <c r="N369" s="53" t="s">
        <v>52</v>
      </c>
      <c r="O369" s="25">
        <v>50.5036</v>
      </c>
      <c r="P369" s="25">
        <f>'LISTA DOS ITENS'!$O369*'LISTA DOS ITENS'!$M369</f>
        <v>1262.59</v>
      </c>
      <c r="Q369" s="25">
        <v>50.5</v>
      </c>
      <c r="R369" s="25">
        <f>'LISTA DOS ITENS'!$Q369*'LISTA DOS ITENS'!$M369</f>
        <v>1262.5</v>
      </c>
      <c r="S369" s="56">
        <f>IF('LISTA DOS ITENS'!$P369&gt;'LISTA DOS ITENS'!$R369,'LISTA DOS ITENS'!$P369,'LISTA DOS ITENS'!$R369)</f>
        <v>1262.59</v>
      </c>
      <c r="T369" s="25">
        <v>20.604000000000003</v>
      </c>
      <c r="U369" s="25">
        <f>'LISTA DOS ITENS'!$T369*'LISTA DOS ITENS'!$M369</f>
        <v>515.1</v>
      </c>
      <c r="V369" s="56">
        <f t="array" ref="V369">INDEX('RESUMO - LOTES E VMA'!$F$3:$F$181,MATCH('LISTA DOS ITENS'!$D369,'RESUMO - LOTES E VMA'!$A$3:$A$181,0))</f>
        <v>17794.25088</v>
      </c>
      <c r="W369" s="57">
        <f>'LISTA DOS ITENS'!$U369/'LISTA DOS ITENS'!$V369</f>
        <v>0.02894755185</v>
      </c>
      <c r="X369" s="53" t="s">
        <v>53</v>
      </c>
      <c r="Y369" s="53" t="s">
        <v>290</v>
      </c>
      <c r="Z369" s="58" t="str">
        <f>'LISTA DOS ITENS'!$F369&amp;"-"&amp;'LISTA DOS ITENS'!$H369&amp;"-"&amp;'LISTA DOS ITENS'!$J369&amp;"-"&amp;'LISTA DOS ITENS'!$K369&amp;"-"&amp;'LISTA DOS ITENS'!$I369</f>
        <v>11359596-2101-A003-IMOB/IMP-</v>
      </c>
      <c r="AA369" s="59" t="str">
        <f t="array" ref="AA369">INDEX('RESUMO - LOTES E VMA'!$M$3:$M$181,MATCH('LISTA DOS ITENS'!$D369,'RESUMO - LOTES E VMA'!$A$3:$A$181,0))</f>
        <v>Para Leilão</v>
      </c>
      <c r="AB369" s="60">
        <f t="array" ref="AB369">INDEX('RESUMO - LOTES E VMA'!$J$3:$J$181,MATCH('LISTA DOS ITENS'!$D369,'RESUMO - LOTES E VMA'!$A$3:$A$181,0))</f>
        <v>0.4079985968</v>
      </c>
      <c r="AC369" s="29" t="str">
        <f t="array" ref="AC369">INDEX('RESUMO - LOTES E VMA'!$L$3:$L$181,MATCH('LISTA DOS ITENS'!$D369,'RESUMO - LOTES E VMA'!$A$3:$A$181,0))</f>
        <v>5% do Valor de Comparação do VMA</v>
      </c>
      <c r="AD369" s="53" t="str">
        <f>VLOOKUP(Tabela1[[#This Row],[Índice]],[1]Planilha1!$A:$A,1,0)</f>
        <v>#ERROR!</v>
      </c>
    </row>
    <row r="370" ht="15.75" customHeight="1">
      <c r="A370" s="52">
        <v>244043.0</v>
      </c>
      <c r="B370" s="53" t="s">
        <v>70</v>
      </c>
      <c r="C370" s="53" t="s">
        <v>71</v>
      </c>
      <c r="D370" s="22">
        <v>206446.0</v>
      </c>
      <c r="E370" s="53" t="s">
        <v>63</v>
      </c>
      <c r="F370" s="54">
        <v>1.1168068E7</v>
      </c>
      <c r="G370" s="53" t="s">
        <v>393</v>
      </c>
      <c r="H370" s="55">
        <v>2101.0</v>
      </c>
      <c r="I370" s="55"/>
      <c r="J370" s="55" t="s">
        <v>77</v>
      </c>
      <c r="K370" s="53" t="s">
        <v>80</v>
      </c>
      <c r="L370" s="53"/>
      <c r="M370" s="53">
        <v>1.0</v>
      </c>
      <c r="N370" s="53" t="s">
        <v>52</v>
      </c>
      <c r="O370" s="25">
        <v>1416.61</v>
      </c>
      <c r="P370" s="25">
        <f>'LISTA DOS ITENS'!$O370*'LISTA DOS ITENS'!$M370</f>
        <v>1416.61</v>
      </c>
      <c r="Q370" s="25">
        <v>1416.61</v>
      </c>
      <c r="R370" s="25">
        <f>'LISTA DOS ITENS'!$Q370*'LISTA DOS ITENS'!$M370</f>
        <v>1416.61</v>
      </c>
      <c r="S370" s="56">
        <f>IF('LISTA DOS ITENS'!$P370&gt;'LISTA DOS ITENS'!$R370,'LISTA DOS ITENS'!$P370,'LISTA DOS ITENS'!$R370)</f>
        <v>1416.61</v>
      </c>
      <c r="T370" s="25">
        <v>577.97688</v>
      </c>
      <c r="U370" s="25">
        <f>'LISTA DOS ITENS'!$T370*'LISTA DOS ITENS'!$M370</f>
        <v>577.97688</v>
      </c>
      <c r="V370" s="56">
        <f t="array" ref="V370">INDEX('RESUMO - LOTES E VMA'!$F$3:$F$181,MATCH('LISTA DOS ITENS'!$D370,'RESUMO - LOTES E VMA'!$A$3:$A$181,0))</f>
        <v>17794.25088</v>
      </c>
      <c r="W370" s="57">
        <f>'LISTA DOS ITENS'!$U370/'LISTA DOS ITENS'!$V370</f>
        <v>0.03248110212</v>
      </c>
      <c r="X370" s="53" t="s">
        <v>53</v>
      </c>
      <c r="Y370" s="53" t="s">
        <v>290</v>
      </c>
      <c r="Z370" s="58" t="str">
        <f>'LISTA DOS ITENS'!$F370&amp;"-"&amp;'LISTA DOS ITENS'!$H370&amp;"-"&amp;'LISTA DOS ITENS'!$J370&amp;"-"&amp;'LISTA DOS ITENS'!$K370&amp;"-"&amp;'LISTA DOS ITENS'!$I370</f>
        <v>11168068-2101-A903-IMOB/NAC-</v>
      </c>
      <c r="AA370" s="59" t="str">
        <f t="array" ref="AA370">INDEX('RESUMO - LOTES E VMA'!$M$3:$M$181,MATCH('LISTA DOS ITENS'!$D370,'RESUMO - LOTES E VMA'!$A$3:$A$181,0))</f>
        <v>Para Leilão</v>
      </c>
      <c r="AB370" s="60">
        <f t="array" ref="AB370">INDEX('RESUMO - LOTES E VMA'!$J$3:$J$181,MATCH('LISTA DOS ITENS'!$D370,'RESUMO - LOTES E VMA'!$A$3:$A$181,0))</f>
        <v>0.4079985968</v>
      </c>
      <c r="AC370" s="29" t="str">
        <f t="array" ref="AC370">INDEX('RESUMO - LOTES E VMA'!$L$3:$L$181,MATCH('LISTA DOS ITENS'!$D370,'RESUMO - LOTES E VMA'!$A$3:$A$181,0))</f>
        <v>5% do Valor de Comparação do VMA</v>
      </c>
      <c r="AD370" s="53" t="str">
        <f>VLOOKUP(Tabela1[[#This Row],[Índice]],[1]Planilha1!$A:$A,1,0)</f>
        <v>#ERROR!</v>
      </c>
    </row>
    <row r="371" ht="15.75" customHeight="1">
      <c r="A371" s="52">
        <v>244044.0</v>
      </c>
      <c r="B371" s="53" t="s">
        <v>70</v>
      </c>
      <c r="C371" s="53" t="s">
        <v>71</v>
      </c>
      <c r="D371" s="22">
        <v>206446.0</v>
      </c>
      <c r="E371" s="53" t="s">
        <v>63</v>
      </c>
      <c r="F371" s="54">
        <v>1.1168068E7</v>
      </c>
      <c r="G371" s="53" t="s">
        <v>393</v>
      </c>
      <c r="H371" s="55">
        <v>2201.0</v>
      </c>
      <c r="I371" s="55"/>
      <c r="J371" s="55" t="s">
        <v>77</v>
      </c>
      <c r="K371" s="53" t="s">
        <v>80</v>
      </c>
      <c r="L371" s="53"/>
      <c r="M371" s="53">
        <v>1.0</v>
      </c>
      <c r="N371" s="53" t="s">
        <v>52</v>
      </c>
      <c r="O371" s="25">
        <v>1416.6</v>
      </c>
      <c r="P371" s="25">
        <f>'LISTA DOS ITENS'!$O371*'LISTA DOS ITENS'!$M371</f>
        <v>1416.6</v>
      </c>
      <c r="Q371" s="25">
        <v>1416.61</v>
      </c>
      <c r="R371" s="25">
        <f>'LISTA DOS ITENS'!$Q371*'LISTA DOS ITENS'!$M371</f>
        <v>1416.61</v>
      </c>
      <c r="S371" s="56">
        <f>IF('LISTA DOS ITENS'!$P371&gt;'LISTA DOS ITENS'!$R371,'LISTA DOS ITENS'!$P371,'LISTA DOS ITENS'!$R371)</f>
        <v>1416.61</v>
      </c>
      <c r="T371" s="25">
        <v>577.97688</v>
      </c>
      <c r="U371" s="25">
        <f>'LISTA DOS ITENS'!$T371*'LISTA DOS ITENS'!$M371</f>
        <v>577.97688</v>
      </c>
      <c r="V371" s="56">
        <f t="array" ref="V371">INDEX('RESUMO - LOTES E VMA'!$F$3:$F$181,MATCH('LISTA DOS ITENS'!$D371,'RESUMO - LOTES E VMA'!$A$3:$A$181,0))</f>
        <v>17794.25088</v>
      </c>
      <c r="W371" s="57">
        <f>'LISTA DOS ITENS'!$U371/'LISTA DOS ITENS'!$V371</f>
        <v>0.03248110212</v>
      </c>
      <c r="X371" s="53" t="s">
        <v>53</v>
      </c>
      <c r="Y371" s="53" t="s">
        <v>290</v>
      </c>
      <c r="Z371" s="58" t="str">
        <f>'LISTA DOS ITENS'!$F371&amp;"-"&amp;'LISTA DOS ITENS'!$H371&amp;"-"&amp;'LISTA DOS ITENS'!$J371&amp;"-"&amp;'LISTA DOS ITENS'!$K371&amp;"-"&amp;'LISTA DOS ITENS'!$I371</f>
        <v>11168068-2201-A903-IMOB/NAC-</v>
      </c>
      <c r="AA371" s="59" t="str">
        <f t="array" ref="AA371">INDEX('RESUMO - LOTES E VMA'!$M$3:$M$181,MATCH('LISTA DOS ITENS'!$D371,'RESUMO - LOTES E VMA'!$A$3:$A$181,0))</f>
        <v>Para Leilão</v>
      </c>
      <c r="AB371" s="60">
        <f t="array" ref="AB371">INDEX('RESUMO - LOTES E VMA'!$J$3:$J$181,MATCH('LISTA DOS ITENS'!$D371,'RESUMO - LOTES E VMA'!$A$3:$A$181,0))</f>
        <v>0.4079985968</v>
      </c>
      <c r="AC371" s="29" t="str">
        <f t="array" ref="AC371">INDEX('RESUMO - LOTES E VMA'!$L$3:$L$181,MATCH('LISTA DOS ITENS'!$D371,'RESUMO - LOTES E VMA'!$A$3:$A$181,0))</f>
        <v>5% do Valor de Comparação do VMA</v>
      </c>
      <c r="AD371" s="53" t="str">
        <f>VLOOKUP(Tabela1[[#This Row],[Índice]],[1]Planilha1!$A:$A,1,0)</f>
        <v>#ERROR!</v>
      </c>
    </row>
    <row r="372" ht="15.75" customHeight="1">
      <c r="A372" s="52">
        <v>244066.0</v>
      </c>
      <c r="B372" s="53" t="s">
        <v>70</v>
      </c>
      <c r="C372" s="53" t="s">
        <v>71</v>
      </c>
      <c r="D372" s="22">
        <v>206457.0</v>
      </c>
      <c r="E372" s="53" t="s">
        <v>98</v>
      </c>
      <c r="F372" s="54">
        <v>1.0838698E7</v>
      </c>
      <c r="G372" s="53" t="s">
        <v>394</v>
      </c>
      <c r="H372" s="55">
        <v>2101.0</v>
      </c>
      <c r="I372" s="55"/>
      <c r="J372" s="55" t="s">
        <v>100</v>
      </c>
      <c r="K372" s="53" t="s">
        <v>73</v>
      </c>
      <c r="L372" s="53"/>
      <c r="M372" s="53">
        <v>2.0</v>
      </c>
      <c r="N372" s="53" t="s">
        <v>52</v>
      </c>
      <c r="O372" s="25">
        <v>8159.94</v>
      </c>
      <c r="P372" s="25">
        <f>'LISTA DOS ITENS'!$O372*'LISTA DOS ITENS'!$M372</f>
        <v>16319.88</v>
      </c>
      <c r="Q372" s="25">
        <v>7358.64</v>
      </c>
      <c r="R372" s="25">
        <f>'LISTA DOS ITENS'!$Q372*'LISTA DOS ITENS'!$M372</f>
        <v>14717.28</v>
      </c>
      <c r="S372" s="56">
        <f>IF('LISTA DOS ITENS'!$P372&gt;'LISTA DOS ITENS'!$R372,'LISTA DOS ITENS'!$P372,'LISTA DOS ITENS'!$R372)</f>
        <v>16319.88</v>
      </c>
      <c r="T372" s="25">
        <v>399.3110736434465</v>
      </c>
      <c r="U372" s="25">
        <f>'LISTA DOS ITENS'!$T372*'LISTA DOS ITENS'!$M372</f>
        <v>798.6221473</v>
      </c>
      <c r="V372" s="56">
        <f t="array" ref="V372">INDEX('RESUMO - LOTES E VMA'!$F$3:$F$181,MATCH('LISTA DOS ITENS'!$D372,'RESUMO - LOTES E VMA'!$A$3:$A$181,0))</f>
        <v>62767.1304</v>
      </c>
      <c r="W372" s="57">
        <f>'LISTA DOS ITENS'!$U372/'LISTA DOS ITENS'!$V372</f>
        <v>0.01272357271</v>
      </c>
      <c r="X372" s="53" t="s">
        <v>53</v>
      </c>
      <c r="Y372" s="53" t="s">
        <v>290</v>
      </c>
      <c r="Z372" s="58" t="str">
        <f>'LISTA DOS ITENS'!$F372&amp;"-"&amp;'LISTA DOS ITENS'!$H372&amp;"-"&amp;'LISTA DOS ITENS'!$J372&amp;"-"&amp;'LISTA DOS ITENS'!$K372&amp;"-"&amp;'LISTA DOS ITENS'!$I372</f>
        <v>10838698-2101-0018-CONS/NAC-</v>
      </c>
      <c r="AA372" s="59" t="str">
        <f t="array" ref="AA372">INDEX('RESUMO - LOTES E VMA'!$M$3:$M$181,MATCH('LISTA DOS ITENS'!$D372,'RESUMO - LOTES E VMA'!$A$3:$A$181,0))</f>
        <v>Para Leilão</v>
      </c>
      <c r="AB372" s="60">
        <f t="array" ref="AB372">INDEX('RESUMO - LOTES E VMA'!$J$3:$J$181,MATCH('LISTA DOS ITENS'!$D372,'RESUMO - LOTES E VMA'!$A$3:$A$181,0))</f>
        <v>0.05541070786</v>
      </c>
      <c r="AC372" s="29" t="str">
        <f t="array" ref="AC372">INDEX('RESUMO - LOTES E VMA'!$L$3:$L$181,MATCH('LISTA DOS ITENS'!$D372,'RESUMO - LOTES E VMA'!$A$3:$A$181,0))</f>
        <v>1% do Valor de Comparação do VMA</v>
      </c>
      <c r="AD372" s="53" t="str">
        <f>VLOOKUP(Tabela1[[#This Row],[Índice]],[1]Planilha1!$A:$A,1,0)</f>
        <v>#ERROR!</v>
      </c>
    </row>
    <row r="373" ht="15.75" customHeight="1">
      <c r="A373" s="52">
        <v>244067.0</v>
      </c>
      <c r="B373" s="53" t="s">
        <v>70</v>
      </c>
      <c r="C373" s="53" t="s">
        <v>71</v>
      </c>
      <c r="D373" s="22">
        <v>206457.0</v>
      </c>
      <c r="E373" s="53" t="s">
        <v>98</v>
      </c>
      <c r="F373" s="54">
        <v>1.0850145E7</v>
      </c>
      <c r="G373" s="53" t="s">
        <v>395</v>
      </c>
      <c r="H373" s="55">
        <v>2101.0</v>
      </c>
      <c r="I373" s="55"/>
      <c r="J373" s="55" t="s">
        <v>100</v>
      </c>
      <c r="K373" s="53" t="s">
        <v>73</v>
      </c>
      <c r="L373" s="53"/>
      <c r="M373" s="53">
        <v>2.0</v>
      </c>
      <c r="N373" s="53" t="s">
        <v>52</v>
      </c>
      <c r="O373" s="25">
        <v>12862.47</v>
      </c>
      <c r="P373" s="25">
        <f>'LISTA DOS ITENS'!$O373*'LISTA DOS ITENS'!$M373</f>
        <v>25724.94</v>
      </c>
      <c r="Q373" s="25">
        <v>12363.0</v>
      </c>
      <c r="R373" s="25">
        <f>'LISTA DOS ITENS'!$Q373*'LISTA DOS ITENS'!$M373</f>
        <v>24726</v>
      </c>
      <c r="S373" s="56">
        <f>IF('LISTA DOS ITENS'!$P373&gt;'LISTA DOS ITENS'!$R373,'LISTA DOS ITENS'!$P373,'LISTA DOS ITENS'!$R373)</f>
        <v>25724.94</v>
      </c>
      <c r="T373" s="25">
        <v>670.8689110289304</v>
      </c>
      <c r="U373" s="25">
        <f>'LISTA DOS ITENS'!$T373*'LISTA DOS ITENS'!$M373</f>
        <v>1341.737822</v>
      </c>
      <c r="V373" s="56">
        <f t="array" ref="V373">INDEX('RESUMO - LOTES E VMA'!$F$3:$F$181,MATCH('LISTA DOS ITENS'!$D373,'RESUMO - LOTES E VMA'!$A$3:$A$181,0))</f>
        <v>62767.1304</v>
      </c>
      <c r="W373" s="57">
        <f>'LISTA DOS ITENS'!$U373/'LISTA DOS ITENS'!$V373</f>
        <v>0.0213764404</v>
      </c>
      <c r="X373" s="53" t="s">
        <v>53</v>
      </c>
      <c r="Y373" s="53" t="s">
        <v>290</v>
      </c>
      <c r="Z373" s="58" t="str">
        <f>'LISTA DOS ITENS'!$F373&amp;"-"&amp;'LISTA DOS ITENS'!$H373&amp;"-"&amp;'LISTA DOS ITENS'!$J373&amp;"-"&amp;'LISTA DOS ITENS'!$K373&amp;"-"&amp;'LISTA DOS ITENS'!$I373</f>
        <v>10850145-2101-0018-CONS/NAC-</v>
      </c>
      <c r="AA373" s="59" t="str">
        <f t="array" ref="AA373">INDEX('RESUMO - LOTES E VMA'!$M$3:$M$181,MATCH('LISTA DOS ITENS'!$D373,'RESUMO - LOTES E VMA'!$A$3:$A$181,0))</f>
        <v>Para Leilão</v>
      </c>
      <c r="AB373" s="60">
        <f t="array" ref="AB373">INDEX('RESUMO - LOTES E VMA'!$J$3:$J$181,MATCH('LISTA DOS ITENS'!$D373,'RESUMO - LOTES E VMA'!$A$3:$A$181,0))</f>
        <v>0.05541070786</v>
      </c>
      <c r="AC373" s="29" t="str">
        <f t="array" ref="AC373">INDEX('RESUMO - LOTES E VMA'!$L$3:$L$181,MATCH('LISTA DOS ITENS'!$D373,'RESUMO - LOTES E VMA'!$A$3:$A$181,0))</f>
        <v>1% do Valor de Comparação do VMA</v>
      </c>
      <c r="AD373" s="53" t="str">
        <f>VLOOKUP(Tabela1[[#This Row],[Índice]],[1]Planilha1!$A:$A,1,0)</f>
        <v>#ERROR!</v>
      </c>
    </row>
    <row r="374" ht="15.75" customHeight="1">
      <c r="A374" s="52">
        <v>244068.0</v>
      </c>
      <c r="B374" s="53" t="s">
        <v>70</v>
      </c>
      <c r="C374" s="53" t="s">
        <v>71</v>
      </c>
      <c r="D374" s="22">
        <v>206457.0</v>
      </c>
      <c r="E374" s="53" t="s">
        <v>98</v>
      </c>
      <c r="F374" s="54">
        <v>1.1421299E7</v>
      </c>
      <c r="G374" s="53" t="s">
        <v>396</v>
      </c>
      <c r="H374" s="55">
        <v>2101.0</v>
      </c>
      <c r="I374" s="55"/>
      <c r="J374" s="55" t="s">
        <v>100</v>
      </c>
      <c r="K374" s="53" t="s">
        <v>73</v>
      </c>
      <c r="L374" s="53"/>
      <c r="M374" s="53">
        <v>1.0</v>
      </c>
      <c r="N374" s="53" t="s">
        <v>52</v>
      </c>
      <c r="O374" s="25">
        <v>25846.53</v>
      </c>
      <c r="P374" s="25">
        <f>'LISTA DOS ITENS'!$O374*'LISTA DOS ITENS'!$M374</f>
        <v>25846.53</v>
      </c>
      <c r="Q374" s="25">
        <v>25846.53</v>
      </c>
      <c r="R374" s="25">
        <f>'LISTA DOS ITENS'!$Q374*'LISTA DOS ITENS'!$M374</f>
        <v>25846.53</v>
      </c>
      <c r="S374" s="56">
        <f>IF('LISTA DOS ITENS'!$P374&gt;'LISTA DOS ITENS'!$R374,'LISTA DOS ITENS'!$P374,'LISTA DOS ITENS'!$R374)</f>
        <v>25846.53</v>
      </c>
      <c r="T374" s="25">
        <v>1402.5425410480127</v>
      </c>
      <c r="U374" s="25">
        <f>'LISTA DOS ITENS'!$T374*'LISTA DOS ITENS'!$M374</f>
        <v>1402.542541</v>
      </c>
      <c r="V374" s="56">
        <f t="array" ref="V374">INDEX('RESUMO - LOTES E VMA'!$F$3:$F$181,MATCH('LISTA DOS ITENS'!$D374,'RESUMO - LOTES E VMA'!$A$3:$A$181,0))</f>
        <v>62767.1304</v>
      </c>
      <c r="W374" s="57">
        <f>'LISTA DOS ITENS'!$U374/'LISTA DOS ITENS'!$V374</f>
        <v>0.02234517545</v>
      </c>
      <c r="X374" s="53" t="s">
        <v>53</v>
      </c>
      <c r="Y374" s="53" t="s">
        <v>290</v>
      </c>
      <c r="Z374" s="58" t="str">
        <f>'LISTA DOS ITENS'!$F374&amp;"-"&amp;'LISTA DOS ITENS'!$H374&amp;"-"&amp;'LISTA DOS ITENS'!$J374&amp;"-"&amp;'LISTA DOS ITENS'!$K374&amp;"-"&amp;'LISTA DOS ITENS'!$I374</f>
        <v>11421299-2101-0018-CONS/NAC-</v>
      </c>
      <c r="AA374" s="59" t="str">
        <f t="array" ref="AA374">INDEX('RESUMO - LOTES E VMA'!$M$3:$M$181,MATCH('LISTA DOS ITENS'!$D374,'RESUMO - LOTES E VMA'!$A$3:$A$181,0))</f>
        <v>Para Leilão</v>
      </c>
      <c r="AB374" s="60">
        <f t="array" ref="AB374">INDEX('RESUMO - LOTES E VMA'!$J$3:$J$181,MATCH('LISTA DOS ITENS'!$D374,'RESUMO - LOTES E VMA'!$A$3:$A$181,0))</f>
        <v>0.05541070786</v>
      </c>
      <c r="AC374" s="29" t="str">
        <f t="array" ref="AC374">INDEX('RESUMO - LOTES E VMA'!$L$3:$L$181,MATCH('LISTA DOS ITENS'!$D374,'RESUMO - LOTES E VMA'!$A$3:$A$181,0))</f>
        <v>1% do Valor de Comparação do VMA</v>
      </c>
      <c r="AD374" s="53" t="str">
        <f>VLOOKUP(Tabela1[[#This Row],[Índice]],[1]Planilha1!$A:$A,1,0)</f>
        <v>#ERROR!</v>
      </c>
    </row>
    <row r="375" ht="15.75" customHeight="1">
      <c r="A375" s="52">
        <v>244069.0</v>
      </c>
      <c r="B375" s="53" t="s">
        <v>70</v>
      </c>
      <c r="C375" s="53" t="s">
        <v>71</v>
      </c>
      <c r="D375" s="22">
        <v>206457.0</v>
      </c>
      <c r="E375" s="53" t="s">
        <v>98</v>
      </c>
      <c r="F375" s="54">
        <v>1.1455745E7</v>
      </c>
      <c r="G375" s="53" t="s">
        <v>397</v>
      </c>
      <c r="H375" s="55">
        <v>2101.0</v>
      </c>
      <c r="I375" s="55"/>
      <c r="J375" s="55" t="s">
        <v>100</v>
      </c>
      <c r="K375" s="53" t="s">
        <v>73</v>
      </c>
      <c r="L375" s="53"/>
      <c r="M375" s="53">
        <v>1.0</v>
      </c>
      <c r="N375" s="53" t="s">
        <v>52</v>
      </c>
      <c r="O375" s="25">
        <v>13178.2</v>
      </c>
      <c r="P375" s="25">
        <f>'LISTA DOS ITENS'!$O375*'LISTA DOS ITENS'!$M375</f>
        <v>13178.2</v>
      </c>
      <c r="Q375" s="25">
        <v>13178.2</v>
      </c>
      <c r="R375" s="25">
        <f>'LISTA DOS ITENS'!$Q375*'LISTA DOS ITENS'!$M375</f>
        <v>13178.2</v>
      </c>
      <c r="S375" s="56">
        <f>IF('LISTA DOS ITENS'!$P375&gt;'LISTA DOS ITENS'!$R375,'LISTA DOS ITENS'!$P375,'LISTA DOS ITENS'!$R375)</f>
        <v>13178.2</v>
      </c>
      <c r="T375" s="25">
        <v>715.1051268560585</v>
      </c>
      <c r="U375" s="25">
        <f>'LISTA DOS ITENS'!$T375*'LISTA DOS ITENS'!$M375</f>
        <v>715.1051269</v>
      </c>
      <c r="V375" s="56">
        <f t="array" ref="V375">INDEX('RESUMO - LOTES E VMA'!$F$3:$F$181,MATCH('LISTA DOS ITENS'!$D375,'RESUMO - LOTES E VMA'!$A$3:$A$181,0))</f>
        <v>62767.1304</v>
      </c>
      <c r="W375" s="57">
        <f>'LISTA DOS ITENS'!$U375/'LISTA DOS ITENS'!$V375</f>
        <v>0.01139298742</v>
      </c>
      <c r="X375" s="53" t="s">
        <v>53</v>
      </c>
      <c r="Y375" s="53" t="s">
        <v>290</v>
      </c>
      <c r="Z375" s="58" t="str">
        <f>'LISTA DOS ITENS'!$F375&amp;"-"&amp;'LISTA DOS ITENS'!$H375&amp;"-"&amp;'LISTA DOS ITENS'!$J375&amp;"-"&amp;'LISTA DOS ITENS'!$K375&amp;"-"&amp;'LISTA DOS ITENS'!$I375</f>
        <v>11455745-2101-0018-CONS/NAC-</v>
      </c>
      <c r="AA375" s="59" t="str">
        <f t="array" ref="AA375">INDEX('RESUMO - LOTES E VMA'!$M$3:$M$181,MATCH('LISTA DOS ITENS'!$D375,'RESUMO - LOTES E VMA'!$A$3:$A$181,0))</f>
        <v>Para Leilão</v>
      </c>
      <c r="AB375" s="60">
        <f t="array" ref="AB375">INDEX('RESUMO - LOTES E VMA'!$J$3:$J$181,MATCH('LISTA DOS ITENS'!$D375,'RESUMO - LOTES E VMA'!$A$3:$A$181,0))</f>
        <v>0.05541070786</v>
      </c>
      <c r="AC375" s="29" t="str">
        <f t="array" ref="AC375">INDEX('RESUMO - LOTES E VMA'!$L$3:$L$181,MATCH('LISTA DOS ITENS'!$D375,'RESUMO - LOTES E VMA'!$A$3:$A$181,0))</f>
        <v>1% do Valor de Comparação do VMA</v>
      </c>
      <c r="AD375" s="53" t="str">
        <f>VLOOKUP(Tabela1[[#This Row],[Índice]],[1]Planilha1!$A:$A,1,0)</f>
        <v>#ERROR!</v>
      </c>
    </row>
    <row r="376" ht="15.75" customHeight="1">
      <c r="A376" s="52">
        <v>244070.0</v>
      </c>
      <c r="B376" s="53" t="s">
        <v>70</v>
      </c>
      <c r="C376" s="53" t="s">
        <v>71</v>
      </c>
      <c r="D376" s="22">
        <v>206457.0</v>
      </c>
      <c r="E376" s="53" t="s">
        <v>98</v>
      </c>
      <c r="F376" s="54">
        <v>1.1781576E7</v>
      </c>
      <c r="G376" s="53" t="s">
        <v>398</v>
      </c>
      <c r="H376" s="55">
        <v>2101.0</v>
      </c>
      <c r="I376" s="55"/>
      <c r="J376" s="55" t="s">
        <v>100</v>
      </c>
      <c r="K376" s="53" t="s">
        <v>73</v>
      </c>
      <c r="L376" s="53"/>
      <c r="M376" s="53">
        <v>1.0</v>
      </c>
      <c r="N376" s="53" t="s">
        <v>52</v>
      </c>
      <c r="O376" s="25">
        <v>68427.89</v>
      </c>
      <c r="P376" s="25">
        <f>'LISTA DOS ITENS'!$O376*'LISTA DOS ITENS'!$M376</f>
        <v>68427.89</v>
      </c>
      <c r="Q376" s="25">
        <v>68427.89</v>
      </c>
      <c r="R376" s="25">
        <f>'LISTA DOS ITENS'!$Q376*'LISTA DOS ITENS'!$M376</f>
        <v>68427.89</v>
      </c>
      <c r="S376" s="56">
        <f>IF('LISTA DOS ITENS'!$P376&gt;'LISTA DOS ITENS'!$R376,'LISTA DOS ITENS'!$P376,'LISTA DOS ITENS'!$R376)</f>
        <v>68427.89</v>
      </c>
      <c r="T376" s="25">
        <v>3713.1880650576263</v>
      </c>
      <c r="U376" s="25">
        <f>'LISTA DOS ITENS'!$T376*'LISTA DOS ITENS'!$M376</f>
        <v>3713.188065</v>
      </c>
      <c r="V376" s="56">
        <f t="array" ref="V376">INDEX('RESUMO - LOTES E VMA'!$F$3:$F$181,MATCH('LISTA DOS ITENS'!$D376,'RESUMO - LOTES E VMA'!$A$3:$A$181,0))</f>
        <v>62767.1304</v>
      </c>
      <c r="W376" s="57">
        <f>'LISTA DOS ITENS'!$U376/'LISTA DOS ITENS'!$V376</f>
        <v>0.05915816195</v>
      </c>
      <c r="X376" s="53" t="s">
        <v>53</v>
      </c>
      <c r="Y376" s="53" t="s">
        <v>290</v>
      </c>
      <c r="Z376" s="58" t="str">
        <f>'LISTA DOS ITENS'!$F376&amp;"-"&amp;'LISTA DOS ITENS'!$H376&amp;"-"&amp;'LISTA DOS ITENS'!$J376&amp;"-"&amp;'LISTA DOS ITENS'!$K376&amp;"-"&amp;'LISTA DOS ITENS'!$I376</f>
        <v>11781576-2101-0018-CONS/NAC-</v>
      </c>
      <c r="AA376" s="59" t="str">
        <f t="array" ref="AA376">INDEX('RESUMO - LOTES E VMA'!$M$3:$M$181,MATCH('LISTA DOS ITENS'!$D376,'RESUMO - LOTES E VMA'!$A$3:$A$181,0))</f>
        <v>Para Leilão</v>
      </c>
      <c r="AB376" s="60">
        <f t="array" ref="AB376">INDEX('RESUMO - LOTES E VMA'!$J$3:$J$181,MATCH('LISTA DOS ITENS'!$D376,'RESUMO - LOTES E VMA'!$A$3:$A$181,0))</f>
        <v>0.05541070786</v>
      </c>
      <c r="AC376" s="29" t="str">
        <f t="array" ref="AC376">INDEX('RESUMO - LOTES E VMA'!$L$3:$L$181,MATCH('LISTA DOS ITENS'!$D376,'RESUMO - LOTES E VMA'!$A$3:$A$181,0))</f>
        <v>1% do Valor de Comparação do VMA</v>
      </c>
      <c r="AD376" s="53" t="str">
        <f>VLOOKUP(Tabela1[[#This Row],[Índice]],[1]Planilha1!$A:$A,1,0)</f>
        <v>#ERROR!</v>
      </c>
    </row>
    <row r="377" ht="15.75" customHeight="1">
      <c r="A377" s="52">
        <v>244071.0</v>
      </c>
      <c r="B377" s="53" t="s">
        <v>70</v>
      </c>
      <c r="C377" s="53" t="s">
        <v>71</v>
      </c>
      <c r="D377" s="22">
        <v>206457.0</v>
      </c>
      <c r="E377" s="53" t="s">
        <v>98</v>
      </c>
      <c r="F377" s="54">
        <v>1.19208E7</v>
      </c>
      <c r="G377" s="53" t="s">
        <v>399</v>
      </c>
      <c r="H377" s="55">
        <v>2101.0</v>
      </c>
      <c r="I377" s="55"/>
      <c r="J377" s="55" t="s">
        <v>100</v>
      </c>
      <c r="K377" s="53" t="s">
        <v>73</v>
      </c>
      <c r="L377" s="53"/>
      <c r="M377" s="53">
        <v>1.0</v>
      </c>
      <c r="N377" s="53" t="s">
        <v>52</v>
      </c>
      <c r="O377" s="25">
        <v>18317.15</v>
      </c>
      <c r="P377" s="25">
        <f>'LISTA DOS ITENS'!$O377*'LISTA DOS ITENS'!$M377</f>
        <v>18317.15</v>
      </c>
      <c r="Q377" s="25">
        <v>18317.15</v>
      </c>
      <c r="R377" s="25">
        <f>'LISTA DOS ITENS'!$Q377*'LISTA DOS ITENS'!$M377</f>
        <v>18317.15</v>
      </c>
      <c r="S377" s="56">
        <f>IF('LISTA DOS ITENS'!$P377&gt;'LISTA DOS ITENS'!$R377,'LISTA DOS ITENS'!$P377,'LISTA DOS ITENS'!$R377)</f>
        <v>18317.15</v>
      </c>
      <c r="T377" s="25">
        <v>993.9663895214409</v>
      </c>
      <c r="U377" s="25">
        <f>'LISTA DOS ITENS'!$T377*'LISTA DOS ITENS'!$M377</f>
        <v>993.9663895</v>
      </c>
      <c r="V377" s="56">
        <f t="array" ref="V377">INDEX('RESUMO - LOTES E VMA'!$F$3:$F$181,MATCH('LISTA DOS ITENS'!$D377,'RESUMO - LOTES E VMA'!$A$3:$A$181,0))</f>
        <v>62767.1304</v>
      </c>
      <c r="W377" s="57">
        <f>'LISTA DOS ITENS'!$U377/'LISTA DOS ITENS'!$V377</f>
        <v>0.01583577875</v>
      </c>
      <c r="X377" s="53" t="s">
        <v>53</v>
      </c>
      <c r="Y377" s="53" t="s">
        <v>290</v>
      </c>
      <c r="Z377" s="58" t="str">
        <f>'LISTA DOS ITENS'!$F377&amp;"-"&amp;'LISTA DOS ITENS'!$H377&amp;"-"&amp;'LISTA DOS ITENS'!$J377&amp;"-"&amp;'LISTA DOS ITENS'!$K377&amp;"-"&amp;'LISTA DOS ITENS'!$I377</f>
        <v>11920800-2101-0018-CONS/NAC-</v>
      </c>
      <c r="AA377" s="59" t="str">
        <f t="array" ref="AA377">INDEX('RESUMO - LOTES E VMA'!$M$3:$M$181,MATCH('LISTA DOS ITENS'!$D377,'RESUMO - LOTES E VMA'!$A$3:$A$181,0))</f>
        <v>Para Leilão</v>
      </c>
      <c r="AB377" s="60">
        <f t="array" ref="AB377">INDEX('RESUMO - LOTES E VMA'!$J$3:$J$181,MATCH('LISTA DOS ITENS'!$D377,'RESUMO - LOTES E VMA'!$A$3:$A$181,0))</f>
        <v>0.05541070786</v>
      </c>
      <c r="AC377" s="29" t="str">
        <f t="array" ref="AC377">INDEX('RESUMO - LOTES E VMA'!$L$3:$L$181,MATCH('LISTA DOS ITENS'!$D377,'RESUMO - LOTES E VMA'!$A$3:$A$181,0))</f>
        <v>1% do Valor de Comparação do VMA</v>
      </c>
      <c r="AD377" s="53" t="str">
        <f>VLOOKUP(Tabela1[[#This Row],[Índice]],[1]Planilha1!$A:$A,1,0)</f>
        <v>#ERROR!</v>
      </c>
    </row>
    <row r="378" ht="15.75" customHeight="1">
      <c r="A378" s="52">
        <v>244072.0</v>
      </c>
      <c r="B378" s="53" t="s">
        <v>70</v>
      </c>
      <c r="C378" s="53" t="s">
        <v>71</v>
      </c>
      <c r="D378" s="22">
        <v>206457.0</v>
      </c>
      <c r="E378" s="53" t="s">
        <v>98</v>
      </c>
      <c r="F378" s="54">
        <v>1.1963659E7</v>
      </c>
      <c r="G378" s="53" t="s">
        <v>400</v>
      </c>
      <c r="H378" s="55">
        <v>2101.0</v>
      </c>
      <c r="I378" s="55"/>
      <c r="J378" s="55" t="s">
        <v>100</v>
      </c>
      <c r="K378" s="53" t="s">
        <v>117</v>
      </c>
      <c r="L378" s="53"/>
      <c r="M378" s="53">
        <v>1.0</v>
      </c>
      <c r="N378" s="53" t="s">
        <v>52</v>
      </c>
      <c r="O378" s="25">
        <v>7399.06</v>
      </c>
      <c r="P378" s="25">
        <f>'LISTA DOS ITENS'!$O378*'LISTA DOS ITENS'!$M378</f>
        <v>7399.06</v>
      </c>
      <c r="Q378" s="25">
        <v>7399.06</v>
      </c>
      <c r="R378" s="25">
        <f>'LISTA DOS ITENS'!$Q378*'LISTA DOS ITENS'!$M378</f>
        <v>7399.06</v>
      </c>
      <c r="S378" s="56">
        <f>IF('LISTA DOS ITENS'!$P378&gt;'LISTA DOS ITENS'!$R378,'LISTA DOS ITENS'!$P378,'LISTA DOS ITENS'!$R378)</f>
        <v>7399.06</v>
      </c>
      <c r="T378" s="25">
        <v>401.50443459012524</v>
      </c>
      <c r="U378" s="25">
        <f>'LISTA DOS ITENS'!$T378*'LISTA DOS ITENS'!$M378</f>
        <v>401.5044346</v>
      </c>
      <c r="V378" s="56">
        <f t="array" ref="V378">INDEX('RESUMO - LOTES E VMA'!$F$3:$F$181,MATCH('LISTA DOS ITENS'!$D378,'RESUMO - LOTES E VMA'!$A$3:$A$181,0))</f>
        <v>62767.1304</v>
      </c>
      <c r="W378" s="57">
        <f>'LISTA DOS ITENS'!$U378/'LISTA DOS ITENS'!$V378</f>
        <v>0.006396730773</v>
      </c>
      <c r="X378" s="53" t="s">
        <v>53</v>
      </c>
      <c r="Y378" s="53" t="s">
        <v>290</v>
      </c>
      <c r="Z378" s="58" t="str">
        <f>'LISTA DOS ITENS'!$F378&amp;"-"&amp;'LISTA DOS ITENS'!$H378&amp;"-"&amp;'LISTA DOS ITENS'!$J378&amp;"-"&amp;'LISTA DOS ITENS'!$K378&amp;"-"&amp;'LISTA DOS ITENS'!$I378</f>
        <v>11963659-2101-0018-CONS/IAMN-</v>
      </c>
      <c r="AA378" s="59" t="str">
        <f t="array" ref="AA378">INDEX('RESUMO - LOTES E VMA'!$M$3:$M$181,MATCH('LISTA DOS ITENS'!$D378,'RESUMO - LOTES E VMA'!$A$3:$A$181,0))</f>
        <v>Para Leilão</v>
      </c>
      <c r="AB378" s="60">
        <f t="array" ref="AB378">INDEX('RESUMO - LOTES E VMA'!$J$3:$J$181,MATCH('LISTA DOS ITENS'!$D378,'RESUMO - LOTES E VMA'!$A$3:$A$181,0))</f>
        <v>0.05541070786</v>
      </c>
      <c r="AC378" s="29" t="str">
        <f t="array" ref="AC378">INDEX('RESUMO - LOTES E VMA'!$L$3:$L$181,MATCH('LISTA DOS ITENS'!$D378,'RESUMO - LOTES E VMA'!$A$3:$A$181,0))</f>
        <v>1% do Valor de Comparação do VMA</v>
      </c>
      <c r="AD378" s="53" t="str">
        <f>VLOOKUP(Tabela1[[#This Row],[Índice]],[1]Planilha1!$A:$A,1,0)</f>
        <v>#ERROR!</v>
      </c>
    </row>
    <row r="379" ht="15.75" customHeight="1">
      <c r="A379" s="52">
        <v>244073.0</v>
      </c>
      <c r="B379" s="53" t="s">
        <v>70</v>
      </c>
      <c r="C379" s="53" t="s">
        <v>71</v>
      </c>
      <c r="D379" s="22">
        <v>206457.0</v>
      </c>
      <c r="E379" s="53" t="s">
        <v>98</v>
      </c>
      <c r="F379" s="54">
        <v>1.1968145E7</v>
      </c>
      <c r="G379" s="53" t="s">
        <v>401</v>
      </c>
      <c r="H379" s="55">
        <v>2101.0</v>
      </c>
      <c r="I379" s="55"/>
      <c r="J379" s="55" t="s">
        <v>100</v>
      </c>
      <c r="K379" s="53" t="s">
        <v>73</v>
      </c>
      <c r="L379" s="53"/>
      <c r="M379" s="53">
        <v>1.0</v>
      </c>
      <c r="N379" s="53" t="s">
        <v>52</v>
      </c>
      <c r="O379" s="25">
        <v>48893.37</v>
      </c>
      <c r="P379" s="25">
        <f>'LISTA DOS ITENS'!$O379*'LISTA DOS ITENS'!$M379</f>
        <v>48893.37</v>
      </c>
      <c r="Q379" s="25">
        <v>48893.37</v>
      </c>
      <c r="R379" s="25">
        <f>'LISTA DOS ITENS'!$Q379*'LISTA DOS ITENS'!$M379</f>
        <v>48893.37</v>
      </c>
      <c r="S379" s="56">
        <f>IF('LISTA DOS ITENS'!$P379&gt;'LISTA DOS ITENS'!$R379,'LISTA DOS ITENS'!$P379,'LISTA DOS ITENS'!$R379)</f>
        <v>48893.37</v>
      </c>
      <c r="T379" s="25">
        <v>2653.1620066678456</v>
      </c>
      <c r="U379" s="25">
        <f>'LISTA DOS ITENS'!$T379*'LISTA DOS ITENS'!$M379</f>
        <v>2653.162007</v>
      </c>
      <c r="V379" s="56">
        <f t="array" ref="V379">INDEX('RESUMO - LOTES E VMA'!$F$3:$F$181,MATCH('LISTA DOS ITENS'!$D379,'RESUMO - LOTES E VMA'!$A$3:$A$181,0))</f>
        <v>62767.1304</v>
      </c>
      <c r="W379" s="57">
        <f>'LISTA DOS ITENS'!$U379/'LISTA DOS ITENS'!$V379</f>
        <v>0.04226992679</v>
      </c>
      <c r="X379" s="53" t="s">
        <v>53</v>
      </c>
      <c r="Y379" s="53" t="s">
        <v>290</v>
      </c>
      <c r="Z379" s="58" t="str">
        <f>'LISTA DOS ITENS'!$F379&amp;"-"&amp;'LISTA DOS ITENS'!$H379&amp;"-"&amp;'LISTA DOS ITENS'!$J379&amp;"-"&amp;'LISTA DOS ITENS'!$K379&amp;"-"&amp;'LISTA DOS ITENS'!$I379</f>
        <v>11968145-2101-0018-CONS/NAC-</v>
      </c>
      <c r="AA379" s="59" t="str">
        <f t="array" ref="AA379">INDEX('RESUMO - LOTES E VMA'!$M$3:$M$181,MATCH('LISTA DOS ITENS'!$D379,'RESUMO - LOTES E VMA'!$A$3:$A$181,0))</f>
        <v>Para Leilão</v>
      </c>
      <c r="AB379" s="60">
        <f t="array" ref="AB379">INDEX('RESUMO - LOTES E VMA'!$J$3:$J$181,MATCH('LISTA DOS ITENS'!$D379,'RESUMO - LOTES E VMA'!$A$3:$A$181,0))</f>
        <v>0.05541070786</v>
      </c>
      <c r="AC379" s="29" t="str">
        <f t="array" ref="AC379">INDEX('RESUMO - LOTES E VMA'!$L$3:$L$181,MATCH('LISTA DOS ITENS'!$D379,'RESUMO - LOTES E VMA'!$A$3:$A$181,0))</f>
        <v>1% do Valor de Comparação do VMA</v>
      </c>
      <c r="AD379" s="53" t="str">
        <f>VLOOKUP(Tabela1[[#This Row],[Índice]],[1]Planilha1!$A:$A,1,0)</f>
        <v>#ERROR!</v>
      </c>
    </row>
    <row r="380" ht="15.75" customHeight="1">
      <c r="A380" s="52">
        <v>244074.0</v>
      </c>
      <c r="B380" s="53" t="s">
        <v>70</v>
      </c>
      <c r="C380" s="53" t="s">
        <v>71</v>
      </c>
      <c r="D380" s="22">
        <v>206457.0</v>
      </c>
      <c r="E380" s="53" t="s">
        <v>98</v>
      </c>
      <c r="F380" s="54">
        <v>1.2041964E7</v>
      </c>
      <c r="G380" s="53" t="s">
        <v>402</v>
      </c>
      <c r="H380" s="55">
        <v>2101.0</v>
      </c>
      <c r="I380" s="55"/>
      <c r="J380" s="55" t="s">
        <v>100</v>
      </c>
      <c r="K380" s="53" t="s">
        <v>73</v>
      </c>
      <c r="L380" s="53"/>
      <c r="M380" s="53">
        <v>1.0</v>
      </c>
      <c r="N380" s="53" t="s">
        <v>52</v>
      </c>
      <c r="O380" s="25">
        <v>24329.11</v>
      </c>
      <c r="P380" s="25">
        <f>'LISTA DOS ITENS'!$O380*'LISTA DOS ITENS'!$M380</f>
        <v>24329.11</v>
      </c>
      <c r="Q380" s="25">
        <v>24329.11</v>
      </c>
      <c r="R380" s="25">
        <f>'LISTA DOS ITENS'!$Q380*'LISTA DOS ITENS'!$M380</f>
        <v>24329.11</v>
      </c>
      <c r="S380" s="56">
        <f>IF('LISTA DOS ITENS'!$P380&gt;'LISTA DOS ITENS'!$R380,'LISTA DOS ITENS'!$P380,'LISTA DOS ITENS'!$R380)</f>
        <v>24329.11</v>
      </c>
      <c r="T380" s="25">
        <v>1320.200884251643</v>
      </c>
      <c r="U380" s="25">
        <f>'LISTA DOS ITENS'!$T380*'LISTA DOS ITENS'!$M380</f>
        <v>1320.200884</v>
      </c>
      <c r="V380" s="56">
        <f t="array" ref="V380">INDEX('RESUMO - LOTES E VMA'!$F$3:$F$181,MATCH('LISTA DOS ITENS'!$D380,'RESUMO - LOTES E VMA'!$A$3:$A$181,0))</f>
        <v>62767.1304</v>
      </c>
      <c r="W380" s="57">
        <f>'LISTA DOS ITENS'!$U380/'LISTA DOS ITENS'!$V380</f>
        <v>0.02103331594</v>
      </c>
      <c r="X380" s="53" t="s">
        <v>53</v>
      </c>
      <c r="Y380" s="53" t="s">
        <v>290</v>
      </c>
      <c r="Z380" s="58" t="str">
        <f>'LISTA DOS ITENS'!$F380&amp;"-"&amp;'LISTA DOS ITENS'!$H380&amp;"-"&amp;'LISTA DOS ITENS'!$J380&amp;"-"&amp;'LISTA DOS ITENS'!$K380&amp;"-"&amp;'LISTA DOS ITENS'!$I380</f>
        <v>12041964-2101-0018-CONS/NAC-</v>
      </c>
      <c r="AA380" s="59" t="str">
        <f t="array" ref="AA380">INDEX('RESUMO - LOTES E VMA'!$M$3:$M$181,MATCH('LISTA DOS ITENS'!$D380,'RESUMO - LOTES E VMA'!$A$3:$A$181,0))</f>
        <v>Para Leilão</v>
      </c>
      <c r="AB380" s="60">
        <f t="array" ref="AB380">INDEX('RESUMO - LOTES E VMA'!$J$3:$J$181,MATCH('LISTA DOS ITENS'!$D380,'RESUMO - LOTES E VMA'!$A$3:$A$181,0))</f>
        <v>0.05541070786</v>
      </c>
      <c r="AC380" s="29" t="str">
        <f t="array" ref="AC380">INDEX('RESUMO - LOTES E VMA'!$L$3:$L$181,MATCH('LISTA DOS ITENS'!$D380,'RESUMO - LOTES E VMA'!$A$3:$A$181,0))</f>
        <v>1% do Valor de Comparação do VMA</v>
      </c>
      <c r="AD380" s="53" t="str">
        <f>VLOOKUP(Tabela1[[#This Row],[Índice]],[1]Planilha1!$A:$A,1,0)</f>
        <v>#ERROR!</v>
      </c>
    </row>
    <row r="381" ht="15.75" customHeight="1">
      <c r="A381" s="52">
        <v>244075.0</v>
      </c>
      <c r="B381" s="53" t="s">
        <v>70</v>
      </c>
      <c r="C381" s="53" t="s">
        <v>71</v>
      </c>
      <c r="D381" s="22">
        <v>206457.0</v>
      </c>
      <c r="E381" s="53" t="s">
        <v>98</v>
      </c>
      <c r="F381" s="54">
        <v>1.2074603E7</v>
      </c>
      <c r="G381" s="53" t="s">
        <v>403</v>
      </c>
      <c r="H381" s="55">
        <v>2101.0</v>
      </c>
      <c r="I381" s="55"/>
      <c r="J381" s="55" t="s">
        <v>100</v>
      </c>
      <c r="K381" s="53" t="s">
        <v>57</v>
      </c>
      <c r="L381" s="53"/>
      <c r="M381" s="53">
        <v>1.0</v>
      </c>
      <c r="N381" s="53" t="s">
        <v>52</v>
      </c>
      <c r="O381" s="25">
        <v>3000.0</v>
      </c>
      <c r="P381" s="25">
        <f>'LISTA DOS ITENS'!$O381*'LISTA DOS ITENS'!$M381</f>
        <v>3000</v>
      </c>
      <c r="Q381" s="25">
        <v>3000.0</v>
      </c>
      <c r="R381" s="25">
        <f>'LISTA DOS ITENS'!$Q381*'LISTA DOS ITENS'!$M381</f>
        <v>3000</v>
      </c>
      <c r="S381" s="56">
        <f>IF('LISTA DOS ITENS'!$P381&gt;'LISTA DOS ITENS'!$R381,'LISTA DOS ITENS'!$P381,'LISTA DOS ITENS'!$R381)</f>
        <v>3000</v>
      </c>
      <c r="T381" s="25">
        <v>162.79274715577054</v>
      </c>
      <c r="U381" s="25">
        <f>'LISTA DOS ITENS'!$T381*'LISTA DOS ITENS'!$M381</f>
        <v>162.7927472</v>
      </c>
      <c r="V381" s="56">
        <f t="array" ref="V381">INDEX('RESUMO - LOTES E VMA'!$F$3:$F$181,MATCH('LISTA DOS ITENS'!$D381,'RESUMO - LOTES E VMA'!$A$3:$A$181,0))</f>
        <v>62767.1304</v>
      </c>
      <c r="W381" s="57">
        <f>'LISTA DOS ITENS'!$U381/'LISTA DOS ITENS'!$V381</f>
        <v>0.00259359869</v>
      </c>
      <c r="X381" s="53" t="s">
        <v>53</v>
      </c>
      <c r="Y381" s="53" t="s">
        <v>290</v>
      </c>
      <c r="Z381" s="58" t="str">
        <f>'LISTA DOS ITENS'!$F381&amp;"-"&amp;'LISTA DOS ITENS'!$H381&amp;"-"&amp;'LISTA DOS ITENS'!$J381&amp;"-"&amp;'LISTA DOS ITENS'!$K381&amp;"-"&amp;'LISTA DOS ITENS'!$I381</f>
        <v>12074603-2101-0018-USADO-</v>
      </c>
      <c r="AA381" s="59" t="str">
        <f t="array" ref="AA381">INDEX('RESUMO - LOTES E VMA'!$M$3:$M$181,MATCH('LISTA DOS ITENS'!$D381,'RESUMO - LOTES E VMA'!$A$3:$A$181,0))</f>
        <v>Para Leilão</v>
      </c>
      <c r="AB381" s="60">
        <f t="array" ref="AB381">INDEX('RESUMO - LOTES E VMA'!$J$3:$J$181,MATCH('LISTA DOS ITENS'!$D381,'RESUMO - LOTES E VMA'!$A$3:$A$181,0))</f>
        <v>0.05541070786</v>
      </c>
      <c r="AC381" s="29" t="str">
        <f t="array" ref="AC381">INDEX('RESUMO - LOTES E VMA'!$L$3:$L$181,MATCH('LISTA DOS ITENS'!$D381,'RESUMO - LOTES E VMA'!$A$3:$A$181,0))</f>
        <v>1% do Valor de Comparação do VMA</v>
      </c>
      <c r="AD381" s="53" t="str">
        <f>VLOOKUP(Tabela1[[#This Row],[Índice]],[1]Planilha1!$A:$A,1,0)</f>
        <v>#ERROR!</v>
      </c>
    </row>
    <row r="382" ht="15.75" customHeight="1">
      <c r="A382" s="52">
        <v>244076.0</v>
      </c>
      <c r="B382" s="53" t="s">
        <v>70</v>
      </c>
      <c r="C382" s="53" t="s">
        <v>71</v>
      </c>
      <c r="D382" s="22">
        <v>206457.0</v>
      </c>
      <c r="E382" s="53" t="s">
        <v>98</v>
      </c>
      <c r="F382" s="54">
        <v>1.2179005E7</v>
      </c>
      <c r="G382" s="53" t="s">
        <v>404</v>
      </c>
      <c r="H382" s="55">
        <v>2101.0</v>
      </c>
      <c r="I382" s="55"/>
      <c r="J382" s="55" t="s">
        <v>100</v>
      </c>
      <c r="K382" s="53" t="s">
        <v>73</v>
      </c>
      <c r="L382" s="53"/>
      <c r="M382" s="53">
        <v>1.0</v>
      </c>
      <c r="N382" s="53" t="s">
        <v>52</v>
      </c>
      <c r="O382" s="25">
        <v>50932.04</v>
      </c>
      <c r="P382" s="25">
        <f>'LISTA DOS ITENS'!$O382*'LISTA DOS ITENS'!$M382</f>
        <v>50932.04</v>
      </c>
      <c r="Q382" s="25">
        <v>50932.04</v>
      </c>
      <c r="R382" s="25">
        <f>'LISTA DOS ITENS'!$Q382*'LISTA DOS ITENS'!$M382</f>
        <v>50932.04</v>
      </c>
      <c r="S382" s="56">
        <f>IF('LISTA DOS ITENS'!$P382&gt;'LISTA DOS ITENS'!$R382,'LISTA DOS ITENS'!$P382,'LISTA DOS ITENS'!$R382)</f>
        <v>50932.04</v>
      </c>
      <c r="T382" s="25">
        <v>2763.7889032825306</v>
      </c>
      <c r="U382" s="25">
        <f>'LISTA DOS ITENS'!$T382*'LISTA DOS ITENS'!$M382</f>
        <v>2763.788903</v>
      </c>
      <c r="V382" s="56">
        <f t="array" ref="V382">INDEX('RESUMO - LOTES E VMA'!$F$3:$F$181,MATCH('LISTA DOS ITENS'!$D382,'RESUMO - LOTES E VMA'!$A$3:$A$181,0))</f>
        <v>62767.1304</v>
      </c>
      <c r="W382" s="57">
        <f>'LISTA DOS ITENS'!$U382/'LISTA DOS ITENS'!$V382</f>
        <v>0.04403242407</v>
      </c>
      <c r="X382" s="53" t="s">
        <v>53</v>
      </c>
      <c r="Y382" s="53" t="s">
        <v>290</v>
      </c>
      <c r="Z382" s="58" t="str">
        <f>'LISTA DOS ITENS'!$F382&amp;"-"&amp;'LISTA DOS ITENS'!$H382&amp;"-"&amp;'LISTA DOS ITENS'!$J382&amp;"-"&amp;'LISTA DOS ITENS'!$K382&amp;"-"&amp;'LISTA DOS ITENS'!$I382</f>
        <v>12179005-2101-0018-CONS/NAC-</v>
      </c>
      <c r="AA382" s="59" t="str">
        <f t="array" ref="AA382">INDEX('RESUMO - LOTES E VMA'!$M$3:$M$181,MATCH('LISTA DOS ITENS'!$D382,'RESUMO - LOTES E VMA'!$A$3:$A$181,0))</f>
        <v>Para Leilão</v>
      </c>
      <c r="AB382" s="60">
        <f t="array" ref="AB382">INDEX('RESUMO - LOTES E VMA'!$J$3:$J$181,MATCH('LISTA DOS ITENS'!$D382,'RESUMO - LOTES E VMA'!$A$3:$A$181,0))</f>
        <v>0.05541070786</v>
      </c>
      <c r="AC382" s="29" t="str">
        <f t="array" ref="AC382">INDEX('RESUMO - LOTES E VMA'!$L$3:$L$181,MATCH('LISTA DOS ITENS'!$D382,'RESUMO - LOTES E VMA'!$A$3:$A$181,0))</f>
        <v>1% do Valor de Comparação do VMA</v>
      </c>
      <c r="AD382" s="53" t="str">
        <f>VLOOKUP(Tabela1[[#This Row],[Índice]],[1]Planilha1!$A:$A,1,0)</f>
        <v>#ERROR!</v>
      </c>
    </row>
    <row r="383" ht="15.75" customHeight="1">
      <c r="A383" s="52">
        <v>244077.0</v>
      </c>
      <c r="B383" s="53" t="s">
        <v>70</v>
      </c>
      <c r="C383" s="53" t="s">
        <v>71</v>
      </c>
      <c r="D383" s="22">
        <v>206457.0</v>
      </c>
      <c r="E383" s="53" t="s">
        <v>98</v>
      </c>
      <c r="F383" s="54">
        <v>1.2182108E7</v>
      </c>
      <c r="G383" s="53" t="s">
        <v>405</v>
      </c>
      <c r="H383" s="55">
        <v>2101.0</v>
      </c>
      <c r="I383" s="55"/>
      <c r="J383" s="55" t="s">
        <v>100</v>
      </c>
      <c r="K383" s="53" t="s">
        <v>73</v>
      </c>
      <c r="L383" s="53"/>
      <c r="M383" s="53">
        <v>3.0</v>
      </c>
      <c r="N383" s="53" t="s">
        <v>52</v>
      </c>
      <c r="O383" s="25">
        <v>39125.45333333333</v>
      </c>
      <c r="P383" s="25">
        <f>'LISTA DOS ITENS'!$O383*'LISTA DOS ITENS'!$M383</f>
        <v>117376.36</v>
      </c>
      <c r="Q383" s="25">
        <v>39125.46</v>
      </c>
      <c r="R383" s="25">
        <f>'LISTA DOS ITENS'!$Q383*'LISTA DOS ITENS'!$M383</f>
        <v>117376.38</v>
      </c>
      <c r="S383" s="56">
        <f>IF('LISTA DOS ITENS'!$P383&gt;'LISTA DOS ITENS'!$R383,'LISTA DOS ITENS'!$P383,'LISTA DOS ITENS'!$R383)</f>
        <v>117376.38</v>
      </c>
      <c r="T383" s="25">
        <v>2123.1137057110714</v>
      </c>
      <c r="U383" s="25">
        <f>'LISTA DOS ITENS'!$T383*'LISTA DOS ITENS'!$M383</f>
        <v>6369.341117</v>
      </c>
      <c r="V383" s="56">
        <f t="array" ref="V383">INDEX('RESUMO - LOTES E VMA'!$F$3:$F$181,MATCH('LISTA DOS ITENS'!$D383,'RESUMO - LOTES E VMA'!$A$3:$A$181,0))</f>
        <v>62767.1304</v>
      </c>
      <c r="W383" s="57">
        <f>'LISTA DOS ITENS'!$U383/'LISTA DOS ITENS'!$V383</f>
        <v>0.1014757418</v>
      </c>
      <c r="X383" s="53" t="s">
        <v>53</v>
      </c>
      <c r="Y383" s="53" t="s">
        <v>290</v>
      </c>
      <c r="Z383" s="58" t="str">
        <f>'LISTA DOS ITENS'!$F383&amp;"-"&amp;'LISTA DOS ITENS'!$H383&amp;"-"&amp;'LISTA DOS ITENS'!$J383&amp;"-"&amp;'LISTA DOS ITENS'!$K383&amp;"-"&amp;'LISTA DOS ITENS'!$I383</f>
        <v>12182108-2101-0018-CONS/NAC-</v>
      </c>
      <c r="AA383" s="59" t="str">
        <f t="array" ref="AA383">INDEX('RESUMO - LOTES E VMA'!$M$3:$M$181,MATCH('LISTA DOS ITENS'!$D383,'RESUMO - LOTES E VMA'!$A$3:$A$181,0))</f>
        <v>Para Leilão</v>
      </c>
      <c r="AB383" s="60">
        <f t="array" ref="AB383">INDEX('RESUMO - LOTES E VMA'!$J$3:$J$181,MATCH('LISTA DOS ITENS'!$D383,'RESUMO - LOTES E VMA'!$A$3:$A$181,0))</f>
        <v>0.05541070786</v>
      </c>
      <c r="AC383" s="29" t="str">
        <f t="array" ref="AC383">INDEX('RESUMO - LOTES E VMA'!$L$3:$L$181,MATCH('LISTA DOS ITENS'!$D383,'RESUMO - LOTES E VMA'!$A$3:$A$181,0))</f>
        <v>1% do Valor de Comparação do VMA</v>
      </c>
      <c r="AD383" s="53" t="str">
        <f>VLOOKUP(Tabela1[[#This Row],[Índice]],[1]Planilha1!$A:$A,1,0)</f>
        <v>#ERROR!</v>
      </c>
    </row>
    <row r="384" ht="15.75" customHeight="1">
      <c r="A384" s="52">
        <v>244078.0</v>
      </c>
      <c r="B384" s="53" t="s">
        <v>70</v>
      </c>
      <c r="C384" s="53" t="s">
        <v>71</v>
      </c>
      <c r="D384" s="22">
        <v>206457.0</v>
      </c>
      <c r="E384" s="53" t="s">
        <v>98</v>
      </c>
      <c r="F384" s="54">
        <v>1.222378E7</v>
      </c>
      <c r="G384" s="53" t="s">
        <v>406</v>
      </c>
      <c r="H384" s="55">
        <v>2101.0</v>
      </c>
      <c r="I384" s="55"/>
      <c r="J384" s="55" t="s">
        <v>100</v>
      </c>
      <c r="K384" s="53" t="s">
        <v>73</v>
      </c>
      <c r="L384" s="53"/>
      <c r="M384" s="53">
        <v>1.0</v>
      </c>
      <c r="N384" s="53" t="s">
        <v>52</v>
      </c>
      <c r="O384" s="25">
        <v>44745.18</v>
      </c>
      <c r="P384" s="25">
        <f>'LISTA DOS ITENS'!$O384*'LISTA DOS ITENS'!$M384</f>
        <v>44745.18</v>
      </c>
      <c r="Q384" s="25">
        <v>44745.18</v>
      </c>
      <c r="R384" s="25">
        <f>'LISTA DOS ITENS'!$Q384*'LISTA DOS ITENS'!$M384</f>
        <v>44745.18</v>
      </c>
      <c r="S384" s="56">
        <f>IF('LISTA DOS ITENS'!$P384&gt;'LISTA DOS ITENS'!$R384,'LISTA DOS ITENS'!$P384,'LISTA DOS ITENS'!$R384)</f>
        <v>44745.18</v>
      </c>
      <c r="T384" s="25">
        <v>2428.063591393147</v>
      </c>
      <c r="U384" s="25">
        <f>'LISTA DOS ITENS'!$T384*'LISTA DOS ITENS'!$M384</f>
        <v>2428.063591</v>
      </c>
      <c r="V384" s="56">
        <f t="array" ref="V384">INDEX('RESUMO - LOTES E VMA'!$F$3:$F$181,MATCH('LISTA DOS ITENS'!$D384,'RESUMO - LOTES E VMA'!$A$3:$A$181,0))</f>
        <v>62767.1304</v>
      </c>
      <c r="W384" s="57">
        <f>'LISTA DOS ITENS'!$U384/'LISTA DOS ITENS'!$V384</f>
        <v>0.03868368007</v>
      </c>
      <c r="X384" s="53" t="s">
        <v>53</v>
      </c>
      <c r="Y384" s="53" t="s">
        <v>290</v>
      </c>
      <c r="Z384" s="58" t="str">
        <f>'LISTA DOS ITENS'!$F384&amp;"-"&amp;'LISTA DOS ITENS'!$H384&amp;"-"&amp;'LISTA DOS ITENS'!$J384&amp;"-"&amp;'LISTA DOS ITENS'!$K384&amp;"-"&amp;'LISTA DOS ITENS'!$I384</f>
        <v>12223780-2101-0018-CONS/NAC-</v>
      </c>
      <c r="AA384" s="59" t="str">
        <f t="array" ref="AA384">INDEX('RESUMO - LOTES E VMA'!$M$3:$M$181,MATCH('LISTA DOS ITENS'!$D384,'RESUMO - LOTES E VMA'!$A$3:$A$181,0))</f>
        <v>Para Leilão</v>
      </c>
      <c r="AB384" s="60">
        <f t="array" ref="AB384">INDEX('RESUMO - LOTES E VMA'!$J$3:$J$181,MATCH('LISTA DOS ITENS'!$D384,'RESUMO - LOTES E VMA'!$A$3:$A$181,0))</f>
        <v>0.05541070786</v>
      </c>
      <c r="AC384" s="29" t="str">
        <f t="array" ref="AC384">INDEX('RESUMO - LOTES E VMA'!$L$3:$L$181,MATCH('LISTA DOS ITENS'!$D384,'RESUMO - LOTES E VMA'!$A$3:$A$181,0))</f>
        <v>1% do Valor de Comparação do VMA</v>
      </c>
      <c r="AD384" s="53" t="str">
        <f>VLOOKUP(Tabela1[[#This Row],[Índice]],[1]Planilha1!$A:$A,1,0)</f>
        <v>#ERROR!</v>
      </c>
    </row>
    <row r="385" ht="15.75" customHeight="1">
      <c r="A385" s="52">
        <v>244079.0</v>
      </c>
      <c r="B385" s="53" t="s">
        <v>70</v>
      </c>
      <c r="C385" s="53" t="s">
        <v>71</v>
      </c>
      <c r="D385" s="22">
        <v>206457.0</v>
      </c>
      <c r="E385" s="53" t="s">
        <v>98</v>
      </c>
      <c r="F385" s="54">
        <v>1.2249394E7</v>
      </c>
      <c r="G385" s="53" t="s">
        <v>407</v>
      </c>
      <c r="H385" s="55">
        <v>2101.0</v>
      </c>
      <c r="I385" s="55"/>
      <c r="J385" s="55" t="s">
        <v>100</v>
      </c>
      <c r="K385" s="53" t="s">
        <v>73</v>
      </c>
      <c r="L385" s="53"/>
      <c r="M385" s="53">
        <v>3.0</v>
      </c>
      <c r="N385" s="53" t="s">
        <v>52</v>
      </c>
      <c r="O385" s="25">
        <v>15762.763333333334</v>
      </c>
      <c r="P385" s="25">
        <f>'LISTA DOS ITENS'!$O385*'LISTA DOS ITENS'!$M385</f>
        <v>47288.29</v>
      </c>
      <c r="Q385" s="25">
        <v>15762.76</v>
      </c>
      <c r="R385" s="25">
        <f>'LISTA DOS ITENS'!$Q385*'LISTA DOS ITENS'!$M385</f>
        <v>47288.28</v>
      </c>
      <c r="S385" s="56">
        <f>IF('LISTA DOS ITENS'!$P385&gt;'LISTA DOS ITENS'!$R385,'LISTA DOS ITENS'!$P385,'LISTA DOS ITENS'!$R385)</f>
        <v>47288.29</v>
      </c>
      <c r="T385" s="25">
        <v>855.3543343856979</v>
      </c>
      <c r="U385" s="25">
        <f>'LISTA DOS ITENS'!$T385*'LISTA DOS ITENS'!$M385</f>
        <v>2566.063003</v>
      </c>
      <c r="V385" s="56">
        <f t="array" ref="V385">INDEX('RESUMO - LOTES E VMA'!$F$3:$F$181,MATCH('LISTA DOS ITENS'!$D385,'RESUMO - LOTES E VMA'!$A$3:$A$181,0))</f>
        <v>62767.1304</v>
      </c>
      <c r="W385" s="57">
        <f>'LISTA DOS ITENS'!$U385/'LISTA DOS ITENS'!$V385</f>
        <v>0.04088227368</v>
      </c>
      <c r="X385" s="53" t="s">
        <v>53</v>
      </c>
      <c r="Y385" s="53" t="s">
        <v>290</v>
      </c>
      <c r="Z385" s="58" t="str">
        <f>'LISTA DOS ITENS'!$F385&amp;"-"&amp;'LISTA DOS ITENS'!$H385&amp;"-"&amp;'LISTA DOS ITENS'!$J385&amp;"-"&amp;'LISTA DOS ITENS'!$K385&amp;"-"&amp;'LISTA DOS ITENS'!$I385</f>
        <v>12249394-2101-0018-CONS/NAC-</v>
      </c>
      <c r="AA385" s="59" t="str">
        <f t="array" ref="AA385">INDEX('RESUMO - LOTES E VMA'!$M$3:$M$181,MATCH('LISTA DOS ITENS'!$D385,'RESUMO - LOTES E VMA'!$A$3:$A$181,0))</f>
        <v>Para Leilão</v>
      </c>
      <c r="AB385" s="60">
        <f t="array" ref="AB385">INDEX('RESUMO - LOTES E VMA'!$J$3:$J$181,MATCH('LISTA DOS ITENS'!$D385,'RESUMO - LOTES E VMA'!$A$3:$A$181,0))</f>
        <v>0.05541070786</v>
      </c>
      <c r="AC385" s="29" t="str">
        <f t="array" ref="AC385">INDEX('RESUMO - LOTES E VMA'!$L$3:$L$181,MATCH('LISTA DOS ITENS'!$D385,'RESUMO - LOTES E VMA'!$A$3:$A$181,0))</f>
        <v>1% do Valor de Comparação do VMA</v>
      </c>
      <c r="AD385" s="53" t="str">
        <f>VLOOKUP(Tabela1[[#This Row],[Índice]],[1]Planilha1!$A:$A,1,0)</f>
        <v>#ERROR!</v>
      </c>
    </row>
    <row r="386" ht="15.75" customHeight="1">
      <c r="A386" s="52">
        <v>244080.0</v>
      </c>
      <c r="B386" s="53" t="s">
        <v>70</v>
      </c>
      <c r="C386" s="53" t="s">
        <v>71</v>
      </c>
      <c r="D386" s="22">
        <v>206457.0</v>
      </c>
      <c r="E386" s="53" t="s">
        <v>98</v>
      </c>
      <c r="F386" s="54">
        <v>1.2278072E7</v>
      </c>
      <c r="G386" s="53" t="s">
        <v>395</v>
      </c>
      <c r="H386" s="55">
        <v>2101.0</v>
      </c>
      <c r="I386" s="55"/>
      <c r="J386" s="55" t="s">
        <v>100</v>
      </c>
      <c r="K386" s="53" t="s">
        <v>73</v>
      </c>
      <c r="L386" s="53"/>
      <c r="M386" s="53">
        <v>1.0</v>
      </c>
      <c r="N386" s="53" t="s">
        <v>52</v>
      </c>
      <c r="O386" s="25">
        <v>16033.54</v>
      </c>
      <c r="P386" s="25">
        <f>'LISTA DOS ITENS'!$O386*'LISTA DOS ITENS'!$M386</f>
        <v>16033.54</v>
      </c>
      <c r="Q386" s="25">
        <v>16033.54</v>
      </c>
      <c r="R386" s="25">
        <f>'LISTA DOS ITENS'!$Q386*'LISTA DOS ITENS'!$M386</f>
        <v>16033.54</v>
      </c>
      <c r="S386" s="56">
        <f>IF('LISTA DOS ITENS'!$P386&gt;'LISTA DOS ITENS'!$R386,'LISTA DOS ITENS'!$P386,'LISTA DOS ITENS'!$R386)</f>
        <v>16033.54</v>
      </c>
      <c r="T386" s="25">
        <v>870.0480077439778</v>
      </c>
      <c r="U386" s="25">
        <f>'LISTA DOS ITENS'!$T386*'LISTA DOS ITENS'!$M386</f>
        <v>870.0480077</v>
      </c>
      <c r="V386" s="56">
        <f t="array" ref="V386">INDEX('RESUMO - LOTES E VMA'!$F$3:$F$181,MATCH('LISTA DOS ITENS'!$D386,'RESUMO - LOTES E VMA'!$A$3:$A$181,0))</f>
        <v>62767.1304</v>
      </c>
      <c r="W386" s="57">
        <f>'LISTA DOS ITENS'!$U386/'LISTA DOS ITENS'!$V386</f>
        <v>0.01386152278</v>
      </c>
      <c r="X386" s="53" t="s">
        <v>53</v>
      </c>
      <c r="Y386" s="53" t="s">
        <v>290</v>
      </c>
      <c r="Z386" s="58" t="str">
        <f>'LISTA DOS ITENS'!$F386&amp;"-"&amp;'LISTA DOS ITENS'!$H386&amp;"-"&amp;'LISTA DOS ITENS'!$J386&amp;"-"&amp;'LISTA DOS ITENS'!$K386&amp;"-"&amp;'LISTA DOS ITENS'!$I386</f>
        <v>12278072-2101-0018-CONS/NAC-</v>
      </c>
      <c r="AA386" s="59" t="str">
        <f t="array" ref="AA386">INDEX('RESUMO - LOTES E VMA'!$M$3:$M$181,MATCH('LISTA DOS ITENS'!$D386,'RESUMO - LOTES E VMA'!$A$3:$A$181,0))</f>
        <v>Para Leilão</v>
      </c>
      <c r="AB386" s="60">
        <f t="array" ref="AB386">INDEX('RESUMO - LOTES E VMA'!$J$3:$J$181,MATCH('LISTA DOS ITENS'!$D386,'RESUMO - LOTES E VMA'!$A$3:$A$181,0))</f>
        <v>0.05541070786</v>
      </c>
      <c r="AC386" s="29" t="str">
        <f t="array" ref="AC386">INDEX('RESUMO - LOTES E VMA'!$L$3:$L$181,MATCH('LISTA DOS ITENS'!$D386,'RESUMO - LOTES E VMA'!$A$3:$A$181,0))</f>
        <v>1% do Valor de Comparação do VMA</v>
      </c>
      <c r="AD386" s="53" t="str">
        <f>VLOOKUP(Tabela1[[#This Row],[Índice]],[1]Planilha1!$A:$A,1,0)</f>
        <v>#ERROR!</v>
      </c>
    </row>
    <row r="387" ht="15.75" customHeight="1">
      <c r="A387" s="52">
        <v>244081.0</v>
      </c>
      <c r="B387" s="53" t="s">
        <v>70</v>
      </c>
      <c r="C387" s="53" t="s">
        <v>71</v>
      </c>
      <c r="D387" s="22">
        <v>206457.0</v>
      </c>
      <c r="E387" s="53" t="s">
        <v>98</v>
      </c>
      <c r="F387" s="54">
        <v>1.2321584E7</v>
      </c>
      <c r="G387" s="53" t="s">
        <v>408</v>
      </c>
      <c r="H387" s="55">
        <v>2101.0</v>
      </c>
      <c r="I387" s="55"/>
      <c r="J387" s="55" t="s">
        <v>100</v>
      </c>
      <c r="K387" s="53" t="s">
        <v>73</v>
      </c>
      <c r="L387" s="53"/>
      <c r="M387" s="53">
        <v>1.0</v>
      </c>
      <c r="N387" s="53" t="s">
        <v>52</v>
      </c>
      <c r="O387" s="25">
        <v>49593.14</v>
      </c>
      <c r="P387" s="25">
        <f>'LISTA DOS ITENS'!$O387*'LISTA DOS ITENS'!$M387</f>
        <v>49593.14</v>
      </c>
      <c r="Q387" s="25">
        <v>49593.14</v>
      </c>
      <c r="R387" s="25">
        <f>'LISTA DOS ITENS'!$Q387*'LISTA DOS ITENS'!$M387</f>
        <v>49593.14</v>
      </c>
      <c r="S387" s="56">
        <f>IF('LISTA DOS ITENS'!$P387&gt;'LISTA DOS ITENS'!$R387,'LISTA DOS ITENS'!$P387,'LISTA DOS ITENS'!$R387)</f>
        <v>49593.14</v>
      </c>
      <c r="T387" s="25">
        <v>2691.13450022691</v>
      </c>
      <c r="U387" s="25">
        <f>'LISTA DOS ITENS'!$T387*'LISTA DOS ITENS'!$M387</f>
        <v>2691.1345</v>
      </c>
      <c r="V387" s="56">
        <f t="array" ref="V387">INDEX('RESUMO - LOTES E VMA'!$F$3:$F$181,MATCH('LISTA DOS ITENS'!$D387,'RESUMO - LOTES E VMA'!$A$3:$A$181,0))</f>
        <v>62767.1304</v>
      </c>
      <c r="W387" s="57">
        <f>'LISTA DOS ITENS'!$U387/'LISTA DOS ITENS'!$V387</f>
        <v>0.04287490097</v>
      </c>
      <c r="X387" s="53" t="s">
        <v>53</v>
      </c>
      <c r="Y387" s="53" t="s">
        <v>290</v>
      </c>
      <c r="Z387" s="58" t="str">
        <f>'LISTA DOS ITENS'!$F387&amp;"-"&amp;'LISTA DOS ITENS'!$H387&amp;"-"&amp;'LISTA DOS ITENS'!$J387&amp;"-"&amp;'LISTA DOS ITENS'!$K387&amp;"-"&amp;'LISTA DOS ITENS'!$I387</f>
        <v>12321584-2101-0018-CONS/NAC-</v>
      </c>
      <c r="AA387" s="59" t="str">
        <f t="array" ref="AA387">INDEX('RESUMO - LOTES E VMA'!$M$3:$M$181,MATCH('LISTA DOS ITENS'!$D387,'RESUMO - LOTES E VMA'!$A$3:$A$181,0))</f>
        <v>Para Leilão</v>
      </c>
      <c r="AB387" s="60">
        <f t="array" ref="AB387">INDEX('RESUMO - LOTES E VMA'!$J$3:$J$181,MATCH('LISTA DOS ITENS'!$D387,'RESUMO - LOTES E VMA'!$A$3:$A$181,0))</f>
        <v>0.05541070786</v>
      </c>
      <c r="AC387" s="29" t="str">
        <f t="array" ref="AC387">INDEX('RESUMO - LOTES E VMA'!$L$3:$L$181,MATCH('LISTA DOS ITENS'!$D387,'RESUMO - LOTES E VMA'!$A$3:$A$181,0))</f>
        <v>1% do Valor de Comparação do VMA</v>
      </c>
      <c r="AD387" s="53" t="str">
        <f>VLOOKUP(Tabela1[[#This Row],[Índice]],[1]Planilha1!$A:$A,1,0)</f>
        <v>#ERROR!</v>
      </c>
    </row>
    <row r="388" ht="15.75" customHeight="1">
      <c r="A388" s="52">
        <v>244082.0</v>
      </c>
      <c r="B388" s="53" t="s">
        <v>70</v>
      </c>
      <c r="C388" s="53" t="s">
        <v>71</v>
      </c>
      <c r="D388" s="22">
        <v>206457.0</v>
      </c>
      <c r="E388" s="53" t="s">
        <v>98</v>
      </c>
      <c r="F388" s="54">
        <v>1.2473127E7</v>
      </c>
      <c r="G388" s="53" t="s">
        <v>409</v>
      </c>
      <c r="H388" s="55">
        <v>2101.0</v>
      </c>
      <c r="I388" s="55"/>
      <c r="J388" s="55" t="s">
        <v>100</v>
      </c>
      <c r="K388" s="53" t="s">
        <v>73</v>
      </c>
      <c r="L388" s="53"/>
      <c r="M388" s="53">
        <v>1.0</v>
      </c>
      <c r="N388" s="53" t="s">
        <v>52</v>
      </c>
      <c r="O388" s="25">
        <v>24163.27</v>
      </c>
      <c r="P388" s="25">
        <f>'LISTA DOS ITENS'!$O388*'LISTA DOS ITENS'!$M388</f>
        <v>24163.27</v>
      </c>
      <c r="Q388" s="25">
        <v>24163.27</v>
      </c>
      <c r="R388" s="25">
        <f>'LISTA DOS ITENS'!$Q388*'LISTA DOS ITENS'!$M388</f>
        <v>24163.27</v>
      </c>
      <c r="S388" s="56">
        <f>IF('LISTA DOS ITENS'!$P388&gt;'LISTA DOS ITENS'!$R388,'LISTA DOS ITENS'!$P388,'LISTA DOS ITENS'!$R388)</f>
        <v>24163.27</v>
      </c>
      <c r="T388" s="25">
        <v>1311.201701188872</v>
      </c>
      <c r="U388" s="25">
        <f>'LISTA DOS ITENS'!$T388*'LISTA DOS ITENS'!$M388</f>
        <v>1311.201701</v>
      </c>
      <c r="V388" s="56">
        <f t="array" ref="V388">INDEX('RESUMO - LOTES E VMA'!$F$3:$F$181,MATCH('LISTA DOS ITENS'!$D388,'RESUMO - LOTES E VMA'!$A$3:$A$181,0))</f>
        <v>62767.1304</v>
      </c>
      <c r="W388" s="57">
        <f>'LISTA DOS ITENS'!$U388/'LISTA DOS ITENS'!$V388</f>
        <v>0.0208899418</v>
      </c>
      <c r="X388" s="53" t="s">
        <v>53</v>
      </c>
      <c r="Y388" s="53" t="s">
        <v>290</v>
      </c>
      <c r="Z388" s="58" t="str">
        <f>'LISTA DOS ITENS'!$F388&amp;"-"&amp;'LISTA DOS ITENS'!$H388&amp;"-"&amp;'LISTA DOS ITENS'!$J388&amp;"-"&amp;'LISTA DOS ITENS'!$K388&amp;"-"&amp;'LISTA DOS ITENS'!$I388</f>
        <v>12473127-2101-0018-CONS/NAC-</v>
      </c>
      <c r="AA388" s="59" t="str">
        <f t="array" ref="AA388">INDEX('RESUMO - LOTES E VMA'!$M$3:$M$181,MATCH('LISTA DOS ITENS'!$D388,'RESUMO - LOTES E VMA'!$A$3:$A$181,0))</f>
        <v>Para Leilão</v>
      </c>
      <c r="AB388" s="60">
        <f t="array" ref="AB388">INDEX('RESUMO - LOTES E VMA'!$J$3:$J$181,MATCH('LISTA DOS ITENS'!$D388,'RESUMO - LOTES E VMA'!$A$3:$A$181,0))</f>
        <v>0.05541070786</v>
      </c>
      <c r="AC388" s="29" t="str">
        <f t="array" ref="AC388">INDEX('RESUMO - LOTES E VMA'!$L$3:$L$181,MATCH('LISTA DOS ITENS'!$D388,'RESUMO - LOTES E VMA'!$A$3:$A$181,0))</f>
        <v>1% do Valor de Comparação do VMA</v>
      </c>
      <c r="AD388" s="53" t="str">
        <f>VLOOKUP(Tabela1[[#This Row],[Índice]],[1]Planilha1!$A:$A,1,0)</f>
        <v>#ERROR!</v>
      </c>
    </row>
    <row r="389" ht="15.75" customHeight="1">
      <c r="A389" s="52">
        <v>244083.0</v>
      </c>
      <c r="B389" s="53" t="s">
        <v>70</v>
      </c>
      <c r="C389" s="53" t="s">
        <v>71</v>
      </c>
      <c r="D389" s="22">
        <v>206457.0</v>
      </c>
      <c r="E389" s="53" t="s">
        <v>98</v>
      </c>
      <c r="F389" s="54">
        <v>1.0758984E7</v>
      </c>
      <c r="G389" s="53" t="s">
        <v>410</v>
      </c>
      <c r="H389" s="55">
        <v>2201.0</v>
      </c>
      <c r="I389" s="55"/>
      <c r="J389" s="55" t="s">
        <v>100</v>
      </c>
      <c r="K389" s="53" t="s">
        <v>73</v>
      </c>
      <c r="L389" s="53"/>
      <c r="M389" s="53">
        <v>1.0</v>
      </c>
      <c r="N389" s="53" t="s">
        <v>52</v>
      </c>
      <c r="O389" s="25">
        <v>11323.14</v>
      </c>
      <c r="P389" s="25">
        <f>'LISTA DOS ITENS'!$O389*'LISTA DOS ITENS'!$M389</f>
        <v>11323.14</v>
      </c>
      <c r="Q389" s="25">
        <v>11323.14</v>
      </c>
      <c r="R389" s="25">
        <f>'LISTA DOS ITENS'!$Q389*'LISTA DOS ITENS'!$M389</f>
        <v>11323.14</v>
      </c>
      <c r="S389" s="56">
        <f>IF('LISTA DOS ITENS'!$P389&gt;'LISTA DOS ITENS'!$R389,'LISTA DOS ITENS'!$P389,'LISTA DOS ITENS'!$R389)</f>
        <v>11323.14</v>
      </c>
      <c r="T389" s="25">
        <v>614.4416890097972</v>
      </c>
      <c r="U389" s="25">
        <f>'LISTA DOS ITENS'!$T389*'LISTA DOS ITENS'!$M389</f>
        <v>614.441689</v>
      </c>
      <c r="V389" s="56">
        <f t="array" ref="V389">INDEX('RESUMO - LOTES E VMA'!$F$3:$F$181,MATCH('LISTA DOS ITENS'!$D389,'RESUMO - LOTES E VMA'!$A$3:$A$181,0))</f>
        <v>62767.1304</v>
      </c>
      <c r="W389" s="57">
        <f>'LISTA DOS ITENS'!$U389/'LISTA DOS ITENS'!$V389</f>
        <v>0.009789227022</v>
      </c>
      <c r="X389" s="53" t="s">
        <v>53</v>
      </c>
      <c r="Y389" s="53" t="s">
        <v>290</v>
      </c>
      <c r="Z389" s="58" t="str">
        <f>'LISTA DOS ITENS'!$F389&amp;"-"&amp;'LISTA DOS ITENS'!$H389&amp;"-"&amp;'LISTA DOS ITENS'!$J389&amp;"-"&amp;'LISTA DOS ITENS'!$K389&amp;"-"&amp;'LISTA DOS ITENS'!$I389</f>
        <v>10758984-2201-0018-CONS/NAC-</v>
      </c>
      <c r="AA389" s="59" t="str">
        <f t="array" ref="AA389">INDEX('RESUMO - LOTES E VMA'!$M$3:$M$181,MATCH('LISTA DOS ITENS'!$D389,'RESUMO - LOTES E VMA'!$A$3:$A$181,0))</f>
        <v>Para Leilão</v>
      </c>
      <c r="AB389" s="60">
        <f t="array" ref="AB389">INDEX('RESUMO - LOTES E VMA'!$J$3:$J$181,MATCH('LISTA DOS ITENS'!$D389,'RESUMO - LOTES E VMA'!$A$3:$A$181,0))</f>
        <v>0.05541070786</v>
      </c>
      <c r="AC389" s="29" t="str">
        <f t="array" ref="AC389">INDEX('RESUMO - LOTES E VMA'!$L$3:$L$181,MATCH('LISTA DOS ITENS'!$D389,'RESUMO - LOTES E VMA'!$A$3:$A$181,0))</f>
        <v>1% do Valor de Comparação do VMA</v>
      </c>
      <c r="AD389" s="53" t="str">
        <f>VLOOKUP(Tabela1[[#This Row],[Índice]],[1]Planilha1!$A:$A,1,0)</f>
        <v>#ERROR!</v>
      </c>
    </row>
    <row r="390" ht="15.75" customHeight="1">
      <c r="A390" s="52">
        <v>244084.0</v>
      </c>
      <c r="B390" s="53" t="s">
        <v>70</v>
      </c>
      <c r="C390" s="53" t="s">
        <v>71</v>
      </c>
      <c r="D390" s="22">
        <v>206457.0</v>
      </c>
      <c r="E390" s="53" t="s">
        <v>98</v>
      </c>
      <c r="F390" s="54">
        <v>1.0800017E7</v>
      </c>
      <c r="G390" s="53" t="s">
        <v>411</v>
      </c>
      <c r="H390" s="55">
        <v>2201.0</v>
      </c>
      <c r="I390" s="55"/>
      <c r="J390" s="55" t="s">
        <v>100</v>
      </c>
      <c r="K390" s="53" t="s">
        <v>73</v>
      </c>
      <c r="L390" s="53"/>
      <c r="M390" s="53">
        <v>1.0</v>
      </c>
      <c r="N390" s="53" t="s">
        <v>52</v>
      </c>
      <c r="O390" s="25">
        <v>21644.15</v>
      </c>
      <c r="P390" s="25">
        <f>'LISTA DOS ITENS'!$O390*'LISTA DOS ITENS'!$M390</f>
        <v>21644.15</v>
      </c>
      <c r="Q390" s="25">
        <v>21644.15</v>
      </c>
      <c r="R390" s="25">
        <f>'LISTA DOS ITENS'!$Q390*'LISTA DOS ITENS'!$M390</f>
        <v>21644.15</v>
      </c>
      <c r="S390" s="56">
        <f>IF('LISTA DOS ITENS'!$P390&gt;'LISTA DOS ITENS'!$R390,'LISTA DOS ITENS'!$P390,'LISTA DOS ITENS'!$R390)</f>
        <v>21644.15</v>
      </c>
      <c r="T390" s="25">
        <v>1174.5035461171904</v>
      </c>
      <c r="U390" s="25">
        <f>'LISTA DOS ITENS'!$T390*'LISTA DOS ITENS'!$M390</f>
        <v>1174.503546</v>
      </c>
      <c r="V390" s="56">
        <f t="array" ref="V390">INDEX('RESUMO - LOTES E VMA'!$F$3:$F$181,MATCH('LISTA DOS ITENS'!$D390,'RESUMO - LOTES E VMA'!$A$3:$A$181,0))</f>
        <v>62767.1304</v>
      </c>
      <c r="W390" s="57">
        <f>'LISTA DOS ITENS'!$U390/'LISTA DOS ITENS'!$V390</f>
        <v>0.01871207969</v>
      </c>
      <c r="X390" s="53" t="s">
        <v>53</v>
      </c>
      <c r="Y390" s="53" t="s">
        <v>290</v>
      </c>
      <c r="Z390" s="58" t="str">
        <f>'LISTA DOS ITENS'!$F390&amp;"-"&amp;'LISTA DOS ITENS'!$H390&amp;"-"&amp;'LISTA DOS ITENS'!$J390&amp;"-"&amp;'LISTA DOS ITENS'!$K390&amp;"-"&amp;'LISTA DOS ITENS'!$I390</f>
        <v>10800017-2201-0018-CONS/NAC-</v>
      </c>
      <c r="AA390" s="59" t="str">
        <f t="array" ref="AA390">INDEX('RESUMO - LOTES E VMA'!$M$3:$M$181,MATCH('LISTA DOS ITENS'!$D390,'RESUMO - LOTES E VMA'!$A$3:$A$181,0))</f>
        <v>Para Leilão</v>
      </c>
      <c r="AB390" s="60">
        <f t="array" ref="AB390">INDEX('RESUMO - LOTES E VMA'!$J$3:$J$181,MATCH('LISTA DOS ITENS'!$D390,'RESUMO - LOTES E VMA'!$A$3:$A$181,0))</f>
        <v>0.05541070786</v>
      </c>
      <c r="AC390" s="29" t="str">
        <f t="array" ref="AC390">INDEX('RESUMO - LOTES E VMA'!$L$3:$L$181,MATCH('LISTA DOS ITENS'!$D390,'RESUMO - LOTES E VMA'!$A$3:$A$181,0))</f>
        <v>1% do Valor de Comparação do VMA</v>
      </c>
      <c r="AD390" s="53" t="str">
        <f>VLOOKUP(Tabela1[[#This Row],[Índice]],[1]Planilha1!$A:$A,1,0)</f>
        <v>#ERROR!</v>
      </c>
    </row>
    <row r="391" ht="15.75" customHeight="1">
      <c r="A391" s="52">
        <v>244085.0</v>
      </c>
      <c r="B391" s="53" t="s">
        <v>70</v>
      </c>
      <c r="C391" s="53" t="s">
        <v>71</v>
      </c>
      <c r="D391" s="22">
        <v>206457.0</v>
      </c>
      <c r="E391" s="53" t="s">
        <v>98</v>
      </c>
      <c r="F391" s="54">
        <v>1.0801271E7</v>
      </c>
      <c r="G391" s="53" t="s">
        <v>412</v>
      </c>
      <c r="H391" s="55">
        <v>2201.0</v>
      </c>
      <c r="I391" s="55"/>
      <c r="J391" s="55" t="s">
        <v>100</v>
      </c>
      <c r="K391" s="53" t="s">
        <v>73</v>
      </c>
      <c r="L391" s="53"/>
      <c r="M391" s="53">
        <v>1.0</v>
      </c>
      <c r="N391" s="53" t="s">
        <v>52</v>
      </c>
      <c r="O391" s="25">
        <v>10761.09</v>
      </c>
      <c r="P391" s="25">
        <f>'LISTA DOS ITENS'!$O391*'LISTA DOS ITENS'!$M391</f>
        <v>10761.09</v>
      </c>
      <c r="Q391" s="25">
        <v>10761.09</v>
      </c>
      <c r="R391" s="25">
        <f>'LISTA DOS ITENS'!$Q391*'LISTA DOS ITENS'!$M391</f>
        <v>10761.09</v>
      </c>
      <c r="S391" s="56">
        <f>IF('LISTA DOS ITENS'!$P391&gt;'LISTA DOS ITENS'!$R391,'LISTA DOS ITENS'!$P391,'LISTA DOS ITENS'!$R391)</f>
        <v>10761.09</v>
      </c>
      <c r="T391" s="25">
        <v>583.9424678301637</v>
      </c>
      <c r="U391" s="25">
        <f>'LISTA DOS ITENS'!$T391*'LISTA DOS ITENS'!$M391</f>
        <v>583.9424678</v>
      </c>
      <c r="V391" s="56">
        <f t="array" ref="V391">INDEX('RESUMO - LOTES E VMA'!$F$3:$F$181,MATCH('LISTA DOS ITENS'!$D391,'RESUMO - LOTES E VMA'!$A$3:$A$181,0))</f>
        <v>62767.1304</v>
      </c>
      <c r="W391" s="57">
        <f>'LISTA DOS ITENS'!$U391/'LISTA DOS ITENS'!$V391</f>
        <v>0.009303316308</v>
      </c>
      <c r="X391" s="53" t="s">
        <v>53</v>
      </c>
      <c r="Y391" s="53" t="s">
        <v>290</v>
      </c>
      <c r="Z391" s="58" t="str">
        <f>'LISTA DOS ITENS'!$F391&amp;"-"&amp;'LISTA DOS ITENS'!$H391&amp;"-"&amp;'LISTA DOS ITENS'!$J391&amp;"-"&amp;'LISTA DOS ITENS'!$K391&amp;"-"&amp;'LISTA DOS ITENS'!$I391</f>
        <v>10801271-2201-0018-CONS/NAC-</v>
      </c>
      <c r="AA391" s="59" t="str">
        <f t="array" ref="AA391">INDEX('RESUMO - LOTES E VMA'!$M$3:$M$181,MATCH('LISTA DOS ITENS'!$D391,'RESUMO - LOTES E VMA'!$A$3:$A$181,0))</f>
        <v>Para Leilão</v>
      </c>
      <c r="AB391" s="60">
        <f t="array" ref="AB391">INDEX('RESUMO - LOTES E VMA'!$J$3:$J$181,MATCH('LISTA DOS ITENS'!$D391,'RESUMO - LOTES E VMA'!$A$3:$A$181,0))</f>
        <v>0.05541070786</v>
      </c>
      <c r="AC391" s="29" t="str">
        <f t="array" ref="AC391">INDEX('RESUMO - LOTES E VMA'!$L$3:$L$181,MATCH('LISTA DOS ITENS'!$D391,'RESUMO - LOTES E VMA'!$A$3:$A$181,0))</f>
        <v>1% do Valor de Comparação do VMA</v>
      </c>
      <c r="AD391" s="53" t="str">
        <f>VLOOKUP(Tabela1[[#This Row],[Índice]],[1]Planilha1!$A:$A,1,0)</f>
        <v>#ERROR!</v>
      </c>
    </row>
    <row r="392" ht="15.75" customHeight="1">
      <c r="A392" s="52">
        <v>244086.0</v>
      </c>
      <c r="B392" s="53" t="s">
        <v>70</v>
      </c>
      <c r="C392" s="53" t="s">
        <v>71</v>
      </c>
      <c r="D392" s="22">
        <v>206457.0</v>
      </c>
      <c r="E392" s="53" t="s">
        <v>98</v>
      </c>
      <c r="F392" s="54">
        <v>1.1098541E7</v>
      </c>
      <c r="G392" s="53" t="s">
        <v>413</v>
      </c>
      <c r="H392" s="55">
        <v>2201.0</v>
      </c>
      <c r="I392" s="55"/>
      <c r="J392" s="55" t="s">
        <v>100</v>
      </c>
      <c r="K392" s="53" t="s">
        <v>73</v>
      </c>
      <c r="L392" s="53"/>
      <c r="M392" s="53">
        <v>4.0</v>
      </c>
      <c r="N392" s="53" t="s">
        <v>52</v>
      </c>
      <c r="O392" s="25">
        <v>7267.355</v>
      </c>
      <c r="P392" s="25">
        <f>'LISTA DOS ITENS'!$O392*'LISTA DOS ITENS'!$M392</f>
        <v>29069.42</v>
      </c>
      <c r="Q392" s="25">
        <v>7267.36</v>
      </c>
      <c r="R392" s="25">
        <f>'LISTA DOS ITENS'!$Q392*'LISTA DOS ITENS'!$M392</f>
        <v>29069.44</v>
      </c>
      <c r="S392" s="56">
        <f>IF('LISTA DOS ITENS'!$P392&gt;'LISTA DOS ITENS'!$R392,'LISTA DOS ITENS'!$P392,'LISTA DOS ITENS'!$R392)</f>
        <v>29069.44</v>
      </c>
      <c r="T392" s="25">
        <v>394.35783298998683</v>
      </c>
      <c r="U392" s="25">
        <f>'LISTA DOS ITENS'!$T392*'LISTA DOS ITENS'!$M392</f>
        <v>1577.431332</v>
      </c>
      <c r="V392" s="56">
        <f t="array" ref="V392">INDEX('RESUMO - LOTES E VMA'!$F$3:$F$181,MATCH('LISTA DOS ITENS'!$D392,'RESUMO - LOTES E VMA'!$A$3:$A$181,0))</f>
        <v>62767.1304</v>
      </c>
      <c r="W392" s="57">
        <f>'LISTA DOS ITENS'!$U392/'LISTA DOS ITENS'!$V392</f>
        <v>0.02513148716</v>
      </c>
      <c r="X392" s="53" t="s">
        <v>53</v>
      </c>
      <c r="Y392" s="53" t="s">
        <v>290</v>
      </c>
      <c r="Z392" s="58" t="str">
        <f>'LISTA DOS ITENS'!$F392&amp;"-"&amp;'LISTA DOS ITENS'!$H392&amp;"-"&amp;'LISTA DOS ITENS'!$J392&amp;"-"&amp;'LISTA DOS ITENS'!$K392&amp;"-"&amp;'LISTA DOS ITENS'!$I392</f>
        <v>11098541-2201-0018-CONS/NAC-</v>
      </c>
      <c r="AA392" s="59" t="str">
        <f t="array" ref="AA392">INDEX('RESUMO - LOTES E VMA'!$M$3:$M$181,MATCH('LISTA DOS ITENS'!$D392,'RESUMO - LOTES E VMA'!$A$3:$A$181,0))</f>
        <v>Para Leilão</v>
      </c>
      <c r="AB392" s="60">
        <f t="array" ref="AB392">INDEX('RESUMO - LOTES E VMA'!$J$3:$J$181,MATCH('LISTA DOS ITENS'!$D392,'RESUMO - LOTES E VMA'!$A$3:$A$181,0))</f>
        <v>0.05541070786</v>
      </c>
      <c r="AC392" s="29" t="str">
        <f t="array" ref="AC392">INDEX('RESUMO - LOTES E VMA'!$L$3:$L$181,MATCH('LISTA DOS ITENS'!$D392,'RESUMO - LOTES E VMA'!$A$3:$A$181,0))</f>
        <v>1% do Valor de Comparação do VMA</v>
      </c>
      <c r="AD392" s="53" t="str">
        <f>VLOOKUP(Tabela1[[#This Row],[Índice]],[1]Planilha1!$A:$A,1,0)</f>
        <v>#ERROR!</v>
      </c>
    </row>
    <row r="393" ht="15.75" customHeight="1">
      <c r="A393" s="52">
        <v>244087.0</v>
      </c>
      <c r="B393" s="53" t="s">
        <v>70</v>
      </c>
      <c r="C393" s="53" t="s">
        <v>71</v>
      </c>
      <c r="D393" s="22">
        <v>206457.0</v>
      </c>
      <c r="E393" s="53" t="s">
        <v>98</v>
      </c>
      <c r="F393" s="54">
        <v>1.1193762E7</v>
      </c>
      <c r="G393" s="53" t="s">
        <v>414</v>
      </c>
      <c r="H393" s="55">
        <v>2201.0</v>
      </c>
      <c r="I393" s="55"/>
      <c r="J393" s="55" t="s">
        <v>100</v>
      </c>
      <c r="K393" s="53" t="s">
        <v>57</v>
      </c>
      <c r="L393" s="53"/>
      <c r="M393" s="53">
        <v>1.0</v>
      </c>
      <c r="N393" s="53" t="s">
        <v>52</v>
      </c>
      <c r="O393" s="25">
        <v>1.0</v>
      </c>
      <c r="P393" s="25">
        <f>'LISTA DOS ITENS'!$O393*'LISTA DOS ITENS'!$M393</f>
        <v>1</v>
      </c>
      <c r="Q393" s="25">
        <v>244326.35</v>
      </c>
      <c r="R393" s="25">
        <f>'LISTA DOS ITENS'!$Q393*'LISTA DOS ITENS'!$M393</f>
        <v>244326.35</v>
      </c>
      <c r="S393" s="56">
        <f>IF('LISTA DOS ITENS'!$P393&gt;'LISTA DOS ITENS'!$R393,'LISTA DOS ITENS'!$P393,'LISTA DOS ITENS'!$R393)</f>
        <v>244326.35</v>
      </c>
      <c r="T393" s="25">
        <v>13258.185906347433</v>
      </c>
      <c r="U393" s="25">
        <f>'LISTA DOS ITENS'!$T393*'LISTA DOS ITENS'!$M393</f>
        <v>13258.18591</v>
      </c>
      <c r="V393" s="56">
        <f t="array" ref="V393">INDEX('RESUMO - LOTES E VMA'!$F$3:$F$181,MATCH('LISTA DOS ITENS'!$D393,'RESUMO - LOTES E VMA'!$A$3:$A$181,0))</f>
        <v>62767.1304</v>
      </c>
      <c r="W393" s="57">
        <f>'LISTA DOS ITENS'!$U393/'LISTA DOS ITENS'!$V393</f>
        <v>0.2112281671</v>
      </c>
      <c r="X393" s="53" t="s">
        <v>53</v>
      </c>
      <c r="Y393" s="53" t="s">
        <v>290</v>
      </c>
      <c r="Z393" s="58" t="str">
        <f>'LISTA DOS ITENS'!$F393&amp;"-"&amp;'LISTA DOS ITENS'!$H393&amp;"-"&amp;'LISTA DOS ITENS'!$J393&amp;"-"&amp;'LISTA DOS ITENS'!$K393&amp;"-"&amp;'LISTA DOS ITENS'!$I393</f>
        <v>11193762-2201-0018-USADO-</v>
      </c>
      <c r="AA393" s="59" t="str">
        <f t="array" ref="AA393">INDEX('RESUMO - LOTES E VMA'!$M$3:$M$181,MATCH('LISTA DOS ITENS'!$D393,'RESUMO - LOTES E VMA'!$A$3:$A$181,0))</f>
        <v>Para Leilão</v>
      </c>
      <c r="AB393" s="60">
        <f t="array" ref="AB393">INDEX('RESUMO - LOTES E VMA'!$J$3:$J$181,MATCH('LISTA DOS ITENS'!$D393,'RESUMO - LOTES E VMA'!$A$3:$A$181,0))</f>
        <v>0.05541070786</v>
      </c>
      <c r="AC393" s="29" t="str">
        <f t="array" ref="AC393">INDEX('RESUMO - LOTES E VMA'!$L$3:$L$181,MATCH('LISTA DOS ITENS'!$D393,'RESUMO - LOTES E VMA'!$A$3:$A$181,0))</f>
        <v>1% do Valor de Comparação do VMA</v>
      </c>
      <c r="AD393" s="53" t="str">
        <f>VLOOKUP(Tabela1[[#This Row],[Índice]],[1]Planilha1!$A:$A,1,0)</f>
        <v>#ERROR!</v>
      </c>
    </row>
    <row r="394" ht="15.75" customHeight="1">
      <c r="A394" s="52">
        <v>244088.0</v>
      </c>
      <c r="B394" s="53" t="s">
        <v>70</v>
      </c>
      <c r="C394" s="53" t="s">
        <v>71</v>
      </c>
      <c r="D394" s="22">
        <v>206457.0</v>
      </c>
      <c r="E394" s="53" t="s">
        <v>98</v>
      </c>
      <c r="F394" s="54">
        <v>1.1571989E7</v>
      </c>
      <c r="G394" s="53" t="s">
        <v>415</v>
      </c>
      <c r="H394" s="55">
        <v>2201.0</v>
      </c>
      <c r="I394" s="55"/>
      <c r="J394" s="55" t="s">
        <v>100</v>
      </c>
      <c r="K394" s="53" t="s">
        <v>73</v>
      </c>
      <c r="L394" s="53"/>
      <c r="M394" s="53">
        <v>5.0</v>
      </c>
      <c r="N394" s="53" t="s">
        <v>52</v>
      </c>
      <c r="O394" s="25">
        <v>3807.4120000000003</v>
      </c>
      <c r="P394" s="25">
        <f>'LISTA DOS ITENS'!$O394*'LISTA DOS ITENS'!$M394</f>
        <v>19037.06</v>
      </c>
      <c r="Q394" s="25">
        <v>3807.41</v>
      </c>
      <c r="R394" s="25">
        <f>'LISTA DOS ITENS'!$Q394*'LISTA DOS ITENS'!$M394</f>
        <v>19037.05</v>
      </c>
      <c r="S394" s="56">
        <f>IF('LISTA DOS ITENS'!$P394&gt;'LISTA DOS ITENS'!$R394,'LISTA DOS ITENS'!$P394,'LISTA DOS ITENS'!$R394)</f>
        <v>19037.06</v>
      </c>
      <c r="T394" s="25">
        <v>206.6062444827841</v>
      </c>
      <c r="U394" s="25">
        <f>'LISTA DOS ITENS'!$T394*'LISTA DOS ITENS'!$M394</f>
        <v>1033.031222</v>
      </c>
      <c r="V394" s="56">
        <f t="array" ref="V394">INDEX('RESUMO - LOTES E VMA'!$F$3:$F$181,MATCH('LISTA DOS ITENS'!$D394,'RESUMO - LOTES E VMA'!$A$3:$A$181,0))</f>
        <v>62767.1304</v>
      </c>
      <c r="W394" s="57">
        <f>'LISTA DOS ITENS'!$U394/'LISTA DOS ITENS'!$V394</f>
        <v>0.01645815598</v>
      </c>
      <c r="X394" s="53" t="s">
        <v>53</v>
      </c>
      <c r="Y394" s="53" t="s">
        <v>290</v>
      </c>
      <c r="Z394" s="58" t="str">
        <f>'LISTA DOS ITENS'!$F394&amp;"-"&amp;'LISTA DOS ITENS'!$H394&amp;"-"&amp;'LISTA DOS ITENS'!$J394&amp;"-"&amp;'LISTA DOS ITENS'!$K394&amp;"-"&amp;'LISTA DOS ITENS'!$I394</f>
        <v>11571989-2201-0018-CONS/NAC-</v>
      </c>
      <c r="AA394" s="59" t="str">
        <f t="array" ref="AA394">INDEX('RESUMO - LOTES E VMA'!$M$3:$M$181,MATCH('LISTA DOS ITENS'!$D394,'RESUMO - LOTES E VMA'!$A$3:$A$181,0))</f>
        <v>Para Leilão</v>
      </c>
      <c r="AB394" s="60">
        <f t="array" ref="AB394">INDEX('RESUMO - LOTES E VMA'!$J$3:$J$181,MATCH('LISTA DOS ITENS'!$D394,'RESUMO - LOTES E VMA'!$A$3:$A$181,0))</f>
        <v>0.05541070786</v>
      </c>
      <c r="AC394" s="29" t="str">
        <f t="array" ref="AC394">INDEX('RESUMO - LOTES E VMA'!$L$3:$L$181,MATCH('LISTA DOS ITENS'!$D394,'RESUMO - LOTES E VMA'!$A$3:$A$181,0))</f>
        <v>1% do Valor de Comparação do VMA</v>
      </c>
      <c r="AD394" s="53" t="str">
        <f>VLOOKUP(Tabela1[[#This Row],[Índice]],[1]Planilha1!$A:$A,1,0)</f>
        <v>#ERROR!</v>
      </c>
    </row>
    <row r="395" ht="15.75" customHeight="1">
      <c r="A395" s="52">
        <v>244089.0</v>
      </c>
      <c r="B395" s="53" t="s">
        <v>70</v>
      </c>
      <c r="C395" s="53" t="s">
        <v>71</v>
      </c>
      <c r="D395" s="22">
        <v>206457.0</v>
      </c>
      <c r="E395" s="53" t="s">
        <v>98</v>
      </c>
      <c r="F395" s="54">
        <v>1.1918441E7</v>
      </c>
      <c r="G395" s="53" t="s">
        <v>416</v>
      </c>
      <c r="H395" s="55">
        <v>2201.0</v>
      </c>
      <c r="I395" s="55"/>
      <c r="J395" s="55" t="s">
        <v>100</v>
      </c>
      <c r="K395" s="53" t="s">
        <v>73</v>
      </c>
      <c r="L395" s="53"/>
      <c r="M395" s="53">
        <v>2.0</v>
      </c>
      <c r="N395" s="53" t="s">
        <v>52</v>
      </c>
      <c r="O395" s="25">
        <v>21105.39</v>
      </c>
      <c r="P395" s="25">
        <f>'LISTA DOS ITENS'!$O395*'LISTA DOS ITENS'!$M395</f>
        <v>42210.78</v>
      </c>
      <c r="Q395" s="25">
        <v>21105.39</v>
      </c>
      <c r="R395" s="25">
        <f>'LISTA DOS ITENS'!$Q395*'LISTA DOS ITENS'!$M395</f>
        <v>42210.78</v>
      </c>
      <c r="S395" s="56">
        <f>IF('LISTA DOS ITENS'!$P395&gt;'LISTA DOS ITENS'!$R395,'LISTA DOS ITENS'!$P395,'LISTA DOS ITENS'!$R395)</f>
        <v>42210.78</v>
      </c>
      <c r="T395" s="25">
        <v>1145.268139297976</v>
      </c>
      <c r="U395" s="25">
        <f>'LISTA DOS ITENS'!$T395*'LISTA DOS ITENS'!$M395</f>
        <v>2290.536279</v>
      </c>
      <c r="V395" s="56">
        <f t="array" ref="V395">INDEX('RESUMO - LOTES E VMA'!$F$3:$F$181,MATCH('LISTA DOS ITENS'!$D395,'RESUMO - LOTES E VMA'!$A$3:$A$181,0))</f>
        <v>62767.1304</v>
      </c>
      <c r="W395" s="57">
        <f>'LISTA DOS ITENS'!$U395/'LISTA DOS ITENS'!$V395</f>
        <v>0.0364926079</v>
      </c>
      <c r="X395" s="53" t="s">
        <v>53</v>
      </c>
      <c r="Y395" s="53" t="s">
        <v>290</v>
      </c>
      <c r="Z395" s="58" t="str">
        <f>'LISTA DOS ITENS'!$F395&amp;"-"&amp;'LISTA DOS ITENS'!$H395&amp;"-"&amp;'LISTA DOS ITENS'!$J395&amp;"-"&amp;'LISTA DOS ITENS'!$K395&amp;"-"&amp;'LISTA DOS ITENS'!$I395</f>
        <v>11918441-2201-0018-CONS/NAC-</v>
      </c>
      <c r="AA395" s="59" t="str">
        <f t="array" ref="AA395">INDEX('RESUMO - LOTES E VMA'!$M$3:$M$181,MATCH('LISTA DOS ITENS'!$D395,'RESUMO - LOTES E VMA'!$A$3:$A$181,0))</f>
        <v>Para Leilão</v>
      </c>
      <c r="AB395" s="60">
        <f t="array" ref="AB395">INDEX('RESUMO - LOTES E VMA'!$J$3:$J$181,MATCH('LISTA DOS ITENS'!$D395,'RESUMO - LOTES E VMA'!$A$3:$A$181,0))</f>
        <v>0.05541070786</v>
      </c>
      <c r="AC395" s="29" t="str">
        <f t="array" ref="AC395">INDEX('RESUMO - LOTES E VMA'!$L$3:$L$181,MATCH('LISTA DOS ITENS'!$D395,'RESUMO - LOTES E VMA'!$A$3:$A$181,0))</f>
        <v>1% do Valor de Comparação do VMA</v>
      </c>
      <c r="AD395" s="53" t="str">
        <f>VLOOKUP(Tabela1[[#This Row],[Índice]],[1]Planilha1!$A:$A,1,0)</f>
        <v>#ERROR!</v>
      </c>
    </row>
    <row r="396" ht="15.75" customHeight="1">
      <c r="A396" s="52">
        <v>244090.0</v>
      </c>
      <c r="B396" s="53" t="s">
        <v>70</v>
      </c>
      <c r="C396" s="53" t="s">
        <v>71</v>
      </c>
      <c r="D396" s="22">
        <v>206457.0</v>
      </c>
      <c r="E396" s="53" t="s">
        <v>98</v>
      </c>
      <c r="F396" s="54">
        <v>1.1980259E7</v>
      </c>
      <c r="G396" s="53" t="s">
        <v>417</v>
      </c>
      <c r="H396" s="55">
        <v>2201.0</v>
      </c>
      <c r="I396" s="55"/>
      <c r="J396" s="55" t="s">
        <v>100</v>
      </c>
      <c r="K396" s="53" t="s">
        <v>73</v>
      </c>
      <c r="L396" s="53"/>
      <c r="M396" s="53">
        <v>1.0</v>
      </c>
      <c r="N396" s="53" t="s">
        <v>52</v>
      </c>
      <c r="O396" s="25">
        <v>41700.92</v>
      </c>
      <c r="P396" s="25">
        <f>'LISTA DOS ITENS'!$O396*'LISTA DOS ITENS'!$M396</f>
        <v>41700.92</v>
      </c>
      <c r="Q396" s="25">
        <v>41700.92</v>
      </c>
      <c r="R396" s="25">
        <f>'LISTA DOS ITENS'!$Q396*'LISTA DOS ITENS'!$M396</f>
        <v>41700.92</v>
      </c>
      <c r="S396" s="56">
        <f>IF('LISTA DOS ITENS'!$P396&gt;'LISTA DOS ITENS'!$R396,'LISTA DOS ITENS'!$P396,'LISTA DOS ITENS'!$R396)</f>
        <v>41700.92</v>
      </c>
      <c r="T396" s="25">
        <v>2262.869108574338</v>
      </c>
      <c r="U396" s="25">
        <f>'LISTA DOS ITENS'!$T396*'LISTA DOS ITENS'!$M396</f>
        <v>2262.869109</v>
      </c>
      <c r="V396" s="56">
        <f t="array" ref="V396">INDEX('RESUMO - LOTES E VMA'!$F$3:$F$181,MATCH('LISTA DOS ITENS'!$D396,'RESUMO - LOTES E VMA'!$A$3:$A$181,0))</f>
        <v>62767.1304</v>
      </c>
      <c r="W396" s="57">
        <f>'LISTA DOS ITENS'!$U396/'LISTA DOS ITENS'!$V396</f>
        <v>0.03605181716</v>
      </c>
      <c r="X396" s="53" t="s">
        <v>53</v>
      </c>
      <c r="Y396" s="53" t="s">
        <v>290</v>
      </c>
      <c r="Z396" s="58" t="str">
        <f>'LISTA DOS ITENS'!$F396&amp;"-"&amp;'LISTA DOS ITENS'!$H396&amp;"-"&amp;'LISTA DOS ITENS'!$J396&amp;"-"&amp;'LISTA DOS ITENS'!$K396&amp;"-"&amp;'LISTA DOS ITENS'!$I396</f>
        <v>11980259-2201-0018-CONS/NAC-</v>
      </c>
      <c r="AA396" s="59" t="str">
        <f t="array" ref="AA396">INDEX('RESUMO - LOTES E VMA'!$M$3:$M$181,MATCH('LISTA DOS ITENS'!$D396,'RESUMO - LOTES E VMA'!$A$3:$A$181,0))</f>
        <v>Para Leilão</v>
      </c>
      <c r="AB396" s="60">
        <f t="array" ref="AB396">INDEX('RESUMO - LOTES E VMA'!$J$3:$J$181,MATCH('LISTA DOS ITENS'!$D396,'RESUMO - LOTES E VMA'!$A$3:$A$181,0))</f>
        <v>0.05541070786</v>
      </c>
      <c r="AC396" s="29" t="str">
        <f t="array" ref="AC396">INDEX('RESUMO - LOTES E VMA'!$L$3:$L$181,MATCH('LISTA DOS ITENS'!$D396,'RESUMO - LOTES E VMA'!$A$3:$A$181,0))</f>
        <v>1% do Valor de Comparação do VMA</v>
      </c>
      <c r="AD396" s="53" t="str">
        <f>VLOOKUP(Tabela1[[#This Row],[Índice]],[1]Planilha1!$A:$A,1,0)</f>
        <v>#ERROR!</v>
      </c>
    </row>
    <row r="397" ht="15.75" customHeight="1">
      <c r="A397" s="52">
        <v>244091.0</v>
      </c>
      <c r="B397" s="53" t="s">
        <v>70</v>
      </c>
      <c r="C397" s="53" t="s">
        <v>71</v>
      </c>
      <c r="D397" s="22">
        <v>206457.0</v>
      </c>
      <c r="E397" s="53" t="s">
        <v>98</v>
      </c>
      <c r="F397" s="54">
        <v>1.2146672E7</v>
      </c>
      <c r="G397" s="53" t="s">
        <v>418</v>
      </c>
      <c r="H397" s="55">
        <v>2201.0</v>
      </c>
      <c r="I397" s="55"/>
      <c r="J397" s="55" t="s">
        <v>100</v>
      </c>
      <c r="K397" s="53" t="s">
        <v>73</v>
      </c>
      <c r="L397" s="53"/>
      <c r="M397" s="53">
        <v>1.0</v>
      </c>
      <c r="N397" s="53" t="s">
        <v>52</v>
      </c>
      <c r="O397" s="25">
        <v>11728.86</v>
      </c>
      <c r="P397" s="25">
        <f>'LISTA DOS ITENS'!$O397*'LISTA DOS ITENS'!$M397</f>
        <v>11728.86</v>
      </c>
      <c r="Q397" s="25">
        <v>11728.86</v>
      </c>
      <c r="R397" s="25">
        <f>'LISTA DOS ITENS'!$Q397*'LISTA DOS ITENS'!$M397</f>
        <v>11728.86</v>
      </c>
      <c r="S397" s="56">
        <f>IF('LISTA DOS ITENS'!$P397&gt;'LISTA DOS ITENS'!$R397,'LISTA DOS ITENS'!$P397,'LISTA DOS ITENS'!$R397)</f>
        <v>11728.86</v>
      </c>
      <c r="T397" s="25">
        <v>636.4577801351437</v>
      </c>
      <c r="U397" s="25">
        <f>'LISTA DOS ITENS'!$T397*'LISTA DOS ITENS'!$M397</f>
        <v>636.4577801</v>
      </c>
      <c r="V397" s="56">
        <f t="array" ref="V397">INDEX('RESUMO - LOTES E VMA'!$F$3:$F$181,MATCH('LISTA DOS ITENS'!$D397,'RESUMO - LOTES E VMA'!$A$3:$A$181,0))</f>
        <v>62767.1304</v>
      </c>
      <c r="W397" s="57">
        <f>'LISTA DOS ITENS'!$U397/'LISTA DOS ITENS'!$V397</f>
        <v>0.01013998531</v>
      </c>
      <c r="X397" s="53" t="s">
        <v>53</v>
      </c>
      <c r="Y397" s="53" t="s">
        <v>290</v>
      </c>
      <c r="Z397" s="58" t="str">
        <f>'LISTA DOS ITENS'!$F397&amp;"-"&amp;'LISTA DOS ITENS'!$H397&amp;"-"&amp;'LISTA DOS ITENS'!$J397&amp;"-"&amp;'LISTA DOS ITENS'!$K397&amp;"-"&amp;'LISTA DOS ITENS'!$I397</f>
        <v>12146672-2201-0018-CONS/NAC-</v>
      </c>
      <c r="AA397" s="59" t="str">
        <f t="array" ref="AA397">INDEX('RESUMO - LOTES E VMA'!$M$3:$M$181,MATCH('LISTA DOS ITENS'!$D397,'RESUMO - LOTES E VMA'!$A$3:$A$181,0))</f>
        <v>Para Leilão</v>
      </c>
      <c r="AB397" s="60">
        <f t="array" ref="AB397">INDEX('RESUMO - LOTES E VMA'!$J$3:$J$181,MATCH('LISTA DOS ITENS'!$D397,'RESUMO - LOTES E VMA'!$A$3:$A$181,0))</f>
        <v>0.05541070786</v>
      </c>
      <c r="AC397" s="29" t="str">
        <f t="array" ref="AC397">INDEX('RESUMO - LOTES E VMA'!$L$3:$L$181,MATCH('LISTA DOS ITENS'!$D397,'RESUMO - LOTES E VMA'!$A$3:$A$181,0))</f>
        <v>1% do Valor de Comparação do VMA</v>
      </c>
      <c r="AD397" s="53" t="str">
        <f>VLOOKUP(Tabela1[[#This Row],[Índice]],[1]Planilha1!$A:$A,1,0)</f>
        <v>#ERROR!</v>
      </c>
    </row>
    <row r="398" ht="15.75" customHeight="1">
      <c r="A398" s="52">
        <v>244092.0</v>
      </c>
      <c r="B398" s="53" t="s">
        <v>70</v>
      </c>
      <c r="C398" s="53" t="s">
        <v>71</v>
      </c>
      <c r="D398" s="22">
        <v>206457.0</v>
      </c>
      <c r="E398" s="53" t="s">
        <v>98</v>
      </c>
      <c r="F398" s="54">
        <v>1.016105E7</v>
      </c>
      <c r="G398" s="53" t="s">
        <v>419</v>
      </c>
      <c r="H398" s="55">
        <v>2101.0</v>
      </c>
      <c r="I398" s="55"/>
      <c r="J398" s="55" t="s">
        <v>325</v>
      </c>
      <c r="K398" s="53" t="s">
        <v>73</v>
      </c>
      <c r="L398" s="53"/>
      <c r="M398" s="53">
        <v>2.0</v>
      </c>
      <c r="N398" s="53" t="s">
        <v>52</v>
      </c>
      <c r="O398" s="25">
        <v>1523.58</v>
      </c>
      <c r="P398" s="25">
        <f>'LISTA DOS ITENS'!$O398*'LISTA DOS ITENS'!$M398</f>
        <v>3047.16</v>
      </c>
      <c r="Q398" s="25">
        <v>1523.58</v>
      </c>
      <c r="R398" s="25">
        <f>'LISTA DOS ITENS'!$Q398*'LISTA DOS ITENS'!$M398</f>
        <v>3047.16</v>
      </c>
      <c r="S398" s="56">
        <f>IF('LISTA DOS ITENS'!$P398&gt;'LISTA DOS ITENS'!$R398,'LISTA DOS ITENS'!$P398,'LISTA DOS ITENS'!$R398)</f>
        <v>3047.16</v>
      </c>
      <c r="T398" s="25">
        <v>82.67592457052963</v>
      </c>
      <c r="U398" s="25">
        <f>'LISTA DOS ITENS'!$T398*'LISTA DOS ITENS'!$M398</f>
        <v>165.3518491</v>
      </c>
      <c r="V398" s="56">
        <f t="array" ref="V398">INDEX('RESUMO - LOTES E VMA'!$F$3:$F$181,MATCH('LISTA DOS ITENS'!$D398,'RESUMO - LOTES E VMA'!$A$3:$A$181,0))</f>
        <v>62767.1304</v>
      </c>
      <c r="W398" s="57">
        <f>'LISTA DOS ITENS'!$U398/'LISTA DOS ITENS'!$V398</f>
        <v>0.002634370061</v>
      </c>
      <c r="X398" s="53" t="s">
        <v>53</v>
      </c>
      <c r="Y398" s="53" t="s">
        <v>290</v>
      </c>
      <c r="Z398" s="58" t="str">
        <f>'LISTA DOS ITENS'!$F398&amp;"-"&amp;'LISTA DOS ITENS'!$H398&amp;"-"&amp;'LISTA DOS ITENS'!$J398&amp;"-"&amp;'LISTA DOS ITENS'!$K398&amp;"-"&amp;'LISTA DOS ITENS'!$I398</f>
        <v>10161050-2101-A018-CONS/NAC-</v>
      </c>
      <c r="AA398" s="59" t="str">
        <f t="array" ref="AA398">INDEX('RESUMO - LOTES E VMA'!$M$3:$M$181,MATCH('LISTA DOS ITENS'!$D398,'RESUMO - LOTES E VMA'!$A$3:$A$181,0))</f>
        <v>Para Leilão</v>
      </c>
      <c r="AB398" s="60">
        <f t="array" ref="AB398">INDEX('RESUMO - LOTES E VMA'!$J$3:$J$181,MATCH('LISTA DOS ITENS'!$D398,'RESUMO - LOTES E VMA'!$A$3:$A$181,0))</f>
        <v>0.05541070786</v>
      </c>
      <c r="AC398" s="29" t="str">
        <f t="array" ref="AC398">INDEX('RESUMO - LOTES E VMA'!$L$3:$L$181,MATCH('LISTA DOS ITENS'!$D398,'RESUMO - LOTES E VMA'!$A$3:$A$181,0))</f>
        <v>1% do Valor de Comparação do VMA</v>
      </c>
      <c r="AD398" s="53" t="str">
        <f>VLOOKUP(Tabela1[[#This Row],[Índice]],[1]Planilha1!$A:$A,1,0)</f>
        <v>#ERROR!</v>
      </c>
    </row>
    <row r="399" ht="15.75" customHeight="1">
      <c r="A399" s="52">
        <v>244093.0</v>
      </c>
      <c r="B399" s="53" t="s">
        <v>70</v>
      </c>
      <c r="C399" s="53" t="s">
        <v>71</v>
      </c>
      <c r="D399" s="22">
        <v>206457.0</v>
      </c>
      <c r="E399" s="53" t="s">
        <v>98</v>
      </c>
      <c r="F399" s="54">
        <v>1.0354001E7</v>
      </c>
      <c r="G399" s="53" t="s">
        <v>410</v>
      </c>
      <c r="H399" s="55">
        <v>2101.0</v>
      </c>
      <c r="I399" s="55"/>
      <c r="J399" s="55" t="s">
        <v>325</v>
      </c>
      <c r="K399" s="53" t="s">
        <v>73</v>
      </c>
      <c r="L399" s="53"/>
      <c r="M399" s="53">
        <v>2.0</v>
      </c>
      <c r="N399" s="53" t="s">
        <v>52</v>
      </c>
      <c r="O399" s="25">
        <v>2427.05</v>
      </c>
      <c r="P399" s="25">
        <f>'LISTA DOS ITENS'!$O399*'LISTA DOS ITENS'!$M399</f>
        <v>4854.1</v>
      </c>
      <c r="Q399" s="25">
        <v>2427.05</v>
      </c>
      <c r="R399" s="25">
        <f>'LISTA DOS ITENS'!$Q399*'LISTA DOS ITENS'!$M399</f>
        <v>4854.1</v>
      </c>
      <c r="S399" s="56">
        <f>IF('LISTA DOS ITENS'!$P399&gt;'LISTA DOS ITENS'!$R399,'LISTA DOS ITENS'!$P399,'LISTA DOS ITENS'!$R399)</f>
        <v>4854.1</v>
      </c>
      <c r="T399" s="25">
        <v>131.70204566147098</v>
      </c>
      <c r="U399" s="25">
        <f>'LISTA DOS ITENS'!$T399*'LISTA DOS ITENS'!$M399</f>
        <v>263.4040913</v>
      </c>
      <c r="V399" s="56">
        <f t="array" ref="V399">INDEX('RESUMO - LOTES E VMA'!$F$3:$F$181,MATCH('LISTA DOS ITENS'!$D399,'RESUMO - LOTES E VMA'!$A$3:$A$181,0))</f>
        <v>62767.1304</v>
      </c>
      <c r="W399" s="57">
        <f>'LISTA DOS ITENS'!$U399/'LISTA DOS ITENS'!$V399</f>
        <v>0.004196529133</v>
      </c>
      <c r="X399" s="53" t="s">
        <v>53</v>
      </c>
      <c r="Y399" s="53" t="s">
        <v>290</v>
      </c>
      <c r="Z399" s="58" t="str">
        <f>'LISTA DOS ITENS'!$F399&amp;"-"&amp;'LISTA DOS ITENS'!$H399&amp;"-"&amp;'LISTA DOS ITENS'!$J399&amp;"-"&amp;'LISTA DOS ITENS'!$K399&amp;"-"&amp;'LISTA DOS ITENS'!$I399</f>
        <v>10354001-2101-A018-CONS/NAC-</v>
      </c>
      <c r="AA399" s="59" t="str">
        <f t="array" ref="AA399">INDEX('RESUMO - LOTES E VMA'!$M$3:$M$181,MATCH('LISTA DOS ITENS'!$D399,'RESUMO - LOTES E VMA'!$A$3:$A$181,0))</f>
        <v>Para Leilão</v>
      </c>
      <c r="AB399" s="60">
        <f t="array" ref="AB399">INDEX('RESUMO - LOTES E VMA'!$J$3:$J$181,MATCH('LISTA DOS ITENS'!$D399,'RESUMO - LOTES E VMA'!$A$3:$A$181,0))</f>
        <v>0.05541070786</v>
      </c>
      <c r="AC399" s="29" t="str">
        <f t="array" ref="AC399">INDEX('RESUMO - LOTES E VMA'!$L$3:$L$181,MATCH('LISTA DOS ITENS'!$D399,'RESUMO - LOTES E VMA'!$A$3:$A$181,0))</f>
        <v>1% do Valor de Comparação do VMA</v>
      </c>
      <c r="AD399" s="53" t="str">
        <f>VLOOKUP(Tabela1[[#This Row],[Índice]],[1]Planilha1!$A:$A,1,0)</f>
        <v>#ERROR!</v>
      </c>
    </row>
    <row r="400" ht="15.75" customHeight="1">
      <c r="A400" s="52">
        <v>244094.0</v>
      </c>
      <c r="B400" s="53" t="s">
        <v>70</v>
      </c>
      <c r="C400" s="53" t="s">
        <v>71</v>
      </c>
      <c r="D400" s="22">
        <v>206457.0</v>
      </c>
      <c r="E400" s="53" t="s">
        <v>98</v>
      </c>
      <c r="F400" s="54">
        <v>1.0357774E7</v>
      </c>
      <c r="G400" s="53" t="s">
        <v>420</v>
      </c>
      <c r="H400" s="55">
        <v>2101.0</v>
      </c>
      <c r="I400" s="55"/>
      <c r="J400" s="55" t="s">
        <v>325</v>
      </c>
      <c r="K400" s="53" t="s">
        <v>160</v>
      </c>
      <c r="L400" s="53"/>
      <c r="M400" s="53">
        <v>1.0</v>
      </c>
      <c r="N400" s="53" t="s">
        <v>52</v>
      </c>
      <c r="O400" s="25">
        <v>5899.02</v>
      </c>
      <c r="P400" s="25">
        <f>'LISTA DOS ITENS'!$O400*'LISTA DOS ITENS'!$M400</f>
        <v>5899.02</v>
      </c>
      <c r="Q400" s="25">
        <v>5899.02</v>
      </c>
      <c r="R400" s="25">
        <f>'LISTA DOS ITENS'!$Q400*'LISTA DOS ITENS'!$M400</f>
        <v>5899.02</v>
      </c>
      <c r="S400" s="56">
        <f>IF('LISTA DOS ITENS'!$P400&gt;'LISTA DOS ITENS'!$R400,'LISTA DOS ITENS'!$P400,'LISTA DOS ITENS'!$R400)</f>
        <v>5899.02</v>
      </c>
      <c r="T400" s="25">
        <v>320.1058904422779</v>
      </c>
      <c r="U400" s="25">
        <f>'LISTA DOS ITENS'!$T400*'LISTA DOS ITENS'!$M400</f>
        <v>320.1058904</v>
      </c>
      <c r="V400" s="56">
        <f t="array" ref="V400">INDEX('RESUMO - LOTES E VMA'!$F$3:$F$181,MATCH('LISTA DOS ITENS'!$D400,'RESUMO - LOTES E VMA'!$A$3:$A$181,0))</f>
        <v>62767.1304</v>
      </c>
      <c r="W400" s="57">
        <f>'LISTA DOS ITENS'!$U400/'LISTA DOS ITENS'!$V400</f>
        <v>0.005099896847</v>
      </c>
      <c r="X400" s="53" t="s">
        <v>53</v>
      </c>
      <c r="Y400" s="53" t="s">
        <v>290</v>
      </c>
      <c r="Z400" s="58" t="str">
        <f>'LISTA DOS ITENS'!$F400&amp;"-"&amp;'LISTA DOS ITENS'!$H400&amp;"-"&amp;'LISTA DOS ITENS'!$J400&amp;"-"&amp;'LISTA DOS ITENS'!$K400&amp;"-"&amp;'LISTA DOS ITENS'!$I400</f>
        <v>10357774-2101-A018-CONS/IMP-</v>
      </c>
      <c r="AA400" s="59" t="str">
        <f t="array" ref="AA400">INDEX('RESUMO - LOTES E VMA'!$M$3:$M$181,MATCH('LISTA DOS ITENS'!$D400,'RESUMO - LOTES E VMA'!$A$3:$A$181,0))</f>
        <v>Para Leilão</v>
      </c>
      <c r="AB400" s="60">
        <f t="array" ref="AB400">INDEX('RESUMO - LOTES E VMA'!$J$3:$J$181,MATCH('LISTA DOS ITENS'!$D400,'RESUMO - LOTES E VMA'!$A$3:$A$181,0))</f>
        <v>0.05541070786</v>
      </c>
      <c r="AC400" s="29" t="str">
        <f t="array" ref="AC400">INDEX('RESUMO - LOTES E VMA'!$L$3:$L$181,MATCH('LISTA DOS ITENS'!$D400,'RESUMO - LOTES E VMA'!$A$3:$A$181,0))</f>
        <v>1% do Valor de Comparação do VMA</v>
      </c>
      <c r="AD400" s="53" t="str">
        <f>VLOOKUP(Tabela1[[#This Row],[Índice]],[1]Planilha1!$A:$A,1,0)</f>
        <v>#ERROR!</v>
      </c>
    </row>
    <row r="401" ht="15.75" customHeight="1">
      <c r="A401" s="52">
        <v>244095.0</v>
      </c>
      <c r="B401" s="53" t="s">
        <v>70</v>
      </c>
      <c r="C401" s="53" t="s">
        <v>71</v>
      </c>
      <c r="D401" s="22">
        <v>206457.0</v>
      </c>
      <c r="E401" s="53" t="s">
        <v>98</v>
      </c>
      <c r="F401" s="54">
        <v>1.0483121E7</v>
      </c>
      <c r="G401" s="53" t="s">
        <v>421</v>
      </c>
      <c r="H401" s="55">
        <v>2101.0</v>
      </c>
      <c r="I401" s="55" t="s">
        <v>81</v>
      </c>
      <c r="J401" s="55" t="s">
        <v>325</v>
      </c>
      <c r="K401" s="53" t="s">
        <v>80</v>
      </c>
      <c r="L401" s="53"/>
      <c r="M401" s="53">
        <v>1.0</v>
      </c>
      <c r="N401" s="53" t="s">
        <v>52</v>
      </c>
      <c r="O401" s="25">
        <v>1997.82</v>
      </c>
      <c r="P401" s="25">
        <f>'LISTA DOS ITENS'!$O401*'LISTA DOS ITENS'!$M401</f>
        <v>1997.82</v>
      </c>
      <c r="Q401" s="25">
        <v>1997.82</v>
      </c>
      <c r="R401" s="25">
        <f>'LISTA DOS ITENS'!$Q401*'LISTA DOS ITENS'!$M401</f>
        <v>1997.82</v>
      </c>
      <c r="S401" s="56">
        <f>IF('LISTA DOS ITENS'!$P401&gt;'LISTA DOS ITENS'!$R401,'LISTA DOS ITENS'!$P401,'LISTA DOS ITENS'!$R401)</f>
        <v>1997.82</v>
      </c>
      <c r="T401" s="25">
        <v>108.41020204091383</v>
      </c>
      <c r="U401" s="25">
        <f>'LISTA DOS ITENS'!$T401*'LISTA DOS ITENS'!$M401</f>
        <v>108.410202</v>
      </c>
      <c r="V401" s="56">
        <f t="array" ref="V401">INDEX('RESUMO - LOTES E VMA'!$F$3:$F$181,MATCH('LISTA DOS ITENS'!$D401,'RESUMO - LOTES E VMA'!$A$3:$A$181,0))</f>
        <v>62767.1304</v>
      </c>
      <c r="W401" s="57">
        <f>'LISTA DOS ITENS'!$U401/'LISTA DOS ITENS'!$V401</f>
        <v>0.001727181111</v>
      </c>
      <c r="X401" s="53" t="s">
        <v>53</v>
      </c>
      <c r="Y401" s="53" t="s">
        <v>290</v>
      </c>
      <c r="Z401" s="58" t="str">
        <f>'LISTA DOS ITENS'!$F401&amp;"-"&amp;'LISTA DOS ITENS'!$H401&amp;"-"&amp;'LISTA DOS ITENS'!$J401&amp;"-"&amp;'LISTA DOS ITENS'!$K401&amp;"-"&amp;'LISTA DOS ITENS'!$I401</f>
        <v>10483121-2101-A018-IMOB/NAC-ED-1000-01.01</v>
      </c>
      <c r="AA401" s="59" t="str">
        <f t="array" ref="AA401">INDEX('RESUMO - LOTES E VMA'!$M$3:$M$181,MATCH('LISTA DOS ITENS'!$D401,'RESUMO - LOTES E VMA'!$A$3:$A$181,0))</f>
        <v>Para Leilão</v>
      </c>
      <c r="AB401" s="60">
        <f t="array" ref="AB401">INDEX('RESUMO - LOTES E VMA'!$J$3:$J$181,MATCH('LISTA DOS ITENS'!$D401,'RESUMO - LOTES E VMA'!$A$3:$A$181,0))</f>
        <v>0.05541070786</v>
      </c>
      <c r="AC401" s="29" t="str">
        <f t="array" ref="AC401">INDEX('RESUMO - LOTES E VMA'!$L$3:$L$181,MATCH('LISTA DOS ITENS'!$D401,'RESUMO - LOTES E VMA'!$A$3:$A$181,0))</f>
        <v>1% do Valor de Comparação do VMA</v>
      </c>
      <c r="AD401" s="53" t="str">
        <f>VLOOKUP(Tabela1[[#This Row],[Índice]],[1]Planilha1!$A:$A,1,0)</f>
        <v>#ERROR!</v>
      </c>
    </row>
    <row r="402" ht="15.75" customHeight="1">
      <c r="A402" s="52">
        <v>244096.0</v>
      </c>
      <c r="B402" s="53" t="s">
        <v>70</v>
      </c>
      <c r="C402" s="53" t="s">
        <v>71</v>
      </c>
      <c r="D402" s="22">
        <v>206457.0</v>
      </c>
      <c r="E402" s="53" t="s">
        <v>98</v>
      </c>
      <c r="F402" s="54">
        <v>1.0595452E7</v>
      </c>
      <c r="G402" s="53" t="s">
        <v>422</v>
      </c>
      <c r="H402" s="55">
        <v>2101.0</v>
      </c>
      <c r="I402" s="55"/>
      <c r="J402" s="55" t="s">
        <v>325</v>
      </c>
      <c r="K402" s="53" t="s">
        <v>73</v>
      </c>
      <c r="L402" s="53"/>
      <c r="M402" s="53">
        <v>1.0</v>
      </c>
      <c r="N402" s="53" t="s">
        <v>52</v>
      </c>
      <c r="O402" s="25">
        <v>6072.74</v>
      </c>
      <c r="P402" s="25">
        <f>'LISTA DOS ITENS'!$O402*'LISTA DOS ITENS'!$M402</f>
        <v>6072.74</v>
      </c>
      <c r="Q402" s="25">
        <v>6072.74</v>
      </c>
      <c r="R402" s="25">
        <f>'LISTA DOS ITENS'!$Q402*'LISTA DOS ITENS'!$M402</f>
        <v>6072.74</v>
      </c>
      <c r="S402" s="56">
        <f>IF('LISTA DOS ITENS'!$P402&gt;'LISTA DOS ITENS'!$R402,'LISTA DOS ITENS'!$P402,'LISTA DOS ITENS'!$R402)</f>
        <v>6072.74</v>
      </c>
      <c r="T402" s="25">
        <v>329.532675787578</v>
      </c>
      <c r="U402" s="25">
        <f>'LISTA DOS ITENS'!$T402*'LISTA DOS ITENS'!$M402</f>
        <v>329.5326758</v>
      </c>
      <c r="V402" s="56">
        <f t="array" ref="V402">INDEX('RESUMO - LOTES E VMA'!$F$3:$F$181,MATCH('LISTA DOS ITENS'!$D402,'RESUMO - LOTES E VMA'!$A$3:$A$181,0))</f>
        <v>62767.1304</v>
      </c>
      <c r="W402" s="57">
        <f>'LISTA DOS ITENS'!$U402/'LISTA DOS ITENS'!$V402</f>
        <v>0.005250083502</v>
      </c>
      <c r="X402" s="53" t="s">
        <v>53</v>
      </c>
      <c r="Y402" s="53" t="s">
        <v>290</v>
      </c>
      <c r="Z402" s="58" t="str">
        <f>'LISTA DOS ITENS'!$F402&amp;"-"&amp;'LISTA DOS ITENS'!$H402&amp;"-"&amp;'LISTA DOS ITENS'!$J402&amp;"-"&amp;'LISTA DOS ITENS'!$K402&amp;"-"&amp;'LISTA DOS ITENS'!$I402</f>
        <v>10595452-2101-A018-CONS/NAC-</v>
      </c>
      <c r="AA402" s="59" t="str">
        <f t="array" ref="AA402">INDEX('RESUMO - LOTES E VMA'!$M$3:$M$181,MATCH('LISTA DOS ITENS'!$D402,'RESUMO - LOTES E VMA'!$A$3:$A$181,0))</f>
        <v>Para Leilão</v>
      </c>
      <c r="AB402" s="60">
        <f t="array" ref="AB402">INDEX('RESUMO - LOTES E VMA'!$J$3:$J$181,MATCH('LISTA DOS ITENS'!$D402,'RESUMO - LOTES E VMA'!$A$3:$A$181,0))</f>
        <v>0.05541070786</v>
      </c>
      <c r="AC402" s="29" t="str">
        <f t="array" ref="AC402">INDEX('RESUMO - LOTES E VMA'!$L$3:$L$181,MATCH('LISTA DOS ITENS'!$D402,'RESUMO - LOTES E VMA'!$A$3:$A$181,0))</f>
        <v>1% do Valor de Comparação do VMA</v>
      </c>
      <c r="AD402" s="53" t="str">
        <f>VLOOKUP(Tabela1[[#This Row],[Índice]],[1]Planilha1!$A:$A,1,0)</f>
        <v>#ERROR!</v>
      </c>
    </row>
    <row r="403" ht="15.75" customHeight="1">
      <c r="A403" s="52">
        <v>244097.0</v>
      </c>
      <c r="B403" s="53" t="s">
        <v>70</v>
      </c>
      <c r="C403" s="53" t="s">
        <v>71</v>
      </c>
      <c r="D403" s="22">
        <v>206457.0</v>
      </c>
      <c r="E403" s="53" t="s">
        <v>98</v>
      </c>
      <c r="F403" s="54">
        <v>1.0766954E7</v>
      </c>
      <c r="G403" s="53" t="s">
        <v>423</v>
      </c>
      <c r="H403" s="55">
        <v>2101.0</v>
      </c>
      <c r="I403" s="55"/>
      <c r="J403" s="55" t="s">
        <v>325</v>
      </c>
      <c r="K403" s="53" t="s">
        <v>73</v>
      </c>
      <c r="L403" s="53"/>
      <c r="M403" s="53">
        <v>1.0</v>
      </c>
      <c r="N403" s="53" t="s">
        <v>52</v>
      </c>
      <c r="O403" s="25">
        <v>4545.86</v>
      </c>
      <c r="P403" s="25">
        <f>'LISTA DOS ITENS'!$O403*'LISTA DOS ITENS'!$M403</f>
        <v>4545.86</v>
      </c>
      <c r="Q403" s="25">
        <v>4545.86</v>
      </c>
      <c r="R403" s="25">
        <f>'LISTA DOS ITENS'!$Q403*'LISTA DOS ITENS'!$M403</f>
        <v>4545.86</v>
      </c>
      <c r="S403" s="56">
        <f>IF('LISTA DOS ITENS'!$P403&gt;'LISTA DOS ITENS'!$R403,'LISTA DOS ITENS'!$P403,'LISTA DOS ITENS'!$R403)</f>
        <v>4545.86</v>
      </c>
      <c r="T403" s="25">
        <v>1686.51406</v>
      </c>
      <c r="U403" s="25">
        <f>'LISTA DOS ITENS'!$T403*'LISTA DOS ITENS'!$M403</f>
        <v>1686.51406</v>
      </c>
      <c r="V403" s="56">
        <f t="array" ref="V403">INDEX('RESUMO - LOTES E VMA'!$F$3:$F$181,MATCH('LISTA DOS ITENS'!$D403,'RESUMO - LOTES E VMA'!$A$3:$A$181,0))</f>
        <v>62767.1304</v>
      </c>
      <c r="W403" s="57">
        <f>'LISTA DOS ITENS'!$U403/'LISTA DOS ITENS'!$V403</f>
        <v>0.0268693829</v>
      </c>
      <c r="X403" s="53" t="s">
        <v>53</v>
      </c>
      <c r="Y403" s="53" t="s">
        <v>290</v>
      </c>
      <c r="Z403" s="58" t="str">
        <f>'LISTA DOS ITENS'!$F403&amp;"-"&amp;'LISTA DOS ITENS'!$H403&amp;"-"&amp;'LISTA DOS ITENS'!$J403&amp;"-"&amp;'LISTA DOS ITENS'!$K403&amp;"-"&amp;'LISTA DOS ITENS'!$I403</f>
        <v>10766954-2101-A018-CONS/NAC-</v>
      </c>
      <c r="AA403" s="59" t="str">
        <f t="array" ref="AA403">INDEX('RESUMO - LOTES E VMA'!$M$3:$M$181,MATCH('LISTA DOS ITENS'!$D403,'RESUMO - LOTES E VMA'!$A$3:$A$181,0))</f>
        <v>Para Leilão</v>
      </c>
      <c r="AB403" s="60">
        <f t="array" ref="AB403">INDEX('RESUMO - LOTES E VMA'!$J$3:$J$181,MATCH('LISTA DOS ITENS'!$D403,'RESUMO - LOTES E VMA'!$A$3:$A$181,0))</f>
        <v>0.05541070786</v>
      </c>
      <c r="AC403" s="29" t="str">
        <f t="array" ref="AC403">INDEX('RESUMO - LOTES E VMA'!$L$3:$L$181,MATCH('LISTA DOS ITENS'!$D403,'RESUMO - LOTES E VMA'!$A$3:$A$181,0))</f>
        <v>1% do Valor de Comparação do VMA</v>
      </c>
      <c r="AD403" s="53" t="str">
        <f>VLOOKUP(Tabela1[[#This Row],[Índice]],[1]Planilha1!$A:$A,1,0)</f>
        <v>#ERROR!</v>
      </c>
    </row>
    <row r="404" ht="15.75" customHeight="1">
      <c r="A404" s="52">
        <v>244098.0</v>
      </c>
      <c r="B404" s="53" t="s">
        <v>70</v>
      </c>
      <c r="C404" s="53" t="s">
        <v>71</v>
      </c>
      <c r="D404" s="22">
        <v>206457.0</v>
      </c>
      <c r="E404" s="53" t="s">
        <v>98</v>
      </c>
      <c r="F404" s="54">
        <v>1.0863246E7</v>
      </c>
      <c r="G404" s="53" t="s">
        <v>424</v>
      </c>
      <c r="H404" s="55">
        <v>2101.0</v>
      </c>
      <c r="I404" s="55"/>
      <c r="J404" s="55" t="s">
        <v>325</v>
      </c>
      <c r="K404" s="53" t="s">
        <v>80</v>
      </c>
      <c r="L404" s="53"/>
      <c r="M404" s="53">
        <v>1.0</v>
      </c>
      <c r="N404" s="53" t="s">
        <v>52</v>
      </c>
      <c r="O404" s="25">
        <v>6150.0</v>
      </c>
      <c r="P404" s="25">
        <f>'LISTA DOS ITENS'!$O404*'LISTA DOS ITENS'!$M404</f>
        <v>6150</v>
      </c>
      <c r="Q404" s="25">
        <v>6150.0</v>
      </c>
      <c r="R404" s="25">
        <f>'LISTA DOS ITENS'!$Q404*'LISTA DOS ITENS'!$M404</f>
        <v>6150</v>
      </c>
      <c r="S404" s="56">
        <f>IF('LISTA DOS ITENS'!$P404&gt;'LISTA DOS ITENS'!$R404,'LISTA DOS ITENS'!$P404,'LISTA DOS ITENS'!$R404)</f>
        <v>6150</v>
      </c>
      <c r="T404" s="25">
        <v>333.72513166932964</v>
      </c>
      <c r="U404" s="25">
        <f>'LISTA DOS ITENS'!$T404*'LISTA DOS ITENS'!$M404</f>
        <v>333.7251317</v>
      </c>
      <c r="V404" s="56">
        <f t="array" ref="V404">INDEX('RESUMO - LOTES E VMA'!$F$3:$F$181,MATCH('LISTA DOS ITENS'!$D404,'RESUMO - LOTES E VMA'!$A$3:$A$181,0))</f>
        <v>62767.1304</v>
      </c>
      <c r="W404" s="57">
        <f>'LISTA DOS ITENS'!$U404/'LISTA DOS ITENS'!$V404</f>
        <v>0.005316877314</v>
      </c>
      <c r="X404" s="53" t="s">
        <v>53</v>
      </c>
      <c r="Y404" s="53" t="s">
        <v>290</v>
      </c>
      <c r="Z404" s="58" t="str">
        <f>'LISTA DOS ITENS'!$F404&amp;"-"&amp;'LISTA DOS ITENS'!$H404&amp;"-"&amp;'LISTA DOS ITENS'!$J404&amp;"-"&amp;'LISTA DOS ITENS'!$K404&amp;"-"&amp;'LISTA DOS ITENS'!$I404</f>
        <v>10863246-2101-A018-IMOB/NAC-</v>
      </c>
      <c r="AA404" s="59" t="str">
        <f t="array" ref="AA404">INDEX('RESUMO - LOTES E VMA'!$M$3:$M$181,MATCH('LISTA DOS ITENS'!$D404,'RESUMO - LOTES E VMA'!$A$3:$A$181,0))</f>
        <v>Para Leilão</v>
      </c>
      <c r="AB404" s="60">
        <f t="array" ref="AB404">INDEX('RESUMO - LOTES E VMA'!$J$3:$J$181,MATCH('LISTA DOS ITENS'!$D404,'RESUMO - LOTES E VMA'!$A$3:$A$181,0))</f>
        <v>0.05541070786</v>
      </c>
      <c r="AC404" s="29" t="str">
        <f t="array" ref="AC404">INDEX('RESUMO - LOTES E VMA'!$L$3:$L$181,MATCH('LISTA DOS ITENS'!$D404,'RESUMO - LOTES E VMA'!$A$3:$A$181,0))</f>
        <v>1% do Valor de Comparação do VMA</v>
      </c>
      <c r="AD404" s="53" t="str">
        <f>VLOOKUP(Tabela1[[#This Row],[Índice]],[1]Planilha1!$A:$A,1,0)</f>
        <v>#ERROR!</v>
      </c>
    </row>
    <row r="405" ht="15.75" customHeight="1">
      <c r="A405" s="52">
        <v>244099.0</v>
      </c>
      <c r="B405" s="53" t="s">
        <v>70</v>
      </c>
      <c r="C405" s="53" t="s">
        <v>71</v>
      </c>
      <c r="D405" s="22">
        <v>206457.0</v>
      </c>
      <c r="E405" s="53" t="s">
        <v>98</v>
      </c>
      <c r="F405" s="54">
        <v>1.0985171E7</v>
      </c>
      <c r="G405" s="53" t="s">
        <v>425</v>
      </c>
      <c r="H405" s="55">
        <v>2101.0</v>
      </c>
      <c r="I405" s="55"/>
      <c r="J405" s="55" t="s">
        <v>325</v>
      </c>
      <c r="K405" s="53" t="s">
        <v>73</v>
      </c>
      <c r="L405" s="53"/>
      <c r="M405" s="53">
        <v>1.0</v>
      </c>
      <c r="N405" s="53" t="s">
        <v>52</v>
      </c>
      <c r="O405" s="25">
        <v>9713.98</v>
      </c>
      <c r="P405" s="25">
        <f>'LISTA DOS ITENS'!$O405*'LISTA DOS ITENS'!$M405</f>
        <v>9713.98</v>
      </c>
      <c r="Q405" s="25">
        <v>9713.98</v>
      </c>
      <c r="R405" s="25">
        <f>'LISTA DOS ITENS'!$Q405*'LISTA DOS ITENS'!$M405</f>
        <v>9713.98</v>
      </c>
      <c r="S405" s="56">
        <f>IF('LISTA DOS ITENS'!$P405&gt;'LISTA DOS ITENS'!$R405,'LISTA DOS ITENS'!$P405,'LISTA DOS ITENS'!$R405)</f>
        <v>9713.98</v>
      </c>
      <c r="T405" s="25">
        <v>527.1218300054039</v>
      </c>
      <c r="U405" s="25">
        <f>'LISTA DOS ITENS'!$T405*'LISTA DOS ITENS'!$M405</f>
        <v>527.12183</v>
      </c>
      <c r="V405" s="56">
        <f t="array" ref="V405">INDEX('RESUMO - LOTES E VMA'!$F$3:$F$181,MATCH('LISTA DOS ITENS'!$D405,'RESUMO - LOTES E VMA'!$A$3:$A$181,0))</f>
        <v>62767.1304</v>
      </c>
      <c r="W405" s="57">
        <f>'LISTA DOS ITENS'!$U405/'LISTA DOS ITENS'!$V405</f>
        <v>0.008398055266</v>
      </c>
      <c r="X405" s="53" t="s">
        <v>53</v>
      </c>
      <c r="Y405" s="53" t="s">
        <v>290</v>
      </c>
      <c r="Z405" s="58" t="str">
        <f>'LISTA DOS ITENS'!$F405&amp;"-"&amp;'LISTA DOS ITENS'!$H405&amp;"-"&amp;'LISTA DOS ITENS'!$J405&amp;"-"&amp;'LISTA DOS ITENS'!$K405&amp;"-"&amp;'LISTA DOS ITENS'!$I405</f>
        <v>10985171-2101-A018-CONS/NAC-</v>
      </c>
      <c r="AA405" s="59" t="str">
        <f t="array" ref="AA405">INDEX('RESUMO - LOTES E VMA'!$M$3:$M$181,MATCH('LISTA DOS ITENS'!$D405,'RESUMO - LOTES E VMA'!$A$3:$A$181,0))</f>
        <v>Para Leilão</v>
      </c>
      <c r="AB405" s="60">
        <f t="array" ref="AB405">INDEX('RESUMO - LOTES E VMA'!$J$3:$J$181,MATCH('LISTA DOS ITENS'!$D405,'RESUMO - LOTES E VMA'!$A$3:$A$181,0))</f>
        <v>0.05541070786</v>
      </c>
      <c r="AC405" s="29" t="str">
        <f t="array" ref="AC405">INDEX('RESUMO - LOTES E VMA'!$L$3:$L$181,MATCH('LISTA DOS ITENS'!$D405,'RESUMO - LOTES E VMA'!$A$3:$A$181,0))</f>
        <v>1% do Valor de Comparação do VMA</v>
      </c>
      <c r="AD405" s="53" t="str">
        <f>VLOOKUP(Tabela1[[#This Row],[Índice]],[1]Planilha1!$A:$A,1,0)</f>
        <v>#ERROR!</v>
      </c>
    </row>
    <row r="406" ht="15.75" customHeight="1">
      <c r="A406" s="52">
        <v>244100.0</v>
      </c>
      <c r="B406" s="53" t="s">
        <v>70</v>
      </c>
      <c r="C406" s="53" t="s">
        <v>71</v>
      </c>
      <c r="D406" s="22">
        <v>206457.0</v>
      </c>
      <c r="E406" s="53" t="s">
        <v>98</v>
      </c>
      <c r="F406" s="54">
        <v>1.1082631E7</v>
      </c>
      <c r="G406" s="53" t="s">
        <v>426</v>
      </c>
      <c r="H406" s="55">
        <v>2101.0</v>
      </c>
      <c r="I406" s="55"/>
      <c r="J406" s="55" t="s">
        <v>325</v>
      </c>
      <c r="K406" s="53" t="s">
        <v>73</v>
      </c>
      <c r="L406" s="53"/>
      <c r="M406" s="53">
        <v>1.0</v>
      </c>
      <c r="N406" s="53" t="s">
        <v>52</v>
      </c>
      <c r="O406" s="25">
        <v>3697.54</v>
      </c>
      <c r="P406" s="25">
        <f>'LISTA DOS ITENS'!$O406*'LISTA DOS ITENS'!$M406</f>
        <v>3697.54</v>
      </c>
      <c r="Q406" s="25">
        <v>3697.54</v>
      </c>
      <c r="R406" s="25">
        <f>'LISTA DOS ITENS'!$Q406*'LISTA DOS ITENS'!$M406</f>
        <v>3697.54</v>
      </c>
      <c r="S406" s="56">
        <f>IF('LISTA DOS ITENS'!$P406&gt;'LISTA DOS ITENS'!$R406,'LISTA DOS ITENS'!$P406,'LISTA DOS ITENS'!$R406)</f>
        <v>3697.54</v>
      </c>
      <c r="T406" s="25">
        <v>200.64423143944927</v>
      </c>
      <c r="U406" s="25">
        <f>'LISTA DOS ITENS'!$T406*'LISTA DOS ITENS'!$M406</f>
        <v>200.6442314</v>
      </c>
      <c r="V406" s="56">
        <f t="array" ref="V406">INDEX('RESUMO - LOTES E VMA'!$F$3:$F$181,MATCH('LISTA DOS ITENS'!$D406,'RESUMO - LOTES E VMA'!$A$3:$A$181,0))</f>
        <v>62767.1304</v>
      </c>
      <c r="W406" s="57">
        <f>'LISTA DOS ITENS'!$U406/'LISTA DOS ITENS'!$V406</f>
        <v>0.003196644966</v>
      </c>
      <c r="X406" s="53" t="s">
        <v>53</v>
      </c>
      <c r="Y406" s="53" t="s">
        <v>290</v>
      </c>
      <c r="Z406" s="58" t="str">
        <f>'LISTA DOS ITENS'!$F406&amp;"-"&amp;'LISTA DOS ITENS'!$H406&amp;"-"&amp;'LISTA DOS ITENS'!$J406&amp;"-"&amp;'LISTA DOS ITENS'!$K406&amp;"-"&amp;'LISTA DOS ITENS'!$I406</f>
        <v>11082631-2101-A018-CONS/NAC-</v>
      </c>
      <c r="AA406" s="59" t="str">
        <f t="array" ref="AA406">INDEX('RESUMO - LOTES E VMA'!$M$3:$M$181,MATCH('LISTA DOS ITENS'!$D406,'RESUMO - LOTES E VMA'!$A$3:$A$181,0))</f>
        <v>Para Leilão</v>
      </c>
      <c r="AB406" s="60">
        <f t="array" ref="AB406">INDEX('RESUMO - LOTES E VMA'!$J$3:$J$181,MATCH('LISTA DOS ITENS'!$D406,'RESUMO - LOTES E VMA'!$A$3:$A$181,0))</f>
        <v>0.05541070786</v>
      </c>
      <c r="AC406" s="29" t="str">
        <f t="array" ref="AC406">INDEX('RESUMO - LOTES E VMA'!$L$3:$L$181,MATCH('LISTA DOS ITENS'!$D406,'RESUMO - LOTES E VMA'!$A$3:$A$181,0))</f>
        <v>1% do Valor de Comparação do VMA</v>
      </c>
      <c r="AD406" s="53" t="str">
        <f>VLOOKUP(Tabela1[[#This Row],[Índice]],[1]Planilha1!$A:$A,1,0)</f>
        <v>#ERROR!</v>
      </c>
    </row>
    <row r="407" ht="15.75" customHeight="1">
      <c r="A407" s="52">
        <v>244101.0</v>
      </c>
      <c r="B407" s="53" t="s">
        <v>70</v>
      </c>
      <c r="C407" s="53" t="s">
        <v>71</v>
      </c>
      <c r="D407" s="22">
        <v>206457.0</v>
      </c>
      <c r="E407" s="53" t="s">
        <v>98</v>
      </c>
      <c r="F407" s="54">
        <v>1.112535E7</v>
      </c>
      <c r="G407" s="53" t="s">
        <v>402</v>
      </c>
      <c r="H407" s="55">
        <v>2101.0</v>
      </c>
      <c r="I407" s="55"/>
      <c r="J407" s="55" t="s">
        <v>325</v>
      </c>
      <c r="K407" s="53" t="s">
        <v>57</v>
      </c>
      <c r="L407" s="53"/>
      <c r="M407" s="53">
        <v>1.0</v>
      </c>
      <c r="N407" s="53" t="s">
        <v>52</v>
      </c>
      <c r="O407" s="25">
        <v>0.01</v>
      </c>
      <c r="P407" s="25">
        <f>'LISTA DOS ITENS'!$O407*'LISTA DOS ITENS'!$M407</f>
        <v>0.01</v>
      </c>
      <c r="Q407" s="25">
        <v>10.0</v>
      </c>
      <c r="R407" s="25">
        <f>'LISTA DOS ITENS'!$Q407*'LISTA DOS ITENS'!$M407</f>
        <v>10</v>
      </c>
      <c r="S407" s="56">
        <f>IF('LISTA DOS ITENS'!$P407&gt;'LISTA DOS ITENS'!$R407,'LISTA DOS ITENS'!$P407,'LISTA DOS ITENS'!$R407)</f>
        <v>10</v>
      </c>
      <c r="T407" s="25">
        <v>0.5426424905192352</v>
      </c>
      <c r="U407" s="25">
        <f>'LISTA DOS ITENS'!$T407*'LISTA DOS ITENS'!$M407</f>
        <v>0.5426424905</v>
      </c>
      <c r="V407" s="56">
        <f t="array" ref="V407">INDEX('RESUMO - LOTES E VMA'!$F$3:$F$181,MATCH('LISTA DOS ITENS'!$D407,'RESUMO - LOTES E VMA'!$A$3:$A$181,0))</f>
        <v>62767.1304</v>
      </c>
      <c r="W407" s="57">
        <f>'LISTA DOS ITENS'!$U407/'LISTA DOS ITENS'!$V407</f>
        <v>0.000008645328965</v>
      </c>
      <c r="X407" s="53" t="s">
        <v>53</v>
      </c>
      <c r="Y407" s="53" t="s">
        <v>290</v>
      </c>
      <c r="Z407" s="58" t="str">
        <f>'LISTA DOS ITENS'!$F407&amp;"-"&amp;'LISTA DOS ITENS'!$H407&amp;"-"&amp;'LISTA DOS ITENS'!$J407&amp;"-"&amp;'LISTA DOS ITENS'!$K407&amp;"-"&amp;'LISTA DOS ITENS'!$I407</f>
        <v>11125350-2101-A018-USADO-</v>
      </c>
      <c r="AA407" s="59" t="str">
        <f t="array" ref="AA407">INDEX('RESUMO - LOTES E VMA'!$M$3:$M$181,MATCH('LISTA DOS ITENS'!$D407,'RESUMO - LOTES E VMA'!$A$3:$A$181,0))</f>
        <v>Para Leilão</v>
      </c>
      <c r="AB407" s="60">
        <f t="array" ref="AB407">INDEX('RESUMO - LOTES E VMA'!$J$3:$J$181,MATCH('LISTA DOS ITENS'!$D407,'RESUMO - LOTES E VMA'!$A$3:$A$181,0))</f>
        <v>0.05541070786</v>
      </c>
      <c r="AC407" s="29" t="str">
        <f t="array" ref="AC407">INDEX('RESUMO - LOTES E VMA'!$L$3:$L$181,MATCH('LISTA DOS ITENS'!$D407,'RESUMO - LOTES E VMA'!$A$3:$A$181,0))</f>
        <v>1% do Valor de Comparação do VMA</v>
      </c>
      <c r="AD407" s="53" t="str">
        <f>VLOOKUP(Tabela1[[#This Row],[Índice]],[1]Planilha1!$A:$A,1,0)</f>
        <v>#ERROR!</v>
      </c>
    </row>
    <row r="408" ht="15.75" customHeight="1">
      <c r="A408" s="52">
        <v>244102.0</v>
      </c>
      <c r="B408" s="53" t="s">
        <v>70</v>
      </c>
      <c r="C408" s="53" t="s">
        <v>71</v>
      </c>
      <c r="D408" s="22">
        <v>206457.0</v>
      </c>
      <c r="E408" s="53" t="s">
        <v>98</v>
      </c>
      <c r="F408" s="54">
        <v>1.1311912E7</v>
      </c>
      <c r="G408" s="53" t="s">
        <v>427</v>
      </c>
      <c r="H408" s="55">
        <v>2101.0</v>
      </c>
      <c r="I408" s="55"/>
      <c r="J408" s="55" t="s">
        <v>325</v>
      </c>
      <c r="K408" s="53" t="s">
        <v>80</v>
      </c>
      <c r="L408" s="53"/>
      <c r="M408" s="53">
        <v>1.0</v>
      </c>
      <c r="N408" s="53" t="s">
        <v>52</v>
      </c>
      <c r="O408" s="25">
        <v>6065.73</v>
      </c>
      <c r="P408" s="25">
        <f>'LISTA DOS ITENS'!$O408*'LISTA DOS ITENS'!$M408</f>
        <v>6065.73</v>
      </c>
      <c r="Q408" s="25">
        <v>6065.73</v>
      </c>
      <c r="R408" s="25">
        <f>'LISTA DOS ITENS'!$Q408*'LISTA DOS ITENS'!$M408</f>
        <v>6065.73</v>
      </c>
      <c r="S408" s="56">
        <f>IF('LISTA DOS ITENS'!$P408&gt;'LISTA DOS ITENS'!$R408,'LISTA DOS ITENS'!$P408,'LISTA DOS ITENS'!$R408)</f>
        <v>6065.73</v>
      </c>
      <c r="T408" s="25">
        <v>329.152283401724</v>
      </c>
      <c r="U408" s="25">
        <f>'LISTA DOS ITENS'!$T408*'LISTA DOS ITENS'!$M408</f>
        <v>329.1522834</v>
      </c>
      <c r="V408" s="56">
        <f t="array" ref="V408">INDEX('RESUMO - LOTES E VMA'!$F$3:$F$181,MATCH('LISTA DOS ITENS'!$D408,'RESUMO - LOTES E VMA'!$A$3:$A$181,0))</f>
        <v>62767.1304</v>
      </c>
      <c r="W408" s="57">
        <f>'LISTA DOS ITENS'!$U408/'LISTA DOS ITENS'!$V408</f>
        <v>0.005244023127</v>
      </c>
      <c r="X408" s="53" t="s">
        <v>53</v>
      </c>
      <c r="Y408" s="53" t="s">
        <v>290</v>
      </c>
      <c r="Z408" s="58" t="str">
        <f>'LISTA DOS ITENS'!$F408&amp;"-"&amp;'LISTA DOS ITENS'!$H408&amp;"-"&amp;'LISTA DOS ITENS'!$J408&amp;"-"&amp;'LISTA DOS ITENS'!$K408&amp;"-"&amp;'LISTA DOS ITENS'!$I408</f>
        <v>11311912-2101-A018-IMOB/NAC-</v>
      </c>
      <c r="AA408" s="59" t="str">
        <f t="array" ref="AA408">INDEX('RESUMO - LOTES E VMA'!$M$3:$M$181,MATCH('LISTA DOS ITENS'!$D408,'RESUMO - LOTES E VMA'!$A$3:$A$181,0))</f>
        <v>Para Leilão</v>
      </c>
      <c r="AB408" s="60">
        <f t="array" ref="AB408">INDEX('RESUMO - LOTES E VMA'!$J$3:$J$181,MATCH('LISTA DOS ITENS'!$D408,'RESUMO - LOTES E VMA'!$A$3:$A$181,0))</f>
        <v>0.05541070786</v>
      </c>
      <c r="AC408" s="29" t="str">
        <f t="array" ref="AC408">INDEX('RESUMO - LOTES E VMA'!$L$3:$L$181,MATCH('LISTA DOS ITENS'!$D408,'RESUMO - LOTES E VMA'!$A$3:$A$181,0))</f>
        <v>1% do Valor de Comparação do VMA</v>
      </c>
      <c r="AD408" s="53" t="str">
        <f>VLOOKUP(Tabela1[[#This Row],[Índice]],[1]Planilha1!$A:$A,1,0)</f>
        <v>#ERROR!</v>
      </c>
    </row>
    <row r="409" ht="15.75" customHeight="1">
      <c r="A409" s="52">
        <v>244103.0</v>
      </c>
      <c r="B409" s="53" t="s">
        <v>70</v>
      </c>
      <c r="C409" s="53" t="s">
        <v>71</v>
      </c>
      <c r="D409" s="22">
        <v>206457.0</v>
      </c>
      <c r="E409" s="53" t="s">
        <v>98</v>
      </c>
      <c r="F409" s="54">
        <v>1.1313109E7</v>
      </c>
      <c r="G409" s="53" t="s">
        <v>428</v>
      </c>
      <c r="H409" s="55">
        <v>2101.0</v>
      </c>
      <c r="I409" s="55"/>
      <c r="J409" s="55" t="s">
        <v>325</v>
      </c>
      <c r="K409" s="53" t="s">
        <v>80</v>
      </c>
      <c r="L409" s="53"/>
      <c r="M409" s="53">
        <v>1.0</v>
      </c>
      <c r="N409" s="53" t="s">
        <v>52</v>
      </c>
      <c r="O409" s="25">
        <v>4992.0</v>
      </c>
      <c r="P409" s="25">
        <f>'LISTA DOS ITENS'!$O409*'LISTA DOS ITENS'!$M409</f>
        <v>4992</v>
      </c>
      <c r="Q409" s="25">
        <v>4992.0</v>
      </c>
      <c r="R409" s="25">
        <f>'LISTA DOS ITENS'!$Q409*'LISTA DOS ITENS'!$M409</f>
        <v>4992</v>
      </c>
      <c r="S409" s="56">
        <f>IF('LISTA DOS ITENS'!$P409&gt;'LISTA DOS ITENS'!$R409,'LISTA DOS ITENS'!$P409,'LISTA DOS ITENS'!$R409)</f>
        <v>4992</v>
      </c>
      <c r="T409" s="25">
        <v>270.88713126720216</v>
      </c>
      <c r="U409" s="25">
        <f>'LISTA DOS ITENS'!$T409*'LISTA DOS ITENS'!$M409</f>
        <v>270.8871313</v>
      </c>
      <c r="V409" s="56">
        <f t="array" ref="V409">INDEX('RESUMO - LOTES E VMA'!$F$3:$F$181,MATCH('LISTA DOS ITENS'!$D409,'RESUMO - LOTES E VMA'!$A$3:$A$181,0))</f>
        <v>62767.1304</v>
      </c>
      <c r="W409" s="57">
        <f>'LISTA DOS ITENS'!$U409/'LISTA DOS ITENS'!$V409</f>
        <v>0.00431574822</v>
      </c>
      <c r="X409" s="53" t="s">
        <v>53</v>
      </c>
      <c r="Y409" s="53" t="s">
        <v>290</v>
      </c>
      <c r="Z409" s="58" t="str">
        <f>'LISTA DOS ITENS'!$F409&amp;"-"&amp;'LISTA DOS ITENS'!$H409&amp;"-"&amp;'LISTA DOS ITENS'!$J409&amp;"-"&amp;'LISTA DOS ITENS'!$K409&amp;"-"&amp;'LISTA DOS ITENS'!$I409</f>
        <v>11313109-2101-A018-IMOB/NAC-</v>
      </c>
      <c r="AA409" s="59" t="str">
        <f t="array" ref="AA409">INDEX('RESUMO - LOTES E VMA'!$M$3:$M$181,MATCH('LISTA DOS ITENS'!$D409,'RESUMO - LOTES E VMA'!$A$3:$A$181,0))</f>
        <v>Para Leilão</v>
      </c>
      <c r="AB409" s="60">
        <f t="array" ref="AB409">INDEX('RESUMO - LOTES E VMA'!$J$3:$J$181,MATCH('LISTA DOS ITENS'!$D409,'RESUMO - LOTES E VMA'!$A$3:$A$181,0))</f>
        <v>0.05541070786</v>
      </c>
      <c r="AC409" s="29" t="str">
        <f t="array" ref="AC409">INDEX('RESUMO - LOTES E VMA'!$L$3:$L$181,MATCH('LISTA DOS ITENS'!$D409,'RESUMO - LOTES E VMA'!$A$3:$A$181,0))</f>
        <v>1% do Valor de Comparação do VMA</v>
      </c>
      <c r="AD409" s="53" t="str">
        <f>VLOOKUP(Tabela1[[#This Row],[Índice]],[1]Planilha1!$A:$A,1,0)</f>
        <v>#ERROR!</v>
      </c>
    </row>
    <row r="410" ht="15.75" customHeight="1">
      <c r="A410" s="52">
        <v>244104.0</v>
      </c>
      <c r="B410" s="53" t="s">
        <v>70</v>
      </c>
      <c r="C410" s="53" t="s">
        <v>71</v>
      </c>
      <c r="D410" s="22">
        <v>206457.0</v>
      </c>
      <c r="E410" s="53" t="s">
        <v>98</v>
      </c>
      <c r="F410" s="54">
        <v>1.1334621E7</v>
      </c>
      <c r="G410" s="53" t="s">
        <v>429</v>
      </c>
      <c r="H410" s="55">
        <v>2101.0</v>
      </c>
      <c r="I410" s="55"/>
      <c r="J410" s="55" t="s">
        <v>325</v>
      </c>
      <c r="K410" s="53" t="s">
        <v>73</v>
      </c>
      <c r="L410" s="53"/>
      <c r="M410" s="53">
        <v>1.0</v>
      </c>
      <c r="N410" s="53" t="s">
        <v>52</v>
      </c>
      <c r="O410" s="25">
        <v>5981.57</v>
      </c>
      <c r="P410" s="25">
        <f>'LISTA DOS ITENS'!$O410*'LISTA DOS ITENS'!$M410</f>
        <v>5981.57</v>
      </c>
      <c r="Q410" s="25">
        <v>5981.57</v>
      </c>
      <c r="R410" s="25">
        <f>'LISTA DOS ITENS'!$Q410*'LISTA DOS ITENS'!$M410</f>
        <v>5981.57</v>
      </c>
      <c r="S410" s="56">
        <f>IF('LISTA DOS ITENS'!$P410&gt;'LISTA DOS ITENS'!$R410,'LISTA DOS ITENS'!$P410,'LISTA DOS ITENS'!$R410)</f>
        <v>5981.57</v>
      </c>
      <c r="T410" s="25">
        <v>324.5854042015141</v>
      </c>
      <c r="U410" s="25">
        <f>'LISTA DOS ITENS'!$T410*'LISTA DOS ITENS'!$M410</f>
        <v>324.5854042</v>
      </c>
      <c r="V410" s="56">
        <f t="array" ref="V410">INDEX('RESUMO - LOTES E VMA'!$F$3:$F$181,MATCH('LISTA DOS ITENS'!$D410,'RESUMO - LOTES E VMA'!$A$3:$A$181,0))</f>
        <v>62767.1304</v>
      </c>
      <c r="W410" s="57">
        <f>'LISTA DOS ITENS'!$U410/'LISTA DOS ITENS'!$V410</f>
        <v>0.005171264038</v>
      </c>
      <c r="X410" s="53" t="s">
        <v>53</v>
      </c>
      <c r="Y410" s="53" t="s">
        <v>290</v>
      </c>
      <c r="Z410" s="58" t="str">
        <f>'LISTA DOS ITENS'!$F410&amp;"-"&amp;'LISTA DOS ITENS'!$H410&amp;"-"&amp;'LISTA DOS ITENS'!$J410&amp;"-"&amp;'LISTA DOS ITENS'!$K410&amp;"-"&amp;'LISTA DOS ITENS'!$I410</f>
        <v>11334621-2101-A018-CONS/NAC-</v>
      </c>
      <c r="AA410" s="59" t="str">
        <f t="array" ref="AA410">INDEX('RESUMO - LOTES E VMA'!$M$3:$M$181,MATCH('LISTA DOS ITENS'!$D410,'RESUMO - LOTES E VMA'!$A$3:$A$181,0))</f>
        <v>Para Leilão</v>
      </c>
      <c r="AB410" s="60">
        <f t="array" ref="AB410">INDEX('RESUMO - LOTES E VMA'!$J$3:$J$181,MATCH('LISTA DOS ITENS'!$D410,'RESUMO - LOTES E VMA'!$A$3:$A$181,0))</f>
        <v>0.05541070786</v>
      </c>
      <c r="AC410" s="29" t="str">
        <f t="array" ref="AC410">INDEX('RESUMO - LOTES E VMA'!$L$3:$L$181,MATCH('LISTA DOS ITENS'!$D410,'RESUMO - LOTES E VMA'!$A$3:$A$181,0))</f>
        <v>1% do Valor de Comparação do VMA</v>
      </c>
      <c r="AD410" s="53" t="str">
        <f>VLOOKUP(Tabela1[[#This Row],[Índice]],[1]Planilha1!$A:$A,1,0)</f>
        <v>#ERROR!</v>
      </c>
    </row>
    <row r="411" ht="15.75" customHeight="1">
      <c r="A411" s="52">
        <v>244105.0</v>
      </c>
      <c r="B411" s="53" t="s">
        <v>70</v>
      </c>
      <c r="C411" s="53" t="s">
        <v>71</v>
      </c>
      <c r="D411" s="22">
        <v>206457.0</v>
      </c>
      <c r="E411" s="53" t="s">
        <v>98</v>
      </c>
      <c r="F411" s="54">
        <v>1.1334673E7</v>
      </c>
      <c r="G411" s="53" t="s">
        <v>430</v>
      </c>
      <c r="H411" s="55">
        <v>2101.0</v>
      </c>
      <c r="I411" s="55"/>
      <c r="J411" s="55" t="s">
        <v>325</v>
      </c>
      <c r="K411" s="53" t="s">
        <v>73</v>
      </c>
      <c r="L411" s="53"/>
      <c r="M411" s="53">
        <v>1.0</v>
      </c>
      <c r="N411" s="53" t="s">
        <v>52</v>
      </c>
      <c r="O411" s="25">
        <v>5542.42</v>
      </c>
      <c r="P411" s="25">
        <f>'LISTA DOS ITENS'!$O411*'LISTA DOS ITENS'!$M411</f>
        <v>5542.42</v>
      </c>
      <c r="Q411" s="25">
        <v>5542.42</v>
      </c>
      <c r="R411" s="25">
        <f>'LISTA DOS ITENS'!$Q411*'LISTA DOS ITENS'!$M411</f>
        <v>5542.42</v>
      </c>
      <c r="S411" s="56">
        <f>IF('LISTA DOS ITENS'!$P411&gt;'LISTA DOS ITENS'!$R411,'LISTA DOS ITENS'!$P411,'LISTA DOS ITENS'!$R411)</f>
        <v>5542.42</v>
      </c>
      <c r="T411" s="25">
        <v>300.75525923036196</v>
      </c>
      <c r="U411" s="25">
        <f>'LISTA DOS ITENS'!$T411*'LISTA DOS ITENS'!$M411</f>
        <v>300.7552592</v>
      </c>
      <c r="V411" s="56">
        <f t="array" ref="V411">INDEX('RESUMO - LOTES E VMA'!$F$3:$F$181,MATCH('LISTA DOS ITENS'!$D411,'RESUMO - LOTES E VMA'!$A$3:$A$181,0))</f>
        <v>62767.1304</v>
      </c>
      <c r="W411" s="57">
        <f>'LISTA DOS ITENS'!$U411/'LISTA DOS ITENS'!$V411</f>
        <v>0.004791604416</v>
      </c>
      <c r="X411" s="53" t="s">
        <v>53</v>
      </c>
      <c r="Y411" s="53" t="s">
        <v>290</v>
      </c>
      <c r="Z411" s="58" t="str">
        <f>'LISTA DOS ITENS'!$F411&amp;"-"&amp;'LISTA DOS ITENS'!$H411&amp;"-"&amp;'LISTA DOS ITENS'!$J411&amp;"-"&amp;'LISTA DOS ITENS'!$K411&amp;"-"&amp;'LISTA DOS ITENS'!$I411</f>
        <v>11334673-2101-A018-CONS/NAC-</v>
      </c>
      <c r="AA411" s="59" t="str">
        <f t="array" ref="AA411">INDEX('RESUMO - LOTES E VMA'!$M$3:$M$181,MATCH('LISTA DOS ITENS'!$D411,'RESUMO - LOTES E VMA'!$A$3:$A$181,0))</f>
        <v>Para Leilão</v>
      </c>
      <c r="AB411" s="60">
        <f t="array" ref="AB411">INDEX('RESUMO - LOTES E VMA'!$J$3:$J$181,MATCH('LISTA DOS ITENS'!$D411,'RESUMO - LOTES E VMA'!$A$3:$A$181,0))</f>
        <v>0.05541070786</v>
      </c>
      <c r="AC411" s="29" t="str">
        <f t="array" ref="AC411">INDEX('RESUMO - LOTES E VMA'!$L$3:$L$181,MATCH('LISTA DOS ITENS'!$D411,'RESUMO - LOTES E VMA'!$A$3:$A$181,0))</f>
        <v>1% do Valor de Comparação do VMA</v>
      </c>
      <c r="AD411" s="53" t="str">
        <f>VLOOKUP(Tabela1[[#This Row],[Índice]],[1]Planilha1!$A:$A,1,0)</f>
        <v>#ERROR!</v>
      </c>
    </row>
    <row r="412" ht="15.75" customHeight="1">
      <c r="A412" s="52">
        <v>244106.0</v>
      </c>
      <c r="B412" s="53" t="s">
        <v>70</v>
      </c>
      <c r="C412" s="53" t="s">
        <v>71</v>
      </c>
      <c r="D412" s="22">
        <v>206457.0</v>
      </c>
      <c r="E412" s="53" t="s">
        <v>98</v>
      </c>
      <c r="F412" s="54">
        <v>1.142335E7</v>
      </c>
      <c r="G412" s="53" t="s">
        <v>431</v>
      </c>
      <c r="H412" s="55">
        <v>2101.0</v>
      </c>
      <c r="I412" s="55"/>
      <c r="J412" s="55" t="s">
        <v>325</v>
      </c>
      <c r="K412" s="53" t="s">
        <v>80</v>
      </c>
      <c r="L412" s="53"/>
      <c r="M412" s="53">
        <v>1.0</v>
      </c>
      <c r="N412" s="53" t="s">
        <v>52</v>
      </c>
      <c r="O412" s="25">
        <v>6102.93</v>
      </c>
      <c r="P412" s="25">
        <f>'LISTA DOS ITENS'!$O412*'LISTA DOS ITENS'!$M412</f>
        <v>6102.93</v>
      </c>
      <c r="Q412" s="25">
        <v>6102.93</v>
      </c>
      <c r="R412" s="25">
        <f>'LISTA DOS ITENS'!$Q412*'LISTA DOS ITENS'!$M412</f>
        <v>6102.93</v>
      </c>
      <c r="S412" s="56">
        <f>IF('LISTA DOS ITENS'!$P412&gt;'LISTA DOS ITENS'!$R412,'LISTA DOS ITENS'!$P412,'LISTA DOS ITENS'!$R412)</f>
        <v>6102.93</v>
      </c>
      <c r="T412" s="25">
        <v>331.1709134664556</v>
      </c>
      <c r="U412" s="25">
        <f>'LISTA DOS ITENS'!$T412*'LISTA DOS ITENS'!$M412</f>
        <v>331.1709135</v>
      </c>
      <c r="V412" s="56">
        <f t="array" ref="V412">INDEX('RESUMO - LOTES E VMA'!$F$3:$F$181,MATCH('LISTA DOS ITENS'!$D412,'RESUMO - LOTES E VMA'!$A$3:$A$181,0))</f>
        <v>62767.1304</v>
      </c>
      <c r="W412" s="57">
        <f>'LISTA DOS ITENS'!$U412/'LISTA DOS ITENS'!$V412</f>
        <v>0.00527618375</v>
      </c>
      <c r="X412" s="53" t="s">
        <v>53</v>
      </c>
      <c r="Y412" s="53" t="s">
        <v>290</v>
      </c>
      <c r="Z412" s="58" t="str">
        <f>'LISTA DOS ITENS'!$F412&amp;"-"&amp;'LISTA DOS ITENS'!$H412&amp;"-"&amp;'LISTA DOS ITENS'!$J412&amp;"-"&amp;'LISTA DOS ITENS'!$K412&amp;"-"&amp;'LISTA DOS ITENS'!$I412</f>
        <v>11423350-2101-A018-IMOB/NAC-</v>
      </c>
      <c r="AA412" s="59" t="str">
        <f t="array" ref="AA412">INDEX('RESUMO - LOTES E VMA'!$M$3:$M$181,MATCH('LISTA DOS ITENS'!$D412,'RESUMO - LOTES E VMA'!$A$3:$A$181,0))</f>
        <v>Para Leilão</v>
      </c>
      <c r="AB412" s="60">
        <f t="array" ref="AB412">INDEX('RESUMO - LOTES E VMA'!$J$3:$J$181,MATCH('LISTA DOS ITENS'!$D412,'RESUMO - LOTES E VMA'!$A$3:$A$181,0))</f>
        <v>0.05541070786</v>
      </c>
      <c r="AC412" s="29" t="str">
        <f t="array" ref="AC412">INDEX('RESUMO - LOTES E VMA'!$L$3:$L$181,MATCH('LISTA DOS ITENS'!$D412,'RESUMO - LOTES E VMA'!$A$3:$A$181,0))</f>
        <v>1% do Valor de Comparação do VMA</v>
      </c>
      <c r="AD412" s="53" t="str">
        <f>VLOOKUP(Tabela1[[#This Row],[Índice]],[1]Planilha1!$A:$A,1,0)</f>
        <v>#ERROR!</v>
      </c>
    </row>
    <row r="413" ht="15.75" customHeight="1">
      <c r="A413" s="52">
        <v>244107.0</v>
      </c>
      <c r="B413" s="53" t="s">
        <v>70</v>
      </c>
      <c r="C413" s="53" t="s">
        <v>71</v>
      </c>
      <c r="D413" s="22">
        <v>206457.0</v>
      </c>
      <c r="E413" s="53" t="s">
        <v>98</v>
      </c>
      <c r="F413" s="54">
        <v>1.1608635E7</v>
      </c>
      <c r="G413" s="53" t="s">
        <v>432</v>
      </c>
      <c r="H413" s="55">
        <v>2101.0</v>
      </c>
      <c r="I413" s="55"/>
      <c r="J413" s="55" t="s">
        <v>325</v>
      </c>
      <c r="K413" s="53" t="s">
        <v>80</v>
      </c>
      <c r="L413" s="53"/>
      <c r="M413" s="53">
        <v>1.0</v>
      </c>
      <c r="N413" s="53" t="s">
        <v>52</v>
      </c>
      <c r="O413" s="25">
        <v>6694.68</v>
      </c>
      <c r="P413" s="25">
        <f>'LISTA DOS ITENS'!$O413*'LISTA DOS ITENS'!$M413</f>
        <v>6694.68</v>
      </c>
      <c r="Q413" s="25">
        <v>6694.68</v>
      </c>
      <c r="R413" s="25">
        <f>'LISTA DOS ITENS'!$Q413*'LISTA DOS ITENS'!$M413</f>
        <v>6694.68</v>
      </c>
      <c r="S413" s="56">
        <f>IF('LISTA DOS ITENS'!$P413&gt;'LISTA DOS ITENS'!$R413,'LISTA DOS ITENS'!$P413,'LISTA DOS ITENS'!$R413)</f>
        <v>6694.68</v>
      </c>
      <c r="T413" s="25">
        <v>363.2817828429313</v>
      </c>
      <c r="U413" s="25">
        <f>'LISTA DOS ITENS'!$T413*'LISTA DOS ITENS'!$M413</f>
        <v>363.2817828</v>
      </c>
      <c r="V413" s="56">
        <f t="array" ref="V413">INDEX('RESUMO - LOTES E VMA'!$F$3:$F$181,MATCH('LISTA DOS ITENS'!$D413,'RESUMO - LOTES E VMA'!$A$3:$A$181,0))</f>
        <v>62767.1304</v>
      </c>
      <c r="W413" s="57">
        <f>'LISTA DOS ITENS'!$U413/'LISTA DOS ITENS'!$V413</f>
        <v>0.005787771092</v>
      </c>
      <c r="X413" s="53" t="s">
        <v>53</v>
      </c>
      <c r="Y413" s="53" t="s">
        <v>290</v>
      </c>
      <c r="Z413" s="58" t="str">
        <f>'LISTA DOS ITENS'!$F413&amp;"-"&amp;'LISTA DOS ITENS'!$H413&amp;"-"&amp;'LISTA DOS ITENS'!$J413&amp;"-"&amp;'LISTA DOS ITENS'!$K413&amp;"-"&amp;'LISTA DOS ITENS'!$I413</f>
        <v>11608635-2101-A018-IMOB/NAC-</v>
      </c>
      <c r="AA413" s="59" t="str">
        <f t="array" ref="AA413">INDEX('RESUMO - LOTES E VMA'!$M$3:$M$181,MATCH('LISTA DOS ITENS'!$D413,'RESUMO - LOTES E VMA'!$A$3:$A$181,0))</f>
        <v>Para Leilão</v>
      </c>
      <c r="AB413" s="60">
        <f t="array" ref="AB413">INDEX('RESUMO - LOTES E VMA'!$J$3:$J$181,MATCH('LISTA DOS ITENS'!$D413,'RESUMO - LOTES E VMA'!$A$3:$A$181,0))</f>
        <v>0.05541070786</v>
      </c>
      <c r="AC413" s="29" t="str">
        <f t="array" ref="AC413">INDEX('RESUMO - LOTES E VMA'!$L$3:$L$181,MATCH('LISTA DOS ITENS'!$D413,'RESUMO - LOTES E VMA'!$A$3:$A$181,0))</f>
        <v>1% do Valor de Comparação do VMA</v>
      </c>
      <c r="AD413" s="53" t="str">
        <f>VLOOKUP(Tabela1[[#This Row],[Índice]],[1]Planilha1!$A:$A,1,0)</f>
        <v>#ERROR!</v>
      </c>
    </row>
    <row r="414" ht="15.75" customHeight="1">
      <c r="A414" s="52">
        <v>244108.0</v>
      </c>
      <c r="B414" s="53" t="s">
        <v>70</v>
      </c>
      <c r="C414" s="53" t="s">
        <v>71</v>
      </c>
      <c r="D414" s="22">
        <v>206457.0</v>
      </c>
      <c r="E414" s="53" t="s">
        <v>98</v>
      </c>
      <c r="F414" s="54">
        <v>1.1638888E7</v>
      </c>
      <c r="G414" s="53" t="s">
        <v>433</v>
      </c>
      <c r="H414" s="55">
        <v>2101.0</v>
      </c>
      <c r="I414" s="55"/>
      <c r="J414" s="55" t="s">
        <v>325</v>
      </c>
      <c r="K414" s="53" t="s">
        <v>80</v>
      </c>
      <c r="L414" s="53"/>
      <c r="M414" s="53">
        <v>1.0</v>
      </c>
      <c r="N414" s="53" t="s">
        <v>52</v>
      </c>
      <c r="O414" s="25">
        <v>4954.13</v>
      </c>
      <c r="P414" s="25">
        <f>'LISTA DOS ITENS'!$O414*'LISTA DOS ITENS'!$M414</f>
        <v>4954.13</v>
      </c>
      <c r="Q414" s="25">
        <v>4954.13</v>
      </c>
      <c r="R414" s="25">
        <f>'LISTA DOS ITENS'!$Q414*'LISTA DOS ITENS'!$M414</f>
        <v>4954.13</v>
      </c>
      <c r="S414" s="56">
        <f>IF('LISTA DOS ITENS'!$P414&gt;'LISTA DOS ITENS'!$R414,'LISTA DOS ITENS'!$P414,'LISTA DOS ITENS'!$R414)</f>
        <v>4954.13</v>
      </c>
      <c r="T414" s="25">
        <v>268.8321441556059</v>
      </c>
      <c r="U414" s="25">
        <f>'LISTA DOS ITENS'!$T414*'LISTA DOS ITENS'!$M414</f>
        <v>268.8321442</v>
      </c>
      <c r="V414" s="56">
        <f t="array" ref="V414">INDEX('RESUMO - LOTES E VMA'!$F$3:$F$181,MATCH('LISTA DOS ITENS'!$D414,'RESUMO - LOTES E VMA'!$A$3:$A$181,0))</f>
        <v>62767.1304</v>
      </c>
      <c r="W414" s="57">
        <f>'LISTA DOS ITENS'!$U414/'LISTA DOS ITENS'!$V414</f>
        <v>0.004283008359</v>
      </c>
      <c r="X414" s="53" t="s">
        <v>53</v>
      </c>
      <c r="Y414" s="53" t="s">
        <v>290</v>
      </c>
      <c r="Z414" s="58" t="str">
        <f>'LISTA DOS ITENS'!$F414&amp;"-"&amp;'LISTA DOS ITENS'!$H414&amp;"-"&amp;'LISTA DOS ITENS'!$J414&amp;"-"&amp;'LISTA DOS ITENS'!$K414&amp;"-"&amp;'LISTA DOS ITENS'!$I414</f>
        <v>11638888-2101-A018-IMOB/NAC-</v>
      </c>
      <c r="AA414" s="59" t="str">
        <f t="array" ref="AA414">INDEX('RESUMO - LOTES E VMA'!$M$3:$M$181,MATCH('LISTA DOS ITENS'!$D414,'RESUMO - LOTES E VMA'!$A$3:$A$181,0))</f>
        <v>Para Leilão</v>
      </c>
      <c r="AB414" s="60">
        <f t="array" ref="AB414">INDEX('RESUMO - LOTES E VMA'!$J$3:$J$181,MATCH('LISTA DOS ITENS'!$D414,'RESUMO - LOTES E VMA'!$A$3:$A$181,0))</f>
        <v>0.05541070786</v>
      </c>
      <c r="AC414" s="29" t="str">
        <f t="array" ref="AC414">INDEX('RESUMO - LOTES E VMA'!$L$3:$L$181,MATCH('LISTA DOS ITENS'!$D414,'RESUMO - LOTES E VMA'!$A$3:$A$181,0))</f>
        <v>1% do Valor de Comparação do VMA</v>
      </c>
      <c r="AD414" s="53" t="str">
        <f>VLOOKUP(Tabela1[[#This Row],[Índice]],[1]Planilha1!$A:$A,1,0)</f>
        <v>#ERROR!</v>
      </c>
    </row>
    <row r="415" ht="15.75" customHeight="1">
      <c r="A415" s="52">
        <v>244109.0</v>
      </c>
      <c r="B415" s="53" t="s">
        <v>70</v>
      </c>
      <c r="C415" s="53" t="s">
        <v>71</v>
      </c>
      <c r="D415" s="22">
        <v>206457.0</v>
      </c>
      <c r="E415" s="53" t="s">
        <v>98</v>
      </c>
      <c r="F415" s="54">
        <v>1.0878071E7</v>
      </c>
      <c r="G415" s="53" t="s">
        <v>434</v>
      </c>
      <c r="H415" s="55">
        <v>2201.0</v>
      </c>
      <c r="I415" s="55"/>
      <c r="J415" s="55" t="s">
        <v>325</v>
      </c>
      <c r="K415" s="53" t="s">
        <v>57</v>
      </c>
      <c r="L415" s="53"/>
      <c r="M415" s="53">
        <v>1.0</v>
      </c>
      <c r="N415" s="53" t="s">
        <v>52</v>
      </c>
      <c r="O415" s="25">
        <v>0.01</v>
      </c>
      <c r="P415" s="25">
        <f>'LISTA DOS ITENS'!$O415*'LISTA DOS ITENS'!$M415</f>
        <v>0.01</v>
      </c>
      <c r="Q415" s="25">
        <v>8800.0</v>
      </c>
      <c r="R415" s="25">
        <f>'LISTA DOS ITENS'!$Q415*'LISTA DOS ITENS'!$M415</f>
        <v>8800</v>
      </c>
      <c r="S415" s="56">
        <f>IF('LISTA DOS ITENS'!$P415&gt;'LISTA DOS ITENS'!$R415,'LISTA DOS ITENS'!$P415,'LISTA DOS ITENS'!$R415)</f>
        <v>8800</v>
      </c>
      <c r="T415" s="25">
        <v>477.52539165692696</v>
      </c>
      <c r="U415" s="25">
        <f>'LISTA DOS ITENS'!$T415*'LISTA DOS ITENS'!$M415</f>
        <v>477.5253917</v>
      </c>
      <c r="V415" s="56">
        <f t="array" ref="V415">INDEX('RESUMO - LOTES E VMA'!$F$3:$F$181,MATCH('LISTA DOS ITENS'!$D415,'RESUMO - LOTES E VMA'!$A$3:$A$181,0))</f>
        <v>62767.1304</v>
      </c>
      <c r="W415" s="57">
        <f>'LISTA DOS ITENS'!$U415/'LISTA DOS ITENS'!$V415</f>
        <v>0.00760788949</v>
      </c>
      <c r="X415" s="53" t="s">
        <v>53</v>
      </c>
      <c r="Y415" s="53" t="s">
        <v>290</v>
      </c>
      <c r="Z415" s="58" t="str">
        <f>'LISTA DOS ITENS'!$F415&amp;"-"&amp;'LISTA DOS ITENS'!$H415&amp;"-"&amp;'LISTA DOS ITENS'!$J415&amp;"-"&amp;'LISTA DOS ITENS'!$K415&amp;"-"&amp;'LISTA DOS ITENS'!$I415</f>
        <v>10878071-2201-A018-USADO-</v>
      </c>
      <c r="AA415" s="59" t="str">
        <f t="array" ref="AA415">INDEX('RESUMO - LOTES E VMA'!$M$3:$M$181,MATCH('LISTA DOS ITENS'!$D415,'RESUMO - LOTES E VMA'!$A$3:$A$181,0))</f>
        <v>Para Leilão</v>
      </c>
      <c r="AB415" s="60">
        <f t="array" ref="AB415">INDEX('RESUMO - LOTES E VMA'!$J$3:$J$181,MATCH('LISTA DOS ITENS'!$D415,'RESUMO - LOTES E VMA'!$A$3:$A$181,0))</f>
        <v>0.05541070786</v>
      </c>
      <c r="AC415" s="29" t="str">
        <f t="array" ref="AC415">INDEX('RESUMO - LOTES E VMA'!$L$3:$L$181,MATCH('LISTA DOS ITENS'!$D415,'RESUMO - LOTES E VMA'!$A$3:$A$181,0))</f>
        <v>1% do Valor de Comparação do VMA</v>
      </c>
      <c r="AD415" s="53" t="str">
        <f>VLOOKUP(Tabela1[[#This Row],[Índice]],[1]Planilha1!$A:$A,1,0)</f>
        <v>#ERROR!</v>
      </c>
    </row>
    <row r="416" ht="15.75" customHeight="1">
      <c r="A416" s="52">
        <v>244110.0</v>
      </c>
      <c r="B416" s="53" t="s">
        <v>70</v>
      </c>
      <c r="C416" s="53" t="s">
        <v>71</v>
      </c>
      <c r="D416" s="22">
        <v>206457.0</v>
      </c>
      <c r="E416" s="53" t="s">
        <v>98</v>
      </c>
      <c r="F416" s="54">
        <v>1.0984929E7</v>
      </c>
      <c r="G416" s="53" t="s">
        <v>435</v>
      </c>
      <c r="H416" s="55">
        <v>2201.0</v>
      </c>
      <c r="I416" s="55"/>
      <c r="J416" s="55" t="s">
        <v>325</v>
      </c>
      <c r="K416" s="53" t="s">
        <v>57</v>
      </c>
      <c r="L416" s="53"/>
      <c r="M416" s="53">
        <v>1.0</v>
      </c>
      <c r="N416" s="53" t="s">
        <v>52</v>
      </c>
      <c r="O416" s="25">
        <v>0.01</v>
      </c>
      <c r="P416" s="25">
        <f>'LISTA DOS ITENS'!$O416*'LISTA DOS ITENS'!$M416</f>
        <v>0.01</v>
      </c>
      <c r="Q416" s="25">
        <v>650.0</v>
      </c>
      <c r="R416" s="25">
        <f>'LISTA DOS ITENS'!$Q416*'LISTA DOS ITENS'!$M416</f>
        <v>650</v>
      </c>
      <c r="S416" s="56">
        <f>IF('LISTA DOS ITENS'!$P416&gt;'LISTA DOS ITENS'!$R416,'LISTA DOS ITENS'!$P416,'LISTA DOS ITENS'!$R416)</f>
        <v>650</v>
      </c>
      <c r="T416" s="25">
        <v>35.27176188375029</v>
      </c>
      <c r="U416" s="25">
        <f>'LISTA DOS ITENS'!$T416*'LISTA DOS ITENS'!$M416</f>
        <v>35.27176188</v>
      </c>
      <c r="V416" s="56">
        <f t="array" ref="V416">INDEX('RESUMO - LOTES E VMA'!$F$3:$F$181,MATCH('LISTA DOS ITENS'!$D416,'RESUMO - LOTES E VMA'!$A$3:$A$181,0))</f>
        <v>62767.1304</v>
      </c>
      <c r="W416" s="57">
        <f>'LISTA DOS ITENS'!$U416/'LISTA DOS ITENS'!$V416</f>
        <v>0.0005619463828</v>
      </c>
      <c r="X416" s="53" t="s">
        <v>53</v>
      </c>
      <c r="Y416" s="53" t="s">
        <v>290</v>
      </c>
      <c r="Z416" s="58" t="str">
        <f>'LISTA DOS ITENS'!$F416&amp;"-"&amp;'LISTA DOS ITENS'!$H416&amp;"-"&amp;'LISTA DOS ITENS'!$J416&amp;"-"&amp;'LISTA DOS ITENS'!$K416&amp;"-"&amp;'LISTA DOS ITENS'!$I416</f>
        <v>10984929-2201-A018-USADO-</v>
      </c>
      <c r="AA416" s="59" t="str">
        <f t="array" ref="AA416">INDEX('RESUMO - LOTES E VMA'!$M$3:$M$181,MATCH('LISTA DOS ITENS'!$D416,'RESUMO - LOTES E VMA'!$A$3:$A$181,0))</f>
        <v>Para Leilão</v>
      </c>
      <c r="AB416" s="60">
        <f t="array" ref="AB416">INDEX('RESUMO - LOTES E VMA'!$J$3:$J$181,MATCH('LISTA DOS ITENS'!$D416,'RESUMO - LOTES E VMA'!$A$3:$A$181,0))</f>
        <v>0.05541070786</v>
      </c>
      <c r="AC416" s="29" t="str">
        <f t="array" ref="AC416">INDEX('RESUMO - LOTES E VMA'!$L$3:$L$181,MATCH('LISTA DOS ITENS'!$D416,'RESUMO - LOTES E VMA'!$A$3:$A$181,0))</f>
        <v>1% do Valor de Comparação do VMA</v>
      </c>
      <c r="AD416" s="53" t="str">
        <f>VLOOKUP(Tabela1[[#This Row],[Índice]],[1]Planilha1!$A:$A,1,0)</f>
        <v>#ERROR!</v>
      </c>
    </row>
    <row r="417" ht="15.75" customHeight="1">
      <c r="A417" s="52">
        <v>244111.0</v>
      </c>
      <c r="B417" s="53" t="s">
        <v>70</v>
      </c>
      <c r="C417" s="53" t="s">
        <v>71</v>
      </c>
      <c r="D417" s="22">
        <v>206457.0</v>
      </c>
      <c r="E417" s="53" t="s">
        <v>98</v>
      </c>
      <c r="F417" s="54">
        <v>1.112535E7</v>
      </c>
      <c r="G417" s="53" t="s">
        <v>402</v>
      </c>
      <c r="H417" s="55">
        <v>2201.0</v>
      </c>
      <c r="I417" s="55"/>
      <c r="J417" s="55" t="s">
        <v>325</v>
      </c>
      <c r="K417" s="53" t="s">
        <v>57</v>
      </c>
      <c r="L417" s="53"/>
      <c r="M417" s="53">
        <v>1.0</v>
      </c>
      <c r="N417" s="53" t="s">
        <v>52</v>
      </c>
      <c r="O417" s="25">
        <v>0.01</v>
      </c>
      <c r="P417" s="25">
        <f>'LISTA DOS ITENS'!$O417*'LISTA DOS ITENS'!$M417</f>
        <v>0.01</v>
      </c>
      <c r="Q417" s="25">
        <v>10.0</v>
      </c>
      <c r="R417" s="25">
        <f>'LISTA DOS ITENS'!$Q417*'LISTA DOS ITENS'!$M417</f>
        <v>10</v>
      </c>
      <c r="S417" s="56">
        <f>IF('LISTA DOS ITENS'!$P417&gt;'LISTA DOS ITENS'!$R417,'LISTA DOS ITENS'!$P417,'LISTA DOS ITENS'!$R417)</f>
        <v>10</v>
      </c>
      <c r="T417" s="25">
        <v>0.5426424905192352</v>
      </c>
      <c r="U417" s="25">
        <f>'LISTA DOS ITENS'!$T417*'LISTA DOS ITENS'!$M417</f>
        <v>0.5426424905</v>
      </c>
      <c r="V417" s="56">
        <f t="array" ref="V417">INDEX('RESUMO - LOTES E VMA'!$F$3:$F$181,MATCH('LISTA DOS ITENS'!$D417,'RESUMO - LOTES E VMA'!$A$3:$A$181,0))</f>
        <v>62767.1304</v>
      </c>
      <c r="W417" s="57">
        <f>'LISTA DOS ITENS'!$U417/'LISTA DOS ITENS'!$V417</f>
        <v>0.000008645328965</v>
      </c>
      <c r="X417" s="53" t="s">
        <v>53</v>
      </c>
      <c r="Y417" s="53" t="s">
        <v>290</v>
      </c>
      <c r="Z417" s="58" t="str">
        <f>'LISTA DOS ITENS'!$F417&amp;"-"&amp;'LISTA DOS ITENS'!$H417&amp;"-"&amp;'LISTA DOS ITENS'!$J417&amp;"-"&amp;'LISTA DOS ITENS'!$K417&amp;"-"&amp;'LISTA DOS ITENS'!$I417</f>
        <v>11125350-2201-A018-USADO-</v>
      </c>
      <c r="AA417" s="59" t="str">
        <f t="array" ref="AA417">INDEX('RESUMO - LOTES E VMA'!$M$3:$M$181,MATCH('LISTA DOS ITENS'!$D417,'RESUMO - LOTES E VMA'!$A$3:$A$181,0))</f>
        <v>Para Leilão</v>
      </c>
      <c r="AB417" s="60">
        <f t="array" ref="AB417">INDEX('RESUMO - LOTES E VMA'!$J$3:$J$181,MATCH('LISTA DOS ITENS'!$D417,'RESUMO - LOTES E VMA'!$A$3:$A$181,0))</f>
        <v>0.05541070786</v>
      </c>
      <c r="AC417" s="29" t="str">
        <f t="array" ref="AC417">INDEX('RESUMO - LOTES E VMA'!$L$3:$L$181,MATCH('LISTA DOS ITENS'!$D417,'RESUMO - LOTES E VMA'!$A$3:$A$181,0))</f>
        <v>1% do Valor de Comparação do VMA</v>
      </c>
      <c r="AD417" s="53" t="str">
        <f>VLOOKUP(Tabela1[[#This Row],[Índice]],[1]Planilha1!$A:$A,1,0)</f>
        <v>#ERROR!</v>
      </c>
    </row>
    <row r="418" ht="15.75" customHeight="1">
      <c r="A418" s="52">
        <v>244112.0</v>
      </c>
      <c r="B418" s="53" t="s">
        <v>70</v>
      </c>
      <c r="C418" s="53" t="s">
        <v>71</v>
      </c>
      <c r="D418" s="22">
        <v>206457.0</v>
      </c>
      <c r="E418" s="53" t="s">
        <v>98</v>
      </c>
      <c r="F418" s="54">
        <v>1.1389764E7</v>
      </c>
      <c r="G418" s="53" t="s">
        <v>436</v>
      </c>
      <c r="H418" s="55">
        <v>2201.0</v>
      </c>
      <c r="I418" s="55"/>
      <c r="J418" s="55" t="s">
        <v>325</v>
      </c>
      <c r="K418" s="53" t="s">
        <v>80</v>
      </c>
      <c r="L418" s="53"/>
      <c r="M418" s="53">
        <v>1.0</v>
      </c>
      <c r="N418" s="53" t="s">
        <v>52</v>
      </c>
      <c r="O418" s="25">
        <v>3610.31</v>
      </c>
      <c r="P418" s="25">
        <f>'LISTA DOS ITENS'!$O418*'LISTA DOS ITENS'!$M418</f>
        <v>3610.31</v>
      </c>
      <c r="Q418" s="25">
        <v>3610.31</v>
      </c>
      <c r="R418" s="25">
        <f>'LISTA DOS ITENS'!$Q418*'LISTA DOS ITENS'!$M418</f>
        <v>3610.31</v>
      </c>
      <c r="S418" s="56">
        <f>IF('LISTA DOS ITENS'!$P418&gt;'LISTA DOS ITENS'!$R418,'LISTA DOS ITENS'!$P418,'LISTA DOS ITENS'!$R418)</f>
        <v>3610.31</v>
      </c>
      <c r="T418" s="25">
        <v>195.91076099465</v>
      </c>
      <c r="U418" s="25">
        <f>'LISTA DOS ITENS'!$T418*'LISTA DOS ITENS'!$M418</f>
        <v>195.910761</v>
      </c>
      <c r="V418" s="56">
        <f t="array" ref="V418">INDEX('RESUMO - LOTES E VMA'!$F$3:$F$181,MATCH('LISTA DOS ITENS'!$D418,'RESUMO - LOTES E VMA'!$A$3:$A$181,0))</f>
        <v>62767.1304</v>
      </c>
      <c r="W418" s="57">
        <f>'LISTA DOS ITENS'!$U418/'LISTA DOS ITENS'!$V418</f>
        <v>0.003121231762</v>
      </c>
      <c r="X418" s="53" t="s">
        <v>53</v>
      </c>
      <c r="Y418" s="53" t="s">
        <v>290</v>
      </c>
      <c r="Z418" s="58" t="str">
        <f>'LISTA DOS ITENS'!$F418&amp;"-"&amp;'LISTA DOS ITENS'!$H418&amp;"-"&amp;'LISTA DOS ITENS'!$J418&amp;"-"&amp;'LISTA DOS ITENS'!$K418&amp;"-"&amp;'LISTA DOS ITENS'!$I418</f>
        <v>11389764-2201-A018-IMOB/NAC-</v>
      </c>
      <c r="AA418" s="59" t="str">
        <f t="array" ref="AA418">INDEX('RESUMO - LOTES E VMA'!$M$3:$M$181,MATCH('LISTA DOS ITENS'!$D418,'RESUMO - LOTES E VMA'!$A$3:$A$181,0))</f>
        <v>Para Leilão</v>
      </c>
      <c r="AB418" s="60">
        <f t="array" ref="AB418">INDEX('RESUMO - LOTES E VMA'!$J$3:$J$181,MATCH('LISTA DOS ITENS'!$D418,'RESUMO - LOTES E VMA'!$A$3:$A$181,0))</f>
        <v>0.05541070786</v>
      </c>
      <c r="AC418" s="29" t="str">
        <f t="array" ref="AC418">INDEX('RESUMO - LOTES E VMA'!$L$3:$L$181,MATCH('LISTA DOS ITENS'!$D418,'RESUMO - LOTES E VMA'!$A$3:$A$181,0))</f>
        <v>1% do Valor de Comparação do VMA</v>
      </c>
      <c r="AD418" s="53" t="str">
        <f>VLOOKUP(Tabela1[[#This Row],[Índice]],[1]Planilha1!$A:$A,1,0)</f>
        <v>#ERROR!</v>
      </c>
    </row>
    <row r="419" ht="15.75" customHeight="1">
      <c r="A419" s="52">
        <v>247278.0</v>
      </c>
      <c r="B419" s="53" t="s">
        <v>70</v>
      </c>
      <c r="C419" s="53" t="s">
        <v>71</v>
      </c>
      <c r="D419" s="22">
        <v>206542.0</v>
      </c>
      <c r="E419" s="53" t="s">
        <v>437</v>
      </c>
      <c r="F419" s="54">
        <v>1.0052176E7</v>
      </c>
      <c r="G419" s="53" t="s">
        <v>438</v>
      </c>
      <c r="H419" s="55">
        <v>2101.0</v>
      </c>
      <c r="I419" s="55"/>
      <c r="J419" s="55" t="s">
        <v>439</v>
      </c>
      <c r="K419" s="53" t="s">
        <v>80</v>
      </c>
      <c r="L419" s="53"/>
      <c r="M419" s="53">
        <v>150.0</v>
      </c>
      <c r="N419" s="53" t="s">
        <v>440</v>
      </c>
      <c r="O419" s="25">
        <v>10.599933333333333</v>
      </c>
      <c r="P419" s="25">
        <f>'LISTA DOS ITENS'!$O419*'LISTA DOS ITENS'!$M419</f>
        <v>1589.99</v>
      </c>
      <c r="Q419" s="25">
        <v>10.6</v>
      </c>
      <c r="R419" s="25">
        <f>'LISTA DOS ITENS'!$Q419*'LISTA DOS ITENS'!$M419</f>
        <v>1590</v>
      </c>
      <c r="S419" s="56">
        <f>IF('LISTA DOS ITENS'!$P419&gt;'LISTA DOS ITENS'!$R419,'LISTA DOS ITENS'!$P419,'LISTA DOS ITENS'!$R419)</f>
        <v>1590</v>
      </c>
      <c r="T419" s="25">
        <v>3.1507248768422813</v>
      </c>
      <c r="U419" s="25">
        <f>'LISTA DOS ITENS'!$T419*'LISTA DOS ITENS'!$M419</f>
        <v>472.6087315</v>
      </c>
      <c r="V419" s="56">
        <f t="array" ref="V419">INDEX('RESUMO - LOTES E VMA'!$F$3:$F$181,MATCH('LISTA DOS ITENS'!$D419,'RESUMO - LOTES E VMA'!$A$3:$A$181,0))</f>
        <v>163264.742</v>
      </c>
      <c r="W419" s="57">
        <f>'LISTA DOS ITENS'!$U419/'LISTA DOS ITENS'!$V419</f>
        <v>0.002894738483</v>
      </c>
      <c r="X419" s="53" t="s">
        <v>53</v>
      </c>
      <c r="Y419" s="53" t="s">
        <v>290</v>
      </c>
      <c r="Z419" s="58" t="str">
        <f>'LISTA DOS ITENS'!$F419&amp;"-"&amp;'LISTA DOS ITENS'!$H419&amp;"-"&amp;'LISTA DOS ITENS'!$J419&amp;"-"&amp;'LISTA DOS ITENS'!$K419&amp;"-"&amp;'LISTA DOS ITENS'!$I419</f>
        <v>10052176-2101-0051-IMOB/NAC-</v>
      </c>
      <c r="AA419" s="59" t="str">
        <f t="array" ref="AA419">INDEX('RESUMO - LOTES E VMA'!$M$3:$M$181,MATCH('LISTA DOS ITENS'!$D419,'RESUMO - LOTES E VMA'!$A$3:$A$181,0))</f>
        <v>Para Leilão</v>
      </c>
      <c r="AB419" s="60">
        <f t="array" ref="AB419">INDEX('RESUMO - LOTES E VMA'!$J$3:$J$181,MATCH('LISTA DOS ITENS'!$D419,'RESUMO - LOTES E VMA'!$A$3:$A$181,0))</f>
        <v>0.29678566</v>
      </c>
      <c r="AC419" s="29" t="str">
        <f t="array" ref="AC419">INDEX('RESUMO - LOTES E VMA'!$L$3:$L$181,MATCH('LISTA DOS ITENS'!$D419,'RESUMO - LOTES E VMA'!$A$3:$A$181,0))</f>
        <v>1% do Valor de Comparação do VMA</v>
      </c>
      <c r="AD419" s="53" t="str">
        <f>VLOOKUP(Tabela1[[#This Row],[Índice]],[1]Planilha1!$A:$A,1,0)</f>
        <v>#ERROR!</v>
      </c>
    </row>
    <row r="420" ht="15.75" customHeight="1">
      <c r="A420" s="52">
        <v>247279.0</v>
      </c>
      <c r="B420" s="53" t="s">
        <v>70</v>
      </c>
      <c r="C420" s="53" t="s">
        <v>71</v>
      </c>
      <c r="D420" s="22">
        <v>206542.0</v>
      </c>
      <c r="E420" s="53" t="s">
        <v>437</v>
      </c>
      <c r="F420" s="54">
        <v>1.0333926E7</v>
      </c>
      <c r="G420" s="53" t="s">
        <v>441</v>
      </c>
      <c r="H420" s="55">
        <v>2101.0</v>
      </c>
      <c r="I420" s="55" t="s">
        <v>81</v>
      </c>
      <c r="J420" s="55" t="s">
        <v>439</v>
      </c>
      <c r="K420" s="53" t="s">
        <v>73</v>
      </c>
      <c r="L420" s="53"/>
      <c r="M420" s="53">
        <v>3.0</v>
      </c>
      <c r="N420" s="53" t="s">
        <v>440</v>
      </c>
      <c r="O420" s="25">
        <v>14.88</v>
      </c>
      <c r="P420" s="25">
        <f>'LISTA DOS ITENS'!$O420*'LISTA DOS ITENS'!$M420</f>
        <v>44.64</v>
      </c>
      <c r="Q420" s="25">
        <v>22.96</v>
      </c>
      <c r="R420" s="25">
        <f>'LISTA DOS ITENS'!$Q420*'LISTA DOS ITENS'!$M420</f>
        <v>68.88</v>
      </c>
      <c r="S420" s="56">
        <f>IF('LISTA DOS ITENS'!$P420&gt;'LISTA DOS ITENS'!$R420,'LISTA DOS ITENS'!$P420,'LISTA DOS ITENS'!$R420)</f>
        <v>68.88</v>
      </c>
      <c r="T420" s="25">
        <v>6.8245889785187535</v>
      </c>
      <c r="U420" s="25">
        <f>'LISTA DOS ITENS'!$T420*'LISTA DOS ITENS'!$M420</f>
        <v>20.47376694</v>
      </c>
      <c r="V420" s="56">
        <f t="array" ref="V420">INDEX('RESUMO - LOTES E VMA'!$F$3:$F$181,MATCH('LISTA DOS ITENS'!$D420,'RESUMO - LOTES E VMA'!$A$3:$A$181,0))</f>
        <v>163264.742</v>
      </c>
      <c r="W420" s="57">
        <f>'LISTA DOS ITENS'!$U420/'LISTA DOS ITENS'!$V420</f>
        <v>0.0001254022558</v>
      </c>
      <c r="X420" s="53" t="s">
        <v>53</v>
      </c>
      <c r="Y420" s="53" t="s">
        <v>290</v>
      </c>
      <c r="Z420" s="58" t="str">
        <f>'LISTA DOS ITENS'!$F420&amp;"-"&amp;'LISTA DOS ITENS'!$H420&amp;"-"&amp;'LISTA DOS ITENS'!$J420&amp;"-"&amp;'LISTA DOS ITENS'!$K420&amp;"-"&amp;'LISTA DOS ITENS'!$I420</f>
        <v>10333926-2101-0051-CONS/NAC-ED-1000-01.01</v>
      </c>
      <c r="AA420" s="59" t="str">
        <f t="array" ref="AA420">INDEX('RESUMO - LOTES E VMA'!$M$3:$M$181,MATCH('LISTA DOS ITENS'!$D420,'RESUMO - LOTES E VMA'!$A$3:$A$181,0))</f>
        <v>Para Leilão</v>
      </c>
      <c r="AB420" s="60">
        <f t="array" ref="AB420">INDEX('RESUMO - LOTES E VMA'!$J$3:$J$181,MATCH('LISTA DOS ITENS'!$D420,'RESUMO - LOTES E VMA'!$A$3:$A$181,0))</f>
        <v>0.29678566</v>
      </c>
      <c r="AC420" s="29" t="str">
        <f t="array" ref="AC420">INDEX('RESUMO - LOTES E VMA'!$L$3:$L$181,MATCH('LISTA DOS ITENS'!$D420,'RESUMO - LOTES E VMA'!$A$3:$A$181,0))</f>
        <v>1% do Valor de Comparação do VMA</v>
      </c>
      <c r="AD420" s="53" t="str">
        <f>VLOOKUP(Tabela1[[#This Row],[Índice]],[1]Planilha1!$A:$A,1,0)</f>
        <v>#ERROR!</v>
      </c>
    </row>
    <row r="421" ht="15.75" customHeight="1">
      <c r="A421" s="52">
        <v>247280.0</v>
      </c>
      <c r="B421" s="53" t="s">
        <v>70</v>
      </c>
      <c r="C421" s="53" t="s">
        <v>71</v>
      </c>
      <c r="D421" s="22">
        <v>206542.0</v>
      </c>
      <c r="E421" s="53" t="s">
        <v>437</v>
      </c>
      <c r="F421" s="54">
        <v>1.0474796E7</v>
      </c>
      <c r="G421" s="53" t="s">
        <v>442</v>
      </c>
      <c r="H421" s="55">
        <v>2101.0</v>
      </c>
      <c r="I421" s="55"/>
      <c r="J421" s="55" t="s">
        <v>439</v>
      </c>
      <c r="K421" s="53" t="s">
        <v>73</v>
      </c>
      <c r="L421" s="53"/>
      <c r="M421" s="53">
        <v>51.0</v>
      </c>
      <c r="N421" s="53" t="s">
        <v>440</v>
      </c>
      <c r="O421" s="25">
        <v>53.59</v>
      </c>
      <c r="P421" s="25">
        <f>'LISTA DOS ITENS'!$O421*'LISTA DOS ITENS'!$M421</f>
        <v>2733.09</v>
      </c>
      <c r="Q421" s="25">
        <v>53.59</v>
      </c>
      <c r="R421" s="25">
        <f>'LISTA DOS ITENS'!$Q421*'LISTA DOS ITENS'!$M421</f>
        <v>2733.09</v>
      </c>
      <c r="S421" s="56">
        <f>IF('LISTA DOS ITENS'!$P421&gt;'LISTA DOS ITENS'!$R421,'LISTA DOS ITENS'!$P421,'LISTA DOS ITENS'!$R421)</f>
        <v>2733.09</v>
      </c>
      <c r="T421" s="25">
        <v>15.928994919809234</v>
      </c>
      <c r="U421" s="25">
        <f>'LISTA DOS ITENS'!$T421*'LISTA DOS ITENS'!$M421</f>
        <v>812.3787409</v>
      </c>
      <c r="V421" s="56">
        <f t="array" ref="V421">INDEX('RESUMO - LOTES E VMA'!$F$3:$F$181,MATCH('LISTA DOS ITENS'!$D421,'RESUMO - LOTES E VMA'!$A$3:$A$181,0))</f>
        <v>163264.742</v>
      </c>
      <c r="W421" s="57">
        <f>'LISTA DOS ITENS'!$U421/'LISTA DOS ITENS'!$V421</f>
        <v>0.004975836982</v>
      </c>
      <c r="X421" s="53" t="s">
        <v>53</v>
      </c>
      <c r="Y421" s="53" t="s">
        <v>290</v>
      </c>
      <c r="Z421" s="58" t="str">
        <f>'LISTA DOS ITENS'!$F421&amp;"-"&amp;'LISTA DOS ITENS'!$H421&amp;"-"&amp;'LISTA DOS ITENS'!$J421&amp;"-"&amp;'LISTA DOS ITENS'!$K421&amp;"-"&amp;'LISTA DOS ITENS'!$I421</f>
        <v>10474796-2101-0051-CONS/NAC-</v>
      </c>
      <c r="AA421" s="59" t="str">
        <f t="array" ref="AA421">INDEX('RESUMO - LOTES E VMA'!$M$3:$M$181,MATCH('LISTA DOS ITENS'!$D421,'RESUMO - LOTES E VMA'!$A$3:$A$181,0))</f>
        <v>Para Leilão</v>
      </c>
      <c r="AB421" s="60">
        <f t="array" ref="AB421">INDEX('RESUMO - LOTES E VMA'!$J$3:$J$181,MATCH('LISTA DOS ITENS'!$D421,'RESUMO - LOTES E VMA'!$A$3:$A$181,0))</f>
        <v>0.29678566</v>
      </c>
      <c r="AC421" s="29" t="str">
        <f t="array" ref="AC421">INDEX('RESUMO - LOTES E VMA'!$L$3:$L$181,MATCH('LISTA DOS ITENS'!$D421,'RESUMO - LOTES E VMA'!$A$3:$A$181,0))</f>
        <v>1% do Valor de Comparação do VMA</v>
      </c>
      <c r="AD421" s="53" t="str">
        <f>VLOOKUP(Tabela1[[#This Row],[Índice]],[1]Planilha1!$A:$A,1,0)</f>
        <v>#ERROR!</v>
      </c>
    </row>
    <row r="422" ht="15.75" customHeight="1">
      <c r="A422" s="52">
        <v>247281.0</v>
      </c>
      <c r="B422" s="53" t="s">
        <v>70</v>
      </c>
      <c r="C422" s="53" t="s">
        <v>71</v>
      </c>
      <c r="D422" s="22">
        <v>206542.0</v>
      </c>
      <c r="E422" s="53" t="s">
        <v>437</v>
      </c>
      <c r="F422" s="54">
        <v>1.0474864E7</v>
      </c>
      <c r="G422" s="53" t="s">
        <v>443</v>
      </c>
      <c r="H422" s="55">
        <v>2101.0</v>
      </c>
      <c r="I422" s="55"/>
      <c r="J422" s="55" t="s">
        <v>439</v>
      </c>
      <c r="K422" s="53" t="s">
        <v>73</v>
      </c>
      <c r="L422" s="53"/>
      <c r="M422" s="53">
        <v>80.0</v>
      </c>
      <c r="N422" s="53" t="s">
        <v>440</v>
      </c>
      <c r="O422" s="25">
        <v>19.04</v>
      </c>
      <c r="P422" s="25">
        <f>'LISTA DOS ITENS'!$O422*'LISTA DOS ITENS'!$M422</f>
        <v>1523.2</v>
      </c>
      <c r="Q422" s="25">
        <v>19.04</v>
      </c>
      <c r="R422" s="25">
        <f>'LISTA DOS ITENS'!$Q422*'LISTA DOS ITENS'!$M422</f>
        <v>1523.2</v>
      </c>
      <c r="S422" s="56">
        <f>IF('LISTA DOS ITENS'!$P422&gt;'LISTA DOS ITENS'!$R422,'LISTA DOS ITENS'!$P422,'LISTA DOS ITENS'!$R422)</f>
        <v>1523.2</v>
      </c>
      <c r="T422" s="25">
        <v>5.659415250478966</v>
      </c>
      <c r="U422" s="25">
        <f>'LISTA DOS ITENS'!$T422*'LISTA DOS ITENS'!$M422</f>
        <v>452.75322</v>
      </c>
      <c r="V422" s="56">
        <f t="array" ref="V422">INDEX('RESUMO - LOTES E VMA'!$F$3:$F$181,MATCH('LISTA DOS ITENS'!$D422,'RESUMO - LOTES E VMA'!$A$3:$A$181,0))</f>
        <v>163264.742</v>
      </c>
      <c r="W422" s="57">
        <f>'LISTA DOS ITENS'!$U422/'LISTA DOS ITENS'!$V422</f>
        <v>0.002773123055</v>
      </c>
      <c r="X422" s="53" t="s">
        <v>53</v>
      </c>
      <c r="Y422" s="53" t="s">
        <v>290</v>
      </c>
      <c r="Z422" s="58" t="str">
        <f>'LISTA DOS ITENS'!$F422&amp;"-"&amp;'LISTA DOS ITENS'!$H422&amp;"-"&amp;'LISTA DOS ITENS'!$J422&amp;"-"&amp;'LISTA DOS ITENS'!$K422&amp;"-"&amp;'LISTA DOS ITENS'!$I422</f>
        <v>10474864-2101-0051-CONS/NAC-</v>
      </c>
      <c r="AA422" s="59" t="str">
        <f t="array" ref="AA422">INDEX('RESUMO - LOTES E VMA'!$M$3:$M$181,MATCH('LISTA DOS ITENS'!$D422,'RESUMO - LOTES E VMA'!$A$3:$A$181,0))</f>
        <v>Para Leilão</v>
      </c>
      <c r="AB422" s="60">
        <f t="array" ref="AB422">INDEX('RESUMO - LOTES E VMA'!$J$3:$J$181,MATCH('LISTA DOS ITENS'!$D422,'RESUMO - LOTES E VMA'!$A$3:$A$181,0))</f>
        <v>0.29678566</v>
      </c>
      <c r="AC422" s="29" t="str">
        <f t="array" ref="AC422">INDEX('RESUMO - LOTES E VMA'!$L$3:$L$181,MATCH('LISTA DOS ITENS'!$D422,'RESUMO - LOTES E VMA'!$A$3:$A$181,0))</f>
        <v>1% do Valor de Comparação do VMA</v>
      </c>
      <c r="AD422" s="53" t="str">
        <f>VLOOKUP(Tabela1[[#This Row],[Índice]],[1]Planilha1!$A:$A,1,0)</f>
        <v>#ERROR!</v>
      </c>
    </row>
    <row r="423" ht="15.75" customHeight="1">
      <c r="A423" s="52">
        <v>247282.0</v>
      </c>
      <c r="B423" s="53" t="s">
        <v>70</v>
      </c>
      <c r="C423" s="53" t="s">
        <v>71</v>
      </c>
      <c r="D423" s="22">
        <v>206542.0</v>
      </c>
      <c r="E423" s="53" t="s">
        <v>437</v>
      </c>
      <c r="F423" s="54">
        <v>1.0585416E7</v>
      </c>
      <c r="G423" s="53" t="s">
        <v>444</v>
      </c>
      <c r="H423" s="55">
        <v>2101.0</v>
      </c>
      <c r="I423" s="55" t="s">
        <v>445</v>
      </c>
      <c r="J423" s="55" t="s">
        <v>439</v>
      </c>
      <c r="K423" s="53" t="s">
        <v>73</v>
      </c>
      <c r="L423" s="53"/>
      <c r="M423" s="53">
        <v>3.0</v>
      </c>
      <c r="N423" s="53" t="s">
        <v>440</v>
      </c>
      <c r="O423" s="25">
        <v>8.99125</v>
      </c>
      <c r="P423" s="25">
        <f>'LISTA DOS ITENS'!$O423*'LISTA DOS ITENS'!$M423</f>
        <v>26.97375</v>
      </c>
      <c r="Q423" s="25">
        <v>9.78</v>
      </c>
      <c r="R423" s="25">
        <f>'LISTA DOS ITENS'!$Q423*'LISTA DOS ITENS'!$M423</f>
        <v>29.34</v>
      </c>
      <c r="S423" s="56">
        <f>IF('LISTA DOS ITENS'!$P423&gt;'LISTA DOS ITENS'!$R423,'LISTA DOS ITENS'!$P423,'LISTA DOS ITENS'!$R423)</f>
        <v>29.34</v>
      </c>
      <c r="T423" s="25">
        <v>2.9069895561808976</v>
      </c>
      <c r="U423" s="25">
        <f>'LISTA DOS ITENS'!$T423*'LISTA DOS ITENS'!$M423</f>
        <v>8.720968669</v>
      </c>
      <c r="V423" s="56">
        <f t="array" ref="V423">INDEX('RESUMO - LOTES E VMA'!$F$3:$F$181,MATCH('LISTA DOS ITENS'!$D423,'RESUMO - LOTES E VMA'!$A$3:$A$181,0))</f>
        <v>163264.742</v>
      </c>
      <c r="W423" s="57">
        <f>'LISTA DOS ITENS'!$U423/'LISTA DOS ITENS'!$V423</f>
        <v>0.00005341611767</v>
      </c>
      <c r="X423" s="53" t="s">
        <v>53</v>
      </c>
      <c r="Y423" s="53" t="s">
        <v>290</v>
      </c>
      <c r="Z423" s="58" t="str">
        <f>'LISTA DOS ITENS'!$F423&amp;"-"&amp;'LISTA DOS ITENS'!$H423&amp;"-"&amp;'LISTA DOS ITENS'!$J423&amp;"-"&amp;'LISTA DOS ITENS'!$K423&amp;"-"&amp;'LISTA DOS ITENS'!$I423</f>
        <v>10585416-2101-0051-CONS/NAC-OP-3516-19-902-MRP</v>
      </c>
      <c r="AA423" s="59" t="str">
        <f t="array" ref="AA423">INDEX('RESUMO - LOTES E VMA'!$M$3:$M$181,MATCH('LISTA DOS ITENS'!$D423,'RESUMO - LOTES E VMA'!$A$3:$A$181,0))</f>
        <v>Para Leilão</v>
      </c>
      <c r="AB423" s="60">
        <f t="array" ref="AB423">INDEX('RESUMO - LOTES E VMA'!$J$3:$J$181,MATCH('LISTA DOS ITENS'!$D423,'RESUMO - LOTES E VMA'!$A$3:$A$181,0))</f>
        <v>0.29678566</v>
      </c>
      <c r="AC423" s="29" t="str">
        <f t="array" ref="AC423">INDEX('RESUMO - LOTES E VMA'!$L$3:$L$181,MATCH('LISTA DOS ITENS'!$D423,'RESUMO - LOTES E VMA'!$A$3:$A$181,0))</f>
        <v>1% do Valor de Comparação do VMA</v>
      </c>
      <c r="AD423" s="53" t="str">
        <f>VLOOKUP(Tabela1[[#This Row],[Índice]],[1]Planilha1!$A:$A,1,0)</f>
        <v>#ERROR!</v>
      </c>
    </row>
    <row r="424" ht="15.75" customHeight="1">
      <c r="A424" s="52">
        <v>247283.0</v>
      </c>
      <c r="B424" s="53" t="s">
        <v>70</v>
      </c>
      <c r="C424" s="53" t="s">
        <v>71</v>
      </c>
      <c r="D424" s="22">
        <v>206542.0</v>
      </c>
      <c r="E424" s="53" t="s">
        <v>437</v>
      </c>
      <c r="F424" s="54">
        <v>1.0585416E7</v>
      </c>
      <c r="G424" s="53" t="s">
        <v>444</v>
      </c>
      <c r="H424" s="55">
        <v>2101.0</v>
      </c>
      <c r="I424" s="55"/>
      <c r="J424" s="55" t="s">
        <v>439</v>
      </c>
      <c r="K424" s="53" t="s">
        <v>73</v>
      </c>
      <c r="L424" s="53"/>
      <c r="M424" s="53">
        <v>2.0</v>
      </c>
      <c r="N424" s="53" t="s">
        <v>440</v>
      </c>
      <c r="O424" s="25">
        <v>9.025</v>
      </c>
      <c r="P424" s="25">
        <f>'LISTA DOS ITENS'!$O424*'LISTA DOS ITENS'!$M424</f>
        <v>18.05</v>
      </c>
      <c r="Q424" s="25">
        <v>9.78</v>
      </c>
      <c r="R424" s="25">
        <f>'LISTA DOS ITENS'!$Q424*'LISTA DOS ITENS'!$M424</f>
        <v>19.56</v>
      </c>
      <c r="S424" s="56">
        <f>IF('LISTA DOS ITENS'!$P424&gt;'LISTA DOS ITENS'!$R424,'LISTA DOS ITENS'!$P424,'LISTA DOS ITENS'!$R424)</f>
        <v>19.56</v>
      </c>
      <c r="T424" s="25">
        <v>2.9069895561808976</v>
      </c>
      <c r="U424" s="25">
        <f>'LISTA DOS ITENS'!$T424*'LISTA DOS ITENS'!$M424</f>
        <v>5.813979112</v>
      </c>
      <c r="V424" s="56">
        <f t="array" ref="V424">INDEX('RESUMO - LOTES E VMA'!$F$3:$F$181,MATCH('LISTA DOS ITENS'!$D424,'RESUMO - LOTES E VMA'!$A$3:$A$181,0))</f>
        <v>163264.742</v>
      </c>
      <c r="W424" s="57">
        <f>'LISTA DOS ITENS'!$U424/'LISTA DOS ITENS'!$V424</f>
        <v>0.00003561074512</v>
      </c>
      <c r="X424" s="53" t="s">
        <v>53</v>
      </c>
      <c r="Y424" s="53" t="s">
        <v>290</v>
      </c>
      <c r="Z424" s="58" t="str">
        <f>'LISTA DOS ITENS'!$F424&amp;"-"&amp;'LISTA DOS ITENS'!$H424&amp;"-"&amp;'LISTA DOS ITENS'!$J424&amp;"-"&amp;'LISTA DOS ITENS'!$K424&amp;"-"&amp;'LISTA DOS ITENS'!$I424</f>
        <v>10585416-2101-0051-CONS/NAC-</v>
      </c>
      <c r="AA424" s="59" t="str">
        <f t="array" ref="AA424">INDEX('RESUMO - LOTES E VMA'!$M$3:$M$181,MATCH('LISTA DOS ITENS'!$D424,'RESUMO - LOTES E VMA'!$A$3:$A$181,0))</f>
        <v>Para Leilão</v>
      </c>
      <c r="AB424" s="60">
        <f t="array" ref="AB424">INDEX('RESUMO - LOTES E VMA'!$J$3:$J$181,MATCH('LISTA DOS ITENS'!$D424,'RESUMO - LOTES E VMA'!$A$3:$A$181,0))</f>
        <v>0.29678566</v>
      </c>
      <c r="AC424" s="29" t="str">
        <f t="array" ref="AC424">INDEX('RESUMO - LOTES E VMA'!$L$3:$L$181,MATCH('LISTA DOS ITENS'!$D424,'RESUMO - LOTES E VMA'!$A$3:$A$181,0))</f>
        <v>1% do Valor de Comparação do VMA</v>
      </c>
      <c r="AD424" s="53" t="str">
        <f>VLOOKUP(Tabela1[[#This Row],[Índice]],[1]Planilha1!$A:$A,1,0)</f>
        <v>#ERROR!</v>
      </c>
    </row>
    <row r="425" ht="15.75" customHeight="1">
      <c r="A425" s="52">
        <v>247284.0</v>
      </c>
      <c r="B425" s="53" t="s">
        <v>70</v>
      </c>
      <c r="C425" s="53" t="s">
        <v>71</v>
      </c>
      <c r="D425" s="22">
        <v>206542.0</v>
      </c>
      <c r="E425" s="53" t="s">
        <v>437</v>
      </c>
      <c r="F425" s="54">
        <v>1.0585416E7</v>
      </c>
      <c r="G425" s="53" t="s">
        <v>444</v>
      </c>
      <c r="H425" s="55">
        <v>2101.0</v>
      </c>
      <c r="I425" s="55" t="s">
        <v>81</v>
      </c>
      <c r="J425" s="55" t="s">
        <v>439</v>
      </c>
      <c r="K425" s="53" t="s">
        <v>73</v>
      </c>
      <c r="L425" s="53"/>
      <c r="M425" s="53">
        <v>6.0</v>
      </c>
      <c r="N425" s="53" t="s">
        <v>440</v>
      </c>
      <c r="O425" s="25">
        <v>8.708333333333334</v>
      </c>
      <c r="P425" s="25">
        <f>'LISTA DOS ITENS'!$O425*'LISTA DOS ITENS'!$M425</f>
        <v>52.25</v>
      </c>
      <c r="Q425" s="25">
        <v>9.78</v>
      </c>
      <c r="R425" s="25">
        <f>'LISTA DOS ITENS'!$Q425*'LISTA DOS ITENS'!$M425</f>
        <v>58.68</v>
      </c>
      <c r="S425" s="56">
        <f>IF('LISTA DOS ITENS'!$P425&gt;'LISTA DOS ITENS'!$R425,'LISTA DOS ITENS'!$P425,'LISTA DOS ITENS'!$R425)</f>
        <v>58.68</v>
      </c>
      <c r="T425" s="25">
        <v>2.9069895561808976</v>
      </c>
      <c r="U425" s="25">
        <f>'LISTA DOS ITENS'!$T425*'LISTA DOS ITENS'!$M425</f>
        <v>17.44193734</v>
      </c>
      <c r="V425" s="56">
        <f t="array" ref="V425">INDEX('RESUMO - LOTES E VMA'!$F$3:$F$181,MATCH('LISTA DOS ITENS'!$D425,'RESUMO - LOTES E VMA'!$A$3:$A$181,0))</f>
        <v>163264.742</v>
      </c>
      <c r="W425" s="57">
        <f>'LISTA DOS ITENS'!$U425/'LISTA DOS ITENS'!$V425</f>
        <v>0.0001068322353</v>
      </c>
      <c r="X425" s="53" t="s">
        <v>53</v>
      </c>
      <c r="Y425" s="53" t="s">
        <v>290</v>
      </c>
      <c r="Z425" s="58" t="str">
        <f>'LISTA DOS ITENS'!$F425&amp;"-"&amp;'LISTA DOS ITENS'!$H425&amp;"-"&amp;'LISTA DOS ITENS'!$J425&amp;"-"&amp;'LISTA DOS ITENS'!$K425&amp;"-"&amp;'LISTA DOS ITENS'!$I425</f>
        <v>10585416-2101-0051-CONS/NAC-ED-1000-01.01</v>
      </c>
      <c r="AA425" s="59" t="str">
        <f t="array" ref="AA425">INDEX('RESUMO - LOTES E VMA'!$M$3:$M$181,MATCH('LISTA DOS ITENS'!$D425,'RESUMO - LOTES E VMA'!$A$3:$A$181,0))</f>
        <v>Para Leilão</v>
      </c>
      <c r="AB425" s="60">
        <f t="array" ref="AB425">INDEX('RESUMO - LOTES E VMA'!$J$3:$J$181,MATCH('LISTA DOS ITENS'!$D425,'RESUMO - LOTES E VMA'!$A$3:$A$181,0))</f>
        <v>0.29678566</v>
      </c>
      <c r="AC425" s="29" t="str">
        <f t="array" ref="AC425">INDEX('RESUMO - LOTES E VMA'!$L$3:$L$181,MATCH('LISTA DOS ITENS'!$D425,'RESUMO - LOTES E VMA'!$A$3:$A$181,0))</f>
        <v>1% do Valor de Comparação do VMA</v>
      </c>
      <c r="AD425" s="53" t="str">
        <f>VLOOKUP(Tabela1[[#This Row],[Índice]],[1]Planilha1!$A:$A,1,0)</f>
        <v>#ERROR!</v>
      </c>
    </row>
    <row r="426" ht="15.75" customHeight="1">
      <c r="A426" s="52">
        <v>247285.0</v>
      </c>
      <c r="B426" s="53" t="s">
        <v>70</v>
      </c>
      <c r="C426" s="53" t="s">
        <v>71</v>
      </c>
      <c r="D426" s="22">
        <v>206542.0</v>
      </c>
      <c r="E426" s="53" t="s">
        <v>437</v>
      </c>
      <c r="F426" s="54">
        <v>1.0585416E7</v>
      </c>
      <c r="G426" s="53" t="s">
        <v>444</v>
      </c>
      <c r="H426" s="55">
        <v>2101.0</v>
      </c>
      <c r="I426" s="55" t="s">
        <v>146</v>
      </c>
      <c r="J426" s="55" t="s">
        <v>439</v>
      </c>
      <c r="K426" s="53" t="s">
        <v>73</v>
      </c>
      <c r="L426" s="53"/>
      <c r="M426" s="53">
        <v>1.0</v>
      </c>
      <c r="N426" s="53" t="s">
        <v>440</v>
      </c>
      <c r="O426" s="25">
        <v>9.7</v>
      </c>
      <c r="P426" s="25">
        <f>'LISTA DOS ITENS'!$O426*'LISTA DOS ITENS'!$M426</f>
        <v>9.7</v>
      </c>
      <c r="Q426" s="25">
        <v>9.78</v>
      </c>
      <c r="R426" s="25">
        <f>'LISTA DOS ITENS'!$Q426*'LISTA DOS ITENS'!$M426</f>
        <v>9.78</v>
      </c>
      <c r="S426" s="56">
        <f>IF('LISTA DOS ITENS'!$P426&gt;'LISTA DOS ITENS'!$R426,'LISTA DOS ITENS'!$P426,'LISTA DOS ITENS'!$R426)</f>
        <v>9.78</v>
      </c>
      <c r="T426" s="25">
        <v>2.9069895561808976</v>
      </c>
      <c r="U426" s="25">
        <f>'LISTA DOS ITENS'!$T426*'LISTA DOS ITENS'!$M426</f>
        <v>2.906989556</v>
      </c>
      <c r="V426" s="56">
        <f t="array" ref="V426">INDEX('RESUMO - LOTES E VMA'!$F$3:$F$181,MATCH('LISTA DOS ITENS'!$D426,'RESUMO - LOTES E VMA'!$A$3:$A$181,0))</f>
        <v>163264.742</v>
      </c>
      <c r="W426" s="57">
        <f>'LISTA DOS ITENS'!$U426/'LISTA DOS ITENS'!$V426</f>
        <v>0.00001780537256</v>
      </c>
      <c r="X426" s="53" t="s">
        <v>53</v>
      </c>
      <c r="Y426" s="53" t="s">
        <v>290</v>
      </c>
      <c r="Z426" s="58" t="str">
        <f>'LISTA DOS ITENS'!$F426&amp;"-"&amp;'LISTA DOS ITENS'!$H426&amp;"-"&amp;'LISTA DOS ITENS'!$J426&amp;"-"&amp;'LISTA DOS ITENS'!$K426&amp;"-"&amp;'LISTA DOS ITENS'!$I426</f>
        <v>10585416-2101-0051-CONS/NAC-JP-3553-12-001-MRP</v>
      </c>
      <c r="AA426" s="59" t="str">
        <f t="array" ref="AA426">INDEX('RESUMO - LOTES E VMA'!$M$3:$M$181,MATCH('LISTA DOS ITENS'!$D426,'RESUMO - LOTES E VMA'!$A$3:$A$181,0))</f>
        <v>Para Leilão</v>
      </c>
      <c r="AB426" s="60">
        <f t="array" ref="AB426">INDEX('RESUMO - LOTES E VMA'!$J$3:$J$181,MATCH('LISTA DOS ITENS'!$D426,'RESUMO - LOTES E VMA'!$A$3:$A$181,0))</f>
        <v>0.29678566</v>
      </c>
      <c r="AC426" s="29" t="str">
        <f t="array" ref="AC426">INDEX('RESUMO - LOTES E VMA'!$L$3:$L$181,MATCH('LISTA DOS ITENS'!$D426,'RESUMO - LOTES E VMA'!$A$3:$A$181,0))</f>
        <v>1% do Valor de Comparação do VMA</v>
      </c>
      <c r="AD426" s="53" t="str">
        <f>VLOOKUP(Tabela1[[#This Row],[Índice]],[1]Planilha1!$A:$A,1,0)</f>
        <v>#ERROR!</v>
      </c>
    </row>
    <row r="427" ht="15.75" customHeight="1">
      <c r="A427" s="52">
        <v>247286.0</v>
      </c>
      <c r="B427" s="53" t="s">
        <v>70</v>
      </c>
      <c r="C427" s="53" t="s">
        <v>71</v>
      </c>
      <c r="D427" s="22">
        <v>206542.0</v>
      </c>
      <c r="E427" s="53" t="s">
        <v>437</v>
      </c>
      <c r="F427" s="54">
        <v>1.0585416E7</v>
      </c>
      <c r="G427" s="53" t="s">
        <v>444</v>
      </c>
      <c r="H427" s="55">
        <v>2101.0</v>
      </c>
      <c r="I427" s="55"/>
      <c r="J427" s="55" t="s">
        <v>439</v>
      </c>
      <c r="K427" s="53" t="s">
        <v>80</v>
      </c>
      <c r="L427" s="53"/>
      <c r="M427" s="53">
        <v>21.0</v>
      </c>
      <c r="N427" s="53" t="s">
        <v>440</v>
      </c>
      <c r="O427" s="25">
        <v>9.78421052631579</v>
      </c>
      <c r="P427" s="25">
        <f>'LISTA DOS ITENS'!$O427*'LISTA DOS ITENS'!$M427</f>
        <v>205.4684211</v>
      </c>
      <c r="Q427" s="25">
        <v>9.78</v>
      </c>
      <c r="R427" s="25">
        <f>'LISTA DOS ITENS'!$Q427*'LISTA DOS ITENS'!$M427</f>
        <v>205.38</v>
      </c>
      <c r="S427" s="56">
        <f>IF('LISTA DOS ITENS'!$P427&gt;'LISTA DOS ITENS'!$R427,'LISTA DOS ITENS'!$P427,'LISTA DOS ITENS'!$R427)</f>
        <v>205.4684211</v>
      </c>
      <c r="T427" s="25">
        <v>2.9069895561808976</v>
      </c>
      <c r="U427" s="25">
        <f>'LISTA DOS ITENS'!$T427*'LISTA DOS ITENS'!$M427</f>
        <v>61.04678068</v>
      </c>
      <c r="V427" s="56">
        <f t="array" ref="V427">INDEX('RESUMO - LOTES E VMA'!$F$3:$F$181,MATCH('LISTA DOS ITENS'!$D427,'RESUMO - LOTES E VMA'!$A$3:$A$181,0))</f>
        <v>163264.742</v>
      </c>
      <c r="W427" s="57">
        <f>'LISTA DOS ITENS'!$U427/'LISTA DOS ITENS'!$V427</f>
        <v>0.0003739128237</v>
      </c>
      <c r="X427" s="53" t="s">
        <v>53</v>
      </c>
      <c r="Y427" s="53" t="s">
        <v>290</v>
      </c>
      <c r="Z427" s="58" t="str">
        <f>'LISTA DOS ITENS'!$F427&amp;"-"&amp;'LISTA DOS ITENS'!$H427&amp;"-"&amp;'LISTA DOS ITENS'!$J427&amp;"-"&amp;'LISTA DOS ITENS'!$K427&amp;"-"&amp;'LISTA DOS ITENS'!$I427</f>
        <v>10585416-2101-0051-IMOB/NAC-</v>
      </c>
      <c r="AA427" s="59" t="str">
        <f t="array" ref="AA427">INDEX('RESUMO - LOTES E VMA'!$M$3:$M$181,MATCH('LISTA DOS ITENS'!$D427,'RESUMO - LOTES E VMA'!$A$3:$A$181,0))</f>
        <v>Para Leilão</v>
      </c>
      <c r="AB427" s="60">
        <f t="array" ref="AB427">INDEX('RESUMO - LOTES E VMA'!$J$3:$J$181,MATCH('LISTA DOS ITENS'!$D427,'RESUMO - LOTES E VMA'!$A$3:$A$181,0))</f>
        <v>0.29678566</v>
      </c>
      <c r="AC427" s="29" t="str">
        <f t="array" ref="AC427">INDEX('RESUMO - LOTES E VMA'!$L$3:$L$181,MATCH('LISTA DOS ITENS'!$D427,'RESUMO - LOTES E VMA'!$A$3:$A$181,0))</f>
        <v>1% do Valor de Comparação do VMA</v>
      </c>
      <c r="AD427" s="53" t="str">
        <f>VLOOKUP(Tabela1[[#This Row],[Índice]],[1]Planilha1!$A:$A,1,0)</f>
        <v>#ERROR!</v>
      </c>
    </row>
    <row r="428" ht="15.75" customHeight="1">
      <c r="A428" s="52">
        <v>247287.0</v>
      </c>
      <c r="B428" s="53" t="s">
        <v>70</v>
      </c>
      <c r="C428" s="53" t="s">
        <v>71</v>
      </c>
      <c r="D428" s="22">
        <v>206542.0</v>
      </c>
      <c r="E428" s="53" t="s">
        <v>437</v>
      </c>
      <c r="F428" s="54">
        <v>1.0682973E7</v>
      </c>
      <c r="G428" s="53" t="s">
        <v>446</v>
      </c>
      <c r="H428" s="55">
        <v>2101.0</v>
      </c>
      <c r="I428" s="55" t="s">
        <v>81</v>
      </c>
      <c r="J428" s="55" t="s">
        <v>439</v>
      </c>
      <c r="K428" s="53" t="s">
        <v>73</v>
      </c>
      <c r="L428" s="53"/>
      <c r="M428" s="53">
        <v>10.0</v>
      </c>
      <c r="N428" s="53" t="s">
        <v>440</v>
      </c>
      <c r="O428" s="25">
        <v>5.0</v>
      </c>
      <c r="P428" s="25">
        <f>'LISTA DOS ITENS'!$O428*'LISTA DOS ITENS'!$M428</f>
        <v>50</v>
      </c>
      <c r="Q428" s="25">
        <v>5.0</v>
      </c>
      <c r="R428" s="25">
        <f>'LISTA DOS ITENS'!$Q428*'LISTA DOS ITENS'!$M428</f>
        <v>50</v>
      </c>
      <c r="S428" s="56">
        <f>IF('LISTA DOS ITENS'!$P428&gt;'LISTA DOS ITENS'!$R428,'LISTA DOS ITENS'!$P428,'LISTA DOS ITENS'!$R428)</f>
        <v>50</v>
      </c>
      <c r="T428" s="25">
        <v>1.4861909796425856</v>
      </c>
      <c r="U428" s="25">
        <f>'LISTA DOS ITENS'!$T428*'LISTA DOS ITENS'!$M428</f>
        <v>14.8619098</v>
      </c>
      <c r="V428" s="56">
        <f t="array" ref="V428">INDEX('RESUMO - LOTES E VMA'!$F$3:$F$181,MATCH('LISTA DOS ITENS'!$D428,'RESUMO - LOTES E VMA'!$A$3:$A$181,0))</f>
        <v>163264.742</v>
      </c>
      <c r="W428" s="57">
        <f>'LISTA DOS ITENS'!$U428/'LISTA DOS ITENS'!$V428</f>
        <v>0.00009102951206</v>
      </c>
      <c r="X428" s="53" t="s">
        <v>53</v>
      </c>
      <c r="Y428" s="53" t="s">
        <v>290</v>
      </c>
      <c r="Z428" s="58" t="str">
        <f>'LISTA DOS ITENS'!$F428&amp;"-"&amp;'LISTA DOS ITENS'!$H428&amp;"-"&amp;'LISTA DOS ITENS'!$J428&amp;"-"&amp;'LISTA DOS ITENS'!$K428&amp;"-"&amp;'LISTA DOS ITENS'!$I428</f>
        <v>10682973-2101-0051-CONS/NAC-ED-1000-01.01</v>
      </c>
      <c r="AA428" s="59" t="str">
        <f t="array" ref="AA428">INDEX('RESUMO - LOTES E VMA'!$M$3:$M$181,MATCH('LISTA DOS ITENS'!$D428,'RESUMO - LOTES E VMA'!$A$3:$A$181,0))</f>
        <v>Para Leilão</v>
      </c>
      <c r="AB428" s="60">
        <f t="array" ref="AB428">INDEX('RESUMO - LOTES E VMA'!$J$3:$J$181,MATCH('LISTA DOS ITENS'!$D428,'RESUMO - LOTES E VMA'!$A$3:$A$181,0))</f>
        <v>0.29678566</v>
      </c>
      <c r="AC428" s="29" t="str">
        <f t="array" ref="AC428">INDEX('RESUMO - LOTES E VMA'!$L$3:$L$181,MATCH('LISTA DOS ITENS'!$D428,'RESUMO - LOTES E VMA'!$A$3:$A$181,0))</f>
        <v>1% do Valor de Comparação do VMA</v>
      </c>
      <c r="AD428" s="53" t="str">
        <f>VLOOKUP(Tabela1[[#This Row],[Índice]],[1]Planilha1!$A:$A,1,0)</f>
        <v>#ERROR!</v>
      </c>
    </row>
    <row r="429" ht="15.75" customHeight="1">
      <c r="A429" s="52">
        <v>247288.0</v>
      </c>
      <c r="B429" s="53" t="s">
        <v>70</v>
      </c>
      <c r="C429" s="53" t="s">
        <v>71</v>
      </c>
      <c r="D429" s="22">
        <v>206542.0</v>
      </c>
      <c r="E429" s="53" t="s">
        <v>437</v>
      </c>
      <c r="F429" s="54">
        <v>1.0683226E7</v>
      </c>
      <c r="G429" s="53" t="s">
        <v>447</v>
      </c>
      <c r="H429" s="55">
        <v>2101.0</v>
      </c>
      <c r="I429" s="55"/>
      <c r="J429" s="55" t="s">
        <v>439</v>
      </c>
      <c r="K429" s="53" t="s">
        <v>73</v>
      </c>
      <c r="L429" s="53"/>
      <c r="M429" s="53">
        <v>44.375</v>
      </c>
      <c r="N429" s="53" t="s">
        <v>440</v>
      </c>
      <c r="O429" s="25">
        <v>14.660957746478875</v>
      </c>
      <c r="P429" s="25">
        <f>'LISTA DOS ITENS'!$O429*'LISTA DOS ITENS'!$M429</f>
        <v>650.58</v>
      </c>
      <c r="Q429" s="25">
        <v>19.6</v>
      </c>
      <c r="R429" s="25">
        <f>'LISTA DOS ITENS'!$Q429*'LISTA DOS ITENS'!$M429</f>
        <v>869.75</v>
      </c>
      <c r="S429" s="56">
        <f>IF('LISTA DOS ITENS'!$P429&gt;'LISTA DOS ITENS'!$R429,'LISTA DOS ITENS'!$P429,'LISTA DOS ITENS'!$R429)</f>
        <v>869.75</v>
      </c>
      <c r="T429" s="25">
        <v>5.825868640198936</v>
      </c>
      <c r="U429" s="25">
        <f>'LISTA DOS ITENS'!$T429*'LISTA DOS ITENS'!$M429</f>
        <v>258.5229209</v>
      </c>
      <c r="V429" s="56">
        <f t="array" ref="V429">INDEX('RESUMO - LOTES E VMA'!$F$3:$F$181,MATCH('LISTA DOS ITENS'!$D429,'RESUMO - LOTES E VMA'!$A$3:$A$181,0))</f>
        <v>163264.742</v>
      </c>
      <c r="W429" s="57">
        <f>'LISTA DOS ITENS'!$U429/'LISTA DOS ITENS'!$V429</f>
        <v>0.001583458362</v>
      </c>
      <c r="X429" s="53" t="s">
        <v>53</v>
      </c>
      <c r="Y429" s="53" t="s">
        <v>290</v>
      </c>
      <c r="Z429" s="58" t="str">
        <f>'LISTA DOS ITENS'!$F429&amp;"-"&amp;'LISTA DOS ITENS'!$H429&amp;"-"&amp;'LISTA DOS ITENS'!$J429&amp;"-"&amp;'LISTA DOS ITENS'!$K429&amp;"-"&amp;'LISTA DOS ITENS'!$I429</f>
        <v>10683226-2101-0051-CONS/NAC-</v>
      </c>
      <c r="AA429" s="59" t="str">
        <f t="array" ref="AA429">INDEX('RESUMO - LOTES E VMA'!$M$3:$M$181,MATCH('LISTA DOS ITENS'!$D429,'RESUMO - LOTES E VMA'!$A$3:$A$181,0))</f>
        <v>Para Leilão</v>
      </c>
      <c r="AB429" s="60">
        <f t="array" ref="AB429">INDEX('RESUMO - LOTES E VMA'!$J$3:$J$181,MATCH('LISTA DOS ITENS'!$D429,'RESUMO - LOTES E VMA'!$A$3:$A$181,0))</f>
        <v>0.29678566</v>
      </c>
      <c r="AC429" s="29" t="str">
        <f t="array" ref="AC429">INDEX('RESUMO - LOTES E VMA'!$L$3:$L$181,MATCH('LISTA DOS ITENS'!$D429,'RESUMO - LOTES E VMA'!$A$3:$A$181,0))</f>
        <v>1% do Valor de Comparação do VMA</v>
      </c>
      <c r="AD429" s="53" t="str">
        <f>VLOOKUP(Tabela1[[#This Row],[Índice]],[1]Planilha1!$A:$A,1,0)</f>
        <v>#ERROR!</v>
      </c>
    </row>
    <row r="430" ht="15.75" customHeight="1">
      <c r="A430" s="52">
        <v>247289.0</v>
      </c>
      <c r="B430" s="53" t="s">
        <v>70</v>
      </c>
      <c r="C430" s="53" t="s">
        <v>71</v>
      </c>
      <c r="D430" s="22">
        <v>206542.0</v>
      </c>
      <c r="E430" s="53" t="s">
        <v>437</v>
      </c>
      <c r="F430" s="54">
        <v>1.0685321E7</v>
      </c>
      <c r="G430" s="53" t="s">
        <v>448</v>
      </c>
      <c r="H430" s="55">
        <v>2101.0</v>
      </c>
      <c r="I430" s="55"/>
      <c r="J430" s="55" t="s">
        <v>439</v>
      </c>
      <c r="K430" s="53" t="s">
        <v>80</v>
      </c>
      <c r="L430" s="53"/>
      <c r="M430" s="53">
        <v>38.0</v>
      </c>
      <c r="N430" s="53" t="s">
        <v>440</v>
      </c>
      <c r="O430" s="25">
        <v>15.1962</v>
      </c>
      <c r="P430" s="25">
        <f>'LISTA DOS ITENS'!$O430*'LISTA DOS ITENS'!$M430</f>
        <v>577.4556</v>
      </c>
      <c r="Q430" s="25">
        <v>16.42</v>
      </c>
      <c r="R430" s="25">
        <f>'LISTA DOS ITENS'!$Q430*'LISTA DOS ITENS'!$M430</f>
        <v>623.96</v>
      </c>
      <c r="S430" s="56">
        <f>IF('LISTA DOS ITENS'!$P430&gt;'LISTA DOS ITENS'!$R430,'LISTA DOS ITENS'!$P430,'LISTA DOS ITENS'!$R430)</f>
        <v>623.96</v>
      </c>
      <c r="T430" s="25">
        <v>4.880651177146252</v>
      </c>
      <c r="U430" s="25">
        <f>'LISTA DOS ITENS'!$T430*'LISTA DOS ITENS'!$M430</f>
        <v>185.4647447</v>
      </c>
      <c r="V430" s="56">
        <f t="array" ref="V430">INDEX('RESUMO - LOTES E VMA'!$F$3:$F$181,MATCH('LISTA DOS ITENS'!$D430,'RESUMO - LOTES E VMA'!$A$3:$A$181,0))</f>
        <v>163264.742</v>
      </c>
      <c r="W430" s="57">
        <f>'LISTA DOS ITENS'!$U430/'LISTA DOS ITENS'!$V430</f>
        <v>0.001135975487</v>
      </c>
      <c r="X430" s="53" t="s">
        <v>53</v>
      </c>
      <c r="Y430" s="53" t="s">
        <v>290</v>
      </c>
      <c r="Z430" s="58" t="str">
        <f>'LISTA DOS ITENS'!$F430&amp;"-"&amp;'LISTA DOS ITENS'!$H430&amp;"-"&amp;'LISTA DOS ITENS'!$J430&amp;"-"&amp;'LISTA DOS ITENS'!$K430&amp;"-"&amp;'LISTA DOS ITENS'!$I430</f>
        <v>10685321-2101-0051-IMOB/NAC-</v>
      </c>
      <c r="AA430" s="59" t="str">
        <f t="array" ref="AA430">INDEX('RESUMO - LOTES E VMA'!$M$3:$M$181,MATCH('LISTA DOS ITENS'!$D430,'RESUMO - LOTES E VMA'!$A$3:$A$181,0))</f>
        <v>Para Leilão</v>
      </c>
      <c r="AB430" s="60">
        <f t="array" ref="AB430">INDEX('RESUMO - LOTES E VMA'!$J$3:$J$181,MATCH('LISTA DOS ITENS'!$D430,'RESUMO - LOTES E VMA'!$A$3:$A$181,0))</f>
        <v>0.29678566</v>
      </c>
      <c r="AC430" s="29" t="str">
        <f t="array" ref="AC430">INDEX('RESUMO - LOTES E VMA'!$L$3:$L$181,MATCH('LISTA DOS ITENS'!$D430,'RESUMO - LOTES E VMA'!$A$3:$A$181,0))</f>
        <v>1% do Valor de Comparação do VMA</v>
      </c>
      <c r="AD430" s="53" t="str">
        <f>VLOOKUP(Tabela1[[#This Row],[Índice]],[1]Planilha1!$A:$A,1,0)</f>
        <v>#ERROR!</v>
      </c>
    </row>
    <row r="431" ht="15.75" customHeight="1">
      <c r="A431" s="52">
        <v>247290.0</v>
      </c>
      <c r="B431" s="53" t="s">
        <v>70</v>
      </c>
      <c r="C431" s="53" t="s">
        <v>71</v>
      </c>
      <c r="D431" s="22">
        <v>206542.0</v>
      </c>
      <c r="E431" s="53" t="s">
        <v>437</v>
      </c>
      <c r="F431" s="54">
        <v>1.0689814E7</v>
      </c>
      <c r="G431" s="53" t="s">
        <v>449</v>
      </c>
      <c r="H431" s="55">
        <v>2101.0</v>
      </c>
      <c r="I431" s="55" t="s">
        <v>81</v>
      </c>
      <c r="J431" s="55" t="s">
        <v>439</v>
      </c>
      <c r="K431" s="53" t="s">
        <v>80</v>
      </c>
      <c r="L431" s="53"/>
      <c r="M431" s="53">
        <v>24.0</v>
      </c>
      <c r="N431" s="53" t="s">
        <v>440</v>
      </c>
      <c r="O431" s="25">
        <v>38.90958333333334</v>
      </c>
      <c r="P431" s="25">
        <f>'LISTA DOS ITENS'!$O431*'LISTA DOS ITENS'!$M431</f>
        <v>933.83</v>
      </c>
      <c r="Q431" s="25">
        <v>38.91</v>
      </c>
      <c r="R431" s="25">
        <f>'LISTA DOS ITENS'!$Q431*'LISTA DOS ITENS'!$M431</f>
        <v>933.84</v>
      </c>
      <c r="S431" s="56">
        <f>IF('LISTA DOS ITENS'!$P431&gt;'LISTA DOS ITENS'!$R431,'LISTA DOS ITENS'!$P431,'LISTA DOS ITENS'!$R431)</f>
        <v>933.84</v>
      </c>
      <c r="T431" s="25">
        <v>11.565538203578601</v>
      </c>
      <c r="U431" s="25">
        <f>'LISTA DOS ITENS'!$T431*'LISTA DOS ITENS'!$M431</f>
        <v>277.5729169</v>
      </c>
      <c r="V431" s="56">
        <f t="array" ref="V431">INDEX('RESUMO - LOTES E VMA'!$F$3:$F$181,MATCH('LISTA DOS ITENS'!$D431,'RESUMO - LOTES E VMA'!$A$3:$A$181,0))</f>
        <v>163264.742</v>
      </c>
      <c r="W431" s="57">
        <f>'LISTA DOS ITENS'!$U431/'LISTA DOS ITENS'!$V431</f>
        <v>0.001700139991</v>
      </c>
      <c r="X431" s="53" t="s">
        <v>53</v>
      </c>
      <c r="Y431" s="53" t="s">
        <v>290</v>
      </c>
      <c r="Z431" s="58" t="str">
        <f>'LISTA DOS ITENS'!$F431&amp;"-"&amp;'LISTA DOS ITENS'!$H431&amp;"-"&amp;'LISTA DOS ITENS'!$J431&amp;"-"&amp;'LISTA DOS ITENS'!$K431&amp;"-"&amp;'LISTA DOS ITENS'!$I431</f>
        <v>10689814-2101-0051-IMOB/NAC-ED-1000-01.01</v>
      </c>
      <c r="AA431" s="59" t="str">
        <f t="array" ref="AA431">INDEX('RESUMO - LOTES E VMA'!$M$3:$M$181,MATCH('LISTA DOS ITENS'!$D431,'RESUMO - LOTES E VMA'!$A$3:$A$181,0))</f>
        <v>Para Leilão</v>
      </c>
      <c r="AB431" s="60">
        <f t="array" ref="AB431">INDEX('RESUMO - LOTES E VMA'!$J$3:$J$181,MATCH('LISTA DOS ITENS'!$D431,'RESUMO - LOTES E VMA'!$A$3:$A$181,0))</f>
        <v>0.29678566</v>
      </c>
      <c r="AC431" s="29" t="str">
        <f t="array" ref="AC431">INDEX('RESUMO - LOTES E VMA'!$L$3:$L$181,MATCH('LISTA DOS ITENS'!$D431,'RESUMO - LOTES E VMA'!$A$3:$A$181,0))</f>
        <v>1% do Valor de Comparação do VMA</v>
      </c>
      <c r="AD431" s="53" t="str">
        <f>VLOOKUP(Tabela1[[#This Row],[Índice]],[1]Planilha1!$A:$A,1,0)</f>
        <v>#ERROR!</v>
      </c>
    </row>
    <row r="432" ht="15.75" customHeight="1">
      <c r="A432" s="52">
        <v>247291.0</v>
      </c>
      <c r="B432" s="53" t="s">
        <v>70</v>
      </c>
      <c r="C432" s="53" t="s">
        <v>71</v>
      </c>
      <c r="D432" s="22">
        <v>206542.0</v>
      </c>
      <c r="E432" s="53" t="s">
        <v>437</v>
      </c>
      <c r="F432" s="54">
        <v>1.1040391E7</v>
      </c>
      <c r="G432" s="53" t="s">
        <v>450</v>
      </c>
      <c r="H432" s="55">
        <v>2101.0</v>
      </c>
      <c r="I432" s="55"/>
      <c r="J432" s="55" t="s">
        <v>439</v>
      </c>
      <c r="K432" s="53" t="s">
        <v>73</v>
      </c>
      <c r="L432" s="53"/>
      <c r="M432" s="53">
        <v>5.0</v>
      </c>
      <c r="N432" s="53" t="s">
        <v>440</v>
      </c>
      <c r="O432" s="25">
        <v>14.4744</v>
      </c>
      <c r="P432" s="25">
        <f>'LISTA DOS ITENS'!$O432*'LISTA DOS ITENS'!$M432</f>
        <v>72.372</v>
      </c>
      <c r="Q432" s="25">
        <v>14.47</v>
      </c>
      <c r="R432" s="25">
        <f>'LISTA DOS ITENS'!$Q432*'LISTA DOS ITENS'!$M432</f>
        <v>72.35</v>
      </c>
      <c r="S432" s="56">
        <f>IF('LISTA DOS ITENS'!$P432&gt;'LISTA DOS ITENS'!$R432,'LISTA DOS ITENS'!$P432,'LISTA DOS ITENS'!$R432)</f>
        <v>72.372</v>
      </c>
      <c r="T432" s="25">
        <v>4.301036695085643</v>
      </c>
      <c r="U432" s="25">
        <f>'LISTA DOS ITENS'!$T432*'LISTA DOS ITENS'!$M432</f>
        <v>21.50518348</v>
      </c>
      <c r="V432" s="56">
        <f t="array" ref="V432">INDEX('RESUMO - LOTES E VMA'!$F$3:$F$181,MATCH('LISTA DOS ITENS'!$D432,'RESUMO - LOTES E VMA'!$A$3:$A$181,0))</f>
        <v>163264.742</v>
      </c>
      <c r="W432" s="57">
        <f>'LISTA DOS ITENS'!$U432/'LISTA DOS ITENS'!$V432</f>
        <v>0.0001317197039</v>
      </c>
      <c r="X432" s="53" t="s">
        <v>53</v>
      </c>
      <c r="Y432" s="53" t="s">
        <v>290</v>
      </c>
      <c r="Z432" s="58" t="str">
        <f>'LISTA DOS ITENS'!$F432&amp;"-"&amp;'LISTA DOS ITENS'!$H432&amp;"-"&amp;'LISTA DOS ITENS'!$J432&amp;"-"&amp;'LISTA DOS ITENS'!$K432&amp;"-"&amp;'LISTA DOS ITENS'!$I432</f>
        <v>11040391-2101-0051-CONS/NAC-</v>
      </c>
      <c r="AA432" s="59" t="str">
        <f t="array" ref="AA432">INDEX('RESUMO - LOTES E VMA'!$M$3:$M$181,MATCH('LISTA DOS ITENS'!$D432,'RESUMO - LOTES E VMA'!$A$3:$A$181,0))</f>
        <v>Para Leilão</v>
      </c>
      <c r="AB432" s="60">
        <f t="array" ref="AB432">INDEX('RESUMO - LOTES E VMA'!$J$3:$J$181,MATCH('LISTA DOS ITENS'!$D432,'RESUMO - LOTES E VMA'!$A$3:$A$181,0))</f>
        <v>0.29678566</v>
      </c>
      <c r="AC432" s="29" t="str">
        <f t="array" ref="AC432">INDEX('RESUMO - LOTES E VMA'!$L$3:$L$181,MATCH('LISTA DOS ITENS'!$D432,'RESUMO - LOTES E VMA'!$A$3:$A$181,0))</f>
        <v>1% do Valor de Comparação do VMA</v>
      </c>
      <c r="AD432" s="53" t="str">
        <f>VLOOKUP(Tabela1[[#This Row],[Índice]],[1]Planilha1!$A:$A,1,0)</f>
        <v>#ERROR!</v>
      </c>
    </row>
    <row r="433" ht="15.75" customHeight="1">
      <c r="A433" s="52">
        <v>247292.0</v>
      </c>
      <c r="B433" s="53" t="s">
        <v>70</v>
      </c>
      <c r="C433" s="53" t="s">
        <v>71</v>
      </c>
      <c r="D433" s="22">
        <v>206542.0</v>
      </c>
      <c r="E433" s="53" t="s">
        <v>437</v>
      </c>
      <c r="F433" s="54">
        <v>1.1088045E7</v>
      </c>
      <c r="G433" s="53" t="s">
        <v>451</v>
      </c>
      <c r="H433" s="55">
        <v>2101.0</v>
      </c>
      <c r="I433" s="55"/>
      <c r="J433" s="55" t="s">
        <v>439</v>
      </c>
      <c r="K433" s="53" t="s">
        <v>80</v>
      </c>
      <c r="L433" s="53"/>
      <c r="M433" s="53">
        <v>50.0</v>
      </c>
      <c r="N433" s="53" t="s">
        <v>440</v>
      </c>
      <c r="O433" s="25">
        <v>76.75359999999999</v>
      </c>
      <c r="P433" s="25">
        <f>'LISTA DOS ITENS'!$O433*'LISTA DOS ITENS'!$M433</f>
        <v>3837.68</v>
      </c>
      <c r="Q433" s="25">
        <v>76.75</v>
      </c>
      <c r="R433" s="25">
        <f>'LISTA DOS ITENS'!$Q433*'LISTA DOS ITENS'!$M433</f>
        <v>3837.5</v>
      </c>
      <c r="S433" s="56">
        <f>IF('LISTA DOS ITENS'!$P433&gt;'LISTA DOS ITENS'!$R433,'LISTA DOS ITENS'!$P433,'LISTA DOS ITENS'!$R433)</f>
        <v>3837.68</v>
      </c>
      <c r="T433" s="25">
        <v>22.81303153751369</v>
      </c>
      <c r="U433" s="25">
        <f>'LISTA DOS ITENS'!$T433*'LISTA DOS ITENS'!$M433</f>
        <v>1140.651577</v>
      </c>
      <c r="V433" s="56">
        <f t="array" ref="V433">INDEX('RESUMO - LOTES E VMA'!$F$3:$F$181,MATCH('LISTA DOS ITENS'!$D433,'RESUMO - LOTES E VMA'!$A$3:$A$181,0))</f>
        <v>163264.742</v>
      </c>
      <c r="W433" s="57">
        <f>'LISTA DOS ITENS'!$U433/'LISTA DOS ITENS'!$V433</f>
        <v>0.00698651505</v>
      </c>
      <c r="X433" s="53" t="s">
        <v>53</v>
      </c>
      <c r="Y433" s="53" t="s">
        <v>290</v>
      </c>
      <c r="Z433" s="58" t="str">
        <f>'LISTA DOS ITENS'!$F433&amp;"-"&amp;'LISTA DOS ITENS'!$H433&amp;"-"&amp;'LISTA DOS ITENS'!$J433&amp;"-"&amp;'LISTA DOS ITENS'!$K433&amp;"-"&amp;'LISTA DOS ITENS'!$I433</f>
        <v>11088045-2101-0051-IMOB/NAC-</v>
      </c>
      <c r="AA433" s="59" t="str">
        <f t="array" ref="AA433">INDEX('RESUMO - LOTES E VMA'!$M$3:$M$181,MATCH('LISTA DOS ITENS'!$D433,'RESUMO - LOTES E VMA'!$A$3:$A$181,0))</f>
        <v>Para Leilão</v>
      </c>
      <c r="AB433" s="60">
        <f t="array" ref="AB433">INDEX('RESUMO - LOTES E VMA'!$J$3:$J$181,MATCH('LISTA DOS ITENS'!$D433,'RESUMO - LOTES E VMA'!$A$3:$A$181,0))</f>
        <v>0.29678566</v>
      </c>
      <c r="AC433" s="29" t="str">
        <f t="array" ref="AC433">INDEX('RESUMO - LOTES E VMA'!$L$3:$L$181,MATCH('LISTA DOS ITENS'!$D433,'RESUMO - LOTES E VMA'!$A$3:$A$181,0))</f>
        <v>1% do Valor de Comparação do VMA</v>
      </c>
      <c r="AD433" s="53" t="str">
        <f>VLOOKUP(Tabela1[[#This Row],[Índice]],[1]Planilha1!$A:$A,1,0)</f>
        <v>#ERROR!</v>
      </c>
    </row>
    <row r="434" ht="15.75" customHeight="1">
      <c r="A434" s="52">
        <v>247293.0</v>
      </c>
      <c r="B434" s="53" t="s">
        <v>70</v>
      </c>
      <c r="C434" s="53" t="s">
        <v>71</v>
      </c>
      <c r="D434" s="22">
        <v>206542.0</v>
      </c>
      <c r="E434" s="53" t="s">
        <v>437</v>
      </c>
      <c r="F434" s="54">
        <v>1.1108881E7</v>
      </c>
      <c r="G434" s="53" t="s">
        <v>452</v>
      </c>
      <c r="H434" s="55">
        <v>2101.0</v>
      </c>
      <c r="I434" s="55" t="s">
        <v>453</v>
      </c>
      <c r="J434" s="55" t="s">
        <v>439</v>
      </c>
      <c r="K434" s="53" t="s">
        <v>73</v>
      </c>
      <c r="L434" s="53"/>
      <c r="M434" s="53">
        <v>100.0</v>
      </c>
      <c r="N434" s="53" t="s">
        <v>440</v>
      </c>
      <c r="O434" s="25">
        <v>16.69</v>
      </c>
      <c r="P434" s="25">
        <f>'LISTA DOS ITENS'!$O434*'LISTA DOS ITENS'!$M434</f>
        <v>1669</v>
      </c>
      <c r="Q434" s="25">
        <v>16.7</v>
      </c>
      <c r="R434" s="25">
        <f>'LISTA DOS ITENS'!$Q434*'LISTA DOS ITENS'!$M434</f>
        <v>1670</v>
      </c>
      <c r="S434" s="56">
        <f>IF('LISTA DOS ITENS'!$P434&gt;'LISTA DOS ITENS'!$R434,'LISTA DOS ITENS'!$P434,'LISTA DOS ITENS'!$R434)</f>
        <v>1670</v>
      </c>
      <c r="T434" s="25">
        <v>4.963877872006236</v>
      </c>
      <c r="U434" s="25">
        <f>'LISTA DOS ITENS'!$T434*'LISTA DOS ITENS'!$M434</f>
        <v>496.3877872</v>
      </c>
      <c r="V434" s="56">
        <f t="array" ref="V434">INDEX('RESUMO - LOTES E VMA'!$F$3:$F$181,MATCH('LISTA DOS ITENS'!$D434,'RESUMO - LOTES E VMA'!$A$3:$A$181,0))</f>
        <v>163264.742</v>
      </c>
      <c r="W434" s="57">
        <f>'LISTA DOS ITENS'!$U434/'LISTA DOS ITENS'!$V434</f>
        <v>0.003040385703</v>
      </c>
      <c r="X434" s="53" t="s">
        <v>53</v>
      </c>
      <c r="Y434" s="53" t="s">
        <v>290</v>
      </c>
      <c r="Z434" s="58" t="str">
        <f>'LISTA DOS ITENS'!$F434&amp;"-"&amp;'LISTA DOS ITENS'!$H434&amp;"-"&amp;'LISTA DOS ITENS'!$J434&amp;"-"&amp;'LISTA DOS ITENS'!$K434&amp;"-"&amp;'LISTA DOS ITENS'!$I434</f>
        <v>11108881-2101-0051-CONS/NAC-IN-3418-04-001-2</v>
      </c>
      <c r="AA434" s="59" t="str">
        <f t="array" ref="AA434">INDEX('RESUMO - LOTES E VMA'!$M$3:$M$181,MATCH('LISTA DOS ITENS'!$D434,'RESUMO - LOTES E VMA'!$A$3:$A$181,0))</f>
        <v>Para Leilão</v>
      </c>
      <c r="AB434" s="60">
        <f t="array" ref="AB434">INDEX('RESUMO - LOTES E VMA'!$J$3:$J$181,MATCH('LISTA DOS ITENS'!$D434,'RESUMO - LOTES E VMA'!$A$3:$A$181,0))</f>
        <v>0.29678566</v>
      </c>
      <c r="AC434" s="29" t="str">
        <f t="array" ref="AC434">INDEX('RESUMO - LOTES E VMA'!$L$3:$L$181,MATCH('LISTA DOS ITENS'!$D434,'RESUMO - LOTES E VMA'!$A$3:$A$181,0))</f>
        <v>1% do Valor de Comparação do VMA</v>
      </c>
      <c r="AD434" s="53" t="str">
        <f>VLOOKUP(Tabela1[[#This Row],[Índice]],[1]Planilha1!$A:$A,1,0)</f>
        <v>#ERROR!</v>
      </c>
    </row>
    <row r="435" ht="15.75" customHeight="1">
      <c r="A435" s="52">
        <v>247294.0</v>
      </c>
      <c r="B435" s="53" t="s">
        <v>70</v>
      </c>
      <c r="C435" s="53" t="s">
        <v>71</v>
      </c>
      <c r="D435" s="22">
        <v>206542.0</v>
      </c>
      <c r="E435" s="53" t="s">
        <v>437</v>
      </c>
      <c r="F435" s="54">
        <v>1.1228265E7</v>
      </c>
      <c r="G435" s="53" t="s">
        <v>454</v>
      </c>
      <c r="H435" s="55">
        <v>2101.0</v>
      </c>
      <c r="I435" s="55"/>
      <c r="J435" s="55" t="s">
        <v>439</v>
      </c>
      <c r="K435" s="53" t="s">
        <v>80</v>
      </c>
      <c r="L435" s="53"/>
      <c r="M435" s="53">
        <v>1200.0</v>
      </c>
      <c r="N435" s="53" t="s">
        <v>440</v>
      </c>
      <c r="O435" s="25">
        <v>243.90876666666668</v>
      </c>
      <c r="P435" s="25">
        <f>'LISTA DOS ITENS'!$O435*'LISTA DOS ITENS'!$M435</f>
        <v>292690.52</v>
      </c>
      <c r="Q435" s="25">
        <v>243.91</v>
      </c>
      <c r="R435" s="25">
        <f>'LISTA DOS ITENS'!$Q435*'LISTA DOS ITENS'!$M435</f>
        <v>292692</v>
      </c>
      <c r="S435" s="56">
        <f>IF('LISTA DOS ITENS'!$P435&gt;'LISTA DOS ITENS'!$R435,'LISTA DOS ITENS'!$P435,'LISTA DOS ITENS'!$R435)</f>
        <v>292692</v>
      </c>
      <c r="T435" s="25">
        <v>72.4993683689246</v>
      </c>
      <c r="U435" s="25">
        <f>'LISTA DOS ITENS'!$T435*'LISTA DOS ITENS'!$M435</f>
        <v>86999.24204</v>
      </c>
      <c r="V435" s="56">
        <f t="array" ref="V435">INDEX('RESUMO - LOTES E VMA'!$F$3:$F$181,MATCH('LISTA DOS ITENS'!$D435,'RESUMO - LOTES E VMA'!$A$3:$A$181,0))</f>
        <v>163264.742</v>
      </c>
      <c r="W435" s="57">
        <f>'LISTA DOS ITENS'!$U435/'LISTA DOS ITENS'!$V435</f>
        <v>0.5328721989</v>
      </c>
      <c r="X435" s="53" t="s">
        <v>53</v>
      </c>
      <c r="Y435" s="53" t="s">
        <v>290</v>
      </c>
      <c r="Z435" s="58" t="str">
        <f>'LISTA DOS ITENS'!$F435&amp;"-"&amp;'LISTA DOS ITENS'!$H435&amp;"-"&amp;'LISTA DOS ITENS'!$J435&amp;"-"&amp;'LISTA DOS ITENS'!$K435&amp;"-"&amp;'LISTA DOS ITENS'!$I435</f>
        <v>11228265-2101-0051-IMOB/NAC-</v>
      </c>
      <c r="AA435" s="59" t="str">
        <f t="array" ref="AA435">INDEX('RESUMO - LOTES E VMA'!$M$3:$M$181,MATCH('LISTA DOS ITENS'!$D435,'RESUMO - LOTES E VMA'!$A$3:$A$181,0))</f>
        <v>Para Leilão</v>
      </c>
      <c r="AB435" s="60">
        <f t="array" ref="AB435">INDEX('RESUMO - LOTES E VMA'!$J$3:$J$181,MATCH('LISTA DOS ITENS'!$D435,'RESUMO - LOTES E VMA'!$A$3:$A$181,0))</f>
        <v>0.29678566</v>
      </c>
      <c r="AC435" s="29" t="str">
        <f t="array" ref="AC435">INDEX('RESUMO - LOTES E VMA'!$L$3:$L$181,MATCH('LISTA DOS ITENS'!$D435,'RESUMO - LOTES E VMA'!$A$3:$A$181,0))</f>
        <v>1% do Valor de Comparação do VMA</v>
      </c>
      <c r="AD435" s="53" t="str">
        <f>VLOOKUP(Tabela1[[#This Row],[Índice]],[1]Planilha1!$A:$A,1,0)</f>
        <v>#ERROR!</v>
      </c>
    </row>
    <row r="436" ht="15.75" customHeight="1">
      <c r="A436" s="52">
        <v>247295.0</v>
      </c>
      <c r="B436" s="53" t="s">
        <v>70</v>
      </c>
      <c r="C436" s="53" t="s">
        <v>71</v>
      </c>
      <c r="D436" s="22">
        <v>206542.0</v>
      </c>
      <c r="E436" s="53" t="s">
        <v>437</v>
      </c>
      <c r="F436" s="54">
        <v>1.1228265E7</v>
      </c>
      <c r="G436" s="53" t="s">
        <v>454</v>
      </c>
      <c r="H436" s="55">
        <v>2101.0</v>
      </c>
      <c r="I436" s="55" t="s">
        <v>81</v>
      </c>
      <c r="J436" s="55" t="s">
        <v>439</v>
      </c>
      <c r="K436" s="53" t="s">
        <v>80</v>
      </c>
      <c r="L436" s="53"/>
      <c r="M436" s="53">
        <v>100.0</v>
      </c>
      <c r="N436" s="53" t="s">
        <v>440</v>
      </c>
      <c r="O436" s="25">
        <v>243.9088</v>
      </c>
      <c r="P436" s="25">
        <f>'LISTA DOS ITENS'!$O436*'LISTA DOS ITENS'!$M436</f>
        <v>24390.88</v>
      </c>
      <c r="Q436" s="25">
        <v>243.91</v>
      </c>
      <c r="R436" s="25">
        <f>'LISTA DOS ITENS'!$Q436*'LISTA DOS ITENS'!$M436</f>
        <v>24391</v>
      </c>
      <c r="S436" s="56">
        <f>IF('LISTA DOS ITENS'!$P436&gt;'LISTA DOS ITENS'!$R436,'LISTA DOS ITENS'!$P436,'LISTA DOS ITENS'!$R436)</f>
        <v>24391</v>
      </c>
      <c r="T436" s="25">
        <v>72.4993683689246</v>
      </c>
      <c r="U436" s="25">
        <f>'LISTA DOS ITENS'!$T436*'LISTA DOS ITENS'!$M436</f>
        <v>7249.936837</v>
      </c>
      <c r="V436" s="56">
        <f t="array" ref="V436">INDEX('RESUMO - LOTES E VMA'!$F$3:$F$181,MATCH('LISTA DOS ITENS'!$D436,'RESUMO - LOTES E VMA'!$A$3:$A$181,0))</f>
        <v>163264.742</v>
      </c>
      <c r="W436" s="57">
        <f>'LISTA DOS ITENS'!$U436/'LISTA DOS ITENS'!$V436</f>
        <v>0.04440601657</v>
      </c>
      <c r="X436" s="53" t="s">
        <v>53</v>
      </c>
      <c r="Y436" s="53" t="s">
        <v>290</v>
      </c>
      <c r="Z436" s="58" t="str">
        <f>'LISTA DOS ITENS'!$F436&amp;"-"&amp;'LISTA DOS ITENS'!$H436&amp;"-"&amp;'LISTA DOS ITENS'!$J436&amp;"-"&amp;'LISTA DOS ITENS'!$K436&amp;"-"&amp;'LISTA DOS ITENS'!$I436</f>
        <v>11228265-2101-0051-IMOB/NAC-ED-1000-01.01</v>
      </c>
      <c r="AA436" s="59" t="str">
        <f t="array" ref="AA436">INDEX('RESUMO - LOTES E VMA'!$M$3:$M$181,MATCH('LISTA DOS ITENS'!$D436,'RESUMO - LOTES E VMA'!$A$3:$A$181,0))</f>
        <v>Para Leilão</v>
      </c>
      <c r="AB436" s="60">
        <f t="array" ref="AB436">INDEX('RESUMO - LOTES E VMA'!$J$3:$J$181,MATCH('LISTA DOS ITENS'!$D436,'RESUMO - LOTES E VMA'!$A$3:$A$181,0))</f>
        <v>0.29678566</v>
      </c>
      <c r="AC436" s="29" t="str">
        <f t="array" ref="AC436">INDEX('RESUMO - LOTES E VMA'!$L$3:$L$181,MATCH('LISTA DOS ITENS'!$D436,'RESUMO - LOTES E VMA'!$A$3:$A$181,0))</f>
        <v>1% do Valor de Comparação do VMA</v>
      </c>
      <c r="AD436" s="53" t="str">
        <f>VLOOKUP(Tabela1[[#This Row],[Índice]],[1]Planilha1!$A:$A,1,0)</f>
        <v>#ERROR!</v>
      </c>
    </row>
    <row r="437" ht="15.75" customHeight="1">
      <c r="A437" s="52">
        <v>247296.0</v>
      </c>
      <c r="B437" s="53" t="s">
        <v>70</v>
      </c>
      <c r="C437" s="53" t="s">
        <v>71</v>
      </c>
      <c r="D437" s="22">
        <v>206542.0</v>
      </c>
      <c r="E437" s="53" t="s">
        <v>437</v>
      </c>
      <c r="F437" s="54">
        <v>1.122875E7</v>
      </c>
      <c r="G437" s="53" t="s">
        <v>455</v>
      </c>
      <c r="H437" s="55">
        <v>2101.0</v>
      </c>
      <c r="I437" s="55"/>
      <c r="J437" s="55" t="s">
        <v>439</v>
      </c>
      <c r="K437" s="53" t="s">
        <v>73</v>
      </c>
      <c r="L437" s="53"/>
      <c r="M437" s="53">
        <v>32.0</v>
      </c>
      <c r="N437" s="53" t="s">
        <v>440</v>
      </c>
      <c r="O437" s="25">
        <v>180.873125</v>
      </c>
      <c r="P437" s="25">
        <f>'LISTA DOS ITENS'!$O437*'LISTA DOS ITENS'!$M437</f>
        <v>5787.94</v>
      </c>
      <c r="Q437" s="25">
        <v>180.87</v>
      </c>
      <c r="R437" s="25">
        <f>'LISTA DOS ITENS'!$Q437*'LISTA DOS ITENS'!$M437</f>
        <v>5787.84</v>
      </c>
      <c r="S437" s="56">
        <f>IF('LISTA DOS ITENS'!$P437&gt;'LISTA DOS ITENS'!$R437,'LISTA DOS ITENS'!$P437,'LISTA DOS ITENS'!$R437)</f>
        <v>5787.94</v>
      </c>
      <c r="T437" s="25">
        <v>53.761472497590894</v>
      </c>
      <c r="U437" s="25">
        <f>'LISTA DOS ITENS'!$T437*'LISTA DOS ITENS'!$M437</f>
        <v>1720.36712</v>
      </c>
      <c r="V437" s="56">
        <f t="array" ref="V437">INDEX('RESUMO - LOTES E VMA'!$F$3:$F$181,MATCH('LISTA DOS ITENS'!$D437,'RESUMO - LOTES E VMA'!$A$3:$A$181,0))</f>
        <v>163264.742</v>
      </c>
      <c r="W437" s="57">
        <f>'LISTA DOS ITENS'!$U437/'LISTA DOS ITENS'!$V437</f>
        <v>0.01053728502</v>
      </c>
      <c r="X437" s="53" t="s">
        <v>53</v>
      </c>
      <c r="Y437" s="53" t="s">
        <v>290</v>
      </c>
      <c r="Z437" s="58" t="str">
        <f>'LISTA DOS ITENS'!$F437&amp;"-"&amp;'LISTA DOS ITENS'!$H437&amp;"-"&amp;'LISTA DOS ITENS'!$J437&amp;"-"&amp;'LISTA DOS ITENS'!$K437&amp;"-"&amp;'LISTA DOS ITENS'!$I437</f>
        <v>11228750-2101-0051-CONS/NAC-</v>
      </c>
      <c r="AA437" s="59" t="str">
        <f t="array" ref="AA437">INDEX('RESUMO - LOTES E VMA'!$M$3:$M$181,MATCH('LISTA DOS ITENS'!$D437,'RESUMO - LOTES E VMA'!$A$3:$A$181,0))</f>
        <v>Para Leilão</v>
      </c>
      <c r="AB437" s="60">
        <f t="array" ref="AB437">INDEX('RESUMO - LOTES E VMA'!$J$3:$J$181,MATCH('LISTA DOS ITENS'!$D437,'RESUMO - LOTES E VMA'!$A$3:$A$181,0))</f>
        <v>0.29678566</v>
      </c>
      <c r="AC437" s="29" t="str">
        <f t="array" ref="AC437">INDEX('RESUMO - LOTES E VMA'!$L$3:$L$181,MATCH('LISTA DOS ITENS'!$D437,'RESUMO - LOTES E VMA'!$A$3:$A$181,0))</f>
        <v>1% do Valor de Comparação do VMA</v>
      </c>
      <c r="AD437" s="53" t="str">
        <f>VLOOKUP(Tabela1[[#This Row],[Índice]],[1]Planilha1!$A:$A,1,0)</f>
        <v>#ERROR!</v>
      </c>
    </row>
    <row r="438" ht="15.75" customHeight="1">
      <c r="A438" s="52">
        <v>247297.0</v>
      </c>
      <c r="B438" s="53" t="s">
        <v>70</v>
      </c>
      <c r="C438" s="53" t="s">
        <v>71</v>
      </c>
      <c r="D438" s="22">
        <v>206542.0</v>
      </c>
      <c r="E438" s="53" t="s">
        <v>437</v>
      </c>
      <c r="F438" s="54">
        <v>1.1228753E7</v>
      </c>
      <c r="G438" s="53" t="s">
        <v>456</v>
      </c>
      <c r="H438" s="55">
        <v>2101.0</v>
      </c>
      <c r="I438" s="55"/>
      <c r="J438" s="55" t="s">
        <v>439</v>
      </c>
      <c r="K438" s="53" t="s">
        <v>73</v>
      </c>
      <c r="L438" s="53"/>
      <c r="M438" s="53">
        <v>20.0</v>
      </c>
      <c r="N438" s="53" t="s">
        <v>440</v>
      </c>
      <c r="O438" s="25">
        <v>38.0</v>
      </c>
      <c r="P438" s="25">
        <f>'LISTA DOS ITENS'!$O438*'LISTA DOS ITENS'!$M438</f>
        <v>760</v>
      </c>
      <c r="Q438" s="25">
        <v>38.0</v>
      </c>
      <c r="R438" s="25">
        <f>'LISTA DOS ITENS'!$Q438*'LISTA DOS ITENS'!$M438</f>
        <v>760</v>
      </c>
      <c r="S438" s="56">
        <f>IF('LISTA DOS ITENS'!$P438&gt;'LISTA DOS ITENS'!$R438,'LISTA DOS ITENS'!$P438,'LISTA DOS ITENS'!$R438)</f>
        <v>760</v>
      </c>
      <c r="T438" s="25">
        <v>11.29505144528365</v>
      </c>
      <c r="U438" s="25">
        <f>'LISTA DOS ITENS'!$T438*'LISTA DOS ITENS'!$M438</f>
        <v>225.9010289</v>
      </c>
      <c r="V438" s="56">
        <f t="array" ref="V438">INDEX('RESUMO - LOTES E VMA'!$F$3:$F$181,MATCH('LISTA DOS ITENS'!$D438,'RESUMO - LOTES E VMA'!$A$3:$A$181,0))</f>
        <v>163264.742</v>
      </c>
      <c r="W438" s="57">
        <f>'LISTA DOS ITENS'!$U438/'LISTA DOS ITENS'!$V438</f>
        <v>0.001383648583</v>
      </c>
      <c r="X438" s="53" t="s">
        <v>53</v>
      </c>
      <c r="Y438" s="53" t="s">
        <v>290</v>
      </c>
      <c r="Z438" s="58" t="str">
        <f>'LISTA DOS ITENS'!$F438&amp;"-"&amp;'LISTA DOS ITENS'!$H438&amp;"-"&amp;'LISTA DOS ITENS'!$J438&amp;"-"&amp;'LISTA DOS ITENS'!$K438&amp;"-"&amp;'LISTA DOS ITENS'!$I438</f>
        <v>11228753-2101-0051-CONS/NAC-</v>
      </c>
      <c r="AA438" s="59" t="str">
        <f t="array" ref="AA438">INDEX('RESUMO - LOTES E VMA'!$M$3:$M$181,MATCH('LISTA DOS ITENS'!$D438,'RESUMO - LOTES E VMA'!$A$3:$A$181,0))</f>
        <v>Para Leilão</v>
      </c>
      <c r="AB438" s="60">
        <f t="array" ref="AB438">INDEX('RESUMO - LOTES E VMA'!$J$3:$J$181,MATCH('LISTA DOS ITENS'!$D438,'RESUMO - LOTES E VMA'!$A$3:$A$181,0))</f>
        <v>0.29678566</v>
      </c>
      <c r="AC438" s="29" t="str">
        <f t="array" ref="AC438">INDEX('RESUMO - LOTES E VMA'!$L$3:$L$181,MATCH('LISTA DOS ITENS'!$D438,'RESUMO - LOTES E VMA'!$A$3:$A$181,0))</f>
        <v>1% do Valor de Comparação do VMA</v>
      </c>
      <c r="AD438" s="53" t="str">
        <f>VLOOKUP(Tabela1[[#This Row],[Índice]],[1]Planilha1!$A:$A,1,0)</f>
        <v>#ERROR!</v>
      </c>
    </row>
    <row r="439" ht="15.75" customHeight="1">
      <c r="A439" s="52">
        <v>247298.0</v>
      </c>
      <c r="B439" s="53" t="s">
        <v>70</v>
      </c>
      <c r="C439" s="53" t="s">
        <v>71</v>
      </c>
      <c r="D439" s="22">
        <v>206542.0</v>
      </c>
      <c r="E439" s="53" t="s">
        <v>437</v>
      </c>
      <c r="F439" s="54">
        <v>1.1228843E7</v>
      </c>
      <c r="G439" s="53" t="s">
        <v>457</v>
      </c>
      <c r="H439" s="55">
        <v>2101.0</v>
      </c>
      <c r="I439" s="55"/>
      <c r="J439" s="55" t="s">
        <v>439</v>
      </c>
      <c r="K439" s="53" t="s">
        <v>80</v>
      </c>
      <c r="L439" s="53"/>
      <c r="M439" s="53">
        <v>49.0</v>
      </c>
      <c r="N439" s="53" t="s">
        <v>440</v>
      </c>
      <c r="O439" s="25">
        <v>28.169999999999998</v>
      </c>
      <c r="P439" s="25">
        <f>'LISTA DOS ITENS'!$O439*'LISTA DOS ITENS'!$M439</f>
        <v>1380.33</v>
      </c>
      <c r="Q439" s="25">
        <v>28.17</v>
      </c>
      <c r="R439" s="25">
        <f>'LISTA DOS ITENS'!$Q439*'LISTA DOS ITENS'!$M439</f>
        <v>1380.33</v>
      </c>
      <c r="S439" s="56">
        <f>IF('LISTA DOS ITENS'!$P439&gt;'LISTA DOS ITENS'!$R439,'LISTA DOS ITENS'!$P439,'LISTA DOS ITENS'!$R439)</f>
        <v>1380.33</v>
      </c>
      <c r="T439" s="25">
        <v>8.373199979306328</v>
      </c>
      <c r="U439" s="25">
        <f>'LISTA DOS ITENS'!$T439*'LISTA DOS ITENS'!$M439</f>
        <v>410.286799</v>
      </c>
      <c r="V439" s="56">
        <f t="array" ref="V439">INDEX('RESUMO - LOTES E VMA'!$F$3:$F$181,MATCH('LISTA DOS ITENS'!$D439,'RESUMO - LOTES E VMA'!$A$3:$A$181,0))</f>
        <v>163264.742</v>
      </c>
      <c r="W439" s="57">
        <f>'LISTA DOS ITENS'!$U439/'LISTA DOS ITENS'!$V439</f>
        <v>0.002513015328</v>
      </c>
      <c r="X439" s="53" t="s">
        <v>53</v>
      </c>
      <c r="Y439" s="53" t="s">
        <v>290</v>
      </c>
      <c r="Z439" s="58" t="str">
        <f>'LISTA DOS ITENS'!$F439&amp;"-"&amp;'LISTA DOS ITENS'!$H439&amp;"-"&amp;'LISTA DOS ITENS'!$J439&amp;"-"&amp;'LISTA DOS ITENS'!$K439&amp;"-"&amp;'LISTA DOS ITENS'!$I439</f>
        <v>11228843-2101-0051-IMOB/NAC-</v>
      </c>
      <c r="AA439" s="59" t="str">
        <f t="array" ref="AA439">INDEX('RESUMO - LOTES E VMA'!$M$3:$M$181,MATCH('LISTA DOS ITENS'!$D439,'RESUMO - LOTES E VMA'!$A$3:$A$181,0))</f>
        <v>Para Leilão</v>
      </c>
      <c r="AB439" s="60">
        <f t="array" ref="AB439">INDEX('RESUMO - LOTES E VMA'!$J$3:$J$181,MATCH('LISTA DOS ITENS'!$D439,'RESUMO - LOTES E VMA'!$A$3:$A$181,0))</f>
        <v>0.29678566</v>
      </c>
      <c r="AC439" s="29" t="str">
        <f t="array" ref="AC439">INDEX('RESUMO - LOTES E VMA'!$L$3:$L$181,MATCH('LISTA DOS ITENS'!$D439,'RESUMO - LOTES E VMA'!$A$3:$A$181,0))</f>
        <v>1% do Valor de Comparação do VMA</v>
      </c>
      <c r="AD439" s="53" t="str">
        <f>VLOOKUP(Tabela1[[#This Row],[Índice]],[1]Planilha1!$A:$A,1,0)</f>
        <v>#ERROR!</v>
      </c>
    </row>
    <row r="440" ht="15.75" customHeight="1">
      <c r="A440" s="52">
        <v>247299.0</v>
      </c>
      <c r="B440" s="53" t="s">
        <v>70</v>
      </c>
      <c r="C440" s="53" t="s">
        <v>71</v>
      </c>
      <c r="D440" s="22">
        <v>206542.0</v>
      </c>
      <c r="E440" s="53" t="s">
        <v>437</v>
      </c>
      <c r="F440" s="54">
        <v>1.1228845E7</v>
      </c>
      <c r="G440" s="53" t="s">
        <v>458</v>
      </c>
      <c r="H440" s="55">
        <v>2101.0</v>
      </c>
      <c r="I440" s="55" t="s">
        <v>130</v>
      </c>
      <c r="J440" s="55" t="s">
        <v>439</v>
      </c>
      <c r="K440" s="53" t="s">
        <v>73</v>
      </c>
      <c r="L440" s="53"/>
      <c r="M440" s="53">
        <v>170.0</v>
      </c>
      <c r="N440" s="53" t="s">
        <v>440</v>
      </c>
      <c r="O440" s="25">
        <v>60.589999999999996</v>
      </c>
      <c r="P440" s="25">
        <f>'LISTA DOS ITENS'!$O440*'LISTA DOS ITENS'!$M440</f>
        <v>10300.3</v>
      </c>
      <c r="Q440" s="25">
        <v>100.44</v>
      </c>
      <c r="R440" s="25">
        <f>'LISTA DOS ITENS'!$Q440*'LISTA DOS ITENS'!$M440</f>
        <v>17074.8</v>
      </c>
      <c r="S440" s="56">
        <f>IF('LISTA DOS ITENS'!$P440&gt;'LISTA DOS ITENS'!$R440,'LISTA DOS ITENS'!$P440,'LISTA DOS ITENS'!$R440)</f>
        <v>17074.8</v>
      </c>
      <c r="T440" s="25">
        <v>29.85460439906026</v>
      </c>
      <c r="U440" s="25">
        <f>'LISTA DOS ITENS'!$T440*'LISTA DOS ITENS'!$M440</f>
        <v>5075.282748</v>
      </c>
      <c r="V440" s="56">
        <f t="array" ref="V440">INDEX('RESUMO - LOTES E VMA'!$F$3:$F$181,MATCH('LISTA DOS ITENS'!$D440,'RESUMO - LOTES E VMA'!$A$3:$A$181,0))</f>
        <v>163264.742</v>
      </c>
      <c r="W440" s="57">
        <f>'LISTA DOS ITENS'!$U440/'LISTA DOS ITENS'!$V440</f>
        <v>0.03108621425</v>
      </c>
      <c r="X440" s="53" t="s">
        <v>53</v>
      </c>
      <c r="Y440" s="53" t="s">
        <v>290</v>
      </c>
      <c r="Z440" s="58" t="str">
        <f>'LISTA DOS ITENS'!$F440&amp;"-"&amp;'LISTA DOS ITENS'!$H440&amp;"-"&amp;'LISTA DOS ITENS'!$J440&amp;"-"&amp;'LISTA DOS ITENS'!$K440&amp;"-"&amp;'LISTA DOS ITENS'!$I440</f>
        <v>11228845-2101-0051-CONS/NAC-ED-1000-01.02</v>
      </c>
      <c r="AA440" s="59" t="str">
        <f t="array" ref="AA440">INDEX('RESUMO - LOTES E VMA'!$M$3:$M$181,MATCH('LISTA DOS ITENS'!$D440,'RESUMO - LOTES E VMA'!$A$3:$A$181,0))</f>
        <v>Para Leilão</v>
      </c>
      <c r="AB440" s="60">
        <f t="array" ref="AB440">INDEX('RESUMO - LOTES E VMA'!$J$3:$J$181,MATCH('LISTA DOS ITENS'!$D440,'RESUMO - LOTES E VMA'!$A$3:$A$181,0))</f>
        <v>0.29678566</v>
      </c>
      <c r="AC440" s="29" t="str">
        <f t="array" ref="AC440">INDEX('RESUMO - LOTES E VMA'!$L$3:$L$181,MATCH('LISTA DOS ITENS'!$D440,'RESUMO - LOTES E VMA'!$A$3:$A$181,0))</f>
        <v>1% do Valor de Comparação do VMA</v>
      </c>
      <c r="AD440" s="53" t="str">
        <f>VLOOKUP(Tabela1[[#This Row],[Índice]],[1]Planilha1!$A:$A,1,0)</f>
        <v>#ERROR!</v>
      </c>
    </row>
    <row r="441" ht="15.75" customHeight="1">
      <c r="A441" s="52">
        <v>247300.0</v>
      </c>
      <c r="B441" s="53" t="s">
        <v>70</v>
      </c>
      <c r="C441" s="53" t="s">
        <v>71</v>
      </c>
      <c r="D441" s="22">
        <v>206542.0</v>
      </c>
      <c r="E441" s="53" t="s">
        <v>437</v>
      </c>
      <c r="F441" s="54">
        <v>1.1228845E7</v>
      </c>
      <c r="G441" s="53" t="s">
        <v>458</v>
      </c>
      <c r="H441" s="55">
        <v>2101.0</v>
      </c>
      <c r="I441" s="55" t="s">
        <v>130</v>
      </c>
      <c r="J441" s="55" t="s">
        <v>439</v>
      </c>
      <c r="K441" s="53" t="s">
        <v>80</v>
      </c>
      <c r="L441" s="53"/>
      <c r="M441" s="53">
        <v>30.0</v>
      </c>
      <c r="N441" s="53" t="s">
        <v>440</v>
      </c>
      <c r="O441" s="25">
        <v>62.8</v>
      </c>
      <c r="P441" s="25">
        <f>'LISTA DOS ITENS'!$O441*'LISTA DOS ITENS'!$M441</f>
        <v>1884</v>
      </c>
      <c r="Q441" s="25">
        <v>100.44</v>
      </c>
      <c r="R441" s="25">
        <f>'LISTA DOS ITENS'!$Q441*'LISTA DOS ITENS'!$M441</f>
        <v>3013.2</v>
      </c>
      <c r="S441" s="56">
        <f>IF('LISTA DOS ITENS'!$P441&gt;'LISTA DOS ITENS'!$R441,'LISTA DOS ITENS'!$P441,'LISTA DOS ITENS'!$R441)</f>
        <v>3013.2</v>
      </c>
      <c r="T441" s="25">
        <v>29.85460439906026</v>
      </c>
      <c r="U441" s="25">
        <f>'LISTA DOS ITENS'!$T441*'LISTA DOS ITENS'!$M441</f>
        <v>895.638132</v>
      </c>
      <c r="V441" s="56">
        <f t="array" ref="V441">INDEX('RESUMO - LOTES E VMA'!$F$3:$F$181,MATCH('LISTA DOS ITENS'!$D441,'RESUMO - LOTES E VMA'!$A$3:$A$181,0))</f>
        <v>163264.742</v>
      </c>
      <c r="W441" s="57">
        <f>'LISTA DOS ITENS'!$U441/'LISTA DOS ITENS'!$V441</f>
        <v>0.005485802515</v>
      </c>
      <c r="X441" s="53" t="s">
        <v>53</v>
      </c>
      <c r="Y441" s="53" t="s">
        <v>290</v>
      </c>
      <c r="Z441" s="58" t="str">
        <f>'LISTA DOS ITENS'!$F441&amp;"-"&amp;'LISTA DOS ITENS'!$H441&amp;"-"&amp;'LISTA DOS ITENS'!$J441&amp;"-"&amp;'LISTA DOS ITENS'!$K441&amp;"-"&amp;'LISTA DOS ITENS'!$I441</f>
        <v>11228845-2101-0051-IMOB/NAC-ED-1000-01.02</v>
      </c>
      <c r="AA441" s="59" t="str">
        <f t="array" ref="AA441">INDEX('RESUMO - LOTES E VMA'!$M$3:$M$181,MATCH('LISTA DOS ITENS'!$D441,'RESUMO - LOTES E VMA'!$A$3:$A$181,0))</f>
        <v>Para Leilão</v>
      </c>
      <c r="AB441" s="60">
        <f t="array" ref="AB441">INDEX('RESUMO - LOTES E VMA'!$J$3:$J$181,MATCH('LISTA DOS ITENS'!$D441,'RESUMO - LOTES E VMA'!$A$3:$A$181,0))</f>
        <v>0.29678566</v>
      </c>
      <c r="AC441" s="29" t="str">
        <f t="array" ref="AC441">INDEX('RESUMO - LOTES E VMA'!$L$3:$L$181,MATCH('LISTA DOS ITENS'!$D441,'RESUMO - LOTES E VMA'!$A$3:$A$181,0))</f>
        <v>1% do Valor de Comparação do VMA</v>
      </c>
      <c r="AD441" s="53" t="str">
        <f>VLOOKUP(Tabela1[[#This Row],[Índice]],[1]Planilha1!$A:$A,1,0)</f>
        <v>#ERROR!</v>
      </c>
    </row>
    <row r="442" ht="15.75" customHeight="1">
      <c r="A442" s="52">
        <v>247301.0</v>
      </c>
      <c r="B442" s="53" t="s">
        <v>70</v>
      </c>
      <c r="C442" s="53" t="s">
        <v>71</v>
      </c>
      <c r="D442" s="22">
        <v>206542.0</v>
      </c>
      <c r="E442" s="53" t="s">
        <v>437</v>
      </c>
      <c r="F442" s="54">
        <v>1.1228911E7</v>
      </c>
      <c r="G442" s="53" t="s">
        <v>459</v>
      </c>
      <c r="H442" s="55">
        <v>2101.0</v>
      </c>
      <c r="I442" s="55"/>
      <c r="J442" s="55" t="s">
        <v>439</v>
      </c>
      <c r="K442" s="53" t="s">
        <v>73</v>
      </c>
      <c r="L442" s="53"/>
      <c r="M442" s="53">
        <v>13.0</v>
      </c>
      <c r="N442" s="53" t="s">
        <v>440</v>
      </c>
      <c r="O442" s="25">
        <v>258.68</v>
      </c>
      <c r="P442" s="25">
        <f>'LISTA DOS ITENS'!$O442*'LISTA DOS ITENS'!$M442</f>
        <v>3362.84</v>
      </c>
      <c r="Q442" s="25">
        <v>258.68</v>
      </c>
      <c r="R442" s="25">
        <f>'LISTA DOS ITENS'!$Q442*'LISTA DOS ITENS'!$M442</f>
        <v>3362.84</v>
      </c>
      <c r="S442" s="56">
        <f>IF('LISTA DOS ITENS'!$P442&gt;'LISTA DOS ITENS'!$R442,'LISTA DOS ITENS'!$P442,'LISTA DOS ITENS'!$R442)</f>
        <v>3362.84</v>
      </c>
      <c r="T442" s="25">
        <v>76.88957652278881</v>
      </c>
      <c r="U442" s="25">
        <f>'LISTA DOS ITENS'!$T442*'LISTA DOS ITENS'!$M442</f>
        <v>999.5644948</v>
      </c>
      <c r="V442" s="56">
        <f t="array" ref="V442">INDEX('RESUMO - LOTES E VMA'!$F$3:$F$181,MATCH('LISTA DOS ITENS'!$D442,'RESUMO - LOTES E VMA'!$A$3:$A$181,0))</f>
        <v>163264.742</v>
      </c>
      <c r="W442" s="57">
        <f>'LISTA DOS ITENS'!$U442/'LISTA DOS ITENS'!$V442</f>
        <v>0.006122353686</v>
      </c>
      <c r="X442" s="53" t="s">
        <v>53</v>
      </c>
      <c r="Y442" s="53" t="s">
        <v>290</v>
      </c>
      <c r="Z442" s="58" t="str">
        <f>'LISTA DOS ITENS'!$F442&amp;"-"&amp;'LISTA DOS ITENS'!$H442&amp;"-"&amp;'LISTA DOS ITENS'!$J442&amp;"-"&amp;'LISTA DOS ITENS'!$K442&amp;"-"&amp;'LISTA DOS ITENS'!$I442</f>
        <v>11228911-2101-0051-CONS/NAC-</v>
      </c>
      <c r="AA442" s="59" t="str">
        <f t="array" ref="AA442">INDEX('RESUMO - LOTES E VMA'!$M$3:$M$181,MATCH('LISTA DOS ITENS'!$D442,'RESUMO - LOTES E VMA'!$A$3:$A$181,0))</f>
        <v>Para Leilão</v>
      </c>
      <c r="AB442" s="60">
        <f t="array" ref="AB442">INDEX('RESUMO - LOTES E VMA'!$J$3:$J$181,MATCH('LISTA DOS ITENS'!$D442,'RESUMO - LOTES E VMA'!$A$3:$A$181,0))</f>
        <v>0.29678566</v>
      </c>
      <c r="AC442" s="29" t="str">
        <f t="array" ref="AC442">INDEX('RESUMO - LOTES E VMA'!$L$3:$L$181,MATCH('LISTA DOS ITENS'!$D442,'RESUMO - LOTES E VMA'!$A$3:$A$181,0))</f>
        <v>1% do Valor de Comparação do VMA</v>
      </c>
      <c r="AD442" s="53" t="str">
        <f>VLOOKUP(Tabela1[[#This Row],[Índice]],[1]Planilha1!$A:$A,1,0)</f>
        <v>#ERROR!</v>
      </c>
    </row>
    <row r="443" ht="15.75" customHeight="1">
      <c r="A443" s="52">
        <v>247302.0</v>
      </c>
      <c r="B443" s="53" t="s">
        <v>70</v>
      </c>
      <c r="C443" s="53" t="s">
        <v>71</v>
      </c>
      <c r="D443" s="22">
        <v>206542.0</v>
      </c>
      <c r="E443" s="53" t="s">
        <v>437</v>
      </c>
      <c r="F443" s="54">
        <v>1.1228966E7</v>
      </c>
      <c r="G443" s="53" t="s">
        <v>460</v>
      </c>
      <c r="H443" s="55">
        <v>2101.0</v>
      </c>
      <c r="I443" s="55"/>
      <c r="J443" s="55" t="s">
        <v>439</v>
      </c>
      <c r="K443" s="53" t="s">
        <v>80</v>
      </c>
      <c r="L443" s="53"/>
      <c r="M443" s="53">
        <v>7.0</v>
      </c>
      <c r="N443" s="53" t="s">
        <v>440</v>
      </c>
      <c r="O443" s="25">
        <v>160.67000000000002</v>
      </c>
      <c r="P443" s="25">
        <f>'LISTA DOS ITENS'!$O443*'LISTA DOS ITENS'!$M443</f>
        <v>1124.69</v>
      </c>
      <c r="Q443" s="25">
        <v>160.67</v>
      </c>
      <c r="R443" s="25">
        <f>'LISTA DOS ITENS'!$Q443*'LISTA DOS ITENS'!$M443</f>
        <v>1124.69</v>
      </c>
      <c r="S443" s="56">
        <f>IF('LISTA DOS ITENS'!$P443&gt;'LISTA DOS ITENS'!$R443,'LISTA DOS ITENS'!$P443,'LISTA DOS ITENS'!$R443)</f>
        <v>1124.69</v>
      </c>
      <c r="T443" s="25">
        <v>47.75726093983484</v>
      </c>
      <c r="U443" s="25">
        <f>'LISTA DOS ITENS'!$T443*'LISTA DOS ITENS'!$M443</f>
        <v>334.3008266</v>
      </c>
      <c r="V443" s="56">
        <f t="array" ref="V443">INDEX('RESUMO - LOTES E VMA'!$F$3:$F$181,MATCH('LISTA DOS ITENS'!$D443,'RESUMO - LOTES E VMA'!$A$3:$A$181,0))</f>
        <v>163264.742</v>
      </c>
      <c r="W443" s="57">
        <f>'LISTA DOS ITENS'!$U443/'LISTA DOS ITENS'!$V443</f>
        <v>0.002047599638</v>
      </c>
      <c r="X443" s="53" t="s">
        <v>53</v>
      </c>
      <c r="Y443" s="53" t="s">
        <v>290</v>
      </c>
      <c r="Z443" s="58" t="str">
        <f>'LISTA DOS ITENS'!$F443&amp;"-"&amp;'LISTA DOS ITENS'!$H443&amp;"-"&amp;'LISTA DOS ITENS'!$J443&amp;"-"&amp;'LISTA DOS ITENS'!$K443&amp;"-"&amp;'LISTA DOS ITENS'!$I443</f>
        <v>11228966-2101-0051-IMOB/NAC-</v>
      </c>
      <c r="AA443" s="59" t="str">
        <f t="array" ref="AA443">INDEX('RESUMO - LOTES E VMA'!$M$3:$M$181,MATCH('LISTA DOS ITENS'!$D443,'RESUMO - LOTES E VMA'!$A$3:$A$181,0))</f>
        <v>Para Leilão</v>
      </c>
      <c r="AB443" s="60">
        <f t="array" ref="AB443">INDEX('RESUMO - LOTES E VMA'!$J$3:$J$181,MATCH('LISTA DOS ITENS'!$D443,'RESUMO - LOTES E VMA'!$A$3:$A$181,0))</f>
        <v>0.29678566</v>
      </c>
      <c r="AC443" s="29" t="str">
        <f t="array" ref="AC443">INDEX('RESUMO - LOTES E VMA'!$L$3:$L$181,MATCH('LISTA DOS ITENS'!$D443,'RESUMO - LOTES E VMA'!$A$3:$A$181,0))</f>
        <v>1% do Valor de Comparação do VMA</v>
      </c>
      <c r="AD443" s="53" t="str">
        <f>VLOOKUP(Tabela1[[#This Row],[Índice]],[1]Planilha1!$A:$A,1,0)</f>
        <v>#ERROR!</v>
      </c>
    </row>
    <row r="444" ht="15.75" customHeight="1">
      <c r="A444" s="52">
        <v>247303.0</v>
      </c>
      <c r="B444" s="53" t="s">
        <v>70</v>
      </c>
      <c r="C444" s="53" t="s">
        <v>71</v>
      </c>
      <c r="D444" s="22">
        <v>206542.0</v>
      </c>
      <c r="E444" s="53" t="s">
        <v>437</v>
      </c>
      <c r="F444" s="54">
        <v>1.130373E7</v>
      </c>
      <c r="G444" s="53" t="s">
        <v>461</v>
      </c>
      <c r="H444" s="55">
        <v>2101.0</v>
      </c>
      <c r="I444" s="55" t="s">
        <v>462</v>
      </c>
      <c r="J444" s="55" t="s">
        <v>439</v>
      </c>
      <c r="K444" s="53" t="s">
        <v>80</v>
      </c>
      <c r="L444" s="53"/>
      <c r="M444" s="53">
        <v>30.0</v>
      </c>
      <c r="N444" s="53" t="s">
        <v>440</v>
      </c>
      <c r="O444" s="25">
        <v>9.137464788732395</v>
      </c>
      <c r="P444" s="25">
        <f>'LISTA DOS ITENS'!$O444*'LISTA DOS ITENS'!$M444</f>
        <v>274.1239437</v>
      </c>
      <c r="Q444" s="25">
        <v>9.1</v>
      </c>
      <c r="R444" s="25">
        <f>'LISTA DOS ITENS'!$Q444*'LISTA DOS ITENS'!$M444</f>
        <v>273</v>
      </c>
      <c r="S444" s="56">
        <f>IF('LISTA DOS ITENS'!$P444&gt;'LISTA DOS ITENS'!$R444,'LISTA DOS ITENS'!$P444,'LISTA DOS ITENS'!$R444)</f>
        <v>274.1239437</v>
      </c>
      <c r="T444" s="25">
        <v>2.7048675829495057</v>
      </c>
      <c r="U444" s="25">
        <f>'LISTA DOS ITENS'!$T444*'LISTA DOS ITENS'!$M444</f>
        <v>81.14602749</v>
      </c>
      <c r="V444" s="56">
        <f t="array" ref="V444">INDEX('RESUMO - LOTES E VMA'!$F$3:$F$181,MATCH('LISTA DOS ITENS'!$D444,'RESUMO - LOTES E VMA'!$A$3:$A$181,0))</f>
        <v>163264.742</v>
      </c>
      <c r="W444" s="57">
        <f>'LISTA DOS ITENS'!$U444/'LISTA DOS ITENS'!$V444</f>
        <v>0.0004970211358</v>
      </c>
      <c r="X444" s="53" t="s">
        <v>53</v>
      </c>
      <c r="Y444" s="53" t="s">
        <v>290</v>
      </c>
      <c r="Z444" s="58" t="str">
        <f>'LISTA DOS ITENS'!$F444&amp;"-"&amp;'LISTA DOS ITENS'!$H444&amp;"-"&amp;'LISTA DOS ITENS'!$J444&amp;"-"&amp;'LISTA DOS ITENS'!$K444&amp;"-"&amp;'LISTA DOS ITENS'!$I444</f>
        <v>11303730-2101-0051-IMOB/NAC-OP-3534-14-006-12</v>
      </c>
      <c r="AA444" s="59" t="str">
        <f t="array" ref="AA444">INDEX('RESUMO - LOTES E VMA'!$M$3:$M$181,MATCH('LISTA DOS ITENS'!$D444,'RESUMO - LOTES E VMA'!$A$3:$A$181,0))</f>
        <v>Para Leilão</v>
      </c>
      <c r="AB444" s="60">
        <f t="array" ref="AB444">INDEX('RESUMO - LOTES E VMA'!$J$3:$J$181,MATCH('LISTA DOS ITENS'!$D444,'RESUMO - LOTES E VMA'!$A$3:$A$181,0))</f>
        <v>0.29678566</v>
      </c>
      <c r="AC444" s="29" t="str">
        <f t="array" ref="AC444">INDEX('RESUMO - LOTES E VMA'!$L$3:$L$181,MATCH('LISTA DOS ITENS'!$D444,'RESUMO - LOTES E VMA'!$A$3:$A$181,0))</f>
        <v>1% do Valor de Comparação do VMA</v>
      </c>
      <c r="AD444" s="53" t="str">
        <f>VLOOKUP(Tabela1[[#This Row],[Índice]],[1]Planilha1!$A:$A,1,0)</f>
        <v>#ERROR!</v>
      </c>
    </row>
    <row r="445" ht="15.75" customHeight="1">
      <c r="A445" s="52">
        <v>247304.0</v>
      </c>
      <c r="B445" s="53" t="s">
        <v>70</v>
      </c>
      <c r="C445" s="53" t="s">
        <v>71</v>
      </c>
      <c r="D445" s="22">
        <v>206542.0</v>
      </c>
      <c r="E445" s="53" t="s">
        <v>437</v>
      </c>
      <c r="F445" s="54">
        <v>1.1403621E7</v>
      </c>
      <c r="G445" s="53" t="s">
        <v>448</v>
      </c>
      <c r="H445" s="55">
        <v>2101.0</v>
      </c>
      <c r="I445" s="55" t="s">
        <v>463</v>
      </c>
      <c r="J445" s="55" t="s">
        <v>439</v>
      </c>
      <c r="K445" s="53" t="s">
        <v>73</v>
      </c>
      <c r="L445" s="53"/>
      <c r="M445" s="53">
        <v>5.0</v>
      </c>
      <c r="N445" s="53" t="s">
        <v>440</v>
      </c>
      <c r="O445" s="25">
        <v>21.46</v>
      </c>
      <c r="P445" s="25">
        <f>'LISTA DOS ITENS'!$O445*'LISTA DOS ITENS'!$M445</f>
        <v>107.3</v>
      </c>
      <c r="Q445" s="25">
        <v>21.46</v>
      </c>
      <c r="R445" s="25">
        <f>'LISTA DOS ITENS'!$Q445*'LISTA DOS ITENS'!$M445</f>
        <v>107.3</v>
      </c>
      <c r="S445" s="56">
        <f>IF('LISTA DOS ITENS'!$P445&gt;'LISTA DOS ITENS'!$R445,'LISTA DOS ITENS'!$P445,'LISTA DOS ITENS'!$R445)</f>
        <v>107.3</v>
      </c>
      <c r="T445" s="25">
        <v>6.378731684625978</v>
      </c>
      <c r="U445" s="25">
        <f>'LISTA DOS ITENS'!$T445*'LISTA DOS ITENS'!$M445</f>
        <v>31.89365842</v>
      </c>
      <c r="V445" s="56">
        <f t="array" ref="V445">INDEX('RESUMO - LOTES E VMA'!$F$3:$F$181,MATCH('LISTA DOS ITENS'!$D445,'RESUMO - LOTES E VMA'!$A$3:$A$181,0))</f>
        <v>163264.742</v>
      </c>
      <c r="W445" s="57">
        <f>'LISTA DOS ITENS'!$U445/'LISTA DOS ITENS'!$V445</f>
        <v>0.0001953493329</v>
      </c>
      <c r="X445" s="53" t="s">
        <v>53</v>
      </c>
      <c r="Y445" s="53" t="s">
        <v>290</v>
      </c>
      <c r="Z445" s="58" t="str">
        <f>'LISTA DOS ITENS'!$F445&amp;"-"&amp;'LISTA DOS ITENS'!$H445&amp;"-"&amp;'LISTA DOS ITENS'!$J445&amp;"-"&amp;'LISTA DOS ITENS'!$K445&amp;"-"&amp;'LISTA DOS ITENS'!$I445</f>
        <v>11403621-2101-0051-CONS/NAC-OP-3514-18-100-MRP</v>
      </c>
      <c r="AA445" s="59" t="str">
        <f t="array" ref="AA445">INDEX('RESUMO - LOTES E VMA'!$M$3:$M$181,MATCH('LISTA DOS ITENS'!$D445,'RESUMO - LOTES E VMA'!$A$3:$A$181,0))</f>
        <v>Para Leilão</v>
      </c>
      <c r="AB445" s="60">
        <f t="array" ref="AB445">INDEX('RESUMO - LOTES E VMA'!$J$3:$J$181,MATCH('LISTA DOS ITENS'!$D445,'RESUMO - LOTES E VMA'!$A$3:$A$181,0))</f>
        <v>0.29678566</v>
      </c>
      <c r="AC445" s="29" t="str">
        <f t="array" ref="AC445">INDEX('RESUMO - LOTES E VMA'!$L$3:$L$181,MATCH('LISTA DOS ITENS'!$D445,'RESUMO - LOTES E VMA'!$A$3:$A$181,0))</f>
        <v>1% do Valor de Comparação do VMA</v>
      </c>
      <c r="AD445" s="53" t="str">
        <f>VLOOKUP(Tabela1[[#This Row],[Índice]],[1]Planilha1!$A:$A,1,0)</f>
        <v>#ERROR!</v>
      </c>
    </row>
    <row r="446" ht="15.75" customHeight="1">
      <c r="A446" s="52">
        <v>247305.0</v>
      </c>
      <c r="B446" s="53" t="s">
        <v>70</v>
      </c>
      <c r="C446" s="53" t="s">
        <v>71</v>
      </c>
      <c r="D446" s="22">
        <v>206542.0</v>
      </c>
      <c r="E446" s="53" t="s">
        <v>437</v>
      </c>
      <c r="F446" s="54">
        <v>1.1403621E7</v>
      </c>
      <c r="G446" s="53" t="s">
        <v>448</v>
      </c>
      <c r="H446" s="55">
        <v>2101.0</v>
      </c>
      <c r="I446" s="55" t="s">
        <v>81</v>
      </c>
      <c r="J446" s="55" t="s">
        <v>439</v>
      </c>
      <c r="K446" s="53" t="s">
        <v>73</v>
      </c>
      <c r="L446" s="53"/>
      <c r="M446" s="53">
        <v>5.0</v>
      </c>
      <c r="N446" s="53" t="s">
        <v>440</v>
      </c>
      <c r="O446" s="25">
        <v>21.46</v>
      </c>
      <c r="P446" s="25">
        <f>'LISTA DOS ITENS'!$O446*'LISTA DOS ITENS'!$M446</f>
        <v>107.3</v>
      </c>
      <c r="Q446" s="25">
        <v>21.46</v>
      </c>
      <c r="R446" s="25">
        <f>'LISTA DOS ITENS'!$Q446*'LISTA DOS ITENS'!$M446</f>
        <v>107.3</v>
      </c>
      <c r="S446" s="56">
        <f>IF('LISTA DOS ITENS'!$P446&gt;'LISTA DOS ITENS'!$R446,'LISTA DOS ITENS'!$P446,'LISTA DOS ITENS'!$R446)</f>
        <v>107.3</v>
      </c>
      <c r="T446" s="25">
        <v>6.378731684625978</v>
      </c>
      <c r="U446" s="25">
        <f>'LISTA DOS ITENS'!$T446*'LISTA DOS ITENS'!$M446</f>
        <v>31.89365842</v>
      </c>
      <c r="V446" s="56">
        <f t="array" ref="V446">INDEX('RESUMO - LOTES E VMA'!$F$3:$F$181,MATCH('LISTA DOS ITENS'!$D446,'RESUMO - LOTES E VMA'!$A$3:$A$181,0))</f>
        <v>163264.742</v>
      </c>
      <c r="W446" s="57">
        <f>'LISTA DOS ITENS'!$U446/'LISTA DOS ITENS'!$V446</f>
        <v>0.0001953493329</v>
      </c>
      <c r="X446" s="53" t="s">
        <v>53</v>
      </c>
      <c r="Y446" s="53" t="s">
        <v>290</v>
      </c>
      <c r="Z446" s="58" t="str">
        <f>'LISTA DOS ITENS'!$F446&amp;"-"&amp;'LISTA DOS ITENS'!$H446&amp;"-"&amp;'LISTA DOS ITENS'!$J446&amp;"-"&amp;'LISTA DOS ITENS'!$K446&amp;"-"&amp;'LISTA DOS ITENS'!$I446</f>
        <v>11403621-2101-0051-CONS/NAC-ED-1000-01.01</v>
      </c>
      <c r="AA446" s="59" t="str">
        <f t="array" ref="AA446">INDEX('RESUMO - LOTES E VMA'!$M$3:$M$181,MATCH('LISTA DOS ITENS'!$D446,'RESUMO - LOTES E VMA'!$A$3:$A$181,0))</f>
        <v>Para Leilão</v>
      </c>
      <c r="AB446" s="60">
        <f t="array" ref="AB446">INDEX('RESUMO - LOTES E VMA'!$J$3:$J$181,MATCH('LISTA DOS ITENS'!$D446,'RESUMO - LOTES E VMA'!$A$3:$A$181,0))</f>
        <v>0.29678566</v>
      </c>
      <c r="AC446" s="29" t="str">
        <f t="array" ref="AC446">INDEX('RESUMO - LOTES E VMA'!$L$3:$L$181,MATCH('LISTA DOS ITENS'!$D446,'RESUMO - LOTES E VMA'!$A$3:$A$181,0))</f>
        <v>1% do Valor de Comparação do VMA</v>
      </c>
      <c r="AD446" s="53" t="str">
        <f>VLOOKUP(Tabela1[[#This Row],[Índice]],[1]Planilha1!$A:$A,1,0)</f>
        <v>#ERROR!</v>
      </c>
    </row>
    <row r="447" ht="15.75" customHeight="1">
      <c r="A447" s="52">
        <v>247306.0</v>
      </c>
      <c r="B447" s="53" t="s">
        <v>70</v>
      </c>
      <c r="C447" s="53" t="s">
        <v>71</v>
      </c>
      <c r="D447" s="22">
        <v>206542.0</v>
      </c>
      <c r="E447" s="53" t="s">
        <v>437</v>
      </c>
      <c r="F447" s="54">
        <v>1.1809318E7</v>
      </c>
      <c r="G447" s="53" t="s">
        <v>464</v>
      </c>
      <c r="H447" s="55">
        <v>2101.0</v>
      </c>
      <c r="I447" s="55"/>
      <c r="J447" s="55" t="s">
        <v>439</v>
      </c>
      <c r="K447" s="53" t="s">
        <v>73</v>
      </c>
      <c r="L447" s="53"/>
      <c r="M447" s="53">
        <v>60.0</v>
      </c>
      <c r="N447" s="53" t="s">
        <v>440</v>
      </c>
      <c r="O447" s="25">
        <v>50.0</v>
      </c>
      <c r="P447" s="25">
        <f>'LISTA DOS ITENS'!$O447*'LISTA DOS ITENS'!$M447</f>
        <v>3000</v>
      </c>
      <c r="Q447" s="25">
        <v>50.0</v>
      </c>
      <c r="R447" s="25">
        <f>'LISTA DOS ITENS'!$Q447*'LISTA DOS ITENS'!$M447</f>
        <v>3000</v>
      </c>
      <c r="S447" s="56">
        <f>IF('LISTA DOS ITENS'!$P447&gt;'LISTA DOS ITENS'!$R447,'LISTA DOS ITENS'!$P447,'LISTA DOS ITENS'!$R447)</f>
        <v>3000</v>
      </c>
      <c r="T447" s="25">
        <v>14.861909796425858</v>
      </c>
      <c r="U447" s="25">
        <f>'LISTA DOS ITENS'!$T447*'LISTA DOS ITENS'!$M447</f>
        <v>891.7145878</v>
      </c>
      <c r="V447" s="56">
        <f t="array" ref="V447">INDEX('RESUMO - LOTES E VMA'!$F$3:$F$181,MATCH('LISTA DOS ITENS'!$D447,'RESUMO - LOTES E VMA'!$A$3:$A$181,0))</f>
        <v>163264.742</v>
      </c>
      <c r="W447" s="57">
        <f>'LISTA DOS ITENS'!$U447/'LISTA DOS ITENS'!$V447</f>
        <v>0.005461770723</v>
      </c>
      <c r="X447" s="53" t="s">
        <v>53</v>
      </c>
      <c r="Y447" s="53" t="s">
        <v>290</v>
      </c>
      <c r="Z447" s="58" t="str">
        <f>'LISTA DOS ITENS'!$F447&amp;"-"&amp;'LISTA DOS ITENS'!$H447&amp;"-"&amp;'LISTA DOS ITENS'!$J447&amp;"-"&amp;'LISTA DOS ITENS'!$K447&amp;"-"&amp;'LISTA DOS ITENS'!$I447</f>
        <v>11809318-2101-0051-CONS/NAC-</v>
      </c>
      <c r="AA447" s="59" t="str">
        <f t="array" ref="AA447">INDEX('RESUMO - LOTES E VMA'!$M$3:$M$181,MATCH('LISTA DOS ITENS'!$D447,'RESUMO - LOTES E VMA'!$A$3:$A$181,0))</f>
        <v>Para Leilão</v>
      </c>
      <c r="AB447" s="60">
        <f t="array" ref="AB447">INDEX('RESUMO - LOTES E VMA'!$J$3:$J$181,MATCH('LISTA DOS ITENS'!$D447,'RESUMO - LOTES E VMA'!$A$3:$A$181,0))</f>
        <v>0.29678566</v>
      </c>
      <c r="AC447" s="29" t="str">
        <f t="array" ref="AC447">INDEX('RESUMO - LOTES E VMA'!$L$3:$L$181,MATCH('LISTA DOS ITENS'!$D447,'RESUMO - LOTES E VMA'!$A$3:$A$181,0))</f>
        <v>1% do Valor de Comparação do VMA</v>
      </c>
      <c r="AD447" s="53" t="str">
        <f>VLOOKUP(Tabela1[[#This Row],[Índice]],[1]Planilha1!$A:$A,1,0)</f>
        <v>#ERROR!</v>
      </c>
    </row>
    <row r="448" ht="15.75" customHeight="1">
      <c r="A448" s="52">
        <v>247307.0</v>
      </c>
      <c r="B448" s="53" t="s">
        <v>70</v>
      </c>
      <c r="C448" s="53" t="s">
        <v>71</v>
      </c>
      <c r="D448" s="22">
        <v>206542.0</v>
      </c>
      <c r="E448" s="53" t="s">
        <v>437</v>
      </c>
      <c r="F448" s="54">
        <v>1.1809409E7</v>
      </c>
      <c r="G448" s="53" t="s">
        <v>465</v>
      </c>
      <c r="H448" s="55">
        <v>2101.0</v>
      </c>
      <c r="I448" s="55"/>
      <c r="J448" s="55" t="s">
        <v>439</v>
      </c>
      <c r="K448" s="53" t="s">
        <v>73</v>
      </c>
      <c r="L448" s="53"/>
      <c r="M448" s="53">
        <v>63.0</v>
      </c>
      <c r="N448" s="53" t="s">
        <v>440</v>
      </c>
      <c r="O448" s="25">
        <v>286.01603174603173</v>
      </c>
      <c r="P448" s="25">
        <f>'LISTA DOS ITENS'!$O448*'LISTA DOS ITENS'!$M448</f>
        <v>18019.01</v>
      </c>
      <c r="Q448" s="25">
        <v>286.02</v>
      </c>
      <c r="R448" s="25">
        <f>'LISTA DOS ITENS'!$Q448*'LISTA DOS ITENS'!$M448</f>
        <v>18019.26</v>
      </c>
      <c r="S448" s="56">
        <f>IF('LISTA DOS ITENS'!$P448&gt;'LISTA DOS ITENS'!$R448,'LISTA DOS ITENS'!$P448,'LISTA DOS ITENS'!$R448)</f>
        <v>18019.26</v>
      </c>
      <c r="T448" s="25">
        <v>85.01606879947447</v>
      </c>
      <c r="U448" s="25">
        <f>'LISTA DOS ITENS'!$T448*'LISTA DOS ITENS'!$M448</f>
        <v>5356.012334</v>
      </c>
      <c r="V448" s="56">
        <f t="array" ref="V448">INDEX('RESUMO - LOTES E VMA'!$F$3:$F$181,MATCH('LISTA DOS ITENS'!$D448,'RESUMO - LOTES E VMA'!$A$3:$A$181,0))</f>
        <v>163264.742</v>
      </c>
      <c r="W448" s="57">
        <f>'LISTA DOS ITENS'!$U448/'LISTA DOS ITENS'!$V448</f>
        <v>0.03280568891</v>
      </c>
      <c r="X448" s="53" t="s">
        <v>53</v>
      </c>
      <c r="Y448" s="53" t="s">
        <v>290</v>
      </c>
      <c r="Z448" s="58" t="str">
        <f>'LISTA DOS ITENS'!$F448&amp;"-"&amp;'LISTA DOS ITENS'!$H448&amp;"-"&amp;'LISTA DOS ITENS'!$J448&amp;"-"&amp;'LISTA DOS ITENS'!$K448&amp;"-"&amp;'LISTA DOS ITENS'!$I448</f>
        <v>11809409-2101-0051-CONS/NAC-</v>
      </c>
      <c r="AA448" s="59" t="str">
        <f t="array" ref="AA448">INDEX('RESUMO - LOTES E VMA'!$M$3:$M$181,MATCH('LISTA DOS ITENS'!$D448,'RESUMO - LOTES E VMA'!$A$3:$A$181,0))</f>
        <v>Para Leilão</v>
      </c>
      <c r="AB448" s="60">
        <f t="array" ref="AB448">INDEX('RESUMO - LOTES E VMA'!$J$3:$J$181,MATCH('LISTA DOS ITENS'!$D448,'RESUMO - LOTES E VMA'!$A$3:$A$181,0))</f>
        <v>0.29678566</v>
      </c>
      <c r="AC448" s="29" t="str">
        <f t="array" ref="AC448">INDEX('RESUMO - LOTES E VMA'!$L$3:$L$181,MATCH('LISTA DOS ITENS'!$D448,'RESUMO - LOTES E VMA'!$A$3:$A$181,0))</f>
        <v>1% do Valor de Comparação do VMA</v>
      </c>
      <c r="AD448" s="53" t="str">
        <f>VLOOKUP(Tabela1[[#This Row],[Índice]],[1]Planilha1!$A:$A,1,0)</f>
        <v>#ERROR!</v>
      </c>
    </row>
    <row r="449" ht="15.75" customHeight="1">
      <c r="A449" s="52">
        <v>247308.0</v>
      </c>
      <c r="B449" s="53" t="s">
        <v>70</v>
      </c>
      <c r="C449" s="53" t="s">
        <v>71</v>
      </c>
      <c r="D449" s="22">
        <v>206542.0</v>
      </c>
      <c r="E449" s="53" t="s">
        <v>437</v>
      </c>
      <c r="F449" s="54">
        <v>1.0333926E7</v>
      </c>
      <c r="G449" s="53" t="s">
        <v>441</v>
      </c>
      <c r="H449" s="55">
        <v>2170.0</v>
      </c>
      <c r="I449" s="55"/>
      <c r="J449" s="55" t="s">
        <v>439</v>
      </c>
      <c r="K449" s="53" t="s">
        <v>73</v>
      </c>
      <c r="L449" s="53"/>
      <c r="M449" s="53">
        <v>127.75</v>
      </c>
      <c r="N449" s="53" t="s">
        <v>440</v>
      </c>
      <c r="O449" s="25">
        <v>14.88587084148728</v>
      </c>
      <c r="P449" s="25">
        <f>'LISTA DOS ITENS'!$O449*'LISTA DOS ITENS'!$M449</f>
        <v>1901.67</v>
      </c>
      <c r="Q449" s="25">
        <v>22.96</v>
      </c>
      <c r="R449" s="25">
        <f>'LISTA DOS ITENS'!$Q449*'LISTA DOS ITENS'!$M449</f>
        <v>2933.14</v>
      </c>
      <c r="S449" s="56">
        <f>IF('LISTA DOS ITENS'!$P449&gt;'LISTA DOS ITENS'!$R449,'LISTA DOS ITENS'!$P449,'LISTA DOS ITENS'!$R449)</f>
        <v>2933.14</v>
      </c>
      <c r="T449" s="25">
        <v>6.8245889785187535</v>
      </c>
      <c r="U449" s="25">
        <f>'LISTA DOS ITENS'!$T449*'LISTA DOS ITENS'!$M449</f>
        <v>871.841242</v>
      </c>
      <c r="V449" s="56">
        <f t="array" ref="V449">INDEX('RESUMO - LOTES E VMA'!$F$3:$F$181,MATCH('LISTA DOS ITENS'!$D449,'RESUMO - LOTES E VMA'!$A$3:$A$181,0))</f>
        <v>163264.742</v>
      </c>
      <c r="W449" s="57">
        <f>'LISTA DOS ITENS'!$U449/'LISTA DOS ITENS'!$V449</f>
        <v>0.00534004606</v>
      </c>
      <c r="X449" s="53" t="s">
        <v>53</v>
      </c>
      <c r="Y449" s="53" t="s">
        <v>290</v>
      </c>
      <c r="Z449" s="58" t="str">
        <f>'LISTA DOS ITENS'!$F449&amp;"-"&amp;'LISTA DOS ITENS'!$H449&amp;"-"&amp;'LISTA DOS ITENS'!$J449&amp;"-"&amp;'LISTA DOS ITENS'!$K449&amp;"-"&amp;'LISTA DOS ITENS'!$I449</f>
        <v>10333926-2170-0051-CONS/NAC-</v>
      </c>
      <c r="AA449" s="59" t="str">
        <f t="array" ref="AA449">INDEX('RESUMO - LOTES E VMA'!$M$3:$M$181,MATCH('LISTA DOS ITENS'!$D449,'RESUMO - LOTES E VMA'!$A$3:$A$181,0))</f>
        <v>Para Leilão</v>
      </c>
      <c r="AB449" s="60">
        <f t="array" ref="AB449">INDEX('RESUMO - LOTES E VMA'!$J$3:$J$181,MATCH('LISTA DOS ITENS'!$D449,'RESUMO - LOTES E VMA'!$A$3:$A$181,0))</f>
        <v>0.29678566</v>
      </c>
      <c r="AC449" s="29" t="str">
        <f t="array" ref="AC449">INDEX('RESUMO - LOTES E VMA'!$L$3:$L$181,MATCH('LISTA DOS ITENS'!$D449,'RESUMO - LOTES E VMA'!$A$3:$A$181,0))</f>
        <v>1% do Valor de Comparação do VMA</v>
      </c>
      <c r="AD449" s="53" t="str">
        <f>VLOOKUP(Tabela1[[#This Row],[Índice]],[1]Planilha1!$A:$A,1,0)</f>
        <v>#ERROR!</v>
      </c>
    </row>
    <row r="450" ht="15.75" customHeight="1">
      <c r="A450" s="52">
        <v>247309.0</v>
      </c>
      <c r="B450" s="53" t="s">
        <v>70</v>
      </c>
      <c r="C450" s="53" t="s">
        <v>71</v>
      </c>
      <c r="D450" s="22">
        <v>206542.0</v>
      </c>
      <c r="E450" s="53" t="s">
        <v>437</v>
      </c>
      <c r="F450" s="54">
        <v>1.0333926E7</v>
      </c>
      <c r="G450" s="53" t="s">
        <v>441</v>
      </c>
      <c r="H450" s="55">
        <v>2170.0</v>
      </c>
      <c r="I450" s="55"/>
      <c r="J450" s="55" t="s">
        <v>439</v>
      </c>
      <c r="K450" s="53" t="s">
        <v>80</v>
      </c>
      <c r="L450" s="53"/>
      <c r="M450" s="53">
        <v>5.1</v>
      </c>
      <c r="N450" s="53" t="s">
        <v>440</v>
      </c>
      <c r="O450" s="25">
        <v>10.256875</v>
      </c>
      <c r="P450" s="25">
        <f>'LISTA DOS ITENS'!$O450*'LISTA DOS ITENS'!$M450</f>
        <v>52.3100625</v>
      </c>
      <c r="Q450" s="25">
        <v>22.96</v>
      </c>
      <c r="R450" s="25">
        <f>'LISTA DOS ITENS'!$Q450*'LISTA DOS ITENS'!$M450</f>
        <v>117.096</v>
      </c>
      <c r="S450" s="56">
        <f>IF('LISTA DOS ITENS'!$P450&gt;'LISTA DOS ITENS'!$R450,'LISTA DOS ITENS'!$P450,'LISTA DOS ITENS'!$R450)</f>
        <v>117.096</v>
      </c>
      <c r="T450" s="25">
        <v>6.8245889785187535</v>
      </c>
      <c r="U450" s="25">
        <f>'LISTA DOS ITENS'!$T450*'LISTA DOS ITENS'!$M450</f>
        <v>34.80540379</v>
      </c>
      <c r="V450" s="56">
        <f t="array" ref="V450">INDEX('RESUMO - LOTES E VMA'!$F$3:$F$181,MATCH('LISTA DOS ITENS'!$D450,'RESUMO - LOTES E VMA'!$A$3:$A$181,0))</f>
        <v>163264.742</v>
      </c>
      <c r="W450" s="57">
        <f>'LISTA DOS ITENS'!$U450/'LISTA DOS ITENS'!$V450</f>
        <v>0.0002131838349</v>
      </c>
      <c r="X450" s="53" t="s">
        <v>53</v>
      </c>
      <c r="Y450" s="53" t="s">
        <v>290</v>
      </c>
      <c r="Z450" s="58" t="str">
        <f>'LISTA DOS ITENS'!$F450&amp;"-"&amp;'LISTA DOS ITENS'!$H450&amp;"-"&amp;'LISTA DOS ITENS'!$J450&amp;"-"&amp;'LISTA DOS ITENS'!$K450&amp;"-"&amp;'LISTA DOS ITENS'!$I450</f>
        <v>10333926-2170-0051-IMOB/NAC-</v>
      </c>
      <c r="AA450" s="59" t="str">
        <f t="array" ref="AA450">INDEX('RESUMO - LOTES E VMA'!$M$3:$M$181,MATCH('LISTA DOS ITENS'!$D450,'RESUMO - LOTES E VMA'!$A$3:$A$181,0))</f>
        <v>Para Leilão</v>
      </c>
      <c r="AB450" s="60">
        <f t="array" ref="AB450">INDEX('RESUMO - LOTES E VMA'!$J$3:$J$181,MATCH('LISTA DOS ITENS'!$D450,'RESUMO - LOTES E VMA'!$A$3:$A$181,0))</f>
        <v>0.29678566</v>
      </c>
      <c r="AC450" s="29" t="str">
        <f t="array" ref="AC450">INDEX('RESUMO - LOTES E VMA'!$L$3:$L$181,MATCH('LISTA DOS ITENS'!$D450,'RESUMO - LOTES E VMA'!$A$3:$A$181,0))</f>
        <v>1% do Valor de Comparação do VMA</v>
      </c>
      <c r="AD450" s="53" t="str">
        <f>VLOOKUP(Tabela1[[#This Row],[Índice]],[1]Planilha1!$A:$A,1,0)</f>
        <v>#ERROR!</v>
      </c>
    </row>
    <row r="451" ht="15.75" customHeight="1">
      <c r="A451" s="52">
        <v>247310.0</v>
      </c>
      <c r="B451" s="53" t="s">
        <v>70</v>
      </c>
      <c r="C451" s="53" t="s">
        <v>71</v>
      </c>
      <c r="D451" s="22">
        <v>206542.0</v>
      </c>
      <c r="E451" s="53" t="s">
        <v>437</v>
      </c>
      <c r="F451" s="54">
        <v>1.0864607E7</v>
      </c>
      <c r="G451" s="53" t="s">
        <v>466</v>
      </c>
      <c r="H451" s="55">
        <v>2170.0</v>
      </c>
      <c r="I451" s="55"/>
      <c r="J451" s="55" t="s">
        <v>439</v>
      </c>
      <c r="K451" s="53" t="s">
        <v>80</v>
      </c>
      <c r="L451" s="53"/>
      <c r="M451" s="53">
        <v>30.0</v>
      </c>
      <c r="N451" s="53" t="s">
        <v>440</v>
      </c>
      <c r="O451" s="25">
        <v>2.7479999999999998</v>
      </c>
      <c r="P451" s="25">
        <f>'LISTA DOS ITENS'!$O451*'LISTA DOS ITENS'!$M451</f>
        <v>82.44</v>
      </c>
      <c r="Q451" s="25">
        <v>3.69</v>
      </c>
      <c r="R451" s="25">
        <f>'LISTA DOS ITENS'!$Q451*'LISTA DOS ITENS'!$M451</f>
        <v>110.7</v>
      </c>
      <c r="S451" s="56">
        <f>IF('LISTA DOS ITENS'!$P451&gt;'LISTA DOS ITENS'!$R451,'LISTA DOS ITENS'!$P451,'LISTA DOS ITENS'!$R451)</f>
        <v>110.7</v>
      </c>
      <c r="T451" s="25">
        <v>1.0968089429762282</v>
      </c>
      <c r="U451" s="25">
        <f>'LISTA DOS ITENS'!$T451*'LISTA DOS ITENS'!$M451</f>
        <v>32.90426829</v>
      </c>
      <c r="V451" s="56">
        <f t="array" ref="V451">INDEX('RESUMO - LOTES E VMA'!$F$3:$F$181,MATCH('LISTA DOS ITENS'!$D451,'RESUMO - LOTES E VMA'!$A$3:$A$181,0))</f>
        <v>163264.742</v>
      </c>
      <c r="W451" s="57">
        <f>'LISTA DOS ITENS'!$U451/'LISTA DOS ITENS'!$V451</f>
        <v>0.0002015393397</v>
      </c>
      <c r="X451" s="53" t="s">
        <v>53</v>
      </c>
      <c r="Y451" s="53" t="s">
        <v>290</v>
      </c>
      <c r="Z451" s="58" t="str">
        <f>'LISTA DOS ITENS'!$F451&amp;"-"&amp;'LISTA DOS ITENS'!$H451&amp;"-"&amp;'LISTA DOS ITENS'!$J451&amp;"-"&amp;'LISTA DOS ITENS'!$K451&amp;"-"&amp;'LISTA DOS ITENS'!$I451</f>
        <v>10864607-2170-0051-IMOB/NAC-</v>
      </c>
      <c r="AA451" s="59" t="str">
        <f t="array" ref="AA451">INDEX('RESUMO - LOTES E VMA'!$M$3:$M$181,MATCH('LISTA DOS ITENS'!$D451,'RESUMO - LOTES E VMA'!$A$3:$A$181,0))</f>
        <v>Para Leilão</v>
      </c>
      <c r="AB451" s="60">
        <f t="array" ref="AB451">INDEX('RESUMO - LOTES E VMA'!$J$3:$J$181,MATCH('LISTA DOS ITENS'!$D451,'RESUMO - LOTES E VMA'!$A$3:$A$181,0))</f>
        <v>0.29678566</v>
      </c>
      <c r="AC451" s="29" t="str">
        <f t="array" ref="AC451">INDEX('RESUMO - LOTES E VMA'!$L$3:$L$181,MATCH('LISTA DOS ITENS'!$D451,'RESUMO - LOTES E VMA'!$A$3:$A$181,0))</f>
        <v>1% do Valor de Comparação do VMA</v>
      </c>
      <c r="AD451" s="53" t="str">
        <f>VLOOKUP(Tabela1[[#This Row],[Índice]],[1]Planilha1!$A:$A,1,0)</f>
        <v>#ERROR!</v>
      </c>
    </row>
    <row r="452" ht="15.75" customHeight="1">
      <c r="A452" s="52">
        <v>247311.0</v>
      </c>
      <c r="B452" s="53" t="s">
        <v>70</v>
      </c>
      <c r="C452" s="53" t="s">
        <v>71</v>
      </c>
      <c r="D452" s="22">
        <v>206542.0</v>
      </c>
      <c r="E452" s="53" t="s">
        <v>437</v>
      </c>
      <c r="F452" s="54">
        <v>1.110896E7</v>
      </c>
      <c r="G452" s="53" t="s">
        <v>464</v>
      </c>
      <c r="H452" s="55">
        <v>2170.0</v>
      </c>
      <c r="I452" s="55"/>
      <c r="J452" s="55" t="s">
        <v>439</v>
      </c>
      <c r="K452" s="53" t="s">
        <v>80</v>
      </c>
      <c r="L452" s="53"/>
      <c r="M452" s="53">
        <v>50.0</v>
      </c>
      <c r="N452" s="53" t="s">
        <v>440</v>
      </c>
      <c r="O452" s="25">
        <v>15.191400000000002</v>
      </c>
      <c r="P452" s="25">
        <f>'LISTA DOS ITENS'!$O452*'LISTA DOS ITENS'!$M452</f>
        <v>759.57</v>
      </c>
      <c r="Q452" s="25">
        <v>7.07</v>
      </c>
      <c r="R452" s="25">
        <f>'LISTA DOS ITENS'!$Q452*'LISTA DOS ITENS'!$M452</f>
        <v>353.5</v>
      </c>
      <c r="S452" s="56">
        <f>IF('LISTA DOS ITENS'!$P452&gt;'LISTA DOS ITENS'!$R452,'LISTA DOS ITENS'!$P452,'LISTA DOS ITENS'!$R452)</f>
        <v>759.57</v>
      </c>
      <c r="T452" s="25">
        <v>2.101474045214616</v>
      </c>
      <c r="U452" s="25">
        <f>'LISTA DOS ITENS'!$T452*'LISTA DOS ITENS'!$M452</f>
        <v>105.0737023</v>
      </c>
      <c r="V452" s="56">
        <f t="array" ref="V452">INDEX('RESUMO - LOTES E VMA'!$F$3:$F$181,MATCH('LISTA DOS ITENS'!$D452,'RESUMO - LOTES E VMA'!$A$3:$A$181,0))</f>
        <v>163264.742</v>
      </c>
      <c r="W452" s="57">
        <f>'LISTA DOS ITENS'!$U452/'LISTA DOS ITENS'!$V452</f>
        <v>0.0006435786502</v>
      </c>
      <c r="X452" s="53" t="s">
        <v>53</v>
      </c>
      <c r="Y452" s="53" t="s">
        <v>290</v>
      </c>
      <c r="Z452" s="58" t="str">
        <f>'LISTA DOS ITENS'!$F452&amp;"-"&amp;'LISTA DOS ITENS'!$H452&amp;"-"&amp;'LISTA DOS ITENS'!$J452&amp;"-"&amp;'LISTA DOS ITENS'!$K452&amp;"-"&amp;'LISTA DOS ITENS'!$I452</f>
        <v>11108960-2170-0051-IMOB/NAC-</v>
      </c>
      <c r="AA452" s="59" t="str">
        <f t="array" ref="AA452">INDEX('RESUMO - LOTES E VMA'!$M$3:$M$181,MATCH('LISTA DOS ITENS'!$D452,'RESUMO - LOTES E VMA'!$A$3:$A$181,0))</f>
        <v>Para Leilão</v>
      </c>
      <c r="AB452" s="60">
        <f t="array" ref="AB452">INDEX('RESUMO - LOTES E VMA'!$J$3:$J$181,MATCH('LISTA DOS ITENS'!$D452,'RESUMO - LOTES E VMA'!$A$3:$A$181,0))</f>
        <v>0.29678566</v>
      </c>
      <c r="AC452" s="29" t="str">
        <f t="array" ref="AC452">INDEX('RESUMO - LOTES E VMA'!$L$3:$L$181,MATCH('LISTA DOS ITENS'!$D452,'RESUMO - LOTES E VMA'!$A$3:$A$181,0))</f>
        <v>1% do Valor de Comparação do VMA</v>
      </c>
      <c r="AD452" s="53" t="str">
        <f>VLOOKUP(Tabela1[[#This Row],[Índice]],[1]Planilha1!$A:$A,1,0)</f>
        <v>#ERROR!</v>
      </c>
    </row>
    <row r="453" ht="15.75" customHeight="1">
      <c r="A453" s="52">
        <v>247312.0</v>
      </c>
      <c r="B453" s="53" t="s">
        <v>70</v>
      </c>
      <c r="C453" s="53" t="s">
        <v>71</v>
      </c>
      <c r="D453" s="22">
        <v>206542.0</v>
      </c>
      <c r="E453" s="53" t="s">
        <v>437</v>
      </c>
      <c r="F453" s="54">
        <v>1.1286583E7</v>
      </c>
      <c r="G453" s="53" t="s">
        <v>467</v>
      </c>
      <c r="H453" s="55">
        <v>2170.0</v>
      </c>
      <c r="I453" s="55"/>
      <c r="J453" s="55" t="s">
        <v>439</v>
      </c>
      <c r="K453" s="53" t="s">
        <v>73</v>
      </c>
      <c r="L453" s="53"/>
      <c r="M453" s="53">
        <v>97.19000000000005</v>
      </c>
      <c r="N453" s="53" t="s">
        <v>440</v>
      </c>
      <c r="O453" s="25">
        <v>10.387365377665342</v>
      </c>
      <c r="P453" s="25">
        <f>'LISTA DOS ITENS'!$O453*'LISTA DOS ITENS'!$M453</f>
        <v>1009.548041</v>
      </c>
      <c r="Q453" s="25">
        <v>12.97</v>
      </c>
      <c r="R453" s="25">
        <f>'LISTA DOS ITENS'!$Q453*'LISTA DOS ITENS'!$M453</f>
        <v>1260.5543</v>
      </c>
      <c r="S453" s="56">
        <f>IF('LISTA DOS ITENS'!$P453&gt;'LISTA DOS ITENS'!$R453,'LISTA DOS ITENS'!$P453,'LISTA DOS ITENS'!$R453)</f>
        <v>1260.5543</v>
      </c>
      <c r="T453" s="25">
        <v>3.393164989773897</v>
      </c>
      <c r="U453" s="25">
        <f>'LISTA DOS ITENS'!$T453*'LISTA DOS ITENS'!$M453</f>
        <v>329.7817054</v>
      </c>
      <c r="V453" s="56">
        <f t="array" ref="V453">INDEX('RESUMO - LOTES E VMA'!$F$3:$F$181,MATCH('LISTA DOS ITENS'!$D453,'RESUMO - LOTES E VMA'!$A$3:$A$181,0))</f>
        <v>163264.742</v>
      </c>
      <c r="W453" s="57">
        <f>'LISTA DOS ITENS'!$U453/'LISTA DOS ITENS'!$V453</f>
        <v>0.002019919925</v>
      </c>
      <c r="X453" s="53" t="s">
        <v>53</v>
      </c>
      <c r="Y453" s="53" t="s">
        <v>290</v>
      </c>
      <c r="Z453" s="58" t="str">
        <f>'LISTA DOS ITENS'!$F453&amp;"-"&amp;'LISTA DOS ITENS'!$H453&amp;"-"&amp;'LISTA DOS ITENS'!$J453&amp;"-"&amp;'LISTA DOS ITENS'!$K453&amp;"-"&amp;'LISTA DOS ITENS'!$I453</f>
        <v>11286583-2170-0051-CONS/NAC-</v>
      </c>
      <c r="AA453" s="59" t="str">
        <f t="array" ref="AA453">INDEX('RESUMO - LOTES E VMA'!$M$3:$M$181,MATCH('LISTA DOS ITENS'!$D453,'RESUMO - LOTES E VMA'!$A$3:$A$181,0))</f>
        <v>Para Leilão</v>
      </c>
      <c r="AB453" s="60">
        <f t="array" ref="AB453">INDEX('RESUMO - LOTES E VMA'!$J$3:$J$181,MATCH('LISTA DOS ITENS'!$D453,'RESUMO - LOTES E VMA'!$A$3:$A$181,0))</f>
        <v>0.29678566</v>
      </c>
      <c r="AC453" s="29" t="str">
        <f t="array" ref="AC453">INDEX('RESUMO - LOTES E VMA'!$L$3:$L$181,MATCH('LISTA DOS ITENS'!$D453,'RESUMO - LOTES E VMA'!$A$3:$A$181,0))</f>
        <v>1% do Valor de Comparação do VMA</v>
      </c>
      <c r="AD453" s="53" t="str">
        <f>VLOOKUP(Tabela1[[#This Row],[Índice]],[1]Planilha1!$A:$A,1,0)</f>
        <v>#ERROR!</v>
      </c>
    </row>
    <row r="454" ht="15.75" customHeight="1">
      <c r="A454" s="52">
        <v>247313.0</v>
      </c>
      <c r="B454" s="53" t="s">
        <v>70</v>
      </c>
      <c r="C454" s="53" t="s">
        <v>71</v>
      </c>
      <c r="D454" s="22">
        <v>206542.0</v>
      </c>
      <c r="E454" s="53" t="s">
        <v>437</v>
      </c>
      <c r="F454" s="54">
        <v>1.1286583E7</v>
      </c>
      <c r="G454" s="53" t="s">
        <v>467</v>
      </c>
      <c r="H454" s="55">
        <v>2170.0</v>
      </c>
      <c r="I454" s="55"/>
      <c r="J454" s="55" t="s">
        <v>439</v>
      </c>
      <c r="K454" s="53" t="s">
        <v>80</v>
      </c>
      <c r="L454" s="53"/>
      <c r="M454" s="53">
        <v>120.0</v>
      </c>
      <c r="N454" s="53" t="s">
        <v>440</v>
      </c>
      <c r="O454" s="25">
        <v>6.87425</v>
      </c>
      <c r="P454" s="25">
        <f>'LISTA DOS ITENS'!$O454*'LISTA DOS ITENS'!$M454</f>
        <v>824.91</v>
      </c>
      <c r="Q454" s="25">
        <v>12.97</v>
      </c>
      <c r="R454" s="25">
        <f>'LISTA DOS ITENS'!$Q454*'LISTA DOS ITENS'!$M454</f>
        <v>1556.4</v>
      </c>
      <c r="S454" s="56">
        <f>IF('LISTA DOS ITENS'!$P454&gt;'LISTA DOS ITENS'!$R454,'LISTA DOS ITENS'!$P454,'LISTA DOS ITENS'!$R454)</f>
        <v>1556.4</v>
      </c>
      <c r="T454" s="25">
        <v>3.393164989773897</v>
      </c>
      <c r="U454" s="25">
        <f>'LISTA DOS ITENS'!$T454*'LISTA DOS ITENS'!$M454</f>
        <v>407.1797988</v>
      </c>
      <c r="V454" s="56">
        <f t="array" ref="V454">INDEX('RESUMO - LOTES E VMA'!$F$3:$F$181,MATCH('LISTA DOS ITENS'!$D454,'RESUMO - LOTES E VMA'!$A$3:$A$181,0))</f>
        <v>163264.742</v>
      </c>
      <c r="W454" s="57">
        <f>'LISTA DOS ITENS'!$U454/'LISTA DOS ITENS'!$V454</f>
        <v>0.002493984885</v>
      </c>
      <c r="X454" s="53" t="s">
        <v>53</v>
      </c>
      <c r="Y454" s="53" t="s">
        <v>290</v>
      </c>
      <c r="Z454" s="58" t="str">
        <f>'LISTA DOS ITENS'!$F454&amp;"-"&amp;'LISTA DOS ITENS'!$H454&amp;"-"&amp;'LISTA DOS ITENS'!$J454&amp;"-"&amp;'LISTA DOS ITENS'!$K454&amp;"-"&amp;'LISTA DOS ITENS'!$I454</f>
        <v>11286583-2170-0051-IMOB/NAC-</v>
      </c>
      <c r="AA454" s="59" t="str">
        <f t="array" ref="AA454">INDEX('RESUMO - LOTES E VMA'!$M$3:$M$181,MATCH('LISTA DOS ITENS'!$D454,'RESUMO - LOTES E VMA'!$A$3:$A$181,0))</f>
        <v>Para Leilão</v>
      </c>
      <c r="AB454" s="60">
        <f t="array" ref="AB454">INDEX('RESUMO - LOTES E VMA'!$J$3:$J$181,MATCH('LISTA DOS ITENS'!$D454,'RESUMO - LOTES E VMA'!$A$3:$A$181,0))</f>
        <v>0.29678566</v>
      </c>
      <c r="AC454" s="29" t="str">
        <f t="array" ref="AC454">INDEX('RESUMO - LOTES E VMA'!$L$3:$L$181,MATCH('LISTA DOS ITENS'!$D454,'RESUMO - LOTES E VMA'!$A$3:$A$181,0))</f>
        <v>1% do Valor de Comparação do VMA</v>
      </c>
      <c r="AD454" s="53" t="str">
        <f>VLOOKUP(Tabela1[[#This Row],[Índice]],[1]Planilha1!$A:$A,1,0)</f>
        <v>#ERROR!</v>
      </c>
    </row>
    <row r="455" ht="15.75" customHeight="1">
      <c r="A455" s="52">
        <v>247314.0</v>
      </c>
      <c r="B455" s="53" t="s">
        <v>70</v>
      </c>
      <c r="C455" s="53" t="s">
        <v>71</v>
      </c>
      <c r="D455" s="22">
        <v>206542.0</v>
      </c>
      <c r="E455" s="53" t="s">
        <v>437</v>
      </c>
      <c r="F455" s="54">
        <v>1.0052184E7</v>
      </c>
      <c r="G455" s="53" t="s">
        <v>468</v>
      </c>
      <c r="H455" s="55">
        <v>2201.0</v>
      </c>
      <c r="I455" s="55"/>
      <c r="J455" s="55" t="s">
        <v>439</v>
      </c>
      <c r="K455" s="53" t="s">
        <v>293</v>
      </c>
      <c r="L455" s="53"/>
      <c r="M455" s="53">
        <v>54.948</v>
      </c>
      <c r="N455" s="53" t="s">
        <v>440</v>
      </c>
      <c r="O455" s="25">
        <v>1.0000363980490645</v>
      </c>
      <c r="P455" s="25">
        <f>'LISTA DOS ITENS'!$O455*'LISTA DOS ITENS'!$M455</f>
        <v>54.95</v>
      </c>
      <c r="Q455" s="25">
        <v>82.03</v>
      </c>
      <c r="R455" s="25">
        <f>'LISTA DOS ITENS'!$Q455*'LISTA DOS ITENS'!$M455</f>
        <v>4507.38444</v>
      </c>
      <c r="S455" s="56">
        <f>IF('LISTA DOS ITENS'!$P455&gt;'LISTA DOS ITENS'!$R455,'LISTA DOS ITENS'!$P455,'LISTA DOS ITENS'!$R455)</f>
        <v>4507.38444</v>
      </c>
      <c r="T455" s="25">
        <v>24.38244921201626</v>
      </c>
      <c r="U455" s="25">
        <f>'LISTA DOS ITENS'!$T455*'LISTA DOS ITENS'!$M455</f>
        <v>1339.766819</v>
      </c>
      <c r="V455" s="56">
        <f t="array" ref="V455">INDEX('RESUMO - LOTES E VMA'!$F$3:$F$181,MATCH('LISTA DOS ITENS'!$D455,'RESUMO - LOTES E VMA'!$A$3:$A$181,0))</f>
        <v>163264.742</v>
      </c>
      <c r="W455" s="57">
        <f>'LISTA DOS ITENS'!$U455/'LISTA DOS ITENS'!$V455</f>
        <v>0.008206100124</v>
      </c>
      <c r="X455" s="53" t="s">
        <v>53</v>
      </c>
      <c r="Y455" s="53" t="s">
        <v>290</v>
      </c>
      <c r="Z455" s="58" t="str">
        <f>'LISTA DOS ITENS'!$F455&amp;"-"&amp;'LISTA DOS ITENS'!$H455&amp;"-"&amp;'LISTA DOS ITENS'!$J455&amp;"-"&amp;'LISTA DOS ITENS'!$K455&amp;"-"&amp;'LISTA DOS ITENS'!$I455</f>
        <v>10052184-2201-0051-SOBRE_EMP-</v>
      </c>
      <c r="AA455" s="59" t="str">
        <f t="array" ref="AA455">INDEX('RESUMO - LOTES E VMA'!$M$3:$M$181,MATCH('LISTA DOS ITENS'!$D455,'RESUMO - LOTES E VMA'!$A$3:$A$181,0))</f>
        <v>Para Leilão</v>
      </c>
      <c r="AB455" s="60">
        <f t="array" ref="AB455">INDEX('RESUMO - LOTES E VMA'!$J$3:$J$181,MATCH('LISTA DOS ITENS'!$D455,'RESUMO - LOTES E VMA'!$A$3:$A$181,0))</f>
        <v>0.29678566</v>
      </c>
      <c r="AC455" s="29" t="str">
        <f t="array" ref="AC455">INDEX('RESUMO - LOTES E VMA'!$L$3:$L$181,MATCH('LISTA DOS ITENS'!$D455,'RESUMO - LOTES E VMA'!$A$3:$A$181,0))</f>
        <v>1% do Valor de Comparação do VMA</v>
      </c>
      <c r="AD455" s="53" t="str">
        <f>VLOOKUP(Tabela1[[#This Row],[Índice]],[1]Planilha1!$A:$A,1,0)</f>
        <v>#ERROR!</v>
      </c>
    </row>
    <row r="456" ht="15.75" customHeight="1">
      <c r="A456" s="52">
        <v>247315.0</v>
      </c>
      <c r="B456" s="53" t="s">
        <v>70</v>
      </c>
      <c r="C456" s="53" t="s">
        <v>71</v>
      </c>
      <c r="D456" s="22">
        <v>206542.0</v>
      </c>
      <c r="E456" s="53" t="s">
        <v>437</v>
      </c>
      <c r="F456" s="54">
        <v>1.0333926E7</v>
      </c>
      <c r="G456" s="53" t="s">
        <v>441</v>
      </c>
      <c r="H456" s="55">
        <v>2201.0</v>
      </c>
      <c r="I456" s="55"/>
      <c r="J456" s="55" t="s">
        <v>439</v>
      </c>
      <c r="K456" s="53" t="s">
        <v>73</v>
      </c>
      <c r="L456" s="53"/>
      <c r="M456" s="53">
        <v>526.0</v>
      </c>
      <c r="N456" s="53" t="s">
        <v>440</v>
      </c>
      <c r="O456" s="25">
        <v>14.885950570342207</v>
      </c>
      <c r="P456" s="25">
        <f>'LISTA DOS ITENS'!$O456*'LISTA DOS ITENS'!$M456</f>
        <v>7830.01</v>
      </c>
      <c r="Q456" s="25">
        <v>22.96</v>
      </c>
      <c r="R456" s="25">
        <f>'LISTA DOS ITENS'!$Q456*'LISTA DOS ITENS'!$M456</f>
        <v>12076.96</v>
      </c>
      <c r="S456" s="56">
        <f>IF('LISTA DOS ITENS'!$P456&gt;'LISTA DOS ITENS'!$R456,'LISTA DOS ITENS'!$P456,'LISTA DOS ITENS'!$R456)</f>
        <v>12076.96</v>
      </c>
      <c r="T456" s="25">
        <v>6.8245889785187535</v>
      </c>
      <c r="U456" s="25">
        <f>'LISTA DOS ITENS'!$T456*'LISTA DOS ITENS'!$M456</f>
        <v>3589.733803</v>
      </c>
      <c r="V456" s="56">
        <f t="array" ref="V456">INDEX('RESUMO - LOTES E VMA'!$F$3:$F$181,MATCH('LISTA DOS ITENS'!$D456,'RESUMO - LOTES E VMA'!$A$3:$A$181,0))</f>
        <v>163264.742</v>
      </c>
      <c r="W456" s="57">
        <f>'LISTA DOS ITENS'!$U456/'LISTA DOS ITENS'!$V456</f>
        <v>0.02198719552</v>
      </c>
      <c r="X456" s="53" t="s">
        <v>53</v>
      </c>
      <c r="Y456" s="53" t="s">
        <v>290</v>
      </c>
      <c r="Z456" s="58" t="str">
        <f>'LISTA DOS ITENS'!$F456&amp;"-"&amp;'LISTA DOS ITENS'!$H456&amp;"-"&amp;'LISTA DOS ITENS'!$J456&amp;"-"&amp;'LISTA DOS ITENS'!$K456&amp;"-"&amp;'LISTA DOS ITENS'!$I456</f>
        <v>10333926-2201-0051-CONS/NAC-</v>
      </c>
      <c r="AA456" s="59" t="str">
        <f t="array" ref="AA456">INDEX('RESUMO - LOTES E VMA'!$M$3:$M$181,MATCH('LISTA DOS ITENS'!$D456,'RESUMO - LOTES E VMA'!$A$3:$A$181,0))</f>
        <v>Para Leilão</v>
      </c>
      <c r="AB456" s="60">
        <f t="array" ref="AB456">INDEX('RESUMO - LOTES E VMA'!$J$3:$J$181,MATCH('LISTA DOS ITENS'!$D456,'RESUMO - LOTES E VMA'!$A$3:$A$181,0))</f>
        <v>0.29678566</v>
      </c>
      <c r="AC456" s="29" t="str">
        <f t="array" ref="AC456">INDEX('RESUMO - LOTES E VMA'!$L$3:$L$181,MATCH('LISTA DOS ITENS'!$D456,'RESUMO - LOTES E VMA'!$A$3:$A$181,0))</f>
        <v>1% do Valor de Comparação do VMA</v>
      </c>
      <c r="AD456" s="53" t="str">
        <f>VLOOKUP(Tabela1[[#This Row],[Índice]],[1]Planilha1!$A:$A,1,0)</f>
        <v>#ERROR!</v>
      </c>
    </row>
    <row r="457" ht="15.75" customHeight="1">
      <c r="A457" s="52">
        <v>247316.0</v>
      </c>
      <c r="B457" s="53" t="s">
        <v>70</v>
      </c>
      <c r="C457" s="53" t="s">
        <v>71</v>
      </c>
      <c r="D457" s="22">
        <v>206542.0</v>
      </c>
      <c r="E457" s="53" t="s">
        <v>437</v>
      </c>
      <c r="F457" s="54">
        <v>1.0495839E7</v>
      </c>
      <c r="G457" s="53" t="s">
        <v>469</v>
      </c>
      <c r="H457" s="55">
        <v>2201.0</v>
      </c>
      <c r="I457" s="55"/>
      <c r="J457" s="55" t="s">
        <v>439</v>
      </c>
      <c r="K457" s="53" t="s">
        <v>73</v>
      </c>
      <c r="L457" s="53"/>
      <c r="M457" s="53">
        <v>24.0</v>
      </c>
      <c r="N457" s="53" t="s">
        <v>440</v>
      </c>
      <c r="O457" s="25">
        <v>10.05125</v>
      </c>
      <c r="P457" s="25">
        <f>'LISTA DOS ITENS'!$O457*'LISTA DOS ITENS'!$M457</f>
        <v>241.23</v>
      </c>
      <c r="Q457" s="25">
        <v>10.05</v>
      </c>
      <c r="R457" s="25">
        <f>'LISTA DOS ITENS'!$Q457*'LISTA DOS ITENS'!$M457</f>
        <v>241.2</v>
      </c>
      <c r="S457" s="56">
        <f>IF('LISTA DOS ITENS'!$P457&gt;'LISTA DOS ITENS'!$R457,'LISTA DOS ITENS'!$P457,'LISTA DOS ITENS'!$R457)</f>
        <v>241.23</v>
      </c>
      <c r="T457" s="25">
        <v>2.9872438690815972</v>
      </c>
      <c r="U457" s="25">
        <f>'LISTA DOS ITENS'!$T457*'LISTA DOS ITENS'!$M457</f>
        <v>71.69385286</v>
      </c>
      <c r="V457" s="56">
        <f t="array" ref="V457">INDEX('RESUMO - LOTES E VMA'!$F$3:$F$181,MATCH('LISTA DOS ITENS'!$D457,'RESUMO - LOTES E VMA'!$A$3:$A$181,0))</f>
        <v>163264.742</v>
      </c>
      <c r="W457" s="57">
        <f>'LISTA DOS ITENS'!$U457/'LISTA DOS ITENS'!$V457</f>
        <v>0.0004391263662</v>
      </c>
      <c r="X457" s="53" t="s">
        <v>53</v>
      </c>
      <c r="Y457" s="53" t="s">
        <v>290</v>
      </c>
      <c r="Z457" s="58" t="str">
        <f>'LISTA DOS ITENS'!$F457&amp;"-"&amp;'LISTA DOS ITENS'!$H457&amp;"-"&amp;'LISTA DOS ITENS'!$J457&amp;"-"&amp;'LISTA DOS ITENS'!$K457&amp;"-"&amp;'LISTA DOS ITENS'!$I457</f>
        <v>10495839-2201-0051-CONS/NAC-</v>
      </c>
      <c r="AA457" s="59" t="str">
        <f t="array" ref="AA457">INDEX('RESUMO - LOTES E VMA'!$M$3:$M$181,MATCH('LISTA DOS ITENS'!$D457,'RESUMO - LOTES E VMA'!$A$3:$A$181,0))</f>
        <v>Para Leilão</v>
      </c>
      <c r="AB457" s="60">
        <f t="array" ref="AB457">INDEX('RESUMO - LOTES E VMA'!$J$3:$J$181,MATCH('LISTA DOS ITENS'!$D457,'RESUMO - LOTES E VMA'!$A$3:$A$181,0))</f>
        <v>0.29678566</v>
      </c>
      <c r="AC457" s="29" t="str">
        <f t="array" ref="AC457">INDEX('RESUMO - LOTES E VMA'!$L$3:$L$181,MATCH('LISTA DOS ITENS'!$D457,'RESUMO - LOTES E VMA'!$A$3:$A$181,0))</f>
        <v>1% do Valor de Comparação do VMA</v>
      </c>
      <c r="AD457" s="53" t="str">
        <f>VLOOKUP(Tabela1[[#This Row],[Índice]],[1]Planilha1!$A:$A,1,0)</f>
        <v>#ERROR!</v>
      </c>
    </row>
    <row r="458" ht="15.75" customHeight="1">
      <c r="A458" s="52">
        <v>247317.0</v>
      </c>
      <c r="B458" s="53" t="s">
        <v>70</v>
      </c>
      <c r="C458" s="53" t="s">
        <v>71</v>
      </c>
      <c r="D458" s="22">
        <v>206542.0</v>
      </c>
      <c r="E458" s="53" t="s">
        <v>437</v>
      </c>
      <c r="F458" s="54">
        <v>1.0683226E7</v>
      </c>
      <c r="G458" s="53" t="s">
        <v>447</v>
      </c>
      <c r="H458" s="55">
        <v>2201.0</v>
      </c>
      <c r="I458" s="55"/>
      <c r="J458" s="55" t="s">
        <v>439</v>
      </c>
      <c r="K458" s="53" t="s">
        <v>73</v>
      </c>
      <c r="L458" s="53"/>
      <c r="M458" s="53">
        <v>234.5</v>
      </c>
      <c r="N458" s="53" t="s">
        <v>440</v>
      </c>
      <c r="O458" s="25">
        <v>7.596204690831557</v>
      </c>
      <c r="P458" s="25">
        <f>'LISTA DOS ITENS'!$O458*'LISTA DOS ITENS'!$M458</f>
        <v>1781.31</v>
      </c>
      <c r="Q458" s="25">
        <v>19.6</v>
      </c>
      <c r="R458" s="25">
        <f>'LISTA DOS ITENS'!$Q458*'LISTA DOS ITENS'!$M458</f>
        <v>4596.2</v>
      </c>
      <c r="S458" s="56">
        <f>IF('LISTA DOS ITENS'!$P458&gt;'LISTA DOS ITENS'!$R458,'LISTA DOS ITENS'!$P458,'LISTA DOS ITENS'!$R458)</f>
        <v>4596.2</v>
      </c>
      <c r="T458" s="25">
        <v>5.825868640198936</v>
      </c>
      <c r="U458" s="25">
        <f>'LISTA DOS ITENS'!$T458*'LISTA DOS ITENS'!$M458</f>
        <v>1366.166196</v>
      </c>
      <c r="V458" s="56">
        <f t="array" ref="V458">INDEX('RESUMO - LOTES E VMA'!$F$3:$F$181,MATCH('LISTA DOS ITENS'!$D458,'RESUMO - LOTES E VMA'!$A$3:$A$181,0))</f>
        <v>163264.742</v>
      </c>
      <c r="W458" s="57">
        <f>'LISTA DOS ITENS'!$U458/'LISTA DOS ITENS'!$V458</f>
        <v>0.008367796866</v>
      </c>
      <c r="X458" s="53" t="s">
        <v>53</v>
      </c>
      <c r="Y458" s="53" t="s">
        <v>290</v>
      </c>
      <c r="Z458" s="58" t="str">
        <f>'LISTA DOS ITENS'!$F458&amp;"-"&amp;'LISTA DOS ITENS'!$H458&amp;"-"&amp;'LISTA DOS ITENS'!$J458&amp;"-"&amp;'LISTA DOS ITENS'!$K458&amp;"-"&amp;'LISTA DOS ITENS'!$I458</f>
        <v>10683226-2201-0051-CONS/NAC-</v>
      </c>
      <c r="AA458" s="59" t="str">
        <f t="array" ref="AA458">INDEX('RESUMO - LOTES E VMA'!$M$3:$M$181,MATCH('LISTA DOS ITENS'!$D458,'RESUMO - LOTES E VMA'!$A$3:$A$181,0))</f>
        <v>Para Leilão</v>
      </c>
      <c r="AB458" s="60">
        <f t="array" ref="AB458">INDEX('RESUMO - LOTES E VMA'!$J$3:$J$181,MATCH('LISTA DOS ITENS'!$D458,'RESUMO - LOTES E VMA'!$A$3:$A$181,0))</f>
        <v>0.29678566</v>
      </c>
      <c r="AC458" s="29" t="str">
        <f t="array" ref="AC458">INDEX('RESUMO - LOTES E VMA'!$L$3:$L$181,MATCH('LISTA DOS ITENS'!$D458,'RESUMO - LOTES E VMA'!$A$3:$A$181,0))</f>
        <v>1% do Valor de Comparação do VMA</v>
      </c>
      <c r="AD458" s="53" t="str">
        <f>VLOOKUP(Tabela1[[#This Row],[Índice]],[1]Planilha1!$A:$A,1,0)</f>
        <v>#ERROR!</v>
      </c>
    </row>
    <row r="459" ht="15.75" customHeight="1">
      <c r="A459" s="52">
        <v>247318.0</v>
      </c>
      <c r="B459" s="53" t="s">
        <v>70</v>
      </c>
      <c r="C459" s="53" t="s">
        <v>71</v>
      </c>
      <c r="D459" s="22">
        <v>206542.0</v>
      </c>
      <c r="E459" s="53" t="s">
        <v>437</v>
      </c>
      <c r="F459" s="54">
        <v>1.0683226E7</v>
      </c>
      <c r="G459" s="53" t="s">
        <v>447</v>
      </c>
      <c r="H459" s="55">
        <v>2201.0</v>
      </c>
      <c r="I459" s="55"/>
      <c r="J459" s="55" t="s">
        <v>439</v>
      </c>
      <c r="K459" s="53" t="s">
        <v>293</v>
      </c>
      <c r="L459" s="53"/>
      <c r="M459" s="53">
        <v>39.0</v>
      </c>
      <c r="N459" s="53" t="s">
        <v>440</v>
      </c>
      <c r="O459" s="25">
        <v>1.0</v>
      </c>
      <c r="P459" s="25">
        <f>'LISTA DOS ITENS'!$O459*'LISTA DOS ITENS'!$M459</f>
        <v>39</v>
      </c>
      <c r="Q459" s="25">
        <v>19.6</v>
      </c>
      <c r="R459" s="25">
        <f>'LISTA DOS ITENS'!$Q459*'LISTA DOS ITENS'!$M459</f>
        <v>764.4</v>
      </c>
      <c r="S459" s="56">
        <f>IF('LISTA DOS ITENS'!$P459&gt;'LISTA DOS ITENS'!$R459,'LISTA DOS ITENS'!$P459,'LISTA DOS ITENS'!$R459)</f>
        <v>764.4</v>
      </c>
      <c r="T459" s="25">
        <v>5.825868640198936</v>
      </c>
      <c r="U459" s="25">
        <f>'LISTA DOS ITENS'!$T459*'LISTA DOS ITENS'!$M459</f>
        <v>227.208877</v>
      </c>
      <c r="V459" s="56">
        <f t="array" ref="V459">INDEX('RESUMO - LOTES E VMA'!$F$3:$F$181,MATCH('LISTA DOS ITENS'!$D459,'RESUMO - LOTES E VMA'!$A$3:$A$181,0))</f>
        <v>163264.742</v>
      </c>
      <c r="W459" s="57">
        <f>'LISTA DOS ITENS'!$U459/'LISTA DOS ITENS'!$V459</f>
        <v>0.00139165918</v>
      </c>
      <c r="X459" s="53" t="s">
        <v>53</v>
      </c>
      <c r="Y459" s="53" t="s">
        <v>290</v>
      </c>
      <c r="Z459" s="58" t="str">
        <f>'LISTA DOS ITENS'!$F459&amp;"-"&amp;'LISTA DOS ITENS'!$H459&amp;"-"&amp;'LISTA DOS ITENS'!$J459&amp;"-"&amp;'LISTA DOS ITENS'!$K459&amp;"-"&amp;'LISTA DOS ITENS'!$I459</f>
        <v>10683226-2201-0051-SOBRE_EMP-</v>
      </c>
      <c r="AA459" s="59" t="str">
        <f t="array" ref="AA459">INDEX('RESUMO - LOTES E VMA'!$M$3:$M$181,MATCH('LISTA DOS ITENS'!$D459,'RESUMO - LOTES E VMA'!$A$3:$A$181,0))</f>
        <v>Para Leilão</v>
      </c>
      <c r="AB459" s="60">
        <f t="array" ref="AB459">INDEX('RESUMO - LOTES E VMA'!$J$3:$J$181,MATCH('LISTA DOS ITENS'!$D459,'RESUMO - LOTES E VMA'!$A$3:$A$181,0))</f>
        <v>0.29678566</v>
      </c>
      <c r="AC459" s="29" t="str">
        <f t="array" ref="AC459">INDEX('RESUMO - LOTES E VMA'!$L$3:$L$181,MATCH('LISTA DOS ITENS'!$D459,'RESUMO - LOTES E VMA'!$A$3:$A$181,0))</f>
        <v>1% do Valor de Comparação do VMA</v>
      </c>
      <c r="AD459" s="53" t="str">
        <f>VLOOKUP(Tabela1[[#This Row],[Índice]],[1]Planilha1!$A:$A,1,0)</f>
        <v>#ERROR!</v>
      </c>
    </row>
    <row r="460" ht="15.75" customHeight="1">
      <c r="A460" s="52">
        <v>247319.0</v>
      </c>
      <c r="B460" s="53" t="s">
        <v>70</v>
      </c>
      <c r="C460" s="53" t="s">
        <v>71</v>
      </c>
      <c r="D460" s="22">
        <v>206542.0</v>
      </c>
      <c r="E460" s="53" t="s">
        <v>437</v>
      </c>
      <c r="F460" s="54">
        <v>1.0708131E7</v>
      </c>
      <c r="G460" s="53" t="s">
        <v>470</v>
      </c>
      <c r="H460" s="55">
        <v>2201.0</v>
      </c>
      <c r="I460" s="55"/>
      <c r="J460" s="55" t="s">
        <v>439</v>
      </c>
      <c r="K460" s="53" t="s">
        <v>73</v>
      </c>
      <c r="L460" s="53"/>
      <c r="M460" s="53">
        <v>616.0</v>
      </c>
      <c r="N460" s="53" t="s">
        <v>440</v>
      </c>
      <c r="O460" s="25">
        <v>71.60228896103897</v>
      </c>
      <c r="P460" s="25">
        <f>'LISTA DOS ITENS'!$O460*'LISTA DOS ITENS'!$M460</f>
        <v>44107.01</v>
      </c>
      <c r="Q460" s="25">
        <v>71.6</v>
      </c>
      <c r="R460" s="25">
        <f>'LISTA DOS ITENS'!$Q460*'LISTA DOS ITENS'!$M460</f>
        <v>44105.6</v>
      </c>
      <c r="S460" s="56">
        <f>IF('LISTA DOS ITENS'!$P460&gt;'LISTA DOS ITENS'!$R460,'LISTA DOS ITENS'!$P460,'LISTA DOS ITENS'!$R460)</f>
        <v>44107.01</v>
      </c>
      <c r="T460" s="25">
        <v>21.282254828481825</v>
      </c>
      <c r="U460" s="25">
        <f>'LISTA DOS ITENS'!$T460*'LISTA DOS ITENS'!$M460</f>
        <v>13109.86897</v>
      </c>
      <c r="V460" s="56">
        <f t="array" ref="V460">INDEX('RESUMO - LOTES E VMA'!$F$3:$F$181,MATCH('LISTA DOS ITENS'!$D460,'RESUMO - LOTES E VMA'!$A$3:$A$181,0))</f>
        <v>163264.742</v>
      </c>
      <c r="W460" s="57">
        <f>'LISTA DOS ITENS'!$U460/'LISTA DOS ITENS'!$V460</f>
        <v>0.08029822494</v>
      </c>
      <c r="X460" s="53" t="s">
        <v>53</v>
      </c>
      <c r="Y460" s="53" t="s">
        <v>290</v>
      </c>
      <c r="Z460" s="58" t="str">
        <f>'LISTA DOS ITENS'!$F460&amp;"-"&amp;'LISTA DOS ITENS'!$H460&amp;"-"&amp;'LISTA DOS ITENS'!$J460&amp;"-"&amp;'LISTA DOS ITENS'!$K460&amp;"-"&amp;'LISTA DOS ITENS'!$I460</f>
        <v>10708131-2201-0051-CONS/NAC-</v>
      </c>
      <c r="AA460" s="59" t="str">
        <f t="array" ref="AA460">INDEX('RESUMO - LOTES E VMA'!$M$3:$M$181,MATCH('LISTA DOS ITENS'!$D460,'RESUMO - LOTES E VMA'!$A$3:$A$181,0))</f>
        <v>Para Leilão</v>
      </c>
      <c r="AB460" s="60">
        <f t="array" ref="AB460">INDEX('RESUMO - LOTES E VMA'!$J$3:$J$181,MATCH('LISTA DOS ITENS'!$D460,'RESUMO - LOTES E VMA'!$A$3:$A$181,0))</f>
        <v>0.29678566</v>
      </c>
      <c r="AC460" s="29" t="str">
        <f t="array" ref="AC460">INDEX('RESUMO - LOTES E VMA'!$L$3:$L$181,MATCH('LISTA DOS ITENS'!$D460,'RESUMO - LOTES E VMA'!$A$3:$A$181,0))</f>
        <v>1% do Valor de Comparação do VMA</v>
      </c>
      <c r="AD460" s="53" t="str">
        <f>VLOOKUP(Tabela1[[#This Row],[Índice]],[1]Planilha1!$A:$A,1,0)</f>
        <v>#ERROR!</v>
      </c>
    </row>
    <row r="461" ht="15.75" customHeight="1">
      <c r="A461" s="52">
        <v>247320.0</v>
      </c>
      <c r="B461" s="53" t="s">
        <v>70</v>
      </c>
      <c r="C461" s="53" t="s">
        <v>71</v>
      </c>
      <c r="D461" s="22">
        <v>206542.0</v>
      </c>
      <c r="E461" s="53" t="s">
        <v>437</v>
      </c>
      <c r="F461" s="54">
        <v>1.0911879E7</v>
      </c>
      <c r="G461" s="53" t="s">
        <v>471</v>
      </c>
      <c r="H461" s="55">
        <v>2201.0</v>
      </c>
      <c r="I461" s="55"/>
      <c r="J461" s="55" t="s">
        <v>439</v>
      </c>
      <c r="K461" s="53" t="s">
        <v>73</v>
      </c>
      <c r="L461" s="53"/>
      <c r="M461" s="53">
        <v>844.0</v>
      </c>
      <c r="N461" s="53" t="s">
        <v>440</v>
      </c>
      <c r="O461" s="25">
        <v>9.228270142180095</v>
      </c>
      <c r="P461" s="25">
        <f>'LISTA DOS ITENS'!$O461*'LISTA DOS ITENS'!$M461</f>
        <v>7788.66</v>
      </c>
      <c r="Q461" s="25">
        <v>9.23</v>
      </c>
      <c r="R461" s="25">
        <f>'LISTA DOS ITENS'!$Q461*'LISTA DOS ITENS'!$M461</f>
        <v>7790.12</v>
      </c>
      <c r="S461" s="56">
        <f>IF('LISTA DOS ITENS'!$P461&gt;'LISTA DOS ITENS'!$R461,'LISTA DOS ITENS'!$P461,'LISTA DOS ITENS'!$R461)</f>
        <v>7790.12</v>
      </c>
      <c r="T461" s="25">
        <v>2.743508548420213</v>
      </c>
      <c r="U461" s="25">
        <f>'LISTA DOS ITENS'!$T461*'LISTA DOS ITENS'!$M461</f>
        <v>2315.521215</v>
      </c>
      <c r="V461" s="56">
        <f t="array" ref="V461">INDEX('RESUMO - LOTES E VMA'!$F$3:$F$181,MATCH('LISTA DOS ITENS'!$D461,'RESUMO - LOTES E VMA'!$A$3:$A$181,0))</f>
        <v>163264.742</v>
      </c>
      <c r="W461" s="57">
        <f>'LISTA DOS ITENS'!$U461/'LISTA DOS ITENS'!$V461</f>
        <v>0.01418261645</v>
      </c>
      <c r="X461" s="53" t="s">
        <v>53</v>
      </c>
      <c r="Y461" s="53" t="s">
        <v>290</v>
      </c>
      <c r="Z461" s="58" t="str">
        <f>'LISTA DOS ITENS'!$F461&amp;"-"&amp;'LISTA DOS ITENS'!$H461&amp;"-"&amp;'LISTA DOS ITENS'!$J461&amp;"-"&amp;'LISTA DOS ITENS'!$K461&amp;"-"&amp;'LISTA DOS ITENS'!$I461</f>
        <v>10911879-2201-0051-CONS/NAC-</v>
      </c>
      <c r="AA461" s="59" t="str">
        <f t="array" ref="AA461">INDEX('RESUMO - LOTES E VMA'!$M$3:$M$181,MATCH('LISTA DOS ITENS'!$D461,'RESUMO - LOTES E VMA'!$A$3:$A$181,0))</f>
        <v>Para Leilão</v>
      </c>
      <c r="AB461" s="60">
        <f t="array" ref="AB461">INDEX('RESUMO - LOTES E VMA'!$J$3:$J$181,MATCH('LISTA DOS ITENS'!$D461,'RESUMO - LOTES E VMA'!$A$3:$A$181,0))</f>
        <v>0.29678566</v>
      </c>
      <c r="AC461" s="29" t="str">
        <f t="array" ref="AC461">INDEX('RESUMO - LOTES E VMA'!$L$3:$L$181,MATCH('LISTA DOS ITENS'!$D461,'RESUMO - LOTES E VMA'!$A$3:$A$181,0))</f>
        <v>1% do Valor de Comparação do VMA</v>
      </c>
      <c r="AD461" s="53" t="str">
        <f>VLOOKUP(Tabela1[[#This Row],[Índice]],[1]Planilha1!$A:$A,1,0)</f>
        <v>#ERROR!</v>
      </c>
    </row>
    <row r="462" ht="15.75" customHeight="1">
      <c r="A462" s="52">
        <v>247321.0</v>
      </c>
      <c r="B462" s="53" t="s">
        <v>70</v>
      </c>
      <c r="C462" s="53" t="s">
        <v>71</v>
      </c>
      <c r="D462" s="22">
        <v>206542.0</v>
      </c>
      <c r="E462" s="53" t="s">
        <v>437</v>
      </c>
      <c r="F462" s="54">
        <v>1.0911879E7</v>
      </c>
      <c r="G462" s="53" t="s">
        <v>471</v>
      </c>
      <c r="H462" s="55">
        <v>2201.0</v>
      </c>
      <c r="I462" s="55"/>
      <c r="J462" s="55" t="s">
        <v>439</v>
      </c>
      <c r="K462" s="53" t="s">
        <v>80</v>
      </c>
      <c r="L462" s="53"/>
      <c r="M462" s="53">
        <v>25.0</v>
      </c>
      <c r="N462" s="53" t="s">
        <v>440</v>
      </c>
      <c r="O462" s="25">
        <v>2.6431999999999998</v>
      </c>
      <c r="P462" s="25">
        <f>'LISTA DOS ITENS'!$O462*'LISTA DOS ITENS'!$M462</f>
        <v>66.08</v>
      </c>
      <c r="Q462" s="25">
        <v>9.23</v>
      </c>
      <c r="R462" s="25">
        <f>'LISTA DOS ITENS'!$Q462*'LISTA DOS ITENS'!$M462</f>
        <v>230.75</v>
      </c>
      <c r="S462" s="56">
        <f>IF('LISTA DOS ITENS'!$P462&gt;'LISTA DOS ITENS'!$R462,'LISTA DOS ITENS'!$P462,'LISTA DOS ITENS'!$R462)</f>
        <v>230.75</v>
      </c>
      <c r="T462" s="25">
        <v>2.743508548420213</v>
      </c>
      <c r="U462" s="25">
        <f>'LISTA DOS ITENS'!$T462*'LISTA DOS ITENS'!$M462</f>
        <v>68.58771371</v>
      </c>
      <c r="V462" s="56">
        <f t="array" ref="V462">INDEX('RESUMO - LOTES E VMA'!$F$3:$F$181,MATCH('LISTA DOS ITENS'!$D462,'RESUMO - LOTES E VMA'!$A$3:$A$181,0))</f>
        <v>163264.742</v>
      </c>
      <c r="W462" s="57">
        <f>'LISTA DOS ITENS'!$U462/'LISTA DOS ITENS'!$V462</f>
        <v>0.0004201011981</v>
      </c>
      <c r="X462" s="53" t="s">
        <v>53</v>
      </c>
      <c r="Y462" s="53" t="s">
        <v>290</v>
      </c>
      <c r="Z462" s="58" t="str">
        <f>'LISTA DOS ITENS'!$F462&amp;"-"&amp;'LISTA DOS ITENS'!$H462&amp;"-"&amp;'LISTA DOS ITENS'!$J462&amp;"-"&amp;'LISTA DOS ITENS'!$K462&amp;"-"&amp;'LISTA DOS ITENS'!$I462</f>
        <v>10911879-2201-0051-IMOB/NAC-</v>
      </c>
      <c r="AA462" s="59" t="str">
        <f t="array" ref="AA462">INDEX('RESUMO - LOTES E VMA'!$M$3:$M$181,MATCH('LISTA DOS ITENS'!$D462,'RESUMO - LOTES E VMA'!$A$3:$A$181,0))</f>
        <v>Para Leilão</v>
      </c>
      <c r="AB462" s="60">
        <f t="array" ref="AB462">INDEX('RESUMO - LOTES E VMA'!$J$3:$J$181,MATCH('LISTA DOS ITENS'!$D462,'RESUMO - LOTES E VMA'!$A$3:$A$181,0))</f>
        <v>0.29678566</v>
      </c>
      <c r="AC462" s="29" t="str">
        <f t="array" ref="AC462">INDEX('RESUMO - LOTES E VMA'!$L$3:$L$181,MATCH('LISTA DOS ITENS'!$D462,'RESUMO - LOTES E VMA'!$A$3:$A$181,0))</f>
        <v>1% do Valor de Comparação do VMA</v>
      </c>
      <c r="AD462" s="53" t="str">
        <f>VLOOKUP(Tabela1[[#This Row],[Índice]],[1]Planilha1!$A:$A,1,0)</f>
        <v>#ERROR!</v>
      </c>
    </row>
    <row r="463" ht="15.75" customHeight="1">
      <c r="A463" s="52">
        <v>247322.0</v>
      </c>
      <c r="B463" s="53" t="s">
        <v>70</v>
      </c>
      <c r="C463" s="53" t="s">
        <v>71</v>
      </c>
      <c r="D463" s="22">
        <v>206542.0</v>
      </c>
      <c r="E463" s="53" t="s">
        <v>437</v>
      </c>
      <c r="F463" s="54">
        <v>1.1045487E7</v>
      </c>
      <c r="G463" s="53" t="s">
        <v>472</v>
      </c>
      <c r="H463" s="55">
        <v>2201.0</v>
      </c>
      <c r="I463" s="55"/>
      <c r="J463" s="55" t="s">
        <v>439</v>
      </c>
      <c r="K463" s="53" t="s">
        <v>73</v>
      </c>
      <c r="L463" s="53"/>
      <c r="M463" s="53">
        <v>160.0</v>
      </c>
      <c r="N463" s="53" t="s">
        <v>440</v>
      </c>
      <c r="O463" s="25">
        <v>101.1021875</v>
      </c>
      <c r="P463" s="25">
        <f>'LISTA DOS ITENS'!$O463*'LISTA DOS ITENS'!$M463</f>
        <v>16176.35</v>
      </c>
      <c r="Q463" s="25">
        <v>108.26</v>
      </c>
      <c r="R463" s="25">
        <f>'LISTA DOS ITENS'!$Q463*'LISTA DOS ITENS'!$M463</f>
        <v>17321.6</v>
      </c>
      <c r="S463" s="56">
        <f>IF('LISTA DOS ITENS'!$P463&gt;'LISTA DOS ITENS'!$R463,'LISTA DOS ITENS'!$P463,'LISTA DOS ITENS'!$R463)</f>
        <v>17321.6</v>
      </c>
      <c r="T463" s="25">
        <v>32.179007091221266</v>
      </c>
      <c r="U463" s="25">
        <f>'LISTA DOS ITENS'!$T463*'LISTA DOS ITENS'!$M463</f>
        <v>5148.641135</v>
      </c>
      <c r="V463" s="56">
        <f t="array" ref="V463">INDEX('RESUMO - LOTES E VMA'!$F$3:$F$181,MATCH('LISTA DOS ITENS'!$D463,'RESUMO - LOTES E VMA'!$A$3:$A$181,0))</f>
        <v>163264.742</v>
      </c>
      <c r="W463" s="57">
        <f>'LISTA DOS ITENS'!$U463/'LISTA DOS ITENS'!$V463</f>
        <v>0.03153553592</v>
      </c>
      <c r="X463" s="53" t="s">
        <v>53</v>
      </c>
      <c r="Y463" s="53" t="s">
        <v>290</v>
      </c>
      <c r="Z463" s="58" t="str">
        <f>'LISTA DOS ITENS'!$F463&amp;"-"&amp;'LISTA DOS ITENS'!$H463&amp;"-"&amp;'LISTA DOS ITENS'!$J463&amp;"-"&amp;'LISTA DOS ITENS'!$K463&amp;"-"&amp;'LISTA DOS ITENS'!$I463</f>
        <v>11045487-2201-0051-CONS/NAC-</v>
      </c>
      <c r="AA463" s="59" t="str">
        <f t="array" ref="AA463">INDEX('RESUMO - LOTES E VMA'!$M$3:$M$181,MATCH('LISTA DOS ITENS'!$D463,'RESUMO - LOTES E VMA'!$A$3:$A$181,0))</f>
        <v>Para Leilão</v>
      </c>
      <c r="AB463" s="60">
        <f t="array" ref="AB463">INDEX('RESUMO - LOTES E VMA'!$J$3:$J$181,MATCH('LISTA DOS ITENS'!$D463,'RESUMO - LOTES E VMA'!$A$3:$A$181,0))</f>
        <v>0.29678566</v>
      </c>
      <c r="AC463" s="29" t="str">
        <f t="array" ref="AC463">INDEX('RESUMO - LOTES E VMA'!$L$3:$L$181,MATCH('LISTA DOS ITENS'!$D463,'RESUMO - LOTES E VMA'!$A$3:$A$181,0))</f>
        <v>1% do Valor de Comparação do VMA</v>
      </c>
      <c r="AD463" s="53" t="str">
        <f>VLOOKUP(Tabela1[[#This Row],[Índice]],[1]Planilha1!$A:$A,1,0)</f>
        <v>#ERROR!</v>
      </c>
    </row>
    <row r="464" ht="15.75" customHeight="1">
      <c r="A464" s="52">
        <v>247323.0</v>
      </c>
      <c r="B464" s="53" t="s">
        <v>70</v>
      </c>
      <c r="C464" s="53" t="s">
        <v>71</v>
      </c>
      <c r="D464" s="22">
        <v>206542.0</v>
      </c>
      <c r="E464" s="53" t="s">
        <v>437</v>
      </c>
      <c r="F464" s="54">
        <v>1.1045487E7</v>
      </c>
      <c r="G464" s="53" t="s">
        <v>472</v>
      </c>
      <c r="H464" s="55">
        <v>2201.0</v>
      </c>
      <c r="I464" s="55"/>
      <c r="J464" s="55" t="s">
        <v>439</v>
      </c>
      <c r="K464" s="53" t="s">
        <v>80</v>
      </c>
      <c r="L464" s="53"/>
      <c r="M464" s="53">
        <v>162.0</v>
      </c>
      <c r="N464" s="53" t="s">
        <v>440</v>
      </c>
      <c r="O464" s="25">
        <v>108.25999999999999</v>
      </c>
      <c r="P464" s="25">
        <f>'LISTA DOS ITENS'!$O464*'LISTA DOS ITENS'!$M464</f>
        <v>17538.12</v>
      </c>
      <c r="Q464" s="25">
        <v>108.26</v>
      </c>
      <c r="R464" s="25">
        <f>'LISTA DOS ITENS'!$Q464*'LISTA DOS ITENS'!$M464</f>
        <v>17538.12</v>
      </c>
      <c r="S464" s="56">
        <f>IF('LISTA DOS ITENS'!$P464&gt;'LISTA DOS ITENS'!$R464,'LISTA DOS ITENS'!$P464,'LISTA DOS ITENS'!$R464)</f>
        <v>17538.12</v>
      </c>
      <c r="T464" s="25">
        <v>32.179007091221266</v>
      </c>
      <c r="U464" s="25">
        <f>'LISTA DOS ITENS'!$T464*'LISTA DOS ITENS'!$M464</f>
        <v>5212.999149</v>
      </c>
      <c r="V464" s="56">
        <f t="array" ref="V464">INDEX('RESUMO - LOTES E VMA'!$F$3:$F$181,MATCH('LISTA DOS ITENS'!$D464,'RESUMO - LOTES E VMA'!$A$3:$A$181,0))</f>
        <v>163264.742</v>
      </c>
      <c r="W464" s="57">
        <f>'LISTA DOS ITENS'!$U464/'LISTA DOS ITENS'!$V464</f>
        <v>0.03192973012</v>
      </c>
      <c r="X464" s="53" t="s">
        <v>53</v>
      </c>
      <c r="Y464" s="53" t="s">
        <v>290</v>
      </c>
      <c r="Z464" s="58" t="str">
        <f>'LISTA DOS ITENS'!$F464&amp;"-"&amp;'LISTA DOS ITENS'!$H464&amp;"-"&amp;'LISTA DOS ITENS'!$J464&amp;"-"&amp;'LISTA DOS ITENS'!$K464&amp;"-"&amp;'LISTA DOS ITENS'!$I464</f>
        <v>11045487-2201-0051-IMOB/NAC-</v>
      </c>
      <c r="AA464" s="59" t="str">
        <f t="array" ref="AA464">INDEX('RESUMO - LOTES E VMA'!$M$3:$M$181,MATCH('LISTA DOS ITENS'!$D464,'RESUMO - LOTES E VMA'!$A$3:$A$181,0))</f>
        <v>Para Leilão</v>
      </c>
      <c r="AB464" s="60">
        <f t="array" ref="AB464">INDEX('RESUMO - LOTES E VMA'!$J$3:$J$181,MATCH('LISTA DOS ITENS'!$D464,'RESUMO - LOTES E VMA'!$A$3:$A$181,0))</f>
        <v>0.29678566</v>
      </c>
      <c r="AC464" s="29" t="str">
        <f t="array" ref="AC464">INDEX('RESUMO - LOTES E VMA'!$L$3:$L$181,MATCH('LISTA DOS ITENS'!$D464,'RESUMO - LOTES E VMA'!$A$3:$A$181,0))</f>
        <v>1% do Valor de Comparação do VMA</v>
      </c>
      <c r="AD464" s="53" t="str">
        <f>VLOOKUP(Tabela1[[#This Row],[Índice]],[1]Planilha1!$A:$A,1,0)</f>
        <v>#ERROR!</v>
      </c>
    </row>
    <row r="465" ht="15.75" customHeight="1">
      <c r="A465" s="52">
        <v>247324.0</v>
      </c>
      <c r="B465" s="53" t="s">
        <v>70</v>
      </c>
      <c r="C465" s="53" t="s">
        <v>71</v>
      </c>
      <c r="D465" s="22">
        <v>206542.0</v>
      </c>
      <c r="E465" s="53" t="s">
        <v>437</v>
      </c>
      <c r="F465" s="54">
        <v>1.1811476E7</v>
      </c>
      <c r="G465" s="53" t="s">
        <v>473</v>
      </c>
      <c r="H465" s="55">
        <v>2201.0</v>
      </c>
      <c r="I465" s="55"/>
      <c r="J465" s="55" t="s">
        <v>439</v>
      </c>
      <c r="K465" s="53" t="s">
        <v>73</v>
      </c>
      <c r="L465" s="53"/>
      <c r="M465" s="53">
        <v>5.0</v>
      </c>
      <c r="N465" s="53" t="s">
        <v>440</v>
      </c>
      <c r="O465" s="25">
        <v>33.0</v>
      </c>
      <c r="P465" s="25">
        <f>'LISTA DOS ITENS'!$O465*'LISTA DOS ITENS'!$M465</f>
        <v>165</v>
      </c>
      <c r="Q465" s="25">
        <v>33.0</v>
      </c>
      <c r="R465" s="25">
        <f>'LISTA DOS ITENS'!$Q465*'LISTA DOS ITENS'!$M465</f>
        <v>165</v>
      </c>
      <c r="S465" s="56">
        <f>IF('LISTA DOS ITENS'!$P465&gt;'LISTA DOS ITENS'!$R465,'LISTA DOS ITENS'!$P465,'LISTA DOS ITENS'!$R465)</f>
        <v>165</v>
      </c>
      <c r="T465" s="25">
        <v>9.808860465641066</v>
      </c>
      <c r="U465" s="25">
        <f>'LISTA DOS ITENS'!$T465*'LISTA DOS ITENS'!$M465</f>
        <v>49.04430233</v>
      </c>
      <c r="V465" s="56">
        <f t="array" ref="V465">INDEX('RESUMO - LOTES E VMA'!$F$3:$F$181,MATCH('LISTA DOS ITENS'!$D465,'RESUMO - LOTES E VMA'!$A$3:$A$181,0))</f>
        <v>163264.742</v>
      </c>
      <c r="W465" s="57">
        <f>'LISTA DOS ITENS'!$U465/'LISTA DOS ITENS'!$V465</f>
        <v>0.0003003973898</v>
      </c>
      <c r="X465" s="53" t="s">
        <v>53</v>
      </c>
      <c r="Y465" s="53" t="s">
        <v>290</v>
      </c>
      <c r="Z465" s="58" t="str">
        <f>'LISTA DOS ITENS'!$F465&amp;"-"&amp;'LISTA DOS ITENS'!$H465&amp;"-"&amp;'LISTA DOS ITENS'!$J465&amp;"-"&amp;'LISTA DOS ITENS'!$K465&amp;"-"&amp;'LISTA DOS ITENS'!$I465</f>
        <v>11811476-2201-0051-CONS/NAC-</v>
      </c>
      <c r="AA465" s="59" t="str">
        <f t="array" ref="AA465">INDEX('RESUMO - LOTES E VMA'!$M$3:$M$181,MATCH('LISTA DOS ITENS'!$D465,'RESUMO - LOTES E VMA'!$A$3:$A$181,0))</f>
        <v>Para Leilão</v>
      </c>
      <c r="AB465" s="60">
        <f t="array" ref="AB465">INDEX('RESUMO - LOTES E VMA'!$J$3:$J$181,MATCH('LISTA DOS ITENS'!$D465,'RESUMO - LOTES E VMA'!$A$3:$A$181,0))</f>
        <v>0.29678566</v>
      </c>
      <c r="AC465" s="29" t="str">
        <f t="array" ref="AC465">INDEX('RESUMO - LOTES E VMA'!$L$3:$L$181,MATCH('LISTA DOS ITENS'!$D465,'RESUMO - LOTES E VMA'!$A$3:$A$181,0))</f>
        <v>1% do Valor de Comparação do VMA</v>
      </c>
      <c r="AD465" s="53" t="str">
        <f>VLOOKUP(Tabela1[[#This Row],[Índice]],[1]Planilha1!$A:$A,1,0)</f>
        <v>#ERROR!</v>
      </c>
    </row>
    <row r="466" ht="15.75" customHeight="1">
      <c r="A466" s="52">
        <v>247325.0</v>
      </c>
      <c r="B466" s="53" t="s">
        <v>70</v>
      </c>
      <c r="C466" s="53" t="s">
        <v>71</v>
      </c>
      <c r="D466" s="22">
        <v>206542.0</v>
      </c>
      <c r="E466" s="53" t="s">
        <v>437</v>
      </c>
      <c r="F466" s="54">
        <v>1.2073357E7</v>
      </c>
      <c r="G466" s="53" t="s">
        <v>474</v>
      </c>
      <c r="H466" s="55">
        <v>2201.0</v>
      </c>
      <c r="I466" s="55"/>
      <c r="J466" s="55" t="s">
        <v>439</v>
      </c>
      <c r="K466" s="53" t="s">
        <v>57</v>
      </c>
      <c r="L466" s="53"/>
      <c r="M466" s="53">
        <v>10.0</v>
      </c>
      <c r="N466" s="53" t="s">
        <v>440</v>
      </c>
      <c r="O466" s="25">
        <v>30.0</v>
      </c>
      <c r="P466" s="25">
        <f>'LISTA DOS ITENS'!$O466*'LISTA DOS ITENS'!$M466</f>
        <v>300</v>
      </c>
      <c r="Q466" s="25">
        <v>43.2632</v>
      </c>
      <c r="R466" s="25">
        <f>'LISTA DOS ITENS'!$Q466*'LISTA DOS ITENS'!$M466</f>
        <v>432.632</v>
      </c>
      <c r="S466" s="56">
        <f>IF('LISTA DOS ITENS'!$P466&gt;'LISTA DOS ITENS'!$R466,'LISTA DOS ITENS'!$P466,'LISTA DOS ITENS'!$R466)</f>
        <v>432.632</v>
      </c>
      <c r="T466" s="25">
        <v>12.859475518094621</v>
      </c>
      <c r="U466" s="25">
        <f>'LISTA DOS ITENS'!$T466*'LISTA DOS ITENS'!$M466</f>
        <v>128.5947552</v>
      </c>
      <c r="V466" s="56">
        <f t="array" ref="V466">INDEX('RESUMO - LOTES E VMA'!$F$3:$F$181,MATCH('LISTA DOS ITENS'!$D466,'RESUMO - LOTES E VMA'!$A$3:$A$181,0))</f>
        <v>163264.742</v>
      </c>
      <c r="W466" s="57">
        <f>'LISTA DOS ITENS'!$U466/'LISTA DOS ITENS'!$V466</f>
        <v>0.0007876455972</v>
      </c>
      <c r="X466" s="53" t="s">
        <v>53</v>
      </c>
      <c r="Y466" s="53" t="s">
        <v>290</v>
      </c>
      <c r="Z466" s="58" t="str">
        <f>'LISTA DOS ITENS'!$F466&amp;"-"&amp;'LISTA DOS ITENS'!$H466&amp;"-"&amp;'LISTA DOS ITENS'!$J466&amp;"-"&amp;'LISTA DOS ITENS'!$K466&amp;"-"&amp;'LISTA DOS ITENS'!$I466</f>
        <v>12073357-2201-0051-USADO-</v>
      </c>
      <c r="AA466" s="59" t="str">
        <f t="array" ref="AA466">INDEX('RESUMO - LOTES E VMA'!$M$3:$M$181,MATCH('LISTA DOS ITENS'!$D466,'RESUMO - LOTES E VMA'!$A$3:$A$181,0))</f>
        <v>Para Leilão</v>
      </c>
      <c r="AB466" s="60">
        <f t="array" ref="AB466">INDEX('RESUMO - LOTES E VMA'!$J$3:$J$181,MATCH('LISTA DOS ITENS'!$D466,'RESUMO - LOTES E VMA'!$A$3:$A$181,0))</f>
        <v>0.29678566</v>
      </c>
      <c r="AC466" s="29" t="str">
        <f t="array" ref="AC466">INDEX('RESUMO - LOTES E VMA'!$L$3:$L$181,MATCH('LISTA DOS ITENS'!$D466,'RESUMO - LOTES E VMA'!$A$3:$A$181,0))</f>
        <v>1% do Valor de Comparação do VMA</v>
      </c>
      <c r="AD466" s="53" t="str">
        <f>VLOOKUP(Tabela1[[#This Row],[Índice]],[1]Planilha1!$A:$A,1,0)</f>
        <v>#ERROR!</v>
      </c>
    </row>
    <row r="467" ht="15.75" customHeight="1">
      <c r="A467" s="52">
        <v>247326.0</v>
      </c>
      <c r="B467" s="53" t="s">
        <v>70</v>
      </c>
      <c r="C467" s="53" t="s">
        <v>71</v>
      </c>
      <c r="D467" s="22">
        <v>206542.0</v>
      </c>
      <c r="E467" s="53" t="s">
        <v>437</v>
      </c>
      <c r="F467" s="54">
        <v>1.0283853E7</v>
      </c>
      <c r="G467" s="53" t="s">
        <v>475</v>
      </c>
      <c r="H467" s="55">
        <v>2101.0</v>
      </c>
      <c r="I467" s="55" t="s">
        <v>81</v>
      </c>
      <c r="J467" s="55" t="s">
        <v>476</v>
      </c>
      <c r="K467" s="53" t="s">
        <v>80</v>
      </c>
      <c r="L467" s="53"/>
      <c r="M467" s="53">
        <v>180.0</v>
      </c>
      <c r="N467" s="53" t="s">
        <v>440</v>
      </c>
      <c r="O467" s="25">
        <v>51.000055555555555</v>
      </c>
      <c r="P467" s="25">
        <f>'LISTA DOS ITENS'!$O467*'LISTA DOS ITENS'!$M467</f>
        <v>9180.01</v>
      </c>
      <c r="Q467" s="25">
        <v>51.0</v>
      </c>
      <c r="R467" s="25">
        <f>'LISTA DOS ITENS'!$Q467*'LISTA DOS ITENS'!$M467</f>
        <v>9180</v>
      </c>
      <c r="S467" s="56">
        <f>IF('LISTA DOS ITENS'!$P467&gt;'LISTA DOS ITENS'!$R467,'LISTA DOS ITENS'!$P467,'LISTA DOS ITENS'!$R467)</f>
        <v>9180.01</v>
      </c>
      <c r="T467" s="25">
        <v>15.159147992354374</v>
      </c>
      <c r="U467" s="25">
        <f>'LISTA DOS ITENS'!$T467*'LISTA DOS ITENS'!$M467</f>
        <v>2728.646639</v>
      </c>
      <c r="V467" s="56">
        <f t="array" ref="V467">INDEX('RESUMO - LOTES E VMA'!$F$3:$F$181,MATCH('LISTA DOS ITENS'!$D467,'RESUMO - LOTES E VMA'!$A$3:$A$181,0))</f>
        <v>163264.742</v>
      </c>
      <c r="W467" s="57">
        <f>'LISTA DOS ITENS'!$U467/'LISTA DOS ITENS'!$V467</f>
        <v>0.01671301841</v>
      </c>
      <c r="X467" s="53" t="s">
        <v>53</v>
      </c>
      <c r="Y467" s="53" t="s">
        <v>290</v>
      </c>
      <c r="Z467" s="58" t="str">
        <f>'LISTA DOS ITENS'!$F467&amp;"-"&amp;'LISTA DOS ITENS'!$H467&amp;"-"&amp;'LISTA DOS ITENS'!$J467&amp;"-"&amp;'LISTA DOS ITENS'!$K467&amp;"-"&amp;'LISTA DOS ITENS'!$I467</f>
        <v>10283853-2101-A051-IMOB/NAC-ED-1000-01.01</v>
      </c>
      <c r="AA467" s="59" t="str">
        <f t="array" ref="AA467">INDEX('RESUMO - LOTES E VMA'!$M$3:$M$181,MATCH('LISTA DOS ITENS'!$D467,'RESUMO - LOTES E VMA'!$A$3:$A$181,0))</f>
        <v>Para Leilão</v>
      </c>
      <c r="AB467" s="60">
        <f t="array" ref="AB467">INDEX('RESUMO - LOTES E VMA'!$J$3:$J$181,MATCH('LISTA DOS ITENS'!$D467,'RESUMO - LOTES E VMA'!$A$3:$A$181,0))</f>
        <v>0.29678566</v>
      </c>
      <c r="AC467" s="29" t="str">
        <f t="array" ref="AC467">INDEX('RESUMO - LOTES E VMA'!$L$3:$L$181,MATCH('LISTA DOS ITENS'!$D467,'RESUMO - LOTES E VMA'!$A$3:$A$181,0))</f>
        <v>1% do Valor de Comparação do VMA</v>
      </c>
      <c r="AD467" s="53" t="str">
        <f>VLOOKUP(Tabela1[[#This Row],[Índice]],[1]Planilha1!$A:$A,1,0)</f>
        <v>#ERROR!</v>
      </c>
    </row>
    <row r="468" ht="15.75" customHeight="1">
      <c r="A468" s="52">
        <v>247327.0</v>
      </c>
      <c r="B468" s="53" t="s">
        <v>70</v>
      </c>
      <c r="C468" s="53" t="s">
        <v>71</v>
      </c>
      <c r="D468" s="22">
        <v>206542.0</v>
      </c>
      <c r="E468" s="53" t="s">
        <v>437</v>
      </c>
      <c r="F468" s="54">
        <v>1.0496051E7</v>
      </c>
      <c r="G468" s="53" t="s">
        <v>477</v>
      </c>
      <c r="H468" s="55">
        <v>2101.0</v>
      </c>
      <c r="I468" s="55" t="s">
        <v>478</v>
      </c>
      <c r="J468" s="55" t="s">
        <v>476</v>
      </c>
      <c r="K468" s="53" t="s">
        <v>73</v>
      </c>
      <c r="L468" s="53"/>
      <c r="M468" s="53">
        <v>15.0</v>
      </c>
      <c r="N468" s="53" t="s">
        <v>440</v>
      </c>
      <c r="O468" s="25">
        <v>9.49</v>
      </c>
      <c r="P468" s="25">
        <f>'LISTA DOS ITENS'!$O468*'LISTA DOS ITENS'!$M468</f>
        <v>142.35</v>
      </c>
      <c r="Q468" s="25">
        <v>9.49</v>
      </c>
      <c r="R468" s="25">
        <f>'LISTA DOS ITENS'!$Q468*'LISTA DOS ITENS'!$M468</f>
        <v>142.35</v>
      </c>
      <c r="S468" s="56">
        <f>IF('LISTA DOS ITENS'!$P468&gt;'LISTA DOS ITENS'!$R468,'LISTA DOS ITENS'!$P468,'LISTA DOS ITENS'!$R468)</f>
        <v>142.35</v>
      </c>
      <c r="T468" s="25">
        <v>2.820790479361628</v>
      </c>
      <c r="U468" s="25">
        <f>'LISTA DOS ITENS'!$T468*'LISTA DOS ITENS'!$M468</f>
        <v>42.31185719</v>
      </c>
      <c r="V468" s="56">
        <f t="array" ref="V468">INDEX('RESUMO - LOTES E VMA'!$F$3:$F$181,MATCH('LISTA DOS ITENS'!$D468,'RESUMO - LOTES E VMA'!$A$3:$A$181,0))</f>
        <v>163264.742</v>
      </c>
      <c r="W468" s="57">
        <f>'LISTA DOS ITENS'!$U468/'LISTA DOS ITENS'!$V468</f>
        <v>0.0002591610208</v>
      </c>
      <c r="X468" s="53" t="s">
        <v>53</v>
      </c>
      <c r="Y468" s="53" t="s">
        <v>290</v>
      </c>
      <c r="Z468" s="58" t="str">
        <f>'LISTA DOS ITENS'!$F468&amp;"-"&amp;'LISTA DOS ITENS'!$H468&amp;"-"&amp;'LISTA DOS ITENS'!$J468&amp;"-"&amp;'LISTA DOS ITENS'!$K468&amp;"-"&amp;'LISTA DOS ITENS'!$I468</f>
        <v>10496051-2101-A051-CONS/NAC-PV-3911-15-842-3</v>
      </c>
      <c r="AA468" s="59" t="str">
        <f t="array" ref="AA468">INDEX('RESUMO - LOTES E VMA'!$M$3:$M$181,MATCH('LISTA DOS ITENS'!$D468,'RESUMO - LOTES E VMA'!$A$3:$A$181,0))</f>
        <v>Para Leilão</v>
      </c>
      <c r="AB468" s="60">
        <f t="array" ref="AB468">INDEX('RESUMO - LOTES E VMA'!$J$3:$J$181,MATCH('LISTA DOS ITENS'!$D468,'RESUMO - LOTES E VMA'!$A$3:$A$181,0))</f>
        <v>0.29678566</v>
      </c>
      <c r="AC468" s="29" t="str">
        <f t="array" ref="AC468">INDEX('RESUMO - LOTES E VMA'!$L$3:$L$181,MATCH('LISTA DOS ITENS'!$D468,'RESUMO - LOTES E VMA'!$A$3:$A$181,0))</f>
        <v>1% do Valor de Comparação do VMA</v>
      </c>
      <c r="AD468" s="53" t="str">
        <f>VLOOKUP(Tabela1[[#This Row],[Índice]],[1]Planilha1!$A:$A,1,0)</f>
        <v>#ERROR!</v>
      </c>
    </row>
    <row r="469" ht="15.75" customHeight="1">
      <c r="A469" s="52">
        <v>247328.0</v>
      </c>
      <c r="B469" s="53" t="s">
        <v>70</v>
      </c>
      <c r="C469" s="53" t="s">
        <v>71</v>
      </c>
      <c r="D469" s="22">
        <v>206542.0</v>
      </c>
      <c r="E469" s="53" t="s">
        <v>437</v>
      </c>
      <c r="F469" s="54">
        <v>1.0496051E7</v>
      </c>
      <c r="G469" s="53" t="s">
        <v>477</v>
      </c>
      <c r="H469" s="55">
        <v>2101.0</v>
      </c>
      <c r="I469" s="55" t="s">
        <v>478</v>
      </c>
      <c r="J469" s="55" t="s">
        <v>476</v>
      </c>
      <c r="K469" s="53" t="s">
        <v>80</v>
      </c>
      <c r="L469" s="53"/>
      <c r="M469" s="53">
        <v>20.0</v>
      </c>
      <c r="N469" s="53" t="s">
        <v>440</v>
      </c>
      <c r="O469" s="25">
        <v>8.032</v>
      </c>
      <c r="P469" s="25">
        <f>'LISTA DOS ITENS'!$O469*'LISTA DOS ITENS'!$M469</f>
        <v>160.64</v>
      </c>
      <c r="Q469" s="25">
        <v>9.49</v>
      </c>
      <c r="R469" s="25">
        <f>'LISTA DOS ITENS'!$Q469*'LISTA DOS ITENS'!$M469</f>
        <v>189.8</v>
      </c>
      <c r="S469" s="56">
        <f>IF('LISTA DOS ITENS'!$P469&gt;'LISTA DOS ITENS'!$R469,'LISTA DOS ITENS'!$P469,'LISTA DOS ITENS'!$R469)</f>
        <v>189.8</v>
      </c>
      <c r="T469" s="25">
        <v>2.820790479361628</v>
      </c>
      <c r="U469" s="25">
        <f>'LISTA DOS ITENS'!$T469*'LISTA DOS ITENS'!$M469</f>
        <v>56.41580959</v>
      </c>
      <c r="V469" s="56">
        <f t="array" ref="V469">INDEX('RESUMO - LOTES E VMA'!$F$3:$F$181,MATCH('LISTA DOS ITENS'!$D469,'RESUMO - LOTES E VMA'!$A$3:$A$181,0))</f>
        <v>163264.742</v>
      </c>
      <c r="W469" s="57">
        <f>'LISTA DOS ITENS'!$U469/'LISTA DOS ITENS'!$V469</f>
        <v>0.0003455480278</v>
      </c>
      <c r="X469" s="53" t="s">
        <v>53</v>
      </c>
      <c r="Y469" s="53" t="s">
        <v>290</v>
      </c>
      <c r="Z469" s="58" t="str">
        <f>'LISTA DOS ITENS'!$F469&amp;"-"&amp;'LISTA DOS ITENS'!$H469&amp;"-"&amp;'LISTA DOS ITENS'!$J469&amp;"-"&amp;'LISTA DOS ITENS'!$K469&amp;"-"&amp;'LISTA DOS ITENS'!$I469</f>
        <v>10496051-2101-A051-IMOB/NAC-PV-3911-15-842-3</v>
      </c>
      <c r="AA469" s="59" t="str">
        <f t="array" ref="AA469">INDEX('RESUMO - LOTES E VMA'!$M$3:$M$181,MATCH('LISTA DOS ITENS'!$D469,'RESUMO - LOTES E VMA'!$A$3:$A$181,0))</f>
        <v>Para Leilão</v>
      </c>
      <c r="AB469" s="60">
        <f t="array" ref="AB469">INDEX('RESUMO - LOTES E VMA'!$J$3:$J$181,MATCH('LISTA DOS ITENS'!$D469,'RESUMO - LOTES E VMA'!$A$3:$A$181,0))</f>
        <v>0.29678566</v>
      </c>
      <c r="AC469" s="29" t="str">
        <f t="array" ref="AC469">INDEX('RESUMO - LOTES E VMA'!$L$3:$L$181,MATCH('LISTA DOS ITENS'!$D469,'RESUMO - LOTES E VMA'!$A$3:$A$181,0))</f>
        <v>1% do Valor de Comparação do VMA</v>
      </c>
      <c r="AD469" s="53" t="str">
        <f>VLOOKUP(Tabela1[[#This Row],[Índice]],[1]Planilha1!$A:$A,1,0)</f>
        <v>#ERROR!</v>
      </c>
    </row>
    <row r="470" ht="15.75" customHeight="1">
      <c r="A470" s="52">
        <v>247329.0</v>
      </c>
      <c r="B470" s="53" t="s">
        <v>70</v>
      </c>
      <c r="C470" s="53" t="s">
        <v>71</v>
      </c>
      <c r="D470" s="22">
        <v>206542.0</v>
      </c>
      <c r="E470" s="53" t="s">
        <v>437</v>
      </c>
      <c r="F470" s="54">
        <v>1.0683226E7</v>
      </c>
      <c r="G470" s="53" t="s">
        <v>447</v>
      </c>
      <c r="H470" s="55">
        <v>2101.0</v>
      </c>
      <c r="I470" s="55"/>
      <c r="J470" s="55" t="s">
        <v>476</v>
      </c>
      <c r="K470" s="53" t="s">
        <v>73</v>
      </c>
      <c r="L470" s="53"/>
      <c r="M470" s="53">
        <v>490.0</v>
      </c>
      <c r="N470" s="53" t="s">
        <v>440</v>
      </c>
      <c r="O470" s="25">
        <v>14.660877551020407</v>
      </c>
      <c r="P470" s="25">
        <f>'LISTA DOS ITENS'!$O470*'LISTA DOS ITENS'!$M470</f>
        <v>7183.83</v>
      </c>
      <c r="Q470" s="25">
        <v>19.6</v>
      </c>
      <c r="R470" s="25">
        <f>'LISTA DOS ITENS'!$Q470*'LISTA DOS ITENS'!$M470</f>
        <v>9604</v>
      </c>
      <c r="S470" s="56">
        <f>IF('LISTA DOS ITENS'!$P470&gt;'LISTA DOS ITENS'!$R470,'LISTA DOS ITENS'!$P470,'LISTA DOS ITENS'!$R470)</f>
        <v>9604</v>
      </c>
      <c r="T470" s="25">
        <v>5.825868640198936</v>
      </c>
      <c r="U470" s="25">
        <f>'LISTA DOS ITENS'!$T470*'LISTA DOS ITENS'!$M470</f>
        <v>2854.675634</v>
      </c>
      <c r="V470" s="56">
        <f t="array" ref="V470">INDEX('RESUMO - LOTES E VMA'!$F$3:$F$181,MATCH('LISTA DOS ITENS'!$D470,'RESUMO - LOTES E VMA'!$A$3:$A$181,0))</f>
        <v>163264.742</v>
      </c>
      <c r="W470" s="57">
        <f>'LISTA DOS ITENS'!$U470/'LISTA DOS ITENS'!$V470</f>
        <v>0.01748494868</v>
      </c>
      <c r="X470" s="53" t="s">
        <v>53</v>
      </c>
      <c r="Y470" s="53" t="s">
        <v>290</v>
      </c>
      <c r="Z470" s="58" t="str">
        <f>'LISTA DOS ITENS'!$F470&amp;"-"&amp;'LISTA DOS ITENS'!$H470&amp;"-"&amp;'LISTA DOS ITENS'!$J470&amp;"-"&amp;'LISTA DOS ITENS'!$K470&amp;"-"&amp;'LISTA DOS ITENS'!$I470</f>
        <v>10683226-2101-A051-CONS/NAC-</v>
      </c>
      <c r="AA470" s="59" t="str">
        <f t="array" ref="AA470">INDEX('RESUMO - LOTES E VMA'!$M$3:$M$181,MATCH('LISTA DOS ITENS'!$D470,'RESUMO - LOTES E VMA'!$A$3:$A$181,0))</f>
        <v>Para Leilão</v>
      </c>
      <c r="AB470" s="60">
        <f t="array" ref="AB470">INDEX('RESUMO - LOTES E VMA'!$J$3:$J$181,MATCH('LISTA DOS ITENS'!$D470,'RESUMO - LOTES E VMA'!$A$3:$A$181,0))</f>
        <v>0.29678566</v>
      </c>
      <c r="AC470" s="29" t="str">
        <f t="array" ref="AC470">INDEX('RESUMO - LOTES E VMA'!$L$3:$L$181,MATCH('LISTA DOS ITENS'!$D470,'RESUMO - LOTES E VMA'!$A$3:$A$181,0))</f>
        <v>1% do Valor de Comparação do VMA</v>
      </c>
      <c r="AD470" s="53" t="str">
        <f>VLOOKUP(Tabela1[[#This Row],[Índice]],[1]Planilha1!$A:$A,1,0)</f>
        <v>#ERROR!</v>
      </c>
    </row>
    <row r="471" ht="15.75" customHeight="1">
      <c r="A471" s="52">
        <v>247330.0</v>
      </c>
      <c r="B471" s="53" t="s">
        <v>70</v>
      </c>
      <c r="C471" s="53" t="s">
        <v>71</v>
      </c>
      <c r="D471" s="22">
        <v>206542.0</v>
      </c>
      <c r="E471" s="53" t="s">
        <v>437</v>
      </c>
      <c r="F471" s="54">
        <v>1.068561E7</v>
      </c>
      <c r="G471" s="53" t="s">
        <v>448</v>
      </c>
      <c r="H471" s="55">
        <v>2101.0</v>
      </c>
      <c r="I471" s="55" t="s">
        <v>462</v>
      </c>
      <c r="J471" s="55" t="s">
        <v>476</v>
      </c>
      <c r="K471" s="53" t="s">
        <v>80</v>
      </c>
      <c r="L471" s="53"/>
      <c r="M471" s="53">
        <v>20.0</v>
      </c>
      <c r="N471" s="53" t="s">
        <v>440</v>
      </c>
      <c r="O471" s="25">
        <v>19.371000000000002</v>
      </c>
      <c r="P471" s="25">
        <f>'LISTA DOS ITENS'!$O471*'LISTA DOS ITENS'!$M471</f>
        <v>387.42</v>
      </c>
      <c r="Q471" s="25">
        <v>15.0</v>
      </c>
      <c r="R471" s="25">
        <f>'LISTA DOS ITENS'!$Q471*'LISTA DOS ITENS'!$M471</f>
        <v>300</v>
      </c>
      <c r="S471" s="56">
        <f>IF('LISTA DOS ITENS'!$P471&gt;'LISTA DOS ITENS'!$R471,'LISTA DOS ITENS'!$P471,'LISTA DOS ITENS'!$R471)</f>
        <v>387.42</v>
      </c>
      <c r="T471" s="25">
        <v>4.458572938927757</v>
      </c>
      <c r="U471" s="25">
        <f>'LISTA DOS ITENS'!$T471*'LISTA DOS ITENS'!$M471</f>
        <v>89.17145878</v>
      </c>
      <c r="V471" s="56">
        <f t="array" ref="V471">INDEX('RESUMO - LOTES E VMA'!$F$3:$F$181,MATCH('LISTA DOS ITENS'!$D471,'RESUMO - LOTES E VMA'!$A$3:$A$181,0))</f>
        <v>163264.742</v>
      </c>
      <c r="W471" s="57">
        <f>'LISTA DOS ITENS'!$U471/'LISTA DOS ITENS'!$V471</f>
        <v>0.0005461770723</v>
      </c>
      <c r="X471" s="53" t="s">
        <v>53</v>
      </c>
      <c r="Y471" s="53" t="s">
        <v>290</v>
      </c>
      <c r="Z471" s="58" t="str">
        <f>'LISTA DOS ITENS'!$F471&amp;"-"&amp;'LISTA DOS ITENS'!$H471&amp;"-"&amp;'LISTA DOS ITENS'!$J471&amp;"-"&amp;'LISTA DOS ITENS'!$K471&amp;"-"&amp;'LISTA DOS ITENS'!$I471</f>
        <v>10685610-2101-A051-IMOB/NAC-OP-3534-14-006-12</v>
      </c>
      <c r="AA471" s="59" t="str">
        <f t="array" ref="AA471">INDEX('RESUMO - LOTES E VMA'!$M$3:$M$181,MATCH('LISTA DOS ITENS'!$D471,'RESUMO - LOTES E VMA'!$A$3:$A$181,0))</f>
        <v>Para Leilão</v>
      </c>
      <c r="AB471" s="60">
        <f t="array" ref="AB471">INDEX('RESUMO - LOTES E VMA'!$J$3:$J$181,MATCH('LISTA DOS ITENS'!$D471,'RESUMO - LOTES E VMA'!$A$3:$A$181,0))</f>
        <v>0.29678566</v>
      </c>
      <c r="AC471" s="29" t="str">
        <f t="array" ref="AC471">INDEX('RESUMO - LOTES E VMA'!$L$3:$L$181,MATCH('LISTA DOS ITENS'!$D471,'RESUMO - LOTES E VMA'!$A$3:$A$181,0))</f>
        <v>1% do Valor de Comparação do VMA</v>
      </c>
      <c r="AD471" s="53" t="str">
        <f>VLOOKUP(Tabela1[[#This Row],[Índice]],[1]Planilha1!$A:$A,1,0)</f>
        <v>#ERROR!</v>
      </c>
    </row>
    <row r="472" ht="15.75" customHeight="1">
      <c r="A472" s="52">
        <v>247331.0</v>
      </c>
      <c r="B472" s="53" t="s">
        <v>70</v>
      </c>
      <c r="C472" s="53" t="s">
        <v>71</v>
      </c>
      <c r="D472" s="22">
        <v>206542.0</v>
      </c>
      <c r="E472" s="53" t="s">
        <v>437</v>
      </c>
      <c r="F472" s="54">
        <v>1.0708238E7</v>
      </c>
      <c r="G472" s="53" t="s">
        <v>479</v>
      </c>
      <c r="H472" s="55">
        <v>2101.0</v>
      </c>
      <c r="I472" s="55" t="s">
        <v>81</v>
      </c>
      <c r="J472" s="55" t="s">
        <v>476</v>
      </c>
      <c r="K472" s="53" t="s">
        <v>73</v>
      </c>
      <c r="L472" s="53"/>
      <c r="M472" s="53">
        <v>90.0</v>
      </c>
      <c r="N472" s="53" t="s">
        <v>440</v>
      </c>
      <c r="O472" s="25">
        <v>21.0</v>
      </c>
      <c r="P472" s="25">
        <f>'LISTA DOS ITENS'!$O472*'LISTA DOS ITENS'!$M472</f>
        <v>1890</v>
      </c>
      <c r="Q472" s="25">
        <v>21.0</v>
      </c>
      <c r="R472" s="25">
        <f>'LISTA DOS ITENS'!$Q472*'LISTA DOS ITENS'!$M472</f>
        <v>1890</v>
      </c>
      <c r="S472" s="56">
        <f>IF('LISTA DOS ITENS'!$P472&gt;'LISTA DOS ITENS'!$R472,'LISTA DOS ITENS'!$P472,'LISTA DOS ITENS'!$R472)</f>
        <v>1890</v>
      </c>
      <c r="T472" s="25">
        <v>6.2420021144988596</v>
      </c>
      <c r="U472" s="25">
        <f>'LISTA DOS ITENS'!$T472*'LISTA DOS ITENS'!$M472</f>
        <v>561.7801903</v>
      </c>
      <c r="V472" s="56">
        <f t="array" ref="V472">INDEX('RESUMO - LOTES E VMA'!$F$3:$F$181,MATCH('LISTA DOS ITENS'!$D472,'RESUMO - LOTES E VMA'!$A$3:$A$181,0))</f>
        <v>163264.742</v>
      </c>
      <c r="W472" s="57">
        <f>'LISTA DOS ITENS'!$U472/'LISTA DOS ITENS'!$V472</f>
        <v>0.003440915556</v>
      </c>
      <c r="X472" s="53" t="s">
        <v>53</v>
      </c>
      <c r="Y472" s="53" t="s">
        <v>290</v>
      </c>
      <c r="Z472" s="58" t="str">
        <f>'LISTA DOS ITENS'!$F472&amp;"-"&amp;'LISTA DOS ITENS'!$H472&amp;"-"&amp;'LISTA DOS ITENS'!$J472&amp;"-"&amp;'LISTA DOS ITENS'!$K472&amp;"-"&amp;'LISTA DOS ITENS'!$I472</f>
        <v>10708238-2101-A051-CONS/NAC-ED-1000-01.01</v>
      </c>
      <c r="AA472" s="59" t="str">
        <f t="array" ref="AA472">INDEX('RESUMO - LOTES E VMA'!$M$3:$M$181,MATCH('LISTA DOS ITENS'!$D472,'RESUMO - LOTES E VMA'!$A$3:$A$181,0))</f>
        <v>Para Leilão</v>
      </c>
      <c r="AB472" s="60">
        <f t="array" ref="AB472">INDEX('RESUMO - LOTES E VMA'!$J$3:$J$181,MATCH('LISTA DOS ITENS'!$D472,'RESUMO - LOTES E VMA'!$A$3:$A$181,0))</f>
        <v>0.29678566</v>
      </c>
      <c r="AC472" s="29" t="str">
        <f t="array" ref="AC472">INDEX('RESUMO - LOTES E VMA'!$L$3:$L$181,MATCH('LISTA DOS ITENS'!$D472,'RESUMO - LOTES E VMA'!$A$3:$A$181,0))</f>
        <v>1% do Valor de Comparação do VMA</v>
      </c>
      <c r="AD472" s="53" t="str">
        <f>VLOOKUP(Tabela1[[#This Row],[Índice]],[1]Planilha1!$A:$A,1,0)</f>
        <v>#ERROR!</v>
      </c>
    </row>
    <row r="473" ht="15.75" customHeight="1">
      <c r="A473" s="52">
        <v>247332.0</v>
      </c>
      <c r="B473" s="53" t="s">
        <v>70</v>
      </c>
      <c r="C473" s="53" t="s">
        <v>71</v>
      </c>
      <c r="D473" s="22">
        <v>206542.0</v>
      </c>
      <c r="E473" s="53" t="s">
        <v>437</v>
      </c>
      <c r="F473" s="54">
        <v>1.0864607E7</v>
      </c>
      <c r="G473" s="53" t="s">
        <v>466</v>
      </c>
      <c r="H473" s="55">
        <v>2101.0</v>
      </c>
      <c r="I473" s="55" t="s">
        <v>81</v>
      </c>
      <c r="J473" s="55" t="s">
        <v>476</v>
      </c>
      <c r="K473" s="53" t="s">
        <v>73</v>
      </c>
      <c r="L473" s="53"/>
      <c r="M473" s="53">
        <v>18.0</v>
      </c>
      <c r="N473" s="53" t="s">
        <v>440</v>
      </c>
      <c r="O473" s="25">
        <v>1.54</v>
      </c>
      <c r="P473" s="25">
        <f>'LISTA DOS ITENS'!$O473*'LISTA DOS ITENS'!$M473</f>
        <v>27.72</v>
      </c>
      <c r="Q473" s="25">
        <v>3.69</v>
      </c>
      <c r="R473" s="25">
        <f>'LISTA DOS ITENS'!$Q473*'LISTA DOS ITENS'!$M473</f>
        <v>66.42</v>
      </c>
      <c r="S473" s="56">
        <f>IF('LISTA DOS ITENS'!$P473&gt;'LISTA DOS ITENS'!$R473,'LISTA DOS ITENS'!$P473,'LISTA DOS ITENS'!$R473)</f>
        <v>66.42</v>
      </c>
      <c r="T473" s="25">
        <v>1.0968089429762282</v>
      </c>
      <c r="U473" s="25">
        <f>'LISTA DOS ITENS'!$T473*'LISTA DOS ITENS'!$M473</f>
        <v>19.74256097</v>
      </c>
      <c r="V473" s="56">
        <f t="array" ref="V473">INDEX('RESUMO - LOTES E VMA'!$F$3:$F$181,MATCH('LISTA DOS ITENS'!$D473,'RESUMO - LOTES E VMA'!$A$3:$A$181,0))</f>
        <v>163264.742</v>
      </c>
      <c r="W473" s="57">
        <f>'LISTA DOS ITENS'!$U473/'LISTA DOS ITENS'!$V473</f>
        <v>0.0001209236038</v>
      </c>
      <c r="X473" s="53" t="s">
        <v>53</v>
      </c>
      <c r="Y473" s="53" t="s">
        <v>290</v>
      </c>
      <c r="Z473" s="58" t="str">
        <f>'LISTA DOS ITENS'!$F473&amp;"-"&amp;'LISTA DOS ITENS'!$H473&amp;"-"&amp;'LISTA DOS ITENS'!$J473&amp;"-"&amp;'LISTA DOS ITENS'!$K473&amp;"-"&amp;'LISTA DOS ITENS'!$I473</f>
        <v>10864607-2101-A051-CONS/NAC-ED-1000-01.01</v>
      </c>
      <c r="AA473" s="59" t="str">
        <f t="array" ref="AA473">INDEX('RESUMO - LOTES E VMA'!$M$3:$M$181,MATCH('LISTA DOS ITENS'!$D473,'RESUMO - LOTES E VMA'!$A$3:$A$181,0))</f>
        <v>Para Leilão</v>
      </c>
      <c r="AB473" s="60">
        <f t="array" ref="AB473">INDEX('RESUMO - LOTES E VMA'!$J$3:$J$181,MATCH('LISTA DOS ITENS'!$D473,'RESUMO - LOTES E VMA'!$A$3:$A$181,0))</f>
        <v>0.29678566</v>
      </c>
      <c r="AC473" s="29" t="str">
        <f t="array" ref="AC473">INDEX('RESUMO - LOTES E VMA'!$L$3:$L$181,MATCH('LISTA DOS ITENS'!$D473,'RESUMO - LOTES E VMA'!$A$3:$A$181,0))</f>
        <v>1% do Valor de Comparação do VMA</v>
      </c>
      <c r="AD473" s="53" t="str">
        <f>VLOOKUP(Tabela1[[#This Row],[Índice]],[1]Planilha1!$A:$A,1,0)</f>
        <v>#ERROR!</v>
      </c>
    </row>
    <row r="474" ht="15.75" customHeight="1">
      <c r="A474" s="52">
        <v>247333.0</v>
      </c>
      <c r="B474" s="53" t="s">
        <v>70</v>
      </c>
      <c r="C474" s="53" t="s">
        <v>71</v>
      </c>
      <c r="D474" s="22">
        <v>206542.0</v>
      </c>
      <c r="E474" s="53" t="s">
        <v>437</v>
      </c>
      <c r="F474" s="54">
        <v>1.0898957E7</v>
      </c>
      <c r="G474" s="53" t="s">
        <v>480</v>
      </c>
      <c r="H474" s="55">
        <v>2101.0</v>
      </c>
      <c r="I474" s="55" t="s">
        <v>81</v>
      </c>
      <c r="J474" s="55" t="s">
        <v>476</v>
      </c>
      <c r="K474" s="53" t="s">
        <v>80</v>
      </c>
      <c r="L474" s="53"/>
      <c r="M474" s="53">
        <v>640.0</v>
      </c>
      <c r="N474" s="53" t="s">
        <v>440</v>
      </c>
      <c r="O474" s="25">
        <v>4.054796875</v>
      </c>
      <c r="P474" s="25">
        <f>'LISTA DOS ITENS'!$O474*'LISTA DOS ITENS'!$M474</f>
        <v>2595.07</v>
      </c>
      <c r="Q474" s="25">
        <v>4.05</v>
      </c>
      <c r="R474" s="25">
        <f>'LISTA DOS ITENS'!$Q474*'LISTA DOS ITENS'!$M474</f>
        <v>2592</v>
      </c>
      <c r="S474" s="56">
        <f>IF('LISTA DOS ITENS'!$P474&gt;'LISTA DOS ITENS'!$R474,'LISTA DOS ITENS'!$P474,'LISTA DOS ITENS'!$R474)</f>
        <v>2595.07</v>
      </c>
      <c r="T474" s="25">
        <v>1.2038146935104943</v>
      </c>
      <c r="U474" s="25">
        <f>'LISTA DOS ITENS'!$T474*'LISTA DOS ITENS'!$M474</f>
        <v>770.4414038</v>
      </c>
      <c r="V474" s="56">
        <f t="array" ref="V474">INDEX('RESUMO - LOTES E VMA'!$F$3:$F$181,MATCH('LISTA DOS ITENS'!$D474,'RESUMO - LOTES E VMA'!$A$3:$A$181,0))</f>
        <v>163264.742</v>
      </c>
      <c r="W474" s="57">
        <f>'LISTA DOS ITENS'!$U474/'LISTA DOS ITENS'!$V474</f>
        <v>0.004718969905</v>
      </c>
      <c r="X474" s="53" t="s">
        <v>53</v>
      </c>
      <c r="Y474" s="53" t="s">
        <v>290</v>
      </c>
      <c r="Z474" s="58" t="str">
        <f>'LISTA DOS ITENS'!$F474&amp;"-"&amp;'LISTA DOS ITENS'!$H474&amp;"-"&amp;'LISTA DOS ITENS'!$J474&amp;"-"&amp;'LISTA DOS ITENS'!$K474&amp;"-"&amp;'LISTA DOS ITENS'!$I474</f>
        <v>10898957-2101-A051-IMOB/NAC-ED-1000-01.01</v>
      </c>
      <c r="AA474" s="59" t="str">
        <f t="array" ref="AA474">INDEX('RESUMO - LOTES E VMA'!$M$3:$M$181,MATCH('LISTA DOS ITENS'!$D474,'RESUMO - LOTES E VMA'!$A$3:$A$181,0))</f>
        <v>Para Leilão</v>
      </c>
      <c r="AB474" s="60">
        <f t="array" ref="AB474">INDEX('RESUMO - LOTES E VMA'!$J$3:$J$181,MATCH('LISTA DOS ITENS'!$D474,'RESUMO - LOTES E VMA'!$A$3:$A$181,0))</f>
        <v>0.29678566</v>
      </c>
      <c r="AC474" s="29" t="str">
        <f t="array" ref="AC474">INDEX('RESUMO - LOTES E VMA'!$L$3:$L$181,MATCH('LISTA DOS ITENS'!$D474,'RESUMO - LOTES E VMA'!$A$3:$A$181,0))</f>
        <v>1% do Valor de Comparação do VMA</v>
      </c>
      <c r="AD474" s="53" t="str">
        <f>VLOOKUP(Tabela1[[#This Row],[Índice]],[1]Planilha1!$A:$A,1,0)</f>
        <v>#ERROR!</v>
      </c>
    </row>
    <row r="475" ht="15.75" customHeight="1">
      <c r="A475" s="52">
        <v>247334.0</v>
      </c>
      <c r="B475" s="53" t="s">
        <v>70</v>
      </c>
      <c r="C475" s="53" t="s">
        <v>71</v>
      </c>
      <c r="D475" s="22">
        <v>206542.0</v>
      </c>
      <c r="E475" s="53" t="s">
        <v>437</v>
      </c>
      <c r="F475" s="54">
        <v>1.0905181E7</v>
      </c>
      <c r="G475" s="53" t="s">
        <v>481</v>
      </c>
      <c r="H475" s="55">
        <v>2101.0</v>
      </c>
      <c r="I475" s="55" t="s">
        <v>81</v>
      </c>
      <c r="J475" s="55" t="s">
        <v>476</v>
      </c>
      <c r="K475" s="53" t="s">
        <v>73</v>
      </c>
      <c r="L475" s="53"/>
      <c r="M475" s="53">
        <v>100.0</v>
      </c>
      <c r="N475" s="53" t="s">
        <v>440</v>
      </c>
      <c r="O475" s="25">
        <v>30.1341</v>
      </c>
      <c r="P475" s="25">
        <f>'LISTA DOS ITENS'!$O475*'LISTA DOS ITENS'!$M475</f>
        <v>3013.41</v>
      </c>
      <c r="Q475" s="25">
        <v>30.13</v>
      </c>
      <c r="R475" s="25">
        <f>'LISTA DOS ITENS'!$Q475*'LISTA DOS ITENS'!$M475</f>
        <v>3013</v>
      </c>
      <c r="S475" s="56">
        <f>IF('LISTA DOS ITENS'!$P475&gt;'LISTA DOS ITENS'!$R475,'LISTA DOS ITENS'!$P475,'LISTA DOS ITENS'!$R475)</f>
        <v>3013.41</v>
      </c>
      <c r="T475" s="25">
        <v>8.955786843326221</v>
      </c>
      <c r="U475" s="25">
        <f>'LISTA DOS ITENS'!$T475*'LISTA DOS ITENS'!$M475</f>
        <v>895.5786843</v>
      </c>
      <c r="V475" s="56">
        <f t="array" ref="V475">INDEX('RESUMO - LOTES E VMA'!$F$3:$F$181,MATCH('LISTA DOS ITENS'!$D475,'RESUMO - LOTES E VMA'!$A$3:$A$181,0))</f>
        <v>163264.742</v>
      </c>
      <c r="W475" s="57">
        <f>'LISTA DOS ITENS'!$U475/'LISTA DOS ITENS'!$V475</f>
        <v>0.005485438397</v>
      </c>
      <c r="X475" s="53" t="s">
        <v>53</v>
      </c>
      <c r="Y475" s="53" t="s">
        <v>290</v>
      </c>
      <c r="Z475" s="58" t="str">
        <f>'LISTA DOS ITENS'!$F475&amp;"-"&amp;'LISTA DOS ITENS'!$H475&amp;"-"&amp;'LISTA DOS ITENS'!$J475&amp;"-"&amp;'LISTA DOS ITENS'!$K475&amp;"-"&amp;'LISTA DOS ITENS'!$I475</f>
        <v>10905181-2101-A051-CONS/NAC-ED-1000-01.01</v>
      </c>
      <c r="AA475" s="59" t="str">
        <f t="array" ref="AA475">INDEX('RESUMO - LOTES E VMA'!$M$3:$M$181,MATCH('LISTA DOS ITENS'!$D475,'RESUMO - LOTES E VMA'!$A$3:$A$181,0))</f>
        <v>Para Leilão</v>
      </c>
      <c r="AB475" s="60">
        <f t="array" ref="AB475">INDEX('RESUMO - LOTES E VMA'!$J$3:$J$181,MATCH('LISTA DOS ITENS'!$D475,'RESUMO - LOTES E VMA'!$A$3:$A$181,0))</f>
        <v>0.29678566</v>
      </c>
      <c r="AC475" s="29" t="str">
        <f t="array" ref="AC475">INDEX('RESUMO - LOTES E VMA'!$L$3:$L$181,MATCH('LISTA DOS ITENS'!$D475,'RESUMO - LOTES E VMA'!$A$3:$A$181,0))</f>
        <v>1% do Valor de Comparação do VMA</v>
      </c>
      <c r="AD475" s="53" t="str">
        <f>VLOOKUP(Tabela1[[#This Row],[Índice]],[1]Planilha1!$A:$A,1,0)</f>
        <v>#ERROR!</v>
      </c>
    </row>
    <row r="476" ht="15.75" customHeight="1">
      <c r="A476" s="52">
        <v>247335.0</v>
      </c>
      <c r="B476" s="53" t="s">
        <v>70</v>
      </c>
      <c r="C476" s="53" t="s">
        <v>71</v>
      </c>
      <c r="D476" s="22">
        <v>206542.0</v>
      </c>
      <c r="E476" s="53" t="s">
        <v>437</v>
      </c>
      <c r="F476" s="54">
        <v>1.1227451E7</v>
      </c>
      <c r="G476" s="53" t="s">
        <v>482</v>
      </c>
      <c r="H476" s="55">
        <v>2101.0</v>
      </c>
      <c r="I476" s="55"/>
      <c r="J476" s="55" t="s">
        <v>476</v>
      </c>
      <c r="K476" s="53" t="s">
        <v>80</v>
      </c>
      <c r="L476" s="53"/>
      <c r="M476" s="53">
        <v>20.0</v>
      </c>
      <c r="N476" s="53" t="s">
        <v>440</v>
      </c>
      <c r="O476" s="25">
        <v>271.96</v>
      </c>
      <c r="P476" s="25">
        <f>'LISTA DOS ITENS'!$O476*'LISTA DOS ITENS'!$M476</f>
        <v>5439.2</v>
      </c>
      <c r="Q476" s="25">
        <v>271.96</v>
      </c>
      <c r="R476" s="25">
        <f>'LISTA DOS ITENS'!$Q476*'LISTA DOS ITENS'!$M476</f>
        <v>5439.2</v>
      </c>
      <c r="S476" s="56">
        <f>IF('LISTA DOS ITENS'!$P476&gt;'LISTA DOS ITENS'!$R476,'LISTA DOS ITENS'!$P476,'LISTA DOS ITENS'!$R476)</f>
        <v>5439.2</v>
      </c>
      <c r="T476" s="25">
        <v>80.83689976471952</v>
      </c>
      <c r="U476" s="25">
        <f>'LISTA DOS ITENS'!$T476*'LISTA DOS ITENS'!$M476</f>
        <v>1616.737995</v>
      </c>
      <c r="V476" s="56">
        <f t="array" ref="V476">INDEX('RESUMO - LOTES E VMA'!$F$3:$F$181,MATCH('LISTA DOS ITENS'!$D476,'RESUMO - LOTES E VMA'!$A$3:$A$181,0))</f>
        <v>163264.742</v>
      </c>
      <c r="W476" s="57">
        <f>'LISTA DOS ITENS'!$U476/'LISTA DOS ITENS'!$V476</f>
        <v>0.00990255444</v>
      </c>
      <c r="X476" s="53" t="s">
        <v>53</v>
      </c>
      <c r="Y476" s="53" t="s">
        <v>290</v>
      </c>
      <c r="Z476" s="58" t="str">
        <f>'LISTA DOS ITENS'!$F476&amp;"-"&amp;'LISTA DOS ITENS'!$H476&amp;"-"&amp;'LISTA DOS ITENS'!$J476&amp;"-"&amp;'LISTA DOS ITENS'!$K476&amp;"-"&amp;'LISTA DOS ITENS'!$I476</f>
        <v>11227451-2101-A051-IMOB/NAC-</v>
      </c>
      <c r="AA476" s="59" t="str">
        <f t="array" ref="AA476">INDEX('RESUMO - LOTES E VMA'!$M$3:$M$181,MATCH('LISTA DOS ITENS'!$D476,'RESUMO - LOTES E VMA'!$A$3:$A$181,0))</f>
        <v>Para Leilão</v>
      </c>
      <c r="AB476" s="60">
        <f t="array" ref="AB476">INDEX('RESUMO - LOTES E VMA'!$J$3:$J$181,MATCH('LISTA DOS ITENS'!$D476,'RESUMO - LOTES E VMA'!$A$3:$A$181,0))</f>
        <v>0.29678566</v>
      </c>
      <c r="AC476" s="29" t="str">
        <f t="array" ref="AC476">INDEX('RESUMO - LOTES E VMA'!$L$3:$L$181,MATCH('LISTA DOS ITENS'!$D476,'RESUMO - LOTES E VMA'!$A$3:$A$181,0))</f>
        <v>1% do Valor de Comparação do VMA</v>
      </c>
      <c r="AD476" s="53" t="str">
        <f>VLOOKUP(Tabela1[[#This Row],[Índice]],[1]Planilha1!$A:$A,1,0)</f>
        <v>#ERROR!</v>
      </c>
    </row>
    <row r="477" ht="15.75" customHeight="1">
      <c r="A477" s="52">
        <v>247336.0</v>
      </c>
      <c r="B477" s="53" t="s">
        <v>70</v>
      </c>
      <c r="C477" s="53" t="s">
        <v>71</v>
      </c>
      <c r="D477" s="22">
        <v>206542.0</v>
      </c>
      <c r="E477" s="53" t="s">
        <v>437</v>
      </c>
      <c r="F477" s="54">
        <v>1.1474981E7</v>
      </c>
      <c r="G477" s="53" t="s">
        <v>483</v>
      </c>
      <c r="H477" s="55">
        <v>2101.0</v>
      </c>
      <c r="I477" s="55" t="s">
        <v>81</v>
      </c>
      <c r="J477" s="55" t="s">
        <v>476</v>
      </c>
      <c r="K477" s="53" t="s">
        <v>80</v>
      </c>
      <c r="L477" s="53"/>
      <c r="M477" s="53">
        <v>189.0</v>
      </c>
      <c r="N477" s="53" t="s">
        <v>440</v>
      </c>
      <c r="O477" s="25">
        <v>23.608148148148146</v>
      </c>
      <c r="P477" s="25">
        <f>'LISTA DOS ITENS'!$O477*'LISTA DOS ITENS'!$M477</f>
        <v>4461.94</v>
      </c>
      <c r="Q477" s="25">
        <v>23.61</v>
      </c>
      <c r="R477" s="25">
        <f>'LISTA DOS ITENS'!$Q477*'LISTA DOS ITENS'!$M477</f>
        <v>4462.29</v>
      </c>
      <c r="S477" s="56">
        <f>IF('LISTA DOS ITENS'!$P477&gt;'LISTA DOS ITENS'!$R477,'LISTA DOS ITENS'!$P477,'LISTA DOS ITENS'!$R477)</f>
        <v>4462.29</v>
      </c>
      <c r="T477" s="25">
        <v>7.017793805872289</v>
      </c>
      <c r="U477" s="25">
        <f>'LISTA DOS ITENS'!$T477*'LISTA DOS ITENS'!$M477</f>
        <v>1326.363029</v>
      </c>
      <c r="V477" s="56">
        <f t="array" ref="V477">INDEX('RESUMO - LOTES E VMA'!$F$3:$F$181,MATCH('LISTA DOS ITENS'!$D477,'RESUMO - LOTES E VMA'!$A$3:$A$181,0))</f>
        <v>163264.742</v>
      </c>
      <c r="W477" s="57">
        <f>'LISTA DOS ITENS'!$U477/'LISTA DOS ITENS'!$V477</f>
        <v>0.008124001627</v>
      </c>
      <c r="X477" s="53" t="s">
        <v>53</v>
      </c>
      <c r="Y477" s="53" t="s">
        <v>290</v>
      </c>
      <c r="Z477" s="58" t="str">
        <f>'LISTA DOS ITENS'!$F477&amp;"-"&amp;'LISTA DOS ITENS'!$H477&amp;"-"&amp;'LISTA DOS ITENS'!$J477&amp;"-"&amp;'LISTA DOS ITENS'!$K477&amp;"-"&amp;'LISTA DOS ITENS'!$I477</f>
        <v>11474981-2101-A051-IMOB/NAC-ED-1000-01.01</v>
      </c>
      <c r="AA477" s="59" t="str">
        <f t="array" ref="AA477">INDEX('RESUMO - LOTES E VMA'!$M$3:$M$181,MATCH('LISTA DOS ITENS'!$D477,'RESUMO - LOTES E VMA'!$A$3:$A$181,0))</f>
        <v>Para Leilão</v>
      </c>
      <c r="AB477" s="60">
        <f t="array" ref="AB477">INDEX('RESUMO - LOTES E VMA'!$J$3:$J$181,MATCH('LISTA DOS ITENS'!$D477,'RESUMO - LOTES E VMA'!$A$3:$A$181,0))</f>
        <v>0.29678566</v>
      </c>
      <c r="AC477" s="29" t="str">
        <f t="array" ref="AC477">INDEX('RESUMO - LOTES E VMA'!$L$3:$L$181,MATCH('LISTA DOS ITENS'!$D477,'RESUMO - LOTES E VMA'!$A$3:$A$181,0))</f>
        <v>1% do Valor de Comparação do VMA</v>
      </c>
      <c r="AD477" s="53" t="str">
        <f>VLOOKUP(Tabela1[[#This Row],[Índice]],[1]Planilha1!$A:$A,1,0)</f>
        <v>#ERROR!</v>
      </c>
    </row>
    <row r="478" ht="15.75" customHeight="1">
      <c r="A478" s="52">
        <v>247337.0</v>
      </c>
      <c r="B478" s="53" t="s">
        <v>70</v>
      </c>
      <c r="C478" s="53" t="s">
        <v>71</v>
      </c>
      <c r="D478" s="22">
        <v>206542.0</v>
      </c>
      <c r="E478" s="53" t="s">
        <v>437</v>
      </c>
      <c r="F478" s="54">
        <v>1.1374776E7</v>
      </c>
      <c r="G478" s="53" t="s">
        <v>484</v>
      </c>
      <c r="H478" s="55">
        <v>2201.0</v>
      </c>
      <c r="I478" s="55"/>
      <c r="J478" s="55" t="s">
        <v>476</v>
      </c>
      <c r="K478" s="53" t="s">
        <v>73</v>
      </c>
      <c r="L478" s="53"/>
      <c r="M478" s="53">
        <v>40.0</v>
      </c>
      <c r="N478" s="53" t="s">
        <v>440</v>
      </c>
      <c r="O478" s="25">
        <v>62.59675</v>
      </c>
      <c r="P478" s="25">
        <f>'LISTA DOS ITENS'!$O478*'LISTA DOS ITENS'!$M478</f>
        <v>2503.87</v>
      </c>
      <c r="Q478" s="25">
        <v>62.6</v>
      </c>
      <c r="R478" s="25">
        <f>'LISTA DOS ITENS'!$Q478*'LISTA DOS ITENS'!$M478</f>
        <v>2504</v>
      </c>
      <c r="S478" s="56">
        <f>IF('LISTA DOS ITENS'!$P478&gt;'LISTA DOS ITENS'!$R478,'LISTA DOS ITENS'!$P478,'LISTA DOS ITENS'!$R478)</f>
        <v>2504</v>
      </c>
      <c r="T478" s="25">
        <v>18.607111065125174</v>
      </c>
      <c r="U478" s="25">
        <f>'LISTA DOS ITENS'!$T478*'LISTA DOS ITENS'!$M478</f>
        <v>744.2844426</v>
      </c>
      <c r="V478" s="56">
        <f t="array" ref="V478">INDEX('RESUMO - LOTES E VMA'!$F$3:$F$181,MATCH('LISTA DOS ITENS'!$D478,'RESUMO - LOTES E VMA'!$A$3:$A$181,0))</f>
        <v>163264.742</v>
      </c>
      <c r="W478" s="57">
        <f>'LISTA DOS ITENS'!$U478/'LISTA DOS ITENS'!$V478</f>
        <v>0.004558757964</v>
      </c>
      <c r="X478" s="53" t="s">
        <v>53</v>
      </c>
      <c r="Y478" s="53" t="s">
        <v>290</v>
      </c>
      <c r="Z478" s="58" t="str">
        <f>'LISTA DOS ITENS'!$F478&amp;"-"&amp;'LISTA DOS ITENS'!$H478&amp;"-"&amp;'LISTA DOS ITENS'!$J478&amp;"-"&amp;'LISTA DOS ITENS'!$K478&amp;"-"&amp;'LISTA DOS ITENS'!$I478</f>
        <v>11374776-2201-A051-CONS/NAC-</v>
      </c>
      <c r="AA478" s="59" t="str">
        <f t="array" ref="AA478">INDEX('RESUMO - LOTES E VMA'!$M$3:$M$181,MATCH('LISTA DOS ITENS'!$D478,'RESUMO - LOTES E VMA'!$A$3:$A$181,0))</f>
        <v>Para Leilão</v>
      </c>
      <c r="AB478" s="60">
        <f t="array" ref="AB478">INDEX('RESUMO - LOTES E VMA'!$J$3:$J$181,MATCH('LISTA DOS ITENS'!$D478,'RESUMO - LOTES E VMA'!$A$3:$A$181,0))</f>
        <v>0.29678566</v>
      </c>
      <c r="AC478" s="29" t="str">
        <f t="array" ref="AC478">INDEX('RESUMO - LOTES E VMA'!$L$3:$L$181,MATCH('LISTA DOS ITENS'!$D478,'RESUMO - LOTES E VMA'!$A$3:$A$181,0))</f>
        <v>1% do Valor de Comparação do VMA</v>
      </c>
      <c r="AD478" s="53" t="str">
        <f>VLOOKUP(Tabela1[[#This Row],[Índice]],[1]Planilha1!$A:$A,1,0)</f>
        <v>#ERROR!</v>
      </c>
    </row>
    <row r="479" ht="15.75" customHeight="1">
      <c r="A479" s="52">
        <v>247338.0</v>
      </c>
      <c r="B479" s="53" t="s">
        <v>70</v>
      </c>
      <c r="C479" s="53" t="s">
        <v>71</v>
      </c>
      <c r="D479" s="22">
        <v>206542.0</v>
      </c>
      <c r="E479" s="53" t="s">
        <v>437</v>
      </c>
      <c r="F479" s="54">
        <v>1.1811458E7</v>
      </c>
      <c r="G479" s="53" t="s">
        <v>485</v>
      </c>
      <c r="H479" s="55">
        <v>2201.0</v>
      </c>
      <c r="I479" s="55"/>
      <c r="J479" s="55" t="s">
        <v>476</v>
      </c>
      <c r="K479" s="53" t="s">
        <v>293</v>
      </c>
      <c r="L479" s="53"/>
      <c r="M479" s="53">
        <v>110.0</v>
      </c>
      <c r="N479" s="53" t="s">
        <v>440</v>
      </c>
      <c r="O479" s="25">
        <v>1.0</v>
      </c>
      <c r="P479" s="25">
        <f>'LISTA DOS ITENS'!$O479*'LISTA DOS ITENS'!$M479</f>
        <v>110</v>
      </c>
      <c r="Q479" s="25">
        <v>25.0</v>
      </c>
      <c r="R479" s="25">
        <f>'LISTA DOS ITENS'!$Q479*'LISTA DOS ITENS'!$M479</f>
        <v>2750</v>
      </c>
      <c r="S479" s="56">
        <f>IF('LISTA DOS ITENS'!$P479&gt;'LISTA DOS ITENS'!$R479,'LISTA DOS ITENS'!$P479,'LISTA DOS ITENS'!$R479)</f>
        <v>2750</v>
      </c>
      <c r="T479" s="25">
        <v>7.430954898212929</v>
      </c>
      <c r="U479" s="25">
        <f>'LISTA DOS ITENS'!$T479*'LISTA DOS ITENS'!$M479</f>
        <v>817.4050388</v>
      </c>
      <c r="V479" s="56">
        <f t="array" ref="V479">INDEX('RESUMO - LOTES E VMA'!$F$3:$F$181,MATCH('LISTA DOS ITENS'!$D479,'RESUMO - LOTES E VMA'!$A$3:$A$181,0))</f>
        <v>163264.742</v>
      </c>
      <c r="W479" s="57">
        <f>'LISTA DOS ITENS'!$U479/'LISTA DOS ITENS'!$V479</f>
        <v>0.005006623163</v>
      </c>
      <c r="X479" s="53" t="s">
        <v>53</v>
      </c>
      <c r="Y479" s="53" t="s">
        <v>290</v>
      </c>
      <c r="Z479" s="58" t="str">
        <f>'LISTA DOS ITENS'!$F479&amp;"-"&amp;'LISTA DOS ITENS'!$H479&amp;"-"&amp;'LISTA DOS ITENS'!$J479&amp;"-"&amp;'LISTA DOS ITENS'!$K479&amp;"-"&amp;'LISTA DOS ITENS'!$I479</f>
        <v>11811458-2201-A051-SOBRE_EMP-</v>
      </c>
      <c r="AA479" s="59" t="str">
        <f t="array" ref="AA479">INDEX('RESUMO - LOTES E VMA'!$M$3:$M$181,MATCH('LISTA DOS ITENS'!$D479,'RESUMO - LOTES E VMA'!$A$3:$A$181,0))</f>
        <v>Para Leilão</v>
      </c>
      <c r="AB479" s="60">
        <f t="array" ref="AB479">INDEX('RESUMO - LOTES E VMA'!$J$3:$J$181,MATCH('LISTA DOS ITENS'!$D479,'RESUMO - LOTES E VMA'!$A$3:$A$181,0))</f>
        <v>0.29678566</v>
      </c>
      <c r="AC479" s="29" t="str">
        <f t="array" ref="AC479">INDEX('RESUMO - LOTES E VMA'!$L$3:$L$181,MATCH('LISTA DOS ITENS'!$D479,'RESUMO - LOTES E VMA'!$A$3:$A$181,0))</f>
        <v>1% do Valor de Comparação do VMA</v>
      </c>
      <c r="AD479" s="53" t="str">
        <f>VLOOKUP(Tabela1[[#This Row],[Índice]],[1]Planilha1!$A:$A,1,0)</f>
        <v>#ERROR!</v>
      </c>
    </row>
    <row r="480" ht="15.75" customHeight="1">
      <c r="A480" s="52">
        <v>247339.0</v>
      </c>
      <c r="B480" s="53" t="s">
        <v>70</v>
      </c>
      <c r="C480" s="53" t="s">
        <v>71</v>
      </c>
      <c r="D480" s="22">
        <v>206542.0</v>
      </c>
      <c r="E480" s="53" t="s">
        <v>437</v>
      </c>
      <c r="F480" s="54">
        <v>1.2026188E7</v>
      </c>
      <c r="G480" s="53" t="s">
        <v>486</v>
      </c>
      <c r="H480" s="55">
        <v>2201.0</v>
      </c>
      <c r="I480" s="55"/>
      <c r="J480" s="55" t="s">
        <v>476</v>
      </c>
      <c r="K480" s="53" t="s">
        <v>293</v>
      </c>
      <c r="L480" s="53"/>
      <c r="M480" s="53">
        <v>409.0</v>
      </c>
      <c r="N480" s="53" t="s">
        <v>440</v>
      </c>
      <c r="O480" s="25">
        <v>1.0</v>
      </c>
      <c r="P480" s="25">
        <f>'LISTA DOS ITENS'!$O480*'LISTA DOS ITENS'!$M480</f>
        <v>409</v>
      </c>
      <c r="Q480" s="25">
        <v>11.0</v>
      </c>
      <c r="R480" s="25">
        <f>'LISTA DOS ITENS'!$Q480*'LISTA DOS ITENS'!$M480</f>
        <v>4499</v>
      </c>
      <c r="S480" s="56">
        <f>IF('LISTA DOS ITENS'!$P480&gt;'LISTA DOS ITENS'!$R480,'LISTA DOS ITENS'!$P480,'LISTA DOS ITENS'!$R480)</f>
        <v>4499</v>
      </c>
      <c r="T480" s="25">
        <v>3.2696201552136883</v>
      </c>
      <c r="U480" s="25">
        <f>'LISTA DOS ITENS'!$T480*'LISTA DOS ITENS'!$M480</f>
        <v>1337.274643</v>
      </c>
      <c r="V480" s="56">
        <f t="array" ref="V480">INDEX('RESUMO - LOTES E VMA'!$F$3:$F$181,MATCH('LISTA DOS ITENS'!$D480,'RESUMO - LOTES E VMA'!$A$3:$A$181,0))</f>
        <v>163264.742</v>
      </c>
      <c r="W480" s="57">
        <f>'LISTA DOS ITENS'!$U480/'LISTA DOS ITENS'!$V480</f>
        <v>0.008190835495</v>
      </c>
      <c r="X480" s="53" t="s">
        <v>53</v>
      </c>
      <c r="Y480" s="53" t="s">
        <v>290</v>
      </c>
      <c r="Z480" s="58" t="str">
        <f>'LISTA DOS ITENS'!$F480&amp;"-"&amp;'LISTA DOS ITENS'!$H480&amp;"-"&amp;'LISTA DOS ITENS'!$J480&amp;"-"&amp;'LISTA DOS ITENS'!$K480&amp;"-"&amp;'LISTA DOS ITENS'!$I480</f>
        <v>12026188-2201-A051-SOBRE_EMP-</v>
      </c>
      <c r="AA480" s="59" t="str">
        <f t="array" ref="AA480">INDEX('RESUMO - LOTES E VMA'!$M$3:$M$181,MATCH('LISTA DOS ITENS'!$D480,'RESUMO - LOTES E VMA'!$A$3:$A$181,0))</f>
        <v>Para Leilão</v>
      </c>
      <c r="AB480" s="60">
        <f t="array" ref="AB480">INDEX('RESUMO - LOTES E VMA'!$J$3:$J$181,MATCH('LISTA DOS ITENS'!$D480,'RESUMO - LOTES E VMA'!$A$3:$A$181,0))</f>
        <v>0.29678566</v>
      </c>
      <c r="AC480" s="29" t="str">
        <f t="array" ref="AC480">INDEX('RESUMO - LOTES E VMA'!$L$3:$L$181,MATCH('LISTA DOS ITENS'!$D480,'RESUMO - LOTES E VMA'!$A$3:$A$181,0))</f>
        <v>1% do Valor de Comparação do VMA</v>
      </c>
      <c r="AD480" s="53" t="str">
        <f>VLOOKUP(Tabela1[[#This Row],[Índice]],[1]Planilha1!$A:$A,1,0)</f>
        <v>#ERROR!</v>
      </c>
    </row>
    <row r="481" ht="15.75" customHeight="1">
      <c r="A481" s="52">
        <v>247340.0</v>
      </c>
      <c r="B481" s="53" t="s">
        <v>70</v>
      </c>
      <c r="C481" s="53" t="s">
        <v>71</v>
      </c>
      <c r="D481" s="22">
        <v>206542.0</v>
      </c>
      <c r="E481" s="53" t="s">
        <v>437</v>
      </c>
      <c r="F481" s="54">
        <v>1.1228957E7</v>
      </c>
      <c r="G481" s="53" t="s">
        <v>450</v>
      </c>
      <c r="H481" s="55">
        <v>2101.0</v>
      </c>
      <c r="I481" s="55"/>
      <c r="J481" s="55" t="s">
        <v>487</v>
      </c>
      <c r="K481" s="53" t="s">
        <v>51</v>
      </c>
      <c r="L481" s="53"/>
      <c r="M481" s="53">
        <v>52.0</v>
      </c>
      <c r="N481" s="53" t="s">
        <v>440</v>
      </c>
      <c r="O481" s="25">
        <v>9.615384615384616E-4</v>
      </c>
      <c r="P481" s="25">
        <f>'LISTA DOS ITENS'!$O481*'LISTA DOS ITENS'!$M481</f>
        <v>0.05</v>
      </c>
      <c r="Q481" s="25">
        <v>28.61</v>
      </c>
      <c r="R481" s="25">
        <f>'LISTA DOS ITENS'!$Q481*'LISTA DOS ITENS'!$M481</f>
        <v>1487.72</v>
      </c>
      <c r="S481" s="56">
        <f>IF('LISTA DOS ITENS'!$P481&gt;'LISTA DOS ITENS'!$R481,'LISTA DOS ITENS'!$P481,'LISTA DOS ITENS'!$R481)</f>
        <v>1487.72</v>
      </c>
      <c r="T481" s="25">
        <v>8.503984785514875</v>
      </c>
      <c r="U481" s="25">
        <f>'LISTA DOS ITENS'!$T481*'LISTA DOS ITENS'!$M481</f>
        <v>442.2072088</v>
      </c>
      <c r="V481" s="56">
        <f t="array" ref="V481">INDEX('RESUMO - LOTES E VMA'!$F$3:$F$181,MATCH('LISTA DOS ITENS'!$D481,'RESUMO - LOTES E VMA'!$A$3:$A$181,0))</f>
        <v>163264.742</v>
      </c>
      <c r="W481" s="57">
        <f>'LISTA DOS ITENS'!$U481/'LISTA DOS ITENS'!$V481</f>
        <v>0.002708528514</v>
      </c>
      <c r="X481" s="53" t="s">
        <v>53</v>
      </c>
      <c r="Y481" s="53" t="s">
        <v>290</v>
      </c>
      <c r="Z481" s="58" t="str">
        <f>'LISTA DOS ITENS'!$F481&amp;"-"&amp;'LISTA DOS ITENS'!$H481&amp;"-"&amp;'LISTA DOS ITENS'!$J481&amp;"-"&amp;'LISTA DOS ITENS'!$K481&amp;"-"&amp;'LISTA DOS ITENS'!$I481</f>
        <v>11228957-2101-R051-A RECUPER-</v>
      </c>
      <c r="AA481" s="59" t="str">
        <f t="array" ref="AA481">INDEX('RESUMO - LOTES E VMA'!$M$3:$M$181,MATCH('LISTA DOS ITENS'!$D481,'RESUMO - LOTES E VMA'!$A$3:$A$181,0))</f>
        <v>Para Leilão</v>
      </c>
      <c r="AB481" s="60">
        <f t="array" ref="AB481">INDEX('RESUMO - LOTES E VMA'!$J$3:$J$181,MATCH('LISTA DOS ITENS'!$D481,'RESUMO - LOTES E VMA'!$A$3:$A$181,0))</f>
        <v>0.29678566</v>
      </c>
      <c r="AC481" s="29" t="str">
        <f t="array" ref="AC481">INDEX('RESUMO - LOTES E VMA'!$L$3:$L$181,MATCH('LISTA DOS ITENS'!$D481,'RESUMO - LOTES E VMA'!$A$3:$A$181,0))</f>
        <v>1% do Valor de Comparação do VMA</v>
      </c>
      <c r="AD481" s="53" t="str">
        <f>VLOOKUP(Tabela1[[#This Row],[Índice]],[1]Planilha1!$A:$A,1,0)</f>
        <v>#ERROR!</v>
      </c>
    </row>
    <row r="482" ht="15.75" customHeight="1">
      <c r="A482" s="52">
        <v>247359.0</v>
      </c>
      <c r="B482" s="53" t="s">
        <v>70</v>
      </c>
      <c r="C482" s="53" t="s">
        <v>71</v>
      </c>
      <c r="D482" s="22">
        <v>206546.0</v>
      </c>
      <c r="E482" s="53" t="s">
        <v>47</v>
      </c>
      <c r="F482" s="54">
        <v>1.1019705E7</v>
      </c>
      <c r="G482" s="53" t="s">
        <v>488</v>
      </c>
      <c r="H482" s="55">
        <v>2193.0</v>
      </c>
      <c r="I482" s="55"/>
      <c r="J482" s="55" t="s">
        <v>56</v>
      </c>
      <c r="K482" s="53" t="s">
        <v>117</v>
      </c>
      <c r="L482" s="53"/>
      <c r="M482" s="53">
        <v>1.0</v>
      </c>
      <c r="N482" s="53" t="s">
        <v>52</v>
      </c>
      <c r="O482" s="25">
        <v>404258.5266666667</v>
      </c>
      <c r="P482" s="25">
        <f>'LISTA DOS ITENS'!$O482*'LISTA DOS ITENS'!$M482</f>
        <v>404258.5267</v>
      </c>
      <c r="Q482" s="25">
        <v>404258.53</v>
      </c>
      <c r="R482" s="25">
        <f>'LISTA DOS ITENS'!$Q482*'LISTA DOS ITENS'!$M482</f>
        <v>404258.53</v>
      </c>
      <c r="S482" s="56">
        <f>IF('LISTA DOS ITENS'!$P482&gt;'LISTA DOS ITENS'!$R482,'LISTA DOS ITENS'!$P482,'LISTA DOS ITENS'!$R482)</f>
        <v>404258.53</v>
      </c>
      <c r="T482" s="25">
        <v>20513.495228381234</v>
      </c>
      <c r="U482" s="25">
        <f>'LISTA DOS ITENS'!$T482*'LISTA DOS ITENS'!$M482</f>
        <v>20513.49523</v>
      </c>
      <c r="V482" s="56">
        <f t="array" ref="V482">INDEX('RESUMO - LOTES E VMA'!$F$3:$F$181,MATCH('LISTA DOS ITENS'!$D482,'RESUMO - LOTES E VMA'!$A$3:$A$181,0))</f>
        <v>20513.49523</v>
      </c>
      <c r="W482" s="57">
        <f>'LISTA DOS ITENS'!$U482/'LISTA DOS ITENS'!$V482</f>
        <v>1</v>
      </c>
      <c r="X482" s="53" t="s">
        <v>53</v>
      </c>
      <c r="Y482" s="53" t="s">
        <v>290</v>
      </c>
      <c r="Z482" s="58" t="str">
        <f>'LISTA DOS ITENS'!$F482&amp;"-"&amp;'LISTA DOS ITENS'!$H482&amp;"-"&amp;'LISTA DOS ITENS'!$J482&amp;"-"&amp;'LISTA DOS ITENS'!$K482&amp;"-"&amp;'LISTA DOS ITENS'!$I482</f>
        <v>11019705-2193-0017-CONS/IAMN-</v>
      </c>
      <c r="AA482" s="59" t="str">
        <f t="array" ref="AA482">INDEX('RESUMO - LOTES E VMA'!$M$3:$M$181,MATCH('LISTA DOS ITENS'!$D482,'RESUMO - LOTES E VMA'!$A$3:$A$181,0))</f>
        <v>Para Leilão</v>
      </c>
      <c r="AB482" s="60">
        <f t="array" ref="AB482">INDEX('RESUMO - LOTES E VMA'!$J$3:$J$181,MATCH('LISTA DOS ITENS'!$D482,'RESUMO - LOTES E VMA'!$A$3:$A$181,0))</f>
        <v>0.05074350621</v>
      </c>
      <c r="AC482" s="29" t="str">
        <f t="array" ref="AC482">INDEX('RESUMO - LOTES E VMA'!$L$3:$L$181,MATCH('LISTA DOS ITENS'!$D482,'RESUMO - LOTES E VMA'!$A$3:$A$181,0))</f>
        <v>1% do Valor de Comparação do VMA</v>
      </c>
      <c r="AD482" s="53" t="str">
        <f>VLOOKUP(Tabela1[[#This Row],[Índice]],[1]Planilha1!$A:$A,1,0)</f>
        <v>#ERROR!</v>
      </c>
    </row>
    <row r="483" ht="15.75" customHeight="1">
      <c r="A483" s="52">
        <v>247369.0</v>
      </c>
      <c r="B483" s="53" t="s">
        <v>70</v>
      </c>
      <c r="C483" s="53" t="s">
        <v>71</v>
      </c>
      <c r="D483" s="22">
        <v>206551.0</v>
      </c>
      <c r="E483" s="53" t="s">
        <v>437</v>
      </c>
      <c r="F483" s="54">
        <v>1.0097109E7</v>
      </c>
      <c r="G483" s="53" t="s">
        <v>489</v>
      </c>
      <c r="H483" s="55">
        <v>2101.0</v>
      </c>
      <c r="I483" s="55"/>
      <c r="J483" s="55" t="s">
        <v>439</v>
      </c>
      <c r="K483" s="53" t="s">
        <v>57</v>
      </c>
      <c r="L483" s="53"/>
      <c r="M483" s="53">
        <v>90.0</v>
      </c>
      <c r="N483" s="53" t="s">
        <v>440</v>
      </c>
      <c r="O483" s="25">
        <v>10.51</v>
      </c>
      <c r="P483" s="25">
        <f>'LISTA DOS ITENS'!$O483*'LISTA DOS ITENS'!$M483</f>
        <v>945.9</v>
      </c>
      <c r="Q483" s="25">
        <v>22.5522</v>
      </c>
      <c r="R483" s="25">
        <f>'LISTA DOS ITENS'!$Q483*'LISTA DOS ITENS'!$M483</f>
        <v>2029.698</v>
      </c>
      <c r="S483" s="56">
        <f>IF('LISTA DOS ITENS'!$P483&gt;'LISTA DOS ITENS'!$R483,'LISTA DOS ITENS'!$P483,'LISTA DOS ITENS'!$R483)</f>
        <v>2029.698</v>
      </c>
      <c r="T483" s="25">
        <v>2.8851722496194205</v>
      </c>
      <c r="U483" s="25">
        <f>'LISTA DOS ITENS'!$T483*'LISTA DOS ITENS'!$M483</f>
        <v>259.6655025</v>
      </c>
      <c r="V483" s="56">
        <f t="array" ref="V483">INDEX('RESUMO - LOTES E VMA'!$F$3:$F$181,MATCH('LISTA DOS ITENS'!$D483,'RESUMO - LOTES E VMA'!$A$3:$A$181,0))</f>
        <v>16368.02952</v>
      </c>
      <c r="W483" s="57">
        <f>'LISTA DOS ITENS'!$U483/'LISTA DOS ITENS'!$V483</f>
        <v>0.01586418831</v>
      </c>
      <c r="X483" s="53" t="s">
        <v>53</v>
      </c>
      <c r="Y483" s="53" t="s">
        <v>290</v>
      </c>
      <c r="Z483" s="58" t="str">
        <f>'LISTA DOS ITENS'!$F483&amp;"-"&amp;'LISTA DOS ITENS'!$H483&amp;"-"&amp;'LISTA DOS ITENS'!$J483&amp;"-"&amp;'LISTA DOS ITENS'!$K483&amp;"-"&amp;'LISTA DOS ITENS'!$I483</f>
        <v>10097109-2101-0051-USADO-</v>
      </c>
      <c r="AA483" s="59" t="str">
        <f t="array" ref="AA483">INDEX('RESUMO - LOTES E VMA'!$M$3:$M$181,MATCH('LISTA DOS ITENS'!$D483,'RESUMO - LOTES E VMA'!$A$3:$A$181,0))</f>
        <v>Para Leilão</v>
      </c>
      <c r="AB483" s="60">
        <f t="array" ref="AB483">INDEX('RESUMO - LOTES E VMA'!$J$3:$J$181,MATCH('LISTA DOS ITENS'!$D483,'RESUMO - LOTES E VMA'!$A$3:$A$181,0))</f>
        <v>0.1080127175</v>
      </c>
      <c r="AC483" s="29" t="str">
        <f t="array" ref="AC483">INDEX('RESUMO - LOTES E VMA'!$L$3:$L$181,MATCH('LISTA DOS ITENS'!$D483,'RESUMO - LOTES E VMA'!$A$3:$A$181,0))</f>
        <v>1% do Valor de Comparação do VMA</v>
      </c>
      <c r="AD483" s="53" t="str">
        <f>VLOOKUP(Tabela1[[#This Row],[Índice]],[1]Planilha1!$A:$A,1,0)</f>
        <v>#ERROR!</v>
      </c>
    </row>
    <row r="484" ht="15.75" customHeight="1">
      <c r="A484" s="52">
        <v>247370.0</v>
      </c>
      <c r="B484" s="53" t="s">
        <v>70</v>
      </c>
      <c r="C484" s="53" t="s">
        <v>71</v>
      </c>
      <c r="D484" s="22">
        <v>206551.0</v>
      </c>
      <c r="E484" s="53" t="s">
        <v>437</v>
      </c>
      <c r="F484" s="54">
        <v>1.0229142E7</v>
      </c>
      <c r="G484" s="53" t="s">
        <v>489</v>
      </c>
      <c r="H484" s="55">
        <v>2101.0</v>
      </c>
      <c r="I484" s="55" t="s">
        <v>81</v>
      </c>
      <c r="J484" s="55" t="s">
        <v>439</v>
      </c>
      <c r="K484" s="53" t="s">
        <v>80</v>
      </c>
      <c r="L484" s="53"/>
      <c r="M484" s="53">
        <v>42.0</v>
      </c>
      <c r="N484" s="53" t="s">
        <v>440</v>
      </c>
      <c r="O484" s="25">
        <v>3.1061891891891893</v>
      </c>
      <c r="P484" s="25">
        <f>'LISTA DOS ITENS'!$O484*'LISTA DOS ITENS'!$M484</f>
        <v>130.4599459</v>
      </c>
      <c r="Q484" s="25">
        <v>8.76</v>
      </c>
      <c r="R484" s="25">
        <f>'LISTA DOS ITENS'!$Q484*'LISTA DOS ITENS'!$M484</f>
        <v>367.92</v>
      </c>
      <c r="S484" s="56">
        <f>IF('LISTA DOS ITENS'!$P484&gt;'LISTA DOS ITENS'!$R484,'LISTA DOS ITENS'!$P484,'LISTA DOS ITENS'!$R484)</f>
        <v>367.92</v>
      </c>
      <c r="T484" s="25">
        <v>1.1206937197553288</v>
      </c>
      <c r="U484" s="25">
        <f>'LISTA DOS ITENS'!$T484*'LISTA DOS ITENS'!$M484</f>
        <v>47.06913623</v>
      </c>
      <c r="V484" s="56">
        <f t="array" ref="V484">INDEX('RESUMO - LOTES E VMA'!$F$3:$F$181,MATCH('LISTA DOS ITENS'!$D484,'RESUMO - LOTES E VMA'!$A$3:$A$181,0))</f>
        <v>16368.02952</v>
      </c>
      <c r="W484" s="57">
        <f>'LISTA DOS ITENS'!$U484/'LISTA DOS ITENS'!$V484</f>
        <v>0.00287567518</v>
      </c>
      <c r="X484" s="53" t="s">
        <v>53</v>
      </c>
      <c r="Y484" s="53" t="s">
        <v>290</v>
      </c>
      <c r="Z484" s="58" t="str">
        <f>'LISTA DOS ITENS'!$F484&amp;"-"&amp;'LISTA DOS ITENS'!$H484&amp;"-"&amp;'LISTA DOS ITENS'!$J484&amp;"-"&amp;'LISTA DOS ITENS'!$K484&amp;"-"&amp;'LISTA DOS ITENS'!$I484</f>
        <v>10229142-2101-0051-IMOB/NAC-ED-1000-01.01</v>
      </c>
      <c r="AA484" s="59" t="str">
        <f t="array" ref="AA484">INDEX('RESUMO - LOTES E VMA'!$M$3:$M$181,MATCH('LISTA DOS ITENS'!$D484,'RESUMO - LOTES E VMA'!$A$3:$A$181,0))</f>
        <v>Para Leilão</v>
      </c>
      <c r="AB484" s="60">
        <f t="array" ref="AB484">INDEX('RESUMO - LOTES E VMA'!$J$3:$J$181,MATCH('LISTA DOS ITENS'!$D484,'RESUMO - LOTES E VMA'!$A$3:$A$181,0))</f>
        <v>0.1080127175</v>
      </c>
      <c r="AC484" s="29" t="str">
        <f t="array" ref="AC484">INDEX('RESUMO - LOTES E VMA'!$L$3:$L$181,MATCH('LISTA DOS ITENS'!$D484,'RESUMO - LOTES E VMA'!$A$3:$A$181,0))</f>
        <v>1% do Valor de Comparação do VMA</v>
      </c>
      <c r="AD484" s="53" t="str">
        <f>VLOOKUP(Tabela1[[#This Row],[Índice]],[1]Planilha1!$A:$A,1,0)</f>
        <v>#ERROR!</v>
      </c>
    </row>
    <row r="485" ht="15.75" customHeight="1">
      <c r="A485" s="52">
        <v>247371.0</v>
      </c>
      <c r="B485" s="53" t="s">
        <v>70</v>
      </c>
      <c r="C485" s="53" t="s">
        <v>71</v>
      </c>
      <c r="D485" s="22">
        <v>206551.0</v>
      </c>
      <c r="E485" s="53" t="s">
        <v>437</v>
      </c>
      <c r="F485" s="54">
        <v>1.0229142E7</v>
      </c>
      <c r="G485" s="53" t="s">
        <v>489</v>
      </c>
      <c r="H485" s="55">
        <v>2101.0</v>
      </c>
      <c r="I485" s="55" t="s">
        <v>81</v>
      </c>
      <c r="J485" s="55" t="s">
        <v>439</v>
      </c>
      <c r="K485" s="53" t="s">
        <v>73</v>
      </c>
      <c r="L485" s="53"/>
      <c r="M485" s="53">
        <v>10.0</v>
      </c>
      <c r="N485" s="53" t="s">
        <v>440</v>
      </c>
      <c r="O485" s="25">
        <v>8.9036</v>
      </c>
      <c r="P485" s="25">
        <f>'LISTA DOS ITENS'!$O485*'LISTA DOS ITENS'!$M485</f>
        <v>89.036</v>
      </c>
      <c r="Q485" s="25">
        <v>8.76</v>
      </c>
      <c r="R485" s="25">
        <f>'LISTA DOS ITENS'!$Q485*'LISTA DOS ITENS'!$M485</f>
        <v>87.6</v>
      </c>
      <c r="S485" s="56">
        <f>IF('LISTA DOS ITENS'!$P485&gt;'LISTA DOS ITENS'!$R485,'LISTA DOS ITENS'!$P485,'LISTA DOS ITENS'!$R485)</f>
        <v>89.036</v>
      </c>
      <c r="T485" s="25">
        <v>1.1206937197553288</v>
      </c>
      <c r="U485" s="25">
        <f>'LISTA DOS ITENS'!$T485*'LISTA DOS ITENS'!$M485</f>
        <v>11.2069372</v>
      </c>
      <c r="V485" s="56">
        <f t="array" ref="V485">INDEX('RESUMO - LOTES E VMA'!$F$3:$F$181,MATCH('LISTA DOS ITENS'!$D485,'RESUMO - LOTES E VMA'!$A$3:$A$181,0))</f>
        <v>16368.02952</v>
      </c>
      <c r="W485" s="57">
        <f>'LISTA DOS ITENS'!$U485/'LISTA DOS ITENS'!$V485</f>
        <v>0.0006846845667</v>
      </c>
      <c r="X485" s="53" t="s">
        <v>53</v>
      </c>
      <c r="Y485" s="53" t="s">
        <v>290</v>
      </c>
      <c r="Z485" s="58" t="str">
        <f>'LISTA DOS ITENS'!$F485&amp;"-"&amp;'LISTA DOS ITENS'!$H485&amp;"-"&amp;'LISTA DOS ITENS'!$J485&amp;"-"&amp;'LISTA DOS ITENS'!$K485&amp;"-"&amp;'LISTA DOS ITENS'!$I485</f>
        <v>10229142-2101-0051-CONS/NAC-ED-1000-01.01</v>
      </c>
      <c r="AA485" s="59" t="str">
        <f t="array" ref="AA485">INDEX('RESUMO - LOTES E VMA'!$M$3:$M$181,MATCH('LISTA DOS ITENS'!$D485,'RESUMO - LOTES E VMA'!$A$3:$A$181,0))</f>
        <v>Para Leilão</v>
      </c>
      <c r="AB485" s="60">
        <f t="array" ref="AB485">INDEX('RESUMO - LOTES E VMA'!$J$3:$J$181,MATCH('LISTA DOS ITENS'!$D485,'RESUMO - LOTES E VMA'!$A$3:$A$181,0))</f>
        <v>0.1080127175</v>
      </c>
      <c r="AC485" s="29" t="str">
        <f t="array" ref="AC485">INDEX('RESUMO - LOTES E VMA'!$L$3:$L$181,MATCH('LISTA DOS ITENS'!$D485,'RESUMO - LOTES E VMA'!$A$3:$A$181,0))</f>
        <v>1% do Valor de Comparação do VMA</v>
      </c>
      <c r="AD485" s="53" t="str">
        <f>VLOOKUP(Tabela1[[#This Row],[Índice]],[1]Planilha1!$A:$A,1,0)</f>
        <v>#ERROR!</v>
      </c>
    </row>
    <row r="486" ht="15.75" customHeight="1">
      <c r="A486" s="52">
        <v>247372.0</v>
      </c>
      <c r="B486" s="53" t="s">
        <v>70</v>
      </c>
      <c r="C486" s="53" t="s">
        <v>71</v>
      </c>
      <c r="D486" s="22">
        <v>206551.0</v>
      </c>
      <c r="E486" s="53" t="s">
        <v>437</v>
      </c>
      <c r="F486" s="54">
        <v>1.0476798E7</v>
      </c>
      <c r="G486" s="53" t="s">
        <v>490</v>
      </c>
      <c r="H486" s="55">
        <v>2101.0</v>
      </c>
      <c r="I486" s="55" t="s">
        <v>478</v>
      </c>
      <c r="J486" s="55" t="s">
        <v>439</v>
      </c>
      <c r="K486" s="53" t="s">
        <v>73</v>
      </c>
      <c r="L486" s="53"/>
      <c r="M486" s="53">
        <v>121.0</v>
      </c>
      <c r="N486" s="53" t="s">
        <v>440</v>
      </c>
      <c r="O486" s="25">
        <v>54.643471074380166</v>
      </c>
      <c r="P486" s="25">
        <f>'LISTA DOS ITENS'!$O486*'LISTA DOS ITENS'!$M486</f>
        <v>6611.86</v>
      </c>
      <c r="Q486" s="25">
        <v>54.96</v>
      </c>
      <c r="R486" s="25">
        <f>'LISTA DOS ITENS'!$Q486*'LISTA DOS ITENS'!$M486</f>
        <v>6650.16</v>
      </c>
      <c r="S486" s="56">
        <f>IF('LISTA DOS ITENS'!$P486&gt;'LISTA DOS ITENS'!$R486,'LISTA DOS ITENS'!$P486,'LISTA DOS ITENS'!$R486)</f>
        <v>6650.16</v>
      </c>
      <c r="T486" s="25">
        <v>3.0228</v>
      </c>
      <c r="U486" s="25">
        <f>'LISTA DOS ITENS'!$T486*'LISTA DOS ITENS'!$M486</f>
        <v>365.7588</v>
      </c>
      <c r="V486" s="56">
        <f t="array" ref="V486">INDEX('RESUMO - LOTES E VMA'!$F$3:$F$181,MATCH('LISTA DOS ITENS'!$D486,'RESUMO - LOTES E VMA'!$A$3:$A$181,0))</f>
        <v>16368.02952</v>
      </c>
      <c r="W486" s="57">
        <f>'LISTA DOS ITENS'!$U486/'LISTA DOS ITENS'!$V486</f>
        <v>0.02234592744</v>
      </c>
      <c r="X486" s="53" t="s">
        <v>53</v>
      </c>
      <c r="Y486" s="53" t="s">
        <v>290</v>
      </c>
      <c r="Z486" s="58" t="str">
        <f>'LISTA DOS ITENS'!$F486&amp;"-"&amp;'LISTA DOS ITENS'!$H486&amp;"-"&amp;'LISTA DOS ITENS'!$J486&amp;"-"&amp;'LISTA DOS ITENS'!$K486&amp;"-"&amp;'LISTA DOS ITENS'!$I486</f>
        <v>10476798-2101-0051-CONS/NAC-PV-3911-15-842-3</v>
      </c>
      <c r="AA486" s="59" t="str">
        <f t="array" ref="AA486">INDEX('RESUMO - LOTES E VMA'!$M$3:$M$181,MATCH('LISTA DOS ITENS'!$D486,'RESUMO - LOTES E VMA'!$A$3:$A$181,0))</f>
        <v>Para Leilão</v>
      </c>
      <c r="AB486" s="60">
        <f t="array" ref="AB486">INDEX('RESUMO - LOTES E VMA'!$J$3:$J$181,MATCH('LISTA DOS ITENS'!$D486,'RESUMO - LOTES E VMA'!$A$3:$A$181,0))</f>
        <v>0.1080127175</v>
      </c>
      <c r="AC486" s="29" t="str">
        <f t="array" ref="AC486">INDEX('RESUMO - LOTES E VMA'!$L$3:$L$181,MATCH('LISTA DOS ITENS'!$D486,'RESUMO - LOTES E VMA'!$A$3:$A$181,0))</f>
        <v>1% do Valor de Comparação do VMA</v>
      </c>
      <c r="AD486" s="53" t="str">
        <f>VLOOKUP(Tabela1[[#This Row],[Índice]],[1]Planilha1!$A:$A,1,0)</f>
        <v>#ERROR!</v>
      </c>
    </row>
    <row r="487" ht="15.75" customHeight="1">
      <c r="A487" s="52">
        <v>247373.0</v>
      </c>
      <c r="B487" s="53" t="s">
        <v>70</v>
      </c>
      <c r="C487" s="53" t="s">
        <v>71</v>
      </c>
      <c r="D487" s="22">
        <v>206551.0</v>
      </c>
      <c r="E487" s="53" t="s">
        <v>437</v>
      </c>
      <c r="F487" s="54">
        <v>1.0476798E7</v>
      </c>
      <c r="G487" s="53" t="s">
        <v>490</v>
      </c>
      <c r="H487" s="55">
        <v>2101.0</v>
      </c>
      <c r="I487" s="55" t="s">
        <v>478</v>
      </c>
      <c r="J487" s="55" t="s">
        <v>439</v>
      </c>
      <c r="K487" s="53" t="s">
        <v>80</v>
      </c>
      <c r="L487" s="53"/>
      <c r="M487" s="53">
        <v>284.0</v>
      </c>
      <c r="N487" s="53" t="s">
        <v>440</v>
      </c>
      <c r="O487" s="25">
        <v>31.041654929577465</v>
      </c>
      <c r="P487" s="25">
        <f>'LISTA DOS ITENS'!$O487*'LISTA DOS ITENS'!$M487</f>
        <v>8815.83</v>
      </c>
      <c r="Q487" s="25">
        <v>54.96</v>
      </c>
      <c r="R487" s="25">
        <f>'LISTA DOS ITENS'!$Q487*'LISTA DOS ITENS'!$M487</f>
        <v>15608.64</v>
      </c>
      <c r="S487" s="56">
        <f>IF('LISTA DOS ITENS'!$P487&gt;'LISTA DOS ITENS'!$R487,'LISTA DOS ITENS'!$P487,'LISTA DOS ITENS'!$R487)</f>
        <v>15608.64</v>
      </c>
      <c r="T487" s="25">
        <v>3.0228</v>
      </c>
      <c r="U487" s="25">
        <f>'LISTA DOS ITENS'!$T487*'LISTA DOS ITENS'!$M487</f>
        <v>858.4752</v>
      </c>
      <c r="V487" s="56">
        <f t="array" ref="V487">INDEX('RESUMO - LOTES E VMA'!$F$3:$F$181,MATCH('LISTA DOS ITENS'!$D487,'RESUMO - LOTES E VMA'!$A$3:$A$181,0))</f>
        <v>16368.02952</v>
      </c>
      <c r="W487" s="57">
        <f>'LISTA DOS ITENS'!$U487/'LISTA DOS ITENS'!$V487</f>
        <v>0.05244829252</v>
      </c>
      <c r="X487" s="53" t="s">
        <v>53</v>
      </c>
      <c r="Y487" s="53" t="s">
        <v>290</v>
      </c>
      <c r="Z487" s="58" t="str">
        <f>'LISTA DOS ITENS'!$F487&amp;"-"&amp;'LISTA DOS ITENS'!$H487&amp;"-"&amp;'LISTA DOS ITENS'!$J487&amp;"-"&amp;'LISTA DOS ITENS'!$K487&amp;"-"&amp;'LISTA DOS ITENS'!$I487</f>
        <v>10476798-2101-0051-IMOB/NAC-PV-3911-15-842-3</v>
      </c>
      <c r="AA487" s="59" t="str">
        <f t="array" ref="AA487">INDEX('RESUMO - LOTES E VMA'!$M$3:$M$181,MATCH('LISTA DOS ITENS'!$D487,'RESUMO - LOTES E VMA'!$A$3:$A$181,0))</f>
        <v>Para Leilão</v>
      </c>
      <c r="AB487" s="60">
        <f t="array" ref="AB487">INDEX('RESUMO - LOTES E VMA'!$J$3:$J$181,MATCH('LISTA DOS ITENS'!$D487,'RESUMO - LOTES E VMA'!$A$3:$A$181,0))</f>
        <v>0.1080127175</v>
      </c>
      <c r="AC487" s="29" t="str">
        <f t="array" ref="AC487">INDEX('RESUMO - LOTES E VMA'!$L$3:$L$181,MATCH('LISTA DOS ITENS'!$D487,'RESUMO - LOTES E VMA'!$A$3:$A$181,0))</f>
        <v>1% do Valor de Comparação do VMA</v>
      </c>
      <c r="AD487" s="53" t="str">
        <f>VLOOKUP(Tabela1[[#This Row],[Índice]],[1]Planilha1!$A:$A,1,0)</f>
        <v>#ERROR!</v>
      </c>
    </row>
    <row r="488" ht="15.75" customHeight="1">
      <c r="A488" s="52">
        <v>247374.0</v>
      </c>
      <c r="B488" s="53" t="s">
        <v>70</v>
      </c>
      <c r="C488" s="53" t="s">
        <v>71</v>
      </c>
      <c r="D488" s="22">
        <v>206551.0</v>
      </c>
      <c r="E488" s="53" t="s">
        <v>437</v>
      </c>
      <c r="F488" s="54">
        <v>1.0476798E7</v>
      </c>
      <c r="G488" s="53" t="s">
        <v>490</v>
      </c>
      <c r="H488" s="55">
        <v>2101.0</v>
      </c>
      <c r="I488" s="55"/>
      <c r="J488" s="55" t="s">
        <v>439</v>
      </c>
      <c r="K488" s="53" t="s">
        <v>57</v>
      </c>
      <c r="L488" s="53"/>
      <c r="M488" s="53">
        <v>280.0</v>
      </c>
      <c r="N488" s="53" t="s">
        <v>440</v>
      </c>
      <c r="O488" s="25">
        <v>1.0</v>
      </c>
      <c r="P488" s="25">
        <f>'LISTA DOS ITENS'!$O488*'LISTA DOS ITENS'!$M488</f>
        <v>280</v>
      </c>
      <c r="Q488" s="25">
        <v>54.96</v>
      </c>
      <c r="R488" s="25">
        <f>'LISTA DOS ITENS'!$Q488*'LISTA DOS ITENS'!$M488</f>
        <v>15388.8</v>
      </c>
      <c r="S488" s="56">
        <f>IF('LISTA DOS ITENS'!$P488&gt;'LISTA DOS ITENS'!$R488,'LISTA DOS ITENS'!$P488,'LISTA DOS ITENS'!$R488)</f>
        <v>15388.8</v>
      </c>
      <c r="T488" s="25">
        <v>3.0228</v>
      </c>
      <c r="U488" s="25">
        <f>'LISTA DOS ITENS'!$T488*'LISTA DOS ITENS'!$M488</f>
        <v>846.384</v>
      </c>
      <c r="V488" s="56">
        <f t="array" ref="V488">INDEX('RESUMO - LOTES E VMA'!$F$3:$F$181,MATCH('LISTA DOS ITENS'!$D488,'RESUMO - LOTES E VMA'!$A$3:$A$181,0))</f>
        <v>16368.02952</v>
      </c>
      <c r="W488" s="57">
        <f>'LISTA DOS ITENS'!$U488/'LISTA DOS ITENS'!$V488</f>
        <v>0.05170958417</v>
      </c>
      <c r="X488" s="53" t="s">
        <v>53</v>
      </c>
      <c r="Y488" s="53" t="s">
        <v>290</v>
      </c>
      <c r="Z488" s="58" t="str">
        <f>'LISTA DOS ITENS'!$F488&amp;"-"&amp;'LISTA DOS ITENS'!$H488&amp;"-"&amp;'LISTA DOS ITENS'!$J488&amp;"-"&amp;'LISTA DOS ITENS'!$K488&amp;"-"&amp;'LISTA DOS ITENS'!$I488</f>
        <v>10476798-2101-0051-USADO-</v>
      </c>
      <c r="AA488" s="59" t="str">
        <f t="array" ref="AA488">INDEX('RESUMO - LOTES E VMA'!$M$3:$M$181,MATCH('LISTA DOS ITENS'!$D488,'RESUMO - LOTES E VMA'!$A$3:$A$181,0))</f>
        <v>Para Leilão</v>
      </c>
      <c r="AB488" s="60">
        <f t="array" ref="AB488">INDEX('RESUMO - LOTES E VMA'!$J$3:$J$181,MATCH('LISTA DOS ITENS'!$D488,'RESUMO - LOTES E VMA'!$A$3:$A$181,0))</f>
        <v>0.1080127175</v>
      </c>
      <c r="AC488" s="29" t="str">
        <f t="array" ref="AC488">INDEX('RESUMO - LOTES E VMA'!$L$3:$L$181,MATCH('LISTA DOS ITENS'!$D488,'RESUMO - LOTES E VMA'!$A$3:$A$181,0))</f>
        <v>1% do Valor de Comparação do VMA</v>
      </c>
      <c r="AD488" s="53" t="str">
        <f>VLOOKUP(Tabela1[[#This Row],[Índice]],[1]Planilha1!$A:$A,1,0)</f>
        <v>#ERROR!</v>
      </c>
    </row>
    <row r="489" ht="15.75" customHeight="1">
      <c r="A489" s="52">
        <v>247375.0</v>
      </c>
      <c r="B489" s="53" t="s">
        <v>70</v>
      </c>
      <c r="C489" s="53" t="s">
        <v>71</v>
      </c>
      <c r="D489" s="22">
        <v>206551.0</v>
      </c>
      <c r="E489" s="53" t="s">
        <v>437</v>
      </c>
      <c r="F489" s="54">
        <v>1.0759434E7</v>
      </c>
      <c r="G489" s="53" t="s">
        <v>491</v>
      </c>
      <c r="H489" s="55">
        <v>2101.0</v>
      </c>
      <c r="I489" s="55"/>
      <c r="J489" s="55" t="s">
        <v>439</v>
      </c>
      <c r="K489" s="53" t="s">
        <v>73</v>
      </c>
      <c r="L489" s="53"/>
      <c r="M489" s="53">
        <v>113.0</v>
      </c>
      <c r="N489" s="53" t="s">
        <v>440</v>
      </c>
      <c r="O489" s="25">
        <v>23.94310015164502</v>
      </c>
      <c r="P489" s="25">
        <f>'LISTA DOS ITENS'!$O489*'LISTA DOS ITENS'!$M489</f>
        <v>2705.570317</v>
      </c>
      <c r="Q489" s="25">
        <v>23.94</v>
      </c>
      <c r="R489" s="25">
        <f>'LISTA DOS ITENS'!$Q489*'LISTA DOS ITENS'!$M489</f>
        <v>2705.22</v>
      </c>
      <c r="S489" s="56">
        <f>IF('LISTA DOS ITENS'!$P489&gt;'LISTA DOS ITENS'!$R489,'LISTA DOS ITENS'!$P489,'LISTA DOS ITENS'!$R489)</f>
        <v>2705.570317</v>
      </c>
      <c r="T489" s="25">
        <v>3.06271776837244</v>
      </c>
      <c r="U489" s="25">
        <f>'LISTA DOS ITENS'!$T489*'LISTA DOS ITENS'!$M489</f>
        <v>346.0871078</v>
      </c>
      <c r="V489" s="56">
        <f t="array" ref="V489">INDEX('RESUMO - LOTES E VMA'!$F$3:$F$181,MATCH('LISTA DOS ITENS'!$D489,'RESUMO - LOTES E VMA'!$A$3:$A$181,0))</f>
        <v>16368.02952</v>
      </c>
      <c r="W489" s="57">
        <f>'LISTA DOS ITENS'!$U489/'LISTA DOS ITENS'!$V489</f>
        <v>0.02114409114</v>
      </c>
      <c r="X489" s="53" t="s">
        <v>53</v>
      </c>
      <c r="Y489" s="53" t="s">
        <v>290</v>
      </c>
      <c r="Z489" s="58" t="str">
        <f>'LISTA DOS ITENS'!$F489&amp;"-"&amp;'LISTA DOS ITENS'!$H489&amp;"-"&amp;'LISTA DOS ITENS'!$J489&amp;"-"&amp;'LISTA DOS ITENS'!$K489&amp;"-"&amp;'LISTA DOS ITENS'!$I489</f>
        <v>10759434-2101-0051-CONS/NAC-</v>
      </c>
      <c r="AA489" s="59" t="str">
        <f t="array" ref="AA489">INDEX('RESUMO - LOTES E VMA'!$M$3:$M$181,MATCH('LISTA DOS ITENS'!$D489,'RESUMO - LOTES E VMA'!$A$3:$A$181,0))</f>
        <v>Para Leilão</v>
      </c>
      <c r="AB489" s="60">
        <f t="array" ref="AB489">INDEX('RESUMO - LOTES E VMA'!$J$3:$J$181,MATCH('LISTA DOS ITENS'!$D489,'RESUMO - LOTES E VMA'!$A$3:$A$181,0))</f>
        <v>0.1080127175</v>
      </c>
      <c r="AC489" s="29" t="str">
        <f t="array" ref="AC489">INDEX('RESUMO - LOTES E VMA'!$L$3:$L$181,MATCH('LISTA DOS ITENS'!$D489,'RESUMO - LOTES E VMA'!$A$3:$A$181,0))</f>
        <v>1% do Valor de Comparação do VMA</v>
      </c>
      <c r="AD489" s="53" t="str">
        <f>VLOOKUP(Tabela1[[#This Row],[Índice]],[1]Planilha1!$A:$A,1,0)</f>
        <v>#ERROR!</v>
      </c>
    </row>
    <row r="490" ht="15.75" customHeight="1">
      <c r="A490" s="52">
        <v>247376.0</v>
      </c>
      <c r="B490" s="53" t="s">
        <v>70</v>
      </c>
      <c r="C490" s="53" t="s">
        <v>71</v>
      </c>
      <c r="D490" s="22">
        <v>206551.0</v>
      </c>
      <c r="E490" s="53" t="s">
        <v>437</v>
      </c>
      <c r="F490" s="54">
        <v>1.0759434E7</v>
      </c>
      <c r="G490" s="53" t="s">
        <v>491</v>
      </c>
      <c r="H490" s="55">
        <v>2101.0</v>
      </c>
      <c r="I490" s="55"/>
      <c r="J490" s="55" t="s">
        <v>439</v>
      </c>
      <c r="K490" s="53" t="s">
        <v>80</v>
      </c>
      <c r="L490" s="53"/>
      <c r="M490" s="53">
        <v>38.0</v>
      </c>
      <c r="N490" s="53" t="s">
        <v>440</v>
      </c>
      <c r="O490" s="25">
        <v>17.28836959120249</v>
      </c>
      <c r="P490" s="25">
        <f>'LISTA DOS ITENS'!$O490*'LISTA DOS ITENS'!$M490</f>
        <v>656.9580445</v>
      </c>
      <c r="Q490" s="25">
        <v>23.94</v>
      </c>
      <c r="R490" s="25">
        <f>'LISTA DOS ITENS'!$Q490*'LISTA DOS ITENS'!$M490</f>
        <v>909.72</v>
      </c>
      <c r="S490" s="56">
        <f>IF('LISTA DOS ITENS'!$P490&gt;'LISTA DOS ITENS'!$R490,'LISTA DOS ITENS'!$P490,'LISTA DOS ITENS'!$R490)</f>
        <v>909.72</v>
      </c>
      <c r="T490" s="25">
        <v>3.06271776837244</v>
      </c>
      <c r="U490" s="25">
        <f>'LISTA DOS ITENS'!$T490*'LISTA DOS ITENS'!$M490</f>
        <v>116.3832752</v>
      </c>
      <c r="V490" s="56">
        <f t="array" ref="V490">INDEX('RESUMO - LOTES E VMA'!$F$3:$F$181,MATCH('LISTA DOS ITENS'!$D490,'RESUMO - LOTES E VMA'!$A$3:$A$181,0))</f>
        <v>16368.02952</v>
      </c>
      <c r="W490" s="57">
        <f>'LISTA DOS ITENS'!$U490/'LISTA DOS ITENS'!$V490</f>
        <v>0.007110402329</v>
      </c>
      <c r="X490" s="53" t="s">
        <v>53</v>
      </c>
      <c r="Y490" s="53" t="s">
        <v>290</v>
      </c>
      <c r="Z490" s="58" t="str">
        <f>'LISTA DOS ITENS'!$F490&amp;"-"&amp;'LISTA DOS ITENS'!$H490&amp;"-"&amp;'LISTA DOS ITENS'!$J490&amp;"-"&amp;'LISTA DOS ITENS'!$K490&amp;"-"&amp;'LISTA DOS ITENS'!$I490</f>
        <v>10759434-2101-0051-IMOB/NAC-</v>
      </c>
      <c r="AA490" s="59" t="str">
        <f t="array" ref="AA490">INDEX('RESUMO - LOTES E VMA'!$M$3:$M$181,MATCH('LISTA DOS ITENS'!$D490,'RESUMO - LOTES E VMA'!$A$3:$A$181,0))</f>
        <v>Para Leilão</v>
      </c>
      <c r="AB490" s="60">
        <f t="array" ref="AB490">INDEX('RESUMO - LOTES E VMA'!$J$3:$J$181,MATCH('LISTA DOS ITENS'!$D490,'RESUMO - LOTES E VMA'!$A$3:$A$181,0))</f>
        <v>0.1080127175</v>
      </c>
      <c r="AC490" s="29" t="str">
        <f t="array" ref="AC490">INDEX('RESUMO - LOTES E VMA'!$L$3:$L$181,MATCH('LISTA DOS ITENS'!$D490,'RESUMO - LOTES E VMA'!$A$3:$A$181,0))</f>
        <v>1% do Valor de Comparação do VMA</v>
      </c>
      <c r="AD490" s="53" t="str">
        <f>VLOOKUP(Tabela1[[#This Row],[Índice]],[1]Planilha1!$A:$A,1,0)</f>
        <v>#ERROR!</v>
      </c>
    </row>
    <row r="491" ht="15.75" customHeight="1">
      <c r="A491" s="52">
        <v>247377.0</v>
      </c>
      <c r="B491" s="53" t="s">
        <v>70</v>
      </c>
      <c r="C491" s="53" t="s">
        <v>71</v>
      </c>
      <c r="D491" s="22">
        <v>206551.0</v>
      </c>
      <c r="E491" s="53" t="s">
        <v>437</v>
      </c>
      <c r="F491" s="54">
        <v>1.1071598E7</v>
      </c>
      <c r="G491" s="53" t="s">
        <v>492</v>
      </c>
      <c r="H491" s="55">
        <v>2101.0</v>
      </c>
      <c r="I491" s="55"/>
      <c r="J491" s="55" t="s">
        <v>439</v>
      </c>
      <c r="K491" s="53" t="s">
        <v>80</v>
      </c>
      <c r="L491" s="53"/>
      <c r="M491" s="53">
        <v>285.0</v>
      </c>
      <c r="N491" s="53" t="s">
        <v>440</v>
      </c>
      <c r="O491" s="25">
        <v>12.0</v>
      </c>
      <c r="P491" s="25">
        <f>'LISTA DOS ITENS'!$O491*'LISTA DOS ITENS'!$M491</f>
        <v>3420</v>
      </c>
      <c r="Q491" s="25">
        <v>12.0</v>
      </c>
      <c r="R491" s="25">
        <f>'LISTA DOS ITENS'!$Q491*'LISTA DOS ITENS'!$M491</f>
        <v>3420</v>
      </c>
      <c r="S491" s="56">
        <f>IF('LISTA DOS ITENS'!$P491&gt;'LISTA DOS ITENS'!$R491,'LISTA DOS ITENS'!$P491,'LISTA DOS ITENS'!$R491)</f>
        <v>3420</v>
      </c>
      <c r="T491" s="25">
        <v>1.5351968763771628</v>
      </c>
      <c r="U491" s="25">
        <f>'LISTA DOS ITENS'!$T491*'LISTA DOS ITENS'!$M491</f>
        <v>437.5311098</v>
      </c>
      <c r="V491" s="56">
        <f t="array" ref="V491">INDEX('RESUMO - LOTES E VMA'!$F$3:$F$181,MATCH('LISTA DOS ITENS'!$D491,'RESUMO - LOTES E VMA'!$A$3:$A$181,0))</f>
        <v>16368.02952</v>
      </c>
      <c r="W491" s="57">
        <f>'LISTA DOS ITENS'!$U491/'LISTA DOS ITENS'!$V491</f>
        <v>0.02673083582</v>
      </c>
      <c r="X491" s="53" t="s">
        <v>53</v>
      </c>
      <c r="Y491" s="53" t="s">
        <v>290</v>
      </c>
      <c r="Z491" s="58" t="str">
        <f>'LISTA DOS ITENS'!$F491&amp;"-"&amp;'LISTA DOS ITENS'!$H491&amp;"-"&amp;'LISTA DOS ITENS'!$J491&amp;"-"&amp;'LISTA DOS ITENS'!$K491&amp;"-"&amp;'LISTA DOS ITENS'!$I491</f>
        <v>11071598-2101-0051-IMOB/NAC-</v>
      </c>
      <c r="AA491" s="59" t="str">
        <f t="array" ref="AA491">INDEX('RESUMO - LOTES E VMA'!$M$3:$M$181,MATCH('LISTA DOS ITENS'!$D491,'RESUMO - LOTES E VMA'!$A$3:$A$181,0))</f>
        <v>Para Leilão</v>
      </c>
      <c r="AB491" s="60">
        <f t="array" ref="AB491">INDEX('RESUMO - LOTES E VMA'!$J$3:$J$181,MATCH('LISTA DOS ITENS'!$D491,'RESUMO - LOTES E VMA'!$A$3:$A$181,0))</f>
        <v>0.1080127175</v>
      </c>
      <c r="AC491" s="29" t="str">
        <f t="array" ref="AC491">INDEX('RESUMO - LOTES E VMA'!$L$3:$L$181,MATCH('LISTA DOS ITENS'!$D491,'RESUMO - LOTES E VMA'!$A$3:$A$181,0))</f>
        <v>1% do Valor de Comparação do VMA</v>
      </c>
      <c r="AD491" s="53" t="str">
        <f>VLOOKUP(Tabela1[[#This Row],[Índice]],[1]Planilha1!$A:$A,1,0)</f>
        <v>#ERROR!</v>
      </c>
    </row>
    <row r="492" ht="15.75" customHeight="1">
      <c r="A492" s="52">
        <v>247378.0</v>
      </c>
      <c r="B492" s="53" t="s">
        <v>70</v>
      </c>
      <c r="C492" s="53" t="s">
        <v>71</v>
      </c>
      <c r="D492" s="22">
        <v>206551.0</v>
      </c>
      <c r="E492" s="53" t="s">
        <v>437</v>
      </c>
      <c r="F492" s="54">
        <v>1.1134964E7</v>
      </c>
      <c r="G492" s="53" t="s">
        <v>493</v>
      </c>
      <c r="H492" s="55">
        <v>2101.0</v>
      </c>
      <c r="I492" s="55"/>
      <c r="J492" s="55" t="s">
        <v>439</v>
      </c>
      <c r="K492" s="53" t="s">
        <v>73</v>
      </c>
      <c r="L492" s="53"/>
      <c r="M492" s="53">
        <v>10.0</v>
      </c>
      <c r="N492" s="53" t="s">
        <v>440</v>
      </c>
      <c r="O492" s="25">
        <v>7.413047619047619</v>
      </c>
      <c r="P492" s="25">
        <f>'LISTA DOS ITENS'!$O492*'LISTA DOS ITENS'!$M492</f>
        <v>74.13047619</v>
      </c>
      <c r="Q492" s="25">
        <v>8.11</v>
      </c>
      <c r="R492" s="25">
        <f>'LISTA DOS ITENS'!$Q492*'LISTA DOS ITENS'!$M492</f>
        <v>81.1</v>
      </c>
      <c r="S492" s="56">
        <f>IF('LISTA DOS ITENS'!$P492&gt;'LISTA DOS ITENS'!$R492,'LISTA DOS ITENS'!$P492,'LISTA DOS ITENS'!$R492)</f>
        <v>81.1</v>
      </c>
      <c r="T492" s="25">
        <v>1.037537222284899</v>
      </c>
      <c r="U492" s="25">
        <f>'LISTA DOS ITENS'!$T492*'LISTA DOS ITENS'!$M492</f>
        <v>10.37537222</v>
      </c>
      <c r="V492" s="56">
        <f t="array" ref="V492">INDEX('RESUMO - LOTES E VMA'!$F$3:$F$181,MATCH('LISTA DOS ITENS'!$D492,'RESUMO - LOTES E VMA'!$A$3:$A$181,0))</f>
        <v>16368.02952</v>
      </c>
      <c r="W492" s="57">
        <f>'LISTA DOS ITENS'!$U492/'LISTA DOS ITENS'!$V492</f>
        <v>0.0006338803466</v>
      </c>
      <c r="X492" s="53" t="s">
        <v>53</v>
      </c>
      <c r="Y492" s="53" t="s">
        <v>290</v>
      </c>
      <c r="Z492" s="58" t="str">
        <f>'LISTA DOS ITENS'!$F492&amp;"-"&amp;'LISTA DOS ITENS'!$H492&amp;"-"&amp;'LISTA DOS ITENS'!$J492&amp;"-"&amp;'LISTA DOS ITENS'!$K492&amp;"-"&amp;'LISTA DOS ITENS'!$I492</f>
        <v>11134964-2101-0051-CONS/NAC-</v>
      </c>
      <c r="AA492" s="59" t="str">
        <f t="array" ref="AA492">INDEX('RESUMO - LOTES E VMA'!$M$3:$M$181,MATCH('LISTA DOS ITENS'!$D492,'RESUMO - LOTES E VMA'!$A$3:$A$181,0))</f>
        <v>Para Leilão</v>
      </c>
      <c r="AB492" s="60">
        <f t="array" ref="AB492">INDEX('RESUMO - LOTES E VMA'!$J$3:$J$181,MATCH('LISTA DOS ITENS'!$D492,'RESUMO - LOTES E VMA'!$A$3:$A$181,0))</f>
        <v>0.1080127175</v>
      </c>
      <c r="AC492" s="29" t="str">
        <f t="array" ref="AC492">INDEX('RESUMO - LOTES E VMA'!$L$3:$L$181,MATCH('LISTA DOS ITENS'!$D492,'RESUMO - LOTES E VMA'!$A$3:$A$181,0))</f>
        <v>1% do Valor de Comparação do VMA</v>
      </c>
      <c r="AD492" s="53" t="str">
        <f>VLOOKUP(Tabela1[[#This Row],[Índice]],[1]Planilha1!$A:$A,1,0)</f>
        <v>#ERROR!</v>
      </c>
    </row>
    <row r="493" ht="15.75" customHeight="1">
      <c r="A493" s="52">
        <v>247379.0</v>
      </c>
      <c r="B493" s="53" t="s">
        <v>70</v>
      </c>
      <c r="C493" s="53" t="s">
        <v>71</v>
      </c>
      <c r="D493" s="22">
        <v>206551.0</v>
      </c>
      <c r="E493" s="53" t="s">
        <v>437</v>
      </c>
      <c r="F493" s="54">
        <v>1.1198328E7</v>
      </c>
      <c r="G493" s="53" t="s">
        <v>494</v>
      </c>
      <c r="H493" s="55">
        <v>2101.0</v>
      </c>
      <c r="I493" s="55" t="s">
        <v>495</v>
      </c>
      <c r="J493" s="55" t="s">
        <v>439</v>
      </c>
      <c r="K493" s="53" t="s">
        <v>73</v>
      </c>
      <c r="L493" s="53"/>
      <c r="M493" s="53">
        <v>9.0</v>
      </c>
      <c r="N493" s="53" t="s">
        <v>440</v>
      </c>
      <c r="O493" s="25">
        <v>16.528146551724138</v>
      </c>
      <c r="P493" s="25">
        <f>'LISTA DOS ITENS'!$O493*'LISTA DOS ITENS'!$M493</f>
        <v>148.753319</v>
      </c>
      <c r="Q493" s="25">
        <v>17.04</v>
      </c>
      <c r="R493" s="25">
        <f>'LISTA DOS ITENS'!$Q493*'LISTA DOS ITENS'!$M493</f>
        <v>153.36</v>
      </c>
      <c r="S493" s="56">
        <f>IF('LISTA DOS ITENS'!$P493&gt;'LISTA DOS ITENS'!$R493,'LISTA DOS ITENS'!$P493,'LISTA DOS ITENS'!$R493)</f>
        <v>153.36</v>
      </c>
      <c r="T493" s="25">
        <v>2.179979564455571</v>
      </c>
      <c r="U493" s="25">
        <f>'LISTA DOS ITENS'!$T493*'LISTA DOS ITENS'!$M493</f>
        <v>19.61981608</v>
      </c>
      <c r="V493" s="56">
        <f t="array" ref="V493">INDEX('RESUMO - LOTES E VMA'!$F$3:$F$181,MATCH('LISTA DOS ITENS'!$D493,'RESUMO - LOTES E VMA'!$A$3:$A$181,0))</f>
        <v>16368.02952</v>
      </c>
      <c r="W493" s="57">
        <f>'LISTA DOS ITENS'!$U493/'LISTA DOS ITENS'!$V493</f>
        <v>0.001198666954</v>
      </c>
      <c r="X493" s="53" t="s">
        <v>53</v>
      </c>
      <c r="Y493" s="53" t="s">
        <v>290</v>
      </c>
      <c r="Z493" s="58" t="str">
        <f>'LISTA DOS ITENS'!$F493&amp;"-"&amp;'LISTA DOS ITENS'!$H493&amp;"-"&amp;'LISTA DOS ITENS'!$J493&amp;"-"&amp;'LISTA DOS ITENS'!$K493&amp;"-"&amp;'LISTA DOS ITENS'!$I493</f>
        <v>11198328-2101-0051-CONS/NAC-PV-3542-18-001-14</v>
      </c>
      <c r="AA493" s="59" t="str">
        <f t="array" ref="AA493">INDEX('RESUMO - LOTES E VMA'!$M$3:$M$181,MATCH('LISTA DOS ITENS'!$D493,'RESUMO - LOTES E VMA'!$A$3:$A$181,0))</f>
        <v>Para Leilão</v>
      </c>
      <c r="AB493" s="60">
        <f t="array" ref="AB493">INDEX('RESUMO - LOTES E VMA'!$J$3:$J$181,MATCH('LISTA DOS ITENS'!$D493,'RESUMO - LOTES E VMA'!$A$3:$A$181,0))</f>
        <v>0.1080127175</v>
      </c>
      <c r="AC493" s="29" t="str">
        <f t="array" ref="AC493">INDEX('RESUMO - LOTES E VMA'!$L$3:$L$181,MATCH('LISTA DOS ITENS'!$D493,'RESUMO - LOTES E VMA'!$A$3:$A$181,0))</f>
        <v>1% do Valor de Comparação do VMA</v>
      </c>
      <c r="AD493" s="53" t="str">
        <f>VLOOKUP(Tabela1[[#This Row],[Índice]],[1]Planilha1!$A:$A,1,0)</f>
        <v>#ERROR!</v>
      </c>
    </row>
    <row r="494" ht="15.75" customHeight="1">
      <c r="A494" s="52">
        <v>247380.0</v>
      </c>
      <c r="B494" s="53" t="s">
        <v>70</v>
      </c>
      <c r="C494" s="53" t="s">
        <v>71</v>
      </c>
      <c r="D494" s="22">
        <v>206551.0</v>
      </c>
      <c r="E494" s="53" t="s">
        <v>437</v>
      </c>
      <c r="F494" s="54">
        <v>1.1198329E7</v>
      </c>
      <c r="G494" s="53" t="s">
        <v>496</v>
      </c>
      <c r="H494" s="55">
        <v>2101.0</v>
      </c>
      <c r="I494" s="55"/>
      <c r="J494" s="55" t="s">
        <v>439</v>
      </c>
      <c r="K494" s="53" t="s">
        <v>80</v>
      </c>
      <c r="L494" s="53"/>
      <c r="M494" s="53">
        <v>110.0</v>
      </c>
      <c r="N494" s="53" t="s">
        <v>440</v>
      </c>
      <c r="O494" s="25">
        <v>20.616727272727275</v>
      </c>
      <c r="P494" s="25">
        <f>'LISTA DOS ITENS'!$O494*'LISTA DOS ITENS'!$M494</f>
        <v>2267.84</v>
      </c>
      <c r="Q494" s="25">
        <v>20.62</v>
      </c>
      <c r="R494" s="25">
        <f>'LISTA DOS ITENS'!$Q494*'LISTA DOS ITENS'!$M494</f>
        <v>2268.2</v>
      </c>
      <c r="S494" s="56">
        <f>IF('LISTA DOS ITENS'!$P494&gt;'LISTA DOS ITENS'!$R494,'LISTA DOS ITENS'!$P494,'LISTA DOS ITENS'!$R494)</f>
        <v>2268.2</v>
      </c>
      <c r="T494" s="25">
        <v>2.6379799659080914</v>
      </c>
      <c r="U494" s="25">
        <f>'LISTA DOS ITENS'!$T494*'LISTA DOS ITENS'!$M494</f>
        <v>290.1777962</v>
      </c>
      <c r="V494" s="56">
        <f t="array" ref="V494">INDEX('RESUMO - LOTES E VMA'!$F$3:$F$181,MATCH('LISTA DOS ITENS'!$D494,'RESUMO - LOTES E VMA'!$A$3:$A$181,0))</f>
        <v>16368.02952</v>
      </c>
      <c r="W494" s="57">
        <f>'LISTA DOS ITENS'!$U494/'LISTA DOS ITENS'!$V494</f>
        <v>0.01772832802</v>
      </c>
      <c r="X494" s="53" t="s">
        <v>53</v>
      </c>
      <c r="Y494" s="53" t="s">
        <v>290</v>
      </c>
      <c r="Z494" s="58" t="str">
        <f>'LISTA DOS ITENS'!$F494&amp;"-"&amp;'LISTA DOS ITENS'!$H494&amp;"-"&amp;'LISTA DOS ITENS'!$J494&amp;"-"&amp;'LISTA DOS ITENS'!$K494&amp;"-"&amp;'LISTA DOS ITENS'!$I494</f>
        <v>11198329-2101-0051-IMOB/NAC-</v>
      </c>
      <c r="AA494" s="59" t="str">
        <f t="array" ref="AA494">INDEX('RESUMO - LOTES E VMA'!$M$3:$M$181,MATCH('LISTA DOS ITENS'!$D494,'RESUMO - LOTES E VMA'!$A$3:$A$181,0))</f>
        <v>Para Leilão</v>
      </c>
      <c r="AB494" s="60">
        <f t="array" ref="AB494">INDEX('RESUMO - LOTES E VMA'!$J$3:$J$181,MATCH('LISTA DOS ITENS'!$D494,'RESUMO - LOTES E VMA'!$A$3:$A$181,0))</f>
        <v>0.1080127175</v>
      </c>
      <c r="AC494" s="29" t="str">
        <f t="array" ref="AC494">INDEX('RESUMO - LOTES E VMA'!$L$3:$L$181,MATCH('LISTA DOS ITENS'!$D494,'RESUMO - LOTES E VMA'!$A$3:$A$181,0))</f>
        <v>1% do Valor de Comparação do VMA</v>
      </c>
      <c r="AD494" s="53" t="str">
        <f>VLOOKUP(Tabela1[[#This Row],[Índice]],[1]Planilha1!$A:$A,1,0)</f>
        <v>#ERROR!</v>
      </c>
    </row>
    <row r="495" ht="15.75" customHeight="1">
      <c r="A495" s="52">
        <v>247381.0</v>
      </c>
      <c r="B495" s="53" t="s">
        <v>70</v>
      </c>
      <c r="C495" s="53" t="s">
        <v>71</v>
      </c>
      <c r="D495" s="22">
        <v>206551.0</v>
      </c>
      <c r="E495" s="53" t="s">
        <v>437</v>
      </c>
      <c r="F495" s="54">
        <v>1.1198387E7</v>
      </c>
      <c r="G495" s="53" t="s">
        <v>497</v>
      </c>
      <c r="H495" s="55">
        <v>2101.0</v>
      </c>
      <c r="I495" s="55" t="s">
        <v>130</v>
      </c>
      <c r="J495" s="55" t="s">
        <v>439</v>
      </c>
      <c r="K495" s="53" t="s">
        <v>80</v>
      </c>
      <c r="L495" s="53"/>
      <c r="M495" s="53">
        <v>90.0</v>
      </c>
      <c r="N495" s="53" t="s">
        <v>440</v>
      </c>
      <c r="O495" s="25">
        <v>29.908888888888892</v>
      </c>
      <c r="P495" s="25">
        <f>'LISTA DOS ITENS'!$O495*'LISTA DOS ITENS'!$M495</f>
        <v>2691.8</v>
      </c>
      <c r="Q495" s="25">
        <v>26.32</v>
      </c>
      <c r="R495" s="25">
        <f>'LISTA DOS ITENS'!$Q495*'LISTA DOS ITENS'!$M495</f>
        <v>2368.8</v>
      </c>
      <c r="S495" s="56">
        <f>IF('LISTA DOS ITENS'!$P495&gt;'LISTA DOS ITENS'!$R495,'LISTA DOS ITENS'!$P495,'LISTA DOS ITENS'!$R495)</f>
        <v>2691.8</v>
      </c>
      <c r="T495" s="25">
        <v>3.3671984821872436</v>
      </c>
      <c r="U495" s="25">
        <f>'LISTA DOS ITENS'!$T495*'LISTA DOS ITENS'!$M495</f>
        <v>303.0478634</v>
      </c>
      <c r="V495" s="56">
        <f t="array" ref="V495">INDEX('RESUMO - LOTES E VMA'!$F$3:$F$181,MATCH('LISTA DOS ITENS'!$D495,'RESUMO - LOTES E VMA'!$A$3:$A$181,0))</f>
        <v>16368.02952</v>
      </c>
      <c r="W495" s="57">
        <f>'LISTA DOS ITENS'!$U495/'LISTA DOS ITENS'!$V495</f>
        <v>0.01851462102</v>
      </c>
      <c r="X495" s="53" t="s">
        <v>53</v>
      </c>
      <c r="Y495" s="53" t="s">
        <v>290</v>
      </c>
      <c r="Z495" s="58" t="str">
        <f>'LISTA DOS ITENS'!$F495&amp;"-"&amp;'LISTA DOS ITENS'!$H495&amp;"-"&amp;'LISTA DOS ITENS'!$J495&amp;"-"&amp;'LISTA DOS ITENS'!$K495&amp;"-"&amp;'LISTA DOS ITENS'!$I495</f>
        <v>11198387-2101-0051-IMOB/NAC-ED-1000-01.02</v>
      </c>
      <c r="AA495" s="59" t="str">
        <f t="array" ref="AA495">INDEX('RESUMO - LOTES E VMA'!$M$3:$M$181,MATCH('LISTA DOS ITENS'!$D495,'RESUMO - LOTES E VMA'!$A$3:$A$181,0))</f>
        <v>Para Leilão</v>
      </c>
      <c r="AB495" s="60">
        <f t="array" ref="AB495">INDEX('RESUMO - LOTES E VMA'!$J$3:$J$181,MATCH('LISTA DOS ITENS'!$D495,'RESUMO - LOTES E VMA'!$A$3:$A$181,0))</f>
        <v>0.1080127175</v>
      </c>
      <c r="AC495" s="29" t="str">
        <f t="array" ref="AC495">INDEX('RESUMO - LOTES E VMA'!$L$3:$L$181,MATCH('LISTA DOS ITENS'!$D495,'RESUMO - LOTES E VMA'!$A$3:$A$181,0))</f>
        <v>1% do Valor de Comparação do VMA</v>
      </c>
      <c r="AD495" s="53" t="str">
        <f>VLOOKUP(Tabela1[[#This Row],[Índice]],[1]Planilha1!$A:$A,1,0)</f>
        <v>#ERROR!</v>
      </c>
    </row>
    <row r="496" ht="15.75" customHeight="1">
      <c r="A496" s="52">
        <v>247382.0</v>
      </c>
      <c r="B496" s="53" t="s">
        <v>70</v>
      </c>
      <c r="C496" s="53" t="s">
        <v>71</v>
      </c>
      <c r="D496" s="22">
        <v>206551.0</v>
      </c>
      <c r="E496" s="53" t="s">
        <v>437</v>
      </c>
      <c r="F496" s="54">
        <v>1.1198432E7</v>
      </c>
      <c r="G496" s="53" t="s">
        <v>498</v>
      </c>
      <c r="H496" s="55">
        <v>2101.0</v>
      </c>
      <c r="I496" s="55" t="s">
        <v>81</v>
      </c>
      <c r="J496" s="55" t="s">
        <v>439</v>
      </c>
      <c r="K496" s="53" t="s">
        <v>80</v>
      </c>
      <c r="L496" s="53"/>
      <c r="M496" s="53">
        <v>97.0</v>
      </c>
      <c r="N496" s="53" t="s">
        <v>440</v>
      </c>
      <c r="O496" s="25">
        <v>55.240957178841306</v>
      </c>
      <c r="P496" s="25">
        <f>'LISTA DOS ITENS'!$O496*'LISTA DOS ITENS'!$M496</f>
        <v>5358.372846</v>
      </c>
      <c r="Q496" s="25">
        <v>58.11</v>
      </c>
      <c r="R496" s="25">
        <f>'LISTA DOS ITENS'!$Q496*'LISTA DOS ITENS'!$M496</f>
        <v>5636.67</v>
      </c>
      <c r="S496" s="56">
        <f>IF('LISTA DOS ITENS'!$P496&gt;'LISTA DOS ITENS'!$R496,'LISTA DOS ITENS'!$P496,'LISTA DOS ITENS'!$R496)</f>
        <v>5636.67</v>
      </c>
      <c r="T496" s="25">
        <v>7.43419087385641</v>
      </c>
      <c r="U496" s="25">
        <f>'LISTA DOS ITENS'!$T496*'LISTA DOS ITENS'!$M496</f>
        <v>721.1165148</v>
      </c>
      <c r="V496" s="56">
        <f t="array" ref="V496">INDEX('RESUMO - LOTES E VMA'!$F$3:$F$181,MATCH('LISTA DOS ITENS'!$D496,'RESUMO - LOTES E VMA'!$A$3:$A$181,0))</f>
        <v>16368.02952</v>
      </c>
      <c r="W496" s="57">
        <f>'LISTA DOS ITENS'!$U496/'LISTA DOS ITENS'!$V496</f>
        <v>0.04405640361</v>
      </c>
      <c r="X496" s="53" t="s">
        <v>53</v>
      </c>
      <c r="Y496" s="53" t="s">
        <v>290</v>
      </c>
      <c r="Z496" s="58" t="str">
        <f>'LISTA DOS ITENS'!$F496&amp;"-"&amp;'LISTA DOS ITENS'!$H496&amp;"-"&amp;'LISTA DOS ITENS'!$J496&amp;"-"&amp;'LISTA DOS ITENS'!$K496&amp;"-"&amp;'LISTA DOS ITENS'!$I496</f>
        <v>11198432-2101-0051-IMOB/NAC-ED-1000-01.01</v>
      </c>
      <c r="AA496" s="59" t="str">
        <f t="array" ref="AA496">INDEX('RESUMO - LOTES E VMA'!$M$3:$M$181,MATCH('LISTA DOS ITENS'!$D496,'RESUMO - LOTES E VMA'!$A$3:$A$181,0))</f>
        <v>Para Leilão</v>
      </c>
      <c r="AB496" s="60">
        <f t="array" ref="AB496">INDEX('RESUMO - LOTES E VMA'!$J$3:$J$181,MATCH('LISTA DOS ITENS'!$D496,'RESUMO - LOTES E VMA'!$A$3:$A$181,0))</f>
        <v>0.1080127175</v>
      </c>
      <c r="AC496" s="29" t="str">
        <f t="array" ref="AC496">INDEX('RESUMO - LOTES E VMA'!$L$3:$L$181,MATCH('LISTA DOS ITENS'!$D496,'RESUMO - LOTES E VMA'!$A$3:$A$181,0))</f>
        <v>1% do Valor de Comparação do VMA</v>
      </c>
      <c r="AD496" s="53" t="str">
        <f>VLOOKUP(Tabela1[[#This Row],[Índice]],[1]Planilha1!$A:$A,1,0)</f>
        <v>#ERROR!</v>
      </c>
    </row>
    <row r="497" ht="15.75" customHeight="1">
      <c r="A497" s="52">
        <v>247383.0</v>
      </c>
      <c r="B497" s="53" t="s">
        <v>70</v>
      </c>
      <c r="C497" s="53" t="s">
        <v>71</v>
      </c>
      <c r="D497" s="22">
        <v>206551.0</v>
      </c>
      <c r="E497" s="53" t="s">
        <v>437</v>
      </c>
      <c r="F497" s="54">
        <v>1.1199269E7</v>
      </c>
      <c r="G497" s="53" t="s">
        <v>499</v>
      </c>
      <c r="H497" s="55">
        <v>2101.0</v>
      </c>
      <c r="I497" s="55"/>
      <c r="J497" s="55" t="s">
        <v>439</v>
      </c>
      <c r="K497" s="53" t="s">
        <v>73</v>
      </c>
      <c r="L497" s="53"/>
      <c r="M497" s="53">
        <v>82.8</v>
      </c>
      <c r="N497" s="53" t="s">
        <v>440</v>
      </c>
      <c r="O497" s="25">
        <v>50.38007246376812</v>
      </c>
      <c r="P497" s="25">
        <f>'LISTA DOS ITENS'!$O497*'LISTA DOS ITENS'!$M497</f>
        <v>4171.47</v>
      </c>
      <c r="Q497" s="25">
        <v>50.57</v>
      </c>
      <c r="R497" s="25">
        <f>'LISTA DOS ITENS'!$Q497*'LISTA DOS ITENS'!$M497</f>
        <v>4187.196</v>
      </c>
      <c r="S497" s="56">
        <f>IF('LISTA DOS ITENS'!$P497&gt;'LISTA DOS ITENS'!$R497,'LISTA DOS ITENS'!$P497,'LISTA DOS ITENS'!$R497)</f>
        <v>4187.196</v>
      </c>
      <c r="T497" s="25">
        <v>6.469575503199427</v>
      </c>
      <c r="U497" s="25">
        <f>'LISTA DOS ITENS'!$T497*'LISTA DOS ITENS'!$M497</f>
        <v>535.6808517</v>
      </c>
      <c r="V497" s="56">
        <f t="array" ref="V497">INDEX('RESUMO - LOTES E VMA'!$F$3:$F$181,MATCH('LISTA DOS ITENS'!$D497,'RESUMO - LOTES E VMA'!$A$3:$A$181,0))</f>
        <v>16368.02952</v>
      </c>
      <c r="W497" s="57">
        <f>'LISTA DOS ITENS'!$U497/'LISTA DOS ITENS'!$V497</f>
        <v>0.03272726574</v>
      </c>
      <c r="X497" s="53" t="s">
        <v>53</v>
      </c>
      <c r="Y497" s="53" t="s">
        <v>290</v>
      </c>
      <c r="Z497" s="58" t="str">
        <f>'LISTA DOS ITENS'!$F497&amp;"-"&amp;'LISTA DOS ITENS'!$H497&amp;"-"&amp;'LISTA DOS ITENS'!$J497&amp;"-"&amp;'LISTA DOS ITENS'!$K497&amp;"-"&amp;'LISTA DOS ITENS'!$I497</f>
        <v>11199269-2101-0051-CONS/NAC-</v>
      </c>
      <c r="AA497" s="59" t="str">
        <f t="array" ref="AA497">INDEX('RESUMO - LOTES E VMA'!$M$3:$M$181,MATCH('LISTA DOS ITENS'!$D497,'RESUMO - LOTES E VMA'!$A$3:$A$181,0))</f>
        <v>Para Leilão</v>
      </c>
      <c r="AB497" s="60">
        <f t="array" ref="AB497">INDEX('RESUMO - LOTES E VMA'!$J$3:$J$181,MATCH('LISTA DOS ITENS'!$D497,'RESUMO - LOTES E VMA'!$A$3:$A$181,0))</f>
        <v>0.1080127175</v>
      </c>
      <c r="AC497" s="29" t="str">
        <f t="array" ref="AC497">INDEX('RESUMO - LOTES E VMA'!$L$3:$L$181,MATCH('LISTA DOS ITENS'!$D497,'RESUMO - LOTES E VMA'!$A$3:$A$181,0))</f>
        <v>1% do Valor de Comparação do VMA</v>
      </c>
      <c r="AD497" s="53" t="str">
        <f>VLOOKUP(Tabela1[[#This Row],[Índice]],[1]Planilha1!$A:$A,1,0)</f>
        <v>#ERROR!</v>
      </c>
    </row>
    <row r="498" ht="15.75" customHeight="1">
      <c r="A498" s="52">
        <v>247384.0</v>
      </c>
      <c r="B498" s="53" t="s">
        <v>70</v>
      </c>
      <c r="C498" s="53" t="s">
        <v>71</v>
      </c>
      <c r="D498" s="22">
        <v>206551.0</v>
      </c>
      <c r="E498" s="53" t="s">
        <v>437</v>
      </c>
      <c r="F498" s="54">
        <v>1.1199269E7</v>
      </c>
      <c r="G498" s="53" t="s">
        <v>499</v>
      </c>
      <c r="H498" s="55">
        <v>2101.0</v>
      </c>
      <c r="I498" s="55"/>
      <c r="J498" s="55" t="s">
        <v>439</v>
      </c>
      <c r="K498" s="53" t="s">
        <v>80</v>
      </c>
      <c r="L498" s="53"/>
      <c r="M498" s="53">
        <v>84.2</v>
      </c>
      <c r="N498" s="53" t="s">
        <v>440</v>
      </c>
      <c r="O498" s="25">
        <v>31.530047505938242</v>
      </c>
      <c r="P498" s="25">
        <f>'LISTA DOS ITENS'!$O498*'LISTA DOS ITENS'!$M498</f>
        <v>2654.83</v>
      </c>
      <c r="Q498" s="25">
        <v>50.57</v>
      </c>
      <c r="R498" s="25">
        <f>'LISTA DOS ITENS'!$Q498*'LISTA DOS ITENS'!$M498</f>
        <v>4257.994</v>
      </c>
      <c r="S498" s="56">
        <f>IF('LISTA DOS ITENS'!$P498&gt;'LISTA DOS ITENS'!$R498,'LISTA DOS ITENS'!$P498,'LISTA DOS ITENS'!$R498)</f>
        <v>4257.994</v>
      </c>
      <c r="T498" s="25">
        <v>6.469575503199427</v>
      </c>
      <c r="U498" s="25">
        <f>'LISTA DOS ITENS'!$T498*'LISTA DOS ITENS'!$M498</f>
        <v>544.7382574</v>
      </c>
      <c r="V498" s="56">
        <f t="array" ref="V498">INDEX('RESUMO - LOTES E VMA'!$F$3:$F$181,MATCH('LISTA DOS ITENS'!$D498,'RESUMO - LOTES E VMA'!$A$3:$A$181,0))</f>
        <v>16368.02952</v>
      </c>
      <c r="W498" s="57">
        <f>'LISTA DOS ITENS'!$U498/'LISTA DOS ITENS'!$V498</f>
        <v>0.03328062531</v>
      </c>
      <c r="X498" s="53" t="s">
        <v>53</v>
      </c>
      <c r="Y498" s="53" t="s">
        <v>290</v>
      </c>
      <c r="Z498" s="58" t="str">
        <f>'LISTA DOS ITENS'!$F498&amp;"-"&amp;'LISTA DOS ITENS'!$H498&amp;"-"&amp;'LISTA DOS ITENS'!$J498&amp;"-"&amp;'LISTA DOS ITENS'!$K498&amp;"-"&amp;'LISTA DOS ITENS'!$I498</f>
        <v>11199269-2101-0051-IMOB/NAC-</v>
      </c>
      <c r="AA498" s="59" t="str">
        <f t="array" ref="AA498">INDEX('RESUMO - LOTES E VMA'!$M$3:$M$181,MATCH('LISTA DOS ITENS'!$D498,'RESUMO - LOTES E VMA'!$A$3:$A$181,0))</f>
        <v>Para Leilão</v>
      </c>
      <c r="AB498" s="60">
        <f t="array" ref="AB498">INDEX('RESUMO - LOTES E VMA'!$J$3:$J$181,MATCH('LISTA DOS ITENS'!$D498,'RESUMO - LOTES E VMA'!$A$3:$A$181,0))</f>
        <v>0.1080127175</v>
      </c>
      <c r="AC498" s="29" t="str">
        <f t="array" ref="AC498">INDEX('RESUMO - LOTES E VMA'!$L$3:$L$181,MATCH('LISTA DOS ITENS'!$D498,'RESUMO - LOTES E VMA'!$A$3:$A$181,0))</f>
        <v>1% do Valor de Comparação do VMA</v>
      </c>
      <c r="AD498" s="53" t="str">
        <f>VLOOKUP(Tabela1[[#This Row],[Índice]],[1]Planilha1!$A:$A,1,0)</f>
        <v>#ERROR!</v>
      </c>
    </row>
    <row r="499" ht="15.75" customHeight="1">
      <c r="A499" s="52">
        <v>247385.0</v>
      </c>
      <c r="B499" s="53" t="s">
        <v>70</v>
      </c>
      <c r="C499" s="53" t="s">
        <v>71</v>
      </c>
      <c r="D499" s="22">
        <v>206551.0</v>
      </c>
      <c r="E499" s="53" t="s">
        <v>437</v>
      </c>
      <c r="F499" s="54">
        <v>1.1299888E7</v>
      </c>
      <c r="G499" s="53" t="s">
        <v>489</v>
      </c>
      <c r="H499" s="55">
        <v>2101.0</v>
      </c>
      <c r="I499" s="55" t="s">
        <v>81</v>
      </c>
      <c r="J499" s="55" t="s">
        <v>439</v>
      </c>
      <c r="K499" s="53" t="s">
        <v>80</v>
      </c>
      <c r="L499" s="53"/>
      <c r="M499" s="53">
        <v>38.0</v>
      </c>
      <c r="N499" s="53" t="s">
        <v>440</v>
      </c>
      <c r="O499" s="25">
        <v>9.990709219858157</v>
      </c>
      <c r="P499" s="25">
        <f>'LISTA DOS ITENS'!$O499*'LISTA DOS ITENS'!$M499</f>
        <v>379.6469504</v>
      </c>
      <c r="Q499" s="25">
        <v>11.68</v>
      </c>
      <c r="R499" s="25">
        <f>'LISTA DOS ITENS'!$Q499*'LISTA DOS ITENS'!$M499</f>
        <v>443.84</v>
      </c>
      <c r="S499" s="56">
        <f>IF('LISTA DOS ITENS'!$P499&gt;'LISTA DOS ITENS'!$R499,'LISTA DOS ITENS'!$P499,'LISTA DOS ITENS'!$R499)</f>
        <v>443.84</v>
      </c>
      <c r="T499" s="25">
        <v>1.494258293007105</v>
      </c>
      <c r="U499" s="25">
        <f>'LISTA DOS ITENS'!$T499*'LISTA DOS ITENS'!$M499</f>
        <v>56.78181513</v>
      </c>
      <c r="V499" s="56">
        <f t="array" ref="V499">INDEX('RESUMO - LOTES E VMA'!$F$3:$F$181,MATCH('LISTA DOS ITENS'!$D499,'RESUMO - LOTES E VMA'!$A$3:$A$181,0))</f>
        <v>16368.02952</v>
      </c>
      <c r="W499" s="57">
        <f>'LISTA DOS ITENS'!$U499/'LISTA DOS ITENS'!$V499</f>
        <v>0.003469068471</v>
      </c>
      <c r="X499" s="53" t="s">
        <v>53</v>
      </c>
      <c r="Y499" s="53" t="s">
        <v>290</v>
      </c>
      <c r="Z499" s="58" t="str">
        <f>'LISTA DOS ITENS'!$F499&amp;"-"&amp;'LISTA DOS ITENS'!$H499&amp;"-"&amp;'LISTA DOS ITENS'!$J499&amp;"-"&amp;'LISTA DOS ITENS'!$K499&amp;"-"&amp;'LISTA DOS ITENS'!$I499</f>
        <v>11299888-2101-0051-IMOB/NAC-ED-1000-01.01</v>
      </c>
      <c r="AA499" s="59" t="str">
        <f t="array" ref="AA499">INDEX('RESUMO - LOTES E VMA'!$M$3:$M$181,MATCH('LISTA DOS ITENS'!$D499,'RESUMO - LOTES E VMA'!$A$3:$A$181,0))</f>
        <v>Para Leilão</v>
      </c>
      <c r="AB499" s="60">
        <f t="array" ref="AB499">INDEX('RESUMO - LOTES E VMA'!$J$3:$J$181,MATCH('LISTA DOS ITENS'!$D499,'RESUMO - LOTES E VMA'!$A$3:$A$181,0))</f>
        <v>0.1080127175</v>
      </c>
      <c r="AC499" s="29" t="str">
        <f t="array" ref="AC499">INDEX('RESUMO - LOTES E VMA'!$L$3:$L$181,MATCH('LISTA DOS ITENS'!$D499,'RESUMO - LOTES E VMA'!$A$3:$A$181,0))</f>
        <v>1% do Valor de Comparação do VMA</v>
      </c>
      <c r="AD499" s="53" t="str">
        <f>VLOOKUP(Tabela1[[#This Row],[Índice]],[1]Planilha1!$A:$A,1,0)</f>
        <v>#ERROR!</v>
      </c>
    </row>
    <row r="500" ht="15.75" customHeight="1">
      <c r="A500" s="52">
        <v>247386.0</v>
      </c>
      <c r="B500" s="53" t="s">
        <v>70</v>
      </c>
      <c r="C500" s="53" t="s">
        <v>71</v>
      </c>
      <c r="D500" s="22">
        <v>206551.0</v>
      </c>
      <c r="E500" s="53" t="s">
        <v>437</v>
      </c>
      <c r="F500" s="54">
        <v>1.1299888E7</v>
      </c>
      <c r="G500" s="53" t="s">
        <v>489</v>
      </c>
      <c r="H500" s="55">
        <v>2101.0</v>
      </c>
      <c r="I500" s="55"/>
      <c r="J500" s="55" t="s">
        <v>439</v>
      </c>
      <c r="K500" s="53" t="s">
        <v>57</v>
      </c>
      <c r="L500" s="53"/>
      <c r="M500" s="53">
        <v>41.0</v>
      </c>
      <c r="N500" s="53" t="s">
        <v>440</v>
      </c>
      <c r="O500" s="25">
        <v>1.0</v>
      </c>
      <c r="P500" s="25">
        <f>'LISTA DOS ITENS'!$O500*'LISTA DOS ITENS'!$M500</f>
        <v>41</v>
      </c>
      <c r="Q500" s="25">
        <v>11.68</v>
      </c>
      <c r="R500" s="25">
        <f>'LISTA DOS ITENS'!$Q500*'LISTA DOS ITENS'!$M500</f>
        <v>478.88</v>
      </c>
      <c r="S500" s="56">
        <f>IF('LISTA DOS ITENS'!$P500&gt;'LISTA DOS ITENS'!$R500,'LISTA DOS ITENS'!$P500,'LISTA DOS ITENS'!$R500)</f>
        <v>478.88</v>
      </c>
      <c r="T500" s="25">
        <v>1.494258293007105</v>
      </c>
      <c r="U500" s="25">
        <f>'LISTA DOS ITENS'!$T500*'LISTA DOS ITENS'!$M500</f>
        <v>61.26459001</v>
      </c>
      <c r="V500" s="56">
        <f t="array" ref="V500">INDEX('RESUMO - LOTES E VMA'!$F$3:$F$181,MATCH('LISTA DOS ITENS'!$D500,'RESUMO - LOTES E VMA'!$A$3:$A$181,0))</f>
        <v>16368.02952</v>
      </c>
      <c r="W500" s="57">
        <f>'LISTA DOS ITENS'!$U500/'LISTA DOS ITENS'!$V500</f>
        <v>0.003742942298</v>
      </c>
      <c r="X500" s="53" t="s">
        <v>53</v>
      </c>
      <c r="Y500" s="53" t="s">
        <v>290</v>
      </c>
      <c r="Z500" s="58" t="str">
        <f>'LISTA DOS ITENS'!$F500&amp;"-"&amp;'LISTA DOS ITENS'!$H500&amp;"-"&amp;'LISTA DOS ITENS'!$J500&amp;"-"&amp;'LISTA DOS ITENS'!$K500&amp;"-"&amp;'LISTA DOS ITENS'!$I500</f>
        <v>11299888-2101-0051-USADO-</v>
      </c>
      <c r="AA500" s="59" t="str">
        <f t="array" ref="AA500">INDEX('RESUMO - LOTES E VMA'!$M$3:$M$181,MATCH('LISTA DOS ITENS'!$D500,'RESUMO - LOTES E VMA'!$A$3:$A$181,0))</f>
        <v>Para Leilão</v>
      </c>
      <c r="AB500" s="60">
        <f t="array" ref="AB500">INDEX('RESUMO - LOTES E VMA'!$J$3:$J$181,MATCH('LISTA DOS ITENS'!$D500,'RESUMO - LOTES E VMA'!$A$3:$A$181,0))</f>
        <v>0.1080127175</v>
      </c>
      <c r="AC500" s="29" t="str">
        <f t="array" ref="AC500">INDEX('RESUMO - LOTES E VMA'!$L$3:$L$181,MATCH('LISTA DOS ITENS'!$D500,'RESUMO - LOTES E VMA'!$A$3:$A$181,0))</f>
        <v>1% do Valor de Comparação do VMA</v>
      </c>
      <c r="AD500" s="53" t="str">
        <f>VLOOKUP(Tabela1[[#This Row],[Índice]],[1]Planilha1!$A:$A,1,0)</f>
        <v>#ERROR!</v>
      </c>
    </row>
    <row r="501" ht="15.75" customHeight="1">
      <c r="A501" s="52">
        <v>247387.0</v>
      </c>
      <c r="B501" s="53" t="s">
        <v>70</v>
      </c>
      <c r="C501" s="53" t="s">
        <v>71</v>
      </c>
      <c r="D501" s="22">
        <v>206551.0</v>
      </c>
      <c r="E501" s="53" t="s">
        <v>437</v>
      </c>
      <c r="F501" s="54">
        <v>1.1299888E7</v>
      </c>
      <c r="G501" s="53" t="s">
        <v>489</v>
      </c>
      <c r="H501" s="55">
        <v>2101.0</v>
      </c>
      <c r="I501" s="55"/>
      <c r="J501" s="55" t="s">
        <v>439</v>
      </c>
      <c r="K501" s="53" t="s">
        <v>80</v>
      </c>
      <c r="L501" s="53"/>
      <c r="M501" s="53">
        <v>3.0</v>
      </c>
      <c r="N501" s="53" t="s">
        <v>440</v>
      </c>
      <c r="O501" s="25">
        <v>11.683333333333332</v>
      </c>
      <c r="P501" s="25">
        <f>'LISTA DOS ITENS'!$O501*'LISTA DOS ITENS'!$M501</f>
        <v>35.05</v>
      </c>
      <c r="Q501" s="25">
        <v>11.68</v>
      </c>
      <c r="R501" s="25">
        <f>'LISTA DOS ITENS'!$Q501*'LISTA DOS ITENS'!$M501</f>
        <v>35.04</v>
      </c>
      <c r="S501" s="56">
        <f>IF('LISTA DOS ITENS'!$P501&gt;'LISTA DOS ITENS'!$R501,'LISTA DOS ITENS'!$P501,'LISTA DOS ITENS'!$R501)</f>
        <v>35.05</v>
      </c>
      <c r="T501" s="25">
        <v>1.494258293007105</v>
      </c>
      <c r="U501" s="25">
        <f>'LISTA DOS ITENS'!$T501*'LISTA DOS ITENS'!$M501</f>
        <v>4.482774879</v>
      </c>
      <c r="V501" s="56">
        <f t="array" ref="V501">INDEX('RESUMO - LOTES E VMA'!$F$3:$F$181,MATCH('LISTA DOS ITENS'!$D501,'RESUMO - LOTES E VMA'!$A$3:$A$181,0))</f>
        <v>16368.02952</v>
      </c>
      <c r="W501" s="57">
        <f>'LISTA DOS ITENS'!$U501/'LISTA DOS ITENS'!$V501</f>
        <v>0.0002738738267</v>
      </c>
      <c r="X501" s="53" t="s">
        <v>53</v>
      </c>
      <c r="Y501" s="53" t="s">
        <v>290</v>
      </c>
      <c r="Z501" s="58" t="str">
        <f>'LISTA DOS ITENS'!$F501&amp;"-"&amp;'LISTA DOS ITENS'!$H501&amp;"-"&amp;'LISTA DOS ITENS'!$J501&amp;"-"&amp;'LISTA DOS ITENS'!$K501&amp;"-"&amp;'LISTA DOS ITENS'!$I501</f>
        <v>11299888-2101-0051-IMOB/NAC-</v>
      </c>
      <c r="AA501" s="59" t="str">
        <f t="array" ref="AA501">INDEX('RESUMO - LOTES E VMA'!$M$3:$M$181,MATCH('LISTA DOS ITENS'!$D501,'RESUMO - LOTES E VMA'!$A$3:$A$181,0))</f>
        <v>Para Leilão</v>
      </c>
      <c r="AB501" s="60">
        <f t="array" ref="AB501">INDEX('RESUMO - LOTES E VMA'!$J$3:$J$181,MATCH('LISTA DOS ITENS'!$D501,'RESUMO - LOTES E VMA'!$A$3:$A$181,0))</f>
        <v>0.1080127175</v>
      </c>
      <c r="AC501" s="29" t="str">
        <f t="array" ref="AC501">INDEX('RESUMO - LOTES E VMA'!$L$3:$L$181,MATCH('LISTA DOS ITENS'!$D501,'RESUMO - LOTES E VMA'!$A$3:$A$181,0))</f>
        <v>1% do Valor de Comparação do VMA</v>
      </c>
      <c r="AD501" s="53" t="str">
        <f>VLOOKUP(Tabela1[[#This Row],[Índice]],[1]Planilha1!$A:$A,1,0)</f>
        <v>#ERROR!</v>
      </c>
    </row>
    <row r="502" ht="15.75" customHeight="1">
      <c r="A502" s="52">
        <v>247388.0</v>
      </c>
      <c r="B502" s="53" t="s">
        <v>70</v>
      </c>
      <c r="C502" s="53" t="s">
        <v>71</v>
      </c>
      <c r="D502" s="22">
        <v>206551.0</v>
      </c>
      <c r="E502" s="53" t="s">
        <v>437</v>
      </c>
      <c r="F502" s="54">
        <v>1.2045519E7</v>
      </c>
      <c r="G502" s="53" t="s">
        <v>500</v>
      </c>
      <c r="H502" s="55">
        <v>2101.0</v>
      </c>
      <c r="I502" s="55"/>
      <c r="J502" s="55" t="s">
        <v>439</v>
      </c>
      <c r="K502" s="53" t="s">
        <v>57</v>
      </c>
      <c r="L502" s="53"/>
      <c r="M502" s="53">
        <v>24.0</v>
      </c>
      <c r="N502" s="53" t="s">
        <v>440</v>
      </c>
      <c r="O502" s="25">
        <v>10.0</v>
      </c>
      <c r="P502" s="25">
        <f>'LISTA DOS ITENS'!$O502*'LISTA DOS ITENS'!$M502</f>
        <v>240</v>
      </c>
      <c r="Q502" s="25">
        <v>10.0</v>
      </c>
      <c r="R502" s="25">
        <f>'LISTA DOS ITENS'!$Q502*'LISTA DOS ITENS'!$M502</f>
        <v>240</v>
      </c>
      <c r="S502" s="56">
        <f>IF('LISTA DOS ITENS'!$P502&gt;'LISTA DOS ITENS'!$R502,'LISTA DOS ITENS'!$P502,'LISTA DOS ITENS'!$R502)</f>
        <v>240</v>
      </c>
      <c r="T502" s="25">
        <v>1.2793307303143022</v>
      </c>
      <c r="U502" s="25">
        <f>'LISTA DOS ITENS'!$T502*'LISTA DOS ITENS'!$M502</f>
        <v>30.70393753</v>
      </c>
      <c r="V502" s="56">
        <f t="array" ref="V502">INDEX('RESUMO - LOTES E VMA'!$F$3:$F$181,MATCH('LISTA DOS ITENS'!$D502,'RESUMO - LOTES E VMA'!$A$3:$A$181,0))</f>
        <v>16368.02952</v>
      </c>
      <c r="W502" s="57">
        <f>'LISTA DOS ITENS'!$U502/'LISTA DOS ITENS'!$V502</f>
        <v>0.001875848128</v>
      </c>
      <c r="X502" s="53" t="s">
        <v>53</v>
      </c>
      <c r="Y502" s="53" t="s">
        <v>290</v>
      </c>
      <c r="Z502" s="58" t="str">
        <f>'LISTA DOS ITENS'!$F502&amp;"-"&amp;'LISTA DOS ITENS'!$H502&amp;"-"&amp;'LISTA DOS ITENS'!$J502&amp;"-"&amp;'LISTA DOS ITENS'!$K502&amp;"-"&amp;'LISTA DOS ITENS'!$I502</f>
        <v>12045519-2101-0051-USADO-</v>
      </c>
      <c r="AA502" s="59" t="str">
        <f t="array" ref="AA502">INDEX('RESUMO - LOTES E VMA'!$M$3:$M$181,MATCH('LISTA DOS ITENS'!$D502,'RESUMO - LOTES E VMA'!$A$3:$A$181,0))</f>
        <v>Para Leilão</v>
      </c>
      <c r="AB502" s="60">
        <f t="array" ref="AB502">INDEX('RESUMO - LOTES E VMA'!$J$3:$J$181,MATCH('LISTA DOS ITENS'!$D502,'RESUMO - LOTES E VMA'!$A$3:$A$181,0))</f>
        <v>0.1080127175</v>
      </c>
      <c r="AC502" s="29" t="str">
        <f t="array" ref="AC502">INDEX('RESUMO - LOTES E VMA'!$L$3:$L$181,MATCH('LISTA DOS ITENS'!$D502,'RESUMO - LOTES E VMA'!$A$3:$A$181,0))</f>
        <v>1% do Valor de Comparação do VMA</v>
      </c>
      <c r="AD502" s="53" t="str">
        <f>VLOOKUP(Tabela1[[#This Row],[Índice]],[1]Planilha1!$A:$A,1,0)</f>
        <v>#ERROR!</v>
      </c>
    </row>
    <row r="503" ht="15.75" customHeight="1">
      <c r="A503" s="52">
        <v>247389.0</v>
      </c>
      <c r="B503" s="53" t="s">
        <v>70</v>
      </c>
      <c r="C503" s="53" t="s">
        <v>71</v>
      </c>
      <c r="D503" s="22">
        <v>206551.0</v>
      </c>
      <c r="E503" s="53" t="s">
        <v>437</v>
      </c>
      <c r="F503" s="54">
        <v>1.2064647E7</v>
      </c>
      <c r="G503" s="53" t="s">
        <v>501</v>
      </c>
      <c r="H503" s="55">
        <v>2101.0</v>
      </c>
      <c r="I503" s="55"/>
      <c r="J503" s="55" t="s">
        <v>439</v>
      </c>
      <c r="K503" s="53" t="s">
        <v>57</v>
      </c>
      <c r="L503" s="53"/>
      <c r="M503" s="53">
        <v>20.0</v>
      </c>
      <c r="N503" s="53" t="s">
        <v>440</v>
      </c>
      <c r="O503" s="25">
        <v>10.0</v>
      </c>
      <c r="P503" s="25">
        <f>'LISTA DOS ITENS'!$O503*'LISTA DOS ITENS'!$M503</f>
        <v>200</v>
      </c>
      <c r="Q503" s="25">
        <v>10.0</v>
      </c>
      <c r="R503" s="25">
        <f>'LISTA DOS ITENS'!$Q503*'LISTA DOS ITENS'!$M503</f>
        <v>200</v>
      </c>
      <c r="S503" s="56">
        <f>IF('LISTA DOS ITENS'!$P503&gt;'LISTA DOS ITENS'!$R503,'LISTA DOS ITENS'!$P503,'LISTA DOS ITENS'!$R503)</f>
        <v>200</v>
      </c>
      <c r="T503" s="25">
        <v>1.2793307303143022</v>
      </c>
      <c r="U503" s="25">
        <f>'LISTA DOS ITENS'!$T503*'LISTA DOS ITENS'!$M503</f>
        <v>25.58661461</v>
      </c>
      <c r="V503" s="56">
        <f t="array" ref="V503">INDEX('RESUMO - LOTES E VMA'!$F$3:$F$181,MATCH('LISTA DOS ITENS'!$D503,'RESUMO - LOTES E VMA'!$A$3:$A$181,0))</f>
        <v>16368.02952</v>
      </c>
      <c r="W503" s="57">
        <f>'LISTA DOS ITENS'!$U503/'LISTA DOS ITENS'!$V503</f>
        <v>0.001563206773</v>
      </c>
      <c r="X503" s="53" t="s">
        <v>53</v>
      </c>
      <c r="Y503" s="53" t="s">
        <v>290</v>
      </c>
      <c r="Z503" s="58" t="str">
        <f>'LISTA DOS ITENS'!$F503&amp;"-"&amp;'LISTA DOS ITENS'!$H503&amp;"-"&amp;'LISTA DOS ITENS'!$J503&amp;"-"&amp;'LISTA DOS ITENS'!$K503&amp;"-"&amp;'LISTA DOS ITENS'!$I503</f>
        <v>12064647-2101-0051-USADO-</v>
      </c>
      <c r="AA503" s="59" t="str">
        <f t="array" ref="AA503">INDEX('RESUMO - LOTES E VMA'!$M$3:$M$181,MATCH('LISTA DOS ITENS'!$D503,'RESUMO - LOTES E VMA'!$A$3:$A$181,0))</f>
        <v>Para Leilão</v>
      </c>
      <c r="AB503" s="60">
        <f t="array" ref="AB503">INDEX('RESUMO - LOTES E VMA'!$J$3:$J$181,MATCH('LISTA DOS ITENS'!$D503,'RESUMO - LOTES E VMA'!$A$3:$A$181,0))</f>
        <v>0.1080127175</v>
      </c>
      <c r="AC503" s="29" t="str">
        <f t="array" ref="AC503">INDEX('RESUMO - LOTES E VMA'!$L$3:$L$181,MATCH('LISTA DOS ITENS'!$D503,'RESUMO - LOTES E VMA'!$A$3:$A$181,0))</f>
        <v>1% do Valor de Comparação do VMA</v>
      </c>
      <c r="AD503" s="53" t="str">
        <f>VLOOKUP(Tabela1[[#This Row],[Índice]],[1]Planilha1!$A:$A,1,0)</f>
        <v>#ERROR!</v>
      </c>
    </row>
    <row r="504" ht="15.75" customHeight="1">
      <c r="A504" s="52">
        <v>247390.0</v>
      </c>
      <c r="B504" s="53" t="s">
        <v>70</v>
      </c>
      <c r="C504" s="53" t="s">
        <v>71</v>
      </c>
      <c r="D504" s="22">
        <v>206551.0</v>
      </c>
      <c r="E504" s="53" t="s">
        <v>437</v>
      </c>
      <c r="F504" s="54">
        <v>1.0311616E7</v>
      </c>
      <c r="G504" s="53" t="s">
        <v>502</v>
      </c>
      <c r="H504" s="55">
        <v>2201.0</v>
      </c>
      <c r="I504" s="55"/>
      <c r="J504" s="55" t="s">
        <v>439</v>
      </c>
      <c r="K504" s="53" t="s">
        <v>73</v>
      </c>
      <c r="L504" s="53"/>
      <c r="M504" s="53">
        <v>100.0</v>
      </c>
      <c r="N504" s="53" t="s">
        <v>440</v>
      </c>
      <c r="O504" s="25">
        <v>45.13082278481013</v>
      </c>
      <c r="P504" s="25">
        <f>'LISTA DOS ITENS'!$O504*'LISTA DOS ITENS'!$M504</f>
        <v>4513.082278</v>
      </c>
      <c r="Q504" s="25">
        <v>45.13</v>
      </c>
      <c r="R504" s="25">
        <f>'LISTA DOS ITENS'!$Q504*'LISTA DOS ITENS'!$M504</f>
        <v>4513</v>
      </c>
      <c r="S504" s="56">
        <f>IF('LISTA DOS ITENS'!$P504&gt;'LISTA DOS ITENS'!$R504,'LISTA DOS ITENS'!$P504,'LISTA DOS ITENS'!$R504)</f>
        <v>4513.082278</v>
      </c>
      <c r="T504" s="25">
        <v>5.773619585908446</v>
      </c>
      <c r="U504" s="25">
        <f>'LISTA DOS ITENS'!$T504*'LISTA DOS ITENS'!$M504</f>
        <v>577.3619586</v>
      </c>
      <c r="V504" s="56">
        <f t="array" ref="V504">INDEX('RESUMO - LOTES E VMA'!$F$3:$F$181,MATCH('LISTA DOS ITENS'!$D504,'RESUMO - LOTES E VMA'!$A$3:$A$181,0))</f>
        <v>16368.02952</v>
      </c>
      <c r="W504" s="57">
        <f>'LISTA DOS ITENS'!$U504/'LISTA DOS ITENS'!$V504</f>
        <v>0.03527376084</v>
      </c>
      <c r="X504" s="53" t="s">
        <v>53</v>
      </c>
      <c r="Y504" s="53" t="s">
        <v>290</v>
      </c>
      <c r="Z504" s="58" t="str">
        <f>'LISTA DOS ITENS'!$F504&amp;"-"&amp;'LISTA DOS ITENS'!$H504&amp;"-"&amp;'LISTA DOS ITENS'!$J504&amp;"-"&amp;'LISTA DOS ITENS'!$K504&amp;"-"&amp;'LISTA DOS ITENS'!$I504</f>
        <v>10311616-2201-0051-CONS/NAC-</v>
      </c>
      <c r="AA504" s="59" t="str">
        <f t="array" ref="AA504">INDEX('RESUMO - LOTES E VMA'!$M$3:$M$181,MATCH('LISTA DOS ITENS'!$D504,'RESUMO - LOTES E VMA'!$A$3:$A$181,0))</f>
        <v>Para Leilão</v>
      </c>
      <c r="AB504" s="60">
        <f t="array" ref="AB504">INDEX('RESUMO - LOTES E VMA'!$J$3:$J$181,MATCH('LISTA DOS ITENS'!$D504,'RESUMO - LOTES E VMA'!$A$3:$A$181,0))</f>
        <v>0.1080127175</v>
      </c>
      <c r="AC504" s="29" t="str">
        <f t="array" ref="AC504">INDEX('RESUMO - LOTES E VMA'!$L$3:$L$181,MATCH('LISTA DOS ITENS'!$D504,'RESUMO - LOTES E VMA'!$A$3:$A$181,0))</f>
        <v>1% do Valor de Comparação do VMA</v>
      </c>
      <c r="AD504" s="53" t="str">
        <f>VLOOKUP(Tabela1[[#This Row],[Índice]],[1]Planilha1!$A:$A,1,0)</f>
        <v>#ERROR!</v>
      </c>
    </row>
    <row r="505" ht="15.75" customHeight="1">
      <c r="A505" s="52">
        <v>247391.0</v>
      </c>
      <c r="B505" s="53" t="s">
        <v>70</v>
      </c>
      <c r="C505" s="53" t="s">
        <v>71</v>
      </c>
      <c r="D505" s="22">
        <v>206551.0</v>
      </c>
      <c r="E505" s="53" t="s">
        <v>437</v>
      </c>
      <c r="F505" s="54">
        <v>1.0767074E7</v>
      </c>
      <c r="G505" s="53" t="s">
        <v>503</v>
      </c>
      <c r="H505" s="55">
        <v>2201.0</v>
      </c>
      <c r="I505" s="55"/>
      <c r="J505" s="55" t="s">
        <v>439</v>
      </c>
      <c r="K505" s="53" t="s">
        <v>73</v>
      </c>
      <c r="L505" s="53"/>
      <c r="M505" s="53">
        <v>50.25</v>
      </c>
      <c r="N505" s="53" t="s">
        <v>440</v>
      </c>
      <c r="O505" s="25">
        <v>35.28616915422886</v>
      </c>
      <c r="P505" s="25">
        <f>'LISTA DOS ITENS'!$O505*'LISTA DOS ITENS'!$M505</f>
        <v>1773.13</v>
      </c>
      <c r="Q505" s="25">
        <v>35.29</v>
      </c>
      <c r="R505" s="25">
        <f>'LISTA DOS ITENS'!$Q505*'LISTA DOS ITENS'!$M505</f>
        <v>1773.3225</v>
      </c>
      <c r="S505" s="56">
        <f>IF('LISTA DOS ITENS'!$P505&gt;'LISTA DOS ITENS'!$R505,'LISTA DOS ITENS'!$P505,'LISTA DOS ITENS'!$R505)</f>
        <v>1773.3225</v>
      </c>
      <c r="T505" s="25">
        <v>4.5147581472791725</v>
      </c>
      <c r="U505" s="25">
        <f>'LISTA DOS ITENS'!$T505*'LISTA DOS ITENS'!$M505</f>
        <v>226.8665969</v>
      </c>
      <c r="V505" s="56">
        <f t="array" ref="V505">INDEX('RESUMO - LOTES E VMA'!$F$3:$F$181,MATCH('LISTA DOS ITENS'!$D505,'RESUMO - LOTES E VMA'!$A$3:$A$181,0))</f>
        <v>16368.02952</v>
      </c>
      <c r="W505" s="57">
        <f>'LISTA DOS ITENS'!$U505/'LISTA DOS ITENS'!$V505</f>
        <v>0.01386034872</v>
      </c>
      <c r="X505" s="53" t="s">
        <v>53</v>
      </c>
      <c r="Y505" s="53" t="s">
        <v>290</v>
      </c>
      <c r="Z505" s="58" t="str">
        <f>'LISTA DOS ITENS'!$F505&amp;"-"&amp;'LISTA DOS ITENS'!$H505&amp;"-"&amp;'LISTA DOS ITENS'!$J505&amp;"-"&amp;'LISTA DOS ITENS'!$K505&amp;"-"&amp;'LISTA DOS ITENS'!$I505</f>
        <v>10767074-2201-0051-CONS/NAC-</v>
      </c>
      <c r="AA505" s="59" t="str">
        <f t="array" ref="AA505">INDEX('RESUMO - LOTES E VMA'!$M$3:$M$181,MATCH('LISTA DOS ITENS'!$D505,'RESUMO - LOTES E VMA'!$A$3:$A$181,0))</f>
        <v>Para Leilão</v>
      </c>
      <c r="AB505" s="60">
        <f t="array" ref="AB505">INDEX('RESUMO - LOTES E VMA'!$J$3:$J$181,MATCH('LISTA DOS ITENS'!$D505,'RESUMO - LOTES E VMA'!$A$3:$A$181,0))</f>
        <v>0.1080127175</v>
      </c>
      <c r="AC505" s="29" t="str">
        <f t="array" ref="AC505">INDEX('RESUMO - LOTES E VMA'!$L$3:$L$181,MATCH('LISTA DOS ITENS'!$D505,'RESUMO - LOTES E VMA'!$A$3:$A$181,0))</f>
        <v>1% do Valor de Comparação do VMA</v>
      </c>
      <c r="AD505" s="53" t="str">
        <f>VLOOKUP(Tabela1[[#This Row],[Índice]],[1]Planilha1!$A:$A,1,0)</f>
        <v>#ERROR!</v>
      </c>
    </row>
    <row r="506" ht="15.75" customHeight="1">
      <c r="A506" s="52">
        <v>247392.0</v>
      </c>
      <c r="B506" s="53" t="s">
        <v>70</v>
      </c>
      <c r="C506" s="53" t="s">
        <v>71</v>
      </c>
      <c r="D506" s="22">
        <v>206551.0</v>
      </c>
      <c r="E506" s="53" t="s">
        <v>437</v>
      </c>
      <c r="F506" s="54">
        <v>1.103735E7</v>
      </c>
      <c r="G506" s="53" t="s">
        <v>504</v>
      </c>
      <c r="H506" s="55">
        <v>2201.0</v>
      </c>
      <c r="I506" s="55"/>
      <c r="J506" s="55" t="s">
        <v>439</v>
      </c>
      <c r="K506" s="53" t="s">
        <v>73</v>
      </c>
      <c r="L506" s="53"/>
      <c r="M506" s="53">
        <v>87.5</v>
      </c>
      <c r="N506" s="53" t="s">
        <v>440</v>
      </c>
      <c r="O506" s="25">
        <v>6.321028571428572</v>
      </c>
      <c r="P506" s="25">
        <f>'LISTA DOS ITENS'!$O506*'LISTA DOS ITENS'!$M506</f>
        <v>553.09</v>
      </c>
      <c r="Q506" s="25">
        <v>14.97</v>
      </c>
      <c r="R506" s="25">
        <f>'LISTA DOS ITENS'!$Q506*'LISTA DOS ITENS'!$M506</f>
        <v>1309.875</v>
      </c>
      <c r="S506" s="56">
        <f>IF('LISTA DOS ITENS'!$P506&gt;'LISTA DOS ITENS'!$R506,'LISTA DOS ITENS'!$P506,'LISTA DOS ITENS'!$R506)</f>
        <v>1309.875</v>
      </c>
      <c r="T506" s="25">
        <v>1.9151581032805105</v>
      </c>
      <c r="U506" s="25">
        <f>'LISTA DOS ITENS'!$T506*'LISTA DOS ITENS'!$M506</f>
        <v>167.576334</v>
      </c>
      <c r="V506" s="56">
        <f t="array" ref="V506">INDEX('RESUMO - LOTES E VMA'!$F$3:$F$181,MATCH('LISTA DOS ITENS'!$D506,'RESUMO - LOTES E VMA'!$A$3:$A$181,0))</f>
        <v>16368.02952</v>
      </c>
      <c r="W506" s="57">
        <f>'LISTA DOS ITENS'!$U506/'LISTA DOS ITENS'!$V506</f>
        <v>0.01023802736</v>
      </c>
      <c r="X506" s="53" t="s">
        <v>53</v>
      </c>
      <c r="Y506" s="53" t="s">
        <v>290</v>
      </c>
      <c r="Z506" s="58" t="str">
        <f>'LISTA DOS ITENS'!$F506&amp;"-"&amp;'LISTA DOS ITENS'!$H506&amp;"-"&amp;'LISTA DOS ITENS'!$J506&amp;"-"&amp;'LISTA DOS ITENS'!$K506&amp;"-"&amp;'LISTA DOS ITENS'!$I506</f>
        <v>11037350-2201-0051-CONS/NAC-</v>
      </c>
      <c r="AA506" s="59" t="str">
        <f t="array" ref="AA506">INDEX('RESUMO - LOTES E VMA'!$M$3:$M$181,MATCH('LISTA DOS ITENS'!$D506,'RESUMO - LOTES E VMA'!$A$3:$A$181,0))</f>
        <v>Para Leilão</v>
      </c>
      <c r="AB506" s="60">
        <f t="array" ref="AB506">INDEX('RESUMO - LOTES E VMA'!$J$3:$J$181,MATCH('LISTA DOS ITENS'!$D506,'RESUMO - LOTES E VMA'!$A$3:$A$181,0))</f>
        <v>0.1080127175</v>
      </c>
      <c r="AC506" s="29" t="str">
        <f t="array" ref="AC506">INDEX('RESUMO - LOTES E VMA'!$L$3:$L$181,MATCH('LISTA DOS ITENS'!$D506,'RESUMO - LOTES E VMA'!$A$3:$A$181,0))</f>
        <v>1% do Valor de Comparação do VMA</v>
      </c>
      <c r="AD506" s="53" t="str">
        <f>VLOOKUP(Tabela1[[#This Row],[Índice]],[1]Planilha1!$A:$A,1,0)</f>
        <v>#ERROR!</v>
      </c>
    </row>
    <row r="507" ht="15.75" customHeight="1">
      <c r="A507" s="52">
        <v>247393.0</v>
      </c>
      <c r="B507" s="53" t="s">
        <v>70</v>
      </c>
      <c r="C507" s="53" t="s">
        <v>71</v>
      </c>
      <c r="D507" s="22">
        <v>206551.0</v>
      </c>
      <c r="E507" s="53" t="s">
        <v>437</v>
      </c>
      <c r="F507" s="54">
        <v>1.1069491E7</v>
      </c>
      <c r="G507" s="53" t="s">
        <v>489</v>
      </c>
      <c r="H507" s="55">
        <v>2201.0</v>
      </c>
      <c r="I507" s="55"/>
      <c r="J507" s="55" t="s">
        <v>439</v>
      </c>
      <c r="K507" s="53" t="s">
        <v>73</v>
      </c>
      <c r="L507" s="53"/>
      <c r="M507" s="53">
        <v>200.0</v>
      </c>
      <c r="N507" s="53" t="s">
        <v>440</v>
      </c>
      <c r="O507" s="25">
        <v>41.2609</v>
      </c>
      <c r="P507" s="25">
        <f>'LISTA DOS ITENS'!$O507*'LISTA DOS ITENS'!$M507</f>
        <v>8252.18</v>
      </c>
      <c r="Q507" s="25">
        <v>41.26</v>
      </c>
      <c r="R507" s="25">
        <f>'LISTA DOS ITENS'!$Q507*'LISTA DOS ITENS'!$M507</f>
        <v>8252</v>
      </c>
      <c r="S507" s="56">
        <f>IF('LISTA DOS ITENS'!$P507&gt;'LISTA DOS ITENS'!$R507,'LISTA DOS ITENS'!$P507,'LISTA DOS ITENS'!$R507)</f>
        <v>8252.18</v>
      </c>
      <c r="T507" s="25">
        <v>5.278518593276811</v>
      </c>
      <c r="U507" s="25">
        <f>'LISTA DOS ITENS'!$T507*'LISTA DOS ITENS'!$M507</f>
        <v>1055.703719</v>
      </c>
      <c r="V507" s="56">
        <f t="array" ref="V507">INDEX('RESUMO - LOTES E VMA'!$F$3:$F$181,MATCH('LISTA DOS ITENS'!$D507,'RESUMO - LOTES E VMA'!$A$3:$A$181,0))</f>
        <v>16368.02952</v>
      </c>
      <c r="W507" s="57">
        <f>'LISTA DOS ITENS'!$U507/'LISTA DOS ITENS'!$V507</f>
        <v>0.06449791147</v>
      </c>
      <c r="X507" s="53" t="s">
        <v>53</v>
      </c>
      <c r="Y507" s="53" t="s">
        <v>290</v>
      </c>
      <c r="Z507" s="58" t="str">
        <f>'LISTA DOS ITENS'!$F507&amp;"-"&amp;'LISTA DOS ITENS'!$H507&amp;"-"&amp;'LISTA DOS ITENS'!$J507&amp;"-"&amp;'LISTA DOS ITENS'!$K507&amp;"-"&amp;'LISTA DOS ITENS'!$I507</f>
        <v>11069491-2201-0051-CONS/NAC-</v>
      </c>
      <c r="AA507" s="59" t="str">
        <f t="array" ref="AA507">INDEX('RESUMO - LOTES E VMA'!$M$3:$M$181,MATCH('LISTA DOS ITENS'!$D507,'RESUMO - LOTES E VMA'!$A$3:$A$181,0))</f>
        <v>Para Leilão</v>
      </c>
      <c r="AB507" s="60">
        <f t="array" ref="AB507">INDEX('RESUMO - LOTES E VMA'!$J$3:$J$181,MATCH('LISTA DOS ITENS'!$D507,'RESUMO - LOTES E VMA'!$A$3:$A$181,0))</f>
        <v>0.1080127175</v>
      </c>
      <c r="AC507" s="29" t="str">
        <f t="array" ref="AC507">INDEX('RESUMO - LOTES E VMA'!$L$3:$L$181,MATCH('LISTA DOS ITENS'!$D507,'RESUMO - LOTES E VMA'!$A$3:$A$181,0))</f>
        <v>1% do Valor de Comparação do VMA</v>
      </c>
      <c r="AD507" s="53" t="str">
        <f>VLOOKUP(Tabela1[[#This Row],[Índice]],[1]Planilha1!$A:$A,1,0)</f>
        <v>#ERROR!</v>
      </c>
    </row>
    <row r="508" ht="15.75" customHeight="1">
      <c r="A508" s="52">
        <v>247394.0</v>
      </c>
      <c r="B508" s="53" t="s">
        <v>70</v>
      </c>
      <c r="C508" s="53" t="s">
        <v>71</v>
      </c>
      <c r="D508" s="22">
        <v>206551.0</v>
      </c>
      <c r="E508" s="53" t="s">
        <v>437</v>
      </c>
      <c r="F508" s="54">
        <v>1.1144775E7</v>
      </c>
      <c r="G508" s="53" t="s">
        <v>505</v>
      </c>
      <c r="H508" s="55">
        <v>2201.0</v>
      </c>
      <c r="I508" s="55"/>
      <c r="J508" s="55" t="s">
        <v>439</v>
      </c>
      <c r="K508" s="53" t="s">
        <v>73</v>
      </c>
      <c r="L508" s="53"/>
      <c r="M508" s="53">
        <v>71.0</v>
      </c>
      <c r="N508" s="53" t="s">
        <v>440</v>
      </c>
      <c r="O508" s="25">
        <v>5.179718309859155</v>
      </c>
      <c r="P508" s="25">
        <f>'LISTA DOS ITENS'!$O508*'LISTA DOS ITENS'!$M508</f>
        <v>367.76</v>
      </c>
      <c r="Q508" s="25">
        <v>5.18</v>
      </c>
      <c r="R508" s="25">
        <f>'LISTA DOS ITENS'!$Q508*'LISTA DOS ITENS'!$M508</f>
        <v>367.78</v>
      </c>
      <c r="S508" s="56">
        <f>IF('LISTA DOS ITENS'!$P508&gt;'LISTA DOS ITENS'!$R508,'LISTA DOS ITENS'!$P508,'LISTA DOS ITENS'!$R508)</f>
        <v>367.78</v>
      </c>
      <c r="T508" s="25">
        <v>0.6626933183028085</v>
      </c>
      <c r="U508" s="25">
        <f>'LISTA DOS ITENS'!$T508*'LISTA DOS ITENS'!$M508</f>
        <v>47.0512256</v>
      </c>
      <c r="V508" s="56">
        <f t="array" ref="V508">INDEX('RESUMO - LOTES E VMA'!$F$3:$F$181,MATCH('LISTA DOS ITENS'!$D508,'RESUMO - LOTES E VMA'!$A$3:$A$181,0))</f>
        <v>16368.02952</v>
      </c>
      <c r="W508" s="57">
        <f>'LISTA DOS ITENS'!$U508/'LISTA DOS ITENS'!$V508</f>
        <v>0.002874580935</v>
      </c>
      <c r="X508" s="53" t="s">
        <v>53</v>
      </c>
      <c r="Y508" s="53" t="s">
        <v>290</v>
      </c>
      <c r="Z508" s="58" t="str">
        <f>'LISTA DOS ITENS'!$F508&amp;"-"&amp;'LISTA DOS ITENS'!$H508&amp;"-"&amp;'LISTA DOS ITENS'!$J508&amp;"-"&amp;'LISTA DOS ITENS'!$K508&amp;"-"&amp;'LISTA DOS ITENS'!$I508</f>
        <v>11144775-2201-0051-CONS/NAC-</v>
      </c>
      <c r="AA508" s="59" t="str">
        <f t="array" ref="AA508">INDEX('RESUMO - LOTES E VMA'!$M$3:$M$181,MATCH('LISTA DOS ITENS'!$D508,'RESUMO - LOTES E VMA'!$A$3:$A$181,0))</f>
        <v>Para Leilão</v>
      </c>
      <c r="AB508" s="60">
        <f t="array" ref="AB508">INDEX('RESUMO - LOTES E VMA'!$J$3:$J$181,MATCH('LISTA DOS ITENS'!$D508,'RESUMO - LOTES E VMA'!$A$3:$A$181,0))</f>
        <v>0.1080127175</v>
      </c>
      <c r="AC508" s="29" t="str">
        <f t="array" ref="AC508">INDEX('RESUMO - LOTES E VMA'!$L$3:$L$181,MATCH('LISTA DOS ITENS'!$D508,'RESUMO - LOTES E VMA'!$A$3:$A$181,0))</f>
        <v>1% do Valor de Comparação do VMA</v>
      </c>
      <c r="AD508" s="53" t="str">
        <f>VLOOKUP(Tabela1[[#This Row],[Índice]],[1]Planilha1!$A:$A,1,0)</f>
        <v>#ERROR!</v>
      </c>
    </row>
    <row r="509" ht="15.75" customHeight="1">
      <c r="A509" s="52">
        <v>247395.0</v>
      </c>
      <c r="B509" s="53" t="s">
        <v>70</v>
      </c>
      <c r="C509" s="53" t="s">
        <v>71</v>
      </c>
      <c r="D509" s="22">
        <v>206551.0</v>
      </c>
      <c r="E509" s="53" t="s">
        <v>437</v>
      </c>
      <c r="F509" s="54">
        <v>1.1173752E7</v>
      </c>
      <c r="G509" s="53" t="s">
        <v>506</v>
      </c>
      <c r="H509" s="55">
        <v>2201.0</v>
      </c>
      <c r="I509" s="55"/>
      <c r="J509" s="55" t="s">
        <v>439</v>
      </c>
      <c r="K509" s="53" t="s">
        <v>73</v>
      </c>
      <c r="L509" s="53"/>
      <c r="M509" s="53">
        <v>109.0</v>
      </c>
      <c r="N509" s="53" t="s">
        <v>440</v>
      </c>
      <c r="O509" s="25">
        <v>9.89532110091743</v>
      </c>
      <c r="P509" s="25">
        <f>'LISTA DOS ITENS'!$O509*'LISTA DOS ITENS'!$M509</f>
        <v>1078.59</v>
      </c>
      <c r="Q509" s="25">
        <v>9.9</v>
      </c>
      <c r="R509" s="25">
        <f>'LISTA DOS ITENS'!$Q509*'LISTA DOS ITENS'!$M509</f>
        <v>1079.1</v>
      </c>
      <c r="S509" s="56">
        <f>IF('LISTA DOS ITENS'!$P509&gt;'LISTA DOS ITENS'!$R509,'LISTA DOS ITENS'!$P509,'LISTA DOS ITENS'!$R509)</f>
        <v>1079.1</v>
      </c>
      <c r="T509" s="25">
        <v>1.2665374230111592</v>
      </c>
      <c r="U509" s="25">
        <f>'LISTA DOS ITENS'!$T509*'LISTA DOS ITENS'!$M509</f>
        <v>138.0525791</v>
      </c>
      <c r="V509" s="56">
        <f t="array" ref="V509">INDEX('RESUMO - LOTES E VMA'!$F$3:$F$181,MATCH('LISTA DOS ITENS'!$D509,'RESUMO - LOTES E VMA'!$A$3:$A$181,0))</f>
        <v>16368.02952</v>
      </c>
      <c r="W509" s="57">
        <f>'LISTA DOS ITENS'!$U509/'LISTA DOS ITENS'!$V509</f>
        <v>0.008434282145</v>
      </c>
      <c r="X509" s="53" t="s">
        <v>53</v>
      </c>
      <c r="Y509" s="53" t="s">
        <v>290</v>
      </c>
      <c r="Z509" s="58" t="str">
        <f>'LISTA DOS ITENS'!$F509&amp;"-"&amp;'LISTA DOS ITENS'!$H509&amp;"-"&amp;'LISTA DOS ITENS'!$J509&amp;"-"&amp;'LISTA DOS ITENS'!$K509&amp;"-"&amp;'LISTA DOS ITENS'!$I509</f>
        <v>11173752-2201-0051-CONS/NAC-</v>
      </c>
      <c r="AA509" s="59" t="str">
        <f t="array" ref="AA509">INDEX('RESUMO - LOTES E VMA'!$M$3:$M$181,MATCH('LISTA DOS ITENS'!$D509,'RESUMO - LOTES E VMA'!$A$3:$A$181,0))</f>
        <v>Para Leilão</v>
      </c>
      <c r="AB509" s="60">
        <f t="array" ref="AB509">INDEX('RESUMO - LOTES E VMA'!$J$3:$J$181,MATCH('LISTA DOS ITENS'!$D509,'RESUMO - LOTES E VMA'!$A$3:$A$181,0))</f>
        <v>0.1080127175</v>
      </c>
      <c r="AC509" s="29" t="str">
        <f t="array" ref="AC509">INDEX('RESUMO - LOTES E VMA'!$L$3:$L$181,MATCH('LISTA DOS ITENS'!$D509,'RESUMO - LOTES E VMA'!$A$3:$A$181,0))</f>
        <v>1% do Valor de Comparação do VMA</v>
      </c>
      <c r="AD509" s="53" t="str">
        <f>VLOOKUP(Tabela1[[#This Row],[Índice]],[1]Planilha1!$A:$A,1,0)</f>
        <v>#ERROR!</v>
      </c>
    </row>
    <row r="510" ht="15.75" customHeight="1">
      <c r="A510" s="52">
        <v>247396.0</v>
      </c>
      <c r="B510" s="53" t="s">
        <v>70</v>
      </c>
      <c r="C510" s="53" t="s">
        <v>71</v>
      </c>
      <c r="D510" s="22">
        <v>206551.0</v>
      </c>
      <c r="E510" s="53" t="s">
        <v>437</v>
      </c>
      <c r="F510" s="54">
        <v>1.1198327E7</v>
      </c>
      <c r="G510" s="53" t="s">
        <v>507</v>
      </c>
      <c r="H510" s="55">
        <v>2201.0</v>
      </c>
      <c r="I510" s="55"/>
      <c r="J510" s="55" t="s">
        <v>439</v>
      </c>
      <c r="K510" s="53" t="s">
        <v>73</v>
      </c>
      <c r="L510" s="53"/>
      <c r="M510" s="53">
        <v>200.0</v>
      </c>
      <c r="N510" s="53" t="s">
        <v>440</v>
      </c>
      <c r="O510" s="25">
        <v>20.4434</v>
      </c>
      <c r="P510" s="25">
        <f>'LISTA DOS ITENS'!$O510*'LISTA DOS ITENS'!$M510</f>
        <v>4088.68</v>
      </c>
      <c r="Q510" s="25">
        <v>20.44</v>
      </c>
      <c r="R510" s="25">
        <f>'LISTA DOS ITENS'!$Q510*'LISTA DOS ITENS'!$M510</f>
        <v>4088</v>
      </c>
      <c r="S510" s="56">
        <f>IF('LISTA DOS ITENS'!$P510&gt;'LISTA DOS ITENS'!$R510,'LISTA DOS ITENS'!$P510,'LISTA DOS ITENS'!$R510)</f>
        <v>4088.68</v>
      </c>
      <c r="T510" s="25">
        <v>2.614952012762434</v>
      </c>
      <c r="U510" s="25">
        <f>'LISTA DOS ITENS'!$T510*'LISTA DOS ITENS'!$M510</f>
        <v>522.9904026</v>
      </c>
      <c r="V510" s="56">
        <f t="array" ref="V510">INDEX('RESUMO - LOTES E VMA'!$F$3:$F$181,MATCH('LISTA DOS ITENS'!$D510,'RESUMO - LOTES E VMA'!$A$3:$A$181,0))</f>
        <v>16368.02952</v>
      </c>
      <c r="W510" s="57">
        <f>'LISTA DOS ITENS'!$U510/'LISTA DOS ITENS'!$V510</f>
        <v>0.03195194645</v>
      </c>
      <c r="X510" s="53" t="s">
        <v>53</v>
      </c>
      <c r="Y510" s="53" t="s">
        <v>290</v>
      </c>
      <c r="Z510" s="58" t="str">
        <f>'LISTA DOS ITENS'!$F510&amp;"-"&amp;'LISTA DOS ITENS'!$H510&amp;"-"&amp;'LISTA DOS ITENS'!$J510&amp;"-"&amp;'LISTA DOS ITENS'!$K510&amp;"-"&amp;'LISTA DOS ITENS'!$I510</f>
        <v>11198327-2201-0051-CONS/NAC-</v>
      </c>
      <c r="AA510" s="59" t="str">
        <f t="array" ref="AA510">INDEX('RESUMO - LOTES E VMA'!$M$3:$M$181,MATCH('LISTA DOS ITENS'!$D510,'RESUMO - LOTES E VMA'!$A$3:$A$181,0))</f>
        <v>Para Leilão</v>
      </c>
      <c r="AB510" s="60">
        <f t="array" ref="AB510">INDEX('RESUMO - LOTES E VMA'!$J$3:$J$181,MATCH('LISTA DOS ITENS'!$D510,'RESUMO - LOTES E VMA'!$A$3:$A$181,0))</f>
        <v>0.1080127175</v>
      </c>
      <c r="AC510" s="29" t="str">
        <f t="array" ref="AC510">INDEX('RESUMO - LOTES E VMA'!$L$3:$L$181,MATCH('LISTA DOS ITENS'!$D510,'RESUMO - LOTES E VMA'!$A$3:$A$181,0))</f>
        <v>1% do Valor de Comparação do VMA</v>
      </c>
      <c r="AD510" s="53" t="str">
        <f>VLOOKUP(Tabela1[[#This Row],[Índice]],[1]Planilha1!$A:$A,1,0)</f>
        <v>#ERROR!</v>
      </c>
    </row>
    <row r="511" ht="15.75" customHeight="1">
      <c r="A511" s="52">
        <v>247397.0</v>
      </c>
      <c r="B511" s="53" t="s">
        <v>70</v>
      </c>
      <c r="C511" s="53" t="s">
        <v>71</v>
      </c>
      <c r="D511" s="22">
        <v>206551.0</v>
      </c>
      <c r="E511" s="53" t="s">
        <v>437</v>
      </c>
      <c r="F511" s="54">
        <v>1.1198894E7</v>
      </c>
      <c r="G511" s="53" t="s">
        <v>508</v>
      </c>
      <c r="H511" s="55">
        <v>2201.0</v>
      </c>
      <c r="I511" s="55"/>
      <c r="J511" s="55" t="s">
        <v>439</v>
      </c>
      <c r="K511" s="53" t="s">
        <v>73</v>
      </c>
      <c r="L511" s="53"/>
      <c r="M511" s="53">
        <v>31.005</v>
      </c>
      <c r="N511" s="53" t="s">
        <v>440</v>
      </c>
      <c r="O511" s="25">
        <v>69.07853572004517</v>
      </c>
      <c r="P511" s="25">
        <f>'LISTA DOS ITENS'!$O511*'LISTA DOS ITENS'!$M511</f>
        <v>2141.78</v>
      </c>
      <c r="Q511" s="25">
        <v>69.08</v>
      </c>
      <c r="R511" s="25">
        <f>'LISTA DOS ITENS'!$Q511*'LISTA DOS ITENS'!$M511</f>
        <v>2141.8254</v>
      </c>
      <c r="S511" s="56">
        <f>IF('LISTA DOS ITENS'!$P511&gt;'LISTA DOS ITENS'!$R511,'LISTA DOS ITENS'!$P511,'LISTA DOS ITENS'!$R511)</f>
        <v>2141.8254</v>
      </c>
      <c r="T511" s="25">
        <v>8.8376166850112</v>
      </c>
      <c r="U511" s="25">
        <f>'LISTA DOS ITENS'!$T511*'LISTA DOS ITENS'!$M511</f>
        <v>274.0103053</v>
      </c>
      <c r="V511" s="56">
        <f t="array" ref="V511">INDEX('RESUMO - LOTES E VMA'!$F$3:$F$181,MATCH('LISTA DOS ITENS'!$D511,'RESUMO - LOTES E VMA'!$A$3:$A$181,0))</f>
        <v>16368.02952</v>
      </c>
      <c r="W511" s="57">
        <f>'LISTA DOS ITENS'!$U511/'LISTA DOS ITENS'!$V511</f>
        <v>0.01674057986</v>
      </c>
      <c r="X511" s="53" t="s">
        <v>53</v>
      </c>
      <c r="Y511" s="53" t="s">
        <v>290</v>
      </c>
      <c r="Z511" s="58" t="str">
        <f>'LISTA DOS ITENS'!$F511&amp;"-"&amp;'LISTA DOS ITENS'!$H511&amp;"-"&amp;'LISTA DOS ITENS'!$J511&amp;"-"&amp;'LISTA DOS ITENS'!$K511&amp;"-"&amp;'LISTA DOS ITENS'!$I511</f>
        <v>11198894-2201-0051-CONS/NAC-</v>
      </c>
      <c r="AA511" s="59" t="str">
        <f t="array" ref="AA511">INDEX('RESUMO - LOTES E VMA'!$M$3:$M$181,MATCH('LISTA DOS ITENS'!$D511,'RESUMO - LOTES E VMA'!$A$3:$A$181,0))</f>
        <v>Para Leilão</v>
      </c>
      <c r="AB511" s="60">
        <f t="array" ref="AB511">INDEX('RESUMO - LOTES E VMA'!$J$3:$J$181,MATCH('LISTA DOS ITENS'!$D511,'RESUMO - LOTES E VMA'!$A$3:$A$181,0))</f>
        <v>0.1080127175</v>
      </c>
      <c r="AC511" s="29" t="str">
        <f t="array" ref="AC511">INDEX('RESUMO - LOTES E VMA'!$L$3:$L$181,MATCH('LISTA DOS ITENS'!$D511,'RESUMO - LOTES E VMA'!$A$3:$A$181,0))</f>
        <v>1% do Valor de Comparação do VMA</v>
      </c>
      <c r="AD511" s="53" t="str">
        <f>VLOOKUP(Tabela1[[#This Row],[Índice]],[1]Planilha1!$A:$A,1,0)</f>
        <v>#ERROR!</v>
      </c>
    </row>
    <row r="512" ht="15.75" customHeight="1">
      <c r="A512" s="52">
        <v>247398.0</v>
      </c>
      <c r="B512" s="53" t="s">
        <v>70</v>
      </c>
      <c r="C512" s="53" t="s">
        <v>71</v>
      </c>
      <c r="D512" s="22">
        <v>206551.0</v>
      </c>
      <c r="E512" s="53" t="s">
        <v>437</v>
      </c>
      <c r="F512" s="54">
        <v>1.1199317E7</v>
      </c>
      <c r="G512" s="53" t="s">
        <v>509</v>
      </c>
      <c r="H512" s="55">
        <v>2201.0</v>
      </c>
      <c r="I512" s="55"/>
      <c r="J512" s="55" t="s">
        <v>439</v>
      </c>
      <c r="K512" s="53" t="s">
        <v>73</v>
      </c>
      <c r="L512" s="53"/>
      <c r="M512" s="53">
        <v>200.0</v>
      </c>
      <c r="N512" s="53" t="s">
        <v>440</v>
      </c>
      <c r="O512" s="25">
        <v>58.32</v>
      </c>
      <c r="P512" s="25">
        <f>'LISTA DOS ITENS'!$O512*'LISTA DOS ITENS'!$M512</f>
        <v>11664</v>
      </c>
      <c r="Q512" s="25">
        <v>58.32</v>
      </c>
      <c r="R512" s="25">
        <f>'LISTA DOS ITENS'!$Q512*'LISTA DOS ITENS'!$M512</f>
        <v>11664</v>
      </c>
      <c r="S512" s="56">
        <f>IF('LISTA DOS ITENS'!$P512&gt;'LISTA DOS ITENS'!$R512,'LISTA DOS ITENS'!$P512,'LISTA DOS ITENS'!$R512)</f>
        <v>11664</v>
      </c>
      <c r="T512" s="25">
        <v>7.461056819193011</v>
      </c>
      <c r="U512" s="25">
        <f>'LISTA DOS ITENS'!$T512*'LISTA DOS ITENS'!$M512</f>
        <v>1492.211364</v>
      </c>
      <c r="V512" s="56">
        <f t="array" ref="V512">INDEX('RESUMO - LOTES E VMA'!$F$3:$F$181,MATCH('LISTA DOS ITENS'!$D512,'RESUMO - LOTES E VMA'!$A$3:$A$181,0))</f>
        <v>16368.02952</v>
      </c>
      <c r="W512" s="57">
        <f>'LISTA DOS ITENS'!$U512/'LISTA DOS ITENS'!$V512</f>
        <v>0.09116621902</v>
      </c>
      <c r="X512" s="53" t="s">
        <v>53</v>
      </c>
      <c r="Y512" s="53" t="s">
        <v>290</v>
      </c>
      <c r="Z512" s="58" t="str">
        <f>'LISTA DOS ITENS'!$F512&amp;"-"&amp;'LISTA DOS ITENS'!$H512&amp;"-"&amp;'LISTA DOS ITENS'!$J512&amp;"-"&amp;'LISTA DOS ITENS'!$K512&amp;"-"&amp;'LISTA DOS ITENS'!$I512</f>
        <v>11199317-2201-0051-CONS/NAC-</v>
      </c>
      <c r="AA512" s="59" t="str">
        <f t="array" ref="AA512">INDEX('RESUMO - LOTES E VMA'!$M$3:$M$181,MATCH('LISTA DOS ITENS'!$D512,'RESUMO - LOTES E VMA'!$A$3:$A$181,0))</f>
        <v>Para Leilão</v>
      </c>
      <c r="AB512" s="60">
        <f t="array" ref="AB512">INDEX('RESUMO - LOTES E VMA'!$J$3:$J$181,MATCH('LISTA DOS ITENS'!$D512,'RESUMO - LOTES E VMA'!$A$3:$A$181,0))</f>
        <v>0.1080127175</v>
      </c>
      <c r="AC512" s="29" t="str">
        <f t="array" ref="AC512">INDEX('RESUMO - LOTES E VMA'!$L$3:$L$181,MATCH('LISTA DOS ITENS'!$D512,'RESUMO - LOTES E VMA'!$A$3:$A$181,0))</f>
        <v>1% do Valor de Comparação do VMA</v>
      </c>
      <c r="AD512" s="53" t="str">
        <f>VLOOKUP(Tabela1[[#This Row],[Índice]],[1]Planilha1!$A:$A,1,0)</f>
        <v>#ERROR!</v>
      </c>
    </row>
    <row r="513" ht="15.75" customHeight="1">
      <c r="A513" s="52">
        <v>247399.0</v>
      </c>
      <c r="B513" s="53" t="s">
        <v>70</v>
      </c>
      <c r="C513" s="53" t="s">
        <v>71</v>
      </c>
      <c r="D513" s="22">
        <v>206551.0</v>
      </c>
      <c r="E513" s="53" t="s">
        <v>437</v>
      </c>
      <c r="F513" s="54">
        <v>1.0316416E7</v>
      </c>
      <c r="G513" s="53" t="s">
        <v>510</v>
      </c>
      <c r="H513" s="55">
        <v>2101.0</v>
      </c>
      <c r="I513" s="55"/>
      <c r="J513" s="55" t="s">
        <v>476</v>
      </c>
      <c r="K513" s="53" t="s">
        <v>80</v>
      </c>
      <c r="L513" s="53"/>
      <c r="M513" s="53">
        <v>22.0</v>
      </c>
      <c r="N513" s="53" t="s">
        <v>440</v>
      </c>
      <c r="O513" s="25">
        <v>20.47</v>
      </c>
      <c r="P513" s="25">
        <f>'LISTA DOS ITENS'!$O513*'LISTA DOS ITENS'!$M513</f>
        <v>450.34</v>
      </c>
      <c r="Q513" s="25">
        <v>20.47</v>
      </c>
      <c r="R513" s="25">
        <f>'LISTA DOS ITENS'!$Q513*'LISTA DOS ITENS'!$M513</f>
        <v>450.34</v>
      </c>
      <c r="S513" s="56">
        <f>IF('LISTA DOS ITENS'!$P513&gt;'LISTA DOS ITENS'!$R513,'LISTA DOS ITENS'!$P513,'LISTA DOS ITENS'!$R513)</f>
        <v>450.34</v>
      </c>
      <c r="T513" s="25">
        <v>2.6187900049533765</v>
      </c>
      <c r="U513" s="25">
        <f>'LISTA DOS ITENS'!$T513*'LISTA DOS ITENS'!$M513</f>
        <v>57.61338011</v>
      </c>
      <c r="V513" s="56">
        <f t="array" ref="V513">INDEX('RESUMO - LOTES E VMA'!$F$3:$F$181,MATCH('LISTA DOS ITENS'!$D513,'RESUMO - LOTES E VMA'!$A$3:$A$181,0))</f>
        <v>16368.02952</v>
      </c>
      <c r="W513" s="57">
        <f>'LISTA DOS ITENS'!$U513/'LISTA DOS ITENS'!$V513</f>
        <v>0.003519872691</v>
      </c>
      <c r="X513" s="53" t="s">
        <v>53</v>
      </c>
      <c r="Y513" s="53" t="s">
        <v>290</v>
      </c>
      <c r="Z513" s="58" t="str">
        <f>'LISTA DOS ITENS'!$F513&amp;"-"&amp;'LISTA DOS ITENS'!$H513&amp;"-"&amp;'LISTA DOS ITENS'!$J513&amp;"-"&amp;'LISTA DOS ITENS'!$K513&amp;"-"&amp;'LISTA DOS ITENS'!$I513</f>
        <v>10316416-2101-A051-IMOB/NAC-</v>
      </c>
      <c r="AA513" s="59" t="str">
        <f t="array" ref="AA513">INDEX('RESUMO - LOTES E VMA'!$M$3:$M$181,MATCH('LISTA DOS ITENS'!$D513,'RESUMO - LOTES E VMA'!$A$3:$A$181,0))</f>
        <v>Para Leilão</v>
      </c>
      <c r="AB513" s="60">
        <f t="array" ref="AB513">INDEX('RESUMO - LOTES E VMA'!$J$3:$J$181,MATCH('LISTA DOS ITENS'!$D513,'RESUMO - LOTES E VMA'!$A$3:$A$181,0))</f>
        <v>0.1080127175</v>
      </c>
      <c r="AC513" s="29" t="str">
        <f t="array" ref="AC513">INDEX('RESUMO - LOTES E VMA'!$L$3:$L$181,MATCH('LISTA DOS ITENS'!$D513,'RESUMO - LOTES E VMA'!$A$3:$A$181,0))</f>
        <v>1% do Valor de Comparação do VMA</v>
      </c>
      <c r="AD513" s="53" t="str">
        <f>VLOOKUP(Tabela1[[#This Row],[Índice]],[1]Planilha1!$A:$A,1,0)</f>
        <v>#ERROR!</v>
      </c>
    </row>
    <row r="514" ht="15.75" customHeight="1">
      <c r="A514" s="52">
        <v>247400.0</v>
      </c>
      <c r="B514" s="53" t="s">
        <v>70</v>
      </c>
      <c r="C514" s="53" t="s">
        <v>71</v>
      </c>
      <c r="D514" s="22">
        <v>206551.0</v>
      </c>
      <c r="E514" s="53" t="s">
        <v>437</v>
      </c>
      <c r="F514" s="54">
        <v>1.1071598E7</v>
      </c>
      <c r="G514" s="53" t="s">
        <v>492</v>
      </c>
      <c r="H514" s="55">
        <v>2101.0</v>
      </c>
      <c r="I514" s="55"/>
      <c r="J514" s="55" t="s">
        <v>476</v>
      </c>
      <c r="K514" s="53" t="s">
        <v>80</v>
      </c>
      <c r="L514" s="53"/>
      <c r="M514" s="53">
        <v>100.0</v>
      </c>
      <c r="N514" s="53" t="s">
        <v>440</v>
      </c>
      <c r="O514" s="25">
        <v>12.0</v>
      </c>
      <c r="P514" s="25">
        <f>'LISTA DOS ITENS'!$O514*'LISTA DOS ITENS'!$M514</f>
        <v>1200</v>
      </c>
      <c r="Q514" s="25">
        <v>12.0</v>
      </c>
      <c r="R514" s="25">
        <f>'LISTA DOS ITENS'!$Q514*'LISTA DOS ITENS'!$M514</f>
        <v>1200</v>
      </c>
      <c r="S514" s="56">
        <f>IF('LISTA DOS ITENS'!$P514&gt;'LISTA DOS ITENS'!$R514,'LISTA DOS ITENS'!$P514,'LISTA DOS ITENS'!$R514)</f>
        <v>1200</v>
      </c>
      <c r="T514" s="25">
        <v>1.5351968763771628</v>
      </c>
      <c r="U514" s="25">
        <f>'LISTA DOS ITENS'!$T514*'LISTA DOS ITENS'!$M514</f>
        <v>153.5196876</v>
      </c>
      <c r="V514" s="56">
        <f t="array" ref="V514">INDEX('RESUMO - LOTES E VMA'!$F$3:$F$181,MATCH('LISTA DOS ITENS'!$D514,'RESUMO - LOTES E VMA'!$A$3:$A$181,0))</f>
        <v>16368.02952</v>
      </c>
      <c r="W514" s="57">
        <f>'LISTA DOS ITENS'!$U514/'LISTA DOS ITENS'!$V514</f>
        <v>0.00937924064</v>
      </c>
      <c r="X514" s="53" t="s">
        <v>53</v>
      </c>
      <c r="Y514" s="53" t="s">
        <v>290</v>
      </c>
      <c r="Z514" s="58" t="str">
        <f>'LISTA DOS ITENS'!$F514&amp;"-"&amp;'LISTA DOS ITENS'!$H514&amp;"-"&amp;'LISTA DOS ITENS'!$J514&amp;"-"&amp;'LISTA DOS ITENS'!$K514&amp;"-"&amp;'LISTA DOS ITENS'!$I514</f>
        <v>11071598-2101-A051-IMOB/NAC-</v>
      </c>
      <c r="AA514" s="59" t="str">
        <f t="array" ref="AA514">INDEX('RESUMO - LOTES E VMA'!$M$3:$M$181,MATCH('LISTA DOS ITENS'!$D514,'RESUMO - LOTES E VMA'!$A$3:$A$181,0))</f>
        <v>Para Leilão</v>
      </c>
      <c r="AB514" s="60">
        <f t="array" ref="AB514">INDEX('RESUMO - LOTES E VMA'!$J$3:$J$181,MATCH('LISTA DOS ITENS'!$D514,'RESUMO - LOTES E VMA'!$A$3:$A$181,0))</f>
        <v>0.1080127175</v>
      </c>
      <c r="AC514" s="29" t="str">
        <f t="array" ref="AC514">INDEX('RESUMO - LOTES E VMA'!$L$3:$L$181,MATCH('LISTA DOS ITENS'!$D514,'RESUMO - LOTES E VMA'!$A$3:$A$181,0))</f>
        <v>1% do Valor de Comparação do VMA</v>
      </c>
      <c r="AD514" s="53" t="str">
        <f>VLOOKUP(Tabela1[[#This Row],[Índice]],[1]Planilha1!$A:$A,1,0)</f>
        <v>#ERROR!</v>
      </c>
    </row>
    <row r="515" ht="15.75" customHeight="1">
      <c r="A515" s="52">
        <v>247401.0</v>
      </c>
      <c r="B515" s="53" t="s">
        <v>70</v>
      </c>
      <c r="C515" s="53" t="s">
        <v>71</v>
      </c>
      <c r="D515" s="22">
        <v>206551.0</v>
      </c>
      <c r="E515" s="53" t="s">
        <v>437</v>
      </c>
      <c r="F515" s="54">
        <v>1.1198334E7</v>
      </c>
      <c r="G515" s="53" t="s">
        <v>511</v>
      </c>
      <c r="H515" s="55">
        <v>2101.0</v>
      </c>
      <c r="I515" s="55" t="s">
        <v>81</v>
      </c>
      <c r="J515" s="55" t="s">
        <v>476</v>
      </c>
      <c r="K515" s="53" t="s">
        <v>80</v>
      </c>
      <c r="L515" s="53"/>
      <c r="M515" s="53">
        <v>52.0</v>
      </c>
      <c r="N515" s="53" t="s">
        <v>440</v>
      </c>
      <c r="O515" s="25">
        <v>72.91346153846153</v>
      </c>
      <c r="P515" s="25">
        <f>'LISTA DOS ITENS'!$O515*'LISTA DOS ITENS'!$M515</f>
        <v>3791.5</v>
      </c>
      <c r="Q515" s="25">
        <v>55.0</v>
      </c>
      <c r="R515" s="25">
        <f>'LISTA DOS ITENS'!$Q515*'LISTA DOS ITENS'!$M515</f>
        <v>2860</v>
      </c>
      <c r="S515" s="56">
        <f>IF('LISTA DOS ITENS'!$P515&gt;'LISTA DOS ITENS'!$R515,'LISTA DOS ITENS'!$P515,'LISTA DOS ITENS'!$R515)</f>
        <v>3791.5</v>
      </c>
      <c r="T515" s="25">
        <v>7.036319016728663</v>
      </c>
      <c r="U515" s="25">
        <f>'LISTA DOS ITENS'!$T515*'LISTA DOS ITENS'!$M515</f>
        <v>365.8885889</v>
      </c>
      <c r="V515" s="56">
        <f t="array" ref="V515">INDEX('RESUMO - LOTES E VMA'!$F$3:$F$181,MATCH('LISTA DOS ITENS'!$D515,'RESUMO - LOTES E VMA'!$A$3:$A$181,0))</f>
        <v>16368.02952</v>
      </c>
      <c r="W515" s="57">
        <f>'LISTA DOS ITENS'!$U515/'LISTA DOS ITENS'!$V515</f>
        <v>0.02235385686</v>
      </c>
      <c r="X515" s="53" t="s">
        <v>53</v>
      </c>
      <c r="Y515" s="53" t="s">
        <v>290</v>
      </c>
      <c r="Z515" s="58" t="str">
        <f>'LISTA DOS ITENS'!$F515&amp;"-"&amp;'LISTA DOS ITENS'!$H515&amp;"-"&amp;'LISTA DOS ITENS'!$J515&amp;"-"&amp;'LISTA DOS ITENS'!$K515&amp;"-"&amp;'LISTA DOS ITENS'!$I515</f>
        <v>11198334-2101-A051-IMOB/NAC-ED-1000-01.01</v>
      </c>
      <c r="AA515" s="59" t="str">
        <f t="array" ref="AA515">INDEX('RESUMO - LOTES E VMA'!$M$3:$M$181,MATCH('LISTA DOS ITENS'!$D515,'RESUMO - LOTES E VMA'!$A$3:$A$181,0))</f>
        <v>Para Leilão</v>
      </c>
      <c r="AB515" s="60">
        <f t="array" ref="AB515">INDEX('RESUMO - LOTES E VMA'!$J$3:$J$181,MATCH('LISTA DOS ITENS'!$D515,'RESUMO - LOTES E VMA'!$A$3:$A$181,0))</f>
        <v>0.1080127175</v>
      </c>
      <c r="AC515" s="29" t="str">
        <f t="array" ref="AC515">INDEX('RESUMO - LOTES E VMA'!$L$3:$L$181,MATCH('LISTA DOS ITENS'!$D515,'RESUMO - LOTES E VMA'!$A$3:$A$181,0))</f>
        <v>1% do Valor de Comparação do VMA</v>
      </c>
      <c r="AD515" s="53" t="str">
        <f>VLOOKUP(Tabela1[[#This Row],[Índice]],[1]Planilha1!$A:$A,1,0)</f>
        <v>#ERROR!</v>
      </c>
    </row>
    <row r="516" ht="15.75" customHeight="1">
      <c r="A516" s="52">
        <v>247402.0</v>
      </c>
      <c r="B516" s="53" t="s">
        <v>70</v>
      </c>
      <c r="C516" s="53" t="s">
        <v>71</v>
      </c>
      <c r="D516" s="22">
        <v>206551.0</v>
      </c>
      <c r="E516" s="53" t="s">
        <v>437</v>
      </c>
      <c r="F516" s="54">
        <v>1.1198348E7</v>
      </c>
      <c r="G516" s="53" t="s">
        <v>512</v>
      </c>
      <c r="H516" s="55">
        <v>2101.0</v>
      </c>
      <c r="I516" s="55"/>
      <c r="J516" s="55" t="s">
        <v>476</v>
      </c>
      <c r="K516" s="53" t="s">
        <v>80</v>
      </c>
      <c r="L516" s="53"/>
      <c r="M516" s="53">
        <v>150.0</v>
      </c>
      <c r="N516" s="53" t="s">
        <v>440</v>
      </c>
      <c r="O516" s="25">
        <v>28.790133333333337</v>
      </c>
      <c r="P516" s="25">
        <f>'LISTA DOS ITENS'!$O516*'LISTA DOS ITENS'!$M516</f>
        <v>4318.52</v>
      </c>
      <c r="Q516" s="25">
        <v>28.79</v>
      </c>
      <c r="R516" s="25">
        <f>'LISTA DOS ITENS'!$Q516*'LISTA DOS ITENS'!$M516</f>
        <v>4318.5</v>
      </c>
      <c r="S516" s="56">
        <f>IF('LISTA DOS ITENS'!$P516&gt;'LISTA DOS ITENS'!$R516,'LISTA DOS ITENS'!$P516,'LISTA DOS ITENS'!$R516)</f>
        <v>4318.52</v>
      </c>
      <c r="T516" s="25">
        <v>7.042043797737188</v>
      </c>
      <c r="U516" s="25">
        <f>'LISTA DOS ITENS'!$T516*'LISTA DOS ITENS'!$M516</f>
        <v>1056.30657</v>
      </c>
      <c r="V516" s="56">
        <f t="array" ref="V516">INDEX('RESUMO - LOTES E VMA'!$F$3:$F$181,MATCH('LISTA DOS ITENS'!$D516,'RESUMO - LOTES E VMA'!$A$3:$A$181,0))</f>
        <v>16368.02952</v>
      </c>
      <c r="W516" s="57">
        <f>'LISTA DOS ITENS'!$U516/'LISTA DOS ITENS'!$V516</f>
        <v>0.06453474247</v>
      </c>
      <c r="X516" s="53" t="s">
        <v>53</v>
      </c>
      <c r="Y516" s="53" t="s">
        <v>290</v>
      </c>
      <c r="Z516" s="58" t="str">
        <f>'LISTA DOS ITENS'!$F516&amp;"-"&amp;'LISTA DOS ITENS'!$H516&amp;"-"&amp;'LISTA DOS ITENS'!$J516&amp;"-"&amp;'LISTA DOS ITENS'!$K516&amp;"-"&amp;'LISTA DOS ITENS'!$I516</f>
        <v>11198348-2101-A051-IMOB/NAC-</v>
      </c>
      <c r="AA516" s="59" t="str">
        <f t="array" ref="AA516">INDEX('RESUMO - LOTES E VMA'!$M$3:$M$181,MATCH('LISTA DOS ITENS'!$D516,'RESUMO - LOTES E VMA'!$A$3:$A$181,0))</f>
        <v>Para Leilão</v>
      </c>
      <c r="AB516" s="60">
        <f t="array" ref="AB516">INDEX('RESUMO - LOTES E VMA'!$J$3:$J$181,MATCH('LISTA DOS ITENS'!$D516,'RESUMO - LOTES E VMA'!$A$3:$A$181,0))</f>
        <v>0.1080127175</v>
      </c>
      <c r="AC516" s="29" t="str">
        <f t="array" ref="AC516">INDEX('RESUMO - LOTES E VMA'!$L$3:$L$181,MATCH('LISTA DOS ITENS'!$D516,'RESUMO - LOTES E VMA'!$A$3:$A$181,0))</f>
        <v>1% do Valor de Comparação do VMA</v>
      </c>
      <c r="AD516" s="53" t="str">
        <f>VLOOKUP(Tabela1[[#This Row],[Índice]],[1]Planilha1!$A:$A,1,0)</f>
        <v>#ERROR!</v>
      </c>
    </row>
    <row r="517" ht="15.75" customHeight="1">
      <c r="A517" s="52">
        <v>247403.0</v>
      </c>
      <c r="B517" s="53" t="s">
        <v>70</v>
      </c>
      <c r="C517" s="53" t="s">
        <v>71</v>
      </c>
      <c r="D517" s="22">
        <v>206551.0</v>
      </c>
      <c r="E517" s="53" t="s">
        <v>437</v>
      </c>
      <c r="F517" s="54">
        <v>1.1198387E7</v>
      </c>
      <c r="G517" s="53" t="s">
        <v>497</v>
      </c>
      <c r="H517" s="55">
        <v>2101.0</v>
      </c>
      <c r="I517" s="55" t="s">
        <v>81</v>
      </c>
      <c r="J517" s="55" t="s">
        <v>476</v>
      </c>
      <c r="K517" s="53" t="s">
        <v>80</v>
      </c>
      <c r="L517" s="53"/>
      <c r="M517" s="53">
        <v>330.0</v>
      </c>
      <c r="N517" s="53" t="s">
        <v>440</v>
      </c>
      <c r="O517" s="25">
        <v>29.908878787878788</v>
      </c>
      <c r="P517" s="25">
        <f>'LISTA DOS ITENS'!$O517*'LISTA DOS ITENS'!$M517</f>
        <v>9869.93</v>
      </c>
      <c r="Q517" s="25">
        <v>26.32</v>
      </c>
      <c r="R517" s="25">
        <f>'LISTA DOS ITENS'!$Q517*'LISTA DOS ITENS'!$M517</f>
        <v>8685.6</v>
      </c>
      <c r="S517" s="56">
        <f>IF('LISTA DOS ITENS'!$P517&gt;'LISTA DOS ITENS'!$R517,'LISTA DOS ITENS'!$P517,'LISTA DOS ITENS'!$R517)</f>
        <v>9869.93</v>
      </c>
      <c r="T517" s="25">
        <v>3.3671984821872436</v>
      </c>
      <c r="U517" s="25">
        <f>'LISTA DOS ITENS'!$T517*'LISTA DOS ITENS'!$M517</f>
        <v>1111.175499</v>
      </c>
      <c r="V517" s="56">
        <f t="array" ref="V517">INDEX('RESUMO - LOTES E VMA'!$F$3:$F$181,MATCH('LISTA DOS ITENS'!$D517,'RESUMO - LOTES E VMA'!$A$3:$A$181,0))</f>
        <v>16368.02952</v>
      </c>
      <c r="W517" s="57">
        <f>'LISTA DOS ITENS'!$U517/'LISTA DOS ITENS'!$V517</f>
        <v>0.06788694375</v>
      </c>
      <c r="X517" s="53" t="s">
        <v>53</v>
      </c>
      <c r="Y517" s="53" t="s">
        <v>290</v>
      </c>
      <c r="Z517" s="58" t="str">
        <f>'LISTA DOS ITENS'!$F517&amp;"-"&amp;'LISTA DOS ITENS'!$H517&amp;"-"&amp;'LISTA DOS ITENS'!$J517&amp;"-"&amp;'LISTA DOS ITENS'!$K517&amp;"-"&amp;'LISTA DOS ITENS'!$I517</f>
        <v>11198387-2101-A051-IMOB/NAC-ED-1000-01.01</v>
      </c>
      <c r="AA517" s="59" t="str">
        <f t="array" ref="AA517">INDEX('RESUMO - LOTES E VMA'!$M$3:$M$181,MATCH('LISTA DOS ITENS'!$D517,'RESUMO - LOTES E VMA'!$A$3:$A$181,0))</f>
        <v>Para Leilão</v>
      </c>
      <c r="AB517" s="60">
        <f t="array" ref="AB517">INDEX('RESUMO - LOTES E VMA'!$J$3:$J$181,MATCH('LISTA DOS ITENS'!$D517,'RESUMO - LOTES E VMA'!$A$3:$A$181,0))</f>
        <v>0.1080127175</v>
      </c>
      <c r="AC517" s="29" t="str">
        <f t="array" ref="AC517">INDEX('RESUMO - LOTES E VMA'!$L$3:$L$181,MATCH('LISTA DOS ITENS'!$D517,'RESUMO - LOTES E VMA'!$A$3:$A$181,0))</f>
        <v>1% do Valor de Comparação do VMA</v>
      </c>
      <c r="AD517" s="53" t="str">
        <f>VLOOKUP(Tabela1[[#This Row],[Índice]],[1]Planilha1!$A:$A,1,0)</f>
        <v>#ERROR!</v>
      </c>
    </row>
    <row r="518" ht="15.75" customHeight="1">
      <c r="A518" s="52">
        <v>247404.0</v>
      </c>
      <c r="B518" s="53" t="s">
        <v>70</v>
      </c>
      <c r="C518" s="53" t="s">
        <v>71</v>
      </c>
      <c r="D518" s="22">
        <v>206551.0</v>
      </c>
      <c r="E518" s="53" t="s">
        <v>437</v>
      </c>
      <c r="F518" s="54">
        <v>1.1198889E7</v>
      </c>
      <c r="G518" s="53" t="s">
        <v>513</v>
      </c>
      <c r="H518" s="55">
        <v>2101.0</v>
      </c>
      <c r="I518" s="55" t="s">
        <v>81</v>
      </c>
      <c r="J518" s="55" t="s">
        <v>476</v>
      </c>
      <c r="K518" s="53" t="s">
        <v>80</v>
      </c>
      <c r="L518" s="53"/>
      <c r="M518" s="53">
        <v>100.0</v>
      </c>
      <c r="N518" s="53" t="s">
        <v>440</v>
      </c>
      <c r="O518" s="25">
        <v>54.1729</v>
      </c>
      <c r="P518" s="25">
        <f>'LISTA DOS ITENS'!$O518*'LISTA DOS ITENS'!$M518</f>
        <v>5417.29</v>
      </c>
      <c r="Q518" s="25">
        <v>30.01</v>
      </c>
      <c r="R518" s="25">
        <f>'LISTA DOS ITENS'!$Q518*'LISTA DOS ITENS'!$M518</f>
        <v>3001</v>
      </c>
      <c r="S518" s="56">
        <f>IF('LISTA DOS ITENS'!$P518&gt;'LISTA DOS ITENS'!$R518,'LISTA DOS ITENS'!$P518,'LISTA DOS ITENS'!$R518)</f>
        <v>5417.29</v>
      </c>
      <c r="T518" s="25">
        <v>3.839271521673221</v>
      </c>
      <c r="U518" s="25">
        <f>'LISTA DOS ITENS'!$T518*'LISTA DOS ITENS'!$M518</f>
        <v>383.9271522</v>
      </c>
      <c r="V518" s="56">
        <f t="array" ref="V518">INDEX('RESUMO - LOTES E VMA'!$F$3:$F$181,MATCH('LISTA DOS ITENS'!$D518,'RESUMO - LOTES E VMA'!$A$3:$A$181,0))</f>
        <v>16368.02952</v>
      </c>
      <c r="W518" s="57">
        <f>'LISTA DOS ITENS'!$U518/'LISTA DOS ITENS'!$V518</f>
        <v>0.02345591763</v>
      </c>
      <c r="X518" s="53" t="s">
        <v>53</v>
      </c>
      <c r="Y518" s="53" t="s">
        <v>290</v>
      </c>
      <c r="Z518" s="58" t="str">
        <f>'LISTA DOS ITENS'!$F518&amp;"-"&amp;'LISTA DOS ITENS'!$H518&amp;"-"&amp;'LISTA DOS ITENS'!$J518&amp;"-"&amp;'LISTA DOS ITENS'!$K518&amp;"-"&amp;'LISTA DOS ITENS'!$I518</f>
        <v>11198889-2101-A051-IMOB/NAC-ED-1000-01.01</v>
      </c>
      <c r="AA518" s="59" t="str">
        <f t="array" ref="AA518">INDEX('RESUMO - LOTES E VMA'!$M$3:$M$181,MATCH('LISTA DOS ITENS'!$D518,'RESUMO - LOTES E VMA'!$A$3:$A$181,0))</f>
        <v>Para Leilão</v>
      </c>
      <c r="AB518" s="60">
        <f t="array" ref="AB518">INDEX('RESUMO - LOTES E VMA'!$J$3:$J$181,MATCH('LISTA DOS ITENS'!$D518,'RESUMO - LOTES E VMA'!$A$3:$A$181,0))</f>
        <v>0.1080127175</v>
      </c>
      <c r="AC518" s="29" t="str">
        <f t="array" ref="AC518">INDEX('RESUMO - LOTES E VMA'!$L$3:$L$181,MATCH('LISTA DOS ITENS'!$D518,'RESUMO - LOTES E VMA'!$A$3:$A$181,0))</f>
        <v>1% do Valor de Comparação do VMA</v>
      </c>
      <c r="AD518" s="53" t="str">
        <f>VLOOKUP(Tabela1[[#This Row],[Índice]],[1]Planilha1!$A:$A,1,0)</f>
        <v>#ERROR!</v>
      </c>
    </row>
    <row r="519" ht="15.75" customHeight="1">
      <c r="A519" s="52">
        <v>247405.0</v>
      </c>
      <c r="B519" s="53" t="s">
        <v>70</v>
      </c>
      <c r="C519" s="53" t="s">
        <v>71</v>
      </c>
      <c r="D519" s="22">
        <v>206551.0</v>
      </c>
      <c r="E519" s="53" t="s">
        <v>437</v>
      </c>
      <c r="F519" s="54">
        <v>1.1198893E7</v>
      </c>
      <c r="G519" s="53" t="s">
        <v>514</v>
      </c>
      <c r="H519" s="55">
        <v>2101.0</v>
      </c>
      <c r="I519" s="55" t="s">
        <v>81</v>
      </c>
      <c r="J519" s="55" t="s">
        <v>476</v>
      </c>
      <c r="K519" s="53" t="s">
        <v>80</v>
      </c>
      <c r="L519" s="53"/>
      <c r="M519" s="53">
        <v>80.0</v>
      </c>
      <c r="N519" s="53" t="s">
        <v>440</v>
      </c>
      <c r="O519" s="25">
        <v>30.860000000000003</v>
      </c>
      <c r="P519" s="25">
        <f>'LISTA DOS ITENS'!$O519*'LISTA DOS ITENS'!$M519</f>
        <v>2468.8</v>
      </c>
      <c r="Q519" s="25">
        <v>30.86</v>
      </c>
      <c r="R519" s="25">
        <f>'LISTA DOS ITENS'!$Q519*'LISTA DOS ITENS'!$M519</f>
        <v>2468.8</v>
      </c>
      <c r="S519" s="56">
        <f>IF('LISTA DOS ITENS'!$P519&gt;'LISTA DOS ITENS'!$R519,'LISTA DOS ITENS'!$P519,'LISTA DOS ITENS'!$R519)</f>
        <v>2468.8</v>
      </c>
      <c r="T519" s="25">
        <v>3.9480146337499367</v>
      </c>
      <c r="U519" s="25">
        <f>'LISTA DOS ITENS'!$T519*'LISTA DOS ITENS'!$M519</f>
        <v>315.8411707</v>
      </c>
      <c r="V519" s="56">
        <f t="array" ref="V519">INDEX('RESUMO - LOTES E VMA'!$F$3:$F$181,MATCH('LISTA DOS ITENS'!$D519,'RESUMO - LOTES E VMA'!$A$3:$A$181,0))</f>
        <v>16368.02952</v>
      </c>
      <c r="W519" s="57">
        <f>'LISTA DOS ITENS'!$U519/'LISTA DOS ITENS'!$V519</f>
        <v>0.01929622441</v>
      </c>
      <c r="X519" s="53" t="s">
        <v>53</v>
      </c>
      <c r="Y519" s="53" t="s">
        <v>290</v>
      </c>
      <c r="Z519" s="58" t="str">
        <f>'LISTA DOS ITENS'!$F519&amp;"-"&amp;'LISTA DOS ITENS'!$H519&amp;"-"&amp;'LISTA DOS ITENS'!$J519&amp;"-"&amp;'LISTA DOS ITENS'!$K519&amp;"-"&amp;'LISTA DOS ITENS'!$I519</f>
        <v>11198893-2101-A051-IMOB/NAC-ED-1000-01.01</v>
      </c>
      <c r="AA519" s="59" t="str">
        <f t="array" ref="AA519">INDEX('RESUMO - LOTES E VMA'!$M$3:$M$181,MATCH('LISTA DOS ITENS'!$D519,'RESUMO - LOTES E VMA'!$A$3:$A$181,0))</f>
        <v>Para Leilão</v>
      </c>
      <c r="AB519" s="60">
        <f t="array" ref="AB519">INDEX('RESUMO - LOTES E VMA'!$J$3:$J$181,MATCH('LISTA DOS ITENS'!$D519,'RESUMO - LOTES E VMA'!$A$3:$A$181,0))</f>
        <v>0.1080127175</v>
      </c>
      <c r="AC519" s="29" t="str">
        <f t="array" ref="AC519">INDEX('RESUMO - LOTES E VMA'!$L$3:$L$181,MATCH('LISTA DOS ITENS'!$D519,'RESUMO - LOTES E VMA'!$A$3:$A$181,0))</f>
        <v>1% do Valor de Comparação do VMA</v>
      </c>
      <c r="AD519" s="53" t="str">
        <f>VLOOKUP(Tabela1[[#This Row],[Índice]],[1]Planilha1!$A:$A,1,0)</f>
        <v>#ERROR!</v>
      </c>
    </row>
    <row r="520" ht="15.75" customHeight="1">
      <c r="A520" s="52">
        <v>247406.0</v>
      </c>
      <c r="B520" s="53" t="s">
        <v>70</v>
      </c>
      <c r="C520" s="53" t="s">
        <v>71</v>
      </c>
      <c r="D520" s="22">
        <v>206551.0</v>
      </c>
      <c r="E520" s="53" t="s">
        <v>437</v>
      </c>
      <c r="F520" s="54">
        <v>1.1542582E7</v>
      </c>
      <c r="G520" s="53" t="s">
        <v>515</v>
      </c>
      <c r="H520" s="55">
        <v>2101.0</v>
      </c>
      <c r="I520" s="55"/>
      <c r="J520" s="55" t="s">
        <v>476</v>
      </c>
      <c r="K520" s="53" t="s">
        <v>80</v>
      </c>
      <c r="L520" s="53"/>
      <c r="M520" s="53">
        <v>6.0</v>
      </c>
      <c r="N520" s="53" t="s">
        <v>440</v>
      </c>
      <c r="O520" s="25">
        <v>23.03</v>
      </c>
      <c r="P520" s="25">
        <f>'LISTA DOS ITENS'!$O520*'LISTA DOS ITENS'!$M520</f>
        <v>138.18</v>
      </c>
      <c r="Q520" s="25">
        <v>23.03</v>
      </c>
      <c r="R520" s="25">
        <f>'LISTA DOS ITENS'!$Q520*'LISTA DOS ITENS'!$M520</f>
        <v>138.18</v>
      </c>
      <c r="S520" s="56">
        <f>IF('LISTA DOS ITENS'!$P520&gt;'LISTA DOS ITENS'!$R520,'LISTA DOS ITENS'!$P520,'LISTA DOS ITENS'!$R520)</f>
        <v>138.18</v>
      </c>
      <c r="T520" s="25">
        <v>2.9462986719138384</v>
      </c>
      <c r="U520" s="25">
        <f>'LISTA DOS ITENS'!$T520*'LISTA DOS ITENS'!$M520</f>
        <v>17.67779203</v>
      </c>
      <c r="V520" s="56">
        <f t="array" ref="V520">INDEX('RESUMO - LOTES E VMA'!$F$3:$F$181,MATCH('LISTA DOS ITENS'!$D520,'RESUMO - LOTES E VMA'!$A$3:$A$181,0))</f>
        <v>16368.02952</v>
      </c>
      <c r="W520" s="57">
        <f>'LISTA DOS ITENS'!$U520/'LISTA DOS ITENS'!$V520</f>
        <v>0.00108001956</v>
      </c>
      <c r="X520" s="53" t="s">
        <v>53</v>
      </c>
      <c r="Y520" s="53" t="s">
        <v>290</v>
      </c>
      <c r="Z520" s="58" t="str">
        <f>'LISTA DOS ITENS'!$F520&amp;"-"&amp;'LISTA DOS ITENS'!$H520&amp;"-"&amp;'LISTA DOS ITENS'!$J520&amp;"-"&amp;'LISTA DOS ITENS'!$K520&amp;"-"&amp;'LISTA DOS ITENS'!$I520</f>
        <v>11542582-2101-A051-IMOB/NAC-</v>
      </c>
      <c r="AA520" s="59" t="str">
        <f t="array" ref="AA520">INDEX('RESUMO - LOTES E VMA'!$M$3:$M$181,MATCH('LISTA DOS ITENS'!$D520,'RESUMO - LOTES E VMA'!$A$3:$A$181,0))</f>
        <v>Para Leilão</v>
      </c>
      <c r="AB520" s="60">
        <f t="array" ref="AB520">INDEX('RESUMO - LOTES E VMA'!$J$3:$J$181,MATCH('LISTA DOS ITENS'!$D520,'RESUMO - LOTES E VMA'!$A$3:$A$181,0))</f>
        <v>0.1080127175</v>
      </c>
      <c r="AC520" s="29" t="str">
        <f t="array" ref="AC520">INDEX('RESUMO - LOTES E VMA'!$L$3:$L$181,MATCH('LISTA DOS ITENS'!$D520,'RESUMO - LOTES E VMA'!$A$3:$A$181,0))</f>
        <v>1% do Valor de Comparação do VMA</v>
      </c>
      <c r="AD520" s="53" t="str">
        <f>VLOOKUP(Tabela1[[#This Row],[Índice]],[1]Planilha1!$A:$A,1,0)</f>
        <v>#ERROR!</v>
      </c>
    </row>
    <row r="521" ht="15.75" customHeight="1">
      <c r="A521" s="52">
        <v>247407.0</v>
      </c>
      <c r="B521" s="53" t="s">
        <v>70</v>
      </c>
      <c r="C521" s="53" t="s">
        <v>71</v>
      </c>
      <c r="D521" s="22">
        <v>206551.0</v>
      </c>
      <c r="E521" s="53" t="s">
        <v>437</v>
      </c>
      <c r="F521" s="54">
        <v>1.1546829E7</v>
      </c>
      <c r="G521" s="53" t="s">
        <v>492</v>
      </c>
      <c r="H521" s="55">
        <v>2101.0</v>
      </c>
      <c r="I521" s="55"/>
      <c r="J521" s="55" t="s">
        <v>476</v>
      </c>
      <c r="K521" s="53" t="s">
        <v>80</v>
      </c>
      <c r="L521" s="53"/>
      <c r="M521" s="53">
        <v>92.0</v>
      </c>
      <c r="N521" s="53" t="s">
        <v>440</v>
      </c>
      <c r="O521" s="25">
        <v>5.577508196721312</v>
      </c>
      <c r="P521" s="25">
        <f>'LISTA DOS ITENS'!$O521*'LISTA DOS ITENS'!$M521</f>
        <v>513.1307541</v>
      </c>
      <c r="Q521" s="25">
        <v>6.15</v>
      </c>
      <c r="R521" s="25">
        <f>'LISTA DOS ITENS'!$Q521*'LISTA DOS ITENS'!$M521</f>
        <v>565.8</v>
      </c>
      <c r="S521" s="56">
        <f>IF('LISTA DOS ITENS'!$P521&gt;'LISTA DOS ITENS'!$R521,'LISTA DOS ITENS'!$P521,'LISTA DOS ITENS'!$R521)</f>
        <v>565.8</v>
      </c>
      <c r="T521" s="25">
        <v>0.7867883991432959</v>
      </c>
      <c r="U521" s="25">
        <f>'LISTA DOS ITENS'!$T521*'LISTA DOS ITENS'!$M521</f>
        <v>72.38453272</v>
      </c>
      <c r="V521" s="56">
        <f t="array" ref="V521">INDEX('RESUMO - LOTES E VMA'!$F$3:$F$181,MATCH('LISTA DOS ITENS'!$D521,'RESUMO - LOTES E VMA'!$A$3:$A$181,0))</f>
        <v>16368.02952</v>
      </c>
      <c r="W521" s="57">
        <f>'LISTA DOS ITENS'!$U521/'LISTA DOS ITENS'!$V521</f>
        <v>0.004422311962</v>
      </c>
      <c r="X521" s="53" t="s">
        <v>53</v>
      </c>
      <c r="Y521" s="53" t="s">
        <v>290</v>
      </c>
      <c r="Z521" s="58" t="str">
        <f>'LISTA DOS ITENS'!$F521&amp;"-"&amp;'LISTA DOS ITENS'!$H521&amp;"-"&amp;'LISTA DOS ITENS'!$J521&amp;"-"&amp;'LISTA DOS ITENS'!$K521&amp;"-"&amp;'LISTA DOS ITENS'!$I521</f>
        <v>11546829-2101-A051-IMOB/NAC-</v>
      </c>
      <c r="AA521" s="59" t="str">
        <f t="array" ref="AA521">INDEX('RESUMO - LOTES E VMA'!$M$3:$M$181,MATCH('LISTA DOS ITENS'!$D521,'RESUMO - LOTES E VMA'!$A$3:$A$181,0))</f>
        <v>Para Leilão</v>
      </c>
      <c r="AB521" s="60">
        <f t="array" ref="AB521">INDEX('RESUMO - LOTES E VMA'!$J$3:$J$181,MATCH('LISTA DOS ITENS'!$D521,'RESUMO - LOTES E VMA'!$A$3:$A$181,0))</f>
        <v>0.1080127175</v>
      </c>
      <c r="AC521" s="29" t="str">
        <f t="array" ref="AC521">INDEX('RESUMO - LOTES E VMA'!$L$3:$L$181,MATCH('LISTA DOS ITENS'!$D521,'RESUMO - LOTES E VMA'!$A$3:$A$181,0))</f>
        <v>1% do Valor de Comparação do VMA</v>
      </c>
      <c r="AD521" s="53" t="str">
        <f>VLOOKUP(Tabela1[[#This Row],[Índice]],[1]Planilha1!$A:$A,1,0)</f>
        <v>#ERROR!</v>
      </c>
    </row>
    <row r="522" ht="15.75" customHeight="1">
      <c r="A522" s="52">
        <v>247408.0</v>
      </c>
      <c r="B522" s="53" t="s">
        <v>70</v>
      </c>
      <c r="C522" s="53" t="s">
        <v>71</v>
      </c>
      <c r="D522" s="22">
        <v>206551.0</v>
      </c>
      <c r="E522" s="53" t="s">
        <v>437</v>
      </c>
      <c r="F522" s="54">
        <v>1.1683538E7</v>
      </c>
      <c r="G522" s="53" t="s">
        <v>516</v>
      </c>
      <c r="H522" s="55">
        <v>2101.0</v>
      </c>
      <c r="I522" s="55" t="s">
        <v>81</v>
      </c>
      <c r="J522" s="55" t="s">
        <v>476</v>
      </c>
      <c r="K522" s="53" t="s">
        <v>80</v>
      </c>
      <c r="L522" s="53"/>
      <c r="M522" s="53">
        <v>100.0</v>
      </c>
      <c r="N522" s="53" t="s">
        <v>440</v>
      </c>
      <c r="O522" s="25">
        <v>53.828199999999995</v>
      </c>
      <c r="P522" s="25">
        <f>'LISTA DOS ITENS'!$O522*'LISTA DOS ITENS'!$M522</f>
        <v>5382.82</v>
      </c>
      <c r="Q522" s="25">
        <v>12.9</v>
      </c>
      <c r="R522" s="25">
        <f>'LISTA DOS ITENS'!$Q522*'LISTA DOS ITENS'!$M522</f>
        <v>1290</v>
      </c>
      <c r="S522" s="56">
        <f>IF('LISTA DOS ITENS'!$P522&gt;'LISTA DOS ITENS'!$R522,'LISTA DOS ITENS'!$P522,'LISTA DOS ITENS'!$R522)</f>
        <v>5382.82</v>
      </c>
      <c r="T522" s="25">
        <v>1.65033664210545</v>
      </c>
      <c r="U522" s="25">
        <f>'LISTA DOS ITENS'!$T522*'LISTA DOS ITENS'!$M522</f>
        <v>165.0336642</v>
      </c>
      <c r="V522" s="56">
        <f t="array" ref="V522">INDEX('RESUMO - LOTES E VMA'!$F$3:$F$181,MATCH('LISTA DOS ITENS'!$D522,'RESUMO - LOTES E VMA'!$A$3:$A$181,0))</f>
        <v>16368.02952</v>
      </c>
      <c r="W522" s="57">
        <f>'LISTA DOS ITENS'!$U522/'LISTA DOS ITENS'!$V522</f>
        <v>0.01008268369</v>
      </c>
      <c r="X522" s="53" t="s">
        <v>53</v>
      </c>
      <c r="Y522" s="53" t="s">
        <v>290</v>
      </c>
      <c r="Z522" s="58" t="str">
        <f>'LISTA DOS ITENS'!$F522&amp;"-"&amp;'LISTA DOS ITENS'!$H522&amp;"-"&amp;'LISTA DOS ITENS'!$J522&amp;"-"&amp;'LISTA DOS ITENS'!$K522&amp;"-"&amp;'LISTA DOS ITENS'!$I522</f>
        <v>11683538-2101-A051-IMOB/NAC-ED-1000-01.01</v>
      </c>
      <c r="AA522" s="59" t="str">
        <f t="array" ref="AA522">INDEX('RESUMO - LOTES E VMA'!$M$3:$M$181,MATCH('LISTA DOS ITENS'!$D522,'RESUMO - LOTES E VMA'!$A$3:$A$181,0))</f>
        <v>Para Leilão</v>
      </c>
      <c r="AB522" s="60">
        <f t="array" ref="AB522">INDEX('RESUMO - LOTES E VMA'!$J$3:$J$181,MATCH('LISTA DOS ITENS'!$D522,'RESUMO - LOTES E VMA'!$A$3:$A$181,0))</f>
        <v>0.1080127175</v>
      </c>
      <c r="AC522" s="29" t="str">
        <f t="array" ref="AC522">INDEX('RESUMO - LOTES E VMA'!$L$3:$L$181,MATCH('LISTA DOS ITENS'!$D522,'RESUMO - LOTES E VMA'!$A$3:$A$181,0))</f>
        <v>1% do Valor de Comparação do VMA</v>
      </c>
      <c r="AD522" s="53" t="str">
        <f>VLOOKUP(Tabela1[[#This Row],[Índice]],[1]Planilha1!$A:$A,1,0)</f>
        <v>#ERROR!</v>
      </c>
    </row>
    <row r="523" ht="15.75" customHeight="1">
      <c r="A523" s="52">
        <v>247409.0</v>
      </c>
      <c r="B523" s="53" t="s">
        <v>70</v>
      </c>
      <c r="C523" s="53" t="s">
        <v>71</v>
      </c>
      <c r="D523" s="22">
        <v>206551.0</v>
      </c>
      <c r="E523" s="53" t="s">
        <v>437</v>
      </c>
      <c r="F523" s="54">
        <v>1.022913E7</v>
      </c>
      <c r="G523" s="53" t="s">
        <v>501</v>
      </c>
      <c r="H523" s="55">
        <v>2201.0</v>
      </c>
      <c r="I523" s="55"/>
      <c r="J523" s="55" t="s">
        <v>476</v>
      </c>
      <c r="K523" s="53" t="s">
        <v>80</v>
      </c>
      <c r="L523" s="53"/>
      <c r="M523" s="53">
        <v>69.0</v>
      </c>
      <c r="N523" s="53" t="s">
        <v>440</v>
      </c>
      <c r="O523" s="25">
        <v>46.026376811594204</v>
      </c>
      <c r="P523" s="25">
        <f>'LISTA DOS ITENS'!$O523*'LISTA DOS ITENS'!$M523</f>
        <v>3175.82</v>
      </c>
      <c r="Q523" s="25">
        <v>46.03</v>
      </c>
      <c r="R523" s="25">
        <f>'LISTA DOS ITENS'!$Q523*'LISTA DOS ITENS'!$M523</f>
        <v>3176.07</v>
      </c>
      <c r="S523" s="56">
        <f>IF('LISTA DOS ITENS'!$P523&gt;'LISTA DOS ITENS'!$R523,'LISTA DOS ITENS'!$P523,'LISTA DOS ITENS'!$R523)</f>
        <v>3176.07</v>
      </c>
      <c r="T523" s="25">
        <v>11.22683794466403</v>
      </c>
      <c r="U523" s="25">
        <f>'LISTA DOS ITENS'!$T523*'LISTA DOS ITENS'!$M523</f>
        <v>774.6518182</v>
      </c>
      <c r="V523" s="56">
        <f t="array" ref="V523">INDEX('RESUMO - LOTES E VMA'!$F$3:$F$181,MATCH('LISTA DOS ITENS'!$D523,'RESUMO - LOTES E VMA'!$A$3:$A$181,0))</f>
        <v>16368.02952</v>
      </c>
      <c r="W523" s="57">
        <f>'LISTA DOS ITENS'!$U523/'LISTA DOS ITENS'!$V523</f>
        <v>0.0473271274</v>
      </c>
      <c r="X523" s="53" t="s">
        <v>53</v>
      </c>
      <c r="Y523" s="53" t="s">
        <v>290</v>
      </c>
      <c r="Z523" s="58" t="str">
        <f>'LISTA DOS ITENS'!$F523&amp;"-"&amp;'LISTA DOS ITENS'!$H523&amp;"-"&amp;'LISTA DOS ITENS'!$J523&amp;"-"&amp;'LISTA DOS ITENS'!$K523&amp;"-"&amp;'LISTA DOS ITENS'!$I523</f>
        <v>10229130-2201-A051-IMOB/NAC-</v>
      </c>
      <c r="AA523" s="59" t="str">
        <f t="array" ref="AA523">INDEX('RESUMO - LOTES E VMA'!$M$3:$M$181,MATCH('LISTA DOS ITENS'!$D523,'RESUMO - LOTES E VMA'!$A$3:$A$181,0))</f>
        <v>Para Leilão</v>
      </c>
      <c r="AB523" s="60">
        <f t="array" ref="AB523">INDEX('RESUMO - LOTES E VMA'!$J$3:$J$181,MATCH('LISTA DOS ITENS'!$D523,'RESUMO - LOTES E VMA'!$A$3:$A$181,0))</f>
        <v>0.1080127175</v>
      </c>
      <c r="AC523" s="29" t="str">
        <f t="array" ref="AC523">INDEX('RESUMO - LOTES E VMA'!$L$3:$L$181,MATCH('LISTA DOS ITENS'!$D523,'RESUMO - LOTES E VMA'!$A$3:$A$181,0))</f>
        <v>1% do Valor de Comparação do VMA</v>
      </c>
      <c r="AD523" s="53" t="str">
        <f>VLOOKUP(Tabela1[[#This Row],[Índice]],[1]Planilha1!$A:$A,1,0)</f>
        <v>#ERROR!</v>
      </c>
    </row>
    <row r="524" ht="15.75" customHeight="1">
      <c r="A524" s="52">
        <v>247410.0</v>
      </c>
      <c r="B524" s="53" t="s">
        <v>70</v>
      </c>
      <c r="C524" s="53" t="s">
        <v>71</v>
      </c>
      <c r="D524" s="22">
        <v>206551.0</v>
      </c>
      <c r="E524" s="53" t="s">
        <v>437</v>
      </c>
      <c r="F524" s="54">
        <v>1.0311593E7</v>
      </c>
      <c r="G524" s="53" t="s">
        <v>517</v>
      </c>
      <c r="H524" s="55">
        <v>2201.0</v>
      </c>
      <c r="I524" s="55"/>
      <c r="J524" s="55" t="s">
        <v>476</v>
      </c>
      <c r="K524" s="53" t="s">
        <v>73</v>
      </c>
      <c r="L524" s="53"/>
      <c r="M524" s="53">
        <v>40.5</v>
      </c>
      <c r="N524" s="53" t="s">
        <v>440</v>
      </c>
      <c r="O524" s="25">
        <v>13.608395061728395</v>
      </c>
      <c r="P524" s="25">
        <f>'LISTA DOS ITENS'!$O524*'LISTA DOS ITENS'!$M524</f>
        <v>551.14</v>
      </c>
      <c r="Q524" s="25">
        <v>13.61</v>
      </c>
      <c r="R524" s="25">
        <f>'LISTA DOS ITENS'!$Q524*'LISTA DOS ITENS'!$M524</f>
        <v>551.205</v>
      </c>
      <c r="S524" s="56">
        <f>IF('LISTA DOS ITENS'!$P524&gt;'LISTA DOS ITENS'!$R524,'LISTA DOS ITENS'!$P524,'LISTA DOS ITENS'!$R524)</f>
        <v>551.205</v>
      </c>
      <c r="T524" s="25">
        <v>1.7411691239577654</v>
      </c>
      <c r="U524" s="25">
        <f>'LISTA DOS ITENS'!$T524*'LISTA DOS ITENS'!$M524</f>
        <v>70.51734952</v>
      </c>
      <c r="V524" s="56">
        <f t="array" ref="V524">INDEX('RESUMO - LOTES E VMA'!$F$3:$F$181,MATCH('LISTA DOS ITENS'!$D524,'RESUMO - LOTES E VMA'!$A$3:$A$181,0))</f>
        <v>16368.02952</v>
      </c>
      <c r="W524" s="57">
        <f>'LISTA DOS ITENS'!$U524/'LISTA DOS ITENS'!$V524</f>
        <v>0.004308236947</v>
      </c>
      <c r="X524" s="53" t="s">
        <v>53</v>
      </c>
      <c r="Y524" s="53" t="s">
        <v>290</v>
      </c>
      <c r="Z524" s="58" t="str">
        <f>'LISTA DOS ITENS'!$F524&amp;"-"&amp;'LISTA DOS ITENS'!$H524&amp;"-"&amp;'LISTA DOS ITENS'!$J524&amp;"-"&amp;'LISTA DOS ITENS'!$K524&amp;"-"&amp;'LISTA DOS ITENS'!$I524</f>
        <v>10311593-2201-A051-CONS/NAC-</v>
      </c>
      <c r="AA524" s="59" t="str">
        <f t="array" ref="AA524">INDEX('RESUMO - LOTES E VMA'!$M$3:$M$181,MATCH('LISTA DOS ITENS'!$D524,'RESUMO - LOTES E VMA'!$A$3:$A$181,0))</f>
        <v>Para Leilão</v>
      </c>
      <c r="AB524" s="60">
        <f t="array" ref="AB524">INDEX('RESUMO - LOTES E VMA'!$J$3:$J$181,MATCH('LISTA DOS ITENS'!$D524,'RESUMO - LOTES E VMA'!$A$3:$A$181,0))</f>
        <v>0.1080127175</v>
      </c>
      <c r="AC524" s="29" t="str">
        <f t="array" ref="AC524">INDEX('RESUMO - LOTES E VMA'!$L$3:$L$181,MATCH('LISTA DOS ITENS'!$D524,'RESUMO - LOTES E VMA'!$A$3:$A$181,0))</f>
        <v>1% do Valor de Comparação do VMA</v>
      </c>
      <c r="AD524" s="53" t="str">
        <f>VLOOKUP(Tabela1[[#This Row],[Índice]],[1]Planilha1!$A:$A,1,0)</f>
        <v>#ERROR!</v>
      </c>
    </row>
    <row r="525" ht="15.75" customHeight="1">
      <c r="A525" s="52">
        <v>247411.0</v>
      </c>
      <c r="B525" s="53" t="s">
        <v>70</v>
      </c>
      <c r="C525" s="53" t="s">
        <v>71</v>
      </c>
      <c r="D525" s="22">
        <v>206551.0</v>
      </c>
      <c r="E525" s="53" t="s">
        <v>437</v>
      </c>
      <c r="F525" s="54">
        <v>1.1088002E7</v>
      </c>
      <c r="G525" s="53" t="s">
        <v>490</v>
      </c>
      <c r="H525" s="55">
        <v>2201.0</v>
      </c>
      <c r="I525" s="55"/>
      <c r="J525" s="55" t="s">
        <v>476</v>
      </c>
      <c r="K525" s="53" t="s">
        <v>293</v>
      </c>
      <c r="L525" s="53"/>
      <c r="M525" s="53">
        <v>154.0</v>
      </c>
      <c r="N525" s="53" t="s">
        <v>440</v>
      </c>
      <c r="O525" s="25">
        <v>1.0</v>
      </c>
      <c r="P525" s="25">
        <f>'LISTA DOS ITENS'!$O525*'LISTA DOS ITENS'!$M525</f>
        <v>154</v>
      </c>
      <c r="Q525" s="25">
        <v>13.599999999999998</v>
      </c>
      <c r="R525" s="25">
        <f>'LISTA DOS ITENS'!$Q525*'LISTA DOS ITENS'!$M525</f>
        <v>2094.4</v>
      </c>
      <c r="S525" s="56">
        <f>IF('LISTA DOS ITENS'!$P525&gt;'LISTA DOS ITENS'!$R525,'LISTA DOS ITENS'!$P525,'LISTA DOS ITENS'!$R525)</f>
        <v>2094.4</v>
      </c>
      <c r="T525" s="25">
        <v>1.7398897932274509</v>
      </c>
      <c r="U525" s="25">
        <f>'LISTA DOS ITENS'!$T525*'LISTA DOS ITENS'!$M525</f>
        <v>267.9430282</v>
      </c>
      <c r="V525" s="56">
        <f t="array" ref="V525">INDEX('RESUMO - LOTES E VMA'!$F$3:$F$181,MATCH('LISTA DOS ITENS'!$D525,'RESUMO - LOTES E VMA'!$A$3:$A$181,0))</f>
        <v>16368.02952</v>
      </c>
      <c r="W525" s="57">
        <f>'LISTA DOS ITENS'!$U525/'LISTA DOS ITENS'!$V525</f>
        <v>0.01636990133</v>
      </c>
      <c r="X525" s="53" t="s">
        <v>53</v>
      </c>
      <c r="Y525" s="53" t="s">
        <v>290</v>
      </c>
      <c r="Z525" s="58" t="str">
        <f>'LISTA DOS ITENS'!$F525&amp;"-"&amp;'LISTA DOS ITENS'!$H525&amp;"-"&amp;'LISTA DOS ITENS'!$J525&amp;"-"&amp;'LISTA DOS ITENS'!$K525&amp;"-"&amp;'LISTA DOS ITENS'!$I525</f>
        <v>11088002-2201-A051-SOBRE_EMP-</v>
      </c>
      <c r="AA525" s="59" t="str">
        <f t="array" ref="AA525">INDEX('RESUMO - LOTES E VMA'!$M$3:$M$181,MATCH('LISTA DOS ITENS'!$D525,'RESUMO - LOTES E VMA'!$A$3:$A$181,0))</f>
        <v>Para Leilão</v>
      </c>
      <c r="AB525" s="60">
        <f t="array" ref="AB525">INDEX('RESUMO - LOTES E VMA'!$J$3:$J$181,MATCH('LISTA DOS ITENS'!$D525,'RESUMO - LOTES E VMA'!$A$3:$A$181,0))</f>
        <v>0.1080127175</v>
      </c>
      <c r="AC525" s="29" t="str">
        <f t="array" ref="AC525">INDEX('RESUMO - LOTES E VMA'!$L$3:$L$181,MATCH('LISTA DOS ITENS'!$D525,'RESUMO - LOTES E VMA'!$A$3:$A$181,0))</f>
        <v>1% do Valor de Comparação do VMA</v>
      </c>
      <c r="AD525" s="53" t="str">
        <f>VLOOKUP(Tabela1[[#This Row],[Índice]],[1]Planilha1!$A:$A,1,0)</f>
        <v>#ERROR!</v>
      </c>
    </row>
    <row r="526" ht="15.75" customHeight="1">
      <c r="A526" s="52">
        <v>247412.0</v>
      </c>
      <c r="B526" s="53" t="s">
        <v>70</v>
      </c>
      <c r="C526" s="53" t="s">
        <v>71</v>
      </c>
      <c r="D526" s="22">
        <v>206551.0</v>
      </c>
      <c r="E526" s="53" t="s">
        <v>437</v>
      </c>
      <c r="F526" s="54">
        <v>1.1199052E7</v>
      </c>
      <c r="G526" s="53" t="s">
        <v>518</v>
      </c>
      <c r="H526" s="55">
        <v>2201.0</v>
      </c>
      <c r="I526" s="55"/>
      <c r="J526" s="55" t="s">
        <v>476</v>
      </c>
      <c r="K526" s="53" t="s">
        <v>73</v>
      </c>
      <c r="L526" s="53"/>
      <c r="M526" s="53">
        <v>5.0</v>
      </c>
      <c r="N526" s="53" t="s">
        <v>440</v>
      </c>
      <c r="O526" s="25">
        <v>4.406000000000001</v>
      </c>
      <c r="P526" s="25">
        <f>'LISTA DOS ITENS'!$O526*'LISTA DOS ITENS'!$M526</f>
        <v>22.03</v>
      </c>
      <c r="Q526" s="25">
        <v>4.41</v>
      </c>
      <c r="R526" s="25">
        <f>'LISTA DOS ITENS'!$Q526*'LISTA DOS ITENS'!$M526</f>
        <v>22.05</v>
      </c>
      <c r="S526" s="56">
        <f>IF('LISTA DOS ITENS'!$P526&gt;'LISTA DOS ITENS'!$R526,'LISTA DOS ITENS'!$P526,'LISTA DOS ITENS'!$R526)</f>
        <v>22.05</v>
      </c>
      <c r="T526" s="25">
        <v>0.5641848520686074</v>
      </c>
      <c r="U526" s="25">
        <f>'LISTA DOS ITENS'!$T526*'LISTA DOS ITENS'!$M526</f>
        <v>2.82092426</v>
      </c>
      <c r="V526" s="56">
        <f t="array" ref="V526">INDEX('RESUMO - LOTES E VMA'!$F$3:$F$181,MATCH('LISTA DOS ITENS'!$D526,'RESUMO - LOTES E VMA'!$A$3:$A$181,0))</f>
        <v>16368.02952</v>
      </c>
      <c r="W526" s="57">
        <f>'LISTA DOS ITENS'!$U526/'LISTA DOS ITENS'!$V526</f>
        <v>0.0001723435468</v>
      </c>
      <c r="X526" s="53" t="s">
        <v>53</v>
      </c>
      <c r="Y526" s="53" t="s">
        <v>290</v>
      </c>
      <c r="Z526" s="58" t="str">
        <f>'LISTA DOS ITENS'!$F526&amp;"-"&amp;'LISTA DOS ITENS'!$H526&amp;"-"&amp;'LISTA DOS ITENS'!$J526&amp;"-"&amp;'LISTA DOS ITENS'!$K526&amp;"-"&amp;'LISTA DOS ITENS'!$I526</f>
        <v>11199052-2201-A051-CONS/NAC-</v>
      </c>
      <c r="AA526" s="59" t="str">
        <f t="array" ref="AA526">INDEX('RESUMO - LOTES E VMA'!$M$3:$M$181,MATCH('LISTA DOS ITENS'!$D526,'RESUMO - LOTES E VMA'!$A$3:$A$181,0))</f>
        <v>Para Leilão</v>
      </c>
      <c r="AB526" s="60">
        <f t="array" ref="AB526">INDEX('RESUMO - LOTES E VMA'!$J$3:$J$181,MATCH('LISTA DOS ITENS'!$D526,'RESUMO - LOTES E VMA'!$A$3:$A$181,0))</f>
        <v>0.1080127175</v>
      </c>
      <c r="AC526" s="29" t="str">
        <f t="array" ref="AC526">INDEX('RESUMO - LOTES E VMA'!$L$3:$L$181,MATCH('LISTA DOS ITENS'!$D526,'RESUMO - LOTES E VMA'!$A$3:$A$181,0))</f>
        <v>1% do Valor de Comparação do VMA</v>
      </c>
      <c r="AD526" s="53" t="str">
        <f>VLOOKUP(Tabela1[[#This Row],[Índice]],[1]Planilha1!$A:$A,1,0)</f>
        <v>#ERROR!</v>
      </c>
    </row>
    <row r="527" ht="15.75" customHeight="1">
      <c r="A527" s="52">
        <v>247413.0</v>
      </c>
      <c r="B527" s="53" t="s">
        <v>70</v>
      </c>
      <c r="C527" s="53" t="s">
        <v>71</v>
      </c>
      <c r="D527" s="22">
        <v>206551.0</v>
      </c>
      <c r="E527" s="53" t="s">
        <v>437</v>
      </c>
      <c r="F527" s="54">
        <v>1.1940327E7</v>
      </c>
      <c r="G527" s="53" t="s">
        <v>519</v>
      </c>
      <c r="H527" s="55">
        <v>2201.0</v>
      </c>
      <c r="I527" s="55"/>
      <c r="J527" s="55" t="s">
        <v>476</v>
      </c>
      <c r="K527" s="53" t="s">
        <v>293</v>
      </c>
      <c r="L527" s="53"/>
      <c r="M527" s="53">
        <v>90.0</v>
      </c>
      <c r="N527" s="53" t="s">
        <v>440</v>
      </c>
      <c r="O527" s="25">
        <v>1.0</v>
      </c>
      <c r="P527" s="25">
        <f>'LISTA DOS ITENS'!$O527*'LISTA DOS ITENS'!$M527</f>
        <v>90</v>
      </c>
      <c r="Q527" s="25">
        <v>35.0</v>
      </c>
      <c r="R527" s="25">
        <f>'LISTA DOS ITENS'!$Q527*'LISTA DOS ITENS'!$M527</f>
        <v>3150</v>
      </c>
      <c r="S527" s="56">
        <f>IF('LISTA DOS ITENS'!$P527&gt;'LISTA DOS ITENS'!$R527,'LISTA DOS ITENS'!$P527,'LISTA DOS ITENS'!$R527)</f>
        <v>3150</v>
      </c>
      <c r="T527" s="25">
        <v>4.477657556100058</v>
      </c>
      <c r="U527" s="25">
        <f>'LISTA DOS ITENS'!$T527*'LISTA DOS ITENS'!$M527</f>
        <v>402.98918</v>
      </c>
      <c r="V527" s="56">
        <f t="array" ref="V527">INDEX('RESUMO - LOTES E VMA'!$F$3:$F$181,MATCH('LISTA DOS ITENS'!$D527,'RESUMO - LOTES E VMA'!$A$3:$A$181,0))</f>
        <v>16368.02952</v>
      </c>
      <c r="W527" s="57">
        <f>'LISTA DOS ITENS'!$U527/'LISTA DOS ITENS'!$V527</f>
        <v>0.02462050668</v>
      </c>
      <c r="X527" s="53" t="s">
        <v>53</v>
      </c>
      <c r="Y527" s="53" t="s">
        <v>290</v>
      </c>
      <c r="Z527" s="58" t="str">
        <f>'LISTA DOS ITENS'!$F527&amp;"-"&amp;'LISTA DOS ITENS'!$H527&amp;"-"&amp;'LISTA DOS ITENS'!$J527&amp;"-"&amp;'LISTA DOS ITENS'!$K527&amp;"-"&amp;'LISTA DOS ITENS'!$I527</f>
        <v>11940327-2201-A051-SOBRE_EMP-</v>
      </c>
      <c r="AA527" s="59" t="str">
        <f t="array" ref="AA527">INDEX('RESUMO - LOTES E VMA'!$M$3:$M$181,MATCH('LISTA DOS ITENS'!$D527,'RESUMO - LOTES E VMA'!$A$3:$A$181,0))</f>
        <v>Para Leilão</v>
      </c>
      <c r="AB527" s="60">
        <f t="array" ref="AB527">INDEX('RESUMO - LOTES E VMA'!$J$3:$J$181,MATCH('LISTA DOS ITENS'!$D527,'RESUMO - LOTES E VMA'!$A$3:$A$181,0))</f>
        <v>0.1080127175</v>
      </c>
      <c r="AC527" s="29" t="str">
        <f t="array" ref="AC527">INDEX('RESUMO - LOTES E VMA'!$L$3:$L$181,MATCH('LISTA DOS ITENS'!$D527,'RESUMO - LOTES E VMA'!$A$3:$A$181,0))</f>
        <v>1% do Valor de Comparação do VMA</v>
      </c>
      <c r="AD527" s="53" t="str">
        <f>VLOOKUP(Tabela1[[#This Row],[Índice]],[1]Planilha1!$A:$A,1,0)</f>
        <v>#ERROR!</v>
      </c>
    </row>
    <row r="528" ht="15.75" customHeight="1">
      <c r="A528" s="52">
        <v>247414.0</v>
      </c>
      <c r="B528" s="53" t="s">
        <v>70</v>
      </c>
      <c r="C528" s="53" t="s">
        <v>71</v>
      </c>
      <c r="D528" s="22">
        <v>206551.0</v>
      </c>
      <c r="E528" s="53" t="s">
        <v>437</v>
      </c>
      <c r="F528" s="54">
        <v>1.2026747E7</v>
      </c>
      <c r="G528" s="53" t="s">
        <v>520</v>
      </c>
      <c r="H528" s="55">
        <v>2201.0</v>
      </c>
      <c r="I528" s="55"/>
      <c r="J528" s="55" t="s">
        <v>476</v>
      </c>
      <c r="K528" s="53" t="s">
        <v>293</v>
      </c>
      <c r="L528" s="53"/>
      <c r="M528" s="53">
        <v>109.4</v>
      </c>
      <c r="N528" s="53" t="s">
        <v>440</v>
      </c>
      <c r="O528" s="25">
        <v>1.0</v>
      </c>
      <c r="P528" s="25">
        <f>'LISTA DOS ITENS'!$O528*'LISTA DOS ITENS'!$M528</f>
        <v>109.4</v>
      </c>
      <c r="Q528" s="25">
        <v>54.0</v>
      </c>
      <c r="R528" s="25">
        <f>'LISTA DOS ITENS'!$Q528*'LISTA DOS ITENS'!$M528</f>
        <v>5907.6</v>
      </c>
      <c r="S528" s="56">
        <f>IF('LISTA DOS ITENS'!$P528&gt;'LISTA DOS ITENS'!$R528,'LISTA DOS ITENS'!$P528,'LISTA DOS ITENS'!$R528)</f>
        <v>5907.6</v>
      </c>
      <c r="T528" s="25">
        <v>6.908385943697232</v>
      </c>
      <c r="U528" s="25">
        <f>'LISTA DOS ITENS'!$T528*'LISTA DOS ITENS'!$M528</f>
        <v>755.7774222</v>
      </c>
      <c r="V528" s="56">
        <f t="array" ref="V528">INDEX('RESUMO - LOTES E VMA'!$F$3:$F$181,MATCH('LISTA DOS ITENS'!$D528,'RESUMO - LOTES E VMA'!$A$3:$A$181,0))</f>
        <v>16368.02952</v>
      </c>
      <c r="W528" s="57">
        <f>'LISTA DOS ITENS'!$U528/'LISTA DOS ITENS'!$V528</f>
        <v>0.04617400167</v>
      </c>
      <c r="X528" s="53" t="s">
        <v>53</v>
      </c>
      <c r="Y528" s="53" t="s">
        <v>290</v>
      </c>
      <c r="Z528" s="58" t="str">
        <f>'LISTA DOS ITENS'!$F528&amp;"-"&amp;'LISTA DOS ITENS'!$H528&amp;"-"&amp;'LISTA DOS ITENS'!$J528&amp;"-"&amp;'LISTA DOS ITENS'!$K528&amp;"-"&amp;'LISTA DOS ITENS'!$I528</f>
        <v>12026747-2201-A051-SOBRE_EMP-</v>
      </c>
      <c r="AA528" s="59" t="str">
        <f t="array" ref="AA528">INDEX('RESUMO - LOTES E VMA'!$M$3:$M$181,MATCH('LISTA DOS ITENS'!$D528,'RESUMO - LOTES E VMA'!$A$3:$A$181,0))</f>
        <v>Para Leilão</v>
      </c>
      <c r="AB528" s="60">
        <f t="array" ref="AB528">INDEX('RESUMO - LOTES E VMA'!$J$3:$J$181,MATCH('LISTA DOS ITENS'!$D528,'RESUMO - LOTES E VMA'!$A$3:$A$181,0))</f>
        <v>0.1080127175</v>
      </c>
      <c r="AC528" s="29" t="str">
        <f t="array" ref="AC528">INDEX('RESUMO - LOTES E VMA'!$L$3:$L$181,MATCH('LISTA DOS ITENS'!$D528,'RESUMO - LOTES E VMA'!$A$3:$A$181,0))</f>
        <v>1% do Valor de Comparação do VMA</v>
      </c>
      <c r="AD528" s="53" t="str">
        <f>VLOOKUP(Tabela1[[#This Row],[Índice]],[1]Planilha1!$A:$A,1,0)</f>
        <v>#ERROR!</v>
      </c>
    </row>
    <row r="529" ht="15.75" customHeight="1">
      <c r="A529" s="52">
        <v>247422.0</v>
      </c>
      <c r="B529" s="53" t="s">
        <v>70</v>
      </c>
      <c r="C529" s="53" t="s">
        <v>71</v>
      </c>
      <c r="D529" s="22">
        <v>206553.0</v>
      </c>
      <c r="E529" s="53" t="s">
        <v>63</v>
      </c>
      <c r="F529" s="54">
        <v>1.0087164E7</v>
      </c>
      <c r="G529" s="53" t="s">
        <v>521</v>
      </c>
      <c r="H529" s="55">
        <v>2101.0</v>
      </c>
      <c r="I529" s="55"/>
      <c r="J529" s="55" t="s">
        <v>68</v>
      </c>
      <c r="K529" s="53" t="s">
        <v>51</v>
      </c>
      <c r="L529" s="53"/>
      <c r="M529" s="53">
        <v>196.0</v>
      </c>
      <c r="N529" s="53" t="s">
        <v>52</v>
      </c>
      <c r="O529" s="25">
        <v>1.0</v>
      </c>
      <c r="P529" s="25">
        <f>'LISTA DOS ITENS'!$O529*'LISTA DOS ITENS'!$M529</f>
        <v>196</v>
      </c>
      <c r="Q529" s="25">
        <v>0.1903030303030303</v>
      </c>
      <c r="R529" s="25">
        <f>'LISTA DOS ITENS'!$Q529*'LISTA DOS ITENS'!$M529</f>
        <v>37.29939394</v>
      </c>
      <c r="S529" s="56">
        <f>IF('LISTA DOS ITENS'!$P529&gt;'LISTA DOS ITENS'!$R529,'LISTA DOS ITENS'!$P529,'LISTA DOS ITENS'!$R529)</f>
        <v>196</v>
      </c>
      <c r="T529" s="25">
        <v>0.010847272727272724</v>
      </c>
      <c r="U529" s="25">
        <f>'LISTA DOS ITENS'!$T529*'LISTA DOS ITENS'!$M529</f>
        <v>2.126065455</v>
      </c>
      <c r="V529" s="56">
        <f t="array" ref="V529">INDEX('RESUMO - LOTES E VMA'!$F$3:$F$181,MATCH('LISTA DOS ITENS'!$D529,'RESUMO - LOTES E VMA'!$A$3:$A$181,0))</f>
        <v>61351.71445</v>
      </c>
      <c r="W529" s="57">
        <f>'LISTA DOS ITENS'!$U529/'LISTA DOS ITENS'!$V529</f>
        <v>0.00003465372522</v>
      </c>
      <c r="X529" s="53" t="s">
        <v>53</v>
      </c>
      <c r="Y529" s="53" t="s">
        <v>290</v>
      </c>
      <c r="Z529" s="58" t="str">
        <f>'LISTA DOS ITENS'!$F529&amp;"-"&amp;'LISTA DOS ITENS'!$H529&amp;"-"&amp;'LISTA DOS ITENS'!$J529&amp;"-"&amp;'LISTA DOS ITENS'!$K529&amp;"-"&amp;'LISTA DOS ITENS'!$I529</f>
        <v>10087164-2101-0003-A RECUPER-</v>
      </c>
      <c r="AA529" s="59" t="str">
        <f t="array" ref="AA529">INDEX('RESUMO - LOTES E VMA'!$M$3:$M$181,MATCH('LISTA DOS ITENS'!$D529,'RESUMO - LOTES E VMA'!$A$3:$A$181,0))</f>
        <v>Para Leilão</v>
      </c>
      <c r="AB529" s="60">
        <f t="array" ref="AB529">INDEX('RESUMO - LOTES E VMA'!$J$3:$J$181,MATCH('LISTA DOS ITENS'!$D529,'RESUMO - LOTES E VMA'!$A$3:$A$181,0))</f>
        <v>0.05613354464</v>
      </c>
      <c r="AC529" s="29" t="str">
        <f t="array" ref="AC529">INDEX('RESUMO - LOTES E VMA'!$L$3:$L$181,MATCH('LISTA DOS ITENS'!$D529,'RESUMO - LOTES E VMA'!$A$3:$A$181,0))</f>
        <v>1% do Valor de Comparação do VMA</v>
      </c>
      <c r="AD529" s="53" t="str">
        <f>VLOOKUP(Tabela1[[#This Row],[Índice]],[1]Planilha1!$A:$A,1,0)</f>
        <v>#ERROR!</v>
      </c>
    </row>
    <row r="530" ht="15.75" customHeight="1">
      <c r="A530" s="52">
        <v>247423.0</v>
      </c>
      <c r="B530" s="53" t="s">
        <v>70</v>
      </c>
      <c r="C530" s="53" t="s">
        <v>71</v>
      </c>
      <c r="D530" s="22">
        <v>206553.0</v>
      </c>
      <c r="E530" s="53" t="s">
        <v>63</v>
      </c>
      <c r="F530" s="54">
        <v>1.0087164E7</v>
      </c>
      <c r="G530" s="53" t="s">
        <v>521</v>
      </c>
      <c r="H530" s="55">
        <v>2101.0</v>
      </c>
      <c r="I530" s="55"/>
      <c r="J530" s="55" t="s">
        <v>68</v>
      </c>
      <c r="K530" s="53" t="s">
        <v>73</v>
      </c>
      <c r="L530" s="53"/>
      <c r="M530" s="53">
        <v>78.0</v>
      </c>
      <c r="N530" s="53" t="s">
        <v>52</v>
      </c>
      <c r="O530" s="25">
        <v>0.02474358974358974</v>
      </c>
      <c r="P530" s="25">
        <f>'LISTA DOS ITENS'!$O530*'LISTA DOS ITENS'!$M530</f>
        <v>1.93</v>
      </c>
      <c r="Q530" s="25">
        <v>0.1903030303030303</v>
      </c>
      <c r="R530" s="25">
        <f>'LISTA DOS ITENS'!$Q530*'LISTA DOS ITENS'!$M530</f>
        <v>14.84363636</v>
      </c>
      <c r="S530" s="56">
        <f>IF('LISTA DOS ITENS'!$P530&gt;'LISTA DOS ITENS'!$R530,'LISTA DOS ITENS'!$P530,'LISTA DOS ITENS'!$R530)</f>
        <v>14.84363636</v>
      </c>
      <c r="T530" s="25">
        <v>0.010847272727272724</v>
      </c>
      <c r="U530" s="25">
        <f>'LISTA DOS ITENS'!$T530*'LISTA DOS ITENS'!$M530</f>
        <v>0.8460872727</v>
      </c>
      <c r="V530" s="56">
        <f t="array" ref="V530">INDEX('RESUMO - LOTES E VMA'!$F$3:$F$181,MATCH('LISTA DOS ITENS'!$D530,'RESUMO - LOTES E VMA'!$A$3:$A$181,0))</f>
        <v>61351.71445</v>
      </c>
      <c r="W530" s="57">
        <f>'LISTA DOS ITENS'!$U530/'LISTA DOS ITENS'!$V530</f>
        <v>0.0000137907682</v>
      </c>
      <c r="X530" s="53" t="s">
        <v>53</v>
      </c>
      <c r="Y530" s="53" t="s">
        <v>290</v>
      </c>
      <c r="Z530" s="58" t="str">
        <f>'LISTA DOS ITENS'!$F530&amp;"-"&amp;'LISTA DOS ITENS'!$H530&amp;"-"&amp;'LISTA DOS ITENS'!$J530&amp;"-"&amp;'LISTA DOS ITENS'!$K530&amp;"-"&amp;'LISTA DOS ITENS'!$I530</f>
        <v>10087164-2101-0003-CONS/NAC-</v>
      </c>
      <c r="AA530" s="59" t="str">
        <f t="array" ref="AA530">INDEX('RESUMO - LOTES E VMA'!$M$3:$M$181,MATCH('LISTA DOS ITENS'!$D530,'RESUMO - LOTES E VMA'!$A$3:$A$181,0))</f>
        <v>Para Leilão</v>
      </c>
      <c r="AB530" s="60">
        <f t="array" ref="AB530">INDEX('RESUMO - LOTES E VMA'!$J$3:$J$181,MATCH('LISTA DOS ITENS'!$D530,'RESUMO - LOTES E VMA'!$A$3:$A$181,0))</f>
        <v>0.05613354464</v>
      </c>
      <c r="AC530" s="29" t="str">
        <f t="array" ref="AC530">INDEX('RESUMO - LOTES E VMA'!$L$3:$L$181,MATCH('LISTA DOS ITENS'!$D530,'RESUMO - LOTES E VMA'!$A$3:$A$181,0))</f>
        <v>1% do Valor de Comparação do VMA</v>
      </c>
      <c r="AD530" s="53" t="str">
        <f>VLOOKUP(Tabela1[[#This Row],[Índice]],[1]Planilha1!$A:$A,1,0)</f>
        <v>#ERROR!</v>
      </c>
    </row>
    <row r="531" ht="15.75" customHeight="1">
      <c r="A531" s="52">
        <v>247424.0</v>
      </c>
      <c r="B531" s="53" t="s">
        <v>70</v>
      </c>
      <c r="C531" s="53" t="s">
        <v>71</v>
      </c>
      <c r="D531" s="22">
        <v>206553.0</v>
      </c>
      <c r="E531" s="53" t="s">
        <v>63</v>
      </c>
      <c r="F531" s="54">
        <v>1.0087164E7</v>
      </c>
      <c r="G531" s="53" t="s">
        <v>521</v>
      </c>
      <c r="H531" s="55">
        <v>2101.0</v>
      </c>
      <c r="I531" s="55" t="s">
        <v>81</v>
      </c>
      <c r="J531" s="55" t="s">
        <v>68</v>
      </c>
      <c r="K531" s="53" t="s">
        <v>73</v>
      </c>
      <c r="L531" s="53"/>
      <c r="M531" s="53">
        <v>165.0</v>
      </c>
      <c r="N531" s="53" t="s">
        <v>52</v>
      </c>
      <c r="O531" s="25">
        <v>0.02434377646062659</v>
      </c>
      <c r="P531" s="25">
        <f>'LISTA DOS ITENS'!$O531*'LISTA DOS ITENS'!$M531</f>
        <v>4.016723116</v>
      </c>
      <c r="Q531" s="25">
        <v>0.1903030303030303</v>
      </c>
      <c r="R531" s="25">
        <f>'LISTA DOS ITENS'!$Q531*'LISTA DOS ITENS'!$M531</f>
        <v>31.4</v>
      </c>
      <c r="S531" s="56">
        <f>IF('LISTA DOS ITENS'!$P531&gt;'LISTA DOS ITENS'!$R531,'LISTA DOS ITENS'!$P531,'LISTA DOS ITENS'!$R531)</f>
        <v>31.4</v>
      </c>
      <c r="T531" s="25">
        <v>0.010847272727272724</v>
      </c>
      <c r="U531" s="25">
        <f>'LISTA DOS ITENS'!$T531*'LISTA DOS ITENS'!$M531</f>
        <v>1.7898</v>
      </c>
      <c r="V531" s="56">
        <f t="array" ref="V531">INDEX('RESUMO - LOTES E VMA'!$F$3:$F$181,MATCH('LISTA DOS ITENS'!$D531,'RESUMO - LOTES E VMA'!$A$3:$A$181,0))</f>
        <v>61351.71445</v>
      </c>
      <c r="W531" s="57">
        <f>'LISTA DOS ITENS'!$U531/'LISTA DOS ITENS'!$V531</f>
        <v>0.00002917277889</v>
      </c>
      <c r="X531" s="53" t="s">
        <v>53</v>
      </c>
      <c r="Y531" s="53" t="s">
        <v>290</v>
      </c>
      <c r="Z531" s="58" t="str">
        <f>'LISTA DOS ITENS'!$F531&amp;"-"&amp;'LISTA DOS ITENS'!$H531&amp;"-"&amp;'LISTA DOS ITENS'!$J531&amp;"-"&amp;'LISTA DOS ITENS'!$K531&amp;"-"&amp;'LISTA DOS ITENS'!$I531</f>
        <v>10087164-2101-0003-CONS/NAC-ED-1000-01.01</v>
      </c>
      <c r="AA531" s="59" t="str">
        <f t="array" ref="AA531">INDEX('RESUMO - LOTES E VMA'!$M$3:$M$181,MATCH('LISTA DOS ITENS'!$D531,'RESUMO - LOTES E VMA'!$A$3:$A$181,0))</f>
        <v>Para Leilão</v>
      </c>
      <c r="AB531" s="60">
        <f t="array" ref="AB531">INDEX('RESUMO - LOTES E VMA'!$J$3:$J$181,MATCH('LISTA DOS ITENS'!$D531,'RESUMO - LOTES E VMA'!$A$3:$A$181,0))</f>
        <v>0.05613354464</v>
      </c>
      <c r="AC531" s="29" t="str">
        <f t="array" ref="AC531">INDEX('RESUMO - LOTES E VMA'!$L$3:$L$181,MATCH('LISTA DOS ITENS'!$D531,'RESUMO - LOTES E VMA'!$A$3:$A$181,0))</f>
        <v>1% do Valor de Comparação do VMA</v>
      </c>
      <c r="AD531" s="53" t="str">
        <f>VLOOKUP(Tabela1[[#This Row],[Índice]],[1]Planilha1!$A:$A,1,0)</f>
        <v>#ERROR!</v>
      </c>
    </row>
    <row r="532" ht="15.75" customHeight="1">
      <c r="A532" s="52">
        <v>247425.0</v>
      </c>
      <c r="B532" s="53" t="s">
        <v>70</v>
      </c>
      <c r="C532" s="53" t="s">
        <v>71</v>
      </c>
      <c r="D532" s="22">
        <v>206553.0</v>
      </c>
      <c r="E532" s="53" t="s">
        <v>63</v>
      </c>
      <c r="F532" s="54">
        <v>1.0087244E7</v>
      </c>
      <c r="G532" s="53" t="s">
        <v>522</v>
      </c>
      <c r="H532" s="55">
        <v>2101.0</v>
      </c>
      <c r="I532" s="55"/>
      <c r="J532" s="55" t="s">
        <v>68</v>
      </c>
      <c r="K532" s="53" t="s">
        <v>51</v>
      </c>
      <c r="L532" s="53"/>
      <c r="M532" s="53">
        <v>2945.0</v>
      </c>
      <c r="N532" s="53" t="s">
        <v>52</v>
      </c>
      <c r="O532" s="25">
        <v>1.0</v>
      </c>
      <c r="P532" s="25">
        <f>'LISTA DOS ITENS'!$O532*'LISTA DOS ITENS'!$M532</f>
        <v>2945</v>
      </c>
      <c r="Q532" s="25">
        <v>0.07567567567567567</v>
      </c>
      <c r="R532" s="25">
        <f>'LISTA DOS ITENS'!$Q532*'LISTA DOS ITENS'!$M532</f>
        <v>222.8648649</v>
      </c>
      <c r="S532" s="56">
        <f>IF('LISTA DOS ITENS'!$P532&gt;'LISTA DOS ITENS'!$R532,'LISTA DOS ITENS'!$P532,'LISTA DOS ITENS'!$R532)</f>
        <v>2945</v>
      </c>
      <c r="T532" s="25">
        <v>0.004313513513513512</v>
      </c>
      <c r="U532" s="25">
        <f>'LISTA DOS ITENS'!$T532*'LISTA DOS ITENS'!$M532</f>
        <v>12.7032973</v>
      </c>
      <c r="V532" s="56">
        <f t="array" ref="V532">INDEX('RESUMO - LOTES E VMA'!$F$3:$F$181,MATCH('LISTA DOS ITENS'!$D532,'RESUMO - LOTES E VMA'!$A$3:$A$181,0))</f>
        <v>61351.71445</v>
      </c>
      <c r="W532" s="57">
        <f>'LISTA DOS ITENS'!$U532/'LISTA DOS ITENS'!$V532</f>
        <v>0.0002070569243</v>
      </c>
      <c r="X532" s="53" t="s">
        <v>53</v>
      </c>
      <c r="Y532" s="53" t="s">
        <v>290</v>
      </c>
      <c r="Z532" s="58" t="str">
        <f>'LISTA DOS ITENS'!$F532&amp;"-"&amp;'LISTA DOS ITENS'!$H532&amp;"-"&amp;'LISTA DOS ITENS'!$J532&amp;"-"&amp;'LISTA DOS ITENS'!$K532&amp;"-"&amp;'LISTA DOS ITENS'!$I532</f>
        <v>10087244-2101-0003-A RECUPER-</v>
      </c>
      <c r="AA532" s="59" t="str">
        <f t="array" ref="AA532">INDEX('RESUMO - LOTES E VMA'!$M$3:$M$181,MATCH('LISTA DOS ITENS'!$D532,'RESUMO - LOTES E VMA'!$A$3:$A$181,0))</f>
        <v>Para Leilão</v>
      </c>
      <c r="AB532" s="60">
        <f t="array" ref="AB532">INDEX('RESUMO - LOTES E VMA'!$J$3:$J$181,MATCH('LISTA DOS ITENS'!$D532,'RESUMO - LOTES E VMA'!$A$3:$A$181,0))</f>
        <v>0.05613354464</v>
      </c>
      <c r="AC532" s="29" t="str">
        <f t="array" ref="AC532">INDEX('RESUMO - LOTES E VMA'!$L$3:$L$181,MATCH('LISTA DOS ITENS'!$D532,'RESUMO - LOTES E VMA'!$A$3:$A$181,0))</f>
        <v>1% do Valor de Comparação do VMA</v>
      </c>
      <c r="AD532" s="53" t="str">
        <f>VLOOKUP(Tabela1[[#This Row],[Índice]],[1]Planilha1!$A:$A,1,0)</f>
        <v>#ERROR!</v>
      </c>
    </row>
    <row r="533" ht="15.75" customHeight="1">
      <c r="A533" s="52">
        <v>247426.0</v>
      </c>
      <c r="B533" s="53" t="s">
        <v>70</v>
      </c>
      <c r="C533" s="53" t="s">
        <v>71</v>
      </c>
      <c r="D533" s="22">
        <v>206553.0</v>
      </c>
      <c r="E533" s="53" t="s">
        <v>63</v>
      </c>
      <c r="F533" s="54">
        <v>1.0087269E7</v>
      </c>
      <c r="G533" s="53" t="s">
        <v>523</v>
      </c>
      <c r="H533" s="55">
        <v>2101.0</v>
      </c>
      <c r="I533" s="55"/>
      <c r="J533" s="55" t="s">
        <v>68</v>
      </c>
      <c r="K533" s="53" t="s">
        <v>51</v>
      </c>
      <c r="L533" s="53"/>
      <c r="M533" s="53">
        <v>663.0</v>
      </c>
      <c r="N533" s="53" t="s">
        <v>52</v>
      </c>
      <c r="O533" s="25">
        <v>0.001</v>
      </c>
      <c r="P533" s="25">
        <f>'LISTA DOS ITENS'!$O533*'LISTA DOS ITENS'!$M533</f>
        <v>0.663</v>
      </c>
      <c r="Q533" s="25">
        <v>0.1375</v>
      </c>
      <c r="R533" s="25">
        <f>'LISTA DOS ITENS'!$Q533*'LISTA DOS ITENS'!$M533</f>
        <v>91.1625</v>
      </c>
      <c r="S533" s="56">
        <f>IF('LISTA DOS ITENS'!$P533&gt;'LISTA DOS ITENS'!$R533,'LISTA DOS ITENS'!$P533,'LISTA DOS ITENS'!$R533)</f>
        <v>91.1625</v>
      </c>
      <c r="T533" s="25">
        <v>0.007837499999999997</v>
      </c>
      <c r="U533" s="25">
        <f>'LISTA DOS ITENS'!$T533*'LISTA DOS ITENS'!$M533</f>
        <v>5.1962625</v>
      </c>
      <c r="V533" s="56">
        <f t="array" ref="V533">INDEX('RESUMO - LOTES E VMA'!$F$3:$F$181,MATCH('LISTA DOS ITENS'!$D533,'RESUMO - LOTES E VMA'!$A$3:$A$181,0))</f>
        <v>61351.71445</v>
      </c>
      <c r="W533" s="57">
        <f>'LISTA DOS ITENS'!$U533/'LISTA DOS ITENS'!$V533</f>
        <v>0.00008469628838</v>
      </c>
      <c r="X533" s="53" t="s">
        <v>53</v>
      </c>
      <c r="Y533" s="53" t="s">
        <v>290</v>
      </c>
      <c r="Z533" s="58" t="str">
        <f>'LISTA DOS ITENS'!$F533&amp;"-"&amp;'LISTA DOS ITENS'!$H533&amp;"-"&amp;'LISTA DOS ITENS'!$J533&amp;"-"&amp;'LISTA DOS ITENS'!$K533&amp;"-"&amp;'LISTA DOS ITENS'!$I533</f>
        <v>10087269-2101-0003-A RECUPER-</v>
      </c>
      <c r="AA533" s="59" t="str">
        <f t="array" ref="AA533">INDEX('RESUMO - LOTES E VMA'!$M$3:$M$181,MATCH('LISTA DOS ITENS'!$D533,'RESUMO - LOTES E VMA'!$A$3:$A$181,0))</f>
        <v>Para Leilão</v>
      </c>
      <c r="AB533" s="60">
        <f t="array" ref="AB533">INDEX('RESUMO - LOTES E VMA'!$J$3:$J$181,MATCH('LISTA DOS ITENS'!$D533,'RESUMO - LOTES E VMA'!$A$3:$A$181,0))</f>
        <v>0.05613354464</v>
      </c>
      <c r="AC533" s="29" t="str">
        <f t="array" ref="AC533">INDEX('RESUMO - LOTES E VMA'!$L$3:$L$181,MATCH('LISTA DOS ITENS'!$D533,'RESUMO - LOTES E VMA'!$A$3:$A$181,0))</f>
        <v>1% do Valor de Comparação do VMA</v>
      </c>
      <c r="AD533" s="53" t="str">
        <f>VLOOKUP(Tabela1[[#This Row],[Índice]],[1]Planilha1!$A:$A,1,0)</f>
        <v>#ERROR!</v>
      </c>
    </row>
    <row r="534" ht="15.75" customHeight="1">
      <c r="A534" s="52">
        <v>247427.0</v>
      </c>
      <c r="B534" s="53" t="s">
        <v>70</v>
      </c>
      <c r="C534" s="53" t="s">
        <v>71</v>
      </c>
      <c r="D534" s="22">
        <v>206553.0</v>
      </c>
      <c r="E534" s="53" t="s">
        <v>63</v>
      </c>
      <c r="F534" s="54">
        <v>1.0087269E7</v>
      </c>
      <c r="G534" s="53" t="s">
        <v>523</v>
      </c>
      <c r="H534" s="55">
        <v>2101.0</v>
      </c>
      <c r="I534" s="55"/>
      <c r="J534" s="55" t="s">
        <v>68</v>
      </c>
      <c r="K534" s="53" t="s">
        <v>73</v>
      </c>
      <c r="L534" s="53"/>
      <c r="M534" s="53">
        <v>36.0</v>
      </c>
      <c r="N534" s="53" t="s">
        <v>52</v>
      </c>
      <c r="O534" s="25">
        <v>0.05912052117263843</v>
      </c>
      <c r="P534" s="25">
        <f>'LISTA DOS ITENS'!$O534*'LISTA DOS ITENS'!$M534</f>
        <v>2.128338762</v>
      </c>
      <c r="Q534" s="25">
        <v>0.1375</v>
      </c>
      <c r="R534" s="25">
        <f>'LISTA DOS ITENS'!$Q534*'LISTA DOS ITENS'!$M534</f>
        <v>4.95</v>
      </c>
      <c r="S534" s="56">
        <f>IF('LISTA DOS ITENS'!$P534&gt;'LISTA DOS ITENS'!$R534,'LISTA DOS ITENS'!$P534,'LISTA DOS ITENS'!$R534)</f>
        <v>4.95</v>
      </c>
      <c r="T534" s="25">
        <v>0.007837499999999997</v>
      </c>
      <c r="U534" s="25">
        <f>'LISTA DOS ITENS'!$T534*'LISTA DOS ITENS'!$M534</f>
        <v>0.28215</v>
      </c>
      <c r="V534" s="56">
        <f t="array" ref="V534">INDEX('RESUMO - LOTES E VMA'!$F$3:$F$181,MATCH('LISTA DOS ITENS'!$D534,'RESUMO - LOTES E VMA'!$A$3:$A$181,0))</f>
        <v>61351.71445</v>
      </c>
      <c r="W534" s="57">
        <f>'LISTA DOS ITENS'!$U534/'LISTA DOS ITENS'!$V534</f>
        <v>0.000004598893487</v>
      </c>
      <c r="X534" s="53" t="s">
        <v>53</v>
      </c>
      <c r="Y534" s="53" t="s">
        <v>290</v>
      </c>
      <c r="Z534" s="58" t="str">
        <f>'LISTA DOS ITENS'!$F534&amp;"-"&amp;'LISTA DOS ITENS'!$H534&amp;"-"&amp;'LISTA DOS ITENS'!$J534&amp;"-"&amp;'LISTA DOS ITENS'!$K534&amp;"-"&amp;'LISTA DOS ITENS'!$I534</f>
        <v>10087269-2101-0003-CONS/NAC-</v>
      </c>
      <c r="AA534" s="59" t="str">
        <f t="array" ref="AA534">INDEX('RESUMO - LOTES E VMA'!$M$3:$M$181,MATCH('LISTA DOS ITENS'!$D534,'RESUMO - LOTES E VMA'!$A$3:$A$181,0))</f>
        <v>Para Leilão</v>
      </c>
      <c r="AB534" s="60">
        <f t="array" ref="AB534">INDEX('RESUMO - LOTES E VMA'!$J$3:$J$181,MATCH('LISTA DOS ITENS'!$D534,'RESUMO - LOTES E VMA'!$A$3:$A$181,0))</f>
        <v>0.05613354464</v>
      </c>
      <c r="AC534" s="29" t="str">
        <f t="array" ref="AC534">INDEX('RESUMO - LOTES E VMA'!$L$3:$L$181,MATCH('LISTA DOS ITENS'!$D534,'RESUMO - LOTES E VMA'!$A$3:$A$181,0))</f>
        <v>1% do Valor de Comparação do VMA</v>
      </c>
      <c r="AD534" s="53" t="str">
        <f>VLOOKUP(Tabela1[[#This Row],[Índice]],[1]Planilha1!$A:$A,1,0)</f>
        <v>#ERROR!</v>
      </c>
    </row>
    <row r="535" ht="15.75" customHeight="1">
      <c r="A535" s="52">
        <v>247428.0</v>
      </c>
      <c r="B535" s="53" t="s">
        <v>70</v>
      </c>
      <c r="C535" s="53" t="s">
        <v>71</v>
      </c>
      <c r="D535" s="22">
        <v>206553.0</v>
      </c>
      <c r="E535" s="53" t="s">
        <v>63</v>
      </c>
      <c r="F535" s="54">
        <v>1.0755787E7</v>
      </c>
      <c r="G535" s="53" t="s">
        <v>524</v>
      </c>
      <c r="H535" s="55">
        <v>2101.0</v>
      </c>
      <c r="I535" s="55"/>
      <c r="J535" s="55" t="s">
        <v>68</v>
      </c>
      <c r="K535" s="53" t="s">
        <v>51</v>
      </c>
      <c r="L535" s="53"/>
      <c r="M535" s="53">
        <v>4146.0</v>
      </c>
      <c r="N535" s="53" t="s">
        <v>52</v>
      </c>
      <c r="O535" s="25">
        <v>1.0</v>
      </c>
      <c r="P535" s="25">
        <f>'LISTA DOS ITENS'!$O535*'LISTA DOS ITENS'!$M535</f>
        <v>4146</v>
      </c>
      <c r="Q535" s="25">
        <v>0.2</v>
      </c>
      <c r="R535" s="25">
        <f>'LISTA DOS ITENS'!$Q535*'LISTA DOS ITENS'!$M535</f>
        <v>829.2</v>
      </c>
      <c r="S535" s="56">
        <f>IF('LISTA DOS ITENS'!$P535&gt;'LISTA DOS ITENS'!$R535,'LISTA DOS ITENS'!$P535,'LISTA DOS ITENS'!$R535)</f>
        <v>4146</v>
      </c>
      <c r="T535" s="25">
        <v>0.011399999999999997</v>
      </c>
      <c r="U535" s="25">
        <f>'LISTA DOS ITENS'!$T535*'LISTA DOS ITENS'!$M535</f>
        <v>47.2644</v>
      </c>
      <c r="V535" s="56">
        <f t="array" ref="V535">INDEX('RESUMO - LOTES E VMA'!$F$3:$F$181,MATCH('LISTA DOS ITENS'!$D535,'RESUMO - LOTES E VMA'!$A$3:$A$181,0))</f>
        <v>61351.71445</v>
      </c>
      <c r="W535" s="57">
        <f>'LISTA DOS ITENS'!$U535/'LISTA DOS ITENS'!$V535</f>
        <v>0.0007703843393</v>
      </c>
      <c r="X535" s="53" t="s">
        <v>53</v>
      </c>
      <c r="Y535" s="53" t="s">
        <v>290</v>
      </c>
      <c r="Z535" s="58" t="str">
        <f>'LISTA DOS ITENS'!$F535&amp;"-"&amp;'LISTA DOS ITENS'!$H535&amp;"-"&amp;'LISTA DOS ITENS'!$J535&amp;"-"&amp;'LISTA DOS ITENS'!$K535&amp;"-"&amp;'LISTA DOS ITENS'!$I535</f>
        <v>10755787-2101-0003-A RECUPER-</v>
      </c>
      <c r="AA535" s="59" t="str">
        <f t="array" ref="AA535">INDEX('RESUMO - LOTES E VMA'!$M$3:$M$181,MATCH('LISTA DOS ITENS'!$D535,'RESUMO - LOTES E VMA'!$A$3:$A$181,0))</f>
        <v>Para Leilão</v>
      </c>
      <c r="AB535" s="60">
        <f t="array" ref="AB535">INDEX('RESUMO - LOTES E VMA'!$J$3:$J$181,MATCH('LISTA DOS ITENS'!$D535,'RESUMO - LOTES E VMA'!$A$3:$A$181,0))</f>
        <v>0.05613354464</v>
      </c>
      <c r="AC535" s="29" t="str">
        <f t="array" ref="AC535">INDEX('RESUMO - LOTES E VMA'!$L$3:$L$181,MATCH('LISTA DOS ITENS'!$D535,'RESUMO - LOTES E VMA'!$A$3:$A$181,0))</f>
        <v>1% do Valor de Comparação do VMA</v>
      </c>
      <c r="AD535" s="53" t="str">
        <f>VLOOKUP(Tabela1[[#This Row],[Índice]],[1]Planilha1!$A:$A,1,0)</f>
        <v>#ERROR!</v>
      </c>
    </row>
    <row r="536" ht="15.75" customHeight="1">
      <c r="A536" s="52">
        <v>247429.0</v>
      </c>
      <c r="B536" s="53" t="s">
        <v>70</v>
      </c>
      <c r="C536" s="53" t="s">
        <v>71</v>
      </c>
      <c r="D536" s="22">
        <v>206553.0</v>
      </c>
      <c r="E536" s="53" t="s">
        <v>63</v>
      </c>
      <c r="F536" s="54">
        <v>1.0797322E7</v>
      </c>
      <c r="G536" s="53" t="s">
        <v>525</v>
      </c>
      <c r="H536" s="55">
        <v>2101.0</v>
      </c>
      <c r="I536" s="55"/>
      <c r="J536" s="55" t="s">
        <v>68</v>
      </c>
      <c r="K536" s="53" t="s">
        <v>51</v>
      </c>
      <c r="L536" s="53"/>
      <c r="M536" s="53">
        <v>7.0</v>
      </c>
      <c r="N536" s="53" t="s">
        <v>52</v>
      </c>
      <c r="O536" s="25">
        <v>1.0</v>
      </c>
      <c r="P536" s="25">
        <f>'LISTA DOS ITENS'!$O536*'LISTA DOS ITENS'!$M536</f>
        <v>7</v>
      </c>
      <c r="Q536" s="25">
        <v>0.378</v>
      </c>
      <c r="R536" s="25">
        <f>'LISTA DOS ITENS'!$Q536*'LISTA DOS ITENS'!$M536</f>
        <v>2.646</v>
      </c>
      <c r="S536" s="56">
        <f>IF('LISTA DOS ITENS'!$P536&gt;'LISTA DOS ITENS'!$R536,'LISTA DOS ITENS'!$P536,'LISTA DOS ITENS'!$R536)</f>
        <v>7</v>
      </c>
      <c r="T536" s="25">
        <v>0.021545999999999992</v>
      </c>
      <c r="U536" s="25">
        <f>'LISTA DOS ITENS'!$T536*'LISTA DOS ITENS'!$M536</f>
        <v>0.150822</v>
      </c>
      <c r="V536" s="56">
        <f t="array" ref="V536">INDEX('RESUMO - LOTES E VMA'!$F$3:$F$181,MATCH('LISTA DOS ITENS'!$D536,'RESUMO - LOTES E VMA'!$A$3:$A$181,0))</f>
        <v>61351.71445</v>
      </c>
      <c r="W536" s="57">
        <f>'LISTA DOS ITENS'!$U536/'LISTA DOS ITENS'!$V536</f>
        <v>0.000002458317609</v>
      </c>
      <c r="X536" s="53" t="s">
        <v>53</v>
      </c>
      <c r="Y536" s="53" t="s">
        <v>290</v>
      </c>
      <c r="Z536" s="58" t="str">
        <f>'LISTA DOS ITENS'!$F536&amp;"-"&amp;'LISTA DOS ITENS'!$H536&amp;"-"&amp;'LISTA DOS ITENS'!$J536&amp;"-"&amp;'LISTA DOS ITENS'!$K536&amp;"-"&amp;'LISTA DOS ITENS'!$I536</f>
        <v>10797322-2101-0003-A RECUPER-</v>
      </c>
      <c r="AA536" s="59" t="str">
        <f t="array" ref="AA536">INDEX('RESUMO - LOTES E VMA'!$M$3:$M$181,MATCH('LISTA DOS ITENS'!$D536,'RESUMO - LOTES E VMA'!$A$3:$A$181,0))</f>
        <v>Para Leilão</v>
      </c>
      <c r="AB536" s="60">
        <f t="array" ref="AB536">INDEX('RESUMO - LOTES E VMA'!$J$3:$J$181,MATCH('LISTA DOS ITENS'!$D536,'RESUMO - LOTES E VMA'!$A$3:$A$181,0))</f>
        <v>0.05613354464</v>
      </c>
      <c r="AC536" s="29" t="str">
        <f t="array" ref="AC536">INDEX('RESUMO - LOTES E VMA'!$L$3:$L$181,MATCH('LISTA DOS ITENS'!$D536,'RESUMO - LOTES E VMA'!$A$3:$A$181,0))</f>
        <v>1% do Valor de Comparação do VMA</v>
      </c>
      <c r="AD536" s="53" t="str">
        <f>VLOOKUP(Tabela1[[#This Row],[Índice]],[1]Planilha1!$A:$A,1,0)</f>
        <v>#ERROR!</v>
      </c>
    </row>
    <row r="537" ht="15.75" customHeight="1">
      <c r="A537" s="52">
        <v>247430.0</v>
      </c>
      <c r="B537" s="53" t="s">
        <v>70</v>
      </c>
      <c r="C537" s="53" t="s">
        <v>71</v>
      </c>
      <c r="D537" s="22">
        <v>206553.0</v>
      </c>
      <c r="E537" s="53" t="s">
        <v>63</v>
      </c>
      <c r="F537" s="54">
        <v>1.0863068E7</v>
      </c>
      <c r="G537" s="53" t="s">
        <v>526</v>
      </c>
      <c r="H537" s="55">
        <v>2101.0</v>
      </c>
      <c r="I537" s="55"/>
      <c r="J537" s="55" t="s">
        <v>68</v>
      </c>
      <c r="K537" s="53" t="s">
        <v>51</v>
      </c>
      <c r="L537" s="53"/>
      <c r="M537" s="53">
        <v>5577.0</v>
      </c>
      <c r="N537" s="53" t="s">
        <v>52</v>
      </c>
      <c r="O537" s="25">
        <v>1.0</v>
      </c>
      <c r="P537" s="25">
        <f>'LISTA DOS ITENS'!$O537*'LISTA DOS ITENS'!$M537</f>
        <v>5577</v>
      </c>
      <c r="Q537" s="25">
        <v>2.251818181818182</v>
      </c>
      <c r="R537" s="25">
        <f>'LISTA DOS ITENS'!$Q537*'LISTA DOS ITENS'!$M537</f>
        <v>12558.39</v>
      </c>
      <c r="S537" s="56">
        <f>IF('LISTA DOS ITENS'!$P537&gt;'LISTA DOS ITENS'!$R537,'LISTA DOS ITENS'!$P537,'LISTA DOS ITENS'!$R537)</f>
        <v>12558.39</v>
      </c>
      <c r="T537" s="25">
        <v>0.12835363636363634</v>
      </c>
      <c r="U537" s="25">
        <f>'LISTA DOS ITENS'!$T537*'LISTA DOS ITENS'!$M537</f>
        <v>715.82823</v>
      </c>
      <c r="V537" s="56">
        <f t="array" ref="V537">INDEX('RESUMO - LOTES E VMA'!$F$3:$F$181,MATCH('LISTA DOS ITENS'!$D537,'RESUMO - LOTES E VMA'!$A$3:$A$181,0))</f>
        <v>61351.71445</v>
      </c>
      <c r="W537" s="57">
        <f>'LISTA DOS ITENS'!$U537/'LISTA DOS ITENS'!$V537</f>
        <v>0.01166761575</v>
      </c>
      <c r="X537" s="53" t="s">
        <v>53</v>
      </c>
      <c r="Y537" s="53" t="s">
        <v>290</v>
      </c>
      <c r="Z537" s="58" t="str">
        <f>'LISTA DOS ITENS'!$F537&amp;"-"&amp;'LISTA DOS ITENS'!$H537&amp;"-"&amp;'LISTA DOS ITENS'!$J537&amp;"-"&amp;'LISTA DOS ITENS'!$K537&amp;"-"&amp;'LISTA DOS ITENS'!$I537</f>
        <v>10863068-2101-0003-A RECUPER-</v>
      </c>
      <c r="AA537" s="59" t="str">
        <f t="array" ref="AA537">INDEX('RESUMO - LOTES E VMA'!$M$3:$M$181,MATCH('LISTA DOS ITENS'!$D537,'RESUMO - LOTES E VMA'!$A$3:$A$181,0))</f>
        <v>Para Leilão</v>
      </c>
      <c r="AB537" s="60">
        <f t="array" ref="AB537">INDEX('RESUMO - LOTES E VMA'!$J$3:$J$181,MATCH('LISTA DOS ITENS'!$D537,'RESUMO - LOTES E VMA'!$A$3:$A$181,0))</f>
        <v>0.05613354464</v>
      </c>
      <c r="AC537" s="29" t="str">
        <f t="array" ref="AC537">INDEX('RESUMO - LOTES E VMA'!$L$3:$L$181,MATCH('LISTA DOS ITENS'!$D537,'RESUMO - LOTES E VMA'!$A$3:$A$181,0))</f>
        <v>1% do Valor de Comparação do VMA</v>
      </c>
      <c r="AD537" s="53" t="str">
        <f>VLOOKUP(Tabela1[[#This Row],[Índice]],[1]Planilha1!$A:$A,1,0)</f>
        <v>#ERROR!</v>
      </c>
    </row>
    <row r="538" ht="15.75" customHeight="1">
      <c r="A538" s="52">
        <v>247431.0</v>
      </c>
      <c r="B538" s="53" t="s">
        <v>70</v>
      </c>
      <c r="C538" s="53" t="s">
        <v>71</v>
      </c>
      <c r="D538" s="22">
        <v>206553.0</v>
      </c>
      <c r="E538" s="53" t="s">
        <v>63</v>
      </c>
      <c r="F538" s="54">
        <v>1.1335634E7</v>
      </c>
      <c r="G538" s="53" t="s">
        <v>527</v>
      </c>
      <c r="H538" s="55">
        <v>2101.0</v>
      </c>
      <c r="I538" s="55"/>
      <c r="J538" s="55" t="s">
        <v>68</v>
      </c>
      <c r="K538" s="53" t="s">
        <v>51</v>
      </c>
      <c r="L538" s="53"/>
      <c r="M538" s="53">
        <v>2365.0</v>
      </c>
      <c r="N538" s="53" t="s">
        <v>52</v>
      </c>
      <c r="O538" s="25">
        <v>1.0</v>
      </c>
      <c r="P538" s="25">
        <f>'LISTA DOS ITENS'!$O538*'LISTA DOS ITENS'!$M538</f>
        <v>2365</v>
      </c>
      <c r="Q538" s="25">
        <v>0.2269</v>
      </c>
      <c r="R538" s="25">
        <f>'LISTA DOS ITENS'!$Q538*'LISTA DOS ITENS'!$M538</f>
        <v>536.6185</v>
      </c>
      <c r="S538" s="56">
        <f>IF('LISTA DOS ITENS'!$P538&gt;'LISTA DOS ITENS'!$R538,'LISTA DOS ITENS'!$P538,'LISTA DOS ITENS'!$R538)</f>
        <v>2365</v>
      </c>
      <c r="T538" s="25">
        <v>0.012933299999999995</v>
      </c>
      <c r="U538" s="25">
        <f>'LISTA DOS ITENS'!$T538*'LISTA DOS ITENS'!$M538</f>
        <v>30.5872545</v>
      </c>
      <c r="V538" s="56">
        <f t="array" ref="V538">INDEX('RESUMO - LOTES E VMA'!$F$3:$F$181,MATCH('LISTA DOS ITENS'!$D538,'RESUMO - LOTES E VMA'!$A$3:$A$181,0))</f>
        <v>61351.71445</v>
      </c>
      <c r="W538" s="57">
        <f>'LISTA DOS ITENS'!$U538/'LISTA DOS ITENS'!$V538</f>
        <v>0.0004985558232</v>
      </c>
      <c r="X538" s="53" t="s">
        <v>53</v>
      </c>
      <c r="Y538" s="53" t="s">
        <v>290</v>
      </c>
      <c r="Z538" s="58" t="str">
        <f>'LISTA DOS ITENS'!$F538&amp;"-"&amp;'LISTA DOS ITENS'!$H538&amp;"-"&amp;'LISTA DOS ITENS'!$J538&amp;"-"&amp;'LISTA DOS ITENS'!$K538&amp;"-"&amp;'LISTA DOS ITENS'!$I538</f>
        <v>11335634-2101-0003-A RECUPER-</v>
      </c>
      <c r="AA538" s="59" t="str">
        <f t="array" ref="AA538">INDEX('RESUMO - LOTES E VMA'!$M$3:$M$181,MATCH('LISTA DOS ITENS'!$D538,'RESUMO - LOTES E VMA'!$A$3:$A$181,0))</f>
        <v>Para Leilão</v>
      </c>
      <c r="AB538" s="60">
        <f t="array" ref="AB538">INDEX('RESUMO - LOTES E VMA'!$J$3:$J$181,MATCH('LISTA DOS ITENS'!$D538,'RESUMO - LOTES E VMA'!$A$3:$A$181,0))</f>
        <v>0.05613354464</v>
      </c>
      <c r="AC538" s="29" t="str">
        <f t="array" ref="AC538">INDEX('RESUMO - LOTES E VMA'!$L$3:$L$181,MATCH('LISTA DOS ITENS'!$D538,'RESUMO - LOTES E VMA'!$A$3:$A$181,0))</f>
        <v>1% do Valor de Comparação do VMA</v>
      </c>
      <c r="AD538" s="53" t="str">
        <f>VLOOKUP(Tabela1[[#This Row],[Índice]],[1]Planilha1!$A:$A,1,0)</f>
        <v>#ERROR!</v>
      </c>
    </row>
    <row r="539" ht="15.75" customHeight="1">
      <c r="A539" s="52">
        <v>247432.0</v>
      </c>
      <c r="B539" s="53" t="s">
        <v>70</v>
      </c>
      <c r="C539" s="53" t="s">
        <v>71</v>
      </c>
      <c r="D539" s="22">
        <v>206553.0</v>
      </c>
      <c r="E539" s="53" t="s">
        <v>63</v>
      </c>
      <c r="F539" s="54">
        <v>1.1335813E7</v>
      </c>
      <c r="G539" s="53" t="s">
        <v>524</v>
      </c>
      <c r="H539" s="55">
        <v>2101.0</v>
      </c>
      <c r="I539" s="55" t="s">
        <v>81</v>
      </c>
      <c r="J539" s="55" t="s">
        <v>68</v>
      </c>
      <c r="K539" s="53" t="s">
        <v>73</v>
      </c>
      <c r="L539" s="53"/>
      <c r="M539" s="53">
        <v>60.0</v>
      </c>
      <c r="N539" s="53" t="s">
        <v>52</v>
      </c>
      <c r="O539" s="25">
        <v>0.07569433198380567</v>
      </c>
      <c r="P539" s="25">
        <f>'LISTA DOS ITENS'!$O539*'LISTA DOS ITENS'!$M539</f>
        <v>4.541659919</v>
      </c>
      <c r="Q539" s="25">
        <v>1.13</v>
      </c>
      <c r="R539" s="25">
        <f>'LISTA DOS ITENS'!$Q539*'LISTA DOS ITENS'!$M539</f>
        <v>67.8</v>
      </c>
      <c r="S539" s="56">
        <f>IF('LISTA DOS ITENS'!$P539&gt;'LISTA DOS ITENS'!$R539,'LISTA DOS ITENS'!$P539,'LISTA DOS ITENS'!$R539)</f>
        <v>67.8</v>
      </c>
      <c r="T539" s="25">
        <v>0.06440999999999997</v>
      </c>
      <c r="U539" s="25">
        <f>'LISTA DOS ITENS'!$T539*'LISTA DOS ITENS'!$M539</f>
        <v>3.8646</v>
      </c>
      <c r="V539" s="56">
        <f t="array" ref="V539">INDEX('RESUMO - LOTES E VMA'!$F$3:$F$181,MATCH('LISTA DOS ITENS'!$D539,'RESUMO - LOTES E VMA'!$A$3:$A$181,0))</f>
        <v>61351.71445</v>
      </c>
      <c r="W539" s="57">
        <f>'LISTA DOS ITENS'!$U539/'LISTA DOS ITENS'!$V539</f>
        <v>0.00006299090473</v>
      </c>
      <c r="X539" s="53" t="s">
        <v>53</v>
      </c>
      <c r="Y539" s="53" t="s">
        <v>290</v>
      </c>
      <c r="Z539" s="58" t="str">
        <f>'LISTA DOS ITENS'!$F539&amp;"-"&amp;'LISTA DOS ITENS'!$H539&amp;"-"&amp;'LISTA DOS ITENS'!$J539&amp;"-"&amp;'LISTA DOS ITENS'!$K539&amp;"-"&amp;'LISTA DOS ITENS'!$I539</f>
        <v>11335813-2101-0003-CONS/NAC-ED-1000-01.01</v>
      </c>
      <c r="AA539" s="59" t="str">
        <f t="array" ref="AA539">INDEX('RESUMO - LOTES E VMA'!$M$3:$M$181,MATCH('LISTA DOS ITENS'!$D539,'RESUMO - LOTES E VMA'!$A$3:$A$181,0))</f>
        <v>Para Leilão</v>
      </c>
      <c r="AB539" s="60">
        <f t="array" ref="AB539">INDEX('RESUMO - LOTES E VMA'!$J$3:$J$181,MATCH('LISTA DOS ITENS'!$D539,'RESUMO - LOTES E VMA'!$A$3:$A$181,0))</f>
        <v>0.05613354464</v>
      </c>
      <c r="AC539" s="29" t="str">
        <f t="array" ref="AC539">INDEX('RESUMO - LOTES E VMA'!$L$3:$L$181,MATCH('LISTA DOS ITENS'!$D539,'RESUMO - LOTES E VMA'!$A$3:$A$181,0))</f>
        <v>1% do Valor de Comparação do VMA</v>
      </c>
      <c r="AD539" s="53" t="str">
        <f>VLOOKUP(Tabela1[[#This Row],[Índice]],[1]Planilha1!$A:$A,1,0)</f>
        <v>#ERROR!</v>
      </c>
    </row>
    <row r="540" ht="15.75" customHeight="1">
      <c r="A540" s="52">
        <v>247433.0</v>
      </c>
      <c r="B540" s="53" t="s">
        <v>70</v>
      </c>
      <c r="C540" s="53" t="s">
        <v>71</v>
      </c>
      <c r="D540" s="22">
        <v>206553.0</v>
      </c>
      <c r="E540" s="53" t="s">
        <v>63</v>
      </c>
      <c r="F540" s="54">
        <v>1.1335845E7</v>
      </c>
      <c r="G540" s="53" t="s">
        <v>96</v>
      </c>
      <c r="H540" s="55">
        <v>2101.0</v>
      </c>
      <c r="I540" s="55"/>
      <c r="J540" s="55" t="s">
        <v>68</v>
      </c>
      <c r="K540" s="53" t="s">
        <v>73</v>
      </c>
      <c r="L540" s="53"/>
      <c r="M540" s="53">
        <v>5000.0</v>
      </c>
      <c r="N540" s="53" t="s">
        <v>52</v>
      </c>
      <c r="O540" s="25">
        <v>0.7996439999999999</v>
      </c>
      <c r="P540" s="25">
        <f>'LISTA DOS ITENS'!$O540*'LISTA DOS ITENS'!$M540</f>
        <v>3998.22</v>
      </c>
      <c r="Q540" s="25">
        <v>1.58</v>
      </c>
      <c r="R540" s="25">
        <f>'LISTA DOS ITENS'!$Q540*'LISTA DOS ITENS'!$M540</f>
        <v>7900</v>
      </c>
      <c r="S540" s="56">
        <f>IF('LISTA DOS ITENS'!$P540&gt;'LISTA DOS ITENS'!$R540,'LISTA DOS ITENS'!$P540,'LISTA DOS ITENS'!$R540)</f>
        <v>7900</v>
      </c>
      <c r="T540" s="25">
        <v>0.09005999999999997</v>
      </c>
      <c r="U540" s="25">
        <f>'LISTA DOS ITENS'!$T540*'LISTA DOS ITENS'!$M540</f>
        <v>450.3</v>
      </c>
      <c r="V540" s="56">
        <f t="array" ref="V540">INDEX('RESUMO - LOTES E VMA'!$F$3:$F$181,MATCH('LISTA DOS ITENS'!$D540,'RESUMO - LOTES E VMA'!$A$3:$A$181,0))</f>
        <v>61351.71445</v>
      </c>
      <c r="W540" s="57">
        <f>'LISTA DOS ITENS'!$U540/'LISTA DOS ITENS'!$V540</f>
        <v>0.007339648191</v>
      </c>
      <c r="X540" s="53" t="s">
        <v>53</v>
      </c>
      <c r="Y540" s="53" t="s">
        <v>290</v>
      </c>
      <c r="Z540" s="58" t="str">
        <f>'LISTA DOS ITENS'!$F540&amp;"-"&amp;'LISTA DOS ITENS'!$H540&amp;"-"&amp;'LISTA DOS ITENS'!$J540&amp;"-"&amp;'LISTA DOS ITENS'!$K540&amp;"-"&amp;'LISTA DOS ITENS'!$I540</f>
        <v>11335845-2101-0003-CONS/NAC-</v>
      </c>
      <c r="AA540" s="59" t="str">
        <f t="array" ref="AA540">INDEX('RESUMO - LOTES E VMA'!$M$3:$M$181,MATCH('LISTA DOS ITENS'!$D540,'RESUMO - LOTES E VMA'!$A$3:$A$181,0))</f>
        <v>Para Leilão</v>
      </c>
      <c r="AB540" s="60">
        <f t="array" ref="AB540">INDEX('RESUMO - LOTES E VMA'!$J$3:$J$181,MATCH('LISTA DOS ITENS'!$D540,'RESUMO - LOTES E VMA'!$A$3:$A$181,0))</f>
        <v>0.05613354464</v>
      </c>
      <c r="AC540" s="29" t="str">
        <f t="array" ref="AC540">INDEX('RESUMO - LOTES E VMA'!$L$3:$L$181,MATCH('LISTA DOS ITENS'!$D540,'RESUMO - LOTES E VMA'!$A$3:$A$181,0))</f>
        <v>1% do Valor de Comparação do VMA</v>
      </c>
      <c r="AD540" s="53" t="str">
        <f>VLOOKUP(Tabela1[[#This Row],[Índice]],[1]Planilha1!$A:$A,1,0)</f>
        <v>#ERROR!</v>
      </c>
    </row>
    <row r="541" ht="15.75" customHeight="1">
      <c r="A541" s="52">
        <v>247434.0</v>
      </c>
      <c r="B541" s="53" t="s">
        <v>70</v>
      </c>
      <c r="C541" s="53" t="s">
        <v>71</v>
      </c>
      <c r="D541" s="22">
        <v>206553.0</v>
      </c>
      <c r="E541" s="53" t="s">
        <v>63</v>
      </c>
      <c r="F541" s="54">
        <v>1.1554498E7</v>
      </c>
      <c r="G541" s="53" t="s">
        <v>528</v>
      </c>
      <c r="H541" s="55">
        <v>2101.0</v>
      </c>
      <c r="I541" s="55"/>
      <c r="J541" s="55" t="s">
        <v>68</v>
      </c>
      <c r="K541" s="53" t="s">
        <v>73</v>
      </c>
      <c r="L541" s="53"/>
      <c r="M541" s="53">
        <v>2.0</v>
      </c>
      <c r="N541" s="53" t="s">
        <v>52</v>
      </c>
      <c r="O541" s="25">
        <v>235.92333333333332</v>
      </c>
      <c r="P541" s="25">
        <f>'LISTA DOS ITENS'!$O541*'LISTA DOS ITENS'!$M541</f>
        <v>471.8466667</v>
      </c>
      <c r="Q541" s="25">
        <v>31.0</v>
      </c>
      <c r="R541" s="25">
        <f>'LISTA DOS ITENS'!$Q541*'LISTA DOS ITENS'!$M541</f>
        <v>62</v>
      </c>
      <c r="S541" s="56">
        <f>IF('LISTA DOS ITENS'!$P541&gt;'LISTA DOS ITENS'!$R541,'LISTA DOS ITENS'!$P541,'LISTA DOS ITENS'!$R541)</f>
        <v>471.8466667</v>
      </c>
      <c r="T541" s="25">
        <v>1.7669999999999995</v>
      </c>
      <c r="U541" s="25">
        <f>'LISTA DOS ITENS'!$T541*'LISTA DOS ITENS'!$M541</f>
        <v>3.534</v>
      </c>
      <c r="V541" s="56">
        <f t="array" ref="V541">INDEX('RESUMO - LOTES E VMA'!$F$3:$F$181,MATCH('LISTA DOS ITENS'!$D541,'RESUMO - LOTES E VMA'!$A$3:$A$181,0))</f>
        <v>61351.71445</v>
      </c>
      <c r="W541" s="57">
        <f>'LISTA DOS ITENS'!$U541/'LISTA DOS ITENS'!$V541</f>
        <v>0.00005760230226</v>
      </c>
      <c r="X541" s="53" t="s">
        <v>53</v>
      </c>
      <c r="Y541" s="53" t="s">
        <v>290</v>
      </c>
      <c r="Z541" s="58" t="str">
        <f>'LISTA DOS ITENS'!$F541&amp;"-"&amp;'LISTA DOS ITENS'!$H541&amp;"-"&amp;'LISTA DOS ITENS'!$J541&amp;"-"&amp;'LISTA DOS ITENS'!$K541&amp;"-"&amp;'LISTA DOS ITENS'!$I541</f>
        <v>11554498-2101-0003-CONS/NAC-</v>
      </c>
      <c r="AA541" s="59" t="str">
        <f t="array" ref="AA541">INDEX('RESUMO - LOTES E VMA'!$M$3:$M$181,MATCH('LISTA DOS ITENS'!$D541,'RESUMO - LOTES E VMA'!$A$3:$A$181,0))</f>
        <v>Para Leilão</v>
      </c>
      <c r="AB541" s="60">
        <f t="array" ref="AB541">INDEX('RESUMO - LOTES E VMA'!$J$3:$J$181,MATCH('LISTA DOS ITENS'!$D541,'RESUMO - LOTES E VMA'!$A$3:$A$181,0))</f>
        <v>0.05613354464</v>
      </c>
      <c r="AC541" s="29" t="str">
        <f t="array" ref="AC541">INDEX('RESUMO - LOTES E VMA'!$L$3:$L$181,MATCH('LISTA DOS ITENS'!$D541,'RESUMO - LOTES E VMA'!$A$3:$A$181,0))</f>
        <v>1% do Valor de Comparação do VMA</v>
      </c>
      <c r="AD541" s="53" t="str">
        <f>VLOOKUP(Tabela1[[#This Row],[Índice]],[1]Planilha1!$A:$A,1,0)</f>
        <v>#ERROR!</v>
      </c>
    </row>
    <row r="542" ht="15.75" customHeight="1">
      <c r="A542" s="52">
        <v>247435.0</v>
      </c>
      <c r="B542" s="53" t="s">
        <v>70</v>
      </c>
      <c r="C542" s="53" t="s">
        <v>71</v>
      </c>
      <c r="D542" s="22">
        <v>206553.0</v>
      </c>
      <c r="E542" s="53" t="s">
        <v>63</v>
      </c>
      <c r="F542" s="54">
        <v>1.1977502E7</v>
      </c>
      <c r="G542" s="53" t="s">
        <v>529</v>
      </c>
      <c r="H542" s="55">
        <v>2170.0</v>
      </c>
      <c r="I542" s="55"/>
      <c r="J542" s="55" t="s">
        <v>68</v>
      </c>
      <c r="K542" s="53" t="s">
        <v>73</v>
      </c>
      <c r="L542" s="53"/>
      <c r="M542" s="53">
        <v>25.0</v>
      </c>
      <c r="N542" s="53" t="s">
        <v>52</v>
      </c>
      <c r="O542" s="25">
        <v>0.4104</v>
      </c>
      <c r="P542" s="25">
        <f>'LISTA DOS ITENS'!$O542*'LISTA DOS ITENS'!$M542</f>
        <v>10.26</v>
      </c>
      <c r="Q542" s="25">
        <v>132.8</v>
      </c>
      <c r="R542" s="25">
        <f>'LISTA DOS ITENS'!$Q542*'LISTA DOS ITENS'!$M542</f>
        <v>3320</v>
      </c>
      <c r="S542" s="56">
        <f>IF('LISTA DOS ITENS'!$P542&gt;'LISTA DOS ITENS'!$R542,'LISTA DOS ITENS'!$P542,'LISTA DOS ITENS'!$R542)</f>
        <v>3320</v>
      </c>
      <c r="T542" s="25">
        <v>7.5695999999999986</v>
      </c>
      <c r="U542" s="25">
        <f>'LISTA DOS ITENS'!$T542*'LISTA DOS ITENS'!$M542</f>
        <v>189.24</v>
      </c>
      <c r="V542" s="56">
        <f t="array" ref="V542">INDEX('RESUMO - LOTES E VMA'!$F$3:$F$181,MATCH('LISTA DOS ITENS'!$D542,'RESUMO - LOTES E VMA'!$A$3:$A$181,0))</f>
        <v>61351.71445</v>
      </c>
      <c r="W542" s="57">
        <f>'LISTA DOS ITENS'!$U542/'LISTA DOS ITENS'!$V542</f>
        <v>0.003084510379</v>
      </c>
      <c r="X542" s="53" t="s">
        <v>53</v>
      </c>
      <c r="Y542" s="53" t="s">
        <v>290</v>
      </c>
      <c r="Z542" s="58" t="str">
        <f>'LISTA DOS ITENS'!$F542&amp;"-"&amp;'LISTA DOS ITENS'!$H542&amp;"-"&amp;'LISTA DOS ITENS'!$J542&amp;"-"&amp;'LISTA DOS ITENS'!$K542&amp;"-"&amp;'LISTA DOS ITENS'!$I542</f>
        <v>11977502-2170-0003-CONS/NAC-</v>
      </c>
      <c r="AA542" s="59" t="str">
        <f t="array" ref="AA542">INDEX('RESUMO - LOTES E VMA'!$M$3:$M$181,MATCH('LISTA DOS ITENS'!$D542,'RESUMO - LOTES E VMA'!$A$3:$A$181,0))</f>
        <v>Para Leilão</v>
      </c>
      <c r="AB542" s="60">
        <f t="array" ref="AB542">INDEX('RESUMO - LOTES E VMA'!$J$3:$J$181,MATCH('LISTA DOS ITENS'!$D542,'RESUMO - LOTES E VMA'!$A$3:$A$181,0))</f>
        <v>0.05613354464</v>
      </c>
      <c r="AC542" s="29" t="str">
        <f t="array" ref="AC542">INDEX('RESUMO - LOTES E VMA'!$L$3:$L$181,MATCH('LISTA DOS ITENS'!$D542,'RESUMO - LOTES E VMA'!$A$3:$A$181,0))</f>
        <v>1% do Valor de Comparação do VMA</v>
      </c>
      <c r="AD542" s="53" t="str">
        <f>VLOOKUP(Tabela1[[#This Row],[Índice]],[1]Planilha1!$A:$A,1,0)</f>
        <v>#ERROR!</v>
      </c>
    </row>
    <row r="543" ht="15.75" customHeight="1">
      <c r="A543" s="52">
        <v>247436.0</v>
      </c>
      <c r="B543" s="53" t="s">
        <v>70</v>
      </c>
      <c r="C543" s="53" t="s">
        <v>71</v>
      </c>
      <c r="D543" s="22">
        <v>206553.0</v>
      </c>
      <c r="E543" s="53" t="s">
        <v>63</v>
      </c>
      <c r="F543" s="54">
        <v>1.1977502E7</v>
      </c>
      <c r="G543" s="53" t="s">
        <v>529</v>
      </c>
      <c r="H543" s="55">
        <v>2170.0</v>
      </c>
      <c r="I543" s="55" t="s">
        <v>530</v>
      </c>
      <c r="J543" s="55" t="s">
        <v>68</v>
      </c>
      <c r="K543" s="53" t="s">
        <v>73</v>
      </c>
      <c r="L543" s="53"/>
      <c r="M543" s="53">
        <v>975.0</v>
      </c>
      <c r="N543" s="53" t="s">
        <v>52</v>
      </c>
      <c r="O543" s="25">
        <v>0.4104</v>
      </c>
      <c r="P543" s="25">
        <f>'LISTA DOS ITENS'!$O543*'LISTA DOS ITENS'!$M543</f>
        <v>400.14</v>
      </c>
      <c r="Q543" s="25">
        <v>132.8</v>
      </c>
      <c r="R543" s="25">
        <f>'LISTA DOS ITENS'!$Q543*'LISTA DOS ITENS'!$M543</f>
        <v>129480</v>
      </c>
      <c r="S543" s="56">
        <f>IF('LISTA DOS ITENS'!$P543&gt;'LISTA DOS ITENS'!$R543,'LISTA DOS ITENS'!$P543,'LISTA DOS ITENS'!$R543)</f>
        <v>129480</v>
      </c>
      <c r="T543" s="25">
        <v>7.5695999999999986</v>
      </c>
      <c r="U543" s="25">
        <f>'LISTA DOS ITENS'!$T543*'LISTA DOS ITENS'!$M543</f>
        <v>7380.36</v>
      </c>
      <c r="V543" s="56">
        <f t="array" ref="V543">INDEX('RESUMO - LOTES E VMA'!$F$3:$F$181,MATCH('LISTA DOS ITENS'!$D543,'RESUMO - LOTES E VMA'!$A$3:$A$181,0))</f>
        <v>61351.71445</v>
      </c>
      <c r="W543" s="57">
        <f>'LISTA DOS ITENS'!$U543/'LISTA DOS ITENS'!$V543</f>
        <v>0.1202959048</v>
      </c>
      <c r="X543" s="53" t="s">
        <v>53</v>
      </c>
      <c r="Y543" s="53" t="s">
        <v>290</v>
      </c>
      <c r="Z543" s="58" t="str">
        <f>'LISTA DOS ITENS'!$F543&amp;"-"&amp;'LISTA DOS ITENS'!$H543&amp;"-"&amp;'LISTA DOS ITENS'!$J543&amp;"-"&amp;'LISTA DOS ITENS'!$K543&amp;"-"&amp;'LISTA DOS ITENS'!$I543</f>
        <v>11977502-2170-0003-CONS/NAC-PV-3912-18-981-124</v>
      </c>
      <c r="AA543" s="59" t="str">
        <f t="array" ref="AA543">INDEX('RESUMO - LOTES E VMA'!$M$3:$M$181,MATCH('LISTA DOS ITENS'!$D543,'RESUMO - LOTES E VMA'!$A$3:$A$181,0))</f>
        <v>Para Leilão</v>
      </c>
      <c r="AB543" s="60">
        <f t="array" ref="AB543">INDEX('RESUMO - LOTES E VMA'!$J$3:$J$181,MATCH('LISTA DOS ITENS'!$D543,'RESUMO - LOTES E VMA'!$A$3:$A$181,0))</f>
        <v>0.05613354464</v>
      </c>
      <c r="AC543" s="29" t="str">
        <f t="array" ref="AC543">INDEX('RESUMO - LOTES E VMA'!$L$3:$L$181,MATCH('LISTA DOS ITENS'!$D543,'RESUMO - LOTES E VMA'!$A$3:$A$181,0))</f>
        <v>1% do Valor de Comparação do VMA</v>
      </c>
      <c r="AD543" s="53" t="str">
        <f>VLOOKUP(Tabela1[[#This Row],[Índice]],[1]Planilha1!$A:$A,1,0)</f>
        <v>#ERROR!</v>
      </c>
    </row>
    <row r="544" ht="15.75" customHeight="1">
      <c r="A544" s="52">
        <v>247437.0</v>
      </c>
      <c r="B544" s="53" t="s">
        <v>70</v>
      </c>
      <c r="C544" s="53" t="s">
        <v>71</v>
      </c>
      <c r="D544" s="22">
        <v>206553.0</v>
      </c>
      <c r="E544" s="53" t="s">
        <v>63</v>
      </c>
      <c r="F544" s="54">
        <v>1.0725056E7</v>
      </c>
      <c r="G544" s="53" t="s">
        <v>531</v>
      </c>
      <c r="H544" s="55">
        <v>2201.0</v>
      </c>
      <c r="I544" s="55"/>
      <c r="J544" s="55" t="s">
        <v>68</v>
      </c>
      <c r="K544" s="53" t="s">
        <v>73</v>
      </c>
      <c r="L544" s="53"/>
      <c r="M544" s="53">
        <v>37.0</v>
      </c>
      <c r="N544" s="53" t="s">
        <v>52</v>
      </c>
      <c r="O544" s="25">
        <v>3.5205405405405403</v>
      </c>
      <c r="P544" s="25">
        <f>'LISTA DOS ITENS'!$O544*'LISTA DOS ITENS'!$M544</f>
        <v>130.26</v>
      </c>
      <c r="Q544" s="25">
        <v>4.02</v>
      </c>
      <c r="R544" s="25">
        <f>'LISTA DOS ITENS'!$Q544*'LISTA DOS ITENS'!$M544</f>
        <v>148.74</v>
      </c>
      <c r="S544" s="56">
        <f>IF('LISTA DOS ITENS'!$P544&gt;'LISTA DOS ITENS'!$R544,'LISTA DOS ITENS'!$P544,'LISTA DOS ITENS'!$R544)</f>
        <v>148.74</v>
      </c>
      <c r="T544" s="25">
        <v>0.2291399999999999</v>
      </c>
      <c r="U544" s="25">
        <f>'LISTA DOS ITENS'!$T544*'LISTA DOS ITENS'!$M544</f>
        <v>8.47818</v>
      </c>
      <c r="V544" s="56">
        <f t="array" ref="V544">INDEX('RESUMO - LOTES E VMA'!$F$3:$F$181,MATCH('LISTA DOS ITENS'!$D544,'RESUMO - LOTES E VMA'!$A$3:$A$181,0))</f>
        <v>61351.71445</v>
      </c>
      <c r="W544" s="57">
        <f>'LISTA DOS ITENS'!$U544/'LISTA DOS ITENS'!$V544</f>
        <v>0.0001381897813</v>
      </c>
      <c r="X544" s="53" t="s">
        <v>53</v>
      </c>
      <c r="Y544" s="53" t="s">
        <v>290</v>
      </c>
      <c r="Z544" s="58" t="str">
        <f>'LISTA DOS ITENS'!$F544&amp;"-"&amp;'LISTA DOS ITENS'!$H544&amp;"-"&amp;'LISTA DOS ITENS'!$J544&amp;"-"&amp;'LISTA DOS ITENS'!$K544&amp;"-"&amp;'LISTA DOS ITENS'!$I544</f>
        <v>10725056-2201-0003-CONS/NAC-</v>
      </c>
      <c r="AA544" s="59" t="str">
        <f t="array" ref="AA544">INDEX('RESUMO - LOTES E VMA'!$M$3:$M$181,MATCH('LISTA DOS ITENS'!$D544,'RESUMO - LOTES E VMA'!$A$3:$A$181,0))</f>
        <v>Para Leilão</v>
      </c>
      <c r="AB544" s="60">
        <f t="array" ref="AB544">INDEX('RESUMO - LOTES E VMA'!$J$3:$J$181,MATCH('LISTA DOS ITENS'!$D544,'RESUMO - LOTES E VMA'!$A$3:$A$181,0))</f>
        <v>0.05613354464</v>
      </c>
      <c r="AC544" s="29" t="str">
        <f t="array" ref="AC544">INDEX('RESUMO - LOTES E VMA'!$L$3:$L$181,MATCH('LISTA DOS ITENS'!$D544,'RESUMO - LOTES E VMA'!$A$3:$A$181,0))</f>
        <v>1% do Valor de Comparação do VMA</v>
      </c>
      <c r="AD544" s="53" t="str">
        <f>VLOOKUP(Tabela1[[#This Row],[Índice]],[1]Planilha1!$A:$A,1,0)</f>
        <v>#ERROR!</v>
      </c>
    </row>
    <row r="545" ht="15.75" customHeight="1">
      <c r="A545" s="52">
        <v>247438.0</v>
      </c>
      <c r="B545" s="53" t="s">
        <v>70</v>
      </c>
      <c r="C545" s="53" t="s">
        <v>71</v>
      </c>
      <c r="D545" s="22">
        <v>206553.0</v>
      </c>
      <c r="E545" s="53" t="s">
        <v>63</v>
      </c>
      <c r="F545" s="54">
        <v>1.0973873E7</v>
      </c>
      <c r="G545" s="53" t="s">
        <v>532</v>
      </c>
      <c r="H545" s="55">
        <v>2201.0</v>
      </c>
      <c r="I545" s="55"/>
      <c r="J545" s="55" t="s">
        <v>68</v>
      </c>
      <c r="K545" s="53" t="s">
        <v>73</v>
      </c>
      <c r="L545" s="53"/>
      <c r="M545" s="53">
        <v>8.0</v>
      </c>
      <c r="N545" s="53" t="s">
        <v>52</v>
      </c>
      <c r="O545" s="25">
        <v>1.06125</v>
      </c>
      <c r="P545" s="25">
        <f>'LISTA DOS ITENS'!$O545*'LISTA DOS ITENS'!$M545</f>
        <v>8.49</v>
      </c>
      <c r="Q545" s="25">
        <v>1.06</v>
      </c>
      <c r="R545" s="25">
        <f>'LISTA DOS ITENS'!$Q545*'LISTA DOS ITENS'!$M545</f>
        <v>8.48</v>
      </c>
      <c r="S545" s="56">
        <f>IF('LISTA DOS ITENS'!$P545&gt;'LISTA DOS ITENS'!$R545,'LISTA DOS ITENS'!$P545,'LISTA DOS ITENS'!$R545)</f>
        <v>8.49</v>
      </c>
      <c r="T545" s="25">
        <v>0.06041999999999998</v>
      </c>
      <c r="U545" s="25">
        <f>'LISTA DOS ITENS'!$T545*'LISTA DOS ITENS'!$M545</f>
        <v>0.48336</v>
      </c>
      <c r="V545" s="56">
        <f t="array" ref="V545">INDEX('RESUMO - LOTES E VMA'!$F$3:$F$181,MATCH('LISTA DOS ITENS'!$D545,'RESUMO - LOTES E VMA'!$A$3:$A$181,0))</f>
        <v>61351.71445</v>
      </c>
      <c r="W545" s="57">
        <f>'LISTA DOS ITENS'!$U545/'LISTA DOS ITENS'!$V545</f>
        <v>0.000007878508438</v>
      </c>
      <c r="X545" s="53" t="s">
        <v>53</v>
      </c>
      <c r="Y545" s="53" t="s">
        <v>290</v>
      </c>
      <c r="Z545" s="58" t="str">
        <f>'LISTA DOS ITENS'!$F545&amp;"-"&amp;'LISTA DOS ITENS'!$H545&amp;"-"&amp;'LISTA DOS ITENS'!$J545&amp;"-"&amp;'LISTA DOS ITENS'!$K545&amp;"-"&amp;'LISTA DOS ITENS'!$I545</f>
        <v>10973873-2201-0003-CONS/NAC-</v>
      </c>
      <c r="AA545" s="59" t="str">
        <f t="array" ref="AA545">INDEX('RESUMO - LOTES E VMA'!$M$3:$M$181,MATCH('LISTA DOS ITENS'!$D545,'RESUMO - LOTES E VMA'!$A$3:$A$181,0))</f>
        <v>Para Leilão</v>
      </c>
      <c r="AB545" s="60">
        <f t="array" ref="AB545">INDEX('RESUMO - LOTES E VMA'!$J$3:$J$181,MATCH('LISTA DOS ITENS'!$D545,'RESUMO - LOTES E VMA'!$A$3:$A$181,0))</f>
        <v>0.05613354464</v>
      </c>
      <c r="AC545" s="29" t="str">
        <f t="array" ref="AC545">INDEX('RESUMO - LOTES E VMA'!$L$3:$L$181,MATCH('LISTA DOS ITENS'!$D545,'RESUMO - LOTES E VMA'!$A$3:$A$181,0))</f>
        <v>1% do Valor de Comparação do VMA</v>
      </c>
      <c r="AD545" s="53" t="str">
        <f>VLOOKUP(Tabela1[[#This Row],[Índice]],[1]Planilha1!$A:$A,1,0)</f>
        <v>#ERROR!</v>
      </c>
    </row>
    <row r="546" ht="15.75" customHeight="1">
      <c r="A546" s="52">
        <v>247439.0</v>
      </c>
      <c r="B546" s="53" t="s">
        <v>70</v>
      </c>
      <c r="C546" s="53" t="s">
        <v>71</v>
      </c>
      <c r="D546" s="22">
        <v>206553.0</v>
      </c>
      <c r="E546" s="53" t="s">
        <v>63</v>
      </c>
      <c r="F546" s="54">
        <v>1.1297076E7</v>
      </c>
      <c r="G546" s="53" t="s">
        <v>533</v>
      </c>
      <c r="H546" s="55">
        <v>2201.0</v>
      </c>
      <c r="I546" s="55"/>
      <c r="J546" s="55" t="s">
        <v>68</v>
      </c>
      <c r="K546" s="53" t="s">
        <v>51</v>
      </c>
      <c r="L546" s="53"/>
      <c r="M546" s="53">
        <v>246.0</v>
      </c>
      <c r="N546" s="53" t="s">
        <v>52</v>
      </c>
      <c r="O546" s="25">
        <v>1.0</v>
      </c>
      <c r="P546" s="25">
        <f>'LISTA DOS ITENS'!$O546*'LISTA DOS ITENS'!$M546</f>
        <v>246</v>
      </c>
      <c r="Q546" s="25">
        <v>0.3176</v>
      </c>
      <c r="R546" s="25">
        <f>'LISTA DOS ITENS'!$Q546*'LISTA DOS ITENS'!$M546</f>
        <v>78.1296</v>
      </c>
      <c r="S546" s="56">
        <f>IF('LISTA DOS ITENS'!$P546&gt;'LISTA DOS ITENS'!$R546,'LISTA DOS ITENS'!$P546,'LISTA DOS ITENS'!$R546)</f>
        <v>246</v>
      </c>
      <c r="T546" s="25">
        <v>0.018103199999999993</v>
      </c>
      <c r="U546" s="25">
        <f>'LISTA DOS ITENS'!$T546*'LISTA DOS ITENS'!$M546</f>
        <v>4.4533872</v>
      </c>
      <c r="V546" s="56">
        <f t="array" ref="V546">INDEX('RESUMO - LOTES E VMA'!$F$3:$F$181,MATCH('LISTA DOS ITENS'!$D546,'RESUMO - LOTES E VMA'!$A$3:$A$181,0))</f>
        <v>61351.71445</v>
      </c>
      <c r="W546" s="57">
        <f>'LISTA DOS ITENS'!$U546/'LISTA DOS ITENS'!$V546</f>
        <v>0.00007258781991</v>
      </c>
      <c r="X546" s="53" t="s">
        <v>53</v>
      </c>
      <c r="Y546" s="53" t="s">
        <v>290</v>
      </c>
      <c r="Z546" s="58" t="str">
        <f>'LISTA DOS ITENS'!$F546&amp;"-"&amp;'LISTA DOS ITENS'!$H546&amp;"-"&amp;'LISTA DOS ITENS'!$J546&amp;"-"&amp;'LISTA DOS ITENS'!$K546&amp;"-"&amp;'LISTA DOS ITENS'!$I546</f>
        <v>11297076-2201-0003-A RECUPER-</v>
      </c>
      <c r="AA546" s="59" t="str">
        <f t="array" ref="AA546">INDEX('RESUMO - LOTES E VMA'!$M$3:$M$181,MATCH('LISTA DOS ITENS'!$D546,'RESUMO - LOTES E VMA'!$A$3:$A$181,0))</f>
        <v>Para Leilão</v>
      </c>
      <c r="AB546" s="60">
        <f t="array" ref="AB546">INDEX('RESUMO - LOTES E VMA'!$J$3:$J$181,MATCH('LISTA DOS ITENS'!$D546,'RESUMO - LOTES E VMA'!$A$3:$A$181,0))</f>
        <v>0.05613354464</v>
      </c>
      <c r="AC546" s="29" t="str">
        <f t="array" ref="AC546">INDEX('RESUMO - LOTES E VMA'!$L$3:$L$181,MATCH('LISTA DOS ITENS'!$D546,'RESUMO - LOTES E VMA'!$A$3:$A$181,0))</f>
        <v>1% do Valor de Comparação do VMA</v>
      </c>
      <c r="AD546" s="53" t="str">
        <f>VLOOKUP(Tabela1[[#This Row],[Índice]],[1]Planilha1!$A:$A,1,0)</f>
        <v>#ERROR!</v>
      </c>
    </row>
    <row r="547" ht="15.75" customHeight="1">
      <c r="A547" s="52">
        <v>247440.0</v>
      </c>
      <c r="B547" s="53" t="s">
        <v>70</v>
      </c>
      <c r="C547" s="53" t="s">
        <v>71</v>
      </c>
      <c r="D547" s="22">
        <v>206553.0</v>
      </c>
      <c r="E547" s="53" t="s">
        <v>63</v>
      </c>
      <c r="F547" s="54">
        <v>1.1297098E7</v>
      </c>
      <c r="G547" s="53" t="s">
        <v>534</v>
      </c>
      <c r="H547" s="55">
        <v>2201.0</v>
      </c>
      <c r="I547" s="55"/>
      <c r="J547" s="55" t="s">
        <v>68</v>
      </c>
      <c r="K547" s="53" t="s">
        <v>51</v>
      </c>
      <c r="L547" s="53"/>
      <c r="M547" s="53">
        <v>1.0</v>
      </c>
      <c r="N547" s="53" t="s">
        <v>52</v>
      </c>
      <c r="O547" s="25">
        <v>1.0</v>
      </c>
      <c r="P547" s="25">
        <f>'LISTA DOS ITENS'!$O547*'LISTA DOS ITENS'!$M547</f>
        <v>1</v>
      </c>
      <c r="Q547" s="25">
        <v>0.3176</v>
      </c>
      <c r="R547" s="25">
        <f>'LISTA DOS ITENS'!$Q547*'LISTA DOS ITENS'!$M547</f>
        <v>0.3176</v>
      </c>
      <c r="S547" s="56">
        <f>IF('LISTA DOS ITENS'!$P547&gt;'LISTA DOS ITENS'!$R547,'LISTA DOS ITENS'!$P547,'LISTA DOS ITENS'!$R547)</f>
        <v>1</v>
      </c>
      <c r="T547" s="25">
        <v>0.018103199999999993</v>
      </c>
      <c r="U547" s="25">
        <f>'LISTA DOS ITENS'!$T547*'LISTA DOS ITENS'!$M547</f>
        <v>0.0181032</v>
      </c>
      <c r="V547" s="56">
        <f t="array" ref="V547">INDEX('RESUMO - LOTES E VMA'!$F$3:$F$181,MATCH('LISTA DOS ITENS'!$D547,'RESUMO - LOTES E VMA'!$A$3:$A$181,0))</f>
        <v>61351.71445</v>
      </c>
      <c r="W547" s="57">
        <f>'LISTA DOS ITENS'!$U547/'LISTA DOS ITENS'!$V547</f>
        <v>0.0000002950724387</v>
      </c>
      <c r="X547" s="53" t="s">
        <v>53</v>
      </c>
      <c r="Y547" s="53" t="s">
        <v>290</v>
      </c>
      <c r="Z547" s="58" t="str">
        <f>'LISTA DOS ITENS'!$F547&amp;"-"&amp;'LISTA DOS ITENS'!$H547&amp;"-"&amp;'LISTA DOS ITENS'!$J547&amp;"-"&amp;'LISTA DOS ITENS'!$K547&amp;"-"&amp;'LISTA DOS ITENS'!$I547</f>
        <v>11297098-2201-0003-A RECUPER-</v>
      </c>
      <c r="AA547" s="59" t="str">
        <f t="array" ref="AA547">INDEX('RESUMO - LOTES E VMA'!$M$3:$M$181,MATCH('LISTA DOS ITENS'!$D547,'RESUMO - LOTES E VMA'!$A$3:$A$181,0))</f>
        <v>Para Leilão</v>
      </c>
      <c r="AB547" s="60">
        <f t="array" ref="AB547">INDEX('RESUMO - LOTES E VMA'!$J$3:$J$181,MATCH('LISTA DOS ITENS'!$D547,'RESUMO - LOTES E VMA'!$A$3:$A$181,0))</f>
        <v>0.05613354464</v>
      </c>
      <c r="AC547" s="29" t="str">
        <f t="array" ref="AC547">INDEX('RESUMO - LOTES E VMA'!$L$3:$L$181,MATCH('LISTA DOS ITENS'!$D547,'RESUMO - LOTES E VMA'!$A$3:$A$181,0))</f>
        <v>1% do Valor de Comparação do VMA</v>
      </c>
      <c r="AD547" s="53" t="str">
        <f>VLOOKUP(Tabela1[[#This Row],[Índice]],[1]Planilha1!$A:$A,1,0)</f>
        <v>#ERROR!</v>
      </c>
    </row>
    <row r="548" ht="15.75" customHeight="1">
      <c r="A548" s="52">
        <v>247441.0</v>
      </c>
      <c r="B548" s="53" t="s">
        <v>70</v>
      </c>
      <c r="C548" s="53" t="s">
        <v>71</v>
      </c>
      <c r="D548" s="22">
        <v>206553.0</v>
      </c>
      <c r="E548" s="53" t="s">
        <v>63</v>
      </c>
      <c r="F548" s="54">
        <v>1.197809E7</v>
      </c>
      <c r="G548" s="53" t="s">
        <v>535</v>
      </c>
      <c r="H548" s="55">
        <v>2220.0</v>
      </c>
      <c r="I548" s="55" t="s">
        <v>536</v>
      </c>
      <c r="J548" s="55" t="s">
        <v>68</v>
      </c>
      <c r="K548" s="53" t="s">
        <v>73</v>
      </c>
      <c r="L548" s="53"/>
      <c r="M548" s="53">
        <v>1000.0</v>
      </c>
      <c r="N548" s="53" t="s">
        <v>52</v>
      </c>
      <c r="O548" s="25">
        <v>0.0551</v>
      </c>
      <c r="P548" s="25">
        <f>'LISTA DOS ITENS'!$O548*'LISTA DOS ITENS'!$M548</f>
        <v>55.1</v>
      </c>
      <c r="Q548" s="25">
        <v>46.74</v>
      </c>
      <c r="R548" s="25">
        <f>'LISTA DOS ITENS'!$Q548*'LISTA DOS ITENS'!$M548</f>
        <v>46740</v>
      </c>
      <c r="S548" s="56">
        <f>IF('LISTA DOS ITENS'!$P548&gt;'LISTA DOS ITENS'!$R548,'LISTA DOS ITENS'!$P548,'LISTA DOS ITENS'!$R548)</f>
        <v>46740</v>
      </c>
      <c r="T548" s="25">
        <v>2.664179999999999</v>
      </c>
      <c r="U548" s="25">
        <f>'LISTA DOS ITENS'!$T548*'LISTA DOS ITENS'!$M548</f>
        <v>2664.18</v>
      </c>
      <c r="V548" s="56">
        <f t="array" ref="V548">INDEX('RESUMO - LOTES E VMA'!$F$3:$F$181,MATCH('LISTA DOS ITENS'!$D548,'RESUMO - LOTES E VMA'!$A$3:$A$181,0))</f>
        <v>61351.71445</v>
      </c>
      <c r="W548" s="57">
        <f>'LISTA DOS ITENS'!$U548/'LISTA DOS ITENS'!$V548</f>
        <v>0.04342470335</v>
      </c>
      <c r="X548" s="53" t="s">
        <v>53</v>
      </c>
      <c r="Y548" s="53" t="s">
        <v>290</v>
      </c>
      <c r="Z548" s="58" t="str">
        <f>'LISTA DOS ITENS'!$F548&amp;"-"&amp;'LISTA DOS ITENS'!$H548&amp;"-"&amp;'LISTA DOS ITENS'!$J548&amp;"-"&amp;'LISTA DOS ITENS'!$K548&amp;"-"&amp;'LISTA DOS ITENS'!$I548</f>
        <v>11978090-2220-0003-CONS/NAC-PV-3912-18-981-8</v>
      </c>
      <c r="AA548" s="59" t="str">
        <f t="array" ref="AA548">INDEX('RESUMO - LOTES E VMA'!$M$3:$M$181,MATCH('LISTA DOS ITENS'!$D548,'RESUMO - LOTES E VMA'!$A$3:$A$181,0))</f>
        <v>Para Leilão</v>
      </c>
      <c r="AB548" s="60">
        <f t="array" ref="AB548">INDEX('RESUMO - LOTES E VMA'!$J$3:$J$181,MATCH('LISTA DOS ITENS'!$D548,'RESUMO - LOTES E VMA'!$A$3:$A$181,0))</f>
        <v>0.05613354464</v>
      </c>
      <c r="AC548" s="29" t="str">
        <f t="array" ref="AC548">INDEX('RESUMO - LOTES E VMA'!$L$3:$L$181,MATCH('LISTA DOS ITENS'!$D548,'RESUMO - LOTES E VMA'!$A$3:$A$181,0))</f>
        <v>1% do Valor de Comparação do VMA</v>
      </c>
      <c r="AD548" s="53" t="str">
        <f>VLOOKUP(Tabela1[[#This Row],[Índice]],[1]Planilha1!$A:$A,1,0)</f>
        <v>#ERROR!</v>
      </c>
    </row>
    <row r="549" ht="15.75" customHeight="1">
      <c r="A549" s="52">
        <v>247442.0</v>
      </c>
      <c r="B549" s="53" t="s">
        <v>70</v>
      </c>
      <c r="C549" s="53" t="s">
        <v>71</v>
      </c>
      <c r="D549" s="22">
        <v>206553.0</v>
      </c>
      <c r="E549" s="53" t="s">
        <v>63</v>
      </c>
      <c r="F549" s="54">
        <v>1.031973E7</v>
      </c>
      <c r="G549" s="53" t="s">
        <v>537</v>
      </c>
      <c r="H549" s="55">
        <v>2101.0</v>
      </c>
      <c r="I549" s="55"/>
      <c r="J549" s="55" t="s">
        <v>65</v>
      </c>
      <c r="K549" s="53" t="s">
        <v>73</v>
      </c>
      <c r="L549" s="53"/>
      <c r="M549" s="53">
        <v>434.0</v>
      </c>
      <c r="N549" s="53" t="s">
        <v>52</v>
      </c>
      <c r="O549" s="25">
        <v>0.014331797235023041</v>
      </c>
      <c r="P549" s="25">
        <f>'LISTA DOS ITENS'!$O549*'LISTA DOS ITENS'!$M549</f>
        <v>6.22</v>
      </c>
      <c r="Q549" s="25">
        <v>0.06071428571428572</v>
      </c>
      <c r="R549" s="25">
        <f>'LISTA DOS ITENS'!$Q549*'LISTA DOS ITENS'!$M549</f>
        <v>26.35</v>
      </c>
      <c r="S549" s="56">
        <f>IF('LISTA DOS ITENS'!$P549&gt;'LISTA DOS ITENS'!$R549,'LISTA DOS ITENS'!$P549,'LISTA DOS ITENS'!$R549)</f>
        <v>26.35</v>
      </c>
      <c r="T549" s="25">
        <v>0.003460714285714285</v>
      </c>
      <c r="U549" s="25">
        <f>'LISTA DOS ITENS'!$T549*'LISTA DOS ITENS'!$M549</f>
        <v>1.50195</v>
      </c>
      <c r="V549" s="56">
        <f t="array" ref="V549">INDEX('RESUMO - LOTES E VMA'!$F$3:$F$181,MATCH('LISTA DOS ITENS'!$D549,'RESUMO - LOTES E VMA'!$A$3:$A$181,0))</f>
        <v>61351.71445</v>
      </c>
      <c r="W549" s="57">
        <f>'LISTA DOS ITENS'!$U549/'LISTA DOS ITENS'!$V549</f>
        <v>0.00002448097846</v>
      </c>
      <c r="X549" s="53" t="s">
        <v>53</v>
      </c>
      <c r="Y549" s="53" t="s">
        <v>290</v>
      </c>
      <c r="Z549" s="58" t="str">
        <f>'LISTA DOS ITENS'!$F549&amp;"-"&amp;'LISTA DOS ITENS'!$H549&amp;"-"&amp;'LISTA DOS ITENS'!$J549&amp;"-"&amp;'LISTA DOS ITENS'!$K549&amp;"-"&amp;'LISTA DOS ITENS'!$I549</f>
        <v>10319730-2101-0803-CONS/NAC-</v>
      </c>
      <c r="AA549" s="59" t="str">
        <f t="array" ref="AA549">INDEX('RESUMO - LOTES E VMA'!$M$3:$M$181,MATCH('LISTA DOS ITENS'!$D549,'RESUMO - LOTES E VMA'!$A$3:$A$181,0))</f>
        <v>Para Leilão</v>
      </c>
      <c r="AB549" s="60">
        <f t="array" ref="AB549">INDEX('RESUMO - LOTES E VMA'!$J$3:$J$181,MATCH('LISTA DOS ITENS'!$D549,'RESUMO - LOTES E VMA'!$A$3:$A$181,0))</f>
        <v>0.05613354464</v>
      </c>
      <c r="AC549" s="29" t="str">
        <f t="array" ref="AC549">INDEX('RESUMO - LOTES E VMA'!$L$3:$L$181,MATCH('LISTA DOS ITENS'!$D549,'RESUMO - LOTES E VMA'!$A$3:$A$181,0))</f>
        <v>1% do Valor de Comparação do VMA</v>
      </c>
      <c r="AD549" s="53" t="str">
        <f>VLOOKUP(Tabela1[[#This Row],[Índice]],[1]Planilha1!$A:$A,1,0)</f>
        <v>#ERROR!</v>
      </c>
    </row>
    <row r="550" ht="15.75" customHeight="1">
      <c r="A550" s="52">
        <v>247443.0</v>
      </c>
      <c r="B550" s="53" t="s">
        <v>70</v>
      </c>
      <c r="C550" s="53" t="s">
        <v>71</v>
      </c>
      <c r="D550" s="22">
        <v>206553.0</v>
      </c>
      <c r="E550" s="53" t="s">
        <v>63</v>
      </c>
      <c r="F550" s="54">
        <v>1.0087216E7</v>
      </c>
      <c r="G550" s="53" t="s">
        <v>538</v>
      </c>
      <c r="H550" s="55">
        <v>2101.0</v>
      </c>
      <c r="I550" s="55"/>
      <c r="J550" s="55" t="s">
        <v>69</v>
      </c>
      <c r="K550" s="53" t="s">
        <v>73</v>
      </c>
      <c r="L550" s="53"/>
      <c r="M550" s="53">
        <v>185.0</v>
      </c>
      <c r="N550" s="53" t="s">
        <v>52</v>
      </c>
      <c r="O550" s="25">
        <v>0.010388071895424837</v>
      </c>
      <c r="P550" s="25">
        <f>'LISTA DOS ITENS'!$O550*'LISTA DOS ITENS'!$M550</f>
        <v>1.921793301</v>
      </c>
      <c r="Q550" s="25">
        <v>0.07034482758620692</v>
      </c>
      <c r="R550" s="25">
        <f>'LISTA DOS ITENS'!$Q550*'LISTA DOS ITENS'!$M550</f>
        <v>13.0137931</v>
      </c>
      <c r="S550" s="56">
        <f>IF('LISTA DOS ITENS'!$P550&gt;'LISTA DOS ITENS'!$R550,'LISTA DOS ITENS'!$P550,'LISTA DOS ITENS'!$R550)</f>
        <v>13.0137931</v>
      </c>
      <c r="T550" s="25">
        <v>0.0040096551724137924</v>
      </c>
      <c r="U550" s="25">
        <f>'LISTA DOS ITENS'!$T550*'LISTA DOS ITENS'!$M550</f>
        <v>0.7417862069</v>
      </c>
      <c r="V550" s="56">
        <f t="array" ref="V550">INDEX('RESUMO - LOTES E VMA'!$F$3:$F$181,MATCH('LISTA DOS ITENS'!$D550,'RESUMO - LOTES E VMA'!$A$3:$A$181,0))</f>
        <v>61351.71445</v>
      </c>
      <c r="W550" s="57">
        <f>'LISTA DOS ITENS'!$U550/'LISTA DOS ITENS'!$V550</f>
        <v>0.00001209071684</v>
      </c>
      <c r="X550" s="53" t="s">
        <v>53</v>
      </c>
      <c r="Y550" s="53" t="s">
        <v>290</v>
      </c>
      <c r="Z550" s="58" t="str">
        <f>'LISTA DOS ITENS'!$F550&amp;"-"&amp;'LISTA DOS ITENS'!$H550&amp;"-"&amp;'LISTA DOS ITENS'!$J550&amp;"-"&amp;'LISTA DOS ITENS'!$K550&amp;"-"&amp;'LISTA DOS ITENS'!$I550</f>
        <v>10087216-2101-0903-CONS/NAC-</v>
      </c>
      <c r="AA550" s="59" t="str">
        <f t="array" ref="AA550">INDEX('RESUMO - LOTES E VMA'!$M$3:$M$181,MATCH('LISTA DOS ITENS'!$D550,'RESUMO - LOTES E VMA'!$A$3:$A$181,0))</f>
        <v>Para Leilão</v>
      </c>
      <c r="AB550" s="60">
        <f t="array" ref="AB550">INDEX('RESUMO - LOTES E VMA'!$J$3:$J$181,MATCH('LISTA DOS ITENS'!$D550,'RESUMO - LOTES E VMA'!$A$3:$A$181,0))</f>
        <v>0.05613354464</v>
      </c>
      <c r="AC550" s="29" t="str">
        <f t="array" ref="AC550">INDEX('RESUMO - LOTES E VMA'!$L$3:$L$181,MATCH('LISTA DOS ITENS'!$D550,'RESUMO - LOTES E VMA'!$A$3:$A$181,0))</f>
        <v>1% do Valor de Comparação do VMA</v>
      </c>
      <c r="AD550" s="53" t="str">
        <f>VLOOKUP(Tabela1[[#This Row],[Índice]],[1]Planilha1!$A:$A,1,0)</f>
        <v>#ERROR!</v>
      </c>
    </row>
    <row r="551" ht="15.75" customHeight="1">
      <c r="A551" s="52">
        <v>247444.0</v>
      </c>
      <c r="B551" s="53" t="s">
        <v>70</v>
      </c>
      <c r="C551" s="53" t="s">
        <v>71</v>
      </c>
      <c r="D551" s="22">
        <v>206553.0</v>
      </c>
      <c r="E551" s="53" t="s">
        <v>63</v>
      </c>
      <c r="F551" s="54">
        <v>1.0087246E7</v>
      </c>
      <c r="G551" s="53" t="s">
        <v>539</v>
      </c>
      <c r="H551" s="55">
        <v>2101.0</v>
      </c>
      <c r="I551" s="55"/>
      <c r="J551" s="55" t="s">
        <v>69</v>
      </c>
      <c r="K551" s="53" t="s">
        <v>73</v>
      </c>
      <c r="L551" s="53"/>
      <c r="M551" s="53">
        <v>93.0</v>
      </c>
      <c r="N551" s="53" t="s">
        <v>52</v>
      </c>
      <c r="O551" s="25">
        <v>0.024623655913978495</v>
      </c>
      <c r="P551" s="25">
        <f>'LISTA DOS ITENS'!$O551*'LISTA DOS ITENS'!$M551</f>
        <v>2.29</v>
      </c>
      <c r="Q551" s="25">
        <v>0.20586206896551723</v>
      </c>
      <c r="R551" s="25">
        <f>'LISTA DOS ITENS'!$Q551*'LISTA DOS ITENS'!$M551</f>
        <v>19.14517241</v>
      </c>
      <c r="S551" s="56">
        <f>IF('LISTA DOS ITENS'!$P551&gt;'LISTA DOS ITENS'!$R551,'LISTA DOS ITENS'!$P551,'LISTA DOS ITENS'!$R551)</f>
        <v>19.14517241</v>
      </c>
      <c r="T551" s="25">
        <v>0.011734137931034479</v>
      </c>
      <c r="U551" s="25">
        <f>'LISTA DOS ITENS'!$T551*'LISTA DOS ITENS'!$M551</f>
        <v>1.091274828</v>
      </c>
      <c r="V551" s="56">
        <f t="array" ref="V551">INDEX('RESUMO - LOTES E VMA'!$F$3:$F$181,MATCH('LISTA DOS ITENS'!$D551,'RESUMO - LOTES E VMA'!$A$3:$A$181,0))</f>
        <v>61351.71445</v>
      </c>
      <c r="W551" s="57">
        <f>'LISTA DOS ITENS'!$U551/'LISTA DOS ITENS'!$V551</f>
        <v>0.00001778719368</v>
      </c>
      <c r="X551" s="53" t="s">
        <v>53</v>
      </c>
      <c r="Y551" s="53" t="s">
        <v>290</v>
      </c>
      <c r="Z551" s="58" t="str">
        <f>'LISTA DOS ITENS'!$F551&amp;"-"&amp;'LISTA DOS ITENS'!$H551&amp;"-"&amp;'LISTA DOS ITENS'!$J551&amp;"-"&amp;'LISTA DOS ITENS'!$K551&amp;"-"&amp;'LISTA DOS ITENS'!$I551</f>
        <v>10087246-2101-0903-CONS/NAC-</v>
      </c>
      <c r="AA551" s="59" t="str">
        <f t="array" ref="AA551">INDEX('RESUMO - LOTES E VMA'!$M$3:$M$181,MATCH('LISTA DOS ITENS'!$D551,'RESUMO - LOTES E VMA'!$A$3:$A$181,0))</f>
        <v>Para Leilão</v>
      </c>
      <c r="AB551" s="60">
        <f t="array" ref="AB551">INDEX('RESUMO - LOTES E VMA'!$J$3:$J$181,MATCH('LISTA DOS ITENS'!$D551,'RESUMO - LOTES E VMA'!$A$3:$A$181,0))</f>
        <v>0.05613354464</v>
      </c>
      <c r="AC551" s="29" t="str">
        <f t="array" ref="AC551">INDEX('RESUMO - LOTES E VMA'!$L$3:$L$181,MATCH('LISTA DOS ITENS'!$D551,'RESUMO - LOTES E VMA'!$A$3:$A$181,0))</f>
        <v>1% do Valor de Comparação do VMA</v>
      </c>
      <c r="AD551" s="53" t="str">
        <f>VLOOKUP(Tabela1[[#This Row],[Índice]],[1]Planilha1!$A:$A,1,0)</f>
        <v>#ERROR!</v>
      </c>
    </row>
    <row r="552" ht="15.75" customHeight="1">
      <c r="A552" s="52">
        <v>247445.0</v>
      </c>
      <c r="B552" s="53" t="s">
        <v>70</v>
      </c>
      <c r="C552" s="53" t="s">
        <v>71</v>
      </c>
      <c r="D552" s="22">
        <v>206553.0</v>
      </c>
      <c r="E552" s="53" t="s">
        <v>63</v>
      </c>
      <c r="F552" s="54">
        <v>1.0087246E7</v>
      </c>
      <c r="G552" s="53" t="s">
        <v>539</v>
      </c>
      <c r="H552" s="55">
        <v>2101.0</v>
      </c>
      <c r="I552" s="55" t="s">
        <v>81</v>
      </c>
      <c r="J552" s="55" t="s">
        <v>69</v>
      </c>
      <c r="K552" s="53" t="s">
        <v>73</v>
      </c>
      <c r="L552" s="53"/>
      <c r="M552" s="53">
        <v>337.0</v>
      </c>
      <c r="N552" s="53" t="s">
        <v>52</v>
      </c>
      <c r="O552" s="25">
        <v>0.024701353862490043</v>
      </c>
      <c r="P552" s="25">
        <f>'LISTA DOS ITENS'!$O552*'LISTA DOS ITENS'!$M552</f>
        <v>8.324356252</v>
      </c>
      <c r="Q552" s="25">
        <v>0.20586206896551723</v>
      </c>
      <c r="R552" s="25">
        <f>'LISTA DOS ITENS'!$Q552*'LISTA DOS ITENS'!$M552</f>
        <v>69.37551724</v>
      </c>
      <c r="S552" s="56">
        <f>IF('LISTA DOS ITENS'!$P552&gt;'LISTA DOS ITENS'!$R552,'LISTA DOS ITENS'!$P552,'LISTA DOS ITENS'!$R552)</f>
        <v>69.37551724</v>
      </c>
      <c r="T552" s="25">
        <v>0.011734137931034479</v>
      </c>
      <c r="U552" s="25">
        <f>'LISTA DOS ITENS'!$T552*'LISTA DOS ITENS'!$M552</f>
        <v>3.954404483</v>
      </c>
      <c r="V552" s="56">
        <f t="array" ref="V552">INDEX('RESUMO - LOTES E VMA'!$F$3:$F$181,MATCH('LISTA DOS ITENS'!$D552,'RESUMO - LOTES E VMA'!$A$3:$A$181,0))</f>
        <v>61351.71445</v>
      </c>
      <c r="W552" s="57">
        <f>'LISTA DOS ITENS'!$U552/'LISTA DOS ITENS'!$V552</f>
        <v>0.00006445466957</v>
      </c>
      <c r="X552" s="53" t="s">
        <v>53</v>
      </c>
      <c r="Y552" s="53" t="s">
        <v>290</v>
      </c>
      <c r="Z552" s="58" t="str">
        <f>'LISTA DOS ITENS'!$F552&amp;"-"&amp;'LISTA DOS ITENS'!$H552&amp;"-"&amp;'LISTA DOS ITENS'!$J552&amp;"-"&amp;'LISTA DOS ITENS'!$K552&amp;"-"&amp;'LISTA DOS ITENS'!$I552</f>
        <v>10087246-2101-0903-CONS/NAC-ED-1000-01.01</v>
      </c>
      <c r="AA552" s="59" t="str">
        <f t="array" ref="AA552">INDEX('RESUMO - LOTES E VMA'!$M$3:$M$181,MATCH('LISTA DOS ITENS'!$D552,'RESUMO - LOTES E VMA'!$A$3:$A$181,0))</f>
        <v>Para Leilão</v>
      </c>
      <c r="AB552" s="60">
        <f t="array" ref="AB552">INDEX('RESUMO - LOTES E VMA'!$J$3:$J$181,MATCH('LISTA DOS ITENS'!$D552,'RESUMO - LOTES E VMA'!$A$3:$A$181,0))</f>
        <v>0.05613354464</v>
      </c>
      <c r="AC552" s="29" t="str">
        <f t="array" ref="AC552">INDEX('RESUMO - LOTES E VMA'!$L$3:$L$181,MATCH('LISTA DOS ITENS'!$D552,'RESUMO - LOTES E VMA'!$A$3:$A$181,0))</f>
        <v>1% do Valor de Comparação do VMA</v>
      </c>
      <c r="AD552" s="53" t="str">
        <f>VLOOKUP(Tabela1[[#This Row],[Índice]],[1]Planilha1!$A:$A,1,0)</f>
        <v>#ERROR!</v>
      </c>
    </row>
    <row r="553" ht="15.75" customHeight="1">
      <c r="A553" s="52">
        <v>247446.0</v>
      </c>
      <c r="B553" s="53" t="s">
        <v>70</v>
      </c>
      <c r="C553" s="53" t="s">
        <v>71</v>
      </c>
      <c r="D553" s="22">
        <v>206553.0</v>
      </c>
      <c r="E553" s="53" t="s">
        <v>63</v>
      </c>
      <c r="F553" s="54">
        <v>1.0087263E7</v>
      </c>
      <c r="G553" s="53" t="s">
        <v>540</v>
      </c>
      <c r="H553" s="55">
        <v>2101.0</v>
      </c>
      <c r="I553" s="55"/>
      <c r="J553" s="55" t="s">
        <v>69</v>
      </c>
      <c r="K553" s="53" t="s">
        <v>73</v>
      </c>
      <c r="L553" s="53"/>
      <c r="M553" s="53">
        <v>227.0</v>
      </c>
      <c r="N553" s="53" t="s">
        <v>52</v>
      </c>
      <c r="O553" s="25">
        <v>0.03129081245254366</v>
      </c>
      <c r="P553" s="25">
        <f>'LISTA DOS ITENS'!$O553*'LISTA DOS ITENS'!$M553</f>
        <v>7.103014427</v>
      </c>
      <c r="Q553" s="25">
        <v>0.09928571428571428</v>
      </c>
      <c r="R553" s="25">
        <f>'LISTA DOS ITENS'!$Q553*'LISTA DOS ITENS'!$M553</f>
        <v>22.53785714</v>
      </c>
      <c r="S553" s="56">
        <f>IF('LISTA DOS ITENS'!$P553&gt;'LISTA DOS ITENS'!$R553,'LISTA DOS ITENS'!$P553,'LISTA DOS ITENS'!$R553)</f>
        <v>22.53785714</v>
      </c>
      <c r="T553" s="25">
        <v>0.005659285714285712</v>
      </c>
      <c r="U553" s="25">
        <f>'LISTA DOS ITENS'!$T553*'LISTA DOS ITENS'!$M553</f>
        <v>1.284657857</v>
      </c>
      <c r="V553" s="56">
        <f t="array" ref="V553">INDEX('RESUMO - LOTES E VMA'!$F$3:$F$181,MATCH('LISTA DOS ITENS'!$D553,'RESUMO - LOTES E VMA'!$A$3:$A$181,0))</f>
        <v>61351.71445</v>
      </c>
      <c r="W553" s="57">
        <f>'LISTA DOS ITENS'!$U553/'LISTA DOS ITENS'!$V553</f>
        <v>0.00002093923322</v>
      </c>
      <c r="X553" s="53" t="s">
        <v>53</v>
      </c>
      <c r="Y553" s="53" t="s">
        <v>290</v>
      </c>
      <c r="Z553" s="58" t="str">
        <f>'LISTA DOS ITENS'!$F553&amp;"-"&amp;'LISTA DOS ITENS'!$H553&amp;"-"&amp;'LISTA DOS ITENS'!$J553&amp;"-"&amp;'LISTA DOS ITENS'!$K553&amp;"-"&amp;'LISTA DOS ITENS'!$I553</f>
        <v>10087263-2101-0903-CONS/NAC-</v>
      </c>
      <c r="AA553" s="59" t="str">
        <f t="array" ref="AA553">INDEX('RESUMO - LOTES E VMA'!$M$3:$M$181,MATCH('LISTA DOS ITENS'!$D553,'RESUMO - LOTES E VMA'!$A$3:$A$181,0))</f>
        <v>Para Leilão</v>
      </c>
      <c r="AB553" s="60">
        <f t="array" ref="AB553">INDEX('RESUMO - LOTES E VMA'!$J$3:$J$181,MATCH('LISTA DOS ITENS'!$D553,'RESUMO - LOTES E VMA'!$A$3:$A$181,0))</f>
        <v>0.05613354464</v>
      </c>
      <c r="AC553" s="29" t="str">
        <f t="array" ref="AC553">INDEX('RESUMO - LOTES E VMA'!$L$3:$L$181,MATCH('LISTA DOS ITENS'!$D553,'RESUMO - LOTES E VMA'!$A$3:$A$181,0))</f>
        <v>1% do Valor de Comparação do VMA</v>
      </c>
      <c r="AD553" s="53" t="str">
        <f>VLOOKUP(Tabela1[[#This Row],[Índice]],[1]Planilha1!$A:$A,1,0)</f>
        <v>#ERROR!</v>
      </c>
    </row>
    <row r="554" ht="15.75" customHeight="1">
      <c r="A554" s="52">
        <v>247447.0</v>
      </c>
      <c r="B554" s="53" t="s">
        <v>70</v>
      </c>
      <c r="C554" s="53" t="s">
        <v>71</v>
      </c>
      <c r="D554" s="22">
        <v>206553.0</v>
      </c>
      <c r="E554" s="53" t="s">
        <v>63</v>
      </c>
      <c r="F554" s="54">
        <v>1.0319664E7</v>
      </c>
      <c r="G554" s="53" t="s">
        <v>541</v>
      </c>
      <c r="H554" s="55">
        <v>2101.0</v>
      </c>
      <c r="I554" s="55"/>
      <c r="J554" s="55" t="s">
        <v>69</v>
      </c>
      <c r="K554" s="53" t="s">
        <v>84</v>
      </c>
      <c r="L554" s="53"/>
      <c r="M554" s="53">
        <v>1577.0</v>
      </c>
      <c r="N554" s="53" t="s">
        <v>52</v>
      </c>
      <c r="O554" s="25">
        <v>1.0</v>
      </c>
      <c r="P554" s="25">
        <f>'LISTA DOS ITENS'!$O554*'LISTA DOS ITENS'!$M554</f>
        <v>1577</v>
      </c>
      <c r="Q554" s="25">
        <v>0.0321</v>
      </c>
      <c r="R554" s="25">
        <f>'LISTA DOS ITENS'!$Q554*'LISTA DOS ITENS'!$M554</f>
        <v>50.6217</v>
      </c>
      <c r="S554" s="56">
        <f>IF('LISTA DOS ITENS'!$P554&gt;'LISTA DOS ITENS'!$R554,'LISTA DOS ITENS'!$P554,'LISTA DOS ITENS'!$R554)</f>
        <v>1577</v>
      </c>
      <c r="T554" s="25">
        <v>0.0018296999999999992</v>
      </c>
      <c r="U554" s="25">
        <f>'LISTA DOS ITENS'!$T554*'LISTA DOS ITENS'!$M554</f>
        <v>2.8854369</v>
      </c>
      <c r="V554" s="56">
        <f t="array" ref="V554">INDEX('RESUMO - LOTES E VMA'!$F$3:$F$181,MATCH('LISTA DOS ITENS'!$D554,'RESUMO - LOTES E VMA'!$A$3:$A$181,0))</f>
        <v>61351.71445</v>
      </c>
      <c r="W554" s="57">
        <f>'LISTA DOS ITENS'!$U554/'LISTA DOS ITENS'!$V554</f>
        <v>0.00004703107201</v>
      </c>
      <c r="X554" s="53" t="s">
        <v>53</v>
      </c>
      <c r="Y554" s="53" t="s">
        <v>290</v>
      </c>
      <c r="Z554" s="58" t="str">
        <f>'LISTA DOS ITENS'!$F554&amp;"-"&amp;'LISTA DOS ITENS'!$H554&amp;"-"&amp;'LISTA DOS ITENS'!$J554&amp;"-"&amp;'LISTA DOS ITENS'!$K554&amp;"-"&amp;'LISTA DOS ITENS'!$I554</f>
        <v>10319664-2101-0903-RAST-</v>
      </c>
      <c r="AA554" s="59" t="str">
        <f t="array" ref="AA554">INDEX('RESUMO - LOTES E VMA'!$M$3:$M$181,MATCH('LISTA DOS ITENS'!$D554,'RESUMO - LOTES E VMA'!$A$3:$A$181,0))</f>
        <v>Para Leilão</v>
      </c>
      <c r="AB554" s="60">
        <f t="array" ref="AB554">INDEX('RESUMO - LOTES E VMA'!$J$3:$J$181,MATCH('LISTA DOS ITENS'!$D554,'RESUMO - LOTES E VMA'!$A$3:$A$181,0))</f>
        <v>0.05613354464</v>
      </c>
      <c r="AC554" s="29" t="str">
        <f t="array" ref="AC554">INDEX('RESUMO - LOTES E VMA'!$L$3:$L$181,MATCH('LISTA DOS ITENS'!$D554,'RESUMO - LOTES E VMA'!$A$3:$A$181,0))</f>
        <v>1% do Valor de Comparação do VMA</v>
      </c>
      <c r="AD554" s="53" t="str">
        <f>VLOOKUP(Tabela1[[#This Row],[Índice]],[1]Planilha1!$A:$A,1,0)</f>
        <v>#ERROR!</v>
      </c>
    </row>
    <row r="555" ht="15.75" customHeight="1">
      <c r="A555" s="52">
        <v>247448.0</v>
      </c>
      <c r="B555" s="53" t="s">
        <v>70</v>
      </c>
      <c r="C555" s="53" t="s">
        <v>71</v>
      </c>
      <c r="D555" s="22">
        <v>206553.0</v>
      </c>
      <c r="E555" s="53" t="s">
        <v>63</v>
      </c>
      <c r="F555" s="54">
        <v>1.0319725E7</v>
      </c>
      <c r="G555" s="53" t="s">
        <v>542</v>
      </c>
      <c r="H555" s="55">
        <v>2101.0</v>
      </c>
      <c r="I555" s="55" t="s">
        <v>81</v>
      </c>
      <c r="J555" s="55" t="s">
        <v>69</v>
      </c>
      <c r="K555" s="53" t="s">
        <v>73</v>
      </c>
      <c r="L555" s="53"/>
      <c r="M555" s="53">
        <v>75.0</v>
      </c>
      <c r="N555" s="53" t="s">
        <v>52</v>
      </c>
      <c r="O555" s="25">
        <v>0.037066666666666664</v>
      </c>
      <c r="P555" s="25">
        <f>'LISTA DOS ITENS'!$O555*'LISTA DOS ITENS'!$M555</f>
        <v>2.78</v>
      </c>
      <c r="Q555" s="25">
        <v>0.033448275862068964</v>
      </c>
      <c r="R555" s="25">
        <f>'LISTA DOS ITENS'!$Q555*'LISTA DOS ITENS'!$M555</f>
        <v>2.50862069</v>
      </c>
      <c r="S555" s="56">
        <f>IF('LISTA DOS ITENS'!$P555&gt;'LISTA DOS ITENS'!$R555,'LISTA DOS ITENS'!$P555,'LISTA DOS ITENS'!$R555)</f>
        <v>2.78</v>
      </c>
      <c r="T555" s="25">
        <v>0.0019065517241379304</v>
      </c>
      <c r="U555" s="25">
        <f>'LISTA DOS ITENS'!$T555*'LISTA DOS ITENS'!$M555</f>
        <v>0.1429913793</v>
      </c>
      <c r="V555" s="56">
        <f t="array" ref="V555">INDEX('RESUMO - LOTES E VMA'!$F$3:$F$181,MATCH('LISTA DOS ITENS'!$D555,'RESUMO - LOTES E VMA'!$A$3:$A$181,0))</f>
        <v>61351.71445</v>
      </c>
      <c r="W555" s="57">
        <f>'LISTA DOS ITENS'!$U555/'LISTA DOS ITENS'!$V555</f>
        <v>0.000002330682697</v>
      </c>
      <c r="X555" s="53" t="s">
        <v>53</v>
      </c>
      <c r="Y555" s="53" t="s">
        <v>290</v>
      </c>
      <c r="Z555" s="58" t="str">
        <f>'LISTA DOS ITENS'!$F555&amp;"-"&amp;'LISTA DOS ITENS'!$H555&amp;"-"&amp;'LISTA DOS ITENS'!$J555&amp;"-"&amp;'LISTA DOS ITENS'!$K555&amp;"-"&amp;'LISTA DOS ITENS'!$I555</f>
        <v>10319725-2101-0903-CONS/NAC-ED-1000-01.01</v>
      </c>
      <c r="AA555" s="59" t="str">
        <f t="array" ref="AA555">INDEX('RESUMO - LOTES E VMA'!$M$3:$M$181,MATCH('LISTA DOS ITENS'!$D555,'RESUMO - LOTES E VMA'!$A$3:$A$181,0))</f>
        <v>Para Leilão</v>
      </c>
      <c r="AB555" s="60">
        <f t="array" ref="AB555">INDEX('RESUMO - LOTES E VMA'!$J$3:$J$181,MATCH('LISTA DOS ITENS'!$D555,'RESUMO - LOTES E VMA'!$A$3:$A$181,0))</f>
        <v>0.05613354464</v>
      </c>
      <c r="AC555" s="29" t="str">
        <f t="array" ref="AC555">INDEX('RESUMO - LOTES E VMA'!$L$3:$L$181,MATCH('LISTA DOS ITENS'!$D555,'RESUMO - LOTES E VMA'!$A$3:$A$181,0))</f>
        <v>1% do Valor de Comparação do VMA</v>
      </c>
      <c r="AD555" s="53" t="str">
        <f>VLOOKUP(Tabela1[[#This Row],[Índice]],[1]Planilha1!$A:$A,1,0)</f>
        <v>#ERROR!</v>
      </c>
    </row>
    <row r="556" ht="15.75" customHeight="1">
      <c r="A556" s="52">
        <v>247449.0</v>
      </c>
      <c r="B556" s="53" t="s">
        <v>70</v>
      </c>
      <c r="C556" s="53" t="s">
        <v>71</v>
      </c>
      <c r="D556" s="22">
        <v>206553.0</v>
      </c>
      <c r="E556" s="53" t="s">
        <v>63</v>
      </c>
      <c r="F556" s="54">
        <v>1.031973E7</v>
      </c>
      <c r="G556" s="53" t="s">
        <v>537</v>
      </c>
      <c r="H556" s="55">
        <v>2101.0</v>
      </c>
      <c r="I556" s="55"/>
      <c r="J556" s="55" t="s">
        <v>69</v>
      </c>
      <c r="K556" s="53" t="s">
        <v>73</v>
      </c>
      <c r="L556" s="53"/>
      <c r="M556" s="53">
        <v>16.0</v>
      </c>
      <c r="N556" s="53" t="s">
        <v>52</v>
      </c>
      <c r="O556" s="25">
        <v>0.014375</v>
      </c>
      <c r="P556" s="25">
        <f>'LISTA DOS ITENS'!$O556*'LISTA DOS ITENS'!$M556</f>
        <v>0.23</v>
      </c>
      <c r="Q556" s="25">
        <v>0.06071428571428572</v>
      </c>
      <c r="R556" s="25">
        <f>'LISTA DOS ITENS'!$Q556*'LISTA DOS ITENS'!$M556</f>
        <v>0.9714285714</v>
      </c>
      <c r="S556" s="56">
        <f>IF('LISTA DOS ITENS'!$P556&gt;'LISTA DOS ITENS'!$R556,'LISTA DOS ITENS'!$P556,'LISTA DOS ITENS'!$R556)</f>
        <v>0.9714285714</v>
      </c>
      <c r="T556" s="25">
        <v>0.003460714285714285</v>
      </c>
      <c r="U556" s="25">
        <f>'LISTA DOS ITENS'!$T556*'LISTA DOS ITENS'!$M556</f>
        <v>0.05537142857</v>
      </c>
      <c r="V556" s="56">
        <f t="array" ref="V556">INDEX('RESUMO - LOTES E VMA'!$F$3:$F$181,MATCH('LISTA DOS ITENS'!$D556,'RESUMO - LOTES E VMA'!$A$3:$A$181,0))</f>
        <v>61351.71445</v>
      </c>
      <c r="W556" s="57">
        <f>'LISTA DOS ITENS'!$U556/'LISTA DOS ITENS'!$V556</f>
        <v>0.0000009025245516</v>
      </c>
      <c r="X556" s="53" t="s">
        <v>53</v>
      </c>
      <c r="Y556" s="53" t="s">
        <v>290</v>
      </c>
      <c r="Z556" s="58" t="str">
        <f>'LISTA DOS ITENS'!$F556&amp;"-"&amp;'LISTA DOS ITENS'!$H556&amp;"-"&amp;'LISTA DOS ITENS'!$J556&amp;"-"&amp;'LISTA DOS ITENS'!$K556&amp;"-"&amp;'LISTA DOS ITENS'!$I556</f>
        <v>10319730-2101-0903-CONS/NAC-</v>
      </c>
      <c r="AA556" s="59" t="str">
        <f t="array" ref="AA556">INDEX('RESUMO - LOTES E VMA'!$M$3:$M$181,MATCH('LISTA DOS ITENS'!$D556,'RESUMO - LOTES E VMA'!$A$3:$A$181,0))</f>
        <v>Para Leilão</v>
      </c>
      <c r="AB556" s="60">
        <f t="array" ref="AB556">INDEX('RESUMO - LOTES E VMA'!$J$3:$J$181,MATCH('LISTA DOS ITENS'!$D556,'RESUMO - LOTES E VMA'!$A$3:$A$181,0))</f>
        <v>0.05613354464</v>
      </c>
      <c r="AC556" s="29" t="str">
        <f t="array" ref="AC556">INDEX('RESUMO - LOTES E VMA'!$L$3:$L$181,MATCH('LISTA DOS ITENS'!$D556,'RESUMO - LOTES E VMA'!$A$3:$A$181,0))</f>
        <v>1% do Valor de Comparação do VMA</v>
      </c>
      <c r="AD556" s="53" t="str">
        <f>VLOOKUP(Tabela1[[#This Row],[Índice]],[1]Planilha1!$A:$A,1,0)</f>
        <v>#ERROR!</v>
      </c>
    </row>
    <row r="557" ht="15.75" customHeight="1">
      <c r="A557" s="52">
        <v>247450.0</v>
      </c>
      <c r="B557" s="53" t="s">
        <v>70</v>
      </c>
      <c r="C557" s="53" t="s">
        <v>71</v>
      </c>
      <c r="D557" s="22">
        <v>206553.0</v>
      </c>
      <c r="E557" s="53" t="s">
        <v>63</v>
      </c>
      <c r="F557" s="54">
        <v>1.031973E7</v>
      </c>
      <c r="G557" s="53" t="s">
        <v>537</v>
      </c>
      <c r="H557" s="55">
        <v>2101.0</v>
      </c>
      <c r="I557" s="55" t="s">
        <v>130</v>
      </c>
      <c r="J557" s="55" t="s">
        <v>69</v>
      </c>
      <c r="K557" s="53" t="s">
        <v>73</v>
      </c>
      <c r="L557" s="53"/>
      <c r="M557" s="53">
        <v>50.0</v>
      </c>
      <c r="N557" s="53" t="s">
        <v>52</v>
      </c>
      <c r="O557" s="25">
        <v>0.008</v>
      </c>
      <c r="P557" s="25">
        <f>'LISTA DOS ITENS'!$O557*'LISTA DOS ITENS'!$M557</f>
        <v>0.4</v>
      </c>
      <c r="Q557" s="25">
        <v>0.06071428571428572</v>
      </c>
      <c r="R557" s="25">
        <f>'LISTA DOS ITENS'!$Q557*'LISTA DOS ITENS'!$M557</f>
        <v>3.035714286</v>
      </c>
      <c r="S557" s="56">
        <f>IF('LISTA DOS ITENS'!$P557&gt;'LISTA DOS ITENS'!$R557,'LISTA DOS ITENS'!$P557,'LISTA DOS ITENS'!$R557)</f>
        <v>3.035714286</v>
      </c>
      <c r="T557" s="25">
        <v>0.003460714285714285</v>
      </c>
      <c r="U557" s="25">
        <f>'LISTA DOS ITENS'!$T557*'LISTA DOS ITENS'!$M557</f>
        <v>0.1730357143</v>
      </c>
      <c r="V557" s="56">
        <f t="array" ref="V557">INDEX('RESUMO - LOTES E VMA'!$F$3:$F$181,MATCH('LISTA DOS ITENS'!$D557,'RESUMO - LOTES E VMA'!$A$3:$A$181,0))</f>
        <v>61351.71445</v>
      </c>
      <c r="W557" s="57">
        <f>'LISTA DOS ITENS'!$U557/'LISTA DOS ITENS'!$V557</f>
        <v>0.000002820389224</v>
      </c>
      <c r="X557" s="53" t="s">
        <v>53</v>
      </c>
      <c r="Y557" s="53" t="s">
        <v>290</v>
      </c>
      <c r="Z557" s="58" t="str">
        <f>'LISTA DOS ITENS'!$F557&amp;"-"&amp;'LISTA DOS ITENS'!$H557&amp;"-"&amp;'LISTA DOS ITENS'!$J557&amp;"-"&amp;'LISTA DOS ITENS'!$K557&amp;"-"&amp;'LISTA DOS ITENS'!$I557</f>
        <v>10319730-2101-0903-CONS/NAC-ED-1000-01.02</v>
      </c>
      <c r="AA557" s="59" t="str">
        <f t="array" ref="AA557">INDEX('RESUMO - LOTES E VMA'!$M$3:$M$181,MATCH('LISTA DOS ITENS'!$D557,'RESUMO - LOTES E VMA'!$A$3:$A$181,0))</f>
        <v>Para Leilão</v>
      </c>
      <c r="AB557" s="60">
        <f t="array" ref="AB557">INDEX('RESUMO - LOTES E VMA'!$J$3:$J$181,MATCH('LISTA DOS ITENS'!$D557,'RESUMO - LOTES E VMA'!$A$3:$A$181,0))</f>
        <v>0.05613354464</v>
      </c>
      <c r="AC557" s="29" t="str">
        <f t="array" ref="AC557">INDEX('RESUMO - LOTES E VMA'!$L$3:$L$181,MATCH('LISTA DOS ITENS'!$D557,'RESUMO - LOTES E VMA'!$A$3:$A$181,0))</f>
        <v>1% do Valor de Comparação do VMA</v>
      </c>
      <c r="AD557" s="53" t="str">
        <f>VLOOKUP(Tabela1[[#This Row],[Índice]],[1]Planilha1!$A:$A,1,0)</f>
        <v>#ERROR!</v>
      </c>
    </row>
    <row r="558" ht="15.75" customHeight="1">
      <c r="A558" s="52">
        <v>247451.0</v>
      </c>
      <c r="B558" s="53" t="s">
        <v>70</v>
      </c>
      <c r="C558" s="53" t="s">
        <v>71</v>
      </c>
      <c r="D558" s="22">
        <v>206553.0</v>
      </c>
      <c r="E558" s="53" t="s">
        <v>63</v>
      </c>
      <c r="F558" s="54">
        <v>1.0319747E7</v>
      </c>
      <c r="G558" s="53" t="s">
        <v>543</v>
      </c>
      <c r="H558" s="55">
        <v>2101.0</v>
      </c>
      <c r="I558" s="55"/>
      <c r="J558" s="55" t="s">
        <v>69</v>
      </c>
      <c r="K558" s="53" t="s">
        <v>73</v>
      </c>
      <c r="L558" s="53"/>
      <c r="M558" s="53">
        <v>237.0</v>
      </c>
      <c r="N558" s="53" t="s">
        <v>52</v>
      </c>
      <c r="O558" s="25">
        <v>0.06223628691983123</v>
      </c>
      <c r="P558" s="25">
        <f>'LISTA DOS ITENS'!$O558*'LISTA DOS ITENS'!$M558</f>
        <v>14.75</v>
      </c>
      <c r="Q558" s="25">
        <v>0.4576923076923076</v>
      </c>
      <c r="R558" s="25">
        <f>'LISTA DOS ITENS'!$Q558*'LISTA DOS ITENS'!$M558</f>
        <v>108.4730769</v>
      </c>
      <c r="S558" s="56">
        <f>IF('LISTA DOS ITENS'!$P558&gt;'LISTA DOS ITENS'!$R558,'LISTA DOS ITENS'!$P558,'LISTA DOS ITENS'!$R558)</f>
        <v>108.4730769</v>
      </c>
      <c r="T558" s="25">
        <v>0.026088461538461526</v>
      </c>
      <c r="U558" s="25">
        <f>'LISTA DOS ITENS'!$T558*'LISTA DOS ITENS'!$M558</f>
        <v>6.182965385</v>
      </c>
      <c r="V558" s="56">
        <f t="array" ref="V558">INDEX('RESUMO - LOTES E VMA'!$F$3:$F$181,MATCH('LISTA DOS ITENS'!$D558,'RESUMO - LOTES E VMA'!$A$3:$A$181,0))</f>
        <v>61351.71445</v>
      </c>
      <c r="W558" s="57">
        <f>'LISTA DOS ITENS'!$U558/'LISTA DOS ITENS'!$V558</f>
        <v>0.0001007790155</v>
      </c>
      <c r="X558" s="53" t="s">
        <v>53</v>
      </c>
      <c r="Y558" s="53" t="s">
        <v>290</v>
      </c>
      <c r="Z558" s="58" t="str">
        <f>'LISTA DOS ITENS'!$F558&amp;"-"&amp;'LISTA DOS ITENS'!$H558&amp;"-"&amp;'LISTA DOS ITENS'!$J558&amp;"-"&amp;'LISTA DOS ITENS'!$K558&amp;"-"&amp;'LISTA DOS ITENS'!$I558</f>
        <v>10319747-2101-0903-CONS/NAC-</v>
      </c>
      <c r="AA558" s="59" t="str">
        <f t="array" ref="AA558">INDEX('RESUMO - LOTES E VMA'!$M$3:$M$181,MATCH('LISTA DOS ITENS'!$D558,'RESUMO - LOTES E VMA'!$A$3:$A$181,0))</f>
        <v>Para Leilão</v>
      </c>
      <c r="AB558" s="60">
        <f t="array" ref="AB558">INDEX('RESUMO - LOTES E VMA'!$J$3:$J$181,MATCH('LISTA DOS ITENS'!$D558,'RESUMO - LOTES E VMA'!$A$3:$A$181,0))</f>
        <v>0.05613354464</v>
      </c>
      <c r="AC558" s="29" t="str">
        <f t="array" ref="AC558">INDEX('RESUMO - LOTES E VMA'!$L$3:$L$181,MATCH('LISTA DOS ITENS'!$D558,'RESUMO - LOTES E VMA'!$A$3:$A$181,0))</f>
        <v>1% do Valor de Comparação do VMA</v>
      </c>
      <c r="AD558" s="53" t="str">
        <f>VLOOKUP(Tabela1[[#This Row],[Índice]],[1]Planilha1!$A:$A,1,0)</f>
        <v>#ERROR!</v>
      </c>
    </row>
    <row r="559" ht="15.75" customHeight="1">
      <c r="A559" s="52">
        <v>247452.0</v>
      </c>
      <c r="B559" s="53" t="s">
        <v>70</v>
      </c>
      <c r="C559" s="53" t="s">
        <v>71</v>
      </c>
      <c r="D559" s="22">
        <v>206553.0</v>
      </c>
      <c r="E559" s="53" t="s">
        <v>63</v>
      </c>
      <c r="F559" s="54">
        <v>1.0319747E7</v>
      </c>
      <c r="G559" s="53" t="s">
        <v>543</v>
      </c>
      <c r="H559" s="55">
        <v>2101.0</v>
      </c>
      <c r="I559" s="55" t="s">
        <v>130</v>
      </c>
      <c r="J559" s="55" t="s">
        <v>69</v>
      </c>
      <c r="K559" s="53" t="s">
        <v>73</v>
      </c>
      <c r="L559" s="53"/>
      <c r="M559" s="53">
        <v>47.0</v>
      </c>
      <c r="N559" s="53" t="s">
        <v>52</v>
      </c>
      <c r="O559" s="25">
        <v>0.062127659574468086</v>
      </c>
      <c r="P559" s="25">
        <f>'LISTA DOS ITENS'!$O559*'LISTA DOS ITENS'!$M559</f>
        <v>2.92</v>
      </c>
      <c r="Q559" s="25">
        <v>0.4576923076923076</v>
      </c>
      <c r="R559" s="25">
        <f>'LISTA DOS ITENS'!$Q559*'LISTA DOS ITENS'!$M559</f>
        <v>21.51153846</v>
      </c>
      <c r="S559" s="56">
        <f>IF('LISTA DOS ITENS'!$P559&gt;'LISTA DOS ITENS'!$R559,'LISTA DOS ITENS'!$P559,'LISTA DOS ITENS'!$R559)</f>
        <v>21.51153846</v>
      </c>
      <c r="T559" s="25">
        <v>0.026088461538461526</v>
      </c>
      <c r="U559" s="25">
        <f>'LISTA DOS ITENS'!$T559*'LISTA DOS ITENS'!$M559</f>
        <v>1.226157692</v>
      </c>
      <c r="V559" s="56">
        <f t="array" ref="V559">INDEX('RESUMO - LOTES E VMA'!$F$3:$F$181,MATCH('LISTA DOS ITENS'!$D559,'RESUMO - LOTES E VMA'!$A$3:$A$181,0))</f>
        <v>61351.71445</v>
      </c>
      <c r="W559" s="57">
        <f>'LISTA DOS ITENS'!$U559/'LISTA DOS ITENS'!$V559</f>
        <v>0.00001998571194</v>
      </c>
      <c r="X559" s="53" t="s">
        <v>53</v>
      </c>
      <c r="Y559" s="53" t="s">
        <v>290</v>
      </c>
      <c r="Z559" s="58" t="str">
        <f>'LISTA DOS ITENS'!$F559&amp;"-"&amp;'LISTA DOS ITENS'!$H559&amp;"-"&amp;'LISTA DOS ITENS'!$J559&amp;"-"&amp;'LISTA DOS ITENS'!$K559&amp;"-"&amp;'LISTA DOS ITENS'!$I559</f>
        <v>10319747-2101-0903-CONS/NAC-ED-1000-01.02</v>
      </c>
      <c r="AA559" s="59" t="str">
        <f t="array" ref="AA559">INDEX('RESUMO - LOTES E VMA'!$M$3:$M$181,MATCH('LISTA DOS ITENS'!$D559,'RESUMO - LOTES E VMA'!$A$3:$A$181,0))</f>
        <v>Para Leilão</v>
      </c>
      <c r="AB559" s="60">
        <f t="array" ref="AB559">INDEX('RESUMO - LOTES E VMA'!$J$3:$J$181,MATCH('LISTA DOS ITENS'!$D559,'RESUMO - LOTES E VMA'!$A$3:$A$181,0))</f>
        <v>0.05613354464</v>
      </c>
      <c r="AC559" s="29" t="str">
        <f t="array" ref="AC559">INDEX('RESUMO - LOTES E VMA'!$L$3:$L$181,MATCH('LISTA DOS ITENS'!$D559,'RESUMO - LOTES E VMA'!$A$3:$A$181,0))</f>
        <v>1% do Valor de Comparação do VMA</v>
      </c>
      <c r="AD559" s="53" t="str">
        <f>VLOOKUP(Tabela1[[#This Row],[Índice]],[1]Planilha1!$A:$A,1,0)</f>
        <v>#ERROR!</v>
      </c>
    </row>
    <row r="560" ht="15.75" customHeight="1">
      <c r="A560" s="52">
        <v>247453.0</v>
      </c>
      <c r="B560" s="53" t="s">
        <v>70</v>
      </c>
      <c r="C560" s="53" t="s">
        <v>71</v>
      </c>
      <c r="D560" s="22">
        <v>206553.0</v>
      </c>
      <c r="E560" s="53" t="s">
        <v>63</v>
      </c>
      <c r="F560" s="54">
        <v>1.0326437E7</v>
      </c>
      <c r="G560" s="53" t="s">
        <v>544</v>
      </c>
      <c r="H560" s="55">
        <v>2101.0</v>
      </c>
      <c r="I560" s="55"/>
      <c r="J560" s="55" t="s">
        <v>69</v>
      </c>
      <c r="K560" s="53" t="s">
        <v>73</v>
      </c>
      <c r="L560" s="53"/>
      <c r="M560" s="53">
        <v>1582.0</v>
      </c>
      <c r="N560" s="53" t="s">
        <v>52</v>
      </c>
      <c r="O560" s="25">
        <v>0.06049304677623262</v>
      </c>
      <c r="P560" s="25">
        <f>'LISTA DOS ITENS'!$O560*'LISTA DOS ITENS'!$M560</f>
        <v>95.7</v>
      </c>
      <c r="Q560" s="25">
        <v>5.2</v>
      </c>
      <c r="R560" s="25">
        <f>'LISTA DOS ITENS'!$Q560*'LISTA DOS ITENS'!$M560</f>
        <v>8226.4</v>
      </c>
      <c r="S560" s="56">
        <f>IF('LISTA DOS ITENS'!$P560&gt;'LISTA DOS ITENS'!$R560,'LISTA DOS ITENS'!$P560,'LISTA DOS ITENS'!$R560)</f>
        <v>8226.4</v>
      </c>
      <c r="T560" s="25">
        <v>0.2963999999999999</v>
      </c>
      <c r="U560" s="25">
        <f>'LISTA DOS ITENS'!$T560*'LISTA DOS ITENS'!$M560</f>
        <v>468.9048</v>
      </c>
      <c r="V560" s="56">
        <f t="array" ref="V560">INDEX('RESUMO - LOTES E VMA'!$F$3:$F$181,MATCH('LISTA DOS ITENS'!$D560,'RESUMO - LOTES E VMA'!$A$3:$A$181,0))</f>
        <v>61351.71445</v>
      </c>
      <c r="W560" s="57">
        <f>'LISTA DOS ITENS'!$U560/'LISTA DOS ITENS'!$V560</f>
        <v>0.007642896441</v>
      </c>
      <c r="X560" s="53" t="s">
        <v>53</v>
      </c>
      <c r="Y560" s="53" t="s">
        <v>290</v>
      </c>
      <c r="Z560" s="58" t="str">
        <f>'LISTA DOS ITENS'!$F560&amp;"-"&amp;'LISTA DOS ITENS'!$H560&amp;"-"&amp;'LISTA DOS ITENS'!$J560&amp;"-"&amp;'LISTA DOS ITENS'!$K560&amp;"-"&amp;'LISTA DOS ITENS'!$I560</f>
        <v>10326437-2101-0903-CONS/NAC-</v>
      </c>
      <c r="AA560" s="59" t="str">
        <f t="array" ref="AA560">INDEX('RESUMO - LOTES E VMA'!$M$3:$M$181,MATCH('LISTA DOS ITENS'!$D560,'RESUMO - LOTES E VMA'!$A$3:$A$181,0))</f>
        <v>Para Leilão</v>
      </c>
      <c r="AB560" s="60">
        <f t="array" ref="AB560">INDEX('RESUMO - LOTES E VMA'!$J$3:$J$181,MATCH('LISTA DOS ITENS'!$D560,'RESUMO - LOTES E VMA'!$A$3:$A$181,0))</f>
        <v>0.05613354464</v>
      </c>
      <c r="AC560" s="29" t="str">
        <f t="array" ref="AC560">INDEX('RESUMO - LOTES E VMA'!$L$3:$L$181,MATCH('LISTA DOS ITENS'!$D560,'RESUMO - LOTES E VMA'!$A$3:$A$181,0))</f>
        <v>1% do Valor de Comparação do VMA</v>
      </c>
      <c r="AD560" s="53" t="str">
        <f>VLOOKUP(Tabela1[[#This Row],[Índice]],[1]Planilha1!$A:$A,1,0)</f>
        <v>#ERROR!</v>
      </c>
    </row>
    <row r="561" ht="15.75" customHeight="1">
      <c r="A561" s="52">
        <v>247454.0</v>
      </c>
      <c r="B561" s="53" t="s">
        <v>70</v>
      </c>
      <c r="C561" s="53" t="s">
        <v>71</v>
      </c>
      <c r="D561" s="22">
        <v>206553.0</v>
      </c>
      <c r="E561" s="53" t="s">
        <v>63</v>
      </c>
      <c r="F561" s="54">
        <v>1.0326437E7</v>
      </c>
      <c r="G561" s="53" t="s">
        <v>544</v>
      </c>
      <c r="H561" s="55">
        <v>2101.0</v>
      </c>
      <c r="I561" s="55"/>
      <c r="J561" s="55" t="s">
        <v>69</v>
      </c>
      <c r="K561" s="53" t="s">
        <v>84</v>
      </c>
      <c r="L561" s="53"/>
      <c r="M561" s="53">
        <v>39.0</v>
      </c>
      <c r="N561" s="53" t="s">
        <v>52</v>
      </c>
      <c r="O561" s="25">
        <v>1.0</v>
      </c>
      <c r="P561" s="25">
        <f>'LISTA DOS ITENS'!$O561*'LISTA DOS ITENS'!$M561</f>
        <v>39</v>
      </c>
      <c r="Q561" s="25">
        <v>5.2</v>
      </c>
      <c r="R561" s="25">
        <f>'LISTA DOS ITENS'!$Q561*'LISTA DOS ITENS'!$M561</f>
        <v>202.8</v>
      </c>
      <c r="S561" s="56">
        <f>IF('LISTA DOS ITENS'!$P561&gt;'LISTA DOS ITENS'!$R561,'LISTA DOS ITENS'!$P561,'LISTA DOS ITENS'!$R561)</f>
        <v>202.8</v>
      </c>
      <c r="T561" s="25">
        <v>0.2963999999999999</v>
      </c>
      <c r="U561" s="25">
        <f>'LISTA DOS ITENS'!$T561*'LISTA DOS ITENS'!$M561</f>
        <v>11.5596</v>
      </c>
      <c r="V561" s="56">
        <f t="array" ref="V561">INDEX('RESUMO - LOTES E VMA'!$F$3:$F$181,MATCH('LISTA DOS ITENS'!$D561,'RESUMO - LOTES E VMA'!$A$3:$A$181,0))</f>
        <v>61351.71445</v>
      </c>
      <c r="W561" s="57">
        <f>'LISTA DOS ITENS'!$U561/'LISTA DOS ITENS'!$V561</f>
        <v>0.0001884152726</v>
      </c>
      <c r="X561" s="53" t="s">
        <v>53</v>
      </c>
      <c r="Y561" s="53" t="s">
        <v>290</v>
      </c>
      <c r="Z561" s="58" t="str">
        <f>'LISTA DOS ITENS'!$F561&amp;"-"&amp;'LISTA DOS ITENS'!$H561&amp;"-"&amp;'LISTA DOS ITENS'!$J561&amp;"-"&amp;'LISTA DOS ITENS'!$K561&amp;"-"&amp;'LISTA DOS ITENS'!$I561</f>
        <v>10326437-2101-0903-RAST-</v>
      </c>
      <c r="AA561" s="59" t="str">
        <f t="array" ref="AA561">INDEX('RESUMO - LOTES E VMA'!$M$3:$M$181,MATCH('LISTA DOS ITENS'!$D561,'RESUMO - LOTES E VMA'!$A$3:$A$181,0))</f>
        <v>Para Leilão</v>
      </c>
      <c r="AB561" s="60">
        <f t="array" ref="AB561">INDEX('RESUMO - LOTES E VMA'!$J$3:$J$181,MATCH('LISTA DOS ITENS'!$D561,'RESUMO - LOTES E VMA'!$A$3:$A$181,0))</f>
        <v>0.05613354464</v>
      </c>
      <c r="AC561" s="29" t="str">
        <f t="array" ref="AC561">INDEX('RESUMO - LOTES E VMA'!$L$3:$L$181,MATCH('LISTA DOS ITENS'!$D561,'RESUMO - LOTES E VMA'!$A$3:$A$181,0))</f>
        <v>1% do Valor de Comparação do VMA</v>
      </c>
      <c r="AD561" s="53" t="str">
        <f>VLOOKUP(Tabela1[[#This Row],[Índice]],[1]Planilha1!$A:$A,1,0)</f>
        <v>#ERROR!</v>
      </c>
    </row>
    <row r="562" ht="15.75" customHeight="1">
      <c r="A562" s="52">
        <v>247455.0</v>
      </c>
      <c r="B562" s="53" t="s">
        <v>70</v>
      </c>
      <c r="C562" s="53" t="s">
        <v>71</v>
      </c>
      <c r="D562" s="22">
        <v>206553.0</v>
      </c>
      <c r="E562" s="53" t="s">
        <v>63</v>
      </c>
      <c r="F562" s="54">
        <v>1.0326437E7</v>
      </c>
      <c r="G562" s="53" t="s">
        <v>544</v>
      </c>
      <c r="H562" s="55">
        <v>2101.0</v>
      </c>
      <c r="I562" s="55"/>
      <c r="J562" s="55" t="s">
        <v>69</v>
      </c>
      <c r="K562" s="53" t="s">
        <v>57</v>
      </c>
      <c r="L562" s="53"/>
      <c r="M562" s="53">
        <v>355.0</v>
      </c>
      <c r="N562" s="53" t="s">
        <v>52</v>
      </c>
      <c r="O562" s="25">
        <v>1.0</v>
      </c>
      <c r="P562" s="25">
        <f>'LISTA DOS ITENS'!$O562*'LISTA DOS ITENS'!$M562</f>
        <v>355</v>
      </c>
      <c r="Q562" s="25">
        <v>5.2</v>
      </c>
      <c r="R562" s="25">
        <f>'LISTA DOS ITENS'!$Q562*'LISTA DOS ITENS'!$M562</f>
        <v>1846</v>
      </c>
      <c r="S562" s="56">
        <f>IF('LISTA DOS ITENS'!$P562&gt;'LISTA DOS ITENS'!$R562,'LISTA DOS ITENS'!$P562,'LISTA DOS ITENS'!$R562)</f>
        <v>1846</v>
      </c>
      <c r="T562" s="25">
        <v>0.2963999999999999</v>
      </c>
      <c r="U562" s="25">
        <f>'LISTA DOS ITENS'!$T562*'LISTA DOS ITENS'!$M562</f>
        <v>105.222</v>
      </c>
      <c r="V562" s="56">
        <f t="array" ref="V562">INDEX('RESUMO - LOTES E VMA'!$F$3:$F$181,MATCH('LISTA DOS ITENS'!$D562,'RESUMO - LOTES E VMA'!$A$3:$A$181,0))</f>
        <v>61351.71445</v>
      </c>
      <c r="W562" s="57">
        <f>'LISTA DOS ITENS'!$U562/'LISTA DOS ITENS'!$V562</f>
        <v>0.001715062096</v>
      </c>
      <c r="X562" s="53" t="s">
        <v>53</v>
      </c>
      <c r="Y562" s="53" t="s">
        <v>290</v>
      </c>
      <c r="Z562" s="58" t="str">
        <f>'LISTA DOS ITENS'!$F562&amp;"-"&amp;'LISTA DOS ITENS'!$H562&amp;"-"&amp;'LISTA DOS ITENS'!$J562&amp;"-"&amp;'LISTA DOS ITENS'!$K562&amp;"-"&amp;'LISTA DOS ITENS'!$I562</f>
        <v>10326437-2101-0903-USADO-</v>
      </c>
      <c r="AA562" s="59" t="str">
        <f t="array" ref="AA562">INDEX('RESUMO - LOTES E VMA'!$M$3:$M$181,MATCH('LISTA DOS ITENS'!$D562,'RESUMO - LOTES E VMA'!$A$3:$A$181,0))</f>
        <v>Para Leilão</v>
      </c>
      <c r="AB562" s="60">
        <f t="array" ref="AB562">INDEX('RESUMO - LOTES E VMA'!$J$3:$J$181,MATCH('LISTA DOS ITENS'!$D562,'RESUMO - LOTES E VMA'!$A$3:$A$181,0))</f>
        <v>0.05613354464</v>
      </c>
      <c r="AC562" s="29" t="str">
        <f t="array" ref="AC562">INDEX('RESUMO - LOTES E VMA'!$L$3:$L$181,MATCH('LISTA DOS ITENS'!$D562,'RESUMO - LOTES E VMA'!$A$3:$A$181,0))</f>
        <v>1% do Valor de Comparação do VMA</v>
      </c>
      <c r="AD562" s="53" t="str">
        <f>VLOOKUP(Tabela1[[#This Row],[Índice]],[1]Planilha1!$A:$A,1,0)</f>
        <v>#ERROR!</v>
      </c>
    </row>
    <row r="563" ht="15.75" customHeight="1">
      <c r="A563" s="52">
        <v>247456.0</v>
      </c>
      <c r="B563" s="53" t="s">
        <v>70</v>
      </c>
      <c r="C563" s="53" t="s">
        <v>71</v>
      </c>
      <c r="D563" s="22">
        <v>206553.0</v>
      </c>
      <c r="E563" s="53" t="s">
        <v>63</v>
      </c>
      <c r="F563" s="54">
        <v>1.0392193E7</v>
      </c>
      <c r="G563" s="53" t="s">
        <v>525</v>
      </c>
      <c r="H563" s="55">
        <v>2101.0</v>
      </c>
      <c r="I563" s="55"/>
      <c r="J563" s="55" t="s">
        <v>69</v>
      </c>
      <c r="K563" s="53" t="s">
        <v>73</v>
      </c>
      <c r="L563" s="53"/>
      <c r="M563" s="53">
        <v>324.0</v>
      </c>
      <c r="N563" s="53" t="s">
        <v>52</v>
      </c>
      <c r="O563" s="25">
        <v>0.5250393700787401</v>
      </c>
      <c r="P563" s="25">
        <f>'LISTA DOS ITENS'!$O563*'LISTA DOS ITENS'!$M563</f>
        <v>170.1127559</v>
      </c>
      <c r="Q563" s="25">
        <v>0.4565789473684211</v>
      </c>
      <c r="R563" s="25">
        <f>'LISTA DOS ITENS'!$Q563*'LISTA DOS ITENS'!$M563</f>
        <v>147.9315789</v>
      </c>
      <c r="S563" s="56">
        <f>IF('LISTA DOS ITENS'!$P563&gt;'LISTA DOS ITENS'!$R563,'LISTA DOS ITENS'!$P563,'LISTA DOS ITENS'!$R563)</f>
        <v>170.1127559</v>
      </c>
      <c r="T563" s="25">
        <v>0.026024999999999993</v>
      </c>
      <c r="U563" s="25">
        <f>'LISTA DOS ITENS'!$T563*'LISTA DOS ITENS'!$M563</f>
        <v>8.4321</v>
      </c>
      <c r="V563" s="56">
        <f t="array" ref="V563">INDEX('RESUMO - LOTES E VMA'!$F$3:$F$181,MATCH('LISTA DOS ITENS'!$D563,'RESUMO - LOTES E VMA'!$A$3:$A$181,0))</f>
        <v>61351.71445</v>
      </c>
      <c r="W563" s="57">
        <f>'LISTA DOS ITENS'!$U563/'LISTA DOS ITENS'!$V563</f>
        <v>0.000137438702</v>
      </c>
      <c r="X563" s="53" t="s">
        <v>53</v>
      </c>
      <c r="Y563" s="53" t="s">
        <v>290</v>
      </c>
      <c r="Z563" s="58" t="str">
        <f>'LISTA DOS ITENS'!$F563&amp;"-"&amp;'LISTA DOS ITENS'!$H563&amp;"-"&amp;'LISTA DOS ITENS'!$J563&amp;"-"&amp;'LISTA DOS ITENS'!$K563&amp;"-"&amp;'LISTA DOS ITENS'!$I563</f>
        <v>10392193-2101-0903-CONS/NAC-</v>
      </c>
      <c r="AA563" s="59" t="str">
        <f t="array" ref="AA563">INDEX('RESUMO - LOTES E VMA'!$M$3:$M$181,MATCH('LISTA DOS ITENS'!$D563,'RESUMO - LOTES E VMA'!$A$3:$A$181,0))</f>
        <v>Para Leilão</v>
      </c>
      <c r="AB563" s="60">
        <f t="array" ref="AB563">INDEX('RESUMO - LOTES E VMA'!$J$3:$J$181,MATCH('LISTA DOS ITENS'!$D563,'RESUMO - LOTES E VMA'!$A$3:$A$181,0))</f>
        <v>0.05613354464</v>
      </c>
      <c r="AC563" s="29" t="str">
        <f t="array" ref="AC563">INDEX('RESUMO - LOTES E VMA'!$L$3:$L$181,MATCH('LISTA DOS ITENS'!$D563,'RESUMO - LOTES E VMA'!$A$3:$A$181,0))</f>
        <v>1% do Valor de Comparação do VMA</v>
      </c>
      <c r="AD563" s="53" t="str">
        <f>VLOOKUP(Tabela1[[#This Row],[Índice]],[1]Planilha1!$A:$A,1,0)</f>
        <v>#ERROR!</v>
      </c>
    </row>
    <row r="564" ht="15.75" customHeight="1">
      <c r="A564" s="52">
        <v>247457.0</v>
      </c>
      <c r="B564" s="53" t="s">
        <v>70</v>
      </c>
      <c r="C564" s="53" t="s">
        <v>71</v>
      </c>
      <c r="D564" s="22">
        <v>206553.0</v>
      </c>
      <c r="E564" s="53" t="s">
        <v>63</v>
      </c>
      <c r="F564" s="54">
        <v>1.1193379E7</v>
      </c>
      <c r="G564" s="53" t="s">
        <v>545</v>
      </c>
      <c r="H564" s="55">
        <v>2101.0</v>
      </c>
      <c r="I564" s="55"/>
      <c r="J564" s="55" t="s">
        <v>69</v>
      </c>
      <c r="K564" s="53" t="s">
        <v>57</v>
      </c>
      <c r="L564" s="53"/>
      <c r="M564" s="53">
        <v>1154.0</v>
      </c>
      <c r="N564" s="53" t="s">
        <v>52</v>
      </c>
      <c r="O564" s="25">
        <v>1.0</v>
      </c>
      <c r="P564" s="25">
        <f>'LISTA DOS ITENS'!$O564*'LISTA DOS ITENS'!$M564</f>
        <v>1154</v>
      </c>
      <c r="Q564" s="25">
        <v>1.7961538461538462</v>
      </c>
      <c r="R564" s="25">
        <f>'LISTA DOS ITENS'!$Q564*'LISTA DOS ITENS'!$M564</f>
        <v>2072.761538</v>
      </c>
      <c r="S564" s="56">
        <f>IF('LISTA DOS ITENS'!$P564&gt;'LISTA DOS ITENS'!$R564,'LISTA DOS ITENS'!$P564,'LISTA DOS ITENS'!$R564)</f>
        <v>2072.761538</v>
      </c>
      <c r="T564" s="25">
        <v>0.1023807692307692</v>
      </c>
      <c r="U564" s="25">
        <f>'LISTA DOS ITENS'!$T564*'LISTA DOS ITENS'!$M564</f>
        <v>118.1474077</v>
      </c>
      <c r="V564" s="56">
        <f t="array" ref="V564">INDEX('RESUMO - LOTES E VMA'!$F$3:$F$181,MATCH('LISTA DOS ITENS'!$D564,'RESUMO - LOTES E VMA'!$A$3:$A$181,0))</f>
        <v>61351.71445</v>
      </c>
      <c r="W564" s="57">
        <f>'LISTA DOS ITENS'!$U564/'LISTA DOS ITENS'!$V564</f>
        <v>0.001925739301</v>
      </c>
      <c r="X564" s="53" t="s">
        <v>53</v>
      </c>
      <c r="Y564" s="53" t="s">
        <v>290</v>
      </c>
      <c r="Z564" s="58" t="str">
        <f>'LISTA DOS ITENS'!$F564&amp;"-"&amp;'LISTA DOS ITENS'!$H564&amp;"-"&amp;'LISTA DOS ITENS'!$J564&amp;"-"&amp;'LISTA DOS ITENS'!$K564&amp;"-"&amp;'LISTA DOS ITENS'!$I564</f>
        <v>11193379-2101-0903-USADO-</v>
      </c>
      <c r="AA564" s="59" t="str">
        <f t="array" ref="AA564">INDEX('RESUMO - LOTES E VMA'!$M$3:$M$181,MATCH('LISTA DOS ITENS'!$D564,'RESUMO - LOTES E VMA'!$A$3:$A$181,0))</f>
        <v>Para Leilão</v>
      </c>
      <c r="AB564" s="60">
        <f t="array" ref="AB564">INDEX('RESUMO - LOTES E VMA'!$J$3:$J$181,MATCH('LISTA DOS ITENS'!$D564,'RESUMO - LOTES E VMA'!$A$3:$A$181,0))</f>
        <v>0.05613354464</v>
      </c>
      <c r="AC564" s="29" t="str">
        <f t="array" ref="AC564">INDEX('RESUMO - LOTES E VMA'!$L$3:$L$181,MATCH('LISTA DOS ITENS'!$D564,'RESUMO - LOTES E VMA'!$A$3:$A$181,0))</f>
        <v>1% do Valor de Comparação do VMA</v>
      </c>
      <c r="AD564" s="53" t="str">
        <f>VLOOKUP(Tabela1[[#This Row],[Índice]],[1]Planilha1!$A:$A,1,0)</f>
        <v>#ERROR!</v>
      </c>
    </row>
    <row r="565" ht="15.75" customHeight="1">
      <c r="A565" s="52">
        <v>247458.0</v>
      </c>
      <c r="B565" s="53" t="s">
        <v>70</v>
      </c>
      <c r="C565" s="53" t="s">
        <v>71</v>
      </c>
      <c r="D565" s="22">
        <v>206553.0</v>
      </c>
      <c r="E565" s="53" t="s">
        <v>63</v>
      </c>
      <c r="F565" s="54">
        <v>1.1193413E7</v>
      </c>
      <c r="G565" s="53" t="s">
        <v>546</v>
      </c>
      <c r="H565" s="55">
        <v>2101.0</v>
      </c>
      <c r="I565" s="55"/>
      <c r="J565" s="55" t="s">
        <v>69</v>
      </c>
      <c r="K565" s="53" t="s">
        <v>73</v>
      </c>
      <c r="L565" s="53"/>
      <c r="M565" s="53">
        <v>101.0</v>
      </c>
      <c r="N565" s="53" t="s">
        <v>52</v>
      </c>
      <c r="O565" s="25">
        <v>0.07</v>
      </c>
      <c r="P565" s="25">
        <f>'LISTA DOS ITENS'!$O565*'LISTA DOS ITENS'!$M565</f>
        <v>7.07</v>
      </c>
      <c r="Q565" s="25">
        <v>0.2370833333333333</v>
      </c>
      <c r="R565" s="25">
        <f>'LISTA DOS ITENS'!$Q565*'LISTA DOS ITENS'!$M565</f>
        <v>23.94541667</v>
      </c>
      <c r="S565" s="56">
        <f>IF('LISTA DOS ITENS'!$P565&gt;'LISTA DOS ITENS'!$R565,'LISTA DOS ITENS'!$P565,'LISTA DOS ITENS'!$R565)</f>
        <v>23.94541667</v>
      </c>
      <c r="T565" s="25">
        <v>0.013513749999999995</v>
      </c>
      <c r="U565" s="25">
        <f>'LISTA DOS ITENS'!$T565*'LISTA DOS ITENS'!$M565</f>
        <v>1.36488875</v>
      </c>
      <c r="V565" s="56">
        <f t="array" ref="V565">INDEX('RESUMO - LOTES E VMA'!$F$3:$F$181,MATCH('LISTA DOS ITENS'!$D565,'RESUMO - LOTES E VMA'!$A$3:$A$181,0))</f>
        <v>61351.71445</v>
      </c>
      <c r="W565" s="57">
        <f>'LISTA DOS ITENS'!$U565/'LISTA DOS ITENS'!$V565</f>
        <v>0.00002224695369</v>
      </c>
      <c r="X565" s="53" t="s">
        <v>53</v>
      </c>
      <c r="Y565" s="53" t="s">
        <v>290</v>
      </c>
      <c r="Z565" s="58" t="str">
        <f>'LISTA DOS ITENS'!$F565&amp;"-"&amp;'LISTA DOS ITENS'!$H565&amp;"-"&amp;'LISTA DOS ITENS'!$J565&amp;"-"&amp;'LISTA DOS ITENS'!$K565&amp;"-"&amp;'LISTA DOS ITENS'!$I565</f>
        <v>11193413-2101-0903-CONS/NAC-</v>
      </c>
      <c r="AA565" s="59" t="str">
        <f t="array" ref="AA565">INDEX('RESUMO - LOTES E VMA'!$M$3:$M$181,MATCH('LISTA DOS ITENS'!$D565,'RESUMO - LOTES E VMA'!$A$3:$A$181,0))</f>
        <v>Para Leilão</v>
      </c>
      <c r="AB565" s="60">
        <f t="array" ref="AB565">INDEX('RESUMO - LOTES E VMA'!$J$3:$J$181,MATCH('LISTA DOS ITENS'!$D565,'RESUMO - LOTES E VMA'!$A$3:$A$181,0))</f>
        <v>0.05613354464</v>
      </c>
      <c r="AC565" s="29" t="str">
        <f t="array" ref="AC565">INDEX('RESUMO - LOTES E VMA'!$L$3:$L$181,MATCH('LISTA DOS ITENS'!$D565,'RESUMO - LOTES E VMA'!$A$3:$A$181,0))</f>
        <v>1% do Valor de Comparação do VMA</v>
      </c>
      <c r="AD565" s="53" t="str">
        <f>VLOOKUP(Tabela1[[#This Row],[Índice]],[1]Planilha1!$A:$A,1,0)</f>
        <v>#ERROR!</v>
      </c>
    </row>
    <row r="566" ht="15.75" customHeight="1">
      <c r="A566" s="52">
        <v>247459.0</v>
      </c>
      <c r="B566" s="53" t="s">
        <v>70</v>
      </c>
      <c r="C566" s="53" t="s">
        <v>71</v>
      </c>
      <c r="D566" s="22">
        <v>206553.0</v>
      </c>
      <c r="E566" s="53" t="s">
        <v>63</v>
      </c>
      <c r="F566" s="54">
        <v>1.1193414E7</v>
      </c>
      <c r="G566" s="53" t="s">
        <v>547</v>
      </c>
      <c r="H566" s="55">
        <v>2101.0</v>
      </c>
      <c r="I566" s="55" t="s">
        <v>81</v>
      </c>
      <c r="J566" s="55" t="s">
        <v>69</v>
      </c>
      <c r="K566" s="53" t="s">
        <v>160</v>
      </c>
      <c r="L566" s="53"/>
      <c r="M566" s="53">
        <v>873.0</v>
      </c>
      <c r="N566" s="53" t="s">
        <v>52</v>
      </c>
      <c r="O566" s="25">
        <v>0.058579610538373426</v>
      </c>
      <c r="P566" s="25">
        <f>'LISTA DOS ITENS'!$O566*'LISTA DOS ITENS'!$M566</f>
        <v>51.14</v>
      </c>
      <c r="Q566" s="25">
        <v>135.0</v>
      </c>
      <c r="R566" s="25">
        <f>'LISTA DOS ITENS'!$Q566*'LISTA DOS ITENS'!$M566</f>
        <v>117855</v>
      </c>
      <c r="S566" s="56">
        <f>IF('LISTA DOS ITENS'!$P566&gt;'LISTA DOS ITENS'!$R566,'LISTA DOS ITENS'!$P566,'LISTA DOS ITENS'!$R566)</f>
        <v>117855</v>
      </c>
      <c r="T566" s="25">
        <v>7.694999999999998</v>
      </c>
      <c r="U566" s="25">
        <f>'LISTA DOS ITENS'!$T566*'LISTA DOS ITENS'!$M566</f>
        <v>6717.735</v>
      </c>
      <c r="V566" s="56">
        <f t="array" ref="V566">INDEX('RESUMO - LOTES E VMA'!$F$3:$F$181,MATCH('LISTA DOS ITENS'!$D566,'RESUMO - LOTES E VMA'!$A$3:$A$181,0))</f>
        <v>61351.71445</v>
      </c>
      <c r="W566" s="57">
        <f>'LISTA DOS ITENS'!$U566/'LISTA DOS ITENS'!$V566</f>
        <v>0.1094954731</v>
      </c>
      <c r="X566" s="53" t="s">
        <v>53</v>
      </c>
      <c r="Y566" s="53" t="s">
        <v>290</v>
      </c>
      <c r="Z566" s="58" t="str">
        <f>'LISTA DOS ITENS'!$F566&amp;"-"&amp;'LISTA DOS ITENS'!$H566&amp;"-"&amp;'LISTA DOS ITENS'!$J566&amp;"-"&amp;'LISTA DOS ITENS'!$K566&amp;"-"&amp;'LISTA DOS ITENS'!$I566</f>
        <v>11193414-2101-0903-CONS/IMP-ED-1000-01.01</v>
      </c>
      <c r="AA566" s="59" t="str">
        <f t="array" ref="AA566">INDEX('RESUMO - LOTES E VMA'!$M$3:$M$181,MATCH('LISTA DOS ITENS'!$D566,'RESUMO - LOTES E VMA'!$A$3:$A$181,0))</f>
        <v>Para Leilão</v>
      </c>
      <c r="AB566" s="60">
        <f t="array" ref="AB566">INDEX('RESUMO - LOTES E VMA'!$J$3:$J$181,MATCH('LISTA DOS ITENS'!$D566,'RESUMO - LOTES E VMA'!$A$3:$A$181,0))</f>
        <v>0.05613354464</v>
      </c>
      <c r="AC566" s="29" t="str">
        <f t="array" ref="AC566">INDEX('RESUMO - LOTES E VMA'!$L$3:$L$181,MATCH('LISTA DOS ITENS'!$D566,'RESUMO - LOTES E VMA'!$A$3:$A$181,0))</f>
        <v>1% do Valor de Comparação do VMA</v>
      </c>
      <c r="AD566" s="53" t="str">
        <f>VLOOKUP(Tabela1[[#This Row],[Índice]],[1]Planilha1!$A:$A,1,0)</f>
        <v>#ERROR!</v>
      </c>
    </row>
    <row r="567" ht="15.75" customHeight="1">
      <c r="A567" s="52">
        <v>247460.0</v>
      </c>
      <c r="B567" s="53" t="s">
        <v>70</v>
      </c>
      <c r="C567" s="53" t="s">
        <v>71</v>
      </c>
      <c r="D567" s="22">
        <v>206553.0</v>
      </c>
      <c r="E567" s="53" t="s">
        <v>63</v>
      </c>
      <c r="F567" s="54">
        <v>1.1193414E7</v>
      </c>
      <c r="G567" s="53" t="s">
        <v>547</v>
      </c>
      <c r="H567" s="55">
        <v>2101.0</v>
      </c>
      <c r="I567" s="55" t="s">
        <v>130</v>
      </c>
      <c r="J567" s="55" t="s">
        <v>69</v>
      </c>
      <c r="K567" s="53" t="s">
        <v>160</v>
      </c>
      <c r="L567" s="53"/>
      <c r="M567" s="53">
        <v>27.0</v>
      </c>
      <c r="N567" s="53" t="s">
        <v>52</v>
      </c>
      <c r="O567" s="25">
        <v>0.05851851851851852</v>
      </c>
      <c r="P567" s="25">
        <f>'LISTA DOS ITENS'!$O567*'LISTA DOS ITENS'!$M567</f>
        <v>1.58</v>
      </c>
      <c r="Q567" s="25">
        <v>135.0</v>
      </c>
      <c r="R567" s="25">
        <f>'LISTA DOS ITENS'!$Q567*'LISTA DOS ITENS'!$M567</f>
        <v>3645</v>
      </c>
      <c r="S567" s="56">
        <f>IF('LISTA DOS ITENS'!$P567&gt;'LISTA DOS ITENS'!$R567,'LISTA DOS ITENS'!$P567,'LISTA DOS ITENS'!$R567)</f>
        <v>3645</v>
      </c>
      <c r="T567" s="25">
        <v>7.694999999999998</v>
      </c>
      <c r="U567" s="25">
        <f>'LISTA DOS ITENS'!$T567*'LISTA DOS ITENS'!$M567</f>
        <v>207.765</v>
      </c>
      <c r="V567" s="56">
        <f t="array" ref="V567">INDEX('RESUMO - LOTES E VMA'!$F$3:$F$181,MATCH('LISTA DOS ITENS'!$D567,'RESUMO - LOTES E VMA'!$A$3:$A$181,0))</f>
        <v>61351.71445</v>
      </c>
      <c r="W567" s="57">
        <f>'LISTA DOS ITENS'!$U567/'LISTA DOS ITENS'!$V567</f>
        <v>0.003386457931</v>
      </c>
      <c r="X567" s="53" t="s">
        <v>53</v>
      </c>
      <c r="Y567" s="53" t="s">
        <v>290</v>
      </c>
      <c r="Z567" s="58" t="str">
        <f>'LISTA DOS ITENS'!$F567&amp;"-"&amp;'LISTA DOS ITENS'!$H567&amp;"-"&amp;'LISTA DOS ITENS'!$J567&amp;"-"&amp;'LISTA DOS ITENS'!$K567&amp;"-"&amp;'LISTA DOS ITENS'!$I567</f>
        <v>11193414-2101-0903-CONS/IMP-ED-1000-01.02</v>
      </c>
      <c r="AA567" s="59" t="str">
        <f t="array" ref="AA567">INDEX('RESUMO - LOTES E VMA'!$M$3:$M$181,MATCH('LISTA DOS ITENS'!$D567,'RESUMO - LOTES E VMA'!$A$3:$A$181,0))</f>
        <v>Para Leilão</v>
      </c>
      <c r="AB567" s="60">
        <f t="array" ref="AB567">INDEX('RESUMO - LOTES E VMA'!$J$3:$J$181,MATCH('LISTA DOS ITENS'!$D567,'RESUMO - LOTES E VMA'!$A$3:$A$181,0))</f>
        <v>0.05613354464</v>
      </c>
      <c r="AC567" s="29" t="str">
        <f t="array" ref="AC567">INDEX('RESUMO - LOTES E VMA'!$L$3:$L$181,MATCH('LISTA DOS ITENS'!$D567,'RESUMO - LOTES E VMA'!$A$3:$A$181,0))</f>
        <v>1% do Valor de Comparação do VMA</v>
      </c>
      <c r="AD567" s="53" t="str">
        <f>VLOOKUP(Tabela1[[#This Row],[Índice]],[1]Planilha1!$A:$A,1,0)</f>
        <v>#ERROR!</v>
      </c>
    </row>
    <row r="568" ht="15.75" customHeight="1">
      <c r="A568" s="52">
        <v>247461.0</v>
      </c>
      <c r="B568" s="53" t="s">
        <v>70</v>
      </c>
      <c r="C568" s="53" t="s">
        <v>71</v>
      </c>
      <c r="D568" s="22">
        <v>206553.0</v>
      </c>
      <c r="E568" s="53" t="s">
        <v>63</v>
      </c>
      <c r="F568" s="54">
        <v>1.1193414E7</v>
      </c>
      <c r="G568" s="53" t="s">
        <v>547</v>
      </c>
      <c r="H568" s="55">
        <v>2101.0</v>
      </c>
      <c r="I568" s="55"/>
      <c r="J568" s="55" t="s">
        <v>69</v>
      </c>
      <c r="K568" s="53" t="s">
        <v>73</v>
      </c>
      <c r="L568" s="53"/>
      <c r="M568" s="53">
        <v>28.0</v>
      </c>
      <c r="N568" s="53" t="s">
        <v>52</v>
      </c>
      <c r="O568" s="25">
        <v>0.06999999999999999</v>
      </c>
      <c r="P568" s="25">
        <f>'LISTA DOS ITENS'!$O568*'LISTA DOS ITENS'!$M568</f>
        <v>1.96</v>
      </c>
      <c r="Q568" s="25">
        <v>135.0</v>
      </c>
      <c r="R568" s="25">
        <f>'LISTA DOS ITENS'!$Q568*'LISTA DOS ITENS'!$M568</f>
        <v>3780</v>
      </c>
      <c r="S568" s="56">
        <f>IF('LISTA DOS ITENS'!$P568&gt;'LISTA DOS ITENS'!$R568,'LISTA DOS ITENS'!$P568,'LISTA DOS ITENS'!$R568)</f>
        <v>3780</v>
      </c>
      <c r="T568" s="25">
        <v>7.694999999999998</v>
      </c>
      <c r="U568" s="25">
        <f>'LISTA DOS ITENS'!$T568*'LISTA DOS ITENS'!$M568</f>
        <v>215.46</v>
      </c>
      <c r="V568" s="56">
        <f t="array" ref="V568">INDEX('RESUMO - LOTES E VMA'!$F$3:$F$181,MATCH('LISTA DOS ITENS'!$D568,'RESUMO - LOTES E VMA'!$A$3:$A$181,0))</f>
        <v>61351.71445</v>
      </c>
      <c r="W568" s="57">
        <f>'LISTA DOS ITENS'!$U568/'LISTA DOS ITENS'!$V568</f>
        <v>0.003511882299</v>
      </c>
      <c r="X568" s="53" t="s">
        <v>53</v>
      </c>
      <c r="Y568" s="53" t="s">
        <v>290</v>
      </c>
      <c r="Z568" s="58" t="str">
        <f>'LISTA DOS ITENS'!$F568&amp;"-"&amp;'LISTA DOS ITENS'!$H568&amp;"-"&amp;'LISTA DOS ITENS'!$J568&amp;"-"&amp;'LISTA DOS ITENS'!$K568&amp;"-"&amp;'LISTA DOS ITENS'!$I568</f>
        <v>11193414-2101-0903-CONS/NAC-</v>
      </c>
      <c r="AA568" s="59" t="str">
        <f t="array" ref="AA568">INDEX('RESUMO - LOTES E VMA'!$M$3:$M$181,MATCH('LISTA DOS ITENS'!$D568,'RESUMO - LOTES E VMA'!$A$3:$A$181,0))</f>
        <v>Para Leilão</v>
      </c>
      <c r="AB568" s="60">
        <f t="array" ref="AB568">INDEX('RESUMO - LOTES E VMA'!$J$3:$J$181,MATCH('LISTA DOS ITENS'!$D568,'RESUMO - LOTES E VMA'!$A$3:$A$181,0))</f>
        <v>0.05613354464</v>
      </c>
      <c r="AC568" s="29" t="str">
        <f t="array" ref="AC568">INDEX('RESUMO - LOTES E VMA'!$L$3:$L$181,MATCH('LISTA DOS ITENS'!$D568,'RESUMO - LOTES E VMA'!$A$3:$A$181,0))</f>
        <v>1% do Valor de Comparação do VMA</v>
      </c>
      <c r="AD568" s="53" t="str">
        <f>VLOOKUP(Tabela1[[#This Row],[Índice]],[1]Planilha1!$A:$A,1,0)</f>
        <v>#ERROR!</v>
      </c>
    </row>
    <row r="569" ht="15.75" customHeight="1">
      <c r="A569" s="52">
        <v>247462.0</v>
      </c>
      <c r="B569" s="53" t="s">
        <v>70</v>
      </c>
      <c r="C569" s="53" t="s">
        <v>71</v>
      </c>
      <c r="D569" s="22">
        <v>206553.0</v>
      </c>
      <c r="E569" s="53" t="s">
        <v>63</v>
      </c>
      <c r="F569" s="54">
        <v>1.1193414E7</v>
      </c>
      <c r="G569" s="53" t="s">
        <v>547</v>
      </c>
      <c r="H569" s="55">
        <v>2101.0</v>
      </c>
      <c r="I569" s="55" t="s">
        <v>81</v>
      </c>
      <c r="J569" s="55" t="s">
        <v>69</v>
      </c>
      <c r="K569" s="53" t="s">
        <v>73</v>
      </c>
      <c r="L569" s="53"/>
      <c r="M569" s="53">
        <v>3132.0</v>
      </c>
      <c r="N569" s="53" t="s">
        <v>52</v>
      </c>
      <c r="O569" s="25">
        <v>0.20748403575989785</v>
      </c>
      <c r="P569" s="25">
        <f>'LISTA DOS ITENS'!$O569*'LISTA DOS ITENS'!$M569</f>
        <v>649.84</v>
      </c>
      <c r="Q569" s="25">
        <v>135.0</v>
      </c>
      <c r="R569" s="25">
        <f>'LISTA DOS ITENS'!$Q569*'LISTA DOS ITENS'!$M569</f>
        <v>422820</v>
      </c>
      <c r="S569" s="56">
        <f>IF('LISTA DOS ITENS'!$P569&gt;'LISTA DOS ITENS'!$R569,'LISTA DOS ITENS'!$P569,'LISTA DOS ITENS'!$R569)</f>
        <v>422820</v>
      </c>
      <c r="T569" s="25">
        <v>7.694999999999998</v>
      </c>
      <c r="U569" s="25">
        <f>'LISTA DOS ITENS'!$T569*'LISTA DOS ITENS'!$M569</f>
        <v>24100.74</v>
      </c>
      <c r="V569" s="56">
        <f t="array" ref="V569">INDEX('RESUMO - LOTES E VMA'!$F$3:$F$181,MATCH('LISTA DOS ITENS'!$D569,'RESUMO - LOTES E VMA'!$A$3:$A$181,0))</f>
        <v>61351.71445</v>
      </c>
      <c r="W569" s="57">
        <f>'LISTA DOS ITENS'!$U569/'LISTA DOS ITENS'!$V569</f>
        <v>0.39282912</v>
      </c>
      <c r="X569" s="53" t="s">
        <v>53</v>
      </c>
      <c r="Y569" s="53" t="s">
        <v>290</v>
      </c>
      <c r="Z569" s="58" t="str">
        <f>'LISTA DOS ITENS'!$F569&amp;"-"&amp;'LISTA DOS ITENS'!$H569&amp;"-"&amp;'LISTA DOS ITENS'!$J569&amp;"-"&amp;'LISTA DOS ITENS'!$K569&amp;"-"&amp;'LISTA DOS ITENS'!$I569</f>
        <v>11193414-2101-0903-CONS/NAC-ED-1000-01.01</v>
      </c>
      <c r="AA569" s="59" t="str">
        <f t="array" ref="AA569">INDEX('RESUMO - LOTES E VMA'!$M$3:$M$181,MATCH('LISTA DOS ITENS'!$D569,'RESUMO - LOTES E VMA'!$A$3:$A$181,0))</f>
        <v>Para Leilão</v>
      </c>
      <c r="AB569" s="60">
        <f t="array" ref="AB569">INDEX('RESUMO - LOTES E VMA'!$J$3:$J$181,MATCH('LISTA DOS ITENS'!$D569,'RESUMO - LOTES E VMA'!$A$3:$A$181,0))</f>
        <v>0.05613354464</v>
      </c>
      <c r="AC569" s="29" t="str">
        <f t="array" ref="AC569">INDEX('RESUMO - LOTES E VMA'!$L$3:$L$181,MATCH('LISTA DOS ITENS'!$D569,'RESUMO - LOTES E VMA'!$A$3:$A$181,0))</f>
        <v>1% do Valor de Comparação do VMA</v>
      </c>
      <c r="AD569" s="53" t="str">
        <f>VLOOKUP(Tabela1[[#This Row],[Índice]],[1]Planilha1!$A:$A,1,0)</f>
        <v>#ERROR!</v>
      </c>
    </row>
    <row r="570" ht="15.75" customHeight="1">
      <c r="A570" s="52">
        <v>247463.0</v>
      </c>
      <c r="B570" s="53" t="s">
        <v>70</v>
      </c>
      <c r="C570" s="53" t="s">
        <v>71</v>
      </c>
      <c r="D570" s="22">
        <v>206553.0</v>
      </c>
      <c r="E570" s="53" t="s">
        <v>63</v>
      </c>
      <c r="F570" s="54">
        <v>1.1193414E7</v>
      </c>
      <c r="G570" s="53" t="s">
        <v>547</v>
      </c>
      <c r="H570" s="55">
        <v>2101.0</v>
      </c>
      <c r="I570" s="55" t="s">
        <v>130</v>
      </c>
      <c r="J570" s="55" t="s">
        <v>69</v>
      </c>
      <c r="K570" s="53" t="s">
        <v>73</v>
      </c>
      <c r="L570" s="53"/>
      <c r="M570" s="53">
        <v>73.0</v>
      </c>
      <c r="N570" s="53" t="s">
        <v>52</v>
      </c>
      <c r="O570" s="25">
        <v>0.05958904109589041</v>
      </c>
      <c r="P570" s="25">
        <f>'LISTA DOS ITENS'!$O570*'LISTA DOS ITENS'!$M570</f>
        <v>4.35</v>
      </c>
      <c r="Q570" s="25">
        <v>135.0</v>
      </c>
      <c r="R570" s="25">
        <f>'LISTA DOS ITENS'!$Q570*'LISTA DOS ITENS'!$M570</f>
        <v>9855</v>
      </c>
      <c r="S570" s="56">
        <f>IF('LISTA DOS ITENS'!$P570&gt;'LISTA DOS ITENS'!$R570,'LISTA DOS ITENS'!$P570,'LISTA DOS ITENS'!$R570)</f>
        <v>9855</v>
      </c>
      <c r="T570" s="25">
        <v>7.694999999999998</v>
      </c>
      <c r="U570" s="25">
        <f>'LISTA DOS ITENS'!$T570*'LISTA DOS ITENS'!$M570</f>
        <v>561.735</v>
      </c>
      <c r="V570" s="56">
        <f t="array" ref="V570">INDEX('RESUMO - LOTES E VMA'!$F$3:$F$181,MATCH('LISTA DOS ITENS'!$D570,'RESUMO - LOTES E VMA'!$A$3:$A$181,0))</f>
        <v>61351.71445</v>
      </c>
      <c r="W570" s="57">
        <f>'LISTA DOS ITENS'!$U570/'LISTA DOS ITENS'!$V570</f>
        <v>0.009155978851</v>
      </c>
      <c r="X570" s="53" t="s">
        <v>53</v>
      </c>
      <c r="Y570" s="53" t="s">
        <v>290</v>
      </c>
      <c r="Z570" s="58" t="str">
        <f>'LISTA DOS ITENS'!$F570&amp;"-"&amp;'LISTA DOS ITENS'!$H570&amp;"-"&amp;'LISTA DOS ITENS'!$J570&amp;"-"&amp;'LISTA DOS ITENS'!$K570&amp;"-"&amp;'LISTA DOS ITENS'!$I570</f>
        <v>11193414-2101-0903-CONS/NAC-ED-1000-01.02</v>
      </c>
      <c r="AA570" s="59" t="str">
        <f t="array" ref="AA570">INDEX('RESUMO - LOTES E VMA'!$M$3:$M$181,MATCH('LISTA DOS ITENS'!$D570,'RESUMO - LOTES E VMA'!$A$3:$A$181,0))</f>
        <v>Para Leilão</v>
      </c>
      <c r="AB570" s="60">
        <f t="array" ref="AB570">INDEX('RESUMO - LOTES E VMA'!$J$3:$J$181,MATCH('LISTA DOS ITENS'!$D570,'RESUMO - LOTES E VMA'!$A$3:$A$181,0))</f>
        <v>0.05613354464</v>
      </c>
      <c r="AC570" s="29" t="str">
        <f t="array" ref="AC570">INDEX('RESUMO - LOTES E VMA'!$L$3:$L$181,MATCH('LISTA DOS ITENS'!$D570,'RESUMO - LOTES E VMA'!$A$3:$A$181,0))</f>
        <v>1% do Valor de Comparação do VMA</v>
      </c>
      <c r="AD570" s="53" t="str">
        <f>VLOOKUP(Tabela1[[#This Row],[Índice]],[1]Planilha1!$A:$A,1,0)</f>
        <v>#ERROR!</v>
      </c>
    </row>
    <row r="571" ht="15.75" customHeight="1">
      <c r="A571" s="52">
        <v>247464.0</v>
      </c>
      <c r="B571" s="53" t="s">
        <v>70</v>
      </c>
      <c r="C571" s="53" t="s">
        <v>71</v>
      </c>
      <c r="D571" s="22">
        <v>206553.0</v>
      </c>
      <c r="E571" s="53" t="s">
        <v>63</v>
      </c>
      <c r="F571" s="54">
        <v>1.1193414E7</v>
      </c>
      <c r="G571" s="53" t="s">
        <v>547</v>
      </c>
      <c r="H571" s="55">
        <v>2101.0</v>
      </c>
      <c r="I571" s="55" t="s">
        <v>81</v>
      </c>
      <c r="J571" s="55" t="s">
        <v>69</v>
      </c>
      <c r="K571" s="53" t="s">
        <v>179</v>
      </c>
      <c r="L571" s="53"/>
      <c r="M571" s="53">
        <v>995.0</v>
      </c>
      <c r="N571" s="53" t="s">
        <v>52</v>
      </c>
      <c r="O571" s="25">
        <v>0.06884422110552764</v>
      </c>
      <c r="P571" s="25">
        <f>'LISTA DOS ITENS'!$O571*'LISTA DOS ITENS'!$M571</f>
        <v>68.5</v>
      </c>
      <c r="Q571" s="25">
        <v>135.0</v>
      </c>
      <c r="R571" s="25">
        <f>'LISTA DOS ITENS'!$Q571*'LISTA DOS ITENS'!$M571</f>
        <v>134325</v>
      </c>
      <c r="S571" s="56">
        <f>IF('LISTA DOS ITENS'!$P571&gt;'LISTA DOS ITENS'!$R571,'LISTA DOS ITENS'!$P571,'LISTA DOS ITENS'!$R571)</f>
        <v>134325</v>
      </c>
      <c r="T571" s="25">
        <v>7.694999999999998</v>
      </c>
      <c r="U571" s="25">
        <f>'LISTA DOS ITENS'!$T571*'LISTA DOS ITENS'!$M571</f>
        <v>7656.525</v>
      </c>
      <c r="V571" s="56">
        <f t="array" ref="V571">INDEX('RESUMO - LOTES E VMA'!$F$3:$F$181,MATCH('LISTA DOS ITENS'!$D571,'RESUMO - LOTES E VMA'!$A$3:$A$181,0))</f>
        <v>61351.71445</v>
      </c>
      <c r="W571" s="57">
        <f>'LISTA DOS ITENS'!$U571/'LISTA DOS ITENS'!$V571</f>
        <v>0.124797246</v>
      </c>
      <c r="X571" s="53" t="s">
        <v>53</v>
      </c>
      <c r="Y571" s="53" t="s">
        <v>290</v>
      </c>
      <c r="Z571" s="58" t="str">
        <f>'LISTA DOS ITENS'!$F571&amp;"-"&amp;'LISTA DOS ITENS'!$H571&amp;"-"&amp;'LISTA DOS ITENS'!$J571&amp;"-"&amp;'LISTA DOS ITENS'!$K571&amp;"-"&amp;'LISTA DOS ITENS'!$I571</f>
        <v>11193414-2101-0903-IMOB/IMP-ED-1000-01.01</v>
      </c>
      <c r="AA571" s="59" t="str">
        <f t="array" ref="AA571">INDEX('RESUMO - LOTES E VMA'!$M$3:$M$181,MATCH('LISTA DOS ITENS'!$D571,'RESUMO - LOTES E VMA'!$A$3:$A$181,0))</f>
        <v>Para Leilão</v>
      </c>
      <c r="AB571" s="60">
        <f t="array" ref="AB571">INDEX('RESUMO - LOTES E VMA'!$J$3:$J$181,MATCH('LISTA DOS ITENS'!$D571,'RESUMO - LOTES E VMA'!$A$3:$A$181,0))</f>
        <v>0.05613354464</v>
      </c>
      <c r="AC571" s="29" t="str">
        <f t="array" ref="AC571">INDEX('RESUMO - LOTES E VMA'!$L$3:$L$181,MATCH('LISTA DOS ITENS'!$D571,'RESUMO - LOTES E VMA'!$A$3:$A$181,0))</f>
        <v>1% do Valor de Comparação do VMA</v>
      </c>
      <c r="AD571" s="53" t="str">
        <f>VLOOKUP(Tabela1[[#This Row],[Índice]],[1]Planilha1!$A:$A,1,0)</f>
        <v>#ERROR!</v>
      </c>
    </row>
    <row r="572" ht="15.75" customHeight="1">
      <c r="A572" s="52">
        <v>247465.0</v>
      </c>
      <c r="B572" s="53" t="s">
        <v>70</v>
      </c>
      <c r="C572" s="53" t="s">
        <v>71</v>
      </c>
      <c r="D572" s="22">
        <v>206553.0</v>
      </c>
      <c r="E572" s="53" t="s">
        <v>63</v>
      </c>
      <c r="F572" s="54">
        <v>1.1335705E7</v>
      </c>
      <c r="G572" s="53" t="s">
        <v>548</v>
      </c>
      <c r="H572" s="55">
        <v>2101.0</v>
      </c>
      <c r="I572" s="55"/>
      <c r="J572" s="55" t="s">
        <v>69</v>
      </c>
      <c r="K572" s="53" t="s">
        <v>73</v>
      </c>
      <c r="L572" s="53"/>
      <c r="M572" s="53">
        <v>100.0</v>
      </c>
      <c r="N572" s="53" t="s">
        <v>52</v>
      </c>
      <c r="O572" s="25">
        <v>0.06999999999999999</v>
      </c>
      <c r="P572" s="25">
        <f>'LISTA DOS ITENS'!$O572*'LISTA DOS ITENS'!$M572</f>
        <v>7</v>
      </c>
      <c r="Q572" s="25">
        <v>2.69</v>
      </c>
      <c r="R572" s="25">
        <f>'LISTA DOS ITENS'!$Q572*'LISTA DOS ITENS'!$M572</f>
        <v>269</v>
      </c>
      <c r="S572" s="56">
        <f>IF('LISTA DOS ITENS'!$P572&gt;'LISTA DOS ITENS'!$R572,'LISTA DOS ITENS'!$P572,'LISTA DOS ITENS'!$R572)</f>
        <v>269</v>
      </c>
      <c r="T572" s="25">
        <v>0.15332999999999994</v>
      </c>
      <c r="U572" s="25">
        <f>'LISTA DOS ITENS'!$T572*'LISTA DOS ITENS'!$M572</f>
        <v>15.333</v>
      </c>
      <c r="V572" s="56">
        <f t="array" ref="V572">INDEX('RESUMO - LOTES E VMA'!$F$3:$F$181,MATCH('LISTA DOS ITENS'!$D572,'RESUMO - LOTES E VMA'!$A$3:$A$181,0))</f>
        <v>61351.71445</v>
      </c>
      <c r="W572" s="57">
        <f>'LISTA DOS ITENS'!$U572/'LISTA DOS ITENS'!$V572</f>
        <v>0.0002499196663</v>
      </c>
      <c r="X572" s="53" t="s">
        <v>53</v>
      </c>
      <c r="Y572" s="53" t="s">
        <v>290</v>
      </c>
      <c r="Z572" s="58" t="str">
        <f>'LISTA DOS ITENS'!$F572&amp;"-"&amp;'LISTA DOS ITENS'!$H572&amp;"-"&amp;'LISTA DOS ITENS'!$J572&amp;"-"&amp;'LISTA DOS ITENS'!$K572&amp;"-"&amp;'LISTA DOS ITENS'!$I572</f>
        <v>11335705-2101-0903-CONS/NAC-</v>
      </c>
      <c r="AA572" s="59" t="str">
        <f t="array" ref="AA572">INDEX('RESUMO - LOTES E VMA'!$M$3:$M$181,MATCH('LISTA DOS ITENS'!$D572,'RESUMO - LOTES E VMA'!$A$3:$A$181,0))</f>
        <v>Para Leilão</v>
      </c>
      <c r="AB572" s="60">
        <f t="array" ref="AB572">INDEX('RESUMO - LOTES E VMA'!$J$3:$J$181,MATCH('LISTA DOS ITENS'!$D572,'RESUMO - LOTES E VMA'!$A$3:$A$181,0))</f>
        <v>0.05613354464</v>
      </c>
      <c r="AC572" s="29" t="str">
        <f t="array" ref="AC572">INDEX('RESUMO - LOTES E VMA'!$L$3:$L$181,MATCH('LISTA DOS ITENS'!$D572,'RESUMO - LOTES E VMA'!$A$3:$A$181,0))</f>
        <v>1% do Valor de Comparação do VMA</v>
      </c>
      <c r="AD572" s="53" t="str">
        <f>VLOOKUP(Tabela1[[#This Row],[Índice]],[1]Planilha1!$A:$A,1,0)</f>
        <v>#ERROR!</v>
      </c>
    </row>
    <row r="573" ht="15.75" customHeight="1">
      <c r="A573" s="52">
        <v>247466.0</v>
      </c>
      <c r="B573" s="53" t="s">
        <v>70</v>
      </c>
      <c r="C573" s="53" t="s">
        <v>71</v>
      </c>
      <c r="D573" s="22">
        <v>206553.0</v>
      </c>
      <c r="E573" s="53" t="s">
        <v>63</v>
      </c>
      <c r="F573" s="54">
        <v>1.1335752E7</v>
      </c>
      <c r="G573" s="53" t="s">
        <v>549</v>
      </c>
      <c r="H573" s="55">
        <v>2101.0</v>
      </c>
      <c r="I573" s="55" t="s">
        <v>81</v>
      </c>
      <c r="J573" s="55" t="s">
        <v>69</v>
      </c>
      <c r="K573" s="53" t="s">
        <v>73</v>
      </c>
      <c r="L573" s="53"/>
      <c r="M573" s="53">
        <v>100.0</v>
      </c>
      <c r="N573" s="53" t="s">
        <v>52</v>
      </c>
      <c r="O573" s="25">
        <v>0.06043076923076923</v>
      </c>
      <c r="P573" s="25">
        <f>'LISTA DOS ITENS'!$O573*'LISTA DOS ITENS'!$M573</f>
        <v>6.043076923</v>
      </c>
      <c r="Q573" s="25">
        <v>0.07857142857142857</v>
      </c>
      <c r="R573" s="25">
        <f>'LISTA DOS ITENS'!$Q573*'LISTA DOS ITENS'!$M573</f>
        <v>7.857142857</v>
      </c>
      <c r="S573" s="56">
        <f>IF('LISTA DOS ITENS'!$P573&gt;'LISTA DOS ITENS'!$R573,'LISTA DOS ITENS'!$P573,'LISTA DOS ITENS'!$R573)</f>
        <v>7.857142857</v>
      </c>
      <c r="T573" s="25">
        <v>0.004478571428571427</v>
      </c>
      <c r="U573" s="25">
        <f>'LISTA DOS ITENS'!$T573*'LISTA DOS ITENS'!$M573</f>
        <v>0.4478571429</v>
      </c>
      <c r="V573" s="56">
        <f t="array" ref="V573">INDEX('RESUMO - LOTES E VMA'!$F$3:$F$181,MATCH('LISTA DOS ITENS'!$D573,'RESUMO - LOTES E VMA'!$A$3:$A$181,0))</f>
        <v>61351.71445</v>
      </c>
      <c r="W573" s="57">
        <f>'LISTA DOS ITENS'!$U573/'LISTA DOS ITENS'!$V573</f>
        <v>0.000007299830932</v>
      </c>
      <c r="X573" s="53" t="s">
        <v>53</v>
      </c>
      <c r="Y573" s="53" t="s">
        <v>290</v>
      </c>
      <c r="Z573" s="58" t="str">
        <f>'LISTA DOS ITENS'!$F573&amp;"-"&amp;'LISTA DOS ITENS'!$H573&amp;"-"&amp;'LISTA DOS ITENS'!$J573&amp;"-"&amp;'LISTA DOS ITENS'!$K573&amp;"-"&amp;'LISTA DOS ITENS'!$I573</f>
        <v>11335752-2101-0903-CONS/NAC-ED-1000-01.01</v>
      </c>
      <c r="AA573" s="59" t="str">
        <f t="array" ref="AA573">INDEX('RESUMO - LOTES E VMA'!$M$3:$M$181,MATCH('LISTA DOS ITENS'!$D573,'RESUMO - LOTES E VMA'!$A$3:$A$181,0))</f>
        <v>Para Leilão</v>
      </c>
      <c r="AB573" s="60">
        <f t="array" ref="AB573">INDEX('RESUMO - LOTES E VMA'!$J$3:$J$181,MATCH('LISTA DOS ITENS'!$D573,'RESUMO - LOTES E VMA'!$A$3:$A$181,0))</f>
        <v>0.05613354464</v>
      </c>
      <c r="AC573" s="29" t="str">
        <f t="array" ref="AC573">INDEX('RESUMO - LOTES E VMA'!$L$3:$L$181,MATCH('LISTA DOS ITENS'!$D573,'RESUMO - LOTES E VMA'!$A$3:$A$181,0))</f>
        <v>1% do Valor de Comparação do VMA</v>
      </c>
      <c r="AD573" s="53" t="str">
        <f>VLOOKUP(Tabela1[[#This Row],[Índice]],[1]Planilha1!$A:$A,1,0)</f>
        <v>#ERROR!</v>
      </c>
    </row>
    <row r="574" ht="15.75" customHeight="1">
      <c r="A574" s="52">
        <v>247467.0</v>
      </c>
      <c r="B574" s="53" t="s">
        <v>70</v>
      </c>
      <c r="C574" s="53" t="s">
        <v>71</v>
      </c>
      <c r="D574" s="22">
        <v>206553.0</v>
      </c>
      <c r="E574" s="53" t="s">
        <v>63</v>
      </c>
      <c r="F574" s="54">
        <v>1.1335812E7</v>
      </c>
      <c r="G574" s="53" t="s">
        <v>550</v>
      </c>
      <c r="H574" s="55">
        <v>2101.0</v>
      </c>
      <c r="I574" s="55"/>
      <c r="J574" s="55" t="s">
        <v>69</v>
      </c>
      <c r="K574" s="53" t="s">
        <v>73</v>
      </c>
      <c r="L574" s="53"/>
      <c r="M574" s="53">
        <v>881.0</v>
      </c>
      <c r="N574" s="53" t="s">
        <v>52</v>
      </c>
      <c r="O574" s="25">
        <v>1.9045743473325767</v>
      </c>
      <c r="P574" s="25">
        <f>'LISTA DOS ITENS'!$O574*'LISTA DOS ITENS'!$M574</f>
        <v>1677.93</v>
      </c>
      <c r="Q574" s="25">
        <v>1.9</v>
      </c>
      <c r="R574" s="25">
        <f>'LISTA DOS ITENS'!$Q574*'LISTA DOS ITENS'!$M574</f>
        <v>1673.9</v>
      </c>
      <c r="S574" s="56">
        <f>IF('LISTA DOS ITENS'!$P574&gt;'LISTA DOS ITENS'!$R574,'LISTA DOS ITENS'!$P574,'LISTA DOS ITENS'!$R574)</f>
        <v>1677.93</v>
      </c>
      <c r="T574" s="25">
        <v>0.10829999999999997</v>
      </c>
      <c r="U574" s="25">
        <f>'LISTA DOS ITENS'!$T574*'LISTA DOS ITENS'!$M574</f>
        <v>95.4123</v>
      </c>
      <c r="V574" s="56">
        <f t="array" ref="V574">INDEX('RESUMO - LOTES E VMA'!$F$3:$F$181,MATCH('LISTA DOS ITENS'!$D574,'RESUMO - LOTES E VMA'!$A$3:$A$181,0))</f>
        <v>61351.71445</v>
      </c>
      <c r="W574" s="57">
        <f>'LISTA DOS ITENS'!$U574/'LISTA DOS ITENS'!$V574</f>
        <v>0.001555169254</v>
      </c>
      <c r="X574" s="53" t="s">
        <v>53</v>
      </c>
      <c r="Y574" s="53" t="s">
        <v>290</v>
      </c>
      <c r="Z574" s="58" t="str">
        <f>'LISTA DOS ITENS'!$F574&amp;"-"&amp;'LISTA DOS ITENS'!$H574&amp;"-"&amp;'LISTA DOS ITENS'!$J574&amp;"-"&amp;'LISTA DOS ITENS'!$K574&amp;"-"&amp;'LISTA DOS ITENS'!$I574</f>
        <v>11335812-2101-0903-CONS/NAC-</v>
      </c>
      <c r="AA574" s="59" t="str">
        <f t="array" ref="AA574">INDEX('RESUMO - LOTES E VMA'!$M$3:$M$181,MATCH('LISTA DOS ITENS'!$D574,'RESUMO - LOTES E VMA'!$A$3:$A$181,0))</f>
        <v>Para Leilão</v>
      </c>
      <c r="AB574" s="60">
        <f t="array" ref="AB574">INDEX('RESUMO - LOTES E VMA'!$J$3:$J$181,MATCH('LISTA DOS ITENS'!$D574,'RESUMO - LOTES E VMA'!$A$3:$A$181,0))</f>
        <v>0.05613354464</v>
      </c>
      <c r="AC574" s="29" t="str">
        <f t="array" ref="AC574">INDEX('RESUMO - LOTES E VMA'!$L$3:$L$181,MATCH('LISTA DOS ITENS'!$D574,'RESUMO - LOTES E VMA'!$A$3:$A$181,0))</f>
        <v>1% do Valor de Comparação do VMA</v>
      </c>
      <c r="AD574" s="53" t="str">
        <f>VLOOKUP(Tabela1[[#This Row],[Índice]],[1]Planilha1!$A:$A,1,0)</f>
        <v>#ERROR!</v>
      </c>
    </row>
    <row r="575" ht="15.75" customHeight="1">
      <c r="A575" s="52">
        <v>247468.0</v>
      </c>
      <c r="B575" s="53" t="s">
        <v>70</v>
      </c>
      <c r="C575" s="53" t="s">
        <v>71</v>
      </c>
      <c r="D575" s="22">
        <v>206553.0</v>
      </c>
      <c r="E575" s="53" t="s">
        <v>63</v>
      </c>
      <c r="F575" s="54">
        <v>1.1335845E7</v>
      </c>
      <c r="G575" s="53" t="s">
        <v>96</v>
      </c>
      <c r="H575" s="55">
        <v>2101.0</v>
      </c>
      <c r="I575" s="55"/>
      <c r="J575" s="55" t="s">
        <v>69</v>
      </c>
      <c r="K575" s="53" t="s">
        <v>73</v>
      </c>
      <c r="L575" s="53"/>
      <c r="M575" s="53">
        <v>4611.0</v>
      </c>
      <c r="N575" s="53" t="s">
        <v>52</v>
      </c>
      <c r="O575" s="25">
        <v>0.7996443287790067</v>
      </c>
      <c r="P575" s="25">
        <f>'LISTA DOS ITENS'!$O575*'LISTA DOS ITENS'!$M575</f>
        <v>3687.16</v>
      </c>
      <c r="Q575" s="25">
        <v>1.58</v>
      </c>
      <c r="R575" s="25">
        <f>'LISTA DOS ITENS'!$Q575*'LISTA DOS ITENS'!$M575</f>
        <v>7285.38</v>
      </c>
      <c r="S575" s="56">
        <f>IF('LISTA DOS ITENS'!$P575&gt;'LISTA DOS ITENS'!$R575,'LISTA DOS ITENS'!$P575,'LISTA DOS ITENS'!$R575)</f>
        <v>7285.38</v>
      </c>
      <c r="T575" s="25">
        <v>0.09005999999999997</v>
      </c>
      <c r="U575" s="25">
        <f>'LISTA DOS ITENS'!$T575*'LISTA DOS ITENS'!$M575</f>
        <v>415.26666</v>
      </c>
      <c r="V575" s="56">
        <f t="array" ref="V575">INDEX('RESUMO - LOTES E VMA'!$F$3:$F$181,MATCH('LISTA DOS ITENS'!$D575,'RESUMO - LOTES E VMA'!$A$3:$A$181,0))</f>
        <v>61351.71445</v>
      </c>
      <c r="W575" s="57">
        <f>'LISTA DOS ITENS'!$U575/'LISTA DOS ITENS'!$V575</f>
        <v>0.006768623562</v>
      </c>
      <c r="X575" s="53" t="s">
        <v>53</v>
      </c>
      <c r="Y575" s="53" t="s">
        <v>290</v>
      </c>
      <c r="Z575" s="58" t="str">
        <f>'LISTA DOS ITENS'!$F575&amp;"-"&amp;'LISTA DOS ITENS'!$H575&amp;"-"&amp;'LISTA DOS ITENS'!$J575&amp;"-"&amp;'LISTA DOS ITENS'!$K575&amp;"-"&amp;'LISTA DOS ITENS'!$I575</f>
        <v>11335845-2101-0903-CONS/NAC-</v>
      </c>
      <c r="AA575" s="59" t="str">
        <f t="array" ref="AA575">INDEX('RESUMO - LOTES E VMA'!$M$3:$M$181,MATCH('LISTA DOS ITENS'!$D575,'RESUMO - LOTES E VMA'!$A$3:$A$181,0))</f>
        <v>Para Leilão</v>
      </c>
      <c r="AB575" s="60">
        <f t="array" ref="AB575">INDEX('RESUMO - LOTES E VMA'!$J$3:$J$181,MATCH('LISTA DOS ITENS'!$D575,'RESUMO - LOTES E VMA'!$A$3:$A$181,0))</f>
        <v>0.05613354464</v>
      </c>
      <c r="AC575" s="29" t="str">
        <f t="array" ref="AC575">INDEX('RESUMO - LOTES E VMA'!$L$3:$L$181,MATCH('LISTA DOS ITENS'!$D575,'RESUMO - LOTES E VMA'!$A$3:$A$181,0))</f>
        <v>1% do Valor de Comparação do VMA</v>
      </c>
      <c r="AD575" s="53" t="str">
        <f>VLOOKUP(Tabela1[[#This Row],[Índice]],[1]Planilha1!$A:$A,1,0)</f>
        <v>#ERROR!</v>
      </c>
    </row>
    <row r="576" ht="15.75" customHeight="1">
      <c r="A576" s="52">
        <v>247469.0</v>
      </c>
      <c r="B576" s="53" t="s">
        <v>70</v>
      </c>
      <c r="C576" s="53" t="s">
        <v>71</v>
      </c>
      <c r="D576" s="22">
        <v>206553.0</v>
      </c>
      <c r="E576" s="53" t="s">
        <v>63</v>
      </c>
      <c r="F576" s="54">
        <v>1.1335983E7</v>
      </c>
      <c r="G576" s="53" t="s">
        <v>544</v>
      </c>
      <c r="H576" s="55">
        <v>2101.0</v>
      </c>
      <c r="I576" s="55"/>
      <c r="J576" s="55" t="s">
        <v>69</v>
      </c>
      <c r="K576" s="53" t="s">
        <v>73</v>
      </c>
      <c r="L576" s="53"/>
      <c r="M576" s="53">
        <v>4.0</v>
      </c>
      <c r="N576" s="53" t="s">
        <v>52</v>
      </c>
      <c r="O576" s="25">
        <v>0.048675914249684746</v>
      </c>
      <c r="P576" s="25">
        <f>'LISTA DOS ITENS'!$O576*'LISTA DOS ITENS'!$M576</f>
        <v>0.194703657</v>
      </c>
      <c r="Q576" s="25">
        <v>0.07333333333333333</v>
      </c>
      <c r="R576" s="25">
        <f>'LISTA DOS ITENS'!$Q576*'LISTA DOS ITENS'!$M576</f>
        <v>0.2933333333</v>
      </c>
      <c r="S576" s="56">
        <f>IF('LISTA DOS ITENS'!$P576&gt;'LISTA DOS ITENS'!$R576,'LISTA DOS ITENS'!$P576,'LISTA DOS ITENS'!$R576)</f>
        <v>0.2933333333</v>
      </c>
      <c r="T576" s="25">
        <v>0.004179999999999999</v>
      </c>
      <c r="U576" s="25">
        <f>'LISTA DOS ITENS'!$T576*'LISTA DOS ITENS'!$M576</f>
        <v>0.01672</v>
      </c>
      <c r="V576" s="56">
        <f t="array" ref="V576">INDEX('RESUMO - LOTES E VMA'!$F$3:$F$181,MATCH('LISTA DOS ITENS'!$D576,'RESUMO - LOTES E VMA'!$A$3:$A$181,0))</f>
        <v>61351.71445</v>
      </c>
      <c r="W576" s="57">
        <f>'LISTA DOS ITENS'!$U576/'LISTA DOS ITENS'!$V576</f>
        <v>0.0000002725270214</v>
      </c>
      <c r="X576" s="53" t="s">
        <v>53</v>
      </c>
      <c r="Y576" s="53" t="s">
        <v>290</v>
      </c>
      <c r="Z576" s="58" t="str">
        <f>'LISTA DOS ITENS'!$F576&amp;"-"&amp;'LISTA DOS ITENS'!$H576&amp;"-"&amp;'LISTA DOS ITENS'!$J576&amp;"-"&amp;'LISTA DOS ITENS'!$K576&amp;"-"&amp;'LISTA DOS ITENS'!$I576</f>
        <v>11335983-2101-0903-CONS/NAC-</v>
      </c>
      <c r="AA576" s="59" t="str">
        <f t="array" ref="AA576">INDEX('RESUMO - LOTES E VMA'!$M$3:$M$181,MATCH('LISTA DOS ITENS'!$D576,'RESUMO - LOTES E VMA'!$A$3:$A$181,0))</f>
        <v>Para Leilão</v>
      </c>
      <c r="AB576" s="60">
        <f t="array" ref="AB576">INDEX('RESUMO - LOTES E VMA'!$J$3:$J$181,MATCH('LISTA DOS ITENS'!$D576,'RESUMO - LOTES E VMA'!$A$3:$A$181,0))</f>
        <v>0.05613354464</v>
      </c>
      <c r="AC576" s="29" t="str">
        <f t="array" ref="AC576">INDEX('RESUMO - LOTES E VMA'!$L$3:$L$181,MATCH('LISTA DOS ITENS'!$D576,'RESUMO - LOTES E VMA'!$A$3:$A$181,0))</f>
        <v>1% do Valor de Comparação do VMA</v>
      </c>
      <c r="AD576" s="53" t="str">
        <f>VLOOKUP(Tabela1[[#This Row],[Índice]],[1]Planilha1!$A:$A,1,0)</f>
        <v>#ERROR!</v>
      </c>
    </row>
    <row r="577" ht="15.75" customHeight="1">
      <c r="A577" s="52">
        <v>247470.0</v>
      </c>
      <c r="B577" s="53" t="s">
        <v>70</v>
      </c>
      <c r="C577" s="53" t="s">
        <v>71</v>
      </c>
      <c r="D577" s="22">
        <v>206553.0</v>
      </c>
      <c r="E577" s="53" t="s">
        <v>63</v>
      </c>
      <c r="F577" s="54">
        <v>1.0616886E7</v>
      </c>
      <c r="G577" s="53" t="s">
        <v>551</v>
      </c>
      <c r="H577" s="55">
        <v>2201.0</v>
      </c>
      <c r="I577" s="55"/>
      <c r="J577" s="55" t="s">
        <v>69</v>
      </c>
      <c r="K577" s="53" t="s">
        <v>73</v>
      </c>
      <c r="L577" s="53"/>
      <c r="M577" s="53">
        <v>480.0</v>
      </c>
      <c r="N577" s="53" t="s">
        <v>52</v>
      </c>
      <c r="O577" s="25">
        <v>0.017895833333333333</v>
      </c>
      <c r="P577" s="25">
        <f>'LISTA DOS ITENS'!$O577*'LISTA DOS ITENS'!$M577</f>
        <v>8.59</v>
      </c>
      <c r="Q577" s="25">
        <v>0.08333333333333333</v>
      </c>
      <c r="R577" s="25">
        <f>'LISTA DOS ITENS'!$Q577*'LISTA DOS ITENS'!$M577</f>
        <v>40</v>
      </c>
      <c r="S577" s="56">
        <f>IF('LISTA DOS ITENS'!$P577&gt;'LISTA DOS ITENS'!$R577,'LISTA DOS ITENS'!$P577,'LISTA DOS ITENS'!$R577)</f>
        <v>40</v>
      </c>
      <c r="T577" s="25">
        <v>0.004749999999999998</v>
      </c>
      <c r="U577" s="25">
        <f>'LISTA DOS ITENS'!$T577*'LISTA DOS ITENS'!$M577</f>
        <v>2.28</v>
      </c>
      <c r="V577" s="56">
        <f t="array" ref="V577">INDEX('RESUMO - LOTES E VMA'!$F$3:$F$181,MATCH('LISTA DOS ITENS'!$D577,'RESUMO - LOTES E VMA'!$A$3:$A$181,0))</f>
        <v>61351.71445</v>
      </c>
      <c r="W577" s="57">
        <f>'LISTA DOS ITENS'!$U577/'LISTA DOS ITENS'!$V577</f>
        <v>0.00003716277565</v>
      </c>
      <c r="X577" s="53" t="s">
        <v>53</v>
      </c>
      <c r="Y577" s="53" t="s">
        <v>290</v>
      </c>
      <c r="Z577" s="58" t="str">
        <f>'LISTA DOS ITENS'!$F577&amp;"-"&amp;'LISTA DOS ITENS'!$H577&amp;"-"&amp;'LISTA DOS ITENS'!$J577&amp;"-"&amp;'LISTA DOS ITENS'!$K577&amp;"-"&amp;'LISTA DOS ITENS'!$I577</f>
        <v>10616886-2201-0903-CONS/NAC-</v>
      </c>
      <c r="AA577" s="59" t="str">
        <f t="array" ref="AA577">INDEX('RESUMO - LOTES E VMA'!$M$3:$M$181,MATCH('LISTA DOS ITENS'!$D577,'RESUMO - LOTES E VMA'!$A$3:$A$181,0))</f>
        <v>Para Leilão</v>
      </c>
      <c r="AB577" s="60">
        <f t="array" ref="AB577">INDEX('RESUMO - LOTES E VMA'!$J$3:$J$181,MATCH('LISTA DOS ITENS'!$D577,'RESUMO - LOTES E VMA'!$A$3:$A$181,0))</f>
        <v>0.05613354464</v>
      </c>
      <c r="AC577" s="29" t="str">
        <f t="array" ref="AC577">INDEX('RESUMO - LOTES E VMA'!$L$3:$L$181,MATCH('LISTA DOS ITENS'!$D577,'RESUMO - LOTES E VMA'!$A$3:$A$181,0))</f>
        <v>1% do Valor de Comparação do VMA</v>
      </c>
      <c r="AD577" s="53" t="str">
        <f>VLOOKUP(Tabela1[[#This Row],[Índice]],[1]Planilha1!$A:$A,1,0)</f>
        <v>#ERROR!</v>
      </c>
    </row>
    <row r="578" ht="15.75" customHeight="1">
      <c r="A578" s="52">
        <v>247471.0</v>
      </c>
      <c r="B578" s="53" t="s">
        <v>70</v>
      </c>
      <c r="C578" s="53" t="s">
        <v>71</v>
      </c>
      <c r="D578" s="22">
        <v>206553.0</v>
      </c>
      <c r="E578" s="53" t="s">
        <v>63</v>
      </c>
      <c r="F578" s="54">
        <v>1.0725056E7</v>
      </c>
      <c r="G578" s="53" t="s">
        <v>531</v>
      </c>
      <c r="H578" s="55">
        <v>2201.0</v>
      </c>
      <c r="I578" s="55"/>
      <c r="J578" s="55" t="s">
        <v>69</v>
      </c>
      <c r="K578" s="53" t="s">
        <v>73</v>
      </c>
      <c r="L578" s="53"/>
      <c r="M578" s="53">
        <v>13.0</v>
      </c>
      <c r="N578" s="53" t="s">
        <v>52</v>
      </c>
      <c r="O578" s="25">
        <v>3.520769230769231</v>
      </c>
      <c r="P578" s="25">
        <f>'LISTA DOS ITENS'!$O578*'LISTA DOS ITENS'!$M578</f>
        <v>45.77</v>
      </c>
      <c r="Q578" s="25">
        <v>4.02</v>
      </c>
      <c r="R578" s="25">
        <f>'LISTA DOS ITENS'!$Q578*'LISTA DOS ITENS'!$M578</f>
        <v>52.26</v>
      </c>
      <c r="S578" s="56">
        <f>IF('LISTA DOS ITENS'!$P578&gt;'LISTA DOS ITENS'!$R578,'LISTA DOS ITENS'!$P578,'LISTA DOS ITENS'!$R578)</f>
        <v>52.26</v>
      </c>
      <c r="T578" s="25">
        <v>0.2291399999999999</v>
      </c>
      <c r="U578" s="25">
        <f>'LISTA DOS ITENS'!$T578*'LISTA DOS ITENS'!$M578</f>
        <v>2.97882</v>
      </c>
      <c r="V578" s="56">
        <f t="array" ref="V578">INDEX('RESUMO - LOTES E VMA'!$F$3:$F$181,MATCH('LISTA DOS ITENS'!$D578,'RESUMO - LOTES E VMA'!$A$3:$A$181,0))</f>
        <v>61351.71445</v>
      </c>
      <c r="W578" s="57">
        <f>'LISTA DOS ITENS'!$U578/'LISTA DOS ITENS'!$V578</f>
        <v>0.00004855316639</v>
      </c>
      <c r="X578" s="53" t="s">
        <v>53</v>
      </c>
      <c r="Y578" s="53" t="s">
        <v>290</v>
      </c>
      <c r="Z578" s="58" t="str">
        <f>'LISTA DOS ITENS'!$F578&amp;"-"&amp;'LISTA DOS ITENS'!$H578&amp;"-"&amp;'LISTA DOS ITENS'!$J578&amp;"-"&amp;'LISTA DOS ITENS'!$K578&amp;"-"&amp;'LISTA DOS ITENS'!$I578</f>
        <v>10725056-2201-0903-CONS/NAC-</v>
      </c>
      <c r="AA578" s="59" t="str">
        <f t="array" ref="AA578">INDEX('RESUMO - LOTES E VMA'!$M$3:$M$181,MATCH('LISTA DOS ITENS'!$D578,'RESUMO - LOTES E VMA'!$A$3:$A$181,0))</f>
        <v>Para Leilão</v>
      </c>
      <c r="AB578" s="60">
        <f t="array" ref="AB578">INDEX('RESUMO - LOTES E VMA'!$J$3:$J$181,MATCH('LISTA DOS ITENS'!$D578,'RESUMO - LOTES E VMA'!$A$3:$A$181,0))</f>
        <v>0.05613354464</v>
      </c>
      <c r="AC578" s="29" t="str">
        <f t="array" ref="AC578">INDEX('RESUMO - LOTES E VMA'!$L$3:$L$181,MATCH('LISTA DOS ITENS'!$D578,'RESUMO - LOTES E VMA'!$A$3:$A$181,0))</f>
        <v>1% do Valor de Comparação do VMA</v>
      </c>
      <c r="AD578" s="53" t="str">
        <f>VLOOKUP(Tabela1[[#This Row],[Índice]],[1]Planilha1!$A:$A,1,0)</f>
        <v>#ERROR!</v>
      </c>
    </row>
    <row r="579" ht="15.75" customHeight="1">
      <c r="A579" s="52">
        <v>247472.0</v>
      </c>
      <c r="B579" s="53" t="s">
        <v>70</v>
      </c>
      <c r="C579" s="53" t="s">
        <v>71</v>
      </c>
      <c r="D579" s="22">
        <v>206553.0</v>
      </c>
      <c r="E579" s="53" t="s">
        <v>63</v>
      </c>
      <c r="F579" s="54">
        <v>1.0973873E7</v>
      </c>
      <c r="G579" s="53" t="s">
        <v>532</v>
      </c>
      <c r="H579" s="55">
        <v>2201.0</v>
      </c>
      <c r="I579" s="55"/>
      <c r="J579" s="55" t="s">
        <v>69</v>
      </c>
      <c r="K579" s="53" t="s">
        <v>73</v>
      </c>
      <c r="L579" s="53"/>
      <c r="M579" s="53">
        <v>16.0</v>
      </c>
      <c r="N579" s="53" t="s">
        <v>52</v>
      </c>
      <c r="O579" s="25">
        <v>1.06125</v>
      </c>
      <c r="P579" s="25">
        <f>'LISTA DOS ITENS'!$O579*'LISTA DOS ITENS'!$M579</f>
        <v>16.98</v>
      </c>
      <c r="Q579" s="25">
        <v>1.06</v>
      </c>
      <c r="R579" s="25">
        <f>'LISTA DOS ITENS'!$Q579*'LISTA DOS ITENS'!$M579</f>
        <v>16.96</v>
      </c>
      <c r="S579" s="56">
        <f>IF('LISTA DOS ITENS'!$P579&gt;'LISTA DOS ITENS'!$R579,'LISTA DOS ITENS'!$P579,'LISTA DOS ITENS'!$R579)</f>
        <v>16.98</v>
      </c>
      <c r="T579" s="25">
        <v>0.06041999999999998</v>
      </c>
      <c r="U579" s="25">
        <f>'LISTA DOS ITENS'!$T579*'LISTA DOS ITENS'!$M579</f>
        <v>0.96672</v>
      </c>
      <c r="V579" s="56">
        <f t="array" ref="V579">INDEX('RESUMO - LOTES E VMA'!$F$3:$F$181,MATCH('LISTA DOS ITENS'!$D579,'RESUMO - LOTES E VMA'!$A$3:$A$181,0))</f>
        <v>61351.71445</v>
      </c>
      <c r="W579" s="57">
        <f>'LISTA DOS ITENS'!$U579/'LISTA DOS ITENS'!$V579</f>
        <v>0.00001575701688</v>
      </c>
      <c r="X579" s="53" t="s">
        <v>53</v>
      </c>
      <c r="Y579" s="53" t="s">
        <v>290</v>
      </c>
      <c r="Z579" s="58" t="str">
        <f>'LISTA DOS ITENS'!$F579&amp;"-"&amp;'LISTA DOS ITENS'!$H579&amp;"-"&amp;'LISTA DOS ITENS'!$J579&amp;"-"&amp;'LISTA DOS ITENS'!$K579&amp;"-"&amp;'LISTA DOS ITENS'!$I579</f>
        <v>10973873-2201-0903-CONS/NAC-</v>
      </c>
      <c r="AA579" s="59" t="str">
        <f t="array" ref="AA579">INDEX('RESUMO - LOTES E VMA'!$M$3:$M$181,MATCH('LISTA DOS ITENS'!$D579,'RESUMO - LOTES E VMA'!$A$3:$A$181,0))</f>
        <v>Para Leilão</v>
      </c>
      <c r="AB579" s="60">
        <f t="array" ref="AB579">INDEX('RESUMO - LOTES E VMA'!$J$3:$J$181,MATCH('LISTA DOS ITENS'!$D579,'RESUMO - LOTES E VMA'!$A$3:$A$181,0))</f>
        <v>0.05613354464</v>
      </c>
      <c r="AC579" s="29" t="str">
        <f t="array" ref="AC579">INDEX('RESUMO - LOTES E VMA'!$L$3:$L$181,MATCH('LISTA DOS ITENS'!$D579,'RESUMO - LOTES E VMA'!$A$3:$A$181,0))</f>
        <v>1% do Valor de Comparação do VMA</v>
      </c>
      <c r="AD579" s="53" t="str">
        <f>VLOOKUP(Tabela1[[#This Row],[Índice]],[1]Planilha1!$A:$A,1,0)</f>
        <v>#ERROR!</v>
      </c>
    </row>
    <row r="580" ht="15.75" customHeight="1">
      <c r="A580" s="52">
        <v>247473.0</v>
      </c>
      <c r="B580" s="53" t="s">
        <v>70</v>
      </c>
      <c r="C580" s="53" t="s">
        <v>71</v>
      </c>
      <c r="D580" s="22">
        <v>206553.0</v>
      </c>
      <c r="E580" s="53" t="s">
        <v>63</v>
      </c>
      <c r="F580" s="54">
        <v>1.1335845E7</v>
      </c>
      <c r="G580" s="53" t="s">
        <v>96</v>
      </c>
      <c r="H580" s="55">
        <v>2201.0</v>
      </c>
      <c r="I580" s="55"/>
      <c r="J580" s="55" t="s">
        <v>69</v>
      </c>
      <c r="K580" s="53" t="s">
        <v>73</v>
      </c>
      <c r="L580" s="53"/>
      <c r="M580" s="53">
        <v>4611.0</v>
      </c>
      <c r="N580" s="53" t="s">
        <v>52</v>
      </c>
      <c r="O580" s="25">
        <v>1.58</v>
      </c>
      <c r="P580" s="25">
        <f>'LISTA DOS ITENS'!$O580*'LISTA DOS ITENS'!$M580</f>
        <v>7285.38</v>
      </c>
      <c r="Q580" s="25">
        <v>1.58</v>
      </c>
      <c r="R580" s="25">
        <f>'LISTA DOS ITENS'!$Q580*'LISTA DOS ITENS'!$M580</f>
        <v>7285.38</v>
      </c>
      <c r="S580" s="56">
        <f>IF('LISTA DOS ITENS'!$P580&gt;'LISTA DOS ITENS'!$R580,'LISTA DOS ITENS'!$P580,'LISTA DOS ITENS'!$R580)</f>
        <v>7285.38</v>
      </c>
      <c r="T580" s="25">
        <v>0.09005999999999997</v>
      </c>
      <c r="U580" s="25">
        <f>'LISTA DOS ITENS'!$T580*'LISTA DOS ITENS'!$M580</f>
        <v>415.26666</v>
      </c>
      <c r="V580" s="56">
        <f t="array" ref="V580">INDEX('RESUMO - LOTES E VMA'!$F$3:$F$181,MATCH('LISTA DOS ITENS'!$D580,'RESUMO - LOTES E VMA'!$A$3:$A$181,0))</f>
        <v>61351.71445</v>
      </c>
      <c r="W580" s="57">
        <f>'LISTA DOS ITENS'!$U580/'LISTA DOS ITENS'!$V580</f>
        <v>0.006768623562</v>
      </c>
      <c r="X580" s="53" t="s">
        <v>53</v>
      </c>
      <c r="Y580" s="53" t="s">
        <v>290</v>
      </c>
      <c r="Z580" s="58" t="str">
        <f>'LISTA DOS ITENS'!$F580&amp;"-"&amp;'LISTA DOS ITENS'!$H580&amp;"-"&amp;'LISTA DOS ITENS'!$J580&amp;"-"&amp;'LISTA DOS ITENS'!$K580&amp;"-"&amp;'LISTA DOS ITENS'!$I580</f>
        <v>11335845-2201-0903-CONS/NAC-</v>
      </c>
      <c r="AA580" s="59" t="str">
        <f t="array" ref="AA580">INDEX('RESUMO - LOTES E VMA'!$M$3:$M$181,MATCH('LISTA DOS ITENS'!$D580,'RESUMO - LOTES E VMA'!$A$3:$A$181,0))</f>
        <v>Para Leilão</v>
      </c>
      <c r="AB580" s="60">
        <f t="array" ref="AB580">INDEX('RESUMO - LOTES E VMA'!$J$3:$J$181,MATCH('LISTA DOS ITENS'!$D580,'RESUMO - LOTES E VMA'!$A$3:$A$181,0))</f>
        <v>0.05613354464</v>
      </c>
      <c r="AC580" s="29" t="str">
        <f t="array" ref="AC580">INDEX('RESUMO - LOTES E VMA'!$L$3:$L$181,MATCH('LISTA DOS ITENS'!$D580,'RESUMO - LOTES E VMA'!$A$3:$A$181,0))</f>
        <v>1% do Valor de Comparação do VMA</v>
      </c>
      <c r="AD580" s="53" t="str">
        <f>VLOOKUP(Tabela1[[#This Row],[Índice]],[1]Planilha1!$A:$A,1,0)</f>
        <v>#ERROR!</v>
      </c>
    </row>
    <row r="581" ht="15.75" customHeight="1">
      <c r="A581" s="52">
        <v>247474.0</v>
      </c>
      <c r="B581" s="53" t="s">
        <v>70</v>
      </c>
      <c r="C581" s="53" t="s">
        <v>71</v>
      </c>
      <c r="D581" s="22">
        <v>206553.0</v>
      </c>
      <c r="E581" s="53" t="s">
        <v>63</v>
      </c>
      <c r="F581" s="54">
        <v>1.1977502E7</v>
      </c>
      <c r="G581" s="53" t="s">
        <v>529</v>
      </c>
      <c r="H581" s="55">
        <v>2201.0</v>
      </c>
      <c r="I581" s="55"/>
      <c r="J581" s="55" t="s">
        <v>69</v>
      </c>
      <c r="K581" s="53" t="s">
        <v>73</v>
      </c>
      <c r="L581" s="53"/>
      <c r="M581" s="53">
        <v>700.0</v>
      </c>
      <c r="N581" s="53" t="s">
        <v>52</v>
      </c>
      <c r="O581" s="25">
        <v>0.1500142857142857</v>
      </c>
      <c r="P581" s="25">
        <f>'LISTA DOS ITENS'!$O581*'LISTA DOS ITENS'!$M581</f>
        <v>105.01</v>
      </c>
      <c r="Q581" s="25">
        <v>132.8</v>
      </c>
      <c r="R581" s="25">
        <f>'LISTA DOS ITENS'!$Q581*'LISTA DOS ITENS'!$M581</f>
        <v>92960</v>
      </c>
      <c r="S581" s="56">
        <f>IF('LISTA DOS ITENS'!$P581&gt;'LISTA DOS ITENS'!$R581,'LISTA DOS ITENS'!$P581,'LISTA DOS ITENS'!$R581)</f>
        <v>92960</v>
      </c>
      <c r="T581" s="25">
        <v>7.5695999999999986</v>
      </c>
      <c r="U581" s="25">
        <f>'LISTA DOS ITENS'!$T581*'LISTA DOS ITENS'!$M581</f>
        <v>5298.72</v>
      </c>
      <c r="V581" s="56">
        <f t="array" ref="V581">INDEX('RESUMO - LOTES E VMA'!$F$3:$F$181,MATCH('LISTA DOS ITENS'!$D581,'RESUMO - LOTES E VMA'!$A$3:$A$181,0))</f>
        <v>61351.71445</v>
      </c>
      <c r="W581" s="57">
        <f>'LISTA DOS ITENS'!$U581/'LISTA DOS ITENS'!$V581</f>
        <v>0.08636629062</v>
      </c>
      <c r="X581" s="53" t="s">
        <v>53</v>
      </c>
      <c r="Y581" s="53" t="s">
        <v>290</v>
      </c>
      <c r="Z581" s="58" t="str">
        <f>'LISTA DOS ITENS'!$F581&amp;"-"&amp;'LISTA DOS ITENS'!$H581&amp;"-"&amp;'LISTA DOS ITENS'!$J581&amp;"-"&amp;'LISTA DOS ITENS'!$K581&amp;"-"&amp;'LISTA DOS ITENS'!$I581</f>
        <v>11977502-2201-0903-CONS/NAC-</v>
      </c>
      <c r="AA581" s="59" t="str">
        <f t="array" ref="AA581">INDEX('RESUMO - LOTES E VMA'!$M$3:$M$181,MATCH('LISTA DOS ITENS'!$D581,'RESUMO - LOTES E VMA'!$A$3:$A$181,0))</f>
        <v>Para Leilão</v>
      </c>
      <c r="AB581" s="60">
        <f t="array" ref="AB581">INDEX('RESUMO - LOTES E VMA'!$J$3:$J$181,MATCH('LISTA DOS ITENS'!$D581,'RESUMO - LOTES E VMA'!$A$3:$A$181,0))</f>
        <v>0.05613354464</v>
      </c>
      <c r="AC581" s="29" t="str">
        <f t="array" ref="AC581">INDEX('RESUMO - LOTES E VMA'!$L$3:$L$181,MATCH('LISTA DOS ITENS'!$D581,'RESUMO - LOTES E VMA'!$A$3:$A$181,0))</f>
        <v>1% do Valor de Comparação do VMA</v>
      </c>
      <c r="AD581" s="53" t="str">
        <f>VLOOKUP(Tabela1[[#This Row],[Índice]],[1]Planilha1!$A:$A,1,0)</f>
        <v>#ERROR!</v>
      </c>
    </row>
    <row r="582" ht="15.75" customHeight="1">
      <c r="A582" s="52">
        <v>247475.0</v>
      </c>
      <c r="B582" s="53" t="s">
        <v>70</v>
      </c>
      <c r="C582" s="53" t="s">
        <v>71</v>
      </c>
      <c r="D582" s="22">
        <v>206553.0</v>
      </c>
      <c r="E582" s="53" t="s">
        <v>63</v>
      </c>
      <c r="F582" s="54">
        <v>1.1335907E7</v>
      </c>
      <c r="G582" s="53" t="s">
        <v>543</v>
      </c>
      <c r="H582" s="55">
        <v>2101.0</v>
      </c>
      <c r="I582" s="55"/>
      <c r="J582" s="55" t="s">
        <v>79</v>
      </c>
      <c r="K582" s="53" t="s">
        <v>73</v>
      </c>
      <c r="L582" s="53"/>
      <c r="M582" s="53">
        <v>903.0</v>
      </c>
      <c r="N582" s="53" t="s">
        <v>52</v>
      </c>
      <c r="O582" s="25">
        <v>1.9093355481727576</v>
      </c>
      <c r="P582" s="25">
        <f>'LISTA DOS ITENS'!$O582*'LISTA DOS ITENS'!$M582</f>
        <v>1724.13</v>
      </c>
      <c r="Q582" s="25">
        <v>1.91</v>
      </c>
      <c r="R582" s="25">
        <f>'LISTA DOS ITENS'!$Q582*'LISTA DOS ITENS'!$M582</f>
        <v>1724.73</v>
      </c>
      <c r="S582" s="56">
        <f>IF('LISTA DOS ITENS'!$P582&gt;'LISTA DOS ITENS'!$R582,'LISTA DOS ITENS'!$P582,'LISTA DOS ITENS'!$R582)</f>
        <v>1724.73</v>
      </c>
      <c r="T582" s="25">
        <v>0.10886999999999995</v>
      </c>
      <c r="U582" s="25">
        <f>'LISTA DOS ITENS'!$T582*'LISTA DOS ITENS'!$M582</f>
        <v>98.30961</v>
      </c>
      <c r="V582" s="56">
        <f t="array" ref="V582">INDEX('RESUMO - LOTES E VMA'!$F$3:$F$181,MATCH('LISTA DOS ITENS'!$D582,'RESUMO - LOTES E VMA'!$A$3:$A$181,0))</f>
        <v>61351.71445</v>
      </c>
      <c r="W582" s="57">
        <f>'LISTA DOS ITENS'!$U582/'LISTA DOS ITENS'!$V582</f>
        <v>0.001602393851</v>
      </c>
      <c r="X582" s="53" t="s">
        <v>53</v>
      </c>
      <c r="Y582" s="53" t="s">
        <v>290</v>
      </c>
      <c r="Z582" s="58" t="str">
        <f>'LISTA DOS ITENS'!$F582&amp;"-"&amp;'LISTA DOS ITENS'!$H582&amp;"-"&amp;'LISTA DOS ITENS'!$J582&amp;"-"&amp;'LISTA DOS ITENS'!$K582&amp;"-"&amp;'LISTA DOS ITENS'!$I582</f>
        <v>11335907-2101-A003-CONS/NAC-</v>
      </c>
      <c r="AA582" s="59" t="str">
        <f t="array" ref="AA582">INDEX('RESUMO - LOTES E VMA'!$M$3:$M$181,MATCH('LISTA DOS ITENS'!$D582,'RESUMO - LOTES E VMA'!$A$3:$A$181,0))</f>
        <v>Para Leilão</v>
      </c>
      <c r="AB582" s="60">
        <f t="array" ref="AB582">INDEX('RESUMO - LOTES E VMA'!$J$3:$J$181,MATCH('LISTA DOS ITENS'!$D582,'RESUMO - LOTES E VMA'!$A$3:$A$181,0))</f>
        <v>0.05613354464</v>
      </c>
      <c r="AC582" s="29" t="str">
        <f t="array" ref="AC582">INDEX('RESUMO - LOTES E VMA'!$L$3:$L$181,MATCH('LISTA DOS ITENS'!$D582,'RESUMO - LOTES E VMA'!$A$3:$A$181,0))</f>
        <v>1% do Valor de Comparação do VMA</v>
      </c>
      <c r="AD582" s="53" t="str">
        <f>VLOOKUP(Tabela1[[#This Row],[Índice]],[1]Planilha1!$A:$A,1,0)</f>
        <v>#ERROR!</v>
      </c>
    </row>
    <row r="583" ht="15.75" customHeight="1">
      <c r="A583" s="52">
        <v>247476.0</v>
      </c>
      <c r="B583" s="53" t="s">
        <v>70</v>
      </c>
      <c r="C583" s="53" t="s">
        <v>71</v>
      </c>
      <c r="D583" s="22">
        <v>206553.0</v>
      </c>
      <c r="E583" s="53" t="s">
        <v>63</v>
      </c>
      <c r="F583" s="54">
        <v>1.0087164E7</v>
      </c>
      <c r="G583" s="53" t="s">
        <v>521</v>
      </c>
      <c r="H583" s="55">
        <v>2201.0</v>
      </c>
      <c r="I583" s="55"/>
      <c r="J583" s="55" t="s">
        <v>79</v>
      </c>
      <c r="K583" s="53" t="s">
        <v>73</v>
      </c>
      <c r="L583" s="53"/>
      <c r="M583" s="53">
        <v>31.0</v>
      </c>
      <c r="N583" s="53" t="s">
        <v>52</v>
      </c>
      <c r="O583" s="25">
        <v>0.17451612903225808</v>
      </c>
      <c r="P583" s="25">
        <f>'LISTA DOS ITENS'!$O583*'LISTA DOS ITENS'!$M583</f>
        <v>5.41</v>
      </c>
      <c r="Q583" s="25">
        <v>0.1903030303030303</v>
      </c>
      <c r="R583" s="25">
        <f>'LISTA DOS ITENS'!$Q583*'LISTA DOS ITENS'!$M583</f>
        <v>5.899393939</v>
      </c>
      <c r="S583" s="56">
        <f>IF('LISTA DOS ITENS'!$P583&gt;'LISTA DOS ITENS'!$R583,'LISTA DOS ITENS'!$P583,'LISTA DOS ITENS'!$R583)</f>
        <v>5.899393939</v>
      </c>
      <c r="T583" s="25">
        <v>0.010847272727272724</v>
      </c>
      <c r="U583" s="25">
        <f>'LISTA DOS ITENS'!$T583*'LISTA DOS ITENS'!$M583</f>
        <v>0.3362654545</v>
      </c>
      <c r="V583" s="56">
        <f t="array" ref="V583">INDEX('RESUMO - LOTES E VMA'!$F$3:$F$181,MATCH('LISTA DOS ITENS'!$D583,'RESUMO - LOTES E VMA'!$A$3:$A$181,0))</f>
        <v>61351.71445</v>
      </c>
      <c r="W583" s="57">
        <f>'LISTA DOS ITENS'!$U583/'LISTA DOS ITENS'!$V583</f>
        <v>0.000005480946336</v>
      </c>
      <c r="X583" s="53" t="s">
        <v>53</v>
      </c>
      <c r="Y583" s="53" t="s">
        <v>290</v>
      </c>
      <c r="Z583" s="58" t="str">
        <f>'LISTA DOS ITENS'!$F583&amp;"-"&amp;'LISTA DOS ITENS'!$H583&amp;"-"&amp;'LISTA DOS ITENS'!$J583&amp;"-"&amp;'LISTA DOS ITENS'!$K583&amp;"-"&amp;'LISTA DOS ITENS'!$I583</f>
        <v>10087164-2201-A003-CONS/NAC-</v>
      </c>
      <c r="AA583" s="59" t="str">
        <f t="array" ref="AA583">INDEX('RESUMO - LOTES E VMA'!$M$3:$M$181,MATCH('LISTA DOS ITENS'!$D583,'RESUMO - LOTES E VMA'!$A$3:$A$181,0))</f>
        <v>Para Leilão</v>
      </c>
      <c r="AB583" s="60">
        <f t="array" ref="AB583">INDEX('RESUMO - LOTES E VMA'!$J$3:$J$181,MATCH('LISTA DOS ITENS'!$D583,'RESUMO - LOTES E VMA'!$A$3:$A$181,0))</f>
        <v>0.05613354464</v>
      </c>
      <c r="AC583" s="29" t="str">
        <f t="array" ref="AC583">INDEX('RESUMO - LOTES E VMA'!$L$3:$L$181,MATCH('LISTA DOS ITENS'!$D583,'RESUMO - LOTES E VMA'!$A$3:$A$181,0))</f>
        <v>1% do Valor de Comparação do VMA</v>
      </c>
      <c r="AD583" s="53" t="str">
        <f>VLOOKUP(Tabela1[[#This Row],[Índice]],[1]Planilha1!$A:$A,1,0)</f>
        <v>#ERROR!</v>
      </c>
    </row>
    <row r="584" ht="15.75" customHeight="1">
      <c r="A584" s="52">
        <v>247477.0</v>
      </c>
      <c r="B584" s="53" t="s">
        <v>70</v>
      </c>
      <c r="C584" s="53" t="s">
        <v>71</v>
      </c>
      <c r="D584" s="22">
        <v>206553.0</v>
      </c>
      <c r="E584" s="53" t="s">
        <v>63</v>
      </c>
      <c r="F584" s="54">
        <v>1.0087164E7</v>
      </c>
      <c r="G584" s="53" t="s">
        <v>521</v>
      </c>
      <c r="H584" s="55">
        <v>2201.0</v>
      </c>
      <c r="I584" s="55"/>
      <c r="J584" s="55" t="s">
        <v>79</v>
      </c>
      <c r="K584" s="53" t="s">
        <v>80</v>
      </c>
      <c r="L584" s="53"/>
      <c r="M584" s="53">
        <v>31.0</v>
      </c>
      <c r="N584" s="53" t="s">
        <v>52</v>
      </c>
      <c r="O584" s="25">
        <v>0.9074193548387096</v>
      </c>
      <c r="P584" s="25">
        <f>'LISTA DOS ITENS'!$O584*'LISTA DOS ITENS'!$M584</f>
        <v>28.13</v>
      </c>
      <c r="Q584" s="25">
        <v>0.1903030303030303</v>
      </c>
      <c r="R584" s="25">
        <f>'LISTA DOS ITENS'!$Q584*'LISTA DOS ITENS'!$M584</f>
        <v>5.899393939</v>
      </c>
      <c r="S584" s="56">
        <f>IF('LISTA DOS ITENS'!$P584&gt;'LISTA DOS ITENS'!$R584,'LISTA DOS ITENS'!$P584,'LISTA DOS ITENS'!$R584)</f>
        <v>28.13</v>
      </c>
      <c r="T584" s="25">
        <v>0.010847272727272724</v>
      </c>
      <c r="U584" s="25">
        <f>'LISTA DOS ITENS'!$T584*'LISTA DOS ITENS'!$M584</f>
        <v>0.3362654545</v>
      </c>
      <c r="V584" s="56">
        <f t="array" ref="V584">INDEX('RESUMO - LOTES E VMA'!$F$3:$F$181,MATCH('LISTA DOS ITENS'!$D584,'RESUMO - LOTES E VMA'!$A$3:$A$181,0))</f>
        <v>61351.71445</v>
      </c>
      <c r="W584" s="57">
        <f>'LISTA DOS ITENS'!$U584/'LISTA DOS ITENS'!$V584</f>
        <v>0.000005480946336</v>
      </c>
      <c r="X584" s="53" t="s">
        <v>53</v>
      </c>
      <c r="Y584" s="53" t="s">
        <v>290</v>
      </c>
      <c r="Z584" s="58" t="str">
        <f>'LISTA DOS ITENS'!$F584&amp;"-"&amp;'LISTA DOS ITENS'!$H584&amp;"-"&amp;'LISTA DOS ITENS'!$J584&amp;"-"&amp;'LISTA DOS ITENS'!$K584&amp;"-"&amp;'LISTA DOS ITENS'!$I584</f>
        <v>10087164-2201-A003-IMOB/NAC-</v>
      </c>
      <c r="AA584" s="59" t="str">
        <f t="array" ref="AA584">INDEX('RESUMO - LOTES E VMA'!$M$3:$M$181,MATCH('LISTA DOS ITENS'!$D584,'RESUMO - LOTES E VMA'!$A$3:$A$181,0))</f>
        <v>Para Leilão</v>
      </c>
      <c r="AB584" s="60">
        <f t="array" ref="AB584">INDEX('RESUMO - LOTES E VMA'!$J$3:$J$181,MATCH('LISTA DOS ITENS'!$D584,'RESUMO - LOTES E VMA'!$A$3:$A$181,0))</f>
        <v>0.05613354464</v>
      </c>
      <c r="AC584" s="29" t="str">
        <f t="array" ref="AC584">INDEX('RESUMO - LOTES E VMA'!$L$3:$L$181,MATCH('LISTA DOS ITENS'!$D584,'RESUMO - LOTES E VMA'!$A$3:$A$181,0))</f>
        <v>1% do Valor de Comparação do VMA</v>
      </c>
      <c r="AD584" s="53" t="str">
        <f>VLOOKUP(Tabela1[[#This Row],[Índice]],[1]Planilha1!$A:$A,1,0)</f>
        <v>#ERROR!</v>
      </c>
    </row>
    <row r="585" ht="15.75" customHeight="1">
      <c r="A585" s="52">
        <v>247478.0</v>
      </c>
      <c r="B585" s="53" t="s">
        <v>70</v>
      </c>
      <c r="C585" s="53" t="s">
        <v>71</v>
      </c>
      <c r="D585" s="22">
        <v>206553.0</v>
      </c>
      <c r="E585" s="53" t="s">
        <v>63</v>
      </c>
      <c r="F585" s="54">
        <v>1.0087244E7</v>
      </c>
      <c r="G585" s="53" t="s">
        <v>522</v>
      </c>
      <c r="H585" s="55">
        <v>2201.0</v>
      </c>
      <c r="I585" s="55"/>
      <c r="J585" s="55" t="s">
        <v>79</v>
      </c>
      <c r="K585" s="53" t="s">
        <v>73</v>
      </c>
      <c r="L585" s="53"/>
      <c r="M585" s="53">
        <v>1.0</v>
      </c>
      <c r="N585" s="53" t="s">
        <v>52</v>
      </c>
      <c r="O585" s="25">
        <v>0.02</v>
      </c>
      <c r="P585" s="25">
        <f>'LISTA DOS ITENS'!$O585*'LISTA DOS ITENS'!$M585</f>
        <v>0.02</v>
      </c>
      <c r="Q585" s="25">
        <v>0.07567567567567567</v>
      </c>
      <c r="R585" s="25">
        <f>'LISTA DOS ITENS'!$Q585*'LISTA DOS ITENS'!$M585</f>
        <v>0.07567567568</v>
      </c>
      <c r="S585" s="56">
        <f>IF('LISTA DOS ITENS'!$P585&gt;'LISTA DOS ITENS'!$R585,'LISTA DOS ITENS'!$P585,'LISTA DOS ITENS'!$R585)</f>
        <v>0.07567567568</v>
      </c>
      <c r="T585" s="25">
        <v>0.004313513513513512</v>
      </c>
      <c r="U585" s="25">
        <f>'LISTA DOS ITENS'!$T585*'LISTA DOS ITENS'!$M585</f>
        <v>0.004313513514</v>
      </c>
      <c r="V585" s="56">
        <f t="array" ref="V585">INDEX('RESUMO - LOTES E VMA'!$F$3:$F$181,MATCH('LISTA DOS ITENS'!$D585,'RESUMO - LOTES E VMA'!$A$3:$A$181,0))</f>
        <v>61351.71445</v>
      </c>
      <c r="W585" s="57">
        <f>'LISTA DOS ITENS'!$U585/'LISTA DOS ITENS'!$V585</f>
        <v>0.00000007030795394</v>
      </c>
      <c r="X585" s="53" t="s">
        <v>53</v>
      </c>
      <c r="Y585" s="53" t="s">
        <v>290</v>
      </c>
      <c r="Z585" s="58" t="str">
        <f>'LISTA DOS ITENS'!$F585&amp;"-"&amp;'LISTA DOS ITENS'!$H585&amp;"-"&amp;'LISTA DOS ITENS'!$J585&amp;"-"&amp;'LISTA DOS ITENS'!$K585&amp;"-"&amp;'LISTA DOS ITENS'!$I585</f>
        <v>10087244-2201-A003-CONS/NAC-</v>
      </c>
      <c r="AA585" s="59" t="str">
        <f t="array" ref="AA585">INDEX('RESUMO - LOTES E VMA'!$M$3:$M$181,MATCH('LISTA DOS ITENS'!$D585,'RESUMO - LOTES E VMA'!$A$3:$A$181,0))</f>
        <v>Para Leilão</v>
      </c>
      <c r="AB585" s="60">
        <f t="array" ref="AB585">INDEX('RESUMO - LOTES E VMA'!$J$3:$J$181,MATCH('LISTA DOS ITENS'!$D585,'RESUMO - LOTES E VMA'!$A$3:$A$181,0))</f>
        <v>0.05613354464</v>
      </c>
      <c r="AC585" s="29" t="str">
        <f t="array" ref="AC585">INDEX('RESUMO - LOTES E VMA'!$L$3:$L$181,MATCH('LISTA DOS ITENS'!$D585,'RESUMO - LOTES E VMA'!$A$3:$A$181,0))</f>
        <v>1% do Valor de Comparação do VMA</v>
      </c>
      <c r="AD585" s="53" t="str">
        <f>VLOOKUP(Tabela1[[#This Row],[Índice]],[1]Planilha1!$A:$A,1,0)</f>
        <v>#ERROR!</v>
      </c>
    </row>
    <row r="586" ht="15.75" customHeight="1">
      <c r="A586" s="52">
        <v>247479.0</v>
      </c>
      <c r="B586" s="53" t="s">
        <v>70</v>
      </c>
      <c r="C586" s="53" t="s">
        <v>71</v>
      </c>
      <c r="D586" s="22">
        <v>206553.0</v>
      </c>
      <c r="E586" s="53" t="s">
        <v>63</v>
      </c>
      <c r="F586" s="54">
        <v>1.0616863E7</v>
      </c>
      <c r="G586" s="53" t="s">
        <v>552</v>
      </c>
      <c r="H586" s="55">
        <v>2201.0</v>
      </c>
      <c r="I586" s="55"/>
      <c r="J586" s="55" t="s">
        <v>79</v>
      </c>
      <c r="K586" s="53" t="s">
        <v>73</v>
      </c>
      <c r="L586" s="53"/>
      <c r="M586" s="53">
        <v>203.0</v>
      </c>
      <c r="N586" s="53" t="s">
        <v>52</v>
      </c>
      <c r="O586" s="25">
        <v>0.018916256157635467</v>
      </c>
      <c r="P586" s="25">
        <f>'LISTA DOS ITENS'!$O586*'LISTA DOS ITENS'!$M586</f>
        <v>3.84</v>
      </c>
      <c r="Q586" s="25">
        <v>0.05500000000000001</v>
      </c>
      <c r="R586" s="25">
        <f>'LISTA DOS ITENS'!$Q586*'LISTA DOS ITENS'!$M586</f>
        <v>11.165</v>
      </c>
      <c r="S586" s="56">
        <f>IF('LISTA DOS ITENS'!$P586&gt;'LISTA DOS ITENS'!$R586,'LISTA DOS ITENS'!$P586,'LISTA DOS ITENS'!$R586)</f>
        <v>11.165</v>
      </c>
      <c r="T586" s="25">
        <v>0.0031349999999999993</v>
      </c>
      <c r="U586" s="25">
        <f>'LISTA DOS ITENS'!$T586*'LISTA DOS ITENS'!$M586</f>
        <v>0.636405</v>
      </c>
      <c r="V586" s="56">
        <f t="array" ref="V586">INDEX('RESUMO - LOTES E VMA'!$F$3:$F$181,MATCH('LISTA DOS ITENS'!$D586,'RESUMO - LOTES E VMA'!$A$3:$A$181,0))</f>
        <v>61351.71445</v>
      </c>
      <c r="W586" s="57">
        <f>'LISTA DOS ITENS'!$U586/'LISTA DOS ITENS'!$V586</f>
        <v>0.00001037305975</v>
      </c>
      <c r="X586" s="53" t="s">
        <v>53</v>
      </c>
      <c r="Y586" s="53" t="s">
        <v>290</v>
      </c>
      <c r="Z586" s="58" t="str">
        <f>'LISTA DOS ITENS'!$F586&amp;"-"&amp;'LISTA DOS ITENS'!$H586&amp;"-"&amp;'LISTA DOS ITENS'!$J586&amp;"-"&amp;'LISTA DOS ITENS'!$K586&amp;"-"&amp;'LISTA DOS ITENS'!$I586</f>
        <v>10616863-2201-A003-CONS/NAC-</v>
      </c>
      <c r="AA586" s="59" t="str">
        <f t="array" ref="AA586">INDEX('RESUMO - LOTES E VMA'!$M$3:$M$181,MATCH('LISTA DOS ITENS'!$D586,'RESUMO - LOTES E VMA'!$A$3:$A$181,0))</f>
        <v>Para Leilão</v>
      </c>
      <c r="AB586" s="60">
        <f t="array" ref="AB586">INDEX('RESUMO - LOTES E VMA'!$J$3:$J$181,MATCH('LISTA DOS ITENS'!$D586,'RESUMO - LOTES E VMA'!$A$3:$A$181,0))</f>
        <v>0.05613354464</v>
      </c>
      <c r="AC586" s="29" t="str">
        <f t="array" ref="AC586">INDEX('RESUMO - LOTES E VMA'!$L$3:$L$181,MATCH('LISTA DOS ITENS'!$D586,'RESUMO - LOTES E VMA'!$A$3:$A$181,0))</f>
        <v>1% do Valor de Comparação do VMA</v>
      </c>
      <c r="AD586" s="53" t="str">
        <f>VLOOKUP(Tabela1[[#This Row],[Índice]],[1]Planilha1!$A:$A,1,0)</f>
        <v>#ERROR!</v>
      </c>
    </row>
    <row r="587" ht="15.75" customHeight="1">
      <c r="A587" s="52">
        <v>247480.0</v>
      </c>
      <c r="B587" s="53" t="s">
        <v>70</v>
      </c>
      <c r="C587" s="53" t="s">
        <v>71</v>
      </c>
      <c r="D587" s="22">
        <v>206553.0</v>
      </c>
      <c r="E587" s="53" t="s">
        <v>63</v>
      </c>
      <c r="F587" s="54">
        <v>1.0741631E7</v>
      </c>
      <c r="G587" s="53" t="s">
        <v>553</v>
      </c>
      <c r="H587" s="55">
        <v>2201.0</v>
      </c>
      <c r="I587" s="55"/>
      <c r="J587" s="55" t="s">
        <v>79</v>
      </c>
      <c r="K587" s="53" t="s">
        <v>73</v>
      </c>
      <c r="L587" s="53"/>
      <c r="M587" s="53">
        <v>185.0</v>
      </c>
      <c r="N587" s="53" t="s">
        <v>52</v>
      </c>
      <c r="O587" s="25">
        <v>0.017891891891891894</v>
      </c>
      <c r="P587" s="25">
        <f>'LISTA DOS ITENS'!$O587*'LISTA DOS ITENS'!$M587</f>
        <v>3.31</v>
      </c>
      <c r="Q587" s="25">
        <v>0.10904761904761907</v>
      </c>
      <c r="R587" s="25">
        <f>'LISTA DOS ITENS'!$Q587*'LISTA DOS ITENS'!$M587</f>
        <v>20.17380952</v>
      </c>
      <c r="S587" s="56">
        <f>IF('LISTA DOS ITENS'!$P587&gt;'LISTA DOS ITENS'!$R587,'LISTA DOS ITENS'!$P587,'LISTA DOS ITENS'!$R587)</f>
        <v>20.17380952</v>
      </c>
      <c r="T587" s="25">
        <v>0.006215714285714285</v>
      </c>
      <c r="U587" s="25">
        <f>'LISTA DOS ITENS'!$T587*'LISTA DOS ITENS'!$M587</f>
        <v>1.149907143</v>
      </c>
      <c r="V587" s="56">
        <f t="array" ref="V587">INDEX('RESUMO - LOTES E VMA'!$F$3:$F$181,MATCH('LISTA DOS ITENS'!$D587,'RESUMO - LOTES E VMA'!$A$3:$A$181,0))</f>
        <v>61351.71445</v>
      </c>
      <c r="W587" s="57">
        <f>'LISTA DOS ITENS'!$U587/'LISTA DOS ITENS'!$V587</f>
        <v>0.00001874286893</v>
      </c>
      <c r="X587" s="53" t="s">
        <v>53</v>
      </c>
      <c r="Y587" s="53" t="s">
        <v>290</v>
      </c>
      <c r="Z587" s="58" t="str">
        <f>'LISTA DOS ITENS'!$F587&amp;"-"&amp;'LISTA DOS ITENS'!$H587&amp;"-"&amp;'LISTA DOS ITENS'!$J587&amp;"-"&amp;'LISTA DOS ITENS'!$K587&amp;"-"&amp;'LISTA DOS ITENS'!$I587</f>
        <v>10741631-2201-A003-CONS/NAC-</v>
      </c>
      <c r="AA587" s="59" t="str">
        <f t="array" ref="AA587">INDEX('RESUMO - LOTES E VMA'!$M$3:$M$181,MATCH('LISTA DOS ITENS'!$D587,'RESUMO - LOTES E VMA'!$A$3:$A$181,0))</f>
        <v>Para Leilão</v>
      </c>
      <c r="AB587" s="60">
        <f t="array" ref="AB587">INDEX('RESUMO - LOTES E VMA'!$J$3:$J$181,MATCH('LISTA DOS ITENS'!$D587,'RESUMO - LOTES E VMA'!$A$3:$A$181,0))</f>
        <v>0.05613354464</v>
      </c>
      <c r="AC587" s="29" t="str">
        <f t="array" ref="AC587">INDEX('RESUMO - LOTES E VMA'!$L$3:$L$181,MATCH('LISTA DOS ITENS'!$D587,'RESUMO - LOTES E VMA'!$A$3:$A$181,0))</f>
        <v>1% do Valor de Comparação do VMA</v>
      </c>
      <c r="AD587" s="53" t="str">
        <f>VLOOKUP(Tabela1[[#This Row],[Índice]],[1]Planilha1!$A:$A,1,0)</f>
        <v>#ERROR!</v>
      </c>
    </row>
    <row r="588" ht="15.75" customHeight="1">
      <c r="A588" s="52">
        <v>247481.0</v>
      </c>
      <c r="B588" s="53" t="s">
        <v>70</v>
      </c>
      <c r="C588" s="53" t="s">
        <v>71</v>
      </c>
      <c r="D588" s="22">
        <v>206553.0</v>
      </c>
      <c r="E588" s="53" t="s">
        <v>63</v>
      </c>
      <c r="F588" s="54">
        <v>1.0882981E7</v>
      </c>
      <c r="G588" s="53" t="s">
        <v>539</v>
      </c>
      <c r="H588" s="55">
        <v>2201.0</v>
      </c>
      <c r="I588" s="55"/>
      <c r="J588" s="55" t="s">
        <v>79</v>
      </c>
      <c r="K588" s="53" t="s">
        <v>73</v>
      </c>
      <c r="L588" s="53"/>
      <c r="M588" s="53">
        <v>25.0</v>
      </c>
      <c r="N588" s="53" t="s">
        <v>52</v>
      </c>
      <c r="O588" s="25">
        <v>0.024</v>
      </c>
      <c r="P588" s="25">
        <f>'LISTA DOS ITENS'!$O588*'LISTA DOS ITENS'!$M588</f>
        <v>0.6</v>
      </c>
      <c r="Q588" s="25">
        <v>0.09249999999999999</v>
      </c>
      <c r="R588" s="25">
        <f>'LISTA DOS ITENS'!$Q588*'LISTA DOS ITENS'!$M588</f>
        <v>2.3125</v>
      </c>
      <c r="S588" s="56">
        <f>IF('LISTA DOS ITENS'!$P588&gt;'LISTA DOS ITENS'!$R588,'LISTA DOS ITENS'!$P588,'LISTA DOS ITENS'!$R588)</f>
        <v>2.3125</v>
      </c>
      <c r="T588" s="25">
        <v>0.005272499999999998</v>
      </c>
      <c r="U588" s="25">
        <f>'LISTA DOS ITENS'!$T588*'LISTA DOS ITENS'!$M588</f>
        <v>0.1318125</v>
      </c>
      <c r="V588" s="56">
        <f t="array" ref="V588">INDEX('RESUMO - LOTES E VMA'!$F$3:$F$181,MATCH('LISTA DOS ITENS'!$D588,'RESUMO - LOTES E VMA'!$A$3:$A$181,0))</f>
        <v>61351.71445</v>
      </c>
      <c r="W588" s="57">
        <f>'LISTA DOS ITENS'!$U588/'LISTA DOS ITENS'!$V588</f>
        <v>0.000002148472967</v>
      </c>
      <c r="X588" s="53" t="s">
        <v>53</v>
      </c>
      <c r="Y588" s="53" t="s">
        <v>290</v>
      </c>
      <c r="Z588" s="58" t="str">
        <f>'LISTA DOS ITENS'!$F588&amp;"-"&amp;'LISTA DOS ITENS'!$H588&amp;"-"&amp;'LISTA DOS ITENS'!$J588&amp;"-"&amp;'LISTA DOS ITENS'!$K588&amp;"-"&amp;'LISTA DOS ITENS'!$I588</f>
        <v>10882981-2201-A003-CONS/NAC-</v>
      </c>
      <c r="AA588" s="59" t="str">
        <f t="array" ref="AA588">INDEX('RESUMO - LOTES E VMA'!$M$3:$M$181,MATCH('LISTA DOS ITENS'!$D588,'RESUMO - LOTES E VMA'!$A$3:$A$181,0))</f>
        <v>Para Leilão</v>
      </c>
      <c r="AB588" s="60">
        <f t="array" ref="AB588">INDEX('RESUMO - LOTES E VMA'!$J$3:$J$181,MATCH('LISTA DOS ITENS'!$D588,'RESUMO - LOTES E VMA'!$A$3:$A$181,0))</f>
        <v>0.05613354464</v>
      </c>
      <c r="AC588" s="29" t="str">
        <f t="array" ref="AC588">INDEX('RESUMO - LOTES E VMA'!$L$3:$L$181,MATCH('LISTA DOS ITENS'!$D588,'RESUMO - LOTES E VMA'!$A$3:$A$181,0))</f>
        <v>1% do Valor de Comparação do VMA</v>
      </c>
      <c r="AD588" s="53" t="str">
        <f>VLOOKUP(Tabela1[[#This Row],[Índice]],[1]Planilha1!$A:$A,1,0)</f>
        <v>#ERROR!</v>
      </c>
    </row>
    <row r="589" ht="15.75" customHeight="1">
      <c r="A589" s="52">
        <v>247482.0</v>
      </c>
      <c r="B589" s="53" t="s">
        <v>70</v>
      </c>
      <c r="C589" s="53" t="s">
        <v>71</v>
      </c>
      <c r="D589" s="22">
        <v>206553.0</v>
      </c>
      <c r="E589" s="53" t="s">
        <v>63</v>
      </c>
      <c r="F589" s="54">
        <v>1.0326334E7</v>
      </c>
      <c r="G589" s="53" t="s">
        <v>554</v>
      </c>
      <c r="H589" s="55">
        <v>2101.0</v>
      </c>
      <c r="I589" s="55"/>
      <c r="J589" s="55" t="s">
        <v>319</v>
      </c>
      <c r="K589" s="53" t="s">
        <v>57</v>
      </c>
      <c r="L589" s="53"/>
      <c r="M589" s="53">
        <v>1836.0</v>
      </c>
      <c r="N589" s="53" t="s">
        <v>52</v>
      </c>
      <c r="O589" s="25">
        <v>1.0</v>
      </c>
      <c r="P589" s="25">
        <f>'LISTA DOS ITENS'!$O589*'LISTA DOS ITENS'!$M589</f>
        <v>1836</v>
      </c>
      <c r="Q589" s="25">
        <v>0.027</v>
      </c>
      <c r="R589" s="25">
        <f>'LISTA DOS ITENS'!$Q589*'LISTA DOS ITENS'!$M589</f>
        <v>49.572</v>
      </c>
      <c r="S589" s="56">
        <f>IF('LISTA DOS ITENS'!$P589&gt;'LISTA DOS ITENS'!$R589,'LISTA DOS ITENS'!$P589,'LISTA DOS ITENS'!$R589)</f>
        <v>1836</v>
      </c>
      <c r="T589" s="25">
        <v>0.0015389999999999996</v>
      </c>
      <c r="U589" s="25">
        <f>'LISTA DOS ITENS'!$T589*'LISTA DOS ITENS'!$M589</f>
        <v>2.825604</v>
      </c>
      <c r="V589" s="56">
        <f t="array" ref="V589">INDEX('RESUMO - LOTES E VMA'!$F$3:$F$181,MATCH('LISTA DOS ITENS'!$D589,'RESUMO - LOTES E VMA'!$A$3:$A$181,0))</f>
        <v>61351.71445</v>
      </c>
      <c r="W589" s="57">
        <f>'LISTA DOS ITENS'!$U589/'LISTA DOS ITENS'!$V589</f>
        <v>0.00004605582787</v>
      </c>
      <c r="X589" s="53" t="s">
        <v>53</v>
      </c>
      <c r="Y589" s="53" t="s">
        <v>290</v>
      </c>
      <c r="Z589" s="58" t="str">
        <f>'LISTA DOS ITENS'!$F589&amp;"-"&amp;'LISTA DOS ITENS'!$H589&amp;"-"&amp;'LISTA DOS ITENS'!$J589&amp;"-"&amp;'LISTA DOS ITENS'!$K589&amp;"-"&amp;'LISTA DOS ITENS'!$I589</f>
        <v>10326334-2101-A803-USADO-</v>
      </c>
      <c r="AA589" s="59" t="str">
        <f t="array" ref="AA589">INDEX('RESUMO - LOTES E VMA'!$M$3:$M$181,MATCH('LISTA DOS ITENS'!$D589,'RESUMO - LOTES E VMA'!$A$3:$A$181,0))</f>
        <v>Para Leilão</v>
      </c>
      <c r="AB589" s="60">
        <f t="array" ref="AB589">INDEX('RESUMO - LOTES E VMA'!$J$3:$J$181,MATCH('LISTA DOS ITENS'!$D589,'RESUMO - LOTES E VMA'!$A$3:$A$181,0))</f>
        <v>0.05613354464</v>
      </c>
      <c r="AC589" s="29" t="str">
        <f t="array" ref="AC589">INDEX('RESUMO - LOTES E VMA'!$L$3:$L$181,MATCH('LISTA DOS ITENS'!$D589,'RESUMO - LOTES E VMA'!$A$3:$A$181,0))</f>
        <v>1% do Valor de Comparação do VMA</v>
      </c>
      <c r="AD589" s="53" t="str">
        <f>VLOOKUP(Tabela1[[#This Row],[Índice]],[1]Planilha1!$A:$A,1,0)</f>
        <v>#ERROR!</v>
      </c>
    </row>
    <row r="590" ht="15.75" customHeight="1">
      <c r="A590" s="52">
        <v>247483.0</v>
      </c>
      <c r="B590" s="53" t="s">
        <v>70</v>
      </c>
      <c r="C590" s="53" t="s">
        <v>71</v>
      </c>
      <c r="D590" s="22">
        <v>206553.0</v>
      </c>
      <c r="E590" s="53" t="s">
        <v>63</v>
      </c>
      <c r="F590" s="54">
        <v>1.0616867E7</v>
      </c>
      <c r="G590" s="53" t="s">
        <v>555</v>
      </c>
      <c r="H590" s="55">
        <v>2101.0</v>
      </c>
      <c r="I590" s="55"/>
      <c r="J590" s="55" t="s">
        <v>319</v>
      </c>
      <c r="K590" s="53" t="s">
        <v>57</v>
      </c>
      <c r="L590" s="53"/>
      <c r="M590" s="53">
        <v>1119.0</v>
      </c>
      <c r="N590" s="53" t="s">
        <v>52</v>
      </c>
      <c r="O590" s="25">
        <v>1.0</v>
      </c>
      <c r="P590" s="25">
        <f>'LISTA DOS ITENS'!$O590*'LISTA DOS ITENS'!$M590</f>
        <v>1119</v>
      </c>
      <c r="Q590" s="25">
        <v>0.11933333333333333</v>
      </c>
      <c r="R590" s="25">
        <f>'LISTA DOS ITENS'!$Q590*'LISTA DOS ITENS'!$M590</f>
        <v>133.534</v>
      </c>
      <c r="S590" s="56">
        <f>IF('LISTA DOS ITENS'!$P590&gt;'LISTA DOS ITENS'!$R590,'LISTA DOS ITENS'!$P590,'LISTA DOS ITENS'!$R590)</f>
        <v>1119</v>
      </c>
      <c r="T590" s="25">
        <v>0.006801999999999998</v>
      </c>
      <c r="U590" s="25">
        <f>'LISTA DOS ITENS'!$T590*'LISTA DOS ITENS'!$M590</f>
        <v>7.611438</v>
      </c>
      <c r="V590" s="56">
        <f t="array" ref="V590">INDEX('RESUMO - LOTES E VMA'!$F$3:$F$181,MATCH('LISTA DOS ITENS'!$D590,'RESUMO - LOTES E VMA'!$A$3:$A$181,0))</f>
        <v>61351.71445</v>
      </c>
      <c r="W590" s="57">
        <f>'LISTA DOS ITENS'!$U590/'LISTA DOS ITENS'!$V590</f>
        <v>0.0001240623521</v>
      </c>
      <c r="X590" s="53" t="s">
        <v>53</v>
      </c>
      <c r="Y590" s="53" t="s">
        <v>290</v>
      </c>
      <c r="Z590" s="58" t="str">
        <f>'LISTA DOS ITENS'!$F590&amp;"-"&amp;'LISTA DOS ITENS'!$H590&amp;"-"&amp;'LISTA DOS ITENS'!$J590&amp;"-"&amp;'LISTA DOS ITENS'!$K590&amp;"-"&amp;'LISTA DOS ITENS'!$I590</f>
        <v>10616867-2101-A803-USADO-</v>
      </c>
      <c r="AA590" s="59" t="str">
        <f t="array" ref="AA590">INDEX('RESUMO - LOTES E VMA'!$M$3:$M$181,MATCH('LISTA DOS ITENS'!$D590,'RESUMO - LOTES E VMA'!$A$3:$A$181,0))</f>
        <v>Para Leilão</v>
      </c>
      <c r="AB590" s="60">
        <f t="array" ref="AB590">INDEX('RESUMO - LOTES E VMA'!$J$3:$J$181,MATCH('LISTA DOS ITENS'!$D590,'RESUMO - LOTES E VMA'!$A$3:$A$181,0))</f>
        <v>0.05613354464</v>
      </c>
      <c r="AC590" s="29" t="str">
        <f t="array" ref="AC590">INDEX('RESUMO - LOTES E VMA'!$L$3:$L$181,MATCH('LISTA DOS ITENS'!$D590,'RESUMO - LOTES E VMA'!$A$3:$A$181,0))</f>
        <v>1% do Valor de Comparação do VMA</v>
      </c>
      <c r="AD590" s="53" t="str">
        <f>VLOOKUP(Tabela1[[#This Row],[Índice]],[1]Planilha1!$A:$A,1,0)</f>
        <v>#ERROR!</v>
      </c>
    </row>
    <row r="591" ht="15.75" customHeight="1">
      <c r="A591" s="52">
        <v>247484.0</v>
      </c>
      <c r="B591" s="53" t="s">
        <v>70</v>
      </c>
      <c r="C591" s="53" t="s">
        <v>71</v>
      </c>
      <c r="D591" s="22">
        <v>206553.0</v>
      </c>
      <c r="E591" s="53" t="s">
        <v>63</v>
      </c>
      <c r="F591" s="54">
        <v>1.0616881E7</v>
      </c>
      <c r="G591" s="53" t="s">
        <v>96</v>
      </c>
      <c r="H591" s="55">
        <v>2101.0</v>
      </c>
      <c r="I591" s="55"/>
      <c r="J591" s="55" t="s">
        <v>319</v>
      </c>
      <c r="K591" s="53" t="s">
        <v>57</v>
      </c>
      <c r="L591" s="53"/>
      <c r="M591" s="53">
        <v>2065.0</v>
      </c>
      <c r="N591" s="53" t="s">
        <v>52</v>
      </c>
      <c r="O591" s="25">
        <v>1.0</v>
      </c>
      <c r="P591" s="25">
        <f>'LISTA DOS ITENS'!$O591*'LISTA DOS ITENS'!$M591</f>
        <v>2065</v>
      </c>
      <c r="Q591" s="25">
        <v>1.098</v>
      </c>
      <c r="R591" s="25">
        <f>'LISTA DOS ITENS'!$Q591*'LISTA DOS ITENS'!$M591</f>
        <v>2267.37</v>
      </c>
      <c r="S591" s="56">
        <f>IF('LISTA DOS ITENS'!$P591&gt;'LISTA DOS ITENS'!$R591,'LISTA DOS ITENS'!$P591,'LISTA DOS ITENS'!$R591)</f>
        <v>2267.37</v>
      </c>
      <c r="T591" s="25">
        <v>0.06258599999999999</v>
      </c>
      <c r="U591" s="25">
        <f>'LISTA DOS ITENS'!$T591*'LISTA DOS ITENS'!$M591</f>
        <v>129.24009</v>
      </c>
      <c r="V591" s="56">
        <f t="array" ref="V591">INDEX('RESUMO - LOTES E VMA'!$F$3:$F$181,MATCH('LISTA DOS ITENS'!$D591,'RESUMO - LOTES E VMA'!$A$3:$A$181,0))</f>
        <v>61351.71445</v>
      </c>
      <c r="W591" s="57">
        <f>'LISTA DOS ITENS'!$U591/'LISTA DOS ITENS'!$V591</f>
        <v>0.002106544066</v>
      </c>
      <c r="X591" s="53" t="s">
        <v>53</v>
      </c>
      <c r="Y591" s="53" t="s">
        <v>290</v>
      </c>
      <c r="Z591" s="58" t="str">
        <f>'LISTA DOS ITENS'!$F591&amp;"-"&amp;'LISTA DOS ITENS'!$H591&amp;"-"&amp;'LISTA DOS ITENS'!$J591&amp;"-"&amp;'LISTA DOS ITENS'!$K591&amp;"-"&amp;'LISTA DOS ITENS'!$I591</f>
        <v>10616881-2101-A803-USADO-</v>
      </c>
      <c r="AA591" s="59" t="str">
        <f t="array" ref="AA591">INDEX('RESUMO - LOTES E VMA'!$M$3:$M$181,MATCH('LISTA DOS ITENS'!$D591,'RESUMO - LOTES E VMA'!$A$3:$A$181,0))</f>
        <v>Para Leilão</v>
      </c>
      <c r="AB591" s="60">
        <f t="array" ref="AB591">INDEX('RESUMO - LOTES E VMA'!$J$3:$J$181,MATCH('LISTA DOS ITENS'!$D591,'RESUMO - LOTES E VMA'!$A$3:$A$181,0))</f>
        <v>0.05613354464</v>
      </c>
      <c r="AC591" s="29" t="str">
        <f t="array" ref="AC591">INDEX('RESUMO - LOTES E VMA'!$L$3:$L$181,MATCH('LISTA DOS ITENS'!$D591,'RESUMO - LOTES E VMA'!$A$3:$A$181,0))</f>
        <v>1% do Valor de Comparação do VMA</v>
      </c>
      <c r="AD591" s="53" t="str">
        <f>VLOOKUP(Tabela1[[#This Row],[Índice]],[1]Planilha1!$A:$A,1,0)</f>
        <v>#ERROR!</v>
      </c>
    </row>
    <row r="592" ht="15.75" customHeight="1">
      <c r="A592" s="52">
        <v>247485.0</v>
      </c>
      <c r="B592" s="53" t="s">
        <v>70</v>
      </c>
      <c r="C592" s="53" t="s">
        <v>71</v>
      </c>
      <c r="D592" s="22">
        <v>206553.0</v>
      </c>
      <c r="E592" s="53" t="s">
        <v>63</v>
      </c>
      <c r="F592" s="54">
        <v>1.072492E7</v>
      </c>
      <c r="G592" s="53" t="s">
        <v>542</v>
      </c>
      <c r="H592" s="55">
        <v>2101.0</v>
      </c>
      <c r="I592" s="55"/>
      <c r="J592" s="55" t="s">
        <v>319</v>
      </c>
      <c r="K592" s="53" t="s">
        <v>73</v>
      </c>
      <c r="L592" s="53"/>
      <c r="M592" s="53">
        <v>192.0</v>
      </c>
      <c r="N592" s="53" t="s">
        <v>52</v>
      </c>
      <c r="O592" s="25">
        <v>0.02712712712712713</v>
      </c>
      <c r="P592" s="25">
        <f>'LISTA DOS ITENS'!$O592*'LISTA DOS ITENS'!$M592</f>
        <v>5.208408408</v>
      </c>
      <c r="Q592" s="25">
        <v>0.12833333333333333</v>
      </c>
      <c r="R592" s="25">
        <f>'LISTA DOS ITENS'!$Q592*'LISTA DOS ITENS'!$M592</f>
        <v>24.64</v>
      </c>
      <c r="S592" s="56">
        <f>IF('LISTA DOS ITENS'!$P592&gt;'LISTA DOS ITENS'!$R592,'LISTA DOS ITENS'!$P592,'LISTA DOS ITENS'!$R592)</f>
        <v>24.64</v>
      </c>
      <c r="T592" s="25">
        <v>0.007314999999999997</v>
      </c>
      <c r="U592" s="25">
        <f>'LISTA DOS ITENS'!$T592*'LISTA DOS ITENS'!$M592</f>
        <v>1.40448</v>
      </c>
      <c r="V592" s="56">
        <f t="array" ref="V592">INDEX('RESUMO - LOTES E VMA'!$F$3:$F$181,MATCH('LISTA DOS ITENS'!$D592,'RESUMO - LOTES E VMA'!$A$3:$A$181,0))</f>
        <v>61351.71445</v>
      </c>
      <c r="W592" s="57">
        <f>'LISTA DOS ITENS'!$U592/'LISTA DOS ITENS'!$V592</f>
        <v>0.0000228922698</v>
      </c>
      <c r="X592" s="53" t="s">
        <v>53</v>
      </c>
      <c r="Y592" s="53" t="s">
        <v>290</v>
      </c>
      <c r="Z592" s="58" t="str">
        <f>'LISTA DOS ITENS'!$F592&amp;"-"&amp;'LISTA DOS ITENS'!$H592&amp;"-"&amp;'LISTA DOS ITENS'!$J592&amp;"-"&amp;'LISTA DOS ITENS'!$K592&amp;"-"&amp;'LISTA DOS ITENS'!$I592</f>
        <v>10724920-2101-A803-CONS/NAC-</v>
      </c>
      <c r="AA592" s="59" t="str">
        <f t="array" ref="AA592">INDEX('RESUMO - LOTES E VMA'!$M$3:$M$181,MATCH('LISTA DOS ITENS'!$D592,'RESUMO - LOTES E VMA'!$A$3:$A$181,0))</f>
        <v>Para Leilão</v>
      </c>
      <c r="AB592" s="60">
        <f t="array" ref="AB592">INDEX('RESUMO - LOTES E VMA'!$J$3:$J$181,MATCH('LISTA DOS ITENS'!$D592,'RESUMO - LOTES E VMA'!$A$3:$A$181,0))</f>
        <v>0.05613354464</v>
      </c>
      <c r="AC592" s="29" t="str">
        <f t="array" ref="AC592">INDEX('RESUMO - LOTES E VMA'!$L$3:$L$181,MATCH('LISTA DOS ITENS'!$D592,'RESUMO - LOTES E VMA'!$A$3:$A$181,0))</f>
        <v>1% do Valor de Comparação do VMA</v>
      </c>
      <c r="AD592" s="53" t="str">
        <f>VLOOKUP(Tabela1[[#This Row],[Índice]],[1]Planilha1!$A:$A,1,0)</f>
        <v>#ERROR!</v>
      </c>
    </row>
    <row r="593" ht="15.75" customHeight="1">
      <c r="A593" s="52">
        <v>247486.0</v>
      </c>
      <c r="B593" s="53" t="s">
        <v>70</v>
      </c>
      <c r="C593" s="53" t="s">
        <v>71</v>
      </c>
      <c r="D593" s="22">
        <v>206553.0</v>
      </c>
      <c r="E593" s="53" t="s">
        <v>63</v>
      </c>
      <c r="F593" s="54">
        <v>1.0755683E7</v>
      </c>
      <c r="G593" s="53" t="s">
        <v>541</v>
      </c>
      <c r="H593" s="55">
        <v>2101.0</v>
      </c>
      <c r="I593" s="55"/>
      <c r="J593" s="55" t="s">
        <v>319</v>
      </c>
      <c r="K593" s="53" t="s">
        <v>73</v>
      </c>
      <c r="L593" s="53"/>
      <c r="M593" s="53">
        <v>476.0</v>
      </c>
      <c r="N593" s="53" t="s">
        <v>52</v>
      </c>
      <c r="O593" s="25">
        <v>8.3</v>
      </c>
      <c r="P593" s="25">
        <f>'LISTA DOS ITENS'!$O593*'LISTA DOS ITENS'!$M593</f>
        <v>3950.8</v>
      </c>
      <c r="Q593" s="25">
        <v>8.3</v>
      </c>
      <c r="R593" s="25">
        <f>'LISTA DOS ITENS'!$Q593*'LISTA DOS ITENS'!$M593</f>
        <v>3950.8</v>
      </c>
      <c r="S593" s="56">
        <f>IF('LISTA DOS ITENS'!$P593&gt;'LISTA DOS ITENS'!$R593,'LISTA DOS ITENS'!$P593,'LISTA DOS ITENS'!$R593)</f>
        <v>3950.8</v>
      </c>
      <c r="T593" s="25">
        <v>0.4730999999999999</v>
      </c>
      <c r="U593" s="25">
        <f>'LISTA DOS ITENS'!$T593*'LISTA DOS ITENS'!$M593</f>
        <v>225.1956</v>
      </c>
      <c r="V593" s="56">
        <f t="array" ref="V593">INDEX('RESUMO - LOTES E VMA'!$F$3:$F$181,MATCH('LISTA DOS ITENS'!$D593,'RESUMO - LOTES E VMA'!$A$3:$A$181,0))</f>
        <v>61351.71445</v>
      </c>
      <c r="W593" s="57">
        <f>'LISTA DOS ITENS'!$U593/'LISTA DOS ITENS'!$V593</f>
        <v>0.003670567351</v>
      </c>
      <c r="X593" s="53" t="s">
        <v>53</v>
      </c>
      <c r="Y593" s="53" t="s">
        <v>290</v>
      </c>
      <c r="Z593" s="58" t="str">
        <f>'LISTA DOS ITENS'!$F593&amp;"-"&amp;'LISTA DOS ITENS'!$H593&amp;"-"&amp;'LISTA DOS ITENS'!$J593&amp;"-"&amp;'LISTA DOS ITENS'!$K593&amp;"-"&amp;'LISTA DOS ITENS'!$I593</f>
        <v>10755683-2101-A803-CONS/NAC-</v>
      </c>
      <c r="AA593" s="59" t="str">
        <f t="array" ref="AA593">INDEX('RESUMO - LOTES E VMA'!$M$3:$M$181,MATCH('LISTA DOS ITENS'!$D593,'RESUMO - LOTES E VMA'!$A$3:$A$181,0))</f>
        <v>Para Leilão</v>
      </c>
      <c r="AB593" s="60">
        <f t="array" ref="AB593">INDEX('RESUMO - LOTES E VMA'!$J$3:$J$181,MATCH('LISTA DOS ITENS'!$D593,'RESUMO - LOTES E VMA'!$A$3:$A$181,0))</f>
        <v>0.05613354464</v>
      </c>
      <c r="AC593" s="29" t="str">
        <f t="array" ref="AC593">INDEX('RESUMO - LOTES E VMA'!$L$3:$L$181,MATCH('LISTA DOS ITENS'!$D593,'RESUMO - LOTES E VMA'!$A$3:$A$181,0))</f>
        <v>1% do Valor de Comparação do VMA</v>
      </c>
      <c r="AD593" s="53" t="str">
        <f>VLOOKUP(Tabela1[[#This Row],[Índice]],[1]Planilha1!$A:$A,1,0)</f>
        <v>#ERROR!</v>
      </c>
    </row>
    <row r="594" ht="15.75" customHeight="1">
      <c r="A594" s="52">
        <v>247487.0</v>
      </c>
      <c r="B594" s="53" t="s">
        <v>70</v>
      </c>
      <c r="C594" s="53" t="s">
        <v>71</v>
      </c>
      <c r="D594" s="22">
        <v>206553.0</v>
      </c>
      <c r="E594" s="53" t="s">
        <v>63</v>
      </c>
      <c r="F594" s="54">
        <v>1.0837513E7</v>
      </c>
      <c r="G594" s="53" t="s">
        <v>556</v>
      </c>
      <c r="H594" s="55">
        <v>2101.0</v>
      </c>
      <c r="I594" s="55"/>
      <c r="J594" s="55" t="s">
        <v>319</v>
      </c>
      <c r="K594" s="53" t="s">
        <v>57</v>
      </c>
      <c r="L594" s="53"/>
      <c r="M594" s="53">
        <v>1500.0</v>
      </c>
      <c r="N594" s="53" t="s">
        <v>52</v>
      </c>
      <c r="O594" s="25">
        <v>1.0</v>
      </c>
      <c r="P594" s="25">
        <f>'LISTA DOS ITENS'!$O594*'LISTA DOS ITENS'!$M594</f>
        <v>1500</v>
      </c>
      <c r="Q594" s="25">
        <v>9.0</v>
      </c>
      <c r="R594" s="25">
        <f>'LISTA DOS ITENS'!$Q594*'LISTA DOS ITENS'!$M594</f>
        <v>13500</v>
      </c>
      <c r="S594" s="56">
        <f>IF('LISTA DOS ITENS'!$P594&gt;'LISTA DOS ITENS'!$R594,'LISTA DOS ITENS'!$P594,'LISTA DOS ITENS'!$R594)</f>
        <v>13500</v>
      </c>
      <c r="T594" s="25">
        <v>0.5129999999999998</v>
      </c>
      <c r="U594" s="25">
        <f>'LISTA DOS ITENS'!$T594*'LISTA DOS ITENS'!$M594</f>
        <v>769.5</v>
      </c>
      <c r="V594" s="56">
        <f t="array" ref="V594">INDEX('RESUMO - LOTES E VMA'!$F$3:$F$181,MATCH('LISTA DOS ITENS'!$D594,'RESUMO - LOTES E VMA'!$A$3:$A$181,0))</f>
        <v>61351.71445</v>
      </c>
      <c r="W594" s="57">
        <f>'LISTA DOS ITENS'!$U594/'LISTA DOS ITENS'!$V594</f>
        <v>0.01254243678</v>
      </c>
      <c r="X594" s="53" t="s">
        <v>53</v>
      </c>
      <c r="Y594" s="53" t="s">
        <v>290</v>
      </c>
      <c r="Z594" s="58" t="str">
        <f>'LISTA DOS ITENS'!$F594&amp;"-"&amp;'LISTA DOS ITENS'!$H594&amp;"-"&amp;'LISTA DOS ITENS'!$J594&amp;"-"&amp;'LISTA DOS ITENS'!$K594&amp;"-"&amp;'LISTA DOS ITENS'!$I594</f>
        <v>10837513-2101-A803-USADO-</v>
      </c>
      <c r="AA594" s="59" t="str">
        <f t="array" ref="AA594">INDEX('RESUMO - LOTES E VMA'!$M$3:$M$181,MATCH('LISTA DOS ITENS'!$D594,'RESUMO - LOTES E VMA'!$A$3:$A$181,0))</f>
        <v>Para Leilão</v>
      </c>
      <c r="AB594" s="60">
        <f t="array" ref="AB594">INDEX('RESUMO - LOTES E VMA'!$J$3:$J$181,MATCH('LISTA DOS ITENS'!$D594,'RESUMO - LOTES E VMA'!$A$3:$A$181,0))</f>
        <v>0.05613354464</v>
      </c>
      <c r="AC594" s="29" t="str">
        <f t="array" ref="AC594">INDEX('RESUMO - LOTES E VMA'!$L$3:$L$181,MATCH('LISTA DOS ITENS'!$D594,'RESUMO - LOTES E VMA'!$A$3:$A$181,0))</f>
        <v>1% do Valor de Comparação do VMA</v>
      </c>
      <c r="AD594" s="53" t="str">
        <f>VLOOKUP(Tabela1[[#This Row],[Índice]],[1]Planilha1!$A:$A,1,0)</f>
        <v>#ERROR!</v>
      </c>
    </row>
    <row r="595" ht="15.75" customHeight="1">
      <c r="A595" s="52">
        <v>247488.0</v>
      </c>
      <c r="B595" s="53" t="s">
        <v>70</v>
      </c>
      <c r="C595" s="53" t="s">
        <v>71</v>
      </c>
      <c r="D595" s="22">
        <v>206553.0</v>
      </c>
      <c r="E595" s="53" t="s">
        <v>63</v>
      </c>
      <c r="F595" s="54">
        <v>1.0690866E7</v>
      </c>
      <c r="G595" s="53" t="s">
        <v>557</v>
      </c>
      <c r="H595" s="55">
        <v>2101.0</v>
      </c>
      <c r="I595" s="55"/>
      <c r="J595" s="55" t="s">
        <v>77</v>
      </c>
      <c r="K595" s="53" t="s">
        <v>125</v>
      </c>
      <c r="L595" s="53"/>
      <c r="M595" s="53">
        <v>58.0</v>
      </c>
      <c r="N595" s="53" t="s">
        <v>52</v>
      </c>
      <c r="O595" s="25">
        <v>0.25</v>
      </c>
      <c r="P595" s="25">
        <f>'LISTA DOS ITENS'!$O595*'LISTA DOS ITENS'!$M595</f>
        <v>14.5</v>
      </c>
      <c r="Q595" s="25">
        <v>0.08999999999999997</v>
      </c>
      <c r="R595" s="25">
        <f>'LISTA DOS ITENS'!$Q595*'LISTA DOS ITENS'!$M595</f>
        <v>5.22</v>
      </c>
      <c r="S595" s="56">
        <f>IF('LISTA DOS ITENS'!$P595&gt;'LISTA DOS ITENS'!$R595,'LISTA DOS ITENS'!$P595,'LISTA DOS ITENS'!$R595)</f>
        <v>14.5</v>
      </c>
      <c r="T595" s="25">
        <v>0.0051299999999999965</v>
      </c>
      <c r="U595" s="25">
        <f>'LISTA DOS ITENS'!$T595*'LISTA DOS ITENS'!$M595</f>
        <v>0.29754</v>
      </c>
      <c r="V595" s="56">
        <f t="array" ref="V595">INDEX('RESUMO - LOTES E VMA'!$F$3:$F$181,MATCH('LISTA DOS ITENS'!$D595,'RESUMO - LOTES E VMA'!$A$3:$A$181,0))</f>
        <v>61351.71445</v>
      </c>
      <c r="W595" s="57">
        <f>'LISTA DOS ITENS'!$U595/'LISTA DOS ITENS'!$V595</f>
        <v>0.000004849742223</v>
      </c>
      <c r="X595" s="53" t="s">
        <v>53</v>
      </c>
      <c r="Y595" s="53" t="s">
        <v>290</v>
      </c>
      <c r="Z595" s="58" t="str">
        <f>'LISTA DOS ITENS'!$F595&amp;"-"&amp;'LISTA DOS ITENS'!$H595&amp;"-"&amp;'LISTA DOS ITENS'!$J595&amp;"-"&amp;'LISTA DOS ITENS'!$K595&amp;"-"&amp;'LISTA DOS ITENS'!$I595</f>
        <v>10690866-2101-A903-PAR/NAC-</v>
      </c>
      <c r="AA595" s="59" t="str">
        <f t="array" ref="AA595">INDEX('RESUMO - LOTES E VMA'!$M$3:$M$181,MATCH('LISTA DOS ITENS'!$D595,'RESUMO - LOTES E VMA'!$A$3:$A$181,0))</f>
        <v>Para Leilão</v>
      </c>
      <c r="AB595" s="60">
        <f t="array" ref="AB595">INDEX('RESUMO - LOTES E VMA'!$J$3:$J$181,MATCH('LISTA DOS ITENS'!$D595,'RESUMO - LOTES E VMA'!$A$3:$A$181,0))</f>
        <v>0.05613354464</v>
      </c>
      <c r="AC595" s="29" t="str">
        <f t="array" ref="AC595">INDEX('RESUMO - LOTES E VMA'!$L$3:$L$181,MATCH('LISTA DOS ITENS'!$D595,'RESUMO - LOTES E VMA'!$A$3:$A$181,0))</f>
        <v>1% do Valor de Comparação do VMA</v>
      </c>
      <c r="AD595" s="53" t="str">
        <f>VLOOKUP(Tabela1[[#This Row],[Índice]],[1]Planilha1!$A:$A,1,0)</f>
        <v>#ERROR!</v>
      </c>
    </row>
    <row r="596" ht="15.75" customHeight="1">
      <c r="A596" s="52">
        <v>247489.0</v>
      </c>
      <c r="B596" s="53" t="s">
        <v>70</v>
      </c>
      <c r="C596" s="53" t="s">
        <v>71</v>
      </c>
      <c r="D596" s="22">
        <v>206553.0</v>
      </c>
      <c r="E596" s="53" t="s">
        <v>63</v>
      </c>
      <c r="F596" s="54">
        <v>1.083684E7</v>
      </c>
      <c r="G596" s="53" t="s">
        <v>554</v>
      </c>
      <c r="H596" s="55">
        <v>2101.0</v>
      </c>
      <c r="I596" s="55"/>
      <c r="J596" s="55" t="s">
        <v>77</v>
      </c>
      <c r="K596" s="53" t="s">
        <v>73</v>
      </c>
      <c r="L596" s="53"/>
      <c r="M596" s="53">
        <v>991.0</v>
      </c>
      <c r="N596" s="53" t="s">
        <v>52</v>
      </c>
      <c r="O596" s="25">
        <v>9.37</v>
      </c>
      <c r="P596" s="25">
        <f>'LISTA DOS ITENS'!$O596*'LISTA DOS ITENS'!$M596</f>
        <v>9285.67</v>
      </c>
      <c r="Q596" s="25">
        <v>9.37</v>
      </c>
      <c r="R596" s="25">
        <f>'LISTA DOS ITENS'!$Q596*'LISTA DOS ITENS'!$M596</f>
        <v>9285.67</v>
      </c>
      <c r="S596" s="56">
        <f>IF('LISTA DOS ITENS'!$P596&gt;'LISTA DOS ITENS'!$R596,'LISTA DOS ITENS'!$P596,'LISTA DOS ITENS'!$R596)</f>
        <v>9285.67</v>
      </c>
      <c r="T596" s="25">
        <v>0.53409</v>
      </c>
      <c r="U596" s="25">
        <f>'LISTA DOS ITENS'!$T596*'LISTA DOS ITENS'!$M596</f>
        <v>529.28319</v>
      </c>
      <c r="V596" s="56">
        <f t="array" ref="V596">INDEX('RESUMO - LOTES E VMA'!$F$3:$F$181,MATCH('LISTA DOS ITENS'!$D596,'RESUMO - LOTES E VMA'!$A$3:$A$181,0))</f>
        <v>61351.71445</v>
      </c>
      <c r="W596" s="57">
        <f>'LISTA DOS ITENS'!$U596/'LISTA DOS ITENS'!$V596</f>
        <v>0.008627031775</v>
      </c>
      <c r="X596" s="53" t="s">
        <v>53</v>
      </c>
      <c r="Y596" s="53" t="s">
        <v>290</v>
      </c>
      <c r="Z596" s="58" t="str">
        <f>'LISTA DOS ITENS'!$F596&amp;"-"&amp;'LISTA DOS ITENS'!$H596&amp;"-"&amp;'LISTA DOS ITENS'!$J596&amp;"-"&amp;'LISTA DOS ITENS'!$K596&amp;"-"&amp;'LISTA DOS ITENS'!$I596</f>
        <v>10836840-2101-A903-CONS/NAC-</v>
      </c>
      <c r="AA596" s="59" t="str">
        <f t="array" ref="AA596">INDEX('RESUMO - LOTES E VMA'!$M$3:$M$181,MATCH('LISTA DOS ITENS'!$D596,'RESUMO - LOTES E VMA'!$A$3:$A$181,0))</f>
        <v>Para Leilão</v>
      </c>
      <c r="AB596" s="60">
        <f t="array" ref="AB596">INDEX('RESUMO - LOTES E VMA'!$J$3:$J$181,MATCH('LISTA DOS ITENS'!$D596,'RESUMO - LOTES E VMA'!$A$3:$A$181,0))</f>
        <v>0.05613354464</v>
      </c>
      <c r="AC596" s="29" t="str">
        <f t="array" ref="AC596">INDEX('RESUMO - LOTES E VMA'!$L$3:$L$181,MATCH('LISTA DOS ITENS'!$D596,'RESUMO - LOTES E VMA'!$A$3:$A$181,0))</f>
        <v>1% do Valor de Comparação do VMA</v>
      </c>
      <c r="AD596" s="53" t="str">
        <f>VLOOKUP(Tabela1[[#This Row],[Índice]],[1]Planilha1!$A:$A,1,0)</f>
        <v>#ERROR!</v>
      </c>
    </row>
    <row r="597" ht="15.75" customHeight="1">
      <c r="A597" s="52">
        <v>247490.0</v>
      </c>
      <c r="B597" s="53" t="s">
        <v>70</v>
      </c>
      <c r="C597" s="53" t="s">
        <v>71</v>
      </c>
      <c r="D597" s="22">
        <v>206553.0</v>
      </c>
      <c r="E597" s="53" t="s">
        <v>63</v>
      </c>
      <c r="F597" s="54">
        <v>1.0837513E7</v>
      </c>
      <c r="G597" s="53" t="s">
        <v>556</v>
      </c>
      <c r="H597" s="55">
        <v>2101.0</v>
      </c>
      <c r="I597" s="55"/>
      <c r="J597" s="55" t="s">
        <v>77</v>
      </c>
      <c r="K597" s="53" t="s">
        <v>73</v>
      </c>
      <c r="L597" s="53"/>
      <c r="M597" s="53">
        <v>558.0</v>
      </c>
      <c r="N597" s="53" t="s">
        <v>52</v>
      </c>
      <c r="O597" s="25">
        <v>9.00136200716846</v>
      </c>
      <c r="P597" s="25">
        <f>'LISTA DOS ITENS'!$O597*'LISTA DOS ITENS'!$M597</f>
        <v>5022.76</v>
      </c>
      <c r="Q597" s="25">
        <v>9.0</v>
      </c>
      <c r="R597" s="25">
        <f>'LISTA DOS ITENS'!$Q597*'LISTA DOS ITENS'!$M597</f>
        <v>5022</v>
      </c>
      <c r="S597" s="56">
        <f>IF('LISTA DOS ITENS'!$P597&gt;'LISTA DOS ITENS'!$R597,'LISTA DOS ITENS'!$P597,'LISTA DOS ITENS'!$R597)</f>
        <v>5022.76</v>
      </c>
      <c r="T597" s="25">
        <v>0.5129999999999998</v>
      </c>
      <c r="U597" s="25">
        <f>'LISTA DOS ITENS'!$T597*'LISTA DOS ITENS'!$M597</f>
        <v>286.254</v>
      </c>
      <c r="V597" s="56">
        <f t="array" ref="V597">INDEX('RESUMO - LOTES E VMA'!$F$3:$F$181,MATCH('LISTA DOS ITENS'!$D597,'RESUMO - LOTES E VMA'!$A$3:$A$181,0))</f>
        <v>61351.71445</v>
      </c>
      <c r="W597" s="57">
        <f>'LISTA DOS ITENS'!$U597/'LISTA DOS ITENS'!$V597</f>
        <v>0.004665786483</v>
      </c>
      <c r="X597" s="53" t="s">
        <v>53</v>
      </c>
      <c r="Y597" s="53" t="s">
        <v>290</v>
      </c>
      <c r="Z597" s="58" t="str">
        <f>'LISTA DOS ITENS'!$F597&amp;"-"&amp;'LISTA DOS ITENS'!$H597&amp;"-"&amp;'LISTA DOS ITENS'!$J597&amp;"-"&amp;'LISTA DOS ITENS'!$K597&amp;"-"&amp;'LISTA DOS ITENS'!$I597</f>
        <v>10837513-2101-A903-CONS/NAC-</v>
      </c>
      <c r="AA597" s="59" t="str">
        <f t="array" ref="AA597">INDEX('RESUMO - LOTES E VMA'!$M$3:$M$181,MATCH('LISTA DOS ITENS'!$D597,'RESUMO - LOTES E VMA'!$A$3:$A$181,0))</f>
        <v>Para Leilão</v>
      </c>
      <c r="AB597" s="60">
        <f t="array" ref="AB597">INDEX('RESUMO - LOTES E VMA'!$J$3:$J$181,MATCH('LISTA DOS ITENS'!$D597,'RESUMO - LOTES E VMA'!$A$3:$A$181,0))</f>
        <v>0.05613354464</v>
      </c>
      <c r="AC597" s="29" t="str">
        <f t="array" ref="AC597">INDEX('RESUMO - LOTES E VMA'!$L$3:$L$181,MATCH('LISTA DOS ITENS'!$D597,'RESUMO - LOTES E VMA'!$A$3:$A$181,0))</f>
        <v>1% do Valor de Comparação do VMA</v>
      </c>
      <c r="AD597" s="53" t="str">
        <f>VLOOKUP(Tabela1[[#This Row],[Índice]],[1]Planilha1!$A:$A,1,0)</f>
        <v>#ERROR!</v>
      </c>
    </row>
    <row r="598" ht="15.75" customHeight="1">
      <c r="A598" s="52">
        <v>247491.0</v>
      </c>
      <c r="B598" s="53" t="s">
        <v>70</v>
      </c>
      <c r="C598" s="53" t="s">
        <v>71</v>
      </c>
      <c r="D598" s="22">
        <v>206553.0</v>
      </c>
      <c r="E598" s="53" t="s">
        <v>63</v>
      </c>
      <c r="F598" s="54">
        <v>1.0837516E7</v>
      </c>
      <c r="G598" s="53" t="s">
        <v>552</v>
      </c>
      <c r="H598" s="55">
        <v>2101.0</v>
      </c>
      <c r="I598" s="55"/>
      <c r="J598" s="55" t="s">
        <v>77</v>
      </c>
      <c r="K598" s="53" t="s">
        <v>73</v>
      </c>
      <c r="L598" s="53"/>
      <c r="M598" s="53">
        <v>504.0</v>
      </c>
      <c r="N598" s="53" t="s">
        <v>52</v>
      </c>
      <c r="O598" s="25">
        <v>9.37</v>
      </c>
      <c r="P598" s="25">
        <f>'LISTA DOS ITENS'!$O598*'LISTA DOS ITENS'!$M598</f>
        <v>4722.48</v>
      </c>
      <c r="Q598" s="25">
        <v>9.37</v>
      </c>
      <c r="R598" s="25">
        <f>'LISTA DOS ITENS'!$Q598*'LISTA DOS ITENS'!$M598</f>
        <v>4722.48</v>
      </c>
      <c r="S598" s="56">
        <f>IF('LISTA DOS ITENS'!$P598&gt;'LISTA DOS ITENS'!$R598,'LISTA DOS ITENS'!$P598,'LISTA DOS ITENS'!$R598)</f>
        <v>4722.48</v>
      </c>
      <c r="T598" s="25">
        <v>0.53409</v>
      </c>
      <c r="U598" s="25">
        <f>'LISTA DOS ITENS'!$T598*'LISTA DOS ITENS'!$M598</f>
        <v>269.18136</v>
      </c>
      <c r="V598" s="56">
        <f t="array" ref="V598">INDEX('RESUMO - LOTES E VMA'!$F$3:$F$181,MATCH('LISTA DOS ITENS'!$D598,'RESUMO - LOTES E VMA'!$A$3:$A$181,0))</f>
        <v>61351.71445</v>
      </c>
      <c r="W598" s="57">
        <f>'LISTA DOS ITENS'!$U598/'LISTA DOS ITENS'!$V598</f>
        <v>0.004387511619</v>
      </c>
      <c r="X598" s="53" t="s">
        <v>53</v>
      </c>
      <c r="Y598" s="53" t="s">
        <v>290</v>
      </c>
      <c r="Z598" s="58" t="str">
        <f>'LISTA DOS ITENS'!$F598&amp;"-"&amp;'LISTA DOS ITENS'!$H598&amp;"-"&amp;'LISTA DOS ITENS'!$J598&amp;"-"&amp;'LISTA DOS ITENS'!$K598&amp;"-"&amp;'LISTA DOS ITENS'!$I598</f>
        <v>10837516-2101-A903-CONS/NAC-</v>
      </c>
      <c r="AA598" s="59" t="str">
        <f t="array" ref="AA598">INDEX('RESUMO - LOTES E VMA'!$M$3:$M$181,MATCH('LISTA DOS ITENS'!$D598,'RESUMO - LOTES E VMA'!$A$3:$A$181,0))</f>
        <v>Para Leilão</v>
      </c>
      <c r="AB598" s="60">
        <f t="array" ref="AB598">INDEX('RESUMO - LOTES E VMA'!$J$3:$J$181,MATCH('LISTA DOS ITENS'!$D598,'RESUMO - LOTES E VMA'!$A$3:$A$181,0))</f>
        <v>0.05613354464</v>
      </c>
      <c r="AC598" s="29" t="str">
        <f t="array" ref="AC598">INDEX('RESUMO - LOTES E VMA'!$L$3:$L$181,MATCH('LISTA DOS ITENS'!$D598,'RESUMO - LOTES E VMA'!$A$3:$A$181,0))</f>
        <v>1% do Valor de Comparação do VMA</v>
      </c>
      <c r="AD598" s="53" t="str">
        <f>VLOOKUP(Tabela1[[#This Row],[Índice]],[1]Planilha1!$A:$A,1,0)</f>
        <v>#ERROR!</v>
      </c>
    </row>
    <row r="599" ht="15.75" customHeight="1">
      <c r="A599" s="52">
        <v>247492.0</v>
      </c>
      <c r="B599" s="53" t="s">
        <v>70</v>
      </c>
      <c r="C599" s="53" t="s">
        <v>71</v>
      </c>
      <c r="D599" s="22">
        <v>206553.0</v>
      </c>
      <c r="E599" s="53" t="s">
        <v>63</v>
      </c>
      <c r="F599" s="54">
        <v>1.0837518E7</v>
      </c>
      <c r="G599" s="53" t="s">
        <v>532</v>
      </c>
      <c r="H599" s="55">
        <v>2101.0</v>
      </c>
      <c r="I599" s="55"/>
      <c r="J599" s="55" t="s">
        <v>77</v>
      </c>
      <c r="K599" s="53" t="s">
        <v>73</v>
      </c>
      <c r="L599" s="53"/>
      <c r="M599" s="53">
        <v>500.0</v>
      </c>
      <c r="N599" s="53" t="s">
        <v>52</v>
      </c>
      <c r="O599" s="25">
        <v>9.37</v>
      </c>
      <c r="P599" s="25">
        <f>'LISTA DOS ITENS'!$O599*'LISTA DOS ITENS'!$M599</f>
        <v>4685</v>
      </c>
      <c r="Q599" s="25">
        <v>9.37</v>
      </c>
      <c r="R599" s="25">
        <f>'LISTA DOS ITENS'!$Q599*'LISTA DOS ITENS'!$M599</f>
        <v>4685</v>
      </c>
      <c r="S599" s="56">
        <f>IF('LISTA DOS ITENS'!$P599&gt;'LISTA DOS ITENS'!$R599,'LISTA DOS ITENS'!$P599,'LISTA DOS ITENS'!$R599)</f>
        <v>4685</v>
      </c>
      <c r="T599" s="25">
        <v>0.53409</v>
      </c>
      <c r="U599" s="25">
        <f>'LISTA DOS ITENS'!$T599*'LISTA DOS ITENS'!$M599</f>
        <v>267.045</v>
      </c>
      <c r="V599" s="56">
        <f t="array" ref="V599">INDEX('RESUMO - LOTES E VMA'!$F$3:$F$181,MATCH('LISTA DOS ITENS'!$D599,'RESUMO - LOTES E VMA'!$A$3:$A$181,0))</f>
        <v>61351.71445</v>
      </c>
      <c r="W599" s="57">
        <f>'LISTA DOS ITENS'!$U599/'LISTA DOS ITENS'!$V599</f>
        <v>0.004352690098</v>
      </c>
      <c r="X599" s="53" t="s">
        <v>53</v>
      </c>
      <c r="Y599" s="53" t="s">
        <v>290</v>
      </c>
      <c r="Z599" s="58" t="str">
        <f>'LISTA DOS ITENS'!$F599&amp;"-"&amp;'LISTA DOS ITENS'!$H599&amp;"-"&amp;'LISTA DOS ITENS'!$J599&amp;"-"&amp;'LISTA DOS ITENS'!$K599&amp;"-"&amp;'LISTA DOS ITENS'!$I599</f>
        <v>10837518-2101-A903-CONS/NAC-</v>
      </c>
      <c r="AA599" s="59" t="str">
        <f t="array" ref="AA599">INDEX('RESUMO - LOTES E VMA'!$M$3:$M$181,MATCH('LISTA DOS ITENS'!$D599,'RESUMO - LOTES E VMA'!$A$3:$A$181,0))</f>
        <v>Para Leilão</v>
      </c>
      <c r="AB599" s="60">
        <f t="array" ref="AB599">INDEX('RESUMO - LOTES E VMA'!$J$3:$J$181,MATCH('LISTA DOS ITENS'!$D599,'RESUMO - LOTES E VMA'!$A$3:$A$181,0))</f>
        <v>0.05613354464</v>
      </c>
      <c r="AC599" s="29" t="str">
        <f t="array" ref="AC599">INDEX('RESUMO - LOTES E VMA'!$L$3:$L$181,MATCH('LISTA DOS ITENS'!$D599,'RESUMO - LOTES E VMA'!$A$3:$A$181,0))</f>
        <v>1% do Valor de Comparação do VMA</v>
      </c>
      <c r="AD599" s="53" t="str">
        <f>VLOOKUP(Tabela1[[#This Row],[Índice]],[1]Planilha1!$A:$A,1,0)</f>
        <v>#ERROR!</v>
      </c>
    </row>
    <row r="600" ht="15.75" customHeight="1">
      <c r="A600" s="52">
        <v>247493.0</v>
      </c>
      <c r="B600" s="53" t="s">
        <v>70</v>
      </c>
      <c r="C600" s="53" t="s">
        <v>71</v>
      </c>
      <c r="D600" s="22">
        <v>206553.0</v>
      </c>
      <c r="E600" s="53" t="s">
        <v>63</v>
      </c>
      <c r="F600" s="54">
        <v>1.0973925E7</v>
      </c>
      <c r="G600" s="53" t="s">
        <v>558</v>
      </c>
      <c r="H600" s="55">
        <v>2101.0</v>
      </c>
      <c r="I600" s="55" t="s">
        <v>81</v>
      </c>
      <c r="J600" s="55" t="s">
        <v>77</v>
      </c>
      <c r="K600" s="53" t="s">
        <v>80</v>
      </c>
      <c r="L600" s="53"/>
      <c r="M600" s="53">
        <v>5000.0</v>
      </c>
      <c r="N600" s="53" t="s">
        <v>52</v>
      </c>
      <c r="O600" s="25">
        <v>0.9</v>
      </c>
      <c r="P600" s="25">
        <f>'LISTA DOS ITENS'!$O600*'LISTA DOS ITENS'!$M600</f>
        <v>4500</v>
      </c>
      <c r="Q600" s="25">
        <v>1.06</v>
      </c>
      <c r="R600" s="25">
        <f>'LISTA DOS ITENS'!$Q600*'LISTA DOS ITENS'!$M600</f>
        <v>5300</v>
      </c>
      <c r="S600" s="56">
        <f>IF('LISTA DOS ITENS'!$P600&gt;'LISTA DOS ITENS'!$R600,'LISTA DOS ITENS'!$P600,'LISTA DOS ITENS'!$R600)</f>
        <v>5300</v>
      </c>
      <c r="T600" s="25">
        <v>0.06041999999999998</v>
      </c>
      <c r="U600" s="25">
        <f>'LISTA DOS ITENS'!$T600*'LISTA DOS ITENS'!$M600</f>
        <v>302.1</v>
      </c>
      <c r="V600" s="56">
        <f t="array" ref="V600">INDEX('RESUMO - LOTES E VMA'!$F$3:$F$181,MATCH('LISTA DOS ITENS'!$D600,'RESUMO - LOTES E VMA'!$A$3:$A$181,0))</f>
        <v>61351.71445</v>
      </c>
      <c r="W600" s="57">
        <f>'LISTA DOS ITENS'!$U600/'LISTA DOS ITENS'!$V600</f>
        <v>0.004924067774</v>
      </c>
      <c r="X600" s="53" t="s">
        <v>53</v>
      </c>
      <c r="Y600" s="53" t="s">
        <v>290</v>
      </c>
      <c r="Z600" s="58" t="str">
        <f>'LISTA DOS ITENS'!$F600&amp;"-"&amp;'LISTA DOS ITENS'!$H600&amp;"-"&amp;'LISTA DOS ITENS'!$J600&amp;"-"&amp;'LISTA DOS ITENS'!$K600&amp;"-"&amp;'LISTA DOS ITENS'!$I600</f>
        <v>10973925-2101-A903-IMOB/NAC-ED-1000-01.01</v>
      </c>
      <c r="AA600" s="59" t="str">
        <f t="array" ref="AA600">INDEX('RESUMO - LOTES E VMA'!$M$3:$M$181,MATCH('LISTA DOS ITENS'!$D600,'RESUMO - LOTES E VMA'!$A$3:$A$181,0))</f>
        <v>Para Leilão</v>
      </c>
      <c r="AB600" s="60">
        <f t="array" ref="AB600">INDEX('RESUMO - LOTES E VMA'!$J$3:$J$181,MATCH('LISTA DOS ITENS'!$D600,'RESUMO - LOTES E VMA'!$A$3:$A$181,0))</f>
        <v>0.05613354464</v>
      </c>
      <c r="AC600" s="29" t="str">
        <f t="array" ref="AC600">INDEX('RESUMO - LOTES E VMA'!$L$3:$L$181,MATCH('LISTA DOS ITENS'!$D600,'RESUMO - LOTES E VMA'!$A$3:$A$181,0))</f>
        <v>1% do Valor de Comparação do VMA</v>
      </c>
      <c r="AD600" s="53" t="str">
        <f>VLOOKUP(Tabela1[[#This Row],[Índice]],[1]Planilha1!$A:$A,1,0)</f>
        <v>#ERROR!</v>
      </c>
    </row>
    <row r="601" ht="15.75" customHeight="1">
      <c r="A601" s="52">
        <v>247494.0</v>
      </c>
      <c r="B601" s="53" t="s">
        <v>70</v>
      </c>
      <c r="C601" s="53" t="s">
        <v>71</v>
      </c>
      <c r="D601" s="22">
        <v>206553.0</v>
      </c>
      <c r="E601" s="53" t="s">
        <v>63</v>
      </c>
      <c r="F601" s="54">
        <v>1.1193409E7</v>
      </c>
      <c r="G601" s="53" t="s">
        <v>559</v>
      </c>
      <c r="H601" s="55">
        <v>2101.0</v>
      </c>
      <c r="I601" s="55"/>
      <c r="J601" s="55" t="s">
        <v>77</v>
      </c>
      <c r="K601" s="53" t="s">
        <v>57</v>
      </c>
      <c r="L601" s="53"/>
      <c r="M601" s="53">
        <v>3321.0</v>
      </c>
      <c r="N601" s="53" t="s">
        <v>52</v>
      </c>
      <c r="O601" s="25">
        <v>1.0</v>
      </c>
      <c r="P601" s="25">
        <f>'LISTA DOS ITENS'!$O601*'LISTA DOS ITENS'!$M601</f>
        <v>3321</v>
      </c>
      <c r="Q601" s="25">
        <v>0.0354</v>
      </c>
      <c r="R601" s="25">
        <f>'LISTA DOS ITENS'!$Q601*'LISTA DOS ITENS'!$M601</f>
        <v>117.5634</v>
      </c>
      <c r="S601" s="56">
        <f>IF('LISTA DOS ITENS'!$P601&gt;'LISTA DOS ITENS'!$R601,'LISTA DOS ITENS'!$P601,'LISTA DOS ITENS'!$R601)</f>
        <v>3321</v>
      </c>
      <c r="T601" s="25">
        <v>0.0020177999999999993</v>
      </c>
      <c r="U601" s="25">
        <f>'LISTA DOS ITENS'!$T601*'LISTA DOS ITENS'!$M601</f>
        <v>6.7011138</v>
      </c>
      <c r="V601" s="56">
        <f t="array" ref="V601">INDEX('RESUMO - LOTES E VMA'!$F$3:$F$181,MATCH('LISTA DOS ITENS'!$D601,'RESUMO - LOTES E VMA'!$A$3:$A$181,0))</f>
        <v>61351.71445</v>
      </c>
      <c r="W601" s="57">
        <f>'LISTA DOS ITENS'!$U601/'LISTA DOS ITENS'!$V601</f>
        <v>0.0001092245565</v>
      </c>
      <c r="X601" s="53" t="s">
        <v>53</v>
      </c>
      <c r="Y601" s="53" t="s">
        <v>290</v>
      </c>
      <c r="Z601" s="58" t="str">
        <f>'LISTA DOS ITENS'!$F601&amp;"-"&amp;'LISTA DOS ITENS'!$H601&amp;"-"&amp;'LISTA DOS ITENS'!$J601&amp;"-"&amp;'LISTA DOS ITENS'!$K601&amp;"-"&amp;'LISTA DOS ITENS'!$I601</f>
        <v>11193409-2101-A903-USADO-</v>
      </c>
      <c r="AA601" s="59" t="str">
        <f t="array" ref="AA601">INDEX('RESUMO - LOTES E VMA'!$M$3:$M$181,MATCH('LISTA DOS ITENS'!$D601,'RESUMO - LOTES E VMA'!$A$3:$A$181,0))</f>
        <v>Para Leilão</v>
      </c>
      <c r="AB601" s="60">
        <f t="array" ref="AB601">INDEX('RESUMO - LOTES E VMA'!$J$3:$J$181,MATCH('LISTA DOS ITENS'!$D601,'RESUMO - LOTES E VMA'!$A$3:$A$181,0))</f>
        <v>0.05613354464</v>
      </c>
      <c r="AC601" s="29" t="str">
        <f t="array" ref="AC601">INDEX('RESUMO - LOTES E VMA'!$L$3:$L$181,MATCH('LISTA DOS ITENS'!$D601,'RESUMO - LOTES E VMA'!$A$3:$A$181,0))</f>
        <v>1% do Valor de Comparação do VMA</v>
      </c>
      <c r="AD601" s="53" t="str">
        <f>VLOOKUP(Tabela1[[#This Row],[Índice]],[1]Planilha1!$A:$A,1,0)</f>
        <v>#ERROR!</v>
      </c>
    </row>
    <row r="602" ht="15.75" customHeight="1">
      <c r="A602" s="52">
        <v>247495.0</v>
      </c>
      <c r="B602" s="53" t="s">
        <v>70</v>
      </c>
      <c r="C602" s="53" t="s">
        <v>71</v>
      </c>
      <c r="D602" s="22">
        <v>206553.0</v>
      </c>
      <c r="E602" s="53" t="s">
        <v>63</v>
      </c>
      <c r="F602" s="54">
        <v>1.0183424E7</v>
      </c>
      <c r="G602" s="53" t="s">
        <v>560</v>
      </c>
      <c r="H602" s="55">
        <v>2201.0</v>
      </c>
      <c r="I602" s="55"/>
      <c r="J602" s="55" t="s">
        <v>77</v>
      </c>
      <c r="K602" s="53" t="s">
        <v>73</v>
      </c>
      <c r="L602" s="53"/>
      <c r="M602" s="53">
        <v>281.0</v>
      </c>
      <c r="N602" s="53" t="s">
        <v>52</v>
      </c>
      <c r="O602" s="25">
        <v>0.20362989323843417</v>
      </c>
      <c r="P602" s="25">
        <f>'LISTA DOS ITENS'!$O602*'LISTA DOS ITENS'!$M602</f>
        <v>57.22</v>
      </c>
      <c r="Q602" s="25">
        <v>0.16444444444444445</v>
      </c>
      <c r="R602" s="25">
        <f>'LISTA DOS ITENS'!$Q602*'LISTA DOS ITENS'!$M602</f>
        <v>46.20888889</v>
      </c>
      <c r="S602" s="56">
        <f>IF('LISTA DOS ITENS'!$P602&gt;'LISTA DOS ITENS'!$R602,'LISTA DOS ITENS'!$P602,'LISTA DOS ITENS'!$R602)</f>
        <v>57.22</v>
      </c>
      <c r="T602" s="25">
        <v>0.00937333333333333</v>
      </c>
      <c r="U602" s="25">
        <f>'LISTA DOS ITENS'!$T602*'LISTA DOS ITENS'!$M602</f>
        <v>2.633906667</v>
      </c>
      <c r="V602" s="56">
        <f t="array" ref="V602">INDEX('RESUMO - LOTES E VMA'!$F$3:$F$181,MATCH('LISTA DOS ITENS'!$D602,'RESUMO - LOTES E VMA'!$A$3:$A$181,0))</f>
        <v>61351.71445</v>
      </c>
      <c r="W602" s="57">
        <f>'LISTA DOS ITENS'!$U602/'LISTA DOS ITENS'!$V602</f>
        <v>0.00004293126427</v>
      </c>
      <c r="X602" s="53" t="s">
        <v>53</v>
      </c>
      <c r="Y602" s="53" t="s">
        <v>290</v>
      </c>
      <c r="Z602" s="58" t="str">
        <f>'LISTA DOS ITENS'!$F602&amp;"-"&amp;'LISTA DOS ITENS'!$H602&amp;"-"&amp;'LISTA DOS ITENS'!$J602&amp;"-"&amp;'LISTA DOS ITENS'!$K602&amp;"-"&amp;'LISTA DOS ITENS'!$I602</f>
        <v>10183424-2201-A903-CONS/NAC-</v>
      </c>
      <c r="AA602" s="59" t="str">
        <f t="array" ref="AA602">INDEX('RESUMO - LOTES E VMA'!$M$3:$M$181,MATCH('LISTA DOS ITENS'!$D602,'RESUMO - LOTES E VMA'!$A$3:$A$181,0))</f>
        <v>Para Leilão</v>
      </c>
      <c r="AB602" s="60">
        <f t="array" ref="AB602">INDEX('RESUMO - LOTES E VMA'!$J$3:$J$181,MATCH('LISTA DOS ITENS'!$D602,'RESUMO - LOTES E VMA'!$A$3:$A$181,0))</f>
        <v>0.05613354464</v>
      </c>
      <c r="AC602" s="29" t="str">
        <f t="array" ref="AC602">INDEX('RESUMO - LOTES E VMA'!$L$3:$L$181,MATCH('LISTA DOS ITENS'!$D602,'RESUMO - LOTES E VMA'!$A$3:$A$181,0))</f>
        <v>1% do Valor de Comparação do VMA</v>
      </c>
      <c r="AD602" s="53" t="str">
        <f>VLOOKUP(Tabela1[[#This Row],[Índice]],[1]Planilha1!$A:$A,1,0)</f>
        <v>#ERROR!</v>
      </c>
    </row>
    <row r="603" ht="15.75" customHeight="1">
      <c r="A603" s="52">
        <v>247496.0</v>
      </c>
      <c r="B603" s="53" t="s">
        <v>70</v>
      </c>
      <c r="C603" s="53" t="s">
        <v>71</v>
      </c>
      <c r="D603" s="22">
        <v>206553.0</v>
      </c>
      <c r="E603" s="53" t="s">
        <v>63</v>
      </c>
      <c r="F603" s="54">
        <v>1.0234633E7</v>
      </c>
      <c r="G603" s="53" t="s">
        <v>561</v>
      </c>
      <c r="H603" s="55">
        <v>2201.0</v>
      </c>
      <c r="I603" s="55"/>
      <c r="J603" s="55" t="s">
        <v>77</v>
      </c>
      <c r="K603" s="53" t="s">
        <v>73</v>
      </c>
      <c r="L603" s="53"/>
      <c r="M603" s="53">
        <v>100.0</v>
      </c>
      <c r="N603" s="53" t="s">
        <v>52</v>
      </c>
      <c r="O603" s="25">
        <v>0.0239</v>
      </c>
      <c r="P603" s="25">
        <f>'LISTA DOS ITENS'!$O603*'LISTA DOS ITENS'!$M603</f>
        <v>2.39</v>
      </c>
      <c r="Q603" s="25">
        <v>0.0923529411764706</v>
      </c>
      <c r="R603" s="25">
        <f>'LISTA DOS ITENS'!$Q603*'LISTA DOS ITENS'!$M603</f>
        <v>9.235294118</v>
      </c>
      <c r="S603" s="56">
        <f>IF('LISTA DOS ITENS'!$P603&gt;'LISTA DOS ITENS'!$R603,'LISTA DOS ITENS'!$P603,'LISTA DOS ITENS'!$R603)</f>
        <v>9.235294118</v>
      </c>
      <c r="T603" s="25">
        <v>0.005264117647058822</v>
      </c>
      <c r="U603" s="25">
        <f>'LISTA DOS ITENS'!$T603*'LISTA DOS ITENS'!$M603</f>
        <v>0.5264117647</v>
      </c>
      <c r="V603" s="56">
        <f t="array" ref="V603">INDEX('RESUMO - LOTES E VMA'!$F$3:$F$181,MATCH('LISTA DOS ITENS'!$D603,'RESUMO - LOTES E VMA'!$A$3:$A$181,0))</f>
        <v>61351.71445</v>
      </c>
      <c r="W603" s="57">
        <f>'LISTA DOS ITENS'!$U603/'LISTA DOS ITENS'!$V603</f>
        <v>0.000008580229084</v>
      </c>
      <c r="X603" s="53" t="s">
        <v>53</v>
      </c>
      <c r="Y603" s="53" t="s">
        <v>290</v>
      </c>
      <c r="Z603" s="58" t="str">
        <f>'LISTA DOS ITENS'!$F603&amp;"-"&amp;'LISTA DOS ITENS'!$H603&amp;"-"&amp;'LISTA DOS ITENS'!$J603&amp;"-"&amp;'LISTA DOS ITENS'!$K603&amp;"-"&amp;'LISTA DOS ITENS'!$I603</f>
        <v>10234633-2201-A903-CONS/NAC-</v>
      </c>
      <c r="AA603" s="59" t="str">
        <f t="array" ref="AA603">INDEX('RESUMO - LOTES E VMA'!$M$3:$M$181,MATCH('LISTA DOS ITENS'!$D603,'RESUMO - LOTES E VMA'!$A$3:$A$181,0))</f>
        <v>Para Leilão</v>
      </c>
      <c r="AB603" s="60">
        <f t="array" ref="AB603">INDEX('RESUMO - LOTES E VMA'!$J$3:$J$181,MATCH('LISTA DOS ITENS'!$D603,'RESUMO - LOTES E VMA'!$A$3:$A$181,0))</f>
        <v>0.05613354464</v>
      </c>
      <c r="AC603" s="29" t="str">
        <f t="array" ref="AC603">INDEX('RESUMO - LOTES E VMA'!$L$3:$L$181,MATCH('LISTA DOS ITENS'!$D603,'RESUMO - LOTES E VMA'!$A$3:$A$181,0))</f>
        <v>1% do Valor de Comparação do VMA</v>
      </c>
      <c r="AD603" s="53" t="str">
        <f>VLOOKUP(Tabela1[[#This Row],[Índice]],[1]Planilha1!$A:$A,1,0)</f>
        <v>#ERROR!</v>
      </c>
    </row>
    <row r="604" ht="15.75" customHeight="1">
      <c r="A604" s="52">
        <v>247497.0</v>
      </c>
      <c r="B604" s="53" t="s">
        <v>70</v>
      </c>
      <c r="C604" s="53" t="s">
        <v>71</v>
      </c>
      <c r="D604" s="22">
        <v>206553.0</v>
      </c>
      <c r="E604" s="53" t="s">
        <v>63</v>
      </c>
      <c r="F604" s="54">
        <v>1.0319776E7</v>
      </c>
      <c r="G604" s="53" t="s">
        <v>549</v>
      </c>
      <c r="H604" s="55">
        <v>2201.0</v>
      </c>
      <c r="I604" s="55"/>
      <c r="J604" s="55" t="s">
        <v>77</v>
      </c>
      <c r="K604" s="53" t="s">
        <v>117</v>
      </c>
      <c r="L604" s="53"/>
      <c r="M604" s="53">
        <v>50.0</v>
      </c>
      <c r="N604" s="53" t="s">
        <v>52</v>
      </c>
      <c r="O604" s="25">
        <v>0.03</v>
      </c>
      <c r="P604" s="25">
        <f>'LISTA DOS ITENS'!$O604*'LISTA DOS ITENS'!$M604</f>
        <v>1.5</v>
      </c>
      <c r="Q604" s="25">
        <v>0.04135135135135135</v>
      </c>
      <c r="R604" s="25">
        <f>'LISTA DOS ITENS'!$Q604*'LISTA DOS ITENS'!$M604</f>
        <v>2.067567568</v>
      </c>
      <c r="S604" s="56">
        <f>IF('LISTA DOS ITENS'!$P604&gt;'LISTA DOS ITENS'!$R604,'LISTA DOS ITENS'!$P604,'LISTA DOS ITENS'!$R604)</f>
        <v>2.067567568</v>
      </c>
      <c r="T604" s="25">
        <v>0.0023570270270270263</v>
      </c>
      <c r="U604" s="25">
        <f>'LISTA DOS ITENS'!$T604*'LISTA DOS ITENS'!$M604</f>
        <v>0.1178513514</v>
      </c>
      <c r="V604" s="56">
        <f t="array" ref="V604">INDEX('RESUMO - LOTES E VMA'!$F$3:$F$181,MATCH('LISTA DOS ITENS'!$D604,'RESUMO - LOTES E VMA'!$A$3:$A$181,0))</f>
        <v>61351.71445</v>
      </c>
      <c r="W604" s="57">
        <f>'LISTA DOS ITENS'!$U604/'LISTA DOS ITENS'!$V604</f>
        <v>0.000001920913741</v>
      </c>
      <c r="X604" s="53" t="s">
        <v>53</v>
      </c>
      <c r="Y604" s="53" t="s">
        <v>290</v>
      </c>
      <c r="Z604" s="58" t="str">
        <f>'LISTA DOS ITENS'!$F604&amp;"-"&amp;'LISTA DOS ITENS'!$H604&amp;"-"&amp;'LISTA DOS ITENS'!$J604&amp;"-"&amp;'LISTA DOS ITENS'!$K604&amp;"-"&amp;'LISTA DOS ITENS'!$I604</f>
        <v>10319776-2201-A903-CONS/IAMN-</v>
      </c>
      <c r="AA604" s="59" t="str">
        <f t="array" ref="AA604">INDEX('RESUMO - LOTES E VMA'!$M$3:$M$181,MATCH('LISTA DOS ITENS'!$D604,'RESUMO - LOTES E VMA'!$A$3:$A$181,0))</f>
        <v>Para Leilão</v>
      </c>
      <c r="AB604" s="60">
        <f t="array" ref="AB604">INDEX('RESUMO - LOTES E VMA'!$J$3:$J$181,MATCH('LISTA DOS ITENS'!$D604,'RESUMO - LOTES E VMA'!$A$3:$A$181,0))</f>
        <v>0.05613354464</v>
      </c>
      <c r="AC604" s="29" t="str">
        <f t="array" ref="AC604">INDEX('RESUMO - LOTES E VMA'!$L$3:$L$181,MATCH('LISTA DOS ITENS'!$D604,'RESUMO - LOTES E VMA'!$A$3:$A$181,0))</f>
        <v>1% do Valor de Comparação do VMA</v>
      </c>
      <c r="AD604" s="53" t="str">
        <f>VLOOKUP(Tabela1[[#This Row],[Índice]],[1]Planilha1!$A:$A,1,0)</f>
        <v>#ERROR!</v>
      </c>
    </row>
    <row r="605" ht="15.75" customHeight="1">
      <c r="A605" s="52">
        <v>247498.0</v>
      </c>
      <c r="B605" s="53" t="s">
        <v>70</v>
      </c>
      <c r="C605" s="53" t="s">
        <v>71</v>
      </c>
      <c r="D605" s="22">
        <v>206553.0</v>
      </c>
      <c r="E605" s="53" t="s">
        <v>63</v>
      </c>
      <c r="F605" s="54">
        <v>1.0472752E7</v>
      </c>
      <c r="G605" s="53" t="s">
        <v>562</v>
      </c>
      <c r="H605" s="55">
        <v>2201.0</v>
      </c>
      <c r="I605" s="55"/>
      <c r="J605" s="55" t="s">
        <v>77</v>
      </c>
      <c r="K605" s="53" t="s">
        <v>73</v>
      </c>
      <c r="L605" s="53"/>
      <c r="M605" s="53">
        <v>10.0</v>
      </c>
      <c r="N605" s="53" t="s">
        <v>52</v>
      </c>
      <c r="O605" s="25">
        <v>0.481</v>
      </c>
      <c r="P605" s="25">
        <f>'LISTA DOS ITENS'!$O605*'LISTA DOS ITENS'!$M605</f>
        <v>4.81</v>
      </c>
      <c r="Q605" s="25">
        <v>0.5664285714285714</v>
      </c>
      <c r="R605" s="25">
        <f>'LISTA DOS ITENS'!$Q605*'LISTA DOS ITENS'!$M605</f>
        <v>5.664285714</v>
      </c>
      <c r="S605" s="56">
        <f>IF('LISTA DOS ITENS'!$P605&gt;'LISTA DOS ITENS'!$R605,'LISTA DOS ITENS'!$P605,'LISTA DOS ITENS'!$R605)</f>
        <v>5.664285714</v>
      </c>
      <c r="T605" s="25">
        <v>0.032286428571428556</v>
      </c>
      <c r="U605" s="25">
        <f>'LISTA DOS ITENS'!$T605*'LISTA DOS ITENS'!$M605</f>
        <v>0.3228642857</v>
      </c>
      <c r="V605" s="56">
        <f t="array" ref="V605">INDEX('RESUMO - LOTES E VMA'!$F$3:$F$181,MATCH('LISTA DOS ITENS'!$D605,'RESUMO - LOTES E VMA'!$A$3:$A$181,0))</f>
        <v>61351.71445</v>
      </c>
      <c r="W605" s="57">
        <f>'LISTA DOS ITENS'!$U605/'LISTA DOS ITENS'!$V605</f>
        <v>0.000005262514481</v>
      </c>
      <c r="X605" s="53" t="s">
        <v>53</v>
      </c>
      <c r="Y605" s="53" t="s">
        <v>290</v>
      </c>
      <c r="Z605" s="58" t="str">
        <f>'LISTA DOS ITENS'!$F605&amp;"-"&amp;'LISTA DOS ITENS'!$H605&amp;"-"&amp;'LISTA DOS ITENS'!$J605&amp;"-"&amp;'LISTA DOS ITENS'!$K605&amp;"-"&amp;'LISTA DOS ITENS'!$I605</f>
        <v>10472752-2201-A903-CONS/NAC-</v>
      </c>
      <c r="AA605" s="59" t="str">
        <f t="array" ref="AA605">INDEX('RESUMO - LOTES E VMA'!$M$3:$M$181,MATCH('LISTA DOS ITENS'!$D605,'RESUMO - LOTES E VMA'!$A$3:$A$181,0))</f>
        <v>Para Leilão</v>
      </c>
      <c r="AB605" s="60">
        <f t="array" ref="AB605">INDEX('RESUMO - LOTES E VMA'!$J$3:$J$181,MATCH('LISTA DOS ITENS'!$D605,'RESUMO - LOTES E VMA'!$A$3:$A$181,0))</f>
        <v>0.05613354464</v>
      </c>
      <c r="AC605" s="29" t="str">
        <f t="array" ref="AC605">INDEX('RESUMO - LOTES E VMA'!$L$3:$L$181,MATCH('LISTA DOS ITENS'!$D605,'RESUMO - LOTES E VMA'!$A$3:$A$181,0))</f>
        <v>1% do Valor de Comparação do VMA</v>
      </c>
      <c r="AD605" s="53" t="str">
        <f>VLOOKUP(Tabela1[[#This Row],[Índice]],[1]Planilha1!$A:$A,1,0)</f>
        <v>#ERROR!</v>
      </c>
    </row>
    <row r="606" ht="15.75" customHeight="1">
      <c r="A606" s="52">
        <v>247499.0</v>
      </c>
      <c r="B606" s="53" t="s">
        <v>70</v>
      </c>
      <c r="C606" s="53" t="s">
        <v>71</v>
      </c>
      <c r="D606" s="22">
        <v>206553.0</v>
      </c>
      <c r="E606" s="53" t="s">
        <v>63</v>
      </c>
      <c r="F606" s="54">
        <v>1.0545097E7</v>
      </c>
      <c r="G606" s="53" t="s">
        <v>563</v>
      </c>
      <c r="H606" s="55">
        <v>2201.0</v>
      </c>
      <c r="I606" s="55"/>
      <c r="J606" s="55" t="s">
        <v>77</v>
      </c>
      <c r="K606" s="53" t="s">
        <v>73</v>
      </c>
      <c r="L606" s="53"/>
      <c r="M606" s="53">
        <v>200.0</v>
      </c>
      <c r="N606" s="53" t="s">
        <v>52</v>
      </c>
      <c r="O606" s="25">
        <v>0.0179</v>
      </c>
      <c r="P606" s="25">
        <f>'LISTA DOS ITENS'!$O606*'LISTA DOS ITENS'!$M606</f>
        <v>3.58</v>
      </c>
      <c r="Q606" s="25">
        <v>0.24238095238095242</v>
      </c>
      <c r="R606" s="25">
        <f>'LISTA DOS ITENS'!$Q606*'LISTA DOS ITENS'!$M606</f>
        <v>48.47619048</v>
      </c>
      <c r="S606" s="56">
        <f>IF('LISTA DOS ITENS'!$P606&gt;'LISTA DOS ITENS'!$R606,'LISTA DOS ITENS'!$P606,'LISTA DOS ITENS'!$R606)</f>
        <v>48.47619048</v>
      </c>
      <c r="T606" s="25">
        <v>0.013815714285714284</v>
      </c>
      <c r="U606" s="25">
        <f>'LISTA DOS ITENS'!$T606*'LISTA DOS ITENS'!$M606</f>
        <v>2.763142857</v>
      </c>
      <c r="V606" s="56">
        <f t="array" ref="V606">INDEX('RESUMO - LOTES E VMA'!$F$3:$F$181,MATCH('LISTA DOS ITENS'!$D606,'RESUMO - LOTES E VMA'!$A$3:$A$181,0))</f>
        <v>61351.71445</v>
      </c>
      <c r="W606" s="57">
        <f>'LISTA DOS ITENS'!$U606/'LISTA DOS ITENS'!$V606</f>
        <v>0.00004503774478</v>
      </c>
      <c r="X606" s="53" t="s">
        <v>53</v>
      </c>
      <c r="Y606" s="53" t="s">
        <v>290</v>
      </c>
      <c r="Z606" s="58" t="str">
        <f>'LISTA DOS ITENS'!$F606&amp;"-"&amp;'LISTA DOS ITENS'!$H606&amp;"-"&amp;'LISTA DOS ITENS'!$J606&amp;"-"&amp;'LISTA DOS ITENS'!$K606&amp;"-"&amp;'LISTA DOS ITENS'!$I606</f>
        <v>10545097-2201-A903-CONS/NAC-</v>
      </c>
      <c r="AA606" s="59" t="str">
        <f t="array" ref="AA606">INDEX('RESUMO - LOTES E VMA'!$M$3:$M$181,MATCH('LISTA DOS ITENS'!$D606,'RESUMO - LOTES E VMA'!$A$3:$A$181,0))</f>
        <v>Para Leilão</v>
      </c>
      <c r="AB606" s="60">
        <f t="array" ref="AB606">INDEX('RESUMO - LOTES E VMA'!$J$3:$J$181,MATCH('LISTA DOS ITENS'!$D606,'RESUMO - LOTES E VMA'!$A$3:$A$181,0))</f>
        <v>0.05613354464</v>
      </c>
      <c r="AC606" s="29" t="str">
        <f t="array" ref="AC606">INDEX('RESUMO - LOTES E VMA'!$L$3:$L$181,MATCH('LISTA DOS ITENS'!$D606,'RESUMO - LOTES E VMA'!$A$3:$A$181,0))</f>
        <v>1% do Valor de Comparação do VMA</v>
      </c>
      <c r="AD606" s="53" t="str">
        <f>VLOOKUP(Tabela1[[#This Row],[Índice]],[1]Planilha1!$A:$A,1,0)</f>
        <v>#ERROR!</v>
      </c>
    </row>
    <row r="607" ht="15.75" customHeight="1">
      <c r="A607" s="52">
        <v>247500.0</v>
      </c>
      <c r="B607" s="53" t="s">
        <v>70</v>
      </c>
      <c r="C607" s="53" t="s">
        <v>71</v>
      </c>
      <c r="D607" s="22">
        <v>206553.0</v>
      </c>
      <c r="E607" s="53" t="s">
        <v>63</v>
      </c>
      <c r="F607" s="54">
        <v>1.0545098E7</v>
      </c>
      <c r="G607" s="53" t="s">
        <v>564</v>
      </c>
      <c r="H607" s="55">
        <v>2201.0</v>
      </c>
      <c r="I607" s="55"/>
      <c r="J607" s="55" t="s">
        <v>77</v>
      </c>
      <c r="K607" s="53" t="s">
        <v>73</v>
      </c>
      <c r="L607" s="53"/>
      <c r="M607" s="53">
        <v>1426.0</v>
      </c>
      <c r="N607" s="53" t="s">
        <v>52</v>
      </c>
      <c r="O607" s="25">
        <v>0.43336605890603086</v>
      </c>
      <c r="P607" s="25">
        <f>'LISTA DOS ITENS'!$O607*'LISTA DOS ITENS'!$M607</f>
        <v>617.98</v>
      </c>
      <c r="Q607" s="25">
        <v>0.264375</v>
      </c>
      <c r="R607" s="25">
        <f>'LISTA DOS ITENS'!$Q607*'LISTA DOS ITENS'!$M607</f>
        <v>376.99875</v>
      </c>
      <c r="S607" s="56">
        <f>IF('LISTA DOS ITENS'!$P607&gt;'LISTA DOS ITENS'!$R607,'LISTA DOS ITENS'!$P607,'LISTA DOS ITENS'!$R607)</f>
        <v>617.98</v>
      </c>
      <c r="T607" s="25">
        <v>0.015069374999999996</v>
      </c>
      <c r="U607" s="25">
        <f>'LISTA DOS ITENS'!$T607*'LISTA DOS ITENS'!$M607</f>
        <v>21.48892875</v>
      </c>
      <c r="V607" s="56">
        <f t="array" ref="V607">INDEX('RESUMO - LOTES E VMA'!$F$3:$F$181,MATCH('LISTA DOS ITENS'!$D607,'RESUMO - LOTES E VMA'!$A$3:$A$181,0))</f>
        <v>61351.71445</v>
      </c>
      <c r="W607" s="57">
        <f>'LISTA DOS ITENS'!$U607/'LISTA DOS ITENS'!$V607</f>
        <v>0.0003502579992</v>
      </c>
      <c r="X607" s="53" t="s">
        <v>53</v>
      </c>
      <c r="Y607" s="53" t="s">
        <v>290</v>
      </c>
      <c r="Z607" s="58" t="str">
        <f>'LISTA DOS ITENS'!$F607&amp;"-"&amp;'LISTA DOS ITENS'!$H607&amp;"-"&amp;'LISTA DOS ITENS'!$J607&amp;"-"&amp;'LISTA DOS ITENS'!$K607&amp;"-"&amp;'LISTA DOS ITENS'!$I607</f>
        <v>10545098-2201-A903-CONS/NAC-</v>
      </c>
      <c r="AA607" s="59" t="str">
        <f t="array" ref="AA607">INDEX('RESUMO - LOTES E VMA'!$M$3:$M$181,MATCH('LISTA DOS ITENS'!$D607,'RESUMO - LOTES E VMA'!$A$3:$A$181,0))</f>
        <v>Para Leilão</v>
      </c>
      <c r="AB607" s="60">
        <f t="array" ref="AB607">INDEX('RESUMO - LOTES E VMA'!$J$3:$J$181,MATCH('LISTA DOS ITENS'!$D607,'RESUMO - LOTES E VMA'!$A$3:$A$181,0))</f>
        <v>0.05613354464</v>
      </c>
      <c r="AC607" s="29" t="str">
        <f t="array" ref="AC607">INDEX('RESUMO - LOTES E VMA'!$L$3:$L$181,MATCH('LISTA DOS ITENS'!$D607,'RESUMO - LOTES E VMA'!$A$3:$A$181,0))</f>
        <v>1% do Valor de Comparação do VMA</v>
      </c>
      <c r="AD607" s="53" t="str">
        <f>VLOOKUP(Tabela1[[#This Row],[Índice]],[1]Planilha1!$A:$A,1,0)</f>
        <v>#ERROR!</v>
      </c>
    </row>
    <row r="608" ht="15.75" customHeight="1">
      <c r="A608" s="52">
        <v>247501.0</v>
      </c>
      <c r="B608" s="53" t="s">
        <v>70</v>
      </c>
      <c r="C608" s="53" t="s">
        <v>71</v>
      </c>
      <c r="D608" s="22">
        <v>206553.0</v>
      </c>
      <c r="E608" s="53" t="s">
        <v>63</v>
      </c>
      <c r="F608" s="54">
        <v>1.0545099E7</v>
      </c>
      <c r="G608" s="53" t="s">
        <v>565</v>
      </c>
      <c r="H608" s="55">
        <v>2201.0</v>
      </c>
      <c r="I608" s="55"/>
      <c r="J608" s="55" t="s">
        <v>77</v>
      </c>
      <c r="K608" s="53" t="s">
        <v>73</v>
      </c>
      <c r="L608" s="53"/>
      <c r="M608" s="53">
        <v>263.0</v>
      </c>
      <c r="N608" s="53" t="s">
        <v>52</v>
      </c>
      <c r="O608" s="25">
        <v>0.12</v>
      </c>
      <c r="P608" s="25">
        <f>'LISTA DOS ITENS'!$O608*'LISTA DOS ITENS'!$M608</f>
        <v>31.56</v>
      </c>
      <c r="Q608" s="25">
        <v>0.173</v>
      </c>
      <c r="R608" s="25">
        <f>'LISTA DOS ITENS'!$Q608*'LISTA DOS ITENS'!$M608</f>
        <v>45.499</v>
      </c>
      <c r="S608" s="56">
        <f>IF('LISTA DOS ITENS'!$P608&gt;'LISTA DOS ITENS'!$R608,'LISTA DOS ITENS'!$P608,'LISTA DOS ITENS'!$R608)</f>
        <v>45.499</v>
      </c>
      <c r="T608" s="25">
        <v>0.009860999999999997</v>
      </c>
      <c r="U608" s="25">
        <f>'LISTA DOS ITENS'!$T608*'LISTA DOS ITENS'!$M608</f>
        <v>2.593443</v>
      </c>
      <c r="V608" s="56">
        <f t="array" ref="V608">INDEX('RESUMO - LOTES E VMA'!$F$3:$F$181,MATCH('LISTA DOS ITENS'!$D608,'RESUMO - LOTES E VMA'!$A$3:$A$181,0))</f>
        <v>61351.71445</v>
      </c>
      <c r="W608" s="57">
        <f>'LISTA DOS ITENS'!$U608/'LISTA DOS ITENS'!$V608</f>
        <v>0.00004227172823</v>
      </c>
      <c r="X608" s="53" t="s">
        <v>53</v>
      </c>
      <c r="Y608" s="53" t="s">
        <v>290</v>
      </c>
      <c r="Z608" s="58" t="str">
        <f>'LISTA DOS ITENS'!$F608&amp;"-"&amp;'LISTA DOS ITENS'!$H608&amp;"-"&amp;'LISTA DOS ITENS'!$J608&amp;"-"&amp;'LISTA DOS ITENS'!$K608&amp;"-"&amp;'LISTA DOS ITENS'!$I608</f>
        <v>10545099-2201-A903-CONS/NAC-</v>
      </c>
      <c r="AA608" s="59" t="str">
        <f t="array" ref="AA608">INDEX('RESUMO - LOTES E VMA'!$M$3:$M$181,MATCH('LISTA DOS ITENS'!$D608,'RESUMO - LOTES E VMA'!$A$3:$A$181,0))</f>
        <v>Para Leilão</v>
      </c>
      <c r="AB608" s="60">
        <f t="array" ref="AB608">INDEX('RESUMO - LOTES E VMA'!$J$3:$J$181,MATCH('LISTA DOS ITENS'!$D608,'RESUMO - LOTES E VMA'!$A$3:$A$181,0))</f>
        <v>0.05613354464</v>
      </c>
      <c r="AC608" s="29" t="str">
        <f t="array" ref="AC608">INDEX('RESUMO - LOTES E VMA'!$L$3:$L$181,MATCH('LISTA DOS ITENS'!$D608,'RESUMO - LOTES E VMA'!$A$3:$A$181,0))</f>
        <v>1% do Valor de Comparação do VMA</v>
      </c>
      <c r="AD608" s="53" t="str">
        <f>VLOOKUP(Tabela1[[#This Row],[Índice]],[1]Planilha1!$A:$A,1,0)</f>
        <v>#ERROR!</v>
      </c>
    </row>
    <row r="609" ht="15.75" customHeight="1">
      <c r="A609" s="52">
        <v>247502.0</v>
      </c>
      <c r="B609" s="53" t="s">
        <v>70</v>
      </c>
      <c r="C609" s="53" t="s">
        <v>71</v>
      </c>
      <c r="D609" s="22">
        <v>206553.0</v>
      </c>
      <c r="E609" s="53" t="s">
        <v>63</v>
      </c>
      <c r="F609" s="54">
        <v>1.0545104E7</v>
      </c>
      <c r="G609" s="53" t="s">
        <v>544</v>
      </c>
      <c r="H609" s="55">
        <v>2201.0</v>
      </c>
      <c r="I609" s="55"/>
      <c r="J609" s="55" t="s">
        <v>77</v>
      </c>
      <c r="K609" s="53" t="s">
        <v>73</v>
      </c>
      <c r="L609" s="53"/>
      <c r="M609" s="53">
        <v>11979.0</v>
      </c>
      <c r="N609" s="53" t="s">
        <v>52</v>
      </c>
      <c r="O609" s="25">
        <v>0.02960681192086151</v>
      </c>
      <c r="P609" s="25">
        <f>'LISTA DOS ITENS'!$O609*'LISTA DOS ITENS'!$M609</f>
        <v>354.66</v>
      </c>
      <c r="Q609" s="25">
        <v>0.059375000000000004</v>
      </c>
      <c r="R609" s="25">
        <f>'LISTA DOS ITENS'!$Q609*'LISTA DOS ITENS'!$M609</f>
        <v>711.253125</v>
      </c>
      <c r="S609" s="56">
        <f>IF('LISTA DOS ITENS'!$P609&gt;'LISTA DOS ITENS'!$R609,'LISTA DOS ITENS'!$P609,'LISTA DOS ITENS'!$R609)</f>
        <v>711.253125</v>
      </c>
      <c r="T609" s="25">
        <v>0.003384374999999999</v>
      </c>
      <c r="U609" s="25">
        <f>'LISTA DOS ITENS'!$T609*'LISTA DOS ITENS'!$M609</f>
        <v>40.54142813</v>
      </c>
      <c r="V609" s="56">
        <f t="array" ref="V609">INDEX('RESUMO - LOTES E VMA'!$F$3:$F$181,MATCH('LISTA DOS ITENS'!$D609,'RESUMO - LOTES E VMA'!$A$3:$A$181,0))</f>
        <v>61351.71445</v>
      </c>
      <c r="W609" s="57">
        <f>'LISTA DOS ITENS'!$U609/'LISTA DOS ITENS'!$V609</f>
        <v>0.0006608035079</v>
      </c>
      <c r="X609" s="53" t="s">
        <v>53</v>
      </c>
      <c r="Y609" s="53" t="s">
        <v>290</v>
      </c>
      <c r="Z609" s="58" t="str">
        <f>'LISTA DOS ITENS'!$F609&amp;"-"&amp;'LISTA DOS ITENS'!$H609&amp;"-"&amp;'LISTA DOS ITENS'!$J609&amp;"-"&amp;'LISTA DOS ITENS'!$K609&amp;"-"&amp;'LISTA DOS ITENS'!$I609</f>
        <v>10545104-2201-A903-CONS/NAC-</v>
      </c>
      <c r="AA609" s="59" t="str">
        <f t="array" ref="AA609">INDEX('RESUMO - LOTES E VMA'!$M$3:$M$181,MATCH('LISTA DOS ITENS'!$D609,'RESUMO - LOTES E VMA'!$A$3:$A$181,0))</f>
        <v>Para Leilão</v>
      </c>
      <c r="AB609" s="60">
        <f t="array" ref="AB609">INDEX('RESUMO - LOTES E VMA'!$J$3:$J$181,MATCH('LISTA DOS ITENS'!$D609,'RESUMO - LOTES E VMA'!$A$3:$A$181,0))</f>
        <v>0.05613354464</v>
      </c>
      <c r="AC609" s="29" t="str">
        <f t="array" ref="AC609">INDEX('RESUMO - LOTES E VMA'!$L$3:$L$181,MATCH('LISTA DOS ITENS'!$D609,'RESUMO - LOTES E VMA'!$A$3:$A$181,0))</f>
        <v>1% do Valor de Comparação do VMA</v>
      </c>
      <c r="AD609" s="53" t="str">
        <f>VLOOKUP(Tabela1[[#This Row],[Índice]],[1]Planilha1!$A:$A,1,0)</f>
        <v>#ERROR!</v>
      </c>
    </row>
    <row r="610" ht="15.75" customHeight="1">
      <c r="A610" s="52">
        <v>247503.0</v>
      </c>
      <c r="B610" s="53" t="s">
        <v>70</v>
      </c>
      <c r="C610" s="53" t="s">
        <v>71</v>
      </c>
      <c r="D610" s="22">
        <v>206553.0</v>
      </c>
      <c r="E610" s="53" t="s">
        <v>63</v>
      </c>
      <c r="F610" s="54">
        <v>1.0616784E7</v>
      </c>
      <c r="G610" s="53" t="s">
        <v>550</v>
      </c>
      <c r="H610" s="55">
        <v>2201.0</v>
      </c>
      <c r="I610" s="55"/>
      <c r="J610" s="55" t="s">
        <v>77</v>
      </c>
      <c r="K610" s="53" t="s">
        <v>73</v>
      </c>
      <c r="L610" s="53"/>
      <c r="M610" s="53">
        <v>363.0</v>
      </c>
      <c r="N610" s="53" t="s">
        <v>52</v>
      </c>
      <c r="O610" s="25">
        <v>0.010853994490358126</v>
      </c>
      <c r="P610" s="25">
        <f>'LISTA DOS ITENS'!$O610*'LISTA DOS ITENS'!$M610</f>
        <v>3.94</v>
      </c>
      <c r="Q610" s="25">
        <v>2.3705555555555557</v>
      </c>
      <c r="R610" s="25">
        <f>'LISTA DOS ITENS'!$Q610*'LISTA DOS ITENS'!$M610</f>
        <v>860.5116667</v>
      </c>
      <c r="S610" s="56">
        <f>IF('LISTA DOS ITENS'!$P610&gt;'LISTA DOS ITENS'!$R610,'LISTA DOS ITENS'!$P610,'LISTA DOS ITENS'!$R610)</f>
        <v>860.5116667</v>
      </c>
      <c r="T610" s="25">
        <v>0.13512166666666664</v>
      </c>
      <c r="U610" s="25">
        <f>'LISTA DOS ITENS'!$T610*'LISTA DOS ITENS'!$M610</f>
        <v>49.049165</v>
      </c>
      <c r="V610" s="56">
        <f t="array" ref="V610">INDEX('RESUMO - LOTES E VMA'!$F$3:$F$181,MATCH('LISTA DOS ITENS'!$D610,'RESUMO - LOTES E VMA'!$A$3:$A$181,0))</f>
        <v>61351.71445</v>
      </c>
      <c r="W610" s="57">
        <f>'LISTA DOS ITENS'!$U610/'LISTA DOS ITENS'!$V610</f>
        <v>0.0007994750504</v>
      </c>
      <c r="X610" s="53" t="s">
        <v>53</v>
      </c>
      <c r="Y610" s="53" t="s">
        <v>290</v>
      </c>
      <c r="Z610" s="58" t="str">
        <f>'LISTA DOS ITENS'!$F610&amp;"-"&amp;'LISTA DOS ITENS'!$H610&amp;"-"&amp;'LISTA DOS ITENS'!$J610&amp;"-"&amp;'LISTA DOS ITENS'!$K610&amp;"-"&amp;'LISTA DOS ITENS'!$I610</f>
        <v>10616784-2201-A903-CONS/NAC-</v>
      </c>
      <c r="AA610" s="59" t="str">
        <f t="array" ref="AA610">INDEX('RESUMO - LOTES E VMA'!$M$3:$M$181,MATCH('LISTA DOS ITENS'!$D610,'RESUMO - LOTES E VMA'!$A$3:$A$181,0))</f>
        <v>Para Leilão</v>
      </c>
      <c r="AB610" s="60">
        <f t="array" ref="AB610">INDEX('RESUMO - LOTES E VMA'!$J$3:$J$181,MATCH('LISTA DOS ITENS'!$D610,'RESUMO - LOTES E VMA'!$A$3:$A$181,0))</f>
        <v>0.05613354464</v>
      </c>
      <c r="AC610" s="29" t="str">
        <f t="array" ref="AC610">INDEX('RESUMO - LOTES E VMA'!$L$3:$L$181,MATCH('LISTA DOS ITENS'!$D610,'RESUMO - LOTES E VMA'!$A$3:$A$181,0))</f>
        <v>1% do Valor de Comparação do VMA</v>
      </c>
      <c r="AD610" s="53" t="str">
        <f>VLOOKUP(Tabela1[[#This Row],[Índice]],[1]Planilha1!$A:$A,1,0)</f>
        <v>#ERROR!</v>
      </c>
    </row>
    <row r="611" ht="15.75" customHeight="1">
      <c r="A611" s="52">
        <v>247504.0</v>
      </c>
      <c r="B611" s="53" t="s">
        <v>70</v>
      </c>
      <c r="C611" s="53" t="s">
        <v>71</v>
      </c>
      <c r="D611" s="22">
        <v>206553.0</v>
      </c>
      <c r="E611" s="53" t="s">
        <v>63</v>
      </c>
      <c r="F611" s="54">
        <v>1.0616858E7</v>
      </c>
      <c r="G611" s="53" t="s">
        <v>566</v>
      </c>
      <c r="H611" s="55">
        <v>2201.0</v>
      </c>
      <c r="I611" s="55"/>
      <c r="J611" s="55" t="s">
        <v>77</v>
      </c>
      <c r="K611" s="53" t="s">
        <v>73</v>
      </c>
      <c r="L611" s="53"/>
      <c r="M611" s="53">
        <v>396.0</v>
      </c>
      <c r="N611" s="53" t="s">
        <v>52</v>
      </c>
      <c r="O611" s="25">
        <v>0.016085858585858585</v>
      </c>
      <c r="P611" s="25">
        <f>'LISTA DOS ITENS'!$O611*'LISTA DOS ITENS'!$M611</f>
        <v>6.37</v>
      </c>
      <c r="Q611" s="25">
        <v>0.08999999999999998</v>
      </c>
      <c r="R611" s="25">
        <f>'LISTA DOS ITENS'!$Q611*'LISTA DOS ITENS'!$M611</f>
        <v>35.64</v>
      </c>
      <c r="S611" s="56">
        <f>IF('LISTA DOS ITENS'!$P611&gt;'LISTA DOS ITENS'!$R611,'LISTA DOS ITENS'!$P611,'LISTA DOS ITENS'!$R611)</f>
        <v>35.64</v>
      </c>
      <c r="T611" s="25">
        <v>0.005129999999999997</v>
      </c>
      <c r="U611" s="25">
        <f>'LISTA DOS ITENS'!$T611*'LISTA DOS ITENS'!$M611</f>
        <v>2.03148</v>
      </c>
      <c r="V611" s="56">
        <f t="array" ref="V611">INDEX('RESUMO - LOTES E VMA'!$F$3:$F$181,MATCH('LISTA DOS ITENS'!$D611,'RESUMO - LOTES E VMA'!$A$3:$A$181,0))</f>
        <v>61351.71445</v>
      </c>
      <c r="W611" s="57">
        <f>'LISTA DOS ITENS'!$U611/'LISTA DOS ITENS'!$V611</f>
        <v>0.00003311203311</v>
      </c>
      <c r="X611" s="53" t="s">
        <v>53</v>
      </c>
      <c r="Y611" s="53" t="s">
        <v>290</v>
      </c>
      <c r="Z611" s="58" t="str">
        <f>'LISTA DOS ITENS'!$F611&amp;"-"&amp;'LISTA DOS ITENS'!$H611&amp;"-"&amp;'LISTA DOS ITENS'!$J611&amp;"-"&amp;'LISTA DOS ITENS'!$K611&amp;"-"&amp;'LISTA DOS ITENS'!$I611</f>
        <v>10616858-2201-A903-CONS/NAC-</v>
      </c>
      <c r="AA611" s="59" t="str">
        <f t="array" ref="AA611">INDEX('RESUMO - LOTES E VMA'!$M$3:$M$181,MATCH('LISTA DOS ITENS'!$D611,'RESUMO - LOTES E VMA'!$A$3:$A$181,0))</f>
        <v>Para Leilão</v>
      </c>
      <c r="AB611" s="60">
        <f t="array" ref="AB611">INDEX('RESUMO - LOTES E VMA'!$J$3:$J$181,MATCH('LISTA DOS ITENS'!$D611,'RESUMO - LOTES E VMA'!$A$3:$A$181,0))</f>
        <v>0.05613354464</v>
      </c>
      <c r="AC611" s="29" t="str">
        <f t="array" ref="AC611">INDEX('RESUMO - LOTES E VMA'!$L$3:$L$181,MATCH('LISTA DOS ITENS'!$D611,'RESUMO - LOTES E VMA'!$A$3:$A$181,0))</f>
        <v>1% do Valor de Comparação do VMA</v>
      </c>
      <c r="AD611" s="53" t="str">
        <f>VLOOKUP(Tabela1[[#This Row],[Índice]],[1]Planilha1!$A:$A,1,0)</f>
        <v>#ERROR!</v>
      </c>
    </row>
    <row r="612" ht="15.75" customHeight="1">
      <c r="A612" s="52">
        <v>247505.0</v>
      </c>
      <c r="B612" s="53" t="s">
        <v>70</v>
      </c>
      <c r="C612" s="53" t="s">
        <v>71</v>
      </c>
      <c r="D612" s="22">
        <v>206553.0</v>
      </c>
      <c r="E612" s="53" t="s">
        <v>63</v>
      </c>
      <c r="F612" s="54">
        <v>1.0616859E7</v>
      </c>
      <c r="G612" s="53" t="s">
        <v>554</v>
      </c>
      <c r="H612" s="55">
        <v>2201.0</v>
      </c>
      <c r="I612" s="55"/>
      <c r="J612" s="55" t="s">
        <v>77</v>
      </c>
      <c r="K612" s="53" t="s">
        <v>73</v>
      </c>
      <c r="L612" s="53"/>
      <c r="M612" s="53">
        <v>200.0</v>
      </c>
      <c r="N612" s="53" t="s">
        <v>52</v>
      </c>
      <c r="O612" s="25">
        <v>0.06145</v>
      </c>
      <c r="P612" s="25">
        <f>'LISTA DOS ITENS'!$O612*'LISTA DOS ITENS'!$M612</f>
        <v>12.29</v>
      </c>
      <c r="Q612" s="25">
        <v>0.09625</v>
      </c>
      <c r="R612" s="25">
        <f>'LISTA DOS ITENS'!$Q612*'LISTA DOS ITENS'!$M612</f>
        <v>19.25</v>
      </c>
      <c r="S612" s="56">
        <f>IF('LISTA DOS ITENS'!$P612&gt;'LISTA DOS ITENS'!$R612,'LISTA DOS ITENS'!$P612,'LISTA DOS ITENS'!$R612)</f>
        <v>19.25</v>
      </c>
      <c r="T612" s="25">
        <v>0.005486249999999998</v>
      </c>
      <c r="U612" s="25">
        <f>'LISTA DOS ITENS'!$T612*'LISTA DOS ITENS'!$M612</f>
        <v>1.09725</v>
      </c>
      <c r="V612" s="56">
        <f t="array" ref="V612">INDEX('RESUMO - LOTES E VMA'!$F$3:$F$181,MATCH('LISTA DOS ITENS'!$D612,'RESUMO - LOTES E VMA'!$A$3:$A$181,0))</f>
        <v>61351.71445</v>
      </c>
      <c r="W612" s="57">
        <f>'LISTA DOS ITENS'!$U612/'LISTA DOS ITENS'!$V612</f>
        <v>0.00001788458578</v>
      </c>
      <c r="X612" s="53" t="s">
        <v>53</v>
      </c>
      <c r="Y612" s="53" t="s">
        <v>290</v>
      </c>
      <c r="Z612" s="58" t="str">
        <f>'LISTA DOS ITENS'!$F612&amp;"-"&amp;'LISTA DOS ITENS'!$H612&amp;"-"&amp;'LISTA DOS ITENS'!$J612&amp;"-"&amp;'LISTA DOS ITENS'!$K612&amp;"-"&amp;'LISTA DOS ITENS'!$I612</f>
        <v>10616859-2201-A903-CONS/NAC-</v>
      </c>
      <c r="AA612" s="59" t="str">
        <f t="array" ref="AA612">INDEX('RESUMO - LOTES E VMA'!$M$3:$M$181,MATCH('LISTA DOS ITENS'!$D612,'RESUMO - LOTES E VMA'!$A$3:$A$181,0))</f>
        <v>Para Leilão</v>
      </c>
      <c r="AB612" s="60">
        <f t="array" ref="AB612">INDEX('RESUMO - LOTES E VMA'!$J$3:$J$181,MATCH('LISTA DOS ITENS'!$D612,'RESUMO - LOTES E VMA'!$A$3:$A$181,0))</f>
        <v>0.05613354464</v>
      </c>
      <c r="AC612" s="29" t="str">
        <f t="array" ref="AC612">INDEX('RESUMO - LOTES E VMA'!$L$3:$L$181,MATCH('LISTA DOS ITENS'!$D612,'RESUMO - LOTES E VMA'!$A$3:$A$181,0))</f>
        <v>1% do Valor de Comparação do VMA</v>
      </c>
      <c r="AD612" s="53" t="str">
        <f>VLOOKUP(Tabela1[[#This Row],[Índice]],[1]Planilha1!$A:$A,1,0)</f>
        <v>#ERROR!</v>
      </c>
    </row>
    <row r="613" ht="15.75" customHeight="1">
      <c r="A613" s="52">
        <v>247506.0</v>
      </c>
      <c r="B613" s="53" t="s">
        <v>70</v>
      </c>
      <c r="C613" s="53" t="s">
        <v>71</v>
      </c>
      <c r="D613" s="22">
        <v>206553.0</v>
      </c>
      <c r="E613" s="53" t="s">
        <v>63</v>
      </c>
      <c r="F613" s="54">
        <v>1.0616862E7</v>
      </c>
      <c r="G613" s="53" t="s">
        <v>556</v>
      </c>
      <c r="H613" s="55">
        <v>2201.0</v>
      </c>
      <c r="I613" s="55"/>
      <c r="J613" s="55" t="s">
        <v>77</v>
      </c>
      <c r="K613" s="53" t="s">
        <v>73</v>
      </c>
      <c r="L613" s="53"/>
      <c r="M613" s="53">
        <v>419.0</v>
      </c>
      <c r="N613" s="53" t="s">
        <v>52</v>
      </c>
      <c r="O613" s="25">
        <v>0.0139618138424821</v>
      </c>
      <c r="P613" s="25">
        <f>'LISTA DOS ITENS'!$O613*'LISTA DOS ITENS'!$M613</f>
        <v>5.85</v>
      </c>
      <c r="Q613" s="25">
        <v>0.20750000000000002</v>
      </c>
      <c r="R613" s="25">
        <f>'LISTA DOS ITENS'!$Q613*'LISTA DOS ITENS'!$M613</f>
        <v>86.9425</v>
      </c>
      <c r="S613" s="56">
        <f>IF('LISTA DOS ITENS'!$P613&gt;'LISTA DOS ITENS'!$R613,'LISTA DOS ITENS'!$P613,'LISTA DOS ITENS'!$R613)</f>
        <v>86.9425</v>
      </c>
      <c r="T613" s="25">
        <v>0.011827499999999998</v>
      </c>
      <c r="U613" s="25">
        <f>'LISTA DOS ITENS'!$T613*'LISTA DOS ITENS'!$M613</f>
        <v>4.9557225</v>
      </c>
      <c r="V613" s="56">
        <f t="array" ref="V613">INDEX('RESUMO - LOTES E VMA'!$F$3:$F$181,MATCH('LISTA DOS ITENS'!$D613,'RESUMO - LOTES E VMA'!$A$3:$A$181,0))</f>
        <v>61351.71445</v>
      </c>
      <c r="W613" s="57">
        <f>'LISTA DOS ITENS'!$U613/'LISTA DOS ITENS'!$V613</f>
        <v>0.00008077561555</v>
      </c>
      <c r="X613" s="53" t="s">
        <v>53</v>
      </c>
      <c r="Y613" s="53" t="s">
        <v>290</v>
      </c>
      <c r="Z613" s="58" t="str">
        <f>'LISTA DOS ITENS'!$F613&amp;"-"&amp;'LISTA DOS ITENS'!$H613&amp;"-"&amp;'LISTA DOS ITENS'!$J613&amp;"-"&amp;'LISTA DOS ITENS'!$K613&amp;"-"&amp;'LISTA DOS ITENS'!$I613</f>
        <v>10616862-2201-A903-CONS/NAC-</v>
      </c>
      <c r="AA613" s="59" t="str">
        <f t="array" ref="AA613">INDEX('RESUMO - LOTES E VMA'!$M$3:$M$181,MATCH('LISTA DOS ITENS'!$D613,'RESUMO - LOTES E VMA'!$A$3:$A$181,0))</f>
        <v>Para Leilão</v>
      </c>
      <c r="AB613" s="60">
        <f t="array" ref="AB613">INDEX('RESUMO - LOTES E VMA'!$J$3:$J$181,MATCH('LISTA DOS ITENS'!$D613,'RESUMO - LOTES E VMA'!$A$3:$A$181,0))</f>
        <v>0.05613354464</v>
      </c>
      <c r="AC613" s="29" t="str">
        <f t="array" ref="AC613">INDEX('RESUMO - LOTES E VMA'!$L$3:$L$181,MATCH('LISTA DOS ITENS'!$D613,'RESUMO - LOTES E VMA'!$A$3:$A$181,0))</f>
        <v>1% do Valor de Comparação do VMA</v>
      </c>
      <c r="AD613" s="53" t="str">
        <f>VLOOKUP(Tabela1[[#This Row],[Índice]],[1]Planilha1!$A:$A,1,0)</f>
        <v>#ERROR!</v>
      </c>
    </row>
    <row r="614" ht="15.75" customHeight="1">
      <c r="A614" s="52">
        <v>247507.0</v>
      </c>
      <c r="B614" s="53" t="s">
        <v>70</v>
      </c>
      <c r="C614" s="53" t="s">
        <v>71</v>
      </c>
      <c r="D614" s="22">
        <v>206553.0</v>
      </c>
      <c r="E614" s="53" t="s">
        <v>63</v>
      </c>
      <c r="F614" s="54">
        <v>1.0616863E7</v>
      </c>
      <c r="G614" s="53" t="s">
        <v>552</v>
      </c>
      <c r="H614" s="55">
        <v>2201.0</v>
      </c>
      <c r="I614" s="55"/>
      <c r="J614" s="55" t="s">
        <v>77</v>
      </c>
      <c r="K614" s="53" t="s">
        <v>73</v>
      </c>
      <c r="L614" s="53"/>
      <c r="M614" s="53">
        <v>111.0</v>
      </c>
      <c r="N614" s="53" t="s">
        <v>52</v>
      </c>
      <c r="O614" s="25">
        <v>0.01891891891891892</v>
      </c>
      <c r="P614" s="25">
        <f>'LISTA DOS ITENS'!$O614*'LISTA DOS ITENS'!$M614</f>
        <v>2.1</v>
      </c>
      <c r="Q614" s="25">
        <v>0.05500000000000001</v>
      </c>
      <c r="R614" s="25">
        <f>'LISTA DOS ITENS'!$Q614*'LISTA DOS ITENS'!$M614</f>
        <v>6.105</v>
      </c>
      <c r="S614" s="56">
        <f>IF('LISTA DOS ITENS'!$P614&gt;'LISTA DOS ITENS'!$R614,'LISTA DOS ITENS'!$P614,'LISTA DOS ITENS'!$R614)</f>
        <v>6.105</v>
      </c>
      <c r="T614" s="25">
        <v>0.0031349999999999993</v>
      </c>
      <c r="U614" s="25">
        <f>'LISTA DOS ITENS'!$T614*'LISTA DOS ITENS'!$M614</f>
        <v>0.347985</v>
      </c>
      <c r="V614" s="56">
        <f t="array" ref="V614">INDEX('RESUMO - LOTES E VMA'!$F$3:$F$181,MATCH('LISTA DOS ITENS'!$D614,'RESUMO - LOTES E VMA'!$A$3:$A$181,0))</f>
        <v>61351.71445</v>
      </c>
      <c r="W614" s="57">
        <f>'LISTA DOS ITENS'!$U614/'LISTA DOS ITENS'!$V614</f>
        <v>0.000005671968634</v>
      </c>
      <c r="X614" s="53" t="s">
        <v>53</v>
      </c>
      <c r="Y614" s="53" t="s">
        <v>290</v>
      </c>
      <c r="Z614" s="58" t="str">
        <f>'LISTA DOS ITENS'!$F614&amp;"-"&amp;'LISTA DOS ITENS'!$H614&amp;"-"&amp;'LISTA DOS ITENS'!$J614&amp;"-"&amp;'LISTA DOS ITENS'!$K614&amp;"-"&amp;'LISTA DOS ITENS'!$I614</f>
        <v>10616863-2201-A903-CONS/NAC-</v>
      </c>
      <c r="AA614" s="59" t="str">
        <f t="array" ref="AA614">INDEX('RESUMO - LOTES E VMA'!$M$3:$M$181,MATCH('LISTA DOS ITENS'!$D614,'RESUMO - LOTES E VMA'!$A$3:$A$181,0))</f>
        <v>Para Leilão</v>
      </c>
      <c r="AB614" s="60">
        <f t="array" ref="AB614">INDEX('RESUMO - LOTES E VMA'!$J$3:$J$181,MATCH('LISTA DOS ITENS'!$D614,'RESUMO - LOTES E VMA'!$A$3:$A$181,0))</f>
        <v>0.05613354464</v>
      </c>
      <c r="AC614" s="29" t="str">
        <f t="array" ref="AC614">INDEX('RESUMO - LOTES E VMA'!$L$3:$L$181,MATCH('LISTA DOS ITENS'!$D614,'RESUMO - LOTES E VMA'!$A$3:$A$181,0))</f>
        <v>1% do Valor de Comparação do VMA</v>
      </c>
      <c r="AD614" s="53" t="str">
        <f>VLOOKUP(Tabela1[[#This Row],[Índice]],[1]Planilha1!$A:$A,1,0)</f>
        <v>#ERROR!</v>
      </c>
    </row>
    <row r="615" ht="15.75" customHeight="1">
      <c r="A615" s="52">
        <v>247508.0</v>
      </c>
      <c r="B615" s="53" t="s">
        <v>70</v>
      </c>
      <c r="C615" s="53" t="s">
        <v>71</v>
      </c>
      <c r="D615" s="22">
        <v>206553.0</v>
      </c>
      <c r="E615" s="53" t="s">
        <v>63</v>
      </c>
      <c r="F615" s="54">
        <v>1.0616866E7</v>
      </c>
      <c r="G615" s="53" t="s">
        <v>532</v>
      </c>
      <c r="H615" s="55">
        <v>2201.0</v>
      </c>
      <c r="I615" s="55"/>
      <c r="J615" s="55" t="s">
        <v>77</v>
      </c>
      <c r="K615" s="53" t="s">
        <v>73</v>
      </c>
      <c r="L615" s="53"/>
      <c r="M615" s="53">
        <v>394.0</v>
      </c>
      <c r="N615" s="53" t="s">
        <v>52</v>
      </c>
      <c r="O615" s="25">
        <v>0.024086294416243655</v>
      </c>
      <c r="P615" s="25">
        <f>'LISTA DOS ITENS'!$O615*'LISTA DOS ITENS'!$M615</f>
        <v>9.49</v>
      </c>
      <c r="Q615" s="25">
        <v>0.054000000000000006</v>
      </c>
      <c r="R615" s="25">
        <f>'LISTA DOS ITENS'!$Q615*'LISTA DOS ITENS'!$M615</f>
        <v>21.276</v>
      </c>
      <c r="S615" s="56">
        <f>IF('LISTA DOS ITENS'!$P615&gt;'LISTA DOS ITENS'!$R615,'LISTA DOS ITENS'!$P615,'LISTA DOS ITENS'!$R615)</f>
        <v>21.276</v>
      </c>
      <c r="T615" s="25">
        <v>0.003077999999999999</v>
      </c>
      <c r="U615" s="25">
        <f>'LISTA DOS ITENS'!$T615*'LISTA DOS ITENS'!$M615</f>
        <v>1.212732</v>
      </c>
      <c r="V615" s="56">
        <f t="array" ref="V615">INDEX('RESUMO - LOTES E VMA'!$F$3:$F$181,MATCH('LISTA DOS ITENS'!$D615,'RESUMO - LOTES E VMA'!$A$3:$A$181,0))</f>
        <v>61351.71445</v>
      </c>
      <c r="W615" s="57">
        <f>'LISTA DOS ITENS'!$U615/'LISTA DOS ITENS'!$V615</f>
        <v>0.00001976688037</v>
      </c>
      <c r="X615" s="53" t="s">
        <v>53</v>
      </c>
      <c r="Y615" s="53" t="s">
        <v>290</v>
      </c>
      <c r="Z615" s="58" t="str">
        <f>'LISTA DOS ITENS'!$F615&amp;"-"&amp;'LISTA DOS ITENS'!$H615&amp;"-"&amp;'LISTA DOS ITENS'!$J615&amp;"-"&amp;'LISTA DOS ITENS'!$K615&amp;"-"&amp;'LISTA DOS ITENS'!$I615</f>
        <v>10616866-2201-A903-CONS/NAC-</v>
      </c>
      <c r="AA615" s="59" t="str">
        <f t="array" ref="AA615">INDEX('RESUMO - LOTES E VMA'!$M$3:$M$181,MATCH('LISTA DOS ITENS'!$D615,'RESUMO - LOTES E VMA'!$A$3:$A$181,0))</f>
        <v>Para Leilão</v>
      </c>
      <c r="AB615" s="60">
        <f t="array" ref="AB615">INDEX('RESUMO - LOTES E VMA'!$J$3:$J$181,MATCH('LISTA DOS ITENS'!$D615,'RESUMO - LOTES E VMA'!$A$3:$A$181,0))</f>
        <v>0.05613354464</v>
      </c>
      <c r="AC615" s="29" t="str">
        <f t="array" ref="AC615">INDEX('RESUMO - LOTES E VMA'!$L$3:$L$181,MATCH('LISTA DOS ITENS'!$D615,'RESUMO - LOTES E VMA'!$A$3:$A$181,0))</f>
        <v>1% do Valor de Comparação do VMA</v>
      </c>
      <c r="AD615" s="53" t="str">
        <f>VLOOKUP(Tabela1[[#This Row],[Índice]],[1]Planilha1!$A:$A,1,0)</f>
        <v>#ERROR!</v>
      </c>
    </row>
    <row r="616" ht="15.75" customHeight="1">
      <c r="A616" s="52">
        <v>247509.0</v>
      </c>
      <c r="B616" s="53" t="s">
        <v>70</v>
      </c>
      <c r="C616" s="53" t="s">
        <v>71</v>
      </c>
      <c r="D616" s="22">
        <v>206553.0</v>
      </c>
      <c r="E616" s="53" t="s">
        <v>63</v>
      </c>
      <c r="F616" s="54">
        <v>1.0616867E7</v>
      </c>
      <c r="G616" s="53" t="s">
        <v>555</v>
      </c>
      <c r="H616" s="55">
        <v>2201.0</v>
      </c>
      <c r="I616" s="55"/>
      <c r="J616" s="55" t="s">
        <v>77</v>
      </c>
      <c r="K616" s="53" t="s">
        <v>73</v>
      </c>
      <c r="L616" s="53"/>
      <c r="M616" s="53">
        <v>1027.0</v>
      </c>
      <c r="N616" s="53" t="s">
        <v>52</v>
      </c>
      <c r="O616" s="25">
        <v>0.024255111976630963</v>
      </c>
      <c r="P616" s="25">
        <f>'LISTA DOS ITENS'!$O616*'LISTA DOS ITENS'!$M616</f>
        <v>24.91</v>
      </c>
      <c r="Q616" s="25">
        <v>0.11933333333333333</v>
      </c>
      <c r="R616" s="25">
        <f>'LISTA DOS ITENS'!$Q616*'LISTA DOS ITENS'!$M616</f>
        <v>122.5553333</v>
      </c>
      <c r="S616" s="56">
        <f>IF('LISTA DOS ITENS'!$P616&gt;'LISTA DOS ITENS'!$R616,'LISTA DOS ITENS'!$P616,'LISTA DOS ITENS'!$R616)</f>
        <v>122.5553333</v>
      </c>
      <c r="T616" s="25">
        <v>0.006801999999999998</v>
      </c>
      <c r="U616" s="25">
        <f>'LISTA DOS ITENS'!$T616*'LISTA DOS ITENS'!$M616</f>
        <v>6.985654</v>
      </c>
      <c r="V616" s="56">
        <f t="array" ref="V616">INDEX('RESUMO - LOTES E VMA'!$F$3:$F$181,MATCH('LISTA DOS ITENS'!$D616,'RESUMO - LOTES E VMA'!$A$3:$A$181,0))</f>
        <v>61351.71445</v>
      </c>
      <c r="W616" s="57">
        <f>'LISTA DOS ITENS'!$U616/'LISTA DOS ITENS'!$V616</f>
        <v>0.0001138624089</v>
      </c>
      <c r="X616" s="53" t="s">
        <v>53</v>
      </c>
      <c r="Y616" s="53" t="s">
        <v>290</v>
      </c>
      <c r="Z616" s="58" t="str">
        <f>'LISTA DOS ITENS'!$F616&amp;"-"&amp;'LISTA DOS ITENS'!$H616&amp;"-"&amp;'LISTA DOS ITENS'!$J616&amp;"-"&amp;'LISTA DOS ITENS'!$K616&amp;"-"&amp;'LISTA DOS ITENS'!$I616</f>
        <v>10616867-2201-A903-CONS/NAC-</v>
      </c>
      <c r="AA616" s="59" t="str">
        <f t="array" ref="AA616">INDEX('RESUMO - LOTES E VMA'!$M$3:$M$181,MATCH('LISTA DOS ITENS'!$D616,'RESUMO - LOTES E VMA'!$A$3:$A$181,0))</f>
        <v>Para Leilão</v>
      </c>
      <c r="AB616" s="60">
        <f t="array" ref="AB616">INDEX('RESUMO - LOTES E VMA'!$J$3:$J$181,MATCH('LISTA DOS ITENS'!$D616,'RESUMO - LOTES E VMA'!$A$3:$A$181,0))</f>
        <v>0.05613354464</v>
      </c>
      <c r="AC616" s="29" t="str">
        <f t="array" ref="AC616">INDEX('RESUMO - LOTES E VMA'!$L$3:$L$181,MATCH('LISTA DOS ITENS'!$D616,'RESUMO - LOTES E VMA'!$A$3:$A$181,0))</f>
        <v>1% do Valor de Comparação do VMA</v>
      </c>
      <c r="AD616" s="53" t="str">
        <f>VLOOKUP(Tabela1[[#This Row],[Índice]],[1]Planilha1!$A:$A,1,0)</f>
        <v>#ERROR!</v>
      </c>
    </row>
    <row r="617" ht="15.75" customHeight="1">
      <c r="A617" s="52">
        <v>247510.0</v>
      </c>
      <c r="B617" s="53" t="s">
        <v>70</v>
      </c>
      <c r="C617" s="53" t="s">
        <v>71</v>
      </c>
      <c r="D617" s="22">
        <v>206553.0</v>
      </c>
      <c r="E617" s="53" t="s">
        <v>63</v>
      </c>
      <c r="F617" s="54">
        <v>1.0616868E7</v>
      </c>
      <c r="G617" s="53" t="s">
        <v>541</v>
      </c>
      <c r="H617" s="55">
        <v>2201.0</v>
      </c>
      <c r="I617" s="55"/>
      <c r="J617" s="55" t="s">
        <v>77</v>
      </c>
      <c r="K617" s="53" t="s">
        <v>73</v>
      </c>
      <c r="L617" s="53"/>
      <c r="M617" s="53">
        <v>2566.0</v>
      </c>
      <c r="N617" s="53" t="s">
        <v>52</v>
      </c>
      <c r="O617" s="25">
        <v>0.023819173811379577</v>
      </c>
      <c r="P617" s="25">
        <f>'LISTA DOS ITENS'!$O617*'LISTA DOS ITENS'!$M617</f>
        <v>61.12</v>
      </c>
      <c r="Q617" s="25">
        <v>0.089375</v>
      </c>
      <c r="R617" s="25">
        <f>'LISTA DOS ITENS'!$Q617*'LISTA DOS ITENS'!$M617</f>
        <v>229.33625</v>
      </c>
      <c r="S617" s="56">
        <f>IF('LISTA DOS ITENS'!$P617&gt;'LISTA DOS ITENS'!$R617,'LISTA DOS ITENS'!$P617,'LISTA DOS ITENS'!$R617)</f>
        <v>229.33625</v>
      </c>
      <c r="T617" s="25">
        <v>0.005094374999999998</v>
      </c>
      <c r="U617" s="25">
        <f>'LISTA DOS ITENS'!$T617*'LISTA DOS ITENS'!$M617</f>
        <v>13.07216625</v>
      </c>
      <c r="V617" s="56">
        <f t="array" ref="V617">INDEX('RESUMO - LOTES E VMA'!$F$3:$F$181,MATCH('LISTA DOS ITENS'!$D617,'RESUMO - LOTES E VMA'!$A$3:$A$181,0))</f>
        <v>61351.71445</v>
      </c>
      <c r="W617" s="57">
        <f>'LISTA DOS ITENS'!$U617/'LISTA DOS ITENS'!$V617</f>
        <v>0.0002130692902</v>
      </c>
      <c r="X617" s="53" t="s">
        <v>53</v>
      </c>
      <c r="Y617" s="53" t="s">
        <v>290</v>
      </c>
      <c r="Z617" s="58" t="str">
        <f>'LISTA DOS ITENS'!$F617&amp;"-"&amp;'LISTA DOS ITENS'!$H617&amp;"-"&amp;'LISTA DOS ITENS'!$J617&amp;"-"&amp;'LISTA DOS ITENS'!$K617&amp;"-"&amp;'LISTA DOS ITENS'!$I617</f>
        <v>10616868-2201-A903-CONS/NAC-</v>
      </c>
      <c r="AA617" s="59" t="str">
        <f t="array" ref="AA617">INDEX('RESUMO - LOTES E VMA'!$M$3:$M$181,MATCH('LISTA DOS ITENS'!$D617,'RESUMO - LOTES E VMA'!$A$3:$A$181,0))</f>
        <v>Para Leilão</v>
      </c>
      <c r="AB617" s="60">
        <f t="array" ref="AB617">INDEX('RESUMO - LOTES E VMA'!$J$3:$J$181,MATCH('LISTA DOS ITENS'!$D617,'RESUMO - LOTES E VMA'!$A$3:$A$181,0))</f>
        <v>0.05613354464</v>
      </c>
      <c r="AC617" s="29" t="str">
        <f t="array" ref="AC617">INDEX('RESUMO - LOTES E VMA'!$L$3:$L$181,MATCH('LISTA DOS ITENS'!$D617,'RESUMO - LOTES E VMA'!$A$3:$A$181,0))</f>
        <v>1% do Valor de Comparação do VMA</v>
      </c>
      <c r="AD617" s="53" t="str">
        <f>VLOOKUP(Tabela1[[#This Row],[Índice]],[1]Planilha1!$A:$A,1,0)</f>
        <v>#ERROR!</v>
      </c>
    </row>
    <row r="618" ht="15.75" customHeight="1">
      <c r="A618" s="52">
        <v>247511.0</v>
      </c>
      <c r="B618" s="53" t="s">
        <v>70</v>
      </c>
      <c r="C618" s="53" t="s">
        <v>71</v>
      </c>
      <c r="D618" s="22">
        <v>206553.0</v>
      </c>
      <c r="E618" s="53" t="s">
        <v>63</v>
      </c>
      <c r="F618" s="54">
        <v>1.061687E7</v>
      </c>
      <c r="G618" s="53" t="s">
        <v>559</v>
      </c>
      <c r="H618" s="55">
        <v>2201.0</v>
      </c>
      <c r="I618" s="55"/>
      <c r="J618" s="55" t="s">
        <v>77</v>
      </c>
      <c r="K618" s="53" t="s">
        <v>73</v>
      </c>
      <c r="L618" s="53"/>
      <c r="M618" s="53">
        <v>200.0</v>
      </c>
      <c r="N618" s="53" t="s">
        <v>52</v>
      </c>
      <c r="O618" s="25">
        <v>0.01895</v>
      </c>
      <c r="P618" s="25">
        <f>'LISTA DOS ITENS'!$O618*'LISTA DOS ITENS'!$M618</f>
        <v>3.79</v>
      </c>
      <c r="Q618" s="25">
        <v>0.07266666666666666</v>
      </c>
      <c r="R618" s="25">
        <f>'LISTA DOS ITENS'!$Q618*'LISTA DOS ITENS'!$M618</f>
        <v>14.53333333</v>
      </c>
      <c r="S618" s="56">
        <f>IF('LISTA DOS ITENS'!$P618&gt;'LISTA DOS ITENS'!$R618,'LISTA DOS ITENS'!$P618,'LISTA DOS ITENS'!$R618)</f>
        <v>14.53333333</v>
      </c>
      <c r="T618" s="25">
        <v>0.004141999999999998</v>
      </c>
      <c r="U618" s="25">
        <f>'LISTA DOS ITENS'!$T618*'LISTA DOS ITENS'!$M618</f>
        <v>0.8284</v>
      </c>
      <c r="V618" s="56">
        <f t="array" ref="V618">INDEX('RESUMO - LOTES E VMA'!$F$3:$F$181,MATCH('LISTA DOS ITENS'!$D618,'RESUMO - LOTES E VMA'!$A$3:$A$181,0))</f>
        <v>61351.71445</v>
      </c>
      <c r="W618" s="57">
        <f>'LISTA DOS ITENS'!$U618/'LISTA DOS ITENS'!$V618</f>
        <v>0.00001350247515</v>
      </c>
      <c r="X618" s="53" t="s">
        <v>53</v>
      </c>
      <c r="Y618" s="53" t="s">
        <v>290</v>
      </c>
      <c r="Z618" s="58" t="str">
        <f>'LISTA DOS ITENS'!$F618&amp;"-"&amp;'LISTA DOS ITENS'!$H618&amp;"-"&amp;'LISTA DOS ITENS'!$J618&amp;"-"&amp;'LISTA DOS ITENS'!$K618&amp;"-"&amp;'LISTA DOS ITENS'!$I618</f>
        <v>10616870-2201-A903-CONS/NAC-</v>
      </c>
      <c r="AA618" s="59" t="str">
        <f t="array" ref="AA618">INDEX('RESUMO - LOTES E VMA'!$M$3:$M$181,MATCH('LISTA DOS ITENS'!$D618,'RESUMO - LOTES E VMA'!$A$3:$A$181,0))</f>
        <v>Para Leilão</v>
      </c>
      <c r="AB618" s="60">
        <f t="array" ref="AB618">INDEX('RESUMO - LOTES E VMA'!$J$3:$J$181,MATCH('LISTA DOS ITENS'!$D618,'RESUMO - LOTES E VMA'!$A$3:$A$181,0))</f>
        <v>0.05613354464</v>
      </c>
      <c r="AC618" s="29" t="str">
        <f t="array" ref="AC618">INDEX('RESUMO - LOTES E VMA'!$L$3:$L$181,MATCH('LISTA DOS ITENS'!$D618,'RESUMO - LOTES E VMA'!$A$3:$A$181,0))</f>
        <v>1% do Valor de Comparação do VMA</v>
      </c>
      <c r="AD618" s="53" t="str">
        <f>VLOOKUP(Tabela1[[#This Row],[Índice]],[1]Planilha1!$A:$A,1,0)</f>
        <v>#ERROR!</v>
      </c>
    </row>
    <row r="619" ht="15.75" customHeight="1">
      <c r="A619" s="52">
        <v>247512.0</v>
      </c>
      <c r="B619" s="53" t="s">
        <v>70</v>
      </c>
      <c r="C619" s="53" t="s">
        <v>71</v>
      </c>
      <c r="D619" s="22">
        <v>206553.0</v>
      </c>
      <c r="E619" s="53" t="s">
        <v>63</v>
      </c>
      <c r="F619" s="54">
        <v>1.0616871E7</v>
      </c>
      <c r="G619" s="53" t="s">
        <v>567</v>
      </c>
      <c r="H619" s="55">
        <v>2201.0</v>
      </c>
      <c r="I619" s="55"/>
      <c r="J619" s="55" t="s">
        <v>77</v>
      </c>
      <c r="K619" s="53" t="s">
        <v>73</v>
      </c>
      <c r="L619" s="53"/>
      <c r="M619" s="53">
        <v>201.0</v>
      </c>
      <c r="N619" s="53" t="s">
        <v>52</v>
      </c>
      <c r="O619" s="25">
        <v>0.017761194029850744</v>
      </c>
      <c r="P619" s="25">
        <f>'LISTA DOS ITENS'!$O619*'LISTA DOS ITENS'!$M619</f>
        <v>3.57</v>
      </c>
      <c r="Q619" s="25">
        <v>0.060909090909090906</v>
      </c>
      <c r="R619" s="25">
        <f>'LISTA DOS ITENS'!$Q619*'LISTA DOS ITENS'!$M619</f>
        <v>12.24272727</v>
      </c>
      <c r="S619" s="56">
        <f>IF('LISTA DOS ITENS'!$P619&gt;'LISTA DOS ITENS'!$R619,'LISTA DOS ITENS'!$P619,'LISTA DOS ITENS'!$R619)</f>
        <v>12.24272727</v>
      </c>
      <c r="T619" s="25">
        <v>0.0034718181818181805</v>
      </c>
      <c r="U619" s="25">
        <f>'LISTA DOS ITENS'!$T619*'LISTA DOS ITENS'!$M619</f>
        <v>0.6978354545</v>
      </c>
      <c r="V619" s="56">
        <f t="array" ref="V619">INDEX('RESUMO - LOTES E VMA'!$F$3:$F$181,MATCH('LISTA DOS ITENS'!$D619,'RESUMO - LOTES E VMA'!$A$3:$A$181,0))</f>
        <v>61351.71445</v>
      </c>
      <c r="W619" s="57">
        <f>'LISTA DOS ITENS'!$U619/'LISTA DOS ITENS'!$V619</f>
        <v>0.00001137434318</v>
      </c>
      <c r="X619" s="53" t="s">
        <v>53</v>
      </c>
      <c r="Y619" s="53" t="s">
        <v>290</v>
      </c>
      <c r="Z619" s="58" t="str">
        <f>'LISTA DOS ITENS'!$F619&amp;"-"&amp;'LISTA DOS ITENS'!$H619&amp;"-"&amp;'LISTA DOS ITENS'!$J619&amp;"-"&amp;'LISTA DOS ITENS'!$K619&amp;"-"&amp;'LISTA DOS ITENS'!$I619</f>
        <v>10616871-2201-A903-CONS/NAC-</v>
      </c>
      <c r="AA619" s="59" t="str">
        <f t="array" ref="AA619">INDEX('RESUMO - LOTES E VMA'!$M$3:$M$181,MATCH('LISTA DOS ITENS'!$D619,'RESUMO - LOTES E VMA'!$A$3:$A$181,0))</f>
        <v>Para Leilão</v>
      </c>
      <c r="AB619" s="60">
        <f t="array" ref="AB619">INDEX('RESUMO - LOTES E VMA'!$J$3:$J$181,MATCH('LISTA DOS ITENS'!$D619,'RESUMO - LOTES E VMA'!$A$3:$A$181,0))</f>
        <v>0.05613354464</v>
      </c>
      <c r="AC619" s="29" t="str">
        <f t="array" ref="AC619">INDEX('RESUMO - LOTES E VMA'!$L$3:$L$181,MATCH('LISTA DOS ITENS'!$D619,'RESUMO - LOTES E VMA'!$A$3:$A$181,0))</f>
        <v>1% do Valor de Comparação do VMA</v>
      </c>
      <c r="AD619" s="53" t="str">
        <f>VLOOKUP(Tabela1[[#This Row],[Índice]],[1]Planilha1!$A:$A,1,0)</f>
        <v>#ERROR!</v>
      </c>
    </row>
    <row r="620" ht="15.75" customHeight="1">
      <c r="A620" s="52">
        <v>247513.0</v>
      </c>
      <c r="B620" s="53" t="s">
        <v>70</v>
      </c>
      <c r="C620" s="53" t="s">
        <v>71</v>
      </c>
      <c r="D620" s="22">
        <v>206553.0</v>
      </c>
      <c r="E620" s="53" t="s">
        <v>63</v>
      </c>
      <c r="F620" s="54">
        <v>1.0616872E7</v>
      </c>
      <c r="G620" s="53" t="s">
        <v>558</v>
      </c>
      <c r="H620" s="55">
        <v>2201.0</v>
      </c>
      <c r="I620" s="55"/>
      <c r="J620" s="55" t="s">
        <v>77</v>
      </c>
      <c r="K620" s="53" t="s">
        <v>73</v>
      </c>
      <c r="L620" s="53"/>
      <c r="M620" s="53">
        <v>404.0</v>
      </c>
      <c r="N620" s="53" t="s">
        <v>52</v>
      </c>
      <c r="O620" s="25">
        <v>0.01603960396039604</v>
      </c>
      <c r="P620" s="25">
        <f>'LISTA DOS ITENS'!$O620*'LISTA DOS ITENS'!$M620</f>
        <v>6.48</v>
      </c>
      <c r="Q620" s="25">
        <v>0.042800000000000005</v>
      </c>
      <c r="R620" s="25">
        <f>'LISTA DOS ITENS'!$Q620*'LISTA DOS ITENS'!$M620</f>
        <v>17.2912</v>
      </c>
      <c r="S620" s="56">
        <f>IF('LISTA DOS ITENS'!$P620&gt;'LISTA DOS ITENS'!$R620,'LISTA DOS ITENS'!$P620,'LISTA DOS ITENS'!$R620)</f>
        <v>17.2912</v>
      </c>
      <c r="T620" s="25">
        <v>0.0024395999999999997</v>
      </c>
      <c r="U620" s="25">
        <f>'LISTA DOS ITENS'!$T620*'LISTA DOS ITENS'!$M620</f>
        <v>0.9855984</v>
      </c>
      <c r="V620" s="56">
        <f t="array" ref="V620">INDEX('RESUMO - LOTES E VMA'!$F$3:$F$181,MATCH('LISTA DOS ITENS'!$D620,'RESUMO - LOTES E VMA'!$A$3:$A$181,0))</f>
        <v>61351.71445</v>
      </c>
      <c r="W620" s="57">
        <f>'LISTA DOS ITENS'!$U620/'LISTA DOS ITENS'!$V620</f>
        <v>0.00001606472466</v>
      </c>
      <c r="X620" s="53" t="s">
        <v>53</v>
      </c>
      <c r="Y620" s="53" t="s">
        <v>290</v>
      </c>
      <c r="Z620" s="58" t="str">
        <f>'LISTA DOS ITENS'!$F620&amp;"-"&amp;'LISTA DOS ITENS'!$H620&amp;"-"&amp;'LISTA DOS ITENS'!$J620&amp;"-"&amp;'LISTA DOS ITENS'!$K620&amp;"-"&amp;'LISTA DOS ITENS'!$I620</f>
        <v>10616872-2201-A903-CONS/NAC-</v>
      </c>
      <c r="AA620" s="59" t="str">
        <f t="array" ref="AA620">INDEX('RESUMO - LOTES E VMA'!$M$3:$M$181,MATCH('LISTA DOS ITENS'!$D620,'RESUMO - LOTES E VMA'!$A$3:$A$181,0))</f>
        <v>Para Leilão</v>
      </c>
      <c r="AB620" s="60">
        <f t="array" ref="AB620">INDEX('RESUMO - LOTES E VMA'!$J$3:$J$181,MATCH('LISTA DOS ITENS'!$D620,'RESUMO - LOTES E VMA'!$A$3:$A$181,0))</f>
        <v>0.05613354464</v>
      </c>
      <c r="AC620" s="29" t="str">
        <f t="array" ref="AC620">INDEX('RESUMO - LOTES E VMA'!$L$3:$L$181,MATCH('LISTA DOS ITENS'!$D620,'RESUMO - LOTES E VMA'!$A$3:$A$181,0))</f>
        <v>1% do Valor de Comparação do VMA</v>
      </c>
      <c r="AD620" s="53" t="str">
        <f>VLOOKUP(Tabela1[[#This Row],[Índice]],[1]Planilha1!$A:$A,1,0)</f>
        <v>#ERROR!</v>
      </c>
    </row>
    <row r="621" ht="15.75" customHeight="1">
      <c r="A621" s="52">
        <v>247514.0</v>
      </c>
      <c r="B621" s="53" t="s">
        <v>70</v>
      </c>
      <c r="C621" s="53" t="s">
        <v>71</v>
      </c>
      <c r="D621" s="22">
        <v>206553.0</v>
      </c>
      <c r="E621" s="53" t="s">
        <v>63</v>
      </c>
      <c r="F621" s="54">
        <v>1.0616874E7</v>
      </c>
      <c r="G621" s="53" t="s">
        <v>568</v>
      </c>
      <c r="H621" s="55">
        <v>2201.0</v>
      </c>
      <c r="I621" s="55"/>
      <c r="J621" s="55" t="s">
        <v>77</v>
      </c>
      <c r="K621" s="53" t="s">
        <v>73</v>
      </c>
      <c r="L621" s="53"/>
      <c r="M621" s="53">
        <v>202.0</v>
      </c>
      <c r="N621" s="53" t="s">
        <v>52</v>
      </c>
      <c r="O621" s="25">
        <v>0.015297029702970297</v>
      </c>
      <c r="P621" s="25">
        <f>'LISTA DOS ITENS'!$O621*'LISTA DOS ITENS'!$M621</f>
        <v>3.09</v>
      </c>
      <c r="Q621" s="25">
        <v>0.07642857142857143</v>
      </c>
      <c r="R621" s="25">
        <f>'LISTA DOS ITENS'!$Q621*'LISTA DOS ITENS'!$M621</f>
        <v>15.43857143</v>
      </c>
      <c r="S621" s="56">
        <f>IF('LISTA DOS ITENS'!$P621&gt;'LISTA DOS ITENS'!$R621,'LISTA DOS ITENS'!$P621,'LISTA DOS ITENS'!$R621)</f>
        <v>15.43857143</v>
      </c>
      <c r="T621" s="25">
        <v>0.00435642857142857</v>
      </c>
      <c r="U621" s="25">
        <f>'LISTA DOS ITENS'!$T621*'LISTA DOS ITENS'!$M621</f>
        <v>0.8799985714</v>
      </c>
      <c r="V621" s="56">
        <f t="array" ref="V621">INDEX('RESUMO - LOTES E VMA'!$F$3:$F$181,MATCH('LISTA DOS ITENS'!$D621,'RESUMO - LOTES E VMA'!$A$3:$A$181,0))</f>
        <v>61351.71445</v>
      </c>
      <c r="W621" s="57">
        <f>'LISTA DOS ITENS'!$U621/'LISTA DOS ITENS'!$V621</f>
        <v>0.00001434350416</v>
      </c>
      <c r="X621" s="53" t="s">
        <v>53</v>
      </c>
      <c r="Y621" s="53" t="s">
        <v>290</v>
      </c>
      <c r="Z621" s="58" t="str">
        <f>'LISTA DOS ITENS'!$F621&amp;"-"&amp;'LISTA DOS ITENS'!$H621&amp;"-"&amp;'LISTA DOS ITENS'!$J621&amp;"-"&amp;'LISTA DOS ITENS'!$K621&amp;"-"&amp;'LISTA DOS ITENS'!$I621</f>
        <v>10616874-2201-A903-CONS/NAC-</v>
      </c>
      <c r="AA621" s="59" t="str">
        <f t="array" ref="AA621">INDEX('RESUMO - LOTES E VMA'!$M$3:$M$181,MATCH('LISTA DOS ITENS'!$D621,'RESUMO - LOTES E VMA'!$A$3:$A$181,0))</f>
        <v>Para Leilão</v>
      </c>
      <c r="AB621" s="60">
        <f t="array" ref="AB621">INDEX('RESUMO - LOTES E VMA'!$J$3:$J$181,MATCH('LISTA DOS ITENS'!$D621,'RESUMO - LOTES E VMA'!$A$3:$A$181,0))</f>
        <v>0.05613354464</v>
      </c>
      <c r="AC621" s="29" t="str">
        <f t="array" ref="AC621">INDEX('RESUMO - LOTES E VMA'!$L$3:$L$181,MATCH('LISTA DOS ITENS'!$D621,'RESUMO - LOTES E VMA'!$A$3:$A$181,0))</f>
        <v>1% do Valor de Comparação do VMA</v>
      </c>
      <c r="AD621" s="53" t="str">
        <f>VLOOKUP(Tabela1[[#This Row],[Índice]],[1]Planilha1!$A:$A,1,0)</f>
        <v>#ERROR!</v>
      </c>
    </row>
    <row r="622" ht="15.75" customHeight="1">
      <c r="A622" s="52">
        <v>247515.0</v>
      </c>
      <c r="B622" s="53" t="s">
        <v>70</v>
      </c>
      <c r="C622" s="53" t="s">
        <v>71</v>
      </c>
      <c r="D622" s="22">
        <v>206553.0</v>
      </c>
      <c r="E622" s="53" t="s">
        <v>63</v>
      </c>
      <c r="F622" s="54">
        <v>1.0616876E7</v>
      </c>
      <c r="G622" s="53" t="s">
        <v>569</v>
      </c>
      <c r="H622" s="55">
        <v>2201.0</v>
      </c>
      <c r="I622" s="55"/>
      <c r="J622" s="55" t="s">
        <v>77</v>
      </c>
      <c r="K622" s="53" t="s">
        <v>73</v>
      </c>
      <c r="L622" s="53"/>
      <c r="M622" s="53">
        <v>2220.0</v>
      </c>
      <c r="N622" s="53" t="s">
        <v>52</v>
      </c>
      <c r="O622" s="25">
        <v>0.369563063063063</v>
      </c>
      <c r="P622" s="25">
        <f>'LISTA DOS ITENS'!$O622*'LISTA DOS ITENS'!$M622</f>
        <v>820.43</v>
      </c>
      <c r="Q622" s="25">
        <v>0.28785714285714287</v>
      </c>
      <c r="R622" s="25">
        <f>'LISTA DOS ITENS'!$Q622*'LISTA DOS ITENS'!$M622</f>
        <v>639.0428571</v>
      </c>
      <c r="S622" s="56">
        <f>IF('LISTA DOS ITENS'!$P622&gt;'LISTA DOS ITENS'!$R622,'LISTA DOS ITENS'!$P622,'LISTA DOS ITENS'!$R622)</f>
        <v>820.43</v>
      </c>
      <c r="T622" s="25">
        <v>0.016407857142857137</v>
      </c>
      <c r="U622" s="25">
        <f>'LISTA DOS ITENS'!$T622*'LISTA DOS ITENS'!$M622</f>
        <v>36.42544286</v>
      </c>
      <c r="V622" s="56">
        <f t="array" ref="V622">INDEX('RESUMO - LOTES E VMA'!$F$3:$F$181,MATCH('LISTA DOS ITENS'!$D622,'RESUMO - LOTES E VMA'!$A$3:$A$181,0))</f>
        <v>61351.71445</v>
      </c>
      <c r="W622" s="57">
        <f>'LISTA DOS ITENS'!$U622/'LISTA DOS ITENS'!$V622</f>
        <v>0.0005937151583</v>
      </c>
      <c r="X622" s="53" t="s">
        <v>53</v>
      </c>
      <c r="Y622" s="53" t="s">
        <v>290</v>
      </c>
      <c r="Z622" s="58" t="str">
        <f>'LISTA DOS ITENS'!$F622&amp;"-"&amp;'LISTA DOS ITENS'!$H622&amp;"-"&amp;'LISTA DOS ITENS'!$J622&amp;"-"&amp;'LISTA DOS ITENS'!$K622&amp;"-"&amp;'LISTA DOS ITENS'!$I622</f>
        <v>10616876-2201-A903-CONS/NAC-</v>
      </c>
      <c r="AA622" s="59" t="str">
        <f t="array" ref="AA622">INDEX('RESUMO - LOTES E VMA'!$M$3:$M$181,MATCH('LISTA DOS ITENS'!$D622,'RESUMO - LOTES E VMA'!$A$3:$A$181,0))</f>
        <v>Para Leilão</v>
      </c>
      <c r="AB622" s="60">
        <f t="array" ref="AB622">INDEX('RESUMO - LOTES E VMA'!$J$3:$J$181,MATCH('LISTA DOS ITENS'!$D622,'RESUMO - LOTES E VMA'!$A$3:$A$181,0))</f>
        <v>0.05613354464</v>
      </c>
      <c r="AC622" s="29" t="str">
        <f t="array" ref="AC622">INDEX('RESUMO - LOTES E VMA'!$L$3:$L$181,MATCH('LISTA DOS ITENS'!$D622,'RESUMO - LOTES E VMA'!$A$3:$A$181,0))</f>
        <v>1% do Valor de Comparação do VMA</v>
      </c>
      <c r="AD622" s="53" t="str">
        <f>VLOOKUP(Tabela1[[#This Row],[Índice]],[1]Planilha1!$A:$A,1,0)</f>
        <v>#ERROR!</v>
      </c>
    </row>
    <row r="623" ht="15.75" customHeight="1">
      <c r="A623" s="52">
        <v>247516.0</v>
      </c>
      <c r="B623" s="53" t="s">
        <v>70</v>
      </c>
      <c r="C623" s="53" t="s">
        <v>71</v>
      </c>
      <c r="D623" s="22">
        <v>206553.0</v>
      </c>
      <c r="E623" s="53" t="s">
        <v>63</v>
      </c>
      <c r="F623" s="54">
        <v>1.0616877E7</v>
      </c>
      <c r="G623" s="53" t="s">
        <v>542</v>
      </c>
      <c r="H623" s="55">
        <v>2201.0</v>
      </c>
      <c r="I623" s="55"/>
      <c r="J623" s="55" t="s">
        <v>77</v>
      </c>
      <c r="K623" s="53" t="s">
        <v>73</v>
      </c>
      <c r="L623" s="53"/>
      <c r="M623" s="53">
        <v>300.0</v>
      </c>
      <c r="N623" s="53" t="s">
        <v>52</v>
      </c>
      <c r="O623" s="25">
        <v>0.025866666666666666</v>
      </c>
      <c r="P623" s="25">
        <f>'LISTA DOS ITENS'!$O623*'LISTA DOS ITENS'!$M623</f>
        <v>7.76</v>
      </c>
      <c r="Q623" s="25">
        <v>0.10230769230769231</v>
      </c>
      <c r="R623" s="25">
        <f>'LISTA DOS ITENS'!$Q623*'LISTA DOS ITENS'!$M623</f>
        <v>30.69230769</v>
      </c>
      <c r="S623" s="56">
        <f>IF('LISTA DOS ITENS'!$P623&gt;'LISTA DOS ITENS'!$R623,'LISTA DOS ITENS'!$P623,'LISTA DOS ITENS'!$R623)</f>
        <v>30.69230769</v>
      </c>
      <c r="T623" s="25">
        <v>0.00583153846153846</v>
      </c>
      <c r="U623" s="25">
        <f>'LISTA DOS ITENS'!$T623*'LISTA DOS ITENS'!$M623</f>
        <v>1.749461538</v>
      </c>
      <c r="V623" s="56">
        <f t="array" ref="V623">INDEX('RESUMO - LOTES E VMA'!$F$3:$F$181,MATCH('LISTA DOS ITENS'!$D623,'RESUMO - LOTES E VMA'!$A$3:$A$181,0))</f>
        <v>61351.71445</v>
      </c>
      <c r="W623" s="57">
        <f>'LISTA DOS ITENS'!$U623/'LISTA DOS ITENS'!$V623</f>
        <v>0.00002851528363</v>
      </c>
      <c r="X623" s="53" t="s">
        <v>53</v>
      </c>
      <c r="Y623" s="53" t="s">
        <v>290</v>
      </c>
      <c r="Z623" s="58" t="str">
        <f>'LISTA DOS ITENS'!$F623&amp;"-"&amp;'LISTA DOS ITENS'!$H623&amp;"-"&amp;'LISTA DOS ITENS'!$J623&amp;"-"&amp;'LISTA DOS ITENS'!$K623&amp;"-"&amp;'LISTA DOS ITENS'!$I623</f>
        <v>10616877-2201-A903-CONS/NAC-</v>
      </c>
      <c r="AA623" s="59" t="str">
        <f t="array" ref="AA623">INDEX('RESUMO - LOTES E VMA'!$M$3:$M$181,MATCH('LISTA DOS ITENS'!$D623,'RESUMO - LOTES E VMA'!$A$3:$A$181,0))</f>
        <v>Para Leilão</v>
      </c>
      <c r="AB623" s="60">
        <f t="array" ref="AB623">INDEX('RESUMO - LOTES E VMA'!$J$3:$J$181,MATCH('LISTA DOS ITENS'!$D623,'RESUMO - LOTES E VMA'!$A$3:$A$181,0))</f>
        <v>0.05613354464</v>
      </c>
      <c r="AC623" s="29" t="str">
        <f t="array" ref="AC623">INDEX('RESUMO - LOTES E VMA'!$L$3:$L$181,MATCH('LISTA DOS ITENS'!$D623,'RESUMO - LOTES E VMA'!$A$3:$A$181,0))</f>
        <v>1% do Valor de Comparação do VMA</v>
      </c>
      <c r="AD623" s="53" t="str">
        <f>VLOOKUP(Tabela1[[#This Row],[Índice]],[1]Planilha1!$A:$A,1,0)</f>
        <v>#ERROR!</v>
      </c>
    </row>
    <row r="624" ht="15.75" customHeight="1">
      <c r="A624" s="52">
        <v>247517.0</v>
      </c>
      <c r="B624" s="53" t="s">
        <v>70</v>
      </c>
      <c r="C624" s="53" t="s">
        <v>71</v>
      </c>
      <c r="D624" s="22">
        <v>206553.0</v>
      </c>
      <c r="E624" s="53" t="s">
        <v>63</v>
      </c>
      <c r="F624" s="54">
        <v>1.0616878E7</v>
      </c>
      <c r="G624" s="53" t="s">
        <v>537</v>
      </c>
      <c r="H624" s="55">
        <v>2201.0</v>
      </c>
      <c r="I624" s="55"/>
      <c r="J624" s="55" t="s">
        <v>77</v>
      </c>
      <c r="K624" s="53" t="s">
        <v>73</v>
      </c>
      <c r="L624" s="53"/>
      <c r="M624" s="53">
        <v>200.0</v>
      </c>
      <c r="N624" s="53" t="s">
        <v>52</v>
      </c>
      <c r="O624" s="25">
        <v>0.0179</v>
      </c>
      <c r="P624" s="25">
        <f>'LISTA DOS ITENS'!$O624*'LISTA DOS ITENS'!$M624</f>
        <v>3.58</v>
      </c>
      <c r="Q624" s="25">
        <v>0.09642857142857142</v>
      </c>
      <c r="R624" s="25">
        <f>'LISTA DOS ITENS'!$Q624*'LISTA DOS ITENS'!$M624</f>
        <v>19.28571429</v>
      </c>
      <c r="S624" s="56">
        <f>IF('LISTA DOS ITENS'!$P624&gt;'LISTA DOS ITENS'!$R624,'LISTA DOS ITENS'!$P624,'LISTA DOS ITENS'!$R624)</f>
        <v>19.28571429</v>
      </c>
      <c r="T624" s="25">
        <v>0.005496428571428569</v>
      </c>
      <c r="U624" s="25">
        <f>'LISTA DOS ITENS'!$T624*'LISTA DOS ITENS'!$M624</f>
        <v>1.099285714</v>
      </c>
      <c r="V624" s="56">
        <f t="array" ref="V624">INDEX('RESUMO - LOTES E VMA'!$F$3:$F$181,MATCH('LISTA DOS ITENS'!$D624,'RESUMO - LOTES E VMA'!$A$3:$A$181,0))</f>
        <v>61351.71445</v>
      </c>
      <c r="W624" s="57">
        <f>'LISTA DOS ITENS'!$U624/'LISTA DOS ITENS'!$V624</f>
        <v>0.00001791776683</v>
      </c>
      <c r="X624" s="53" t="s">
        <v>53</v>
      </c>
      <c r="Y624" s="53" t="s">
        <v>290</v>
      </c>
      <c r="Z624" s="58" t="str">
        <f>'LISTA DOS ITENS'!$F624&amp;"-"&amp;'LISTA DOS ITENS'!$H624&amp;"-"&amp;'LISTA DOS ITENS'!$J624&amp;"-"&amp;'LISTA DOS ITENS'!$K624&amp;"-"&amp;'LISTA DOS ITENS'!$I624</f>
        <v>10616878-2201-A903-CONS/NAC-</v>
      </c>
      <c r="AA624" s="59" t="str">
        <f t="array" ref="AA624">INDEX('RESUMO - LOTES E VMA'!$M$3:$M$181,MATCH('LISTA DOS ITENS'!$D624,'RESUMO - LOTES E VMA'!$A$3:$A$181,0))</f>
        <v>Para Leilão</v>
      </c>
      <c r="AB624" s="60">
        <f t="array" ref="AB624">INDEX('RESUMO - LOTES E VMA'!$J$3:$J$181,MATCH('LISTA DOS ITENS'!$D624,'RESUMO - LOTES E VMA'!$A$3:$A$181,0))</f>
        <v>0.05613354464</v>
      </c>
      <c r="AC624" s="29" t="str">
        <f t="array" ref="AC624">INDEX('RESUMO - LOTES E VMA'!$L$3:$L$181,MATCH('LISTA DOS ITENS'!$D624,'RESUMO - LOTES E VMA'!$A$3:$A$181,0))</f>
        <v>1% do Valor de Comparação do VMA</v>
      </c>
      <c r="AD624" s="53" t="str">
        <f>VLOOKUP(Tabela1[[#This Row],[Índice]],[1]Planilha1!$A:$A,1,0)</f>
        <v>#ERROR!</v>
      </c>
    </row>
    <row r="625" ht="15.75" customHeight="1">
      <c r="A625" s="52">
        <v>247518.0</v>
      </c>
      <c r="B625" s="53" t="s">
        <v>70</v>
      </c>
      <c r="C625" s="53" t="s">
        <v>71</v>
      </c>
      <c r="D625" s="22">
        <v>206553.0</v>
      </c>
      <c r="E625" s="53" t="s">
        <v>63</v>
      </c>
      <c r="F625" s="54">
        <v>1.0616884E7</v>
      </c>
      <c r="G625" s="53" t="s">
        <v>570</v>
      </c>
      <c r="H625" s="55">
        <v>2201.0</v>
      </c>
      <c r="I625" s="55"/>
      <c r="J625" s="55" t="s">
        <v>77</v>
      </c>
      <c r="K625" s="53" t="s">
        <v>73</v>
      </c>
      <c r="L625" s="53"/>
      <c r="M625" s="53">
        <v>191.0</v>
      </c>
      <c r="N625" s="53" t="s">
        <v>52</v>
      </c>
      <c r="O625" s="25">
        <v>0.017905759162303664</v>
      </c>
      <c r="P625" s="25">
        <f>'LISTA DOS ITENS'!$O625*'LISTA DOS ITENS'!$M625</f>
        <v>3.42</v>
      </c>
      <c r="Q625" s="25">
        <v>0.04</v>
      </c>
      <c r="R625" s="25">
        <f>'LISTA DOS ITENS'!$Q625*'LISTA DOS ITENS'!$M625</f>
        <v>7.64</v>
      </c>
      <c r="S625" s="56">
        <f>IF('LISTA DOS ITENS'!$P625&gt;'LISTA DOS ITENS'!$R625,'LISTA DOS ITENS'!$P625,'LISTA DOS ITENS'!$R625)</f>
        <v>7.64</v>
      </c>
      <c r="T625" s="25">
        <v>0.0022799999999999995</v>
      </c>
      <c r="U625" s="25">
        <f>'LISTA DOS ITENS'!$T625*'LISTA DOS ITENS'!$M625</f>
        <v>0.43548</v>
      </c>
      <c r="V625" s="56">
        <f t="array" ref="V625">INDEX('RESUMO - LOTES E VMA'!$F$3:$F$181,MATCH('LISTA DOS ITENS'!$D625,'RESUMO - LOTES E VMA'!$A$3:$A$181,0))</f>
        <v>61351.71445</v>
      </c>
      <c r="W625" s="57">
        <f>'LISTA DOS ITENS'!$U625/'LISTA DOS ITENS'!$V625</f>
        <v>0.00000709809015</v>
      </c>
      <c r="X625" s="53" t="s">
        <v>53</v>
      </c>
      <c r="Y625" s="53" t="s">
        <v>290</v>
      </c>
      <c r="Z625" s="58" t="str">
        <f>'LISTA DOS ITENS'!$F625&amp;"-"&amp;'LISTA DOS ITENS'!$H625&amp;"-"&amp;'LISTA DOS ITENS'!$J625&amp;"-"&amp;'LISTA DOS ITENS'!$K625&amp;"-"&amp;'LISTA DOS ITENS'!$I625</f>
        <v>10616884-2201-A903-CONS/NAC-</v>
      </c>
      <c r="AA625" s="59" t="str">
        <f t="array" ref="AA625">INDEX('RESUMO - LOTES E VMA'!$M$3:$M$181,MATCH('LISTA DOS ITENS'!$D625,'RESUMO - LOTES E VMA'!$A$3:$A$181,0))</f>
        <v>Para Leilão</v>
      </c>
      <c r="AB625" s="60">
        <f t="array" ref="AB625">INDEX('RESUMO - LOTES E VMA'!$J$3:$J$181,MATCH('LISTA DOS ITENS'!$D625,'RESUMO - LOTES E VMA'!$A$3:$A$181,0))</f>
        <v>0.05613354464</v>
      </c>
      <c r="AC625" s="29" t="str">
        <f t="array" ref="AC625">INDEX('RESUMO - LOTES E VMA'!$L$3:$L$181,MATCH('LISTA DOS ITENS'!$D625,'RESUMO - LOTES E VMA'!$A$3:$A$181,0))</f>
        <v>1% do Valor de Comparação do VMA</v>
      </c>
      <c r="AD625" s="53" t="str">
        <f>VLOOKUP(Tabela1[[#This Row],[Índice]],[1]Planilha1!$A:$A,1,0)</f>
        <v>#ERROR!</v>
      </c>
    </row>
    <row r="626" ht="15.75" customHeight="1">
      <c r="A626" s="52">
        <v>247519.0</v>
      </c>
      <c r="B626" s="53" t="s">
        <v>70</v>
      </c>
      <c r="C626" s="53" t="s">
        <v>71</v>
      </c>
      <c r="D626" s="22">
        <v>206553.0</v>
      </c>
      <c r="E626" s="53" t="s">
        <v>63</v>
      </c>
      <c r="F626" s="54">
        <v>1.0616886E7</v>
      </c>
      <c r="G626" s="53" t="s">
        <v>551</v>
      </c>
      <c r="H626" s="55">
        <v>2201.0</v>
      </c>
      <c r="I626" s="55"/>
      <c r="J626" s="55" t="s">
        <v>77</v>
      </c>
      <c r="K626" s="53" t="s">
        <v>73</v>
      </c>
      <c r="L626" s="53"/>
      <c r="M626" s="53">
        <v>1819.0</v>
      </c>
      <c r="N626" s="53" t="s">
        <v>52</v>
      </c>
      <c r="O626" s="25">
        <v>0.017899945024738868</v>
      </c>
      <c r="P626" s="25">
        <f>'LISTA DOS ITENS'!$O626*'LISTA DOS ITENS'!$M626</f>
        <v>32.56</v>
      </c>
      <c r="Q626" s="25">
        <v>0.08333333333333333</v>
      </c>
      <c r="R626" s="25">
        <f>'LISTA DOS ITENS'!$Q626*'LISTA DOS ITENS'!$M626</f>
        <v>151.5833333</v>
      </c>
      <c r="S626" s="56">
        <f>IF('LISTA DOS ITENS'!$P626&gt;'LISTA DOS ITENS'!$R626,'LISTA DOS ITENS'!$P626,'LISTA DOS ITENS'!$R626)</f>
        <v>151.5833333</v>
      </c>
      <c r="T626" s="25">
        <v>0.004749999999999998</v>
      </c>
      <c r="U626" s="25">
        <f>'LISTA DOS ITENS'!$T626*'LISTA DOS ITENS'!$M626</f>
        <v>8.64025</v>
      </c>
      <c r="V626" s="56">
        <f t="array" ref="V626">INDEX('RESUMO - LOTES E VMA'!$F$3:$F$181,MATCH('LISTA DOS ITENS'!$D626,'RESUMO - LOTES E VMA'!$A$3:$A$181,0))</f>
        <v>61351.71445</v>
      </c>
      <c r="W626" s="57">
        <f>'LISTA DOS ITENS'!$U626/'LISTA DOS ITENS'!$V626</f>
        <v>0.0001408314352</v>
      </c>
      <c r="X626" s="53" t="s">
        <v>53</v>
      </c>
      <c r="Y626" s="53" t="s">
        <v>290</v>
      </c>
      <c r="Z626" s="58" t="str">
        <f>'LISTA DOS ITENS'!$F626&amp;"-"&amp;'LISTA DOS ITENS'!$H626&amp;"-"&amp;'LISTA DOS ITENS'!$J626&amp;"-"&amp;'LISTA DOS ITENS'!$K626&amp;"-"&amp;'LISTA DOS ITENS'!$I626</f>
        <v>10616886-2201-A903-CONS/NAC-</v>
      </c>
      <c r="AA626" s="59" t="str">
        <f t="array" ref="AA626">INDEX('RESUMO - LOTES E VMA'!$M$3:$M$181,MATCH('LISTA DOS ITENS'!$D626,'RESUMO - LOTES E VMA'!$A$3:$A$181,0))</f>
        <v>Para Leilão</v>
      </c>
      <c r="AB626" s="60">
        <f t="array" ref="AB626">INDEX('RESUMO - LOTES E VMA'!$J$3:$J$181,MATCH('LISTA DOS ITENS'!$D626,'RESUMO - LOTES E VMA'!$A$3:$A$181,0))</f>
        <v>0.05613354464</v>
      </c>
      <c r="AC626" s="29" t="str">
        <f t="array" ref="AC626">INDEX('RESUMO - LOTES E VMA'!$L$3:$L$181,MATCH('LISTA DOS ITENS'!$D626,'RESUMO - LOTES E VMA'!$A$3:$A$181,0))</f>
        <v>1% do Valor de Comparação do VMA</v>
      </c>
      <c r="AD626" s="53" t="str">
        <f>VLOOKUP(Tabela1[[#This Row],[Índice]],[1]Planilha1!$A:$A,1,0)</f>
        <v>#ERROR!</v>
      </c>
    </row>
    <row r="627" ht="15.75" customHeight="1">
      <c r="A627" s="52">
        <v>247520.0</v>
      </c>
      <c r="B627" s="53" t="s">
        <v>70</v>
      </c>
      <c r="C627" s="53" t="s">
        <v>71</v>
      </c>
      <c r="D627" s="22">
        <v>206553.0</v>
      </c>
      <c r="E627" s="53" t="s">
        <v>63</v>
      </c>
      <c r="F627" s="54">
        <v>1.0741631E7</v>
      </c>
      <c r="G627" s="53" t="s">
        <v>553</v>
      </c>
      <c r="H627" s="55">
        <v>2201.0</v>
      </c>
      <c r="I627" s="55"/>
      <c r="J627" s="55" t="s">
        <v>77</v>
      </c>
      <c r="K627" s="53" t="s">
        <v>73</v>
      </c>
      <c r="L627" s="53"/>
      <c r="M627" s="53">
        <v>105.0</v>
      </c>
      <c r="N627" s="53" t="s">
        <v>52</v>
      </c>
      <c r="O627" s="25">
        <v>0.017904761904761902</v>
      </c>
      <c r="P627" s="25">
        <f>'LISTA DOS ITENS'!$O627*'LISTA DOS ITENS'!$M627</f>
        <v>1.88</v>
      </c>
      <c r="Q627" s="25">
        <v>0.10904761904761907</v>
      </c>
      <c r="R627" s="25">
        <f>'LISTA DOS ITENS'!$Q627*'LISTA DOS ITENS'!$M627</f>
        <v>11.45</v>
      </c>
      <c r="S627" s="56">
        <f>IF('LISTA DOS ITENS'!$P627&gt;'LISTA DOS ITENS'!$R627,'LISTA DOS ITENS'!$P627,'LISTA DOS ITENS'!$R627)</f>
        <v>11.45</v>
      </c>
      <c r="T627" s="25">
        <v>0.006215714285714285</v>
      </c>
      <c r="U627" s="25">
        <f>'LISTA DOS ITENS'!$T627*'LISTA DOS ITENS'!$M627</f>
        <v>0.65265</v>
      </c>
      <c r="V627" s="56">
        <f t="array" ref="V627">INDEX('RESUMO - LOTES E VMA'!$F$3:$F$181,MATCH('LISTA DOS ITENS'!$D627,'RESUMO - LOTES E VMA'!$A$3:$A$181,0))</f>
        <v>61351.71445</v>
      </c>
      <c r="W627" s="57">
        <f>'LISTA DOS ITENS'!$U627/'LISTA DOS ITENS'!$V627</f>
        <v>0.00001063784453</v>
      </c>
      <c r="X627" s="53" t="s">
        <v>53</v>
      </c>
      <c r="Y627" s="53" t="s">
        <v>290</v>
      </c>
      <c r="Z627" s="58" t="str">
        <f>'LISTA DOS ITENS'!$F627&amp;"-"&amp;'LISTA DOS ITENS'!$H627&amp;"-"&amp;'LISTA DOS ITENS'!$J627&amp;"-"&amp;'LISTA DOS ITENS'!$K627&amp;"-"&amp;'LISTA DOS ITENS'!$I627</f>
        <v>10741631-2201-A903-CONS/NAC-</v>
      </c>
      <c r="AA627" s="59" t="str">
        <f t="array" ref="AA627">INDEX('RESUMO - LOTES E VMA'!$M$3:$M$181,MATCH('LISTA DOS ITENS'!$D627,'RESUMO - LOTES E VMA'!$A$3:$A$181,0))</f>
        <v>Para Leilão</v>
      </c>
      <c r="AB627" s="60">
        <f t="array" ref="AB627">INDEX('RESUMO - LOTES E VMA'!$J$3:$J$181,MATCH('LISTA DOS ITENS'!$D627,'RESUMO - LOTES E VMA'!$A$3:$A$181,0))</f>
        <v>0.05613354464</v>
      </c>
      <c r="AC627" s="29" t="str">
        <f t="array" ref="AC627">INDEX('RESUMO - LOTES E VMA'!$L$3:$L$181,MATCH('LISTA DOS ITENS'!$D627,'RESUMO - LOTES E VMA'!$A$3:$A$181,0))</f>
        <v>1% do Valor de Comparação do VMA</v>
      </c>
      <c r="AD627" s="53" t="str">
        <f>VLOOKUP(Tabela1[[#This Row],[Índice]],[1]Planilha1!$A:$A,1,0)</f>
        <v>#ERROR!</v>
      </c>
    </row>
    <row r="628" ht="15.75" customHeight="1">
      <c r="A628" s="52">
        <v>247521.0</v>
      </c>
      <c r="B628" s="53" t="s">
        <v>70</v>
      </c>
      <c r="C628" s="53" t="s">
        <v>71</v>
      </c>
      <c r="D628" s="22">
        <v>206553.0</v>
      </c>
      <c r="E628" s="53" t="s">
        <v>63</v>
      </c>
      <c r="F628" s="54">
        <v>1.0747904E7</v>
      </c>
      <c r="G628" s="53" t="s">
        <v>571</v>
      </c>
      <c r="H628" s="55">
        <v>2201.0</v>
      </c>
      <c r="I628" s="55"/>
      <c r="J628" s="55" t="s">
        <v>77</v>
      </c>
      <c r="K628" s="53" t="s">
        <v>73</v>
      </c>
      <c r="L628" s="53"/>
      <c r="M628" s="53">
        <v>299.0</v>
      </c>
      <c r="N628" s="53" t="s">
        <v>52</v>
      </c>
      <c r="O628" s="25">
        <v>0.558294314381271</v>
      </c>
      <c r="P628" s="25">
        <f>'LISTA DOS ITENS'!$O628*'LISTA DOS ITENS'!$M628</f>
        <v>166.93</v>
      </c>
      <c r="Q628" s="25">
        <v>0.5600000000000002</v>
      </c>
      <c r="R628" s="25">
        <f>'LISTA DOS ITENS'!$Q628*'LISTA DOS ITENS'!$M628</f>
        <v>167.44</v>
      </c>
      <c r="S628" s="56">
        <f>IF('LISTA DOS ITENS'!$P628&gt;'LISTA DOS ITENS'!$R628,'LISTA DOS ITENS'!$P628,'LISTA DOS ITENS'!$R628)</f>
        <v>167.44</v>
      </c>
      <c r="T628" s="25">
        <v>0.03192</v>
      </c>
      <c r="U628" s="25">
        <f>'LISTA DOS ITENS'!$T628*'LISTA DOS ITENS'!$M628</f>
        <v>9.54408</v>
      </c>
      <c r="V628" s="56">
        <f t="array" ref="V628">INDEX('RESUMO - LOTES E VMA'!$F$3:$F$181,MATCH('LISTA DOS ITENS'!$D628,'RESUMO - LOTES E VMA'!$A$3:$A$181,0))</f>
        <v>61351.71445</v>
      </c>
      <c r="W628" s="57">
        <f>'LISTA DOS ITENS'!$U628/'LISTA DOS ITENS'!$V628</f>
        <v>0.0001555633789</v>
      </c>
      <c r="X628" s="53" t="s">
        <v>53</v>
      </c>
      <c r="Y628" s="53" t="s">
        <v>290</v>
      </c>
      <c r="Z628" s="58" t="str">
        <f>'LISTA DOS ITENS'!$F628&amp;"-"&amp;'LISTA DOS ITENS'!$H628&amp;"-"&amp;'LISTA DOS ITENS'!$J628&amp;"-"&amp;'LISTA DOS ITENS'!$K628&amp;"-"&amp;'LISTA DOS ITENS'!$I628</f>
        <v>10747904-2201-A903-CONS/NAC-</v>
      </c>
      <c r="AA628" s="59" t="str">
        <f t="array" ref="AA628">INDEX('RESUMO - LOTES E VMA'!$M$3:$M$181,MATCH('LISTA DOS ITENS'!$D628,'RESUMO - LOTES E VMA'!$A$3:$A$181,0))</f>
        <v>Para Leilão</v>
      </c>
      <c r="AB628" s="60">
        <f t="array" ref="AB628">INDEX('RESUMO - LOTES E VMA'!$J$3:$J$181,MATCH('LISTA DOS ITENS'!$D628,'RESUMO - LOTES E VMA'!$A$3:$A$181,0))</f>
        <v>0.05613354464</v>
      </c>
      <c r="AC628" s="29" t="str">
        <f t="array" ref="AC628">INDEX('RESUMO - LOTES E VMA'!$L$3:$L$181,MATCH('LISTA DOS ITENS'!$D628,'RESUMO - LOTES E VMA'!$A$3:$A$181,0))</f>
        <v>1% do Valor de Comparação do VMA</v>
      </c>
      <c r="AD628" s="53" t="str">
        <f>VLOOKUP(Tabela1[[#This Row],[Índice]],[1]Planilha1!$A:$A,1,0)</f>
        <v>#ERROR!</v>
      </c>
    </row>
    <row r="629" ht="15.75" customHeight="1">
      <c r="A629" s="52">
        <v>247522.0</v>
      </c>
      <c r="B629" s="53" t="s">
        <v>70</v>
      </c>
      <c r="C629" s="53" t="s">
        <v>71</v>
      </c>
      <c r="D629" s="22">
        <v>206553.0</v>
      </c>
      <c r="E629" s="53" t="s">
        <v>63</v>
      </c>
      <c r="F629" s="54">
        <v>1.0863032E7</v>
      </c>
      <c r="G629" s="53" t="s">
        <v>572</v>
      </c>
      <c r="H629" s="55">
        <v>2201.0</v>
      </c>
      <c r="I629" s="55"/>
      <c r="J629" s="55" t="s">
        <v>77</v>
      </c>
      <c r="K629" s="53" t="s">
        <v>73</v>
      </c>
      <c r="L629" s="53"/>
      <c r="M629" s="53">
        <v>589.0</v>
      </c>
      <c r="N629" s="53" t="s">
        <v>52</v>
      </c>
      <c r="O629" s="25">
        <v>0.024176570458404077</v>
      </c>
      <c r="P629" s="25">
        <f>'LISTA DOS ITENS'!$O629*'LISTA DOS ITENS'!$M629</f>
        <v>14.24</v>
      </c>
      <c r="Q629" s="25">
        <v>0.08571428571428572</v>
      </c>
      <c r="R629" s="25">
        <f>'LISTA DOS ITENS'!$Q629*'LISTA DOS ITENS'!$M629</f>
        <v>50.48571429</v>
      </c>
      <c r="S629" s="56">
        <f>IF('LISTA DOS ITENS'!$P629&gt;'LISTA DOS ITENS'!$R629,'LISTA DOS ITENS'!$P629,'LISTA DOS ITENS'!$R629)</f>
        <v>50.48571429</v>
      </c>
      <c r="T629" s="25">
        <v>0.004885714285714284</v>
      </c>
      <c r="U629" s="25">
        <f>'LISTA DOS ITENS'!$T629*'LISTA DOS ITENS'!$M629</f>
        <v>2.877685714</v>
      </c>
      <c r="V629" s="56">
        <f t="array" ref="V629">INDEX('RESUMO - LOTES E VMA'!$F$3:$F$181,MATCH('LISTA DOS ITENS'!$D629,'RESUMO - LOTES E VMA'!$A$3:$A$181,0))</f>
        <v>61351.71445</v>
      </c>
      <c r="W629" s="57">
        <f>'LISTA DOS ITENS'!$U629/'LISTA DOS ITENS'!$V629</f>
        <v>0.00004690473184</v>
      </c>
      <c r="X629" s="53" t="s">
        <v>53</v>
      </c>
      <c r="Y629" s="53" t="s">
        <v>290</v>
      </c>
      <c r="Z629" s="58" t="str">
        <f>'LISTA DOS ITENS'!$F629&amp;"-"&amp;'LISTA DOS ITENS'!$H629&amp;"-"&amp;'LISTA DOS ITENS'!$J629&amp;"-"&amp;'LISTA DOS ITENS'!$K629&amp;"-"&amp;'LISTA DOS ITENS'!$I629</f>
        <v>10863032-2201-A903-CONS/NAC-</v>
      </c>
      <c r="AA629" s="59" t="str">
        <f t="array" ref="AA629">INDEX('RESUMO - LOTES E VMA'!$M$3:$M$181,MATCH('LISTA DOS ITENS'!$D629,'RESUMO - LOTES E VMA'!$A$3:$A$181,0))</f>
        <v>Para Leilão</v>
      </c>
      <c r="AB629" s="60">
        <f t="array" ref="AB629">INDEX('RESUMO - LOTES E VMA'!$J$3:$J$181,MATCH('LISTA DOS ITENS'!$D629,'RESUMO - LOTES E VMA'!$A$3:$A$181,0))</f>
        <v>0.05613354464</v>
      </c>
      <c r="AC629" s="29" t="str">
        <f t="array" ref="AC629">INDEX('RESUMO - LOTES E VMA'!$L$3:$L$181,MATCH('LISTA DOS ITENS'!$D629,'RESUMO - LOTES E VMA'!$A$3:$A$181,0))</f>
        <v>1% do Valor de Comparação do VMA</v>
      </c>
      <c r="AD629" s="53" t="str">
        <f>VLOOKUP(Tabela1[[#This Row],[Índice]],[1]Planilha1!$A:$A,1,0)</f>
        <v>#ERROR!</v>
      </c>
    </row>
    <row r="630" ht="15.75" customHeight="1">
      <c r="A630" s="52">
        <v>247523.0</v>
      </c>
      <c r="B630" s="53" t="s">
        <v>70</v>
      </c>
      <c r="C630" s="53" t="s">
        <v>71</v>
      </c>
      <c r="D630" s="22">
        <v>206553.0</v>
      </c>
      <c r="E630" s="53" t="s">
        <v>63</v>
      </c>
      <c r="F630" s="54">
        <v>1.0863053E7</v>
      </c>
      <c r="G630" s="53" t="s">
        <v>573</v>
      </c>
      <c r="H630" s="55">
        <v>2201.0</v>
      </c>
      <c r="I630" s="55"/>
      <c r="J630" s="55" t="s">
        <v>77</v>
      </c>
      <c r="K630" s="53" t="s">
        <v>73</v>
      </c>
      <c r="L630" s="53"/>
      <c r="M630" s="53">
        <v>1558.0</v>
      </c>
      <c r="N630" s="53" t="s">
        <v>52</v>
      </c>
      <c r="O630" s="25">
        <v>0.0241591784338896</v>
      </c>
      <c r="P630" s="25">
        <f>'LISTA DOS ITENS'!$O630*'LISTA DOS ITENS'!$M630</f>
        <v>37.64</v>
      </c>
      <c r="Q630" s="25">
        <v>0.2907692307692308</v>
      </c>
      <c r="R630" s="25">
        <f>'LISTA DOS ITENS'!$Q630*'LISTA DOS ITENS'!$M630</f>
        <v>453.0184615</v>
      </c>
      <c r="S630" s="56">
        <f>IF('LISTA DOS ITENS'!$P630&gt;'LISTA DOS ITENS'!$R630,'LISTA DOS ITENS'!$P630,'LISTA DOS ITENS'!$R630)</f>
        <v>453.0184615</v>
      </c>
      <c r="T630" s="25">
        <v>0.016573846153846147</v>
      </c>
      <c r="U630" s="25">
        <f>'LISTA DOS ITENS'!$T630*'LISTA DOS ITENS'!$M630</f>
        <v>25.82205231</v>
      </c>
      <c r="V630" s="56">
        <f t="array" ref="V630">INDEX('RESUMO - LOTES E VMA'!$F$3:$F$181,MATCH('LISTA DOS ITENS'!$D630,'RESUMO - LOTES E VMA'!$A$3:$A$181,0))</f>
        <v>61351.71445</v>
      </c>
      <c r="W630" s="57">
        <f>'LISTA DOS ITENS'!$U630/'LISTA DOS ITENS'!$V630</f>
        <v>0.0004208855863</v>
      </c>
      <c r="X630" s="53" t="s">
        <v>53</v>
      </c>
      <c r="Y630" s="53" t="s">
        <v>290</v>
      </c>
      <c r="Z630" s="58" t="str">
        <f>'LISTA DOS ITENS'!$F630&amp;"-"&amp;'LISTA DOS ITENS'!$H630&amp;"-"&amp;'LISTA DOS ITENS'!$J630&amp;"-"&amp;'LISTA DOS ITENS'!$K630&amp;"-"&amp;'LISTA DOS ITENS'!$I630</f>
        <v>10863053-2201-A903-CONS/NAC-</v>
      </c>
      <c r="AA630" s="59" t="str">
        <f t="array" ref="AA630">INDEX('RESUMO - LOTES E VMA'!$M$3:$M$181,MATCH('LISTA DOS ITENS'!$D630,'RESUMO - LOTES E VMA'!$A$3:$A$181,0))</f>
        <v>Para Leilão</v>
      </c>
      <c r="AB630" s="60">
        <f t="array" ref="AB630">INDEX('RESUMO - LOTES E VMA'!$J$3:$J$181,MATCH('LISTA DOS ITENS'!$D630,'RESUMO - LOTES E VMA'!$A$3:$A$181,0))</f>
        <v>0.05613354464</v>
      </c>
      <c r="AC630" s="29" t="str">
        <f t="array" ref="AC630">INDEX('RESUMO - LOTES E VMA'!$L$3:$L$181,MATCH('LISTA DOS ITENS'!$D630,'RESUMO - LOTES E VMA'!$A$3:$A$181,0))</f>
        <v>1% do Valor de Comparação do VMA</v>
      </c>
      <c r="AD630" s="53" t="str">
        <f>VLOOKUP(Tabela1[[#This Row],[Índice]],[1]Planilha1!$A:$A,1,0)</f>
        <v>#ERROR!</v>
      </c>
    </row>
    <row r="631" ht="15.75" customHeight="1">
      <c r="A631" s="52">
        <v>247524.0</v>
      </c>
      <c r="B631" s="53" t="s">
        <v>70</v>
      </c>
      <c r="C631" s="53" t="s">
        <v>71</v>
      </c>
      <c r="D631" s="22">
        <v>206553.0</v>
      </c>
      <c r="E631" s="53" t="s">
        <v>63</v>
      </c>
      <c r="F631" s="54">
        <v>1.0882976E7</v>
      </c>
      <c r="G631" s="53" t="s">
        <v>574</v>
      </c>
      <c r="H631" s="55">
        <v>2201.0</v>
      </c>
      <c r="I631" s="55"/>
      <c r="J631" s="55" t="s">
        <v>77</v>
      </c>
      <c r="K631" s="53" t="s">
        <v>73</v>
      </c>
      <c r="L631" s="53"/>
      <c r="M631" s="53">
        <v>666.0</v>
      </c>
      <c r="N631" s="53" t="s">
        <v>52</v>
      </c>
      <c r="O631" s="25">
        <v>0.02412912912912913</v>
      </c>
      <c r="P631" s="25">
        <f>'LISTA DOS ITENS'!$O631*'LISTA DOS ITENS'!$M631</f>
        <v>16.07</v>
      </c>
      <c r="Q631" s="25">
        <v>0.1771428571428571</v>
      </c>
      <c r="R631" s="25">
        <f>'LISTA DOS ITENS'!$Q631*'LISTA DOS ITENS'!$M631</f>
        <v>117.9771429</v>
      </c>
      <c r="S631" s="56">
        <f>IF('LISTA DOS ITENS'!$P631&gt;'LISTA DOS ITENS'!$R631,'LISTA DOS ITENS'!$P631,'LISTA DOS ITENS'!$R631)</f>
        <v>117.9771429</v>
      </c>
      <c r="T631" s="25">
        <v>0.010097142857142851</v>
      </c>
      <c r="U631" s="25">
        <f>'LISTA DOS ITENS'!$T631*'LISTA DOS ITENS'!$M631</f>
        <v>6.724697143</v>
      </c>
      <c r="V631" s="56">
        <f t="array" ref="V631">INDEX('RESUMO - LOTES E VMA'!$F$3:$F$181,MATCH('LISTA DOS ITENS'!$D631,'RESUMO - LOTES E VMA'!$A$3:$A$181,0))</f>
        <v>61351.71445</v>
      </c>
      <c r="W631" s="57">
        <f>'LISTA DOS ITENS'!$U631/'LISTA DOS ITENS'!$V631</f>
        <v>0.0001096089523</v>
      </c>
      <c r="X631" s="53" t="s">
        <v>53</v>
      </c>
      <c r="Y631" s="53" t="s">
        <v>290</v>
      </c>
      <c r="Z631" s="58" t="str">
        <f>'LISTA DOS ITENS'!$F631&amp;"-"&amp;'LISTA DOS ITENS'!$H631&amp;"-"&amp;'LISTA DOS ITENS'!$J631&amp;"-"&amp;'LISTA DOS ITENS'!$K631&amp;"-"&amp;'LISTA DOS ITENS'!$I631</f>
        <v>10882976-2201-A903-CONS/NAC-</v>
      </c>
      <c r="AA631" s="59" t="str">
        <f t="array" ref="AA631">INDEX('RESUMO - LOTES E VMA'!$M$3:$M$181,MATCH('LISTA DOS ITENS'!$D631,'RESUMO - LOTES E VMA'!$A$3:$A$181,0))</f>
        <v>Para Leilão</v>
      </c>
      <c r="AB631" s="60">
        <f t="array" ref="AB631">INDEX('RESUMO - LOTES E VMA'!$J$3:$J$181,MATCH('LISTA DOS ITENS'!$D631,'RESUMO - LOTES E VMA'!$A$3:$A$181,0))</f>
        <v>0.05613354464</v>
      </c>
      <c r="AC631" s="29" t="str">
        <f t="array" ref="AC631">INDEX('RESUMO - LOTES E VMA'!$L$3:$L$181,MATCH('LISTA DOS ITENS'!$D631,'RESUMO - LOTES E VMA'!$A$3:$A$181,0))</f>
        <v>1% do Valor de Comparação do VMA</v>
      </c>
      <c r="AD631" s="53" t="str">
        <f>VLOOKUP(Tabela1[[#This Row],[Índice]],[1]Planilha1!$A:$A,1,0)</f>
        <v>#ERROR!</v>
      </c>
    </row>
    <row r="632" ht="15.75" customHeight="1">
      <c r="A632" s="52">
        <v>247525.0</v>
      </c>
      <c r="B632" s="53" t="s">
        <v>70</v>
      </c>
      <c r="C632" s="53" t="s">
        <v>71</v>
      </c>
      <c r="D632" s="22">
        <v>206553.0</v>
      </c>
      <c r="E632" s="53" t="s">
        <v>63</v>
      </c>
      <c r="F632" s="54">
        <v>1.0883172E7</v>
      </c>
      <c r="G632" s="53" t="s">
        <v>575</v>
      </c>
      <c r="H632" s="55">
        <v>2201.0</v>
      </c>
      <c r="I632" s="55"/>
      <c r="J632" s="55" t="s">
        <v>77</v>
      </c>
      <c r="K632" s="53" t="s">
        <v>73</v>
      </c>
      <c r="L632" s="53"/>
      <c r="M632" s="53">
        <v>3.0</v>
      </c>
      <c r="N632" s="53" t="s">
        <v>52</v>
      </c>
      <c r="O632" s="25">
        <v>0.023333333333333334</v>
      </c>
      <c r="P632" s="25">
        <f>'LISTA DOS ITENS'!$O632*'LISTA DOS ITENS'!$M632</f>
        <v>0.07</v>
      </c>
      <c r="Q632" s="25">
        <v>0.09076923076923077</v>
      </c>
      <c r="R632" s="25">
        <f>'LISTA DOS ITENS'!$Q632*'LISTA DOS ITENS'!$M632</f>
        <v>0.2723076923</v>
      </c>
      <c r="S632" s="56">
        <f>IF('LISTA DOS ITENS'!$P632&gt;'LISTA DOS ITENS'!$R632,'LISTA DOS ITENS'!$P632,'LISTA DOS ITENS'!$R632)</f>
        <v>0.2723076923</v>
      </c>
      <c r="T632" s="25">
        <v>0.005173846153846152</v>
      </c>
      <c r="U632" s="25">
        <f>'LISTA DOS ITENS'!$T632*'LISTA DOS ITENS'!$M632</f>
        <v>0.01552153846</v>
      </c>
      <c r="V632" s="56">
        <f t="array" ref="V632">INDEX('RESUMO - LOTES E VMA'!$F$3:$F$181,MATCH('LISTA DOS ITENS'!$D632,'RESUMO - LOTES E VMA'!$A$3:$A$181,0))</f>
        <v>61351.71445</v>
      </c>
      <c r="W632" s="57">
        <f>'LISTA DOS ITENS'!$U632/'LISTA DOS ITENS'!$V632</f>
        <v>0.0000002529927419</v>
      </c>
      <c r="X632" s="53" t="s">
        <v>53</v>
      </c>
      <c r="Y632" s="53" t="s">
        <v>290</v>
      </c>
      <c r="Z632" s="58" t="str">
        <f>'LISTA DOS ITENS'!$F632&amp;"-"&amp;'LISTA DOS ITENS'!$H632&amp;"-"&amp;'LISTA DOS ITENS'!$J632&amp;"-"&amp;'LISTA DOS ITENS'!$K632&amp;"-"&amp;'LISTA DOS ITENS'!$I632</f>
        <v>10883172-2201-A903-CONS/NAC-</v>
      </c>
      <c r="AA632" s="59" t="str">
        <f t="array" ref="AA632">INDEX('RESUMO - LOTES E VMA'!$M$3:$M$181,MATCH('LISTA DOS ITENS'!$D632,'RESUMO - LOTES E VMA'!$A$3:$A$181,0))</f>
        <v>Para Leilão</v>
      </c>
      <c r="AB632" s="60">
        <f t="array" ref="AB632">INDEX('RESUMO - LOTES E VMA'!$J$3:$J$181,MATCH('LISTA DOS ITENS'!$D632,'RESUMO - LOTES E VMA'!$A$3:$A$181,0))</f>
        <v>0.05613354464</v>
      </c>
      <c r="AC632" s="29" t="str">
        <f t="array" ref="AC632">INDEX('RESUMO - LOTES E VMA'!$L$3:$L$181,MATCH('LISTA DOS ITENS'!$D632,'RESUMO - LOTES E VMA'!$A$3:$A$181,0))</f>
        <v>1% do Valor de Comparação do VMA</v>
      </c>
      <c r="AD632" s="53" t="str">
        <f>VLOOKUP(Tabela1[[#This Row],[Índice]],[1]Planilha1!$A:$A,1,0)</f>
        <v>#ERROR!</v>
      </c>
    </row>
    <row r="633" ht="15.75" customHeight="1">
      <c r="A633" s="52">
        <v>247526.0</v>
      </c>
      <c r="B633" s="53" t="s">
        <v>70</v>
      </c>
      <c r="C633" s="53" t="s">
        <v>71</v>
      </c>
      <c r="D633" s="22">
        <v>206553.0</v>
      </c>
      <c r="E633" s="53" t="s">
        <v>63</v>
      </c>
      <c r="F633" s="54">
        <v>1.0948837E7</v>
      </c>
      <c r="G633" s="53" t="s">
        <v>535</v>
      </c>
      <c r="H633" s="55">
        <v>2201.0</v>
      </c>
      <c r="I633" s="55"/>
      <c r="J633" s="55" t="s">
        <v>77</v>
      </c>
      <c r="K633" s="53" t="s">
        <v>73</v>
      </c>
      <c r="L633" s="53"/>
      <c r="M633" s="53">
        <v>100.0</v>
      </c>
      <c r="N633" s="53" t="s">
        <v>52</v>
      </c>
      <c r="O633" s="25">
        <v>1.0027</v>
      </c>
      <c r="P633" s="25">
        <f>'LISTA DOS ITENS'!$O633*'LISTA DOS ITENS'!$M633</f>
        <v>100.27</v>
      </c>
      <c r="Q633" s="25">
        <v>0.91</v>
      </c>
      <c r="R633" s="25">
        <f>'LISTA DOS ITENS'!$Q633*'LISTA DOS ITENS'!$M633</f>
        <v>91</v>
      </c>
      <c r="S633" s="56">
        <f>IF('LISTA DOS ITENS'!$P633&gt;'LISTA DOS ITENS'!$R633,'LISTA DOS ITENS'!$P633,'LISTA DOS ITENS'!$R633)</f>
        <v>100.27</v>
      </c>
      <c r="T633" s="25">
        <v>0.051869999999999986</v>
      </c>
      <c r="U633" s="25">
        <f>'LISTA DOS ITENS'!$T633*'LISTA DOS ITENS'!$M633</f>
        <v>5.187</v>
      </c>
      <c r="V633" s="56">
        <f t="array" ref="V633">INDEX('RESUMO - LOTES E VMA'!$F$3:$F$181,MATCH('LISTA DOS ITENS'!$D633,'RESUMO - LOTES E VMA'!$A$3:$A$181,0))</f>
        <v>61351.71445</v>
      </c>
      <c r="W633" s="57">
        <f>'LISTA DOS ITENS'!$U633/'LISTA DOS ITENS'!$V633</f>
        <v>0.00008454531461</v>
      </c>
      <c r="X633" s="53" t="s">
        <v>53</v>
      </c>
      <c r="Y633" s="53" t="s">
        <v>290</v>
      </c>
      <c r="Z633" s="58" t="str">
        <f>'LISTA DOS ITENS'!$F633&amp;"-"&amp;'LISTA DOS ITENS'!$H633&amp;"-"&amp;'LISTA DOS ITENS'!$J633&amp;"-"&amp;'LISTA DOS ITENS'!$K633&amp;"-"&amp;'LISTA DOS ITENS'!$I633</f>
        <v>10948837-2201-A903-CONS/NAC-</v>
      </c>
      <c r="AA633" s="59" t="str">
        <f t="array" ref="AA633">INDEX('RESUMO - LOTES E VMA'!$M$3:$M$181,MATCH('LISTA DOS ITENS'!$D633,'RESUMO - LOTES E VMA'!$A$3:$A$181,0))</f>
        <v>Para Leilão</v>
      </c>
      <c r="AB633" s="60">
        <f t="array" ref="AB633">INDEX('RESUMO - LOTES E VMA'!$J$3:$J$181,MATCH('LISTA DOS ITENS'!$D633,'RESUMO - LOTES E VMA'!$A$3:$A$181,0))</f>
        <v>0.05613354464</v>
      </c>
      <c r="AC633" s="29" t="str">
        <f t="array" ref="AC633">INDEX('RESUMO - LOTES E VMA'!$L$3:$L$181,MATCH('LISTA DOS ITENS'!$D633,'RESUMO - LOTES E VMA'!$A$3:$A$181,0))</f>
        <v>1% do Valor de Comparação do VMA</v>
      </c>
      <c r="AD633" s="53" t="str">
        <f>VLOOKUP(Tabela1[[#This Row],[Índice]],[1]Planilha1!$A:$A,1,0)</f>
        <v>#ERROR!</v>
      </c>
    </row>
    <row r="634" ht="15.75" customHeight="1">
      <c r="A634" s="52">
        <v>247527.0</v>
      </c>
      <c r="B634" s="53" t="s">
        <v>70</v>
      </c>
      <c r="C634" s="53" t="s">
        <v>71</v>
      </c>
      <c r="D634" s="22">
        <v>206553.0</v>
      </c>
      <c r="E634" s="53" t="s">
        <v>63</v>
      </c>
      <c r="F634" s="54">
        <v>1.0973873E7</v>
      </c>
      <c r="G634" s="53" t="s">
        <v>532</v>
      </c>
      <c r="H634" s="55">
        <v>2201.0</v>
      </c>
      <c r="I634" s="55"/>
      <c r="J634" s="55" t="s">
        <v>77</v>
      </c>
      <c r="K634" s="53" t="s">
        <v>73</v>
      </c>
      <c r="L634" s="53"/>
      <c r="M634" s="53">
        <v>1101.0</v>
      </c>
      <c r="N634" s="53" t="s">
        <v>52</v>
      </c>
      <c r="O634" s="25">
        <v>1.061198910081744</v>
      </c>
      <c r="P634" s="25">
        <f>'LISTA DOS ITENS'!$O634*'LISTA DOS ITENS'!$M634</f>
        <v>1168.38</v>
      </c>
      <c r="Q634" s="25">
        <v>1.06</v>
      </c>
      <c r="R634" s="25">
        <f>'LISTA DOS ITENS'!$Q634*'LISTA DOS ITENS'!$M634</f>
        <v>1167.06</v>
      </c>
      <c r="S634" s="56">
        <f>IF('LISTA DOS ITENS'!$P634&gt;'LISTA DOS ITENS'!$R634,'LISTA DOS ITENS'!$P634,'LISTA DOS ITENS'!$R634)</f>
        <v>1168.38</v>
      </c>
      <c r="T634" s="25">
        <v>0.06041999999999998</v>
      </c>
      <c r="U634" s="25">
        <f>'LISTA DOS ITENS'!$T634*'LISTA DOS ITENS'!$M634</f>
        <v>66.52242</v>
      </c>
      <c r="V634" s="56">
        <f t="array" ref="V634">INDEX('RESUMO - LOTES E VMA'!$F$3:$F$181,MATCH('LISTA DOS ITENS'!$D634,'RESUMO - LOTES E VMA'!$A$3:$A$181,0))</f>
        <v>61351.71445</v>
      </c>
      <c r="W634" s="57">
        <f>'LISTA DOS ITENS'!$U634/'LISTA DOS ITENS'!$V634</f>
        <v>0.001084279724</v>
      </c>
      <c r="X634" s="53" t="s">
        <v>53</v>
      </c>
      <c r="Y634" s="53" t="s">
        <v>290</v>
      </c>
      <c r="Z634" s="58" t="str">
        <f>'LISTA DOS ITENS'!$F634&amp;"-"&amp;'LISTA DOS ITENS'!$H634&amp;"-"&amp;'LISTA DOS ITENS'!$J634&amp;"-"&amp;'LISTA DOS ITENS'!$K634&amp;"-"&amp;'LISTA DOS ITENS'!$I634</f>
        <v>10973873-2201-A903-CONS/NAC-</v>
      </c>
      <c r="AA634" s="59" t="str">
        <f t="array" ref="AA634">INDEX('RESUMO - LOTES E VMA'!$M$3:$M$181,MATCH('LISTA DOS ITENS'!$D634,'RESUMO - LOTES E VMA'!$A$3:$A$181,0))</f>
        <v>Para Leilão</v>
      </c>
      <c r="AB634" s="60">
        <f t="array" ref="AB634">INDEX('RESUMO - LOTES E VMA'!$J$3:$J$181,MATCH('LISTA DOS ITENS'!$D634,'RESUMO - LOTES E VMA'!$A$3:$A$181,0))</f>
        <v>0.05613354464</v>
      </c>
      <c r="AC634" s="29" t="str">
        <f t="array" ref="AC634">INDEX('RESUMO - LOTES E VMA'!$L$3:$L$181,MATCH('LISTA DOS ITENS'!$D634,'RESUMO - LOTES E VMA'!$A$3:$A$181,0))</f>
        <v>1% do Valor de Comparação do VMA</v>
      </c>
      <c r="AD634" s="53" t="str">
        <f>VLOOKUP(Tabela1[[#This Row],[Índice]],[1]Planilha1!$A:$A,1,0)</f>
        <v>#ERROR!</v>
      </c>
    </row>
    <row r="635" ht="15.75" customHeight="1">
      <c r="A635" s="52">
        <v>247528.0</v>
      </c>
      <c r="B635" s="53" t="s">
        <v>70</v>
      </c>
      <c r="C635" s="53" t="s">
        <v>71</v>
      </c>
      <c r="D635" s="22">
        <v>206553.0</v>
      </c>
      <c r="E635" s="53" t="s">
        <v>63</v>
      </c>
      <c r="F635" s="54">
        <v>1.0974007E7</v>
      </c>
      <c r="G635" s="53" t="s">
        <v>570</v>
      </c>
      <c r="H635" s="55">
        <v>2201.0</v>
      </c>
      <c r="I635" s="55"/>
      <c r="J635" s="55" t="s">
        <v>77</v>
      </c>
      <c r="K635" s="53" t="s">
        <v>73</v>
      </c>
      <c r="L635" s="53"/>
      <c r="M635" s="53">
        <v>684.0</v>
      </c>
      <c r="N635" s="53" t="s">
        <v>52</v>
      </c>
      <c r="O635" s="25">
        <v>1.0611988304093567</v>
      </c>
      <c r="P635" s="25">
        <f>'LISTA DOS ITENS'!$O635*'LISTA DOS ITENS'!$M635</f>
        <v>725.86</v>
      </c>
      <c r="Q635" s="25">
        <v>1.06</v>
      </c>
      <c r="R635" s="25">
        <f>'LISTA DOS ITENS'!$Q635*'LISTA DOS ITENS'!$M635</f>
        <v>725.04</v>
      </c>
      <c r="S635" s="56">
        <f>IF('LISTA DOS ITENS'!$P635&gt;'LISTA DOS ITENS'!$R635,'LISTA DOS ITENS'!$P635,'LISTA DOS ITENS'!$R635)</f>
        <v>725.86</v>
      </c>
      <c r="T635" s="25">
        <v>0.06041999999999998</v>
      </c>
      <c r="U635" s="25">
        <f>'LISTA DOS ITENS'!$T635*'LISTA DOS ITENS'!$M635</f>
        <v>41.32728</v>
      </c>
      <c r="V635" s="56">
        <f t="array" ref="V635">INDEX('RESUMO - LOTES E VMA'!$F$3:$F$181,MATCH('LISTA DOS ITENS'!$D635,'RESUMO - LOTES E VMA'!$A$3:$A$181,0))</f>
        <v>61351.71445</v>
      </c>
      <c r="W635" s="57">
        <f>'LISTA DOS ITENS'!$U635/'LISTA DOS ITENS'!$V635</f>
        <v>0.0006736124715</v>
      </c>
      <c r="X635" s="53" t="s">
        <v>53</v>
      </c>
      <c r="Y635" s="53" t="s">
        <v>290</v>
      </c>
      <c r="Z635" s="58" t="str">
        <f>'LISTA DOS ITENS'!$F635&amp;"-"&amp;'LISTA DOS ITENS'!$H635&amp;"-"&amp;'LISTA DOS ITENS'!$J635&amp;"-"&amp;'LISTA DOS ITENS'!$K635&amp;"-"&amp;'LISTA DOS ITENS'!$I635</f>
        <v>10974007-2201-A903-CONS/NAC-</v>
      </c>
      <c r="AA635" s="59" t="str">
        <f t="array" ref="AA635">INDEX('RESUMO - LOTES E VMA'!$M$3:$M$181,MATCH('LISTA DOS ITENS'!$D635,'RESUMO - LOTES E VMA'!$A$3:$A$181,0))</f>
        <v>Para Leilão</v>
      </c>
      <c r="AB635" s="60">
        <f t="array" ref="AB635">INDEX('RESUMO - LOTES E VMA'!$J$3:$J$181,MATCH('LISTA DOS ITENS'!$D635,'RESUMO - LOTES E VMA'!$A$3:$A$181,0))</f>
        <v>0.05613354464</v>
      </c>
      <c r="AC635" s="29" t="str">
        <f t="array" ref="AC635">INDEX('RESUMO - LOTES E VMA'!$L$3:$L$181,MATCH('LISTA DOS ITENS'!$D635,'RESUMO - LOTES E VMA'!$A$3:$A$181,0))</f>
        <v>1% do Valor de Comparação do VMA</v>
      </c>
      <c r="AD635" s="53" t="str">
        <f>VLOOKUP(Tabela1[[#This Row],[Índice]],[1]Planilha1!$A:$A,1,0)</f>
        <v>#ERROR!</v>
      </c>
    </row>
    <row r="636" ht="15.75" customHeight="1">
      <c r="A636" s="52">
        <v>247529.0</v>
      </c>
      <c r="B636" s="53" t="s">
        <v>70</v>
      </c>
      <c r="C636" s="53" t="s">
        <v>71</v>
      </c>
      <c r="D636" s="22">
        <v>206553.0</v>
      </c>
      <c r="E636" s="53" t="s">
        <v>63</v>
      </c>
      <c r="F636" s="54">
        <v>1.133581E7</v>
      </c>
      <c r="G636" s="53" t="s">
        <v>557</v>
      </c>
      <c r="H636" s="55">
        <v>2201.0</v>
      </c>
      <c r="I636" s="55"/>
      <c r="J636" s="55" t="s">
        <v>77</v>
      </c>
      <c r="K636" s="53" t="s">
        <v>73</v>
      </c>
      <c r="L636" s="53"/>
      <c r="M636" s="53">
        <v>1100.0</v>
      </c>
      <c r="N636" s="53" t="s">
        <v>52</v>
      </c>
      <c r="O636" s="25">
        <v>0.060209090909090913</v>
      </c>
      <c r="P636" s="25">
        <f>'LISTA DOS ITENS'!$O636*'LISTA DOS ITENS'!$M636</f>
        <v>66.23</v>
      </c>
      <c r="Q636" s="25">
        <v>0.11916666666666666</v>
      </c>
      <c r="R636" s="25">
        <f>'LISTA DOS ITENS'!$Q636*'LISTA DOS ITENS'!$M636</f>
        <v>131.0833333</v>
      </c>
      <c r="S636" s="56">
        <f>IF('LISTA DOS ITENS'!$P636&gt;'LISTA DOS ITENS'!$R636,'LISTA DOS ITENS'!$P636,'LISTA DOS ITENS'!$R636)</f>
        <v>131.0833333</v>
      </c>
      <c r="T636" s="25">
        <v>0.006792499999999997</v>
      </c>
      <c r="U636" s="25">
        <f>'LISTA DOS ITENS'!$T636*'LISTA DOS ITENS'!$M636</f>
        <v>7.47175</v>
      </c>
      <c r="V636" s="56">
        <f t="array" ref="V636">INDEX('RESUMO - LOTES E VMA'!$F$3:$F$181,MATCH('LISTA DOS ITENS'!$D636,'RESUMO - LOTES E VMA'!$A$3:$A$181,0))</f>
        <v>61351.71445</v>
      </c>
      <c r="W636" s="57">
        <f>'LISTA DOS ITENS'!$U636/'LISTA DOS ITENS'!$V636</f>
        <v>0.0001217855127</v>
      </c>
      <c r="X636" s="53" t="s">
        <v>53</v>
      </c>
      <c r="Y636" s="53" t="s">
        <v>290</v>
      </c>
      <c r="Z636" s="58" t="str">
        <f>'LISTA DOS ITENS'!$F636&amp;"-"&amp;'LISTA DOS ITENS'!$H636&amp;"-"&amp;'LISTA DOS ITENS'!$J636&amp;"-"&amp;'LISTA DOS ITENS'!$K636&amp;"-"&amp;'LISTA DOS ITENS'!$I636</f>
        <v>11335810-2201-A903-CONS/NAC-</v>
      </c>
      <c r="AA636" s="59" t="str">
        <f t="array" ref="AA636">INDEX('RESUMO - LOTES E VMA'!$M$3:$M$181,MATCH('LISTA DOS ITENS'!$D636,'RESUMO - LOTES E VMA'!$A$3:$A$181,0))</f>
        <v>Para Leilão</v>
      </c>
      <c r="AB636" s="60">
        <f t="array" ref="AB636">INDEX('RESUMO - LOTES E VMA'!$J$3:$J$181,MATCH('LISTA DOS ITENS'!$D636,'RESUMO - LOTES E VMA'!$A$3:$A$181,0))</f>
        <v>0.05613354464</v>
      </c>
      <c r="AC636" s="29" t="str">
        <f t="array" ref="AC636">INDEX('RESUMO - LOTES E VMA'!$L$3:$L$181,MATCH('LISTA DOS ITENS'!$D636,'RESUMO - LOTES E VMA'!$A$3:$A$181,0))</f>
        <v>1% do Valor de Comparação do VMA</v>
      </c>
      <c r="AD636" s="53" t="str">
        <f>VLOOKUP(Tabela1[[#This Row],[Índice]],[1]Planilha1!$A:$A,1,0)</f>
        <v>#ERROR!</v>
      </c>
    </row>
    <row r="637" ht="15.75" customHeight="1">
      <c r="A637" s="52">
        <v>247530.0</v>
      </c>
      <c r="B637" s="53" t="s">
        <v>70</v>
      </c>
      <c r="C637" s="53" t="s">
        <v>71</v>
      </c>
      <c r="D637" s="22">
        <v>206553.0</v>
      </c>
      <c r="E637" s="53" t="s">
        <v>63</v>
      </c>
      <c r="F637" s="54">
        <v>1.1335811E7</v>
      </c>
      <c r="G637" s="53" t="s">
        <v>535</v>
      </c>
      <c r="H637" s="55">
        <v>2201.0</v>
      </c>
      <c r="I637" s="55"/>
      <c r="J637" s="55" t="s">
        <v>77</v>
      </c>
      <c r="K637" s="53" t="s">
        <v>73</v>
      </c>
      <c r="L637" s="53"/>
      <c r="M637" s="53">
        <v>768.0</v>
      </c>
      <c r="N637" s="53" t="s">
        <v>52</v>
      </c>
      <c r="O637" s="25">
        <v>0.8365364583333333</v>
      </c>
      <c r="P637" s="25">
        <f>'LISTA DOS ITENS'!$O637*'LISTA DOS ITENS'!$M637</f>
        <v>642.46</v>
      </c>
      <c r="Q637" s="25">
        <v>2.59</v>
      </c>
      <c r="R637" s="25">
        <f>'LISTA DOS ITENS'!$Q637*'LISTA DOS ITENS'!$M637</f>
        <v>1989.12</v>
      </c>
      <c r="S637" s="56">
        <f>IF('LISTA DOS ITENS'!$P637&gt;'LISTA DOS ITENS'!$R637,'LISTA DOS ITENS'!$P637,'LISTA DOS ITENS'!$R637)</f>
        <v>1989.12</v>
      </c>
      <c r="T637" s="25">
        <v>0.14762999999999996</v>
      </c>
      <c r="U637" s="25">
        <f>'LISTA DOS ITENS'!$T637*'LISTA DOS ITENS'!$M637</f>
        <v>113.37984</v>
      </c>
      <c r="V637" s="56">
        <f t="array" ref="V637">INDEX('RESUMO - LOTES E VMA'!$F$3:$F$181,MATCH('LISTA DOS ITENS'!$D637,'RESUMO - LOTES E VMA'!$A$3:$A$181,0))</f>
        <v>61351.71445</v>
      </c>
      <c r="W637" s="57">
        <f>'LISTA DOS ITENS'!$U637/'LISTA DOS ITENS'!$V637</f>
        <v>0.001848030508</v>
      </c>
      <c r="X637" s="53" t="s">
        <v>53</v>
      </c>
      <c r="Y637" s="53" t="s">
        <v>290</v>
      </c>
      <c r="Z637" s="58" t="str">
        <f>'LISTA DOS ITENS'!$F637&amp;"-"&amp;'LISTA DOS ITENS'!$H637&amp;"-"&amp;'LISTA DOS ITENS'!$J637&amp;"-"&amp;'LISTA DOS ITENS'!$K637&amp;"-"&amp;'LISTA DOS ITENS'!$I637</f>
        <v>11335811-2201-A903-CONS/NAC-</v>
      </c>
      <c r="AA637" s="59" t="str">
        <f t="array" ref="AA637">INDEX('RESUMO - LOTES E VMA'!$M$3:$M$181,MATCH('LISTA DOS ITENS'!$D637,'RESUMO - LOTES E VMA'!$A$3:$A$181,0))</f>
        <v>Para Leilão</v>
      </c>
      <c r="AB637" s="60">
        <f t="array" ref="AB637">INDEX('RESUMO - LOTES E VMA'!$J$3:$J$181,MATCH('LISTA DOS ITENS'!$D637,'RESUMO - LOTES E VMA'!$A$3:$A$181,0))</f>
        <v>0.05613354464</v>
      </c>
      <c r="AC637" s="29" t="str">
        <f t="array" ref="AC637">INDEX('RESUMO - LOTES E VMA'!$L$3:$L$181,MATCH('LISTA DOS ITENS'!$D637,'RESUMO - LOTES E VMA'!$A$3:$A$181,0))</f>
        <v>1% do Valor de Comparação do VMA</v>
      </c>
      <c r="AD637" s="53" t="str">
        <f>VLOOKUP(Tabela1[[#This Row],[Índice]],[1]Planilha1!$A:$A,1,0)</f>
        <v>#ERROR!</v>
      </c>
    </row>
    <row r="638" ht="15.75" customHeight="1">
      <c r="A638" s="52">
        <v>247531.0</v>
      </c>
      <c r="B638" s="53" t="s">
        <v>70</v>
      </c>
      <c r="C638" s="53" t="s">
        <v>71</v>
      </c>
      <c r="D638" s="22">
        <v>206553.0</v>
      </c>
      <c r="E638" s="53" t="s">
        <v>63</v>
      </c>
      <c r="F638" s="54">
        <v>1.1335811E7</v>
      </c>
      <c r="G638" s="53" t="s">
        <v>535</v>
      </c>
      <c r="H638" s="55">
        <v>2201.0</v>
      </c>
      <c r="I638" s="55"/>
      <c r="J638" s="55" t="s">
        <v>77</v>
      </c>
      <c r="K638" s="53" t="s">
        <v>80</v>
      </c>
      <c r="L638" s="53"/>
      <c r="M638" s="53">
        <v>81.0</v>
      </c>
      <c r="N638" s="53" t="s">
        <v>52</v>
      </c>
      <c r="O638" s="25">
        <v>2.59</v>
      </c>
      <c r="P638" s="25">
        <f>'LISTA DOS ITENS'!$O638*'LISTA DOS ITENS'!$M638</f>
        <v>209.79</v>
      </c>
      <c r="Q638" s="25">
        <v>2.59</v>
      </c>
      <c r="R638" s="25">
        <f>'LISTA DOS ITENS'!$Q638*'LISTA DOS ITENS'!$M638</f>
        <v>209.79</v>
      </c>
      <c r="S638" s="56">
        <f>IF('LISTA DOS ITENS'!$P638&gt;'LISTA DOS ITENS'!$R638,'LISTA DOS ITENS'!$P638,'LISTA DOS ITENS'!$R638)</f>
        <v>209.79</v>
      </c>
      <c r="T638" s="25">
        <v>0.14762999999999996</v>
      </c>
      <c r="U638" s="25">
        <f>'LISTA DOS ITENS'!$T638*'LISTA DOS ITENS'!$M638</f>
        <v>11.95803</v>
      </c>
      <c r="V638" s="56">
        <f t="array" ref="V638">INDEX('RESUMO - LOTES E VMA'!$F$3:$F$181,MATCH('LISTA DOS ITENS'!$D638,'RESUMO - LOTES E VMA'!$A$3:$A$181,0))</f>
        <v>61351.71445</v>
      </c>
      <c r="W638" s="57">
        <f>'LISTA DOS ITENS'!$U638/'LISTA DOS ITENS'!$V638</f>
        <v>0.0001949094676</v>
      </c>
      <c r="X638" s="53" t="s">
        <v>53</v>
      </c>
      <c r="Y638" s="53" t="s">
        <v>290</v>
      </c>
      <c r="Z638" s="58" t="str">
        <f>'LISTA DOS ITENS'!$F638&amp;"-"&amp;'LISTA DOS ITENS'!$H638&amp;"-"&amp;'LISTA DOS ITENS'!$J638&amp;"-"&amp;'LISTA DOS ITENS'!$K638&amp;"-"&amp;'LISTA DOS ITENS'!$I638</f>
        <v>11335811-2201-A903-IMOB/NAC-</v>
      </c>
      <c r="AA638" s="59" t="str">
        <f t="array" ref="AA638">INDEX('RESUMO - LOTES E VMA'!$M$3:$M$181,MATCH('LISTA DOS ITENS'!$D638,'RESUMO - LOTES E VMA'!$A$3:$A$181,0))</f>
        <v>Para Leilão</v>
      </c>
      <c r="AB638" s="60">
        <f t="array" ref="AB638">INDEX('RESUMO - LOTES E VMA'!$J$3:$J$181,MATCH('LISTA DOS ITENS'!$D638,'RESUMO - LOTES E VMA'!$A$3:$A$181,0))</f>
        <v>0.05613354464</v>
      </c>
      <c r="AC638" s="29" t="str">
        <f t="array" ref="AC638">INDEX('RESUMO - LOTES E VMA'!$L$3:$L$181,MATCH('LISTA DOS ITENS'!$D638,'RESUMO - LOTES E VMA'!$A$3:$A$181,0))</f>
        <v>1% do Valor de Comparação do VMA</v>
      </c>
      <c r="AD638" s="53" t="str">
        <f>VLOOKUP(Tabela1[[#This Row],[Índice]],[1]Planilha1!$A:$A,1,0)</f>
        <v>#ERROR!</v>
      </c>
    </row>
    <row r="639" ht="15.75" customHeight="1">
      <c r="A639" s="52">
        <v>247543.0</v>
      </c>
      <c r="B639" s="53" t="s">
        <v>70</v>
      </c>
      <c r="C639" s="53" t="s">
        <v>71</v>
      </c>
      <c r="D639" s="22">
        <v>206560.0</v>
      </c>
      <c r="E639" s="53" t="s">
        <v>63</v>
      </c>
      <c r="F639" s="54">
        <v>1.144489E7</v>
      </c>
      <c r="G639" s="53" t="s">
        <v>576</v>
      </c>
      <c r="H639" s="55">
        <v>2201.0</v>
      </c>
      <c r="I639" s="55"/>
      <c r="J639" s="55" t="s">
        <v>68</v>
      </c>
      <c r="K639" s="53" t="s">
        <v>73</v>
      </c>
      <c r="L639" s="53"/>
      <c r="M639" s="53">
        <v>2.0</v>
      </c>
      <c r="N639" s="53" t="s">
        <v>52</v>
      </c>
      <c r="O639" s="25">
        <v>15303.37</v>
      </c>
      <c r="P639" s="25">
        <f>'LISTA DOS ITENS'!$O639*'LISTA DOS ITENS'!$M639</f>
        <v>30606.74</v>
      </c>
      <c r="Q639" s="25">
        <v>15303.37</v>
      </c>
      <c r="R639" s="25">
        <f>'LISTA DOS ITENS'!$Q639*'LISTA DOS ITENS'!$M639</f>
        <v>30606.74</v>
      </c>
      <c r="S639" s="56">
        <f>IF('LISTA DOS ITENS'!$P639&gt;'LISTA DOS ITENS'!$R639,'LISTA DOS ITENS'!$P639,'LISTA DOS ITENS'!$R639)</f>
        <v>30606.74</v>
      </c>
      <c r="T639" s="25">
        <v>6243.774960000001</v>
      </c>
      <c r="U639" s="25">
        <f>'LISTA DOS ITENS'!$T639*'LISTA DOS ITENS'!$M639</f>
        <v>12487.54992</v>
      </c>
      <c r="V639" s="56">
        <f t="array" ref="V639">INDEX('RESUMO - LOTES E VMA'!$F$3:$F$181,MATCH('LISTA DOS ITENS'!$D639,'RESUMO - LOTES E VMA'!$A$3:$A$181,0))</f>
        <v>12487.54992</v>
      </c>
      <c r="W639" s="57">
        <f>'LISTA DOS ITENS'!$U639/'LISTA DOS ITENS'!$V639</f>
        <v>1</v>
      </c>
      <c r="X639" s="53" t="s">
        <v>53</v>
      </c>
      <c r="Y639" s="53" t="s">
        <v>290</v>
      </c>
      <c r="Z639" s="58" t="str">
        <f>'LISTA DOS ITENS'!$F639&amp;"-"&amp;'LISTA DOS ITENS'!$H639&amp;"-"&amp;'LISTA DOS ITENS'!$J639&amp;"-"&amp;'LISTA DOS ITENS'!$K639&amp;"-"&amp;'LISTA DOS ITENS'!$I639</f>
        <v>11444890-2201-0003-CONS/NAC-</v>
      </c>
      <c r="AA639" s="59" t="str">
        <f t="array" ref="AA639">INDEX('RESUMO - LOTES E VMA'!$M$3:$M$181,MATCH('LISTA DOS ITENS'!$D639,'RESUMO - LOTES E VMA'!$A$3:$A$181,0))</f>
        <v>Para Leilão</v>
      </c>
      <c r="AB639" s="60">
        <f t="array" ref="AB639">INDEX('RESUMO - LOTES E VMA'!$J$3:$J$181,MATCH('LISTA DOS ITENS'!$D639,'RESUMO - LOTES E VMA'!$A$3:$A$181,0))</f>
        <v>0.408</v>
      </c>
      <c r="AC639" s="29" t="str">
        <f t="array" ref="AC639">INDEX('RESUMO - LOTES E VMA'!$L$3:$L$181,MATCH('LISTA DOS ITENS'!$D639,'RESUMO - LOTES E VMA'!$A$3:$A$181,0))</f>
        <v>5% do Valor de Comparação do VMA</v>
      </c>
      <c r="AD639" s="53" t="str">
        <f>VLOOKUP(Tabela1[[#This Row],[Índice]],[1]Planilha1!$A:$A,1,0)</f>
        <v>#ERROR!</v>
      </c>
    </row>
    <row r="640" ht="15.75" customHeight="1">
      <c r="A640" s="52">
        <v>247789.0</v>
      </c>
      <c r="B640" s="53" t="s">
        <v>70</v>
      </c>
      <c r="C640" s="53" t="s">
        <v>71</v>
      </c>
      <c r="D640" s="22">
        <v>206643.0</v>
      </c>
      <c r="E640" s="53" t="s">
        <v>119</v>
      </c>
      <c r="F640" s="54">
        <v>1.096983E7</v>
      </c>
      <c r="G640" s="53" t="s">
        <v>577</v>
      </c>
      <c r="H640" s="55">
        <v>2101.0</v>
      </c>
      <c r="I640" s="55"/>
      <c r="J640" s="55" t="s">
        <v>134</v>
      </c>
      <c r="K640" s="53" t="s">
        <v>51</v>
      </c>
      <c r="L640" s="53"/>
      <c r="M640" s="53">
        <v>48.0</v>
      </c>
      <c r="N640" s="53" t="s">
        <v>52</v>
      </c>
      <c r="O640" s="25">
        <v>0.0010416666666666667</v>
      </c>
      <c r="P640" s="25">
        <f>'LISTA DOS ITENS'!$O640*'LISTA DOS ITENS'!$M640</f>
        <v>0.05</v>
      </c>
      <c r="Q640" s="25">
        <v>3001.92</v>
      </c>
      <c r="R640" s="25">
        <f>'LISTA DOS ITENS'!$Q640*'LISTA DOS ITENS'!$M640</f>
        <v>144092.16</v>
      </c>
      <c r="S640" s="56">
        <f>IF('LISTA DOS ITENS'!$P640&gt;'LISTA DOS ITENS'!$R640,'LISTA DOS ITENS'!$P640,'LISTA DOS ITENS'!$R640)</f>
        <v>144092.16</v>
      </c>
      <c r="T640" s="25">
        <v>714.45696</v>
      </c>
      <c r="U640" s="25">
        <f>'LISTA DOS ITENS'!$T640*'LISTA DOS ITENS'!$M640</f>
        <v>34293.93408</v>
      </c>
      <c r="V640" s="56">
        <f t="array" ref="V640">INDEX('RESUMO - LOTES E VMA'!$F$3:$F$181,MATCH('LISTA DOS ITENS'!$D640,'RESUMO - LOTES E VMA'!$A$3:$A$181,0))</f>
        <v>59299.92768</v>
      </c>
      <c r="W640" s="57">
        <f>'LISTA DOS ITENS'!$U640/'LISTA DOS ITENS'!$V640</f>
        <v>0.578313253</v>
      </c>
      <c r="X640" s="53" t="s">
        <v>53</v>
      </c>
      <c r="Y640" s="53" t="s">
        <v>290</v>
      </c>
      <c r="Z640" s="58" t="str">
        <f>'LISTA DOS ITENS'!$F640&amp;"-"&amp;'LISTA DOS ITENS'!$H640&amp;"-"&amp;'LISTA DOS ITENS'!$J640&amp;"-"&amp;'LISTA DOS ITENS'!$K640&amp;"-"&amp;'LISTA DOS ITENS'!$I640</f>
        <v>10969830-2101-R026-A RECUPER-</v>
      </c>
      <c r="AA640" s="59" t="str">
        <f t="array" ref="AA640">INDEX('RESUMO - LOTES E VMA'!$M$3:$M$181,MATCH('LISTA DOS ITENS'!$D640,'RESUMO - LOTES E VMA'!$A$3:$A$181,0))</f>
        <v>Para Leilão</v>
      </c>
      <c r="AB640" s="60">
        <f t="array" ref="AB640">INDEX('RESUMO - LOTES E VMA'!$J$3:$J$181,MATCH('LISTA DOS ITENS'!$D640,'RESUMO - LOTES E VMA'!$A$3:$A$181,0))</f>
        <v>0.238</v>
      </c>
      <c r="AC640" s="29" t="str">
        <f t="array" ref="AC640">INDEX('RESUMO - LOTES E VMA'!$L$3:$L$181,MATCH('LISTA DOS ITENS'!$D640,'RESUMO - LOTES E VMA'!$A$3:$A$181,0))</f>
        <v>1% do Valor de Comparação do VMA</v>
      </c>
      <c r="AD640" s="53" t="str">
        <f>VLOOKUP(Tabela1[[#This Row],[Índice]],[1]Planilha1!$A:$A,1,0)</f>
        <v>#ERROR!</v>
      </c>
    </row>
    <row r="641" ht="15.75" customHeight="1">
      <c r="A641" s="52">
        <v>247790.0</v>
      </c>
      <c r="B641" s="53" t="s">
        <v>70</v>
      </c>
      <c r="C641" s="53" t="s">
        <v>71</v>
      </c>
      <c r="D641" s="22">
        <v>206643.0</v>
      </c>
      <c r="E641" s="53" t="s">
        <v>119</v>
      </c>
      <c r="F641" s="54">
        <v>1.096983E7</v>
      </c>
      <c r="G641" s="53" t="s">
        <v>577</v>
      </c>
      <c r="H641" s="55">
        <v>2101.0</v>
      </c>
      <c r="I641" s="55" t="s">
        <v>81</v>
      </c>
      <c r="J641" s="55" t="s">
        <v>134</v>
      </c>
      <c r="K641" s="53" t="s">
        <v>51</v>
      </c>
      <c r="L641" s="53"/>
      <c r="M641" s="53">
        <v>35.0</v>
      </c>
      <c r="N641" s="53" t="s">
        <v>52</v>
      </c>
      <c r="O641" s="25">
        <v>0.0010416666666666667</v>
      </c>
      <c r="P641" s="25">
        <f>'LISTA DOS ITENS'!$O641*'LISTA DOS ITENS'!$M641</f>
        <v>0.03645833333</v>
      </c>
      <c r="Q641" s="25">
        <v>3001.92</v>
      </c>
      <c r="R641" s="25">
        <f>'LISTA DOS ITENS'!$Q641*'LISTA DOS ITENS'!$M641</f>
        <v>105067.2</v>
      </c>
      <c r="S641" s="56">
        <f>IF('LISTA DOS ITENS'!$P641&gt;'LISTA DOS ITENS'!$R641,'LISTA DOS ITENS'!$P641,'LISTA DOS ITENS'!$R641)</f>
        <v>105067.2</v>
      </c>
      <c r="T641" s="25">
        <v>714.45696</v>
      </c>
      <c r="U641" s="25">
        <f>'LISTA DOS ITENS'!$T641*'LISTA DOS ITENS'!$M641</f>
        <v>25005.9936</v>
      </c>
      <c r="V641" s="56">
        <f t="array" ref="V641">INDEX('RESUMO - LOTES E VMA'!$F$3:$F$181,MATCH('LISTA DOS ITENS'!$D641,'RESUMO - LOTES E VMA'!$A$3:$A$181,0))</f>
        <v>59299.92768</v>
      </c>
      <c r="W641" s="57">
        <f>'LISTA DOS ITENS'!$U641/'LISTA DOS ITENS'!$V641</f>
        <v>0.421686747</v>
      </c>
      <c r="X641" s="53" t="s">
        <v>53</v>
      </c>
      <c r="Y641" s="53" t="s">
        <v>290</v>
      </c>
      <c r="Z641" s="58" t="str">
        <f>'LISTA DOS ITENS'!$F641&amp;"-"&amp;'LISTA DOS ITENS'!$H641&amp;"-"&amp;'LISTA DOS ITENS'!$J641&amp;"-"&amp;'LISTA DOS ITENS'!$K641&amp;"-"&amp;'LISTA DOS ITENS'!$I641</f>
        <v>10969830-2101-R026-A RECUPER-ED-1000-01.01</v>
      </c>
      <c r="AA641" s="59" t="str">
        <f t="array" ref="AA641">INDEX('RESUMO - LOTES E VMA'!$M$3:$M$181,MATCH('LISTA DOS ITENS'!$D641,'RESUMO - LOTES E VMA'!$A$3:$A$181,0))</f>
        <v>Para Leilão</v>
      </c>
      <c r="AB641" s="60">
        <f t="array" ref="AB641">INDEX('RESUMO - LOTES E VMA'!$J$3:$J$181,MATCH('LISTA DOS ITENS'!$D641,'RESUMO - LOTES E VMA'!$A$3:$A$181,0))</f>
        <v>0.238</v>
      </c>
      <c r="AC641" s="29" t="str">
        <f t="array" ref="AC641">INDEX('RESUMO - LOTES E VMA'!$L$3:$L$181,MATCH('LISTA DOS ITENS'!$D641,'RESUMO - LOTES E VMA'!$A$3:$A$181,0))</f>
        <v>1% do Valor de Comparação do VMA</v>
      </c>
      <c r="AD641" s="53" t="str">
        <f>VLOOKUP(Tabela1[[#This Row],[Índice]],[1]Planilha1!$A:$A,1,0)</f>
        <v>#ERROR!</v>
      </c>
    </row>
    <row r="642" ht="15.75" customHeight="1">
      <c r="A642" s="52">
        <v>247792.0</v>
      </c>
      <c r="B642" s="53" t="s">
        <v>70</v>
      </c>
      <c r="C642" s="53" t="s">
        <v>71</v>
      </c>
      <c r="D642" s="22">
        <v>206645.0</v>
      </c>
      <c r="E642" s="53" t="s">
        <v>119</v>
      </c>
      <c r="F642" s="54">
        <v>1.0039821E7</v>
      </c>
      <c r="G642" s="53" t="s">
        <v>578</v>
      </c>
      <c r="H642" s="55">
        <v>2058.0</v>
      </c>
      <c r="I642" s="55"/>
      <c r="J642" s="55" t="s">
        <v>126</v>
      </c>
      <c r="K642" s="53" t="s">
        <v>57</v>
      </c>
      <c r="L642" s="53"/>
      <c r="M642" s="53">
        <v>0.12</v>
      </c>
      <c r="N642" s="53" t="s">
        <v>52</v>
      </c>
      <c r="O642" s="25">
        <v>752.5</v>
      </c>
      <c r="P642" s="25">
        <f>'LISTA DOS ITENS'!$O642*'LISTA DOS ITENS'!$M642</f>
        <v>90.3</v>
      </c>
      <c r="Q642" s="25">
        <v>1049.79</v>
      </c>
      <c r="R642" s="25">
        <f>'LISTA DOS ITENS'!$Q642*'LISTA DOS ITENS'!$M642</f>
        <v>125.9748</v>
      </c>
      <c r="S642" s="56">
        <f>IF('LISTA DOS ITENS'!$P642&gt;'LISTA DOS ITENS'!$R642,'LISTA DOS ITENS'!$P642,'LISTA DOS ITENS'!$R642)</f>
        <v>125.9748</v>
      </c>
      <c r="T642" s="25">
        <v>159.88266100624023</v>
      </c>
      <c r="U642" s="25">
        <f>'LISTA DOS ITENS'!$T642*'LISTA DOS ITENS'!$M642</f>
        <v>19.18591932</v>
      </c>
      <c r="V642" s="56">
        <f t="array" ref="V642">INDEX('RESUMO - LOTES E VMA'!$F$3:$F$181,MATCH('LISTA DOS ITENS'!$D642,'RESUMO - LOTES E VMA'!$A$3:$A$181,0))</f>
        <v>87256.25281</v>
      </c>
      <c r="W642" s="57">
        <f>'LISTA DOS ITENS'!$U642/'LISTA DOS ITENS'!$V642</f>
        <v>0.0002198801656</v>
      </c>
      <c r="X642" s="53" t="s">
        <v>53</v>
      </c>
      <c r="Y642" s="53" t="s">
        <v>290</v>
      </c>
      <c r="Z642" s="58" t="str">
        <f>'LISTA DOS ITENS'!$F642&amp;"-"&amp;'LISTA DOS ITENS'!$H642&amp;"-"&amp;'LISTA DOS ITENS'!$J642&amp;"-"&amp;'LISTA DOS ITENS'!$K642&amp;"-"&amp;'LISTA DOS ITENS'!$I642</f>
        <v>10039821-2058-0026-USADO-</v>
      </c>
      <c r="AA642" s="59" t="str">
        <f t="array" ref="AA642">INDEX('RESUMO - LOTES E VMA'!$M$3:$M$181,MATCH('LISTA DOS ITENS'!$D642,'RESUMO - LOTES E VMA'!$A$3:$A$181,0))</f>
        <v>Para Leilão</v>
      </c>
      <c r="AB642" s="60">
        <f t="array" ref="AB642">INDEX('RESUMO - LOTES E VMA'!$J$3:$J$181,MATCH('LISTA DOS ITENS'!$D642,'RESUMO - LOTES E VMA'!$A$3:$A$181,0))</f>
        <v>0.1311506349</v>
      </c>
      <c r="AC642" s="29" t="str">
        <f t="array" ref="AC642">INDEX('RESUMO - LOTES E VMA'!$L$3:$L$181,MATCH('LISTA DOS ITENS'!$D642,'RESUMO - LOTES E VMA'!$A$3:$A$181,0))</f>
        <v>1% do Valor de Comparação do VMA</v>
      </c>
      <c r="AD642" s="53" t="str">
        <f>VLOOKUP(Tabela1[[#This Row],[Índice]],[1]Planilha1!$A:$A,1,0)</f>
        <v>#ERROR!</v>
      </c>
    </row>
    <row r="643" ht="15.75" customHeight="1">
      <c r="A643" s="52">
        <v>247793.0</v>
      </c>
      <c r="B643" s="53" t="s">
        <v>70</v>
      </c>
      <c r="C643" s="53" t="s">
        <v>71</v>
      </c>
      <c r="D643" s="22">
        <v>206645.0</v>
      </c>
      <c r="E643" s="53" t="s">
        <v>119</v>
      </c>
      <c r="F643" s="54">
        <v>1.0116505E7</v>
      </c>
      <c r="G643" s="53" t="s">
        <v>579</v>
      </c>
      <c r="H643" s="55">
        <v>2058.0</v>
      </c>
      <c r="I643" s="55"/>
      <c r="J643" s="55" t="s">
        <v>126</v>
      </c>
      <c r="K643" s="53" t="s">
        <v>73</v>
      </c>
      <c r="L643" s="53"/>
      <c r="M643" s="53">
        <v>1.0</v>
      </c>
      <c r="N643" s="53" t="s">
        <v>52</v>
      </c>
      <c r="O643" s="25">
        <v>2881.1917647058826</v>
      </c>
      <c r="P643" s="25">
        <f>'LISTA DOS ITENS'!$O643*'LISTA DOS ITENS'!$M643</f>
        <v>2881.191765</v>
      </c>
      <c r="Q643" s="25">
        <v>3125.84</v>
      </c>
      <c r="R643" s="25">
        <f>'LISTA DOS ITENS'!$Q643*'LISTA DOS ITENS'!$M643</f>
        <v>3125.84</v>
      </c>
      <c r="S643" s="56">
        <f>IF('LISTA DOS ITENS'!$P643&gt;'LISTA DOS ITENS'!$R643,'LISTA DOS ITENS'!$P643,'LISTA DOS ITENS'!$R643)</f>
        <v>3125.84</v>
      </c>
      <c r="T643" s="25">
        <v>476.06437199796716</v>
      </c>
      <c r="U643" s="25">
        <f>'LISTA DOS ITENS'!$T643*'LISTA DOS ITENS'!$M643</f>
        <v>476.064372</v>
      </c>
      <c r="V643" s="56">
        <f t="array" ref="V643">INDEX('RESUMO - LOTES E VMA'!$F$3:$F$181,MATCH('LISTA DOS ITENS'!$D643,'RESUMO - LOTES E VMA'!$A$3:$A$181,0))</f>
        <v>87256.25281</v>
      </c>
      <c r="W643" s="57">
        <f>'LISTA DOS ITENS'!$U643/'LISTA DOS ITENS'!$V643</f>
        <v>0.005455934179</v>
      </c>
      <c r="X643" s="53" t="s">
        <v>53</v>
      </c>
      <c r="Y643" s="53" t="s">
        <v>290</v>
      </c>
      <c r="Z643" s="58" t="str">
        <f>'LISTA DOS ITENS'!$F643&amp;"-"&amp;'LISTA DOS ITENS'!$H643&amp;"-"&amp;'LISTA DOS ITENS'!$J643&amp;"-"&amp;'LISTA DOS ITENS'!$K643&amp;"-"&amp;'LISTA DOS ITENS'!$I643</f>
        <v>10116505-2058-0026-CONS/NAC-</v>
      </c>
      <c r="AA643" s="59" t="str">
        <f t="array" ref="AA643">INDEX('RESUMO - LOTES E VMA'!$M$3:$M$181,MATCH('LISTA DOS ITENS'!$D643,'RESUMO - LOTES E VMA'!$A$3:$A$181,0))</f>
        <v>Para Leilão</v>
      </c>
      <c r="AB643" s="60">
        <f t="array" ref="AB643">INDEX('RESUMO - LOTES E VMA'!$J$3:$J$181,MATCH('LISTA DOS ITENS'!$D643,'RESUMO - LOTES E VMA'!$A$3:$A$181,0))</f>
        <v>0.1311506349</v>
      </c>
      <c r="AC643" s="29" t="str">
        <f t="array" ref="AC643">INDEX('RESUMO - LOTES E VMA'!$L$3:$L$181,MATCH('LISTA DOS ITENS'!$D643,'RESUMO - LOTES E VMA'!$A$3:$A$181,0))</f>
        <v>1% do Valor de Comparação do VMA</v>
      </c>
      <c r="AD643" s="53" t="str">
        <f>VLOOKUP(Tabela1[[#This Row],[Índice]],[1]Planilha1!$A:$A,1,0)</f>
        <v>#ERROR!</v>
      </c>
    </row>
    <row r="644" ht="15.75" customHeight="1">
      <c r="A644" s="52">
        <v>247794.0</v>
      </c>
      <c r="B644" s="53" t="s">
        <v>70</v>
      </c>
      <c r="C644" s="53" t="s">
        <v>71</v>
      </c>
      <c r="D644" s="22">
        <v>206645.0</v>
      </c>
      <c r="E644" s="53" t="s">
        <v>119</v>
      </c>
      <c r="F644" s="54">
        <v>1.0039811E7</v>
      </c>
      <c r="G644" s="53" t="s">
        <v>580</v>
      </c>
      <c r="H644" s="55">
        <v>2101.0</v>
      </c>
      <c r="I644" s="55"/>
      <c r="J644" s="55" t="s">
        <v>126</v>
      </c>
      <c r="K644" s="53" t="s">
        <v>73</v>
      </c>
      <c r="L644" s="53"/>
      <c r="M644" s="53">
        <v>1.971</v>
      </c>
      <c r="N644" s="53" t="s">
        <v>52</v>
      </c>
      <c r="O644" s="25">
        <v>798.6149162861491</v>
      </c>
      <c r="P644" s="25">
        <f>'LISTA DOS ITENS'!$O644*'LISTA DOS ITENS'!$M644</f>
        <v>1574.07</v>
      </c>
      <c r="Q644" s="25">
        <v>798.61</v>
      </c>
      <c r="R644" s="25">
        <f>'LISTA DOS ITENS'!$Q644*'LISTA DOS ITENS'!$M644</f>
        <v>1574.06031</v>
      </c>
      <c r="S644" s="56">
        <f>IF('LISTA DOS ITENS'!$P644&gt;'LISTA DOS ITENS'!$R644,'LISTA DOS ITENS'!$P644,'LISTA DOS ITENS'!$R644)</f>
        <v>1574.07</v>
      </c>
      <c r="T644" s="25">
        <v>121.6280321837639</v>
      </c>
      <c r="U644" s="25">
        <f>'LISTA DOS ITENS'!$T644*'LISTA DOS ITENS'!$M644</f>
        <v>239.7288514</v>
      </c>
      <c r="V644" s="56">
        <f t="array" ref="V644">INDEX('RESUMO - LOTES E VMA'!$F$3:$F$181,MATCH('LISTA DOS ITENS'!$D644,'RESUMO - LOTES E VMA'!$A$3:$A$181,0))</f>
        <v>87256.25281</v>
      </c>
      <c r="W644" s="57">
        <f>'LISTA DOS ITENS'!$U644/'LISTA DOS ITENS'!$V644</f>
        <v>0.002747411718</v>
      </c>
      <c r="X644" s="53" t="s">
        <v>53</v>
      </c>
      <c r="Y644" s="53" t="s">
        <v>290</v>
      </c>
      <c r="Z644" s="58" t="str">
        <f>'LISTA DOS ITENS'!$F644&amp;"-"&amp;'LISTA DOS ITENS'!$H644&amp;"-"&amp;'LISTA DOS ITENS'!$J644&amp;"-"&amp;'LISTA DOS ITENS'!$K644&amp;"-"&amp;'LISTA DOS ITENS'!$I644</f>
        <v>10039811-2101-0026-CONS/NAC-</v>
      </c>
      <c r="AA644" s="59" t="str">
        <f t="array" ref="AA644">INDEX('RESUMO - LOTES E VMA'!$M$3:$M$181,MATCH('LISTA DOS ITENS'!$D644,'RESUMO - LOTES E VMA'!$A$3:$A$181,0))</f>
        <v>Para Leilão</v>
      </c>
      <c r="AB644" s="60">
        <f t="array" ref="AB644">INDEX('RESUMO - LOTES E VMA'!$J$3:$J$181,MATCH('LISTA DOS ITENS'!$D644,'RESUMO - LOTES E VMA'!$A$3:$A$181,0))</f>
        <v>0.1311506349</v>
      </c>
      <c r="AC644" s="29" t="str">
        <f t="array" ref="AC644">INDEX('RESUMO - LOTES E VMA'!$L$3:$L$181,MATCH('LISTA DOS ITENS'!$D644,'RESUMO - LOTES E VMA'!$A$3:$A$181,0))</f>
        <v>1% do Valor de Comparação do VMA</v>
      </c>
      <c r="AD644" s="53" t="str">
        <f>VLOOKUP(Tabela1[[#This Row],[Índice]],[1]Planilha1!$A:$A,1,0)</f>
        <v>#ERROR!</v>
      </c>
    </row>
    <row r="645" ht="15.75" customHeight="1">
      <c r="A645" s="52">
        <v>247795.0</v>
      </c>
      <c r="B645" s="53" t="s">
        <v>70</v>
      </c>
      <c r="C645" s="53" t="s">
        <v>71</v>
      </c>
      <c r="D645" s="22">
        <v>206645.0</v>
      </c>
      <c r="E645" s="53" t="s">
        <v>119</v>
      </c>
      <c r="F645" s="54">
        <v>1.0039811E7</v>
      </c>
      <c r="G645" s="53" t="s">
        <v>580</v>
      </c>
      <c r="H645" s="55">
        <v>2101.0</v>
      </c>
      <c r="I645" s="55" t="s">
        <v>581</v>
      </c>
      <c r="J645" s="55" t="s">
        <v>126</v>
      </c>
      <c r="K645" s="53" t="s">
        <v>73</v>
      </c>
      <c r="L645" s="53"/>
      <c r="M645" s="53">
        <v>2.9989999999999997</v>
      </c>
      <c r="N645" s="53" t="s">
        <v>52</v>
      </c>
      <c r="O645" s="25">
        <v>1344.3433333333335</v>
      </c>
      <c r="P645" s="25">
        <f>'LISTA DOS ITENS'!$O645*'LISTA DOS ITENS'!$M645</f>
        <v>4031.685657</v>
      </c>
      <c r="Q645" s="25">
        <v>798.61</v>
      </c>
      <c r="R645" s="25">
        <f>'LISTA DOS ITENS'!$Q645*'LISTA DOS ITENS'!$M645</f>
        <v>2395.03139</v>
      </c>
      <c r="S645" s="56">
        <f>IF('LISTA DOS ITENS'!$P645&gt;'LISTA DOS ITENS'!$R645,'LISTA DOS ITENS'!$P645,'LISTA DOS ITENS'!$R645)</f>
        <v>4031.685657</v>
      </c>
      <c r="T645" s="25">
        <v>121.6280321837639</v>
      </c>
      <c r="U645" s="25">
        <f>'LISTA DOS ITENS'!$T645*'LISTA DOS ITENS'!$M645</f>
        <v>364.7624685</v>
      </c>
      <c r="V645" s="56">
        <f t="array" ref="V645">INDEX('RESUMO - LOTES E VMA'!$F$3:$F$181,MATCH('LISTA DOS ITENS'!$D645,'RESUMO - LOTES E VMA'!$A$3:$A$181,0))</f>
        <v>87256.25281</v>
      </c>
      <c r="W645" s="57">
        <f>'LISTA DOS ITENS'!$U645/'LISTA DOS ITENS'!$V645</f>
        <v>0.004180359078</v>
      </c>
      <c r="X645" s="53" t="s">
        <v>53</v>
      </c>
      <c r="Y645" s="53" t="s">
        <v>290</v>
      </c>
      <c r="Z645" s="58" t="str">
        <f>'LISTA DOS ITENS'!$F645&amp;"-"&amp;'LISTA DOS ITENS'!$H645&amp;"-"&amp;'LISTA DOS ITENS'!$J645&amp;"-"&amp;'LISTA DOS ITENS'!$K645&amp;"-"&amp;'LISTA DOS ITENS'!$I645</f>
        <v>10039811-2101-0026-CONS/NAC-OP-3517-18-901-MRP</v>
      </c>
      <c r="AA645" s="59" t="str">
        <f t="array" ref="AA645">INDEX('RESUMO - LOTES E VMA'!$M$3:$M$181,MATCH('LISTA DOS ITENS'!$D645,'RESUMO - LOTES E VMA'!$A$3:$A$181,0))</f>
        <v>Para Leilão</v>
      </c>
      <c r="AB645" s="60">
        <f t="array" ref="AB645">INDEX('RESUMO - LOTES E VMA'!$J$3:$J$181,MATCH('LISTA DOS ITENS'!$D645,'RESUMO - LOTES E VMA'!$A$3:$A$181,0))</f>
        <v>0.1311506349</v>
      </c>
      <c r="AC645" s="29" t="str">
        <f t="array" ref="AC645">INDEX('RESUMO - LOTES E VMA'!$L$3:$L$181,MATCH('LISTA DOS ITENS'!$D645,'RESUMO - LOTES E VMA'!$A$3:$A$181,0))</f>
        <v>1% do Valor de Comparação do VMA</v>
      </c>
      <c r="AD645" s="53" t="str">
        <f>VLOOKUP(Tabela1[[#This Row],[Índice]],[1]Planilha1!$A:$A,1,0)</f>
        <v>#ERROR!</v>
      </c>
    </row>
    <row r="646" ht="15.75" customHeight="1">
      <c r="A646" s="52">
        <v>247796.0</v>
      </c>
      <c r="B646" s="53" t="s">
        <v>70</v>
      </c>
      <c r="C646" s="53" t="s">
        <v>71</v>
      </c>
      <c r="D646" s="22">
        <v>206645.0</v>
      </c>
      <c r="E646" s="53" t="s">
        <v>119</v>
      </c>
      <c r="F646" s="54">
        <v>1.0214124E7</v>
      </c>
      <c r="G646" s="53" t="s">
        <v>582</v>
      </c>
      <c r="H646" s="55">
        <v>2101.0</v>
      </c>
      <c r="I646" s="55" t="s">
        <v>583</v>
      </c>
      <c r="J646" s="55" t="s">
        <v>126</v>
      </c>
      <c r="K646" s="53" t="s">
        <v>73</v>
      </c>
      <c r="L646" s="53"/>
      <c r="M646" s="53">
        <v>1.0</v>
      </c>
      <c r="N646" s="53" t="s">
        <v>52</v>
      </c>
      <c r="O646" s="25">
        <v>1486.6</v>
      </c>
      <c r="P646" s="25">
        <f>'LISTA DOS ITENS'!$O646*'LISTA DOS ITENS'!$M646</f>
        <v>1486.6</v>
      </c>
      <c r="Q646" s="25">
        <v>2439.47</v>
      </c>
      <c r="R646" s="25">
        <f>'LISTA DOS ITENS'!$Q646*'LISTA DOS ITENS'!$M646</f>
        <v>2439.47</v>
      </c>
      <c r="S646" s="56">
        <f>IF('LISTA DOS ITENS'!$P646&gt;'LISTA DOS ITENS'!$R646,'LISTA DOS ITENS'!$P646,'LISTA DOS ITENS'!$R646)</f>
        <v>2439.47</v>
      </c>
      <c r="T646" s="25">
        <v>371.53045375255317</v>
      </c>
      <c r="U646" s="25">
        <f>'LISTA DOS ITENS'!$T646*'LISTA DOS ITENS'!$M646</f>
        <v>371.5304538</v>
      </c>
      <c r="V646" s="56">
        <f t="array" ref="V646">INDEX('RESUMO - LOTES E VMA'!$F$3:$F$181,MATCH('LISTA DOS ITENS'!$D646,'RESUMO - LOTES E VMA'!$A$3:$A$181,0))</f>
        <v>87256.25281</v>
      </c>
      <c r="W646" s="57">
        <f>'LISTA DOS ITENS'!$U646/'LISTA DOS ITENS'!$V646</f>
        <v>0.00425792355</v>
      </c>
      <c r="X646" s="53" t="s">
        <v>53</v>
      </c>
      <c r="Y646" s="53" t="s">
        <v>290</v>
      </c>
      <c r="Z646" s="58" t="str">
        <f>'LISTA DOS ITENS'!$F646&amp;"-"&amp;'LISTA DOS ITENS'!$H646&amp;"-"&amp;'LISTA DOS ITENS'!$J646&amp;"-"&amp;'LISTA DOS ITENS'!$K646&amp;"-"&amp;'LISTA DOS ITENS'!$I646</f>
        <v>10214124-2101-0026-CONS/NAC-IN-5275-17-024-4</v>
      </c>
      <c r="AA646" s="59" t="str">
        <f t="array" ref="AA646">INDEX('RESUMO - LOTES E VMA'!$M$3:$M$181,MATCH('LISTA DOS ITENS'!$D646,'RESUMO - LOTES E VMA'!$A$3:$A$181,0))</f>
        <v>Para Leilão</v>
      </c>
      <c r="AB646" s="60">
        <f t="array" ref="AB646">INDEX('RESUMO - LOTES E VMA'!$J$3:$J$181,MATCH('LISTA DOS ITENS'!$D646,'RESUMO - LOTES E VMA'!$A$3:$A$181,0))</f>
        <v>0.1311506349</v>
      </c>
      <c r="AC646" s="29" t="str">
        <f t="array" ref="AC646">INDEX('RESUMO - LOTES E VMA'!$L$3:$L$181,MATCH('LISTA DOS ITENS'!$D646,'RESUMO - LOTES E VMA'!$A$3:$A$181,0))</f>
        <v>1% do Valor de Comparação do VMA</v>
      </c>
      <c r="AD646" s="53" t="str">
        <f>VLOOKUP(Tabela1[[#This Row],[Índice]],[1]Planilha1!$A:$A,1,0)</f>
        <v>#ERROR!</v>
      </c>
    </row>
    <row r="647" ht="15.75" customHeight="1">
      <c r="A647" s="52">
        <v>247797.0</v>
      </c>
      <c r="B647" s="53" t="s">
        <v>70</v>
      </c>
      <c r="C647" s="53" t="s">
        <v>71</v>
      </c>
      <c r="D647" s="22">
        <v>206645.0</v>
      </c>
      <c r="E647" s="53" t="s">
        <v>119</v>
      </c>
      <c r="F647" s="54">
        <v>1.0214124E7</v>
      </c>
      <c r="G647" s="53" t="s">
        <v>582</v>
      </c>
      <c r="H647" s="55">
        <v>2101.0</v>
      </c>
      <c r="I647" s="55" t="s">
        <v>584</v>
      </c>
      <c r="J647" s="55" t="s">
        <v>126</v>
      </c>
      <c r="K647" s="53" t="s">
        <v>73</v>
      </c>
      <c r="L647" s="53"/>
      <c r="M647" s="53">
        <v>1.0</v>
      </c>
      <c r="N647" s="53" t="s">
        <v>52</v>
      </c>
      <c r="O647" s="25">
        <v>2439.47</v>
      </c>
      <c r="P647" s="25">
        <f>'LISTA DOS ITENS'!$O647*'LISTA DOS ITENS'!$M647</f>
        <v>2439.47</v>
      </c>
      <c r="Q647" s="25">
        <v>2439.47</v>
      </c>
      <c r="R647" s="25">
        <f>'LISTA DOS ITENS'!$Q647*'LISTA DOS ITENS'!$M647</f>
        <v>2439.47</v>
      </c>
      <c r="S647" s="56">
        <f>IF('LISTA DOS ITENS'!$P647&gt;'LISTA DOS ITENS'!$R647,'LISTA DOS ITENS'!$P647,'LISTA DOS ITENS'!$R647)</f>
        <v>2439.47</v>
      </c>
      <c r="T647" s="25">
        <v>371.53045375255317</v>
      </c>
      <c r="U647" s="25">
        <f>'LISTA DOS ITENS'!$T647*'LISTA DOS ITENS'!$M647</f>
        <v>371.5304538</v>
      </c>
      <c r="V647" s="56">
        <f t="array" ref="V647">INDEX('RESUMO - LOTES E VMA'!$F$3:$F$181,MATCH('LISTA DOS ITENS'!$D647,'RESUMO - LOTES E VMA'!$A$3:$A$181,0))</f>
        <v>87256.25281</v>
      </c>
      <c r="W647" s="57">
        <f>'LISTA DOS ITENS'!$U647/'LISTA DOS ITENS'!$V647</f>
        <v>0.00425792355</v>
      </c>
      <c r="X647" s="53" t="s">
        <v>53</v>
      </c>
      <c r="Y647" s="53" t="s">
        <v>290</v>
      </c>
      <c r="Z647" s="58" t="str">
        <f>'LISTA DOS ITENS'!$F647&amp;"-"&amp;'LISTA DOS ITENS'!$H647&amp;"-"&amp;'LISTA DOS ITENS'!$J647&amp;"-"&amp;'LISTA DOS ITENS'!$K647&amp;"-"&amp;'LISTA DOS ITENS'!$I647</f>
        <v>10214124-2101-0026-CONS/NAC-PV-3534-20-733-MRP</v>
      </c>
      <c r="AA647" s="59" t="str">
        <f t="array" ref="AA647">INDEX('RESUMO - LOTES E VMA'!$M$3:$M$181,MATCH('LISTA DOS ITENS'!$D647,'RESUMO - LOTES E VMA'!$A$3:$A$181,0))</f>
        <v>Para Leilão</v>
      </c>
      <c r="AB647" s="60">
        <f t="array" ref="AB647">INDEX('RESUMO - LOTES E VMA'!$J$3:$J$181,MATCH('LISTA DOS ITENS'!$D647,'RESUMO - LOTES E VMA'!$A$3:$A$181,0))</f>
        <v>0.1311506349</v>
      </c>
      <c r="AC647" s="29" t="str">
        <f t="array" ref="AC647">INDEX('RESUMO - LOTES E VMA'!$L$3:$L$181,MATCH('LISTA DOS ITENS'!$D647,'RESUMO - LOTES E VMA'!$A$3:$A$181,0))</f>
        <v>1% do Valor de Comparação do VMA</v>
      </c>
      <c r="AD647" s="53" t="str">
        <f>VLOOKUP(Tabela1[[#This Row],[Índice]],[1]Planilha1!$A:$A,1,0)</f>
        <v>#ERROR!</v>
      </c>
    </row>
    <row r="648" ht="15.75" customHeight="1">
      <c r="A648" s="52">
        <v>247798.0</v>
      </c>
      <c r="B648" s="53" t="s">
        <v>70</v>
      </c>
      <c r="C648" s="53" t="s">
        <v>71</v>
      </c>
      <c r="D648" s="22">
        <v>206645.0</v>
      </c>
      <c r="E648" s="53" t="s">
        <v>119</v>
      </c>
      <c r="F648" s="54">
        <v>1.021652E7</v>
      </c>
      <c r="G648" s="53" t="s">
        <v>585</v>
      </c>
      <c r="H648" s="55">
        <v>2101.0</v>
      </c>
      <c r="I648" s="55"/>
      <c r="J648" s="55" t="s">
        <v>126</v>
      </c>
      <c r="K648" s="53" t="s">
        <v>73</v>
      </c>
      <c r="L648" s="53"/>
      <c r="M648" s="53">
        <v>0.484</v>
      </c>
      <c r="N648" s="53" t="s">
        <v>104</v>
      </c>
      <c r="O648" s="25">
        <v>668.44</v>
      </c>
      <c r="P648" s="25">
        <f>'LISTA DOS ITENS'!$O648*'LISTA DOS ITENS'!$M648</f>
        <v>323.52496</v>
      </c>
      <c r="Q648" s="25">
        <v>668.44</v>
      </c>
      <c r="R648" s="25">
        <f>'LISTA DOS ITENS'!$Q648*'LISTA DOS ITENS'!$M648</f>
        <v>323.52496</v>
      </c>
      <c r="S648" s="56">
        <f>IF('LISTA DOS ITENS'!$P648&gt;'LISTA DOS ITENS'!$R648,'LISTA DOS ITENS'!$P648,'LISTA DOS ITENS'!$R648)</f>
        <v>323.52496</v>
      </c>
      <c r="T648" s="25">
        <v>101.80318532564725</v>
      </c>
      <c r="U648" s="25">
        <f>'LISTA DOS ITENS'!$T648*'LISTA DOS ITENS'!$M648</f>
        <v>49.2727417</v>
      </c>
      <c r="V648" s="56">
        <f t="array" ref="V648">INDEX('RESUMO - LOTES E VMA'!$F$3:$F$181,MATCH('LISTA DOS ITENS'!$D648,'RESUMO - LOTES E VMA'!$A$3:$A$181,0))</f>
        <v>87256.25281</v>
      </c>
      <c r="W648" s="57">
        <f>'LISTA DOS ITENS'!$U648/'LISTA DOS ITENS'!$V648</f>
        <v>0.0005646900951</v>
      </c>
      <c r="X648" s="53" t="s">
        <v>53</v>
      </c>
      <c r="Y648" s="53" t="s">
        <v>290</v>
      </c>
      <c r="Z648" s="58" t="str">
        <f>'LISTA DOS ITENS'!$F648&amp;"-"&amp;'LISTA DOS ITENS'!$H648&amp;"-"&amp;'LISTA DOS ITENS'!$J648&amp;"-"&amp;'LISTA DOS ITENS'!$K648&amp;"-"&amp;'LISTA DOS ITENS'!$I648</f>
        <v>10216520-2101-0026-CONS/NAC-</v>
      </c>
      <c r="AA648" s="59" t="str">
        <f t="array" ref="AA648">INDEX('RESUMO - LOTES E VMA'!$M$3:$M$181,MATCH('LISTA DOS ITENS'!$D648,'RESUMO - LOTES E VMA'!$A$3:$A$181,0))</f>
        <v>Para Leilão</v>
      </c>
      <c r="AB648" s="60">
        <f t="array" ref="AB648">INDEX('RESUMO - LOTES E VMA'!$J$3:$J$181,MATCH('LISTA DOS ITENS'!$D648,'RESUMO - LOTES E VMA'!$A$3:$A$181,0))</f>
        <v>0.1311506349</v>
      </c>
      <c r="AC648" s="29" t="str">
        <f t="array" ref="AC648">INDEX('RESUMO - LOTES E VMA'!$L$3:$L$181,MATCH('LISTA DOS ITENS'!$D648,'RESUMO - LOTES E VMA'!$A$3:$A$181,0))</f>
        <v>1% do Valor de Comparação do VMA</v>
      </c>
      <c r="AD648" s="53" t="str">
        <f>VLOOKUP(Tabela1[[#This Row],[Índice]],[1]Planilha1!$A:$A,1,0)</f>
        <v>#ERROR!</v>
      </c>
    </row>
    <row r="649" ht="15.75" customHeight="1">
      <c r="A649" s="52">
        <v>247799.0</v>
      </c>
      <c r="B649" s="53" t="s">
        <v>70</v>
      </c>
      <c r="C649" s="53" t="s">
        <v>71</v>
      </c>
      <c r="D649" s="22">
        <v>206645.0</v>
      </c>
      <c r="E649" s="53" t="s">
        <v>119</v>
      </c>
      <c r="F649" s="54">
        <v>1.0257818E7</v>
      </c>
      <c r="G649" s="53" t="s">
        <v>586</v>
      </c>
      <c r="H649" s="55">
        <v>2101.0</v>
      </c>
      <c r="I649" s="55" t="s">
        <v>587</v>
      </c>
      <c r="J649" s="55" t="s">
        <v>126</v>
      </c>
      <c r="K649" s="53" t="s">
        <v>73</v>
      </c>
      <c r="L649" s="53"/>
      <c r="M649" s="53">
        <v>1.0</v>
      </c>
      <c r="N649" s="53" t="s">
        <v>52</v>
      </c>
      <c r="O649" s="25">
        <v>1814.4</v>
      </c>
      <c r="P649" s="25">
        <f>'LISTA DOS ITENS'!$O649*'LISTA DOS ITENS'!$M649</f>
        <v>1814.4</v>
      </c>
      <c r="Q649" s="25">
        <v>506.9</v>
      </c>
      <c r="R649" s="25">
        <f>'LISTA DOS ITENS'!$Q649*'LISTA DOS ITENS'!$M649</f>
        <v>506.9</v>
      </c>
      <c r="S649" s="56">
        <f>IF('LISTA DOS ITENS'!$P649&gt;'LISTA DOS ITENS'!$R649,'LISTA DOS ITENS'!$P649,'LISTA DOS ITENS'!$R649)</f>
        <v>1814.4</v>
      </c>
      <c r="T649" s="25">
        <v>77.20069810539552</v>
      </c>
      <c r="U649" s="25">
        <f>'LISTA DOS ITENS'!$T649*'LISTA DOS ITENS'!$M649</f>
        <v>77.20069811</v>
      </c>
      <c r="V649" s="56">
        <f t="array" ref="V649">INDEX('RESUMO - LOTES E VMA'!$F$3:$F$181,MATCH('LISTA DOS ITENS'!$D649,'RESUMO - LOTES E VMA'!$A$3:$A$181,0))</f>
        <v>87256.25281</v>
      </c>
      <c r="W649" s="57">
        <f>'LISTA DOS ITENS'!$U649/'LISTA DOS ITENS'!$V649</f>
        <v>0.0008847583482</v>
      </c>
      <c r="X649" s="53" t="s">
        <v>53</v>
      </c>
      <c r="Y649" s="53" t="s">
        <v>290</v>
      </c>
      <c r="Z649" s="58" t="str">
        <f>'LISTA DOS ITENS'!$F649&amp;"-"&amp;'LISTA DOS ITENS'!$H649&amp;"-"&amp;'LISTA DOS ITENS'!$J649&amp;"-"&amp;'LISTA DOS ITENS'!$K649&amp;"-"&amp;'LISTA DOS ITENS'!$I649</f>
        <v>10257818-2101-0026-CONS/NAC-PV-3518-18-612-MRP</v>
      </c>
      <c r="AA649" s="59" t="str">
        <f t="array" ref="AA649">INDEX('RESUMO - LOTES E VMA'!$M$3:$M$181,MATCH('LISTA DOS ITENS'!$D649,'RESUMO - LOTES E VMA'!$A$3:$A$181,0))</f>
        <v>Para Leilão</v>
      </c>
      <c r="AB649" s="60">
        <f t="array" ref="AB649">INDEX('RESUMO - LOTES E VMA'!$J$3:$J$181,MATCH('LISTA DOS ITENS'!$D649,'RESUMO - LOTES E VMA'!$A$3:$A$181,0))</f>
        <v>0.1311506349</v>
      </c>
      <c r="AC649" s="29" t="str">
        <f t="array" ref="AC649">INDEX('RESUMO - LOTES E VMA'!$L$3:$L$181,MATCH('LISTA DOS ITENS'!$D649,'RESUMO - LOTES E VMA'!$A$3:$A$181,0))</f>
        <v>1% do Valor de Comparação do VMA</v>
      </c>
      <c r="AD649" s="53" t="str">
        <f>VLOOKUP(Tabela1[[#This Row],[Índice]],[1]Planilha1!$A:$A,1,0)</f>
        <v>#ERROR!</v>
      </c>
    </row>
    <row r="650" ht="15.75" customHeight="1">
      <c r="A650" s="52">
        <v>247800.0</v>
      </c>
      <c r="B650" s="53" t="s">
        <v>70</v>
      </c>
      <c r="C650" s="53" t="s">
        <v>71</v>
      </c>
      <c r="D650" s="22">
        <v>206645.0</v>
      </c>
      <c r="E650" s="53" t="s">
        <v>119</v>
      </c>
      <c r="F650" s="54">
        <v>1.0257818E7</v>
      </c>
      <c r="G650" s="53" t="s">
        <v>586</v>
      </c>
      <c r="H650" s="55">
        <v>2101.0</v>
      </c>
      <c r="I650" s="55" t="s">
        <v>588</v>
      </c>
      <c r="J650" s="55" t="s">
        <v>126</v>
      </c>
      <c r="K650" s="53" t="s">
        <v>80</v>
      </c>
      <c r="L650" s="53"/>
      <c r="M650" s="53">
        <v>0.32</v>
      </c>
      <c r="N650" s="53" t="s">
        <v>52</v>
      </c>
      <c r="O650" s="25">
        <v>465.84374999999994</v>
      </c>
      <c r="P650" s="25">
        <f>'LISTA DOS ITENS'!$O650*'LISTA DOS ITENS'!$M650</f>
        <v>149.07</v>
      </c>
      <c r="Q650" s="25">
        <v>506.9</v>
      </c>
      <c r="R650" s="25">
        <f>'LISTA DOS ITENS'!$Q650*'LISTA DOS ITENS'!$M650</f>
        <v>162.208</v>
      </c>
      <c r="S650" s="56">
        <f>IF('LISTA DOS ITENS'!$P650&gt;'LISTA DOS ITENS'!$R650,'LISTA DOS ITENS'!$P650,'LISTA DOS ITENS'!$R650)</f>
        <v>162.208</v>
      </c>
      <c r="T650" s="25">
        <v>77.20069810539552</v>
      </c>
      <c r="U650" s="25">
        <f>'LISTA DOS ITENS'!$T650*'LISTA DOS ITENS'!$M650</f>
        <v>24.70422339</v>
      </c>
      <c r="V650" s="56">
        <f t="array" ref="V650">INDEX('RESUMO - LOTES E VMA'!$F$3:$F$181,MATCH('LISTA DOS ITENS'!$D650,'RESUMO - LOTES E VMA'!$A$3:$A$181,0))</f>
        <v>87256.25281</v>
      </c>
      <c r="W650" s="57">
        <f>'LISTA DOS ITENS'!$U650/'LISTA DOS ITENS'!$V650</f>
        <v>0.0002831226714</v>
      </c>
      <c r="X650" s="53" t="s">
        <v>53</v>
      </c>
      <c r="Y650" s="53" t="s">
        <v>290</v>
      </c>
      <c r="Z650" s="58" t="str">
        <f>'LISTA DOS ITENS'!$F650&amp;"-"&amp;'LISTA DOS ITENS'!$H650&amp;"-"&amp;'LISTA DOS ITENS'!$J650&amp;"-"&amp;'LISTA DOS ITENS'!$K650&amp;"-"&amp;'LISTA DOS ITENS'!$I650</f>
        <v>10257818-2101-0026-IMOB/NAC-OP-3514-18-901-MRP</v>
      </c>
      <c r="AA650" s="59" t="str">
        <f t="array" ref="AA650">INDEX('RESUMO - LOTES E VMA'!$M$3:$M$181,MATCH('LISTA DOS ITENS'!$D650,'RESUMO - LOTES E VMA'!$A$3:$A$181,0))</f>
        <v>Para Leilão</v>
      </c>
      <c r="AB650" s="60">
        <f t="array" ref="AB650">INDEX('RESUMO - LOTES E VMA'!$J$3:$J$181,MATCH('LISTA DOS ITENS'!$D650,'RESUMO - LOTES E VMA'!$A$3:$A$181,0))</f>
        <v>0.1311506349</v>
      </c>
      <c r="AC650" s="29" t="str">
        <f t="array" ref="AC650">INDEX('RESUMO - LOTES E VMA'!$L$3:$L$181,MATCH('LISTA DOS ITENS'!$D650,'RESUMO - LOTES E VMA'!$A$3:$A$181,0))</f>
        <v>1% do Valor de Comparação do VMA</v>
      </c>
      <c r="AD650" s="53" t="str">
        <f>VLOOKUP(Tabela1[[#This Row],[Índice]],[1]Planilha1!$A:$A,1,0)</f>
        <v>#ERROR!</v>
      </c>
    </row>
    <row r="651" ht="15.75" customHeight="1">
      <c r="A651" s="52">
        <v>247801.0</v>
      </c>
      <c r="B651" s="53" t="s">
        <v>70</v>
      </c>
      <c r="C651" s="53" t="s">
        <v>71</v>
      </c>
      <c r="D651" s="22">
        <v>206645.0</v>
      </c>
      <c r="E651" s="53" t="s">
        <v>119</v>
      </c>
      <c r="F651" s="54">
        <v>1.0257915E7</v>
      </c>
      <c r="G651" s="53" t="s">
        <v>589</v>
      </c>
      <c r="H651" s="55">
        <v>2101.0</v>
      </c>
      <c r="I651" s="55"/>
      <c r="J651" s="55" t="s">
        <v>126</v>
      </c>
      <c r="K651" s="53" t="s">
        <v>73</v>
      </c>
      <c r="L651" s="53"/>
      <c r="M651" s="53">
        <v>12.344</v>
      </c>
      <c r="N651" s="53" t="s">
        <v>52</v>
      </c>
      <c r="O651" s="25">
        <v>1165.9154244977317</v>
      </c>
      <c r="P651" s="25">
        <f>'LISTA DOS ITENS'!$O651*'LISTA DOS ITENS'!$M651</f>
        <v>14392.06</v>
      </c>
      <c r="Q651" s="25">
        <v>1165.92</v>
      </c>
      <c r="R651" s="25">
        <f>'LISTA DOS ITENS'!$Q651*'LISTA DOS ITENS'!$M651</f>
        <v>14392.11648</v>
      </c>
      <c r="S651" s="56">
        <f>IF('LISTA DOS ITENS'!$P651&gt;'LISTA DOS ITENS'!$R651,'LISTA DOS ITENS'!$P651,'LISTA DOS ITENS'!$R651)</f>
        <v>14392.11648</v>
      </c>
      <c r="T651" s="25">
        <v>177.56922062545425</v>
      </c>
      <c r="U651" s="25">
        <f>'LISTA DOS ITENS'!$T651*'LISTA DOS ITENS'!$M651</f>
        <v>2191.914459</v>
      </c>
      <c r="V651" s="56">
        <f t="array" ref="V651">INDEX('RESUMO - LOTES E VMA'!$F$3:$F$181,MATCH('LISTA DOS ITENS'!$D651,'RESUMO - LOTES E VMA'!$A$3:$A$181,0))</f>
        <v>87256.25281</v>
      </c>
      <c r="W651" s="57">
        <f>'LISTA DOS ITENS'!$U651/'LISTA DOS ITENS'!$V651</f>
        <v>0.0251204285</v>
      </c>
      <c r="X651" s="53" t="s">
        <v>53</v>
      </c>
      <c r="Y651" s="53" t="s">
        <v>290</v>
      </c>
      <c r="Z651" s="58" t="str">
        <f>'LISTA DOS ITENS'!$F651&amp;"-"&amp;'LISTA DOS ITENS'!$H651&amp;"-"&amp;'LISTA DOS ITENS'!$J651&amp;"-"&amp;'LISTA DOS ITENS'!$K651&amp;"-"&amp;'LISTA DOS ITENS'!$I651</f>
        <v>10257915-2101-0026-CONS/NAC-</v>
      </c>
      <c r="AA651" s="59" t="str">
        <f t="array" ref="AA651">INDEX('RESUMO - LOTES E VMA'!$M$3:$M$181,MATCH('LISTA DOS ITENS'!$D651,'RESUMO - LOTES E VMA'!$A$3:$A$181,0))</f>
        <v>Para Leilão</v>
      </c>
      <c r="AB651" s="60">
        <f t="array" ref="AB651">INDEX('RESUMO - LOTES E VMA'!$J$3:$J$181,MATCH('LISTA DOS ITENS'!$D651,'RESUMO - LOTES E VMA'!$A$3:$A$181,0))</f>
        <v>0.1311506349</v>
      </c>
      <c r="AC651" s="29" t="str">
        <f t="array" ref="AC651">INDEX('RESUMO - LOTES E VMA'!$L$3:$L$181,MATCH('LISTA DOS ITENS'!$D651,'RESUMO - LOTES E VMA'!$A$3:$A$181,0))</f>
        <v>1% do Valor de Comparação do VMA</v>
      </c>
      <c r="AD651" s="53" t="str">
        <f>VLOOKUP(Tabela1[[#This Row],[Índice]],[1]Planilha1!$A:$A,1,0)</f>
        <v>#ERROR!</v>
      </c>
    </row>
    <row r="652" ht="15.75" customHeight="1">
      <c r="A652" s="52">
        <v>247802.0</v>
      </c>
      <c r="B652" s="53" t="s">
        <v>70</v>
      </c>
      <c r="C652" s="53" t="s">
        <v>71</v>
      </c>
      <c r="D652" s="22">
        <v>206645.0</v>
      </c>
      <c r="E652" s="53" t="s">
        <v>119</v>
      </c>
      <c r="F652" s="54">
        <v>1.0257915E7</v>
      </c>
      <c r="G652" s="53" t="s">
        <v>589</v>
      </c>
      <c r="H652" s="55">
        <v>2101.0</v>
      </c>
      <c r="I652" s="55" t="s">
        <v>590</v>
      </c>
      <c r="J652" s="55" t="s">
        <v>126</v>
      </c>
      <c r="K652" s="53" t="s">
        <v>73</v>
      </c>
      <c r="L652" s="53"/>
      <c r="M652" s="53">
        <v>1.0</v>
      </c>
      <c r="N652" s="53" t="s">
        <v>52</v>
      </c>
      <c r="O652" s="25">
        <v>1165.92</v>
      </c>
      <c r="P652" s="25">
        <f>'LISTA DOS ITENS'!$O652*'LISTA DOS ITENS'!$M652</f>
        <v>1165.92</v>
      </c>
      <c r="Q652" s="25">
        <v>1165.92</v>
      </c>
      <c r="R652" s="25">
        <f>'LISTA DOS ITENS'!$Q652*'LISTA DOS ITENS'!$M652</f>
        <v>1165.92</v>
      </c>
      <c r="S652" s="56">
        <f>IF('LISTA DOS ITENS'!$P652&gt;'LISTA DOS ITENS'!$R652,'LISTA DOS ITENS'!$P652,'LISTA DOS ITENS'!$R652)</f>
        <v>1165.92</v>
      </c>
      <c r="T652" s="25">
        <v>177.56922062545425</v>
      </c>
      <c r="U652" s="25">
        <f>'LISTA DOS ITENS'!$T652*'LISTA DOS ITENS'!$M652</f>
        <v>177.5692206</v>
      </c>
      <c r="V652" s="56">
        <f t="array" ref="V652">INDEX('RESUMO - LOTES E VMA'!$F$3:$F$181,MATCH('LISTA DOS ITENS'!$D652,'RESUMO - LOTES E VMA'!$A$3:$A$181,0))</f>
        <v>87256.25281</v>
      </c>
      <c r="W652" s="57">
        <f>'LISTA DOS ITENS'!$U652/'LISTA DOS ITENS'!$V652</f>
        <v>0.002035031472</v>
      </c>
      <c r="X652" s="53" t="s">
        <v>53</v>
      </c>
      <c r="Y652" s="53" t="s">
        <v>290</v>
      </c>
      <c r="Z652" s="58" t="str">
        <f>'LISTA DOS ITENS'!$F652&amp;"-"&amp;'LISTA DOS ITENS'!$H652&amp;"-"&amp;'LISTA DOS ITENS'!$J652&amp;"-"&amp;'LISTA DOS ITENS'!$K652&amp;"-"&amp;'LISTA DOS ITENS'!$I652</f>
        <v>10257915-2101-0026-CONS/NAC-OP-3534-20-732-MRP</v>
      </c>
      <c r="AA652" s="59" t="str">
        <f t="array" ref="AA652">INDEX('RESUMO - LOTES E VMA'!$M$3:$M$181,MATCH('LISTA DOS ITENS'!$D652,'RESUMO - LOTES E VMA'!$A$3:$A$181,0))</f>
        <v>Para Leilão</v>
      </c>
      <c r="AB652" s="60">
        <f t="array" ref="AB652">INDEX('RESUMO - LOTES E VMA'!$J$3:$J$181,MATCH('LISTA DOS ITENS'!$D652,'RESUMO - LOTES E VMA'!$A$3:$A$181,0))</f>
        <v>0.1311506349</v>
      </c>
      <c r="AC652" s="29" t="str">
        <f t="array" ref="AC652">INDEX('RESUMO - LOTES E VMA'!$L$3:$L$181,MATCH('LISTA DOS ITENS'!$D652,'RESUMO - LOTES E VMA'!$A$3:$A$181,0))</f>
        <v>1% do Valor de Comparação do VMA</v>
      </c>
      <c r="AD652" s="53" t="str">
        <f>VLOOKUP(Tabela1[[#This Row],[Índice]],[1]Planilha1!$A:$A,1,0)</f>
        <v>#ERROR!</v>
      </c>
    </row>
    <row r="653" ht="15.75" customHeight="1">
      <c r="A653" s="52">
        <v>247803.0</v>
      </c>
      <c r="B653" s="53" t="s">
        <v>70</v>
      </c>
      <c r="C653" s="53" t="s">
        <v>71</v>
      </c>
      <c r="D653" s="22">
        <v>206645.0</v>
      </c>
      <c r="E653" s="53" t="s">
        <v>119</v>
      </c>
      <c r="F653" s="54">
        <v>1.030036E7</v>
      </c>
      <c r="G653" s="53" t="s">
        <v>591</v>
      </c>
      <c r="H653" s="55">
        <v>2101.0</v>
      </c>
      <c r="I653" s="55" t="s">
        <v>592</v>
      </c>
      <c r="J653" s="55" t="s">
        <v>126</v>
      </c>
      <c r="K653" s="53" t="s">
        <v>80</v>
      </c>
      <c r="L653" s="53"/>
      <c r="M653" s="53">
        <v>2.539</v>
      </c>
      <c r="N653" s="53" t="s">
        <v>52</v>
      </c>
      <c r="O653" s="25">
        <v>2578.3182355257977</v>
      </c>
      <c r="P653" s="25">
        <f>'LISTA DOS ITENS'!$O653*'LISTA DOS ITENS'!$M653</f>
        <v>6546.35</v>
      </c>
      <c r="Q653" s="25">
        <v>4463.07</v>
      </c>
      <c r="R653" s="25">
        <f>'LISTA DOS ITENS'!$Q653*'LISTA DOS ITENS'!$M653</f>
        <v>11331.73473</v>
      </c>
      <c r="S653" s="56">
        <f>IF('LISTA DOS ITENS'!$P653&gt;'LISTA DOS ITENS'!$R653,'LISTA DOS ITENS'!$P653,'LISTA DOS ITENS'!$R653)</f>
        <v>11331.73473</v>
      </c>
      <c r="T653" s="25">
        <v>582.6460761672871</v>
      </c>
      <c r="U653" s="25">
        <f>'LISTA DOS ITENS'!$T653*'LISTA DOS ITENS'!$M653</f>
        <v>1479.338387</v>
      </c>
      <c r="V653" s="56">
        <f t="array" ref="V653">INDEX('RESUMO - LOTES E VMA'!$F$3:$F$181,MATCH('LISTA DOS ITENS'!$D653,'RESUMO - LOTES E VMA'!$A$3:$A$181,0))</f>
        <v>87256.25281</v>
      </c>
      <c r="W653" s="57">
        <f>'LISTA DOS ITENS'!$U653/'LISTA DOS ITENS'!$V653</f>
        <v>0.01695395275</v>
      </c>
      <c r="X653" s="53" t="s">
        <v>53</v>
      </c>
      <c r="Y653" s="53" t="s">
        <v>290</v>
      </c>
      <c r="Z653" s="58" t="str">
        <f>'LISTA DOS ITENS'!$F653&amp;"-"&amp;'LISTA DOS ITENS'!$H653&amp;"-"&amp;'LISTA DOS ITENS'!$J653&amp;"-"&amp;'LISTA DOS ITENS'!$K653&amp;"-"&amp;'LISTA DOS ITENS'!$I653</f>
        <v>10300360-2101-0026-IMOB/NAC-OP-5295-18-004-MRP</v>
      </c>
      <c r="AA653" s="59" t="str">
        <f t="array" ref="AA653">INDEX('RESUMO - LOTES E VMA'!$M$3:$M$181,MATCH('LISTA DOS ITENS'!$D653,'RESUMO - LOTES E VMA'!$A$3:$A$181,0))</f>
        <v>Para Leilão</v>
      </c>
      <c r="AB653" s="60">
        <f t="array" ref="AB653">INDEX('RESUMO - LOTES E VMA'!$J$3:$J$181,MATCH('LISTA DOS ITENS'!$D653,'RESUMO - LOTES E VMA'!$A$3:$A$181,0))</f>
        <v>0.1311506349</v>
      </c>
      <c r="AC653" s="29" t="str">
        <f t="array" ref="AC653">INDEX('RESUMO - LOTES E VMA'!$L$3:$L$181,MATCH('LISTA DOS ITENS'!$D653,'RESUMO - LOTES E VMA'!$A$3:$A$181,0))</f>
        <v>1% do Valor de Comparação do VMA</v>
      </c>
      <c r="AD653" s="53" t="str">
        <f>VLOOKUP(Tabela1[[#This Row],[Índice]],[1]Planilha1!$A:$A,1,0)</f>
        <v>#ERROR!</v>
      </c>
    </row>
    <row r="654" ht="15.75" customHeight="1">
      <c r="A654" s="52">
        <v>247804.0</v>
      </c>
      <c r="B654" s="53" t="s">
        <v>70</v>
      </c>
      <c r="C654" s="53" t="s">
        <v>71</v>
      </c>
      <c r="D654" s="22">
        <v>206645.0</v>
      </c>
      <c r="E654" s="53" t="s">
        <v>119</v>
      </c>
      <c r="F654" s="54">
        <v>1.030036E7</v>
      </c>
      <c r="G654" s="53" t="s">
        <v>591</v>
      </c>
      <c r="H654" s="55">
        <v>2101.0</v>
      </c>
      <c r="I654" s="55" t="s">
        <v>593</v>
      </c>
      <c r="J654" s="55" t="s">
        <v>126</v>
      </c>
      <c r="K654" s="53" t="s">
        <v>80</v>
      </c>
      <c r="L654" s="53"/>
      <c r="M654" s="53">
        <v>1.0</v>
      </c>
      <c r="N654" s="53" t="s">
        <v>52</v>
      </c>
      <c r="O654" s="25">
        <v>2839.65</v>
      </c>
      <c r="P654" s="25">
        <f>'LISTA DOS ITENS'!$O654*'LISTA DOS ITENS'!$M654</f>
        <v>2839.65</v>
      </c>
      <c r="Q654" s="25">
        <v>4463.07</v>
      </c>
      <c r="R654" s="25">
        <f>'LISTA DOS ITENS'!$Q654*'LISTA DOS ITENS'!$M654</f>
        <v>4463.07</v>
      </c>
      <c r="S654" s="56">
        <f>IF('LISTA DOS ITENS'!$P654&gt;'LISTA DOS ITENS'!$R654,'LISTA DOS ITENS'!$P654,'LISTA DOS ITENS'!$R654)</f>
        <v>4463.07</v>
      </c>
      <c r="T654" s="25">
        <v>582.6460761672871</v>
      </c>
      <c r="U654" s="25">
        <f>'LISTA DOS ITENS'!$T654*'LISTA DOS ITENS'!$M654</f>
        <v>582.6460762</v>
      </c>
      <c r="V654" s="56">
        <f t="array" ref="V654">INDEX('RESUMO - LOTES E VMA'!$F$3:$F$181,MATCH('LISTA DOS ITENS'!$D654,'RESUMO - LOTES E VMA'!$A$3:$A$181,0))</f>
        <v>87256.25281</v>
      </c>
      <c r="W654" s="57">
        <f>'LISTA DOS ITENS'!$U654/'LISTA DOS ITENS'!$V654</f>
        <v>0.006677413451</v>
      </c>
      <c r="X654" s="53" t="s">
        <v>53</v>
      </c>
      <c r="Y654" s="53" t="s">
        <v>290</v>
      </c>
      <c r="Z654" s="58" t="str">
        <f>'LISTA DOS ITENS'!$F654&amp;"-"&amp;'LISTA DOS ITENS'!$H654&amp;"-"&amp;'LISTA DOS ITENS'!$J654&amp;"-"&amp;'LISTA DOS ITENS'!$K654&amp;"-"&amp;'LISTA DOS ITENS'!$I654</f>
        <v>10300360-2101-0026-IMOB/NAC-PP-5295-19-012-MRP</v>
      </c>
      <c r="AA654" s="59" t="str">
        <f t="array" ref="AA654">INDEX('RESUMO - LOTES E VMA'!$M$3:$M$181,MATCH('LISTA DOS ITENS'!$D654,'RESUMO - LOTES E VMA'!$A$3:$A$181,0))</f>
        <v>Para Leilão</v>
      </c>
      <c r="AB654" s="60">
        <f t="array" ref="AB654">INDEX('RESUMO - LOTES E VMA'!$J$3:$J$181,MATCH('LISTA DOS ITENS'!$D654,'RESUMO - LOTES E VMA'!$A$3:$A$181,0))</f>
        <v>0.1311506349</v>
      </c>
      <c r="AC654" s="29" t="str">
        <f t="array" ref="AC654">INDEX('RESUMO - LOTES E VMA'!$L$3:$L$181,MATCH('LISTA DOS ITENS'!$D654,'RESUMO - LOTES E VMA'!$A$3:$A$181,0))</f>
        <v>1% do Valor de Comparação do VMA</v>
      </c>
      <c r="AD654" s="53" t="str">
        <f>VLOOKUP(Tabela1[[#This Row],[Índice]],[1]Planilha1!$A:$A,1,0)</f>
        <v>#ERROR!</v>
      </c>
    </row>
    <row r="655" ht="15.75" customHeight="1">
      <c r="A655" s="52">
        <v>247805.0</v>
      </c>
      <c r="B655" s="53" t="s">
        <v>70</v>
      </c>
      <c r="C655" s="53" t="s">
        <v>71</v>
      </c>
      <c r="D655" s="22">
        <v>206645.0</v>
      </c>
      <c r="E655" s="53" t="s">
        <v>119</v>
      </c>
      <c r="F655" s="54">
        <v>1.030036E7</v>
      </c>
      <c r="G655" s="53" t="s">
        <v>591</v>
      </c>
      <c r="H655" s="55">
        <v>2101.0</v>
      </c>
      <c r="I655" s="55" t="s">
        <v>594</v>
      </c>
      <c r="J655" s="55" t="s">
        <v>126</v>
      </c>
      <c r="K655" s="53" t="s">
        <v>80</v>
      </c>
      <c r="L655" s="53"/>
      <c r="M655" s="53">
        <v>1.0</v>
      </c>
      <c r="N655" s="53" t="s">
        <v>52</v>
      </c>
      <c r="O655" s="25">
        <v>2621.41</v>
      </c>
      <c r="P655" s="25">
        <f>'LISTA DOS ITENS'!$O655*'LISTA DOS ITENS'!$M655</f>
        <v>2621.41</v>
      </c>
      <c r="Q655" s="25">
        <v>4463.07</v>
      </c>
      <c r="R655" s="25">
        <f>'LISTA DOS ITENS'!$Q655*'LISTA DOS ITENS'!$M655</f>
        <v>4463.07</v>
      </c>
      <c r="S655" s="56">
        <f>IF('LISTA DOS ITENS'!$P655&gt;'LISTA DOS ITENS'!$R655,'LISTA DOS ITENS'!$P655,'LISTA DOS ITENS'!$R655)</f>
        <v>4463.07</v>
      </c>
      <c r="T655" s="25">
        <v>582.6460761672871</v>
      </c>
      <c r="U655" s="25">
        <f>'LISTA DOS ITENS'!$T655*'LISTA DOS ITENS'!$M655</f>
        <v>582.6460762</v>
      </c>
      <c r="V655" s="56">
        <f t="array" ref="V655">INDEX('RESUMO - LOTES E VMA'!$F$3:$F$181,MATCH('LISTA DOS ITENS'!$D655,'RESUMO - LOTES E VMA'!$A$3:$A$181,0))</f>
        <v>87256.25281</v>
      </c>
      <c r="W655" s="57">
        <f>'LISTA DOS ITENS'!$U655/'LISTA DOS ITENS'!$V655</f>
        <v>0.006677413451</v>
      </c>
      <c r="X655" s="53" t="s">
        <v>53</v>
      </c>
      <c r="Y655" s="53" t="s">
        <v>290</v>
      </c>
      <c r="Z655" s="58" t="str">
        <f>'LISTA DOS ITENS'!$F655&amp;"-"&amp;'LISTA DOS ITENS'!$H655&amp;"-"&amp;'LISTA DOS ITENS'!$J655&amp;"-"&amp;'LISTA DOS ITENS'!$K655&amp;"-"&amp;'LISTA DOS ITENS'!$I655</f>
        <v>10300360-2101-0026-IMOB/NAC-PV-3534-18-009-14</v>
      </c>
      <c r="AA655" s="59" t="str">
        <f t="array" ref="AA655">INDEX('RESUMO - LOTES E VMA'!$M$3:$M$181,MATCH('LISTA DOS ITENS'!$D655,'RESUMO - LOTES E VMA'!$A$3:$A$181,0))</f>
        <v>Para Leilão</v>
      </c>
      <c r="AB655" s="60">
        <f t="array" ref="AB655">INDEX('RESUMO - LOTES E VMA'!$J$3:$J$181,MATCH('LISTA DOS ITENS'!$D655,'RESUMO - LOTES E VMA'!$A$3:$A$181,0))</f>
        <v>0.1311506349</v>
      </c>
      <c r="AC655" s="29" t="str">
        <f t="array" ref="AC655">INDEX('RESUMO - LOTES E VMA'!$L$3:$L$181,MATCH('LISTA DOS ITENS'!$D655,'RESUMO - LOTES E VMA'!$A$3:$A$181,0))</f>
        <v>1% do Valor de Comparação do VMA</v>
      </c>
      <c r="AD655" s="53" t="str">
        <f>VLOOKUP(Tabela1[[#This Row],[Índice]],[1]Planilha1!$A:$A,1,0)</f>
        <v>#ERROR!</v>
      </c>
    </row>
    <row r="656" ht="15.75" customHeight="1">
      <c r="A656" s="52">
        <v>247806.0</v>
      </c>
      <c r="B656" s="53" t="s">
        <v>70</v>
      </c>
      <c r="C656" s="53" t="s">
        <v>71</v>
      </c>
      <c r="D656" s="22">
        <v>206645.0</v>
      </c>
      <c r="E656" s="53" t="s">
        <v>119</v>
      </c>
      <c r="F656" s="54">
        <v>1.030036E7</v>
      </c>
      <c r="G656" s="53" t="s">
        <v>591</v>
      </c>
      <c r="H656" s="55">
        <v>2101.0</v>
      </c>
      <c r="I656" s="55" t="s">
        <v>584</v>
      </c>
      <c r="J656" s="55" t="s">
        <v>126</v>
      </c>
      <c r="K656" s="53" t="s">
        <v>80</v>
      </c>
      <c r="L656" s="53"/>
      <c r="M656" s="53">
        <v>0.20100000000000073</v>
      </c>
      <c r="N656" s="53" t="s">
        <v>52</v>
      </c>
      <c r="O656" s="25">
        <v>2578.3247612049963</v>
      </c>
      <c r="P656" s="25">
        <f>'LISTA DOS ITENS'!$O656*'LISTA DOS ITENS'!$M656</f>
        <v>518.243277</v>
      </c>
      <c r="Q656" s="25">
        <v>4463.07</v>
      </c>
      <c r="R656" s="25">
        <f>'LISTA DOS ITENS'!$Q656*'LISTA DOS ITENS'!$M656</f>
        <v>897.07707</v>
      </c>
      <c r="S656" s="56">
        <f>IF('LISTA DOS ITENS'!$P656&gt;'LISTA DOS ITENS'!$R656,'LISTA DOS ITENS'!$P656,'LISTA DOS ITENS'!$R656)</f>
        <v>897.07707</v>
      </c>
      <c r="T656" s="25">
        <v>582.6460761672871</v>
      </c>
      <c r="U656" s="25">
        <f>'LISTA DOS ITENS'!$T656*'LISTA DOS ITENS'!$M656</f>
        <v>117.1118613</v>
      </c>
      <c r="V656" s="56">
        <f t="array" ref="V656">INDEX('RESUMO - LOTES E VMA'!$F$3:$F$181,MATCH('LISTA DOS ITENS'!$D656,'RESUMO - LOTES E VMA'!$A$3:$A$181,0))</f>
        <v>87256.25281</v>
      </c>
      <c r="W656" s="57">
        <f>'LISTA DOS ITENS'!$U656/'LISTA DOS ITENS'!$V656</f>
        <v>0.001342160104</v>
      </c>
      <c r="X656" s="53" t="s">
        <v>53</v>
      </c>
      <c r="Y656" s="53" t="s">
        <v>290</v>
      </c>
      <c r="Z656" s="58" t="str">
        <f>'LISTA DOS ITENS'!$F656&amp;"-"&amp;'LISTA DOS ITENS'!$H656&amp;"-"&amp;'LISTA DOS ITENS'!$J656&amp;"-"&amp;'LISTA DOS ITENS'!$K656&amp;"-"&amp;'LISTA DOS ITENS'!$I656</f>
        <v>10300360-2101-0026-IMOB/NAC-PV-3534-20-733-MRP</v>
      </c>
      <c r="AA656" s="59" t="str">
        <f t="array" ref="AA656">INDEX('RESUMO - LOTES E VMA'!$M$3:$M$181,MATCH('LISTA DOS ITENS'!$D656,'RESUMO - LOTES E VMA'!$A$3:$A$181,0))</f>
        <v>Para Leilão</v>
      </c>
      <c r="AB656" s="60">
        <f t="array" ref="AB656">INDEX('RESUMO - LOTES E VMA'!$J$3:$J$181,MATCH('LISTA DOS ITENS'!$D656,'RESUMO - LOTES E VMA'!$A$3:$A$181,0))</f>
        <v>0.1311506349</v>
      </c>
      <c r="AC656" s="29" t="str">
        <f t="array" ref="AC656">INDEX('RESUMO - LOTES E VMA'!$L$3:$L$181,MATCH('LISTA DOS ITENS'!$D656,'RESUMO - LOTES E VMA'!$A$3:$A$181,0))</f>
        <v>1% do Valor de Comparação do VMA</v>
      </c>
      <c r="AD656" s="53" t="str">
        <f>VLOOKUP(Tabela1[[#This Row],[Índice]],[1]Planilha1!$A:$A,1,0)</f>
        <v>#ERROR!</v>
      </c>
    </row>
    <row r="657" ht="15.75" customHeight="1">
      <c r="A657" s="52">
        <v>247807.0</v>
      </c>
      <c r="B657" s="53" t="s">
        <v>70</v>
      </c>
      <c r="C657" s="53" t="s">
        <v>71</v>
      </c>
      <c r="D657" s="22">
        <v>206645.0</v>
      </c>
      <c r="E657" s="53" t="s">
        <v>119</v>
      </c>
      <c r="F657" s="54">
        <v>1.030036E7</v>
      </c>
      <c r="G657" s="53" t="s">
        <v>591</v>
      </c>
      <c r="H657" s="55">
        <v>2101.0</v>
      </c>
      <c r="I657" s="55"/>
      <c r="J657" s="55" t="s">
        <v>126</v>
      </c>
      <c r="K657" s="53" t="s">
        <v>73</v>
      </c>
      <c r="L657" s="53"/>
      <c r="M657" s="53">
        <v>0.5</v>
      </c>
      <c r="N657" s="53" t="s">
        <v>52</v>
      </c>
      <c r="O657" s="25">
        <v>4080.82</v>
      </c>
      <c r="P657" s="25">
        <f>'LISTA DOS ITENS'!$O657*'LISTA DOS ITENS'!$M657</f>
        <v>2040.41</v>
      </c>
      <c r="Q657" s="25">
        <v>4463.07</v>
      </c>
      <c r="R657" s="25">
        <f>'LISTA DOS ITENS'!$Q657*'LISTA DOS ITENS'!$M657</f>
        <v>2231.535</v>
      </c>
      <c r="S657" s="56">
        <f>IF('LISTA DOS ITENS'!$P657&gt;'LISTA DOS ITENS'!$R657,'LISTA DOS ITENS'!$P657,'LISTA DOS ITENS'!$R657)</f>
        <v>2231.535</v>
      </c>
      <c r="T657" s="25">
        <v>582.6460761672871</v>
      </c>
      <c r="U657" s="25">
        <f>'LISTA DOS ITENS'!$T657*'LISTA DOS ITENS'!$M657</f>
        <v>291.3230381</v>
      </c>
      <c r="V657" s="56">
        <f t="array" ref="V657">INDEX('RESUMO - LOTES E VMA'!$F$3:$F$181,MATCH('LISTA DOS ITENS'!$D657,'RESUMO - LOTES E VMA'!$A$3:$A$181,0))</f>
        <v>87256.25281</v>
      </c>
      <c r="W657" s="57">
        <f>'LISTA DOS ITENS'!$U657/'LISTA DOS ITENS'!$V657</f>
        <v>0.003338706725</v>
      </c>
      <c r="X657" s="53" t="s">
        <v>53</v>
      </c>
      <c r="Y657" s="53" t="s">
        <v>290</v>
      </c>
      <c r="Z657" s="58" t="str">
        <f>'LISTA DOS ITENS'!$F657&amp;"-"&amp;'LISTA DOS ITENS'!$H657&amp;"-"&amp;'LISTA DOS ITENS'!$J657&amp;"-"&amp;'LISTA DOS ITENS'!$K657&amp;"-"&amp;'LISTA DOS ITENS'!$I657</f>
        <v>10300360-2101-0026-CONS/NAC-</v>
      </c>
      <c r="AA657" s="59" t="str">
        <f t="array" ref="AA657">INDEX('RESUMO - LOTES E VMA'!$M$3:$M$181,MATCH('LISTA DOS ITENS'!$D657,'RESUMO - LOTES E VMA'!$A$3:$A$181,0))</f>
        <v>Para Leilão</v>
      </c>
      <c r="AB657" s="60">
        <f t="array" ref="AB657">INDEX('RESUMO - LOTES E VMA'!$J$3:$J$181,MATCH('LISTA DOS ITENS'!$D657,'RESUMO - LOTES E VMA'!$A$3:$A$181,0))</f>
        <v>0.1311506349</v>
      </c>
      <c r="AC657" s="29" t="str">
        <f t="array" ref="AC657">INDEX('RESUMO - LOTES E VMA'!$L$3:$L$181,MATCH('LISTA DOS ITENS'!$D657,'RESUMO - LOTES E VMA'!$A$3:$A$181,0))</f>
        <v>1% do Valor de Comparação do VMA</v>
      </c>
      <c r="AD657" s="53" t="str">
        <f>VLOOKUP(Tabela1[[#This Row],[Índice]],[1]Planilha1!$A:$A,1,0)</f>
        <v>#ERROR!</v>
      </c>
    </row>
    <row r="658" ht="15.75" customHeight="1">
      <c r="A658" s="52">
        <v>247808.0</v>
      </c>
      <c r="B658" s="53" t="s">
        <v>70</v>
      </c>
      <c r="C658" s="53" t="s">
        <v>71</v>
      </c>
      <c r="D658" s="22">
        <v>206645.0</v>
      </c>
      <c r="E658" s="53" t="s">
        <v>119</v>
      </c>
      <c r="F658" s="54">
        <v>1.030036E7</v>
      </c>
      <c r="G658" s="53" t="s">
        <v>591</v>
      </c>
      <c r="H658" s="55">
        <v>2101.0</v>
      </c>
      <c r="I658" s="55" t="s">
        <v>594</v>
      </c>
      <c r="J658" s="55" t="s">
        <v>126</v>
      </c>
      <c r="K658" s="53" t="s">
        <v>73</v>
      </c>
      <c r="L658" s="53"/>
      <c r="M658" s="53">
        <v>0.524</v>
      </c>
      <c r="N658" s="53" t="s">
        <v>52</v>
      </c>
      <c r="O658" s="25">
        <v>4490.801526717557</v>
      </c>
      <c r="P658" s="25">
        <f>'LISTA DOS ITENS'!$O658*'LISTA DOS ITENS'!$M658</f>
        <v>2353.18</v>
      </c>
      <c r="Q658" s="25">
        <v>4463.07</v>
      </c>
      <c r="R658" s="25">
        <f>'LISTA DOS ITENS'!$Q658*'LISTA DOS ITENS'!$M658</f>
        <v>2338.64868</v>
      </c>
      <c r="S658" s="56">
        <f>IF('LISTA DOS ITENS'!$P658&gt;'LISTA DOS ITENS'!$R658,'LISTA DOS ITENS'!$P658,'LISTA DOS ITENS'!$R658)</f>
        <v>2353.18</v>
      </c>
      <c r="T658" s="25">
        <v>582.6460761672871</v>
      </c>
      <c r="U658" s="25">
        <f>'LISTA DOS ITENS'!$T658*'LISTA DOS ITENS'!$M658</f>
        <v>305.3065439</v>
      </c>
      <c r="V658" s="56">
        <f t="array" ref="V658">INDEX('RESUMO - LOTES E VMA'!$F$3:$F$181,MATCH('LISTA DOS ITENS'!$D658,'RESUMO - LOTES E VMA'!$A$3:$A$181,0))</f>
        <v>87256.25281</v>
      </c>
      <c r="W658" s="57">
        <f>'LISTA DOS ITENS'!$U658/'LISTA DOS ITENS'!$V658</f>
        <v>0.003498964648</v>
      </c>
      <c r="X658" s="53" t="s">
        <v>53</v>
      </c>
      <c r="Y658" s="53" t="s">
        <v>290</v>
      </c>
      <c r="Z658" s="58" t="str">
        <f>'LISTA DOS ITENS'!$F658&amp;"-"&amp;'LISTA DOS ITENS'!$H658&amp;"-"&amp;'LISTA DOS ITENS'!$J658&amp;"-"&amp;'LISTA DOS ITENS'!$K658&amp;"-"&amp;'LISTA DOS ITENS'!$I658</f>
        <v>10300360-2101-0026-CONS/NAC-PV-3534-18-009-14</v>
      </c>
      <c r="AA658" s="59" t="str">
        <f t="array" ref="AA658">INDEX('RESUMO - LOTES E VMA'!$M$3:$M$181,MATCH('LISTA DOS ITENS'!$D658,'RESUMO - LOTES E VMA'!$A$3:$A$181,0))</f>
        <v>Para Leilão</v>
      </c>
      <c r="AB658" s="60">
        <f t="array" ref="AB658">INDEX('RESUMO - LOTES E VMA'!$J$3:$J$181,MATCH('LISTA DOS ITENS'!$D658,'RESUMO - LOTES E VMA'!$A$3:$A$181,0))</f>
        <v>0.1311506349</v>
      </c>
      <c r="AC658" s="29" t="str">
        <f t="array" ref="AC658">INDEX('RESUMO - LOTES E VMA'!$L$3:$L$181,MATCH('LISTA DOS ITENS'!$D658,'RESUMO - LOTES E VMA'!$A$3:$A$181,0))</f>
        <v>1% do Valor de Comparação do VMA</v>
      </c>
      <c r="AD658" s="53" t="str">
        <f>VLOOKUP(Tabela1[[#This Row],[Índice]],[1]Planilha1!$A:$A,1,0)</f>
        <v>#ERROR!</v>
      </c>
    </row>
    <row r="659" ht="15.75" customHeight="1">
      <c r="A659" s="52">
        <v>247809.0</v>
      </c>
      <c r="B659" s="53" t="s">
        <v>70</v>
      </c>
      <c r="C659" s="53" t="s">
        <v>71</v>
      </c>
      <c r="D659" s="22">
        <v>206645.0</v>
      </c>
      <c r="E659" s="53" t="s">
        <v>119</v>
      </c>
      <c r="F659" s="54">
        <v>1.030036E7</v>
      </c>
      <c r="G659" s="53" t="s">
        <v>591</v>
      </c>
      <c r="H659" s="55">
        <v>2101.0</v>
      </c>
      <c r="I659" s="55" t="s">
        <v>584</v>
      </c>
      <c r="J659" s="55" t="s">
        <v>126</v>
      </c>
      <c r="K659" s="53" t="s">
        <v>73</v>
      </c>
      <c r="L659" s="53"/>
      <c r="M659" s="53">
        <v>0.47599999999999976</v>
      </c>
      <c r="N659" s="53" t="s">
        <v>52</v>
      </c>
      <c r="O659" s="25">
        <v>4398.39609483961</v>
      </c>
      <c r="P659" s="25">
        <f>'LISTA DOS ITENS'!$O659*'LISTA DOS ITENS'!$M659</f>
        <v>2093.636541</v>
      </c>
      <c r="Q659" s="25">
        <v>4463.07</v>
      </c>
      <c r="R659" s="25">
        <f>'LISTA DOS ITENS'!$Q659*'LISTA DOS ITENS'!$M659</f>
        <v>2124.42132</v>
      </c>
      <c r="S659" s="56">
        <f>IF('LISTA DOS ITENS'!$P659&gt;'LISTA DOS ITENS'!$R659,'LISTA DOS ITENS'!$P659,'LISTA DOS ITENS'!$R659)</f>
        <v>2124.42132</v>
      </c>
      <c r="T659" s="25">
        <v>582.6460761672871</v>
      </c>
      <c r="U659" s="25">
        <f>'LISTA DOS ITENS'!$T659*'LISTA DOS ITENS'!$M659</f>
        <v>277.3395323</v>
      </c>
      <c r="V659" s="56">
        <f t="array" ref="V659">INDEX('RESUMO - LOTES E VMA'!$F$3:$F$181,MATCH('LISTA DOS ITENS'!$D659,'RESUMO - LOTES E VMA'!$A$3:$A$181,0))</f>
        <v>87256.25281</v>
      </c>
      <c r="W659" s="57">
        <f>'LISTA DOS ITENS'!$U659/'LISTA DOS ITENS'!$V659</f>
        <v>0.003178448803</v>
      </c>
      <c r="X659" s="53" t="s">
        <v>53</v>
      </c>
      <c r="Y659" s="53" t="s">
        <v>290</v>
      </c>
      <c r="Z659" s="58" t="str">
        <f>'LISTA DOS ITENS'!$F659&amp;"-"&amp;'LISTA DOS ITENS'!$H659&amp;"-"&amp;'LISTA DOS ITENS'!$J659&amp;"-"&amp;'LISTA DOS ITENS'!$K659&amp;"-"&amp;'LISTA DOS ITENS'!$I659</f>
        <v>10300360-2101-0026-CONS/NAC-PV-3534-20-733-MRP</v>
      </c>
      <c r="AA659" s="59" t="str">
        <f t="array" ref="AA659">INDEX('RESUMO - LOTES E VMA'!$M$3:$M$181,MATCH('LISTA DOS ITENS'!$D659,'RESUMO - LOTES E VMA'!$A$3:$A$181,0))</f>
        <v>Para Leilão</v>
      </c>
      <c r="AB659" s="60">
        <f t="array" ref="AB659">INDEX('RESUMO - LOTES E VMA'!$J$3:$J$181,MATCH('LISTA DOS ITENS'!$D659,'RESUMO - LOTES E VMA'!$A$3:$A$181,0))</f>
        <v>0.1311506349</v>
      </c>
      <c r="AC659" s="29" t="str">
        <f t="array" ref="AC659">INDEX('RESUMO - LOTES E VMA'!$L$3:$L$181,MATCH('LISTA DOS ITENS'!$D659,'RESUMO - LOTES E VMA'!$A$3:$A$181,0))</f>
        <v>1% do Valor de Comparação do VMA</v>
      </c>
      <c r="AD659" s="53" t="str">
        <f>VLOOKUP(Tabela1[[#This Row],[Índice]],[1]Planilha1!$A:$A,1,0)</f>
        <v>#ERROR!</v>
      </c>
    </row>
    <row r="660" ht="15.75" customHeight="1">
      <c r="A660" s="52">
        <v>247810.0</v>
      </c>
      <c r="B660" s="53" t="s">
        <v>70</v>
      </c>
      <c r="C660" s="53" t="s">
        <v>71</v>
      </c>
      <c r="D660" s="22">
        <v>206645.0</v>
      </c>
      <c r="E660" s="53" t="s">
        <v>119</v>
      </c>
      <c r="F660" s="54">
        <v>1.03093E7</v>
      </c>
      <c r="G660" s="53" t="s">
        <v>595</v>
      </c>
      <c r="H660" s="55">
        <v>2101.0</v>
      </c>
      <c r="I660" s="55"/>
      <c r="J660" s="55" t="s">
        <v>126</v>
      </c>
      <c r="K660" s="53" t="s">
        <v>73</v>
      </c>
      <c r="L660" s="53"/>
      <c r="M660" s="53">
        <v>2.5</v>
      </c>
      <c r="N660" s="53" t="s">
        <v>52</v>
      </c>
      <c r="O660" s="25">
        <v>2735.788</v>
      </c>
      <c r="P660" s="25">
        <f>'LISTA DOS ITENS'!$O660*'LISTA DOS ITENS'!$M660</f>
        <v>6839.47</v>
      </c>
      <c r="Q660" s="25">
        <v>2735.79</v>
      </c>
      <c r="R660" s="25">
        <f>'LISTA DOS ITENS'!$Q660*'LISTA DOS ITENS'!$M660</f>
        <v>6839.475</v>
      </c>
      <c r="S660" s="56">
        <f>IF('LISTA DOS ITENS'!$P660&gt;'LISTA DOS ITENS'!$R660,'LISTA DOS ITENS'!$P660,'LISTA DOS ITENS'!$R660)</f>
        <v>6839.475</v>
      </c>
      <c r="T660" s="25">
        <v>416.6598892676268</v>
      </c>
      <c r="U660" s="25">
        <f>'LISTA DOS ITENS'!$T660*'LISTA DOS ITENS'!$M660</f>
        <v>1041.649723</v>
      </c>
      <c r="V660" s="56">
        <f t="array" ref="V660">INDEX('RESUMO - LOTES E VMA'!$F$3:$F$181,MATCH('LISTA DOS ITENS'!$D660,'RESUMO - LOTES E VMA'!$A$3:$A$181,0))</f>
        <v>87256.25281</v>
      </c>
      <c r="W660" s="57">
        <f>'LISTA DOS ITENS'!$U660/'LISTA DOS ITENS'!$V660</f>
        <v>0.01193782325</v>
      </c>
      <c r="X660" s="53" t="s">
        <v>53</v>
      </c>
      <c r="Y660" s="53" t="s">
        <v>290</v>
      </c>
      <c r="Z660" s="58" t="str">
        <f>'LISTA DOS ITENS'!$F660&amp;"-"&amp;'LISTA DOS ITENS'!$H660&amp;"-"&amp;'LISTA DOS ITENS'!$J660&amp;"-"&amp;'LISTA DOS ITENS'!$K660&amp;"-"&amp;'LISTA DOS ITENS'!$I660</f>
        <v>10309300-2101-0026-CONS/NAC-</v>
      </c>
      <c r="AA660" s="59" t="str">
        <f t="array" ref="AA660">INDEX('RESUMO - LOTES E VMA'!$M$3:$M$181,MATCH('LISTA DOS ITENS'!$D660,'RESUMO - LOTES E VMA'!$A$3:$A$181,0))</f>
        <v>Para Leilão</v>
      </c>
      <c r="AB660" s="60">
        <f t="array" ref="AB660">INDEX('RESUMO - LOTES E VMA'!$J$3:$J$181,MATCH('LISTA DOS ITENS'!$D660,'RESUMO - LOTES E VMA'!$A$3:$A$181,0))</f>
        <v>0.1311506349</v>
      </c>
      <c r="AC660" s="29" t="str">
        <f t="array" ref="AC660">INDEX('RESUMO - LOTES E VMA'!$L$3:$L$181,MATCH('LISTA DOS ITENS'!$D660,'RESUMO - LOTES E VMA'!$A$3:$A$181,0))</f>
        <v>1% do Valor de Comparação do VMA</v>
      </c>
      <c r="AD660" s="53" t="str">
        <f>VLOOKUP(Tabela1[[#This Row],[Índice]],[1]Planilha1!$A:$A,1,0)</f>
        <v>#ERROR!</v>
      </c>
    </row>
    <row r="661" ht="15.75" customHeight="1">
      <c r="A661" s="52">
        <v>247811.0</v>
      </c>
      <c r="B661" s="53" t="s">
        <v>70</v>
      </c>
      <c r="C661" s="53" t="s">
        <v>71</v>
      </c>
      <c r="D661" s="22">
        <v>206645.0</v>
      </c>
      <c r="E661" s="53" t="s">
        <v>119</v>
      </c>
      <c r="F661" s="54">
        <v>1.0309711E7</v>
      </c>
      <c r="G661" s="53" t="s">
        <v>596</v>
      </c>
      <c r="H661" s="55">
        <v>2101.0</v>
      </c>
      <c r="I661" s="55" t="s">
        <v>597</v>
      </c>
      <c r="J661" s="55" t="s">
        <v>126</v>
      </c>
      <c r="K661" s="53" t="s">
        <v>80</v>
      </c>
      <c r="L661" s="53"/>
      <c r="M661" s="53">
        <v>0.451</v>
      </c>
      <c r="N661" s="53" t="s">
        <v>52</v>
      </c>
      <c r="O661" s="25">
        <v>4170.842572062084</v>
      </c>
      <c r="P661" s="25">
        <f>'LISTA DOS ITENS'!$O661*'LISTA DOS ITENS'!$M661</f>
        <v>1881.05</v>
      </c>
      <c r="Q661" s="25">
        <v>8177.88</v>
      </c>
      <c r="R661" s="25">
        <f>'LISTA DOS ITENS'!$Q661*'LISTA DOS ITENS'!$M661</f>
        <v>3688.22388</v>
      </c>
      <c r="S661" s="56">
        <f>IF('LISTA DOS ITENS'!$P661&gt;'LISTA DOS ITENS'!$R661,'LISTA DOS ITENS'!$P661,'LISTA DOS ITENS'!$R661)</f>
        <v>3688.22388</v>
      </c>
      <c r="T661" s="25">
        <v>1245.4883508032194</v>
      </c>
      <c r="U661" s="25">
        <f>'LISTA DOS ITENS'!$T661*'LISTA DOS ITENS'!$M661</f>
        <v>561.7152462</v>
      </c>
      <c r="V661" s="56">
        <f t="array" ref="V661">INDEX('RESUMO - LOTES E VMA'!$F$3:$F$181,MATCH('LISTA DOS ITENS'!$D661,'RESUMO - LOTES E VMA'!$A$3:$A$181,0))</f>
        <v>87256.25281</v>
      </c>
      <c r="W661" s="57">
        <f>'LISTA DOS ITENS'!$U661/'LISTA DOS ITENS'!$V661</f>
        <v>0.006437535743</v>
      </c>
      <c r="X661" s="53" t="s">
        <v>53</v>
      </c>
      <c r="Y661" s="53" t="s">
        <v>290</v>
      </c>
      <c r="Z661" s="58" t="str">
        <f>'LISTA DOS ITENS'!$F661&amp;"-"&amp;'LISTA DOS ITENS'!$H661&amp;"-"&amp;'LISTA DOS ITENS'!$J661&amp;"-"&amp;'LISTA DOS ITENS'!$K661&amp;"-"&amp;'LISTA DOS ITENS'!$I661</f>
        <v>10309711-2101-0026-IMOB/NAC-PV-3534-19-732-MRP</v>
      </c>
      <c r="AA661" s="59" t="str">
        <f t="array" ref="AA661">INDEX('RESUMO - LOTES E VMA'!$M$3:$M$181,MATCH('LISTA DOS ITENS'!$D661,'RESUMO - LOTES E VMA'!$A$3:$A$181,0))</f>
        <v>Para Leilão</v>
      </c>
      <c r="AB661" s="60">
        <f t="array" ref="AB661">INDEX('RESUMO - LOTES E VMA'!$J$3:$J$181,MATCH('LISTA DOS ITENS'!$D661,'RESUMO - LOTES E VMA'!$A$3:$A$181,0))</f>
        <v>0.1311506349</v>
      </c>
      <c r="AC661" s="29" t="str">
        <f t="array" ref="AC661">INDEX('RESUMO - LOTES E VMA'!$L$3:$L$181,MATCH('LISTA DOS ITENS'!$D661,'RESUMO - LOTES E VMA'!$A$3:$A$181,0))</f>
        <v>1% do Valor de Comparação do VMA</v>
      </c>
      <c r="AD661" s="53" t="str">
        <f>VLOOKUP(Tabela1[[#This Row],[Índice]],[1]Planilha1!$A:$A,1,0)</f>
        <v>#ERROR!</v>
      </c>
    </row>
    <row r="662" ht="15.75" customHeight="1">
      <c r="A662" s="52">
        <v>247812.0</v>
      </c>
      <c r="B662" s="53" t="s">
        <v>70</v>
      </c>
      <c r="C662" s="53" t="s">
        <v>71</v>
      </c>
      <c r="D662" s="22">
        <v>206645.0</v>
      </c>
      <c r="E662" s="53" t="s">
        <v>119</v>
      </c>
      <c r="F662" s="54">
        <v>1.0309711E7</v>
      </c>
      <c r="G662" s="53" t="s">
        <v>596</v>
      </c>
      <c r="H662" s="55">
        <v>2101.0</v>
      </c>
      <c r="I662" s="55" t="s">
        <v>597</v>
      </c>
      <c r="J662" s="55" t="s">
        <v>126</v>
      </c>
      <c r="K662" s="53" t="s">
        <v>57</v>
      </c>
      <c r="L662" s="53"/>
      <c r="M662" s="53">
        <v>0.28</v>
      </c>
      <c r="N662" s="53" t="s">
        <v>52</v>
      </c>
      <c r="O662" s="25">
        <v>0.6219312602291325</v>
      </c>
      <c r="P662" s="25">
        <f>'LISTA DOS ITENS'!$O662*'LISTA DOS ITENS'!$M662</f>
        <v>0.1741407529</v>
      </c>
      <c r="Q662" s="25">
        <v>8177.88</v>
      </c>
      <c r="R662" s="25">
        <f>'LISTA DOS ITENS'!$Q662*'LISTA DOS ITENS'!$M662</f>
        <v>2289.8064</v>
      </c>
      <c r="S662" s="56">
        <f>IF('LISTA DOS ITENS'!$P662&gt;'LISTA DOS ITENS'!$R662,'LISTA DOS ITENS'!$P662,'LISTA DOS ITENS'!$R662)</f>
        <v>2289.8064</v>
      </c>
      <c r="T662" s="25">
        <v>1245.4883508032194</v>
      </c>
      <c r="U662" s="25">
        <f>'LISTA DOS ITENS'!$T662*'LISTA DOS ITENS'!$M662</f>
        <v>348.7367382</v>
      </c>
      <c r="V662" s="56">
        <f t="array" ref="V662">INDEX('RESUMO - LOTES E VMA'!$F$3:$F$181,MATCH('LISTA DOS ITENS'!$D662,'RESUMO - LOTES E VMA'!$A$3:$A$181,0))</f>
        <v>87256.25281</v>
      </c>
      <c r="W662" s="57">
        <f>'LISTA DOS ITENS'!$U662/'LISTA DOS ITENS'!$V662</f>
        <v>0.003996696248</v>
      </c>
      <c r="X662" s="53" t="s">
        <v>53</v>
      </c>
      <c r="Y662" s="53" t="s">
        <v>290</v>
      </c>
      <c r="Z662" s="58" t="str">
        <f>'LISTA DOS ITENS'!$F662&amp;"-"&amp;'LISTA DOS ITENS'!$H662&amp;"-"&amp;'LISTA DOS ITENS'!$J662&amp;"-"&amp;'LISTA DOS ITENS'!$K662&amp;"-"&amp;'LISTA DOS ITENS'!$I662</f>
        <v>10309711-2101-0026-USADO-PV-3534-19-732-MRP</v>
      </c>
      <c r="AA662" s="59" t="str">
        <f t="array" ref="AA662">INDEX('RESUMO - LOTES E VMA'!$M$3:$M$181,MATCH('LISTA DOS ITENS'!$D662,'RESUMO - LOTES E VMA'!$A$3:$A$181,0))</f>
        <v>Para Leilão</v>
      </c>
      <c r="AB662" s="60">
        <f t="array" ref="AB662">INDEX('RESUMO - LOTES E VMA'!$J$3:$J$181,MATCH('LISTA DOS ITENS'!$D662,'RESUMO - LOTES E VMA'!$A$3:$A$181,0))</f>
        <v>0.1311506349</v>
      </c>
      <c r="AC662" s="29" t="str">
        <f t="array" ref="AC662">INDEX('RESUMO - LOTES E VMA'!$L$3:$L$181,MATCH('LISTA DOS ITENS'!$D662,'RESUMO - LOTES E VMA'!$A$3:$A$181,0))</f>
        <v>1% do Valor de Comparação do VMA</v>
      </c>
      <c r="AD662" s="53" t="str">
        <f>VLOOKUP(Tabela1[[#This Row],[Índice]],[1]Planilha1!$A:$A,1,0)</f>
        <v>#ERROR!</v>
      </c>
    </row>
    <row r="663" ht="15.75" customHeight="1">
      <c r="A663" s="52">
        <v>247813.0</v>
      </c>
      <c r="B663" s="53" t="s">
        <v>70</v>
      </c>
      <c r="C663" s="53" t="s">
        <v>71</v>
      </c>
      <c r="D663" s="22">
        <v>206645.0</v>
      </c>
      <c r="E663" s="53" t="s">
        <v>119</v>
      </c>
      <c r="F663" s="54">
        <v>1.0323084E7</v>
      </c>
      <c r="G663" s="53" t="s">
        <v>598</v>
      </c>
      <c r="H663" s="55">
        <v>2101.0</v>
      </c>
      <c r="I663" s="55" t="s">
        <v>599</v>
      </c>
      <c r="J663" s="55" t="s">
        <v>126</v>
      </c>
      <c r="K663" s="53" t="s">
        <v>73</v>
      </c>
      <c r="L663" s="53"/>
      <c r="M663" s="53">
        <v>1.0</v>
      </c>
      <c r="N663" s="53" t="s">
        <v>52</v>
      </c>
      <c r="O663" s="25">
        <v>4260.57</v>
      </c>
      <c r="P663" s="25">
        <f>'LISTA DOS ITENS'!$O663*'LISTA DOS ITENS'!$M663</f>
        <v>4260.57</v>
      </c>
      <c r="Q663" s="25">
        <v>3108.58</v>
      </c>
      <c r="R663" s="25">
        <f>'LISTA DOS ITENS'!$Q663*'LISTA DOS ITENS'!$M663</f>
        <v>3108.58</v>
      </c>
      <c r="S663" s="56">
        <f>IF('LISTA DOS ITENS'!$P663&gt;'LISTA DOS ITENS'!$R663,'LISTA DOS ITENS'!$P663,'LISTA DOS ITENS'!$R663)</f>
        <v>4260.57</v>
      </c>
      <c r="T663" s="25">
        <v>473.4356798509971</v>
      </c>
      <c r="U663" s="25">
        <f>'LISTA DOS ITENS'!$T663*'LISTA DOS ITENS'!$M663</f>
        <v>473.4356799</v>
      </c>
      <c r="V663" s="56">
        <f t="array" ref="V663">INDEX('RESUMO - LOTES E VMA'!$F$3:$F$181,MATCH('LISTA DOS ITENS'!$D663,'RESUMO - LOTES E VMA'!$A$3:$A$181,0))</f>
        <v>87256.25281</v>
      </c>
      <c r="W663" s="57">
        <f>'LISTA DOS ITENS'!$U663/'LISTA DOS ITENS'!$V663</f>
        <v>0.005425808061</v>
      </c>
      <c r="X663" s="53" t="s">
        <v>53</v>
      </c>
      <c r="Y663" s="53" t="s">
        <v>290</v>
      </c>
      <c r="Z663" s="58" t="str">
        <f>'LISTA DOS ITENS'!$F663&amp;"-"&amp;'LISTA DOS ITENS'!$H663&amp;"-"&amp;'LISTA DOS ITENS'!$J663&amp;"-"&amp;'LISTA DOS ITENS'!$K663&amp;"-"&amp;'LISTA DOS ITENS'!$I663</f>
        <v>10323084-2101-0026-CONS/NAC-OP-3515-19-901-MRP</v>
      </c>
      <c r="AA663" s="59" t="str">
        <f t="array" ref="AA663">INDEX('RESUMO - LOTES E VMA'!$M$3:$M$181,MATCH('LISTA DOS ITENS'!$D663,'RESUMO - LOTES E VMA'!$A$3:$A$181,0))</f>
        <v>Para Leilão</v>
      </c>
      <c r="AB663" s="60">
        <f t="array" ref="AB663">INDEX('RESUMO - LOTES E VMA'!$J$3:$J$181,MATCH('LISTA DOS ITENS'!$D663,'RESUMO - LOTES E VMA'!$A$3:$A$181,0))</f>
        <v>0.1311506349</v>
      </c>
      <c r="AC663" s="29" t="str">
        <f t="array" ref="AC663">INDEX('RESUMO - LOTES E VMA'!$L$3:$L$181,MATCH('LISTA DOS ITENS'!$D663,'RESUMO - LOTES E VMA'!$A$3:$A$181,0))</f>
        <v>1% do Valor de Comparação do VMA</v>
      </c>
      <c r="AD663" s="53" t="str">
        <f>VLOOKUP(Tabela1[[#This Row],[Índice]],[1]Planilha1!$A:$A,1,0)</f>
        <v>#ERROR!</v>
      </c>
    </row>
    <row r="664" ht="15.75" customHeight="1">
      <c r="A664" s="52">
        <v>247814.0</v>
      </c>
      <c r="B664" s="53" t="s">
        <v>70</v>
      </c>
      <c r="C664" s="53" t="s">
        <v>71</v>
      </c>
      <c r="D664" s="22">
        <v>206645.0</v>
      </c>
      <c r="E664" s="53" t="s">
        <v>119</v>
      </c>
      <c r="F664" s="54">
        <v>1.0323084E7</v>
      </c>
      <c r="G664" s="53" t="s">
        <v>598</v>
      </c>
      <c r="H664" s="55">
        <v>2101.0</v>
      </c>
      <c r="I664" s="55" t="s">
        <v>600</v>
      </c>
      <c r="J664" s="55" t="s">
        <v>126</v>
      </c>
      <c r="K664" s="53" t="s">
        <v>73</v>
      </c>
      <c r="L664" s="53"/>
      <c r="M664" s="53">
        <v>1.0</v>
      </c>
      <c r="N664" s="53" t="s">
        <v>52</v>
      </c>
      <c r="O664" s="25">
        <v>1992.51</v>
      </c>
      <c r="P664" s="25">
        <f>'LISTA DOS ITENS'!$O664*'LISTA DOS ITENS'!$M664</f>
        <v>1992.51</v>
      </c>
      <c r="Q664" s="25">
        <v>3108.58</v>
      </c>
      <c r="R664" s="25">
        <f>'LISTA DOS ITENS'!$Q664*'LISTA DOS ITENS'!$M664</f>
        <v>3108.58</v>
      </c>
      <c r="S664" s="56">
        <f>IF('LISTA DOS ITENS'!$P664&gt;'LISTA DOS ITENS'!$R664,'LISTA DOS ITENS'!$P664,'LISTA DOS ITENS'!$R664)</f>
        <v>3108.58</v>
      </c>
      <c r="T664" s="25">
        <v>473.4356798509971</v>
      </c>
      <c r="U664" s="25">
        <f>'LISTA DOS ITENS'!$T664*'LISTA DOS ITENS'!$M664</f>
        <v>473.4356799</v>
      </c>
      <c r="V664" s="56">
        <f t="array" ref="V664">INDEX('RESUMO - LOTES E VMA'!$F$3:$F$181,MATCH('LISTA DOS ITENS'!$D664,'RESUMO - LOTES E VMA'!$A$3:$A$181,0))</f>
        <v>87256.25281</v>
      </c>
      <c r="W664" s="57">
        <f>'LISTA DOS ITENS'!$U664/'LISTA DOS ITENS'!$V664</f>
        <v>0.005425808061</v>
      </c>
      <c r="X664" s="53" t="s">
        <v>53</v>
      </c>
      <c r="Y664" s="53" t="s">
        <v>290</v>
      </c>
      <c r="Z664" s="58" t="str">
        <f>'LISTA DOS ITENS'!$F664&amp;"-"&amp;'LISTA DOS ITENS'!$H664&amp;"-"&amp;'LISTA DOS ITENS'!$J664&amp;"-"&amp;'LISTA DOS ITENS'!$K664&amp;"-"&amp;'LISTA DOS ITENS'!$I664</f>
        <v>10323084-2101-0026-CONS/NAC-OP-3522-19-901-MRP</v>
      </c>
      <c r="AA664" s="59" t="str">
        <f t="array" ref="AA664">INDEX('RESUMO - LOTES E VMA'!$M$3:$M$181,MATCH('LISTA DOS ITENS'!$D664,'RESUMO - LOTES E VMA'!$A$3:$A$181,0))</f>
        <v>Para Leilão</v>
      </c>
      <c r="AB664" s="60">
        <f t="array" ref="AB664">INDEX('RESUMO - LOTES E VMA'!$J$3:$J$181,MATCH('LISTA DOS ITENS'!$D664,'RESUMO - LOTES E VMA'!$A$3:$A$181,0))</f>
        <v>0.1311506349</v>
      </c>
      <c r="AC664" s="29" t="str">
        <f t="array" ref="AC664">INDEX('RESUMO - LOTES E VMA'!$L$3:$L$181,MATCH('LISTA DOS ITENS'!$D664,'RESUMO - LOTES E VMA'!$A$3:$A$181,0))</f>
        <v>1% do Valor de Comparação do VMA</v>
      </c>
      <c r="AD664" s="53" t="str">
        <f>VLOOKUP(Tabela1[[#This Row],[Índice]],[1]Planilha1!$A:$A,1,0)</f>
        <v>#ERROR!</v>
      </c>
    </row>
    <row r="665" ht="15.75" customHeight="1">
      <c r="A665" s="52">
        <v>247815.0</v>
      </c>
      <c r="B665" s="53" t="s">
        <v>70</v>
      </c>
      <c r="C665" s="53" t="s">
        <v>71</v>
      </c>
      <c r="D665" s="22">
        <v>206645.0</v>
      </c>
      <c r="E665" s="53" t="s">
        <v>119</v>
      </c>
      <c r="F665" s="54">
        <v>1.0338707E7</v>
      </c>
      <c r="G665" s="53" t="s">
        <v>601</v>
      </c>
      <c r="H665" s="55">
        <v>2101.0</v>
      </c>
      <c r="I665" s="55" t="s">
        <v>81</v>
      </c>
      <c r="J665" s="55" t="s">
        <v>126</v>
      </c>
      <c r="K665" s="53" t="s">
        <v>73</v>
      </c>
      <c r="L665" s="53"/>
      <c r="M665" s="53">
        <v>0.727</v>
      </c>
      <c r="N665" s="53" t="s">
        <v>52</v>
      </c>
      <c r="O665" s="25">
        <v>1424.7317744154059</v>
      </c>
      <c r="P665" s="25">
        <f>'LISTA DOS ITENS'!$O665*'LISTA DOS ITENS'!$M665</f>
        <v>1035.78</v>
      </c>
      <c r="Q665" s="25">
        <v>1424.72</v>
      </c>
      <c r="R665" s="25">
        <f>'LISTA DOS ITENS'!$Q665*'LISTA DOS ITENS'!$M665</f>
        <v>1035.77144</v>
      </c>
      <c r="S665" s="56">
        <f>IF('LISTA DOS ITENS'!$P665&gt;'LISTA DOS ITENS'!$R665,'LISTA DOS ITENS'!$P665,'LISTA DOS ITENS'!$R665)</f>
        <v>1035.78</v>
      </c>
      <c r="T665" s="25">
        <v>216.98437286391618</v>
      </c>
      <c r="U665" s="25">
        <f>'LISTA DOS ITENS'!$T665*'LISTA DOS ITENS'!$M665</f>
        <v>157.7476391</v>
      </c>
      <c r="V665" s="56">
        <f t="array" ref="V665">INDEX('RESUMO - LOTES E VMA'!$F$3:$F$181,MATCH('LISTA DOS ITENS'!$D665,'RESUMO - LOTES E VMA'!$A$3:$A$181,0))</f>
        <v>87256.25281</v>
      </c>
      <c r="W665" s="57">
        <f>'LISTA DOS ITENS'!$U665/'LISTA DOS ITENS'!$V665</f>
        <v>0.001807866302</v>
      </c>
      <c r="X665" s="53" t="s">
        <v>53</v>
      </c>
      <c r="Y665" s="53" t="s">
        <v>290</v>
      </c>
      <c r="Z665" s="58" t="str">
        <f>'LISTA DOS ITENS'!$F665&amp;"-"&amp;'LISTA DOS ITENS'!$H665&amp;"-"&amp;'LISTA DOS ITENS'!$J665&amp;"-"&amp;'LISTA DOS ITENS'!$K665&amp;"-"&amp;'LISTA DOS ITENS'!$I665</f>
        <v>10338707-2101-0026-CONS/NAC-ED-1000-01.01</v>
      </c>
      <c r="AA665" s="59" t="str">
        <f t="array" ref="AA665">INDEX('RESUMO - LOTES E VMA'!$M$3:$M$181,MATCH('LISTA DOS ITENS'!$D665,'RESUMO - LOTES E VMA'!$A$3:$A$181,0))</f>
        <v>Para Leilão</v>
      </c>
      <c r="AB665" s="60">
        <f t="array" ref="AB665">INDEX('RESUMO - LOTES E VMA'!$J$3:$J$181,MATCH('LISTA DOS ITENS'!$D665,'RESUMO - LOTES E VMA'!$A$3:$A$181,0))</f>
        <v>0.1311506349</v>
      </c>
      <c r="AC665" s="29" t="str">
        <f t="array" ref="AC665">INDEX('RESUMO - LOTES E VMA'!$L$3:$L$181,MATCH('LISTA DOS ITENS'!$D665,'RESUMO - LOTES E VMA'!$A$3:$A$181,0))</f>
        <v>1% do Valor de Comparação do VMA</v>
      </c>
      <c r="AD665" s="53" t="str">
        <f>VLOOKUP(Tabela1[[#This Row],[Índice]],[1]Planilha1!$A:$A,1,0)</f>
        <v>#ERROR!</v>
      </c>
    </row>
    <row r="666" ht="15.75" customHeight="1">
      <c r="A666" s="52">
        <v>247816.0</v>
      </c>
      <c r="B666" s="53" t="s">
        <v>70</v>
      </c>
      <c r="C666" s="53" t="s">
        <v>71</v>
      </c>
      <c r="D666" s="22">
        <v>206645.0</v>
      </c>
      <c r="E666" s="53" t="s">
        <v>119</v>
      </c>
      <c r="F666" s="54">
        <v>1.0338707E7</v>
      </c>
      <c r="G666" s="53" t="s">
        <v>601</v>
      </c>
      <c r="H666" s="55">
        <v>2101.0</v>
      </c>
      <c r="I666" s="55" t="s">
        <v>445</v>
      </c>
      <c r="J666" s="55" t="s">
        <v>126</v>
      </c>
      <c r="K666" s="53" t="s">
        <v>80</v>
      </c>
      <c r="L666" s="53"/>
      <c r="M666" s="53">
        <v>1.0</v>
      </c>
      <c r="N666" s="53" t="s">
        <v>52</v>
      </c>
      <c r="O666" s="25">
        <v>1647.12</v>
      </c>
      <c r="P666" s="25">
        <f>'LISTA DOS ITENS'!$O666*'LISTA DOS ITENS'!$M666</f>
        <v>1647.12</v>
      </c>
      <c r="Q666" s="25">
        <v>1424.72</v>
      </c>
      <c r="R666" s="25">
        <f>'LISTA DOS ITENS'!$Q666*'LISTA DOS ITENS'!$M666</f>
        <v>1424.72</v>
      </c>
      <c r="S666" s="56">
        <f>IF('LISTA DOS ITENS'!$P666&gt;'LISTA DOS ITENS'!$R666,'LISTA DOS ITENS'!$P666,'LISTA DOS ITENS'!$R666)</f>
        <v>1647.12</v>
      </c>
      <c r="T666" s="25">
        <v>216.98437286391618</v>
      </c>
      <c r="U666" s="25">
        <f>'LISTA DOS ITENS'!$T666*'LISTA DOS ITENS'!$M666</f>
        <v>216.9843729</v>
      </c>
      <c r="V666" s="56">
        <f t="array" ref="V666">INDEX('RESUMO - LOTES E VMA'!$F$3:$F$181,MATCH('LISTA DOS ITENS'!$D666,'RESUMO - LOTES E VMA'!$A$3:$A$181,0))</f>
        <v>87256.25281</v>
      </c>
      <c r="W666" s="57">
        <f>'LISTA DOS ITENS'!$U666/'LISTA DOS ITENS'!$V666</f>
        <v>0.002486748696</v>
      </c>
      <c r="X666" s="53" t="s">
        <v>53</v>
      </c>
      <c r="Y666" s="53" t="s">
        <v>290</v>
      </c>
      <c r="Z666" s="58" t="str">
        <f>'LISTA DOS ITENS'!$F666&amp;"-"&amp;'LISTA DOS ITENS'!$H666&amp;"-"&amp;'LISTA DOS ITENS'!$J666&amp;"-"&amp;'LISTA DOS ITENS'!$K666&amp;"-"&amp;'LISTA DOS ITENS'!$I666</f>
        <v>10338707-2101-0026-IMOB/NAC-OP-3516-19-902-MRP</v>
      </c>
      <c r="AA666" s="59" t="str">
        <f t="array" ref="AA666">INDEX('RESUMO - LOTES E VMA'!$M$3:$M$181,MATCH('LISTA DOS ITENS'!$D666,'RESUMO - LOTES E VMA'!$A$3:$A$181,0))</f>
        <v>Para Leilão</v>
      </c>
      <c r="AB666" s="60">
        <f t="array" ref="AB666">INDEX('RESUMO - LOTES E VMA'!$J$3:$J$181,MATCH('LISTA DOS ITENS'!$D666,'RESUMO - LOTES E VMA'!$A$3:$A$181,0))</f>
        <v>0.1311506349</v>
      </c>
      <c r="AC666" s="29" t="str">
        <f t="array" ref="AC666">INDEX('RESUMO - LOTES E VMA'!$L$3:$L$181,MATCH('LISTA DOS ITENS'!$D666,'RESUMO - LOTES E VMA'!$A$3:$A$181,0))</f>
        <v>1% do Valor de Comparação do VMA</v>
      </c>
      <c r="AD666" s="53" t="str">
        <f>VLOOKUP(Tabela1[[#This Row],[Índice]],[1]Planilha1!$A:$A,1,0)</f>
        <v>#ERROR!</v>
      </c>
    </row>
    <row r="667" ht="15.75" customHeight="1">
      <c r="A667" s="52">
        <v>247817.0</v>
      </c>
      <c r="B667" s="53" t="s">
        <v>70</v>
      </c>
      <c r="C667" s="53" t="s">
        <v>71</v>
      </c>
      <c r="D667" s="22">
        <v>206645.0</v>
      </c>
      <c r="E667" s="53" t="s">
        <v>119</v>
      </c>
      <c r="F667" s="54">
        <v>1.0339798E7</v>
      </c>
      <c r="G667" s="53" t="s">
        <v>602</v>
      </c>
      <c r="H667" s="55">
        <v>2101.0</v>
      </c>
      <c r="I667" s="55" t="s">
        <v>603</v>
      </c>
      <c r="J667" s="55" t="s">
        <v>126</v>
      </c>
      <c r="K667" s="53" t="s">
        <v>73</v>
      </c>
      <c r="L667" s="53"/>
      <c r="M667" s="53">
        <v>1.641</v>
      </c>
      <c r="N667" s="53" t="s">
        <v>52</v>
      </c>
      <c r="O667" s="25">
        <v>22175.072765072764</v>
      </c>
      <c r="P667" s="25">
        <f>'LISTA DOS ITENS'!$O667*'LISTA DOS ITENS'!$M667</f>
        <v>36389.29441</v>
      </c>
      <c r="Q667" s="25">
        <v>22812.92</v>
      </c>
      <c r="R667" s="25">
        <f>'LISTA DOS ITENS'!$Q667*'LISTA DOS ITENS'!$M667</f>
        <v>37436.00172</v>
      </c>
      <c r="S667" s="56">
        <f>IF('LISTA DOS ITENS'!$P667&gt;'LISTA DOS ITENS'!$R667,'LISTA DOS ITENS'!$P667,'LISTA DOS ITENS'!$R667)</f>
        <v>37436.00172</v>
      </c>
      <c r="T667" s="25">
        <v>3474.3999799221533</v>
      </c>
      <c r="U667" s="25">
        <f>'LISTA DOS ITENS'!$T667*'LISTA DOS ITENS'!$M667</f>
        <v>5701.490367</v>
      </c>
      <c r="V667" s="56">
        <f t="array" ref="V667">INDEX('RESUMO - LOTES E VMA'!$F$3:$F$181,MATCH('LISTA DOS ITENS'!$D667,'RESUMO - LOTES E VMA'!$A$3:$A$181,0))</f>
        <v>87256.25281</v>
      </c>
      <c r="W667" s="57">
        <f>'LISTA DOS ITENS'!$U667/'LISTA DOS ITENS'!$V667</f>
        <v>0.06534191171</v>
      </c>
      <c r="X667" s="53" t="s">
        <v>53</v>
      </c>
      <c r="Y667" s="53" t="s">
        <v>290</v>
      </c>
      <c r="Z667" s="58" t="str">
        <f>'LISTA DOS ITENS'!$F667&amp;"-"&amp;'LISTA DOS ITENS'!$H667&amp;"-"&amp;'LISTA DOS ITENS'!$J667&amp;"-"&amp;'LISTA DOS ITENS'!$K667&amp;"-"&amp;'LISTA DOS ITENS'!$I667</f>
        <v>10339798-2101-0026-CONS/NAC-OP-3534-20-720-MRP</v>
      </c>
      <c r="AA667" s="59" t="str">
        <f t="array" ref="AA667">INDEX('RESUMO - LOTES E VMA'!$M$3:$M$181,MATCH('LISTA DOS ITENS'!$D667,'RESUMO - LOTES E VMA'!$A$3:$A$181,0))</f>
        <v>Para Leilão</v>
      </c>
      <c r="AB667" s="60">
        <f t="array" ref="AB667">INDEX('RESUMO - LOTES E VMA'!$J$3:$J$181,MATCH('LISTA DOS ITENS'!$D667,'RESUMO - LOTES E VMA'!$A$3:$A$181,0))</f>
        <v>0.1311506349</v>
      </c>
      <c r="AC667" s="29" t="str">
        <f t="array" ref="AC667">INDEX('RESUMO - LOTES E VMA'!$L$3:$L$181,MATCH('LISTA DOS ITENS'!$D667,'RESUMO - LOTES E VMA'!$A$3:$A$181,0))</f>
        <v>1% do Valor de Comparação do VMA</v>
      </c>
      <c r="AD667" s="53" t="str">
        <f>VLOOKUP(Tabela1[[#This Row],[Índice]],[1]Planilha1!$A:$A,1,0)</f>
        <v>#ERROR!</v>
      </c>
    </row>
    <row r="668" ht="15.75" customHeight="1">
      <c r="A668" s="52">
        <v>247818.0</v>
      </c>
      <c r="B668" s="53" t="s">
        <v>70</v>
      </c>
      <c r="C668" s="53" t="s">
        <v>71</v>
      </c>
      <c r="D668" s="22">
        <v>206645.0</v>
      </c>
      <c r="E668" s="53" t="s">
        <v>119</v>
      </c>
      <c r="F668" s="54">
        <v>1.0345701E7</v>
      </c>
      <c r="G668" s="53" t="s">
        <v>604</v>
      </c>
      <c r="H668" s="55">
        <v>2101.0</v>
      </c>
      <c r="I668" s="55" t="s">
        <v>605</v>
      </c>
      <c r="J668" s="55" t="s">
        <v>126</v>
      </c>
      <c r="K668" s="53" t="s">
        <v>80</v>
      </c>
      <c r="L668" s="53"/>
      <c r="M668" s="53">
        <v>1.0</v>
      </c>
      <c r="N668" s="53" t="s">
        <v>52</v>
      </c>
      <c r="O668" s="25">
        <v>20483.66</v>
      </c>
      <c r="P668" s="25">
        <f>'LISTA DOS ITENS'!$O668*'LISTA DOS ITENS'!$M668</f>
        <v>20483.66</v>
      </c>
      <c r="Q668" s="25">
        <v>14612.5</v>
      </c>
      <c r="R668" s="25">
        <f>'LISTA DOS ITENS'!$Q668*'LISTA DOS ITENS'!$M668</f>
        <v>14612.5</v>
      </c>
      <c r="S668" s="56">
        <f>IF('LISTA DOS ITENS'!$P668&gt;'LISTA DOS ITENS'!$R668,'LISTA DOS ITENS'!$P668,'LISTA DOS ITENS'!$R668)</f>
        <v>20483.66</v>
      </c>
      <c r="T668" s="25">
        <v>2225.4787947624623</v>
      </c>
      <c r="U668" s="25">
        <f>'LISTA DOS ITENS'!$T668*'LISTA DOS ITENS'!$M668</f>
        <v>2225.478795</v>
      </c>
      <c r="V668" s="56">
        <f t="array" ref="V668">INDEX('RESUMO - LOTES E VMA'!$F$3:$F$181,MATCH('LISTA DOS ITENS'!$D668,'RESUMO - LOTES E VMA'!$A$3:$A$181,0))</f>
        <v>87256.25281</v>
      </c>
      <c r="W668" s="57">
        <f>'LISTA DOS ITENS'!$U668/'LISTA DOS ITENS'!$V668</f>
        <v>0.02550509245</v>
      </c>
      <c r="X668" s="53" t="s">
        <v>53</v>
      </c>
      <c r="Y668" s="53" t="s">
        <v>290</v>
      </c>
      <c r="Z668" s="58" t="str">
        <f>'LISTA DOS ITENS'!$F668&amp;"-"&amp;'LISTA DOS ITENS'!$H668&amp;"-"&amp;'LISTA DOS ITENS'!$J668&amp;"-"&amp;'LISTA DOS ITENS'!$K668&amp;"-"&amp;'LISTA DOS ITENS'!$I668</f>
        <v>10345701-2101-0026-IMOB/NAC-PV-3523-18-615-MRP</v>
      </c>
      <c r="AA668" s="59" t="str">
        <f t="array" ref="AA668">INDEX('RESUMO - LOTES E VMA'!$M$3:$M$181,MATCH('LISTA DOS ITENS'!$D668,'RESUMO - LOTES E VMA'!$A$3:$A$181,0))</f>
        <v>Para Leilão</v>
      </c>
      <c r="AB668" s="60">
        <f t="array" ref="AB668">INDEX('RESUMO - LOTES E VMA'!$J$3:$J$181,MATCH('LISTA DOS ITENS'!$D668,'RESUMO - LOTES E VMA'!$A$3:$A$181,0))</f>
        <v>0.1311506349</v>
      </c>
      <c r="AC668" s="29" t="str">
        <f t="array" ref="AC668">INDEX('RESUMO - LOTES E VMA'!$L$3:$L$181,MATCH('LISTA DOS ITENS'!$D668,'RESUMO - LOTES E VMA'!$A$3:$A$181,0))</f>
        <v>1% do Valor de Comparação do VMA</v>
      </c>
      <c r="AD668" s="53" t="str">
        <f>VLOOKUP(Tabela1[[#This Row],[Índice]],[1]Planilha1!$A:$A,1,0)</f>
        <v>#ERROR!</v>
      </c>
    </row>
    <row r="669" ht="15.75" customHeight="1">
      <c r="A669" s="52">
        <v>247819.0</v>
      </c>
      <c r="B669" s="53" t="s">
        <v>70</v>
      </c>
      <c r="C669" s="53" t="s">
        <v>71</v>
      </c>
      <c r="D669" s="22">
        <v>206645.0</v>
      </c>
      <c r="E669" s="53" t="s">
        <v>119</v>
      </c>
      <c r="F669" s="54">
        <v>1.0387186E7</v>
      </c>
      <c r="G669" s="53" t="s">
        <v>606</v>
      </c>
      <c r="H669" s="55">
        <v>2101.0</v>
      </c>
      <c r="I669" s="55"/>
      <c r="J669" s="55" t="s">
        <v>126</v>
      </c>
      <c r="K669" s="53" t="s">
        <v>73</v>
      </c>
      <c r="L669" s="53"/>
      <c r="M669" s="53">
        <v>0.315</v>
      </c>
      <c r="N669" s="53" t="s">
        <v>52</v>
      </c>
      <c r="O669" s="25">
        <v>11535.333333333334</v>
      </c>
      <c r="P669" s="25">
        <f>'LISTA DOS ITENS'!$O669*'LISTA DOS ITENS'!$M669</f>
        <v>3633.63</v>
      </c>
      <c r="Q669" s="25">
        <v>11535.33</v>
      </c>
      <c r="R669" s="25">
        <f>'LISTA DOS ITENS'!$Q669*'LISTA DOS ITENS'!$M669</f>
        <v>3633.62895</v>
      </c>
      <c r="S669" s="56">
        <f>IF('LISTA DOS ITENS'!$P669&gt;'LISTA DOS ITENS'!$R669,'LISTA DOS ITENS'!$P669,'LISTA DOS ITENS'!$R669)</f>
        <v>3633.63</v>
      </c>
      <c r="T669" s="25">
        <v>1505.9173980678752</v>
      </c>
      <c r="U669" s="25">
        <f>'LISTA DOS ITENS'!$T669*'LISTA DOS ITENS'!$M669</f>
        <v>474.3639804</v>
      </c>
      <c r="V669" s="56">
        <f t="array" ref="V669">INDEX('RESUMO - LOTES E VMA'!$F$3:$F$181,MATCH('LISTA DOS ITENS'!$D669,'RESUMO - LOTES E VMA'!$A$3:$A$181,0))</f>
        <v>87256.25281</v>
      </c>
      <c r="W669" s="57">
        <f>'LISTA DOS ITENS'!$U669/'LISTA DOS ITENS'!$V669</f>
        <v>0.005436446846</v>
      </c>
      <c r="X669" s="53" t="s">
        <v>53</v>
      </c>
      <c r="Y669" s="53" t="s">
        <v>290</v>
      </c>
      <c r="Z669" s="58" t="str">
        <f>'LISTA DOS ITENS'!$F669&amp;"-"&amp;'LISTA DOS ITENS'!$H669&amp;"-"&amp;'LISTA DOS ITENS'!$J669&amp;"-"&amp;'LISTA DOS ITENS'!$K669&amp;"-"&amp;'LISTA DOS ITENS'!$I669</f>
        <v>10387186-2101-0026-CONS/NAC-</v>
      </c>
      <c r="AA669" s="59" t="str">
        <f t="array" ref="AA669">INDEX('RESUMO - LOTES E VMA'!$M$3:$M$181,MATCH('LISTA DOS ITENS'!$D669,'RESUMO - LOTES E VMA'!$A$3:$A$181,0))</f>
        <v>Para Leilão</v>
      </c>
      <c r="AB669" s="60">
        <f t="array" ref="AB669">INDEX('RESUMO - LOTES E VMA'!$J$3:$J$181,MATCH('LISTA DOS ITENS'!$D669,'RESUMO - LOTES E VMA'!$A$3:$A$181,0))</f>
        <v>0.1311506349</v>
      </c>
      <c r="AC669" s="29" t="str">
        <f t="array" ref="AC669">INDEX('RESUMO - LOTES E VMA'!$L$3:$L$181,MATCH('LISTA DOS ITENS'!$D669,'RESUMO - LOTES E VMA'!$A$3:$A$181,0))</f>
        <v>1% do Valor de Comparação do VMA</v>
      </c>
      <c r="AD669" s="53" t="str">
        <f>VLOOKUP(Tabela1[[#This Row],[Índice]],[1]Planilha1!$A:$A,1,0)</f>
        <v>#ERROR!</v>
      </c>
    </row>
    <row r="670" ht="15.75" customHeight="1">
      <c r="A670" s="52">
        <v>247820.0</v>
      </c>
      <c r="B670" s="53" t="s">
        <v>70</v>
      </c>
      <c r="C670" s="53" t="s">
        <v>71</v>
      </c>
      <c r="D670" s="22">
        <v>206645.0</v>
      </c>
      <c r="E670" s="53" t="s">
        <v>119</v>
      </c>
      <c r="F670" s="54">
        <v>1.0503356E7</v>
      </c>
      <c r="G670" s="53" t="s">
        <v>607</v>
      </c>
      <c r="H670" s="55">
        <v>2101.0</v>
      </c>
      <c r="I670" s="55" t="s">
        <v>146</v>
      </c>
      <c r="J670" s="55" t="s">
        <v>126</v>
      </c>
      <c r="K670" s="53" t="s">
        <v>73</v>
      </c>
      <c r="L670" s="53"/>
      <c r="M670" s="53">
        <v>1.2</v>
      </c>
      <c r="N670" s="53" t="s">
        <v>52</v>
      </c>
      <c r="O670" s="25">
        <v>5610.32</v>
      </c>
      <c r="P670" s="25">
        <f>'LISTA DOS ITENS'!$O670*'LISTA DOS ITENS'!$M670</f>
        <v>6732.384</v>
      </c>
      <c r="Q670" s="25">
        <v>5610.32</v>
      </c>
      <c r="R670" s="25">
        <f>'LISTA DOS ITENS'!$Q670*'LISTA DOS ITENS'!$M670</f>
        <v>6732.384</v>
      </c>
      <c r="S670" s="56">
        <f>IF('LISTA DOS ITENS'!$P670&gt;'LISTA DOS ITENS'!$R670,'LISTA DOS ITENS'!$P670,'LISTA DOS ITENS'!$R670)</f>
        <v>6732.384</v>
      </c>
      <c r="T670" s="25">
        <v>854.4498334872018</v>
      </c>
      <c r="U670" s="25">
        <f>'LISTA DOS ITENS'!$T670*'LISTA DOS ITENS'!$M670</f>
        <v>1025.3398</v>
      </c>
      <c r="V670" s="56">
        <f t="array" ref="V670">INDEX('RESUMO - LOTES E VMA'!$F$3:$F$181,MATCH('LISTA DOS ITENS'!$D670,'RESUMO - LOTES E VMA'!$A$3:$A$181,0))</f>
        <v>87256.25281</v>
      </c>
      <c r="W670" s="57">
        <f>'LISTA DOS ITENS'!$U670/'LISTA DOS ITENS'!$V670</f>
        <v>0.01175090343</v>
      </c>
      <c r="X670" s="53" t="s">
        <v>53</v>
      </c>
      <c r="Y670" s="53" t="s">
        <v>290</v>
      </c>
      <c r="Z670" s="58" t="str">
        <f>'LISTA DOS ITENS'!$F670&amp;"-"&amp;'LISTA DOS ITENS'!$H670&amp;"-"&amp;'LISTA DOS ITENS'!$J670&amp;"-"&amp;'LISTA DOS ITENS'!$K670&amp;"-"&amp;'LISTA DOS ITENS'!$I670</f>
        <v>10503356-2101-0026-CONS/NAC-JP-3553-12-001-MRP</v>
      </c>
      <c r="AA670" s="59" t="str">
        <f t="array" ref="AA670">INDEX('RESUMO - LOTES E VMA'!$M$3:$M$181,MATCH('LISTA DOS ITENS'!$D670,'RESUMO - LOTES E VMA'!$A$3:$A$181,0))</f>
        <v>Para Leilão</v>
      </c>
      <c r="AB670" s="60">
        <f t="array" ref="AB670">INDEX('RESUMO - LOTES E VMA'!$J$3:$J$181,MATCH('LISTA DOS ITENS'!$D670,'RESUMO - LOTES E VMA'!$A$3:$A$181,0))</f>
        <v>0.1311506349</v>
      </c>
      <c r="AC670" s="29" t="str">
        <f t="array" ref="AC670">INDEX('RESUMO - LOTES E VMA'!$L$3:$L$181,MATCH('LISTA DOS ITENS'!$D670,'RESUMO - LOTES E VMA'!$A$3:$A$181,0))</f>
        <v>1% do Valor de Comparação do VMA</v>
      </c>
      <c r="AD670" s="53" t="str">
        <f>VLOOKUP(Tabela1[[#This Row],[Índice]],[1]Planilha1!$A:$A,1,0)</f>
        <v>#ERROR!</v>
      </c>
    </row>
    <row r="671" ht="15.75" customHeight="1">
      <c r="A671" s="52">
        <v>247821.0</v>
      </c>
      <c r="B671" s="53" t="s">
        <v>70</v>
      </c>
      <c r="C671" s="53" t="s">
        <v>71</v>
      </c>
      <c r="D671" s="22">
        <v>206645.0</v>
      </c>
      <c r="E671" s="53" t="s">
        <v>119</v>
      </c>
      <c r="F671" s="54">
        <v>1.0503375E7</v>
      </c>
      <c r="G671" s="53" t="s">
        <v>608</v>
      </c>
      <c r="H671" s="55">
        <v>2101.0</v>
      </c>
      <c r="I671" s="55"/>
      <c r="J671" s="55" t="s">
        <v>126</v>
      </c>
      <c r="K671" s="53" t="s">
        <v>73</v>
      </c>
      <c r="L671" s="53"/>
      <c r="M671" s="53">
        <v>0.167</v>
      </c>
      <c r="N671" s="53" t="s">
        <v>52</v>
      </c>
      <c r="O671" s="25">
        <v>17330.898203592813</v>
      </c>
      <c r="P671" s="25">
        <f>'LISTA DOS ITENS'!$O671*'LISTA DOS ITENS'!$M671</f>
        <v>2894.26</v>
      </c>
      <c r="Q671" s="25">
        <v>17330.9</v>
      </c>
      <c r="R671" s="25">
        <f>'LISTA DOS ITENS'!$Q671*'LISTA DOS ITENS'!$M671</f>
        <v>2894.2603</v>
      </c>
      <c r="S671" s="56">
        <f>IF('LISTA DOS ITENS'!$P671&gt;'LISTA DOS ITENS'!$R671,'LISTA DOS ITENS'!$P671,'LISTA DOS ITENS'!$R671)</f>
        <v>2894.2603</v>
      </c>
      <c r="T671" s="25">
        <v>2639.490192927203</v>
      </c>
      <c r="U671" s="25">
        <f>'LISTA DOS ITENS'!$T671*'LISTA DOS ITENS'!$M671</f>
        <v>440.7948622</v>
      </c>
      <c r="V671" s="56">
        <f t="array" ref="V671">INDEX('RESUMO - LOTES E VMA'!$F$3:$F$181,MATCH('LISTA DOS ITENS'!$D671,'RESUMO - LOTES E VMA'!$A$3:$A$181,0))</f>
        <v>87256.25281</v>
      </c>
      <c r="W671" s="57">
        <f>'LISTA DOS ITENS'!$U671/'LISTA DOS ITENS'!$V671</f>
        <v>0.005051728077</v>
      </c>
      <c r="X671" s="53" t="s">
        <v>53</v>
      </c>
      <c r="Y671" s="53" t="s">
        <v>290</v>
      </c>
      <c r="Z671" s="58" t="str">
        <f>'LISTA DOS ITENS'!$F671&amp;"-"&amp;'LISTA DOS ITENS'!$H671&amp;"-"&amp;'LISTA DOS ITENS'!$J671&amp;"-"&amp;'LISTA DOS ITENS'!$K671&amp;"-"&amp;'LISTA DOS ITENS'!$I671</f>
        <v>10503375-2101-0026-CONS/NAC-</v>
      </c>
      <c r="AA671" s="59" t="str">
        <f t="array" ref="AA671">INDEX('RESUMO - LOTES E VMA'!$M$3:$M$181,MATCH('LISTA DOS ITENS'!$D671,'RESUMO - LOTES E VMA'!$A$3:$A$181,0))</f>
        <v>Para Leilão</v>
      </c>
      <c r="AB671" s="60">
        <f t="array" ref="AB671">INDEX('RESUMO - LOTES E VMA'!$J$3:$J$181,MATCH('LISTA DOS ITENS'!$D671,'RESUMO - LOTES E VMA'!$A$3:$A$181,0))</f>
        <v>0.1311506349</v>
      </c>
      <c r="AC671" s="29" t="str">
        <f t="array" ref="AC671">INDEX('RESUMO - LOTES E VMA'!$L$3:$L$181,MATCH('LISTA DOS ITENS'!$D671,'RESUMO - LOTES E VMA'!$A$3:$A$181,0))</f>
        <v>1% do Valor de Comparação do VMA</v>
      </c>
      <c r="AD671" s="53" t="str">
        <f>VLOOKUP(Tabela1[[#This Row],[Índice]],[1]Planilha1!$A:$A,1,0)</f>
        <v>#ERROR!</v>
      </c>
    </row>
    <row r="672" ht="15.75" customHeight="1">
      <c r="A672" s="52">
        <v>247822.0</v>
      </c>
      <c r="B672" s="53" t="s">
        <v>70</v>
      </c>
      <c r="C672" s="53" t="s">
        <v>71</v>
      </c>
      <c r="D672" s="22">
        <v>206645.0</v>
      </c>
      <c r="E672" s="53" t="s">
        <v>119</v>
      </c>
      <c r="F672" s="54">
        <v>1.0503375E7</v>
      </c>
      <c r="G672" s="53" t="s">
        <v>608</v>
      </c>
      <c r="H672" s="55">
        <v>2101.0</v>
      </c>
      <c r="I672" s="55"/>
      <c r="J672" s="55" t="s">
        <v>126</v>
      </c>
      <c r="K672" s="53" t="s">
        <v>80</v>
      </c>
      <c r="L672" s="53"/>
      <c r="M672" s="53">
        <v>0.33</v>
      </c>
      <c r="N672" s="53" t="s">
        <v>52</v>
      </c>
      <c r="O672" s="25">
        <v>8143.903903903904</v>
      </c>
      <c r="P672" s="25">
        <f>'LISTA DOS ITENS'!$O672*'LISTA DOS ITENS'!$M672</f>
        <v>2687.488288</v>
      </c>
      <c r="Q672" s="25">
        <v>17330.9</v>
      </c>
      <c r="R672" s="25">
        <f>'LISTA DOS ITENS'!$Q672*'LISTA DOS ITENS'!$M672</f>
        <v>5719.197</v>
      </c>
      <c r="S672" s="56">
        <f>IF('LISTA DOS ITENS'!$P672&gt;'LISTA DOS ITENS'!$R672,'LISTA DOS ITENS'!$P672,'LISTA DOS ITENS'!$R672)</f>
        <v>5719.197</v>
      </c>
      <c r="T672" s="25">
        <v>2639.490192927203</v>
      </c>
      <c r="U672" s="25">
        <f>'LISTA DOS ITENS'!$T672*'LISTA DOS ITENS'!$M672</f>
        <v>871.0317637</v>
      </c>
      <c r="V672" s="56">
        <f t="array" ref="V672">INDEX('RESUMO - LOTES E VMA'!$F$3:$F$181,MATCH('LISTA DOS ITENS'!$D672,'RESUMO - LOTES E VMA'!$A$3:$A$181,0))</f>
        <v>87256.25281</v>
      </c>
      <c r="W672" s="57">
        <f>'LISTA DOS ITENS'!$U672/'LISTA DOS ITENS'!$V672</f>
        <v>0.00998245668</v>
      </c>
      <c r="X672" s="53" t="s">
        <v>53</v>
      </c>
      <c r="Y672" s="53" t="s">
        <v>290</v>
      </c>
      <c r="Z672" s="58" t="str">
        <f>'LISTA DOS ITENS'!$F672&amp;"-"&amp;'LISTA DOS ITENS'!$H672&amp;"-"&amp;'LISTA DOS ITENS'!$J672&amp;"-"&amp;'LISTA DOS ITENS'!$K672&amp;"-"&amp;'LISTA DOS ITENS'!$I672</f>
        <v>10503375-2101-0026-IMOB/NAC-</v>
      </c>
      <c r="AA672" s="59" t="str">
        <f t="array" ref="AA672">INDEX('RESUMO - LOTES E VMA'!$M$3:$M$181,MATCH('LISTA DOS ITENS'!$D672,'RESUMO - LOTES E VMA'!$A$3:$A$181,0))</f>
        <v>Para Leilão</v>
      </c>
      <c r="AB672" s="60">
        <f t="array" ref="AB672">INDEX('RESUMO - LOTES E VMA'!$J$3:$J$181,MATCH('LISTA DOS ITENS'!$D672,'RESUMO - LOTES E VMA'!$A$3:$A$181,0))</f>
        <v>0.1311506349</v>
      </c>
      <c r="AC672" s="29" t="str">
        <f t="array" ref="AC672">INDEX('RESUMO - LOTES E VMA'!$L$3:$L$181,MATCH('LISTA DOS ITENS'!$D672,'RESUMO - LOTES E VMA'!$A$3:$A$181,0))</f>
        <v>1% do Valor de Comparação do VMA</v>
      </c>
      <c r="AD672" s="53" t="str">
        <f>VLOOKUP(Tabela1[[#This Row],[Índice]],[1]Planilha1!$A:$A,1,0)</f>
        <v>#ERROR!</v>
      </c>
    </row>
    <row r="673" ht="15.75" customHeight="1">
      <c r="A673" s="52">
        <v>247823.0</v>
      </c>
      <c r="B673" s="53" t="s">
        <v>70</v>
      </c>
      <c r="C673" s="53" t="s">
        <v>71</v>
      </c>
      <c r="D673" s="22">
        <v>206645.0</v>
      </c>
      <c r="E673" s="53" t="s">
        <v>119</v>
      </c>
      <c r="F673" s="54">
        <v>1.0503485E7</v>
      </c>
      <c r="G673" s="53" t="s">
        <v>609</v>
      </c>
      <c r="H673" s="55">
        <v>2101.0</v>
      </c>
      <c r="I673" s="55"/>
      <c r="J673" s="55" t="s">
        <v>126</v>
      </c>
      <c r="K673" s="53" t="s">
        <v>73</v>
      </c>
      <c r="L673" s="53"/>
      <c r="M673" s="53">
        <v>1.219</v>
      </c>
      <c r="N673" s="53" t="s">
        <v>52</v>
      </c>
      <c r="O673" s="25">
        <v>16500.344544708776</v>
      </c>
      <c r="P673" s="25">
        <f>'LISTA DOS ITENS'!$O673*'LISTA DOS ITENS'!$M673</f>
        <v>20113.92</v>
      </c>
      <c r="Q673" s="25">
        <v>16500.34</v>
      </c>
      <c r="R673" s="25">
        <f>'LISTA DOS ITENS'!$Q673*'LISTA DOS ITENS'!$M673</f>
        <v>20113.91446</v>
      </c>
      <c r="S673" s="56">
        <f>IF('LISTA DOS ITENS'!$P673&gt;'LISTA DOS ITENS'!$R673,'LISTA DOS ITENS'!$P673,'LISTA DOS ITENS'!$R673)</f>
        <v>20113.92</v>
      </c>
      <c r="T673" s="25">
        <v>856.0918852956167</v>
      </c>
      <c r="U673" s="25">
        <f>'LISTA DOS ITENS'!$T673*'LISTA DOS ITENS'!$M673</f>
        <v>1043.576008</v>
      </c>
      <c r="V673" s="56">
        <f t="array" ref="V673">INDEX('RESUMO - LOTES E VMA'!$F$3:$F$181,MATCH('LISTA DOS ITENS'!$D673,'RESUMO - LOTES E VMA'!$A$3:$A$181,0))</f>
        <v>87256.25281</v>
      </c>
      <c r="W673" s="57">
        <f>'LISTA DOS ITENS'!$U673/'LISTA DOS ITENS'!$V673</f>
        <v>0.01195989943</v>
      </c>
      <c r="X673" s="53" t="s">
        <v>53</v>
      </c>
      <c r="Y673" s="53" t="s">
        <v>290</v>
      </c>
      <c r="Z673" s="58" t="str">
        <f>'LISTA DOS ITENS'!$F673&amp;"-"&amp;'LISTA DOS ITENS'!$H673&amp;"-"&amp;'LISTA DOS ITENS'!$J673&amp;"-"&amp;'LISTA DOS ITENS'!$K673&amp;"-"&amp;'LISTA DOS ITENS'!$I673</f>
        <v>10503485-2101-0026-CONS/NAC-</v>
      </c>
      <c r="AA673" s="59" t="str">
        <f t="array" ref="AA673">INDEX('RESUMO - LOTES E VMA'!$M$3:$M$181,MATCH('LISTA DOS ITENS'!$D673,'RESUMO - LOTES E VMA'!$A$3:$A$181,0))</f>
        <v>Para Leilão</v>
      </c>
      <c r="AB673" s="60">
        <f t="array" ref="AB673">INDEX('RESUMO - LOTES E VMA'!$J$3:$J$181,MATCH('LISTA DOS ITENS'!$D673,'RESUMO - LOTES E VMA'!$A$3:$A$181,0))</f>
        <v>0.1311506349</v>
      </c>
      <c r="AC673" s="29" t="str">
        <f t="array" ref="AC673">INDEX('RESUMO - LOTES E VMA'!$L$3:$L$181,MATCH('LISTA DOS ITENS'!$D673,'RESUMO - LOTES E VMA'!$A$3:$A$181,0))</f>
        <v>1% do Valor de Comparação do VMA</v>
      </c>
      <c r="AD673" s="53" t="str">
        <f>VLOOKUP(Tabela1[[#This Row],[Índice]],[1]Planilha1!$A:$A,1,0)</f>
        <v>#ERROR!</v>
      </c>
    </row>
    <row r="674" ht="15.75" customHeight="1">
      <c r="A674" s="52">
        <v>247824.0</v>
      </c>
      <c r="B674" s="53" t="s">
        <v>70</v>
      </c>
      <c r="C674" s="53" t="s">
        <v>71</v>
      </c>
      <c r="D674" s="22">
        <v>206645.0</v>
      </c>
      <c r="E674" s="53" t="s">
        <v>119</v>
      </c>
      <c r="F674" s="54">
        <v>1.0503485E7</v>
      </c>
      <c r="G674" s="53" t="s">
        <v>609</v>
      </c>
      <c r="H674" s="55">
        <v>2101.0</v>
      </c>
      <c r="I674" s="55"/>
      <c r="J674" s="55" t="s">
        <v>126</v>
      </c>
      <c r="K674" s="53" t="s">
        <v>57</v>
      </c>
      <c r="L674" s="53"/>
      <c r="M674" s="53">
        <v>0.3400000000000001</v>
      </c>
      <c r="N674" s="53" t="s">
        <v>52</v>
      </c>
      <c r="O674" s="25">
        <v>0.9927797833935018</v>
      </c>
      <c r="P674" s="25">
        <f>'LISTA DOS ITENS'!$O674*'LISTA DOS ITENS'!$M674</f>
        <v>0.3375451264</v>
      </c>
      <c r="Q674" s="25">
        <v>16500.34</v>
      </c>
      <c r="R674" s="25">
        <f>'LISTA DOS ITENS'!$Q674*'LISTA DOS ITENS'!$M674</f>
        <v>5610.1156</v>
      </c>
      <c r="S674" s="56">
        <f>IF('LISTA DOS ITENS'!$P674&gt;'LISTA DOS ITENS'!$R674,'LISTA DOS ITENS'!$P674,'LISTA DOS ITENS'!$R674)</f>
        <v>5610.1156</v>
      </c>
      <c r="T674" s="25">
        <v>856.0918852956167</v>
      </c>
      <c r="U674" s="25">
        <f>'LISTA DOS ITENS'!$T674*'LISTA DOS ITENS'!$M674</f>
        <v>291.071241</v>
      </c>
      <c r="V674" s="56">
        <f t="array" ref="V674">INDEX('RESUMO - LOTES E VMA'!$F$3:$F$181,MATCH('LISTA DOS ITENS'!$D674,'RESUMO - LOTES E VMA'!$A$3:$A$181,0))</f>
        <v>87256.25281</v>
      </c>
      <c r="W674" s="57">
        <f>'LISTA DOS ITENS'!$U674/'LISTA DOS ITENS'!$V674</f>
        <v>0.003335821006</v>
      </c>
      <c r="X674" s="53" t="s">
        <v>53</v>
      </c>
      <c r="Y674" s="53" t="s">
        <v>290</v>
      </c>
      <c r="Z674" s="58" t="str">
        <f>'LISTA DOS ITENS'!$F674&amp;"-"&amp;'LISTA DOS ITENS'!$H674&amp;"-"&amp;'LISTA DOS ITENS'!$J674&amp;"-"&amp;'LISTA DOS ITENS'!$K674&amp;"-"&amp;'LISTA DOS ITENS'!$I674</f>
        <v>10503485-2101-0026-USADO-</v>
      </c>
      <c r="AA674" s="59" t="str">
        <f t="array" ref="AA674">INDEX('RESUMO - LOTES E VMA'!$M$3:$M$181,MATCH('LISTA DOS ITENS'!$D674,'RESUMO - LOTES E VMA'!$A$3:$A$181,0))</f>
        <v>Para Leilão</v>
      </c>
      <c r="AB674" s="60">
        <f t="array" ref="AB674">INDEX('RESUMO - LOTES E VMA'!$J$3:$J$181,MATCH('LISTA DOS ITENS'!$D674,'RESUMO - LOTES E VMA'!$A$3:$A$181,0))</f>
        <v>0.1311506349</v>
      </c>
      <c r="AC674" s="29" t="str">
        <f t="array" ref="AC674">INDEX('RESUMO - LOTES E VMA'!$L$3:$L$181,MATCH('LISTA DOS ITENS'!$D674,'RESUMO - LOTES E VMA'!$A$3:$A$181,0))</f>
        <v>1% do Valor de Comparação do VMA</v>
      </c>
      <c r="AD674" s="53" t="str">
        <f>VLOOKUP(Tabela1[[#This Row],[Índice]],[1]Planilha1!$A:$A,1,0)</f>
        <v>#ERROR!</v>
      </c>
    </row>
    <row r="675" ht="15.75" customHeight="1">
      <c r="A675" s="52">
        <v>247825.0</v>
      </c>
      <c r="B675" s="53" t="s">
        <v>70</v>
      </c>
      <c r="C675" s="53" t="s">
        <v>71</v>
      </c>
      <c r="D675" s="22">
        <v>206645.0</v>
      </c>
      <c r="E675" s="53" t="s">
        <v>119</v>
      </c>
      <c r="F675" s="54">
        <v>1.0503503E7</v>
      </c>
      <c r="G675" s="53" t="s">
        <v>610</v>
      </c>
      <c r="H675" s="55">
        <v>2101.0</v>
      </c>
      <c r="I675" s="55" t="s">
        <v>81</v>
      </c>
      <c r="J675" s="55" t="s">
        <v>126</v>
      </c>
      <c r="K675" s="53" t="s">
        <v>80</v>
      </c>
      <c r="L675" s="53"/>
      <c r="M675" s="53">
        <v>0.65</v>
      </c>
      <c r="N675" s="53" t="s">
        <v>52</v>
      </c>
      <c r="O675" s="25">
        <v>2832.0</v>
      </c>
      <c r="P675" s="25">
        <f>'LISTA DOS ITENS'!$O675*'LISTA DOS ITENS'!$M675</f>
        <v>1840.8</v>
      </c>
      <c r="Q675" s="25">
        <v>2832.0</v>
      </c>
      <c r="R675" s="25">
        <f>'LISTA DOS ITENS'!$Q675*'LISTA DOS ITENS'!$M675</f>
        <v>1840.8</v>
      </c>
      <c r="S675" s="56">
        <f>IF('LISTA DOS ITENS'!$P675&gt;'LISTA DOS ITENS'!$R675,'LISTA DOS ITENS'!$P675,'LISTA DOS ITENS'!$R675)</f>
        <v>1840.8</v>
      </c>
      <c r="T675" s="25">
        <v>431.312639641902</v>
      </c>
      <c r="U675" s="25">
        <f>'LISTA DOS ITENS'!$T675*'LISTA DOS ITENS'!$M675</f>
        <v>280.3532158</v>
      </c>
      <c r="V675" s="56">
        <f t="array" ref="V675">INDEX('RESUMO - LOTES E VMA'!$F$3:$F$181,MATCH('LISTA DOS ITENS'!$D675,'RESUMO - LOTES E VMA'!$A$3:$A$181,0))</f>
        <v>87256.25281</v>
      </c>
      <c r="W675" s="57">
        <f>'LISTA DOS ITENS'!$U675/'LISTA DOS ITENS'!$V675</f>
        <v>0.003212987113</v>
      </c>
      <c r="X675" s="53" t="s">
        <v>53</v>
      </c>
      <c r="Y675" s="53" t="s">
        <v>290</v>
      </c>
      <c r="Z675" s="58" t="str">
        <f>'LISTA DOS ITENS'!$F675&amp;"-"&amp;'LISTA DOS ITENS'!$H675&amp;"-"&amp;'LISTA DOS ITENS'!$J675&amp;"-"&amp;'LISTA DOS ITENS'!$K675&amp;"-"&amp;'LISTA DOS ITENS'!$I675</f>
        <v>10503503-2101-0026-IMOB/NAC-ED-1000-01.01</v>
      </c>
      <c r="AA675" s="59" t="str">
        <f t="array" ref="AA675">INDEX('RESUMO - LOTES E VMA'!$M$3:$M$181,MATCH('LISTA DOS ITENS'!$D675,'RESUMO - LOTES E VMA'!$A$3:$A$181,0))</f>
        <v>Para Leilão</v>
      </c>
      <c r="AB675" s="60">
        <f t="array" ref="AB675">INDEX('RESUMO - LOTES E VMA'!$J$3:$J$181,MATCH('LISTA DOS ITENS'!$D675,'RESUMO - LOTES E VMA'!$A$3:$A$181,0))</f>
        <v>0.1311506349</v>
      </c>
      <c r="AC675" s="29" t="str">
        <f t="array" ref="AC675">INDEX('RESUMO - LOTES E VMA'!$L$3:$L$181,MATCH('LISTA DOS ITENS'!$D675,'RESUMO - LOTES E VMA'!$A$3:$A$181,0))</f>
        <v>1% do Valor de Comparação do VMA</v>
      </c>
      <c r="AD675" s="53" t="str">
        <f>VLOOKUP(Tabela1[[#This Row],[Índice]],[1]Planilha1!$A:$A,1,0)</f>
        <v>#ERROR!</v>
      </c>
    </row>
    <row r="676" ht="15.75" customHeight="1">
      <c r="A676" s="52">
        <v>247826.0</v>
      </c>
      <c r="B676" s="53" t="s">
        <v>70</v>
      </c>
      <c r="C676" s="53" t="s">
        <v>71</v>
      </c>
      <c r="D676" s="22">
        <v>206645.0</v>
      </c>
      <c r="E676" s="53" t="s">
        <v>119</v>
      </c>
      <c r="F676" s="54">
        <v>1.0503515E7</v>
      </c>
      <c r="G676" s="53" t="s">
        <v>611</v>
      </c>
      <c r="H676" s="55">
        <v>2101.0</v>
      </c>
      <c r="I676" s="55"/>
      <c r="J676" s="55" t="s">
        <v>126</v>
      </c>
      <c r="K676" s="53" t="s">
        <v>73</v>
      </c>
      <c r="L676" s="53"/>
      <c r="M676" s="53">
        <v>0.19</v>
      </c>
      <c r="N676" s="53" t="s">
        <v>52</v>
      </c>
      <c r="O676" s="25">
        <v>10103.78947368421</v>
      </c>
      <c r="P676" s="25">
        <f>'LISTA DOS ITENS'!$O676*'LISTA DOS ITENS'!$M676</f>
        <v>1919.72</v>
      </c>
      <c r="Q676" s="25">
        <v>10103.79</v>
      </c>
      <c r="R676" s="25">
        <f>'LISTA DOS ITENS'!$Q676*'LISTA DOS ITENS'!$M676</f>
        <v>1919.7201</v>
      </c>
      <c r="S676" s="56">
        <f>IF('LISTA DOS ITENS'!$P676&gt;'LISTA DOS ITENS'!$R676,'LISTA DOS ITENS'!$P676,'LISTA DOS ITENS'!$R676)</f>
        <v>1919.7201</v>
      </c>
      <c r="T676" s="25">
        <v>1538.8037907088465</v>
      </c>
      <c r="U676" s="25">
        <f>'LISTA DOS ITENS'!$T676*'LISTA DOS ITENS'!$M676</f>
        <v>292.3727202</v>
      </c>
      <c r="V676" s="56">
        <f t="array" ref="V676">INDEX('RESUMO - LOTES E VMA'!$F$3:$F$181,MATCH('LISTA DOS ITENS'!$D676,'RESUMO - LOTES E VMA'!$A$3:$A$181,0))</f>
        <v>87256.25281</v>
      </c>
      <c r="W676" s="57">
        <f>'LISTA DOS ITENS'!$U676/'LISTA DOS ITENS'!$V676</f>
        <v>0.003350736604</v>
      </c>
      <c r="X676" s="53" t="s">
        <v>53</v>
      </c>
      <c r="Y676" s="53" t="s">
        <v>290</v>
      </c>
      <c r="Z676" s="58" t="str">
        <f>'LISTA DOS ITENS'!$F676&amp;"-"&amp;'LISTA DOS ITENS'!$H676&amp;"-"&amp;'LISTA DOS ITENS'!$J676&amp;"-"&amp;'LISTA DOS ITENS'!$K676&amp;"-"&amp;'LISTA DOS ITENS'!$I676</f>
        <v>10503515-2101-0026-CONS/NAC-</v>
      </c>
      <c r="AA676" s="59" t="str">
        <f t="array" ref="AA676">INDEX('RESUMO - LOTES E VMA'!$M$3:$M$181,MATCH('LISTA DOS ITENS'!$D676,'RESUMO - LOTES E VMA'!$A$3:$A$181,0))</f>
        <v>Para Leilão</v>
      </c>
      <c r="AB676" s="60">
        <f t="array" ref="AB676">INDEX('RESUMO - LOTES E VMA'!$J$3:$J$181,MATCH('LISTA DOS ITENS'!$D676,'RESUMO - LOTES E VMA'!$A$3:$A$181,0))</f>
        <v>0.1311506349</v>
      </c>
      <c r="AC676" s="29" t="str">
        <f t="array" ref="AC676">INDEX('RESUMO - LOTES E VMA'!$L$3:$L$181,MATCH('LISTA DOS ITENS'!$D676,'RESUMO - LOTES E VMA'!$A$3:$A$181,0))</f>
        <v>1% do Valor de Comparação do VMA</v>
      </c>
      <c r="AD676" s="53" t="str">
        <f>VLOOKUP(Tabela1[[#This Row],[Índice]],[1]Planilha1!$A:$A,1,0)</f>
        <v>#ERROR!</v>
      </c>
    </row>
    <row r="677" ht="15.75" customHeight="1">
      <c r="A677" s="52">
        <v>247827.0</v>
      </c>
      <c r="B677" s="53" t="s">
        <v>70</v>
      </c>
      <c r="C677" s="53" t="s">
        <v>71</v>
      </c>
      <c r="D677" s="22">
        <v>206645.0</v>
      </c>
      <c r="E677" s="53" t="s">
        <v>119</v>
      </c>
      <c r="F677" s="54">
        <v>1.0503515E7</v>
      </c>
      <c r="G677" s="53" t="s">
        <v>611</v>
      </c>
      <c r="H677" s="55">
        <v>2101.0</v>
      </c>
      <c r="I677" s="55"/>
      <c r="J677" s="55" t="s">
        <v>126</v>
      </c>
      <c r="K677" s="53" t="s">
        <v>80</v>
      </c>
      <c r="L677" s="53"/>
      <c r="M677" s="53">
        <v>0.78</v>
      </c>
      <c r="N677" s="53" t="s">
        <v>52</v>
      </c>
      <c r="O677" s="25">
        <v>6200.461538461538</v>
      </c>
      <c r="P677" s="25">
        <f>'LISTA DOS ITENS'!$O677*'LISTA DOS ITENS'!$M677</f>
        <v>4836.36</v>
      </c>
      <c r="Q677" s="25">
        <v>10103.79</v>
      </c>
      <c r="R677" s="25">
        <f>'LISTA DOS ITENS'!$Q677*'LISTA DOS ITENS'!$M677</f>
        <v>7880.9562</v>
      </c>
      <c r="S677" s="56">
        <f>IF('LISTA DOS ITENS'!$P677&gt;'LISTA DOS ITENS'!$R677,'LISTA DOS ITENS'!$P677,'LISTA DOS ITENS'!$R677)</f>
        <v>7880.9562</v>
      </c>
      <c r="T677" s="25">
        <v>1538.8037907088465</v>
      </c>
      <c r="U677" s="25">
        <f>'LISTA DOS ITENS'!$T677*'LISTA DOS ITENS'!$M677</f>
        <v>1200.266957</v>
      </c>
      <c r="V677" s="56">
        <f t="array" ref="V677">INDEX('RESUMO - LOTES E VMA'!$F$3:$F$181,MATCH('LISTA DOS ITENS'!$D677,'RESUMO - LOTES E VMA'!$A$3:$A$181,0))</f>
        <v>87256.25281</v>
      </c>
      <c r="W677" s="57">
        <f>'LISTA DOS ITENS'!$U677/'LISTA DOS ITENS'!$V677</f>
        <v>0.01375565553</v>
      </c>
      <c r="X677" s="53" t="s">
        <v>53</v>
      </c>
      <c r="Y677" s="53" t="s">
        <v>290</v>
      </c>
      <c r="Z677" s="58" t="str">
        <f>'LISTA DOS ITENS'!$F677&amp;"-"&amp;'LISTA DOS ITENS'!$H677&amp;"-"&amp;'LISTA DOS ITENS'!$J677&amp;"-"&amp;'LISTA DOS ITENS'!$K677&amp;"-"&amp;'LISTA DOS ITENS'!$I677</f>
        <v>10503515-2101-0026-IMOB/NAC-</v>
      </c>
      <c r="AA677" s="59" t="str">
        <f t="array" ref="AA677">INDEX('RESUMO - LOTES E VMA'!$M$3:$M$181,MATCH('LISTA DOS ITENS'!$D677,'RESUMO - LOTES E VMA'!$A$3:$A$181,0))</f>
        <v>Para Leilão</v>
      </c>
      <c r="AB677" s="60">
        <f t="array" ref="AB677">INDEX('RESUMO - LOTES E VMA'!$J$3:$J$181,MATCH('LISTA DOS ITENS'!$D677,'RESUMO - LOTES E VMA'!$A$3:$A$181,0))</f>
        <v>0.1311506349</v>
      </c>
      <c r="AC677" s="29" t="str">
        <f t="array" ref="AC677">INDEX('RESUMO - LOTES E VMA'!$L$3:$L$181,MATCH('LISTA DOS ITENS'!$D677,'RESUMO - LOTES E VMA'!$A$3:$A$181,0))</f>
        <v>1% do Valor de Comparação do VMA</v>
      </c>
      <c r="AD677" s="53" t="str">
        <f>VLOOKUP(Tabela1[[#This Row],[Índice]],[1]Planilha1!$A:$A,1,0)</f>
        <v>#ERROR!</v>
      </c>
    </row>
    <row r="678" ht="15.75" customHeight="1">
      <c r="A678" s="52">
        <v>247828.0</v>
      </c>
      <c r="B678" s="53" t="s">
        <v>70</v>
      </c>
      <c r="C678" s="53" t="s">
        <v>71</v>
      </c>
      <c r="D678" s="22">
        <v>206645.0</v>
      </c>
      <c r="E678" s="53" t="s">
        <v>119</v>
      </c>
      <c r="F678" s="54">
        <v>1.0519656E7</v>
      </c>
      <c r="G678" s="53" t="s">
        <v>612</v>
      </c>
      <c r="H678" s="55">
        <v>2101.0</v>
      </c>
      <c r="I678" s="55"/>
      <c r="J678" s="55" t="s">
        <v>126</v>
      </c>
      <c r="K678" s="53" t="s">
        <v>57</v>
      </c>
      <c r="L678" s="53"/>
      <c r="M678" s="53">
        <v>6.131</v>
      </c>
      <c r="N678" s="53" t="s">
        <v>104</v>
      </c>
      <c r="O678" s="25">
        <v>350.0</v>
      </c>
      <c r="P678" s="25">
        <f>'LISTA DOS ITENS'!$O678*'LISTA DOS ITENS'!$M678</f>
        <v>2145.85</v>
      </c>
      <c r="Q678" s="25">
        <v>205.1762</v>
      </c>
      <c r="R678" s="25">
        <f>'LISTA DOS ITENS'!$Q678*'LISTA DOS ITENS'!$M678</f>
        <v>1257.935282</v>
      </c>
      <c r="S678" s="56">
        <f>IF('LISTA DOS ITENS'!$P678&gt;'LISTA DOS ITENS'!$R678,'LISTA DOS ITENS'!$P678,'LISTA DOS ITENS'!$R678)</f>
        <v>2145.85</v>
      </c>
      <c r="T678" s="25">
        <v>31.24826568280184</v>
      </c>
      <c r="U678" s="25">
        <f>'LISTA DOS ITENS'!$T678*'LISTA DOS ITENS'!$M678</f>
        <v>191.5831169</v>
      </c>
      <c r="V678" s="56">
        <f t="array" ref="V678">INDEX('RESUMO - LOTES E VMA'!$F$3:$F$181,MATCH('LISTA DOS ITENS'!$D678,'RESUMO - LOTES E VMA'!$A$3:$A$181,0))</f>
        <v>87256.25281</v>
      </c>
      <c r="W678" s="57">
        <f>'LISTA DOS ITENS'!$U678/'LISTA DOS ITENS'!$V678</f>
        <v>0.002195637685</v>
      </c>
      <c r="X678" s="53" t="s">
        <v>53</v>
      </c>
      <c r="Y678" s="53" t="s">
        <v>290</v>
      </c>
      <c r="Z678" s="58" t="str">
        <f>'LISTA DOS ITENS'!$F678&amp;"-"&amp;'LISTA DOS ITENS'!$H678&amp;"-"&amp;'LISTA DOS ITENS'!$J678&amp;"-"&amp;'LISTA DOS ITENS'!$K678&amp;"-"&amp;'LISTA DOS ITENS'!$I678</f>
        <v>10519656-2101-0026-USADO-</v>
      </c>
      <c r="AA678" s="59" t="str">
        <f t="array" ref="AA678">INDEX('RESUMO - LOTES E VMA'!$M$3:$M$181,MATCH('LISTA DOS ITENS'!$D678,'RESUMO - LOTES E VMA'!$A$3:$A$181,0))</f>
        <v>Para Leilão</v>
      </c>
      <c r="AB678" s="60">
        <f t="array" ref="AB678">INDEX('RESUMO - LOTES E VMA'!$J$3:$J$181,MATCH('LISTA DOS ITENS'!$D678,'RESUMO - LOTES E VMA'!$A$3:$A$181,0))</f>
        <v>0.1311506349</v>
      </c>
      <c r="AC678" s="29" t="str">
        <f t="array" ref="AC678">INDEX('RESUMO - LOTES E VMA'!$L$3:$L$181,MATCH('LISTA DOS ITENS'!$D678,'RESUMO - LOTES E VMA'!$A$3:$A$181,0))</f>
        <v>1% do Valor de Comparação do VMA</v>
      </c>
      <c r="AD678" s="53" t="str">
        <f>VLOOKUP(Tabela1[[#This Row],[Índice]],[1]Planilha1!$A:$A,1,0)</f>
        <v>#ERROR!</v>
      </c>
    </row>
    <row r="679" ht="15.75" customHeight="1">
      <c r="A679" s="52">
        <v>247829.0</v>
      </c>
      <c r="B679" s="53" t="s">
        <v>70</v>
      </c>
      <c r="C679" s="53" t="s">
        <v>71</v>
      </c>
      <c r="D679" s="22">
        <v>206645.0</v>
      </c>
      <c r="E679" s="53" t="s">
        <v>119</v>
      </c>
      <c r="F679" s="54">
        <v>1.0519656E7</v>
      </c>
      <c r="G679" s="53" t="s">
        <v>612</v>
      </c>
      <c r="H679" s="55">
        <v>2101.0</v>
      </c>
      <c r="I679" s="55" t="s">
        <v>81</v>
      </c>
      <c r="J679" s="55" t="s">
        <v>126</v>
      </c>
      <c r="K679" s="53" t="s">
        <v>57</v>
      </c>
      <c r="L679" s="53"/>
      <c r="M679" s="53">
        <v>1.0</v>
      </c>
      <c r="N679" s="53" t="s">
        <v>104</v>
      </c>
      <c r="O679" s="25">
        <v>350.0</v>
      </c>
      <c r="P679" s="25">
        <f>'LISTA DOS ITENS'!$O679*'LISTA DOS ITENS'!$M679</f>
        <v>350</v>
      </c>
      <c r="Q679" s="25">
        <v>205.1762</v>
      </c>
      <c r="R679" s="25">
        <f>'LISTA DOS ITENS'!$Q679*'LISTA DOS ITENS'!$M679</f>
        <v>205.1762</v>
      </c>
      <c r="S679" s="56">
        <f>IF('LISTA DOS ITENS'!$P679&gt;'LISTA DOS ITENS'!$R679,'LISTA DOS ITENS'!$P679,'LISTA DOS ITENS'!$R679)</f>
        <v>350</v>
      </c>
      <c r="T679" s="25">
        <v>31.24826568280184</v>
      </c>
      <c r="U679" s="25">
        <f>'LISTA DOS ITENS'!$T679*'LISTA DOS ITENS'!$M679</f>
        <v>31.24826568</v>
      </c>
      <c r="V679" s="56">
        <f t="array" ref="V679">INDEX('RESUMO - LOTES E VMA'!$F$3:$F$181,MATCH('LISTA DOS ITENS'!$D679,'RESUMO - LOTES E VMA'!$A$3:$A$181,0))</f>
        <v>87256.25281</v>
      </c>
      <c r="W679" s="57">
        <f>'LISTA DOS ITENS'!$U679/'LISTA DOS ITENS'!$V679</f>
        <v>0.0003581206467</v>
      </c>
      <c r="X679" s="53" t="s">
        <v>53</v>
      </c>
      <c r="Y679" s="53" t="s">
        <v>290</v>
      </c>
      <c r="Z679" s="58" t="str">
        <f>'LISTA DOS ITENS'!$F679&amp;"-"&amp;'LISTA DOS ITENS'!$H679&amp;"-"&amp;'LISTA DOS ITENS'!$J679&amp;"-"&amp;'LISTA DOS ITENS'!$K679&amp;"-"&amp;'LISTA DOS ITENS'!$I679</f>
        <v>10519656-2101-0026-USADO-ED-1000-01.01</v>
      </c>
      <c r="AA679" s="59" t="str">
        <f t="array" ref="AA679">INDEX('RESUMO - LOTES E VMA'!$M$3:$M$181,MATCH('LISTA DOS ITENS'!$D679,'RESUMO - LOTES E VMA'!$A$3:$A$181,0))</f>
        <v>Para Leilão</v>
      </c>
      <c r="AB679" s="60">
        <f t="array" ref="AB679">INDEX('RESUMO - LOTES E VMA'!$J$3:$J$181,MATCH('LISTA DOS ITENS'!$D679,'RESUMO - LOTES E VMA'!$A$3:$A$181,0))</f>
        <v>0.1311506349</v>
      </c>
      <c r="AC679" s="29" t="str">
        <f t="array" ref="AC679">INDEX('RESUMO - LOTES E VMA'!$L$3:$L$181,MATCH('LISTA DOS ITENS'!$D679,'RESUMO - LOTES E VMA'!$A$3:$A$181,0))</f>
        <v>1% do Valor de Comparação do VMA</v>
      </c>
      <c r="AD679" s="53" t="str">
        <f>VLOOKUP(Tabela1[[#This Row],[Índice]],[1]Planilha1!$A:$A,1,0)</f>
        <v>#ERROR!</v>
      </c>
    </row>
    <row r="680" ht="15.75" customHeight="1">
      <c r="A680" s="52">
        <v>247830.0</v>
      </c>
      <c r="B680" s="53" t="s">
        <v>70</v>
      </c>
      <c r="C680" s="53" t="s">
        <v>71</v>
      </c>
      <c r="D680" s="22">
        <v>206645.0</v>
      </c>
      <c r="E680" s="53" t="s">
        <v>119</v>
      </c>
      <c r="F680" s="54">
        <v>1.0519656E7</v>
      </c>
      <c r="G680" s="53" t="s">
        <v>612</v>
      </c>
      <c r="H680" s="55">
        <v>2101.0</v>
      </c>
      <c r="I680" s="55" t="s">
        <v>130</v>
      </c>
      <c r="J680" s="55" t="s">
        <v>126</v>
      </c>
      <c r="K680" s="53" t="s">
        <v>57</v>
      </c>
      <c r="L680" s="53"/>
      <c r="M680" s="53">
        <v>1.5</v>
      </c>
      <c r="N680" s="53" t="s">
        <v>104</v>
      </c>
      <c r="O680" s="25">
        <v>350.0</v>
      </c>
      <c r="P680" s="25">
        <f>'LISTA DOS ITENS'!$O680*'LISTA DOS ITENS'!$M680</f>
        <v>525</v>
      </c>
      <c r="Q680" s="25">
        <v>205.1762</v>
      </c>
      <c r="R680" s="25">
        <f>'LISTA DOS ITENS'!$Q680*'LISTA DOS ITENS'!$M680</f>
        <v>307.7643</v>
      </c>
      <c r="S680" s="56">
        <f>IF('LISTA DOS ITENS'!$P680&gt;'LISTA DOS ITENS'!$R680,'LISTA DOS ITENS'!$P680,'LISTA DOS ITENS'!$R680)</f>
        <v>525</v>
      </c>
      <c r="T680" s="25">
        <v>31.24826568280184</v>
      </c>
      <c r="U680" s="25">
        <f>'LISTA DOS ITENS'!$T680*'LISTA DOS ITENS'!$M680</f>
        <v>46.87239852</v>
      </c>
      <c r="V680" s="56">
        <f t="array" ref="V680">INDEX('RESUMO - LOTES E VMA'!$F$3:$F$181,MATCH('LISTA DOS ITENS'!$D680,'RESUMO - LOTES E VMA'!$A$3:$A$181,0))</f>
        <v>87256.25281</v>
      </c>
      <c r="W680" s="57">
        <f>'LISTA DOS ITENS'!$U680/'LISTA DOS ITENS'!$V680</f>
        <v>0.00053718097</v>
      </c>
      <c r="X680" s="53" t="s">
        <v>53</v>
      </c>
      <c r="Y680" s="53" t="s">
        <v>290</v>
      </c>
      <c r="Z680" s="58" t="str">
        <f>'LISTA DOS ITENS'!$F680&amp;"-"&amp;'LISTA DOS ITENS'!$H680&amp;"-"&amp;'LISTA DOS ITENS'!$J680&amp;"-"&amp;'LISTA DOS ITENS'!$K680&amp;"-"&amp;'LISTA DOS ITENS'!$I680</f>
        <v>10519656-2101-0026-USADO-ED-1000-01.02</v>
      </c>
      <c r="AA680" s="59" t="str">
        <f t="array" ref="AA680">INDEX('RESUMO - LOTES E VMA'!$M$3:$M$181,MATCH('LISTA DOS ITENS'!$D680,'RESUMO - LOTES E VMA'!$A$3:$A$181,0))</f>
        <v>Para Leilão</v>
      </c>
      <c r="AB680" s="60">
        <f t="array" ref="AB680">INDEX('RESUMO - LOTES E VMA'!$J$3:$J$181,MATCH('LISTA DOS ITENS'!$D680,'RESUMO - LOTES E VMA'!$A$3:$A$181,0))</f>
        <v>0.1311506349</v>
      </c>
      <c r="AC680" s="29" t="str">
        <f t="array" ref="AC680">INDEX('RESUMO - LOTES E VMA'!$L$3:$L$181,MATCH('LISTA DOS ITENS'!$D680,'RESUMO - LOTES E VMA'!$A$3:$A$181,0))</f>
        <v>1% do Valor de Comparação do VMA</v>
      </c>
      <c r="AD680" s="53" t="str">
        <f>VLOOKUP(Tabela1[[#This Row],[Índice]],[1]Planilha1!$A:$A,1,0)</f>
        <v>#ERROR!</v>
      </c>
    </row>
    <row r="681" ht="15.75" customHeight="1">
      <c r="A681" s="52">
        <v>247831.0</v>
      </c>
      <c r="B681" s="53" t="s">
        <v>70</v>
      </c>
      <c r="C681" s="53" t="s">
        <v>71</v>
      </c>
      <c r="D681" s="22">
        <v>206645.0</v>
      </c>
      <c r="E681" s="53" t="s">
        <v>119</v>
      </c>
      <c r="F681" s="54">
        <v>1.0519656E7</v>
      </c>
      <c r="G681" s="53" t="s">
        <v>612</v>
      </c>
      <c r="H681" s="55">
        <v>2101.0</v>
      </c>
      <c r="I681" s="55" t="s">
        <v>146</v>
      </c>
      <c r="J681" s="55" t="s">
        <v>126</v>
      </c>
      <c r="K681" s="53" t="s">
        <v>57</v>
      </c>
      <c r="L681" s="53"/>
      <c r="M681" s="53">
        <v>2.498999999999997</v>
      </c>
      <c r="N681" s="53" t="s">
        <v>104</v>
      </c>
      <c r="O681" s="25">
        <v>350.0</v>
      </c>
      <c r="P681" s="25">
        <f>'LISTA DOS ITENS'!$O681*'LISTA DOS ITENS'!$M681</f>
        <v>874.65</v>
      </c>
      <c r="Q681" s="25">
        <v>205.1762</v>
      </c>
      <c r="R681" s="25">
        <f>'LISTA DOS ITENS'!$Q681*'LISTA DOS ITENS'!$M681</f>
        <v>512.7353238</v>
      </c>
      <c r="S681" s="56">
        <f>IF('LISTA DOS ITENS'!$P681&gt;'LISTA DOS ITENS'!$R681,'LISTA DOS ITENS'!$P681,'LISTA DOS ITENS'!$R681)</f>
        <v>874.65</v>
      </c>
      <c r="T681" s="25">
        <v>31.24826568280184</v>
      </c>
      <c r="U681" s="25">
        <f>'LISTA DOS ITENS'!$T681*'LISTA DOS ITENS'!$M681</f>
        <v>78.08941594</v>
      </c>
      <c r="V681" s="56">
        <f t="array" ref="V681">INDEX('RESUMO - LOTES E VMA'!$F$3:$F$181,MATCH('LISTA DOS ITENS'!$D681,'RESUMO - LOTES E VMA'!$A$3:$A$181,0))</f>
        <v>87256.25281</v>
      </c>
      <c r="W681" s="57">
        <f>'LISTA DOS ITENS'!$U681/'LISTA DOS ITENS'!$V681</f>
        <v>0.0008949434961</v>
      </c>
      <c r="X681" s="53" t="s">
        <v>53</v>
      </c>
      <c r="Y681" s="53" t="s">
        <v>290</v>
      </c>
      <c r="Z681" s="58" t="str">
        <f>'LISTA DOS ITENS'!$F681&amp;"-"&amp;'LISTA DOS ITENS'!$H681&amp;"-"&amp;'LISTA DOS ITENS'!$J681&amp;"-"&amp;'LISTA DOS ITENS'!$K681&amp;"-"&amp;'LISTA DOS ITENS'!$I681</f>
        <v>10519656-2101-0026-USADO-JP-3553-12-001-MRP</v>
      </c>
      <c r="AA681" s="59" t="str">
        <f t="array" ref="AA681">INDEX('RESUMO - LOTES E VMA'!$M$3:$M$181,MATCH('LISTA DOS ITENS'!$D681,'RESUMO - LOTES E VMA'!$A$3:$A$181,0))</f>
        <v>Para Leilão</v>
      </c>
      <c r="AB681" s="60">
        <f t="array" ref="AB681">INDEX('RESUMO - LOTES E VMA'!$J$3:$J$181,MATCH('LISTA DOS ITENS'!$D681,'RESUMO - LOTES E VMA'!$A$3:$A$181,0))</f>
        <v>0.1311506349</v>
      </c>
      <c r="AC681" s="29" t="str">
        <f t="array" ref="AC681">INDEX('RESUMO - LOTES E VMA'!$L$3:$L$181,MATCH('LISTA DOS ITENS'!$D681,'RESUMO - LOTES E VMA'!$A$3:$A$181,0))</f>
        <v>1% do Valor de Comparação do VMA</v>
      </c>
      <c r="AD681" s="53" t="str">
        <f>VLOOKUP(Tabela1[[#This Row],[Índice]],[1]Planilha1!$A:$A,1,0)</f>
        <v>#ERROR!</v>
      </c>
    </row>
    <row r="682" ht="15.75" customHeight="1">
      <c r="A682" s="52">
        <v>247832.0</v>
      </c>
      <c r="B682" s="53" t="s">
        <v>70</v>
      </c>
      <c r="C682" s="53" t="s">
        <v>71</v>
      </c>
      <c r="D682" s="22">
        <v>206645.0</v>
      </c>
      <c r="E682" s="53" t="s">
        <v>119</v>
      </c>
      <c r="F682" s="54">
        <v>1.0562864E7</v>
      </c>
      <c r="G682" s="53" t="s">
        <v>613</v>
      </c>
      <c r="H682" s="55">
        <v>2101.0</v>
      </c>
      <c r="I682" s="55"/>
      <c r="J682" s="55" t="s">
        <v>126</v>
      </c>
      <c r="K682" s="53" t="s">
        <v>80</v>
      </c>
      <c r="L682" s="53"/>
      <c r="M682" s="53">
        <v>1.0</v>
      </c>
      <c r="N682" s="53" t="s">
        <v>52</v>
      </c>
      <c r="O682" s="25">
        <v>3596.39</v>
      </c>
      <c r="P682" s="25">
        <f>'LISTA DOS ITENS'!$O682*'LISTA DOS ITENS'!$M682</f>
        <v>3596.39</v>
      </c>
      <c r="Q682" s="25">
        <v>3596.39</v>
      </c>
      <c r="R682" s="25">
        <f>'LISTA DOS ITENS'!$Q682*'LISTA DOS ITENS'!$M682</f>
        <v>3596.39</v>
      </c>
      <c r="S682" s="56">
        <f>IF('LISTA DOS ITENS'!$P682&gt;'LISTA DOS ITENS'!$R682,'LISTA DOS ITENS'!$P682,'LISTA DOS ITENS'!$R682)</f>
        <v>3596.39</v>
      </c>
      <c r="T682" s="25">
        <v>547.7289774299929</v>
      </c>
      <c r="U682" s="25">
        <f>'LISTA DOS ITENS'!$T682*'LISTA DOS ITENS'!$M682</f>
        <v>547.7289774</v>
      </c>
      <c r="V682" s="56">
        <f t="array" ref="V682">INDEX('RESUMO - LOTES E VMA'!$F$3:$F$181,MATCH('LISTA DOS ITENS'!$D682,'RESUMO - LOTES E VMA'!$A$3:$A$181,0))</f>
        <v>87256.25281</v>
      </c>
      <c r="W682" s="57">
        <f>'LISTA DOS ITENS'!$U682/'LISTA DOS ITENS'!$V682</f>
        <v>0.006277246155</v>
      </c>
      <c r="X682" s="53" t="s">
        <v>53</v>
      </c>
      <c r="Y682" s="53" t="s">
        <v>290</v>
      </c>
      <c r="Z682" s="58" t="str">
        <f>'LISTA DOS ITENS'!$F682&amp;"-"&amp;'LISTA DOS ITENS'!$H682&amp;"-"&amp;'LISTA DOS ITENS'!$J682&amp;"-"&amp;'LISTA DOS ITENS'!$K682&amp;"-"&amp;'LISTA DOS ITENS'!$I682</f>
        <v>10562864-2101-0026-IMOB/NAC-</v>
      </c>
      <c r="AA682" s="59" t="str">
        <f t="array" ref="AA682">INDEX('RESUMO - LOTES E VMA'!$M$3:$M$181,MATCH('LISTA DOS ITENS'!$D682,'RESUMO - LOTES E VMA'!$A$3:$A$181,0))</f>
        <v>Para Leilão</v>
      </c>
      <c r="AB682" s="60">
        <f t="array" ref="AB682">INDEX('RESUMO - LOTES E VMA'!$J$3:$J$181,MATCH('LISTA DOS ITENS'!$D682,'RESUMO - LOTES E VMA'!$A$3:$A$181,0))</f>
        <v>0.1311506349</v>
      </c>
      <c r="AC682" s="29" t="str">
        <f t="array" ref="AC682">INDEX('RESUMO - LOTES E VMA'!$L$3:$L$181,MATCH('LISTA DOS ITENS'!$D682,'RESUMO - LOTES E VMA'!$A$3:$A$181,0))</f>
        <v>1% do Valor de Comparação do VMA</v>
      </c>
      <c r="AD682" s="53" t="str">
        <f>VLOOKUP(Tabela1[[#This Row],[Índice]],[1]Planilha1!$A:$A,1,0)</f>
        <v>#ERROR!</v>
      </c>
    </row>
    <row r="683" ht="15.75" customHeight="1">
      <c r="A683" s="52">
        <v>247833.0</v>
      </c>
      <c r="B683" s="53" t="s">
        <v>70</v>
      </c>
      <c r="C683" s="53" t="s">
        <v>71</v>
      </c>
      <c r="D683" s="22">
        <v>206645.0</v>
      </c>
      <c r="E683" s="53" t="s">
        <v>119</v>
      </c>
      <c r="F683" s="54">
        <v>1.0562864E7</v>
      </c>
      <c r="G683" s="53" t="s">
        <v>613</v>
      </c>
      <c r="H683" s="55">
        <v>2101.0</v>
      </c>
      <c r="I683" s="55" t="s">
        <v>130</v>
      </c>
      <c r="J683" s="55" t="s">
        <v>126</v>
      </c>
      <c r="K683" s="53" t="s">
        <v>73</v>
      </c>
      <c r="L683" s="53"/>
      <c r="M683" s="53">
        <v>0.872</v>
      </c>
      <c r="N683" s="53" t="s">
        <v>52</v>
      </c>
      <c r="O683" s="25">
        <v>2587.626146788991</v>
      </c>
      <c r="P683" s="25">
        <f>'LISTA DOS ITENS'!$O683*'LISTA DOS ITENS'!$M683</f>
        <v>2256.41</v>
      </c>
      <c r="Q683" s="25">
        <v>3596.39</v>
      </c>
      <c r="R683" s="25">
        <f>'LISTA DOS ITENS'!$Q683*'LISTA DOS ITENS'!$M683</f>
        <v>3136.05208</v>
      </c>
      <c r="S683" s="56">
        <f>IF('LISTA DOS ITENS'!$P683&gt;'LISTA DOS ITENS'!$R683,'LISTA DOS ITENS'!$P683,'LISTA DOS ITENS'!$R683)</f>
        <v>3136.05208</v>
      </c>
      <c r="T683" s="25">
        <v>547.7289774299929</v>
      </c>
      <c r="U683" s="25">
        <f>'LISTA DOS ITENS'!$T683*'LISTA DOS ITENS'!$M683</f>
        <v>477.6196683</v>
      </c>
      <c r="V683" s="56">
        <f t="array" ref="V683">INDEX('RESUMO - LOTES E VMA'!$F$3:$F$181,MATCH('LISTA DOS ITENS'!$D683,'RESUMO - LOTES E VMA'!$A$3:$A$181,0))</f>
        <v>87256.25281</v>
      </c>
      <c r="W683" s="57">
        <f>'LISTA DOS ITENS'!$U683/'LISTA DOS ITENS'!$V683</f>
        <v>0.005473758647</v>
      </c>
      <c r="X683" s="53" t="s">
        <v>53</v>
      </c>
      <c r="Y683" s="53" t="s">
        <v>290</v>
      </c>
      <c r="Z683" s="58" t="str">
        <f>'LISTA DOS ITENS'!$F683&amp;"-"&amp;'LISTA DOS ITENS'!$H683&amp;"-"&amp;'LISTA DOS ITENS'!$J683&amp;"-"&amp;'LISTA DOS ITENS'!$K683&amp;"-"&amp;'LISTA DOS ITENS'!$I683</f>
        <v>10562864-2101-0026-CONS/NAC-ED-1000-01.02</v>
      </c>
      <c r="AA683" s="59" t="str">
        <f t="array" ref="AA683">INDEX('RESUMO - LOTES E VMA'!$M$3:$M$181,MATCH('LISTA DOS ITENS'!$D683,'RESUMO - LOTES E VMA'!$A$3:$A$181,0))</f>
        <v>Para Leilão</v>
      </c>
      <c r="AB683" s="60">
        <f t="array" ref="AB683">INDEX('RESUMO - LOTES E VMA'!$J$3:$J$181,MATCH('LISTA DOS ITENS'!$D683,'RESUMO - LOTES E VMA'!$A$3:$A$181,0))</f>
        <v>0.1311506349</v>
      </c>
      <c r="AC683" s="29" t="str">
        <f t="array" ref="AC683">INDEX('RESUMO - LOTES E VMA'!$L$3:$L$181,MATCH('LISTA DOS ITENS'!$D683,'RESUMO - LOTES E VMA'!$A$3:$A$181,0))</f>
        <v>1% do Valor de Comparação do VMA</v>
      </c>
      <c r="AD683" s="53" t="str">
        <f>VLOOKUP(Tabela1[[#This Row],[Índice]],[1]Planilha1!$A:$A,1,0)</f>
        <v>#ERROR!</v>
      </c>
    </row>
    <row r="684" ht="15.75" customHeight="1">
      <c r="A684" s="52">
        <v>247834.0</v>
      </c>
      <c r="B684" s="53" t="s">
        <v>70</v>
      </c>
      <c r="C684" s="53" t="s">
        <v>71</v>
      </c>
      <c r="D684" s="22">
        <v>206645.0</v>
      </c>
      <c r="E684" s="53" t="s">
        <v>119</v>
      </c>
      <c r="F684" s="54">
        <v>1.0577494E7</v>
      </c>
      <c r="G684" s="53" t="s">
        <v>614</v>
      </c>
      <c r="H684" s="55">
        <v>2101.0</v>
      </c>
      <c r="I684" s="55" t="s">
        <v>615</v>
      </c>
      <c r="J684" s="55" t="s">
        <v>126</v>
      </c>
      <c r="K684" s="53" t="s">
        <v>73</v>
      </c>
      <c r="L684" s="53"/>
      <c r="M684" s="53">
        <v>0.1</v>
      </c>
      <c r="N684" s="53" t="s">
        <v>52</v>
      </c>
      <c r="O684" s="25">
        <v>29466.000000000004</v>
      </c>
      <c r="P684" s="25">
        <f>'LISTA DOS ITENS'!$O684*'LISTA DOS ITENS'!$M684</f>
        <v>2946.6</v>
      </c>
      <c r="Q684" s="25">
        <v>30245.95</v>
      </c>
      <c r="R684" s="25">
        <f>'LISTA DOS ITENS'!$Q684*'LISTA DOS ITENS'!$M684</f>
        <v>3024.595</v>
      </c>
      <c r="S684" s="56">
        <f>IF('LISTA DOS ITENS'!$P684&gt;'LISTA DOS ITENS'!$R684,'LISTA DOS ITENS'!$P684,'LISTA DOS ITENS'!$R684)</f>
        <v>3024.595</v>
      </c>
      <c r="T684" s="25">
        <v>3948.556506497088</v>
      </c>
      <c r="U684" s="25">
        <f>'LISTA DOS ITENS'!$T684*'LISTA DOS ITENS'!$M684</f>
        <v>394.8556506</v>
      </c>
      <c r="V684" s="56">
        <f t="array" ref="V684">INDEX('RESUMO - LOTES E VMA'!$F$3:$F$181,MATCH('LISTA DOS ITENS'!$D684,'RESUMO - LOTES E VMA'!$A$3:$A$181,0))</f>
        <v>87256.25281</v>
      </c>
      <c r="W684" s="57">
        <f>'LISTA DOS ITENS'!$U684/'LISTA DOS ITENS'!$V684</f>
        <v>0.004525241893</v>
      </c>
      <c r="X684" s="53" t="s">
        <v>53</v>
      </c>
      <c r="Y684" s="53" t="s">
        <v>290</v>
      </c>
      <c r="Z684" s="58" t="str">
        <f>'LISTA DOS ITENS'!$F684&amp;"-"&amp;'LISTA DOS ITENS'!$H684&amp;"-"&amp;'LISTA DOS ITENS'!$J684&amp;"-"&amp;'LISTA DOS ITENS'!$K684&amp;"-"&amp;'LISTA DOS ITENS'!$I684</f>
        <v>10577494-2101-0026-CONS/NAC-OP-3520-18-901-MRP</v>
      </c>
      <c r="AA684" s="59" t="str">
        <f t="array" ref="AA684">INDEX('RESUMO - LOTES E VMA'!$M$3:$M$181,MATCH('LISTA DOS ITENS'!$D684,'RESUMO - LOTES E VMA'!$A$3:$A$181,0))</f>
        <v>Para Leilão</v>
      </c>
      <c r="AB684" s="60">
        <f t="array" ref="AB684">INDEX('RESUMO - LOTES E VMA'!$J$3:$J$181,MATCH('LISTA DOS ITENS'!$D684,'RESUMO - LOTES E VMA'!$A$3:$A$181,0))</f>
        <v>0.1311506349</v>
      </c>
      <c r="AC684" s="29" t="str">
        <f t="array" ref="AC684">INDEX('RESUMO - LOTES E VMA'!$L$3:$L$181,MATCH('LISTA DOS ITENS'!$D684,'RESUMO - LOTES E VMA'!$A$3:$A$181,0))</f>
        <v>1% do Valor de Comparação do VMA</v>
      </c>
      <c r="AD684" s="53" t="str">
        <f>VLOOKUP(Tabela1[[#This Row],[Índice]],[1]Planilha1!$A:$A,1,0)</f>
        <v>#ERROR!</v>
      </c>
    </row>
    <row r="685" ht="15.75" customHeight="1">
      <c r="A685" s="52">
        <v>247835.0</v>
      </c>
      <c r="B685" s="53" t="s">
        <v>70</v>
      </c>
      <c r="C685" s="53" t="s">
        <v>71</v>
      </c>
      <c r="D685" s="22">
        <v>206645.0</v>
      </c>
      <c r="E685" s="53" t="s">
        <v>119</v>
      </c>
      <c r="F685" s="54">
        <v>1.0577494E7</v>
      </c>
      <c r="G685" s="53" t="s">
        <v>614</v>
      </c>
      <c r="H685" s="55">
        <v>2101.0</v>
      </c>
      <c r="I685" s="55"/>
      <c r="J685" s="55" t="s">
        <v>126</v>
      </c>
      <c r="K685" s="53" t="s">
        <v>80</v>
      </c>
      <c r="L685" s="53"/>
      <c r="M685" s="53">
        <v>0.3</v>
      </c>
      <c r="N685" s="53" t="s">
        <v>52</v>
      </c>
      <c r="O685" s="25">
        <v>30197.833333333336</v>
      </c>
      <c r="P685" s="25">
        <f>'LISTA DOS ITENS'!$O685*'LISTA DOS ITENS'!$M685</f>
        <v>9059.35</v>
      </c>
      <c r="Q685" s="25">
        <v>30245.95</v>
      </c>
      <c r="R685" s="25">
        <f>'LISTA DOS ITENS'!$Q685*'LISTA DOS ITENS'!$M685</f>
        <v>9073.785</v>
      </c>
      <c r="S685" s="56">
        <f>IF('LISTA DOS ITENS'!$P685&gt;'LISTA DOS ITENS'!$R685,'LISTA DOS ITENS'!$P685,'LISTA DOS ITENS'!$R685)</f>
        <v>9073.785</v>
      </c>
      <c r="T685" s="25">
        <v>3948.556506497088</v>
      </c>
      <c r="U685" s="25">
        <f>'LISTA DOS ITENS'!$T685*'LISTA DOS ITENS'!$M685</f>
        <v>1184.566952</v>
      </c>
      <c r="V685" s="56">
        <f t="array" ref="V685">INDEX('RESUMO - LOTES E VMA'!$F$3:$F$181,MATCH('LISTA DOS ITENS'!$D685,'RESUMO - LOTES E VMA'!$A$3:$A$181,0))</f>
        <v>87256.25281</v>
      </c>
      <c r="W685" s="57">
        <f>'LISTA DOS ITENS'!$U685/'LISTA DOS ITENS'!$V685</f>
        <v>0.01357572568</v>
      </c>
      <c r="X685" s="53" t="s">
        <v>53</v>
      </c>
      <c r="Y685" s="53" t="s">
        <v>290</v>
      </c>
      <c r="Z685" s="58" t="str">
        <f>'LISTA DOS ITENS'!$F685&amp;"-"&amp;'LISTA DOS ITENS'!$H685&amp;"-"&amp;'LISTA DOS ITENS'!$J685&amp;"-"&amp;'LISTA DOS ITENS'!$K685&amp;"-"&amp;'LISTA DOS ITENS'!$I685</f>
        <v>10577494-2101-0026-IMOB/NAC-</v>
      </c>
      <c r="AA685" s="59" t="str">
        <f t="array" ref="AA685">INDEX('RESUMO - LOTES E VMA'!$M$3:$M$181,MATCH('LISTA DOS ITENS'!$D685,'RESUMO - LOTES E VMA'!$A$3:$A$181,0))</f>
        <v>Para Leilão</v>
      </c>
      <c r="AB685" s="60">
        <f t="array" ref="AB685">INDEX('RESUMO - LOTES E VMA'!$J$3:$J$181,MATCH('LISTA DOS ITENS'!$D685,'RESUMO - LOTES E VMA'!$A$3:$A$181,0))</f>
        <v>0.1311506349</v>
      </c>
      <c r="AC685" s="29" t="str">
        <f t="array" ref="AC685">INDEX('RESUMO - LOTES E VMA'!$L$3:$L$181,MATCH('LISTA DOS ITENS'!$D685,'RESUMO - LOTES E VMA'!$A$3:$A$181,0))</f>
        <v>1% do Valor de Comparação do VMA</v>
      </c>
      <c r="AD685" s="53" t="str">
        <f>VLOOKUP(Tabela1[[#This Row],[Índice]],[1]Planilha1!$A:$A,1,0)</f>
        <v>#ERROR!</v>
      </c>
    </row>
    <row r="686" ht="15.75" customHeight="1">
      <c r="A686" s="52">
        <v>247836.0</v>
      </c>
      <c r="B686" s="53" t="s">
        <v>70</v>
      </c>
      <c r="C686" s="53" t="s">
        <v>71</v>
      </c>
      <c r="D686" s="22">
        <v>206645.0</v>
      </c>
      <c r="E686" s="53" t="s">
        <v>119</v>
      </c>
      <c r="F686" s="54">
        <v>1.0637957E7</v>
      </c>
      <c r="G686" s="53" t="s">
        <v>616</v>
      </c>
      <c r="H686" s="55">
        <v>2101.0</v>
      </c>
      <c r="I686" s="55" t="s">
        <v>599</v>
      </c>
      <c r="J686" s="55" t="s">
        <v>126</v>
      </c>
      <c r="K686" s="53" t="s">
        <v>80</v>
      </c>
      <c r="L686" s="53"/>
      <c r="M686" s="53">
        <v>1.74</v>
      </c>
      <c r="N686" s="53" t="s">
        <v>52</v>
      </c>
      <c r="O686" s="25">
        <v>5478.741379310345</v>
      </c>
      <c r="P686" s="25">
        <f>'LISTA DOS ITENS'!$O686*'LISTA DOS ITENS'!$M686</f>
        <v>9533.01</v>
      </c>
      <c r="Q686" s="25">
        <v>4604.8</v>
      </c>
      <c r="R686" s="25">
        <f>'LISTA DOS ITENS'!$Q686*'LISTA DOS ITENS'!$M686</f>
        <v>8012.352</v>
      </c>
      <c r="S686" s="56">
        <f>IF('LISTA DOS ITENS'!$P686&gt;'LISTA DOS ITENS'!$R686,'LISTA DOS ITENS'!$P686,'LISTA DOS ITENS'!$R686)</f>
        <v>9533.01</v>
      </c>
      <c r="T686" s="25">
        <v>701.3094784685842</v>
      </c>
      <c r="U686" s="25">
        <f>'LISTA DOS ITENS'!$T686*'LISTA DOS ITENS'!$M686</f>
        <v>1220.278493</v>
      </c>
      <c r="V686" s="56">
        <f t="array" ref="V686">INDEX('RESUMO - LOTES E VMA'!$F$3:$F$181,MATCH('LISTA DOS ITENS'!$D686,'RESUMO - LOTES E VMA'!$A$3:$A$181,0))</f>
        <v>87256.25281</v>
      </c>
      <c r="W686" s="57">
        <f>'LISTA DOS ITENS'!$U686/'LISTA DOS ITENS'!$V686</f>
        <v>0.01398499767</v>
      </c>
      <c r="X686" s="53" t="s">
        <v>53</v>
      </c>
      <c r="Y686" s="53" t="s">
        <v>290</v>
      </c>
      <c r="Z686" s="58" t="str">
        <f>'LISTA DOS ITENS'!$F686&amp;"-"&amp;'LISTA DOS ITENS'!$H686&amp;"-"&amp;'LISTA DOS ITENS'!$J686&amp;"-"&amp;'LISTA DOS ITENS'!$K686&amp;"-"&amp;'LISTA DOS ITENS'!$I686</f>
        <v>10637957-2101-0026-IMOB/NAC-OP-3515-19-901-MRP</v>
      </c>
      <c r="AA686" s="59" t="str">
        <f t="array" ref="AA686">INDEX('RESUMO - LOTES E VMA'!$M$3:$M$181,MATCH('LISTA DOS ITENS'!$D686,'RESUMO - LOTES E VMA'!$A$3:$A$181,0))</f>
        <v>Para Leilão</v>
      </c>
      <c r="AB686" s="60">
        <f t="array" ref="AB686">INDEX('RESUMO - LOTES E VMA'!$J$3:$J$181,MATCH('LISTA DOS ITENS'!$D686,'RESUMO - LOTES E VMA'!$A$3:$A$181,0))</f>
        <v>0.1311506349</v>
      </c>
      <c r="AC686" s="29" t="str">
        <f t="array" ref="AC686">INDEX('RESUMO - LOTES E VMA'!$L$3:$L$181,MATCH('LISTA DOS ITENS'!$D686,'RESUMO - LOTES E VMA'!$A$3:$A$181,0))</f>
        <v>1% do Valor de Comparação do VMA</v>
      </c>
      <c r="AD686" s="53" t="str">
        <f>VLOOKUP(Tabela1[[#This Row],[Índice]],[1]Planilha1!$A:$A,1,0)</f>
        <v>#ERROR!</v>
      </c>
    </row>
    <row r="687" ht="15.75" customHeight="1">
      <c r="A687" s="52">
        <v>247837.0</v>
      </c>
      <c r="B687" s="53" t="s">
        <v>70</v>
      </c>
      <c r="C687" s="53" t="s">
        <v>71</v>
      </c>
      <c r="D687" s="22">
        <v>206645.0</v>
      </c>
      <c r="E687" s="53" t="s">
        <v>119</v>
      </c>
      <c r="F687" s="54">
        <v>1.0637958E7</v>
      </c>
      <c r="G687" s="53" t="s">
        <v>617</v>
      </c>
      <c r="H687" s="55">
        <v>2101.0</v>
      </c>
      <c r="I687" s="55" t="s">
        <v>618</v>
      </c>
      <c r="J687" s="55" t="s">
        <v>126</v>
      </c>
      <c r="K687" s="53" t="s">
        <v>73</v>
      </c>
      <c r="L687" s="53"/>
      <c r="M687" s="53">
        <v>0.997</v>
      </c>
      <c r="N687" s="53" t="s">
        <v>52</v>
      </c>
      <c r="O687" s="25">
        <v>11437.31</v>
      </c>
      <c r="P687" s="25">
        <f>'LISTA DOS ITENS'!$O687*'LISTA DOS ITENS'!$M687</f>
        <v>11402.99807</v>
      </c>
      <c r="Q687" s="25">
        <v>5639.33</v>
      </c>
      <c r="R687" s="25">
        <f>'LISTA DOS ITENS'!$Q687*'LISTA DOS ITENS'!$M687</f>
        <v>5622.41201</v>
      </c>
      <c r="S687" s="56">
        <f>IF('LISTA DOS ITENS'!$P687&gt;'LISTA DOS ITENS'!$R687,'LISTA DOS ITENS'!$P687,'LISTA DOS ITENS'!$R687)</f>
        <v>11402.99807</v>
      </c>
      <c r="T687" s="25">
        <v>858.8680466496353</v>
      </c>
      <c r="U687" s="25">
        <f>'LISTA DOS ITENS'!$T687*'LISTA DOS ITENS'!$M687</f>
        <v>856.2914425</v>
      </c>
      <c r="V687" s="56">
        <f t="array" ref="V687">INDEX('RESUMO - LOTES E VMA'!$F$3:$F$181,MATCH('LISTA DOS ITENS'!$D687,'RESUMO - LOTES E VMA'!$A$3:$A$181,0))</f>
        <v>87256.25281</v>
      </c>
      <c r="W687" s="57">
        <f>'LISTA DOS ITENS'!$U687/'LISTA DOS ITENS'!$V687</f>
        <v>0.009813525277</v>
      </c>
      <c r="X687" s="53" t="s">
        <v>53</v>
      </c>
      <c r="Y687" s="53" t="s">
        <v>290</v>
      </c>
      <c r="Z687" s="58" t="str">
        <f>'LISTA DOS ITENS'!$F687&amp;"-"&amp;'LISTA DOS ITENS'!$H687&amp;"-"&amp;'LISTA DOS ITENS'!$J687&amp;"-"&amp;'LISTA DOS ITENS'!$K687&amp;"-"&amp;'LISTA DOS ITENS'!$I687</f>
        <v>10637958-2101-0026-CONS/NAC-PV-3534-18-947-MRP</v>
      </c>
      <c r="AA687" s="59" t="str">
        <f t="array" ref="AA687">INDEX('RESUMO - LOTES E VMA'!$M$3:$M$181,MATCH('LISTA DOS ITENS'!$D687,'RESUMO - LOTES E VMA'!$A$3:$A$181,0))</f>
        <v>Para Leilão</v>
      </c>
      <c r="AB687" s="60">
        <f t="array" ref="AB687">INDEX('RESUMO - LOTES E VMA'!$J$3:$J$181,MATCH('LISTA DOS ITENS'!$D687,'RESUMO - LOTES E VMA'!$A$3:$A$181,0))</f>
        <v>0.1311506349</v>
      </c>
      <c r="AC687" s="29" t="str">
        <f t="array" ref="AC687">INDEX('RESUMO - LOTES E VMA'!$L$3:$L$181,MATCH('LISTA DOS ITENS'!$D687,'RESUMO - LOTES E VMA'!$A$3:$A$181,0))</f>
        <v>1% do Valor de Comparação do VMA</v>
      </c>
      <c r="AD687" s="53" t="str">
        <f>VLOOKUP(Tabela1[[#This Row],[Índice]],[1]Planilha1!$A:$A,1,0)</f>
        <v>#ERROR!</v>
      </c>
    </row>
    <row r="688" ht="15.75" customHeight="1">
      <c r="A688" s="52">
        <v>247838.0</v>
      </c>
      <c r="B688" s="53" t="s">
        <v>70</v>
      </c>
      <c r="C688" s="53" t="s">
        <v>71</v>
      </c>
      <c r="D688" s="22">
        <v>206645.0</v>
      </c>
      <c r="E688" s="53" t="s">
        <v>119</v>
      </c>
      <c r="F688" s="54">
        <v>1.063796E7</v>
      </c>
      <c r="G688" s="53" t="s">
        <v>619</v>
      </c>
      <c r="H688" s="55">
        <v>2101.0</v>
      </c>
      <c r="I688" s="55" t="s">
        <v>81</v>
      </c>
      <c r="J688" s="55" t="s">
        <v>126</v>
      </c>
      <c r="K688" s="53" t="s">
        <v>73</v>
      </c>
      <c r="L688" s="53"/>
      <c r="M688" s="53">
        <v>1.0</v>
      </c>
      <c r="N688" s="53" t="s">
        <v>52</v>
      </c>
      <c r="O688" s="25">
        <v>13984.03</v>
      </c>
      <c r="P688" s="25">
        <f>'LISTA DOS ITENS'!$O688*'LISTA DOS ITENS'!$M688</f>
        <v>13984.03</v>
      </c>
      <c r="Q688" s="25">
        <v>21193.88</v>
      </c>
      <c r="R688" s="25">
        <f>'LISTA DOS ITENS'!$Q688*'LISTA DOS ITENS'!$M688</f>
        <v>21193.88</v>
      </c>
      <c r="S688" s="56">
        <f>IF('LISTA DOS ITENS'!$P688&gt;'LISTA DOS ITENS'!$R688,'LISTA DOS ITENS'!$P688,'LISTA DOS ITENS'!$R688)</f>
        <v>21193.88</v>
      </c>
      <c r="T688" s="25">
        <v>3227.820736953995</v>
      </c>
      <c r="U688" s="25">
        <f>'LISTA DOS ITENS'!$T688*'LISTA DOS ITENS'!$M688</f>
        <v>3227.820737</v>
      </c>
      <c r="V688" s="56">
        <f t="array" ref="V688">INDEX('RESUMO - LOTES E VMA'!$F$3:$F$181,MATCH('LISTA DOS ITENS'!$D688,'RESUMO - LOTES E VMA'!$A$3:$A$181,0))</f>
        <v>87256.25281</v>
      </c>
      <c r="W688" s="57">
        <f>'LISTA DOS ITENS'!$U688/'LISTA DOS ITENS'!$V688</f>
        <v>0.036992429</v>
      </c>
      <c r="X688" s="53" t="s">
        <v>53</v>
      </c>
      <c r="Y688" s="53" t="s">
        <v>290</v>
      </c>
      <c r="Z688" s="58" t="str">
        <f>'LISTA DOS ITENS'!$F688&amp;"-"&amp;'LISTA DOS ITENS'!$H688&amp;"-"&amp;'LISTA DOS ITENS'!$J688&amp;"-"&amp;'LISTA DOS ITENS'!$K688&amp;"-"&amp;'LISTA DOS ITENS'!$I688</f>
        <v>10637960-2101-0026-CONS/NAC-ED-1000-01.01</v>
      </c>
      <c r="AA688" s="59" t="str">
        <f t="array" ref="AA688">INDEX('RESUMO - LOTES E VMA'!$M$3:$M$181,MATCH('LISTA DOS ITENS'!$D688,'RESUMO - LOTES E VMA'!$A$3:$A$181,0))</f>
        <v>Para Leilão</v>
      </c>
      <c r="AB688" s="60">
        <f t="array" ref="AB688">INDEX('RESUMO - LOTES E VMA'!$J$3:$J$181,MATCH('LISTA DOS ITENS'!$D688,'RESUMO - LOTES E VMA'!$A$3:$A$181,0))</f>
        <v>0.1311506349</v>
      </c>
      <c r="AC688" s="29" t="str">
        <f t="array" ref="AC688">INDEX('RESUMO - LOTES E VMA'!$L$3:$L$181,MATCH('LISTA DOS ITENS'!$D688,'RESUMO - LOTES E VMA'!$A$3:$A$181,0))</f>
        <v>1% do Valor de Comparação do VMA</v>
      </c>
      <c r="AD688" s="53" t="str">
        <f>VLOOKUP(Tabela1[[#This Row],[Índice]],[1]Planilha1!$A:$A,1,0)</f>
        <v>#ERROR!</v>
      </c>
    </row>
    <row r="689" ht="15.75" customHeight="1">
      <c r="A689" s="52">
        <v>247839.0</v>
      </c>
      <c r="B689" s="53" t="s">
        <v>70</v>
      </c>
      <c r="C689" s="53" t="s">
        <v>71</v>
      </c>
      <c r="D689" s="22">
        <v>206645.0</v>
      </c>
      <c r="E689" s="53" t="s">
        <v>119</v>
      </c>
      <c r="F689" s="54">
        <v>1.063796E7</v>
      </c>
      <c r="G689" s="53" t="s">
        <v>619</v>
      </c>
      <c r="H689" s="55">
        <v>2101.0</v>
      </c>
      <c r="I689" s="55"/>
      <c r="J689" s="55" t="s">
        <v>126</v>
      </c>
      <c r="K689" s="53" t="s">
        <v>80</v>
      </c>
      <c r="L689" s="53"/>
      <c r="M689" s="53">
        <v>1.0</v>
      </c>
      <c r="N689" s="53" t="s">
        <v>52</v>
      </c>
      <c r="O689" s="25">
        <v>21193.88</v>
      </c>
      <c r="P689" s="25">
        <f>'LISTA DOS ITENS'!$O689*'LISTA DOS ITENS'!$M689</f>
        <v>21193.88</v>
      </c>
      <c r="Q689" s="25">
        <v>21193.88</v>
      </c>
      <c r="R689" s="25">
        <f>'LISTA DOS ITENS'!$Q689*'LISTA DOS ITENS'!$M689</f>
        <v>21193.88</v>
      </c>
      <c r="S689" s="56">
        <f>IF('LISTA DOS ITENS'!$P689&gt;'LISTA DOS ITENS'!$R689,'LISTA DOS ITENS'!$P689,'LISTA DOS ITENS'!$R689)</f>
        <v>21193.88</v>
      </c>
      <c r="T689" s="25">
        <v>3227.820736953995</v>
      </c>
      <c r="U689" s="25">
        <f>'LISTA DOS ITENS'!$T689*'LISTA DOS ITENS'!$M689</f>
        <v>3227.820737</v>
      </c>
      <c r="V689" s="56">
        <f t="array" ref="V689">INDEX('RESUMO - LOTES E VMA'!$F$3:$F$181,MATCH('LISTA DOS ITENS'!$D689,'RESUMO - LOTES E VMA'!$A$3:$A$181,0))</f>
        <v>87256.25281</v>
      </c>
      <c r="W689" s="57">
        <f>'LISTA DOS ITENS'!$U689/'LISTA DOS ITENS'!$V689</f>
        <v>0.036992429</v>
      </c>
      <c r="X689" s="53" t="s">
        <v>53</v>
      </c>
      <c r="Y689" s="53" t="s">
        <v>290</v>
      </c>
      <c r="Z689" s="58" t="str">
        <f>'LISTA DOS ITENS'!$F689&amp;"-"&amp;'LISTA DOS ITENS'!$H689&amp;"-"&amp;'LISTA DOS ITENS'!$J689&amp;"-"&amp;'LISTA DOS ITENS'!$K689&amp;"-"&amp;'LISTA DOS ITENS'!$I689</f>
        <v>10637960-2101-0026-IMOB/NAC-</v>
      </c>
      <c r="AA689" s="59" t="str">
        <f t="array" ref="AA689">INDEX('RESUMO - LOTES E VMA'!$M$3:$M$181,MATCH('LISTA DOS ITENS'!$D689,'RESUMO - LOTES E VMA'!$A$3:$A$181,0))</f>
        <v>Para Leilão</v>
      </c>
      <c r="AB689" s="60">
        <f t="array" ref="AB689">INDEX('RESUMO - LOTES E VMA'!$J$3:$J$181,MATCH('LISTA DOS ITENS'!$D689,'RESUMO - LOTES E VMA'!$A$3:$A$181,0))</f>
        <v>0.1311506349</v>
      </c>
      <c r="AC689" s="29" t="str">
        <f t="array" ref="AC689">INDEX('RESUMO - LOTES E VMA'!$L$3:$L$181,MATCH('LISTA DOS ITENS'!$D689,'RESUMO - LOTES E VMA'!$A$3:$A$181,0))</f>
        <v>1% do Valor de Comparação do VMA</v>
      </c>
      <c r="AD689" s="53" t="str">
        <f>VLOOKUP(Tabela1[[#This Row],[Índice]],[1]Planilha1!$A:$A,1,0)</f>
        <v>#ERROR!</v>
      </c>
    </row>
    <row r="690" ht="15.75" customHeight="1">
      <c r="A690" s="52">
        <v>247840.0</v>
      </c>
      <c r="B690" s="53" t="s">
        <v>70</v>
      </c>
      <c r="C690" s="53" t="s">
        <v>71</v>
      </c>
      <c r="D690" s="22">
        <v>206645.0</v>
      </c>
      <c r="E690" s="53" t="s">
        <v>119</v>
      </c>
      <c r="F690" s="54">
        <v>1.0650334E7</v>
      </c>
      <c r="G690" s="53" t="s">
        <v>620</v>
      </c>
      <c r="H690" s="55">
        <v>2101.0</v>
      </c>
      <c r="I690" s="55" t="s">
        <v>618</v>
      </c>
      <c r="J690" s="55" t="s">
        <v>126</v>
      </c>
      <c r="K690" s="53" t="s">
        <v>73</v>
      </c>
      <c r="L690" s="53"/>
      <c r="M690" s="53">
        <v>1.0</v>
      </c>
      <c r="N690" s="53" t="s">
        <v>52</v>
      </c>
      <c r="O690" s="25">
        <v>1082.94</v>
      </c>
      <c r="P690" s="25">
        <f>'LISTA DOS ITENS'!$O690*'LISTA DOS ITENS'!$M690</f>
        <v>1082.94</v>
      </c>
      <c r="Q690" s="25">
        <v>741.9</v>
      </c>
      <c r="R690" s="25">
        <f>'LISTA DOS ITENS'!$Q690*'LISTA DOS ITENS'!$M690</f>
        <v>741.9</v>
      </c>
      <c r="S690" s="56">
        <f>IF('LISTA DOS ITENS'!$P690&gt;'LISTA DOS ITENS'!$R690,'LISTA DOS ITENS'!$P690,'LISTA DOS ITENS'!$R690)</f>
        <v>1082.94</v>
      </c>
      <c r="T690" s="25">
        <v>112.99111841466352</v>
      </c>
      <c r="U690" s="25">
        <f>'LISTA DOS ITENS'!$T690*'LISTA DOS ITENS'!$M690</f>
        <v>112.9911184</v>
      </c>
      <c r="V690" s="56">
        <f t="array" ref="V690">INDEX('RESUMO - LOTES E VMA'!$F$3:$F$181,MATCH('LISTA DOS ITENS'!$D690,'RESUMO - LOTES E VMA'!$A$3:$A$181,0))</f>
        <v>87256.25281</v>
      </c>
      <c r="W690" s="57">
        <f>'LISTA DOS ITENS'!$U690/'LISTA DOS ITENS'!$V690</f>
        <v>0.001294934343</v>
      </c>
      <c r="X690" s="53" t="s">
        <v>53</v>
      </c>
      <c r="Y690" s="53" t="s">
        <v>290</v>
      </c>
      <c r="Z690" s="58" t="str">
        <f>'LISTA DOS ITENS'!$F690&amp;"-"&amp;'LISTA DOS ITENS'!$H690&amp;"-"&amp;'LISTA DOS ITENS'!$J690&amp;"-"&amp;'LISTA DOS ITENS'!$K690&amp;"-"&amp;'LISTA DOS ITENS'!$I690</f>
        <v>10650334-2101-0026-CONS/NAC-PV-3534-18-947-MRP</v>
      </c>
      <c r="AA690" s="59" t="str">
        <f t="array" ref="AA690">INDEX('RESUMO - LOTES E VMA'!$M$3:$M$181,MATCH('LISTA DOS ITENS'!$D690,'RESUMO - LOTES E VMA'!$A$3:$A$181,0))</f>
        <v>Para Leilão</v>
      </c>
      <c r="AB690" s="60">
        <f t="array" ref="AB690">INDEX('RESUMO - LOTES E VMA'!$J$3:$J$181,MATCH('LISTA DOS ITENS'!$D690,'RESUMO - LOTES E VMA'!$A$3:$A$181,0))</f>
        <v>0.1311506349</v>
      </c>
      <c r="AC690" s="29" t="str">
        <f t="array" ref="AC690">INDEX('RESUMO - LOTES E VMA'!$L$3:$L$181,MATCH('LISTA DOS ITENS'!$D690,'RESUMO - LOTES E VMA'!$A$3:$A$181,0))</f>
        <v>1% do Valor de Comparação do VMA</v>
      </c>
      <c r="AD690" s="53" t="str">
        <f>VLOOKUP(Tabela1[[#This Row],[Índice]],[1]Planilha1!$A:$A,1,0)</f>
        <v>#ERROR!</v>
      </c>
    </row>
    <row r="691" ht="15.75" customHeight="1">
      <c r="A691" s="52">
        <v>247841.0</v>
      </c>
      <c r="B691" s="53" t="s">
        <v>70</v>
      </c>
      <c r="C691" s="53" t="s">
        <v>71</v>
      </c>
      <c r="D691" s="22">
        <v>206645.0</v>
      </c>
      <c r="E691" s="53" t="s">
        <v>119</v>
      </c>
      <c r="F691" s="54">
        <v>1.0734997E7</v>
      </c>
      <c r="G691" s="53" t="s">
        <v>621</v>
      </c>
      <c r="H691" s="55">
        <v>2101.0</v>
      </c>
      <c r="I691" s="55" t="s">
        <v>622</v>
      </c>
      <c r="J691" s="55" t="s">
        <v>126</v>
      </c>
      <c r="K691" s="53" t="s">
        <v>73</v>
      </c>
      <c r="L691" s="53"/>
      <c r="M691" s="53">
        <v>1.4200000000000002</v>
      </c>
      <c r="N691" s="53" t="s">
        <v>52</v>
      </c>
      <c r="O691" s="25">
        <v>15587.345</v>
      </c>
      <c r="P691" s="25">
        <f>'LISTA DOS ITENS'!$O691*'LISTA DOS ITENS'!$M691</f>
        <v>22134.0299</v>
      </c>
      <c r="Q691" s="25">
        <v>14450.96</v>
      </c>
      <c r="R691" s="25">
        <f>'LISTA DOS ITENS'!$Q691*'LISTA DOS ITENS'!$M691</f>
        <v>20520.3632</v>
      </c>
      <c r="S691" s="56">
        <f>IF('LISTA DOS ITENS'!$P691&gt;'LISTA DOS ITENS'!$R691,'LISTA DOS ITENS'!$P691,'LISTA DOS ITENS'!$R691)</f>
        <v>22134.0299</v>
      </c>
      <c r="T691" s="25">
        <v>2200.8763075422103</v>
      </c>
      <c r="U691" s="25">
        <f>'LISTA DOS ITENS'!$T691*'LISTA DOS ITENS'!$M691</f>
        <v>3125.244357</v>
      </c>
      <c r="V691" s="56">
        <f t="array" ref="V691">INDEX('RESUMO - LOTES E VMA'!$F$3:$F$181,MATCH('LISTA DOS ITENS'!$D691,'RESUMO - LOTES E VMA'!$A$3:$A$181,0))</f>
        <v>87256.25281</v>
      </c>
      <c r="W691" s="57">
        <f>'LISTA DOS ITENS'!$U691/'LISTA DOS ITENS'!$V691</f>
        <v>0.03581685273</v>
      </c>
      <c r="X691" s="53" t="s">
        <v>53</v>
      </c>
      <c r="Y691" s="53" t="s">
        <v>290</v>
      </c>
      <c r="Z691" s="58" t="str">
        <f>'LISTA DOS ITENS'!$F691&amp;"-"&amp;'LISTA DOS ITENS'!$H691&amp;"-"&amp;'LISTA DOS ITENS'!$J691&amp;"-"&amp;'LISTA DOS ITENS'!$K691&amp;"-"&amp;'LISTA DOS ITENS'!$I691</f>
        <v>10734997-2101-0026-CONS/NAC-OP-3516-19-966-MRP</v>
      </c>
      <c r="AA691" s="59" t="str">
        <f t="array" ref="AA691">INDEX('RESUMO - LOTES E VMA'!$M$3:$M$181,MATCH('LISTA DOS ITENS'!$D691,'RESUMO - LOTES E VMA'!$A$3:$A$181,0))</f>
        <v>Para Leilão</v>
      </c>
      <c r="AB691" s="60">
        <f t="array" ref="AB691">INDEX('RESUMO - LOTES E VMA'!$J$3:$J$181,MATCH('LISTA DOS ITENS'!$D691,'RESUMO - LOTES E VMA'!$A$3:$A$181,0))</f>
        <v>0.1311506349</v>
      </c>
      <c r="AC691" s="29" t="str">
        <f t="array" ref="AC691">INDEX('RESUMO - LOTES E VMA'!$L$3:$L$181,MATCH('LISTA DOS ITENS'!$D691,'RESUMO - LOTES E VMA'!$A$3:$A$181,0))</f>
        <v>1% do Valor de Comparação do VMA</v>
      </c>
      <c r="AD691" s="53" t="str">
        <f>VLOOKUP(Tabela1[[#This Row],[Índice]],[1]Planilha1!$A:$A,1,0)</f>
        <v>#ERROR!</v>
      </c>
    </row>
    <row r="692" ht="15.75" customHeight="1">
      <c r="A692" s="52">
        <v>247842.0</v>
      </c>
      <c r="B692" s="53" t="s">
        <v>70</v>
      </c>
      <c r="C692" s="53" t="s">
        <v>71</v>
      </c>
      <c r="D692" s="22">
        <v>206645.0</v>
      </c>
      <c r="E692" s="53" t="s">
        <v>119</v>
      </c>
      <c r="F692" s="54">
        <v>1.0734997E7</v>
      </c>
      <c r="G692" s="53" t="s">
        <v>621</v>
      </c>
      <c r="H692" s="55">
        <v>2101.0</v>
      </c>
      <c r="I692" s="55" t="s">
        <v>599</v>
      </c>
      <c r="J692" s="55" t="s">
        <v>126</v>
      </c>
      <c r="K692" s="53" t="s">
        <v>80</v>
      </c>
      <c r="L692" s="53"/>
      <c r="M692" s="53">
        <v>1.0</v>
      </c>
      <c r="N692" s="53" t="s">
        <v>52</v>
      </c>
      <c r="O692" s="25">
        <v>9880.95</v>
      </c>
      <c r="P692" s="25">
        <f>'LISTA DOS ITENS'!$O692*'LISTA DOS ITENS'!$M692</f>
        <v>9880.95</v>
      </c>
      <c r="Q692" s="25">
        <v>14450.96</v>
      </c>
      <c r="R692" s="25">
        <f>'LISTA DOS ITENS'!$Q692*'LISTA DOS ITENS'!$M692</f>
        <v>14450.96</v>
      </c>
      <c r="S692" s="56">
        <f>IF('LISTA DOS ITENS'!$P692&gt;'LISTA DOS ITENS'!$R692,'LISTA DOS ITENS'!$P692,'LISTA DOS ITENS'!$R692)</f>
        <v>14450.96</v>
      </c>
      <c r="T692" s="25">
        <v>2200.8763075422103</v>
      </c>
      <c r="U692" s="25">
        <f>'LISTA DOS ITENS'!$T692*'LISTA DOS ITENS'!$M692</f>
        <v>2200.876308</v>
      </c>
      <c r="V692" s="56">
        <f t="array" ref="V692">INDEX('RESUMO - LOTES E VMA'!$F$3:$F$181,MATCH('LISTA DOS ITENS'!$D692,'RESUMO - LOTES E VMA'!$A$3:$A$181,0))</f>
        <v>87256.25281</v>
      </c>
      <c r="W692" s="57">
        <f>'LISTA DOS ITENS'!$U692/'LISTA DOS ITENS'!$V692</f>
        <v>0.02522313573</v>
      </c>
      <c r="X692" s="53" t="s">
        <v>53</v>
      </c>
      <c r="Y692" s="53" t="s">
        <v>290</v>
      </c>
      <c r="Z692" s="58" t="str">
        <f>'LISTA DOS ITENS'!$F692&amp;"-"&amp;'LISTA DOS ITENS'!$H692&amp;"-"&amp;'LISTA DOS ITENS'!$J692&amp;"-"&amp;'LISTA DOS ITENS'!$K692&amp;"-"&amp;'LISTA DOS ITENS'!$I692</f>
        <v>10734997-2101-0026-IMOB/NAC-OP-3515-19-901-MRP</v>
      </c>
      <c r="AA692" s="59" t="str">
        <f t="array" ref="AA692">INDEX('RESUMO - LOTES E VMA'!$M$3:$M$181,MATCH('LISTA DOS ITENS'!$D692,'RESUMO - LOTES E VMA'!$A$3:$A$181,0))</f>
        <v>Para Leilão</v>
      </c>
      <c r="AB692" s="60">
        <f t="array" ref="AB692">INDEX('RESUMO - LOTES E VMA'!$J$3:$J$181,MATCH('LISTA DOS ITENS'!$D692,'RESUMO - LOTES E VMA'!$A$3:$A$181,0))</f>
        <v>0.1311506349</v>
      </c>
      <c r="AC692" s="29" t="str">
        <f t="array" ref="AC692">INDEX('RESUMO - LOTES E VMA'!$L$3:$L$181,MATCH('LISTA DOS ITENS'!$D692,'RESUMO - LOTES E VMA'!$A$3:$A$181,0))</f>
        <v>1% do Valor de Comparação do VMA</v>
      </c>
      <c r="AD692" s="53" t="str">
        <f>VLOOKUP(Tabela1[[#This Row],[Índice]],[1]Planilha1!$A:$A,1,0)</f>
        <v>#ERROR!</v>
      </c>
    </row>
    <row r="693" ht="15.75" customHeight="1">
      <c r="A693" s="52">
        <v>247843.0</v>
      </c>
      <c r="B693" s="53" t="s">
        <v>70</v>
      </c>
      <c r="C693" s="53" t="s">
        <v>71</v>
      </c>
      <c r="D693" s="22">
        <v>206645.0</v>
      </c>
      <c r="E693" s="53" t="s">
        <v>119</v>
      </c>
      <c r="F693" s="54">
        <v>1.0745486E7</v>
      </c>
      <c r="G693" s="53" t="s">
        <v>623</v>
      </c>
      <c r="H693" s="55">
        <v>2101.0</v>
      </c>
      <c r="I693" s="55" t="s">
        <v>81</v>
      </c>
      <c r="J693" s="55" t="s">
        <v>126</v>
      </c>
      <c r="K693" s="53" t="s">
        <v>73</v>
      </c>
      <c r="L693" s="53"/>
      <c r="M693" s="53">
        <v>1.068</v>
      </c>
      <c r="N693" s="53" t="s">
        <v>52</v>
      </c>
      <c r="O693" s="25">
        <v>21922.911985018723</v>
      </c>
      <c r="P693" s="25">
        <f>'LISTA DOS ITENS'!$O693*'LISTA DOS ITENS'!$M693</f>
        <v>23413.67</v>
      </c>
      <c r="Q693" s="25">
        <v>21922.91</v>
      </c>
      <c r="R693" s="25">
        <f>'LISTA DOS ITENS'!$Q693*'LISTA DOS ITENS'!$M693</f>
        <v>23413.66788</v>
      </c>
      <c r="S693" s="56">
        <f>IF('LISTA DOS ITENS'!$P693&gt;'LISTA DOS ITENS'!$R693,'LISTA DOS ITENS'!$P693,'LISTA DOS ITENS'!$R693)</f>
        <v>23413.67</v>
      </c>
      <c r="T693" s="25">
        <v>2861.9980169857477</v>
      </c>
      <c r="U693" s="25">
        <f>'LISTA DOS ITENS'!$T693*'LISTA DOS ITENS'!$M693</f>
        <v>3056.613882</v>
      </c>
      <c r="V693" s="56">
        <f t="array" ref="V693">INDEX('RESUMO - LOTES E VMA'!$F$3:$F$181,MATCH('LISTA DOS ITENS'!$D693,'RESUMO - LOTES E VMA'!$A$3:$A$181,0))</f>
        <v>87256.25281</v>
      </c>
      <c r="W693" s="57">
        <f>'LISTA DOS ITENS'!$U693/'LISTA DOS ITENS'!$V693</f>
        <v>0.0350303134</v>
      </c>
      <c r="X693" s="53" t="s">
        <v>53</v>
      </c>
      <c r="Y693" s="53" t="s">
        <v>290</v>
      </c>
      <c r="Z693" s="58" t="str">
        <f>'LISTA DOS ITENS'!$F693&amp;"-"&amp;'LISTA DOS ITENS'!$H693&amp;"-"&amp;'LISTA DOS ITENS'!$J693&amp;"-"&amp;'LISTA DOS ITENS'!$K693&amp;"-"&amp;'LISTA DOS ITENS'!$I693</f>
        <v>10745486-2101-0026-CONS/NAC-ED-1000-01.01</v>
      </c>
      <c r="AA693" s="59" t="str">
        <f t="array" ref="AA693">INDEX('RESUMO - LOTES E VMA'!$M$3:$M$181,MATCH('LISTA DOS ITENS'!$D693,'RESUMO - LOTES E VMA'!$A$3:$A$181,0))</f>
        <v>Para Leilão</v>
      </c>
      <c r="AB693" s="60">
        <f t="array" ref="AB693">INDEX('RESUMO - LOTES E VMA'!$J$3:$J$181,MATCH('LISTA DOS ITENS'!$D693,'RESUMO - LOTES E VMA'!$A$3:$A$181,0))</f>
        <v>0.1311506349</v>
      </c>
      <c r="AC693" s="29" t="str">
        <f t="array" ref="AC693">INDEX('RESUMO - LOTES E VMA'!$L$3:$L$181,MATCH('LISTA DOS ITENS'!$D693,'RESUMO - LOTES E VMA'!$A$3:$A$181,0))</f>
        <v>1% do Valor de Comparação do VMA</v>
      </c>
      <c r="AD693" s="53" t="str">
        <f>VLOOKUP(Tabela1[[#This Row],[Índice]],[1]Planilha1!$A:$A,1,0)</f>
        <v>#ERROR!</v>
      </c>
    </row>
    <row r="694" ht="15.75" customHeight="1">
      <c r="A694" s="52">
        <v>247844.0</v>
      </c>
      <c r="B694" s="53" t="s">
        <v>70</v>
      </c>
      <c r="C694" s="53" t="s">
        <v>71</v>
      </c>
      <c r="D694" s="22">
        <v>206645.0</v>
      </c>
      <c r="E694" s="53" t="s">
        <v>119</v>
      </c>
      <c r="F694" s="54">
        <v>1.0750825E7</v>
      </c>
      <c r="G694" s="53" t="s">
        <v>624</v>
      </c>
      <c r="H694" s="55">
        <v>2101.0</v>
      </c>
      <c r="I694" s="55" t="s">
        <v>625</v>
      </c>
      <c r="J694" s="55" t="s">
        <v>126</v>
      </c>
      <c r="K694" s="53" t="s">
        <v>80</v>
      </c>
      <c r="L694" s="53"/>
      <c r="M694" s="53">
        <v>0.33499999999999996</v>
      </c>
      <c r="N694" s="53" t="s">
        <v>52</v>
      </c>
      <c r="O694" s="25">
        <v>8024.15</v>
      </c>
      <c r="P694" s="25">
        <f>'LISTA DOS ITENS'!$O694*'LISTA DOS ITENS'!$M694</f>
        <v>2688.09025</v>
      </c>
      <c r="Q694" s="25">
        <v>8095.0</v>
      </c>
      <c r="R694" s="25">
        <f>'LISTA DOS ITENS'!$Q694*'LISTA DOS ITENS'!$M694</f>
        <v>2711.825</v>
      </c>
      <c r="S694" s="56">
        <f>IF('LISTA DOS ITENS'!$P694&gt;'LISTA DOS ITENS'!$R694,'LISTA DOS ITENS'!$P694,'LISTA DOS ITENS'!$R694)</f>
        <v>2711.825</v>
      </c>
      <c r="T694" s="25">
        <v>1056.7882615720096</v>
      </c>
      <c r="U694" s="25">
        <f>'LISTA DOS ITENS'!$T694*'LISTA DOS ITENS'!$M694</f>
        <v>354.0240676</v>
      </c>
      <c r="V694" s="56">
        <f t="array" ref="V694">INDEX('RESUMO - LOTES E VMA'!$F$3:$F$181,MATCH('LISTA DOS ITENS'!$D694,'RESUMO - LOTES E VMA'!$A$3:$A$181,0))</f>
        <v>87256.25281</v>
      </c>
      <c r="W694" s="57">
        <f>'LISTA DOS ITENS'!$U694/'LISTA DOS ITENS'!$V694</f>
        <v>0.00405729167</v>
      </c>
      <c r="X694" s="53" t="s">
        <v>53</v>
      </c>
      <c r="Y694" s="53" t="s">
        <v>290</v>
      </c>
      <c r="Z694" s="58" t="str">
        <f>'LISTA DOS ITENS'!$F694&amp;"-"&amp;'LISTA DOS ITENS'!$H694&amp;"-"&amp;'LISTA DOS ITENS'!$J694&amp;"-"&amp;'LISTA DOS ITENS'!$K694&amp;"-"&amp;'LISTA DOS ITENS'!$I694</f>
        <v>10750825-2101-0026-IMOB/NAC-JP-3A26-17-589-541</v>
      </c>
      <c r="AA694" s="59" t="str">
        <f t="array" ref="AA694">INDEX('RESUMO - LOTES E VMA'!$M$3:$M$181,MATCH('LISTA DOS ITENS'!$D694,'RESUMO - LOTES E VMA'!$A$3:$A$181,0))</f>
        <v>Para Leilão</v>
      </c>
      <c r="AB694" s="60">
        <f t="array" ref="AB694">INDEX('RESUMO - LOTES E VMA'!$J$3:$J$181,MATCH('LISTA DOS ITENS'!$D694,'RESUMO - LOTES E VMA'!$A$3:$A$181,0))</f>
        <v>0.1311506349</v>
      </c>
      <c r="AC694" s="29" t="str">
        <f t="array" ref="AC694">INDEX('RESUMO - LOTES E VMA'!$L$3:$L$181,MATCH('LISTA DOS ITENS'!$D694,'RESUMO - LOTES E VMA'!$A$3:$A$181,0))</f>
        <v>1% do Valor de Comparação do VMA</v>
      </c>
      <c r="AD694" s="53" t="str">
        <f>VLOOKUP(Tabela1[[#This Row],[Índice]],[1]Planilha1!$A:$A,1,0)</f>
        <v>#ERROR!</v>
      </c>
    </row>
    <row r="695" ht="15.75" customHeight="1">
      <c r="A695" s="52">
        <v>247845.0</v>
      </c>
      <c r="B695" s="53" t="s">
        <v>70</v>
      </c>
      <c r="C695" s="53" t="s">
        <v>71</v>
      </c>
      <c r="D695" s="22">
        <v>206645.0</v>
      </c>
      <c r="E695" s="53" t="s">
        <v>119</v>
      </c>
      <c r="F695" s="54">
        <v>1.0750825E7</v>
      </c>
      <c r="G695" s="53" t="s">
        <v>624</v>
      </c>
      <c r="H695" s="55">
        <v>2101.0</v>
      </c>
      <c r="I695" s="55"/>
      <c r="J695" s="55" t="s">
        <v>126</v>
      </c>
      <c r="K695" s="53" t="s">
        <v>80</v>
      </c>
      <c r="L695" s="53"/>
      <c r="M695" s="53">
        <v>0.006</v>
      </c>
      <c r="N695" s="53" t="s">
        <v>52</v>
      </c>
      <c r="O695" s="25">
        <v>8095.0</v>
      </c>
      <c r="P695" s="25">
        <f>'LISTA DOS ITENS'!$O695*'LISTA DOS ITENS'!$M695</f>
        <v>48.57</v>
      </c>
      <c r="Q695" s="25">
        <v>8095.0</v>
      </c>
      <c r="R695" s="25">
        <f>'LISTA DOS ITENS'!$Q695*'LISTA DOS ITENS'!$M695</f>
        <v>48.57</v>
      </c>
      <c r="S695" s="56">
        <f>IF('LISTA DOS ITENS'!$P695&gt;'LISTA DOS ITENS'!$R695,'LISTA DOS ITENS'!$P695,'LISTA DOS ITENS'!$R695)</f>
        <v>48.57</v>
      </c>
      <c r="T695" s="25">
        <v>1056.7882615720096</v>
      </c>
      <c r="U695" s="25">
        <f>'LISTA DOS ITENS'!$T695*'LISTA DOS ITENS'!$M695</f>
        <v>6.340729569</v>
      </c>
      <c r="V695" s="56">
        <f t="array" ref="V695">INDEX('RESUMO - LOTES E VMA'!$F$3:$F$181,MATCH('LISTA DOS ITENS'!$D695,'RESUMO - LOTES E VMA'!$A$3:$A$181,0))</f>
        <v>87256.25281</v>
      </c>
      <c r="W695" s="57">
        <f>'LISTA DOS ITENS'!$U695/'LISTA DOS ITENS'!$V695</f>
        <v>0.0000726679105</v>
      </c>
      <c r="X695" s="53" t="s">
        <v>53</v>
      </c>
      <c r="Y695" s="53" t="s">
        <v>290</v>
      </c>
      <c r="Z695" s="58" t="str">
        <f>'LISTA DOS ITENS'!$F695&amp;"-"&amp;'LISTA DOS ITENS'!$H695&amp;"-"&amp;'LISTA DOS ITENS'!$J695&amp;"-"&amp;'LISTA DOS ITENS'!$K695&amp;"-"&amp;'LISTA DOS ITENS'!$I695</f>
        <v>10750825-2101-0026-IMOB/NAC-</v>
      </c>
      <c r="AA695" s="59" t="str">
        <f t="array" ref="AA695">INDEX('RESUMO - LOTES E VMA'!$M$3:$M$181,MATCH('LISTA DOS ITENS'!$D695,'RESUMO - LOTES E VMA'!$A$3:$A$181,0))</f>
        <v>Para Leilão</v>
      </c>
      <c r="AB695" s="60">
        <f t="array" ref="AB695">INDEX('RESUMO - LOTES E VMA'!$J$3:$J$181,MATCH('LISTA DOS ITENS'!$D695,'RESUMO - LOTES E VMA'!$A$3:$A$181,0))</f>
        <v>0.1311506349</v>
      </c>
      <c r="AC695" s="29" t="str">
        <f t="array" ref="AC695">INDEX('RESUMO - LOTES E VMA'!$L$3:$L$181,MATCH('LISTA DOS ITENS'!$D695,'RESUMO - LOTES E VMA'!$A$3:$A$181,0))</f>
        <v>1% do Valor de Comparação do VMA</v>
      </c>
      <c r="AD695" s="53" t="str">
        <f>VLOOKUP(Tabela1[[#This Row],[Índice]],[1]Planilha1!$A:$A,1,0)</f>
        <v>#ERROR!</v>
      </c>
    </row>
    <row r="696" ht="15.75" customHeight="1">
      <c r="A696" s="52">
        <v>247846.0</v>
      </c>
      <c r="B696" s="53" t="s">
        <v>70</v>
      </c>
      <c r="C696" s="53" t="s">
        <v>71</v>
      </c>
      <c r="D696" s="22">
        <v>206645.0</v>
      </c>
      <c r="E696" s="53" t="s">
        <v>119</v>
      </c>
      <c r="F696" s="54">
        <v>1.0750825E7</v>
      </c>
      <c r="G696" s="53" t="s">
        <v>624</v>
      </c>
      <c r="H696" s="55">
        <v>2101.0</v>
      </c>
      <c r="I696" s="55" t="s">
        <v>130</v>
      </c>
      <c r="J696" s="55" t="s">
        <v>126</v>
      </c>
      <c r="K696" s="53" t="s">
        <v>80</v>
      </c>
      <c r="L696" s="53"/>
      <c r="M696" s="53">
        <v>0.006</v>
      </c>
      <c r="N696" s="53" t="s">
        <v>52</v>
      </c>
      <c r="O696" s="25">
        <v>6988.333333333333</v>
      </c>
      <c r="P696" s="25">
        <f>'LISTA DOS ITENS'!$O696*'LISTA DOS ITENS'!$M696</f>
        <v>41.93</v>
      </c>
      <c r="Q696" s="25">
        <v>8095.0</v>
      </c>
      <c r="R696" s="25">
        <f>'LISTA DOS ITENS'!$Q696*'LISTA DOS ITENS'!$M696</f>
        <v>48.57</v>
      </c>
      <c r="S696" s="56">
        <f>IF('LISTA DOS ITENS'!$P696&gt;'LISTA DOS ITENS'!$R696,'LISTA DOS ITENS'!$P696,'LISTA DOS ITENS'!$R696)</f>
        <v>48.57</v>
      </c>
      <c r="T696" s="25">
        <v>1056.7882615720096</v>
      </c>
      <c r="U696" s="25">
        <f>'LISTA DOS ITENS'!$T696*'LISTA DOS ITENS'!$M696</f>
        <v>6.340729569</v>
      </c>
      <c r="V696" s="56">
        <f t="array" ref="V696">INDEX('RESUMO - LOTES E VMA'!$F$3:$F$181,MATCH('LISTA DOS ITENS'!$D696,'RESUMO - LOTES E VMA'!$A$3:$A$181,0))</f>
        <v>87256.25281</v>
      </c>
      <c r="W696" s="57">
        <f>'LISTA DOS ITENS'!$U696/'LISTA DOS ITENS'!$V696</f>
        <v>0.0000726679105</v>
      </c>
      <c r="X696" s="53" t="s">
        <v>53</v>
      </c>
      <c r="Y696" s="53" t="s">
        <v>290</v>
      </c>
      <c r="Z696" s="58" t="str">
        <f>'LISTA DOS ITENS'!$F696&amp;"-"&amp;'LISTA DOS ITENS'!$H696&amp;"-"&amp;'LISTA DOS ITENS'!$J696&amp;"-"&amp;'LISTA DOS ITENS'!$K696&amp;"-"&amp;'LISTA DOS ITENS'!$I696</f>
        <v>10750825-2101-0026-IMOB/NAC-ED-1000-01.02</v>
      </c>
      <c r="AA696" s="59" t="str">
        <f t="array" ref="AA696">INDEX('RESUMO - LOTES E VMA'!$M$3:$M$181,MATCH('LISTA DOS ITENS'!$D696,'RESUMO - LOTES E VMA'!$A$3:$A$181,0))</f>
        <v>Para Leilão</v>
      </c>
      <c r="AB696" s="60">
        <f t="array" ref="AB696">INDEX('RESUMO - LOTES E VMA'!$J$3:$J$181,MATCH('LISTA DOS ITENS'!$D696,'RESUMO - LOTES E VMA'!$A$3:$A$181,0))</f>
        <v>0.1311506349</v>
      </c>
      <c r="AC696" s="29" t="str">
        <f t="array" ref="AC696">INDEX('RESUMO - LOTES E VMA'!$L$3:$L$181,MATCH('LISTA DOS ITENS'!$D696,'RESUMO - LOTES E VMA'!$A$3:$A$181,0))</f>
        <v>1% do Valor de Comparação do VMA</v>
      </c>
      <c r="AD696" s="53" t="str">
        <f>VLOOKUP(Tabela1[[#This Row],[Índice]],[1]Planilha1!$A:$A,1,0)</f>
        <v>#ERROR!</v>
      </c>
    </row>
    <row r="697" ht="15.75" customHeight="1">
      <c r="A697" s="52">
        <v>247847.0</v>
      </c>
      <c r="B697" s="53" t="s">
        <v>70</v>
      </c>
      <c r="C697" s="53" t="s">
        <v>71</v>
      </c>
      <c r="D697" s="22">
        <v>206645.0</v>
      </c>
      <c r="E697" s="53" t="s">
        <v>119</v>
      </c>
      <c r="F697" s="54">
        <v>1.0750825E7</v>
      </c>
      <c r="G697" s="53" t="s">
        <v>624</v>
      </c>
      <c r="H697" s="55">
        <v>2101.0</v>
      </c>
      <c r="I697" s="55" t="s">
        <v>146</v>
      </c>
      <c r="J697" s="55" t="s">
        <v>126</v>
      </c>
      <c r="K697" s="53" t="s">
        <v>80</v>
      </c>
      <c r="L697" s="53"/>
      <c r="M697" s="53">
        <v>0.653</v>
      </c>
      <c r="N697" s="53" t="s">
        <v>52</v>
      </c>
      <c r="O697" s="25">
        <v>8094.716692189893</v>
      </c>
      <c r="P697" s="25">
        <f>'LISTA DOS ITENS'!$O697*'LISTA DOS ITENS'!$M697</f>
        <v>5285.85</v>
      </c>
      <c r="Q697" s="25">
        <v>8095.0</v>
      </c>
      <c r="R697" s="25">
        <f>'LISTA DOS ITENS'!$Q697*'LISTA DOS ITENS'!$M697</f>
        <v>5286.035</v>
      </c>
      <c r="S697" s="56">
        <f>IF('LISTA DOS ITENS'!$P697&gt;'LISTA DOS ITENS'!$R697,'LISTA DOS ITENS'!$P697,'LISTA DOS ITENS'!$R697)</f>
        <v>5286.035</v>
      </c>
      <c r="T697" s="25">
        <v>1056.7882615720096</v>
      </c>
      <c r="U697" s="25">
        <f>'LISTA DOS ITENS'!$T697*'LISTA DOS ITENS'!$M697</f>
        <v>690.0827348</v>
      </c>
      <c r="V697" s="56">
        <f t="array" ref="V697">INDEX('RESUMO - LOTES E VMA'!$F$3:$F$181,MATCH('LISTA DOS ITENS'!$D697,'RESUMO - LOTES E VMA'!$A$3:$A$181,0))</f>
        <v>87256.25281</v>
      </c>
      <c r="W697" s="57">
        <f>'LISTA DOS ITENS'!$U697/'LISTA DOS ITENS'!$V697</f>
        <v>0.007908690926</v>
      </c>
      <c r="X697" s="53" t="s">
        <v>53</v>
      </c>
      <c r="Y697" s="53" t="s">
        <v>290</v>
      </c>
      <c r="Z697" s="58" t="str">
        <f>'LISTA DOS ITENS'!$F697&amp;"-"&amp;'LISTA DOS ITENS'!$H697&amp;"-"&amp;'LISTA DOS ITENS'!$J697&amp;"-"&amp;'LISTA DOS ITENS'!$K697&amp;"-"&amp;'LISTA DOS ITENS'!$I697</f>
        <v>10750825-2101-0026-IMOB/NAC-JP-3553-12-001-MRP</v>
      </c>
      <c r="AA697" s="59" t="str">
        <f t="array" ref="AA697">INDEX('RESUMO - LOTES E VMA'!$M$3:$M$181,MATCH('LISTA DOS ITENS'!$D697,'RESUMO - LOTES E VMA'!$A$3:$A$181,0))</f>
        <v>Para Leilão</v>
      </c>
      <c r="AB697" s="60">
        <f t="array" ref="AB697">INDEX('RESUMO - LOTES E VMA'!$J$3:$J$181,MATCH('LISTA DOS ITENS'!$D697,'RESUMO - LOTES E VMA'!$A$3:$A$181,0))</f>
        <v>0.1311506349</v>
      </c>
      <c r="AC697" s="29" t="str">
        <f t="array" ref="AC697">INDEX('RESUMO - LOTES E VMA'!$L$3:$L$181,MATCH('LISTA DOS ITENS'!$D697,'RESUMO - LOTES E VMA'!$A$3:$A$181,0))</f>
        <v>1% do Valor de Comparação do VMA</v>
      </c>
      <c r="AD697" s="53" t="str">
        <f>VLOOKUP(Tabela1[[#This Row],[Índice]],[1]Planilha1!$A:$A,1,0)</f>
        <v>#ERROR!</v>
      </c>
    </row>
    <row r="698" ht="15.75" customHeight="1">
      <c r="A698" s="52">
        <v>247848.0</v>
      </c>
      <c r="B698" s="53" t="s">
        <v>70</v>
      </c>
      <c r="C698" s="53" t="s">
        <v>71</v>
      </c>
      <c r="D698" s="22">
        <v>206645.0</v>
      </c>
      <c r="E698" s="53" t="s">
        <v>119</v>
      </c>
      <c r="F698" s="54">
        <v>1.0750831E7</v>
      </c>
      <c r="G698" s="53" t="s">
        <v>616</v>
      </c>
      <c r="H698" s="55">
        <v>2101.0</v>
      </c>
      <c r="I698" s="55" t="s">
        <v>599</v>
      </c>
      <c r="J698" s="55" t="s">
        <v>126</v>
      </c>
      <c r="K698" s="53" t="s">
        <v>73</v>
      </c>
      <c r="L698" s="53"/>
      <c r="M698" s="53">
        <v>1.0</v>
      </c>
      <c r="N698" s="53" t="s">
        <v>52</v>
      </c>
      <c r="O698" s="25">
        <v>11278.87</v>
      </c>
      <c r="P698" s="25">
        <f>'LISTA DOS ITENS'!$O698*'LISTA DOS ITENS'!$M698</f>
        <v>11278.87</v>
      </c>
      <c r="Q698" s="25">
        <v>11278.87</v>
      </c>
      <c r="R698" s="25">
        <f>'LISTA DOS ITENS'!$Q698*'LISTA DOS ITENS'!$M698</f>
        <v>11278.87</v>
      </c>
      <c r="S698" s="56">
        <f>IF('LISTA DOS ITENS'!$P698&gt;'LISTA DOS ITENS'!$R698,'LISTA DOS ITENS'!$P698,'LISTA DOS ITENS'!$R698)</f>
        <v>11278.87</v>
      </c>
      <c r="T698" s="25">
        <v>1717.7680762280577</v>
      </c>
      <c r="U698" s="25">
        <f>'LISTA DOS ITENS'!$T698*'LISTA DOS ITENS'!$M698</f>
        <v>1717.768076</v>
      </c>
      <c r="V698" s="56">
        <f t="array" ref="V698">INDEX('RESUMO - LOTES E VMA'!$F$3:$F$181,MATCH('LISTA DOS ITENS'!$D698,'RESUMO - LOTES E VMA'!$A$3:$A$181,0))</f>
        <v>87256.25281</v>
      </c>
      <c r="W698" s="57">
        <f>'LISTA DOS ITENS'!$U698/'LISTA DOS ITENS'!$V698</f>
        <v>0.01968647542</v>
      </c>
      <c r="X698" s="53" t="s">
        <v>53</v>
      </c>
      <c r="Y698" s="53" t="s">
        <v>290</v>
      </c>
      <c r="Z698" s="58" t="str">
        <f>'LISTA DOS ITENS'!$F698&amp;"-"&amp;'LISTA DOS ITENS'!$H698&amp;"-"&amp;'LISTA DOS ITENS'!$J698&amp;"-"&amp;'LISTA DOS ITENS'!$K698&amp;"-"&amp;'LISTA DOS ITENS'!$I698</f>
        <v>10750831-2101-0026-CONS/NAC-OP-3515-19-901-MRP</v>
      </c>
      <c r="AA698" s="59" t="str">
        <f t="array" ref="AA698">INDEX('RESUMO - LOTES E VMA'!$M$3:$M$181,MATCH('LISTA DOS ITENS'!$D698,'RESUMO - LOTES E VMA'!$A$3:$A$181,0))</f>
        <v>Para Leilão</v>
      </c>
      <c r="AB698" s="60">
        <f t="array" ref="AB698">INDEX('RESUMO - LOTES E VMA'!$J$3:$J$181,MATCH('LISTA DOS ITENS'!$D698,'RESUMO - LOTES E VMA'!$A$3:$A$181,0))</f>
        <v>0.1311506349</v>
      </c>
      <c r="AC698" s="29" t="str">
        <f t="array" ref="AC698">INDEX('RESUMO - LOTES E VMA'!$L$3:$L$181,MATCH('LISTA DOS ITENS'!$D698,'RESUMO - LOTES E VMA'!$A$3:$A$181,0))</f>
        <v>1% do Valor de Comparação do VMA</v>
      </c>
      <c r="AD698" s="53" t="str">
        <f>VLOOKUP(Tabela1[[#This Row],[Índice]],[1]Planilha1!$A:$A,1,0)</f>
        <v>#ERROR!</v>
      </c>
    </row>
    <row r="699" ht="15.75" customHeight="1">
      <c r="A699" s="52">
        <v>247849.0</v>
      </c>
      <c r="B699" s="53" t="s">
        <v>70</v>
      </c>
      <c r="C699" s="53" t="s">
        <v>71</v>
      </c>
      <c r="D699" s="22">
        <v>206645.0</v>
      </c>
      <c r="E699" s="53" t="s">
        <v>119</v>
      </c>
      <c r="F699" s="54">
        <v>1.0750831E7</v>
      </c>
      <c r="G699" s="53" t="s">
        <v>616</v>
      </c>
      <c r="H699" s="55">
        <v>2101.0</v>
      </c>
      <c r="I699" s="55"/>
      <c r="J699" s="55" t="s">
        <v>126</v>
      </c>
      <c r="K699" s="53" t="s">
        <v>80</v>
      </c>
      <c r="L699" s="53"/>
      <c r="M699" s="53">
        <v>5.0</v>
      </c>
      <c r="N699" s="53" t="s">
        <v>52</v>
      </c>
      <c r="O699" s="25">
        <v>3130.332</v>
      </c>
      <c r="P699" s="25">
        <f>'LISTA DOS ITENS'!$O699*'LISTA DOS ITENS'!$M699</f>
        <v>15651.66</v>
      </c>
      <c r="Q699" s="25">
        <v>11278.87</v>
      </c>
      <c r="R699" s="25">
        <f>'LISTA DOS ITENS'!$Q699*'LISTA DOS ITENS'!$M699</f>
        <v>56394.35</v>
      </c>
      <c r="S699" s="56">
        <f>IF('LISTA DOS ITENS'!$P699&gt;'LISTA DOS ITENS'!$R699,'LISTA DOS ITENS'!$P699,'LISTA DOS ITENS'!$R699)</f>
        <v>56394.35</v>
      </c>
      <c r="T699" s="25">
        <v>1717.7680762280577</v>
      </c>
      <c r="U699" s="25">
        <f>'LISTA DOS ITENS'!$T699*'LISTA DOS ITENS'!$M699</f>
        <v>8588.840381</v>
      </c>
      <c r="V699" s="56">
        <f t="array" ref="V699">INDEX('RESUMO - LOTES E VMA'!$F$3:$F$181,MATCH('LISTA DOS ITENS'!$D699,'RESUMO - LOTES E VMA'!$A$3:$A$181,0))</f>
        <v>87256.25281</v>
      </c>
      <c r="W699" s="57">
        <f>'LISTA DOS ITENS'!$U699/'LISTA DOS ITENS'!$V699</f>
        <v>0.09843237711</v>
      </c>
      <c r="X699" s="53" t="s">
        <v>53</v>
      </c>
      <c r="Y699" s="53" t="s">
        <v>290</v>
      </c>
      <c r="Z699" s="58" t="str">
        <f>'LISTA DOS ITENS'!$F699&amp;"-"&amp;'LISTA DOS ITENS'!$H699&amp;"-"&amp;'LISTA DOS ITENS'!$J699&amp;"-"&amp;'LISTA DOS ITENS'!$K699&amp;"-"&amp;'LISTA DOS ITENS'!$I699</f>
        <v>10750831-2101-0026-IMOB/NAC-</v>
      </c>
      <c r="AA699" s="59" t="str">
        <f t="array" ref="AA699">INDEX('RESUMO - LOTES E VMA'!$M$3:$M$181,MATCH('LISTA DOS ITENS'!$D699,'RESUMO - LOTES E VMA'!$A$3:$A$181,0))</f>
        <v>Para Leilão</v>
      </c>
      <c r="AB699" s="60">
        <f t="array" ref="AB699">INDEX('RESUMO - LOTES E VMA'!$J$3:$J$181,MATCH('LISTA DOS ITENS'!$D699,'RESUMO - LOTES E VMA'!$A$3:$A$181,0))</f>
        <v>0.1311506349</v>
      </c>
      <c r="AC699" s="29" t="str">
        <f t="array" ref="AC699">INDEX('RESUMO - LOTES E VMA'!$L$3:$L$181,MATCH('LISTA DOS ITENS'!$D699,'RESUMO - LOTES E VMA'!$A$3:$A$181,0))</f>
        <v>1% do Valor de Comparação do VMA</v>
      </c>
      <c r="AD699" s="53" t="str">
        <f>VLOOKUP(Tabela1[[#This Row],[Índice]],[1]Planilha1!$A:$A,1,0)</f>
        <v>#ERROR!</v>
      </c>
    </row>
    <row r="700" ht="15.75" customHeight="1">
      <c r="A700" s="52">
        <v>247850.0</v>
      </c>
      <c r="B700" s="53" t="s">
        <v>70</v>
      </c>
      <c r="C700" s="53" t="s">
        <v>71</v>
      </c>
      <c r="D700" s="22">
        <v>206645.0</v>
      </c>
      <c r="E700" s="53" t="s">
        <v>119</v>
      </c>
      <c r="F700" s="54">
        <v>1.0750831E7</v>
      </c>
      <c r="G700" s="53" t="s">
        <v>616</v>
      </c>
      <c r="H700" s="55">
        <v>2101.0</v>
      </c>
      <c r="I700" s="55" t="s">
        <v>599</v>
      </c>
      <c r="J700" s="55" t="s">
        <v>126</v>
      </c>
      <c r="K700" s="53" t="s">
        <v>80</v>
      </c>
      <c r="L700" s="53"/>
      <c r="M700" s="53">
        <v>1.0679999999999996</v>
      </c>
      <c r="N700" s="53" t="s">
        <v>52</v>
      </c>
      <c r="O700" s="25">
        <v>3274.905</v>
      </c>
      <c r="P700" s="25">
        <f>'LISTA DOS ITENS'!$O700*'LISTA DOS ITENS'!$M700</f>
        <v>3497.59854</v>
      </c>
      <c r="Q700" s="25">
        <v>11278.87</v>
      </c>
      <c r="R700" s="25">
        <f>'LISTA DOS ITENS'!$Q700*'LISTA DOS ITENS'!$M700</f>
        <v>12045.83316</v>
      </c>
      <c r="S700" s="56">
        <f>IF('LISTA DOS ITENS'!$P700&gt;'LISTA DOS ITENS'!$R700,'LISTA DOS ITENS'!$P700,'LISTA DOS ITENS'!$R700)</f>
        <v>12045.83316</v>
      </c>
      <c r="T700" s="25">
        <v>1717.7680762280577</v>
      </c>
      <c r="U700" s="25">
        <f>'LISTA DOS ITENS'!$T700*'LISTA DOS ITENS'!$M700</f>
        <v>1834.576305</v>
      </c>
      <c r="V700" s="56">
        <f t="array" ref="V700">INDEX('RESUMO - LOTES E VMA'!$F$3:$F$181,MATCH('LISTA DOS ITENS'!$D700,'RESUMO - LOTES E VMA'!$A$3:$A$181,0))</f>
        <v>87256.25281</v>
      </c>
      <c r="W700" s="57">
        <f>'LISTA DOS ITENS'!$U700/'LISTA DOS ITENS'!$V700</f>
        <v>0.02102515575</v>
      </c>
      <c r="X700" s="53" t="s">
        <v>53</v>
      </c>
      <c r="Y700" s="53" t="s">
        <v>290</v>
      </c>
      <c r="Z700" s="58" t="str">
        <f>'LISTA DOS ITENS'!$F700&amp;"-"&amp;'LISTA DOS ITENS'!$H700&amp;"-"&amp;'LISTA DOS ITENS'!$J700&amp;"-"&amp;'LISTA DOS ITENS'!$K700&amp;"-"&amp;'LISTA DOS ITENS'!$I700</f>
        <v>10750831-2101-0026-IMOB/NAC-OP-3515-19-901-MRP</v>
      </c>
      <c r="AA700" s="59" t="str">
        <f t="array" ref="AA700">INDEX('RESUMO - LOTES E VMA'!$M$3:$M$181,MATCH('LISTA DOS ITENS'!$D700,'RESUMO - LOTES E VMA'!$A$3:$A$181,0))</f>
        <v>Para Leilão</v>
      </c>
      <c r="AB700" s="60">
        <f t="array" ref="AB700">INDEX('RESUMO - LOTES E VMA'!$J$3:$J$181,MATCH('LISTA DOS ITENS'!$D700,'RESUMO - LOTES E VMA'!$A$3:$A$181,0))</f>
        <v>0.1311506349</v>
      </c>
      <c r="AC700" s="29" t="str">
        <f t="array" ref="AC700">INDEX('RESUMO - LOTES E VMA'!$L$3:$L$181,MATCH('LISTA DOS ITENS'!$D700,'RESUMO - LOTES E VMA'!$A$3:$A$181,0))</f>
        <v>1% do Valor de Comparação do VMA</v>
      </c>
      <c r="AD700" s="53" t="str">
        <f>VLOOKUP(Tabela1[[#This Row],[Índice]],[1]Planilha1!$A:$A,1,0)</f>
        <v>#ERROR!</v>
      </c>
    </row>
    <row r="701" ht="15.75" customHeight="1">
      <c r="A701" s="52">
        <v>247851.0</v>
      </c>
      <c r="B701" s="53" t="s">
        <v>70</v>
      </c>
      <c r="C701" s="53" t="s">
        <v>71</v>
      </c>
      <c r="D701" s="22">
        <v>206645.0</v>
      </c>
      <c r="E701" s="53" t="s">
        <v>119</v>
      </c>
      <c r="F701" s="54">
        <v>1.0750831E7</v>
      </c>
      <c r="G701" s="53" t="s">
        <v>616</v>
      </c>
      <c r="H701" s="55">
        <v>2101.0</v>
      </c>
      <c r="I701" s="55" t="s">
        <v>445</v>
      </c>
      <c r="J701" s="55" t="s">
        <v>126</v>
      </c>
      <c r="K701" s="53" t="s">
        <v>57</v>
      </c>
      <c r="L701" s="53"/>
      <c r="M701" s="53">
        <v>0.21</v>
      </c>
      <c r="N701" s="53" t="s">
        <v>52</v>
      </c>
      <c r="O701" s="25">
        <v>0.9905660377358491</v>
      </c>
      <c r="P701" s="25">
        <f>'LISTA DOS ITENS'!$O701*'LISTA DOS ITENS'!$M701</f>
        <v>0.2080188679</v>
      </c>
      <c r="Q701" s="25">
        <v>11278.87</v>
      </c>
      <c r="R701" s="25">
        <f>'LISTA DOS ITENS'!$Q701*'LISTA DOS ITENS'!$M701</f>
        <v>2368.5627</v>
      </c>
      <c r="S701" s="56">
        <f>IF('LISTA DOS ITENS'!$P701&gt;'LISTA DOS ITENS'!$R701,'LISTA DOS ITENS'!$P701,'LISTA DOS ITENS'!$R701)</f>
        <v>2368.5627</v>
      </c>
      <c r="T701" s="25">
        <v>1717.7680762280577</v>
      </c>
      <c r="U701" s="25">
        <f>'LISTA DOS ITENS'!$T701*'LISTA DOS ITENS'!$M701</f>
        <v>360.731296</v>
      </c>
      <c r="V701" s="56">
        <f t="array" ref="V701">INDEX('RESUMO - LOTES E VMA'!$F$3:$F$181,MATCH('LISTA DOS ITENS'!$D701,'RESUMO - LOTES E VMA'!$A$3:$A$181,0))</f>
        <v>87256.25281</v>
      </c>
      <c r="W701" s="57">
        <f>'LISTA DOS ITENS'!$U701/'LISTA DOS ITENS'!$V701</f>
        <v>0.004134159838</v>
      </c>
      <c r="X701" s="53" t="s">
        <v>53</v>
      </c>
      <c r="Y701" s="53" t="s">
        <v>290</v>
      </c>
      <c r="Z701" s="58" t="str">
        <f>'LISTA DOS ITENS'!$F701&amp;"-"&amp;'LISTA DOS ITENS'!$H701&amp;"-"&amp;'LISTA DOS ITENS'!$J701&amp;"-"&amp;'LISTA DOS ITENS'!$K701&amp;"-"&amp;'LISTA DOS ITENS'!$I701</f>
        <v>10750831-2101-0026-USADO-OP-3516-19-902-MRP</v>
      </c>
      <c r="AA701" s="59" t="str">
        <f t="array" ref="AA701">INDEX('RESUMO - LOTES E VMA'!$M$3:$M$181,MATCH('LISTA DOS ITENS'!$D701,'RESUMO - LOTES E VMA'!$A$3:$A$181,0))</f>
        <v>Para Leilão</v>
      </c>
      <c r="AB701" s="60">
        <f t="array" ref="AB701">INDEX('RESUMO - LOTES E VMA'!$J$3:$J$181,MATCH('LISTA DOS ITENS'!$D701,'RESUMO - LOTES E VMA'!$A$3:$A$181,0))</f>
        <v>0.1311506349</v>
      </c>
      <c r="AC701" s="29" t="str">
        <f t="array" ref="AC701">INDEX('RESUMO - LOTES E VMA'!$L$3:$L$181,MATCH('LISTA DOS ITENS'!$D701,'RESUMO - LOTES E VMA'!$A$3:$A$181,0))</f>
        <v>1% do Valor de Comparação do VMA</v>
      </c>
      <c r="AD701" s="53" t="str">
        <f>VLOOKUP(Tabela1[[#This Row],[Índice]],[1]Planilha1!$A:$A,1,0)</f>
        <v>#ERROR!</v>
      </c>
    </row>
    <row r="702" ht="15.75" customHeight="1">
      <c r="A702" s="52">
        <v>247852.0</v>
      </c>
      <c r="B702" s="53" t="s">
        <v>70</v>
      </c>
      <c r="C702" s="53" t="s">
        <v>71</v>
      </c>
      <c r="D702" s="22">
        <v>206645.0</v>
      </c>
      <c r="E702" s="53" t="s">
        <v>119</v>
      </c>
      <c r="F702" s="54">
        <v>1.0750832E7</v>
      </c>
      <c r="G702" s="53" t="s">
        <v>617</v>
      </c>
      <c r="H702" s="55">
        <v>2101.0</v>
      </c>
      <c r="I702" s="55" t="s">
        <v>626</v>
      </c>
      <c r="J702" s="55" t="s">
        <v>126</v>
      </c>
      <c r="K702" s="53" t="s">
        <v>57</v>
      </c>
      <c r="L702" s="53"/>
      <c r="M702" s="53">
        <v>2.259</v>
      </c>
      <c r="N702" s="53" t="s">
        <v>52</v>
      </c>
      <c r="O702" s="25">
        <v>1.0004426737494465</v>
      </c>
      <c r="P702" s="25">
        <f>'LISTA DOS ITENS'!$O702*'LISTA DOS ITENS'!$M702</f>
        <v>2.26</v>
      </c>
      <c r="Q702" s="25">
        <v>3535.61</v>
      </c>
      <c r="R702" s="25">
        <f>'LISTA DOS ITENS'!$Q702*'LISTA DOS ITENS'!$M702</f>
        <v>7986.94299</v>
      </c>
      <c r="S702" s="56">
        <f>IF('LISTA DOS ITENS'!$P702&gt;'LISTA DOS ITENS'!$R702,'LISTA DOS ITENS'!$P702,'LISTA DOS ITENS'!$R702)</f>
        <v>7986.94299</v>
      </c>
      <c r="T702" s="25">
        <v>461.5677758488713</v>
      </c>
      <c r="U702" s="25">
        <f>'LISTA DOS ITENS'!$T702*'LISTA DOS ITENS'!$M702</f>
        <v>1042.681606</v>
      </c>
      <c r="V702" s="56">
        <f t="array" ref="V702">INDEX('RESUMO - LOTES E VMA'!$F$3:$F$181,MATCH('LISTA DOS ITENS'!$D702,'RESUMO - LOTES E VMA'!$A$3:$A$181,0))</f>
        <v>87256.25281</v>
      </c>
      <c r="W702" s="57">
        <f>'LISTA DOS ITENS'!$U702/'LISTA DOS ITENS'!$V702</f>
        <v>0.01194964913</v>
      </c>
      <c r="X702" s="53" t="s">
        <v>53</v>
      </c>
      <c r="Y702" s="53" t="s">
        <v>290</v>
      </c>
      <c r="Z702" s="58" t="str">
        <f>'LISTA DOS ITENS'!$F702&amp;"-"&amp;'LISTA DOS ITENS'!$H702&amp;"-"&amp;'LISTA DOS ITENS'!$J702&amp;"-"&amp;'LISTA DOS ITENS'!$K702&amp;"-"&amp;'LISTA DOS ITENS'!$I702</f>
        <v>10750832-2101-0026-USADO-PV-3534-18-933-MRP</v>
      </c>
      <c r="AA702" s="59" t="str">
        <f t="array" ref="AA702">INDEX('RESUMO - LOTES E VMA'!$M$3:$M$181,MATCH('LISTA DOS ITENS'!$D702,'RESUMO - LOTES E VMA'!$A$3:$A$181,0))</f>
        <v>Para Leilão</v>
      </c>
      <c r="AB702" s="60">
        <f t="array" ref="AB702">INDEX('RESUMO - LOTES E VMA'!$J$3:$J$181,MATCH('LISTA DOS ITENS'!$D702,'RESUMO - LOTES E VMA'!$A$3:$A$181,0))</f>
        <v>0.1311506349</v>
      </c>
      <c r="AC702" s="29" t="str">
        <f t="array" ref="AC702">INDEX('RESUMO - LOTES E VMA'!$L$3:$L$181,MATCH('LISTA DOS ITENS'!$D702,'RESUMO - LOTES E VMA'!$A$3:$A$181,0))</f>
        <v>1% do Valor de Comparação do VMA</v>
      </c>
      <c r="AD702" s="53" t="str">
        <f>VLOOKUP(Tabela1[[#This Row],[Índice]],[1]Planilha1!$A:$A,1,0)</f>
        <v>#ERROR!</v>
      </c>
    </row>
    <row r="703" ht="15.75" customHeight="1">
      <c r="A703" s="52">
        <v>247853.0</v>
      </c>
      <c r="B703" s="53" t="s">
        <v>70</v>
      </c>
      <c r="C703" s="53" t="s">
        <v>71</v>
      </c>
      <c r="D703" s="22">
        <v>206645.0</v>
      </c>
      <c r="E703" s="53" t="s">
        <v>119</v>
      </c>
      <c r="F703" s="54">
        <v>1.0750832E7</v>
      </c>
      <c r="G703" s="53" t="s">
        <v>617</v>
      </c>
      <c r="H703" s="55">
        <v>2101.0</v>
      </c>
      <c r="I703" s="55" t="s">
        <v>627</v>
      </c>
      <c r="J703" s="55" t="s">
        <v>126</v>
      </c>
      <c r="K703" s="53" t="s">
        <v>57</v>
      </c>
      <c r="L703" s="53"/>
      <c r="M703" s="53">
        <v>2.7609999999999997</v>
      </c>
      <c r="N703" s="53" t="s">
        <v>52</v>
      </c>
      <c r="O703" s="25">
        <v>0.9985528219971057</v>
      </c>
      <c r="P703" s="25">
        <f>'LISTA DOS ITENS'!$O703*'LISTA DOS ITENS'!$M703</f>
        <v>2.757004342</v>
      </c>
      <c r="Q703" s="25">
        <v>3535.61</v>
      </c>
      <c r="R703" s="25">
        <f>'LISTA DOS ITENS'!$Q703*'LISTA DOS ITENS'!$M703</f>
        <v>9761.81921</v>
      </c>
      <c r="S703" s="56">
        <f>IF('LISTA DOS ITENS'!$P703&gt;'LISTA DOS ITENS'!$R703,'LISTA DOS ITENS'!$P703,'LISTA DOS ITENS'!$R703)</f>
        <v>9761.81921</v>
      </c>
      <c r="T703" s="25">
        <v>461.5677758488713</v>
      </c>
      <c r="U703" s="25">
        <f>'LISTA DOS ITENS'!$T703*'LISTA DOS ITENS'!$M703</f>
        <v>1274.388629</v>
      </c>
      <c r="V703" s="56">
        <f t="array" ref="V703">INDEX('RESUMO - LOTES E VMA'!$F$3:$F$181,MATCH('LISTA DOS ITENS'!$D703,'RESUMO - LOTES E VMA'!$A$3:$A$181,0))</f>
        <v>87256.25281</v>
      </c>
      <c r="W703" s="57">
        <f>'LISTA DOS ITENS'!$U703/'LISTA DOS ITENS'!$V703</f>
        <v>0.01460512672</v>
      </c>
      <c r="X703" s="53" t="s">
        <v>53</v>
      </c>
      <c r="Y703" s="53" t="s">
        <v>290</v>
      </c>
      <c r="Z703" s="58" t="str">
        <f>'LISTA DOS ITENS'!$F703&amp;"-"&amp;'LISTA DOS ITENS'!$H703&amp;"-"&amp;'LISTA DOS ITENS'!$J703&amp;"-"&amp;'LISTA DOS ITENS'!$K703&amp;"-"&amp;'LISTA DOS ITENS'!$I703</f>
        <v>10750832-2101-0026-USADO-PV-3534-20-718-MRP</v>
      </c>
      <c r="AA703" s="59" t="str">
        <f t="array" ref="AA703">INDEX('RESUMO - LOTES E VMA'!$M$3:$M$181,MATCH('LISTA DOS ITENS'!$D703,'RESUMO - LOTES E VMA'!$A$3:$A$181,0))</f>
        <v>Para Leilão</v>
      </c>
      <c r="AB703" s="60">
        <f t="array" ref="AB703">INDEX('RESUMO - LOTES E VMA'!$J$3:$J$181,MATCH('LISTA DOS ITENS'!$D703,'RESUMO - LOTES E VMA'!$A$3:$A$181,0))</f>
        <v>0.1311506349</v>
      </c>
      <c r="AC703" s="29" t="str">
        <f t="array" ref="AC703">INDEX('RESUMO - LOTES E VMA'!$L$3:$L$181,MATCH('LISTA DOS ITENS'!$D703,'RESUMO - LOTES E VMA'!$A$3:$A$181,0))</f>
        <v>1% do Valor de Comparação do VMA</v>
      </c>
      <c r="AD703" s="53" t="str">
        <f>VLOOKUP(Tabela1[[#This Row],[Índice]],[1]Planilha1!$A:$A,1,0)</f>
        <v>#ERROR!</v>
      </c>
    </row>
    <row r="704" ht="15.75" customHeight="1">
      <c r="A704" s="52">
        <v>247854.0</v>
      </c>
      <c r="B704" s="53" t="s">
        <v>70</v>
      </c>
      <c r="C704" s="53" t="s">
        <v>71</v>
      </c>
      <c r="D704" s="22">
        <v>206645.0</v>
      </c>
      <c r="E704" s="53" t="s">
        <v>119</v>
      </c>
      <c r="F704" s="54">
        <v>1.0750832E7</v>
      </c>
      <c r="G704" s="53" t="s">
        <v>617</v>
      </c>
      <c r="H704" s="55">
        <v>2101.0</v>
      </c>
      <c r="I704" s="55" t="s">
        <v>626</v>
      </c>
      <c r="J704" s="55" t="s">
        <v>126</v>
      </c>
      <c r="K704" s="53" t="s">
        <v>73</v>
      </c>
      <c r="L704" s="53"/>
      <c r="M704" s="53">
        <v>0.741</v>
      </c>
      <c r="N704" s="53" t="s">
        <v>52</v>
      </c>
      <c r="O704" s="25">
        <v>6191.781376518218</v>
      </c>
      <c r="P704" s="25">
        <f>'LISTA DOS ITENS'!$O704*'LISTA DOS ITENS'!$M704</f>
        <v>4588.11</v>
      </c>
      <c r="Q704" s="25">
        <v>6191.77</v>
      </c>
      <c r="R704" s="25">
        <f>'LISTA DOS ITENS'!$Q704*'LISTA DOS ITENS'!$M704</f>
        <v>4588.10157</v>
      </c>
      <c r="S704" s="56">
        <f>IF('LISTA DOS ITENS'!$P704&gt;'LISTA DOS ITENS'!$R704,'LISTA DOS ITENS'!$P704,'LISTA DOS ITENS'!$R704)</f>
        <v>4588.11</v>
      </c>
      <c r="T704" s="25">
        <v>808.3248739164574</v>
      </c>
      <c r="U704" s="25">
        <f>'LISTA DOS ITENS'!$T704*'LISTA DOS ITENS'!$M704</f>
        <v>598.9687316</v>
      </c>
      <c r="V704" s="56">
        <f t="array" ref="V704">INDEX('RESUMO - LOTES E VMA'!$F$3:$F$181,MATCH('LISTA DOS ITENS'!$D704,'RESUMO - LOTES E VMA'!$A$3:$A$181,0))</f>
        <v>87256.25281</v>
      </c>
      <c r="W704" s="57">
        <f>'LISTA DOS ITENS'!$U704/'LISTA DOS ITENS'!$V704</f>
        <v>0.00686447919</v>
      </c>
      <c r="X704" s="53" t="s">
        <v>53</v>
      </c>
      <c r="Y704" s="53" t="s">
        <v>290</v>
      </c>
      <c r="Z704" s="58" t="str">
        <f>'LISTA DOS ITENS'!$F704&amp;"-"&amp;'LISTA DOS ITENS'!$H704&amp;"-"&amp;'LISTA DOS ITENS'!$J704&amp;"-"&amp;'LISTA DOS ITENS'!$K704&amp;"-"&amp;'LISTA DOS ITENS'!$I704</f>
        <v>10750832-2101-0026-CONS/NAC-PV-3534-18-933-MRP</v>
      </c>
      <c r="AA704" s="59" t="str">
        <f t="array" ref="AA704">INDEX('RESUMO - LOTES E VMA'!$M$3:$M$181,MATCH('LISTA DOS ITENS'!$D704,'RESUMO - LOTES E VMA'!$A$3:$A$181,0))</f>
        <v>Para Leilão</v>
      </c>
      <c r="AB704" s="60">
        <f t="array" ref="AB704">INDEX('RESUMO - LOTES E VMA'!$J$3:$J$181,MATCH('LISTA DOS ITENS'!$D704,'RESUMO - LOTES E VMA'!$A$3:$A$181,0))</f>
        <v>0.1311506349</v>
      </c>
      <c r="AC704" s="29" t="str">
        <f t="array" ref="AC704">INDEX('RESUMO - LOTES E VMA'!$L$3:$L$181,MATCH('LISTA DOS ITENS'!$D704,'RESUMO - LOTES E VMA'!$A$3:$A$181,0))</f>
        <v>1% do Valor de Comparação do VMA</v>
      </c>
      <c r="AD704" s="53" t="str">
        <f>VLOOKUP(Tabela1[[#This Row],[Índice]],[1]Planilha1!$A:$A,1,0)</f>
        <v>#ERROR!</v>
      </c>
    </row>
    <row r="705" ht="15.75" customHeight="1">
      <c r="A705" s="52">
        <v>247855.0</v>
      </c>
      <c r="B705" s="53" t="s">
        <v>70</v>
      </c>
      <c r="C705" s="53" t="s">
        <v>71</v>
      </c>
      <c r="D705" s="22">
        <v>206645.0</v>
      </c>
      <c r="E705" s="53" t="s">
        <v>119</v>
      </c>
      <c r="F705" s="54">
        <v>1.0917571E7</v>
      </c>
      <c r="G705" s="53" t="s">
        <v>628</v>
      </c>
      <c r="H705" s="55">
        <v>2101.0</v>
      </c>
      <c r="I705" s="55" t="s">
        <v>130</v>
      </c>
      <c r="J705" s="55" t="s">
        <v>126</v>
      </c>
      <c r="K705" s="53" t="s">
        <v>73</v>
      </c>
      <c r="L705" s="53"/>
      <c r="M705" s="53">
        <v>7.0</v>
      </c>
      <c r="N705" s="53" t="s">
        <v>52</v>
      </c>
      <c r="O705" s="25">
        <v>1261.5585714285714</v>
      </c>
      <c r="P705" s="25">
        <f>'LISTA DOS ITENS'!$O705*'LISTA DOS ITENS'!$M705</f>
        <v>8830.91</v>
      </c>
      <c r="Q705" s="25">
        <v>1328.21</v>
      </c>
      <c r="R705" s="25">
        <f>'LISTA DOS ITENS'!$Q705*'LISTA DOS ITENS'!$M705</f>
        <v>9297.47</v>
      </c>
      <c r="S705" s="56">
        <f>IF('LISTA DOS ITENS'!$P705&gt;'LISTA DOS ITENS'!$R705,'LISTA DOS ITENS'!$P705,'LISTA DOS ITENS'!$R705)</f>
        <v>9297.47</v>
      </c>
      <c r="T705" s="25">
        <v>202.28593259137384</v>
      </c>
      <c r="U705" s="25">
        <f>'LISTA DOS ITENS'!$T705*'LISTA DOS ITENS'!$M705</f>
        <v>1416.001528</v>
      </c>
      <c r="V705" s="56">
        <f t="array" ref="V705">INDEX('RESUMO - LOTES E VMA'!$F$3:$F$181,MATCH('LISTA DOS ITENS'!$D705,'RESUMO - LOTES E VMA'!$A$3:$A$181,0))</f>
        <v>87256.25281</v>
      </c>
      <c r="W705" s="57">
        <f>'LISTA DOS ITENS'!$U705/'LISTA DOS ITENS'!$V705</f>
        <v>0.01622808088</v>
      </c>
      <c r="X705" s="53" t="s">
        <v>53</v>
      </c>
      <c r="Y705" s="53" t="s">
        <v>290</v>
      </c>
      <c r="Z705" s="58" t="str">
        <f>'LISTA DOS ITENS'!$F705&amp;"-"&amp;'LISTA DOS ITENS'!$H705&amp;"-"&amp;'LISTA DOS ITENS'!$J705&amp;"-"&amp;'LISTA DOS ITENS'!$K705&amp;"-"&amp;'LISTA DOS ITENS'!$I705</f>
        <v>10917571-2101-0026-CONS/NAC-ED-1000-01.02</v>
      </c>
      <c r="AA705" s="59" t="str">
        <f t="array" ref="AA705">INDEX('RESUMO - LOTES E VMA'!$M$3:$M$181,MATCH('LISTA DOS ITENS'!$D705,'RESUMO - LOTES E VMA'!$A$3:$A$181,0))</f>
        <v>Para Leilão</v>
      </c>
      <c r="AB705" s="60">
        <f t="array" ref="AB705">INDEX('RESUMO - LOTES E VMA'!$J$3:$J$181,MATCH('LISTA DOS ITENS'!$D705,'RESUMO - LOTES E VMA'!$A$3:$A$181,0))</f>
        <v>0.1311506349</v>
      </c>
      <c r="AC705" s="29" t="str">
        <f t="array" ref="AC705">INDEX('RESUMO - LOTES E VMA'!$L$3:$L$181,MATCH('LISTA DOS ITENS'!$D705,'RESUMO - LOTES E VMA'!$A$3:$A$181,0))</f>
        <v>1% do Valor de Comparação do VMA</v>
      </c>
      <c r="AD705" s="53" t="str">
        <f>VLOOKUP(Tabela1[[#This Row],[Índice]],[1]Planilha1!$A:$A,1,0)</f>
        <v>#ERROR!</v>
      </c>
    </row>
    <row r="706" ht="15.75" customHeight="1">
      <c r="A706" s="52">
        <v>247856.0</v>
      </c>
      <c r="B706" s="53" t="s">
        <v>70</v>
      </c>
      <c r="C706" s="53" t="s">
        <v>71</v>
      </c>
      <c r="D706" s="22">
        <v>206645.0</v>
      </c>
      <c r="E706" s="53" t="s">
        <v>119</v>
      </c>
      <c r="F706" s="54">
        <v>1.0917571E7</v>
      </c>
      <c r="G706" s="53" t="s">
        <v>628</v>
      </c>
      <c r="H706" s="55">
        <v>2101.0</v>
      </c>
      <c r="I706" s="55" t="s">
        <v>130</v>
      </c>
      <c r="J706" s="55" t="s">
        <v>126</v>
      </c>
      <c r="K706" s="53" t="s">
        <v>80</v>
      </c>
      <c r="L706" s="53"/>
      <c r="M706" s="53">
        <v>2.0</v>
      </c>
      <c r="N706" s="53" t="s">
        <v>52</v>
      </c>
      <c r="O706" s="25">
        <v>692.83</v>
      </c>
      <c r="P706" s="25">
        <f>'LISTA DOS ITENS'!$O706*'LISTA DOS ITENS'!$M706</f>
        <v>1385.66</v>
      </c>
      <c r="Q706" s="25">
        <v>1328.21</v>
      </c>
      <c r="R706" s="25">
        <f>'LISTA DOS ITENS'!$Q706*'LISTA DOS ITENS'!$M706</f>
        <v>2656.42</v>
      </c>
      <c r="S706" s="56">
        <f>IF('LISTA DOS ITENS'!$P706&gt;'LISTA DOS ITENS'!$R706,'LISTA DOS ITENS'!$P706,'LISTA DOS ITENS'!$R706)</f>
        <v>2656.42</v>
      </c>
      <c r="T706" s="25">
        <v>202.28593259137384</v>
      </c>
      <c r="U706" s="25">
        <f>'LISTA DOS ITENS'!$T706*'LISTA DOS ITENS'!$M706</f>
        <v>404.5718652</v>
      </c>
      <c r="V706" s="56">
        <f t="array" ref="V706">INDEX('RESUMO - LOTES E VMA'!$F$3:$F$181,MATCH('LISTA DOS ITENS'!$D706,'RESUMO - LOTES E VMA'!$A$3:$A$181,0))</f>
        <v>87256.25281</v>
      </c>
      <c r="W706" s="57">
        <f>'LISTA DOS ITENS'!$U706/'LISTA DOS ITENS'!$V706</f>
        <v>0.004636594538</v>
      </c>
      <c r="X706" s="53" t="s">
        <v>53</v>
      </c>
      <c r="Y706" s="53" t="s">
        <v>290</v>
      </c>
      <c r="Z706" s="58" t="str">
        <f>'LISTA DOS ITENS'!$F706&amp;"-"&amp;'LISTA DOS ITENS'!$H706&amp;"-"&amp;'LISTA DOS ITENS'!$J706&amp;"-"&amp;'LISTA DOS ITENS'!$K706&amp;"-"&amp;'LISTA DOS ITENS'!$I706</f>
        <v>10917571-2101-0026-IMOB/NAC-ED-1000-01.02</v>
      </c>
      <c r="AA706" s="59" t="str">
        <f t="array" ref="AA706">INDEX('RESUMO - LOTES E VMA'!$M$3:$M$181,MATCH('LISTA DOS ITENS'!$D706,'RESUMO - LOTES E VMA'!$A$3:$A$181,0))</f>
        <v>Para Leilão</v>
      </c>
      <c r="AB706" s="60">
        <f t="array" ref="AB706">INDEX('RESUMO - LOTES E VMA'!$J$3:$J$181,MATCH('LISTA DOS ITENS'!$D706,'RESUMO - LOTES E VMA'!$A$3:$A$181,0))</f>
        <v>0.1311506349</v>
      </c>
      <c r="AC706" s="29" t="str">
        <f t="array" ref="AC706">INDEX('RESUMO - LOTES E VMA'!$L$3:$L$181,MATCH('LISTA DOS ITENS'!$D706,'RESUMO - LOTES E VMA'!$A$3:$A$181,0))</f>
        <v>1% do Valor de Comparação do VMA</v>
      </c>
      <c r="AD706" s="53" t="str">
        <f>VLOOKUP(Tabela1[[#This Row],[Índice]],[1]Planilha1!$A:$A,1,0)</f>
        <v>#ERROR!</v>
      </c>
    </row>
    <row r="707" ht="15.75" customHeight="1">
      <c r="A707" s="52">
        <v>247857.0</v>
      </c>
      <c r="B707" s="53" t="s">
        <v>70</v>
      </c>
      <c r="C707" s="53" t="s">
        <v>71</v>
      </c>
      <c r="D707" s="22">
        <v>206645.0</v>
      </c>
      <c r="E707" s="53" t="s">
        <v>119</v>
      </c>
      <c r="F707" s="54">
        <v>1.0953382E7</v>
      </c>
      <c r="G707" s="53" t="s">
        <v>629</v>
      </c>
      <c r="H707" s="55">
        <v>2101.0</v>
      </c>
      <c r="I707" s="55" t="s">
        <v>81</v>
      </c>
      <c r="J707" s="55" t="s">
        <v>126</v>
      </c>
      <c r="K707" s="53" t="s">
        <v>125</v>
      </c>
      <c r="L707" s="53"/>
      <c r="M707" s="53">
        <v>1.727</v>
      </c>
      <c r="N707" s="53" t="s">
        <v>52</v>
      </c>
      <c r="O707" s="25">
        <v>2261.8297625940936</v>
      </c>
      <c r="P707" s="25">
        <f>'LISTA DOS ITENS'!$O707*'LISTA DOS ITENS'!$M707</f>
        <v>3906.18</v>
      </c>
      <c r="Q707" s="25">
        <v>2261.83</v>
      </c>
      <c r="R707" s="25">
        <f>'LISTA DOS ITENS'!$Q707*'LISTA DOS ITENS'!$M707</f>
        <v>3906.18041</v>
      </c>
      <c r="S707" s="56">
        <f>IF('LISTA DOS ITENS'!$P707&gt;'LISTA DOS ITENS'!$R707,'LISTA DOS ITENS'!$P707,'LISTA DOS ITENS'!$R707)</f>
        <v>3906.18041</v>
      </c>
      <c r="T707" s="25">
        <v>344.4759419919644</v>
      </c>
      <c r="U707" s="25">
        <f>'LISTA DOS ITENS'!$T707*'LISTA DOS ITENS'!$M707</f>
        <v>594.9099518</v>
      </c>
      <c r="V707" s="56">
        <f t="array" ref="V707">INDEX('RESUMO - LOTES E VMA'!$F$3:$F$181,MATCH('LISTA DOS ITENS'!$D707,'RESUMO - LOTES E VMA'!$A$3:$A$181,0))</f>
        <v>87256.25281</v>
      </c>
      <c r="W707" s="57">
        <f>'LISTA DOS ITENS'!$U707/'LISTA DOS ITENS'!$V707</f>
        <v>0.006817963558</v>
      </c>
      <c r="X707" s="53" t="s">
        <v>53</v>
      </c>
      <c r="Y707" s="53" t="s">
        <v>290</v>
      </c>
      <c r="Z707" s="58" t="str">
        <f>'LISTA DOS ITENS'!$F707&amp;"-"&amp;'LISTA DOS ITENS'!$H707&amp;"-"&amp;'LISTA DOS ITENS'!$J707&amp;"-"&amp;'LISTA DOS ITENS'!$K707&amp;"-"&amp;'LISTA DOS ITENS'!$I707</f>
        <v>10953382-2101-0026-PAR/NAC-ED-1000-01.01</v>
      </c>
      <c r="AA707" s="59" t="str">
        <f t="array" ref="AA707">INDEX('RESUMO - LOTES E VMA'!$M$3:$M$181,MATCH('LISTA DOS ITENS'!$D707,'RESUMO - LOTES E VMA'!$A$3:$A$181,0))</f>
        <v>Para Leilão</v>
      </c>
      <c r="AB707" s="60">
        <f t="array" ref="AB707">INDEX('RESUMO - LOTES E VMA'!$J$3:$J$181,MATCH('LISTA DOS ITENS'!$D707,'RESUMO - LOTES E VMA'!$A$3:$A$181,0))</f>
        <v>0.1311506349</v>
      </c>
      <c r="AC707" s="29" t="str">
        <f t="array" ref="AC707">INDEX('RESUMO - LOTES E VMA'!$L$3:$L$181,MATCH('LISTA DOS ITENS'!$D707,'RESUMO - LOTES E VMA'!$A$3:$A$181,0))</f>
        <v>1% do Valor de Comparação do VMA</v>
      </c>
      <c r="AD707" s="53" t="str">
        <f>VLOOKUP(Tabela1[[#This Row],[Índice]],[1]Planilha1!$A:$A,1,0)</f>
        <v>#ERROR!</v>
      </c>
    </row>
    <row r="708" ht="15.75" customHeight="1">
      <c r="A708" s="52">
        <v>247858.0</v>
      </c>
      <c r="B708" s="53" t="s">
        <v>70</v>
      </c>
      <c r="C708" s="53" t="s">
        <v>71</v>
      </c>
      <c r="D708" s="22">
        <v>206645.0</v>
      </c>
      <c r="E708" s="53" t="s">
        <v>119</v>
      </c>
      <c r="F708" s="54">
        <v>1.0953382E7</v>
      </c>
      <c r="G708" s="53" t="s">
        <v>629</v>
      </c>
      <c r="H708" s="55">
        <v>2101.0</v>
      </c>
      <c r="I708" s="55" t="s">
        <v>626</v>
      </c>
      <c r="J708" s="55" t="s">
        <v>126</v>
      </c>
      <c r="K708" s="53" t="s">
        <v>125</v>
      </c>
      <c r="L708" s="53"/>
      <c r="M708" s="53">
        <v>0.666</v>
      </c>
      <c r="N708" s="53" t="s">
        <v>52</v>
      </c>
      <c r="O708" s="25">
        <v>2261.831831831832</v>
      </c>
      <c r="P708" s="25">
        <f>'LISTA DOS ITENS'!$O708*'LISTA DOS ITENS'!$M708</f>
        <v>1506.38</v>
      </c>
      <c r="Q708" s="25">
        <v>2261.83</v>
      </c>
      <c r="R708" s="25">
        <f>'LISTA DOS ITENS'!$Q708*'LISTA DOS ITENS'!$M708</f>
        <v>1506.37878</v>
      </c>
      <c r="S708" s="56">
        <f>IF('LISTA DOS ITENS'!$P708&gt;'LISTA DOS ITENS'!$R708,'LISTA DOS ITENS'!$P708,'LISTA DOS ITENS'!$R708)</f>
        <v>1506.38</v>
      </c>
      <c r="T708" s="25">
        <v>344.4759419919644</v>
      </c>
      <c r="U708" s="25">
        <f>'LISTA DOS ITENS'!$T708*'LISTA DOS ITENS'!$M708</f>
        <v>229.4209774</v>
      </c>
      <c r="V708" s="56">
        <f t="array" ref="V708">INDEX('RESUMO - LOTES E VMA'!$F$3:$F$181,MATCH('LISTA DOS ITENS'!$D708,'RESUMO - LOTES E VMA'!$A$3:$A$181,0))</f>
        <v>87256.25281</v>
      </c>
      <c r="W708" s="57">
        <f>'LISTA DOS ITENS'!$U708/'LISTA DOS ITENS'!$V708</f>
        <v>0.002629278361</v>
      </c>
      <c r="X708" s="53" t="s">
        <v>53</v>
      </c>
      <c r="Y708" s="53" t="s">
        <v>290</v>
      </c>
      <c r="Z708" s="58" t="str">
        <f>'LISTA DOS ITENS'!$F708&amp;"-"&amp;'LISTA DOS ITENS'!$H708&amp;"-"&amp;'LISTA DOS ITENS'!$J708&amp;"-"&amp;'LISTA DOS ITENS'!$K708&amp;"-"&amp;'LISTA DOS ITENS'!$I708</f>
        <v>10953382-2101-0026-PAR/NAC-PV-3534-18-933-MRP</v>
      </c>
      <c r="AA708" s="59" t="str">
        <f t="array" ref="AA708">INDEX('RESUMO - LOTES E VMA'!$M$3:$M$181,MATCH('LISTA DOS ITENS'!$D708,'RESUMO - LOTES E VMA'!$A$3:$A$181,0))</f>
        <v>Para Leilão</v>
      </c>
      <c r="AB708" s="60">
        <f t="array" ref="AB708">INDEX('RESUMO - LOTES E VMA'!$J$3:$J$181,MATCH('LISTA DOS ITENS'!$D708,'RESUMO - LOTES E VMA'!$A$3:$A$181,0))</f>
        <v>0.1311506349</v>
      </c>
      <c r="AC708" s="29" t="str">
        <f t="array" ref="AC708">INDEX('RESUMO - LOTES E VMA'!$L$3:$L$181,MATCH('LISTA DOS ITENS'!$D708,'RESUMO - LOTES E VMA'!$A$3:$A$181,0))</f>
        <v>1% do Valor de Comparação do VMA</v>
      </c>
      <c r="AD708" s="53" t="str">
        <f>VLOOKUP(Tabela1[[#This Row],[Índice]],[1]Planilha1!$A:$A,1,0)</f>
        <v>#ERROR!</v>
      </c>
    </row>
    <row r="709" ht="15.75" customHeight="1">
      <c r="A709" s="52">
        <v>247859.0</v>
      </c>
      <c r="B709" s="53" t="s">
        <v>70</v>
      </c>
      <c r="C709" s="53" t="s">
        <v>71</v>
      </c>
      <c r="D709" s="22">
        <v>206645.0</v>
      </c>
      <c r="E709" s="53" t="s">
        <v>119</v>
      </c>
      <c r="F709" s="54">
        <v>1.0984248E7</v>
      </c>
      <c r="G709" s="53" t="s">
        <v>630</v>
      </c>
      <c r="H709" s="55">
        <v>2101.0</v>
      </c>
      <c r="I709" s="55"/>
      <c r="J709" s="55" t="s">
        <v>126</v>
      </c>
      <c r="K709" s="53" t="s">
        <v>73</v>
      </c>
      <c r="L709" s="53"/>
      <c r="M709" s="53">
        <v>1.0</v>
      </c>
      <c r="N709" s="53" t="s">
        <v>52</v>
      </c>
      <c r="O709" s="25">
        <v>7070.09</v>
      </c>
      <c r="P709" s="25">
        <f>'LISTA DOS ITENS'!$O709*'LISTA DOS ITENS'!$M709</f>
        <v>7070.09</v>
      </c>
      <c r="Q709" s="25">
        <v>7070.09</v>
      </c>
      <c r="R709" s="25">
        <f>'LISTA DOS ITENS'!$Q709*'LISTA DOS ITENS'!$M709</f>
        <v>7070.09</v>
      </c>
      <c r="S709" s="56">
        <f>IF('LISTA DOS ITENS'!$P709&gt;'LISTA DOS ITENS'!$R709,'LISTA DOS ITENS'!$P709,'LISTA DOS ITENS'!$R709)</f>
        <v>7070.09</v>
      </c>
      <c r="T709" s="25">
        <v>1076.7723094653302</v>
      </c>
      <c r="U709" s="25">
        <f>'LISTA DOS ITENS'!$T709*'LISTA DOS ITENS'!$M709</f>
        <v>1076.772309</v>
      </c>
      <c r="V709" s="56">
        <f t="array" ref="V709">INDEX('RESUMO - LOTES E VMA'!$F$3:$F$181,MATCH('LISTA DOS ITENS'!$D709,'RESUMO - LOTES E VMA'!$A$3:$A$181,0))</f>
        <v>87256.25281</v>
      </c>
      <c r="W709" s="57">
        <f>'LISTA DOS ITENS'!$U709/'LISTA DOS ITENS'!$V709</f>
        <v>0.01234034553</v>
      </c>
      <c r="X709" s="53" t="s">
        <v>53</v>
      </c>
      <c r="Y709" s="53" t="s">
        <v>290</v>
      </c>
      <c r="Z709" s="58" t="str">
        <f>'LISTA DOS ITENS'!$F709&amp;"-"&amp;'LISTA DOS ITENS'!$H709&amp;"-"&amp;'LISTA DOS ITENS'!$J709&amp;"-"&amp;'LISTA DOS ITENS'!$K709&amp;"-"&amp;'LISTA DOS ITENS'!$I709</f>
        <v>10984248-2101-0026-CONS/NAC-</v>
      </c>
      <c r="AA709" s="59" t="str">
        <f t="array" ref="AA709">INDEX('RESUMO - LOTES E VMA'!$M$3:$M$181,MATCH('LISTA DOS ITENS'!$D709,'RESUMO - LOTES E VMA'!$A$3:$A$181,0))</f>
        <v>Para Leilão</v>
      </c>
      <c r="AB709" s="60">
        <f t="array" ref="AB709">INDEX('RESUMO - LOTES E VMA'!$J$3:$J$181,MATCH('LISTA DOS ITENS'!$D709,'RESUMO - LOTES E VMA'!$A$3:$A$181,0))</f>
        <v>0.1311506349</v>
      </c>
      <c r="AC709" s="29" t="str">
        <f t="array" ref="AC709">INDEX('RESUMO - LOTES E VMA'!$L$3:$L$181,MATCH('LISTA DOS ITENS'!$D709,'RESUMO - LOTES E VMA'!$A$3:$A$181,0))</f>
        <v>1% do Valor de Comparação do VMA</v>
      </c>
      <c r="AD709" s="53" t="str">
        <f>VLOOKUP(Tabela1[[#This Row],[Índice]],[1]Planilha1!$A:$A,1,0)</f>
        <v>#ERROR!</v>
      </c>
    </row>
    <row r="710" ht="15.75" customHeight="1">
      <c r="A710" s="52">
        <v>247860.0</v>
      </c>
      <c r="B710" s="53" t="s">
        <v>70</v>
      </c>
      <c r="C710" s="53" t="s">
        <v>71</v>
      </c>
      <c r="D710" s="22">
        <v>206645.0</v>
      </c>
      <c r="E710" s="53" t="s">
        <v>119</v>
      </c>
      <c r="F710" s="54">
        <v>1.1253574E7</v>
      </c>
      <c r="G710" s="53" t="s">
        <v>631</v>
      </c>
      <c r="H710" s="55">
        <v>2101.0</v>
      </c>
      <c r="I710" s="55"/>
      <c r="J710" s="55" t="s">
        <v>126</v>
      </c>
      <c r="K710" s="53" t="s">
        <v>80</v>
      </c>
      <c r="L710" s="53"/>
      <c r="M710" s="53">
        <v>0.12</v>
      </c>
      <c r="N710" s="53" t="s">
        <v>104</v>
      </c>
      <c r="O710" s="25">
        <v>5132.75</v>
      </c>
      <c r="P710" s="25">
        <f>'LISTA DOS ITENS'!$O710*'LISTA DOS ITENS'!$M710</f>
        <v>615.93</v>
      </c>
      <c r="Q710" s="25">
        <v>5132.75</v>
      </c>
      <c r="R710" s="25">
        <f>'LISTA DOS ITENS'!$Q710*'LISTA DOS ITENS'!$M710</f>
        <v>615.93</v>
      </c>
      <c r="S710" s="56">
        <f>IF('LISTA DOS ITENS'!$P710&gt;'LISTA DOS ITENS'!$R710,'LISTA DOS ITENS'!$P710,'LISTA DOS ITENS'!$R710)</f>
        <v>615.93</v>
      </c>
      <c r="T710" s="25">
        <v>781.7160844357247</v>
      </c>
      <c r="U710" s="25">
        <f>'LISTA DOS ITENS'!$T710*'LISTA DOS ITENS'!$M710</f>
        <v>93.80593013</v>
      </c>
      <c r="V710" s="56">
        <f t="array" ref="V710">INDEX('RESUMO - LOTES E VMA'!$F$3:$F$181,MATCH('LISTA DOS ITENS'!$D710,'RESUMO - LOTES E VMA'!$A$3:$A$181,0))</f>
        <v>87256.25281</v>
      </c>
      <c r="W710" s="57">
        <f>'LISTA DOS ITENS'!$U710/'LISTA DOS ITENS'!$V710</f>
        <v>0.001075062556</v>
      </c>
      <c r="X710" s="53" t="s">
        <v>53</v>
      </c>
      <c r="Y710" s="53" t="s">
        <v>290</v>
      </c>
      <c r="Z710" s="58" t="str">
        <f>'LISTA DOS ITENS'!$F710&amp;"-"&amp;'LISTA DOS ITENS'!$H710&amp;"-"&amp;'LISTA DOS ITENS'!$J710&amp;"-"&amp;'LISTA DOS ITENS'!$K710&amp;"-"&amp;'LISTA DOS ITENS'!$I710</f>
        <v>11253574-2101-0026-IMOB/NAC-</v>
      </c>
      <c r="AA710" s="59" t="str">
        <f t="array" ref="AA710">INDEX('RESUMO - LOTES E VMA'!$M$3:$M$181,MATCH('LISTA DOS ITENS'!$D710,'RESUMO - LOTES E VMA'!$A$3:$A$181,0))</f>
        <v>Para Leilão</v>
      </c>
      <c r="AB710" s="60">
        <f t="array" ref="AB710">INDEX('RESUMO - LOTES E VMA'!$J$3:$J$181,MATCH('LISTA DOS ITENS'!$D710,'RESUMO - LOTES E VMA'!$A$3:$A$181,0))</f>
        <v>0.1311506349</v>
      </c>
      <c r="AC710" s="29" t="str">
        <f t="array" ref="AC710">INDEX('RESUMO - LOTES E VMA'!$L$3:$L$181,MATCH('LISTA DOS ITENS'!$D710,'RESUMO - LOTES E VMA'!$A$3:$A$181,0))</f>
        <v>1% do Valor de Comparação do VMA</v>
      </c>
      <c r="AD710" s="53" t="str">
        <f>VLOOKUP(Tabela1[[#This Row],[Índice]],[1]Planilha1!$A:$A,1,0)</f>
        <v>#ERROR!</v>
      </c>
    </row>
    <row r="711" ht="15.75" customHeight="1">
      <c r="A711" s="52">
        <v>247861.0</v>
      </c>
      <c r="B711" s="53" t="s">
        <v>70</v>
      </c>
      <c r="C711" s="53" t="s">
        <v>71</v>
      </c>
      <c r="D711" s="22">
        <v>206645.0</v>
      </c>
      <c r="E711" s="53" t="s">
        <v>119</v>
      </c>
      <c r="F711" s="54">
        <v>1.1253574E7</v>
      </c>
      <c r="G711" s="53" t="s">
        <v>631</v>
      </c>
      <c r="H711" s="55">
        <v>2101.0</v>
      </c>
      <c r="I711" s="55" t="s">
        <v>81</v>
      </c>
      <c r="J711" s="55" t="s">
        <v>126</v>
      </c>
      <c r="K711" s="53" t="s">
        <v>80</v>
      </c>
      <c r="L711" s="53"/>
      <c r="M711" s="53">
        <v>0.52</v>
      </c>
      <c r="N711" s="53" t="s">
        <v>104</v>
      </c>
      <c r="O711" s="25">
        <v>5132.7692307692305</v>
      </c>
      <c r="P711" s="25">
        <f>'LISTA DOS ITENS'!$O711*'LISTA DOS ITENS'!$M711</f>
        <v>2669.04</v>
      </c>
      <c r="Q711" s="25">
        <v>5132.75</v>
      </c>
      <c r="R711" s="25">
        <f>'LISTA DOS ITENS'!$Q711*'LISTA DOS ITENS'!$M711</f>
        <v>2669.03</v>
      </c>
      <c r="S711" s="56">
        <f>IF('LISTA DOS ITENS'!$P711&gt;'LISTA DOS ITENS'!$R711,'LISTA DOS ITENS'!$P711,'LISTA DOS ITENS'!$R711)</f>
        <v>2669.04</v>
      </c>
      <c r="T711" s="25">
        <v>781.7160844357247</v>
      </c>
      <c r="U711" s="25">
        <f>'LISTA DOS ITENS'!$T711*'LISTA DOS ITENS'!$M711</f>
        <v>406.4923639</v>
      </c>
      <c r="V711" s="56">
        <f t="array" ref="V711">INDEX('RESUMO - LOTES E VMA'!$F$3:$F$181,MATCH('LISTA DOS ITENS'!$D711,'RESUMO - LOTES E VMA'!$A$3:$A$181,0))</f>
        <v>87256.25281</v>
      </c>
      <c r="W711" s="57">
        <f>'LISTA DOS ITENS'!$U711/'LISTA DOS ITENS'!$V711</f>
        <v>0.004658604408</v>
      </c>
      <c r="X711" s="53" t="s">
        <v>53</v>
      </c>
      <c r="Y711" s="53" t="s">
        <v>290</v>
      </c>
      <c r="Z711" s="58" t="str">
        <f>'LISTA DOS ITENS'!$F711&amp;"-"&amp;'LISTA DOS ITENS'!$H711&amp;"-"&amp;'LISTA DOS ITENS'!$J711&amp;"-"&amp;'LISTA DOS ITENS'!$K711&amp;"-"&amp;'LISTA DOS ITENS'!$I711</f>
        <v>11253574-2101-0026-IMOB/NAC-ED-1000-01.01</v>
      </c>
      <c r="AA711" s="59" t="str">
        <f t="array" ref="AA711">INDEX('RESUMO - LOTES E VMA'!$M$3:$M$181,MATCH('LISTA DOS ITENS'!$D711,'RESUMO - LOTES E VMA'!$A$3:$A$181,0))</f>
        <v>Para Leilão</v>
      </c>
      <c r="AB711" s="60">
        <f t="array" ref="AB711">INDEX('RESUMO - LOTES E VMA'!$J$3:$J$181,MATCH('LISTA DOS ITENS'!$D711,'RESUMO - LOTES E VMA'!$A$3:$A$181,0))</f>
        <v>0.1311506349</v>
      </c>
      <c r="AC711" s="29" t="str">
        <f t="array" ref="AC711">INDEX('RESUMO - LOTES E VMA'!$L$3:$L$181,MATCH('LISTA DOS ITENS'!$D711,'RESUMO - LOTES E VMA'!$A$3:$A$181,0))</f>
        <v>1% do Valor de Comparação do VMA</v>
      </c>
      <c r="AD711" s="53" t="str">
        <f>VLOOKUP(Tabela1[[#This Row],[Índice]],[1]Planilha1!$A:$A,1,0)</f>
        <v>#ERROR!</v>
      </c>
    </row>
    <row r="712" ht="15.75" customHeight="1">
      <c r="A712" s="52">
        <v>247862.0</v>
      </c>
      <c r="B712" s="53" t="s">
        <v>70</v>
      </c>
      <c r="C712" s="53" t="s">
        <v>71</v>
      </c>
      <c r="D712" s="22">
        <v>206645.0</v>
      </c>
      <c r="E712" s="53" t="s">
        <v>119</v>
      </c>
      <c r="F712" s="54">
        <v>1.1311773E7</v>
      </c>
      <c r="G712" s="53" t="s">
        <v>632</v>
      </c>
      <c r="H712" s="55">
        <v>2101.0</v>
      </c>
      <c r="I712" s="55" t="s">
        <v>618</v>
      </c>
      <c r="J712" s="55" t="s">
        <v>126</v>
      </c>
      <c r="K712" s="53" t="s">
        <v>73</v>
      </c>
      <c r="L712" s="53"/>
      <c r="M712" s="53">
        <v>1.84</v>
      </c>
      <c r="N712" s="53" t="s">
        <v>104</v>
      </c>
      <c r="O712" s="25">
        <v>8761.36</v>
      </c>
      <c r="P712" s="25">
        <f>'LISTA DOS ITENS'!$O712*'LISTA DOS ITENS'!$M712</f>
        <v>16120.9024</v>
      </c>
      <c r="Q712" s="25">
        <v>8761.36</v>
      </c>
      <c r="R712" s="25">
        <f>'LISTA DOS ITENS'!$Q712*'LISTA DOS ITENS'!$M712</f>
        <v>16120.9024</v>
      </c>
      <c r="S712" s="56">
        <f>IF('LISTA DOS ITENS'!$P712&gt;'LISTA DOS ITENS'!$R712,'LISTA DOS ITENS'!$P712,'LISTA DOS ITENS'!$R712)</f>
        <v>16120.9024</v>
      </c>
      <c r="T712" s="25">
        <v>1334.3521569396098</v>
      </c>
      <c r="U712" s="25">
        <f>'LISTA DOS ITENS'!$T712*'LISTA DOS ITENS'!$M712</f>
        <v>2455.207969</v>
      </c>
      <c r="V712" s="56">
        <f t="array" ref="V712">INDEX('RESUMO - LOTES E VMA'!$F$3:$F$181,MATCH('LISTA DOS ITENS'!$D712,'RESUMO - LOTES E VMA'!$A$3:$A$181,0))</f>
        <v>87256.25281</v>
      </c>
      <c r="W712" s="57">
        <f>'LISTA DOS ITENS'!$U712/'LISTA DOS ITENS'!$V712</f>
        <v>0.0281379029</v>
      </c>
      <c r="X712" s="53" t="s">
        <v>53</v>
      </c>
      <c r="Y712" s="53" t="s">
        <v>290</v>
      </c>
      <c r="Z712" s="58" t="str">
        <f>'LISTA DOS ITENS'!$F712&amp;"-"&amp;'LISTA DOS ITENS'!$H712&amp;"-"&amp;'LISTA DOS ITENS'!$J712&amp;"-"&amp;'LISTA DOS ITENS'!$K712&amp;"-"&amp;'LISTA DOS ITENS'!$I712</f>
        <v>11311773-2101-0026-CONS/NAC-PV-3534-18-947-MRP</v>
      </c>
      <c r="AA712" s="59" t="str">
        <f t="array" ref="AA712">INDEX('RESUMO - LOTES E VMA'!$M$3:$M$181,MATCH('LISTA DOS ITENS'!$D712,'RESUMO - LOTES E VMA'!$A$3:$A$181,0))</f>
        <v>Para Leilão</v>
      </c>
      <c r="AB712" s="60">
        <f t="array" ref="AB712">INDEX('RESUMO - LOTES E VMA'!$J$3:$J$181,MATCH('LISTA DOS ITENS'!$D712,'RESUMO - LOTES E VMA'!$A$3:$A$181,0))</f>
        <v>0.1311506349</v>
      </c>
      <c r="AC712" s="29" t="str">
        <f t="array" ref="AC712">INDEX('RESUMO - LOTES E VMA'!$L$3:$L$181,MATCH('LISTA DOS ITENS'!$D712,'RESUMO - LOTES E VMA'!$A$3:$A$181,0))</f>
        <v>1% do Valor de Comparação do VMA</v>
      </c>
      <c r="AD712" s="53" t="str">
        <f>VLOOKUP(Tabela1[[#This Row],[Índice]],[1]Planilha1!$A:$A,1,0)</f>
        <v>#ERROR!</v>
      </c>
    </row>
    <row r="713" ht="15.75" customHeight="1">
      <c r="A713" s="52">
        <v>247863.0</v>
      </c>
      <c r="B713" s="53" t="s">
        <v>70</v>
      </c>
      <c r="C713" s="53" t="s">
        <v>71</v>
      </c>
      <c r="D713" s="22">
        <v>206645.0</v>
      </c>
      <c r="E713" s="53" t="s">
        <v>119</v>
      </c>
      <c r="F713" s="54">
        <v>1.1364891E7</v>
      </c>
      <c r="G713" s="53" t="s">
        <v>633</v>
      </c>
      <c r="H713" s="55">
        <v>2101.0</v>
      </c>
      <c r="I713" s="55"/>
      <c r="J713" s="55" t="s">
        <v>126</v>
      </c>
      <c r="K713" s="53" t="s">
        <v>80</v>
      </c>
      <c r="L713" s="53"/>
      <c r="M713" s="53">
        <v>0.64</v>
      </c>
      <c r="N713" s="53" t="s">
        <v>104</v>
      </c>
      <c r="O713" s="25">
        <v>288.65625</v>
      </c>
      <c r="P713" s="25">
        <f>'LISTA DOS ITENS'!$O713*'LISTA DOS ITENS'!$M713</f>
        <v>184.74</v>
      </c>
      <c r="Q713" s="25">
        <v>288.66</v>
      </c>
      <c r="R713" s="25">
        <f>'LISTA DOS ITENS'!$Q713*'LISTA DOS ITENS'!$M713</f>
        <v>184.7424</v>
      </c>
      <c r="S713" s="56">
        <f>IF('LISTA DOS ITENS'!$P713&gt;'LISTA DOS ITENS'!$R713,'LISTA DOS ITENS'!$P713,'LISTA DOS ITENS'!$R713)</f>
        <v>184.7424</v>
      </c>
      <c r="T713" s="25">
        <v>16.77533274812267</v>
      </c>
      <c r="U713" s="25">
        <f>'LISTA DOS ITENS'!$T713*'LISTA DOS ITENS'!$M713</f>
        <v>10.73621296</v>
      </c>
      <c r="V713" s="56">
        <f t="array" ref="V713">INDEX('RESUMO - LOTES E VMA'!$F$3:$F$181,MATCH('LISTA DOS ITENS'!$D713,'RESUMO - LOTES E VMA'!$A$3:$A$181,0))</f>
        <v>87256.25281</v>
      </c>
      <c r="W713" s="57">
        <f>'LISTA DOS ITENS'!$U713/'LISTA DOS ITENS'!$V713</f>
        <v>0.0001230423335</v>
      </c>
      <c r="X713" s="53" t="s">
        <v>53</v>
      </c>
      <c r="Y713" s="53" t="s">
        <v>290</v>
      </c>
      <c r="Z713" s="58" t="str">
        <f>'LISTA DOS ITENS'!$F713&amp;"-"&amp;'LISTA DOS ITENS'!$H713&amp;"-"&amp;'LISTA DOS ITENS'!$J713&amp;"-"&amp;'LISTA DOS ITENS'!$K713&amp;"-"&amp;'LISTA DOS ITENS'!$I713</f>
        <v>11364891-2101-0026-IMOB/NAC-</v>
      </c>
      <c r="AA713" s="59" t="str">
        <f t="array" ref="AA713">INDEX('RESUMO - LOTES E VMA'!$M$3:$M$181,MATCH('LISTA DOS ITENS'!$D713,'RESUMO - LOTES E VMA'!$A$3:$A$181,0))</f>
        <v>Para Leilão</v>
      </c>
      <c r="AB713" s="60">
        <f t="array" ref="AB713">INDEX('RESUMO - LOTES E VMA'!$J$3:$J$181,MATCH('LISTA DOS ITENS'!$D713,'RESUMO - LOTES E VMA'!$A$3:$A$181,0))</f>
        <v>0.1311506349</v>
      </c>
      <c r="AC713" s="29" t="str">
        <f t="array" ref="AC713">INDEX('RESUMO - LOTES E VMA'!$L$3:$L$181,MATCH('LISTA DOS ITENS'!$D713,'RESUMO - LOTES E VMA'!$A$3:$A$181,0))</f>
        <v>1% do Valor de Comparação do VMA</v>
      </c>
      <c r="AD713" s="53" t="str">
        <f>VLOOKUP(Tabela1[[#This Row],[Índice]],[1]Planilha1!$A:$A,1,0)</f>
        <v>#ERROR!</v>
      </c>
    </row>
    <row r="714" ht="15.75" customHeight="1">
      <c r="A714" s="52">
        <v>247864.0</v>
      </c>
      <c r="B714" s="53" t="s">
        <v>70</v>
      </c>
      <c r="C714" s="53" t="s">
        <v>71</v>
      </c>
      <c r="D714" s="22">
        <v>206645.0</v>
      </c>
      <c r="E714" s="53" t="s">
        <v>119</v>
      </c>
      <c r="F714" s="54">
        <v>1.1364891E7</v>
      </c>
      <c r="G714" s="53" t="s">
        <v>633</v>
      </c>
      <c r="H714" s="55">
        <v>2101.0</v>
      </c>
      <c r="I714" s="55" t="s">
        <v>81</v>
      </c>
      <c r="J714" s="55" t="s">
        <v>126</v>
      </c>
      <c r="K714" s="53" t="s">
        <v>80</v>
      </c>
      <c r="L714" s="53"/>
      <c r="M714" s="53">
        <v>0.16</v>
      </c>
      <c r="N714" s="53" t="s">
        <v>104</v>
      </c>
      <c r="O714" s="25">
        <v>288.6875</v>
      </c>
      <c r="P714" s="25">
        <f>'LISTA DOS ITENS'!$O714*'LISTA DOS ITENS'!$M714</f>
        <v>46.19</v>
      </c>
      <c r="Q714" s="25">
        <v>288.66</v>
      </c>
      <c r="R714" s="25">
        <f>'LISTA DOS ITENS'!$Q714*'LISTA DOS ITENS'!$M714</f>
        <v>46.1856</v>
      </c>
      <c r="S714" s="56">
        <f>IF('LISTA DOS ITENS'!$P714&gt;'LISTA DOS ITENS'!$R714,'LISTA DOS ITENS'!$P714,'LISTA DOS ITENS'!$R714)</f>
        <v>46.19</v>
      </c>
      <c r="T714" s="25">
        <v>16.77533274812267</v>
      </c>
      <c r="U714" s="25">
        <f>'LISTA DOS ITENS'!$T714*'LISTA DOS ITENS'!$M714</f>
        <v>2.68405324</v>
      </c>
      <c r="V714" s="56">
        <f t="array" ref="V714">INDEX('RESUMO - LOTES E VMA'!$F$3:$F$181,MATCH('LISTA DOS ITENS'!$D714,'RESUMO - LOTES E VMA'!$A$3:$A$181,0))</f>
        <v>87256.25281</v>
      </c>
      <c r="W714" s="57">
        <f>'LISTA DOS ITENS'!$U714/'LISTA DOS ITENS'!$V714</f>
        <v>0.00003076058338</v>
      </c>
      <c r="X714" s="53" t="s">
        <v>53</v>
      </c>
      <c r="Y714" s="53" t="s">
        <v>290</v>
      </c>
      <c r="Z714" s="58" t="str">
        <f>'LISTA DOS ITENS'!$F714&amp;"-"&amp;'LISTA DOS ITENS'!$H714&amp;"-"&amp;'LISTA DOS ITENS'!$J714&amp;"-"&amp;'LISTA DOS ITENS'!$K714&amp;"-"&amp;'LISTA DOS ITENS'!$I714</f>
        <v>11364891-2101-0026-IMOB/NAC-ED-1000-01.01</v>
      </c>
      <c r="AA714" s="59" t="str">
        <f t="array" ref="AA714">INDEX('RESUMO - LOTES E VMA'!$M$3:$M$181,MATCH('LISTA DOS ITENS'!$D714,'RESUMO - LOTES E VMA'!$A$3:$A$181,0))</f>
        <v>Para Leilão</v>
      </c>
      <c r="AB714" s="60">
        <f t="array" ref="AB714">INDEX('RESUMO - LOTES E VMA'!$J$3:$J$181,MATCH('LISTA DOS ITENS'!$D714,'RESUMO - LOTES E VMA'!$A$3:$A$181,0))</f>
        <v>0.1311506349</v>
      </c>
      <c r="AC714" s="29" t="str">
        <f t="array" ref="AC714">INDEX('RESUMO - LOTES E VMA'!$L$3:$L$181,MATCH('LISTA DOS ITENS'!$D714,'RESUMO - LOTES E VMA'!$A$3:$A$181,0))</f>
        <v>1% do Valor de Comparação do VMA</v>
      </c>
      <c r="AD714" s="53" t="str">
        <f>VLOOKUP(Tabela1[[#This Row],[Índice]],[1]Planilha1!$A:$A,1,0)</f>
        <v>#ERROR!</v>
      </c>
    </row>
    <row r="715" ht="15.75" customHeight="1">
      <c r="A715" s="52">
        <v>247865.0</v>
      </c>
      <c r="B715" s="53" t="s">
        <v>70</v>
      </c>
      <c r="C715" s="53" t="s">
        <v>71</v>
      </c>
      <c r="D715" s="22">
        <v>206645.0</v>
      </c>
      <c r="E715" s="53" t="s">
        <v>119</v>
      </c>
      <c r="F715" s="54">
        <v>1.1364891E7</v>
      </c>
      <c r="G715" s="53" t="s">
        <v>633</v>
      </c>
      <c r="H715" s="55">
        <v>2101.0</v>
      </c>
      <c r="I715" s="55" t="s">
        <v>599</v>
      </c>
      <c r="J715" s="55" t="s">
        <v>126</v>
      </c>
      <c r="K715" s="53" t="s">
        <v>80</v>
      </c>
      <c r="L715" s="53"/>
      <c r="M715" s="53">
        <v>2.2</v>
      </c>
      <c r="N715" s="53" t="s">
        <v>104</v>
      </c>
      <c r="O715" s="25">
        <v>288.66333333333336</v>
      </c>
      <c r="P715" s="25">
        <f>'LISTA DOS ITENS'!$O715*'LISTA DOS ITENS'!$M715</f>
        <v>635.0593333</v>
      </c>
      <c r="Q715" s="25">
        <v>288.66</v>
      </c>
      <c r="R715" s="25">
        <f>'LISTA DOS ITENS'!$Q715*'LISTA DOS ITENS'!$M715</f>
        <v>635.052</v>
      </c>
      <c r="S715" s="56">
        <f>IF('LISTA DOS ITENS'!$P715&gt;'LISTA DOS ITENS'!$R715,'LISTA DOS ITENS'!$P715,'LISTA DOS ITENS'!$R715)</f>
        <v>635.0593333</v>
      </c>
      <c r="T715" s="25">
        <v>16.77533274812267</v>
      </c>
      <c r="U715" s="25">
        <f>'LISTA DOS ITENS'!$T715*'LISTA DOS ITENS'!$M715</f>
        <v>36.90573205</v>
      </c>
      <c r="V715" s="56">
        <f t="array" ref="V715">INDEX('RESUMO - LOTES E VMA'!$F$3:$F$181,MATCH('LISTA DOS ITENS'!$D715,'RESUMO - LOTES E VMA'!$A$3:$A$181,0))</f>
        <v>87256.25281</v>
      </c>
      <c r="W715" s="57">
        <f>'LISTA DOS ITENS'!$U715/'LISTA DOS ITENS'!$V715</f>
        <v>0.0004229580214</v>
      </c>
      <c r="X715" s="53" t="s">
        <v>53</v>
      </c>
      <c r="Y715" s="53" t="s">
        <v>290</v>
      </c>
      <c r="Z715" s="58" t="str">
        <f>'LISTA DOS ITENS'!$F715&amp;"-"&amp;'LISTA DOS ITENS'!$H715&amp;"-"&amp;'LISTA DOS ITENS'!$J715&amp;"-"&amp;'LISTA DOS ITENS'!$K715&amp;"-"&amp;'LISTA DOS ITENS'!$I715</f>
        <v>11364891-2101-0026-IMOB/NAC-OP-3515-19-901-MRP</v>
      </c>
      <c r="AA715" s="59" t="str">
        <f t="array" ref="AA715">INDEX('RESUMO - LOTES E VMA'!$M$3:$M$181,MATCH('LISTA DOS ITENS'!$D715,'RESUMO - LOTES E VMA'!$A$3:$A$181,0))</f>
        <v>Para Leilão</v>
      </c>
      <c r="AB715" s="60">
        <f t="array" ref="AB715">INDEX('RESUMO - LOTES E VMA'!$J$3:$J$181,MATCH('LISTA DOS ITENS'!$D715,'RESUMO - LOTES E VMA'!$A$3:$A$181,0))</f>
        <v>0.1311506349</v>
      </c>
      <c r="AC715" s="29" t="str">
        <f t="array" ref="AC715">INDEX('RESUMO - LOTES E VMA'!$L$3:$L$181,MATCH('LISTA DOS ITENS'!$D715,'RESUMO - LOTES E VMA'!$A$3:$A$181,0))</f>
        <v>1% do Valor de Comparação do VMA</v>
      </c>
      <c r="AD715" s="53" t="str">
        <f>VLOOKUP(Tabela1[[#This Row],[Índice]],[1]Planilha1!$A:$A,1,0)</f>
        <v>#ERROR!</v>
      </c>
    </row>
    <row r="716" ht="15.75" customHeight="1">
      <c r="A716" s="52">
        <v>247866.0</v>
      </c>
      <c r="B716" s="53" t="s">
        <v>70</v>
      </c>
      <c r="C716" s="53" t="s">
        <v>71</v>
      </c>
      <c r="D716" s="22">
        <v>206645.0</v>
      </c>
      <c r="E716" s="53" t="s">
        <v>119</v>
      </c>
      <c r="F716" s="54">
        <v>1.1747873E7</v>
      </c>
      <c r="G716" s="53" t="s">
        <v>634</v>
      </c>
      <c r="H716" s="55">
        <v>2101.0</v>
      </c>
      <c r="I716" s="55" t="s">
        <v>635</v>
      </c>
      <c r="J716" s="55" t="s">
        <v>126</v>
      </c>
      <c r="K716" s="53" t="s">
        <v>73</v>
      </c>
      <c r="L716" s="53"/>
      <c r="M716" s="53">
        <v>0.955</v>
      </c>
      <c r="N716" s="53" t="s">
        <v>104</v>
      </c>
      <c r="O716" s="25">
        <v>500.0</v>
      </c>
      <c r="P716" s="25">
        <f>'LISTA DOS ITENS'!$O716*'LISTA DOS ITENS'!$M716</f>
        <v>477.5</v>
      </c>
      <c r="Q716" s="25">
        <v>500.0</v>
      </c>
      <c r="R716" s="25">
        <f>'LISTA DOS ITENS'!$Q716*'LISTA DOS ITENS'!$M716</f>
        <v>477.5</v>
      </c>
      <c r="S716" s="56">
        <f>IF('LISTA DOS ITENS'!$P716&gt;'LISTA DOS ITENS'!$R716,'LISTA DOS ITENS'!$P716,'LISTA DOS ITENS'!$R716)</f>
        <v>477.5</v>
      </c>
      <c r="T716" s="25">
        <v>76.14983044525106</v>
      </c>
      <c r="U716" s="25">
        <f>'LISTA DOS ITENS'!$T716*'LISTA DOS ITENS'!$M716</f>
        <v>72.72308808</v>
      </c>
      <c r="V716" s="56">
        <f t="array" ref="V716">INDEX('RESUMO - LOTES E VMA'!$F$3:$F$181,MATCH('LISTA DOS ITENS'!$D716,'RESUMO - LOTES E VMA'!$A$3:$A$181,0))</f>
        <v>87256.25281</v>
      </c>
      <c r="W716" s="57">
        <f>'LISTA DOS ITENS'!$U716/'LISTA DOS ITENS'!$V716</f>
        <v>0.0008334427131</v>
      </c>
      <c r="X716" s="53" t="s">
        <v>53</v>
      </c>
      <c r="Y716" s="53" t="s">
        <v>290</v>
      </c>
      <c r="Z716" s="58" t="str">
        <f>'LISTA DOS ITENS'!$F716&amp;"-"&amp;'LISTA DOS ITENS'!$H716&amp;"-"&amp;'LISTA DOS ITENS'!$J716&amp;"-"&amp;'LISTA DOS ITENS'!$K716&amp;"-"&amp;'LISTA DOS ITENS'!$I716</f>
        <v>11747873-2101-0026-CONS/NAC-OP-3514-18-902-MRP</v>
      </c>
      <c r="AA716" s="59" t="str">
        <f t="array" ref="AA716">INDEX('RESUMO - LOTES E VMA'!$M$3:$M$181,MATCH('LISTA DOS ITENS'!$D716,'RESUMO - LOTES E VMA'!$A$3:$A$181,0))</f>
        <v>Para Leilão</v>
      </c>
      <c r="AB716" s="60">
        <f t="array" ref="AB716">INDEX('RESUMO - LOTES E VMA'!$J$3:$J$181,MATCH('LISTA DOS ITENS'!$D716,'RESUMO - LOTES E VMA'!$A$3:$A$181,0))</f>
        <v>0.1311506349</v>
      </c>
      <c r="AC716" s="29" t="str">
        <f t="array" ref="AC716">INDEX('RESUMO - LOTES E VMA'!$L$3:$L$181,MATCH('LISTA DOS ITENS'!$D716,'RESUMO - LOTES E VMA'!$A$3:$A$181,0))</f>
        <v>1% do Valor de Comparação do VMA</v>
      </c>
      <c r="AD716" s="53" t="str">
        <f>VLOOKUP(Tabela1[[#This Row],[Índice]],[1]Planilha1!$A:$A,1,0)</f>
        <v>#ERROR!</v>
      </c>
    </row>
    <row r="717" ht="15.75" customHeight="1">
      <c r="A717" s="52">
        <v>247867.0</v>
      </c>
      <c r="B717" s="53" t="s">
        <v>70</v>
      </c>
      <c r="C717" s="53" t="s">
        <v>71</v>
      </c>
      <c r="D717" s="22">
        <v>206645.0</v>
      </c>
      <c r="E717" s="53" t="s">
        <v>119</v>
      </c>
      <c r="F717" s="54">
        <v>1.2152431E7</v>
      </c>
      <c r="G717" s="53" t="s">
        <v>636</v>
      </c>
      <c r="H717" s="55">
        <v>2101.0</v>
      </c>
      <c r="I717" s="55" t="s">
        <v>146</v>
      </c>
      <c r="J717" s="55" t="s">
        <v>126</v>
      </c>
      <c r="K717" s="53" t="s">
        <v>73</v>
      </c>
      <c r="L717" s="53"/>
      <c r="M717" s="53">
        <v>0.35999999999999943</v>
      </c>
      <c r="N717" s="53" t="s">
        <v>104</v>
      </c>
      <c r="O717" s="25">
        <v>3865.8500000000004</v>
      </c>
      <c r="P717" s="25">
        <f>'LISTA DOS ITENS'!$O717*'LISTA DOS ITENS'!$M717</f>
        <v>1391.706</v>
      </c>
      <c r="Q717" s="25">
        <v>3865.95</v>
      </c>
      <c r="R717" s="25">
        <f>'LISTA DOS ITENS'!$Q717*'LISTA DOS ITENS'!$M717</f>
        <v>1391.742</v>
      </c>
      <c r="S717" s="56">
        <f>IF('LISTA DOS ITENS'!$P717&gt;'LISTA DOS ITENS'!$R717,'LISTA DOS ITENS'!$P717,'LISTA DOS ITENS'!$R717)</f>
        <v>1391.742</v>
      </c>
      <c r="T717" s="25">
        <v>588.7828740196367</v>
      </c>
      <c r="U717" s="25">
        <f>'LISTA DOS ITENS'!$T717*'LISTA DOS ITENS'!$M717</f>
        <v>211.9618346</v>
      </c>
      <c r="V717" s="56">
        <f t="array" ref="V717">INDEX('RESUMO - LOTES E VMA'!$F$3:$F$181,MATCH('LISTA DOS ITENS'!$D717,'RESUMO - LOTES E VMA'!$A$3:$A$181,0))</f>
        <v>87256.25281</v>
      </c>
      <c r="W717" s="57">
        <f>'LISTA DOS ITENS'!$U717/'LISTA DOS ITENS'!$V717</f>
        <v>0.002429187913</v>
      </c>
      <c r="X717" s="53" t="s">
        <v>53</v>
      </c>
      <c r="Y717" s="53" t="s">
        <v>290</v>
      </c>
      <c r="Z717" s="58" t="str">
        <f>'LISTA DOS ITENS'!$F717&amp;"-"&amp;'LISTA DOS ITENS'!$H717&amp;"-"&amp;'LISTA DOS ITENS'!$J717&amp;"-"&amp;'LISTA DOS ITENS'!$K717&amp;"-"&amp;'LISTA DOS ITENS'!$I717</f>
        <v>12152431-2101-0026-CONS/NAC-JP-3553-12-001-MRP</v>
      </c>
      <c r="AA717" s="59" t="str">
        <f t="array" ref="AA717">INDEX('RESUMO - LOTES E VMA'!$M$3:$M$181,MATCH('LISTA DOS ITENS'!$D717,'RESUMO - LOTES E VMA'!$A$3:$A$181,0))</f>
        <v>Para Leilão</v>
      </c>
      <c r="AB717" s="60">
        <f t="array" ref="AB717">INDEX('RESUMO - LOTES E VMA'!$J$3:$J$181,MATCH('LISTA DOS ITENS'!$D717,'RESUMO - LOTES E VMA'!$A$3:$A$181,0))</f>
        <v>0.1311506349</v>
      </c>
      <c r="AC717" s="29" t="str">
        <f t="array" ref="AC717">INDEX('RESUMO - LOTES E VMA'!$L$3:$L$181,MATCH('LISTA DOS ITENS'!$D717,'RESUMO - LOTES E VMA'!$A$3:$A$181,0))</f>
        <v>1% do Valor de Comparação do VMA</v>
      </c>
      <c r="AD717" s="53" t="str">
        <f>VLOOKUP(Tabela1[[#This Row],[Índice]],[1]Planilha1!$A:$A,1,0)</f>
        <v>#ERROR!</v>
      </c>
    </row>
    <row r="718" ht="15.75" customHeight="1">
      <c r="A718" s="52">
        <v>247868.0</v>
      </c>
      <c r="B718" s="53" t="s">
        <v>70</v>
      </c>
      <c r="C718" s="53" t="s">
        <v>71</v>
      </c>
      <c r="D718" s="22">
        <v>206645.0</v>
      </c>
      <c r="E718" s="53" t="s">
        <v>119</v>
      </c>
      <c r="F718" s="54">
        <v>1.0750831E7</v>
      </c>
      <c r="G718" s="53" t="s">
        <v>616</v>
      </c>
      <c r="H718" s="55">
        <v>2170.0</v>
      </c>
      <c r="I718" s="55"/>
      <c r="J718" s="55" t="s">
        <v>126</v>
      </c>
      <c r="K718" s="53" t="s">
        <v>80</v>
      </c>
      <c r="L718" s="53"/>
      <c r="M718" s="53">
        <v>0.932</v>
      </c>
      <c r="N718" s="53" t="s">
        <v>52</v>
      </c>
      <c r="O718" s="25">
        <v>2552.038626609442</v>
      </c>
      <c r="P718" s="25">
        <f>'LISTA DOS ITENS'!$O718*'LISTA DOS ITENS'!$M718</f>
        <v>2378.5</v>
      </c>
      <c r="Q718" s="25">
        <v>11278.87</v>
      </c>
      <c r="R718" s="25">
        <f>'LISTA DOS ITENS'!$Q718*'LISTA DOS ITENS'!$M718</f>
        <v>10511.90684</v>
      </c>
      <c r="S718" s="56">
        <f>IF('LISTA DOS ITENS'!$P718&gt;'LISTA DOS ITENS'!$R718,'LISTA DOS ITENS'!$P718,'LISTA DOS ITENS'!$R718)</f>
        <v>10511.90684</v>
      </c>
      <c r="T718" s="25">
        <v>1717.7680762280577</v>
      </c>
      <c r="U718" s="25">
        <f>'LISTA DOS ITENS'!$T718*'LISTA DOS ITENS'!$M718</f>
        <v>1600.959847</v>
      </c>
      <c r="V718" s="56">
        <f t="array" ref="V718">INDEX('RESUMO - LOTES E VMA'!$F$3:$F$181,MATCH('LISTA DOS ITENS'!$D718,'RESUMO - LOTES E VMA'!$A$3:$A$181,0))</f>
        <v>87256.25281</v>
      </c>
      <c r="W718" s="57">
        <f>'LISTA DOS ITENS'!$U718/'LISTA DOS ITENS'!$V718</f>
        <v>0.01834779509</v>
      </c>
      <c r="X718" s="53" t="s">
        <v>53</v>
      </c>
      <c r="Y718" s="53" t="s">
        <v>290</v>
      </c>
      <c r="Z718" s="58" t="str">
        <f>'LISTA DOS ITENS'!$F718&amp;"-"&amp;'LISTA DOS ITENS'!$H718&amp;"-"&amp;'LISTA DOS ITENS'!$J718&amp;"-"&amp;'LISTA DOS ITENS'!$K718&amp;"-"&amp;'LISTA DOS ITENS'!$I718</f>
        <v>10750831-2170-0026-IMOB/NAC-</v>
      </c>
      <c r="AA718" s="59" t="str">
        <f t="array" ref="AA718">INDEX('RESUMO - LOTES E VMA'!$M$3:$M$181,MATCH('LISTA DOS ITENS'!$D718,'RESUMO - LOTES E VMA'!$A$3:$A$181,0))</f>
        <v>Para Leilão</v>
      </c>
      <c r="AB718" s="60">
        <f t="array" ref="AB718">INDEX('RESUMO - LOTES E VMA'!$J$3:$J$181,MATCH('LISTA DOS ITENS'!$D718,'RESUMO - LOTES E VMA'!$A$3:$A$181,0))</f>
        <v>0.1311506349</v>
      </c>
      <c r="AC718" s="29" t="str">
        <f t="array" ref="AC718">INDEX('RESUMO - LOTES E VMA'!$L$3:$L$181,MATCH('LISTA DOS ITENS'!$D718,'RESUMO - LOTES E VMA'!$A$3:$A$181,0))</f>
        <v>1% do Valor de Comparação do VMA</v>
      </c>
      <c r="AD718" s="53" t="str">
        <f>VLOOKUP(Tabela1[[#This Row],[Índice]],[1]Planilha1!$A:$A,1,0)</f>
        <v>#ERROR!</v>
      </c>
    </row>
    <row r="719" ht="15.75" customHeight="1">
      <c r="A719" s="52">
        <v>247869.0</v>
      </c>
      <c r="B719" s="53" t="s">
        <v>70</v>
      </c>
      <c r="C719" s="53" t="s">
        <v>71</v>
      </c>
      <c r="D719" s="22">
        <v>206645.0</v>
      </c>
      <c r="E719" s="53" t="s">
        <v>119</v>
      </c>
      <c r="F719" s="54">
        <v>1.030036E7</v>
      </c>
      <c r="G719" s="53" t="s">
        <v>591</v>
      </c>
      <c r="H719" s="55">
        <v>2201.0</v>
      </c>
      <c r="I719" s="55"/>
      <c r="J719" s="55" t="s">
        <v>126</v>
      </c>
      <c r="K719" s="53" t="s">
        <v>73</v>
      </c>
      <c r="L719" s="53"/>
      <c r="M719" s="53">
        <v>0.088</v>
      </c>
      <c r="N719" s="53" t="s">
        <v>52</v>
      </c>
      <c r="O719" s="25">
        <v>4463.068181818182</v>
      </c>
      <c r="P719" s="25">
        <f>'LISTA DOS ITENS'!$O719*'LISTA DOS ITENS'!$M719</f>
        <v>392.75</v>
      </c>
      <c r="Q719" s="25">
        <v>4463.07</v>
      </c>
      <c r="R719" s="25">
        <f>'LISTA DOS ITENS'!$Q719*'LISTA DOS ITENS'!$M719</f>
        <v>392.75016</v>
      </c>
      <c r="S719" s="56">
        <f>IF('LISTA DOS ITENS'!$P719&gt;'LISTA DOS ITENS'!$R719,'LISTA DOS ITENS'!$P719,'LISTA DOS ITENS'!$R719)</f>
        <v>392.75016</v>
      </c>
      <c r="T719" s="25">
        <v>582.6460761672871</v>
      </c>
      <c r="U719" s="25">
        <f>'LISTA DOS ITENS'!$T719*'LISTA DOS ITENS'!$M719</f>
        <v>51.2728547</v>
      </c>
      <c r="V719" s="56">
        <f t="array" ref="V719">INDEX('RESUMO - LOTES E VMA'!$F$3:$F$181,MATCH('LISTA DOS ITENS'!$D719,'RESUMO - LOTES E VMA'!$A$3:$A$181,0))</f>
        <v>87256.25281</v>
      </c>
      <c r="W719" s="57">
        <f>'LISTA DOS ITENS'!$U719/'LISTA DOS ITENS'!$V719</f>
        <v>0.0005876123837</v>
      </c>
      <c r="X719" s="53" t="s">
        <v>53</v>
      </c>
      <c r="Y719" s="53" t="s">
        <v>290</v>
      </c>
      <c r="Z719" s="58" t="str">
        <f>'LISTA DOS ITENS'!$F719&amp;"-"&amp;'LISTA DOS ITENS'!$H719&amp;"-"&amp;'LISTA DOS ITENS'!$J719&amp;"-"&amp;'LISTA DOS ITENS'!$K719&amp;"-"&amp;'LISTA DOS ITENS'!$I719</f>
        <v>10300360-2201-0026-CONS/NAC-</v>
      </c>
      <c r="AA719" s="59" t="str">
        <f t="array" ref="AA719">INDEX('RESUMO - LOTES E VMA'!$M$3:$M$181,MATCH('LISTA DOS ITENS'!$D719,'RESUMO - LOTES E VMA'!$A$3:$A$181,0))</f>
        <v>Para Leilão</v>
      </c>
      <c r="AB719" s="60">
        <f t="array" ref="AB719">INDEX('RESUMO - LOTES E VMA'!$J$3:$J$181,MATCH('LISTA DOS ITENS'!$D719,'RESUMO - LOTES E VMA'!$A$3:$A$181,0))</f>
        <v>0.1311506349</v>
      </c>
      <c r="AC719" s="29" t="str">
        <f t="array" ref="AC719">INDEX('RESUMO - LOTES E VMA'!$L$3:$L$181,MATCH('LISTA DOS ITENS'!$D719,'RESUMO - LOTES E VMA'!$A$3:$A$181,0))</f>
        <v>1% do Valor de Comparação do VMA</v>
      </c>
      <c r="AD719" s="53" t="str">
        <f>VLOOKUP(Tabela1[[#This Row],[Índice]],[1]Planilha1!$A:$A,1,0)</f>
        <v>#ERROR!</v>
      </c>
    </row>
    <row r="720" ht="15.75" customHeight="1">
      <c r="A720" s="52">
        <v>247870.0</v>
      </c>
      <c r="B720" s="53" t="s">
        <v>70</v>
      </c>
      <c r="C720" s="53" t="s">
        <v>71</v>
      </c>
      <c r="D720" s="22">
        <v>206645.0</v>
      </c>
      <c r="E720" s="53" t="s">
        <v>119</v>
      </c>
      <c r="F720" s="54">
        <v>1.0387193E7</v>
      </c>
      <c r="G720" s="53" t="s">
        <v>637</v>
      </c>
      <c r="H720" s="55">
        <v>2201.0</v>
      </c>
      <c r="I720" s="55"/>
      <c r="J720" s="55" t="s">
        <v>126</v>
      </c>
      <c r="K720" s="53" t="s">
        <v>80</v>
      </c>
      <c r="L720" s="53"/>
      <c r="M720" s="53">
        <v>1.0</v>
      </c>
      <c r="N720" s="53" t="s">
        <v>52</v>
      </c>
      <c r="O720" s="25">
        <v>55634.22</v>
      </c>
      <c r="P720" s="25">
        <f>'LISTA DOS ITENS'!$O720*'LISTA DOS ITENS'!$M720</f>
        <v>55634.22</v>
      </c>
      <c r="Q720" s="25">
        <v>55634.22</v>
      </c>
      <c r="R720" s="25">
        <f>'LISTA DOS ITENS'!$Q720*'LISTA DOS ITENS'!$M720</f>
        <v>55634.22</v>
      </c>
      <c r="S720" s="56">
        <f>IF('LISTA DOS ITENS'!$P720&gt;'LISTA DOS ITENS'!$R720,'LISTA DOS ITENS'!$P720,'LISTA DOS ITENS'!$R720)</f>
        <v>55634.22</v>
      </c>
      <c r="T720" s="25">
        <v>3676.6799738829277</v>
      </c>
      <c r="U720" s="25">
        <f>'LISTA DOS ITENS'!$T720*'LISTA DOS ITENS'!$M720</f>
        <v>3676.679974</v>
      </c>
      <c r="V720" s="56">
        <f t="array" ref="V720">INDEX('RESUMO - LOTES E VMA'!$F$3:$F$181,MATCH('LISTA DOS ITENS'!$D720,'RESUMO - LOTES E VMA'!$A$3:$A$181,0))</f>
        <v>87256.25281</v>
      </c>
      <c r="W720" s="57">
        <f>'LISTA DOS ITENS'!$U720/'LISTA DOS ITENS'!$V720</f>
        <v>0.04213657882</v>
      </c>
      <c r="X720" s="53" t="s">
        <v>53</v>
      </c>
      <c r="Y720" s="53" t="s">
        <v>290</v>
      </c>
      <c r="Z720" s="58" t="str">
        <f>'LISTA DOS ITENS'!$F720&amp;"-"&amp;'LISTA DOS ITENS'!$H720&amp;"-"&amp;'LISTA DOS ITENS'!$J720&amp;"-"&amp;'LISTA DOS ITENS'!$K720&amp;"-"&amp;'LISTA DOS ITENS'!$I720</f>
        <v>10387193-2201-0026-IMOB/NAC-</v>
      </c>
      <c r="AA720" s="59" t="str">
        <f t="array" ref="AA720">INDEX('RESUMO - LOTES E VMA'!$M$3:$M$181,MATCH('LISTA DOS ITENS'!$D720,'RESUMO - LOTES E VMA'!$A$3:$A$181,0))</f>
        <v>Para Leilão</v>
      </c>
      <c r="AB720" s="60">
        <f t="array" ref="AB720">INDEX('RESUMO - LOTES E VMA'!$J$3:$J$181,MATCH('LISTA DOS ITENS'!$D720,'RESUMO - LOTES E VMA'!$A$3:$A$181,0))</f>
        <v>0.1311506349</v>
      </c>
      <c r="AC720" s="29" t="str">
        <f t="array" ref="AC720">INDEX('RESUMO - LOTES E VMA'!$L$3:$L$181,MATCH('LISTA DOS ITENS'!$D720,'RESUMO - LOTES E VMA'!$A$3:$A$181,0))</f>
        <v>1% do Valor de Comparação do VMA</v>
      </c>
      <c r="AD720" s="53" t="str">
        <f>VLOOKUP(Tabela1[[#This Row],[Índice]],[1]Planilha1!$A:$A,1,0)</f>
        <v>#ERROR!</v>
      </c>
    </row>
    <row r="721" ht="15.75" customHeight="1">
      <c r="A721" s="52">
        <v>247871.0</v>
      </c>
      <c r="B721" s="53" t="s">
        <v>70</v>
      </c>
      <c r="C721" s="53" t="s">
        <v>71</v>
      </c>
      <c r="D721" s="22">
        <v>206645.0</v>
      </c>
      <c r="E721" s="53" t="s">
        <v>119</v>
      </c>
      <c r="F721" s="54">
        <v>1.0501597E7</v>
      </c>
      <c r="G721" s="53" t="s">
        <v>638</v>
      </c>
      <c r="H721" s="55">
        <v>2201.0</v>
      </c>
      <c r="I721" s="55" t="s">
        <v>639</v>
      </c>
      <c r="J721" s="55" t="s">
        <v>126</v>
      </c>
      <c r="K721" s="53" t="s">
        <v>80</v>
      </c>
      <c r="L721" s="53"/>
      <c r="M721" s="53">
        <v>0.23</v>
      </c>
      <c r="N721" s="53" t="s">
        <v>52</v>
      </c>
      <c r="O721" s="25">
        <v>5291.410256410256</v>
      </c>
      <c r="P721" s="25">
        <f>'LISTA DOS ITENS'!$O721*'LISTA DOS ITENS'!$M721</f>
        <v>1217.024359</v>
      </c>
      <c r="Q721" s="25">
        <v>5291.41</v>
      </c>
      <c r="R721" s="25">
        <f>'LISTA DOS ITENS'!$Q721*'LISTA DOS ITENS'!$M721</f>
        <v>1217.0243</v>
      </c>
      <c r="S721" s="56">
        <f>IF('LISTA DOS ITENS'!$P721&gt;'LISTA DOS ITENS'!$R721,'LISTA DOS ITENS'!$P721,'LISTA DOS ITENS'!$R721)</f>
        <v>1217.024359</v>
      </c>
      <c r="T721" s="25">
        <v>805.8799486326118</v>
      </c>
      <c r="U721" s="25">
        <f>'LISTA DOS ITENS'!$T721*'LISTA DOS ITENS'!$M721</f>
        <v>185.3523882</v>
      </c>
      <c r="V721" s="56">
        <f t="array" ref="V721">INDEX('RESUMO - LOTES E VMA'!$F$3:$F$181,MATCH('LISTA DOS ITENS'!$D721,'RESUMO - LOTES E VMA'!$A$3:$A$181,0))</f>
        <v>87256.25281</v>
      </c>
      <c r="W721" s="57">
        <f>'LISTA DOS ITENS'!$U721/'LISTA DOS ITENS'!$V721</f>
        <v>0.002124230439</v>
      </c>
      <c r="X721" s="53" t="s">
        <v>53</v>
      </c>
      <c r="Y721" s="53" t="s">
        <v>290</v>
      </c>
      <c r="Z721" s="58" t="str">
        <f>'LISTA DOS ITENS'!$F721&amp;"-"&amp;'LISTA DOS ITENS'!$H721&amp;"-"&amp;'LISTA DOS ITENS'!$J721&amp;"-"&amp;'LISTA DOS ITENS'!$K721&amp;"-"&amp;'LISTA DOS ITENS'!$I721</f>
        <v>10501597-2201-0026-IMOB/NAC-PP-3668-20-177-3</v>
      </c>
      <c r="AA721" s="59" t="str">
        <f t="array" ref="AA721">INDEX('RESUMO - LOTES E VMA'!$M$3:$M$181,MATCH('LISTA DOS ITENS'!$D721,'RESUMO - LOTES E VMA'!$A$3:$A$181,0))</f>
        <v>Para Leilão</v>
      </c>
      <c r="AB721" s="60">
        <f t="array" ref="AB721">INDEX('RESUMO - LOTES E VMA'!$J$3:$J$181,MATCH('LISTA DOS ITENS'!$D721,'RESUMO - LOTES E VMA'!$A$3:$A$181,0))</f>
        <v>0.1311506349</v>
      </c>
      <c r="AC721" s="29" t="str">
        <f t="array" ref="AC721">INDEX('RESUMO - LOTES E VMA'!$L$3:$L$181,MATCH('LISTA DOS ITENS'!$D721,'RESUMO - LOTES E VMA'!$A$3:$A$181,0))</f>
        <v>1% do Valor de Comparação do VMA</v>
      </c>
      <c r="AD721" s="53" t="str">
        <f>VLOOKUP(Tabela1[[#This Row],[Índice]],[1]Planilha1!$A:$A,1,0)</f>
        <v>#ERROR!</v>
      </c>
    </row>
    <row r="722" ht="15.75" customHeight="1">
      <c r="A722" s="52">
        <v>247872.0</v>
      </c>
      <c r="B722" s="53" t="s">
        <v>70</v>
      </c>
      <c r="C722" s="53" t="s">
        <v>71</v>
      </c>
      <c r="D722" s="22">
        <v>206645.0</v>
      </c>
      <c r="E722" s="53" t="s">
        <v>119</v>
      </c>
      <c r="F722" s="54">
        <v>1.0503485E7</v>
      </c>
      <c r="G722" s="53" t="s">
        <v>609</v>
      </c>
      <c r="H722" s="55">
        <v>2201.0</v>
      </c>
      <c r="I722" s="55"/>
      <c r="J722" s="55" t="s">
        <v>126</v>
      </c>
      <c r="K722" s="53" t="s">
        <v>73</v>
      </c>
      <c r="L722" s="53"/>
      <c r="M722" s="53">
        <v>0.152</v>
      </c>
      <c r="N722" s="53" t="s">
        <v>52</v>
      </c>
      <c r="O722" s="25">
        <v>15606.973684210529</v>
      </c>
      <c r="P722" s="25">
        <f>'LISTA DOS ITENS'!$O722*'LISTA DOS ITENS'!$M722</f>
        <v>2372.26</v>
      </c>
      <c r="Q722" s="25">
        <v>16500.34</v>
      </c>
      <c r="R722" s="25">
        <f>'LISTA DOS ITENS'!$Q722*'LISTA DOS ITENS'!$M722</f>
        <v>2508.05168</v>
      </c>
      <c r="S722" s="56">
        <f>IF('LISTA DOS ITENS'!$P722&gt;'LISTA DOS ITENS'!$R722,'LISTA DOS ITENS'!$P722,'LISTA DOS ITENS'!$R722)</f>
        <v>2508.05168</v>
      </c>
      <c r="T722" s="25">
        <v>856.0918852956167</v>
      </c>
      <c r="U722" s="25">
        <f>'LISTA DOS ITENS'!$T722*'LISTA DOS ITENS'!$M722</f>
        <v>130.1259666</v>
      </c>
      <c r="V722" s="56">
        <f t="array" ref="V722">INDEX('RESUMO - LOTES E VMA'!$F$3:$F$181,MATCH('LISTA DOS ITENS'!$D722,'RESUMO - LOTES E VMA'!$A$3:$A$181,0))</f>
        <v>87256.25281</v>
      </c>
      <c r="W722" s="57">
        <f>'LISTA DOS ITENS'!$U722/'LISTA DOS ITENS'!$V722</f>
        <v>0.001491308214</v>
      </c>
      <c r="X722" s="53" t="s">
        <v>53</v>
      </c>
      <c r="Y722" s="53" t="s">
        <v>290</v>
      </c>
      <c r="Z722" s="58" t="str">
        <f>'LISTA DOS ITENS'!$F722&amp;"-"&amp;'LISTA DOS ITENS'!$H722&amp;"-"&amp;'LISTA DOS ITENS'!$J722&amp;"-"&amp;'LISTA DOS ITENS'!$K722&amp;"-"&amp;'LISTA DOS ITENS'!$I722</f>
        <v>10503485-2201-0026-CONS/NAC-</v>
      </c>
      <c r="AA722" s="59" t="str">
        <f t="array" ref="AA722">INDEX('RESUMO - LOTES E VMA'!$M$3:$M$181,MATCH('LISTA DOS ITENS'!$D722,'RESUMO - LOTES E VMA'!$A$3:$A$181,0))</f>
        <v>Para Leilão</v>
      </c>
      <c r="AB722" s="60">
        <f t="array" ref="AB722">INDEX('RESUMO - LOTES E VMA'!$J$3:$J$181,MATCH('LISTA DOS ITENS'!$D722,'RESUMO - LOTES E VMA'!$A$3:$A$181,0))</f>
        <v>0.1311506349</v>
      </c>
      <c r="AC722" s="29" t="str">
        <f t="array" ref="AC722">INDEX('RESUMO - LOTES E VMA'!$L$3:$L$181,MATCH('LISTA DOS ITENS'!$D722,'RESUMO - LOTES E VMA'!$A$3:$A$181,0))</f>
        <v>1% do Valor de Comparação do VMA</v>
      </c>
      <c r="AD722" s="53" t="str">
        <f>VLOOKUP(Tabela1[[#This Row],[Índice]],[1]Planilha1!$A:$A,1,0)</f>
        <v>#ERROR!</v>
      </c>
    </row>
    <row r="723" ht="15.75" customHeight="1">
      <c r="A723" s="52">
        <v>247873.0</v>
      </c>
      <c r="B723" s="53" t="s">
        <v>70</v>
      </c>
      <c r="C723" s="53" t="s">
        <v>71</v>
      </c>
      <c r="D723" s="22">
        <v>206645.0</v>
      </c>
      <c r="E723" s="53" t="s">
        <v>119</v>
      </c>
      <c r="F723" s="54">
        <v>1.0650334E7</v>
      </c>
      <c r="G723" s="53" t="s">
        <v>620</v>
      </c>
      <c r="H723" s="55">
        <v>2201.0</v>
      </c>
      <c r="I723" s="55"/>
      <c r="J723" s="55" t="s">
        <v>126</v>
      </c>
      <c r="K723" s="53" t="s">
        <v>293</v>
      </c>
      <c r="L723" s="53"/>
      <c r="M723" s="53">
        <v>2.0</v>
      </c>
      <c r="N723" s="53" t="s">
        <v>52</v>
      </c>
      <c r="O723" s="25">
        <v>1.0</v>
      </c>
      <c r="P723" s="25">
        <f>'LISTA DOS ITENS'!$O723*'LISTA DOS ITENS'!$M723</f>
        <v>2</v>
      </c>
      <c r="Q723" s="25">
        <v>741.9</v>
      </c>
      <c r="R723" s="25">
        <f>'LISTA DOS ITENS'!$Q723*'LISTA DOS ITENS'!$M723</f>
        <v>1483.8</v>
      </c>
      <c r="S723" s="56">
        <f>IF('LISTA DOS ITENS'!$P723&gt;'LISTA DOS ITENS'!$R723,'LISTA DOS ITENS'!$P723,'LISTA DOS ITENS'!$R723)</f>
        <v>1483.8</v>
      </c>
      <c r="T723" s="25">
        <v>112.99111841466352</v>
      </c>
      <c r="U723" s="25">
        <f>'LISTA DOS ITENS'!$T723*'LISTA DOS ITENS'!$M723</f>
        <v>225.9822368</v>
      </c>
      <c r="V723" s="56">
        <f t="array" ref="V723">INDEX('RESUMO - LOTES E VMA'!$F$3:$F$181,MATCH('LISTA DOS ITENS'!$D723,'RESUMO - LOTES E VMA'!$A$3:$A$181,0))</f>
        <v>87256.25281</v>
      </c>
      <c r="W723" s="57">
        <f>'LISTA DOS ITENS'!$U723/'LISTA DOS ITENS'!$V723</f>
        <v>0.002589868686</v>
      </c>
      <c r="X723" s="53" t="s">
        <v>53</v>
      </c>
      <c r="Y723" s="53" t="s">
        <v>290</v>
      </c>
      <c r="Z723" s="58" t="str">
        <f>'LISTA DOS ITENS'!$F723&amp;"-"&amp;'LISTA DOS ITENS'!$H723&amp;"-"&amp;'LISTA DOS ITENS'!$J723&amp;"-"&amp;'LISTA DOS ITENS'!$K723&amp;"-"&amp;'LISTA DOS ITENS'!$I723</f>
        <v>10650334-2201-0026-SOBRE_EMP-</v>
      </c>
      <c r="AA723" s="59" t="str">
        <f t="array" ref="AA723">INDEX('RESUMO - LOTES E VMA'!$M$3:$M$181,MATCH('LISTA DOS ITENS'!$D723,'RESUMO - LOTES E VMA'!$A$3:$A$181,0))</f>
        <v>Para Leilão</v>
      </c>
      <c r="AB723" s="60">
        <f t="array" ref="AB723">INDEX('RESUMO - LOTES E VMA'!$J$3:$J$181,MATCH('LISTA DOS ITENS'!$D723,'RESUMO - LOTES E VMA'!$A$3:$A$181,0))</f>
        <v>0.1311506349</v>
      </c>
      <c r="AC723" s="29" t="str">
        <f t="array" ref="AC723">INDEX('RESUMO - LOTES E VMA'!$L$3:$L$181,MATCH('LISTA DOS ITENS'!$D723,'RESUMO - LOTES E VMA'!$A$3:$A$181,0))</f>
        <v>1% do Valor de Comparação do VMA</v>
      </c>
      <c r="AD723" s="53" t="str">
        <f>VLOOKUP(Tabela1[[#This Row],[Índice]],[1]Planilha1!$A:$A,1,0)</f>
        <v>#ERROR!</v>
      </c>
    </row>
    <row r="724" ht="15.75" customHeight="1">
      <c r="A724" s="52">
        <v>247874.0</v>
      </c>
      <c r="B724" s="53" t="s">
        <v>70</v>
      </c>
      <c r="C724" s="53" t="s">
        <v>71</v>
      </c>
      <c r="D724" s="22">
        <v>206645.0</v>
      </c>
      <c r="E724" s="53" t="s">
        <v>119</v>
      </c>
      <c r="F724" s="54">
        <v>1.0064943E7</v>
      </c>
      <c r="G724" s="53" t="s">
        <v>640</v>
      </c>
      <c r="H724" s="55">
        <v>2101.0</v>
      </c>
      <c r="I724" s="55" t="s">
        <v>81</v>
      </c>
      <c r="J724" s="55" t="s">
        <v>121</v>
      </c>
      <c r="K724" s="53" t="s">
        <v>80</v>
      </c>
      <c r="L724" s="53"/>
      <c r="M724" s="53">
        <v>4.0</v>
      </c>
      <c r="N724" s="53" t="s">
        <v>104</v>
      </c>
      <c r="O724" s="25">
        <v>316.61</v>
      </c>
      <c r="P724" s="25">
        <f>'LISTA DOS ITENS'!$O724*'LISTA DOS ITENS'!$M724</f>
        <v>1266.44</v>
      </c>
      <c r="Q724" s="25">
        <v>316.61</v>
      </c>
      <c r="R724" s="25">
        <f>'LISTA DOS ITENS'!$Q724*'LISTA DOS ITENS'!$M724</f>
        <v>1266.44</v>
      </c>
      <c r="S724" s="56">
        <f>IF('LISTA DOS ITENS'!$P724&gt;'LISTA DOS ITENS'!$R724,'LISTA DOS ITENS'!$P724,'LISTA DOS ITENS'!$R724)</f>
        <v>1266.44</v>
      </c>
      <c r="T724" s="25">
        <v>48.219595634541875</v>
      </c>
      <c r="U724" s="25">
        <f>'LISTA DOS ITENS'!$T724*'LISTA DOS ITENS'!$M724</f>
        <v>192.8783825</v>
      </c>
      <c r="V724" s="56">
        <f t="array" ref="V724">INDEX('RESUMO - LOTES E VMA'!$F$3:$F$181,MATCH('LISTA DOS ITENS'!$D724,'RESUMO - LOTES E VMA'!$A$3:$A$181,0))</f>
        <v>87256.25281</v>
      </c>
      <c r="W724" s="57">
        <f>'LISTA DOS ITENS'!$U724/'LISTA DOS ITENS'!$V724</f>
        <v>0.002210482072</v>
      </c>
      <c r="X724" s="53" t="s">
        <v>53</v>
      </c>
      <c r="Y724" s="53" t="s">
        <v>290</v>
      </c>
      <c r="Z724" s="58" t="str">
        <f>'LISTA DOS ITENS'!$F724&amp;"-"&amp;'LISTA DOS ITENS'!$H724&amp;"-"&amp;'LISTA DOS ITENS'!$J724&amp;"-"&amp;'LISTA DOS ITENS'!$K724&amp;"-"&amp;'LISTA DOS ITENS'!$I724</f>
        <v>10064943-2101-A026-IMOB/NAC-ED-1000-01.01</v>
      </c>
      <c r="AA724" s="59" t="str">
        <f t="array" ref="AA724">INDEX('RESUMO - LOTES E VMA'!$M$3:$M$181,MATCH('LISTA DOS ITENS'!$D724,'RESUMO - LOTES E VMA'!$A$3:$A$181,0))</f>
        <v>Para Leilão</v>
      </c>
      <c r="AB724" s="60">
        <f t="array" ref="AB724">INDEX('RESUMO - LOTES E VMA'!$J$3:$J$181,MATCH('LISTA DOS ITENS'!$D724,'RESUMO - LOTES E VMA'!$A$3:$A$181,0))</f>
        <v>0.1311506349</v>
      </c>
      <c r="AC724" s="29" t="str">
        <f t="array" ref="AC724">INDEX('RESUMO - LOTES E VMA'!$L$3:$L$181,MATCH('LISTA DOS ITENS'!$D724,'RESUMO - LOTES E VMA'!$A$3:$A$181,0))</f>
        <v>1% do Valor de Comparação do VMA</v>
      </c>
      <c r="AD724" s="53" t="str">
        <f>VLOOKUP(Tabela1[[#This Row],[Índice]],[1]Planilha1!$A:$A,1,0)</f>
        <v>#ERROR!</v>
      </c>
    </row>
    <row r="725" ht="15.75" customHeight="1">
      <c r="A725" s="52">
        <v>247875.0</v>
      </c>
      <c r="B725" s="53" t="s">
        <v>70</v>
      </c>
      <c r="C725" s="53" t="s">
        <v>71</v>
      </c>
      <c r="D725" s="22">
        <v>206645.0</v>
      </c>
      <c r="E725" s="53" t="s">
        <v>119</v>
      </c>
      <c r="F725" s="54">
        <v>1.021652E7</v>
      </c>
      <c r="G725" s="53" t="s">
        <v>585</v>
      </c>
      <c r="H725" s="55">
        <v>2101.0</v>
      </c>
      <c r="I725" s="55"/>
      <c r="J725" s="55" t="s">
        <v>121</v>
      </c>
      <c r="K725" s="53" t="s">
        <v>73</v>
      </c>
      <c r="L725" s="53"/>
      <c r="M725" s="53">
        <v>0.006</v>
      </c>
      <c r="N725" s="53" t="s">
        <v>104</v>
      </c>
      <c r="O725" s="25">
        <v>668.3333333333333</v>
      </c>
      <c r="P725" s="25">
        <f>'LISTA DOS ITENS'!$O725*'LISTA DOS ITENS'!$M725</f>
        <v>4.01</v>
      </c>
      <c r="Q725" s="25">
        <v>668.44</v>
      </c>
      <c r="R725" s="25">
        <f>'LISTA DOS ITENS'!$Q725*'LISTA DOS ITENS'!$M725</f>
        <v>4.01064</v>
      </c>
      <c r="S725" s="56">
        <f>IF('LISTA DOS ITENS'!$P725&gt;'LISTA DOS ITENS'!$R725,'LISTA DOS ITENS'!$P725,'LISTA DOS ITENS'!$R725)</f>
        <v>4.01064</v>
      </c>
      <c r="T725" s="25">
        <v>101.80318532564725</v>
      </c>
      <c r="U725" s="25">
        <f>'LISTA DOS ITENS'!$T725*'LISTA DOS ITENS'!$M725</f>
        <v>0.610819112</v>
      </c>
      <c r="V725" s="56">
        <f t="array" ref="V725">INDEX('RESUMO - LOTES E VMA'!$F$3:$F$181,MATCH('LISTA DOS ITENS'!$D725,'RESUMO - LOTES E VMA'!$A$3:$A$181,0))</f>
        <v>87256.25281</v>
      </c>
      <c r="W725" s="57">
        <f>'LISTA DOS ITENS'!$U725/'LISTA DOS ITENS'!$V725</f>
        <v>0.000007000290435</v>
      </c>
      <c r="X725" s="53" t="s">
        <v>53</v>
      </c>
      <c r="Y725" s="53" t="s">
        <v>290</v>
      </c>
      <c r="Z725" s="58" t="str">
        <f>'LISTA DOS ITENS'!$F725&amp;"-"&amp;'LISTA DOS ITENS'!$H725&amp;"-"&amp;'LISTA DOS ITENS'!$J725&amp;"-"&amp;'LISTA DOS ITENS'!$K725&amp;"-"&amp;'LISTA DOS ITENS'!$I725</f>
        <v>10216520-2101-A026-CONS/NAC-</v>
      </c>
      <c r="AA725" s="59" t="str">
        <f t="array" ref="AA725">INDEX('RESUMO - LOTES E VMA'!$M$3:$M$181,MATCH('LISTA DOS ITENS'!$D725,'RESUMO - LOTES E VMA'!$A$3:$A$181,0))</f>
        <v>Para Leilão</v>
      </c>
      <c r="AB725" s="60">
        <f t="array" ref="AB725">INDEX('RESUMO - LOTES E VMA'!$J$3:$J$181,MATCH('LISTA DOS ITENS'!$D725,'RESUMO - LOTES E VMA'!$A$3:$A$181,0))</f>
        <v>0.1311506349</v>
      </c>
      <c r="AC725" s="29" t="str">
        <f t="array" ref="AC725">INDEX('RESUMO - LOTES E VMA'!$L$3:$L$181,MATCH('LISTA DOS ITENS'!$D725,'RESUMO - LOTES E VMA'!$A$3:$A$181,0))</f>
        <v>1% do Valor de Comparação do VMA</v>
      </c>
      <c r="AD725" s="53" t="str">
        <f>VLOOKUP(Tabela1[[#This Row],[Índice]],[1]Planilha1!$A:$A,1,0)</f>
        <v>#ERROR!</v>
      </c>
    </row>
    <row r="726" ht="15.75" customHeight="1">
      <c r="A726" s="52">
        <v>247876.0</v>
      </c>
      <c r="B726" s="53" t="s">
        <v>70</v>
      </c>
      <c r="C726" s="53" t="s">
        <v>71</v>
      </c>
      <c r="D726" s="22">
        <v>206645.0</v>
      </c>
      <c r="E726" s="53" t="s">
        <v>119</v>
      </c>
      <c r="F726" s="54">
        <v>1.0338707E7</v>
      </c>
      <c r="G726" s="53" t="s">
        <v>601</v>
      </c>
      <c r="H726" s="55">
        <v>2101.0</v>
      </c>
      <c r="I726" s="55" t="s">
        <v>600</v>
      </c>
      <c r="J726" s="55" t="s">
        <v>121</v>
      </c>
      <c r="K726" s="53" t="s">
        <v>80</v>
      </c>
      <c r="L726" s="53"/>
      <c r="M726" s="53">
        <v>0.3</v>
      </c>
      <c r="N726" s="53" t="s">
        <v>52</v>
      </c>
      <c r="O726" s="25">
        <v>1647.1333333333334</v>
      </c>
      <c r="P726" s="25">
        <f>'LISTA DOS ITENS'!$O726*'LISTA DOS ITENS'!$M726</f>
        <v>494.14</v>
      </c>
      <c r="Q726" s="25">
        <v>1424.72</v>
      </c>
      <c r="R726" s="25">
        <f>'LISTA DOS ITENS'!$Q726*'LISTA DOS ITENS'!$M726</f>
        <v>427.416</v>
      </c>
      <c r="S726" s="56">
        <f>IF('LISTA DOS ITENS'!$P726&gt;'LISTA DOS ITENS'!$R726,'LISTA DOS ITENS'!$P726,'LISTA DOS ITENS'!$R726)</f>
        <v>494.14</v>
      </c>
      <c r="T726" s="25">
        <v>216.98437286391618</v>
      </c>
      <c r="U726" s="25">
        <f>'LISTA DOS ITENS'!$T726*'LISTA DOS ITENS'!$M726</f>
        <v>65.09531186</v>
      </c>
      <c r="V726" s="56">
        <f t="array" ref="V726">INDEX('RESUMO - LOTES E VMA'!$F$3:$F$181,MATCH('LISTA DOS ITENS'!$D726,'RESUMO - LOTES E VMA'!$A$3:$A$181,0))</f>
        <v>87256.25281</v>
      </c>
      <c r="W726" s="57">
        <f>'LISTA DOS ITENS'!$U726/'LISTA DOS ITENS'!$V726</f>
        <v>0.0007460246087</v>
      </c>
      <c r="X726" s="53" t="s">
        <v>53</v>
      </c>
      <c r="Y726" s="53" t="s">
        <v>290</v>
      </c>
      <c r="Z726" s="58" t="str">
        <f>'LISTA DOS ITENS'!$F726&amp;"-"&amp;'LISTA DOS ITENS'!$H726&amp;"-"&amp;'LISTA DOS ITENS'!$J726&amp;"-"&amp;'LISTA DOS ITENS'!$K726&amp;"-"&amp;'LISTA DOS ITENS'!$I726</f>
        <v>10338707-2101-A026-IMOB/NAC-OP-3522-19-901-MRP</v>
      </c>
      <c r="AA726" s="59" t="str">
        <f t="array" ref="AA726">INDEX('RESUMO - LOTES E VMA'!$M$3:$M$181,MATCH('LISTA DOS ITENS'!$D726,'RESUMO - LOTES E VMA'!$A$3:$A$181,0))</f>
        <v>Para Leilão</v>
      </c>
      <c r="AB726" s="60">
        <f t="array" ref="AB726">INDEX('RESUMO - LOTES E VMA'!$J$3:$J$181,MATCH('LISTA DOS ITENS'!$D726,'RESUMO - LOTES E VMA'!$A$3:$A$181,0))</f>
        <v>0.1311506349</v>
      </c>
      <c r="AC726" s="29" t="str">
        <f t="array" ref="AC726">INDEX('RESUMO - LOTES E VMA'!$L$3:$L$181,MATCH('LISTA DOS ITENS'!$D726,'RESUMO - LOTES E VMA'!$A$3:$A$181,0))</f>
        <v>1% do Valor de Comparação do VMA</v>
      </c>
      <c r="AD726" s="53" t="str">
        <f>VLOOKUP(Tabela1[[#This Row],[Índice]],[1]Planilha1!$A:$A,1,0)</f>
        <v>#ERROR!</v>
      </c>
    </row>
    <row r="727" ht="15.75" customHeight="1">
      <c r="A727" s="52">
        <v>247877.0</v>
      </c>
      <c r="B727" s="53" t="s">
        <v>70</v>
      </c>
      <c r="C727" s="53" t="s">
        <v>71</v>
      </c>
      <c r="D727" s="22">
        <v>206645.0</v>
      </c>
      <c r="E727" s="53" t="s">
        <v>119</v>
      </c>
      <c r="F727" s="54">
        <v>1.0577493E7</v>
      </c>
      <c r="G727" s="53" t="s">
        <v>641</v>
      </c>
      <c r="H727" s="55">
        <v>2101.0</v>
      </c>
      <c r="I727" s="55"/>
      <c r="J727" s="55" t="s">
        <v>121</v>
      </c>
      <c r="K727" s="53" t="s">
        <v>73</v>
      </c>
      <c r="L727" s="53"/>
      <c r="M727" s="53">
        <v>0.38</v>
      </c>
      <c r="N727" s="53" t="s">
        <v>52</v>
      </c>
      <c r="O727" s="25">
        <v>28159.999999999996</v>
      </c>
      <c r="P727" s="25">
        <f>'LISTA DOS ITENS'!$O727*'LISTA DOS ITENS'!$M727</f>
        <v>10700.8</v>
      </c>
      <c r="Q727" s="25">
        <v>36299.95</v>
      </c>
      <c r="R727" s="25">
        <f>'LISTA DOS ITENS'!$Q727*'LISTA DOS ITENS'!$M727</f>
        <v>13793.981</v>
      </c>
      <c r="S727" s="56">
        <f>IF('LISTA DOS ITENS'!$P727&gt;'LISTA DOS ITENS'!$R727,'LISTA DOS ITENS'!$P727,'LISTA DOS ITENS'!$R727)</f>
        <v>13793.981</v>
      </c>
      <c r="T727" s="25">
        <v>4738.895744984666</v>
      </c>
      <c r="U727" s="25">
        <f>'LISTA DOS ITENS'!$T727*'LISTA DOS ITENS'!$M727</f>
        <v>1800.780383</v>
      </c>
      <c r="V727" s="56">
        <f t="array" ref="V727">INDEX('RESUMO - LOTES E VMA'!$F$3:$F$181,MATCH('LISTA DOS ITENS'!$D727,'RESUMO - LOTES E VMA'!$A$3:$A$181,0))</f>
        <v>87256.25281</v>
      </c>
      <c r="W727" s="57">
        <f>'LISTA DOS ITENS'!$U727/'LISTA DOS ITENS'!$V727</f>
        <v>0.02063783769</v>
      </c>
      <c r="X727" s="53" t="s">
        <v>53</v>
      </c>
      <c r="Y727" s="53" t="s">
        <v>290</v>
      </c>
      <c r="Z727" s="58" t="str">
        <f>'LISTA DOS ITENS'!$F727&amp;"-"&amp;'LISTA DOS ITENS'!$H727&amp;"-"&amp;'LISTA DOS ITENS'!$J727&amp;"-"&amp;'LISTA DOS ITENS'!$K727&amp;"-"&amp;'LISTA DOS ITENS'!$I727</f>
        <v>10577493-2101-A026-CONS/NAC-</v>
      </c>
      <c r="AA727" s="59" t="str">
        <f t="array" ref="AA727">INDEX('RESUMO - LOTES E VMA'!$M$3:$M$181,MATCH('LISTA DOS ITENS'!$D727,'RESUMO - LOTES E VMA'!$A$3:$A$181,0))</f>
        <v>Para Leilão</v>
      </c>
      <c r="AB727" s="60">
        <f t="array" ref="AB727">INDEX('RESUMO - LOTES E VMA'!$J$3:$J$181,MATCH('LISTA DOS ITENS'!$D727,'RESUMO - LOTES E VMA'!$A$3:$A$181,0))</f>
        <v>0.1311506349</v>
      </c>
      <c r="AC727" s="29" t="str">
        <f t="array" ref="AC727">INDEX('RESUMO - LOTES E VMA'!$L$3:$L$181,MATCH('LISTA DOS ITENS'!$D727,'RESUMO - LOTES E VMA'!$A$3:$A$181,0))</f>
        <v>1% do Valor de Comparação do VMA</v>
      </c>
      <c r="AD727" s="53" t="str">
        <f>VLOOKUP(Tabela1[[#This Row],[Índice]],[1]Planilha1!$A:$A,1,0)</f>
        <v>#ERROR!</v>
      </c>
    </row>
    <row r="728" ht="15.75" customHeight="1">
      <c r="A728" s="52">
        <v>247878.0</v>
      </c>
      <c r="B728" s="53" t="s">
        <v>70</v>
      </c>
      <c r="C728" s="53" t="s">
        <v>71</v>
      </c>
      <c r="D728" s="22">
        <v>206645.0</v>
      </c>
      <c r="E728" s="53" t="s">
        <v>119</v>
      </c>
      <c r="F728" s="54">
        <v>1.0734997E7</v>
      </c>
      <c r="G728" s="53" t="s">
        <v>621</v>
      </c>
      <c r="H728" s="55">
        <v>2101.0</v>
      </c>
      <c r="I728" s="55"/>
      <c r="J728" s="55" t="s">
        <v>121</v>
      </c>
      <c r="K728" s="53" t="s">
        <v>73</v>
      </c>
      <c r="L728" s="53"/>
      <c r="M728" s="53">
        <v>0.425</v>
      </c>
      <c r="N728" s="53" t="s">
        <v>52</v>
      </c>
      <c r="O728" s="25">
        <v>14450.964705882354</v>
      </c>
      <c r="P728" s="25">
        <f>'LISTA DOS ITENS'!$O728*'LISTA DOS ITENS'!$M728</f>
        <v>6141.66</v>
      </c>
      <c r="Q728" s="25">
        <v>14450.96</v>
      </c>
      <c r="R728" s="25">
        <f>'LISTA DOS ITENS'!$Q728*'LISTA DOS ITENS'!$M728</f>
        <v>6141.658</v>
      </c>
      <c r="S728" s="56">
        <f>IF('LISTA DOS ITENS'!$P728&gt;'LISTA DOS ITENS'!$R728,'LISTA DOS ITENS'!$P728,'LISTA DOS ITENS'!$R728)</f>
        <v>6141.66</v>
      </c>
      <c r="T728" s="25">
        <v>2200.8763075422103</v>
      </c>
      <c r="U728" s="25">
        <f>'LISTA DOS ITENS'!$T728*'LISTA DOS ITENS'!$M728</f>
        <v>935.3724307</v>
      </c>
      <c r="V728" s="56">
        <f t="array" ref="V728">INDEX('RESUMO - LOTES E VMA'!$F$3:$F$181,MATCH('LISTA DOS ITENS'!$D728,'RESUMO - LOTES E VMA'!$A$3:$A$181,0))</f>
        <v>87256.25281</v>
      </c>
      <c r="W728" s="57">
        <f>'LISTA DOS ITENS'!$U728/'LISTA DOS ITENS'!$V728</f>
        <v>0.01071983268</v>
      </c>
      <c r="X728" s="53" t="s">
        <v>53</v>
      </c>
      <c r="Y728" s="53" t="s">
        <v>290</v>
      </c>
      <c r="Z728" s="58" t="str">
        <f>'LISTA DOS ITENS'!$F728&amp;"-"&amp;'LISTA DOS ITENS'!$H728&amp;"-"&amp;'LISTA DOS ITENS'!$J728&amp;"-"&amp;'LISTA DOS ITENS'!$K728&amp;"-"&amp;'LISTA DOS ITENS'!$I728</f>
        <v>10734997-2101-A026-CONS/NAC-</v>
      </c>
      <c r="AA728" s="59" t="str">
        <f t="array" ref="AA728">INDEX('RESUMO - LOTES E VMA'!$M$3:$M$181,MATCH('LISTA DOS ITENS'!$D728,'RESUMO - LOTES E VMA'!$A$3:$A$181,0))</f>
        <v>Para Leilão</v>
      </c>
      <c r="AB728" s="60">
        <f t="array" ref="AB728">INDEX('RESUMO - LOTES E VMA'!$J$3:$J$181,MATCH('LISTA DOS ITENS'!$D728,'RESUMO - LOTES E VMA'!$A$3:$A$181,0))</f>
        <v>0.1311506349</v>
      </c>
      <c r="AC728" s="29" t="str">
        <f t="array" ref="AC728">INDEX('RESUMO - LOTES E VMA'!$L$3:$L$181,MATCH('LISTA DOS ITENS'!$D728,'RESUMO - LOTES E VMA'!$A$3:$A$181,0))</f>
        <v>1% do Valor de Comparação do VMA</v>
      </c>
      <c r="AD728" s="53" t="str">
        <f>VLOOKUP(Tabela1[[#This Row],[Índice]],[1]Planilha1!$A:$A,1,0)</f>
        <v>#ERROR!</v>
      </c>
    </row>
    <row r="729" ht="15.75" customHeight="1">
      <c r="A729" s="52">
        <v>247879.0</v>
      </c>
      <c r="B729" s="53" t="s">
        <v>70</v>
      </c>
      <c r="C729" s="53" t="s">
        <v>71</v>
      </c>
      <c r="D729" s="22">
        <v>206645.0</v>
      </c>
      <c r="E729" s="53" t="s">
        <v>119</v>
      </c>
      <c r="F729" s="54">
        <v>1.0745488E7</v>
      </c>
      <c r="G729" s="53" t="s">
        <v>642</v>
      </c>
      <c r="H729" s="55">
        <v>2101.0</v>
      </c>
      <c r="I729" s="55" t="s">
        <v>130</v>
      </c>
      <c r="J729" s="55" t="s">
        <v>121</v>
      </c>
      <c r="K729" s="53" t="s">
        <v>73</v>
      </c>
      <c r="L729" s="53"/>
      <c r="M729" s="53">
        <v>0.14</v>
      </c>
      <c r="N729" s="53" t="s">
        <v>52</v>
      </c>
      <c r="O729" s="25">
        <v>28452.714285714283</v>
      </c>
      <c r="P729" s="25">
        <f>'LISTA DOS ITENS'!$O729*'LISTA DOS ITENS'!$M729</f>
        <v>3983.38</v>
      </c>
      <c r="Q729" s="25">
        <v>28452.69</v>
      </c>
      <c r="R729" s="25">
        <f>'LISTA DOS ITENS'!$Q729*'LISTA DOS ITENS'!$M729</f>
        <v>3983.3766</v>
      </c>
      <c r="S729" s="56">
        <f>IF('LISTA DOS ITENS'!$P729&gt;'LISTA DOS ITENS'!$R729,'LISTA DOS ITENS'!$P729,'LISTA DOS ITENS'!$R729)</f>
        <v>3983.38</v>
      </c>
      <c r="T729" s="25">
        <v>4333.3350384225805</v>
      </c>
      <c r="U729" s="25">
        <f>'LISTA DOS ITENS'!$T729*'LISTA DOS ITENS'!$M729</f>
        <v>606.6669054</v>
      </c>
      <c r="V729" s="56">
        <f t="array" ref="V729">INDEX('RESUMO - LOTES E VMA'!$F$3:$F$181,MATCH('LISTA DOS ITENS'!$D729,'RESUMO - LOTES E VMA'!$A$3:$A$181,0))</f>
        <v>87256.25281</v>
      </c>
      <c r="W729" s="57">
        <f>'LISTA DOS ITENS'!$U729/'LISTA DOS ITENS'!$V729</f>
        <v>0.006952704086</v>
      </c>
      <c r="X729" s="53" t="s">
        <v>53</v>
      </c>
      <c r="Y729" s="53" t="s">
        <v>290</v>
      </c>
      <c r="Z729" s="58" t="str">
        <f>'LISTA DOS ITENS'!$F729&amp;"-"&amp;'LISTA DOS ITENS'!$H729&amp;"-"&amp;'LISTA DOS ITENS'!$J729&amp;"-"&amp;'LISTA DOS ITENS'!$K729&amp;"-"&amp;'LISTA DOS ITENS'!$I729</f>
        <v>10745488-2101-A026-CONS/NAC-ED-1000-01.02</v>
      </c>
      <c r="AA729" s="59" t="str">
        <f t="array" ref="AA729">INDEX('RESUMO - LOTES E VMA'!$M$3:$M$181,MATCH('LISTA DOS ITENS'!$D729,'RESUMO - LOTES E VMA'!$A$3:$A$181,0))</f>
        <v>Para Leilão</v>
      </c>
      <c r="AB729" s="60">
        <f t="array" ref="AB729">INDEX('RESUMO - LOTES E VMA'!$J$3:$J$181,MATCH('LISTA DOS ITENS'!$D729,'RESUMO - LOTES E VMA'!$A$3:$A$181,0))</f>
        <v>0.1311506349</v>
      </c>
      <c r="AC729" s="29" t="str">
        <f t="array" ref="AC729">INDEX('RESUMO - LOTES E VMA'!$L$3:$L$181,MATCH('LISTA DOS ITENS'!$D729,'RESUMO - LOTES E VMA'!$A$3:$A$181,0))</f>
        <v>1% do Valor de Comparação do VMA</v>
      </c>
      <c r="AD729" s="53" t="str">
        <f>VLOOKUP(Tabela1[[#This Row],[Índice]],[1]Planilha1!$A:$A,1,0)</f>
        <v>#ERROR!</v>
      </c>
    </row>
    <row r="730" ht="15.75" customHeight="1">
      <c r="A730" s="52">
        <v>247880.0</v>
      </c>
      <c r="B730" s="53" t="s">
        <v>70</v>
      </c>
      <c r="C730" s="53" t="s">
        <v>71</v>
      </c>
      <c r="D730" s="22">
        <v>206645.0</v>
      </c>
      <c r="E730" s="53" t="s">
        <v>119</v>
      </c>
      <c r="F730" s="54">
        <v>1.0797089E7</v>
      </c>
      <c r="G730" s="53" t="s">
        <v>643</v>
      </c>
      <c r="H730" s="55">
        <v>2201.0</v>
      </c>
      <c r="I730" s="55"/>
      <c r="J730" s="55" t="s">
        <v>121</v>
      </c>
      <c r="K730" s="53" t="s">
        <v>73</v>
      </c>
      <c r="L730" s="53"/>
      <c r="M730" s="53">
        <v>1.0</v>
      </c>
      <c r="N730" s="53" t="s">
        <v>52</v>
      </c>
      <c r="O730" s="25">
        <v>911.94</v>
      </c>
      <c r="P730" s="25">
        <f>'LISTA DOS ITENS'!$O730*'LISTA DOS ITENS'!$M730</f>
        <v>911.94</v>
      </c>
      <c r="Q730" s="25">
        <v>911.94</v>
      </c>
      <c r="R730" s="25">
        <f>'LISTA DOS ITENS'!$Q730*'LISTA DOS ITENS'!$M730</f>
        <v>911.94</v>
      </c>
      <c r="S730" s="56">
        <f>IF('LISTA DOS ITENS'!$P730&gt;'LISTA DOS ITENS'!$R730,'LISTA DOS ITENS'!$P730,'LISTA DOS ITENS'!$R730)</f>
        <v>911.94</v>
      </c>
      <c r="T730" s="25">
        <v>138.8881527524845</v>
      </c>
      <c r="U730" s="25">
        <f>'LISTA DOS ITENS'!$T730*'LISTA DOS ITENS'!$M730</f>
        <v>138.8881528</v>
      </c>
      <c r="V730" s="56">
        <f t="array" ref="V730">INDEX('RESUMO - LOTES E VMA'!$F$3:$F$181,MATCH('LISTA DOS ITENS'!$D730,'RESUMO - LOTES E VMA'!$A$3:$A$181,0))</f>
        <v>87256.25281</v>
      </c>
      <c r="W730" s="57">
        <f>'LISTA DOS ITENS'!$U730/'LISTA DOS ITENS'!$V730</f>
        <v>0.001591727221</v>
      </c>
      <c r="X730" s="53" t="s">
        <v>53</v>
      </c>
      <c r="Y730" s="53" t="s">
        <v>290</v>
      </c>
      <c r="Z730" s="58" t="str">
        <f>'LISTA DOS ITENS'!$F730&amp;"-"&amp;'LISTA DOS ITENS'!$H730&amp;"-"&amp;'LISTA DOS ITENS'!$J730&amp;"-"&amp;'LISTA DOS ITENS'!$K730&amp;"-"&amp;'LISTA DOS ITENS'!$I730</f>
        <v>10797089-2201-A026-CONS/NAC-</v>
      </c>
      <c r="AA730" s="59" t="str">
        <f t="array" ref="AA730">INDEX('RESUMO - LOTES E VMA'!$M$3:$M$181,MATCH('LISTA DOS ITENS'!$D730,'RESUMO - LOTES E VMA'!$A$3:$A$181,0))</f>
        <v>Para Leilão</v>
      </c>
      <c r="AB730" s="60">
        <f t="array" ref="AB730">INDEX('RESUMO - LOTES E VMA'!$J$3:$J$181,MATCH('LISTA DOS ITENS'!$D730,'RESUMO - LOTES E VMA'!$A$3:$A$181,0))</f>
        <v>0.1311506349</v>
      </c>
      <c r="AC730" s="29" t="str">
        <f t="array" ref="AC730">INDEX('RESUMO - LOTES E VMA'!$L$3:$L$181,MATCH('LISTA DOS ITENS'!$D730,'RESUMO - LOTES E VMA'!$A$3:$A$181,0))</f>
        <v>1% do Valor de Comparação do VMA</v>
      </c>
      <c r="AD730" s="53" t="str">
        <f>VLOOKUP(Tabela1[[#This Row],[Índice]],[1]Planilha1!$A:$A,1,0)</f>
        <v>#ERROR!</v>
      </c>
    </row>
    <row r="731" ht="15.75" customHeight="1">
      <c r="A731" s="52">
        <v>247881.0</v>
      </c>
      <c r="B731" s="53" t="s">
        <v>70</v>
      </c>
      <c r="C731" s="53" t="s">
        <v>71</v>
      </c>
      <c r="D731" s="22">
        <v>206645.0</v>
      </c>
      <c r="E731" s="53" t="s">
        <v>119</v>
      </c>
      <c r="F731" s="54">
        <v>1.0823887E7</v>
      </c>
      <c r="G731" s="53" t="s">
        <v>644</v>
      </c>
      <c r="H731" s="55">
        <v>2201.0</v>
      </c>
      <c r="I731" s="55"/>
      <c r="J731" s="55" t="s">
        <v>121</v>
      </c>
      <c r="K731" s="53" t="s">
        <v>73</v>
      </c>
      <c r="L731" s="53"/>
      <c r="M731" s="53">
        <v>1.0</v>
      </c>
      <c r="N731" s="53" t="s">
        <v>52</v>
      </c>
      <c r="O731" s="25">
        <v>7863.03</v>
      </c>
      <c r="P731" s="25">
        <f>'LISTA DOS ITENS'!$O731*'LISTA DOS ITENS'!$M731</f>
        <v>7863.03</v>
      </c>
      <c r="Q731" s="25">
        <v>7863.03</v>
      </c>
      <c r="R731" s="25">
        <f>'LISTA DOS ITENS'!$Q731*'LISTA DOS ITENS'!$M731</f>
        <v>7863.03</v>
      </c>
      <c r="S731" s="56">
        <f>IF('LISTA DOS ITENS'!$P731&gt;'LISTA DOS ITENS'!$R731,'LISTA DOS ITENS'!$P731,'LISTA DOS ITENS'!$R731)</f>
        <v>7863.03</v>
      </c>
      <c r="T731" s="25">
        <v>1197.5368025718449</v>
      </c>
      <c r="U731" s="25">
        <f>'LISTA DOS ITENS'!$T731*'LISTA DOS ITENS'!$M731</f>
        <v>1197.536803</v>
      </c>
      <c r="V731" s="56">
        <f t="array" ref="V731">INDEX('RESUMO - LOTES E VMA'!$F$3:$F$181,MATCH('LISTA DOS ITENS'!$D731,'RESUMO - LOTES E VMA'!$A$3:$A$181,0))</f>
        <v>87256.25281</v>
      </c>
      <c r="W731" s="57">
        <f>'LISTA DOS ITENS'!$U731/'LISTA DOS ITENS'!$V731</f>
        <v>0.01372436661</v>
      </c>
      <c r="X731" s="53" t="s">
        <v>53</v>
      </c>
      <c r="Y731" s="53" t="s">
        <v>290</v>
      </c>
      <c r="Z731" s="58" t="str">
        <f>'LISTA DOS ITENS'!$F731&amp;"-"&amp;'LISTA DOS ITENS'!$H731&amp;"-"&amp;'LISTA DOS ITENS'!$J731&amp;"-"&amp;'LISTA DOS ITENS'!$K731&amp;"-"&amp;'LISTA DOS ITENS'!$I731</f>
        <v>10823887-2201-A026-CONS/NAC-</v>
      </c>
      <c r="AA731" s="59" t="str">
        <f t="array" ref="AA731">INDEX('RESUMO - LOTES E VMA'!$M$3:$M$181,MATCH('LISTA DOS ITENS'!$D731,'RESUMO - LOTES E VMA'!$A$3:$A$181,0))</f>
        <v>Para Leilão</v>
      </c>
      <c r="AB731" s="60">
        <f t="array" ref="AB731">INDEX('RESUMO - LOTES E VMA'!$J$3:$J$181,MATCH('LISTA DOS ITENS'!$D731,'RESUMO - LOTES E VMA'!$A$3:$A$181,0))</f>
        <v>0.1311506349</v>
      </c>
      <c r="AC731" s="29" t="str">
        <f t="array" ref="AC731">INDEX('RESUMO - LOTES E VMA'!$L$3:$L$181,MATCH('LISTA DOS ITENS'!$D731,'RESUMO - LOTES E VMA'!$A$3:$A$181,0))</f>
        <v>1% do Valor de Comparação do VMA</v>
      </c>
      <c r="AD731" s="53" t="str">
        <f>VLOOKUP(Tabela1[[#This Row],[Índice]],[1]Planilha1!$A:$A,1,0)</f>
        <v>#ERROR!</v>
      </c>
    </row>
    <row r="732" ht="15.75" customHeight="1">
      <c r="A732" s="52">
        <v>247882.0</v>
      </c>
      <c r="B732" s="53" t="s">
        <v>70</v>
      </c>
      <c r="C732" s="53" t="s">
        <v>71</v>
      </c>
      <c r="D732" s="22">
        <v>206645.0</v>
      </c>
      <c r="E732" s="53" t="s">
        <v>119</v>
      </c>
      <c r="F732" s="54">
        <v>1.1426235E7</v>
      </c>
      <c r="G732" s="53" t="s">
        <v>645</v>
      </c>
      <c r="H732" s="55">
        <v>2201.0</v>
      </c>
      <c r="I732" s="55"/>
      <c r="J732" s="55" t="s">
        <v>121</v>
      </c>
      <c r="K732" s="53" t="s">
        <v>80</v>
      </c>
      <c r="L732" s="53"/>
      <c r="M732" s="53">
        <v>4.0</v>
      </c>
      <c r="N732" s="53" t="s">
        <v>104</v>
      </c>
      <c r="O732" s="25">
        <v>4402.45</v>
      </c>
      <c r="P732" s="25">
        <f>'LISTA DOS ITENS'!$O732*'LISTA DOS ITENS'!$M732</f>
        <v>17609.8</v>
      </c>
      <c r="Q732" s="25">
        <v>4402.45</v>
      </c>
      <c r="R732" s="25">
        <f>'LISTA DOS ITENS'!$Q732*'LISTA DOS ITENS'!$M732</f>
        <v>17609.8</v>
      </c>
      <c r="S732" s="56">
        <f>IF('LISTA DOS ITENS'!$P732&gt;'LISTA DOS ITENS'!$R732,'LISTA DOS ITENS'!$P732,'LISTA DOS ITENS'!$R732)</f>
        <v>17609.8</v>
      </c>
      <c r="T732" s="25">
        <v>670.491642087391</v>
      </c>
      <c r="U732" s="25">
        <f>'LISTA DOS ITENS'!$T732*'LISTA DOS ITENS'!$M732</f>
        <v>2681.966568</v>
      </c>
      <c r="V732" s="56">
        <f t="array" ref="V732">INDEX('RESUMO - LOTES E VMA'!$F$3:$F$181,MATCH('LISTA DOS ITENS'!$D732,'RESUMO - LOTES E VMA'!$A$3:$A$181,0))</f>
        <v>87256.25281</v>
      </c>
      <c r="W732" s="57">
        <f>'LISTA DOS ITENS'!$U732/'LISTA DOS ITENS'!$V732</f>
        <v>0.03073666909</v>
      </c>
      <c r="X732" s="53" t="s">
        <v>53</v>
      </c>
      <c r="Y732" s="53" t="s">
        <v>290</v>
      </c>
      <c r="Z732" s="58" t="str">
        <f>'LISTA DOS ITENS'!$F732&amp;"-"&amp;'LISTA DOS ITENS'!$H732&amp;"-"&amp;'LISTA DOS ITENS'!$J732&amp;"-"&amp;'LISTA DOS ITENS'!$K732&amp;"-"&amp;'LISTA DOS ITENS'!$I732</f>
        <v>11426235-2201-A026-IMOB/NAC-</v>
      </c>
      <c r="AA732" s="59" t="str">
        <f t="array" ref="AA732">INDEX('RESUMO - LOTES E VMA'!$M$3:$M$181,MATCH('LISTA DOS ITENS'!$D732,'RESUMO - LOTES E VMA'!$A$3:$A$181,0))</f>
        <v>Para Leilão</v>
      </c>
      <c r="AB732" s="60">
        <f t="array" ref="AB732">INDEX('RESUMO - LOTES E VMA'!$J$3:$J$181,MATCH('LISTA DOS ITENS'!$D732,'RESUMO - LOTES E VMA'!$A$3:$A$181,0))</f>
        <v>0.1311506349</v>
      </c>
      <c r="AC732" s="29" t="str">
        <f t="array" ref="AC732">INDEX('RESUMO - LOTES E VMA'!$L$3:$L$181,MATCH('LISTA DOS ITENS'!$D732,'RESUMO - LOTES E VMA'!$A$3:$A$181,0))</f>
        <v>1% do Valor de Comparação do VMA</v>
      </c>
      <c r="AD732" s="53" t="str">
        <f>VLOOKUP(Tabela1[[#This Row],[Índice]],[1]Planilha1!$A:$A,1,0)</f>
        <v>#ERROR!</v>
      </c>
    </row>
    <row r="733" ht="15.75" customHeight="1">
      <c r="A733" s="52">
        <v>247883.0</v>
      </c>
      <c r="B733" s="53" t="s">
        <v>70</v>
      </c>
      <c r="C733" s="53" t="s">
        <v>71</v>
      </c>
      <c r="D733" s="22">
        <v>206645.0</v>
      </c>
      <c r="E733" s="53" t="s">
        <v>119</v>
      </c>
      <c r="F733" s="54">
        <v>1.1426697E7</v>
      </c>
      <c r="G733" s="53" t="s">
        <v>646</v>
      </c>
      <c r="H733" s="55">
        <v>2201.0</v>
      </c>
      <c r="I733" s="55"/>
      <c r="J733" s="55" t="s">
        <v>121</v>
      </c>
      <c r="K733" s="53" t="s">
        <v>80</v>
      </c>
      <c r="L733" s="53"/>
      <c r="M733" s="53">
        <v>8.0</v>
      </c>
      <c r="N733" s="53" t="s">
        <v>52</v>
      </c>
      <c r="O733" s="25">
        <v>57.775</v>
      </c>
      <c r="P733" s="25">
        <f>'LISTA DOS ITENS'!$O733*'LISTA DOS ITENS'!$M733</f>
        <v>462.2</v>
      </c>
      <c r="Q733" s="25">
        <v>57.78</v>
      </c>
      <c r="R733" s="25">
        <f>'LISTA DOS ITENS'!$Q733*'LISTA DOS ITENS'!$M733</f>
        <v>462.24</v>
      </c>
      <c r="S733" s="56">
        <f>IF('LISTA DOS ITENS'!$P733&gt;'LISTA DOS ITENS'!$R733,'LISTA DOS ITENS'!$P733,'LISTA DOS ITENS'!$R733)</f>
        <v>462.24</v>
      </c>
      <c r="T733" s="25">
        <v>8.799874406253213</v>
      </c>
      <c r="U733" s="25">
        <f>'LISTA DOS ITENS'!$T733*'LISTA DOS ITENS'!$M733</f>
        <v>70.39899525</v>
      </c>
      <c r="V733" s="56">
        <f t="array" ref="V733">INDEX('RESUMO - LOTES E VMA'!$F$3:$F$181,MATCH('LISTA DOS ITENS'!$D733,'RESUMO - LOTES E VMA'!$A$3:$A$181,0))</f>
        <v>87256.25281</v>
      </c>
      <c r="W733" s="57">
        <f>'LISTA DOS ITENS'!$U733/'LISTA DOS ITENS'!$V733</f>
        <v>0.0008068074549</v>
      </c>
      <c r="X733" s="53" t="s">
        <v>53</v>
      </c>
      <c r="Y733" s="53" t="s">
        <v>290</v>
      </c>
      <c r="Z733" s="58" t="str">
        <f>'LISTA DOS ITENS'!$F733&amp;"-"&amp;'LISTA DOS ITENS'!$H733&amp;"-"&amp;'LISTA DOS ITENS'!$J733&amp;"-"&amp;'LISTA DOS ITENS'!$K733&amp;"-"&amp;'LISTA DOS ITENS'!$I733</f>
        <v>11426697-2201-A026-IMOB/NAC-</v>
      </c>
      <c r="AA733" s="59" t="str">
        <f t="array" ref="AA733">INDEX('RESUMO - LOTES E VMA'!$M$3:$M$181,MATCH('LISTA DOS ITENS'!$D733,'RESUMO - LOTES E VMA'!$A$3:$A$181,0))</f>
        <v>Para Leilão</v>
      </c>
      <c r="AB733" s="60">
        <f t="array" ref="AB733">INDEX('RESUMO - LOTES E VMA'!$J$3:$J$181,MATCH('LISTA DOS ITENS'!$D733,'RESUMO - LOTES E VMA'!$A$3:$A$181,0))</f>
        <v>0.1311506349</v>
      </c>
      <c r="AC733" s="29" t="str">
        <f t="array" ref="AC733">INDEX('RESUMO - LOTES E VMA'!$L$3:$L$181,MATCH('LISTA DOS ITENS'!$D733,'RESUMO - LOTES E VMA'!$A$3:$A$181,0))</f>
        <v>1% do Valor de Comparação do VMA</v>
      </c>
      <c r="AD733" s="53" t="str">
        <f>VLOOKUP(Tabela1[[#This Row],[Índice]],[1]Planilha1!$A:$A,1,0)</f>
        <v>#ERROR!</v>
      </c>
    </row>
    <row r="734" ht="15.75" customHeight="1">
      <c r="A734" s="52">
        <v>247884.0</v>
      </c>
      <c r="B734" s="53" t="s">
        <v>70</v>
      </c>
      <c r="C734" s="53" t="s">
        <v>71</v>
      </c>
      <c r="D734" s="22">
        <v>206645.0</v>
      </c>
      <c r="E734" s="53" t="s">
        <v>119</v>
      </c>
      <c r="F734" s="54">
        <v>1.0039833E7</v>
      </c>
      <c r="G734" s="53" t="s">
        <v>647</v>
      </c>
      <c r="H734" s="55">
        <v>2101.0</v>
      </c>
      <c r="I734" s="55" t="s">
        <v>590</v>
      </c>
      <c r="J734" s="55" t="s">
        <v>134</v>
      </c>
      <c r="K734" s="53" t="s">
        <v>51</v>
      </c>
      <c r="L734" s="53"/>
      <c r="M734" s="53">
        <v>16.42</v>
      </c>
      <c r="N734" s="53" t="s">
        <v>104</v>
      </c>
      <c r="O734" s="25">
        <v>0.001218026796589525</v>
      </c>
      <c r="P734" s="25">
        <f>'LISTA DOS ITENS'!$O734*'LISTA DOS ITENS'!$M734</f>
        <v>0.02</v>
      </c>
      <c r="Q734" s="25">
        <v>337.6</v>
      </c>
      <c r="R734" s="25">
        <f>'LISTA DOS ITENS'!$Q734*'LISTA DOS ITENS'!$M734</f>
        <v>5543.392</v>
      </c>
      <c r="S734" s="56">
        <f>IF('LISTA DOS ITENS'!$P734&gt;'LISTA DOS ITENS'!$R734,'LISTA DOS ITENS'!$P734,'LISTA DOS ITENS'!$R734)</f>
        <v>5543.392</v>
      </c>
      <c r="T734" s="25">
        <v>51.41636551663352</v>
      </c>
      <c r="U734" s="25">
        <f>'LISTA DOS ITENS'!$T734*'LISTA DOS ITENS'!$M734</f>
        <v>844.2567218</v>
      </c>
      <c r="V734" s="56">
        <f t="array" ref="V734">INDEX('RESUMO - LOTES E VMA'!$F$3:$F$181,MATCH('LISTA DOS ITENS'!$D734,'RESUMO - LOTES E VMA'!$A$3:$A$181,0))</f>
        <v>87256.25281</v>
      </c>
      <c r="W734" s="57">
        <f>'LISTA DOS ITENS'!$U734/'LISTA DOS ITENS'!$V734</f>
        <v>0.0096756014</v>
      </c>
      <c r="X734" s="53" t="s">
        <v>53</v>
      </c>
      <c r="Y734" s="53" t="s">
        <v>290</v>
      </c>
      <c r="Z734" s="58" t="str">
        <f>'LISTA DOS ITENS'!$F734&amp;"-"&amp;'LISTA DOS ITENS'!$H734&amp;"-"&amp;'LISTA DOS ITENS'!$J734&amp;"-"&amp;'LISTA DOS ITENS'!$K734&amp;"-"&amp;'LISTA DOS ITENS'!$I734</f>
        <v>10039833-2101-R026-A RECUPER-OP-3534-20-732-MRP</v>
      </c>
      <c r="AA734" s="59" t="str">
        <f t="array" ref="AA734">INDEX('RESUMO - LOTES E VMA'!$M$3:$M$181,MATCH('LISTA DOS ITENS'!$D734,'RESUMO - LOTES E VMA'!$A$3:$A$181,0))</f>
        <v>Para Leilão</v>
      </c>
      <c r="AB734" s="60">
        <f t="array" ref="AB734">INDEX('RESUMO - LOTES E VMA'!$J$3:$J$181,MATCH('LISTA DOS ITENS'!$D734,'RESUMO - LOTES E VMA'!$A$3:$A$181,0))</f>
        <v>0.1311506349</v>
      </c>
      <c r="AC734" s="29" t="str">
        <f t="array" ref="AC734">INDEX('RESUMO - LOTES E VMA'!$L$3:$L$181,MATCH('LISTA DOS ITENS'!$D734,'RESUMO - LOTES E VMA'!$A$3:$A$181,0))</f>
        <v>1% do Valor de Comparação do VMA</v>
      </c>
      <c r="AD734" s="53" t="str">
        <f>VLOOKUP(Tabela1[[#This Row],[Índice]],[1]Planilha1!$A:$A,1,0)</f>
        <v>#ERROR!</v>
      </c>
    </row>
    <row r="735" ht="15.75" customHeight="1">
      <c r="A735" s="52">
        <v>247885.0</v>
      </c>
      <c r="B735" s="53" t="s">
        <v>70</v>
      </c>
      <c r="C735" s="53" t="s">
        <v>71</v>
      </c>
      <c r="D735" s="22">
        <v>206645.0</v>
      </c>
      <c r="E735" s="53" t="s">
        <v>119</v>
      </c>
      <c r="F735" s="54">
        <v>1.030036E7</v>
      </c>
      <c r="G735" s="53" t="s">
        <v>591</v>
      </c>
      <c r="H735" s="55">
        <v>2101.0</v>
      </c>
      <c r="I735" s="55" t="s">
        <v>584</v>
      </c>
      <c r="J735" s="55" t="s">
        <v>134</v>
      </c>
      <c r="K735" s="53" t="s">
        <v>51</v>
      </c>
      <c r="L735" s="53"/>
      <c r="M735" s="53">
        <v>4.643000000000001</v>
      </c>
      <c r="N735" s="53" t="s">
        <v>52</v>
      </c>
      <c r="O735" s="25">
        <v>0.001466275659824047</v>
      </c>
      <c r="P735" s="25">
        <f>'LISTA DOS ITENS'!$O735*'LISTA DOS ITENS'!$M735</f>
        <v>0.006807917889</v>
      </c>
      <c r="Q735" s="25">
        <v>4463.07</v>
      </c>
      <c r="R735" s="25">
        <f>'LISTA DOS ITENS'!$Q735*'LISTA DOS ITENS'!$M735</f>
        <v>20722.03401</v>
      </c>
      <c r="S735" s="56">
        <f>IF('LISTA DOS ITENS'!$P735&gt;'LISTA DOS ITENS'!$R735,'LISTA DOS ITENS'!$P735,'LISTA DOS ITENS'!$R735)</f>
        <v>20722.03401</v>
      </c>
      <c r="T735" s="25">
        <v>582.6460761672871</v>
      </c>
      <c r="U735" s="25">
        <f>'LISTA DOS ITENS'!$T735*'LISTA DOS ITENS'!$M735</f>
        <v>2705.225732</v>
      </c>
      <c r="V735" s="56">
        <f t="array" ref="V735">INDEX('RESUMO - LOTES E VMA'!$F$3:$F$181,MATCH('LISTA DOS ITENS'!$D735,'RESUMO - LOTES E VMA'!$A$3:$A$181,0))</f>
        <v>87256.25281</v>
      </c>
      <c r="W735" s="57">
        <f>'LISTA DOS ITENS'!$U735/'LISTA DOS ITENS'!$V735</f>
        <v>0.03100323065</v>
      </c>
      <c r="X735" s="53" t="s">
        <v>53</v>
      </c>
      <c r="Y735" s="53" t="s">
        <v>290</v>
      </c>
      <c r="Z735" s="58" t="str">
        <f>'LISTA DOS ITENS'!$F735&amp;"-"&amp;'LISTA DOS ITENS'!$H735&amp;"-"&amp;'LISTA DOS ITENS'!$J735&amp;"-"&amp;'LISTA DOS ITENS'!$K735&amp;"-"&amp;'LISTA DOS ITENS'!$I735</f>
        <v>10300360-2101-R026-A RECUPER-PV-3534-20-733-MRP</v>
      </c>
      <c r="AA735" s="59" t="str">
        <f t="array" ref="AA735">INDEX('RESUMO - LOTES E VMA'!$M$3:$M$181,MATCH('LISTA DOS ITENS'!$D735,'RESUMO - LOTES E VMA'!$A$3:$A$181,0))</f>
        <v>Para Leilão</v>
      </c>
      <c r="AB735" s="60">
        <f t="array" ref="AB735">INDEX('RESUMO - LOTES E VMA'!$J$3:$J$181,MATCH('LISTA DOS ITENS'!$D735,'RESUMO - LOTES E VMA'!$A$3:$A$181,0))</f>
        <v>0.1311506349</v>
      </c>
      <c r="AC735" s="29" t="str">
        <f t="array" ref="AC735">INDEX('RESUMO - LOTES E VMA'!$L$3:$L$181,MATCH('LISTA DOS ITENS'!$D735,'RESUMO - LOTES E VMA'!$A$3:$A$181,0))</f>
        <v>1% do Valor de Comparação do VMA</v>
      </c>
      <c r="AD735" s="53" t="str">
        <f>VLOOKUP(Tabela1[[#This Row],[Índice]],[1]Planilha1!$A:$A,1,0)</f>
        <v>#ERROR!</v>
      </c>
    </row>
    <row r="736" ht="15.75" customHeight="1">
      <c r="A736" s="52">
        <v>247886.0</v>
      </c>
      <c r="B736" s="53" t="s">
        <v>70</v>
      </c>
      <c r="C736" s="53" t="s">
        <v>71</v>
      </c>
      <c r="D736" s="22">
        <v>206645.0</v>
      </c>
      <c r="E736" s="53" t="s">
        <v>119</v>
      </c>
      <c r="F736" s="54">
        <v>1.030036E7</v>
      </c>
      <c r="G736" s="53" t="s">
        <v>591</v>
      </c>
      <c r="H736" s="55">
        <v>2101.0</v>
      </c>
      <c r="I736" s="55"/>
      <c r="J736" s="55" t="s">
        <v>134</v>
      </c>
      <c r="K736" s="53" t="s">
        <v>51</v>
      </c>
      <c r="L736" s="53"/>
      <c r="M736" s="53">
        <v>0.677</v>
      </c>
      <c r="N736" s="53" t="s">
        <v>52</v>
      </c>
      <c r="O736" s="25">
        <v>0.0</v>
      </c>
      <c r="P736" s="25">
        <f>'LISTA DOS ITENS'!$O736*'LISTA DOS ITENS'!$M736</f>
        <v>0</v>
      </c>
      <c r="Q736" s="25">
        <v>4463.07</v>
      </c>
      <c r="R736" s="25">
        <f>'LISTA DOS ITENS'!$Q736*'LISTA DOS ITENS'!$M736</f>
        <v>3021.49839</v>
      </c>
      <c r="S736" s="56">
        <f>IF('LISTA DOS ITENS'!$P736&gt;'LISTA DOS ITENS'!$R736,'LISTA DOS ITENS'!$P736,'LISTA DOS ITENS'!$R736)</f>
        <v>3021.49839</v>
      </c>
      <c r="T736" s="25">
        <v>582.6460761672871</v>
      </c>
      <c r="U736" s="25">
        <f>'LISTA DOS ITENS'!$T736*'LISTA DOS ITENS'!$M736</f>
        <v>394.4513936</v>
      </c>
      <c r="V736" s="56">
        <f t="array" ref="V736">INDEX('RESUMO - LOTES E VMA'!$F$3:$F$181,MATCH('LISTA DOS ITENS'!$D736,'RESUMO - LOTES E VMA'!$A$3:$A$181,0))</f>
        <v>87256.25281</v>
      </c>
      <c r="W736" s="57">
        <f>'LISTA DOS ITENS'!$U736/'LISTA DOS ITENS'!$V736</f>
        <v>0.004520608906</v>
      </c>
      <c r="X736" s="53" t="s">
        <v>53</v>
      </c>
      <c r="Y736" s="53" t="s">
        <v>290</v>
      </c>
      <c r="Z736" s="58" t="str">
        <f>'LISTA DOS ITENS'!$F736&amp;"-"&amp;'LISTA DOS ITENS'!$H736&amp;"-"&amp;'LISTA DOS ITENS'!$J736&amp;"-"&amp;'LISTA DOS ITENS'!$K736&amp;"-"&amp;'LISTA DOS ITENS'!$I736</f>
        <v>10300360-2101-R026-A RECUPER-</v>
      </c>
      <c r="AA736" s="59" t="str">
        <f t="array" ref="AA736">INDEX('RESUMO - LOTES E VMA'!$M$3:$M$181,MATCH('LISTA DOS ITENS'!$D736,'RESUMO - LOTES E VMA'!$A$3:$A$181,0))</f>
        <v>Para Leilão</v>
      </c>
      <c r="AB736" s="60">
        <f t="array" ref="AB736">INDEX('RESUMO - LOTES E VMA'!$J$3:$J$181,MATCH('LISTA DOS ITENS'!$D736,'RESUMO - LOTES E VMA'!$A$3:$A$181,0))</f>
        <v>0.1311506349</v>
      </c>
      <c r="AC736" s="29" t="str">
        <f t="array" ref="AC736">INDEX('RESUMO - LOTES E VMA'!$L$3:$L$181,MATCH('LISTA DOS ITENS'!$D736,'RESUMO - LOTES E VMA'!$A$3:$A$181,0))</f>
        <v>1% do Valor de Comparação do VMA</v>
      </c>
      <c r="AD736" s="53" t="str">
        <f>VLOOKUP(Tabela1[[#This Row],[Índice]],[1]Planilha1!$A:$A,1,0)</f>
        <v>#ERROR!</v>
      </c>
    </row>
    <row r="737" ht="15.75" customHeight="1">
      <c r="A737" s="52">
        <v>247887.0</v>
      </c>
      <c r="B737" s="53" t="s">
        <v>70</v>
      </c>
      <c r="C737" s="53" t="s">
        <v>71</v>
      </c>
      <c r="D737" s="22">
        <v>206645.0</v>
      </c>
      <c r="E737" s="53" t="s">
        <v>119</v>
      </c>
      <c r="F737" s="54">
        <v>1.030036E7</v>
      </c>
      <c r="G737" s="53" t="s">
        <v>591</v>
      </c>
      <c r="H737" s="55">
        <v>2101.0</v>
      </c>
      <c r="I737" s="55" t="s">
        <v>146</v>
      </c>
      <c r="J737" s="55" t="s">
        <v>134</v>
      </c>
      <c r="K737" s="53" t="s">
        <v>51</v>
      </c>
      <c r="L737" s="53"/>
      <c r="M737" s="53">
        <v>2.0</v>
      </c>
      <c r="N737" s="53" t="s">
        <v>52</v>
      </c>
      <c r="O737" s="25">
        <v>0.0</v>
      </c>
      <c r="P737" s="25">
        <f>'LISTA DOS ITENS'!$O737*'LISTA DOS ITENS'!$M737</f>
        <v>0</v>
      </c>
      <c r="Q737" s="25">
        <v>4463.07</v>
      </c>
      <c r="R737" s="25">
        <f>'LISTA DOS ITENS'!$Q737*'LISTA DOS ITENS'!$M737</f>
        <v>8926.14</v>
      </c>
      <c r="S737" s="56">
        <f>IF('LISTA DOS ITENS'!$P737&gt;'LISTA DOS ITENS'!$R737,'LISTA DOS ITENS'!$P737,'LISTA DOS ITENS'!$R737)</f>
        <v>8926.14</v>
      </c>
      <c r="T737" s="25">
        <v>582.6460761672871</v>
      </c>
      <c r="U737" s="25">
        <f>'LISTA DOS ITENS'!$T737*'LISTA DOS ITENS'!$M737</f>
        <v>1165.292152</v>
      </c>
      <c r="V737" s="56">
        <f t="array" ref="V737">INDEX('RESUMO - LOTES E VMA'!$F$3:$F$181,MATCH('LISTA DOS ITENS'!$D737,'RESUMO - LOTES E VMA'!$A$3:$A$181,0))</f>
        <v>87256.25281</v>
      </c>
      <c r="W737" s="57">
        <f>'LISTA DOS ITENS'!$U737/'LISTA DOS ITENS'!$V737</f>
        <v>0.0133548269</v>
      </c>
      <c r="X737" s="53" t="s">
        <v>53</v>
      </c>
      <c r="Y737" s="53" t="s">
        <v>290</v>
      </c>
      <c r="Z737" s="58" t="str">
        <f>'LISTA DOS ITENS'!$F737&amp;"-"&amp;'LISTA DOS ITENS'!$H737&amp;"-"&amp;'LISTA DOS ITENS'!$J737&amp;"-"&amp;'LISTA DOS ITENS'!$K737&amp;"-"&amp;'LISTA DOS ITENS'!$I737</f>
        <v>10300360-2101-R026-A RECUPER-JP-3553-12-001-MRP</v>
      </c>
      <c r="AA737" s="59" t="str">
        <f t="array" ref="AA737">INDEX('RESUMO - LOTES E VMA'!$M$3:$M$181,MATCH('LISTA DOS ITENS'!$D737,'RESUMO - LOTES E VMA'!$A$3:$A$181,0))</f>
        <v>Para Leilão</v>
      </c>
      <c r="AB737" s="60">
        <f t="array" ref="AB737">INDEX('RESUMO - LOTES E VMA'!$J$3:$J$181,MATCH('LISTA DOS ITENS'!$D737,'RESUMO - LOTES E VMA'!$A$3:$A$181,0))</f>
        <v>0.1311506349</v>
      </c>
      <c r="AC737" s="29" t="str">
        <f t="array" ref="AC737">INDEX('RESUMO - LOTES E VMA'!$L$3:$L$181,MATCH('LISTA DOS ITENS'!$D737,'RESUMO - LOTES E VMA'!$A$3:$A$181,0))</f>
        <v>1% do Valor de Comparação do VMA</v>
      </c>
      <c r="AD737" s="53" t="str">
        <f>VLOOKUP(Tabela1[[#This Row],[Índice]],[1]Planilha1!$A:$A,1,0)</f>
        <v>#ERROR!</v>
      </c>
    </row>
    <row r="738" ht="15.75" customHeight="1">
      <c r="A738" s="52">
        <v>247962.0</v>
      </c>
      <c r="B738" s="53" t="s">
        <v>70</v>
      </c>
      <c r="C738" s="53" t="s">
        <v>71</v>
      </c>
      <c r="D738" s="22">
        <v>206666.0</v>
      </c>
      <c r="E738" s="53" t="s">
        <v>175</v>
      </c>
      <c r="F738" s="54">
        <v>1.1258897E7</v>
      </c>
      <c r="G738" s="53" t="s">
        <v>648</v>
      </c>
      <c r="H738" s="55">
        <v>2101.0</v>
      </c>
      <c r="I738" s="55"/>
      <c r="J738" s="55" t="s">
        <v>177</v>
      </c>
      <c r="K738" s="53" t="s">
        <v>73</v>
      </c>
      <c r="L738" s="53"/>
      <c r="M738" s="53">
        <v>24.0</v>
      </c>
      <c r="N738" s="53" t="s">
        <v>52</v>
      </c>
      <c r="O738" s="25">
        <v>1175.0</v>
      </c>
      <c r="P738" s="25">
        <f>'LISTA DOS ITENS'!$O738*'LISTA DOS ITENS'!$M738</f>
        <v>28200</v>
      </c>
      <c r="Q738" s="25">
        <v>1175.0</v>
      </c>
      <c r="R738" s="25">
        <f>'LISTA DOS ITENS'!$Q738*'LISTA DOS ITENS'!$M738</f>
        <v>28200</v>
      </c>
      <c r="S738" s="56">
        <f>IF('LISTA DOS ITENS'!$P738&gt;'LISTA DOS ITENS'!$R738,'LISTA DOS ITENS'!$P738,'LISTA DOS ITENS'!$R738)</f>
        <v>28200</v>
      </c>
      <c r="T738" s="25">
        <v>479.40000000000003</v>
      </c>
      <c r="U738" s="25">
        <f>'LISTA DOS ITENS'!$T738*'LISTA DOS ITENS'!$M738</f>
        <v>11505.6</v>
      </c>
      <c r="V738" s="56">
        <f t="array" ref="V738">INDEX('RESUMO - LOTES E VMA'!$F$3:$F$181,MATCH('LISTA DOS ITENS'!$D738,'RESUMO - LOTES E VMA'!$A$3:$A$181,0))</f>
        <v>39369.96</v>
      </c>
      <c r="W738" s="57">
        <f>'LISTA DOS ITENS'!$U738/'LISTA DOS ITENS'!$V738</f>
        <v>0.2922431214</v>
      </c>
      <c r="X738" s="53" t="s">
        <v>53</v>
      </c>
      <c r="Y738" s="53" t="s">
        <v>290</v>
      </c>
      <c r="Z738" s="58" t="str">
        <f>'LISTA DOS ITENS'!$F738&amp;"-"&amp;'LISTA DOS ITENS'!$H738&amp;"-"&amp;'LISTA DOS ITENS'!$J738&amp;"-"&amp;'LISTA DOS ITENS'!$K738&amp;"-"&amp;'LISTA DOS ITENS'!$I738</f>
        <v>11258897-2101-0911-CONS/NAC-</v>
      </c>
      <c r="AA738" s="59" t="str">
        <f t="array" ref="AA738">INDEX('RESUMO - LOTES E VMA'!$M$3:$M$181,MATCH('LISTA DOS ITENS'!$D738,'RESUMO - LOTES E VMA'!$A$3:$A$181,0))</f>
        <v>Para Leilão</v>
      </c>
      <c r="AB738" s="60">
        <f t="array" ref="AB738">INDEX('RESUMO - LOTES E VMA'!$J$3:$J$181,MATCH('LISTA DOS ITENS'!$D738,'RESUMO - LOTES E VMA'!$A$3:$A$181,0))</f>
        <v>0.408</v>
      </c>
      <c r="AC738" s="29" t="str">
        <f t="array" ref="AC738">INDEX('RESUMO - LOTES E VMA'!$L$3:$L$181,MATCH('LISTA DOS ITENS'!$D738,'RESUMO - LOTES E VMA'!$A$3:$A$181,0))</f>
        <v>5% do Valor de Comparação do VMA</v>
      </c>
      <c r="AD738" s="53" t="str">
        <f>VLOOKUP(Tabela1[[#This Row],[Índice]],[1]Planilha1!$A:$A,1,0)</f>
        <v>#ERROR!</v>
      </c>
    </row>
    <row r="739" ht="15.75" customHeight="1">
      <c r="A739" s="52">
        <v>247963.0</v>
      </c>
      <c r="B739" s="53" t="s">
        <v>70</v>
      </c>
      <c r="C739" s="53" t="s">
        <v>71</v>
      </c>
      <c r="D739" s="22">
        <v>206666.0</v>
      </c>
      <c r="E739" s="53" t="s">
        <v>175</v>
      </c>
      <c r="F739" s="54">
        <v>1.1258902E7</v>
      </c>
      <c r="G739" s="53" t="s">
        <v>649</v>
      </c>
      <c r="H739" s="55">
        <v>2101.0</v>
      </c>
      <c r="I739" s="55"/>
      <c r="J739" s="55" t="s">
        <v>177</v>
      </c>
      <c r="K739" s="53" t="s">
        <v>73</v>
      </c>
      <c r="L739" s="53"/>
      <c r="M739" s="53">
        <v>4.0</v>
      </c>
      <c r="N739" s="53" t="s">
        <v>52</v>
      </c>
      <c r="O739" s="25">
        <v>2280.0</v>
      </c>
      <c r="P739" s="25">
        <f>'LISTA DOS ITENS'!$O739*'LISTA DOS ITENS'!$M739</f>
        <v>9120</v>
      </c>
      <c r="Q739" s="25">
        <v>2280.0</v>
      </c>
      <c r="R739" s="25">
        <f>'LISTA DOS ITENS'!$Q739*'LISTA DOS ITENS'!$M739</f>
        <v>9120</v>
      </c>
      <c r="S739" s="56">
        <f>IF('LISTA DOS ITENS'!$P739&gt;'LISTA DOS ITENS'!$R739,'LISTA DOS ITENS'!$P739,'LISTA DOS ITENS'!$R739)</f>
        <v>9120</v>
      </c>
      <c r="T739" s="25">
        <v>930.2400000000001</v>
      </c>
      <c r="U739" s="25">
        <f>'LISTA DOS ITENS'!$T739*'LISTA DOS ITENS'!$M739</f>
        <v>3720.96</v>
      </c>
      <c r="V739" s="56">
        <f t="array" ref="V739">INDEX('RESUMO - LOTES E VMA'!$F$3:$F$181,MATCH('LISTA DOS ITENS'!$D739,'RESUMO - LOTES E VMA'!$A$3:$A$181,0))</f>
        <v>39369.96</v>
      </c>
      <c r="W739" s="57">
        <f>'LISTA DOS ITENS'!$U739/'LISTA DOS ITENS'!$V739</f>
        <v>0.09451266905</v>
      </c>
      <c r="X739" s="53" t="s">
        <v>53</v>
      </c>
      <c r="Y739" s="53" t="s">
        <v>290</v>
      </c>
      <c r="Z739" s="58" t="str">
        <f>'LISTA DOS ITENS'!$F739&amp;"-"&amp;'LISTA DOS ITENS'!$H739&amp;"-"&amp;'LISTA DOS ITENS'!$J739&amp;"-"&amp;'LISTA DOS ITENS'!$K739&amp;"-"&amp;'LISTA DOS ITENS'!$I739</f>
        <v>11258902-2101-0911-CONS/NAC-</v>
      </c>
      <c r="AA739" s="59" t="str">
        <f t="array" ref="AA739">INDEX('RESUMO - LOTES E VMA'!$M$3:$M$181,MATCH('LISTA DOS ITENS'!$D739,'RESUMO - LOTES E VMA'!$A$3:$A$181,0))</f>
        <v>Para Leilão</v>
      </c>
      <c r="AB739" s="60">
        <f t="array" ref="AB739">INDEX('RESUMO - LOTES E VMA'!$J$3:$J$181,MATCH('LISTA DOS ITENS'!$D739,'RESUMO - LOTES E VMA'!$A$3:$A$181,0))</f>
        <v>0.408</v>
      </c>
      <c r="AC739" s="29" t="str">
        <f t="array" ref="AC739">INDEX('RESUMO - LOTES E VMA'!$L$3:$L$181,MATCH('LISTA DOS ITENS'!$D739,'RESUMO - LOTES E VMA'!$A$3:$A$181,0))</f>
        <v>5% do Valor de Comparação do VMA</v>
      </c>
      <c r="AD739" s="53" t="str">
        <f>VLOOKUP(Tabela1[[#This Row],[Índice]],[1]Planilha1!$A:$A,1,0)</f>
        <v>#ERROR!</v>
      </c>
    </row>
    <row r="740" ht="15.75" customHeight="1">
      <c r="A740" s="52">
        <v>247964.0</v>
      </c>
      <c r="B740" s="53" t="s">
        <v>70</v>
      </c>
      <c r="C740" s="53" t="s">
        <v>71</v>
      </c>
      <c r="D740" s="22">
        <v>206666.0</v>
      </c>
      <c r="E740" s="53" t="s">
        <v>175</v>
      </c>
      <c r="F740" s="54">
        <v>1.1380645E7</v>
      </c>
      <c r="G740" s="53" t="s">
        <v>650</v>
      </c>
      <c r="H740" s="55">
        <v>2101.0</v>
      </c>
      <c r="I740" s="55"/>
      <c r="J740" s="55" t="s">
        <v>177</v>
      </c>
      <c r="K740" s="53" t="s">
        <v>73</v>
      </c>
      <c r="L740" s="53"/>
      <c r="M740" s="53">
        <v>11.0</v>
      </c>
      <c r="N740" s="53" t="s">
        <v>52</v>
      </c>
      <c r="O740" s="25">
        <v>1140.0</v>
      </c>
      <c r="P740" s="25">
        <f>'LISTA DOS ITENS'!$O740*'LISTA DOS ITENS'!$M740</f>
        <v>12540</v>
      </c>
      <c r="Q740" s="25">
        <v>1140.0</v>
      </c>
      <c r="R740" s="25">
        <f>'LISTA DOS ITENS'!$Q740*'LISTA DOS ITENS'!$M740</f>
        <v>12540</v>
      </c>
      <c r="S740" s="56">
        <f>IF('LISTA DOS ITENS'!$P740&gt;'LISTA DOS ITENS'!$R740,'LISTA DOS ITENS'!$P740,'LISTA DOS ITENS'!$R740)</f>
        <v>12540</v>
      </c>
      <c r="T740" s="25">
        <v>465.12000000000006</v>
      </c>
      <c r="U740" s="25">
        <f>'LISTA DOS ITENS'!$T740*'LISTA DOS ITENS'!$M740</f>
        <v>5116.32</v>
      </c>
      <c r="V740" s="56">
        <f t="array" ref="V740">INDEX('RESUMO - LOTES E VMA'!$F$3:$F$181,MATCH('LISTA DOS ITENS'!$D740,'RESUMO - LOTES E VMA'!$A$3:$A$181,0))</f>
        <v>39369.96</v>
      </c>
      <c r="W740" s="57">
        <f>'LISTA DOS ITENS'!$U740/'LISTA DOS ITENS'!$V740</f>
        <v>0.1299549199</v>
      </c>
      <c r="X740" s="53" t="s">
        <v>53</v>
      </c>
      <c r="Y740" s="53" t="s">
        <v>290</v>
      </c>
      <c r="Z740" s="58" t="str">
        <f>'LISTA DOS ITENS'!$F740&amp;"-"&amp;'LISTA DOS ITENS'!$H740&amp;"-"&amp;'LISTA DOS ITENS'!$J740&amp;"-"&amp;'LISTA DOS ITENS'!$K740&amp;"-"&amp;'LISTA DOS ITENS'!$I740</f>
        <v>11380645-2101-0911-CONS/NAC-</v>
      </c>
      <c r="AA740" s="59" t="str">
        <f t="array" ref="AA740">INDEX('RESUMO - LOTES E VMA'!$M$3:$M$181,MATCH('LISTA DOS ITENS'!$D740,'RESUMO - LOTES E VMA'!$A$3:$A$181,0))</f>
        <v>Para Leilão</v>
      </c>
      <c r="AB740" s="60">
        <f t="array" ref="AB740">INDEX('RESUMO - LOTES E VMA'!$J$3:$J$181,MATCH('LISTA DOS ITENS'!$D740,'RESUMO - LOTES E VMA'!$A$3:$A$181,0))</f>
        <v>0.408</v>
      </c>
      <c r="AC740" s="29" t="str">
        <f t="array" ref="AC740">INDEX('RESUMO - LOTES E VMA'!$L$3:$L$181,MATCH('LISTA DOS ITENS'!$D740,'RESUMO - LOTES E VMA'!$A$3:$A$181,0))</f>
        <v>5% do Valor de Comparação do VMA</v>
      </c>
      <c r="AD740" s="53" t="str">
        <f>VLOOKUP(Tabela1[[#This Row],[Índice]],[1]Planilha1!$A:$A,1,0)</f>
        <v>#ERROR!</v>
      </c>
    </row>
    <row r="741" ht="15.75" customHeight="1">
      <c r="A741" s="52">
        <v>247965.0</v>
      </c>
      <c r="B741" s="53" t="s">
        <v>70</v>
      </c>
      <c r="C741" s="53" t="s">
        <v>71</v>
      </c>
      <c r="D741" s="22">
        <v>206666.0</v>
      </c>
      <c r="E741" s="53" t="s">
        <v>175</v>
      </c>
      <c r="F741" s="54">
        <v>1.1458901E7</v>
      </c>
      <c r="G741" s="53" t="s">
        <v>651</v>
      </c>
      <c r="H741" s="55">
        <v>2101.0</v>
      </c>
      <c r="I741" s="55"/>
      <c r="J741" s="55" t="s">
        <v>177</v>
      </c>
      <c r="K741" s="53" t="s">
        <v>73</v>
      </c>
      <c r="L741" s="53"/>
      <c r="M741" s="53">
        <v>1.0</v>
      </c>
      <c r="N741" s="53" t="s">
        <v>52</v>
      </c>
      <c r="O741" s="25">
        <v>11362.5</v>
      </c>
      <c r="P741" s="25">
        <f>'LISTA DOS ITENS'!$O741*'LISTA DOS ITENS'!$M741</f>
        <v>11362.5</v>
      </c>
      <c r="Q741" s="25">
        <v>11362.5</v>
      </c>
      <c r="R741" s="25">
        <f>'LISTA DOS ITENS'!$Q741*'LISTA DOS ITENS'!$M741</f>
        <v>11362.5</v>
      </c>
      <c r="S741" s="56">
        <f>IF('LISTA DOS ITENS'!$P741&gt;'LISTA DOS ITENS'!$R741,'LISTA DOS ITENS'!$P741,'LISTA DOS ITENS'!$R741)</f>
        <v>11362.5</v>
      </c>
      <c r="T741" s="25">
        <v>4635.900000000001</v>
      </c>
      <c r="U741" s="25">
        <f>'LISTA DOS ITENS'!$T741*'LISTA DOS ITENS'!$M741</f>
        <v>4635.9</v>
      </c>
      <c r="V741" s="56">
        <f t="array" ref="V741">INDEX('RESUMO - LOTES E VMA'!$F$3:$F$181,MATCH('LISTA DOS ITENS'!$D741,'RESUMO - LOTES E VMA'!$A$3:$A$181,0))</f>
        <v>39369.96</v>
      </c>
      <c r="W741" s="57">
        <f>'LISTA DOS ITENS'!$U741/'LISTA DOS ITENS'!$V741</f>
        <v>0.1177522151</v>
      </c>
      <c r="X741" s="53" t="s">
        <v>53</v>
      </c>
      <c r="Y741" s="53" t="s">
        <v>290</v>
      </c>
      <c r="Z741" s="58" t="str">
        <f>'LISTA DOS ITENS'!$F741&amp;"-"&amp;'LISTA DOS ITENS'!$H741&amp;"-"&amp;'LISTA DOS ITENS'!$J741&amp;"-"&amp;'LISTA DOS ITENS'!$K741&amp;"-"&amp;'LISTA DOS ITENS'!$I741</f>
        <v>11458901-2101-0911-CONS/NAC-</v>
      </c>
      <c r="AA741" s="59" t="str">
        <f t="array" ref="AA741">INDEX('RESUMO - LOTES E VMA'!$M$3:$M$181,MATCH('LISTA DOS ITENS'!$D741,'RESUMO - LOTES E VMA'!$A$3:$A$181,0))</f>
        <v>Para Leilão</v>
      </c>
      <c r="AB741" s="60">
        <f t="array" ref="AB741">INDEX('RESUMO - LOTES E VMA'!$J$3:$J$181,MATCH('LISTA DOS ITENS'!$D741,'RESUMO - LOTES E VMA'!$A$3:$A$181,0))</f>
        <v>0.408</v>
      </c>
      <c r="AC741" s="29" t="str">
        <f t="array" ref="AC741">INDEX('RESUMO - LOTES E VMA'!$L$3:$L$181,MATCH('LISTA DOS ITENS'!$D741,'RESUMO - LOTES E VMA'!$A$3:$A$181,0))</f>
        <v>5% do Valor de Comparação do VMA</v>
      </c>
      <c r="AD741" s="53" t="str">
        <f>VLOOKUP(Tabela1[[#This Row],[Índice]],[1]Planilha1!$A:$A,1,0)</f>
        <v>#ERROR!</v>
      </c>
    </row>
    <row r="742" ht="15.75" customHeight="1">
      <c r="A742" s="52">
        <v>247966.0</v>
      </c>
      <c r="B742" s="53" t="s">
        <v>70</v>
      </c>
      <c r="C742" s="53" t="s">
        <v>71</v>
      </c>
      <c r="D742" s="22">
        <v>206666.0</v>
      </c>
      <c r="E742" s="53" t="s">
        <v>175</v>
      </c>
      <c r="F742" s="54">
        <v>1.1258897E7</v>
      </c>
      <c r="G742" s="53" t="s">
        <v>648</v>
      </c>
      <c r="H742" s="55">
        <v>2201.0</v>
      </c>
      <c r="I742" s="55"/>
      <c r="J742" s="55" t="s">
        <v>177</v>
      </c>
      <c r="K742" s="53" t="s">
        <v>73</v>
      </c>
      <c r="L742" s="53"/>
      <c r="M742" s="53">
        <v>10.0</v>
      </c>
      <c r="N742" s="53" t="s">
        <v>52</v>
      </c>
      <c r="O742" s="25">
        <v>1174.999</v>
      </c>
      <c r="P742" s="25">
        <f>'LISTA DOS ITENS'!$O742*'LISTA DOS ITENS'!$M742</f>
        <v>11749.99</v>
      </c>
      <c r="Q742" s="25">
        <v>1175.0</v>
      </c>
      <c r="R742" s="25">
        <f>'LISTA DOS ITENS'!$Q742*'LISTA DOS ITENS'!$M742</f>
        <v>11750</v>
      </c>
      <c r="S742" s="56">
        <f>IF('LISTA DOS ITENS'!$P742&gt;'LISTA DOS ITENS'!$R742,'LISTA DOS ITENS'!$P742,'LISTA DOS ITENS'!$R742)</f>
        <v>11750</v>
      </c>
      <c r="T742" s="25">
        <v>479.40000000000003</v>
      </c>
      <c r="U742" s="25">
        <f>'LISTA DOS ITENS'!$T742*'LISTA DOS ITENS'!$M742</f>
        <v>4794</v>
      </c>
      <c r="V742" s="56">
        <f t="array" ref="V742">INDEX('RESUMO - LOTES E VMA'!$F$3:$F$181,MATCH('LISTA DOS ITENS'!$D742,'RESUMO - LOTES E VMA'!$A$3:$A$181,0))</f>
        <v>39369.96</v>
      </c>
      <c r="W742" s="57">
        <f>'LISTA DOS ITENS'!$U742/'LISTA DOS ITENS'!$V742</f>
        <v>0.1217679673</v>
      </c>
      <c r="X742" s="53" t="s">
        <v>53</v>
      </c>
      <c r="Y742" s="53" t="s">
        <v>290</v>
      </c>
      <c r="Z742" s="58" t="str">
        <f>'LISTA DOS ITENS'!$F742&amp;"-"&amp;'LISTA DOS ITENS'!$H742&amp;"-"&amp;'LISTA DOS ITENS'!$J742&amp;"-"&amp;'LISTA DOS ITENS'!$K742&amp;"-"&amp;'LISTA DOS ITENS'!$I742</f>
        <v>11258897-2201-0911-CONS/NAC-</v>
      </c>
      <c r="AA742" s="59" t="str">
        <f t="array" ref="AA742">INDEX('RESUMO - LOTES E VMA'!$M$3:$M$181,MATCH('LISTA DOS ITENS'!$D742,'RESUMO - LOTES E VMA'!$A$3:$A$181,0))</f>
        <v>Para Leilão</v>
      </c>
      <c r="AB742" s="60">
        <f t="array" ref="AB742">INDEX('RESUMO - LOTES E VMA'!$J$3:$J$181,MATCH('LISTA DOS ITENS'!$D742,'RESUMO - LOTES E VMA'!$A$3:$A$181,0))</f>
        <v>0.408</v>
      </c>
      <c r="AC742" s="29" t="str">
        <f t="array" ref="AC742">INDEX('RESUMO - LOTES E VMA'!$L$3:$L$181,MATCH('LISTA DOS ITENS'!$D742,'RESUMO - LOTES E VMA'!$A$3:$A$181,0))</f>
        <v>5% do Valor de Comparação do VMA</v>
      </c>
      <c r="AD742" s="53" t="str">
        <f>VLOOKUP(Tabela1[[#This Row],[Índice]],[1]Planilha1!$A:$A,1,0)</f>
        <v>#ERROR!</v>
      </c>
    </row>
    <row r="743" ht="15.75" customHeight="1">
      <c r="A743" s="52">
        <v>247967.0</v>
      </c>
      <c r="B743" s="53" t="s">
        <v>70</v>
      </c>
      <c r="C743" s="53" t="s">
        <v>71</v>
      </c>
      <c r="D743" s="22">
        <v>206666.0</v>
      </c>
      <c r="E743" s="53" t="s">
        <v>175</v>
      </c>
      <c r="F743" s="54">
        <v>1.1458897E7</v>
      </c>
      <c r="G743" s="53" t="s">
        <v>652</v>
      </c>
      <c r="H743" s="55">
        <v>2201.0</v>
      </c>
      <c r="I743" s="55"/>
      <c r="J743" s="55" t="s">
        <v>177</v>
      </c>
      <c r="K743" s="53" t="s">
        <v>73</v>
      </c>
      <c r="L743" s="53"/>
      <c r="M743" s="53">
        <v>4.0</v>
      </c>
      <c r="N743" s="53" t="s">
        <v>52</v>
      </c>
      <c r="O743" s="25">
        <v>3040.0</v>
      </c>
      <c r="P743" s="25">
        <f>'LISTA DOS ITENS'!$O743*'LISTA DOS ITENS'!$M743</f>
        <v>12160</v>
      </c>
      <c r="Q743" s="25">
        <v>3040.0</v>
      </c>
      <c r="R743" s="25">
        <f>'LISTA DOS ITENS'!$Q743*'LISTA DOS ITENS'!$M743</f>
        <v>12160</v>
      </c>
      <c r="S743" s="56">
        <f>IF('LISTA DOS ITENS'!$P743&gt;'LISTA DOS ITENS'!$R743,'LISTA DOS ITENS'!$P743,'LISTA DOS ITENS'!$R743)</f>
        <v>12160</v>
      </c>
      <c r="T743" s="25">
        <v>1240.3200000000002</v>
      </c>
      <c r="U743" s="25">
        <f>'LISTA DOS ITENS'!$T743*'LISTA DOS ITENS'!$M743</f>
        <v>4961.28</v>
      </c>
      <c r="V743" s="56">
        <f t="array" ref="V743">INDEX('RESUMO - LOTES E VMA'!$F$3:$F$181,MATCH('LISTA DOS ITENS'!$D743,'RESUMO - LOTES E VMA'!$A$3:$A$181,0))</f>
        <v>39369.96</v>
      </c>
      <c r="W743" s="57">
        <f>'LISTA DOS ITENS'!$U743/'LISTA DOS ITENS'!$V743</f>
        <v>0.1260168921</v>
      </c>
      <c r="X743" s="53" t="s">
        <v>53</v>
      </c>
      <c r="Y743" s="53" t="s">
        <v>290</v>
      </c>
      <c r="Z743" s="58" t="str">
        <f>'LISTA DOS ITENS'!$F743&amp;"-"&amp;'LISTA DOS ITENS'!$H743&amp;"-"&amp;'LISTA DOS ITENS'!$J743&amp;"-"&amp;'LISTA DOS ITENS'!$K743&amp;"-"&amp;'LISTA DOS ITENS'!$I743</f>
        <v>11458897-2201-0911-CONS/NAC-</v>
      </c>
      <c r="AA743" s="59" t="str">
        <f t="array" ref="AA743">INDEX('RESUMO - LOTES E VMA'!$M$3:$M$181,MATCH('LISTA DOS ITENS'!$D743,'RESUMO - LOTES E VMA'!$A$3:$A$181,0))</f>
        <v>Para Leilão</v>
      </c>
      <c r="AB743" s="60">
        <f t="array" ref="AB743">INDEX('RESUMO - LOTES E VMA'!$J$3:$J$181,MATCH('LISTA DOS ITENS'!$D743,'RESUMO - LOTES E VMA'!$A$3:$A$181,0))</f>
        <v>0.408</v>
      </c>
      <c r="AC743" s="29" t="str">
        <f t="array" ref="AC743">INDEX('RESUMO - LOTES E VMA'!$L$3:$L$181,MATCH('LISTA DOS ITENS'!$D743,'RESUMO - LOTES E VMA'!$A$3:$A$181,0))</f>
        <v>5% do Valor de Comparação do VMA</v>
      </c>
      <c r="AD743" s="53" t="str">
        <f>VLOOKUP(Tabela1[[#This Row],[Índice]],[1]Planilha1!$A:$A,1,0)</f>
        <v>#ERROR!</v>
      </c>
    </row>
    <row r="744" ht="15.75" customHeight="1">
      <c r="A744" s="52">
        <v>247968.0</v>
      </c>
      <c r="B744" s="53" t="s">
        <v>70</v>
      </c>
      <c r="C744" s="53" t="s">
        <v>71</v>
      </c>
      <c r="D744" s="22">
        <v>206666.0</v>
      </c>
      <c r="E744" s="53" t="s">
        <v>175</v>
      </c>
      <c r="F744" s="54">
        <v>1.1458901E7</v>
      </c>
      <c r="G744" s="53" t="s">
        <v>651</v>
      </c>
      <c r="H744" s="55">
        <v>2201.0</v>
      </c>
      <c r="I744" s="55"/>
      <c r="J744" s="55" t="s">
        <v>177</v>
      </c>
      <c r="K744" s="53" t="s">
        <v>73</v>
      </c>
      <c r="L744" s="53"/>
      <c r="M744" s="53">
        <v>1.0</v>
      </c>
      <c r="N744" s="53" t="s">
        <v>52</v>
      </c>
      <c r="O744" s="25">
        <v>11362.5</v>
      </c>
      <c r="P744" s="25">
        <f>'LISTA DOS ITENS'!$O744*'LISTA DOS ITENS'!$M744</f>
        <v>11362.5</v>
      </c>
      <c r="Q744" s="25">
        <v>11362.5</v>
      </c>
      <c r="R744" s="25">
        <f>'LISTA DOS ITENS'!$Q744*'LISTA DOS ITENS'!$M744</f>
        <v>11362.5</v>
      </c>
      <c r="S744" s="56">
        <f>IF('LISTA DOS ITENS'!$P744&gt;'LISTA DOS ITENS'!$R744,'LISTA DOS ITENS'!$P744,'LISTA DOS ITENS'!$R744)</f>
        <v>11362.5</v>
      </c>
      <c r="T744" s="25">
        <v>4635.900000000001</v>
      </c>
      <c r="U744" s="25">
        <f>'LISTA DOS ITENS'!$T744*'LISTA DOS ITENS'!$M744</f>
        <v>4635.9</v>
      </c>
      <c r="V744" s="56">
        <f t="array" ref="V744">INDEX('RESUMO - LOTES E VMA'!$F$3:$F$181,MATCH('LISTA DOS ITENS'!$D744,'RESUMO - LOTES E VMA'!$A$3:$A$181,0))</f>
        <v>39369.96</v>
      </c>
      <c r="W744" s="57">
        <f>'LISTA DOS ITENS'!$U744/'LISTA DOS ITENS'!$V744</f>
        <v>0.1177522151</v>
      </c>
      <c r="X744" s="53" t="s">
        <v>53</v>
      </c>
      <c r="Y744" s="53" t="s">
        <v>290</v>
      </c>
      <c r="Z744" s="58" t="str">
        <f>'LISTA DOS ITENS'!$F744&amp;"-"&amp;'LISTA DOS ITENS'!$H744&amp;"-"&amp;'LISTA DOS ITENS'!$J744&amp;"-"&amp;'LISTA DOS ITENS'!$K744&amp;"-"&amp;'LISTA DOS ITENS'!$I744</f>
        <v>11458901-2201-0911-CONS/NAC-</v>
      </c>
      <c r="AA744" s="59" t="str">
        <f t="array" ref="AA744">INDEX('RESUMO - LOTES E VMA'!$M$3:$M$181,MATCH('LISTA DOS ITENS'!$D744,'RESUMO - LOTES E VMA'!$A$3:$A$181,0))</f>
        <v>Para Leilão</v>
      </c>
      <c r="AB744" s="60">
        <f t="array" ref="AB744">INDEX('RESUMO - LOTES E VMA'!$J$3:$J$181,MATCH('LISTA DOS ITENS'!$D744,'RESUMO - LOTES E VMA'!$A$3:$A$181,0))</f>
        <v>0.408</v>
      </c>
      <c r="AC744" s="29" t="str">
        <f t="array" ref="AC744">INDEX('RESUMO - LOTES E VMA'!$L$3:$L$181,MATCH('LISTA DOS ITENS'!$D744,'RESUMO - LOTES E VMA'!$A$3:$A$181,0))</f>
        <v>5% do Valor de Comparação do VMA</v>
      </c>
      <c r="AD744" s="53" t="str">
        <f>VLOOKUP(Tabela1[[#This Row],[Índice]],[1]Planilha1!$A:$A,1,0)</f>
        <v>#ERROR!</v>
      </c>
    </row>
    <row r="745" ht="15.75" customHeight="1">
      <c r="A745" s="52">
        <v>248032.0</v>
      </c>
      <c r="B745" s="53" t="s">
        <v>70</v>
      </c>
      <c r="C745" s="53" t="s">
        <v>71</v>
      </c>
      <c r="D745" s="22">
        <v>206697.0</v>
      </c>
      <c r="E745" s="53" t="s">
        <v>175</v>
      </c>
      <c r="F745" s="54">
        <v>1.1633097E7</v>
      </c>
      <c r="G745" s="53" t="s">
        <v>653</v>
      </c>
      <c r="H745" s="55">
        <v>2201.0</v>
      </c>
      <c r="I745" s="55"/>
      <c r="J745" s="55" t="s">
        <v>177</v>
      </c>
      <c r="K745" s="53" t="s">
        <v>73</v>
      </c>
      <c r="L745" s="53"/>
      <c r="M745" s="53">
        <v>4.0</v>
      </c>
      <c r="N745" s="53" t="s">
        <v>52</v>
      </c>
      <c r="O745" s="25">
        <v>16157.765</v>
      </c>
      <c r="P745" s="25">
        <f>'LISTA DOS ITENS'!$O745*'LISTA DOS ITENS'!$M745</f>
        <v>64631.06</v>
      </c>
      <c r="Q745" s="25">
        <v>16157.77</v>
      </c>
      <c r="R745" s="25">
        <f>'LISTA DOS ITENS'!$Q745*'LISTA DOS ITENS'!$M745</f>
        <v>64631.08</v>
      </c>
      <c r="S745" s="56">
        <f>IF('LISTA DOS ITENS'!$P745&gt;'LISTA DOS ITENS'!$R745,'LISTA DOS ITENS'!$P745,'LISTA DOS ITENS'!$R745)</f>
        <v>64631.08</v>
      </c>
      <c r="T745" s="25">
        <v>6592.37016</v>
      </c>
      <c r="U745" s="25">
        <f>'LISTA DOS ITENS'!$T745*'LISTA DOS ITENS'!$M745</f>
        <v>26369.48064</v>
      </c>
      <c r="V745" s="56">
        <f t="array" ref="V745">INDEX('RESUMO - LOTES E VMA'!$F$3:$F$181,MATCH('LISTA DOS ITENS'!$D745,'RESUMO - LOTES E VMA'!$A$3:$A$181,0))</f>
        <v>26369.48064</v>
      </c>
      <c r="W745" s="57">
        <f>'LISTA DOS ITENS'!$U745/'LISTA DOS ITENS'!$V745</f>
        <v>1</v>
      </c>
      <c r="X745" s="53" t="s">
        <v>53</v>
      </c>
      <c r="Y745" s="53" t="s">
        <v>290</v>
      </c>
      <c r="Z745" s="58" t="str">
        <f>'LISTA DOS ITENS'!$F745&amp;"-"&amp;'LISTA DOS ITENS'!$H745&amp;"-"&amp;'LISTA DOS ITENS'!$J745&amp;"-"&amp;'LISTA DOS ITENS'!$K745&amp;"-"&amp;'LISTA DOS ITENS'!$I745</f>
        <v>11633097-2201-0911-CONS/NAC-</v>
      </c>
      <c r="AA745" s="59" t="str">
        <f t="array" ref="AA745">INDEX('RESUMO - LOTES E VMA'!$M$3:$M$181,MATCH('LISTA DOS ITENS'!$D745,'RESUMO - LOTES E VMA'!$A$3:$A$181,0))</f>
        <v>Para Leilão</v>
      </c>
      <c r="AB745" s="60">
        <f t="array" ref="AB745">INDEX('RESUMO - LOTES E VMA'!$J$3:$J$181,MATCH('LISTA DOS ITENS'!$D745,'RESUMO - LOTES E VMA'!$A$3:$A$181,0))</f>
        <v>0.408</v>
      </c>
      <c r="AC745" s="29" t="str">
        <f t="array" ref="AC745">INDEX('RESUMO - LOTES E VMA'!$L$3:$L$181,MATCH('LISTA DOS ITENS'!$D745,'RESUMO - LOTES E VMA'!$A$3:$A$181,0))</f>
        <v>5% do Valor de Comparação do VMA</v>
      </c>
      <c r="AD745" s="53" t="str">
        <f>VLOOKUP(Tabela1[[#This Row],[Índice]],[1]Planilha1!$A:$A,1,0)</f>
        <v>#ERROR!</v>
      </c>
    </row>
    <row r="746" ht="15.75" customHeight="1">
      <c r="A746" s="52">
        <v>248039.0</v>
      </c>
      <c r="B746" s="53" t="s">
        <v>70</v>
      </c>
      <c r="C746" s="53" t="s">
        <v>71</v>
      </c>
      <c r="D746" s="22">
        <v>206700.0</v>
      </c>
      <c r="E746" s="53" t="s">
        <v>119</v>
      </c>
      <c r="F746" s="54">
        <v>1.1173072E7</v>
      </c>
      <c r="G746" s="53" t="s">
        <v>654</v>
      </c>
      <c r="H746" s="55">
        <v>2101.0</v>
      </c>
      <c r="I746" s="55"/>
      <c r="J746" s="55" t="s">
        <v>126</v>
      </c>
      <c r="K746" s="53" t="s">
        <v>57</v>
      </c>
      <c r="L746" s="53"/>
      <c r="M746" s="53">
        <v>34.0</v>
      </c>
      <c r="N746" s="53" t="s">
        <v>52</v>
      </c>
      <c r="O746" s="25">
        <v>1.0</v>
      </c>
      <c r="P746" s="25">
        <f>'LISTA DOS ITENS'!$O746*'LISTA DOS ITENS'!$M746</f>
        <v>34</v>
      </c>
      <c r="Q746" s="25">
        <v>244.44</v>
      </c>
      <c r="R746" s="25">
        <f>'LISTA DOS ITENS'!$Q746*'LISTA DOS ITENS'!$M746</f>
        <v>8310.96</v>
      </c>
      <c r="S746" s="56">
        <f>IF('LISTA DOS ITENS'!$P746&gt;'LISTA DOS ITENS'!$R746,'LISTA DOS ITENS'!$P746,'LISTA DOS ITENS'!$R746)</f>
        <v>8310.96</v>
      </c>
      <c r="T746" s="25">
        <v>13.927816763855443</v>
      </c>
      <c r="U746" s="25">
        <f>'LISTA DOS ITENS'!$T746*'LISTA DOS ITENS'!$M746</f>
        <v>473.54577</v>
      </c>
      <c r="V746" s="56">
        <f t="array" ref="V746">INDEX('RESUMO - LOTES E VMA'!$F$3:$F$181,MATCH('LISTA DOS ITENS'!$D746,'RESUMO - LOTES E VMA'!$A$3:$A$181,0))</f>
        <v>4625.607692</v>
      </c>
      <c r="W746" s="57">
        <f>'LISTA DOS ITENS'!$U746/'LISTA DOS ITENS'!$V746</f>
        <v>0.1023748233</v>
      </c>
      <c r="X746" s="53" t="s">
        <v>53</v>
      </c>
      <c r="Y746" s="53" t="s">
        <v>290</v>
      </c>
      <c r="Z746" s="58" t="str">
        <f>'LISTA DOS ITENS'!$F746&amp;"-"&amp;'LISTA DOS ITENS'!$H746&amp;"-"&amp;'LISTA DOS ITENS'!$J746&amp;"-"&amp;'LISTA DOS ITENS'!$K746&amp;"-"&amp;'LISTA DOS ITENS'!$I746</f>
        <v>11173072-2101-0026-USADO-</v>
      </c>
      <c r="AA746" s="59" t="str">
        <f t="array" ref="AA746">INDEX('RESUMO - LOTES E VMA'!$M$3:$M$181,MATCH('LISTA DOS ITENS'!$D746,'RESUMO - LOTES E VMA'!$A$3:$A$181,0))</f>
        <v>Para Leilão</v>
      </c>
      <c r="AB746" s="60">
        <f t="array" ref="AB746">INDEX('RESUMO - LOTES E VMA'!$J$3:$J$181,MATCH('LISTA DOS ITENS'!$D746,'RESUMO - LOTES E VMA'!$A$3:$A$181,0))</f>
        <v>0.05617536665</v>
      </c>
      <c r="AC746" s="29" t="str">
        <f t="array" ref="AC746">INDEX('RESUMO - LOTES E VMA'!$L$3:$L$181,MATCH('LISTA DOS ITENS'!$D746,'RESUMO - LOTES E VMA'!$A$3:$A$181,0))</f>
        <v>1% do Valor de Comparação do VMA</v>
      </c>
      <c r="AD746" s="53" t="str">
        <f>VLOOKUP(Tabela1[[#This Row],[Índice]],[1]Planilha1!$A:$A,1,0)</f>
        <v>#ERROR!</v>
      </c>
    </row>
    <row r="747" ht="15.75" customHeight="1">
      <c r="A747" s="52">
        <v>248040.0</v>
      </c>
      <c r="B747" s="53" t="s">
        <v>70</v>
      </c>
      <c r="C747" s="53" t="s">
        <v>71</v>
      </c>
      <c r="D747" s="22">
        <v>206700.0</v>
      </c>
      <c r="E747" s="53" t="s">
        <v>119</v>
      </c>
      <c r="F747" s="54">
        <v>1.1173122E7</v>
      </c>
      <c r="G747" s="53" t="s">
        <v>655</v>
      </c>
      <c r="H747" s="55">
        <v>2101.0</v>
      </c>
      <c r="I747" s="55"/>
      <c r="J747" s="55" t="s">
        <v>126</v>
      </c>
      <c r="K747" s="53" t="s">
        <v>57</v>
      </c>
      <c r="L747" s="53"/>
      <c r="M747" s="53">
        <v>7.0</v>
      </c>
      <c r="N747" s="53" t="s">
        <v>52</v>
      </c>
      <c r="O747" s="25">
        <v>1.0</v>
      </c>
      <c r="P747" s="25">
        <f>'LISTA DOS ITENS'!$O747*'LISTA DOS ITENS'!$M747</f>
        <v>7</v>
      </c>
      <c r="Q747" s="25">
        <v>295.41</v>
      </c>
      <c r="R747" s="25">
        <f>'LISTA DOS ITENS'!$Q747*'LISTA DOS ITENS'!$M747</f>
        <v>2067.87</v>
      </c>
      <c r="S747" s="56">
        <f>IF('LISTA DOS ITENS'!$P747&gt;'LISTA DOS ITENS'!$R747,'LISTA DOS ITENS'!$P747,'LISTA DOS ITENS'!$R747)</f>
        <v>2067.87</v>
      </c>
      <c r="T747" s="25">
        <v>16.832009287393785</v>
      </c>
      <c r="U747" s="25">
        <f>'LISTA DOS ITENS'!$T747*'LISTA DOS ITENS'!$M747</f>
        <v>117.824065</v>
      </c>
      <c r="V747" s="56">
        <f t="array" ref="V747">INDEX('RESUMO - LOTES E VMA'!$F$3:$F$181,MATCH('LISTA DOS ITENS'!$D747,'RESUMO - LOTES E VMA'!$A$3:$A$181,0))</f>
        <v>4625.607692</v>
      </c>
      <c r="W747" s="57">
        <f>'LISTA DOS ITENS'!$U747/'LISTA DOS ITENS'!$V747</f>
        <v>0.02547212666</v>
      </c>
      <c r="X747" s="53" t="s">
        <v>53</v>
      </c>
      <c r="Y747" s="53" t="s">
        <v>290</v>
      </c>
      <c r="Z747" s="58" t="str">
        <f>'LISTA DOS ITENS'!$F747&amp;"-"&amp;'LISTA DOS ITENS'!$H747&amp;"-"&amp;'LISTA DOS ITENS'!$J747&amp;"-"&amp;'LISTA DOS ITENS'!$K747&amp;"-"&amp;'LISTA DOS ITENS'!$I747</f>
        <v>11173122-2101-0026-USADO-</v>
      </c>
      <c r="AA747" s="59" t="str">
        <f t="array" ref="AA747">INDEX('RESUMO - LOTES E VMA'!$M$3:$M$181,MATCH('LISTA DOS ITENS'!$D747,'RESUMO - LOTES E VMA'!$A$3:$A$181,0))</f>
        <v>Para Leilão</v>
      </c>
      <c r="AB747" s="60">
        <f t="array" ref="AB747">INDEX('RESUMO - LOTES E VMA'!$J$3:$J$181,MATCH('LISTA DOS ITENS'!$D747,'RESUMO - LOTES E VMA'!$A$3:$A$181,0))</f>
        <v>0.05617536665</v>
      </c>
      <c r="AC747" s="29" t="str">
        <f t="array" ref="AC747">INDEX('RESUMO - LOTES E VMA'!$L$3:$L$181,MATCH('LISTA DOS ITENS'!$D747,'RESUMO - LOTES E VMA'!$A$3:$A$181,0))</f>
        <v>1% do Valor de Comparação do VMA</v>
      </c>
      <c r="AD747" s="53" t="str">
        <f>VLOOKUP(Tabela1[[#This Row],[Índice]],[1]Planilha1!$A:$A,1,0)</f>
        <v>#ERROR!</v>
      </c>
    </row>
    <row r="748" ht="15.75" customHeight="1">
      <c r="A748" s="52">
        <v>248041.0</v>
      </c>
      <c r="B748" s="53" t="s">
        <v>70</v>
      </c>
      <c r="C748" s="53" t="s">
        <v>71</v>
      </c>
      <c r="D748" s="22">
        <v>206700.0</v>
      </c>
      <c r="E748" s="53" t="s">
        <v>119</v>
      </c>
      <c r="F748" s="54">
        <v>1.1173123E7</v>
      </c>
      <c r="G748" s="53" t="s">
        <v>654</v>
      </c>
      <c r="H748" s="55">
        <v>2101.0</v>
      </c>
      <c r="I748" s="55" t="s">
        <v>130</v>
      </c>
      <c r="J748" s="55" t="s">
        <v>126</v>
      </c>
      <c r="K748" s="53" t="s">
        <v>80</v>
      </c>
      <c r="L748" s="53"/>
      <c r="M748" s="53">
        <v>4.0</v>
      </c>
      <c r="N748" s="53" t="s">
        <v>52</v>
      </c>
      <c r="O748" s="25">
        <v>791.5175</v>
      </c>
      <c r="P748" s="25">
        <f>'LISTA DOS ITENS'!$O748*'LISTA DOS ITENS'!$M748</f>
        <v>3166.07</v>
      </c>
      <c r="Q748" s="25">
        <v>1026.32</v>
      </c>
      <c r="R748" s="25">
        <f>'LISTA DOS ITENS'!$Q748*'LISTA DOS ITENS'!$M748</f>
        <v>4105.28</v>
      </c>
      <c r="S748" s="56">
        <f>IF('LISTA DOS ITENS'!$P748&gt;'LISTA DOS ITENS'!$R748,'LISTA DOS ITENS'!$P748,'LISTA DOS ITENS'!$R748)</f>
        <v>4105.28</v>
      </c>
      <c r="T748" s="25">
        <v>58.47814147062722</v>
      </c>
      <c r="U748" s="25">
        <f>'LISTA DOS ITENS'!$T748*'LISTA DOS ITENS'!$M748</f>
        <v>233.9125659</v>
      </c>
      <c r="V748" s="56">
        <f t="array" ref="V748">INDEX('RESUMO - LOTES E VMA'!$F$3:$F$181,MATCH('LISTA DOS ITENS'!$D748,'RESUMO - LOTES E VMA'!$A$3:$A$181,0))</f>
        <v>4625.607692</v>
      </c>
      <c r="W748" s="57">
        <f>'LISTA DOS ITENS'!$U748/'LISTA DOS ITENS'!$V748</f>
        <v>0.05056904551</v>
      </c>
      <c r="X748" s="53" t="s">
        <v>53</v>
      </c>
      <c r="Y748" s="53" t="s">
        <v>290</v>
      </c>
      <c r="Z748" s="58" t="str">
        <f>'LISTA DOS ITENS'!$F748&amp;"-"&amp;'LISTA DOS ITENS'!$H748&amp;"-"&amp;'LISTA DOS ITENS'!$J748&amp;"-"&amp;'LISTA DOS ITENS'!$K748&amp;"-"&amp;'LISTA DOS ITENS'!$I748</f>
        <v>11173123-2101-0026-IMOB/NAC-ED-1000-01.02</v>
      </c>
      <c r="AA748" s="59" t="str">
        <f t="array" ref="AA748">INDEX('RESUMO - LOTES E VMA'!$M$3:$M$181,MATCH('LISTA DOS ITENS'!$D748,'RESUMO - LOTES E VMA'!$A$3:$A$181,0))</f>
        <v>Para Leilão</v>
      </c>
      <c r="AB748" s="60">
        <f t="array" ref="AB748">INDEX('RESUMO - LOTES E VMA'!$J$3:$J$181,MATCH('LISTA DOS ITENS'!$D748,'RESUMO - LOTES E VMA'!$A$3:$A$181,0))</f>
        <v>0.05617536665</v>
      </c>
      <c r="AC748" s="29" t="str">
        <f t="array" ref="AC748">INDEX('RESUMO - LOTES E VMA'!$L$3:$L$181,MATCH('LISTA DOS ITENS'!$D748,'RESUMO - LOTES E VMA'!$A$3:$A$181,0))</f>
        <v>1% do Valor de Comparação do VMA</v>
      </c>
      <c r="AD748" s="53" t="str">
        <f>VLOOKUP(Tabela1[[#This Row],[Índice]],[1]Planilha1!$A:$A,1,0)</f>
        <v>#ERROR!</v>
      </c>
    </row>
    <row r="749" ht="15.75" customHeight="1">
      <c r="A749" s="52">
        <v>248042.0</v>
      </c>
      <c r="B749" s="53" t="s">
        <v>70</v>
      </c>
      <c r="C749" s="53" t="s">
        <v>71</v>
      </c>
      <c r="D749" s="22">
        <v>206700.0</v>
      </c>
      <c r="E749" s="53" t="s">
        <v>119</v>
      </c>
      <c r="F749" s="54">
        <v>1.1417033E7</v>
      </c>
      <c r="G749" s="53" t="s">
        <v>656</v>
      </c>
      <c r="H749" s="55">
        <v>2101.0</v>
      </c>
      <c r="I749" s="55" t="s">
        <v>81</v>
      </c>
      <c r="J749" s="55" t="s">
        <v>126</v>
      </c>
      <c r="K749" s="53" t="s">
        <v>80</v>
      </c>
      <c r="L749" s="53"/>
      <c r="M749" s="53">
        <v>65.38999999999993</v>
      </c>
      <c r="N749" s="53" t="s">
        <v>440</v>
      </c>
      <c r="O749" s="25">
        <v>340.4371789238422</v>
      </c>
      <c r="P749" s="25">
        <f>'LISTA DOS ITENS'!$O749*'LISTA DOS ITENS'!$M749</f>
        <v>22261.18713</v>
      </c>
      <c r="Q749" s="25">
        <v>407.18</v>
      </c>
      <c r="R749" s="25">
        <f>'LISTA DOS ITENS'!$Q749*'LISTA DOS ITENS'!$M749</f>
        <v>26625.5002</v>
      </c>
      <c r="S749" s="56">
        <f>IF('LISTA DOS ITENS'!$P749&gt;'LISTA DOS ITENS'!$R749,'LISTA DOS ITENS'!$P749,'LISTA DOS ITENS'!$R749)</f>
        <v>26625.5002</v>
      </c>
      <c r="T749" s="25">
        <v>23.20049267675773</v>
      </c>
      <c r="U749" s="25">
        <f>'LISTA DOS ITENS'!$T749*'LISTA DOS ITENS'!$M749</f>
        <v>1517.080216</v>
      </c>
      <c r="V749" s="56">
        <f t="array" ref="V749">INDEX('RESUMO - LOTES E VMA'!$F$3:$F$181,MATCH('LISTA DOS ITENS'!$D749,'RESUMO - LOTES E VMA'!$A$3:$A$181,0))</f>
        <v>4625.607692</v>
      </c>
      <c r="W749" s="57">
        <f>'LISTA DOS ITENS'!$U749/'LISTA DOS ITENS'!$V749</f>
        <v>0.3279742506</v>
      </c>
      <c r="X749" s="53" t="s">
        <v>53</v>
      </c>
      <c r="Y749" s="53" t="s">
        <v>290</v>
      </c>
      <c r="Z749" s="58" t="str">
        <f>'LISTA DOS ITENS'!$F749&amp;"-"&amp;'LISTA DOS ITENS'!$H749&amp;"-"&amp;'LISTA DOS ITENS'!$J749&amp;"-"&amp;'LISTA DOS ITENS'!$K749&amp;"-"&amp;'LISTA DOS ITENS'!$I749</f>
        <v>11417033-2101-0026-IMOB/NAC-ED-1000-01.01</v>
      </c>
      <c r="AA749" s="59" t="str">
        <f t="array" ref="AA749">INDEX('RESUMO - LOTES E VMA'!$M$3:$M$181,MATCH('LISTA DOS ITENS'!$D749,'RESUMO - LOTES E VMA'!$A$3:$A$181,0))</f>
        <v>Para Leilão</v>
      </c>
      <c r="AB749" s="60">
        <f t="array" ref="AB749">INDEX('RESUMO - LOTES E VMA'!$J$3:$J$181,MATCH('LISTA DOS ITENS'!$D749,'RESUMO - LOTES E VMA'!$A$3:$A$181,0))</f>
        <v>0.05617536665</v>
      </c>
      <c r="AC749" s="29" t="str">
        <f t="array" ref="AC749">INDEX('RESUMO - LOTES E VMA'!$L$3:$L$181,MATCH('LISTA DOS ITENS'!$D749,'RESUMO - LOTES E VMA'!$A$3:$A$181,0))</f>
        <v>1% do Valor de Comparação do VMA</v>
      </c>
      <c r="AD749" s="53" t="str">
        <f>VLOOKUP(Tabela1[[#This Row],[Índice]],[1]Planilha1!$A:$A,1,0)</f>
        <v>#ERROR!</v>
      </c>
    </row>
    <row r="750" ht="15.75" customHeight="1">
      <c r="A750" s="52">
        <v>248043.0</v>
      </c>
      <c r="B750" s="53" t="s">
        <v>70</v>
      </c>
      <c r="C750" s="53" t="s">
        <v>71</v>
      </c>
      <c r="D750" s="22">
        <v>206700.0</v>
      </c>
      <c r="E750" s="53" t="s">
        <v>119</v>
      </c>
      <c r="F750" s="54">
        <v>1.1417033E7</v>
      </c>
      <c r="G750" s="53" t="s">
        <v>656</v>
      </c>
      <c r="H750" s="55">
        <v>2101.0</v>
      </c>
      <c r="I750" s="55" t="s">
        <v>81</v>
      </c>
      <c r="J750" s="55" t="s">
        <v>126</v>
      </c>
      <c r="K750" s="53" t="s">
        <v>73</v>
      </c>
      <c r="L750" s="53"/>
      <c r="M750" s="53">
        <v>32.593</v>
      </c>
      <c r="N750" s="53" t="s">
        <v>440</v>
      </c>
      <c r="O750" s="25">
        <v>366.5845426932163</v>
      </c>
      <c r="P750" s="25">
        <f>'LISTA DOS ITENS'!$O750*'LISTA DOS ITENS'!$M750</f>
        <v>11948.09</v>
      </c>
      <c r="Q750" s="25">
        <v>407.18</v>
      </c>
      <c r="R750" s="25">
        <f>'LISTA DOS ITENS'!$Q750*'LISTA DOS ITENS'!$M750</f>
        <v>13271.21774</v>
      </c>
      <c r="S750" s="56">
        <f>IF('LISTA DOS ITENS'!$P750&gt;'LISTA DOS ITENS'!$R750,'LISTA DOS ITENS'!$P750,'LISTA DOS ITENS'!$R750)</f>
        <v>13271.21774</v>
      </c>
      <c r="T750" s="25">
        <v>23.20049267675773</v>
      </c>
      <c r="U750" s="25">
        <f>'LISTA DOS ITENS'!$T750*'LISTA DOS ITENS'!$M750</f>
        <v>756.1736578</v>
      </c>
      <c r="V750" s="56">
        <f t="array" ref="V750">INDEX('RESUMO - LOTES E VMA'!$F$3:$F$181,MATCH('LISTA DOS ITENS'!$D750,'RESUMO - LOTES E VMA'!$A$3:$A$181,0))</f>
        <v>4625.607692</v>
      </c>
      <c r="W750" s="57">
        <f>'LISTA DOS ITENS'!$U750/'LISTA DOS ITENS'!$V750</f>
        <v>0.1634755276</v>
      </c>
      <c r="X750" s="53" t="s">
        <v>53</v>
      </c>
      <c r="Y750" s="53" t="s">
        <v>290</v>
      </c>
      <c r="Z750" s="58" t="str">
        <f>'LISTA DOS ITENS'!$F750&amp;"-"&amp;'LISTA DOS ITENS'!$H750&amp;"-"&amp;'LISTA DOS ITENS'!$J750&amp;"-"&amp;'LISTA DOS ITENS'!$K750&amp;"-"&amp;'LISTA DOS ITENS'!$I750</f>
        <v>11417033-2101-0026-CONS/NAC-ED-1000-01.01</v>
      </c>
      <c r="AA750" s="59" t="str">
        <f t="array" ref="AA750">INDEX('RESUMO - LOTES E VMA'!$M$3:$M$181,MATCH('LISTA DOS ITENS'!$D750,'RESUMO - LOTES E VMA'!$A$3:$A$181,0))</f>
        <v>Para Leilão</v>
      </c>
      <c r="AB750" s="60">
        <f t="array" ref="AB750">INDEX('RESUMO - LOTES E VMA'!$J$3:$J$181,MATCH('LISTA DOS ITENS'!$D750,'RESUMO - LOTES E VMA'!$A$3:$A$181,0))</f>
        <v>0.05617536665</v>
      </c>
      <c r="AC750" s="29" t="str">
        <f t="array" ref="AC750">INDEX('RESUMO - LOTES E VMA'!$L$3:$L$181,MATCH('LISTA DOS ITENS'!$D750,'RESUMO - LOTES E VMA'!$A$3:$A$181,0))</f>
        <v>1% do Valor de Comparação do VMA</v>
      </c>
      <c r="AD750" s="53" t="str">
        <f>VLOOKUP(Tabela1[[#This Row],[Índice]],[1]Planilha1!$A:$A,1,0)</f>
        <v>#ERROR!</v>
      </c>
    </row>
    <row r="751" ht="15.75" customHeight="1">
      <c r="A751" s="52">
        <v>248044.0</v>
      </c>
      <c r="B751" s="53" t="s">
        <v>70</v>
      </c>
      <c r="C751" s="53" t="s">
        <v>71</v>
      </c>
      <c r="D751" s="22">
        <v>206700.0</v>
      </c>
      <c r="E751" s="53" t="s">
        <v>119</v>
      </c>
      <c r="F751" s="54">
        <v>1.1417033E7</v>
      </c>
      <c r="G751" s="53" t="s">
        <v>656</v>
      </c>
      <c r="H751" s="55">
        <v>2101.0</v>
      </c>
      <c r="I751" s="55" t="s">
        <v>130</v>
      </c>
      <c r="J751" s="55" t="s">
        <v>126</v>
      </c>
      <c r="K751" s="53" t="s">
        <v>73</v>
      </c>
      <c r="L751" s="53"/>
      <c r="M751" s="53">
        <v>45.78699999999999</v>
      </c>
      <c r="N751" s="53" t="s">
        <v>440</v>
      </c>
      <c r="O751" s="25">
        <v>335.90159700985384</v>
      </c>
      <c r="P751" s="25">
        <f>'LISTA DOS ITENS'!$O751*'LISTA DOS ITENS'!$M751</f>
        <v>15379.92642</v>
      </c>
      <c r="Q751" s="25">
        <v>407.18</v>
      </c>
      <c r="R751" s="25">
        <f>'LISTA DOS ITENS'!$Q751*'LISTA DOS ITENS'!$M751</f>
        <v>18643.55066</v>
      </c>
      <c r="S751" s="56">
        <f>IF('LISTA DOS ITENS'!$P751&gt;'LISTA DOS ITENS'!$R751,'LISTA DOS ITENS'!$P751,'LISTA DOS ITENS'!$R751)</f>
        <v>18643.55066</v>
      </c>
      <c r="T751" s="25">
        <v>23.20049267675773</v>
      </c>
      <c r="U751" s="25">
        <f>'LISTA DOS ITENS'!$T751*'LISTA DOS ITENS'!$M751</f>
        <v>1062.280958</v>
      </c>
      <c r="V751" s="56">
        <f t="array" ref="V751">INDEX('RESUMO - LOTES E VMA'!$F$3:$F$181,MATCH('LISTA DOS ITENS'!$D751,'RESUMO - LOTES E VMA'!$A$3:$A$181,0))</f>
        <v>4625.607692</v>
      </c>
      <c r="W751" s="57">
        <f>'LISTA DOS ITENS'!$U751/'LISTA DOS ITENS'!$V751</f>
        <v>0.2296521947</v>
      </c>
      <c r="X751" s="53" t="s">
        <v>53</v>
      </c>
      <c r="Y751" s="53" t="s">
        <v>290</v>
      </c>
      <c r="Z751" s="58" t="str">
        <f>'LISTA DOS ITENS'!$F751&amp;"-"&amp;'LISTA DOS ITENS'!$H751&amp;"-"&amp;'LISTA DOS ITENS'!$J751&amp;"-"&amp;'LISTA DOS ITENS'!$K751&amp;"-"&amp;'LISTA DOS ITENS'!$I751</f>
        <v>11417033-2101-0026-CONS/NAC-ED-1000-01.02</v>
      </c>
      <c r="AA751" s="59" t="str">
        <f t="array" ref="AA751">INDEX('RESUMO - LOTES E VMA'!$M$3:$M$181,MATCH('LISTA DOS ITENS'!$D751,'RESUMO - LOTES E VMA'!$A$3:$A$181,0))</f>
        <v>Para Leilão</v>
      </c>
      <c r="AB751" s="60">
        <f t="array" ref="AB751">INDEX('RESUMO - LOTES E VMA'!$J$3:$J$181,MATCH('LISTA DOS ITENS'!$D751,'RESUMO - LOTES E VMA'!$A$3:$A$181,0))</f>
        <v>0.05617536665</v>
      </c>
      <c r="AC751" s="29" t="str">
        <f t="array" ref="AC751">INDEX('RESUMO - LOTES E VMA'!$L$3:$L$181,MATCH('LISTA DOS ITENS'!$D751,'RESUMO - LOTES E VMA'!$A$3:$A$181,0))</f>
        <v>1% do Valor de Comparação do VMA</v>
      </c>
      <c r="AD751" s="53" t="str">
        <f>VLOOKUP(Tabela1[[#This Row],[Índice]],[1]Planilha1!$A:$A,1,0)</f>
        <v>#ERROR!</v>
      </c>
    </row>
    <row r="752" ht="15.75" customHeight="1">
      <c r="A752" s="52">
        <v>248045.0</v>
      </c>
      <c r="B752" s="53" t="s">
        <v>70</v>
      </c>
      <c r="C752" s="53" t="s">
        <v>71</v>
      </c>
      <c r="D752" s="22">
        <v>206700.0</v>
      </c>
      <c r="E752" s="53" t="s">
        <v>119</v>
      </c>
      <c r="F752" s="54">
        <v>1.1746561E7</v>
      </c>
      <c r="G752" s="53" t="s">
        <v>657</v>
      </c>
      <c r="H752" s="55">
        <v>2101.0</v>
      </c>
      <c r="I752" s="55" t="s">
        <v>81</v>
      </c>
      <c r="J752" s="55" t="s">
        <v>126</v>
      </c>
      <c r="K752" s="53" t="s">
        <v>80</v>
      </c>
      <c r="L752" s="53"/>
      <c r="M752" s="53">
        <v>2.0</v>
      </c>
      <c r="N752" s="53" t="s">
        <v>52</v>
      </c>
      <c r="O752" s="25">
        <v>1032.31</v>
      </c>
      <c r="P752" s="25">
        <f>'LISTA DOS ITENS'!$O752*'LISTA DOS ITENS'!$M752</f>
        <v>2064.62</v>
      </c>
      <c r="Q752" s="25">
        <v>452.01</v>
      </c>
      <c r="R752" s="25">
        <f>'LISTA DOS ITENS'!$Q752*'LISTA DOS ITENS'!$M752</f>
        <v>904.02</v>
      </c>
      <c r="S752" s="56">
        <f>IF('LISTA DOS ITENS'!$P752&gt;'LISTA DOS ITENS'!$R752,'LISTA DOS ITENS'!$P752,'LISTA DOS ITENS'!$R752)</f>
        <v>2064.62</v>
      </c>
      <c r="T752" s="25">
        <v>25.754837405622233</v>
      </c>
      <c r="U752" s="25">
        <f>'LISTA DOS ITENS'!$T752*'LISTA DOS ITENS'!$M752</f>
        <v>51.50967481</v>
      </c>
      <c r="V752" s="56">
        <f t="array" ref="V752">INDEX('RESUMO - LOTES E VMA'!$F$3:$F$181,MATCH('LISTA DOS ITENS'!$D752,'RESUMO - LOTES E VMA'!$A$3:$A$181,0))</f>
        <v>4625.607692</v>
      </c>
      <c r="W752" s="57">
        <f>'LISTA DOS ITENS'!$U752/'LISTA DOS ITENS'!$V752</f>
        <v>0.01113576383</v>
      </c>
      <c r="X752" s="53" t="s">
        <v>53</v>
      </c>
      <c r="Y752" s="53" t="s">
        <v>290</v>
      </c>
      <c r="Z752" s="58" t="str">
        <f>'LISTA DOS ITENS'!$F752&amp;"-"&amp;'LISTA DOS ITENS'!$H752&amp;"-"&amp;'LISTA DOS ITENS'!$J752&amp;"-"&amp;'LISTA DOS ITENS'!$K752&amp;"-"&amp;'LISTA DOS ITENS'!$I752</f>
        <v>11746561-2101-0026-IMOB/NAC-ED-1000-01.01</v>
      </c>
      <c r="AA752" s="59" t="str">
        <f t="array" ref="AA752">INDEX('RESUMO - LOTES E VMA'!$M$3:$M$181,MATCH('LISTA DOS ITENS'!$D752,'RESUMO - LOTES E VMA'!$A$3:$A$181,0))</f>
        <v>Para Leilão</v>
      </c>
      <c r="AB752" s="60">
        <f t="array" ref="AB752">INDEX('RESUMO - LOTES E VMA'!$J$3:$J$181,MATCH('LISTA DOS ITENS'!$D752,'RESUMO - LOTES E VMA'!$A$3:$A$181,0))</f>
        <v>0.05617536665</v>
      </c>
      <c r="AC752" s="29" t="str">
        <f t="array" ref="AC752">INDEX('RESUMO - LOTES E VMA'!$L$3:$L$181,MATCH('LISTA DOS ITENS'!$D752,'RESUMO - LOTES E VMA'!$A$3:$A$181,0))</f>
        <v>1% do Valor de Comparação do VMA</v>
      </c>
      <c r="AD752" s="53" t="str">
        <f>VLOOKUP(Tabela1[[#This Row],[Índice]],[1]Planilha1!$A:$A,1,0)</f>
        <v>#ERROR!</v>
      </c>
    </row>
    <row r="753" ht="15.75" customHeight="1">
      <c r="A753" s="52">
        <v>248046.0</v>
      </c>
      <c r="B753" s="53" t="s">
        <v>70</v>
      </c>
      <c r="C753" s="53" t="s">
        <v>71</v>
      </c>
      <c r="D753" s="22">
        <v>206700.0</v>
      </c>
      <c r="E753" s="53" t="s">
        <v>119</v>
      </c>
      <c r="F753" s="54">
        <v>1.1430648E7</v>
      </c>
      <c r="G753" s="53" t="s">
        <v>658</v>
      </c>
      <c r="H753" s="55">
        <v>2170.0</v>
      </c>
      <c r="I753" s="55"/>
      <c r="J753" s="55" t="s">
        <v>126</v>
      </c>
      <c r="K753" s="53" t="s">
        <v>73</v>
      </c>
      <c r="L753" s="53"/>
      <c r="M753" s="53">
        <v>6.0</v>
      </c>
      <c r="N753" s="53" t="s">
        <v>52</v>
      </c>
      <c r="O753" s="25">
        <v>107.63166666666666</v>
      </c>
      <c r="P753" s="25">
        <f>'LISTA DOS ITENS'!$O753*'LISTA DOS ITENS'!$M753</f>
        <v>645.79</v>
      </c>
      <c r="Q753" s="25">
        <v>172.1</v>
      </c>
      <c r="R753" s="25">
        <f>'LISTA DOS ITENS'!$Q753*'LISTA DOS ITENS'!$M753</f>
        <v>1032.6</v>
      </c>
      <c r="S753" s="56">
        <f>IF('LISTA DOS ITENS'!$P753&gt;'LISTA DOS ITENS'!$R753,'LISTA DOS ITENS'!$P753,'LISTA DOS ITENS'!$R753)</f>
        <v>1032.6</v>
      </c>
      <c r="T753" s="25">
        <v>9.805994375141228</v>
      </c>
      <c r="U753" s="25">
        <f>'LISTA DOS ITENS'!$T753*'LISTA DOS ITENS'!$M753</f>
        <v>58.83596625</v>
      </c>
      <c r="V753" s="56">
        <f t="array" ref="V753">INDEX('RESUMO - LOTES E VMA'!$F$3:$F$181,MATCH('LISTA DOS ITENS'!$D753,'RESUMO - LOTES E VMA'!$A$3:$A$181,0))</f>
        <v>4625.607692</v>
      </c>
      <c r="W753" s="57">
        <f>'LISTA DOS ITENS'!$U753/'LISTA DOS ITENS'!$V753</f>
        <v>0.01271961873</v>
      </c>
      <c r="X753" s="53" t="s">
        <v>53</v>
      </c>
      <c r="Y753" s="53" t="s">
        <v>290</v>
      </c>
      <c r="Z753" s="58" t="str">
        <f>'LISTA DOS ITENS'!$F753&amp;"-"&amp;'LISTA DOS ITENS'!$H753&amp;"-"&amp;'LISTA DOS ITENS'!$J753&amp;"-"&amp;'LISTA DOS ITENS'!$K753&amp;"-"&amp;'LISTA DOS ITENS'!$I753</f>
        <v>11430648-2170-0026-CONS/NAC-</v>
      </c>
      <c r="AA753" s="59" t="str">
        <f t="array" ref="AA753">INDEX('RESUMO - LOTES E VMA'!$M$3:$M$181,MATCH('LISTA DOS ITENS'!$D753,'RESUMO - LOTES E VMA'!$A$3:$A$181,0))</f>
        <v>Para Leilão</v>
      </c>
      <c r="AB753" s="60">
        <f t="array" ref="AB753">INDEX('RESUMO - LOTES E VMA'!$J$3:$J$181,MATCH('LISTA DOS ITENS'!$D753,'RESUMO - LOTES E VMA'!$A$3:$A$181,0))</f>
        <v>0.05617536665</v>
      </c>
      <c r="AC753" s="29" t="str">
        <f t="array" ref="AC753">INDEX('RESUMO - LOTES E VMA'!$L$3:$L$181,MATCH('LISTA DOS ITENS'!$D753,'RESUMO - LOTES E VMA'!$A$3:$A$181,0))</f>
        <v>1% do Valor de Comparação do VMA</v>
      </c>
      <c r="AD753" s="53" t="str">
        <f>VLOOKUP(Tabela1[[#This Row],[Índice]],[1]Planilha1!$A:$A,1,0)</f>
        <v>#ERROR!</v>
      </c>
    </row>
    <row r="754" ht="15.75" customHeight="1">
      <c r="A754" s="52">
        <v>248047.0</v>
      </c>
      <c r="B754" s="53" t="s">
        <v>70</v>
      </c>
      <c r="C754" s="53" t="s">
        <v>71</v>
      </c>
      <c r="D754" s="22">
        <v>206700.0</v>
      </c>
      <c r="E754" s="53" t="s">
        <v>119</v>
      </c>
      <c r="F754" s="54">
        <v>1.1430648E7</v>
      </c>
      <c r="G754" s="53" t="s">
        <v>658</v>
      </c>
      <c r="H754" s="55">
        <v>2201.0</v>
      </c>
      <c r="I754" s="55"/>
      <c r="J754" s="55" t="s">
        <v>126</v>
      </c>
      <c r="K754" s="53" t="s">
        <v>73</v>
      </c>
      <c r="L754" s="53"/>
      <c r="M754" s="53">
        <v>12.0</v>
      </c>
      <c r="N754" s="53" t="s">
        <v>52</v>
      </c>
      <c r="O754" s="25">
        <v>107.63166666666666</v>
      </c>
      <c r="P754" s="25">
        <f>'LISTA DOS ITENS'!$O754*'LISTA DOS ITENS'!$M754</f>
        <v>1291.58</v>
      </c>
      <c r="Q754" s="25">
        <v>172.1</v>
      </c>
      <c r="R754" s="25">
        <f>'LISTA DOS ITENS'!$Q754*'LISTA DOS ITENS'!$M754</f>
        <v>2065.2</v>
      </c>
      <c r="S754" s="56">
        <f>IF('LISTA DOS ITENS'!$P754&gt;'LISTA DOS ITENS'!$R754,'LISTA DOS ITENS'!$P754,'LISTA DOS ITENS'!$R754)</f>
        <v>2065.2</v>
      </c>
      <c r="T754" s="25">
        <v>9.805994375141228</v>
      </c>
      <c r="U754" s="25">
        <f>'LISTA DOS ITENS'!$T754*'LISTA DOS ITENS'!$M754</f>
        <v>117.6719325</v>
      </c>
      <c r="V754" s="56">
        <f t="array" ref="V754">INDEX('RESUMO - LOTES E VMA'!$F$3:$F$181,MATCH('LISTA DOS ITENS'!$D754,'RESUMO - LOTES E VMA'!$A$3:$A$181,0))</f>
        <v>4625.607692</v>
      </c>
      <c r="W754" s="57">
        <f>'LISTA DOS ITENS'!$U754/'LISTA DOS ITENS'!$V754</f>
        <v>0.02543923747</v>
      </c>
      <c r="X754" s="53" t="s">
        <v>53</v>
      </c>
      <c r="Y754" s="53" t="s">
        <v>290</v>
      </c>
      <c r="Z754" s="58" t="str">
        <f>'LISTA DOS ITENS'!$F754&amp;"-"&amp;'LISTA DOS ITENS'!$H754&amp;"-"&amp;'LISTA DOS ITENS'!$J754&amp;"-"&amp;'LISTA DOS ITENS'!$K754&amp;"-"&amp;'LISTA DOS ITENS'!$I754</f>
        <v>11430648-2201-0026-CONS/NAC-</v>
      </c>
      <c r="AA754" s="59" t="str">
        <f t="array" ref="AA754">INDEX('RESUMO - LOTES E VMA'!$M$3:$M$181,MATCH('LISTA DOS ITENS'!$D754,'RESUMO - LOTES E VMA'!$A$3:$A$181,0))</f>
        <v>Para Leilão</v>
      </c>
      <c r="AB754" s="60">
        <f t="array" ref="AB754">INDEX('RESUMO - LOTES E VMA'!$J$3:$J$181,MATCH('LISTA DOS ITENS'!$D754,'RESUMO - LOTES E VMA'!$A$3:$A$181,0))</f>
        <v>0.05617536665</v>
      </c>
      <c r="AC754" s="29" t="str">
        <f t="array" ref="AC754">INDEX('RESUMO - LOTES E VMA'!$L$3:$L$181,MATCH('LISTA DOS ITENS'!$D754,'RESUMO - LOTES E VMA'!$A$3:$A$181,0))</f>
        <v>1% do Valor de Comparação do VMA</v>
      </c>
      <c r="AD754" s="53" t="str">
        <f>VLOOKUP(Tabela1[[#This Row],[Índice]],[1]Planilha1!$A:$A,1,0)</f>
        <v>#ERROR!</v>
      </c>
    </row>
    <row r="755" ht="15.75" customHeight="1">
      <c r="A755" s="52">
        <v>248048.0</v>
      </c>
      <c r="B755" s="53" t="s">
        <v>70</v>
      </c>
      <c r="C755" s="53" t="s">
        <v>71</v>
      </c>
      <c r="D755" s="22">
        <v>206700.0</v>
      </c>
      <c r="E755" s="53" t="s">
        <v>119</v>
      </c>
      <c r="F755" s="54">
        <v>1.1173072E7</v>
      </c>
      <c r="G755" s="53" t="s">
        <v>654</v>
      </c>
      <c r="H755" s="55">
        <v>2101.0</v>
      </c>
      <c r="I755" s="55"/>
      <c r="J755" s="55" t="s">
        <v>134</v>
      </c>
      <c r="K755" s="53" t="s">
        <v>51</v>
      </c>
      <c r="L755" s="53"/>
      <c r="M755" s="53">
        <v>17.0</v>
      </c>
      <c r="N755" s="53" t="s">
        <v>52</v>
      </c>
      <c r="O755" s="25">
        <v>0.0011764705882352942</v>
      </c>
      <c r="P755" s="25">
        <f>'LISTA DOS ITENS'!$O755*'LISTA DOS ITENS'!$M755</f>
        <v>0.02</v>
      </c>
      <c r="Q755" s="25">
        <v>244.44</v>
      </c>
      <c r="R755" s="25">
        <f>'LISTA DOS ITENS'!$Q755*'LISTA DOS ITENS'!$M755</f>
        <v>4155.48</v>
      </c>
      <c r="S755" s="56">
        <f>IF('LISTA DOS ITENS'!$P755&gt;'LISTA DOS ITENS'!$R755,'LISTA DOS ITENS'!$P755,'LISTA DOS ITENS'!$R755)</f>
        <v>4155.48</v>
      </c>
      <c r="T755" s="25">
        <v>13.927816763855443</v>
      </c>
      <c r="U755" s="25">
        <f>'LISTA DOS ITENS'!$T755*'LISTA DOS ITENS'!$M755</f>
        <v>236.772885</v>
      </c>
      <c r="V755" s="56">
        <f t="array" ref="V755">INDEX('RESUMO - LOTES E VMA'!$F$3:$F$181,MATCH('LISTA DOS ITENS'!$D755,'RESUMO - LOTES E VMA'!$A$3:$A$181,0))</f>
        <v>4625.607692</v>
      </c>
      <c r="W755" s="57">
        <f>'LISTA DOS ITENS'!$U755/'LISTA DOS ITENS'!$V755</f>
        <v>0.05118741164</v>
      </c>
      <c r="X755" s="53" t="s">
        <v>53</v>
      </c>
      <c r="Y755" s="53" t="s">
        <v>290</v>
      </c>
      <c r="Z755" s="58" t="str">
        <f>'LISTA DOS ITENS'!$F755&amp;"-"&amp;'LISTA DOS ITENS'!$H755&amp;"-"&amp;'LISTA DOS ITENS'!$J755&amp;"-"&amp;'LISTA DOS ITENS'!$K755&amp;"-"&amp;'LISTA DOS ITENS'!$I755</f>
        <v>11173072-2101-R026-A RECUPER-</v>
      </c>
      <c r="AA755" s="59" t="str">
        <f t="array" ref="AA755">INDEX('RESUMO - LOTES E VMA'!$M$3:$M$181,MATCH('LISTA DOS ITENS'!$D755,'RESUMO - LOTES E VMA'!$A$3:$A$181,0))</f>
        <v>Para Leilão</v>
      </c>
      <c r="AB755" s="60">
        <f t="array" ref="AB755">INDEX('RESUMO - LOTES E VMA'!$J$3:$J$181,MATCH('LISTA DOS ITENS'!$D755,'RESUMO - LOTES E VMA'!$A$3:$A$181,0))</f>
        <v>0.05617536665</v>
      </c>
      <c r="AC755" s="29" t="str">
        <f t="array" ref="AC755">INDEX('RESUMO - LOTES E VMA'!$L$3:$L$181,MATCH('LISTA DOS ITENS'!$D755,'RESUMO - LOTES E VMA'!$A$3:$A$181,0))</f>
        <v>1% do Valor de Comparação do VMA</v>
      </c>
      <c r="AD755" s="53" t="str">
        <f>VLOOKUP(Tabela1[[#This Row],[Índice]],[1]Planilha1!$A:$A,1,0)</f>
        <v>#ERROR!</v>
      </c>
    </row>
    <row r="756" ht="15.75" customHeight="1">
      <c r="A756" s="52">
        <v>248055.0</v>
      </c>
      <c r="B756" s="53" t="s">
        <v>70</v>
      </c>
      <c r="C756" s="53" t="s">
        <v>71</v>
      </c>
      <c r="D756" s="22">
        <v>206704.0</v>
      </c>
      <c r="E756" s="53" t="s">
        <v>119</v>
      </c>
      <c r="F756" s="54">
        <v>1.2113596E7</v>
      </c>
      <c r="G756" s="53" t="s">
        <v>659</v>
      </c>
      <c r="H756" s="55">
        <v>2101.0</v>
      </c>
      <c r="I756" s="55"/>
      <c r="J756" s="55" t="s">
        <v>126</v>
      </c>
      <c r="K756" s="53" t="s">
        <v>73</v>
      </c>
      <c r="L756" s="53"/>
      <c r="M756" s="53">
        <v>84.0</v>
      </c>
      <c r="N756" s="53" t="s">
        <v>52</v>
      </c>
      <c r="O756" s="25">
        <v>422.54797619047616</v>
      </c>
      <c r="P756" s="25">
        <f>'LISTA DOS ITENS'!$O756*'LISTA DOS ITENS'!$M756</f>
        <v>35494.03</v>
      </c>
      <c r="Q756" s="25">
        <v>422.55</v>
      </c>
      <c r="R756" s="25">
        <f>'LISTA DOS ITENS'!$Q756*'LISTA DOS ITENS'!$M756</f>
        <v>35494.2</v>
      </c>
      <c r="S756" s="56">
        <f>IF('LISTA DOS ITENS'!$P756&gt;'LISTA DOS ITENS'!$R756,'LISTA DOS ITENS'!$P756,'LISTA DOS ITENS'!$R756)</f>
        <v>35494.2</v>
      </c>
      <c r="T756" s="25">
        <v>172.40040000000002</v>
      </c>
      <c r="U756" s="25">
        <f>'LISTA DOS ITENS'!$T756*'LISTA DOS ITENS'!$M756</f>
        <v>14481.6336</v>
      </c>
      <c r="V756" s="56">
        <f t="array" ref="V756">INDEX('RESUMO - LOTES E VMA'!$F$3:$F$181,MATCH('LISTA DOS ITENS'!$D756,'RESUMO - LOTES E VMA'!$A$3:$A$181,0))</f>
        <v>18589.8876</v>
      </c>
      <c r="W756" s="57">
        <f>'LISTA DOS ITENS'!$U756/'LISTA DOS ITENS'!$V756</f>
        <v>0.7790059796</v>
      </c>
      <c r="X756" s="53" t="s">
        <v>53</v>
      </c>
      <c r="Y756" s="53" t="s">
        <v>290</v>
      </c>
      <c r="Z756" s="58" t="str">
        <f>'LISTA DOS ITENS'!$F756&amp;"-"&amp;'LISTA DOS ITENS'!$H756&amp;"-"&amp;'LISTA DOS ITENS'!$J756&amp;"-"&amp;'LISTA DOS ITENS'!$K756&amp;"-"&amp;'LISTA DOS ITENS'!$I756</f>
        <v>12113596-2101-0026-CONS/NAC-</v>
      </c>
      <c r="AA756" s="59" t="str">
        <f t="array" ref="AA756">INDEX('RESUMO - LOTES E VMA'!$M$3:$M$181,MATCH('LISTA DOS ITENS'!$D756,'RESUMO - LOTES E VMA'!$A$3:$A$181,0))</f>
        <v>Para Leilão</v>
      </c>
      <c r="AB756" s="60">
        <f t="array" ref="AB756">INDEX('RESUMO - LOTES E VMA'!$J$3:$J$181,MATCH('LISTA DOS ITENS'!$D756,'RESUMO - LOTES E VMA'!$A$3:$A$181,0))</f>
        <v>0.407999015</v>
      </c>
      <c r="AC756" s="29" t="str">
        <f t="array" ref="AC756">INDEX('RESUMO - LOTES E VMA'!$L$3:$L$181,MATCH('LISTA DOS ITENS'!$D756,'RESUMO - LOTES E VMA'!$A$3:$A$181,0))</f>
        <v>5% do Valor de Comparação do VMA</v>
      </c>
      <c r="AD756" s="53" t="str">
        <f>VLOOKUP(Tabela1[[#This Row],[Índice]],[1]Planilha1!$A:$A,1,0)</f>
        <v>#ERROR!</v>
      </c>
    </row>
    <row r="757" ht="15.75" customHeight="1">
      <c r="A757" s="52">
        <v>248056.0</v>
      </c>
      <c r="B757" s="53" t="s">
        <v>70</v>
      </c>
      <c r="C757" s="53" t="s">
        <v>71</v>
      </c>
      <c r="D757" s="22">
        <v>206704.0</v>
      </c>
      <c r="E757" s="53" t="s">
        <v>119</v>
      </c>
      <c r="F757" s="54">
        <v>1.2113675E7</v>
      </c>
      <c r="G757" s="53" t="s">
        <v>659</v>
      </c>
      <c r="H757" s="55">
        <v>2101.0</v>
      </c>
      <c r="I757" s="55"/>
      <c r="J757" s="55" t="s">
        <v>126</v>
      </c>
      <c r="K757" s="53" t="s">
        <v>73</v>
      </c>
      <c r="L757" s="53"/>
      <c r="M757" s="53">
        <v>25.0</v>
      </c>
      <c r="N757" s="53" t="s">
        <v>52</v>
      </c>
      <c r="O757" s="25">
        <v>402.7744</v>
      </c>
      <c r="P757" s="25">
        <f>'LISTA DOS ITENS'!$O757*'LISTA DOS ITENS'!$M757</f>
        <v>10069.36</v>
      </c>
      <c r="Q757" s="25">
        <v>402.77</v>
      </c>
      <c r="R757" s="25">
        <f>'LISTA DOS ITENS'!$Q757*'LISTA DOS ITENS'!$M757</f>
        <v>10069.25</v>
      </c>
      <c r="S757" s="56">
        <f>IF('LISTA DOS ITENS'!$P757&gt;'LISTA DOS ITENS'!$R757,'LISTA DOS ITENS'!$P757,'LISTA DOS ITENS'!$R757)</f>
        <v>10069.36</v>
      </c>
      <c r="T757" s="25">
        <v>164.33016</v>
      </c>
      <c r="U757" s="25">
        <f>'LISTA DOS ITENS'!$T757*'LISTA DOS ITENS'!$M757</f>
        <v>4108.254</v>
      </c>
      <c r="V757" s="56">
        <f t="array" ref="V757">INDEX('RESUMO - LOTES E VMA'!$F$3:$F$181,MATCH('LISTA DOS ITENS'!$D757,'RESUMO - LOTES E VMA'!$A$3:$A$181,0))</f>
        <v>18589.8876</v>
      </c>
      <c r="W757" s="57">
        <f>'LISTA DOS ITENS'!$U757/'LISTA DOS ITENS'!$V757</f>
        <v>0.2209940204</v>
      </c>
      <c r="X757" s="53" t="s">
        <v>53</v>
      </c>
      <c r="Y757" s="53" t="s">
        <v>290</v>
      </c>
      <c r="Z757" s="58" t="str">
        <f>'LISTA DOS ITENS'!$F757&amp;"-"&amp;'LISTA DOS ITENS'!$H757&amp;"-"&amp;'LISTA DOS ITENS'!$J757&amp;"-"&amp;'LISTA DOS ITENS'!$K757&amp;"-"&amp;'LISTA DOS ITENS'!$I757</f>
        <v>12113675-2101-0026-CONS/NAC-</v>
      </c>
      <c r="AA757" s="59" t="str">
        <f t="array" ref="AA757">INDEX('RESUMO - LOTES E VMA'!$M$3:$M$181,MATCH('LISTA DOS ITENS'!$D757,'RESUMO - LOTES E VMA'!$A$3:$A$181,0))</f>
        <v>Para Leilão</v>
      </c>
      <c r="AB757" s="60">
        <f t="array" ref="AB757">INDEX('RESUMO - LOTES E VMA'!$J$3:$J$181,MATCH('LISTA DOS ITENS'!$D757,'RESUMO - LOTES E VMA'!$A$3:$A$181,0))</f>
        <v>0.407999015</v>
      </c>
      <c r="AC757" s="29" t="str">
        <f t="array" ref="AC757">INDEX('RESUMO - LOTES E VMA'!$L$3:$L$181,MATCH('LISTA DOS ITENS'!$D757,'RESUMO - LOTES E VMA'!$A$3:$A$181,0))</f>
        <v>5% do Valor de Comparação do VMA</v>
      </c>
      <c r="AD757" s="53" t="str">
        <f>VLOOKUP(Tabela1[[#This Row],[Índice]],[1]Planilha1!$A:$A,1,0)</f>
        <v>#ERROR!</v>
      </c>
    </row>
    <row r="758" ht="15.75" customHeight="1">
      <c r="A758" s="52">
        <v>248065.0</v>
      </c>
      <c r="B758" s="53" t="s">
        <v>70</v>
      </c>
      <c r="C758" s="53" t="s">
        <v>71</v>
      </c>
      <c r="D758" s="22">
        <v>206709.0</v>
      </c>
      <c r="E758" s="53" t="s">
        <v>150</v>
      </c>
      <c r="F758" s="54">
        <v>1.1335067E7</v>
      </c>
      <c r="G758" s="53" t="s">
        <v>660</v>
      </c>
      <c r="H758" s="55">
        <v>2101.0</v>
      </c>
      <c r="I758" s="55"/>
      <c r="J758" s="55" t="s">
        <v>346</v>
      </c>
      <c r="K758" s="53" t="s">
        <v>80</v>
      </c>
      <c r="L758" s="53"/>
      <c r="M758" s="53">
        <v>105.0</v>
      </c>
      <c r="N758" s="53" t="s">
        <v>52</v>
      </c>
      <c r="O758" s="25">
        <v>528.98</v>
      </c>
      <c r="P758" s="25">
        <f>'LISTA DOS ITENS'!$O758*'LISTA DOS ITENS'!$M758</f>
        <v>55542.9</v>
      </c>
      <c r="Q758" s="25">
        <v>528.98</v>
      </c>
      <c r="R758" s="25">
        <f>'LISTA DOS ITENS'!$Q758*'LISTA DOS ITENS'!$M758</f>
        <v>55542.9</v>
      </c>
      <c r="S758" s="56">
        <f>IF('LISTA DOS ITENS'!$P758&gt;'LISTA DOS ITENS'!$R758,'LISTA DOS ITENS'!$P758,'LISTA DOS ITENS'!$R758)</f>
        <v>55542.9</v>
      </c>
      <c r="T758" s="25">
        <v>139.05797037176112</v>
      </c>
      <c r="U758" s="25">
        <f>'LISTA DOS ITENS'!$T758*'LISTA DOS ITENS'!$M758</f>
        <v>14601.08689</v>
      </c>
      <c r="V758" s="56">
        <f t="array" ref="V758">INDEX('RESUMO - LOTES E VMA'!$F$3:$F$181,MATCH('LISTA DOS ITENS'!$D758,'RESUMO - LOTES E VMA'!$A$3:$A$181,0))</f>
        <v>15401.20781</v>
      </c>
      <c r="W758" s="57">
        <f>'LISTA DOS ITENS'!$U758/'LISTA DOS ITENS'!$V758</f>
        <v>0.9480481708</v>
      </c>
      <c r="X758" s="53" t="s">
        <v>53</v>
      </c>
      <c r="Y758" s="53" t="s">
        <v>290</v>
      </c>
      <c r="Z758" s="58" t="str">
        <f>'LISTA DOS ITENS'!$F758&amp;"-"&amp;'LISTA DOS ITENS'!$H758&amp;"-"&amp;'LISTA DOS ITENS'!$J758&amp;"-"&amp;'LISTA DOS ITENS'!$K758&amp;"-"&amp;'LISTA DOS ITENS'!$I758</f>
        <v>11335067-2101-0013-IMOB/NAC-</v>
      </c>
      <c r="AA758" s="59" t="str">
        <f t="array" ref="AA758">INDEX('RESUMO - LOTES E VMA'!$M$3:$M$181,MATCH('LISTA DOS ITENS'!$D758,'RESUMO - LOTES E VMA'!$A$3:$A$181,0))</f>
        <v>Para Leilão</v>
      </c>
      <c r="AB758" s="60">
        <f t="array" ref="AB758">INDEX('RESUMO - LOTES E VMA'!$J$3:$J$181,MATCH('LISTA DOS ITENS'!$D758,'RESUMO - LOTES E VMA'!$A$3:$A$181,0))</f>
        <v>0.2628794479</v>
      </c>
      <c r="AC758" s="29" t="str">
        <f t="array" ref="AC758">INDEX('RESUMO - LOTES E VMA'!$L$3:$L$181,MATCH('LISTA DOS ITENS'!$D758,'RESUMO - LOTES E VMA'!$A$3:$A$181,0))</f>
        <v>1% do Valor de Comparação do VMA</v>
      </c>
      <c r="AD758" s="53" t="str">
        <f>VLOOKUP(Tabela1[[#This Row],[Índice]],[1]Planilha1!$A:$A,1,0)</f>
        <v>#ERROR!</v>
      </c>
    </row>
    <row r="759" ht="15.75" customHeight="1">
      <c r="A759" s="52">
        <v>248066.0</v>
      </c>
      <c r="B759" s="53" t="s">
        <v>70</v>
      </c>
      <c r="C759" s="53" t="s">
        <v>71</v>
      </c>
      <c r="D759" s="22">
        <v>206709.0</v>
      </c>
      <c r="E759" s="53" t="s">
        <v>150</v>
      </c>
      <c r="F759" s="54">
        <v>1.2165098E7</v>
      </c>
      <c r="G759" s="53" t="s">
        <v>661</v>
      </c>
      <c r="H759" s="55">
        <v>2101.0</v>
      </c>
      <c r="I759" s="55"/>
      <c r="J759" s="55" t="s">
        <v>346</v>
      </c>
      <c r="K759" s="53" t="s">
        <v>73</v>
      </c>
      <c r="L759" s="53"/>
      <c r="M759" s="53">
        <v>6.0</v>
      </c>
      <c r="N759" s="53" t="s">
        <v>52</v>
      </c>
      <c r="O759" s="25">
        <v>507.27500000000003</v>
      </c>
      <c r="P759" s="25">
        <f>'LISTA DOS ITENS'!$O759*'LISTA DOS ITENS'!$M759</f>
        <v>3043.65</v>
      </c>
      <c r="Q759" s="25">
        <v>507.28</v>
      </c>
      <c r="R759" s="25">
        <f>'LISTA DOS ITENS'!$Q759*'LISTA DOS ITENS'!$M759</f>
        <v>3043.68</v>
      </c>
      <c r="S759" s="56">
        <f>IF('LISTA DOS ITENS'!$P759&gt;'LISTA DOS ITENS'!$R759,'LISTA DOS ITENS'!$P759,'LISTA DOS ITENS'!$R759)</f>
        <v>3043.68</v>
      </c>
      <c r="T759" s="25">
        <v>133.35348635144425</v>
      </c>
      <c r="U759" s="25">
        <f>'LISTA DOS ITENS'!$T759*'LISTA DOS ITENS'!$M759</f>
        <v>800.1209181</v>
      </c>
      <c r="V759" s="56">
        <f t="array" ref="V759">INDEX('RESUMO - LOTES E VMA'!$F$3:$F$181,MATCH('LISTA DOS ITENS'!$D759,'RESUMO - LOTES E VMA'!$A$3:$A$181,0))</f>
        <v>15401.20781</v>
      </c>
      <c r="W759" s="57">
        <f>'LISTA DOS ITENS'!$U759/'LISTA DOS ITENS'!$V759</f>
        <v>0.05195182924</v>
      </c>
      <c r="X759" s="53" t="s">
        <v>53</v>
      </c>
      <c r="Y759" s="53" t="s">
        <v>290</v>
      </c>
      <c r="Z759" s="58" t="str">
        <f>'LISTA DOS ITENS'!$F759&amp;"-"&amp;'LISTA DOS ITENS'!$H759&amp;"-"&amp;'LISTA DOS ITENS'!$J759&amp;"-"&amp;'LISTA DOS ITENS'!$K759&amp;"-"&amp;'LISTA DOS ITENS'!$I759</f>
        <v>12165098-2101-0013-CONS/NAC-</v>
      </c>
      <c r="AA759" s="59" t="str">
        <f t="array" ref="AA759">INDEX('RESUMO - LOTES E VMA'!$M$3:$M$181,MATCH('LISTA DOS ITENS'!$D759,'RESUMO - LOTES E VMA'!$A$3:$A$181,0))</f>
        <v>Para Leilão</v>
      </c>
      <c r="AB759" s="60">
        <f t="array" ref="AB759">INDEX('RESUMO - LOTES E VMA'!$J$3:$J$181,MATCH('LISTA DOS ITENS'!$D759,'RESUMO - LOTES E VMA'!$A$3:$A$181,0))</f>
        <v>0.2628794479</v>
      </c>
      <c r="AC759" s="29" t="str">
        <f t="array" ref="AC759">INDEX('RESUMO - LOTES E VMA'!$L$3:$L$181,MATCH('LISTA DOS ITENS'!$D759,'RESUMO - LOTES E VMA'!$A$3:$A$181,0))</f>
        <v>1% do Valor de Comparação do VMA</v>
      </c>
      <c r="AD759" s="53" t="str">
        <f>VLOOKUP(Tabela1[[#This Row],[Índice]],[1]Planilha1!$A:$A,1,0)</f>
        <v>#ERROR!</v>
      </c>
    </row>
    <row r="760" ht="15.75" customHeight="1">
      <c r="A760" s="52">
        <v>248074.0</v>
      </c>
      <c r="B760" s="53" t="s">
        <v>70</v>
      </c>
      <c r="C760" s="53" t="s">
        <v>71</v>
      </c>
      <c r="D760" s="22">
        <v>206714.0</v>
      </c>
      <c r="E760" s="53" t="s">
        <v>269</v>
      </c>
      <c r="F760" s="54">
        <v>1.0127388E7</v>
      </c>
      <c r="G760" s="53" t="s">
        <v>662</v>
      </c>
      <c r="H760" s="55">
        <v>2101.0</v>
      </c>
      <c r="I760" s="55"/>
      <c r="J760" s="55" t="s">
        <v>271</v>
      </c>
      <c r="K760" s="53" t="s">
        <v>73</v>
      </c>
      <c r="L760" s="53"/>
      <c r="M760" s="53">
        <v>1.0</v>
      </c>
      <c r="N760" s="53" t="s">
        <v>52</v>
      </c>
      <c r="O760" s="25">
        <v>8232.85</v>
      </c>
      <c r="P760" s="25">
        <f>'LISTA DOS ITENS'!$O760*'LISTA DOS ITENS'!$M760</f>
        <v>8232.85</v>
      </c>
      <c r="Q760" s="25">
        <v>8232.85</v>
      </c>
      <c r="R760" s="25">
        <f>'LISTA DOS ITENS'!$Q760*'LISTA DOS ITENS'!$M760</f>
        <v>8232.85</v>
      </c>
      <c r="S760" s="56">
        <f>IF('LISTA DOS ITENS'!$P760&gt;'LISTA DOS ITENS'!$R760,'LISTA DOS ITENS'!$P760,'LISTA DOS ITENS'!$R760)</f>
        <v>8232.85</v>
      </c>
      <c r="T760" s="25">
        <v>1199.8716932729055</v>
      </c>
      <c r="U760" s="25">
        <f>'LISTA DOS ITENS'!$T760*'LISTA DOS ITENS'!$M760</f>
        <v>1199.871693</v>
      </c>
      <c r="V760" s="56">
        <f t="array" ref="V760">INDEX('RESUMO - LOTES E VMA'!$F$3:$F$181,MATCH('LISTA DOS ITENS'!$D760,'RESUMO - LOTES E VMA'!$A$3:$A$181,0))</f>
        <v>182306.8117</v>
      </c>
      <c r="W760" s="57">
        <f>'LISTA DOS ITENS'!$U760/'LISTA DOS ITENS'!$V760</f>
        <v>0.00658160648</v>
      </c>
      <c r="X760" s="53" t="s">
        <v>53</v>
      </c>
      <c r="Y760" s="53" t="s">
        <v>290</v>
      </c>
      <c r="Z760" s="58" t="str">
        <f>'LISTA DOS ITENS'!$F760&amp;"-"&amp;'LISTA DOS ITENS'!$H760&amp;"-"&amp;'LISTA DOS ITENS'!$J760&amp;"-"&amp;'LISTA DOS ITENS'!$K760&amp;"-"&amp;'LISTA DOS ITENS'!$I760</f>
        <v>10127388-2101-0006-CONS/NAC-</v>
      </c>
      <c r="AA760" s="59" t="str">
        <f t="array" ref="AA760">INDEX('RESUMO - LOTES E VMA'!$M$3:$M$181,MATCH('LISTA DOS ITENS'!$D760,'RESUMO - LOTES E VMA'!$A$3:$A$181,0))</f>
        <v>Para Leilão</v>
      </c>
      <c r="AB760" s="60">
        <f t="array" ref="AB760">INDEX('RESUMO - LOTES E VMA'!$J$3:$J$181,MATCH('LISTA DOS ITENS'!$D760,'RESUMO - LOTES E VMA'!$A$3:$A$181,0))</f>
        <v>0.1457406477</v>
      </c>
      <c r="AC760" s="29" t="str">
        <f t="array" ref="AC760">INDEX('RESUMO - LOTES E VMA'!$L$3:$L$181,MATCH('LISTA DOS ITENS'!$D760,'RESUMO - LOTES E VMA'!$A$3:$A$181,0))</f>
        <v>1% do Valor de Comparação do VMA</v>
      </c>
      <c r="AD760" s="53" t="str">
        <f>VLOOKUP(Tabela1[[#This Row],[Índice]],[1]Planilha1!$A:$A,1,0)</f>
        <v>#ERROR!</v>
      </c>
    </row>
    <row r="761" ht="15.75" customHeight="1">
      <c r="A761" s="52">
        <v>248075.0</v>
      </c>
      <c r="B761" s="53" t="s">
        <v>70</v>
      </c>
      <c r="C761" s="53" t="s">
        <v>71</v>
      </c>
      <c r="D761" s="22">
        <v>206714.0</v>
      </c>
      <c r="E761" s="53" t="s">
        <v>269</v>
      </c>
      <c r="F761" s="54">
        <v>1.0763337E7</v>
      </c>
      <c r="G761" s="53" t="s">
        <v>663</v>
      </c>
      <c r="H761" s="55">
        <v>2101.0</v>
      </c>
      <c r="I761" s="55"/>
      <c r="J761" s="55" t="s">
        <v>271</v>
      </c>
      <c r="K761" s="53" t="s">
        <v>73</v>
      </c>
      <c r="L761" s="53"/>
      <c r="M761" s="53">
        <v>2.0</v>
      </c>
      <c r="N761" s="53" t="s">
        <v>52</v>
      </c>
      <c r="O761" s="25">
        <v>624.97</v>
      </c>
      <c r="P761" s="25">
        <f>'LISTA DOS ITENS'!$O761*'LISTA DOS ITENS'!$M761</f>
        <v>1249.94</v>
      </c>
      <c r="Q761" s="25">
        <v>624.97</v>
      </c>
      <c r="R761" s="25">
        <f>'LISTA DOS ITENS'!$Q761*'LISTA DOS ITENS'!$M761</f>
        <v>1249.94</v>
      </c>
      <c r="S761" s="56">
        <f>IF('LISTA DOS ITENS'!$P761&gt;'LISTA DOS ITENS'!$R761,'LISTA DOS ITENS'!$P761,'LISTA DOS ITENS'!$R761)</f>
        <v>1249.94</v>
      </c>
      <c r="T761" s="25">
        <v>91.08435258079132</v>
      </c>
      <c r="U761" s="25">
        <f>'LISTA DOS ITENS'!$T761*'LISTA DOS ITENS'!$M761</f>
        <v>182.1687052</v>
      </c>
      <c r="V761" s="56">
        <f t="array" ref="V761">INDEX('RESUMO - LOTES E VMA'!$F$3:$F$181,MATCH('LISTA DOS ITENS'!$D761,'RESUMO - LOTES E VMA'!$A$3:$A$181,0))</f>
        <v>182306.8117</v>
      </c>
      <c r="W761" s="57">
        <f>'LISTA DOS ITENS'!$U761/'LISTA DOS ITENS'!$V761</f>
        <v>0.0009992424499</v>
      </c>
      <c r="X761" s="53" t="s">
        <v>53</v>
      </c>
      <c r="Y761" s="53" t="s">
        <v>290</v>
      </c>
      <c r="Z761" s="58" t="str">
        <f>'LISTA DOS ITENS'!$F761&amp;"-"&amp;'LISTA DOS ITENS'!$H761&amp;"-"&amp;'LISTA DOS ITENS'!$J761&amp;"-"&amp;'LISTA DOS ITENS'!$K761&amp;"-"&amp;'LISTA DOS ITENS'!$I761</f>
        <v>10763337-2101-0006-CONS/NAC-</v>
      </c>
      <c r="AA761" s="59" t="str">
        <f t="array" ref="AA761">INDEX('RESUMO - LOTES E VMA'!$M$3:$M$181,MATCH('LISTA DOS ITENS'!$D761,'RESUMO - LOTES E VMA'!$A$3:$A$181,0))</f>
        <v>Para Leilão</v>
      </c>
      <c r="AB761" s="60">
        <f t="array" ref="AB761">INDEX('RESUMO - LOTES E VMA'!$J$3:$J$181,MATCH('LISTA DOS ITENS'!$D761,'RESUMO - LOTES E VMA'!$A$3:$A$181,0))</f>
        <v>0.1457406477</v>
      </c>
      <c r="AC761" s="29" t="str">
        <f t="array" ref="AC761">INDEX('RESUMO - LOTES E VMA'!$L$3:$L$181,MATCH('LISTA DOS ITENS'!$D761,'RESUMO - LOTES E VMA'!$A$3:$A$181,0))</f>
        <v>1% do Valor de Comparação do VMA</v>
      </c>
      <c r="AD761" s="53" t="str">
        <f>VLOOKUP(Tabela1[[#This Row],[Índice]],[1]Planilha1!$A:$A,1,0)</f>
        <v>#ERROR!</v>
      </c>
    </row>
    <row r="762" ht="15.75" customHeight="1">
      <c r="A762" s="52">
        <v>248076.0</v>
      </c>
      <c r="B762" s="53" t="s">
        <v>70</v>
      </c>
      <c r="C762" s="53" t="s">
        <v>71</v>
      </c>
      <c r="D762" s="22">
        <v>206714.0</v>
      </c>
      <c r="E762" s="53" t="s">
        <v>269</v>
      </c>
      <c r="F762" s="54">
        <v>1.097606E7</v>
      </c>
      <c r="G762" s="53" t="s">
        <v>664</v>
      </c>
      <c r="H762" s="55">
        <v>2101.0</v>
      </c>
      <c r="I762" s="55"/>
      <c r="J762" s="55" t="s">
        <v>271</v>
      </c>
      <c r="K762" s="53" t="s">
        <v>122</v>
      </c>
      <c r="L762" s="53"/>
      <c r="M762" s="53">
        <v>350.0</v>
      </c>
      <c r="N762" s="53" t="s">
        <v>440</v>
      </c>
      <c r="O762" s="25">
        <v>32.26818565400844</v>
      </c>
      <c r="P762" s="25">
        <f>'LISTA DOS ITENS'!$O762*'LISTA DOS ITENS'!$M762</f>
        <v>11293.86498</v>
      </c>
      <c r="Q762" s="25">
        <v>32.27</v>
      </c>
      <c r="R762" s="25">
        <f>'LISTA DOS ITENS'!$Q762*'LISTA DOS ITENS'!$M762</f>
        <v>11294.5</v>
      </c>
      <c r="S762" s="56">
        <f>IF('LISTA DOS ITENS'!$P762&gt;'LISTA DOS ITENS'!$R762,'LISTA DOS ITENS'!$P762,'LISTA DOS ITENS'!$R762)</f>
        <v>11294.5</v>
      </c>
      <c r="T762" s="25">
        <v>4.7030930409173815</v>
      </c>
      <c r="U762" s="25">
        <f>'LISTA DOS ITENS'!$T762*'LISTA DOS ITENS'!$M762</f>
        <v>1646.082564</v>
      </c>
      <c r="V762" s="56">
        <f t="array" ref="V762">INDEX('RESUMO - LOTES E VMA'!$F$3:$F$181,MATCH('LISTA DOS ITENS'!$D762,'RESUMO - LOTES E VMA'!$A$3:$A$181,0))</f>
        <v>182306.8117</v>
      </c>
      <c r="W762" s="57">
        <f>'LISTA DOS ITENS'!$U762/'LISTA DOS ITENS'!$V762</f>
        <v>0.009029188482</v>
      </c>
      <c r="X762" s="53" t="s">
        <v>53</v>
      </c>
      <c r="Y762" s="53" t="s">
        <v>290</v>
      </c>
      <c r="Z762" s="58" t="str">
        <f>'LISTA DOS ITENS'!$F762&amp;"-"&amp;'LISTA DOS ITENS'!$H762&amp;"-"&amp;'LISTA DOS ITENS'!$J762&amp;"-"&amp;'LISTA DOS ITENS'!$K762&amp;"-"&amp;'LISTA DOS ITENS'!$I762</f>
        <v>10976060-2101-0006-IMOB/IAMN-</v>
      </c>
      <c r="AA762" s="59" t="str">
        <f t="array" ref="AA762">INDEX('RESUMO - LOTES E VMA'!$M$3:$M$181,MATCH('LISTA DOS ITENS'!$D762,'RESUMO - LOTES E VMA'!$A$3:$A$181,0))</f>
        <v>Para Leilão</v>
      </c>
      <c r="AB762" s="60">
        <f t="array" ref="AB762">INDEX('RESUMO - LOTES E VMA'!$J$3:$J$181,MATCH('LISTA DOS ITENS'!$D762,'RESUMO - LOTES E VMA'!$A$3:$A$181,0))</f>
        <v>0.1457406477</v>
      </c>
      <c r="AC762" s="29" t="str">
        <f t="array" ref="AC762">INDEX('RESUMO - LOTES E VMA'!$L$3:$L$181,MATCH('LISTA DOS ITENS'!$D762,'RESUMO - LOTES E VMA'!$A$3:$A$181,0))</f>
        <v>1% do Valor de Comparação do VMA</v>
      </c>
      <c r="AD762" s="53" t="str">
        <f>VLOOKUP(Tabela1[[#This Row],[Índice]],[1]Planilha1!$A:$A,1,0)</f>
        <v>#ERROR!</v>
      </c>
    </row>
    <row r="763" ht="15.75" customHeight="1">
      <c r="A763" s="52">
        <v>248077.0</v>
      </c>
      <c r="B763" s="53" t="s">
        <v>70</v>
      </c>
      <c r="C763" s="53" t="s">
        <v>71</v>
      </c>
      <c r="D763" s="22">
        <v>206714.0</v>
      </c>
      <c r="E763" s="53" t="s">
        <v>269</v>
      </c>
      <c r="F763" s="54">
        <v>1.1003397E7</v>
      </c>
      <c r="G763" s="53" t="s">
        <v>665</v>
      </c>
      <c r="H763" s="55">
        <v>2101.0</v>
      </c>
      <c r="I763" s="55"/>
      <c r="J763" s="55" t="s">
        <v>271</v>
      </c>
      <c r="K763" s="53" t="s">
        <v>73</v>
      </c>
      <c r="L763" s="53"/>
      <c r="M763" s="53">
        <v>400.0</v>
      </c>
      <c r="N763" s="53" t="s">
        <v>440</v>
      </c>
      <c r="O763" s="25">
        <v>56.883199999999995</v>
      </c>
      <c r="P763" s="25">
        <f>'LISTA DOS ITENS'!$O763*'LISTA DOS ITENS'!$M763</f>
        <v>22753.28</v>
      </c>
      <c r="Q763" s="25">
        <v>56.88</v>
      </c>
      <c r="R763" s="25">
        <f>'LISTA DOS ITENS'!$Q763*'LISTA DOS ITENS'!$M763</f>
        <v>22752</v>
      </c>
      <c r="S763" s="56">
        <f>IF('LISTA DOS ITENS'!$P763&gt;'LISTA DOS ITENS'!$R763,'LISTA DOS ITENS'!$P763,'LISTA DOS ITENS'!$R763)</f>
        <v>22753.28</v>
      </c>
      <c r="T763" s="25">
        <v>8.289802670200826</v>
      </c>
      <c r="U763" s="25">
        <f>'LISTA DOS ITENS'!$T763*'LISTA DOS ITENS'!$M763</f>
        <v>3315.921068</v>
      </c>
      <c r="V763" s="56">
        <f t="array" ref="V763">INDEX('RESUMO - LOTES E VMA'!$F$3:$F$181,MATCH('LISTA DOS ITENS'!$D763,'RESUMO - LOTES E VMA'!$A$3:$A$181,0))</f>
        <v>182306.8117</v>
      </c>
      <c r="W763" s="57">
        <f>'LISTA DOS ITENS'!$U763/'LISTA DOS ITENS'!$V763</f>
        <v>0.01818868443</v>
      </c>
      <c r="X763" s="53" t="s">
        <v>53</v>
      </c>
      <c r="Y763" s="53" t="s">
        <v>290</v>
      </c>
      <c r="Z763" s="58" t="str">
        <f>'LISTA DOS ITENS'!$F763&amp;"-"&amp;'LISTA DOS ITENS'!$H763&amp;"-"&amp;'LISTA DOS ITENS'!$J763&amp;"-"&amp;'LISTA DOS ITENS'!$K763&amp;"-"&amp;'LISTA DOS ITENS'!$I763</f>
        <v>11003397-2101-0006-CONS/NAC-</v>
      </c>
      <c r="AA763" s="59" t="str">
        <f t="array" ref="AA763">INDEX('RESUMO - LOTES E VMA'!$M$3:$M$181,MATCH('LISTA DOS ITENS'!$D763,'RESUMO - LOTES E VMA'!$A$3:$A$181,0))</f>
        <v>Para Leilão</v>
      </c>
      <c r="AB763" s="60">
        <f t="array" ref="AB763">INDEX('RESUMO - LOTES E VMA'!$J$3:$J$181,MATCH('LISTA DOS ITENS'!$D763,'RESUMO - LOTES E VMA'!$A$3:$A$181,0))</f>
        <v>0.1457406477</v>
      </c>
      <c r="AC763" s="29" t="str">
        <f t="array" ref="AC763">INDEX('RESUMO - LOTES E VMA'!$L$3:$L$181,MATCH('LISTA DOS ITENS'!$D763,'RESUMO - LOTES E VMA'!$A$3:$A$181,0))</f>
        <v>1% do Valor de Comparação do VMA</v>
      </c>
      <c r="AD763" s="53" t="str">
        <f>VLOOKUP(Tabela1[[#This Row],[Índice]],[1]Planilha1!$A:$A,1,0)</f>
        <v>#ERROR!</v>
      </c>
    </row>
    <row r="764" ht="15.75" customHeight="1">
      <c r="A764" s="52">
        <v>248078.0</v>
      </c>
      <c r="B764" s="53" t="s">
        <v>70</v>
      </c>
      <c r="C764" s="53" t="s">
        <v>71</v>
      </c>
      <c r="D764" s="22">
        <v>206714.0</v>
      </c>
      <c r="E764" s="53" t="s">
        <v>269</v>
      </c>
      <c r="F764" s="54">
        <v>1.1030956E7</v>
      </c>
      <c r="G764" s="53" t="s">
        <v>666</v>
      </c>
      <c r="H764" s="55">
        <v>2101.0</v>
      </c>
      <c r="I764" s="55"/>
      <c r="J764" s="55" t="s">
        <v>271</v>
      </c>
      <c r="K764" s="53" t="s">
        <v>73</v>
      </c>
      <c r="L764" s="53"/>
      <c r="M764" s="53">
        <v>180.0</v>
      </c>
      <c r="N764" s="53" t="s">
        <v>440</v>
      </c>
      <c r="O764" s="25">
        <v>55.714000000000006</v>
      </c>
      <c r="P764" s="25">
        <f>'LISTA DOS ITENS'!$O764*'LISTA DOS ITENS'!$M764</f>
        <v>10028.52</v>
      </c>
      <c r="Q764" s="25">
        <v>55.71</v>
      </c>
      <c r="R764" s="25">
        <f>'LISTA DOS ITENS'!$Q764*'LISTA DOS ITENS'!$M764</f>
        <v>10027.8</v>
      </c>
      <c r="S764" s="56">
        <f>IF('LISTA DOS ITENS'!$P764&gt;'LISTA DOS ITENS'!$R764,'LISTA DOS ITENS'!$P764,'LISTA DOS ITENS'!$R764)</f>
        <v>10028.52</v>
      </c>
      <c r="T764" s="25">
        <v>8.119284577301125</v>
      </c>
      <c r="U764" s="25">
        <f>'LISTA DOS ITENS'!$T764*'LISTA DOS ITENS'!$M764</f>
        <v>1461.471224</v>
      </c>
      <c r="V764" s="56">
        <f t="array" ref="V764">INDEX('RESUMO - LOTES E VMA'!$F$3:$F$181,MATCH('LISTA DOS ITENS'!$D764,'RESUMO - LOTES E VMA'!$A$3:$A$181,0))</f>
        <v>182306.8117</v>
      </c>
      <c r="W764" s="57">
        <f>'LISTA DOS ITENS'!$U764/'LISTA DOS ITENS'!$V764</f>
        <v>0.008016547546</v>
      </c>
      <c r="X764" s="53" t="s">
        <v>53</v>
      </c>
      <c r="Y764" s="53" t="s">
        <v>290</v>
      </c>
      <c r="Z764" s="58" t="str">
        <f>'LISTA DOS ITENS'!$F764&amp;"-"&amp;'LISTA DOS ITENS'!$H764&amp;"-"&amp;'LISTA DOS ITENS'!$J764&amp;"-"&amp;'LISTA DOS ITENS'!$K764&amp;"-"&amp;'LISTA DOS ITENS'!$I764</f>
        <v>11030956-2101-0006-CONS/NAC-</v>
      </c>
      <c r="AA764" s="59" t="str">
        <f t="array" ref="AA764">INDEX('RESUMO - LOTES E VMA'!$M$3:$M$181,MATCH('LISTA DOS ITENS'!$D764,'RESUMO - LOTES E VMA'!$A$3:$A$181,0))</f>
        <v>Para Leilão</v>
      </c>
      <c r="AB764" s="60">
        <f t="array" ref="AB764">INDEX('RESUMO - LOTES E VMA'!$J$3:$J$181,MATCH('LISTA DOS ITENS'!$D764,'RESUMO - LOTES E VMA'!$A$3:$A$181,0))</f>
        <v>0.1457406477</v>
      </c>
      <c r="AC764" s="29" t="str">
        <f t="array" ref="AC764">INDEX('RESUMO - LOTES E VMA'!$L$3:$L$181,MATCH('LISTA DOS ITENS'!$D764,'RESUMO - LOTES E VMA'!$A$3:$A$181,0))</f>
        <v>1% do Valor de Comparação do VMA</v>
      </c>
      <c r="AD764" s="53" t="str">
        <f>VLOOKUP(Tabela1[[#This Row],[Índice]],[1]Planilha1!$A:$A,1,0)</f>
        <v>#ERROR!</v>
      </c>
    </row>
    <row r="765" ht="15.75" customHeight="1">
      <c r="A765" s="52">
        <v>248079.0</v>
      </c>
      <c r="B765" s="53" t="s">
        <v>70</v>
      </c>
      <c r="C765" s="53" t="s">
        <v>71</v>
      </c>
      <c r="D765" s="22">
        <v>206714.0</v>
      </c>
      <c r="E765" s="53" t="s">
        <v>269</v>
      </c>
      <c r="F765" s="54">
        <v>1.1178352E7</v>
      </c>
      <c r="G765" s="53" t="s">
        <v>667</v>
      </c>
      <c r="H765" s="55">
        <v>2101.0</v>
      </c>
      <c r="I765" s="55"/>
      <c r="J765" s="55" t="s">
        <v>271</v>
      </c>
      <c r="K765" s="53" t="s">
        <v>117</v>
      </c>
      <c r="L765" s="53"/>
      <c r="M765" s="53">
        <v>240.0</v>
      </c>
      <c r="N765" s="53" t="s">
        <v>440</v>
      </c>
      <c r="O765" s="25">
        <v>59.6665</v>
      </c>
      <c r="P765" s="25">
        <f>'LISTA DOS ITENS'!$O765*'LISTA DOS ITENS'!$M765</f>
        <v>14319.96</v>
      </c>
      <c r="Q765" s="25">
        <v>59.67</v>
      </c>
      <c r="R765" s="25">
        <f>'LISTA DOS ITENS'!$Q765*'LISTA DOS ITENS'!$M765</f>
        <v>14320.8</v>
      </c>
      <c r="S765" s="56">
        <f>IF('LISTA DOS ITENS'!$P765&gt;'LISTA DOS ITENS'!$R765,'LISTA DOS ITENS'!$P765,'LISTA DOS ITENS'!$R765)</f>
        <v>14320.8</v>
      </c>
      <c r="T765" s="25">
        <v>8.696422737884728</v>
      </c>
      <c r="U765" s="25">
        <f>'LISTA DOS ITENS'!$T765*'LISTA DOS ITENS'!$M765</f>
        <v>2087.141457</v>
      </c>
      <c r="V765" s="56">
        <f t="array" ref="V765">INDEX('RESUMO - LOTES E VMA'!$F$3:$F$181,MATCH('LISTA DOS ITENS'!$D765,'RESUMO - LOTES E VMA'!$A$3:$A$181,0))</f>
        <v>182306.8117</v>
      </c>
      <c r="W765" s="57">
        <f>'LISTA DOS ITENS'!$U765/'LISTA DOS ITENS'!$V765</f>
        <v>0.01144851055</v>
      </c>
      <c r="X765" s="53" t="s">
        <v>53</v>
      </c>
      <c r="Y765" s="53" t="s">
        <v>290</v>
      </c>
      <c r="Z765" s="58" t="str">
        <f>'LISTA DOS ITENS'!$F765&amp;"-"&amp;'LISTA DOS ITENS'!$H765&amp;"-"&amp;'LISTA DOS ITENS'!$J765&amp;"-"&amp;'LISTA DOS ITENS'!$K765&amp;"-"&amp;'LISTA DOS ITENS'!$I765</f>
        <v>11178352-2101-0006-CONS/IAMN-</v>
      </c>
      <c r="AA765" s="59" t="str">
        <f t="array" ref="AA765">INDEX('RESUMO - LOTES E VMA'!$M$3:$M$181,MATCH('LISTA DOS ITENS'!$D765,'RESUMO - LOTES E VMA'!$A$3:$A$181,0))</f>
        <v>Para Leilão</v>
      </c>
      <c r="AB765" s="60">
        <f t="array" ref="AB765">INDEX('RESUMO - LOTES E VMA'!$J$3:$J$181,MATCH('LISTA DOS ITENS'!$D765,'RESUMO - LOTES E VMA'!$A$3:$A$181,0))</f>
        <v>0.1457406477</v>
      </c>
      <c r="AC765" s="29" t="str">
        <f t="array" ref="AC765">INDEX('RESUMO - LOTES E VMA'!$L$3:$L$181,MATCH('LISTA DOS ITENS'!$D765,'RESUMO - LOTES E VMA'!$A$3:$A$181,0))</f>
        <v>1% do Valor de Comparação do VMA</v>
      </c>
      <c r="AD765" s="53" t="str">
        <f>VLOOKUP(Tabela1[[#This Row],[Índice]],[1]Planilha1!$A:$A,1,0)</f>
        <v>#ERROR!</v>
      </c>
    </row>
    <row r="766" ht="15.75" customHeight="1">
      <c r="A766" s="52">
        <v>248080.0</v>
      </c>
      <c r="B766" s="53" t="s">
        <v>70</v>
      </c>
      <c r="C766" s="53" t="s">
        <v>71</v>
      </c>
      <c r="D766" s="22">
        <v>206714.0</v>
      </c>
      <c r="E766" s="53" t="s">
        <v>269</v>
      </c>
      <c r="F766" s="54">
        <v>1.1364573E7</v>
      </c>
      <c r="G766" s="53" t="s">
        <v>668</v>
      </c>
      <c r="H766" s="55">
        <v>2101.0</v>
      </c>
      <c r="I766" s="55"/>
      <c r="J766" s="55" t="s">
        <v>271</v>
      </c>
      <c r="K766" s="53" t="s">
        <v>51</v>
      </c>
      <c r="L766" s="53"/>
      <c r="M766" s="53">
        <v>150.0</v>
      </c>
      <c r="N766" s="53" t="s">
        <v>440</v>
      </c>
      <c r="O766" s="25">
        <v>0.001</v>
      </c>
      <c r="P766" s="25">
        <f>'LISTA DOS ITENS'!$O766*'LISTA DOS ITENS'!$M766</f>
        <v>0.15</v>
      </c>
      <c r="Q766" s="25">
        <v>42.09</v>
      </c>
      <c r="R766" s="25">
        <f>'LISTA DOS ITENS'!$Q766*'LISTA DOS ITENS'!$M766</f>
        <v>6313.5</v>
      </c>
      <c r="S766" s="56">
        <f>IF('LISTA DOS ITENS'!$P766&gt;'LISTA DOS ITENS'!$R766,'LISTA DOS ITENS'!$P766,'LISTA DOS ITENS'!$R766)</f>
        <v>6313.5</v>
      </c>
      <c r="T766" s="25">
        <v>6.13427908559692</v>
      </c>
      <c r="U766" s="25">
        <f>'LISTA DOS ITENS'!$T766*'LISTA DOS ITENS'!$M766</f>
        <v>920.1418628</v>
      </c>
      <c r="V766" s="56">
        <f t="array" ref="V766">INDEX('RESUMO - LOTES E VMA'!$F$3:$F$181,MATCH('LISTA DOS ITENS'!$D766,'RESUMO - LOTES E VMA'!$A$3:$A$181,0))</f>
        <v>182306.8117</v>
      </c>
      <c r="W766" s="57">
        <f>'LISTA DOS ITENS'!$U766/'LISTA DOS ITENS'!$V766</f>
        <v>0.005047216032</v>
      </c>
      <c r="X766" s="53" t="s">
        <v>53</v>
      </c>
      <c r="Y766" s="53" t="s">
        <v>290</v>
      </c>
      <c r="Z766" s="58" t="str">
        <f>'LISTA DOS ITENS'!$F766&amp;"-"&amp;'LISTA DOS ITENS'!$H766&amp;"-"&amp;'LISTA DOS ITENS'!$J766&amp;"-"&amp;'LISTA DOS ITENS'!$K766&amp;"-"&amp;'LISTA DOS ITENS'!$I766</f>
        <v>11364573-2101-0006-A RECUPER-</v>
      </c>
      <c r="AA766" s="59" t="str">
        <f t="array" ref="AA766">INDEX('RESUMO - LOTES E VMA'!$M$3:$M$181,MATCH('LISTA DOS ITENS'!$D766,'RESUMO - LOTES E VMA'!$A$3:$A$181,0))</f>
        <v>Para Leilão</v>
      </c>
      <c r="AB766" s="60">
        <f t="array" ref="AB766">INDEX('RESUMO - LOTES E VMA'!$J$3:$J$181,MATCH('LISTA DOS ITENS'!$D766,'RESUMO - LOTES E VMA'!$A$3:$A$181,0))</f>
        <v>0.1457406477</v>
      </c>
      <c r="AC766" s="29" t="str">
        <f t="array" ref="AC766">INDEX('RESUMO - LOTES E VMA'!$L$3:$L$181,MATCH('LISTA DOS ITENS'!$D766,'RESUMO - LOTES E VMA'!$A$3:$A$181,0))</f>
        <v>1% do Valor de Comparação do VMA</v>
      </c>
      <c r="AD766" s="53" t="str">
        <f>VLOOKUP(Tabela1[[#This Row],[Índice]],[1]Planilha1!$A:$A,1,0)</f>
        <v>#ERROR!</v>
      </c>
    </row>
    <row r="767" ht="15.75" customHeight="1">
      <c r="A767" s="52">
        <v>248081.0</v>
      </c>
      <c r="B767" s="53" t="s">
        <v>70</v>
      </c>
      <c r="C767" s="53" t="s">
        <v>71</v>
      </c>
      <c r="D767" s="22">
        <v>206714.0</v>
      </c>
      <c r="E767" s="53" t="s">
        <v>269</v>
      </c>
      <c r="F767" s="54">
        <v>1.1364573E7</v>
      </c>
      <c r="G767" s="53" t="s">
        <v>668</v>
      </c>
      <c r="H767" s="55">
        <v>2101.0</v>
      </c>
      <c r="I767" s="55"/>
      <c r="J767" s="55" t="s">
        <v>271</v>
      </c>
      <c r="K767" s="53" t="s">
        <v>73</v>
      </c>
      <c r="L767" s="53"/>
      <c r="M767" s="53">
        <v>43.0</v>
      </c>
      <c r="N767" s="53" t="s">
        <v>440</v>
      </c>
      <c r="O767" s="25">
        <v>42.089999999999996</v>
      </c>
      <c r="P767" s="25">
        <f>'LISTA DOS ITENS'!$O767*'LISTA DOS ITENS'!$M767</f>
        <v>1809.87</v>
      </c>
      <c r="Q767" s="25">
        <v>42.09</v>
      </c>
      <c r="R767" s="25">
        <f>'LISTA DOS ITENS'!$Q767*'LISTA DOS ITENS'!$M767</f>
        <v>1809.87</v>
      </c>
      <c r="S767" s="56">
        <f>IF('LISTA DOS ITENS'!$P767&gt;'LISTA DOS ITENS'!$R767,'LISTA DOS ITENS'!$P767,'LISTA DOS ITENS'!$R767)</f>
        <v>1809.87</v>
      </c>
      <c r="T767" s="25">
        <v>6.13427908559692</v>
      </c>
      <c r="U767" s="25">
        <f>'LISTA DOS ITENS'!$T767*'LISTA DOS ITENS'!$M767</f>
        <v>263.7740007</v>
      </c>
      <c r="V767" s="56">
        <f t="array" ref="V767">INDEX('RESUMO - LOTES E VMA'!$F$3:$F$181,MATCH('LISTA DOS ITENS'!$D767,'RESUMO - LOTES E VMA'!$A$3:$A$181,0))</f>
        <v>182306.8117</v>
      </c>
      <c r="W767" s="57">
        <f>'LISTA DOS ITENS'!$U767/'LISTA DOS ITENS'!$V767</f>
        <v>0.001446868596</v>
      </c>
      <c r="X767" s="53" t="s">
        <v>53</v>
      </c>
      <c r="Y767" s="53" t="s">
        <v>290</v>
      </c>
      <c r="Z767" s="58" t="str">
        <f>'LISTA DOS ITENS'!$F767&amp;"-"&amp;'LISTA DOS ITENS'!$H767&amp;"-"&amp;'LISTA DOS ITENS'!$J767&amp;"-"&amp;'LISTA DOS ITENS'!$K767&amp;"-"&amp;'LISTA DOS ITENS'!$I767</f>
        <v>11364573-2101-0006-CONS/NAC-</v>
      </c>
      <c r="AA767" s="59" t="str">
        <f t="array" ref="AA767">INDEX('RESUMO - LOTES E VMA'!$M$3:$M$181,MATCH('LISTA DOS ITENS'!$D767,'RESUMO - LOTES E VMA'!$A$3:$A$181,0))</f>
        <v>Para Leilão</v>
      </c>
      <c r="AB767" s="60">
        <f t="array" ref="AB767">INDEX('RESUMO - LOTES E VMA'!$J$3:$J$181,MATCH('LISTA DOS ITENS'!$D767,'RESUMO - LOTES E VMA'!$A$3:$A$181,0))</f>
        <v>0.1457406477</v>
      </c>
      <c r="AC767" s="29" t="str">
        <f t="array" ref="AC767">INDEX('RESUMO - LOTES E VMA'!$L$3:$L$181,MATCH('LISTA DOS ITENS'!$D767,'RESUMO - LOTES E VMA'!$A$3:$A$181,0))</f>
        <v>1% do Valor de Comparação do VMA</v>
      </c>
      <c r="AD767" s="53" t="str">
        <f>VLOOKUP(Tabela1[[#This Row],[Índice]],[1]Planilha1!$A:$A,1,0)</f>
        <v>#ERROR!</v>
      </c>
    </row>
    <row r="768" ht="15.75" customHeight="1">
      <c r="A768" s="52">
        <v>248082.0</v>
      </c>
      <c r="B768" s="53" t="s">
        <v>70</v>
      </c>
      <c r="C768" s="53" t="s">
        <v>71</v>
      </c>
      <c r="D768" s="22">
        <v>206714.0</v>
      </c>
      <c r="E768" s="53" t="s">
        <v>269</v>
      </c>
      <c r="F768" s="54">
        <v>1.1401732E7</v>
      </c>
      <c r="G768" s="53" t="s">
        <v>669</v>
      </c>
      <c r="H768" s="55">
        <v>2101.0</v>
      </c>
      <c r="I768" s="55"/>
      <c r="J768" s="55" t="s">
        <v>271</v>
      </c>
      <c r="K768" s="53" t="s">
        <v>117</v>
      </c>
      <c r="L768" s="53"/>
      <c r="M768" s="53">
        <v>1.0</v>
      </c>
      <c r="N768" s="53" t="s">
        <v>52</v>
      </c>
      <c r="O768" s="25">
        <v>6923.62</v>
      </c>
      <c r="P768" s="25">
        <f>'LISTA DOS ITENS'!$O768*'LISTA DOS ITENS'!$M768</f>
        <v>6923.62</v>
      </c>
      <c r="Q768" s="25">
        <v>6923.62</v>
      </c>
      <c r="R768" s="25">
        <f>'LISTA DOS ITENS'!$Q768*'LISTA DOS ITENS'!$M768</f>
        <v>6923.62</v>
      </c>
      <c r="S768" s="56">
        <f>IF('LISTA DOS ITENS'!$P768&gt;'LISTA DOS ITENS'!$R768,'LISTA DOS ITENS'!$P768,'LISTA DOS ITENS'!$R768)</f>
        <v>6923.62</v>
      </c>
      <c r="T768" s="25">
        <v>1009.0619473181407</v>
      </c>
      <c r="U768" s="25">
        <f>'LISTA DOS ITENS'!$T768*'LISTA DOS ITENS'!$M768</f>
        <v>1009.061947</v>
      </c>
      <c r="V768" s="56">
        <f t="array" ref="V768">INDEX('RESUMO - LOTES E VMA'!$F$3:$F$181,MATCH('LISTA DOS ITENS'!$D768,'RESUMO - LOTES E VMA'!$A$3:$A$181,0))</f>
        <v>182306.8117</v>
      </c>
      <c r="W768" s="57">
        <f>'LISTA DOS ITENS'!$U768/'LISTA DOS ITENS'!$V768</f>
        <v>0.005534965687</v>
      </c>
      <c r="X768" s="53" t="s">
        <v>53</v>
      </c>
      <c r="Y768" s="53" t="s">
        <v>290</v>
      </c>
      <c r="Z768" s="58" t="str">
        <f>'LISTA DOS ITENS'!$F768&amp;"-"&amp;'LISTA DOS ITENS'!$H768&amp;"-"&amp;'LISTA DOS ITENS'!$J768&amp;"-"&amp;'LISTA DOS ITENS'!$K768&amp;"-"&amp;'LISTA DOS ITENS'!$I768</f>
        <v>11401732-2101-0006-CONS/IAMN-</v>
      </c>
      <c r="AA768" s="59" t="str">
        <f t="array" ref="AA768">INDEX('RESUMO - LOTES E VMA'!$M$3:$M$181,MATCH('LISTA DOS ITENS'!$D768,'RESUMO - LOTES E VMA'!$A$3:$A$181,0))</f>
        <v>Para Leilão</v>
      </c>
      <c r="AB768" s="60">
        <f t="array" ref="AB768">INDEX('RESUMO - LOTES E VMA'!$J$3:$J$181,MATCH('LISTA DOS ITENS'!$D768,'RESUMO - LOTES E VMA'!$A$3:$A$181,0))</f>
        <v>0.1457406477</v>
      </c>
      <c r="AC768" s="29" t="str">
        <f t="array" ref="AC768">INDEX('RESUMO - LOTES E VMA'!$L$3:$L$181,MATCH('LISTA DOS ITENS'!$D768,'RESUMO - LOTES E VMA'!$A$3:$A$181,0))</f>
        <v>1% do Valor de Comparação do VMA</v>
      </c>
      <c r="AD768" s="53" t="str">
        <f>VLOOKUP(Tabela1[[#This Row],[Índice]],[1]Planilha1!$A:$A,1,0)</f>
        <v>#ERROR!</v>
      </c>
    </row>
    <row r="769" ht="15.75" customHeight="1">
      <c r="A769" s="52">
        <v>248083.0</v>
      </c>
      <c r="B769" s="53" t="s">
        <v>70</v>
      </c>
      <c r="C769" s="53" t="s">
        <v>71</v>
      </c>
      <c r="D769" s="22">
        <v>206714.0</v>
      </c>
      <c r="E769" s="53" t="s">
        <v>269</v>
      </c>
      <c r="F769" s="54">
        <v>1.1451843E7</v>
      </c>
      <c r="G769" s="53" t="s">
        <v>670</v>
      </c>
      <c r="H769" s="55">
        <v>2101.0</v>
      </c>
      <c r="I769" s="55"/>
      <c r="J769" s="55" t="s">
        <v>271</v>
      </c>
      <c r="K769" s="53" t="s">
        <v>73</v>
      </c>
      <c r="L769" s="53"/>
      <c r="M769" s="53">
        <v>55.0</v>
      </c>
      <c r="N769" s="53" t="s">
        <v>440</v>
      </c>
      <c r="O769" s="25">
        <v>149.99454545454546</v>
      </c>
      <c r="P769" s="25">
        <f>'LISTA DOS ITENS'!$O769*'LISTA DOS ITENS'!$M769</f>
        <v>8249.7</v>
      </c>
      <c r="Q769" s="25">
        <v>149.99</v>
      </c>
      <c r="R769" s="25">
        <f>'LISTA DOS ITENS'!$Q769*'LISTA DOS ITENS'!$M769</f>
        <v>8249.45</v>
      </c>
      <c r="S769" s="56">
        <f>IF('LISTA DOS ITENS'!$P769&gt;'LISTA DOS ITENS'!$R769,'LISTA DOS ITENS'!$P769,'LISTA DOS ITENS'!$R769)</f>
        <v>8249.7</v>
      </c>
      <c r="T769" s="25">
        <v>21.859836541902634</v>
      </c>
      <c r="U769" s="25">
        <f>'LISTA DOS ITENS'!$T769*'LISTA DOS ITENS'!$M769</f>
        <v>1202.29101</v>
      </c>
      <c r="V769" s="56">
        <f t="array" ref="V769">INDEX('RESUMO - LOTES E VMA'!$F$3:$F$181,MATCH('LISTA DOS ITENS'!$D769,'RESUMO - LOTES E VMA'!$A$3:$A$181,0))</f>
        <v>182306.8117</v>
      </c>
      <c r="W769" s="57">
        <f>'LISTA DOS ITENS'!$U769/'LISTA DOS ITENS'!$V769</f>
        <v>0.006594877057</v>
      </c>
      <c r="X769" s="53" t="s">
        <v>53</v>
      </c>
      <c r="Y769" s="53" t="s">
        <v>290</v>
      </c>
      <c r="Z769" s="58" t="str">
        <f>'LISTA DOS ITENS'!$F769&amp;"-"&amp;'LISTA DOS ITENS'!$H769&amp;"-"&amp;'LISTA DOS ITENS'!$J769&amp;"-"&amp;'LISTA DOS ITENS'!$K769&amp;"-"&amp;'LISTA DOS ITENS'!$I769</f>
        <v>11451843-2101-0006-CONS/NAC-</v>
      </c>
      <c r="AA769" s="59" t="str">
        <f t="array" ref="AA769">INDEX('RESUMO - LOTES E VMA'!$M$3:$M$181,MATCH('LISTA DOS ITENS'!$D769,'RESUMO - LOTES E VMA'!$A$3:$A$181,0))</f>
        <v>Para Leilão</v>
      </c>
      <c r="AB769" s="60">
        <f t="array" ref="AB769">INDEX('RESUMO - LOTES E VMA'!$J$3:$J$181,MATCH('LISTA DOS ITENS'!$D769,'RESUMO - LOTES E VMA'!$A$3:$A$181,0))</f>
        <v>0.1457406477</v>
      </c>
      <c r="AC769" s="29" t="str">
        <f t="array" ref="AC769">INDEX('RESUMO - LOTES E VMA'!$L$3:$L$181,MATCH('LISTA DOS ITENS'!$D769,'RESUMO - LOTES E VMA'!$A$3:$A$181,0))</f>
        <v>1% do Valor de Comparação do VMA</v>
      </c>
      <c r="AD769" s="53" t="str">
        <f>VLOOKUP(Tabela1[[#This Row],[Índice]],[1]Planilha1!$A:$A,1,0)</f>
        <v>#ERROR!</v>
      </c>
    </row>
    <row r="770" ht="15.75" customHeight="1">
      <c r="A770" s="52">
        <v>248084.0</v>
      </c>
      <c r="B770" s="53" t="s">
        <v>70</v>
      </c>
      <c r="C770" s="53" t="s">
        <v>71</v>
      </c>
      <c r="D770" s="22">
        <v>206714.0</v>
      </c>
      <c r="E770" s="53" t="s">
        <v>269</v>
      </c>
      <c r="F770" s="54">
        <v>1.159718E7</v>
      </c>
      <c r="G770" s="53" t="s">
        <v>671</v>
      </c>
      <c r="H770" s="55">
        <v>2101.0</v>
      </c>
      <c r="I770" s="55"/>
      <c r="J770" s="55" t="s">
        <v>271</v>
      </c>
      <c r="K770" s="53" t="s">
        <v>73</v>
      </c>
      <c r="L770" s="53"/>
      <c r="M770" s="53">
        <v>2.0</v>
      </c>
      <c r="N770" s="53" t="s">
        <v>52</v>
      </c>
      <c r="O770" s="25">
        <v>9196.605</v>
      </c>
      <c r="P770" s="25">
        <f>'LISTA DOS ITENS'!$O770*'LISTA DOS ITENS'!$M770</f>
        <v>18393.21</v>
      </c>
      <c r="Q770" s="25">
        <v>9196.61</v>
      </c>
      <c r="R770" s="25">
        <f>'LISTA DOS ITENS'!$Q770*'LISTA DOS ITENS'!$M770</f>
        <v>18393.22</v>
      </c>
      <c r="S770" s="56">
        <f>IF('LISTA DOS ITENS'!$P770&gt;'LISTA DOS ITENS'!$R770,'LISTA DOS ITENS'!$P770,'LISTA DOS ITENS'!$R770)</f>
        <v>18393.22</v>
      </c>
      <c r="T770" s="25">
        <v>1340.331964395141</v>
      </c>
      <c r="U770" s="25">
        <f>'LISTA DOS ITENS'!$T770*'LISTA DOS ITENS'!$M770</f>
        <v>2680.663929</v>
      </c>
      <c r="V770" s="56">
        <f t="array" ref="V770">INDEX('RESUMO - LOTES E VMA'!$F$3:$F$181,MATCH('LISTA DOS ITENS'!$D770,'RESUMO - LOTES E VMA'!$A$3:$A$181,0))</f>
        <v>182306.8117</v>
      </c>
      <c r="W770" s="57">
        <f>'LISTA DOS ITENS'!$U770/'LISTA DOS ITENS'!$V770</f>
        <v>0.01470413477</v>
      </c>
      <c r="X770" s="53" t="s">
        <v>53</v>
      </c>
      <c r="Y770" s="53" t="s">
        <v>290</v>
      </c>
      <c r="Z770" s="58" t="str">
        <f>'LISTA DOS ITENS'!$F770&amp;"-"&amp;'LISTA DOS ITENS'!$H770&amp;"-"&amp;'LISTA DOS ITENS'!$J770&amp;"-"&amp;'LISTA DOS ITENS'!$K770&amp;"-"&amp;'LISTA DOS ITENS'!$I770</f>
        <v>11597180-2101-0006-CONS/NAC-</v>
      </c>
      <c r="AA770" s="59" t="str">
        <f t="array" ref="AA770">INDEX('RESUMO - LOTES E VMA'!$M$3:$M$181,MATCH('LISTA DOS ITENS'!$D770,'RESUMO - LOTES E VMA'!$A$3:$A$181,0))</f>
        <v>Para Leilão</v>
      </c>
      <c r="AB770" s="60">
        <f t="array" ref="AB770">INDEX('RESUMO - LOTES E VMA'!$J$3:$J$181,MATCH('LISTA DOS ITENS'!$D770,'RESUMO - LOTES E VMA'!$A$3:$A$181,0))</f>
        <v>0.1457406477</v>
      </c>
      <c r="AC770" s="29" t="str">
        <f t="array" ref="AC770">INDEX('RESUMO - LOTES E VMA'!$L$3:$L$181,MATCH('LISTA DOS ITENS'!$D770,'RESUMO - LOTES E VMA'!$A$3:$A$181,0))</f>
        <v>1% do Valor de Comparação do VMA</v>
      </c>
      <c r="AD770" s="53" t="str">
        <f>VLOOKUP(Tabela1[[#This Row],[Índice]],[1]Planilha1!$A:$A,1,0)</f>
        <v>#ERROR!</v>
      </c>
    </row>
    <row r="771" ht="15.75" customHeight="1">
      <c r="A771" s="52">
        <v>248085.0</v>
      </c>
      <c r="B771" s="53" t="s">
        <v>70</v>
      </c>
      <c r="C771" s="53" t="s">
        <v>71</v>
      </c>
      <c r="D771" s="22">
        <v>206714.0</v>
      </c>
      <c r="E771" s="53" t="s">
        <v>269</v>
      </c>
      <c r="F771" s="54">
        <v>1.1643186E7</v>
      </c>
      <c r="G771" s="53" t="s">
        <v>672</v>
      </c>
      <c r="H771" s="55">
        <v>2101.0</v>
      </c>
      <c r="I771" s="55"/>
      <c r="J771" s="55" t="s">
        <v>271</v>
      </c>
      <c r="K771" s="53" t="s">
        <v>73</v>
      </c>
      <c r="L771" s="53"/>
      <c r="M771" s="53">
        <v>209.0</v>
      </c>
      <c r="N771" s="53" t="s">
        <v>440</v>
      </c>
      <c r="O771" s="25">
        <v>62.840667094291206</v>
      </c>
      <c r="P771" s="25">
        <f>'LISTA DOS ITENS'!$O771*'LISTA DOS ITENS'!$M771</f>
        <v>13133.69942</v>
      </c>
      <c r="Q771" s="25">
        <v>62.84</v>
      </c>
      <c r="R771" s="25">
        <f>'LISTA DOS ITENS'!$Q771*'LISTA DOS ITENS'!$M771</f>
        <v>13133.56</v>
      </c>
      <c r="S771" s="56">
        <f>IF('LISTA DOS ITENS'!$P771&gt;'LISTA DOS ITENS'!$R771,'LISTA DOS ITENS'!$P771,'LISTA DOS ITENS'!$R771)</f>
        <v>13133.69942</v>
      </c>
      <c r="T771" s="25">
        <v>9.158424750271095</v>
      </c>
      <c r="U771" s="25">
        <f>'LISTA DOS ITENS'!$T771*'LISTA DOS ITENS'!$M771</f>
        <v>1914.110773</v>
      </c>
      <c r="V771" s="56">
        <f t="array" ref="V771">INDEX('RESUMO - LOTES E VMA'!$F$3:$F$181,MATCH('LISTA DOS ITENS'!$D771,'RESUMO - LOTES E VMA'!$A$3:$A$181,0))</f>
        <v>182306.8117</v>
      </c>
      <c r="W771" s="57">
        <f>'LISTA DOS ITENS'!$U771/'LISTA DOS ITENS'!$V771</f>
        <v>0.01049939251</v>
      </c>
      <c r="X771" s="53" t="s">
        <v>53</v>
      </c>
      <c r="Y771" s="53" t="s">
        <v>290</v>
      </c>
      <c r="Z771" s="58" t="str">
        <f>'LISTA DOS ITENS'!$F771&amp;"-"&amp;'LISTA DOS ITENS'!$H771&amp;"-"&amp;'LISTA DOS ITENS'!$J771&amp;"-"&amp;'LISTA DOS ITENS'!$K771&amp;"-"&amp;'LISTA DOS ITENS'!$I771</f>
        <v>11643186-2101-0006-CONS/NAC-</v>
      </c>
      <c r="AA771" s="59" t="str">
        <f t="array" ref="AA771">INDEX('RESUMO - LOTES E VMA'!$M$3:$M$181,MATCH('LISTA DOS ITENS'!$D771,'RESUMO - LOTES E VMA'!$A$3:$A$181,0))</f>
        <v>Para Leilão</v>
      </c>
      <c r="AB771" s="60">
        <f t="array" ref="AB771">INDEX('RESUMO - LOTES E VMA'!$J$3:$J$181,MATCH('LISTA DOS ITENS'!$D771,'RESUMO - LOTES E VMA'!$A$3:$A$181,0))</f>
        <v>0.1457406477</v>
      </c>
      <c r="AC771" s="29" t="str">
        <f t="array" ref="AC771">INDEX('RESUMO - LOTES E VMA'!$L$3:$L$181,MATCH('LISTA DOS ITENS'!$D771,'RESUMO - LOTES E VMA'!$A$3:$A$181,0))</f>
        <v>1% do Valor de Comparação do VMA</v>
      </c>
      <c r="AD771" s="53" t="str">
        <f>VLOOKUP(Tabela1[[#This Row],[Índice]],[1]Planilha1!$A:$A,1,0)</f>
        <v>#ERROR!</v>
      </c>
    </row>
    <row r="772" ht="15.75" customHeight="1">
      <c r="A772" s="52">
        <v>248086.0</v>
      </c>
      <c r="B772" s="53" t="s">
        <v>70</v>
      </c>
      <c r="C772" s="53" t="s">
        <v>71</v>
      </c>
      <c r="D772" s="22">
        <v>206714.0</v>
      </c>
      <c r="E772" s="53" t="s">
        <v>269</v>
      </c>
      <c r="F772" s="54">
        <v>1.1666499E7</v>
      </c>
      <c r="G772" s="53" t="s">
        <v>673</v>
      </c>
      <c r="H772" s="55">
        <v>2101.0</v>
      </c>
      <c r="I772" s="55"/>
      <c r="J772" s="55" t="s">
        <v>271</v>
      </c>
      <c r="K772" s="53" t="s">
        <v>122</v>
      </c>
      <c r="L772" s="53"/>
      <c r="M772" s="53">
        <v>1.0</v>
      </c>
      <c r="N772" s="53" t="s">
        <v>52</v>
      </c>
      <c r="O772" s="25">
        <v>99360.66</v>
      </c>
      <c r="P772" s="25">
        <f>'LISTA DOS ITENS'!$O772*'LISTA DOS ITENS'!$M772</f>
        <v>99360.66</v>
      </c>
      <c r="Q772" s="25">
        <v>99360.66</v>
      </c>
      <c r="R772" s="25">
        <f>'LISTA DOS ITENS'!$Q772*'LISTA DOS ITENS'!$M772</f>
        <v>99360.66</v>
      </c>
      <c r="S772" s="56">
        <f>IF('LISTA DOS ITENS'!$P772&gt;'LISTA DOS ITENS'!$R772,'LISTA DOS ITENS'!$P772,'LISTA DOS ITENS'!$R772)</f>
        <v>99360.66</v>
      </c>
      <c r="T772" s="25">
        <v>14481.017309791076</v>
      </c>
      <c r="U772" s="25">
        <f>'LISTA DOS ITENS'!$T772*'LISTA DOS ITENS'!$M772</f>
        <v>14481.01731</v>
      </c>
      <c r="V772" s="56">
        <f t="array" ref="V772">INDEX('RESUMO - LOTES E VMA'!$F$3:$F$181,MATCH('LISTA DOS ITENS'!$D772,'RESUMO - LOTES E VMA'!$A$3:$A$181,0))</f>
        <v>182306.8117</v>
      </c>
      <c r="W772" s="57">
        <f>'LISTA DOS ITENS'!$U772/'LISTA DOS ITENS'!$V772</f>
        <v>0.0794321242</v>
      </c>
      <c r="X772" s="53" t="s">
        <v>53</v>
      </c>
      <c r="Y772" s="53" t="s">
        <v>290</v>
      </c>
      <c r="Z772" s="58" t="str">
        <f>'LISTA DOS ITENS'!$F772&amp;"-"&amp;'LISTA DOS ITENS'!$H772&amp;"-"&amp;'LISTA DOS ITENS'!$J772&amp;"-"&amp;'LISTA DOS ITENS'!$K772&amp;"-"&amp;'LISTA DOS ITENS'!$I772</f>
        <v>11666499-2101-0006-IMOB/IAMN-</v>
      </c>
      <c r="AA772" s="59" t="str">
        <f t="array" ref="AA772">INDEX('RESUMO - LOTES E VMA'!$M$3:$M$181,MATCH('LISTA DOS ITENS'!$D772,'RESUMO - LOTES E VMA'!$A$3:$A$181,0))</f>
        <v>Para Leilão</v>
      </c>
      <c r="AB772" s="60">
        <f t="array" ref="AB772">INDEX('RESUMO - LOTES E VMA'!$J$3:$J$181,MATCH('LISTA DOS ITENS'!$D772,'RESUMO - LOTES E VMA'!$A$3:$A$181,0))</f>
        <v>0.1457406477</v>
      </c>
      <c r="AC772" s="29" t="str">
        <f t="array" ref="AC772">INDEX('RESUMO - LOTES E VMA'!$L$3:$L$181,MATCH('LISTA DOS ITENS'!$D772,'RESUMO - LOTES E VMA'!$A$3:$A$181,0))</f>
        <v>1% do Valor de Comparação do VMA</v>
      </c>
      <c r="AD772" s="53" t="str">
        <f>VLOOKUP(Tabela1[[#This Row],[Índice]],[1]Planilha1!$A:$A,1,0)</f>
        <v>#ERROR!</v>
      </c>
    </row>
    <row r="773" ht="15.75" customHeight="1">
      <c r="A773" s="52">
        <v>248087.0</v>
      </c>
      <c r="B773" s="53" t="s">
        <v>70</v>
      </c>
      <c r="C773" s="53" t="s">
        <v>71</v>
      </c>
      <c r="D773" s="22">
        <v>206714.0</v>
      </c>
      <c r="E773" s="53" t="s">
        <v>269</v>
      </c>
      <c r="F773" s="54">
        <v>1.1669666E7</v>
      </c>
      <c r="G773" s="53" t="s">
        <v>674</v>
      </c>
      <c r="H773" s="55">
        <v>2101.0</v>
      </c>
      <c r="I773" s="55"/>
      <c r="J773" s="55" t="s">
        <v>271</v>
      </c>
      <c r="K773" s="53" t="s">
        <v>117</v>
      </c>
      <c r="L773" s="53"/>
      <c r="M773" s="53">
        <v>1840.0</v>
      </c>
      <c r="N773" s="53" t="s">
        <v>440</v>
      </c>
      <c r="O773" s="25">
        <v>120.26470359281437</v>
      </c>
      <c r="P773" s="25">
        <f>'LISTA DOS ITENS'!$O773*'LISTA DOS ITENS'!$M773</f>
        <v>221287.0546</v>
      </c>
      <c r="Q773" s="25">
        <v>120.26</v>
      </c>
      <c r="R773" s="25">
        <f>'LISTA DOS ITENS'!$Q773*'LISTA DOS ITENS'!$M773</f>
        <v>221278.4</v>
      </c>
      <c r="S773" s="56">
        <f>IF('LISTA DOS ITENS'!$P773&gt;'LISTA DOS ITENS'!$R773,'LISTA DOS ITENS'!$P773,'LISTA DOS ITENS'!$R773)</f>
        <v>221287.0546</v>
      </c>
      <c r="T773" s="25">
        <v>17.526928078733324</v>
      </c>
      <c r="U773" s="25">
        <f>'LISTA DOS ITENS'!$T773*'LISTA DOS ITENS'!$M773</f>
        <v>32249.54766</v>
      </c>
      <c r="V773" s="56">
        <f t="array" ref="V773">INDEX('RESUMO - LOTES E VMA'!$F$3:$F$181,MATCH('LISTA DOS ITENS'!$D773,'RESUMO - LOTES E VMA'!$A$3:$A$181,0))</f>
        <v>182306.8117</v>
      </c>
      <c r="W773" s="57">
        <f>'LISTA DOS ITENS'!$U773/'LISTA DOS ITENS'!$V773</f>
        <v>0.1768971075</v>
      </c>
      <c r="X773" s="53" t="s">
        <v>53</v>
      </c>
      <c r="Y773" s="53" t="s">
        <v>290</v>
      </c>
      <c r="Z773" s="58" t="str">
        <f>'LISTA DOS ITENS'!$F773&amp;"-"&amp;'LISTA DOS ITENS'!$H773&amp;"-"&amp;'LISTA DOS ITENS'!$J773&amp;"-"&amp;'LISTA DOS ITENS'!$K773&amp;"-"&amp;'LISTA DOS ITENS'!$I773</f>
        <v>11669666-2101-0006-CONS/IAMN-</v>
      </c>
      <c r="AA773" s="59" t="str">
        <f t="array" ref="AA773">INDEX('RESUMO - LOTES E VMA'!$M$3:$M$181,MATCH('LISTA DOS ITENS'!$D773,'RESUMO - LOTES E VMA'!$A$3:$A$181,0))</f>
        <v>Para Leilão</v>
      </c>
      <c r="AB773" s="60">
        <f t="array" ref="AB773">INDEX('RESUMO - LOTES E VMA'!$J$3:$J$181,MATCH('LISTA DOS ITENS'!$D773,'RESUMO - LOTES E VMA'!$A$3:$A$181,0))</f>
        <v>0.1457406477</v>
      </c>
      <c r="AC773" s="29" t="str">
        <f t="array" ref="AC773">INDEX('RESUMO - LOTES E VMA'!$L$3:$L$181,MATCH('LISTA DOS ITENS'!$D773,'RESUMO - LOTES E VMA'!$A$3:$A$181,0))</f>
        <v>1% do Valor de Comparação do VMA</v>
      </c>
      <c r="AD773" s="53" t="str">
        <f>VLOOKUP(Tabela1[[#This Row],[Índice]],[1]Planilha1!$A:$A,1,0)</f>
        <v>#ERROR!</v>
      </c>
    </row>
    <row r="774" ht="15.75" customHeight="1">
      <c r="A774" s="52">
        <v>248088.0</v>
      </c>
      <c r="B774" s="53" t="s">
        <v>70</v>
      </c>
      <c r="C774" s="53" t="s">
        <v>71</v>
      </c>
      <c r="D774" s="22">
        <v>206714.0</v>
      </c>
      <c r="E774" s="53" t="s">
        <v>269</v>
      </c>
      <c r="F774" s="54">
        <v>1.1710243E7</v>
      </c>
      <c r="G774" s="53" t="s">
        <v>675</v>
      </c>
      <c r="H774" s="55">
        <v>2101.0</v>
      </c>
      <c r="I774" s="55"/>
      <c r="J774" s="55" t="s">
        <v>271</v>
      </c>
      <c r="K774" s="53" t="s">
        <v>117</v>
      </c>
      <c r="L774" s="53"/>
      <c r="M774" s="53">
        <v>1.0</v>
      </c>
      <c r="N774" s="53" t="s">
        <v>52</v>
      </c>
      <c r="O774" s="25">
        <v>185909.79</v>
      </c>
      <c r="P774" s="25">
        <f>'LISTA DOS ITENS'!$O774*'LISTA DOS ITENS'!$M774</f>
        <v>185909.79</v>
      </c>
      <c r="Q774" s="25">
        <v>185909.79</v>
      </c>
      <c r="R774" s="25">
        <f>'LISTA DOS ITENS'!$Q774*'LISTA DOS ITENS'!$M774</f>
        <v>185909.79</v>
      </c>
      <c r="S774" s="56">
        <f>IF('LISTA DOS ITENS'!$P774&gt;'LISTA DOS ITENS'!$R774,'LISTA DOS ITENS'!$P774,'LISTA DOS ITENS'!$R774)</f>
        <v>185909.79</v>
      </c>
      <c r="T774" s="25">
        <v>27094.85713007164</v>
      </c>
      <c r="U774" s="25">
        <f>'LISTA DOS ITENS'!$T774*'LISTA DOS ITENS'!$M774</f>
        <v>27094.85713</v>
      </c>
      <c r="V774" s="56">
        <f t="array" ref="V774">INDEX('RESUMO - LOTES E VMA'!$F$3:$F$181,MATCH('LISTA DOS ITENS'!$D774,'RESUMO - LOTES E VMA'!$A$3:$A$181,0))</f>
        <v>182306.8117</v>
      </c>
      <c r="W774" s="57">
        <f>'LISTA DOS ITENS'!$U774/'LISTA DOS ITENS'!$V774</f>
        <v>0.1486222971</v>
      </c>
      <c r="X774" s="53" t="s">
        <v>53</v>
      </c>
      <c r="Y774" s="53" t="s">
        <v>290</v>
      </c>
      <c r="Z774" s="58" t="str">
        <f>'LISTA DOS ITENS'!$F774&amp;"-"&amp;'LISTA DOS ITENS'!$H774&amp;"-"&amp;'LISTA DOS ITENS'!$J774&amp;"-"&amp;'LISTA DOS ITENS'!$K774&amp;"-"&amp;'LISTA DOS ITENS'!$I774</f>
        <v>11710243-2101-0006-CONS/IAMN-</v>
      </c>
      <c r="AA774" s="59" t="str">
        <f t="array" ref="AA774">INDEX('RESUMO - LOTES E VMA'!$M$3:$M$181,MATCH('LISTA DOS ITENS'!$D774,'RESUMO - LOTES E VMA'!$A$3:$A$181,0))</f>
        <v>Para Leilão</v>
      </c>
      <c r="AB774" s="60">
        <f t="array" ref="AB774">INDEX('RESUMO - LOTES E VMA'!$J$3:$J$181,MATCH('LISTA DOS ITENS'!$D774,'RESUMO - LOTES E VMA'!$A$3:$A$181,0))</f>
        <v>0.1457406477</v>
      </c>
      <c r="AC774" s="29" t="str">
        <f t="array" ref="AC774">INDEX('RESUMO - LOTES E VMA'!$L$3:$L$181,MATCH('LISTA DOS ITENS'!$D774,'RESUMO - LOTES E VMA'!$A$3:$A$181,0))</f>
        <v>1% do Valor de Comparação do VMA</v>
      </c>
      <c r="AD774" s="53" t="str">
        <f>VLOOKUP(Tabela1[[#This Row],[Índice]],[1]Planilha1!$A:$A,1,0)</f>
        <v>#ERROR!</v>
      </c>
    </row>
    <row r="775" ht="15.75" customHeight="1">
      <c r="A775" s="52">
        <v>248089.0</v>
      </c>
      <c r="B775" s="53" t="s">
        <v>70</v>
      </c>
      <c r="C775" s="53" t="s">
        <v>71</v>
      </c>
      <c r="D775" s="22">
        <v>206714.0</v>
      </c>
      <c r="E775" s="53" t="s">
        <v>269</v>
      </c>
      <c r="F775" s="54">
        <v>1.1710244E7</v>
      </c>
      <c r="G775" s="53" t="s">
        <v>676</v>
      </c>
      <c r="H775" s="55">
        <v>2101.0</v>
      </c>
      <c r="I775" s="55"/>
      <c r="J775" s="55" t="s">
        <v>271</v>
      </c>
      <c r="K775" s="53" t="s">
        <v>117</v>
      </c>
      <c r="L775" s="53"/>
      <c r="M775" s="53">
        <v>1.0</v>
      </c>
      <c r="N775" s="53" t="s">
        <v>52</v>
      </c>
      <c r="O775" s="25">
        <v>165195.67</v>
      </c>
      <c r="P775" s="25">
        <f>'LISTA DOS ITENS'!$O775*'LISTA DOS ITENS'!$M775</f>
        <v>165195.67</v>
      </c>
      <c r="Q775" s="25">
        <v>165195.67</v>
      </c>
      <c r="R775" s="25">
        <f>'LISTA DOS ITENS'!$Q775*'LISTA DOS ITENS'!$M775</f>
        <v>165195.67</v>
      </c>
      <c r="S775" s="56">
        <f>IF('LISTA DOS ITENS'!$P775&gt;'LISTA DOS ITENS'!$R775,'LISTA DOS ITENS'!$P775,'LISTA DOS ITENS'!$R775)</f>
        <v>165195.67</v>
      </c>
      <c r="T775" s="25">
        <v>24075.940686913054</v>
      </c>
      <c r="U775" s="25">
        <f>'LISTA DOS ITENS'!$T775*'LISTA DOS ITENS'!$M775</f>
        <v>24075.94069</v>
      </c>
      <c r="V775" s="56">
        <f t="array" ref="V775">INDEX('RESUMO - LOTES E VMA'!$F$3:$F$181,MATCH('LISTA DOS ITENS'!$D775,'RESUMO - LOTES E VMA'!$A$3:$A$181,0))</f>
        <v>182306.8117</v>
      </c>
      <c r="W775" s="57">
        <f>'LISTA DOS ITENS'!$U775/'LISTA DOS ITENS'!$V775</f>
        <v>0.1320627598</v>
      </c>
      <c r="X775" s="53" t="s">
        <v>53</v>
      </c>
      <c r="Y775" s="53" t="s">
        <v>290</v>
      </c>
      <c r="Z775" s="58" t="str">
        <f>'LISTA DOS ITENS'!$F775&amp;"-"&amp;'LISTA DOS ITENS'!$H775&amp;"-"&amp;'LISTA DOS ITENS'!$J775&amp;"-"&amp;'LISTA DOS ITENS'!$K775&amp;"-"&amp;'LISTA DOS ITENS'!$I775</f>
        <v>11710244-2101-0006-CONS/IAMN-</v>
      </c>
      <c r="AA775" s="59" t="str">
        <f t="array" ref="AA775">INDEX('RESUMO - LOTES E VMA'!$M$3:$M$181,MATCH('LISTA DOS ITENS'!$D775,'RESUMO - LOTES E VMA'!$A$3:$A$181,0))</f>
        <v>Para Leilão</v>
      </c>
      <c r="AB775" s="60">
        <f t="array" ref="AB775">INDEX('RESUMO - LOTES E VMA'!$J$3:$J$181,MATCH('LISTA DOS ITENS'!$D775,'RESUMO - LOTES E VMA'!$A$3:$A$181,0))</f>
        <v>0.1457406477</v>
      </c>
      <c r="AC775" s="29" t="str">
        <f t="array" ref="AC775">INDEX('RESUMO - LOTES E VMA'!$L$3:$L$181,MATCH('LISTA DOS ITENS'!$D775,'RESUMO - LOTES E VMA'!$A$3:$A$181,0))</f>
        <v>1% do Valor de Comparação do VMA</v>
      </c>
      <c r="AD775" s="53" t="str">
        <f>VLOOKUP(Tabela1[[#This Row],[Índice]],[1]Planilha1!$A:$A,1,0)</f>
        <v>#ERROR!</v>
      </c>
    </row>
    <row r="776" ht="15.75" customHeight="1">
      <c r="A776" s="52">
        <v>248090.0</v>
      </c>
      <c r="B776" s="53" t="s">
        <v>70</v>
      </c>
      <c r="C776" s="53" t="s">
        <v>71</v>
      </c>
      <c r="D776" s="22">
        <v>206714.0</v>
      </c>
      <c r="E776" s="53" t="s">
        <v>269</v>
      </c>
      <c r="F776" s="54">
        <v>1.1984021E7</v>
      </c>
      <c r="G776" s="53" t="s">
        <v>677</v>
      </c>
      <c r="H776" s="55">
        <v>2101.0</v>
      </c>
      <c r="I776" s="55"/>
      <c r="J776" s="55" t="s">
        <v>271</v>
      </c>
      <c r="K776" s="53" t="s">
        <v>73</v>
      </c>
      <c r="L776" s="53"/>
      <c r="M776" s="53">
        <v>5.0</v>
      </c>
      <c r="N776" s="53" t="s">
        <v>52</v>
      </c>
      <c r="O776" s="25">
        <v>281.0</v>
      </c>
      <c r="P776" s="25">
        <f>'LISTA DOS ITENS'!$O776*'LISTA DOS ITENS'!$M776</f>
        <v>1405</v>
      </c>
      <c r="Q776" s="25">
        <v>281.0</v>
      </c>
      <c r="R776" s="25">
        <f>'LISTA DOS ITENS'!$Q776*'LISTA DOS ITENS'!$M776</f>
        <v>1405</v>
      </c>
      <c r="S776" s="56">
        <f>IF('LISTA DOS ITENS'!$P776&gt;'LISTA DOS ITENS'!$R776,'LISTA DOS ITENS'!$P776,'LISTA DOS ITENS'!$R776)</f>
        <v>1405</v>
      </c>
      <c r="T776" s="25">
        <v>40.953490687876794</v>
      </c>
      <c r="U776" s="25">
        <f>'LISTA DOS ITENS'!$T776*'LISTA DOS ITENS'!$M776</f>
        <v>204.7674534</v>
      </c>
      <c r="V776" s="56">
        <f t="array" ref="V776">INDEX('RESUMO - LOTES E VMA'!$F$3:$F$181,MATCH('LISTA DOS ITENS'!$D776,'RESUMO - LOTES E VMA'!$A$3:$A$181,0))</f>
        <v>182306.8117</v>
      </c>
      <c r="W776" s="57">
        <f>'LISTA DOS ITENS'!$U776/'LISTA DOS ITENS'!$V776</f>
        <v>0.001123202427</v>
      </c>
      <c r="X776" s="53" t="s">
        <v>53</v>
      </c>
      <c r="Y776" s="53" t="s">
        <v>290</v>
      </c>
      <c r="Z776" s="58" t="str">
        <f>'LISTA DOS ITENS'!$F776&amp;"-"&amp;'LISTA DOS ITENS'!$H776&amp;"-"&amp;'LISTA DOS ITENS'!$J776&amp;"-"&amp;'LISTA DOS ITENS'!$K776&amp;"-"&amp;'LISTA DOS ITENS'!$I776</f>
        <v>11984021-2101-0006-CONS/NAC-</v>
      </c>
      <c r="AA776" s="59" t="str">
        <f t="array" ref="AA776">INDEX('RESUMO - LOTES E VMA'!$M$3:$M$181,MATCH('LISTA DOS ITENS'!$D776,'RESUMO - LOTES E VMA'!$A$3:$A$181,0))</f>
        <v>Para Leilão</v>
      </c>
      <c r="AB776" s="60">
        <f t="array" ref="AB776">INDEX('RESUMO - LOTES E VMA'!$J$3:$J$181,MATCH('LISTA DOS ITENS'!$D776,'RESUMO - LOTES E VMA'!$A$3:$A$181,0))</f>
        <v>0.1457406477</v>
      </c>
      <c r="AC776" s="29" t="str">
        <f t="array" ref="AC776">INDEX('RESUMO - LOTES E VMA'!$L$3:$L$181,MATCH('LISTA DOS ITENS'!$D776,'RESUMO - LOTES E VMA'!$A$3:$A$181,0))</f>
        <v>1% do Valor de Comparação do VMA</v>
      </c>
      <c r="AD776" s="53" t="str">
        <f>VLOOKUP(Tabela1[[#This Row],[Índice]],[1]Planilha1!$A:$A,1,0)</f>
        <v>#ERROR!</v>
      </c>
    </row>
    <row r="777" ht="15.75" customHeight="1">
      <c r="A777" s="52">
        <v>248091.0</v>
      </c>
      <c r="B777" s="53" t="s">
        <v>70</v>
      </c>
      <c r="C777" s="53" t="s">
        <v>71</v>
      </c>
      <c r="D777" s="22">
        <v>206714.0</v>
      </c>
      <c r="E777" s="53" t="s">
        <v>269</v>
      </c>
      <c r="F777" s="54">
        <v>1.1132922E7</v>
      </c>
      <c r="G777" s="53" t="s">
        <v>678</v>
      </c>
      <c r="H777" s="55">
        <v>2170.0</v>
      </c>
      <c r="I777" s="55"/>
      <c r="J777" s="55" t="s">
        <v>271</v>
      </c>
      <c r="K777" s="53" t="s">
        <v>122</v>
      </c>
      <c r="L777" s="53"/>
      <c r="M777" s="53">
        <v>175.0</v>
      </c>
      <c r="N777" s="53" t="s">
        <v>440</v>
      </c>
      <c r="O777" s="25">
        <v>92.82124</v>
      </c>
      <c r="P777" s="25">
        <f>'LISTA DOS ITENS'!$O777*'LISTA DOS ITENS'!$M777</f>
        <v>16243.717</v>
      </c>
      <c r="Q777" s="25">
        <v>92.82</v>
      </c>
      <c r="R777" s="25">
        <f>'LISTA DOS ITENS'!$Q777*'LISTA DOS ITENS'!$M777</f>
        <v>16243.5</v>
      </c>
      <c r="S777" s="56">
        <f>IF('LISTA DOS ITENS'!$P777&gt;'LISTA DOS ITENS'!$R777,'LISTA DOS ITENS'!$P777,'LISTA DOS ITENS'!$R777)</f>
        <v>16243.717</v>
      </c>
      <c r="T777" s="25">
        <v>13.52776870337624</v>
      </c>
      <c r="U777" s="25">
        <f>'LISTA DOS ITENS'!$T777*'LISTA DOS ITENS'!$M777</f>
        <v>2367.359523</v>
      </c>
      <c r="V777" s="56">
        <f t="array" ref="V777">INDEX('RESUMO - LOTES E VMA'!$F$3:$F$181,MATCH('LISTA DOS ITENS'!$D777,'RESUMO - LOTES E VMA'!$A$3:$A$181,0))</f>
        <v>182306.8117</v>
      </c>
      <c r="W777" s="57">
        <f>'LISTA DOS ITENS'!$U777/'LISTA DOS ITENS'!$V777</f>
        <v>0.0129855791</v>
      </c>
      <c r="X777" s="53" t="s">
        <v>53</v>
      </c>
      <c r="Y777" s="53" t="s">
        <v>290</v>
      </c>
      <c r="Z777" s="58" t="str">
        <f>'LISTA DOS ITENS'!$F777&amp;"-"&amp;'LISTA DOS ITENS'!$H777&amp;"-"&amp;'LISTA DOS ITENS'!$J777&amp;"-"&amp;'LISTA DOS ITENS'!$K777&amp;"-"&amp;'LISTA DOS ITENS'!$I777</f>
        <v>11132922-2170-0006-IMOB/IAMN-</v>
      </c>
      <c r="AA777" s="59" t="str">
        <f t="array" ref="AA777">INDEX('RESUMO - LOTES E VMA'!$M$3:$M$181,MATCH('LISTA DOS ITENS'!$D777,'RESUMO - LOTES E VMA'!$A$3:$A$181,0))</f>
        <v>Para Leilão</v>
      </c>
      <c r="AB777" s="60">
        <f t="array" ref="AB777">INDEX('RESUMO - LOTES E VMA'!$J$3:$J$181,MATCH('LISTA DOS ITENS'!$D777,'RESUMO - LOTES E VMA'!$A$3:$A$181,0))</f>
        <v>0.1457406477</v>
      </c>
      <c r="AC777" s="29" t="str">
        <f t="array" ref="AC777">INDEX('RESUMO - LOTES E VMA'!$L$3:$L$181,MATCH('LISTA DOS ITENS'!$D777,'RESUMO - LOTES E VMA'!$A$3:$A$181,0))</f>
        <v>1% do Valor de Comparação do VMA</v>
      </c>
      <c r="AD777" s="53" t="str">
        <f>VLOOKUP(Tabela1[[#This Row],[Índice]],[1]Planilha1!$A:$A,1,0)</f>
        <v>#ERROR!</v>
      </c>
    </row>
    <row r="778" ht="15.75" customHeight="1">
      <c r="A778" s="52">
        <v>248092.0</v>
      </c>
      <c r="B778" s="53" t="s">
        <v>70</v>
      </c>
      <c r="C778" s="53" t="s">
        <v>71</v>
      </c>
      <c r="D778" s="22">
        <v>206714.0</v>
      </c>
      <c r="E778" s="53" t="s">
        <v>269</v>
      </c>
      <c r="F778" s="54">
        <v>1.0408992E7</v>
      </c>
      <c r="G778" s="53" t="s">
        <v>679</v>
      </c>
      <c r="H778" s="55">
        <v>2201.0</v>
      </c>
      <c r="I778" s="55"/>
      <c r="J778" s="55" t="s">
        <v>271</v>
      </c>
      <c r="K778" s="53" t="s">
        <v>117</v>
      </c>
      <c r="L778" s="53"/>
      <c r="M778" s="53">
        <v>1.0</v>
      </c>
      <c r="N778" s="53" t="s">
        <v>52</v>
      </c>
      <c r="O778" s="25">
        <v>107848.41</v>
      </c>
      <c r="P778" s="25">
        <f>'LISTA DOS ITENS'!$O778*'LISTA DOS ITENS'!$M778</f>
        <v>107848.41</v>
      </c>
      <c r="Q778" s="25">
        <v>107848.41</v>
      </c>
      <c r="R778" s="25">
        <f>'LISTA DOS ITENS'!$Q778*'LISTA DOS ITENS'!$M778</f>
        <v>107848.41</v>
      </c>
      <c r="S778" s="56">
        <f>IF('LISTA DOS ITENS'!$P778&gt;'LISTA DOS ITENS'!$R778,'LISTA DOS ITENS'!$P778,'LISTA DOS ITENS'!$R778)</f>
        <v>107848.41</v>
      </c>
      <c r="T778" s="25">
        <v>15718.038628602557</v>
      </c>
      <c r="U778" s="25">
        <f>'LISTA DOS ITENS'!$T778*'LISTA DOS ITENS'!$M778</f>
        <v>15718.03863</v>
      </c>
      <c r="V778" s="56">
        <f t="array" ref="V778">INDEX('RESUMO - LOTES E VMA'!$F$3:$F$181,MATCH('LISTA DOS ITENS'!$D778,'RESUMO - LOTES E VMA'!$A$3:$A$181,0))</f>
        <v>182306.8117</v>
      </c>
      <c r="W778" s="57">
        <f>'LISTA DOS ITENS'!$U778/'LISTA DOS ITENS'!$V778</f>
        <v>0.08621750598</v>
      </c>
      <c r="X778" s="53" t="s">
        <v>53</v>
      </c>
      <c r="Y778" s="53" t="s">
        <v>290</v>
      </c>
      <c r="Z778" s="58" t="str">
        <f>'LISTA DOS ITENS'!$F778&amp;"-"&amp;'LISTA DOS ITENS'!$H778&amp;"-"&amp;'LISTA DOS ITENS'!$J778&amp;"-"&amp;'LISTA DOS ITENS'!$K778&amp;"-"&amp;'LISTA DOS ITENS'!$I778</f>
        <v>10408992-2201-0006-CONS/IAMN-</v>
      </c>
      <c r="AA778" s="59" t="str">
        <f t="array" ref="AA778">INDEX('RESUMO - LOTES E VMA'!$M$3:$M$181,MATCH('LISTA DOS ITENS'!$D778,'RESUMO - LOTES E VMA'!$A$3:$A$181,0))</f>
        <v>Para Leilão</v>
      </c>
      <c r="AB778" s="60">
        <f t="array" ref="AB778">INDEX('RESUMO - LOTES E VMA'!$J$3:$J$181,MATCH('LISTA DOS ITENS'!$D778,'RESUMO - LOTES E VMA'!$A$3:$A$181,0))</f>
        <v>0.1457406477</v>
      </c>
      <c r="AC778" s="29" t="str">
        <f t="array" ref="AC778">INDEX('RESUMO - LOTES E VMA'!$L$3:$L$181,MATCH('LISTA DOS ITENS'!$D778,'RESUMO - LOTES E VMA'!$A$3:$A$181,0))</f>
        <v>1% do Valor de Comparação do VMA</v>
      </c>
      <c r="AD778" s="53" t="str">
        <f>VLOOKUP(Tabela1[[#This Row],[Índice]],[1]Planilha1!$A:$A,1,0)</f>
        <v>#ERROR!</v>
      </c>
    </row>
    <row r="779" ht="15.75" customHeight="1">
      <c r="A779" s="52">
        <v>248093.0</v>
      </c>
      <c r="B779" s="53" t="s">
        <v>70</v>
      </c>
      <c r="C779" s="53" t="s">
        <v>71</v>
      </c>
      <c r="D779" s="22">
        <v>206714.0</v>
      </c>
      <c r="E779" s="53" t="s">
        <v>269</v>
      </c>
      <c r="F779" s="54">
        <v>1.1034194E7</v>
      </c>
      <c r="G779" s="53" t="s">
        <v>680</v>
      </c>
      <c r="H779" s="55">
        <v>2201.0</v>
      </c>
      <c r="I779" s="55"/>
      <c r="J779" s="55" t="s">
        <v>271</v>
      </c>
      <c r="K779" s="53" t="s">
        <v>117</v>
      </c>
      <c r="L779" s="53"/>
      <c r="M779" s="53">
        <v>2.0</v>
      </c>
      <c r="N779" s="53" t="s">
        <v>52</v>
      </c>
      <c r="O779" s="25">
        <v>153995.6</v>
      </c>
      <c r="P779" s="25">
        <f>'LISTA DOS ITENS'!$O779*'LISTA DOS ITENS'!$M779</f>
        <v>307991.2</v>
      </c>
      <c r="Q779" s="25">
        <v>153995.6</v>
      </c>
      <c r="R779" s="25">
        <f>'LISTA DOS ITENS'!$Q779*'LISTA DOS ITENS'!$M779</f>
        <v>307991.2</v>
      </c>
      <c r="S779" s="56">
        <f>IF('LISTA DOS ITENS'!$P779&gt;'LISTA DOS ITENS'!$R779,'LISTA DOS ITENS'!$P779,'LISTA DOS ITENS'!$R779)</f>
        <v>307991.2</v>
      </c>
      <c r="T779" s="25">
        <v>22443.620535850532</v>
      </c>
      <c r="U779" s="25">
        <f>'LISTA DOS ITENS'!$T779*'LISTA DOS ITENS'!$M779</f>
        <v>44887.24107</v>
      </c>
      <c r="V779" s="56">
        <f t="array" ref="V779">INDEX('RESUMO - LOTES E VMA'!$F$3:$F$181,MATCH('LISTA DOS ITENS'!$D779,'RESUMO - LOTES E VMA'!$A$3:$A$181,0))</f>
        <v>182306.8117</v>
      </c>
      <c r="W779" s="57">
        <f>'LISTA DOS ITENS'!$U779/'LISTA DOS ITENS'!$V779</f>
        <v>0.2462181235</v>
      </c>
      <c r="X779" s="53" t="s">
        <v>53</v>
      </c>
      <c r="Y779" s="53" t="s">
        <v>290</v>
      </c>
      <c r="Z779" s="58" t="str">
        <f>'LISTA DOS ITENS'!$F779&amp;"-"&amp;'LISTA DOS ITENS'!$H779&amp;"-"&amp;'LISTA DOS ITENS'!$J779&amp;"-"&amp;'LISTA DOS ITENS'!$K779&amp;"-"&amp;'LISTA DOS ITENS'!$I779</f>
        <v>11034194-2201-0006-CONS/IAMN-</v>
      </c>
      <c r="AA779" s="59" t="str">
        <f t="array" ref="AA779">INDEX('RESUMO - LOTES E VMA'!$M$3:$M$181,MATCH('LISTA DOS ITENS'!$D779,'RESUMO - LOTES E VMA'!$A$3:$A$181,0))</f>
        <v>Para Leilão</v>
      </c>
      <c r="AB779" s="60">
        <f t="array" ref="AB779">INDEX('RESUMO - LOTES E VMA'!$J$3:$J$181,MATCH('LISTA DOS ITENS'!$D779,'RESUMO - LOTES E VMA'!$A$3:$A$181,0))</f>
        <v>0.1457406477</v>
      </c>
      <c r="AC779" s="29" t="str">
        <f t="array" ref="AC779">INDEX('RESUMO - LOTES E VMA'!$L$3:$L$181,MATCH('LISTA DOS ITENS'!$D779,'RESUMO - LOTES E VMA'!$A$3:$A$181,0))</f>
        <v>1% do Valor de Comparação do VMA</v>
      </c>
      <c r="AD779" s="53" t="str">
        <f>VLOOKUP(Tabela1[[#This Row],[Índice]],[1]Planilha1!$A:$A,1,0)</f>
        <v>#ERROR!</v>
      </c>
    </row>
    <row r="780" ht="15.75" customHeight="1">
      <c r="A780" s="52">
        <v>248094.0</v>
      </c>
      <c r="B780" s="53" t="s">
        <v>70</v>
      </c>
      <c r="C780" s="53" t="s">
        <v>71</v>
      </c>
      <c r="D780" s="22">
        <v>206714.0</v>
      </c>
      <c r="E780" s="53" t="s">
        <v>269</v>
      </c>
      <c r="F780" s="54">
        <v>1.1115123E7</v>
      </c>
      <c r="G780" s="53" t="s">
        <v>681</v>
      </c>
      <c r="H780" s="55">
        <v>2201.0</v>
      </c>
      <c r="I780" s="55"/>
      <c r="J780" s="55" t="s">
        <v>271</v>
      </c>
      <c r="K780" s="53" t="s">
        <v>122</v>
      </c>
      <c r="L780" s="53"/>
      <c r="M780" s="53">
        <v>50.0</v>
      </c>
      <c r="N780" s="53" t="s">
        <v>440</v>
      </c>
      <c r="O780" s="25">
        <v>45.375</v>
      </c>
      <c r="P780" s="25">
        <f>'LISTA DOS ITENS'!$O780*'LISTA DOS ITENS'!$M780</f>
        <v>2268.75</v>
      </c>
      <c r="Q780" s="25">
        <v>45.38</v>
      </c>
      <c r="R780" s="25">
        <f>'LISTA DOS ITENS'!$Q780*'LISTA DOS ITENS'!$M780</f>
        <v>2269</v>
      </c>
      <c r="S780" s="56">
        <f>IF('LISTA DOS ITENS'!$P780&gt;'LISTA DOS ITENS'!$R780,'LISTA DOS ITENS'!$P780,'LISTA DOS ITENS'!$R780)</f>
        <v>2269</v>
      </c>
      <c r="T780" s="25">
        <v>6.613770133152488</v>
      </c>
      <c r="U780" s="25">
        <f>'LISTA DOS ITENS'!$T780*'LISTA DOS ITENS'!$M780</f>
        <v>330.6885067</v>
      </c>
      <c r="V780" s="56">
        <f t="array" ref="V780">INDEX('RESUMO - LOTES E VMA'!$F$3:$F$181,MATCH('LISTA DOS ITENS'!$D780,'RESUMO - LOTES E VMA'!$A$3:$A$181,0))</f>
        <v>182306.8117</v>
      </c>
      <c r="W780" s="57">
        <f>'LISTA DOS ITENS'!$U780/'LISTA DOS ITENS'!$V780</f>
        <v>0.001813911963</v>
      </c>
      <c r="X780" s="53" t="s">
        <v>53</v>
      </c>
      <c r="Y780" s="53" t="s">
        <v>290</v>
      </c>
      <c r="Z780" s="58" t="str">
        <f>'LISTA DOS ITENS'!$F780&amp;"-"&amp;'LISTA DOS ITENS'!$H780&amp;"-"&amp;'LISTA DOS ITENS'!$J780&amp;"-"&amp;'LISTA DOS ITENS'!$K780&amp;"-"&amp;'LISTA DOS ITENS'!$I780</f>
        <v>11115123-2201-0006-IMOB/IAMN-</v>
      </c>
      <c r="AA780" s="59" t="str">
        <f t="array" ref="AA780">INDEX('RESUMO - LOTES E VMA'!$M$3:$M$181,MATCH('LISTA DOS ITENS'!$D780,'RESUMO - LOTES E VMA'!$A$3:$A$181,0))</f>
        <v>Para Leilão</v>
      </c>
      <c r="AB780" s="60">
        <f t="array" ref="AB780">INDEX('RESUMO - LOTES E VMA'!$J$3:$J$181,MATCH('LISTA DOS ITENS'!$D780,'RESUMO - LOTES E VMA'!$A$3:$A$181,0))</f>
        <v>0.1457406477</v>
      </c>
      <c r="AC780" s="29" t="str">
        <f t="array" ref="AC780">INDEX('RESUMO - LOTES E VMA'!$L$3:$L$181,MATCH('LISTA DOS ITENS'!$D780,'RESUMO - LOTES E VMA'!$A$3:$A$181,0))</f>
        <v>1% do Valor de Comparação do VMA</v>
      </c>
      <c r="AD780" s="53" t="str">
        <f>VLOOKUP(Tabela1[[#This Row],[Índice]],[1]Planilha1!$A:$A,1,0)</f>
        <v>#ERROR!</v>
      </c>
    </row>
    <row r="781" ht="15.75" customHeight="1">
      <c r="A781" s="52">
        <v>248095.0</v>
      </c>
      <c r="B781" s="53" t="s">
        <v>70</v>
      </c>
      <c r="C781" s="53" t="s">
        <v>71</v>
      </c>
      <c r="D781" s="22">
        <v>206714.0</v>
      </c>
      <c r="E781" s="53" t="s">
        <v>269</v>
      </c>
      <c r="F781" s="54">
        <v>1.1125949E7</v>
      </c>
      <c r="G781" s="53" t="s">
        <v>682</v>
      </c>
      <c r="H781" s="55">
        <v>2101.0</v>
      </c>
      <c r="I781" s="55"/>
      <c r="J781" s="55" t="s">
        <v>683</v>
      </c>
      <c r="K781" s="53" t="s">
        <v>73</v>
      </c>
      <c r="L781" s="53"/>
      <c r="M781" s="53">
        <v>1.0</v>
      </c>
      <c r="N781" s="53" t="s">
        <v>52</v>
      </c>
      <c r="O781" s="25">
        <v>3451.52</v>
      </c>
      <c r="P781" s="25">
        <f>'LISTA DOS ITENS'!$O781*'LISTA DOS ITENS'!$M781</f>
        <v>3451.52</v>
      </c>
      <c r="Q781" s="25">
        <v>3451.52</v>
      </c>
      <c r="R781" s="25">
        <f>'LISTA DOS ITENS'!$Q781*'LISTA DOS ITENS'!$M781</f>
        <v>3451.52</v>
      </c>
      <c r="S781" s="56">
        <f>IF('LISTA DOS ITENS'!$P781&gt;'LISTA DOS ITENS'!$R781,'LISTA DOS ITENS'!$P781,'LISTA DOS ITENS'!$R781)</f>
        <v>3451.52</v>
      </c>
      <c r="T781" s="25">
        <v>503.03128889331146</v>
      </c>
      <c r="U781" s="25">
        <f>'LISTA DOS ITENS'!$T781*'LISTA DOS ITENS'!$M781</f>
        <v>503.0312889</v>
      </c>
      <c r="V781" s="56">
        <f t="array" ref="V781">INDEX('RESUMO - LOTES E VMA'!$F$3:$F$181,MATCH('LISTA DOS ITENS'!$D781,'RESUMO - LOTES E VMA'!$A$3:$A$181,0))</f>
        <v>182306.8117</v>
      </c>
      <c r="W781" s="57">
        <f>'LISTA DOS ITENS'!$U781/'LISTA DOS ITENS'!$V781</f>
        <v>0.002759256685</v>
      </c>
      <c r="X781" s="53" t="s">
        <v>53</v>
      </c>
      <c r="Y781" s="53" t="s">
        <v>290</v>
      </c>
      <c r="Z781" s="58" t="str">
        <f>'LISTA DOS ITENS'!$F781&amp;"-"&amp;'LISTA DOS ITENS'!$H781&amp;"-"&amp;'LISTA DOS ITENS'!$J781&amp;"-"&amp;'LISTA DOS ITENS'!$K781&amp;"-"&amp;'LISTA DOS ITENS'!$I781</f>
        <v>11125949-2101-0906-CONS/NAC-</v>
      </c>
      <c r="AA781" s="59" t="str">
        <f t="array" ref="AA781">INDEX('RESUMO - LOTES E VMA'!$M$3:$M$181,MATCH('LISTA DOS ITENS'!$D781,'RESUMO - LOTES E VMA'!$A$3:$A$181,0))</f>
        <v>Para Leilão</v>
      </c>
      <c r="AB781" s="60">
        <f t="array" ref="AB781">INDEX('RESUMO - LOTES E VMA'!$J$3:$J$181,MATCH('LISTA DOS ITENS'!$D781,'RESUMO - LOTES E VMA'!$A$3:$A$181,0))</f>
        <v>0.1457406477</v>
      </c>
      <c r="AC781" s="29" t="str">
        <f t="array" ref="AC781">INDEX('RESUMO - LOTES E VMA'!$L$3:$L$181,MATCH('LISTA DOS ITENS'!$D781,'RESUMO - LOTES E VMA'!$A$3:$A$181,0))</f>
        <v>1% do Valor de Comparação do VMA</v>
      </c>
      <c r="AD781" s="53" t="str">
        <f>VLOOKUP(Tabela1[[#This Row],[Índice]],[1]Planilha1!$A:$A,1,0)</f>
        <v>#ERROR!</v>
      </c>
    </row>
    <row r="782" ht="15.75" customHeight="1">
      <c r="A782" s="52">
        <v>248096.0</v>
      </c>
      <c r="B782" s="53" t="s">
        <v>70</v>
      </c>
      <c r="C782" s="53" t="s">
        <v>71</v>
      </c>
      <c r="D782" s="22">
        <v>206714.0</v>
      </c>
      <c r="E782" s="53" t="s">
        <v>269</v>
      </c>
      <c r="F782" s="54">
        <v>1.1890139E7</v>
      </c>
      <c r="G782" s="53" t="s">
        <v>684</v>
      </c>
      <c r="H782" s="55">
        <v>2101.0</v>
      </c>
      <c r="I782" s="55"/>
      <c r="J782" s="55" t="s">
        <v>683</v>
      </c>
      <c r="K782" s="53" t="s">
        <v>73</v>
      </c>
      <c r="L782" s="53"/>
      <c r="M782" s="53">
        <v>79.0</v>
      </c>
      <c r="N782" s="53" t="s">
        <v>440</v>
      </c>
      <c r="O782" s="25">
        <v>18.7</v>
      </c>
      <c r="P782" s="25">
        <f>'LISTA DOS ITENS'!$O782*'LISTA DOS ITENS'!$M782</f>
        <v>1477.3</v>
      </c>
      <c r="Q782" s="25">
        <v>18.7</v>
      </c>
      <c r="R782" s="25">
        <f>'LISTA DOS ITENS'!$Q782*'LISTA DOS ITENS'!$M782</f>
        <v>1477.3</v>
      </c>
      <c r="S782" s="56">
        <f>IF('LISTA DOS ITENS'!$P782&gt;'LISTA DOS ITENS'!$R782,'LISTA DOS ITENS'!$P782,'LISTA DOS ITENS'!$R782)</f>
        <v>1477.3</v>
      </c>
      <c r="T782" s="25">
        <v>2.7253746472003417</v>
      </c>
      <c r="U782" s="25">
        <f>'LISTA DOS ITENS'!$T782*'LISTA DOS ITENS'!$M782</f>
        <v>215.3045971</v>
      </c>
      <c r="V782" s="56">
        <f t="array" ref="V782">INDEX('RESUMO - LOTES E VMA'!$F$3:$F$181,MATCH('LISTA DOS ITENS'!$D782,'RESUMO - LOTES E VMA'!$A$3:$A$181,0))</f>
        <v>182306.8117</v>
      </c>
      <c r="W782" s="57">
        <f>'LISTA DOS ITENS'!$U782/'LISTA DOS ITENS'!$V782</f>
        <v>0.001181001385</v>
      </c>
      <c r="X782" s="53" t="s">
        <v>53</v>
      </c>
      <c r="Y782" s="53" t="s">
        <v>290</v>
      </c>
      <c r="Z782" s="58" t="str">
        <f>'LISTA DOS ITENS'!$F782&amp;"-"&amp;'LISTA DOS ITENS'!$H782&amp;"-"&amp;'LISTA DOS ITENS'!$J782&amp;"-"&amp;'LISTA DOS ITENS'!$K782&amp;"-"&amp;'LISTA DOS ITENS'!$I782</f>
        <v>11890139-2101-0906-CONS/NAC-</v>
      </c>
      <c r="AA782" s="59" t="str">
        <f t="array" ref="AA782">INDEX('RESUMO - LOTES E VMA'!$M$3:$M$181,MATCH('LISTA DOS ITENS'!$D782,'RESUMO - LOTES E VMA'!$A$3:$A$181,0))</f>
        <v>Para Leilão</v>
      </c>
      <c r="AB782" s="60">
        <f t="array" ref="AB782">INDEX('RESUMO - LOTES E VMA'!$J$3:$J$181,MATCH('LISTA DOS ITENS'!$D782,'RESUMO - LOTES E VMA'!$A$3:$A$181,0))</f>
        <v>0.1457406477</v>
      </c>
      <c r="AC782" s="29" t="str">
        <f t="array" ref="AC782">INDEX('RESUMO - LOTES E VMA'!$L$3:$L$181,MATCH('LISTA DOS ITENS'!$D782,'RESUMO - LOTES E VMA'!$A$3:$A$181,0))</f>
        <v>1% do Valor de Comparação do VMA</v>
      </c>
      <c r="AD782" s="53" t="str">
        <f>VLOOKUP(Tabela1[[#This Row],[Índice]],[1]Planilha1!$A:$A,1,0)</f>
        <v>#ERROR!</v>
      </c>
    </row>
    <row r="783" ht="15.75" customHeight="1">
      <c r="A783" s="52">
        <v>248097.0</v>
      </c>
      <c r="B783" s="53" t="s">
        <v>70</v>
      </c>
      <c r="C783" s="53" t="s">
        <v>71</v>
      </c>
      <c r="D783" s="22">
        <v>206714.0</v>
      </c>
      <c r="E783" s="53" t="s">
        <v>269</v>
      </c>
      <c r="F783" s="54">
        <v>1.1550226E7</v>
      </c>
      <c r="G783" s="53" t="s">
        <v>685</v>
      </c>
      <c r="H783" s="55">
        <v>2101.0</v>
      </c>
      <c r="I783" s="55" t="s">
        <v>130</v>
      </c>
      <c r="J783" s="55" t="s">
        <v>686</v>
      </c>
      <c r="K783" s="53" t="s">
        <v>117</v>
      </c>
      <c r="L783" s="53"/>
      <c r="M783" s="53">
        <v>100.0</v>
      </c>
      <c r="N783" s="53" t="s">
        <v>440</v>
      </c>
      <c r="O783" s="25">
        <v>61.676</v>
      </c>
      <c r="P783" s="25">
        <f>'LISTA DOS ITENS'!$O783*'LISTA DOS ITENS'!$M783</f>
        <v>6167.6</v>
      </c>
      <c r="Q783" s="25">
        <v>61.68</v>
      </c>
      <c r="R783" s="25">
        <f>'LISTA DOS ITENS'!$Q783*'LISTA DOS ITENS'!$M783</f>
        <v>6168</v>
      </c>
      <c r="S783" s="56">
        <f>IF('LISTA DOS ITENS'!$P783&gt;'LISTA DOS ITENS'!$R783,'LISTA DOS ITENS'!$P783,'LISTA DOS ITENS'!$R783)</f>
        <v>6168</v>
      </c>
      <c r="T783" s="25">
        <v>8.989364076968828</v>
      </c>
      <c r="U783" s="25">
        <f>'LISTA DOS ITENS'!$T783*'LISTA DOS ITENS'!$M783</f>
        <v>898.9364077</v>
      </c>
      <c r="V783" s="56">
        <f t="array" ref="V783">INDEX('RESUMO - LOTES E VMA'!$F$3:$F$181,MATCH('LISTA DOS ITENS'!$D783,'RESUMO - LOTES E VMA'!$A$3:$A$181,0))</f>
        <v>182306.8117</v>
      </c>
      <c r="W783" s="57">
        <f>'LISTA DOS ITENS'!$U783/'LISTA DOS ITENS'!$V783</f>
        <v>0.004930898628</v>
      </c>
      <c r="X783" s="53" t="s">
        <v>53</v>
      </c>
      <c r="Y783" s="53" t="s">
        <v>290</v>
      </c>
      <c r="Z783" s="58" t="str">
        <f>'LISTA DOS ITENS'!$F783&amp;"-"&amp;'LISTA DOS ITENS'!$H783&amp;"-"&amp;'LISTA DOS ITENS'!$J783&amp;"-"&amp;'LISTA DOS ITENS'!$K783&amp;"-"&amp;'LISTA DOS ITENS'!$I783</f>
        <v>11550226-2101-A906-CONS/IAMN-ED-1000-01.02</v>
      </c>
      <c r="AA783" s="59" t="str">
        <f t="array" ref="AA783">INDEX('RESUMO - LOTES E VMA'!$M$3:$M$181,MATCH('LISTA DOS ITENS'!$D783,'RESUMO - LOTES E VMA'!$A$3:$A$181,0))</f>
        <v>Para Leilão</v>
      </c>
      <c r="AB783" s="60">
        <f t="array" ref="AB783">INDEX('RESUMO - LOTES E VMA'!$J$3:$J$181,MATCH('LISTA DOS ITENS'!$D783,'RESUMO - LOTES E VMA'!$A$3:$A$181,0))</f>
        <v>0.1457406477</v>
      </c>
      <c r="AC783" s="29" t="str">
        <f t="array" ref="AC783">INDEX('RESUMO - LOTES E VMA'!$L$3:$L$181,MATCH('LISTA DOS ITENS'!$D783,'RESUMO - LOTES E VMA'!$A$3:$A$181,0))</f>
        <v>1% do Valor de Comparação do VMA</v>
      </c>
      <c r="AD783" s="53" t="str">
        <f>VLOOKUP(Tabela1[[#This Row],[Índice]],[1]Planilha1!$A:$A,1,0)</f>
        <v>#ERROR!</v>
      </c>
    </row>
    <row r="784" ht="15.75" customHeight="1">
      <c r="A784" s="52">
        <v>248098.0</v>
      </c>
      <c r="B784" s="53" t="s">
        <v>70</v>
      </c>
      <c r="C784" s="53" t="s">
        <v>71</v>
      </c>
      <c r="D784" s="22">
        <v>206714.0</v>
      </c>
      <c r="E784" s="53" t="s">
        <v>269</v>
      </c>
      <c r="F784" s="54">
        <v>1.1364573E7</v>
      </c>
      <c r="G784" s="53" t="s">
        <v>668</v>
      </c>
      <c r="H784" s="55">
        <v>2101.0</v>
      </c>
      <c r="I784" s="55"/>
      <c r="J784" s="55" t="s">
        <v>687</v>
      </c>
      <c r="K784" s="53" t="s">
        <v>51</v>
      </c>
      <c r="L784" s="53"/>
      <c r="M784" s="53">
        <v>227.0</v>
      </c>
      <c r="N784" s="53" t="s">
        <v>440</v>
      </c>
      <c r="O784" s="25">
        <v>0.001013215859030837</v>
      </c>
      <c r="P784" s="25">
        <f>'LISTA DOS ITENS'!$O784*'LISTA DOS ITENS'!$M784</f>
        <v>0.23</v>
      </c>
      <c r="Q784" s="25">
        <v>42.09</v>
      </c>
      <c r="R784" s="25">
        <f>'LISTA DOS ITENS'!$Q784*'LISTA DOS ITENS'!$M784</f>
        <v>9554.43</v>
      </c>
      <c r="S784" s="56">
        <f>IF('LISTA DOS ITENS'!$P784&gt;'LISTA DOS ITENS'!$R784,'LISTA DOS ITENS'!$P784,'LISTA DOS ITENS'!$R784)</f>
        <v>9554.43</v>
      </c>
      <c r="T784" s="25">
        <v>6.13427908559692</v>
      </c>
      <c r="U784" s="25">
        <f>'LISTA DOS ITENS'!$T784*'LISTA DOS ITENS'!$M784</f>
        <v>1392.481352</v>
      </c>
      <c r="V784" s="56">
        <f t="array" ref="V784">INDEX('RESUMO - LOTES E VMA'!$F$3:$F$181,MATCH('LISTA DOS ITENS'!$D784,'RESUMO - LOTES E VMA'!$A$3:$A$181,0))</f>
        <v>182306.8117</v>
      </c>
      <c r="W784" s="57">
        <f>'LISTA DOS ITENS'!$U784/'LISTA DOS ITENS'!$V784</f>
        <v>0.007638120262</v>
      </c>
      <c r="X784" s="53" t="s">
        <v>53</v>
      </c>
      <c r="Y784" s="53" t="s">
        <v>290</v>
      </c>
      <c r="Z784" s="58" t="str">
        <f>'LISTA DOS ITENS'!$F784&amp;"-"&amp;'LISTA DOS ITENS'!$H784&amp;"-"&amp;'LISTA DOS ITENS'!$J784&amp;"-"&amp;'LISTA DOS ITENS'!$K784&amp;"-"&amp;'LISTA DOS ITENS'!$I784</f>
        <v>11364573-2101-R906-A RECUPER-</v>
      </c>
      <c r="AA784" s="59" t="str">
        <f t="array" ref="AA784">INDEX('RESUMO - LOTES E VMA'!$M$3:$M$181,MATCH('LISTA DOS ITENS'!$D784,'RESUMO - LOTES E VMA'!$A$3:$A$181,0))</f>
        <v>Para Leilão</v>
      </c>
      <c r="AB784" s="60">
        <f t="array" ref="AB784">INDEX('RESUMO - LOTES E VMA'!$J$3:$J$181,MATCH('LISTA DOS ITENS'!$D784,'RESUMO - LOTES E VMA'!$A$3:$A$181,0))</f>
        <v>0.1457406477</v>
      </c>
      <c r="AC784" s="29" t="str">
        <f t="array" ref="AC784">INDEX('RESUMO - LOTES E VMA'!$L$3:$L$181,MATCH('LISTA DOS ITENS'!$D784,'RESUMO - LOTES E VMA'!$A$3:$A$181,0))</f>
        <v>1% do Valor de Comparação do VMA</v>
      </c>
      <c r="AD784" s="53" t="str">
        <f>VLOOKUP(Tabela1[[#This Row],[Índice]],[1]Planilha1!$A:$A,1,0)</f>
        <v>#ERROR!</v>
      </c>
    </row>
    <row r="785" ht="15.75" customHeight="1">
      <c r="A785" s="52">
        <v>248099.0</v>
      </c>
      <c r="B785" s="53" t="s">
        <v>70</v>
      </c>
      <c r="C785" s="53" t="s">
        <v>71</v>
      </c>
      <c r="D785" s="22">
        <v>206714.0</v>
      </c>
      <c r="E785" s="53" t="s">
        <v>269</v>
      </c>
      <c r="F785" s="54">
        <v>1.0194657E7</v>
      </c>
      <c r="G785" s="53" t="s">
        <v>672</v>
      </c>
      <c r="H785" s="55">
        <v>2201.0</v>
      </c>
      <c r="I785" s="55"/>
      <c r="J785" s="55" t="s">
        <v>687</v>
      </c>
      <c r="K785" s="53" t="s">
        <v>51</v>
      </c>
      <c r="L785" s="53"/>
      <c r="M785" s="53">
        <v>2.0</v>
      </c>
      <c r="N785" s="53" t="s">
        <v>440</v>
      </c>
      <c r="O785" s="25">
        <v>1.0</v>
      </c>
      <c r="P785" s="25">
        <f>'LISTA DOS ITENS'!$O785*'LISTA DOS ITENS'!$M785</f>
        <v>2</v>
      </c>
      <c r="Q785" s="25">
        <v>16.81</v>
      </c>
      <c r="R785" s="25">
        <f>'LISTA DOS ITENS'!$Q785*'LISTA DOS ITENS'!$M785</f>
        <v>33.62</v>
      </c>
      <c r="S785" s="56">
        <f>IF('LISTA DOS ITENS'!$P785&gt;'LISTA DOS ITENS'!$R785,'LISTA DOS ITENS'!$P785,'LISTA DOS ITENS'!$R785)</f>
        <v>33.62</v>
      </c>
      <c r="T785" s="25">
        <v>2.449922343285441</v>
      </c>
      <c r="U785" s="25">
        <f>'LISTA DOS ITENS'!$T785*'LISTA DOS ITENS'!$M785</f>
        <v>4.899844687</v>
      </c>
      <c r="V785" s="56">
        <f t="array" ref="V785">INDEX('RESUMO - LOTES E VMA'!$F$3:$F$181,MATCH('LISTA DOS ITENS'!$D785,'RESUMO - LOTES E VMA'!$A$3:$A$181,0))</f>
        <v>182306.8117</v>
      </c>
      <c r="W785" s="57">
        <f>'LISTA DOS ITENS'!$U785/'LISTA DOS ITENS'!$V785</f>
        <v>0.00002687691503</v>
      </c>
      <c r="X785" s="53" t="s">
        <v>53</v>
      </c>
      <c r="Y785" s="53" t="s">
        <v>290</v>
      </c>
      <c r="Z785" s="58" t="str">
        <f>'LISTA DOS ITENS'!$F785&amp;"-"&amp;'LISTA DOS ITENS'!$H785&amp;"-"&amp;'LISTA DOS ITENS'!$J785&amp;"-"&amp;'LISTA DOS ITENS'!$K785&amp;"-"&amp;'LISTA DOS ITENS'!$I785</f>
        <v>10194657-2201-R906-A RECUPER-</v>
      </c>
      <c r="AA785" s="59" t="str">
        <f t="array" ref="AA785">INDEX('RESUMO - LOTES E VMA'!$M$3:$M$181,MATCH('LISTA DOS ITENS'!$D785,'RESUMO - LOTES E VMA'!$A$3:$A$181,0))</f>
        <v>Para Leilão</v>
      </c>
      <c r="AB785" s="60">
        <f t="array" ref="AB785">INDEX('RESUMO - LOTES E VMA'!$J$3:$J$181,MATCH('LISTA DOS ITENS'!$D785,'RESUMO - LOTES E VMA'!$A$3:$A$181,0))</f>
        <v>0.1457406477</v>
      </c>
      <c r="AC785" s="29" t="str">
        <f t="array" ref="AC785">INDEX('RESUMO - LOTES E VMA'!$L$3:$L$181,MATCH('LISTA DOS ITENS'!$D785,'RESUMO - LOTES E VMA'!$A$3:$A$181,0))</f>
        <v>1% do Valor de Comparação do VMA</v>
      </c>
      <c r="AD785" s="53" t="str">
        <f>VLOOKUP(Tabela1[[#This Row],[Índice]],[1]Planilha1!$A:$A,1,0)</f>
        <v>#ERROR!</v>
      </c>
    </row>
    <row r="786" ht="15.75" customHeight="1">
      <c r="A786" s="52">
        <v>248100.0</v>
      </c>
      <c r="B786" s="53" t="s">
        <v>70</v>
      </c>
      <c r="C786" s="53" t="s">
        <v>71</v>
      </c>
      <c r="D786" s="22">
        <v>206715.0</v>
      </c>
      <c r="E786" s="53" t="s">
        <v>150</v>
      </c>
      <c r="F786" s="54">
        <v>1.1113715E7</v>
      </c>
      <c r="G786" s="53" t="s">
        <v>688</v>
      </c>
      <c r="H786" s="55">
        <v>2101.0</v>
      </c>
      <c r="I786" s="55"/>
      <c r="J786" s="55" t="s">
        <v>346</v>
      </c>
      <c r="K786" s="53" t="s">
        <v>73</v>
      </c>
      <c r="L786" s="53"/>
      <c r="M786" s="53">
        <v>500.0</v>
      </c>
      <c r="N786" s="53" t="s">
        <v>440</v>
      </c>
      <c r="O786" s="25">
        <v>496.38759999999996</v>
      </c>
      <c r="P786" s="25">
        <f>'LISTA DOS ITENS'!$O786*'LISTA DOS ITENS'!$M786</f>
        <v>248193.8</v>
      </c>
      <c r="Q786" s="25">
        <v>496.39</v>
      </c>
      <c r="R786" s="25">
        <f>'LISTA DOS ITENS'!$Q786*'LISTA DOS ITENS'!$M786</f>
        <v>248195</v>
      </c>
      <c r="S786" s="56">
        <f>IF('LISTA DOS ITENS'!$P786&gt;'LISTA DOS ITENS'!$R786,'LISTA DOS ITENS'!$P786,'LISTA DOS ITENS'!$R786)</f>
        <v>248195</v>
      </c>
      <c r="T786" s="25">
        <v>72.34485139699346</v>
      </c>
      <c r="U786" s="25">
        <f>'LISTA DOS ITENS'!$T786*'LISTA DOS ITENS'!$M786</f>
        <v>36172.4257</v>
      </c>
      <c r="V786" s="56">
        <f t="array" ref="V786">INDEX('RESUMO - LOTES E VMA'!$F$3:$F$181,MATCH('LISTA DOS ITENS'!$D786,'RESUMO - LOTES E VMA'!$A$3:$A$181,0))</f>
        <v>38783.01398</v>
      </c>
      <c r="W786" s="57">
        <f>'LISTA DOS ITENS'!$U786/'LISTA DOS ITENS'!$V786</f>
        <v>0.9326873285</v>
      </c>
      <c r="X786" s="53" t="s">
        <v>53</v>
      </c>
      <c r="Y786" s="53" t="s">
        <v>290</v>
      </c>
      <c r="Z786" s="58" t="str">
        <f>'LISTA DOS ITENS'!$F786&amp;"-"&amp;'LISTA DOS ITENS'!$H786&amp;"-"&amp;'LISTA DOS ITENS'!$J786&amp;"-"&amp;'LISTA DOS ITENS'!$K786&amp;"-"&amp;'LISTA DOS ITENS'!$I786</f>
        <v>11113715-2101-0013-CONS/NAC-</v>
      </c>
      <c r="AA786" s="59" t="str">
        <f t="array" ref="AA786">INDEX('RESUMO - LOTES E VMA'!$M$3:$M$181,MATCH('LISTA DOS ITENS'!$D786,'RESUMO - LOTES E VMA'!$A$3:$A$181,0))</f>
        <v>Para Leilão</v>
      </c>
      <c r="AB786" s="60">
        <f t="array" ref="AB786">INDEX('RESUMO - LOTES E VMA'!$J$3:$J$181,MATCH('LISTA DOS ITENS'!$D786,'RESUMO - LOTES E VMA'!$A$3:$A$181,0))</f>
        <v>0.1457419597</v>
      </c>
      <c r="AC786" s="29" t="str">
        <f t="array" ref="AC786">INDEX('RESUMO - LOTES E VMA'!$L$3:$L$181,MATCH('LISTA DOS ITENS'!$D786,'RESUMO - LOTES E VMA'!$A$3:$A$181,0))</f>
        <v>1% do Valor de Comparação do VMA</v>
      </c>
      <c r="AD786" s="53" t="str">
        <f>VLOOKUP(Tabela1[[#This Row],[Índice]],[1]Planilha1!$A:$A,1,0)</f>
        <v>#ERROR!</v>
      </c>
    </row>
    <row r="787" ht="15.75" customHeight="1">
      <c r="A787" s="52">
        <v>248101.0</v>
      </c>
      <c r="B787" s="53" t="s">
        <v>70</v>
      </c>
      <c r="C787" s="53" t="s">
        <v>71</v>
      </c>
      <c r="D787" s="22">
        <v>206715.0</v>
      </c>
      <c r="E787" s="53" t="s">
        <v>150</v>
      </c>
      <c r="F787" s="54">
        <v>1.1647384E7</v>
      </c>
      <c r="G787" s="53" t="s">
        <v>689</v>
      </c>
      <c r="H787" s="55">
        <v>2101.0</v>
      </c>
      <c r="I787" s="55"/>
      <c r="J787" s="55" t="s">
        <v>346</v>
      </c>
      <c r="K787" s="53" t="s">
        <v>73</v>
      </c>
      <c r="L787" s="53"/>
      <c r="M787" s="53">
        <v>330.0</v>
      </c>
      <c r="N787" s="53" t="s">
        <v>440</v>
      </c>
      <c r="O787" s="25">
        <v>54.28</v>
      </c>
      <c r="P787" s="25">
        <f>'LISTA DOS ITENS'!$O787*'LISTA DOS ITENS'!$M787</f>
        <v>17912.4</v>
      </c>
      <c r="Q787" s="25">
        <v>54.28</v>
      </c>
      <c r="R787" s="25">
        <f>'LISTA DOS ITENS'!$Q787*'LISTA DOS ITENS'!$M787</f>
        <v>17912.4</v>
      </c>
      <c r="S787" s="56">
        <f>IF('LISTA DOS ITENS'!$P787&gt;'LISTA DOS ITENS'!$R787,'LISTA DOS ITENS'!$P787,'LISTA DOS ITENS'!$R787)</f>
        <v>17912.4</v>
      </c>
      <c r="T787" s="25">
        <v>7.910873574868158</v>
      </c>
      <c r="U787" s="25">
        <f>'LISTA DOS ITENS'!$T787*'LISTA DOS ITENS'!$M787</f>
        <v>2610.58828</v>
      </c>
      <c r="V787" s="56">
        <f t="array" ref="V787">INDEX('RESUMO - LOTES E VMA'!$F$3:$F$181,MATCH('LISTA DOS ITENS'!$D787,'RESUMO - LOTES E VMA'!$A$3:$A$181,0))</f>
        <v>38783.01398</v>
      </c>
      <c r="W787" s="57">
        <f>'LISTA DOS ITENS'!$U787/'LISTA DOS ITENS'!$V787</f>
        <v>0.0673126715</v>
      </c>
      <c r="X787" s="53" t="s">
        <v>53</v>
      </c>
      <c r="Y787" s="53" t="s">
        <v>290</v>
      </c>
      <c r="Z787" s="58" t="str">
        <f>'LISTA DOS ITENS'!$F787&amp;"-"&amp;'LISTA DOS ITENS'!$H787&amp;"-"&amp;'LISTA DOS ITENS'!$J787&amp;"-"&amp;'LISTA DOS ITENS'!$K787&amp;"-"&amp;'LISTA DOS ITENS'!$I787</f>
        <v>11647384-2101-0013-CONS/NAC-</v>
      </c>
      <c r="AA787" s="59" t="str">
        <f t="array" ref="AA787">INDEX('RESUMO - LOTES E VMA'!$M$3:$M$181,MATCH('LISTA DOS ITENS'!$D787,'RESUMO - LOTES E VMA'!$A$3:$A$181,0))</f>
        <v>Para Leilão</v>
      </c>
      <c r="AB787" s="60">
        <f t="array" ref="AB787">INDEX('RESUMO - LOTES E VMA'!$J$3:$J$181,MATCH('LISTA DOS ITENS'!$D787,'RESUMO - LOTES E VMA'!$A$3:$A$181,0))</f>
        <v>0.1457419597</v>
      </c>
      <c r="AC787" s="29" t="str">
        <f t="array" ref="AC787">INDEX('RESUMO - LOTES E VMA'!$L$3:$L$181,MATCH('LISTA DOS ITENS'!$D787,'RESUMO - LOTES E VMA'!$A$3:$A$181,0))</f>
        <v>1% do Valor de Comparação do VMA</v>
      </c>
      <c r="AD787" s="53" t="str">
        <f>VLOOKUP(Tabela1[[#This Row],[Índice]],[1]Planilha1!$A:$A,1,0)</f>
        <v>#ERROR!</v>
      </c>
    </row>
    <row r="788" ht="15.75" customHeight="1">
      <c r="A788" s="52">
        <v>248118.0</v>
      </c>
      <c r="B788" s="53" t="s">
        <v>70</v>
      </c>
      <c r="C788" s="53" t="s">
        <v>71</v>
      </c>
      <c r="D788" s="22">
        <v>206721.0</v>
      </c>
      <c r="E788" s="53" t="s">
        <v>150</v>
      </c>
      <c r="F788" s="54">
        <v>1.2070275E7</v>
      </c>
      <c r="G788" s="53" t="s">
        <v>690</v>
      </c>
      <c r="H788" s="55">
        <v>2201.0</v>
      </c>
      <c r="I788" s="55"/>
      <c r="J788" s="55" t="s">
        <v>346</v>
      </c>
      <c r="K788" s="53" t="s">
        <v>80</v>
      </c>
      <c r="L788" s="53"/>
      <c r="M788" s="53">
        <v>2.0</v>
      </c>
      <c r="N788" s="53" t="s">
        <v>52</v>
      </c>
      <c r="O788" s="25">
        <v>19436.83</v>
      </c>
      <c r="P788" s="25">
        <f>'LISTA DOS ITENS'!$O788*'LISTA DOS ITENS'!$M788</f>
        <v>38873.66</v>
      </c>
      <c r="Q788" s="25">
        <v>19436.83</v>
      </c>
      <c r="R788" s="25">
        <f>'LISTA DOS ITENS'!$Q788*'LISTA DOS ITENS'!$M788</f>
        <v>38873.66</v>
      </c>
      <c r="S788" s="56">
        <f>IF('LISTA DOS ITENS'!$P788&gt;'LISTA DOS ITENS'!$R788,'LISTA DOS ITENS'!$P788,'LISTA DOS ITENS'!$R788)</f>
        <v>38873.66</v>
      </c>
      <c r="T788" s="25">
        <v>4938.267407723366</v>
      </c>
      <c r="U788" s="25">
        <f>'LISTA DOS ITENS'!$T788*'LISTA DOS ITENS'!$M788</f>
        <v>9876.534815</v>
      </c>
      <c r="V788" s="56">
        <f t="array" ref="V788">INDEX('RESUMO - LOTES E VMA'!$F$3:$F$181,MATCH('LISTA DOS ITENS'!$D788,'RESUMO - LOTES E VMA'!$A$3:$A$181,0))</f>
        <v>25830.94933</v>
      </c>
      <c r="W788" s="57">
        <f>'LISTA DOS ITENS'!$U788/'LISTA DOS ITENS'!$V788</f>
        <v>0.3823527618</v>
      </c>
      <c r="X788" s="53" t="s">
        <v>53</v>
      </c>
      <c r="Y788" s="53" t="s">
        <v>290</v>
      </c>
      <c r="Z788" s="58" t="str">
        <f>'LISTA DOS ITENS'!$F788&amp;"-"&amp;'LISTA DOS ITENS'!$H788&amp;"-"&amp;'LISTA DOS ITENS'!$J788&amp;"-"&amp;'LISTA DOS ITENS'!$K788&amp;"-"&amp;'LISTA DOS ITENS'!$I788</f>
        <v>12070275-2201-0013-IMOB/NAC-</v>
      </c>
      <c r="AA788" s="59" t="str">
        <f t="array" ref="AA788">INDEX('RESUMO - LOTES E VMA'!$M$3:$M$181,MATCH('LISTA DOS ITENS'!$D788,'RESUMO - LOTES E VMA'!$A$3:$A$181,0))</f>
        <v>Para Leilão</v>
      </c>
      <c r="AB788" s="60">
        <f t="array" ref="AB788">INDEX('RESUMO - LOTES E VMA'!$J$3:$J$181,MATCH('LISTA DOS ITENS'!$D788,'RESUMO - LOTES E VMA'!$A$3:$A$181,0))</f>
        <v>0.254067531</v>
      </c>
      <c r="AC788" s="29" t="str">
        <f t="array" ref="AC788">INDEX('RESUMO - LOTES E VMA'!$L$3:$L$181,MATCH('LISTA DOS ITENS'!$D788,'RESUMO - LOTES E VMA'!$A$3:$A$181,0))</f>
        <v>1% do Valor de Comparação do VMA</v>
      </c>
      <c r="AD788" s="53" t="str">
        <f>VLOOKUP(Tabela1[[#This Row],[Índice]],[1]Planilha1!$A:$A,1,0)</f>
        <v>#ERROR!</v>
      </c>
    </row>
    <row r="789" ht="15.75" customHeight="1">
      <c r="A789" s="52">
        <v>248119.0</v>
      </c>
      <c r="B789" s="53" t="s">
        <v>70</v>
      </c>
      <c r="C789" s="53" t="s">
        <v>71</v>
      </c>
      <c r="D789" s="22">
        <v>206721.0</v>
      </c>
      <c r="E789" s="53" t="s">
        <v>150</v>
      </c>
      <c r="F789" s="54">
        <v>1.2085772E7</v>
      </c>
      <c r="G789" s="53" t="s">
        <v>691</v>
      </c>
      <c r="H789" s="55">
        <v>2201.0</v>
      </c>
      <c r="I789" s="55"/>
      <c r="J789" s="55" t="s">
        <v>346</v>
      </c>
      <c r="K789" s="53" t="s">
        <v>73</v>
      </c>
      <c r="L789" s="53"/>
      <c r="M789" s="53">
        <v>2.0</v>
      </c>
      <c r="N789" s="53" t="s">
        <v>52</v>
      </c>
      <c r="O789" s="25">
        <v>19436.83</v>
      </c>
      <c r="P789" s="25">
        <f>'LISTA DOS ITENS'!$O789*'LISTA DOS ITENS'!$M789</f>
        <v>38873.66</v>
      </c>
      <c r="Q789" s="25">
        <v>19436.83</v>
      </c>
      <c r="R789" s="25">
        <f>'LISTA DOS ITENS'!$Q789*'LISTA DOS ITENS'!$M789</f>
        <v>38873.66</v>
      </c>
      <c r="S789" s="56">
        <f>IF('LISTA DOS ITENS'!$P789&gt;'LISTA DOS ITENS'!$R789,'LISTA DOS ITENS'!$P789,'LISTA DOS ITENS'!$R789)</f>
        <v>38873.66</v>
      </c>
      <c r="T789" s="25">
        <v>4938.267407723366</v>
      </c>
      <c r="U789" s="25">
        <f>'LISTA DOS ITENS'!$T789*'LISTA DOS ITENS'!$M789</f>
        <v>9876.534815</v>
      </c>
      <c r="V789" s="56">
        <f t="array" ref="V789">INDEX('RESUMO - LOTES E VMA'!$F$3:$F$181,MATCH('LISTA DOS ITENS'!$D789,'RESUMO - LOTES E VMA'!$A$3:$A$181,0))</f>
        <v>25830.94933</v>
      </c>
      <c r="W789" s="57">
        <f>'LISTA DOS ITENS'!$U789/'LISTA DOS ITENS'!$V789</f>
        <v>0.3823527618</v>
      </c>
      <c r="X789" s="53" t="s">
        <v>53</v>
      </c>
      <c r="Y789" s="53" t="s">
        <v>290</v>
      </c>
      <c r="Z789" s="58" t="str">
        <f>'LISTA DOS ITENS'!$F789&amp;"-"&amp;'LISTA DOS ITENS'!$H789&amp;"-"&amp;'LISTA DOS ITENS'!$J789&amp;"-"&amp;'LISTA DOS ITENS'!$K789&amp;"-"&amp;'LISTA DOS ITENS'!$I789</f>
        <v>12085772-2201-0013-CONS/NAC-</v>
      </c>
      <c r="AA789" s="59" t="str">
        <f t="array" ref="AA789">INDEX('RESUMO - LOTES E VMA'!$M$3:$M$181,MATCH('LISTA DOS ITENS'!$D789,'RESUMO - LOTES E VMA'!$A$3:$A$181,0))</f>
        <v>Para Leilão</v>
      </c>
      <c r="AB789" s="60">
        <f t="array" ref="AB789">INDEX('RESUMO - LOTES E VMA'!$J$3:$J$181,MATCH('LISTA DOS ITENS'!$D789,'RESUMO - LOTES E VMA'!$A$3:$A$181,0))</f>
        <v>0.254067531</v>
      </c>
      <c r="AC789" s="29" t="str">
        <f t="array" ref="AC789">INDEX('RESUMO - LOTES E VMA'!$L$3:$L$181,MATCH('LISTA DOS ITENS'!$D789,'RESUMO - LOTES E VMA'!$A$3:$A$181,0))</f>
        <v>1% do Valor de Comparação do VMA</v>
      </c>
      <c r="AD789" s="53" t="str">
        <f>VLOOKUP(Tabela1[[#This Row],[Índice]],[1]Planilha1!$A:$A,1,0)</f>
        <v>#ERROR!</v>
      </c>
    </row>
    <row r="790" ht="15.75" customHeight="1">
      <c r="A790" s="52">
        <v>248120.0</v>
      </c>
      <c r="B790" s="53" t="s">
        <v>70</v>
      </c>
      <c r="C790" s="53" t="s">
        <v>71</v>
      </c>
      <c r="D790" s="22">
        <v>206721.0</v>
      </c>
      <c r="E790" s="53" t="s">
        <v>150</v>
      </c>
      <c r="F790" s="54">
        <v>1.212876E7</v>
      </c>
      <c r="G790" s="53" t="s">
        <v>692</v>
      </c>
      <c r="H790" s="55">
        <v>2201.0</v>
      </c>
      <c r="I790" s="55"/>
      <c r="J790" s="55" t="s">
        <v>346</v>
      </c>
      <c r="K790" s="53" t="s">
        <v>80</v>
      </c>
      <c r="L790" s="53"/>
      <c r="M790" s="53">
        <v>2.0</v>
      </c>
      <c r="N790" s="53" t="s">
        <v>52</v>
      </c>
      <c r="O790" s="25">
        <v>11961.15</v>
      </c>
      <c r="P790" s="25">
        <f>'LISTA DOS ITENS'!$O790*'LISTA DOS ITENS'!$M790</f>
        <v>23922.3</v>
      </c>
      <c r="Q790" s="25">
        <v>11961.15</v>
      </c>
      <c r="R790" s="25">
        <f>'LISTA DOS ITENS'!$Q790*'LISTA DOS ITENS'!$M790</f>
        <v>23922.3</v>
      </c>
      <c r="S790" s="56">
        <f>IF('LISTA DOS ITENS'!$P790&gt;'LISTA DOS ITENS'!$R790,'LISTA DOS ITENS'!$P790,'LISTA DOS ITENS'!$R790)</f>
        <v>23922.3</v>
      </c>
      <c r="T790" s="25">
        <v>3038.9398479016554</v>
      </c>
      <c r="U790" s="25">
        <f>'LISTA DOS ITENS'!$T790*'LISTA DOS ITENS'!$M790</f>
        <v>6077.879696</v>
      </c>
      <c r="V790" s="56">
        <f t="array" ref="V790">INDEX('RESUMO - LOTES E VMA'!$F$3:$F$181,MATCH('LISTA DOS ITENS'!$D790,'RESUMO - LOTES E VMA'!$A$3:$A$181,0))</f>
        <v>25830.94933</v>
      </c>
      <c r="W790" s="57">
        <f>'LISTA DOS ITENS'!$U790/'LISTA DOS ITENS'!$V790</f>
        <v>0.2352944764</v>
      </c>
      <c r="X790" s="53" t="s">
        <v>53</v>
      </c>
      <c r="Y790" s="53" t="s">
        <v>290</v>
      </c>
      <c r="Z790" s="58" t="str">
        <f>'LISTA DOS ITENS'!$F790&amp;"-"&amp;'LISTA DOS ITENS'!$H790&amp;"-"&amp;'LISTA DOS ITENS'!$J790&amp;"-"&amp;'LISTA DOS ITENS'!$K790&amp;"-"&amp;'LISTA DOS ITENS'!$I790</f>
        <v>12128760-2201-0013-IMOB/NAC-</v>
      </c>
      <c r="AA790" s="59" t="str">
        <f t="array" ref="AA790">INDEX('RESUMO - LOTES E VMA'!$M$3:$M$181,MATCH('LISTA DOS ITENS'!$D790,'RESUMO - LOTES E VMA'!$A$3:$A$181,0))</f>
        <v>Para Leilão</v>
      </c>
      <c r="AB790" s="60">
        <f t="array" ref="AB790">INDEX('RESUMO - LOTES E VMA'!$J$3:$J$181,MATCH('LISTA DOS ITENS'!$D790,'RESUMO - LOTES E VMA'!$A$3:$A$181,0))</f>
        <v>0.254067531</v>
      </c>
      <c r="AC790" s="29" t="str">
        <f t="array" ref="AC790">INDEX('RESUMO - LOTES E VMA'!$L$3:$L$181,MATCH('LISTA DOS ITENS'!$D790,'RESUMO - LOTES E VMA'!$A$3:$A$181,0))</f>
        <v>1% do Valor de Comparação do VMA</v>
      </c>
      <c r="AD790" s="53" t="str">
        <f>VLOOKUP(Tabela1[[#This Row],[Índice]],[1]Planilha1!$A:$A,1,0)</f>
        <v>#ERROR!</v>
      </c>
    </row>
    <row r="791" ht="15.75" customHeight="1">
      <c r="A791" s="52">
        <v>248576.0</v>
      </c>
      <c r="B791" s="53" t="s">
        <v>70</v>
      </c>
      <c r="C791" s="53" t="s">
        <v>71</v>
      </c>
      <c r="D791" s="22">
        <v>206752.0</v>
      </c>
      <c r="E791" s="53" t="s">
        <v>119</v>
      </c>
      <c r="F791" s="54">
        <v>1.0165433E7</v>
      </c>
      <c r="G791" s="53" t="s">
        <v>693</v>
      </c>
      <c r="H791" s="55">
        <v>2058.0</v>
      </c>
      <c r="I791" s="55"/>
      <c r="J791" s="55" t="s">
        <v>126</v>
      </c>
      <c r="K791" s="53" t="s">
        <v>73</v>
      </c>
      <c r="L791" s="53"/>
      <c r="M791" s="53">
        <v>5.0</v>
      </c>
      <c r="N791" s="53" t="s">
        <v>52</v>
      </c>
      <c r="O791" s="25">
        <v>20.69076923076923</v>
      </c>
      <c r="P791" s="25">
        <f>'LISTA DOS ITENS'!$O791*'LISTA DOS ITENS'!$M791</f>
        <v>103.4538462</v>
      </c>
      <c r="Q791" s="25">
        <v>18.75</v>
      </c>
      <c r="R791" s="25">
        <f>'LISTA DOS ITENS'!$Q791*'LISTA DOS ITENS'!$M791</f>
        <v>93.75</v>
      </c>
      <c r="S791" s="56">
        <f>IF('LISTA DOS ITENS'!$P791&gt;'LISTA DOS ITENS'!$R791,'LISTA DOS ITENS'!$P791,'LISTA DOS ITENS'!$R791)</f>
        <v>103.4538462</v>
      </c>
      <c r="T791" s="25">
        <v>2.2354378451130357</v>
      </c>
      <c r="U791" s="25">
        <f>'LISTA DOS ITENS'!$T791*'LISTA DOS ITENS'!$M791</f>
        <v>11.17718923</v>
      </c>
      <c r="V791" s="56">
        <f t="array" ref="V791">INDEX('RESUMO - LOTES E VMA'!$F$3:$F$181,MATCH('LISTA DOS ITENS'!$D791,'RESUMO - LOTES E VMA'!$A$3:$A$181,0))</f>
        <v>8937.58214</v>
      </c>
      <c r="W791" s="57">
        <f>'LISTA DOS ITENS'!$U791/'LISTA DOS ITENS'!$V791</f>
        <v>0.001250583105</v>
      </c>
      <c r="X791" s="53" t="s">
        <v>53</v>
      </c>
      <c r="Y791" s="53" t="s">
        <v>290</v>
      </c>
      <c r="Z791" s="58" t="str">
        <f>'LISTA DOS ITENS'!$F791&amp;"-"&amp;'LISTA DOS ITENS'!$H791&amp;"-"&amp;'LISTA DOS ITENS'!$J791&amp;"-"&amp;'LISTA DOS ITENS'!$K791&amp;"-"&amp;'LISTA DOS ITENS'!$I791</f>
        <v>10165433-2058-0026-CONS/NAC-</v>
      </c>
      <c r="AA791" s="59" t="str">
        <f t="array" ref="AA791">INDEX('RESUMO - LOTES E VMA'!$M$3:$M$181,MATCH('LISTA DOS ITENS'!$D791,'RESUMO - LOTES E VMA'!$A$3:$A$181,0))</f>
        <v>Para Leilão</v>
      </c>
      <c r="AB791" s="60">
        <f t="array" ref="AB791">INDEX('RESUMO - LOTES E VMA'!$J$3:$J$181,MATCH('LISTA DOS ITENS'!$D791,'RESUMO - LOTES E VMA'!$A$3:$A$181,0))</f>
        <v>0.1188577794</v>
      </c>
      <c r="AC791" s="29" t="str">
        <f t="array" ref="AC791">INDEX('RESUMO - LOTES E VMA'!$L$3:$L$181,MATCH('LISTA DOS ITENS'!$D791,'RESUMO - LOTES E VMA'!$A$3:$A$181,0))</f>
        <v>1% do Valor de Comparação do VMA</v>
      </c>
      <c r="AD791" s="53" t="str">
        <f>VLOOKUP(Tabela1[[#This Row],[Índice]],[1]Planilha1!$A:$A,1,0)</f>
        <v>#ERROR!</v>
      </c>
    </row>
    <row r="792" ht="15.75" customHeight="1">
      <c r="A792" s="52">
        <v>248577.0</v>
      </c>
      <c r="B792" s="53" t="s">
        <v>70</v>
      </c>
      <c r="C792" s="53" t="s">
        <v>71</v>
      </c>
      <c r="D792" s="22">
        <v>206752.0</v>
      </c>
      <c r="E792" s="53" t="s">
        <v>119</v>
      </c>
      <c r="F792" s="54">
        <v>1.0252244E7</v>
      </c>
      <c r="G792" s="53" t="s">
        <v>694</v>
      </c>
      <c r="H792" s="55">
        <v>2058.0</v>
      </c>
      <c r="I792" s="55"/>
      <c r="J792" s="55" t="s">
        <v>126</v>
      </c>
      <c r="K792" s="53" t="s">
        <v>73</v>
      </c>
      <c r="L792" s="53"/>
      <c r="M792" s="53">
        <v>4.0</v>
      </c>
      <c r="N792" s="53" t="s">
        <v>52</v>
      </c>
      <c r="O792" s="25">
        <v>3.23</v>
      </c>
      <c r="P792" s="25">
        <f>'LISTA DOS ITENS'!$O792*'LISTA DOS ITENS'!$M792</f>
        <v>12.92</v>
      </c>
      <c r="Q792" s="25">
        <v>4.4</v>
      </c>
      <c r="R792" s="25">
        <f>'LISTA DOS ITENS'!$Q792*'LISTA DOS ITENS'!$M792</f>
        <v>17.6</v>
      </c>
      <c r="S792" s="56">
        <f>IF('LISTA DOS ITENS'!$P792&gt;'LISTA DOS ITENS'!$R792,'LISTA DOS ITENS'!$P792,'LISTA DOS ITENS'!$R792)</f>
        <v>17.6</v>
      </c>
      <c r="T792" s="25">
        <v>0.5245827476531925</v>
      </c>
      <c r="U792" s="25">
        <f>'LISTA DOS ITENS'!$T792*'LISTA DOS ITENS'!$M792</f>
        <v>2.098330991</v>
      </c>
      <c r="V792" s="56">
        <f t="array" ref="V792">INDEX('RESUMO - LOTES E VMA'!$F$3:$F$181,MATCH('LISTA DOS ITENS'!$D792,'RESUMO - LOTES E VMA'!$A$3:$A$181,0))</f>
        <v>8937.58214</v>
      </c>
      <c r="W792" s="57">
        <f>'LISTA DOS ITENS'!$U792/'LISTA DOS ITENS'!$V792</f>
        <v>0.000234776135</v>
      </c>
      <c r="X792" s="53" t="s">
        <v>53</v>
      </c>
      <c r="Y792" s="53" t="s">
        <v>290</v>
      </c>
      <c r="Z792" s="58" t="str">
        <f>'LISTA DOS ITENS'!$F792&amp;"-"&amp;'LISTA DOS ITENS'!$H792&amp;"-"&amp;'LISTA DOS ITENS'!$J792&amp;"-"&amp;'LISTA DOS ITENS'!$K792&amp;"-"&amp;'LISTA DOS ITENS'!$I792</f>
        <v>10252244-2058-0026-CONS/NAC-</v>
      </c>
      <c r="AA792" s="59" t="str">
        <f t="array" ref="AA792">INDEX('RESUMO - LOTES E VMA'!$M$3:$M$181,MATCH('LISTA DOS ITENS'!$D792,'RESUMO - LOTES E VMA'!$A$3:$A$181,0))</f>
        <v>Para Leilão</v>
      </c>
      <c r="AB792" s="60">
        <f t="array" ref="AB792">INDEX('RESUMO - LOTES E VMA'!$J$3:$J$181,MATCH('LISTA DOS ITENS'!$D792,'RESUMO - LOTES E VMA'!$A$3:$A$181,0))</f>
        <v>0.1188577794</v>
      </c>
      <c r="AC792" s="29" t="str">
        <f t="array" ref="AC792">INDEX('RESUMO - LOTES E VMA'!$L$3:$L$181,MATCH('LISTA DOS ITENS'!$D792,'RESUMO - LOTES E VMA'!$A$3:$A$181,0))</f>
        <v>1% do Valor de Comparação do VMA</v>
      </c>
      <c r="AD792" s="53" t="str">
        <f>VLOOKUP(Tabela1[[#This Row],[Índice]],[1]Planilha1!$A:$A,1,0)</f>
        <v>#ERROR!</v>
      </c>
    </row>
    <row r="793" ht="15.75" customHeight="1">
      <c r="A793" s="52">
        <v>248578.0</v>
      </c>
      <c r="B793" s="53" t="s">
        <v>70</v>
      </c>
      <c r="C793" s="53" t="s">
        <v>71</v>
      </c>
      <c r="D793" s="22">
        <v>206752.0</v>
      </c>
      <c r="E793" s="53" t="s">
        <v>119</v>
      </c>
      <c r="F793" s="54">
        <v>1.0007159E7</v>
      </c>
      <c r="G793" s="53" t="s">
        <v>695</v>
      </c>
      <c r="H793" s="55">
        <v>2101.0</v>
      </c>
      <c r="I793" s="55"/>
      <c r="J793" s="55" t="s">
        <v>126</v>
      </c>
      <c r="K793" s="53" t="s">
        <v>73</v>
      </c>
      <c r="L793" s="53"/>
      <c r="M793" s="53">
        <v>16.0</v>
      </c>
      <c r="N793" s="53" t="s">
        <v>440</v>
      </c>
      <c r="O793" s="25">
        <v>91.900625</v>
      </c>
      <c r="P793" s="25">
        <f>'LISTA DOS ITENS'!$O793*'LISTA DOS ITENS'!$M793</f>
        <v>1470.41</v>
      </c>
      <c r="Q793" s="25">
        <v>91.9</v>
      </c>
      <c r="R793" s="25">
        <f>'LISTA DOS ITENS'!$Q793*'LISTA DOS ITENS'!$M793</f>
        <v>1470.4</v>
      </c>
      <c r="S793" s="56">
        <f>IF('LISTA DOS ITENS'!$P793&gt;'LISTA DOS ITENS'!$R793,'LISTA DOS ITENS'!$P793,'LISTA DOS ITENS'!$R793)</f>
        <v>1470.41</v>
      </c>
      <c r="T793" s="25">
        <v>10.95662602484736</v>
      </c>
      <c r="U793" s="25">
        <f>'LISTA DOS ITENS'!$T793*'LISTA DOS ITENS'!$M793</f>
        <v>175.3060164</v>
      </c>
      <c r="V793" s="56">
        <f t="array" ref="V793">INDEX('RESUMO - LOTES E VMA'!$F$3:$F$181,MATCH('LISTA DOS ITENS'!$D793,'RESUMO - LOTES E VMA'!$A$3:$A$181,0))</f>
        <v>8937.58214</v>
      </c>
      <c r="W793" s="57">
        <f>'LISTA DOS ITENS'!$U793/'LISTA DOS ITENS'!$V793</f>
        <v>0.01961447891</v>
      </c>
      <c r="X793" s="53" t="s">
        <v>53</v>
      </c>
      <c r="Y793" s="53" t="s">
        <v>290</v>
      </c>
      <c r="Z793" s="58" t="str">
        <f>'LISTA DOS ITENS'!$F793&amp;"-"&amp;'LISTA DOS ITENS'!$H793&amp;"-"&amp;'LISTA DOS ITENS'!$J793&amp;"-"&amp;'LISTA DOS ITENS'!$K793&amp;"-"&amp;'LISTA DOS ITENS'!$I793</f>
        <v>10007159-2101-0026-CONS/NAC-</v>
      </c>
      <c r="AA793" s="59" t="str">
        <f t="array" ref="AA793">INDEX('RESUMO - LOTES E VMA'!$M$3:$M$181,MATCH('LISTA DOS ITENS'!$D793,'RESUMO - LOTES E VMA'!$A$3:$A$181,0))</f>
        <v>Para Leilão</v>
      </c>
      <c r="AB793" s="60">
        <f t="array" ref="AB793">INDEX('RESUMO - LOTES E VMA'!$J$3:$J$181,MATCH('LISTA DOS ITENS'!$D793,'RESUMO - LOTES E VMA'!$A$3:$A$181,0))</f>
        <v>0.1188577794</v>
      </c>
      <c r="AC793" s="29" t="str">
        <f t="array" ref="AC793">INDEX('RESUMO - LOTES E VMA'!$L$3:$L$181,MATCH('LISTA DOS ITENS'!$D793,'RESUMO - LOTES E VMA'!$A$3:$A$181,0))</f>
        <v>1% do Valor de Comparação do VMA</v>
      </c>
      <c r="AD793" s="53" t="str">
        <f>VLOOKUP(Tabela1[[#This Row],[Índice]],[1]Planilha1!$A:$A,1,0)</f>
        <v>#ERROR!</v>
      </c>
    </row>
    <row r="794" ht="15.75" customHeight="1">
      <c r="A794" s="52">
        <v>248579.0</v>
      </c>
      <c r="B794" s="53" t="s">
        <v>70</v>
      </c>
      <c r="C794" s="53" t="s">
        <v>71</v>
      </c>
      <c r="D794" s="22">
        <v>206752.0</v>
      </c>
      <c r="E794" s="53" t="s">
        <v>119</v>
      </c>
      <c r="F794" s="54">
        <v>1.0165433E7</v>
      </c>
      <c r="G794" s="53" t="s">
        <v>693</v>
      </c>
      <c r="H794" s="55">
        <v>2101.0</v>
      </c>
      <c r="I794" s="55"/>
      <c r="J794" s="55" t="s">
        <v>126</v>
      </c>
      <c r="K794" s="53" t="s">
        <v>73</v>
      </c>
      <c r="L794" s="53"/>
      <c r="M794" s="53">
        <v>64.0</v>
      </c>
      <c r="N794" s="53" t="s">
        <v>52</v>
      </c>
      <c r="O794" s="25">
        <v>18.74609375</v>
      </c>
      <c r="P794" s="25">
        <f>'LISTA DOS ITENS'!$O794*'LISTA DOS ITENS'!$M794</f>
        <v>1199.75</v>
      </c>
      <c r="Q794" s="25">
        <v>18.75</v>
      </c>
      <c r="R794" s="25">
        <f>'LISTA DOS ITENS'!$Q794*'LISTA DOS ITENS'!$M794</f>
        <v>1200</v>
      </c>
      <c r="S794" s="56">
        <f>IF('LISTA DOS ITENS'!$P794&gt;'LISTA DOS ITENS'!$R794,'LISTA DOS ITENS'!$P794,'LISTA DOS ITENS'!$R794)</f>
        <v>1200</v>
      </c>
      <c r="T794" s="25">
        <v>2.2354378451130357</v>
      </c>
      <c r="U794" s="25">
        <f>'LISTA DOS ITENS'!$T794*'LISTA DOS ITENS'!$M794</f>
        <v>143.0680221</v>
      </c>
      <c r="V794" s="56">
        <f t="array" ref="V794">INDEX('RESUMO - LOTES E VMA'!$F$3:$F$181,MATCH('LISTA DOS ITENS'!$D794,'RESUMO - LOTES E VMA'!$A$3:$A$181,0))</f>
        <v>8937.58214</v>
      </c>
      <c r="W794" s="57">
        <f>'LISTA DOS ITENS'!$U794/'LISTA DOS ITENS'!$V794</f>
        <v>0.01600746375</v>
      </c>
      <c r="X794" s="53" t="s">
        <v>53</v>
      </c>
      <c r="Y794" s="53" t="s">
        <v>290</v>
      </c>
      <c r="Z794" s="58" t="str">
        <f>'LISTA DOS ITENS'!$F794&amp;"-"&amp;'LISTA DOS ITENS'!$H794&amp;"-"&amp;'LISTA DOS ITENS'!$J794&amp;"-"&amp;'LISTA DOS ITENS'!$K794&amp;"-"&amp;'LISTA DOS ITENS'!$I794</f>
        <v>10165433-2101-0026-CONS/NAC-</v>
      </c>
      <c r="AA794" s="59" t="str">
        <f t="array" ref="AA794">INDEX('RESUMO - LOTES E VMA'!$M$3:$M$181,MATCH('LISTA DOS ITENS'!$D794,'RESUMO - LOTES E VMA'!$A$3:$A$181,0))</f>
        <v>Para Leilão</v>
      </c>
      <c r="AB794" s="60">
        <f t="array" ref="AB794">INDEX('RESUMO - LOTES E VMA'!$J$3:$J$181,MATCH('LISTA DOS ITENS'!$D794,'RESUMO - LOTES E VMA'!$A$3:$A$181,0))</f>
        <v>0.1188577794</v>
      </c>
      <c r="AC794" s="29" t="str">
        <f t="array" ref="AC794">INDEX('RESUMO - LOTES E VMA'!$L$3:$L$181,MATCH('LISTA DOS ITENS'!$D794,'RESUMO - LOTES E VMA'!$A$3:$A$181,0))</f>
        <v>1% do Valor de Comparação do VMA</v>
      </c>
      <c r="AD794" s="53" t="str">
        <f>VLOOKUP(Tabela1[[#This Row],[Índice]],[1]Planilha1!$A:$A,1,0)</f>
        <v>#ERROR!</v>
      </c>
    </row>
    <row r="795" ht="15.75" customHeight="1">
      <c r="A795" s="52">
        <v>248580.0</v>
      </c>
      <c r="B795" s="53" t="s">
        <v>70</v>
      </c>
      <c r="C795" s="53" t="s">
        <v>71</v>
      </c>
      <c r="D795" s="22">
        <v>206752.0</v>
      </c>
      <c r="E795" s="53" t="s">
        <v>119</v>
      </c>
      <c r="F795" s="54">
        <v>1.070186E7</v>
      </c>
      <c r="G795" s="53" t="s">
        <v>696</v>
      </c>
      <c r="H795" s="55">
        <v>2170.0</v>
      </c>
      <c r="I795" s="55"/>
      <c r="J795" s="55" t="s">
        <v>126</v>
      </c>
      <c r="K795" s="53" t="s">
        <v>73</v>
      </c>
      <c r="L795" s="53"/>
      <c r="M795" s="53">
        <v>1.0</v>
      </c>
      <c r="N795" s="53" t="s">
        <v>52</v>
      </c>
      <c r="O795" s="25">
        <v>184.085</v>
      </c>
      <c r="P795" s="25">
        <f>'LISTA DOS ITENS'!$O795*'LISTA DOS ITENS'!$M795</f>
        <v>184.085</v>
      </c>
      <c r="Q795" s="25">
        <v>79.45</v>
      </c>
      <c r="R795" s="25">
        <f>'LISTA DOS ITENS'!$Q795*'LISTA DOS ITENS'!$M795</f>
        <v>79.45</v>
      </c>
      <c r="S795" s="56">
        <f>IF('LISTA DOS ITENS'!$P795&gt;'LISTA DOS ITENS'!$R795,'LISTA DOS ITENS'!$P795,'LISTA DOS ITENS'!$R795)</f>
        <v>184.085</v>
      </c>
      <c r="T795" s="25">
        <v>9.472295295692303</v>
      </c>
      <c r="U795" s="25">
        <f>'LISTA DOS ITENS'!$T795*'LISTA DOS ITENS'!$M795</f>
        <v>9.472295296</v>
      </c>
      <c r="V795" s="56">
        <f t="array" ref="V795">INDEX('RESUMO - LOTES E VMA'!$F$3:$F$181,MATCH('LISTA DOS ITENS'!$D795,'RESUMO - LOTES E VMA'!$A$3:$A$181,0))</f>
        <v>8937.58214</v>
      </c>
      <c r="W795" s="57">
        <f>'LISTA DOS ITENS'!$U795/'LISTA DOS ITENS'!$V795</f>
        <v>0.001059827496</v>
      </c>
      <c r="X795" s="53" t="s">
        <v>53</v>
      </c>
      <c r="Y795" s="53" t="s">
        <v>290</v>
      </c>
      <c r="Z795" s="58" t="str">
        <f>'LISTA DOS ITENS'!$F795&amp;"-"&amp;'LISTA DOS ITENS'!$H795&amp;"-"&amp;'LISTA DOS ITENS'!$J795&amp;"-"&amp;'LISTA DOS ITENS'!$K795&amp;"-"&amp;'LISTA DOS ITENS'!$I795</f>
        <v>10701860-2170-0026-CONS/NAC-</v>
      </c>
      <c r="AA795" s="59" t="str">
        <f t="array" ref="AA795">INDEX('RESUMO - LOTES E VMA'!$M$3:$M$181,MATCH('LISTA DOS ITENS'!$D795,'RESUMO - LOTES E VMA'!$A$3:$A$181,0))</f>
        <v>Para Leilão</v>
      </c>
      <c r="AB795" s="60">
        <f t="array" ref="AB795">INDEX('RESUMO - LOTES E VMA'!$J$3:$J$181,MATCH('LISTA DOS ITENS'!$D795,'RESUMO - LOTES E VMA'!$A$3:$A$181,0))</f>
        <v>0.1188577794</v>
      </c>
      <c r="AC795" s="29" t="str">
        <f t="array" ref="AC795">INDEX('RESUMO - LOTES E VMA'!$L$3:$L$181,MATCH('LISTA DOS ITENS'!$D795,'RESUMO - LOTES E VMA'!$A$3:$A$181,0))</f>
        <v>1% do Valor de Comparação do VMA</v>
      </c>
      <c r="AD795" s="53" t="str">
        <f>VLOOKUP(Tabela1[[#This Row],[Índice]],[1]Planilha1!$A:$A,1,0)</f>
        <v>#ERROR!</v>
      </c>
    </row>
    <row r="796" ht="15.75" customHeight="1">
      <c r="A796" s="52">
        <v>248581.0</v>
      </c>
      <c r="B796" s="53" t="s">
        <v>70</v>
      </c>
      <c r="C796" s="53" t="s">
        <v>71</v>
      </c>
      <c r="D796" s="22">
        <v>206752.0</v>
      </c>
      <c r="E796" s="53" t="s">
        <v>119</v>
      </c>
      <c r="F796" s="54">
        <v>1.0007166E7</v>
      </c>
      <c r="G796" s="53" t="s">
        <v>697</v>
      </c>
      <c r="H796" s="55">
        <v>2201.0</v>
      </c>
      <c r="I796" s="55"/>
      <c r="J796" s="55" t="s">
        <v>126</v>
      </c>
      <c r="K796" s="53" t="s">
        <v>73</v>
      </c>
      <c r="L796" s="53"/>
      <c r="M796" s="53">
        <v>31.0</v>
      </c>
      <c r="N796" s="53" t="s">
        <v>440</v>
      </c>
      <c r="O796" s="25">
        <v>112.62935483870969</v>
      </c>
      <c r="P796" s="25">
        <f>'LISTA DOS ITENS'!$O796*'LISTA DOS ITENS'!$M796</f>
        <v>3491.51</v>
      </c>
      <c r="Q796" s="25">
        <v>112.63</v>
      </c>
      <c r="R796" s="25">
        <f>'LISTA DOS ITENS'!$Q796*'LISTA DOS ITENS'!$M796</f>
        <v>3491.53</v>
      </c>
      <c r="S796" s="56">
        <f>IF('LISTA DOS ITENS'!$P796&gt;'LISTA DOS ITENS'!$R796,'LISTA DOS ITENS'!$P796,'LISTA DOS ITENS'!$R796)</f>
        <v>3491.53</v>
      </c>
      <c r="T796" s="25">
        <v>13.428126106404331</v>
      </c>
      <c r="U796" s="25">
        <f>'LISTA DOS ITENS'!$T796*'LISTA DOS ITENS'!$M796</f>
        <v>416.2719093</v>
      </c>
      <c r="V796" s="56">
        <f t="array" ref="V796">INDEX('RESUMO - LOTES E VMA'!$F$3:$F$181,MATCH('LISTA DOS ITENS'!$D796,'RESUMO - LOTES E VMA'!$A$3:$A$181,0))</f>
        <v>8937.58214</v>
      </c>
      <c r="W796" s="57">
        <f>'LISTA DOS ITENS'!$U796/'LISTA DOS ITENS'!$V796</f>
        <v>0.04657544991</v>
      </c>
      <c r="X796" s="53" t="s">
        <v>53</v>
      </c>
      <c r="Y796" s="53" t="s">
        <v>290</v>
      </c>
      <c r="Z796" s="58" t="str">
        <f>'LISTA DOS ITENS'!$F796&amp;"-"&amp;'LISTA DOS ITENS'!$H796&amp;"-"&amp;'LISTA DOS ITENS'!$J796&amp;"-"&amp;'LISTA DOS ITENS'!$K796&amp;"-"&amp;'LISTA DOS ITENS'!$I796</f>
        <v>10007166-2201-0026-CONS/NAC-</v>
      </c>
      <c r="AA796" s="59" t="str">
        <f t="array" ref="AA796">INDEX('RESUMO - LOTES E VMA'!$M$3:$M$181,MATCH('LISTA DOS ITENS'!$D796,'RESUMO - LOTES E VMA'!$A$3:$A$181,0))</f>
        <v>Para Leilão</v>
      </c>
      <c r="AB796" s="60">
        <f t="array" ref="AB796">INDEX('RESUMO - LOTES E VMA'!$J$3:$J$181,MATCH('LISTA DOS ITENS'!$D796,'RESUMO - LOTES E VMA'!$A$3:$A$181,0))</f>
        <v>0.1188577794</v>
      </c>
      <c r="AC796" s="29" t="str">
        <f t="array" ref="AC796">INDEX('RESUMO - LOTES E VMA'!$L$3:$L$181,MATCH('LISTA DOS ITENS'!$D796,'RESUMO - LOTES E VMA'!$A$3:$A$181,0))</f>
        <v>1% do Valor de Comparação do VMA</v>
      </c>
      <c r="AD796" s="53" t="str">
        <f>VLOOKUP(Tabela1[[#This Row],[Índice]],[1]Planilha1!$A:$A,1,0)</f>
        <v>#ERROR!</v>
      </c>
    </row>
    <row r="797" ht="15.75" customHeight="1">
      <c r="A797" s="52">
        <v>248582.0</v>
      </c>
      <c r="B797" s="53" t="s">
        <v>70</v>
      </c>
      <c r="C797" s="53" t="s">
        <v>71</v>
      </c>
      <c r="D797" s="22">
        <v>206752.0</v>
      </c>
      <c r="E797" s="53" t="s">
        <v>119</v>
      </c>
      <c r="F797" s="54">
        <v>1.000717E7</v>
      </c>
      <c r="G797" s="53" t="s">
        <v>698</v>
      </c>
      <c r="H797" s="55">
        <v>2201.0</v>
      </c>
      <c r="I797" s="55"/>
      <c r="J797" s="55" t="s">
        <v>126</v>
      </c>
      <c r="K797" s="53" t="s">
        <v>73</v>
      </c>
      <c r="L797" s="53"/>
      <c r="M797" s="53">
        <v>77.0</v>
      </c>
      <c r="N797" s="53" t="s">
        <v>440</v>
      </c>
      <c r="O797" s="25">
        <v>16.0</v>
      </c>
      <c r="P797" s="25">
        <f>'LISTA DOS ITENS'!$O797*'LISTA DOS ITENS'!$M797</f>
        <v>1232</v>
      </c>
      <c r="Q797" s="25">
        <v>43.2</v>
      </c>
      <c r="R797" s="25">
        <f>'LISTA DOS ITENS'!$Q797*'LISTA DOS ITENS'!$M797</f>
        <v>3326.4</v>
      </c>
      <c r="S797" s="56">
        <f>IF('LISTA DOS ITENS'!$P797&gt;'LISTA DOS ITENS'!$R797,'LISTA DOS ITENS'!$P797,'LISTA DOS ITENS'!$R797)</f>
        <v>3326.4</v>
      </c>
      <c r="T797" s="25">
        <v>5.150448795140435</v>
      </c>
      <c r="U797" s="25">
        <f>'LISTA DOS ITENS'!$T797*'LISTA DOS ITENS'!$M797</f>
        <v>396.5845572</v>
      </c>
      <c r="V797" s="56">
        <f t="array" ref="V797">INDEX('RESUMO - LOTES E VMA'!$F$3:$F$181,MATCH('LISTA DOS ITENS'!$D797,'RESUMO - LOTES E VMA'!$A$3:$A$181,0))</f>
        <v>8937.58214</v>
      </c>
      <c r="W797" s="57">
        <f>'LISTA DOS ITENS'!$U797/'LISTA DOS ITENS'!$V797</f>
        <v>0.04437268951</v>
      </c>
      <c r="X797" s="53" t="s">
        <v>53</v>
      </c>
      <c r="Y797" s="53" t="s">
        <v>290</v>
      </c>
      <c r="Z797" s="58" t="str">
        <f>'LISTA DOS ITENS'!$F797&amp;"-"&amp;'LISTA DOS ITENS'!$H797&amp;"-"&amp;'LISTA DOS ITENS'!$J797&amp;"-"&amp;'LISTA DOS ITENS'!$K797&amp;"-"&amp;'LISTA DOS ITENS'!$I797</f>
        <v>10007170-2201-0026-CONS/NAC-</v>
      </c>
      <c r="AA797" s="59" t="str">
        <f t="array" ref="AA797">INDEX('RESUMO - LOTES E VMA'!$M$3:$M$181,MATCH('LISTA DOS ITENS'!$D797,'RESUMO - LOTES E VMA'!$A$3:$A$181,0))</f>
        <v>Para Leilão</v>
      </c>
      <c r="AB797" s="60">
        <f t="array" ref="AB797">INDEX('RESUMO - LOTES E VMA'!$J$3:$J$181,MATCH('LISTA DOS ITENS'!$D797,'RESUMO - LOTES E VMA'!$A$3:$A$181,0))</f>
        <v>0.1188577794</v>
      </c>
      <c r="AC797" s="29" t="str">
        <f t="array" ref="AC797">INDEX('RESUMO - LOTES E VMA'!$L$3:$L$181,MATCH('LISTA DOS ITENS'!$D797,'RESUMO - LOTES E VMA'!$A$3:$A$181,0))</f>
        <v>1% do Valor de Comparação do VMA</v>
      </c>
      <c r="AD797" s="53" t="str">
        <f>VLOOKUP(Tabela1[[#This Row],[Índice]],[1]Planilha1!$A:$A,1,0)</f>
        <v>#ERROR!</v>
      </c>
    </row>
    <row r="798" ht="15.75" customHeight="1">
      <c r="A798" s="52">
        <v>248583.0</v>
      </c>
      <c r="B798" s="53" t="s">
        <v>70</v>
      </c>
      <c r="C798" s="53" t="s">
        <v>71</v>
      </c>
      <c r="D798" s="22">
        <v>206752.0</v>
      </c>
      <c r="E798" s="53" t="s">
        <v>119</v>
      </c>
      <c r="F798" s="54">
        <v>1.0007171E7</v>
      </c>
      <c r="G798" s="53" t="s">
        <v>699</v>
      </c>
      <c r="H798" s="55">
        <v>2201.0</v>
      </c>
      <c r="I798" s="55"/>
      <c r="J798" s="55" t="s">
        <v>126</v>
      </c>
      <c r="K798" s="53" t="s">
        <v>73</v>
      </c>
      <c r="L798" s="53"/>
      <c r="M798" s="53">
        <v>4.0</v>
      </c>
      <c r="N798" s="53" t="s">
        <v>440</v>
      </c>
      <c r="O798" s="25">
        <v>111.6605</v>
      </c>
      <c r="P798" s="25">
        <f>'LISTA DOS ITENS'!$O798*'LISTA DOS ITENS'!$M798</f>
        <v>446.642</v>
      </c>
      <c r="Q798" s="25">
        <v>111.66</v>
      </c>
      <c r="R798" s="25">
        <f>'LISTA DOS ITENS'!$Q798*'LISTA DOS ITENS'!$M798</f>
        <v>446.64</v>
      </c>
      <c r="S798" s="56">
        <f>IF('LISTA DOS ITENS'!$P798&gt;'LISTA DOS ITENS'!$R798,'LISTA DOS ITENS'!$P798,'LISTA DOS ITENS'!$R798)</f>
        <v>446.642</v>
      </c>
      <c r="T798" s="25">
        <v>13.31247945521715</v>
      </c>
      <c r="U798" s="25">
        <f>'LISTA DOS ITENS'!$T798*'LISTA DOS ITENS'!$M798</f>
        <v>53.24991782</v>
      </c>
      <c r="V798" s="56">
        <f t="array" ref="V798">INDEX('RESUMO - LOTES E VMA'!$F$3:$F$181,MATCH('LISTA DOS ITENS'!$D798,'RESUMO - LOTES E VMA'!$A$3:$A$181,0))</f>
        <v>8937.58214</v>
      </c>
      <c r="W798" s="57">
        <f>'LISTA DOS ITENS'!$U798/'LISTA DOS ITENS'!$V798</f>
        <v>0.005957978007</v>
      </c>
      <c r="X798" s="53" t="s">
        <v>53</v>
      </c>
      <c r="Y798" s="53" t="s">
        <v>290</v>
      </c>
      <c r="Z798" s="58" t="str">
        <f>'LISTA DOS ITENS'!$F798&amp;"-"&amp;'LISTA DOS ITENS'!$H798&amp;"-"&amp;'LISTA DOS ITENS'!$J798&amp;"-"&amp;'LISTA DOS ITENS'!$K798&amp;"-"&amp;'LISTA DOS ITENS'!$I798</f>
        <v>10007171-2201-0026-CONS/NAC-</v>
      </c>
      <c r="AA798" s="59" t="str">
        <f t="array" ref="AA798">INDEX('RESUMO - LOTES E VMA'!$M$3:$M$181,MATCH('LISTA DOS ITENS'!$D798,'RESUMO - LOTES E VMA'!$A$3:$A$181,0))</f>
        <v>Para Leilão</v>
      </c>
      <c r="AB798" s="60">
        <f t="array" ref="AB798">INDEX('RESUMO - LOTES E VMA'!$J$3:$J$181,MATCH('LISTA DOS ITENS'!$D798,'RESUMO - LOTES E VMA'!$A$3:$A$181,0))</f>
        <v>0.1188577794</v>
      </c>
      <c r="AC798" s="29" t="str">
        <f t="array" ref="AC798">INDEX('RESUMO - LOTES E VMA'!$L$3:$L$181,MATCH('LISTA DOS ITENS'!$D798,'RESUMO - LOTES E VMA'!$A$3:$A$181,0))</f>
        <v>1% do Valor de Comparação do VMA</v>
      </c>
      <c r="AD798" s="53" t="str">
        <f>VLOOKUP(Tabela1[[#This Row],[Índice]],[1]Planilha1!$A:$A,1,0)</f>
        <v>#ERROR!</v>
      </c>
    </row>
    <row r="799" ht="15.75" customHeight="1">
      <c r="A799" s="52">
        <v>248584.0</v>
      </c>
      <c r="B799" s="53" t="s">
        <v>70</v>
      </c>
      <c r="C799" s="53" t="s">
        <v>71</v>
      </c>
      <c r="D799" s="22">
        <v>206752.0</v>
      </c>
      <c r="E799" s="53" t="s">
        <v>119</v>
      </c>
      <c r="F799" s="54">
        <v>1.054325E7</v>
      </c>
      <c r="G799" s="53" t="s">
        <v>700</v>
      </c>
      <c r="H799" s="55">
        <v>2201.0</v>
      </c>
      <c r="I799" s="55"/>
      <c r="J799" s="55" t="s">
        <v>126</v>
      </c>
      <c r="K799" s="53" t="s">
        <v>73</v>
      </c>
      <c r="L799" s="53"/>
      <c r="M799" s="53">
        <v>4.0</v>
      </c>
      <c r="N799" s="53" t="s">
        <v>52</v>
      </c>
      <c r="O799" s="25">
        <v>9.0925</v>
      </c>
      <c r="P799" s="25">
        <f>'LISTA DOS ITENS'!$O799*'LISTA DOS ITENS'!$M799</f>
        <v>36.37</v>
      </c>
      <c r="Q799" s="25">
        <v>9.09</v>
      </c>
      <c r="R799" s="25">
        <f>'LISTA DOS ITENS'!$Q799*'LISTA DOS ITENS'!$M799</f>
        <v>36.36</v>
      </c>
      <c r="S799" s="56">
        <f>IF('LISTA DOS ITENS'!$P799&gt;'LISTA DOS ITENS'!$R799,'LISTA DOS ITENS'!$P799,'LISTA DOS ITENS'!$R799)</f>
        <v>36.37</v>
      </c>
      <c r="T799" s="25">
        <v>1.0837402673107996</v>
      </c>
      <c r="U799" s="25">
        <f>'LISTA DOS ITENS'!$T799*'LISTA DOS ITENS'!$M799</f>
        <v>4.334961069</v>
      </c>
      <c r="V799" s="56">
        <f t="array" ref="V799">INDEX('RESUMO - LOTES E VMA'!$F$3:$F$181,MATCH('LISTA DOS ITENS'!$D799,'RESUMO - LOTES E VMA'!$A$3:$A$181,0))</f>
        <v>8937.58214</v>
      </c>
      <c r="W799" s="57">
        <f>'LISTA DOS ITENS'!$U799/'LISTA DOS ITENS'!$V799</f>
        <v>0.0004850261515</v>
      </c>
      <c r="X799" s="53" t="s">
        <v>53</v>
      </c>
      <c r="Y799" s="53" t="s">
        <v>290</v>
      </c>
      <c r="Z799" s="58" t="str">
        <f>'LISTA DOS ITENS'!$F799&amp;"-"&amp;'LISTA DOS ITENS'!$H799&amp;"-"&amp;'LISTA DOS ITENS'!$J799&amp;"-"&amp;'LISTA DOS ITENS'!$K799&amp;"-"&amp;'LISTA DOS ITENS'!$I799</f>
        <v>10543250-2201-0026-CONS/NAC-</v>
      </c>
      <c r="AA799" s="59" t="str">
        <f t="array" ref="AA799">INDEX('RESUMO - LOTES E VMA'!$M$3:$M$181,MATCH('LISTA DOS ITENS'!$D799,'RESUMO - LOTES E VMA'!$A$3:$A$181,0))</f>
        <v>Para Leilão</v>
      </c>
      <c r="AB799" s="60">
        <f t="array" ref="AB799">INDEX('RESUMO - LOTES E VMA'!$J$3:$J$181,MATCH('LISTA DOS ITENS'!$D799,'RESUMO - LOTES E VMA'!$A$3:$A$181,0))</f>
        <v>0.1188577794</v>
      </c>
      <c r="AC799" s="29" t="str">
        <f t="array" ref="AC799">INDEX('RESUMO - LOTES E VMA'!$L$3:$L$181,MATCH('LISTA DOS ITENS'!$D799,'RESUMO - LOTES E VMA'!$A$3:$A$181,0))</f>
        <v>1% do Valor de Comparação do VMA</v>
      </c>
      <c r="AD799" s="53" t="str">
        <f>VLOOKUP(Tabela1[[#This Row],[Índice]],[1]Planilha1!$A:$A,1,0)</f>
        <v>#ERROR!</v>
      </c>
    </row>
    <row r="800" ht="15.75" customHeight="1">
      <c r="A800" s="52">
        <v>248585.0</v>
      </c>
      <c r="B800" s="53" t="s">
        <v>70</v>
      </c>
      <c r="C800" s="53" t="s">
        <v>71</v>
      </c>
      <c r="D800" s="22">
        <v>206752.0</v>
      </c>
      <c r="E800" s="53" t="s">
        <v>119</v>
      </c>
      <c r="F800" s="54">
        <v>1.0600818E7</v>
      </c>
      <c r="G800" s="53" t="s">
        <v>701</v>
      </c>
      <c r="H800" s="55">
        <v>2201.0</v>
      </c>
      <c r="I800" s="55"/>
      <c r="J800" s="55" t="s">
        <v>126</v>
      </c>
      <c r="K800" s="53" t="s">
        <v>73</v>
      </c>
      <c r="L800" s="53"/>
      <c r="M800" s="53">
        <v>8.0</v>
      </c>
      <c r="N800" s="53" t="s">
        <v>52</v>
      </c>
      <c r="O800" s="25">
        <v>23.77875</v>
      </c>
      <c r="P800" s="25">
        <f>'LISTA DOS ITENS'!$O800*'LISTA DOS ITENS'!$M800</f>
        <v>190.23</v>
      </c>
      <c r="Q800" s="25">
        <v>23.78</v>
      </c>
      <c r="R800" s="25">
        <f>'LISTA DOS ITENS'!$Q800*'LISTA DOS ITENS'!$M800</f>
        <v>190.24</v>
      </c>
      <c r="S800" s="56">
        <f>IF('LISTA DOS ITENS'!$P800&gt;'LISTA DOS ITENS'!$R800,'LISTA DOS ITENS'!$P800,'LISTA DOS ITENS'!$R800)</f>
        <v>190.24</v>
      </c>
      <c r="T800" s="25">
        <v>2.8351313043620263</v>
      </c>
      <c r="U800" s="25">
        <f>'LISTA DOS ITENS'!$T800*'LISTA DOS ITENS'!$M800</f>
        <v>22.68105043</v>
      </c>
      <c r="V800" s="56">
        <f t="array" ref="V800">INDEX('RESUMO - LOTES E VMA'!$F$3:$F$181,MATCH('LISTA DOS ITENS'!$D800,'RESUMO - LOTES E VMA'!$A$3:$A$181,0))</f>
        <v>8937.58214</v>
      </c>
      <c r="W800" s="57">
        <f>'LISTA DOS ITENS'!$U800/'LISTA DOS ITENS'!$V800</f>
        <v>0.002537716586</v>
      </c>
      <c r="X800" s="53" t="s">
        <v>53</v>
      </c>
      <c r="Y800" s="53" t="s">
        <v>290</v>
      </c>
      <c r="Z800" s="58" t="str">
        <f>'LISTA DOS ITENS'!$F800&amp;"-"&amp;'LISTA DOS ITENS'!$H800&amp;"-"&amp;'LISTA DOS ITENS'!$J800&amp;"-"&amp;'LISTA DOS ITENS'!$K800&amp;"-"&amp;'LISTA DOS ITENS'!$I800</f>
        <v>10600818-2201-0026-CONS/NAC-</v>
      </c>
      <c r="AA800" s="59" t="str">
        <f t="array" ref="AA800">INDEX('RESUMO - LOTES E VMA'!$M$3:$M$181,MATCH('LISTA DOS ITENS'!$D800,'RESUMO - LOTES E VMA'!$A$3:$A$181,0))</f>
        <v>Para Leilão</v>
      </c>
      <c r="AB800" s="60">
        <f t="array" ref="AB800">INDEX('RESUMO - LOTES E VMA'!$J$3:$J$181,MATCH('LISTA DOS ITENS'!$D800,'RESUMO - LOTES E VMA'!$A$3:$A$181,0))</f>
        <v>0.1188577794</v>
      </c>
      <c r="AC800" s="29" t="str">
        <f t="array" ref="AC800">INDEX('RESUMO - LOTES E VMA'!$L$3:$L$181,MATCH('LISTA DOS ITENS'!$D800,'RESUMO - LOTES E VMA'!$A$3:$A$181,0))</f>
        <v>1% do Valor de Comparação do VMA</v>
      </c>
      <c r="AD800" s="53" t="str">
        <f>VLOOKUP(Tabela1[[#This Row],[Índice]],[1]Planilha1!$A:$A,1,0)</f>
        <v>#ERROR!</v>
      </c>
    </row>
    <row r="801" ht="15.75" customHeight="1">
      <c r="A801" s="52">
        <v>248586.0</v>
      </c>
      <c r="B801" s="53" t="s">
        <v>70</v>
      </c>
      <c r="C801" s="53" t="s">
        <v>71</v>
      </c>
      <c r="D801" s="22">
        <v>206752.0</v>
      </c>
      <c r="E801" s="53" t="s">
        <v>119</v>
      </c>
      <c r="F801" s="54">
        <v>1.0701227E7</v>
      </c>
      <c r="G801" s="53" t="s">
        <v>702</v>
      </c>
      <c r="H801" s="55">
        <v>2201.0</v>
      </c>
      <c r="I801" s="55"/>
      <c r="J801" s="55" t="s">
        <v>126</v>
      </c>
      <c r="K801" s="53" t="s">
        <v>73</v>
      </c>
      <c r="L801" s="53"/>
      <c r="M801" s="53">
        <v>2.0</v>
      </c>
      <c r="N801" s="53" t="s">
        <v>52</v>
      </c>
      <c r="O801" s="25">
        <v>108.0</v>
      </c>
      <c r="P801" s="25">
        <f>'LISTA DOS ITENS'!$O801*'LISTA DOS ITENS'!$M801</f>
        <v>216</v>
      </c>
      <c r="Q801" s="25">
        <v>108.0</v>
      </c>
      <c r="R801" s="25">
        <f>'LISTA DOS ITENS'!$Q801*'LISTA DOS ITENS'!$M801</f>
        <v>216</v>
      </c>
      <c r="S801" s="56">
        <f>IF('LISTA DOS ITENS'!$P801&gt;'LISTA DOS ITENS'!$R801,'LISTA DOS ITENS'!$P801,'LISTA DOS ITENS'!$R801)</f>
        <v>216</v>
      </c>
      <c r="T801" s="25">
        <v>12.876121987851086</v>
      </c>
      <c r="U801" s="25">
        <f>'LISTA DOS ITENS'!$T801*'LISTA DOS ITENS'!$M801</f>
        <v>25.75224398</v>
      </c>
      <c r="V801" s="56">
        <f t="array" ref="V801">INDEX('RESUMO - LOTES E VMA'!$F$3:$F$181,MATCH('LISTA DOS ITENS'!$D801,'RESUMO - LOTES E VMA'!$A$3:$A$181,0))</f>
        <v>8937.58214</v>
      </c>
      <c r="W801" s="57">
        <f>'LISTA DOS ITENS'!$U801/'LISTA DOS ITENS'!$V801</f>
        <v>0.002881343474</v>
      </c>
      <c r="X801" s="53" t="s">
        <v>53</v>
      </c>
      <c r="Y801" s="53" t="s">
        <v>290</v>
      </c>
      <c r="Z801" s="58" t="str">
        <f>'LISTA DOS ITENS'!$F801&amp;"-"&amp;'LISTA DOS ITENS'!$H801&amp;"-"&amp;'LISTA DOS ITENS'!$J801&amp;"-"&amp;'LISTA DOS ITENS'!$K801&amp;"-"&amp;'LISTA DOS ITENS'!$I801</f>
        <v>10701227-2201-0026-CONS/NAC-</v>
      </c>
      <c r="AA801" s="59" t="str">
        <f t="array" ref="AA801">INDEX('RESUMO - LOTES E VMA'!$M$3:$M$181,MATCH('LISTA DOS ITENS'!$D801,'RESUMO - LOTES E VMA'!$A$3:$A$181,0))</f>
        <v>Para Leilão</v>
      </c>
      <c r="AB801" s="60">
        <f t="array" ref="AB801">INDEX('RESUMO - LOTES E VMA'!$J$3:$J$181,MATCH('LISTA DOS ITENS'!$D801,'RESUMO - LOTES E VMA'!$A$3:$A$181,0))</f>
        <v>0.1188577794</v>
      </c>
      <c r="AC801" s="29" t="str">
        <f t="array" ref="AC801">INDEX('RESUMO - LOTES E VMA'!$L$3:$L$181,MATCH('LISTA DOS ITENS'!$D801,'RESUMO - LOTES E VMA'!$A$3:$A$181,0))</f>
        <v>1% do Valor de Comparação do VMA</v>
      </c>
      <c r="AD801" s="53" t="str">
        <f>VLOOKUP(Tabela1[[#This Row],[Índice]],[1]Planilha1!$A:$A,1,0)</f>
        <v>#ERROR!</v>
      </c>
    </row>
    <row r="802" ht="15.75" customHeight="1">
      <c r="A802" s="52">
        <v>248587.0</v>
      </c>
      <c r="B802" s="53" t="s">
        <v>70</v>
      </c>
      <c r="C802" s="53" t="s">
        <v>71</v>
      </c>
      <c r="D802" s="22">
        <v>206752.0</v>
      </c>
      <c r="E802" s="53" t="s">
        <v>119</v>
      </c>
      <c r="F802" s="54">
        <v>1.0701767E7</v>
      </c>
      <c r="G802" s="53" t="s">
        <v>703</v>
      </c>
      <c r="H802" s="55">
        <v>2201.0</v>
      </c>
      <c r="I802" s="55"/>
      <c r="J802" s="55" t="s">
        <v>126</v>
      </c>
      <c r="K802" s="53" t="s">
        <v>73</v>
      </c>
      <c r="L802" s="53"/>
      <c r="M802" s="53">
        <v>7.0</v>
      </c>
      <c r="N802" s="53" t="s">
        <v>52</v>
      </c>
      <c r="O802" s="25">
        <v>205.20000000000002</v>
      </c>
      <c r="P802" s="25">
        <f>'LISTA DOS ITENS'!$O802*'LISTA DOS ITENS'!$M802</f>
        <v>1436.4</v>
      </c>
      <c r="Q802" s="25">
        <v>205.2</v>
      </c>
      <c r="R802" s="25">
        <f>'LISTA DOS ITENS'!$Q802*'LISTA DOS ITENS'!$M802</f>
        <v>1436.4</v>
      </c>
      <c r="S802" s="56">
        <f>IF('LISTA DOS ITENS'!$P802&gt;'LISTA DOS ITENS'!$R802,'LISTA DOS ITENS'!$P802,'LISTA DOS ITENS'!$R802)</f>
        <v>1436.4</v>
      </c>
      <c r="T802" s="25">
        <v>24.464631776917063</v>
      </c>
      <c r="U802" s="25">
        <f>'LISTA DOS ITENS'!$T802*'LISTA DOS ITENS'!$M802</f>
        <v>171.2524224</v>
      </c>
      <c r="V802" s="56">
        <f t="array" ref="V802">INDEX('RESUMO - LOTES E VMA'!$F$3:$F$181,MATCH('LISTA DOS ITENS'!$D802,'RESUMO - LOTES E VMA'!$A$3:$A$181,0))</f>
        <v>8937.58214</v>
      </c>
      <c r="W802" s="57">
        <f>'LISTA DOS ITENS'!$U802/'LISTA DOS ITENS'!$V802</f>
        <v>0.0191609341</v>
      </c>
      <c r="X802" s="53" t="s">
        <v>53</v>
      </c>
      <c r="Y802" s="53" t="s">
        <v>290</v>
      </c>
      <c r="Z802" s="58" t="str">
        <f>'LISTA DOS ITENS'!$F802&amp;"-"&amp;'LISTA DOS ITENS'!$H802&amp;"-"&amp;'LISTA DOS ITENS'!$J802&amp;"-"&amp;'LISTA DOS ITENS'!$K802&amp;"-"&amp;'LISTA DOS ITENS'!$I802</f>
        <v>10701767-2201-0026-CONS/NAC-</v>
      </c>
      <c r="AA802" s="59" t="str">
        <f t="array" ref="AA802">INDEX('RESUMO - LOTES E VMA'!$M$3:$M$181,MATCH('LISTA DOS ITENS'!$D802,'RESUMO - LOTES E VMA'!$A$3:$A$181,0))</f>
        <v>Para Leilão</v>
      </c>
      <c r="AB802" s="60">
        <f t="array" ref="AB802">INDEX('RESUMO - LOTES E VMA'!$J$3:$J$181,MATCH('LISTA DOS ITENS'!$D802,'RESUMO - LOTES E VMA'!$A$3:$A$181,0))</f>
        <v>0.1188577794</v>
      </c>
      <c r="AC802" s="29" t="str">
        <f t="array" ref="AC802">INDEX('RESUMO - LOTES E VMA'!$L$3:$L$181,MATCH('LISTA DOS ITENS'!$D802,'RESUMO - LOTES E VMA'!$A$3:$A$181,0))</f>
        <v>1% do Valor de Comparação do VMA</v>
      </c>
      <c r="AD802" s="53" t="str">
        <f>VLOOKUP(Tabela1[[#This Row],[Índice]],[1]Planilha1!$A:$A,1,0)</f>
        <v>#ERROR!</v>
      </c>
    </row>
    <row r="803" ht="15.75" customHeight="1">
      <c r="A803" s="52">
        <v>248588.0</v>
      </c>
      <c r="B803" s="53" t="s">
        <v>70</v>
      </c>
      <c r="C803" s="53" t="s">
        <v>71</v>
      </c>
      <c r="D803" s="22">
        <v>206752.0</v>
      </c>
      <c r="E803" s="53" t="s">
        <v>119</v>
      </c>
      <c r="F803" s="54">
        <v>1.0701768E7</v>
      </c>
      <c r="G803" s="53" t="s">
        <v>704</v>
      </c>
      <c r="H803" s="55">
        <v>2201.0</v>
      </c>
      <c r="I803" s="55"/>
      <c r="J803" s="55" t="s">
        <v>126</v>
      </c>
      <c r="K803" s="53" t="s">
        <v>73</v>
      </c>
      <c r="L803" s="53"/>
      <c r="M803" s="53">
        <v>1.0</v>
      </c>
      <c r="N803" s="53" t="s">
        <v>52</v>
      </c>
      <c r="O803" s="25">
        <v>334.8</v>
      </c>
      <c r="P803" s="25">
        <f>'LISTA DOS ITENS'!$O803*'LISTA DOS ITENS'!$M803</f>
        <v>334.8</v>
      </c>
      <c r="Q803" s="25">
        <v>334.8</v>
      </c>
      <c r="R803" s="25">
        <f>'LISTA DOS ITENS'!$Q803*'LISTA DOS ITENS'!$M803</f>
        <v>334.8</v>
      </c>
      <c r="S803" s="56">
        <f>IF('LISTA DOS ITENS'!$P803&gt;'LISTA DOS ITENS'!$R803,'LISTA DOS ITENS'!$P803,'LISTA DOS ITENS'!$R803)</f>
        <v>334.8</v>
      </c>
      <c r="T803" s="25">
        <v>39.91597816233837</v>
      </c>
      <c r="U803" s="25">
        <f>'LISTA DOS ITENS'!$T803*'LISTA DOS ITENS'!$M803</f>
        <v>39.91597816</v>
      </c>
      <c r="V803" s="56">
        <f t="array" ref="V803">INDEX('RESUMO - LOTES E VMA'!$F$3:$F$181,MATCH('LISTA DOS ITENS'!$D803,'RESUMO - LOTES E VMA'!$A$3:$A$181,0))</f>
        <v>8937.58214</v>
      </c>
      <c r="W803" s="57">
        <f>'LISTA DOS ITENS'!$U803/'LISTA DOS ITENS'!$V803</f>
        <v>0.004466082385</v>
      </c>
      <c r="X803" s="53" t="s">
        <v>53</v>
      </c>
      <c r="Y803" s="53" t="s">
        <v>290</v>
      </c>
      <c r="Z803" s="58" t="str">
        <f>'LISTA DOS ITENS'!$F803&amp;"-"&amp;'LISTA DOS ITENS'!$H803&amp;"-"&amp;'LISTA DOS ITENS'!$J803&amp;"-"&amp;'LISTA DOS ITENS'!$K803&amp;"-"&amp;'LISTA DOS ITENS'!$I803</f>
        <v>10701768-2201-0026-CONS/NAC-</v>
      </c>
      <c r="AA803" s="59" t="str">
        <f t="array" ref="AA803">INDEX('RESUMO - LOTES E VMA'!$M$3:$M$181,MATCH('LISTA DOS ITENS'!$D803,'RESUMO - LOTES E VMA'!$A$3:$A$181,0))</f>
        <v>Para Leilão</v>
      </c>
      <c r="AB803" s="60">
        <f t="array" ref="AB803">INDEX('RESUMO - LOTES E VMA'!$J$3:$J$181,MATCH('LISTA DOS ITENS'!$D803,'RESUMO - LOTES E VMA'!$A$3:$A$181,0))</f>
        <v>0.1188577794</v>
      </c>
      <c r="AC803" s="29" t="str">
        <f t="array" ref="AC803">INDEX('RESUMO - LOTES E VMA'!$L$3:$L$181,MATCH('LISTA DOS ITENS'!$D803,'RESUMO - LOTES E VMA'!$A$3:$A$181,0))</f>
        <v>1% do Valor de Comparação do VMA</v>
      </c>
      <c r="AD803" s="53" t="str">
        <f>VLOOKUP(Tabela1[[#This Row],[Índice]],[1]Planilha1!$A:$A,1,0)</f>
        <v>#ERROR!</v>
      </c>
    </row>
    <row r="804" ht="15.75" customHeight="1">
      <c r="A804" s="52">
        <v>248589.0</v>
      </c>
      <c r="B804" s="53" t="s">
        <v>70</v>
      </c>
      <c r="C804" s="53" t="s">
        <v>71</v>
      </c>
      <c r="D804" s="22">
        <v>206752.0</v>
      </c>
      <c r="E804" s="53" t="s">
        <v>119</v>
      </c>
      <c r="F804" s="54">
        <v>1.0701769E7</v>
      </c>
      <c r="G804" s="53" t="s">
        <v>705</v>
      </c>
      <c r="H804" s="55">
        <v>2201.0</v>
      </c>
      <c r="I804" s="55"/>
      <c r="J804" s="55" t="s">
        <v>126</v>
      </c>
      <c r="K804" s="53" t="s">
        <v>73</v>
      </c>
      <c r="L804" s="53"/>
      <c r="M804" s="53">
        <v>16.0</v>
      </c>
      <c r="N804" s="53" t="s">
        <v>52</v>
      </c>
      <c r="O804" s="25">
        <v>550.76875</v>
      </c>
      <c r="P804" s="25">
        <f>'LISTA DOS ITENS'!$O804*'LISTA DOS ITENS'!$M804</f>
        <v>8812.3</v>
      </c>
      <c r="Q804" s="25">
        <v>550.77</v>
      </c>
      <c r="R804" s="25">
        <f>'LISTA DOS ITENS'!$Q804*'LISTA DOS ITENS'!$M804</f>
        <v>8812.32</v>
      </c>
      <c r="S804" s="56">
        <f>IF('LISTA DOS ITENS'!$P804&gt;'LISTA DOS ITENS'!$R804,'LISTA DOS ITENS'!$P804,'LISTA DOS ITENS'!$R804)</f>
        <v>8812.32</v>
      </c>
      <c r="T804" s="25">
        <v>65.66464543748836</v>
      </c>
      <c r="U804" s="25">
        <f>'LISTA DOS ITENS'!$T804*'LISTA DOS ITENS'!$M804</f>
        <v>1050.634327</v>
      </c>
      <c r="V804" s="56">
        <f t="array" ref="V804">INDEX('RESUMO - LOTES E VMA'!$F$3:$F$181,MATCH('LISTA DOS ITENS'!$D804,'RESUMO - LOTES E VMA'!$A$3:$A$181,0))</f>
        <v>8937.58214</v>
      </c>
      <c r="W804" s="57">
        <f>'LISTA DOS ITENS'!$U804/'LISTA DOS ITENS'!$V804</f>
        <v>0.1175524108</v>
      </c>
      <c r="X804" s="53" t="s">
        <v>53</v>
      </c>
      <c r="Y804" s="53" t="s">
        <v>290</v>
      </c>
      <c r="Z804" s="58" t="str">
        <f>'LISTA DOS ITENS'!$F804&amp;"-"&amp;'LISTA DOS ITENS'!$H804&amp;"-"&amp;'LISTA DOS ITENS'!$J804&amp;"-"&amp;'LISTA DOS ITENS'!$K804&amp;"-"&amp;'LISTA DOS ITENS'!$I804</f>
        <v>10701769-2201-0026-CONS/NAC-</v>
      </c>
      <c r="AA804" s="59" t="str">
        <f t="array" ref="AA804">INDEX('RESUMO - LOTES E VMA'!$M$3:$M$181,MATCH('LISTA DOS ITENS'!$D804,'RESUMO - LOTES E VMA'!$A$3:$A$181,0))</f>
        <v>Para Leilão</v>
      </c>
      <c r="AB804" s="60">
        <f t="array" ref="AB804">INDEX('RESUMO - LOTES E VMA'!$J$3:$J$181,MATCH('LISTA DOS ITENS'!$D804,'RESUMO - LOTES E VMA'!$A$3:$A$181,0))</f>
        <v>0.1188577794</v>
      </c>
      <c r="AC804" s="29" t="str">
        <f t="array" ref="AC804">INDEX('RESUMO - LOTES E VMA'!$L$3:$L$181,MATCH('LISTA DOS ITENS'!$D804,'RESUMO - LOTES E VMA'!$A$3:$A$181,0))</f>
        <v>1% do Valor de Comparação do VMA</v>
      </c>
      <c r="AD804" s="53" t="str">
        <f>VLOOKUP(Tabela1[[#This Row],[Índice]],[1]Planilha1!$A:$A,1,0)</f>
        <v>#ERROR!</v>
      </c>
    </row>
    <row r="805" ht="15.75" customHeight="1">
      <c r="A805" s="52">
        <v>248590.0</v>
      </c>
      <c r="B805" s="53" t="s">
        <v>70</v>
      </c>
      <c r="C805" s="53" t="s">
        <v>71</v>
      </c>
      <c r="D805" s="22">
        <v>206752.0</v>
      </c>
      <c r="E805" s="53" t="s">
        <v>119</v>
      </c>
      <c r="F805" s="54">
        <v>1.0701854E7</v>
      </c>
      <c r="G805" s="53" t="s">
        <v>706</v>
      </c>
      <c r="H805" s="55">
        <v>2201.0</v>
      </c>
      <c r="I805" s="55"/>
      <c r="J805" s="55" t="s">
        <v>126</v>
      </c>
      <c r="K805" s="53" t="s">
        <v>73</v>
      </c>
      <c r="L805" s="53"/>
      <c r="M805" s="53">
        <v>9.0</v>
      </c>
      <c r="N805" s="53" t="s">
        <v>52</v>
      </c>
      <c r="O805" s="25">
        <v>54.54333333333333</v>
      </c>
      <c r="P805" s="25">
        <f>'LISTA DOS ITENS'!$O805*'LISTA DOS ITENS'!$M805</f>
        <v>490.89</v>
      </c>
      <c r="Q805" s="25">
        <v>54.54</v>
      </c>
      <c r="R805" s="25">
        <f>'LISTA DOS ITENS'!$Q805*'LISTA DOS ITENS'!$M805</f>
        <v>490.86</v>
      </c>
      <c r="S805" s="56">
        <f>IF('LISTA DOS ITENS'!$P805&gt;'LISTA DOS ITENS'!$R805,'LISTA DOS ITENS'!$P805,'LISTA DOS ITENS'!$R805)</f>
        <v>490.89</v>
      </c>
      <c r="T805" s="25">
        <v>6.502441603864798</v>
      </c>
      <c r="U805" s="25">
        <f>'LISTA DOS ITENS'!$T805*'LISTA DOS ITENS'!$M805</f>
        <v>58.52197443</v>
      </c>
      <c r="V805" s="56">
        <f t="array" ref="V805">INDEX('RESUMO - LOTES E VMA'!$F$3:$F$181,MATCH('LISTA DOS ITENS'!$D805,'RESUMO - LOTES E VMA'!$A$3:$A$181,0))</f>
        <v>8937.58214</v>
      </c>
      <c r="W805" s="57">
        <f>'LISTA DOS ITENS'!$U805/'LISTA DOS ITENS'!$V805</f>
        <v>0.006547853046</v>
      </c>
      <c r="X805" s="53" t="s">
        <v>53</v>
      </c>
      <c r="Y805" s="53" t="s">
        <v>290</v>
      </c>
      <c r="Z805" s="58" t="str">
        <f>'LISTA DOS ITENS'!$F805&amp;"-"&amp;'LISTA DOS ITENS'!$H805&amp;"-"&amp;'LISTA DOS ITENS'!$J805&amp;"-"&amp;'LISTA DOS ITENS'!$K805&amp;"-"&amp;'LISTA DOS ITENS'!$I805</f>
        <v>10701854-2201-0026-CONS/NAC-</v>
      </c>
      <c r="AA805" s="59" t="str">
        <f t="array" ref="AA805">INDEX('RESUMO - LOTES E VMA'!$M$3:$M$181,MATCH('LISTA DOS ITENS'!$D805,'RESUMO - LOTES E VMA'!$A$3:$A$181,0))</f>
        <v>Para Leilão</v>
      </c>
      <c r="AB805" s="60">
        <f t="array" ref="AB805">INDEX('RESUMO - LOTES E VMA'!$J$3:$J$181,MATCH('LISTA DOS ITENS'!$D805,'RESUMO - LOTES E VMA'!$A$3:$A$181,0))</f>
        <v>0.1188577794</v>
      </c>
      <c r="AC805" s="29" t="str">
        <f t="array" ref="AC805">INDEX('RESUMO - LOTES E VMA'!$L$3:$L$181,MATCH('LISTA DOS ITENS'!$D805,'RESUMO - LOTES E VMA'!$A$3:$A$181,0))</f>
        <v>1% do Valor de Comparação do VMA</v>
      </c>
      <c r="AD805" s="53" t="str">
        <f>VLOOKUP(Tabela1[[#This Row],[Índice]],[1]Planilha1!$A:$A,1,0)</f>
        <v>#ERROR!</v>
      </c>
    </row>
    <row r="806" ht="15.75" customHeight="1">
      <c r="A806" s="52">
        <v>248591.0</v>
      </c>
      <c r="B806" s="53" t="s">
        <v>70</v>
      </c>
      <c r="C806" s="53" t="s">
        <v>71</v>
      </c>
      <c r="D806" s="22">
        <v>206752.0</v>
      </c>
      <c r="E806" s="53" t="s">
        <v>119</v>
      </c>
      <c r="F806" s="54">
        <v>1.0702707E7</v>
      </c>
      <c r="G806" s="53" t="s">
        <v>707</v>
      </c>
      <c r="H806" s="55">
        <v>2201.0</v>
      </c>
      <c r="I806" s="55"/>
      <c r="J806" s="55" t="s">
        <v>126</v>
      </c>
      <c r="K806" s="53" t="s">
        <v>73</v>
      </c>
      <c r="L806" s="53"/>
      <c r="M806" s="53">
        <v>80.0</v>
      </c>
      <c r="N806" s="53" t="s">
        <v>52</v>
      </c>
      <c r="O806" s="25">
        <v>19.704375</v>
      </c>
      <c r="P806" s="25">
        <f>'LISTA DOS ITENS'!$O806*'LISTA DOS ITENS'!$M806</f>
        <v>1576.35</v>
      </c>
      <c r="Q806" s="25">
        <v>19.7</v>
      </c>
      <c r="R806" s="25">
        <f>'LISTA DOS ITENS'!$Q806*'LISTA DOS ITENS'!$M806</f>
        <v>1576</v>
      </c>
      <c r="S806" s="56">
        <f>IF('LISTA DOS ITENS'!$P806&gt;'LISTA DOS ITENS'!$R806,'LISTA DOS ITENS'!$P806,'LISTA DOS ITENS'!$R806)</f>
        <v>1576.35</v>
      </c>
      <c r="T806" s="25">
        <v>2.3487000292654296</v>
      </c>
      <c r="U806" s="25">
        <f>'LISTA DOS ITENS'!$T806*'LISTA DOS ITENS'!$M806</f>
        <v>187.8960023</v>
      </c>
      <c r="V806" s="56">
        <f t="array" ref="V806">INDEX('RESUMO - LOTES E VMA'!$F$3:$F$181,MATCH('LISTA DOS ITENS'!$D806,'RESUMO - LOTES E VMA'!$A$3:$A$181,0))</f>
        <v>8937.58214</v>
      </c>
      <c r="W806" s="57">
        <f>'LISTA DOS ITENS'!$U806/'LISTA DOS ITENS'!$V806</f>
        <v>0.02102313572</v>
      </c>
      <c r="X806" s="53" t="s">
        <v>53</v>
      </c>
      <c r="Y806" s="53" t="s">
        <v>290</v>
      </c>
      <c r="Z806" s="58" t="str">
        <f>'LISTA DOS ITENS'!$F806&amp;"-"&amp;'LISTA DOS ITENS'!$H806&amp;"-"&amp;'LISTA DOS ITENS'!$J806&amp;"-"&amp;'LISTA DOS ITENS'!$K806&amp;"-"&amp;'LISTA DOS ITENS'!$I806</f>
        <v>10702707-2201-0026-CONS/NAC-</v>
      </c>
      <c r="AA806" s="59" t="str">
        <f t="array" ref="AA806">INDEX('RESUMO - LOTES E VMA'!$M$3:$M$181,MATCH('LISTA DOS ITENS'!$D806,'RESUMO - LOTES E VMA'!$A$3:$A$181,0))</f>
        <v>Para Leilão</v>
      </c>
      <c r="AB806" s="60">
        <f t="array" ref="AB806">INDEX('RESUMO - LOTES E VMA'!$J$3:$J$181,MATCH('LISTA DOS ITENS'!$D806,'RESUMO - LOTES E VMA'!$A$3:$A$181,0))</f>
        <v>0.1188577794</v>
      </c>
      <c r="AC806" s="29" t="str">
        <f t="array" ref="AC806">INDEX('RESUMO - LOTES E VMA'!$L$3:$L$181,MATCH('LISTA DOS ITENS'!$D806,'RESUMO - LOTES E VMA'!$A$3:$A$181,0))</f>
        <v>1% do Valor de Comparação do VMA</v>
      </c>
      <c r="AD806" s="53" t="str">
        <f>VLOOKUP(Tabela1[[#This Row],[Índice]],[1]Planilha1!$A:$A,1,0)</f>
        <v>#ERROR!</v>
      </c>
    </row>
    <row r="807" ht="15.75" customHeight="1">
      <c r="A807" s="52">
        <v>248592.0</v>
      </c>
      <c r="B807" s="53" t="s">
        <v>70</v>
      </c>
      <c r="C807" s="53" t="s">
        <v>71</v>
      </c>
      <c r="D807" s="22">
        <v>206752.0</v>
      </c>
      <c r="E807" s="53" t="s">
        <v>119</v>
      </c>
      <c r="F807" s="54">
        <v>1.0711868E7</v>
      </c>
      <c r="G807" s="53" t="s">
        <v>708</v>
      </c>
      <c r="H807" s="55">
        <v>2201.0</v>
      </c>
      <c r="I807" s="55"/>
      <c r="J807" s="55" t="s">
        <v>126</v>
      </c>
      <c r="K807" s="53" t="s">
        <v>73</v>
      </c>
      <c r="L807" s="53"/>
      <c r="M807" s="53">
        <v>2.0</v>
      </c>
      <c r="N807" s="53" t="s">
        <v>52</v>
      </c>
      <c r="O807" s="25">
        <v>58.115</v>
      </c>
      <c r="P807" s="25">
        <f>'LISTA DOS ITENS'!$O807*'LISTA DOS ITENS'!$M807</f>
        <v>116.23</v>
      </c>
      <c r="Q807" s="25">
        <v>58.12</v>
      </c>
      <c r="R807" s="25">
        <f>'LISTA DOS ITENS'!$Q807*'LISTA DOS ITENS'!$M807</f>
        <v>116.24</v>
      </c>
      <c r="S807" s="56">
        <f>IF('LISTA DOS ITENS'!$P807&gt;'LISTA DOS ITENS'!$R807,'LISTA DOS ITENS'!$P807,'LISTA DOS ITENS'!$R807)</f>
        <v>116.24</v>
      </c>
      <c r="T807" s="25">
        <v>6.929261203091714</v>
      </c>
      <c r="U807" s="25">
        <f>'LISTA DOS ITENS'!$T807*'LISTA DOS ITENS'!$M807</f>
        <v>13.85852241</v>
      </c>
      <c r="V807" s="56">
        <f t="array" ref="V807">INDEX('RESUMO - LOTES E VMA'!$F$3:$F$181,MATCH('LISTA DOS ITENS'!$D807,'RESUMO - LOTES E VMA'!$A$3:$A$181,0))</f>
        <v>8937.58214</v>
      </c>
      <c r="W807" s="57">
        <f>'LISTA DOS ITENS'!$U807/'LISTA DOS ITENS'!$V807</f>
        <v>0.001550589655</v>
      </c>
      <c r="X807" s="53" t="s">
        <v>53</v>
      </c>
      <c r="Y807" s="53" t="s">
        <v>290</v>
      </c>
      <c r="Z807" s="58" t="str">
        <f>'LISTA DOS ITENS'!$F807&amp;"-"&amp;'LISTA DOS ITENS'!$H807&amp;"-"&amp;'LISTA DOS ITENS'!$J807&amp;"-"&amp;'LISTA DOS ITENS'!$K807&amp;"-"&amp;'LISTA DOS ITENS'!$I807</f>
        <v>10711868-2201-0026-CONS/NAC-</v>
      </c>
      <c r="AA807" s="59" t="str">
        <f t="array" ref="AA807">INDEX('RESUMO - LOTES E VMA'!$M$3:$M$181,MATCH('LISTA DOS ITENS'!$D807,'RESUMO - LOTES E VMA'!$A$3:$A$181,0))</f>
        <v>Para Leilão</v>
      </c>
      <c r="AB807" s="60">
        <f t="array" ref="AB807">INDEX('RESUMO - LOTES E VMA'!$J$3:$J$181,MATCH('LISTA DOS ITENS'!$D807,'RESUMO - LOTES E VMA'!$A$3:$A$181,0))</f>
        <v>0.1188577794</v>
      </c>
      <c r="AC807" s="29" t="str">
        <f t="array" ref="AC807">INDEX('RESUMO - LOTES E VMA'!$L$3:$L$181,MATCH('LISTA DOS ITENS'!$D807,'RESUMO - LOTES E VMA'!$A$3:$A$181,0))</f>
        <v>1% do Valor de Comparação do VMA</v>
      </c>
      <c r="AD807" s="53" t="str">
        <f>VLOOKUP(Tabela1[[#This Row],[Índice]],[1]Planilha1!$A:$A,1,0)</f>
        <v>#ERROR!</v>
      </c>
    </row>
    <row r="808" ht="15.75" customHeight="1">
      <c r="A808" s="52">
        <v>248593.0</v>
      </c>
      <c r="B808" s="53" t="s">
        <v>70</v>
      </c>
      <c r="C808" s="53" t="s">
        <v>71</v>
      </c>
      <c r="D808" s="22">
        <v>206752.0</v>
      </c>
      <c r="E808" s="53" t="s">
        <v>119</v>
      </c>
      <c r="F808" s="54">
        <v>1.0711871E7</v>
      </c>
      <c r="G808" s="53" t="s">
        <v>709</v>
      </c>
      <c r="H808" s="55">
        <v>2201.0</v>
      </c>
      <c r="I808" s="55"/>
      <c r="J808" s="55" t="s">
        <v>126</v>
      </c>
      <c r="K808" s="53" t="s">
        <v>73</v>
      </c>
      <c r="L808" s="53"/>
      <c r="M808" s="53">
        <v>4.0</v>
      </c>
      <c r="N808" s="53" t="s">
        <v>52</v>
      </c>
      <c r="O808" s="25">
        <v>66.9975</v>
      </c>
      <c r="P808" s="25">
        <f>'LISTA DOS ITENS'!$O808*'LISTA DOS ITENS'!$M808</f>
        <v>267.99</v>
      </c>
      <c r="Q808" s="25">
        <v>67.0</v>
      </c>
      <c r="R808" s="25">
        <f>'LISTA DOS ITENS'!$Q808*'LISTA DOS ITENS'!$M808</f>
        <v>268</v>
      </c>
      <c r="S808" s="56">
        <f>IF('LISTA DOS ITENS'!$P808&gt;'LISTA DOS ITENS'!$R808,'LISTA DOS ITENS'!$P808,'LISTA DOS ITENS'!$R808)</f>
        <v>268</v>
      </c>
      <c r="T808" s="25">
        <v>7.987964566537248</v>
      </c>
      <c r="U808" s="25">
        <f>'LISTA DOS ITENS'!$T808*'LISTA DOS ITENS'!$M808</f>
        <v>31.95185827</v>
      </c>
      <c r="V808" s="56">
        <f t="array" ref="V808">INDEX('RESUMO - LOTES E VMA'!$F$3:$F$181,MATCH('LISTA DOS ITENS'!$D808,'RESUMO - LOTES E VMA'!$A$3:$A$181,0))</f>
        <v>8937.58214</v>
      </c>
      <c r="W808" s="57">
        <f>'LISTA DOS ITENS'!$U808/'LISTA DOS ITENS'!$V808</f>
        <v>0.003575000237</v>
      </c>
      <c r="X808" s="53" t="s">
        <v>53</v>
      </c>
      <c r="Y808" s="53" t="s">
        <v>290</v>
      </c>
      <c r="Z808" s="58" t="str">
        <f>'LISTA DOS ITENS'!$F808&amp;"-"&amp;'LISTA DOS ITENS'!$H808&amp;"-"&amp;'LISTA DOS ITENS'!$J808&amp;"-"&amp;'LISTA DOS ITENS'!$K808&amp;"-"&amp;'LISTA DOS ITENS'!$I808</f>
        <v>10711871-2201-0026-CONS/NAC-</v>
      </c>
      <c r="AA808" s="59" t="str">
        <f t="array" ref="AA808">INDEX('RESUMO - LOTES E VMA'!$M$3:$M$181,MATCH('LISTA DOS ITENS'!$D808,'RESUMO - LOTES E VMA'!$A$3:$A$181,0))</f>
        <v>Para Leilão</v>
      </c>
      <c r="AB808" s="60">
        <f t="array" ref="AB808">INDEX('RESUMO - LOTES E VMA'!$J$3:$J$181,MATCH('LISTA DOS ITENS'!$D808,'RESUMO - LOTES E VMA'!$A$3:$A$181,0))</f>
        <v>0.1188577794</v>
      </c>
      <c r="AC808" s="29" t="str">
        <f t="array" ref="AC808">INDEX('RESUMO - LOTES E VMA'!$L$3:$L$181,MATCH('LISTA DOS ITENS'!$D808,'RESUMO - LOTES E VMA'!$A$3:$A$181,0))</f>
        <v>1% do Valor de Comparação do VMA</v>
      </c>
      <c r="AD808" s="53" t="str">
        <f>VLOOKUP(Tabela1[[#This Row],[Índice]],[1]Planilha1!$A:$A,1,0)</f>
        <v>#ERROR!</v>
      </c>
    </row>
    <row r="809" ht="15.75" customHeight="1">
      <c r="A809" s="52">
        <v>248594.0</v>
      </c>
      <c r="B809" s="53" t="s">
        <v>70</v>
      </c>
      <c r="C809" s="53" t="s">
        <v>71</v>
      </c>
      <c r="D809" s="22">
        <v>206752.0</v>
      </c>
      <c r="E809" s="53" t="s">
        <v>119</v>
      </c>
      <c r="F809" s="54">
        <v>1.0756942E7</v>
      </c>
      <c r="G809" s="53" t="s">
        <v>710</v>
      </c>
      <c r="H809" s="55">
        <v>2201.0</v>
      </c>
      <c r="I809" s="55"/>
      <c r="J809" s="55" t="s">
        <v>126</v>
      </c>
      <c r="K809" s="53" t="s">
        <v>73</v>
      </c>
      <c r="L809" s="53"/>
      <c r="M809" s="53">
        <v>2.0</v>
      </c>
      <c r="N809" s="53" t="s">
        <v>52</v>
      </c>
      <c r="O809" s="25">
        <v>18.755</v>
      </c>
      <c r="P809" s="25">
        <f>'LISTA DOS ITENS'!$O809*'LISTA DOS ITENS'!$M809</f>
        <v>37.51</v>
      </c>
      <c r="Q809" s="25">
        <v>18.76</v>
      </c>
      <c r="R809" s="25">
        <f>'LISTA DOS ITENS'!$Q809*'LISTA DOS ITENS'!$M809</f>
        <v>37.52</v>
      </c>
      <c r="S809" s="56">
        <f>IF('LISTA DOS ITENS'!$P809&gt;'LISTA DOS ITENS'!$R809,'LISTA DOS ITENS'!$P809,'LISTA DOS ITENS'!$R809)</f>
        <v>37.52</v>
      </c>
      <c r="T809" s="25">
        <v>2.2366300786304296</v>
      </c>
      <c r="U809" s="25">
        <f>'LISTA DOS ITENS'!$T809*'LISTA DOS ITENS'!$M809</f>
        <v>4.473260157</v>
      </c>
      <c r="V809" s="56">
        <f t="array" ref="V809">INDEX('RESUMO - LOTES E VMA'!$F$3:$F$181,MATCH('LISTA DOS ITENS'!$D809,'RESUMO - LOTES E VMA'!$A$3:$A$181,0))</f>
        <v>8937.58214</v>
      </c>
      <c r="W809" s="57">
        <f>'LISTA DOS ITENS'!$U809/'LISTA DOS ITENS'!$V809</f>
        <v>0.0005005000331</v>
      </c>
      <c r="X809" s="53" t="s">
        <v>53</v>
      </c>
      <c r="Y809" s="53" t="s">
        <v>290</v>
      </c>
      <c r="Z809" s="58" t="str">
        <f>'LISTA DOS ITENS'!$F809&amp;"-"&amp;'LISTA DOS ITENS'!$H809&amp;"-"&amp;'LISTA DOS ITENS'!$J809&amp;"-"&amp;'LISTA DOS ITENS'!$K809&amp;"-"&amp;'LISTA DOS ITENS'!$I809</f>
        <v>10756942-2201-0026-CONS/NAC-</v>
      </c>
      <c r="AA809" s="59" t="str">
        <f t="array" ref="AA809">INDEX('RESUMO - LOTES E VMA'!$M$3:$M$181,MATCH('LISTA DOS ITENS'!$D809,'RESUMO - LOTES E VMA'!$A$3:$A$181,0))</f>
        <v>Para Leilão</v>
      </c>
      <c r="AB809" s="60">
        <f t="array" ref="AB809">INDEX('RESUMO - LOTES E VMA'!$J$3:$J$181,MATCH('LISTA DOS ITENS'!$D809,'RESUMO - LOTES E VMA'!$A$3:$A$181,0))</f>
        <v>0.1188577794</v>
      </c>
      <c r="AC809" s="29" t="str">
        <f t="array" ref="AC809">INDEX('RESUMO - LOTES E VMA'!$L$3:$L$181,MATCH('LISTA DOS ITENS'!$D809,'RESUMO - LOTES E VMA'!$A$3:$A$181,0))</f>
        <v>1% do Valor de Comparação do VMA</v>
      </c>
      <c r="AD809" s="53" t="str">
        <f>VLOOKUP(Tabela1[[#This Row],[Índice]],[1]Planilha1!$A:$A,1,0)</f>
        <v>#ERROR!</v>
      </c>
    </row>
    <row r="810" ht="15.75" customHeight="1">
      <c r="A810" s="52">
        <v>248595.0</v>
      </c>
      <c r="B810" s="53" t="s">
        <v>70</v>
      </c>
      <c r="C810" s="53" t="s">
        <v>71</v>
      </c>
      <c r="D810" s="22">
        <v>206752.0</v>
      </c>
      <c r="E810" s="53" t="s">
        <v>119</v>
      </c>
      <c r="F810" s="54">
        <v>1.077442E7</v>
      </c>
      <c r="G810" s="53" t="s">
        <v>711</v>
      </c>
      <c r="H810" s="55">
        <v>2201.0</v>
      </c>
      <c r="I810" s="55"/>
      <c r="J810" s="55" t="s">
        <v>126</v>
      </c>
      <c r="K810" s="53" t="s">
        <v>73</v>
      </c>
      <c r="L810" s="53"/>
      <c r="M810" s="53">
        <v>95.0</v>
      </c>
      <c r="N810" s="53" t="s">
        <v>52</v>
      </c>
      <c r="O810" s="25">
        <v>37.13368421052631</v>
      </c>
      <c r="P810" s="25">
        <f>'LISTA DOS ITENS'!$O810*'LISTA DOS ITENS'!$M810</f>
        <v>3527.7</v>
      </c>
      <c r="Q810" s="25">
        <v>37.13</v>
      </c>
      <c r="R810" s="25">
        <f>'LISTA DOS ITENS'!$Q810*'LISTA DOS ITENS'!$M810</f>
        <v>3527.35</v>
      </c>
      <c r="S810" s="56">
        <f>IF('LISTA DOS ITENS'!$P810&gt;'LISTA DOS ITENS'!$R810,'LISTA DOS ITENS'!$P810,'LISTA DOS ITENS'!$R810)</f>
        <v>3527.7</v>
      </c>
      <c r="T810" s="25">
        <v>4.426763050082508</v>
      </c>
      <c r="U810" s="25">
        <f>'LISTA DOS ITENS'!$T810*'LISTA DOS ITENS'!$M810</f>
        <v>420.5424898</v>
      </c>
      <c r="V810" s="56">
        <f t="array" ref="V810">INDEX('RESUMO - LOTES E VMA'!$F$3:$F$181,MATCH('LISTA DOS ITENS'!$D810,'RESUMO - LOTES E VMA'!$A$3:$A$181,0))</f>
        <v>8937.58214</v>
      </c>
      <c r="W810" s="57">
        <f>'LISTA DOS ITENS'!$U810/'LISTA DOS ITENS'!$V810</f>
        <v>0.04705327271</v>
      </c>
      <c r="X810" s="53" t="s">
        <v>53</v>
      </c>
      <c r="Y810" s="53" t="s">
        <v>290</v>
      </c>
      <c r="Z810" s="58" t="str">
        <f>'LISTA DOS ITENS'!$F810&amp;"-"&amp;'LISTA DOS ITENS'!$H810&amp;"-"&amp;'LISTA DOS ITENS'!$J810&amp;"-"&amp;'LISTA DOS ITENS'!$K810&amp;"-"&amp;'LISTA DOS ITENS'!$I810</f>
        <v>10774420-2201-0026-CONS/NAC-</v>
      </c>
      <c r="AA810" s="59" t="str">
        <f t="array" ref="AA810">INDEX('RESUMO - LOTES E VMA'!$M$3:$M$181,MATCH('LISTA DOS ITENS'!$D810,'RESUMO - LOTES E VMA'!$A$3:$A$181,0))</f>
        <v>Para Leilão</v>
      </c>
      <c r="AB810" s="60">
        <f t="array" ref="AB810">INDEX('RESUMO - LOTES E VMA'!$J$3:$J$181,MATCH('LISTA DOS ITENS'!$D810,'RESUMO - LOTES E VMA'!$A$3:$A$181,0))</f>
        <v>0.1188577794</v>
      </c>
      <c r="AC810" s="29" t="str">
        <f t="array" ref="AC810">INDEX('RESUMO - LOTES E VMA'!$L$3:$L$181,MATCH('LISTA DOS ITENS'!$D810,'RESUMO - LOTES E VMA'!$A$3:$A$181,0))</f>
        <v>1% do Valor de Comparação do VMA</v>
      </c>
      <c r="AD810" s="53" t="str">
        <f>VLOOKUP(Tabela1[[#This Row],[Índice]],[1]Planilha1!$A:$A,1,0)</f>
        <v>#ERROR!</v>
      </c>
    </row>
    <row r="811" ht="15.75" customHeight="1">
      <c r="A811" s="52">
        <v>248596.0</v>
      </c>
      <c r="B811" s="53" t="s">
        <v>70</v>
      </c>
      <c r="C811" s="53" t="s">
        <v>71</v>
      </c>
      <c r="D811" s="22">
        <v>206752.0</v>
      </c>
      <c r="E811" s="53" t="s">
        <v>119</v>
      </c>
      <c r="F811" s="54">
        <v>1.0799357E7</v>
      </c>
      <c r="G811" s="53" t="s">
        <v>712</v>
      </c>
      <c r="H811" s="55">
        <v>2201.0</v>
      </c>
      <c r="I811" s="55"/>
      <c r="J811" s="55" t="s">
        <v>126</v>
      </c>
      <c r="K811" s="53" t="s">
        <v>73</v>
      </c>
      <c r="L811" s="53"/>
      <c r="M811" s="53">
        <v>30.0</v>
      </c>
      <c r="N811" s="53" t="s">
        <v>52</v>
      </c>
      <c r="O811" s="25">
        <v>18.182000000000002</v>
      </c>
      <c r="P811" s="25">
        <f>'LISTA DOS ITENS'!$O811*'LISTA DOS ITENS'!$M811</f>
        <v>545.46</v>
      </c>
      <c r="Q811" s="25">
        <v>18.18</v>
      </c>
      <c r="R811" s="25">
        <f>'LISTA DOS ITENS'!$Q811*'LISTA DOS ITENS'!$M811</f>
        <v>545.4</v>
      </c>
      <c r="S811" s="56">
        <f>IF('LISTA DOS ITENS'!$P811&gt;'LISTA DOS ITENS'!$R811,'LISTA DOS ITENS'!$P811,'LISTA DOS ITENS'!$R811)</f>
        <v>545.46</v>
      </c>
      <c r="T811" s="25">
        <v>2.1674805346215993</v>
      </c>
      <c r="U811" s="25">
        <f>'LISTA DOS ITENS'!$T811*'LISTA DOS ITENS'!$M811</f>
        <v>65.02441604</v>
      </c>
      <c r="V811" s="56">
        <f t="array" ref="V811">INDEX('RESUMO - LOTES E VMA'!$F$3:$F$181,MATCH('LISTA DOS ITENS'!$D811,'RESUMO - LOTES E VMA'!$A$3:$A$181,0))</f>
        <v>8937.58214</v>
      </c>
      <c r="W811" s="57">
        <f>'LISTA DOS ITENS'!$U811/'LISTA DOS ITENS'!$V811</f>
        <v>0.007275392273</v>
      </c>
      <c r="X811" s="53" t="s">
        <v>53</v>
      </c>
      <c r="Y811" s="53" t="s">
        <v>290</v>
      </c>
      <c r="Z811" s="58" t="str">
        <f>'LISTA DOS ITENS'!$F811&amp;"-"&amp;'LISTA DOS ITENS'!$H811&amp;"-"&amp;'LISTA DOS ITENS'!$J811&amp;"-"&amp;'LISTA DOS ITENS'!$K811&amp;"-"&amp;'LISTA DOS ITENS'!$I811</f>
        <v>10799357-2201-0026-CONS/NAC-</v>
      </c>
      <c r="AA811" s="59" t="str">
        <f t="array" ref="AA811">INDEX('RESUMO - LOTES E VMA'!$M$3:$M$181,MATCH('LISTA DOS ITENS'!$D811,'RESUMO - LOTES E VMA'!$A$3:$A$181,0))</f>
        <v>Para Leilão</v>
      </c>
      <c r="AB811" s="60">
        <f t="array" ref="AB811">INDEX('RESUMO - LOTES E VMA'!$J$3:$J$181,MATCH('LISTA DOS ITENS'!$D811,'RESUMO - LOTES E VMA'!$A$3:$A$181,0))</f>
        <v>0.1188577794</v>
      </c>
      <c r="AC811" s="29" t="str">
        <f t="array" ref="AC811">INDEX('RESUMO - LOTES E VMA'!$L$3:$L$181,MATCH('LISTA DOS ITENS'!$D811,'RESUMO - LOTES E VMA'!$A$3:$A$181,0))</f>
        <v>1% do Valor de Comparação do VMA</v>
      </c>
      <c r="AD811" s="53" t="str">
        <f>VLOOKUP(Tabela1[[#This Row],[Índice]],[1]Planilha1!$A:$A,1,0)</f>
        <v>#ERROR!</v>
      </c>
    </row>
    <row r="812" ht="15.75" customHeight="1">
      <c r="A812" s="52">
        <v>248597.0</v>
      </c>
      <c r="B812" s="53" t="s">
        <v>70</v>
      </c>
      <c r="C812" s="53" t="s">
        <v>71</v>
      </c>
      <c r="D812" s="22">
        <v>206752.0</v>
      </c>
      <c r="E812" s="53" t="s">
        <v>119</v>
      </c>
      <c r="F812" s="54">
        <v>1.0799373E7</v>
      </c>
      <c r="G812" s="53" t="s">
        <v>713</v>
      </c>
      <c r="H812" s="55">
        <v>2201.0</v>
      </c>
      <c r="I812" s="55"/>
      <c r="J812" s="55" t="s">
        <v>126</v>
      </c>
      <c r="K812" s="53" t="s">
        <v>73</v>
      </c>
      <c r="L812" s="53"/>
      <c r="M812" s="53">
        <v>36.0</v>
      </c>
      <c r="N812" s="53" t="s">
        <v>52</v>
      </c>
      <c r="O812" s="25">
        <v>43.51222222222222</v>
      </c>
      <c r="P812" s="25">
        <f>'LISTA DOS ITENS'!$O812*'LISTA DOS ITENS'!$M812</f>
        <v>1566.44</v>
      </c>
      <c r="Q812" s="25">
        <v>43.51</v>
      </c>
      <c r="R812" s="25">
        <f>'LISTA DOS ITENS'!$Q812*'LISTA DOS ITENS'!$M812</f>
        <v>1566.36</v>
      </c>
      <c r="S812" s="56">
        <f>IF('LISTA DOS ITENS'!$P812&gt;'LISTA DOS ITENS'!$R812,'LISTA DOS ITENS'!$P812,'LISTA DOS ITENS'!$R812)</f>
        <v>1566.44</v>
      </c>
      <c r="T812" s="25">
        <v>5.1874080341796365</v>
      </c>
      <c r="U812" s="25">
        <f>'LISTA DOS ITENS'!$T812*'LISTA DOS ITENS'!$M812</f>
        <v>186.7466892</v>
      </c>
      <c r="V812" s="56">
        <f t="array" ref="V812">INDEX('RESUMO - LOTES E VMA'!$F$3:$F$181,MATCH('LISTA DOS ITENS'!$D812,'RESUMO - LOTES E VMA'!$A$3:$A$181,0))</f>
        <v>8937.58214</v>
      </c>
      <c r="W812" s="57">
        <f>'LISTA DOS ITENS'!$U812/'LISTA DOS ITENS'!$V812</f>
        <v>0.02089454243</v>
      </c>
      <c r="X812" s="53" t="s">
        <v>53</v>
      </c>
      <c r="Y812" s="53" t="s">
        <v>290</v>
      </c>
      <c r="Z812" s="58" t="str">
        <f>'LISTA DOS ITENS'!$F812&amp;"-"&amp;'LISTA DOS ITENS'!$H812&amp;"-"&amp;'LISTA DOS ITENS'!$J812&amp;"-"&amp;'LISTA DOS ITENS'!$K812&amp;"-"&amp;'LISTA DOS ITENS'!$I812</f>
        <v>10799373-2201-0026-CONS/NAC-</v>
      </c>
      <c r="AA812" s="59" t="str">
        <f t="array" ref="AA812">INDEX('RESUMO - LOTES E VMA'!$M$3:$M$181,MATCH('LISTA DOS ITENS'!$D812,'RESUMO - LOTES E VMA'!$A$3:$A$181,0))</f>
        <v>Para Leilão</v>
      </c>
      <c r="AB812" s="60">
        <f t="array" ref="AB812">INDEX('RESUMO - LOTES E VMA'!$J$3:$J$181,MATCH('LISTA DOS ITENS'!$D812,'RESUMO - LOTES E VMA'!$A$3:$A$181,0))</f>
        <v>0.1188577794</v>
      </c>
      <c r="AC812" s="29" t="str">
        <f t="array" ref="AC812">INDEX('RESUMO - LOTES E VMA'!$L$3:$L$181,MATCH('LISTA DOS ITENS'!$D812,'RESUMO - LOTES E VMA'!$A$3:$A$181,0))</f>
        <v>1% do Valor de Comparação do VMA</v>
      </c>
      <c r="AD812" s="53" t="str">
        <f>VLOOKUP(Tabela1[[#This Row],[Índice]],[1]Planilha1!$A:$A,1,0)</f>
        <v>#ERROR!</v>
      </c>
    </row>
    <row r="813" ht="15.75" customHeight="1">
      <c r="A813" s="52">
        <v>248598.0</v>
      </c>
      <c r="B813" s="53" t="s">
        <v>70</v>
      </c>
      <c r="C813" s="53" t="s">
        <v>71</v>
      </c>
      <c r="D813" s="22">
        <v>206752.0</v>
      </c>
      <c r="E813" s="53" t="s">
        <v>119</v>
      </c>
      <c r="F813" s="54">
        <v>1.1195333E7</v>
      </c>
      <c r="G813" s="53" t="s">
        <v>714</v>
      </c>
      <c r="H813" s="55">
        <v>2201.0</v>
      </c>
      <c r="I813" s="55"/>
      <c r="J813" s="55" t="s">
        <v>126</v>
      </c>
      <c r="K813" s="53" t="s">
        <v>73</v>
      </c>
      <c r="L813" s="53"/>
      <c r="M813" s="53">
        <v>24.0</v>
      </c>
      <c r="N813" s="53" t="s">
        <v>52</v>
      </c>
      <c r="O813" s="25">
        <v>1006.4625</v>
      </c>
      <c r="P813" s="25">
        <f>'LISTA DOS ITENS'!$O813*'LISTA DOS ITENS'!$M813</f>
        <v>24155.1</v>
      </c>
      <c r="Q813" s="25">
        <v>1006.46</v>
      </c>
      <c r="R813" s="25">
        <f>'LISTA DOS ITENS'!$Q813*'LISTA DOS ITENS'!$M813</f>
        <v>24155.04</v>
      </c>
      <c r="S813" s="56">
        <f>IF('LISTA DOS ITENS'!$P813&gt;'LISTA DOS ITENS'!$R813,'LISTA DOS ITENS'!$P813,'LISTA DOS ITENS'!$R813)</f>
        <v>24155.1</v>
      </c>
      <c r="T813" s="25">
        <v>119.99353459159819</v>
      </c>
      <c r="U813" s="25">
        <f>'LISTA DOS ITENS'!$T813*'LISTA DOS ITENS'!$M813</f>
        <v>2879.84483</v>
      </c>
      <c r="V813" s="56">
        <f t="array" ref="V813">INDEX('RESUMO - LOTES E VMA'!$F$3:$F$181,MATCH('LISTA DOS ITENS'!$D813,'RESUMO - LOTES E VMA'!$A$3:$A$181,0))</f>
        <v>8937.58214</v>
      </c>
      <c r="W813" s="57">
        <f>'LISTA DOS ITENS'!$U813/'LISTA DOS ITENS'!$V813</f>
        <v>0.3222174393</v>
      </c>
      <c r="X813" s="53" t="s">
        <v>53</v>
      </c>
      <c r="Y813" s="53" t="s">
        <v>290</v>
      </c>
      <c r="Z813" s="58" t="str">
        <f>'LISTA DOS ITENS'!$F813&amp;"-"&amp;'LISTA DOS ITENS'!$H813&amp;"-"&amp;'LISTA DOS ITENS'!$J813&amp;"-"&amp;'LISTA DOS ITENS'!$K813&amp;"-"&amp;'LISTA DOS ITENS'!$I813</f>
        <v>11195333-2201-0026-CONS/NAC-</v>
      </c>
      <c r="AA813" s="59" t="str">
        <f t="array" ref="AA813">INDEX('RESUMO - LOTES E VMA'!$M$3:$M$181,MATCH('LISTA DOS ITENS'!$D813,'RESUMO - LOTES E VMA'!$A$3:$A$181,0))</f>
        <v>Para Leilão</v>
      </c>
      <c r="AB813" s="60">
        <f t="array" ref="AB813">INDEX('RESUMO - LOTES E VMA'!$J$3:$J$181,MATCH('LISTA DOS ITENS'!$D813,'RESUMO - LOTES E VMA'!$A$3:$A$181,0))</f>
        <v>0.1188577794</v>
      </c>
      <c r="AC813" s="29" t="str">
        <f t="array" ref="AC813">INDEX('RESUMO - LOTES E VMA'!$L$3:$L$181,MATCH('LISTA DOS ITENS'!$D813,'RESUMO - LOTES E VMA'!$A$3:$A$181,0))</f>
        <v>1% do Valor de Comparação do VMA</v>
      </c>
      <c r="AD813" s="53" t="str">
        <f>VLOOKUP(Tabela1[[#This Row],[Índice]],[1]Planilha1!$A:$A,1,0)</f>
        <v>#ERROR!</v>
      </c>
    </row>
    <row r="814" ht="15.75" customHeight="1">
      <c r="A814" s="52">
        <v>248599.0</v>
      </c>
      <c r="B814" s="53" t="s">
        <v>70</v>
      </c>
      <c r="C814" s="53" t="s">
        <v>71</v>
      </c>
      <c r="D814" s="22">
        <v>206752.0</v>
      </c>
      <c r="E814" s="53" t="s">
        <v>119</v>
      </c>
      <c r="F814" s="54">
        <v>1.1262169E7</v>
      </c>
      <c r="G814" s="53" t="s">
        <v>715</v>
      </c>
      <c r="H814" s="55">
        <v>2201.0</v>
      </c>
      <c r="I814" s="55" t="s">
        <v>716</v>
      </c>
      <c r="J814" s="55" t="s">
        <v>126</v>
      </c>
      <c r="K814" s="53" t="s">
        <v>73</v>
      </c>
      <c r="L814" s="53"/>
      <c r="M814" s="53">
        <v>1.0</v>
      </c>
      <c r="N814" s="53" t="s">
        <v>52</v>
      </c>
      <c r="O814" s="25">
        <v>58.79</v>
      </c>
      <c r="P814" s="25">
        <f>'LISTA DOS ITENS'!$O814*'LISTA DOS ITENS'!$M814</f>
        <v>58.79</v>
      </c>
      <c r="Q814" s="25">
        <v>58.79</v>
      </c>
      <c r="R814" s="25">
        <f>'LISTA DOS ITENS'!$Q814*'LISTA DOS ITENS'!$M814</f>
        <v>58.79</v>
      </c>
      <c r="S814" s="56">
        <f>IF('LISTA DOS ITENS'!$P814&gt;'LISTA DOS ITENS'!$R814,'LISTA DOS ITENS'!$P814,'LISTA DOS ITENS'!$R814)</f>
        <v>58.79</v>
      </c>
      <c r="T814" s="25">
        <v>7.009140848757086</v>
      </c>
      <c r="U814" s="25">
        <f>'LISTA DOS ITENS'!$T814*'LISTA DOS ITENS'!$M814</f>
        <v>7.009140849</v>
      </c>
      <c r="V814" s="56">
        <f t="array" ref="V814">INDEX('RESUMO - LOTES E VMA'!$F$3:$F$181,MATCH('LISTA DOS ITENS'!$D814,'RESUMO - LOTES E VMA'!$A$3:$A$181,0))</f>
        <v>8937.58214</v>
      </c>
      <c r="W814" s="57">
        <f>'LISTA DOS ITENS'!$U814/'LISTA DOS ITENS'!$V814</f>
        <v>0.0007842323281</v>
      </c>
      <c r="X814" s="53" t="s">
        <v>53</v>
      </c>
      <c r="Y814" s="53" t="s">
        <v>290</v>
      </c>
      <c r="Z814" s="58" t="str">
        <f>'LISTA DOS ITENS'!$F814&amp;"-"&amp;'LISTA DOS ITENS'!$H814&amp;"-"&amp;'LISTA DOS ITENS'!$J814&amp;"-"&amp;'LISTA DOS ITENS'!$K814&amp;"-"&amp;'LISTA DOS ITENS'!$I814</f>
        <v>11262169-2201-0026-CONS/NAC-PP-5270-17-019-MRP</v>
      </c>
      <c r="AA814" s="59" t="str">
        <f t="array" ref="AA814">INDEX('RESUMO - LOTES E VMA'!$M$3:$M$181,MATCH('LISTA DOS ITENS'!$D814,'RESUMO - LOTES E VMA'!$A$3:$A$181,0))</f>
        <v>Para Leilão</v>
      </c>
      <c r="AB814" s="60">
        <f t="array" ref="AB814">INDEX('RESUMO - LOTES E VMA'!$J$3:$J$181,MATCH('LISTA DOS ITENS'!$D814,'RESUMO - LOTES E VMA'!$A$3:$A$181,0))</f>
        <v>0.1188577794</v>
      </c>
      <c r="AC814" s="29" t="str">
        <f t="array" ref="AC814">INDEX('RESUMO - LOTES E VMA'!$L$3:$L$181,MATCH('LISTA DOS ITENS'!$D814,'RESUMO - LOTES E VMA'!$A$3:$A$181,0))</f>
        <v>1% do Valor de Comparação do VMA</v>
      </c>
      <c r="AD814" s="53" t="str">
        <f>VLOOKUP(Tabela1[[#This Row],[Índice]],[1]Planilha1!$A:$A,1,0)</f>
        <v>#ERROR!</v>
      </c>
    </row>
    <row r="815" ht="15.75" customHeight="1">
      <c r="A815" s="52">
        <v>248600.0</v>
      </c>
      <c r="B815" s="53" t="s">
        <v>70</v>
      </c>
      <c r="C815" s="53" t="s">
        <v>71</v>
      </c>
      <c r="D815" s="22">
        <v>206752.0</v>
      </c>
      <c r="E815" s="53" t="s">
        <v>119</v>
      </c>
      <c r="F815" s="54">
        <v>1.1262309E7</v>
      </c>
      <c r="G815" s="53" t="s">
        <v>717</v>
      </c>
      <c r="H815" s="55">
        <v>2201.0</v>
      </c>
      <c r="I815" s="55"/>
      <c r="J815" s="55" t="s">
        <v>126</v>
      </c>
      <c r="K815" s="53" t="s">
        <v>73</v>
      </c>
      <c r="L815" s="53"/>
      <c r="M815" s="53">
        <v>30.0</v>
      </c>
      <c r="N815" s="53" t="s">
        <v>52</v>
      </c>
      <c r="O815" s="25">
        <v>41.907333333333334</v>
      </c>
      <c r="P815" s="25">
        <f>'LISTA DOS ITENS'!$O815*'LISTA DOS ITENS'!$M815</f>
        <v>1257.22</v>
      </c>
      <c r="Q815" s="25">
        <v>41.91</v>
      </c>
      <c r="R815" s="25">
        <f>'LISTA DOS ITENS'!$Q815*'LISTA DOS ITENS'!$M815</f>
        <v>1257.3</v>
      </c>
      <c r="S815" s="56">
        <f>IF('LISTA DOS ITENS'!$P815&gt;'LISTA DOS ITENS'!$R815,'LISTA DOS ITENS'!$P815,'LISTA DOS ITENS'!$R815)</f>
        <v>1257.3</v>
      </c>
      <c r="T815" s="25">
        <v>4.996650671396657</v>
      </c>
      <c r="U815" s="25">
        <f>'LISTA DOS ITENS'!$T815*'LISTA DOS ITENS'!$M815</f>
        <v>149.8995201</v>
      </c>
      <c r="V815" s="56">
        <f t="array" ref="V815">INDEX('RESUMO - LOTES E VMA'!$F$3:$F$181,MATCH('LISTA DOS ITENS'!$D815,'RESUMO - LOTES E VMA'!$A$3:$A$181,0))</f>
        <v>8937.58214</v>
      </c>
      <c r="W815" s="57">
        <f>'LISTA DOS ITENS'!$U815/'LISTA DOS ITENS'!$V815</f>
        <v>0.01677182014</v>
      </c>
      <c r="X815" s="53" t="s">
        <v>53</v>
      </c>
      <c r="Y815" s="53" t="s">
        <v>290</v>
      </c>
      <c r="Z815" s="58" t="str">
        <f>'LISTA DOS ITENS'!$F815&amp;"-"&amp;'LISTA DOS ITENS'!$H815&amp;"-"&amp;'LISTA DOS ITENS'!$J815&amp;"-"&amp;'LISTA DOS ITENS'!$K815&amp;"-"&amp;'LISTA DOS ITENS'!$I815</f>
        <v>11262309-2201-0026-CONS/NAC-</v>
      </c>
      <c r="AA815" s="59" t="str">
        <f t="array" ref="AA815">INDEX('RESUMO - LOTES E VMA'!$M$3:$M$181,MATCH('LISTA DOS ITENS'!$D815,'RESUMO - LOTES E VMA'!$A$3:$A$181,0))</f>
        <v>Para Leilão</v>
      </c>
      <c r="AB815" s="60">
        <f t="array" ref="AB815">INDEX('RESUMO - LOTES E VMA'!$J$3:$J$181,MATCH('LISTA DOS ITENS'!$D815,'RESUMO - LOTES E VMA'!$A$3:$A$181,0))</f>
        <v>0.1188577794</v>
      </c>
      <c r="AC815" s="29" t="str">
        <f t="array" ref="AC815">INDEX('RESUMO - LOTES E VMA'!$L$3:$L$181,MATCH('LISTA DOS ITENS'!$D815,'RESUMO - LOTES E VMA'!$A$3:$A$181,0))</f>
        <v>1% do Valor de Comparação do VMA</v>
      </c>
      <c r="AD815" s="53" t="str">
        <f>VLOOKUP(Tabela1[[#This Row],[Índice]],[1]Planilha1!$A:$A,1,0)</f>
        <v>#ERROR!</v>
      </c>
    </row>
    <row r="816" ht="15.75" customHeight="1">
      <c r="A816" s="52">
        <v>248601.0</v>
      </c>
      <c r="B816" s="53" t="s">
        <v>70</v>
      </c>
      <c r="C816" s="53" t="s">
        <v>71</v>
      </c>
      <c r="D816" s="22">
        <v>206752.0</v>
      </c>
      <c r="E816" s="53" t="s">
        <v>119</v>
      </c>
      <c r="F816" s="54">
        <v>1.1210693E7</v>
      </c>
      <c r="G816" s="53" t="s">
        <v>718</v>
      </c>
      <c r="H816" s="55">
        <v>2101.0</v>
      </c>
      <c r="I816" s="55" t="s">
        <v>81</v>
      </c>
      <c r="J816" s="55" t="s">
        <v>121</v>
      </c>
      <c r="K816" s="53" t="s">
        <v>80</v>
      </c>
      <c r="L816" s="53"/>
      <c r="M816" s="53">
        <v>16.0</v>
      </c>
      <c r="N816" s="53" t="s">
        <v>52</v>
      </c>
      <c r="O816" s="25">
        <v>69.700625</v>
      </c>
      <c r="P816" s="25">
        <f>'LISTA DOS ITENS'!$O816*'LISTA DOS ITENS'!$M816</f>
        <v>1115.21</v>
      </c>
      <c r="Q816" s="25">
        <v>62.5</v>
      </c>
      <c r="R816" s="25">
        <f>'LISTA DOS ITENS'!$Q816*'LISTA DOS ITENS'!$M816</f>
        <v>1000</v>
      </c>
      <c r="S816" s="56">
        <f>IF('LISTA DOS ITENS'!$P816&gt;'LISTA DOS ITENS'!$R816,'LISTA DOS ITENS'!$P816,'LISTA DOS ITENS'!$R816)</f>
        <v>1115.21</v>
      </c>
      <c r="T816" s="25">
        <v>7.45145948371012</v>
      </c>
      <c r="U816" s="25">
        <f>'LISTA DOS ITENS'!$T816*'LISTA DOS ITENS'!$M816</f>
        <v>119.2233517</v>
      </c>
      <c r="V816" s="56">
        <f t="array" ref="V816">INDEX('RESUMO - LOTES E VMA'!$F$3:$F$181,MATCH('LISTA DOS ITENS'!$D816,'RESUMO - LOTES E VMA'!$A$3:$A$181,0))</f>
        <v>8937.58214</v>
      </c>
      <c r="W816" s="57">
        <f>'LISTA DOS ITENS'!$U816/'LISTA DOS ITENS'!$V816</f>
        <v>0.01333955312</v>
      </c>
      <c r="X816" s="53" t="s">
        <v>53</v>
      </c>
      <c r="Y816" s="53" t="s">
        <v>290</v>
      </c>
      <c r="Z816" s="58" t="str">
        <f>'LISTA DOS ITENS'!$F816&amp;"-"&amp;'LISTA DOS ITENS'!$H816&amp;"-"&amp;'LISTA DOS ITENS'!$J816&amp;"-"&amp;'LISTA DOS ITENS'!$K816&amp;"-"&amp;'LISTA DOS ITENS'!$I816</f>
        <v>11210693-2101-A026-IMOB/NAC-ED-1000-01.01</v>
      </c>
      <c r="AA816" s="59" t="str">
        <f t="array" ref="AA816">INDEX('RESUMO - LOTES E VMA'!$M$3:$M$181,MATCH('LISTA DOS ITENS'!$D816,'RESUMO - LOTES E VMA'!$A$3:$A$181,0))</f>
        <v>Para Leilão</v>
      </c>
      <c r="AB816" s="60">
        <f t="array" ref="AB816">INDEX('RESUMO - LOTES E VMA'!$J$3:$J$181,MATCH('LISTA DOS ITENS'!$D816,'RESUMO - LOTES E VMA'!$A$3:$A$181,0))</f>
        <v>0.1188577794</v>
      </c>
      <c r="AC816" s="29" t="str">
        <f t="array" ref="AC816">INDEX('RESUMO - LOTES E VMA'!$L$3:$L$181,MATCH('LISTA DOS ITENS'!$D816,'RESUMO - LOTES E VMA'!$A$3:$A$181,0))</f>
        <v>1% do Valor de Comparação do VMA</v>
      </c>
      <c r="AD816" s="53" t="str">
        <f>VLOOKUP(Tabela1[[#This Row],[Índice]],[1]Planilha1!$A:$A,1,0)</f>
        <v>#ERROR!</v>
      </c>
    </row>
    <row r="817" ht="15.75" customHeight="1">
      <c r="A817" s="52">
        <v>248602.0</v>
      </c>
      <c r="B817" s="53" t="s">
        <v>70</v>
      </c>
      <c r="C817" s="53" t="s">
        <v>71</v>
      </c>
      <c r="D817" s="22">
        <v>206752.0</v>
      </c>
      <c r="E817" s="53" t="s">
        <v>119</v>
      </c>
      <c r="F817" s="54">
        <v>1.0534039E7</v>
      </c>
      <c r="G817" s="53" t="s">
        <v>719</v>
      </c>
      <c r="H817" s="55">
        <v>2201.0</v>
      </c>
      <c r="I817" s="55"/>
      <c r="J817" s="55" t="s">
        <v>121</v>
      </c>
      <c r="K817" s="53" t="s">
        <v>73</v>
      </c>
      <c r="L817" s="53"/>
      <c r="M817" s="53">
        <v>22.0</v>
      </c>
      <c r="N817" s="53" t="s">
        <v>52</v>
      </c>
      <c r="O817" s="25">
        <v>100.21818181818183</v>
      </c>
      <c r="P817" s="25">
        <f>'LISTA DOS ITENS'!$O817*'LISTA DOS ITENS'!$M817</f>
        <v>2204.8</v>
      </c>
      <c r="Q817" s="25">
        <v>100.22</v>
      </c>
      <c r="R817" s="25">
        <f>'LISTA DOS ITENS'!$Q817*'LISTA DOS ITENS'!$M817</f>
        <v>2204.84</v>
      </c>
      <c r="S817" s="56">
        <f>IF('LISTA DOS ITENS'!$P817&gt;'LISTA DOS ITENS'!$R817,'LISTA DOS ITENS'!$P817,'LISTA DOS ITENS'!$R817)</f>
        <v>2204.84</v>
      </c>
      <c r="T817" s="25">
        <v>11.94856431131885</v>
      </c>
      <c r="U817" s="25">
        <f>'LISTA DOS ITENS'!$T817*'LISTA DOS ITENS'!$M817</f>
        <v>262.8684148</v>
      </c>
      <c r="V817" s="56">
        <f t="array" ref="V817">INDEX('RESUMO - LOTES E VMA'!$F$3:$F$181,MATCH('LISTA DOS ITENS'!$D817,'RESUMO - LOTES E VMA'!$A$3:$A$181,0))</f>
        <v>8937.58214</v>
      </c>
      <c r="W817" s="57">
        <f>'LISTA DOS ITENS'!$U817/'LISTA DOS ITENS'!$V817</f>
        <v>0.02941158031</v>
      </c>
      <c r="X817" s="53" t="s">
        <v>53</v>
      </c>
      <c r="Y817" s="53" t="s">
        <v>290</v>
      </c>
      <c r="Z817" s="58" t="str">
        <f>'LISTA DOS ITENS'!$F817&amp;"-"&amp;'LISTA DOS ITENS'!$H817&amp;"-"&amp;'LISTA DOS ITENS'!$J817&amp;"-"&amp;'LISTA DOS ITENS'!$K817&amp;"-"&amp;'LISTA DOS ITENS'!$I817</f>
        <v>10534039-2201-A026-CONS/NAC-</v>
      </c>
      <c r="AA817" s="59" t="str">
        <f t="array" ref="AA817">INDEX('RESUMO - LOTES E VMA'!$M$3:$M$181,MATCH('LISTA DOS ITENS'!$D817,'RESUMO - LOTES E VMA'!$A$3:$A$181,0))</f>
        <v>Para Leilão</v>
      </c>
      <c r="AB817" s="60">
        <f t="array" ref="AB817">INDEX('RESUMO - LOTES E VMA'!$J$3:$J$181,MATCH('LISTA DOS ITENS'!$D817,'RESUMO - LOTES E VMA'!$A$3:$A$181,0))</f>
        <v>0.1188577794</v>
      </c>
      <c r="AC817" s="29" t="str">
        <f t="array" ref="AC817">INDEX('RESUMO - LOTES E VMA'!$L$3:$L$181,MATCH('LISTA DOS ITENS'!$D817,'RESUMO - LOTES E VMA'!$A$3:$A$181,0))</f>
        <v>1% do Valor de Comparação do VMA</v>
      </c>
      <c r="AD817" s="53" t="str">
        <f>VLOOKUP(Tabela1[[#This Row],[Índice]],[1]Planilha1!$A:$A,1,0)</f>
        <v>#ERROR!</v>
      </c>
    </row>
    <row r="818" ht="15.75" customHeight="1">
      <c r="A818" s="52">
        <v>248603.0</v>
      </c>
      <c r="B818" s="53" t="s">
        <v>70</v>
      </c>
      <c r="C818" s="53" t="s">
        <v>71</v>
      </c>
      <c r="D818" s="22">
        <v>206752.0</v>
      </c>
      <c r="E818" s="53" t="s">
        <v>119</v>
      </c>
      <c r="F818" s="54">
        <v>1.1028049E7</v>
      </c>
      <c r="G818" s="53" t="s">
        <v>720</v>
      </c>
      <c r="H818" s="55">
        <v>2201.0</v>
      </c>
      <c r="I818" s="55"/>
      <c r="J818" s="55" t="s">
        <v>121</v>
      </c>
      <c r="K818" s="53" t="s">
        <v>73</v>
      </c>
      <c r="L818" s="53"/>
      <c r="M818" s="53">
        <v>13.0</v>
      </c>
      <c r="N818" s="53" t="s">
        <v>52</v>
      </c>
      <c r="O818" s="25">
        <v>41.989333333333335</v>
      </c>
      <c r="P818" s="25">
        <f>'LISTA DOS ITENS'!$O818*'LISTA DOS ITENS'!$M818</f>
        <v>545.8613333</v>
      </c>
      <c r="Q818" s="25">
        <v>41.99</v>
      </c>
      <c r="R818" s="25">
        <f>'LISTA DOS ITENS'!$Q818*'LISTA DOS ITENS'!$M818</f>
        <v>545.87</v>
      </c>
      <c r="S818" s="56">
        <f>IF('LISTA DOS ITENS'!$P818&gt;'LISTA DOS ITENS'!$R818,'LISTA DOS ITENS'!$P818,'LISTA DOS ITENS'!$R818)</f>
        <v>545.87</v>
      </c>
      <c r="T818" s="25">
        <v>5.006188539535807</v>
      </c>
      <c r="U818" s="25">
        <f>'LISTA DOS ITENS'!$T818*'LISTA DOS ITENS'!$M818</f>
        <v>65.08045101</v>
      </c>
      <c r="V818" s="56">
        <f t="array" ref="V818">INDEX('RESUMO - LOTES E VMA'!$F$3:$F$181,MATCH('LISTA DOS ITENS'!$D818,'RESUMO - LOTES E VMA'!$A$3:$A$181,0))</f>
        <v>8937.58214</v>
      </c>
      <c r="W818" s="57">
        <f>'LISTA DOS ITENS'!$U818/'LISTA DOS ITENS'!$V818</f>
        <v>0.007281661863</v>
      </c>
      <c r="X818" s="53" t="s">
        <v>53</v>
      </c>
      <c r="Y818" s="53" t="s">
        <v>290</v>
      </c>
      <c r="Z818" s="58" t="str">
        <f>'LISTA DOS ITENS'!$F818&amp;"-"&amp;'LISTA DOS ITENS'!$H818&amp;"-"&amp;'LISTA DOS ITENS'!$J818&amp;"-"&amp;'LISTA DOS ITENS'!$K818&amp;"-"&amp;'LISTA DOS ITENS'!$I818</f>
        <v>11028049-2201-A026-CONS/NAC-</v>
      </c>
      <c r="AA818" s="59" t="str">
        <f t="array" ref="AA818">INDEX('RESUMO - LOTES E VMA'!$M$3:$M$181,MATCH('LISTA DOS ITENS'!$D818,'RESUMO - LOTES E VMA'!$A$3:$A$181,0))</f>
        <v>Para Leilão</v>
      </c>
      <c r="AB818" s="60">
        <f t="array" ref="AB818">INDEX('RESUMO - LOTES E VMA'!$J$3:$J$181,MATCH('LISTA DOS ITENS'!$D818,'RESUMO - LOTES E VMA'!$A$3:$A$181,0))</f>
        <v>0.1188577794</v>
      </c>
      <c r="AC818" s="29" t="str">
        <f t="array" ref="AC818">INDEX('RESUMO - LOTES E VMA'!$L$3:$L$181,MATCH('LISTA DOS ITENS'!$D818,'RESUMO - LOTES E VMA'!$A$3:$A$181,0))</f>
        <v>1% do Valor de Comparação do VMA</v>
      </c>
      <c r="AD818" s="53" t="str">
        <f>VLOOKUP(Tabela1[[#This Row],[Índice]],[1]Planilha1!$A:$A,1,0)</f>
        <v>#ERROR!</v>
      </c>
    </row>
    <row r="819" ht="15.75" customHeight="1">
      <c r="A819" s="52">
        <v>248604.0</v>
      </c>
      <c r="B819" s="53" t="s">
        <v>70</v>
      </c>
      <c r="C819" s="53" t="s">
        <v>71</v>
      </c>
      <c r="D819" s="22">
        <v>206752.0</v>
      </c>
      <c r="E819" s="53" t="s">
        <v>119</v>
      </c>
      <c r="F819" s="54">
        <v>1.112844E7</v>
      </c>
      <c r="G819" s="53" t="s">
        <v>721</v>
      </c>
      <c r="H819" s="55">
        <v>2201.0</v>
      </c>
      <c r="I819" s="55"/>
      <c r="J819" s="55" t="s">
        <v>121</v>
      </c>
      <c r="K819" s="53" t="s">
        <v>80</v>
      </c>
      <c r="L819" s="53"/>
      <c r="M819" s="53">
        <v>1.0</v>
      </c>
      <c r="N819" s="53" t="s">
        <v>52</v>
      </c>
      <c r="O819" s="25">
        <v>25.5</v>
      </c>
      <c r="P819" s="25">
        <f>'LISTA DOS ITENS'!$O819*'LISTA DOS ITENS'!$M819</f>
        <v>25.5</v>
      </c>
      <c r="Q819" s="25">
        <v>25.5</v>
      </c>
      <c r="R819" s="25">
        <f>'LISTA DOS ITENS'!$Q819*'LISTA DOS ITENS'!$M819</f>
        <v>25.5</v>
      </c>
      <c r="S819" s="56">
        <f>IF('LISTA DOS ITENS'!$P819&gt;'LISTA DOS ITENS'!$R819,'LISTA DOS ITENS'!$P819,'LISTA DOS ITENS'!$R819)</f>
        <v>25.5</v>
      </c>
      <c r="T819" s="25">
        <v>3.0401954693537285</v>
      </c>
      <c r="U819" s="25">
        <f>'LISTA DOS ITENS'!$T819*'LISTA DOS ITENS'!$M819</f>
        <v>3.040195469</v>
      </c>
      <c r="V819" s="56">
        <f t="array" ref="V819">INDEX('RESUMO - LOTES E VMA'!$F$3:$F$181,MATCH('LISTA DOS ITENS'!$D819,'RESUMO - LOTES E VMA'!$A$3:$A$181,0))</f>
        <v>8937.58214</v>
      </c>
      <c r="W819" s="57">
        <f>'LISTA DOS ITENS'!$U819/'LISTA DOS ITENS'!$V819</f>
        <v>0.0003401586046</v>
      </c>
      <c r="X819" s="53" t="s">
        <v>53</v>
      </c>
      <c r="Y819" s="53" t="s">
        <v>290</v>
      </c>
      <c r="Z819" s="58" t="str">
        <f>'LISTA DOS ITENS'!$F819&amp;"-"&amp;'LISTA DOS ITENS'!$H819&amp;"-"&amp;'LISTA DOS ITENS'!$J819&amp;"-"&amp;'LISTA DOS ITENS'!$K819&amp;"-"&amp;'LISTA DOS ITENS'!$I819</f>
        <v>11128440-2201-A026-IMOB/NAC-</v>
      </c>
      <c r="AA819" s="59" t="str">
        <f t="array" ref="AA819">INDEX('RESUMO - LOTES E VMA'!$M$3:$M$181,MATCH('LISTA DOS ITENS'!$D819,'RESUMO - LOTES E VMA'!$A$3:$A$181,0))</f>
        <v>Para Leilão</v>
      </c>
      <c r="AB819" s="60">
        <f t="array" ref="AB819">INDEX('RESUMO - LOTES E VMA'!$J$3:$J$181,MATCH('LISTA DOS ITENS'!$D819,'RESUMO - LOTES E VMA'!$A$3:$A$181,0))</f>
        <v>0.1188577794</v>
      </c>
      <c r="AC819" s="29" t="str">
        <f t="array" ref="AC819">INDEX('RESUMO - LOTES E VMA'!$L$3:$L$181,MATCH('LISTA DOS ITENS'!$D819,'RESUMO - LOTES E VMA'!$A$3:$A$181,0))</f>
        <v>1% do Valor de Comparação do VMA</v>
      </c>
      <c r="AD819" s="53" t="str">
        <f>VLOOKUP(Tabela1[[#This Row],[Índice]],[1]Planilha1!$A:$A,1,0)</f>
        <v>#ERROR!</v>
      </c>
    </row>
    <row r="820" ht="15.75" customHeight="1">
      <c r="A820" s="52">
        <v>248605.0</v>
      </c>
      <c r="B820" s="53" t="s">
        <v>70</v>
      </c>
      <c r="C820" s="53" t="s">
        <v>71</v>
      </c>
      <c r="D820" s="22">
        <v>206752.0</v>
      </c>
      <c r="E820" s="53" t="s">
        <v>119</v>
      </c>
      <c r="F820" s="54">
        <v>1.1301906E7</v>
      </c>
      <c r="G820" s="53" t="s">
        <v>722</v>
      </c>
      <c r="H820" s="55">
        <v>2201.0</v>
      </c>
      <c r="I820" s="55"/>
      <c r="J820" s="55" t="s">
        <v>121</v>
      </c>
      <c r="K820" s="53" t="s">
        <v>73</v>
      </c>
      <c r="L820" s="53"/>
      <c r="M820" s="53">
        <v>42.0</v>
      </c>
      <c r="N820" s="53" t="s">
        <v>52</v>
      </c>
      <c r="O820" s="25">
        <v>9.221666666666668</v>
      </c>
      <c r="P820" s="25">
        <f>'LISTA DOS ITENS'!$O820*'LISTA DOS ITENS'!$M820</f>
        <v>387.31</v>
      </c>
      <c r="Q820" s="25">
        <v>9.22</v>
      </c>
      <c r="R820" s="25">
        <f>'LISTA DOS ITENS'!$Q820*'LISTA DOS ITENS'!$M820</f>
        <v>387.24</v>
      </c>
      <c r="S820" s="56">
        <f>IF('LISTA DOS ITENS'!$P820&gt;'LISTA DOS ITENS'!$R820,'LISTA DOS ITENS'!$P820,'LISTA DOS ITENS'!$R820)</f>
        <v>387.31</v>
      </c>
      <c r="T820" s="25">
        <v>1.099239303036917</v>
      </c>
      <c r="U820" s="25">
        <f>'LISTA DOS ITENS'!$T820*'LISTA DOS ITENS'!$M820</f>
        <v>46.16805073</v>
      </c>
      <c r="V820" s="56">
        <f t="array" ref="V820">INDEX('RESUMO - LOTES E VMA'!$F$3:$F$181,MATCH('LISTA DOS ITENS'!$D820,'RESUMO - LOTES E VMA'!$A$3:$A$181,0))</f>
        <v>8937.58214</v>
      </c>
      <c r="W820" s="57">
        <f>'LISTA DOS ITENS'!$U820/'LISTA DOS ITENS'!$V820</f>
        <v>0.005165608551</v>
      </c>
      <c r="X820" s="53" t="s">
        <v>53</v>
      </c>
      <c r="Y820" s="53" t="s">
        <v>290</v>
      </c>
      <c r="Z820" s="58" t="str">
        <f>'LISTA DOS ITENS'!$F820&amp;"-"&amp;'LISTA DOS ITENS'!$H820&amp;"-"&amp;'LISTA DOS ITENS'!$J820&amp;"-"&amp;'LISTA DOS ITENS'!$K820&amp;"-"&amp;'LISTA DOS ITENS'!$I820</f>
        <v>11301906-2201-A026-CONS/NAC-</v>
      </c>
      <c r="AA820" s="59" t="str">
        <f t="array" ref="AA820">INDEX('RESUMO - LOTES E VMA'!$M$3:$M$181,MATCH('LISTA DOS ITENS'!$D820,'RESUMO - LOTES E VMA'!$A$3:$A$181,0))</f>
        <v>Para Leilão</v>
      </c>
      <c r="AB820" s="60">
        <f t="array" ref="AB820">INDEX('RESUMO - LOTES E VMA'!$J$3:$J$181,MATCH('LISTA DOS ITENS'!$D820,'RESUMO - LOTES E VMA'!$A$3:$A$181,0))</f>
        <v>0.1188577794</v>
      </c>
      <c r="AC820" s="29" t="str">
        <f t="array" ref="AC820">INDEX('RESUMO - LOTES E VMA'!$L$3:$L$181,MATCH('LISTA DOS ITENS'!$D820,'RESUMO - LOTES E VMA'!$A$3:$A$181,0))</f>
        <v>1% do Valor de Comparação do VMA</v>
      </c>
      <c r="AD820" s="53" t="str">
        <f>VLOOKUP(Tabela1[[#This Row],[Índice]],[1]Planilha1!$A:$A,1,0)</f>
        <v>#ERROR!</v>
      </c>
    </row>
    <row r="821" ht="15.75" customHeight="1">
      <c r="A821" s="52">
        <v>248606.0</v>
      </c>
      <c r="B821" s="53" t="s">
        <v>70</v>
      </c>
      <c r="C821" s="53" t="s">
        <v>71</v>
      </c>
      <c r="D821" s="22">
        <v>206752.0</v>
      </c>
      <c r="E821" s="53" t="s">
        <v>119</v>
      </c>
      <c r="F821" s="54">
        <v>1.1436192E7</v>
      </c>
      <c r="G821" s="53" t="s">
        <v>723</v>
      </c>
      <c r="H821" s="55">
        <v>2201.0</v>
      </c>
      <c r="I821" s="55"/>
      <c r="J821" s="55" t="s">
        <v>121</v>
      </c>
      <c r="K821" s="53" t="s">
        <v>73</v>
      </c>
      <c r="L821" s="53"/>
      <c r="M821" s="53">
        <v>4.0</v>
      </c>
      <c r="N821" s="53" t="s">
        <v>52</v>
      </c>
      <c r="O821" s="25">
        <v>9.395</v>
      </c>
      <c r="P821" s="25">
        <f>'LISTA DOS ITENS'!$O821*'LISTA DOS ITENS'!$M821</f>
        <v>37.58</v>
      </c>
      <c r="Q821" s="25">
        <v>9.4</v>
      </c>
      <c r="R821" s="25">
        <f>'LISTA DOS ITENS'!$Q821*'LISTA DOS ITENS'!$M821</f>
        <v>37.6</v>
      </c>
      <c r="S821" s="56">
        <f>IF('LISTA DOS ITENS'!$P821&gt;'LISTA DOS ITENS'!$R821,'LISTA DOS ITENS'!$P821,'LISTA DOS ITENS'!$R821)</f>
        <v>37.6</v>
      </c>
      <c r="T821" s="25">
        <v>1.120699506350002</v>
      </c>
      <c r="U821" s="25">
        <f>'LISTA DOS ITENS'!$T821*'LISTA DOS ITENS'!$M821</f>
        <v>4.482798025</v>
      </c>
      <c r="V821" s="56">
        <f t="array" ref="V821">INDEX('RESUMO - LOTES E VMA'!$F$3:$F$181,MATCH('LISTA DOS ITENS'!$D821,'RESUMO - LOTES E VMA'!$A$3:$A$181,0))</f>
        <v>8937.58214</v>
      </c>
      <c r="W821" s="57">
        <f>'LISTA DOS ITENS'!$U821/'LISTA DOS ITENS'!$V821</f>
        <v>0.0005015671974</v>
      </c>
      <c r="X821" s="53" t="s">
        <v>53</v>
      </c>
      <c r="Y821" s="53" t="s">
        <v>290</v>
      </c>
      <c r="Z821" s="58" t="str">
        <f>'LISTA DOS ITENS'!$F821&amp;"-"&amp;'LISTA DOS ITENS'!$H821&amp;"-"&amp;'LISTA DOS ITENS'!$J821&amp;"-"&amp;'LISTA DOS ITENS'!$K821&amp;"-"&amp;'LISTA DOS ITENS'!$I821</f>
        <v>11436192-2201-A026-CONS/NAC-</v>
      </c>
      <c r="AA821" s="59" t="str">
        <f t="array" ref="AA821">INDEX('RESUMO - LOTES E VMA'!$M$3:$M$181,MATCH('LISTA DOS ITENS'!$D821,'RESUMO - LOTES E VMA'!$A$3:$A$181,0))</f>
        <v>Para Leilão</v>
      </c>
      <c r="AB821" s="60">
        <f t="array" ref="AB821">INDEX('RESUMO - LOTES E VMA'!$J$3:$J$181,MATCH('LISTA DOS ITENS'!$D821,'RESUMO - LOTES E VMA'!$A$3:$A$181,0))</f>
        <v>0.1188577794</v>
      </c>
      <c r="AC821" s="29" t="str">
        <f t="array" ref="AC821">INDEX('RESUMO - LOTES E VMA'!$L$3:$L$181,MATCH('LISTA DOS ITENS'!$D821,'RESUMO - LOTES E VMA'!$A$3:$A$181,0))</f>
        <v>1% do Valor de Comparação do VMA</v>
      </c>
      <c r="AD821" s="53" t="str">
        <f>VLOOKUP(Tabela1[[#This Row],[Índice]],[1]Planilha1!$A:$A,1,0)</f>
        <v>#ERROR!</v>
      </c>
    </row>
    <row r="822" ht="15.75" customHeight="1">
      <c r="A822" s="52">
        <v>248607.0</v>
      </c>
      <c r="B822" s="53" t="s">
        <v>70</v>
      </c>
      <c r="C822" s="53" t="s">
        <v>71</v>
      </c>
      <c r="D822" s="22">
        <v>206752.0</v>
      </c>
      <c r="E822" s="53" t="s">
        <v>119</v>
      </c>
      <c r="F822" s="54">
        <v>1.143631E7</v>
      </c>
      <c r="G822" s="53" t="s">
        <v>723</v>
      </c>
      <c r="H822" s="55">
        <v>2201.0</v>
      </c>
      <c r="I822" s="55"/>
      <c r="J822" s="55" t="s">
        <v>121</v>
      </c>
      <c r="K822" s="53" t="s">
        <v>73</v>
      </c>
      <c r="L822" s="53"/>
      <c r="M822" s="53">
        <v>10.0</v>
      </c>
      <c r="N822" s="53" t="s">
        <v>52</v>
      </c>
      <c r="O822" s="25">
        <v>9.395</v>
      </c>
      <c r="P822" s="25">
        <f>'LISTA DOS ITENS'!$O822*'LISTA DOS ITENS'!$M822</f>
        <v>93.95</v>
      </c>
      <c r="Q822" s="25">
        <v>9.4</v>
      </c>
      <c r="R822" s="25">
        <f>'LISTA DOS ITENS'!$Q822*'LISTA DOS ITENS'!$M822</f>
        <v>94</v>
      </c>
      <c r="S822" s="56">
        <f>IF('LISTA DOS ITENS'!$P822&gt;'LISTA DOS ITENS'!$R822,'LISTA DOS ITENS'!$P822,'LISTA DOS ITENS'!$R822)</f>
        <v>94</v>
      </c>
      <c r="T822" s="25">
        <v>1.120699506350002</v>
      </c>
      <c r="U822" s="25">
        <f>'LISTA DOS ITENS'!$T822*'LISTA DOS ITENS'!$M822</f>
        <v>11.20699506</v>
      </c>
      <c r="V822" s="56">
        <f t="array" ref="V822">INDEX('RESUMO - LOTES E VMA'!$F$3:$F$181,MATCH('LISTA DOS ITENS'!$D822,'RESUMO - LOTES E VMA'!$A$3:$A$181,0))</f>
        <v>8937.58214</v>
      </c>
      <c r="W822" s="57">
        <f>'LISTA DOS ITENS'!$U822/'LISTA DOS ITENS'!$V822</f>
        <v>0.001253917993</v>
      </c>
      <c r="X822" s="53" t="s">
        <v>53</v>
      </c>
      <c r="Y822" s="53" t="s">
        <v>290</v>
      </c>
      <c r="Z822" s="58" t="str">
        <f>'LISTA DOS ITENS'!$F822&amp;"-"&amp;'LISTA DOS ITENS'!$H822&amp;"-"&amp;'LISTA DOS ITENS'!$J822&amp;"-"&amp;'LISTA DOS ITENS'!$K822&amp;"-"&amp;'LISTA DOS ITENS'!$I822</f>
        <v>11436310-2201-A026-CONS/NAC-</v>
      </c>
      <c r="AA822" s="59" t="str">
        <f t="array" ref="AA822">INDEX('RESUMO - LOTES E VMA'!$M$3:$M$181,MATCH('LISTA DOS ITENS'!$D822,'RESUMO - LOTES E VMA'!$A$3:$A$181,0))</f>
        <v>Para Leilão</v>
      </c>
      <c r="AB822" s="60">
        <f t="array" ref="AB822">INDEX('RESUMO - LOTES E VMA'!$J$3:$J$181,MATCH('LISTA DOS ITENS'!$D822,'RESUMO - LOTES E VMA'!$A$3:$A$181,0))</f>
        <v>0.1188577794</v>
      </c>
      <c r="AC822" s="29" t="str">
        <f t="array" ref="AC822">INDEX('RESUMO - LOTES E VMA'!$L$3:$L$181,MATCH('LISTA DOS ITENS'!$D822,'RESUMO - LOTES E VMA'!$A$3:$A$181,0))</f>
        <v>1% do Valor de Comparação do VMA</v>
      </c>
      <c r="AD822" s="53" t="str">
        <f>VLOOKUP(Tabela1[[#This Row],[Índice]],[1]Planilha1!$A:$A,1,0)</f>
        <v>#ERROR!</v>
      </c>
    </row>
    <row r="823" ht="15.75" customHeight="1">
      <c r="A823" s="52">
        <v>248608.0</v>
      </c>
      <c r="B823" s="53" t="s">
        <v>70</v>
      </c>
      <c r="C823" s="53" t="s">
        <v>71</v>
      </c>
      <c r="D823" s="22">
        <v>206752.0</v>
      </c>
      <c r="E823" s="53" t="s">
        <v>119</v>
      </c>
      <c r="F823" s="54">
        <v>1.0701611E7</v>
      </c>
      <c r="G823" s="53" t="s">
        <v>724</v>
      </c>
      <c r="H823" s="55">
        <v>2201.0</v>
      </c>
      <c r="I823" s="55"/>
      <c r="J823" s="55" t="s">
        <v>134</v>
      </c>
      <c r="K823" s="53" t="s">
        <v>51</v>
      </c>
      <c r="L823" s="53"/>
      <c r="M823" s="53">
        <v>10.0</v>
      </c>
      <c r="N823" s="53" t="s">
        <v>52</v>
      </c>
      <c r="O823" s="25">
        <v>0.001</v>
      </c>
      <c r="P823" s="25">
        <f>'LISTA DOS ITENS'!$O823*'LISTA DOS ITENS'!$M823</f>
        <v>0.01</v>
      </c>
      <c r="Q823" s="25">
        <v>30.39</v>
      </c>
      <c r="R823" s="25">
        <f>'LISTA DOS ITENS'!$Q823*'LISTA DOS ITENS'!$M823</f>
        <v>303.9</v>
      </c>
      <c r="S823" s="56">
        <f>IF('LISTA DOS ITENS'!$P823&gt;'LISTA DOS ITENS'!$R823,'LISTA DOS ITENS'!$P823,'LISTA DOS ITENS'!$R823)</f>
        <v>303.9</v>
      </c>
      <c r="T823" s="25">
        <v>3.6231976593592083</v>
      </c>
      <c r="U823" s="25">
        <f>'LISTA DOS ITENS'!$T823*'LISTA DOS ITENS'!$M823</f>
        <v>36.23197659</v>
      </c>
      <c r="V823" s="56">
        <f t="array" ref="V823">INDEX('RESUMO - LOTES E VMA'!$F$3:$F$181,MATCH('LISTA DOS ITENS'!$D823,'RESUMO - LOTES E VMA'!$A$3:$A$181,0))</f>
        <v>8937.58214</v>
      </c>
      <c r="W823" s="57">
        <f>'LISTA DOS ITENS'!$U823/'LISTA DOS ITENS'!$V823</f>
        <v>0.004053890194</v>
      </c>
      <c r="X823" s="53" t="s">
        <v>53</v>
      </c>
      <c r="Y823" s="53" t="s">
        <v>290</v>
      </c>
      <c r="Z823" s="58" t="str">
        <f>'LISTA DOS ITENS'!$F823&amp;"-"&amp;'LISTA DOS ITENS'!$H823&amp;"-"&amp;'LISTA DOS ITENS'!$J823&amp;"-"&amp;'LISTA DOS ITENS'!$K823&amp;"-"&amp;'LISTA DOS ITENS'!$I823</f>
        <v>10701611-2201-R026-A RECUPER-</v>
      </c>
      <c r="AA823" s="59" t="str">
        <f t="array" ref="AA823">INDEX('RESUMO - LOTES E VMA'!$M$3:$M$181,MATCH('LISTA DOS ITENS'!$D823,'RESUMO - LOTES E VMA'!$A$3:$A$181,0))</f>
        <v>Para Leilão</v>
      </c>
      <c r="AB823" s="60">
        <f t="array" ref="AB823">INDEX('RESUMO - LOTES E VMA'!$J$3:$J$181,MATCH('LISTA DOS ITENS'!$D823,'RESUMO - LOTES E VMA'!$A$3:$A$181,0))</f>
        <v>0.1188577794</v>
      </c>
      <c r="AC823" s="29" t="str">
        <f t="array" ref="AC823">INDEX('RESUMO - LOTES E VMA'!$L$3:$L$181,MATCH('LISTA DOS ITENS'!$D823,'RESUMO - LOTES E VMA'!$A$3:$A$181,0))</f>
        <v>1% do Valor de Comparação do VMA</v>
      </c>
      <c r="AD823" s="53" t="str">
        <f>VLOOKUP(Tabela1[[#This Row],[Índice]],[1]Planilha1!$A:$A,1,0)</f>
        <v>#ERROR!</v>
      </c>
    </row>
    <row r="824" ht="15.75" customHeight="1">
      <c r="A824" s="52">
        <v>248609.0</v>
      </c>
      <c r="B824" s="53" t="s">
        <v>70</v>
      </c>
      <c r="C824" s="53" t="s">
        <v>71</v>
      </c>
      <c r="D824" s="22">
        <v>206752.0</v>
      </c>
      <c r="E824" s="53" t="s">
        <v>119</v>
      </c>
      <c r="F824" s="54">
        <v>1.111953E7</v>
      </c>
      <c r="G824" s="53" t="s">
        <v>725</v>
      </c>
      <c r="H824" s="55">
        <v>2201.0</v>
      </c>
      <c r="I824" s="55"/>
      <c r="J824" s="55" t="s">
        <v>134</v>
      </c>
      <c r="K824" s="53" t="s">
        <v>51</v>
      </c>
      <c r="L824" s="53"/>
      <c r="M824" s="53">
        <v>4.0</v>
      </c>
      <c r="N824" s="53" t="s">
        <v>52</v>
      </c>
      <c r="O824" s="25">
        <v>1.0</v>
      </c>
      <c r="P824" s="25">
        <f>'LISTA DOS ITENS'!$O824*'LISTA DOS ITENS'!$M824</f>
        <v>4</v>
      </c>
      <c r="Q824" s="25">
        <v>639.98</v>
      </c>
      <c r="R824" s="25">
        <f>'LISTA DOS ITENS'!$Q824*'LISTA DOS ITENS'!$M824</f>
        <v>2559.92</v>
      </c>
      <c r="S824" s="56">
        <f>IF('LISTA DOS ITENS'!$P824&gt;'LISTA DOS ITENS'!$R824,'LISTA DOS ITENS'!$P824,'LISTA DOS ITENS'!$R824)</f>
        <v>2559.92</v>
      </c>
      <c r="T824" s="25">
        <v>76.30056064615684</v>
      </c>
      <c r="U824" s="25">
        <f>'LISTA DOS ITENS'!$T824*'LISTA DOS ITENS'!$M824</f>
        <v>305.2022426</v>
      </c>
      <c r="V824" s="56">
        <f t="array" ref="V824">INDEX('RESUMO - LOTES E VMA'!$F$3:$F$181,MATCH('LISTA DOS ITENS'!$D824,'RESUMO - LOTES E VMA'!$A$3:$A$181,0))</f>
        <v>8937.58214</v>
      </c>
      <c r="W824" s="57">
        <f>'LISTA DOS ITENS'!$U824/'LISTA DOS ITENS'!$V824</f>
        <v>0.03414818883</v>
      </c>
      <c r="X824" s="53" t="s">
        <v>53</v>
      </c>
      <c r="Y824" s="53" t="s">
        <v>290</v>
      </c>
      <c r="Z824" s="58" t="str">
        <f>'LISTA DOS ITENS'!$F824&amp;"-"&amp;'LISTA DOS ITENS'!$H824&amp;"-"&amp;'LISTA DOS ITENS'!$J824&amp;"-"&amp;'LISTA DOS ITENS'!$K824&amp;"-"&amp;'LISTA DOS ITENS'!$I824</f>
        <v>11119530-2201-R026-A RECUPER-</v>
      </c>
      <c r="AA824" s="59" t="str">
        <f t="array" ref="AA824">INDEX('RESUMO - LOTES E VMA'!$M$3:$M$181,MATCH('LISTA DOS ITENS'!$D824,'RESUMO - LOTES E VMA'!$A$3:$A$181,0))</f>
        <v>Para Leilão</v>
      </c>
      <c r="AB824" s="60">
        <f t="array" ref="AB824">INDEX('RESUMO - LOTES E VMA'!$J$3:$J$181,MATCH('LISTA DOS ITENS'!$D824,'RESUMO - LOTES E VMA'!$A$3:$A$181,0))</f>
        <v>0.1188577794</v>
      </c>
      <c r="AC824" s="29" t="str">
        <f t="array" ref="AC824">INDEX('RESUMO - LOTES E VMA'!$L$3:$L$181,MATCH('LISTA DOS ITENS'!$D824,'RESUMO - LOTES E VMA'!$A$3:$A$181,0))</f>
        <v>1% do Valor de Comparação do VMA</v>
      </c>
      <c r="AD824" s="53" t="str">
        <f>VLOOKUP(Tabela1[[#This Row],[Índice]],[1]Planilha1!$A:$A,1,0)</f>
        <v>#ERROR!</v>
      </c>
    </row>
    <row r="825" ht="15.75" customHeight="1">
      <c r="A825" s="52">
        <v>248610.0</v>
      </c>
      <c r="B825" s="53" t="s">
        <v>70</v>
      </c>
      <c r="C825" s="53" t="s">
        <v>71</v>
      </c>
      <c r="D825" s="22">
        <v>206752.0</v>
      </c>
      <c r="E825" s="53" t="s">
        <v>119</v>
      </c>
      <c r="F825" s="54">
        <v>1.1168325E7</v>
      </c>
      <c r="G825" s="53" t="s">
        <v>726</v>
      </c>
      <c r="H825" s="55">
        <v>2201.0</v>
      </c>
      <c r="I825" s="55"/>
      <c r="J825" s="55" t="s">
        <v>134</v>
      </c>
      <c r="K825" s="53" t="s">
        <v>51</v>
      </c>
      <c r="L825" s="53"/>
      <c r="M825" s="53">
        <v>89.0</v>
      </c>
      <c r="N825" s="53" t="s">
        <v>52</v>
      </c>
      <c r="O825" s="25">
        <v>1.0</v>
      </c>
      <c r="P825" s="25">
        <f>'LISTA DOS ITENS'!$O825*'LISTA DOS ITENS'!$M825</f>
        <v>89</v>
      </c>
      <c r="Q825" s="25">
        <v>146.69</v>
      </c>
      <c r="R825" s="25">
        <f>'LISTA DOS ITENS'!$Q825*'LISTA DOS ITENS'!$M825</f>
        <v>13055.41</v>
      </c>
      <c r="S825" s="56">
        <f>IF('LISTA DOS ITENS'!$P825&gt;'LISTA DOS ITENS'!$R825,'LISTA DOS ITENS'!$P825,'LISTA DOS ITENS'!$R825)</f>
        <v>13055.41</v>
      </c>
      <c r="T825" s="25">
        <v>17.488873466647</v>
      </c>
      <c r="U825" s="25">
        <f>'LISTA DOS ITENS'!$T825*'LISTA DOS ITENS'!$M825</f>
        <v>1556.509739</v>
      </c>
      <c r="V825" s="56">
        <f t="array" ref="V825">INDEX('RESUMO - LOTES E VMA'!$F$3:$F$181,MATCH('LISTA DOS ITENS'!$D825,'RESUMO - LOTES E VMA'!$A$3:$A$181,0))</f>
        <v>8937.58214</v>
      </c>
      <c r="W825" s="57">
        <f>'LISTA DOS ITENS'!$U825/'LISTA DOS ITENS'!$V825</f>
        <v>0.1741533352</v>
      </c>
      <c r="X825" s="53" t="s">
        <v>53</v>
      </c>
      <c r="Y825" s="53" t="s">
        <v>290</v>
      </c>
      <c r="Z825" s="58" t="str">
        <f>'LISTA DOS ITENS'!$F825&amp;"-"&amp;'LISTA DOS ITENS'!$H825&amp;"-"&amp;'LISTA DOS ITENS'!$J825&amp;"-"&amp;'LISTA DOS ITENS'!$K825&amp;"-"&amp;'LISTA DOS ITENS'!$I825</f>
        <v>11168325-2201-R026-A RECUPER-</v>
      </c>
      <c r="AA825" s="59" t="str">
        <f t="array" ref="AA825">INDEX('RESUMO - LOTES E VMA'!$M$3:$M$181,MATCH('LISTA DOS ITENS'!$D825,'RESUMO - LOTES E VMA'!$A$3:$A$181,0))</f>
        <v>Para Leilão</v>
      </c>
      <c r="AB825" s="60">
        <f t="array" ref="AB825">INDEX('RESUMO - LOTES E VMA'!$J$3:$J$181,MATCH('LISTA DOS ITENS'!$D825,'RESUMO - LOTES E VMA'!$A$3:$A$181,0))</f>
        <v>0.1188577794</v>
      </c>
      <c r="AC825" s="29" t="str">
        <f t="array" ref="AC825">INDEX('RESUMO - LOTES E VMA'!$L$3:$L$181,MATCH('LISTA DOS ITENS'!$D825,'RESUMO - LOTES E VMA'!$A$3:$A$181,0))</f>
        <v>1% do Valor de Comparação do VMA</v>
      </c>
      <c r="AD825" s="53" t="str">
        <f>VLOOKUP(Tabela1[[#This Row],[Índice]],[1]Planilha1!$A:$A,1,0)</f>
        <v>#ERROR!</v>
      </c>
    </row>
    <row r="826" ht="15.75" customHeight="1">
      <c r="A826" s="52">
        <v>249681.0</v>
      </c>
      <c r="B826" s="53" t="s">
        <v>70</v>
      </c>
      <c r="C826" s="53" t="s">
        <v>71</v>
      </c>
      <c r="D826" s="22">
        <v>206825.0</v>
      </c>
      <c r="E826" s="53" t="s">
        <v>63</v>
      </c>
      <c r="F826" s="54">
        <v>1.0327518E7</v>
      </c>
      <c r="G826" s="53" t="s">
        <v>727</v>
      </c>
      <c r="H826" s="55">
        <v>2058.0</v>
      </c>
      <c r="I826" s="55"/>
      <c r="J826" s="55" t="s">
        <v>68</v>
      </c>
      <c r="K826" s="53" t="s">
        <v>73</v>
      </c>
      <c r="L826" s="53"/>
      <c r="M826" s="53">
        <v>19.0</v>
      </c>
      <c r="N826" s="53" t="s">
        <v>52</v>
      </c>
      <c r="O826" s="25">
        <v>47.519999999999996</v>
      </c>
      <c r="P826" s="25">
        <f>'LISTA DOS ITENS'!$O826*'LISTA DOS ITENS'!$M826</f>
        <v>902.88</v>
      </c>
      <c r="Q826" s="25">
        <v>18.86</v>
      </c>
      <c r="R826" s="25">
        <f>'LISTA DOS ITENS'!$Q826*'LISTA DOS ITENS'!$M826</f>
        <v>358.34</v>
      </c>
      <c r="S826" s="56">
        <f>IF('LISTA DOS ITENS'!$P826&gt;'LISTA DOS ITENS'!$R826,'LISTA DOS ITENS'!$P826,'LISTA DOS ITENS'!$R826)</f>
        <v>902.88</v>
      </c>
      <c r="T826" s="25">
        <v>3.8908364146919174</v>
      </c>
      <c r="U826" s="25">
        <f>'LISTA DOS ITENS'!$T826*'LISTA DOS ITENS'!$M826</f>
        <v>73.92589188</v>
      </c>
      <c r="V826" s="56">
        <f t="array" ref="V826">INDEX('RESUMO - LOTES E VMA'!$F$3:$F$181,MATCH('LISTA DOS ITENS'!$D826,'RESUMO - LOTES E VMA'!$A$3:$A$181,0))</f>
        <v>31999.99546</v>
      </c>
      <c r="W826" s="57">
        <f>'LISTA DOS ITENS'!$U826/'LISTA DOS ITENS'!$V826</f>
        <v>0.002310184449</v>
      </c>
      <c r="X826" s="53" t="s">
        <v>53</v>
      </c>
      <c r="Y826" s="53" t="s">
        <v>290</v>
      </c>
      <c r="Z826" s="58" t="str">
        <f>'LISTA DOS ITENS'!$F826&amp;"-"&amp;'LISTA DOS ITENS'!$H826&amp;"-"&amp;'LISTA DOS ITENS'!$J826&amp;"-"&amp;'LISTA DOS ITENS'!$K826&amp;"-"&amp;'LISTA DOS ITENS'!$I826</f>
        <v>10327518-2058-0003-CONS/NAC-</v>
      </c>
      <c r="AA826" s="59" t="str">
        <f t="array" ref="AA826">INDEX('RESUMO - LOTES E VMA'!$M$3:$M$181,MATCH('LISTA DOS ITENS'!$D826,'RESUMO - LOTES E VMA'!$A$3:$A$181,0))</f>
        <v>Para Leilão</v>
      </c>
      <c r="AB826" s="60">
        <f t="array" ref="AB826">INDEX('RESUMO - LOTES E VMA'!$J$3:$J$181,MATCH('LISTA DOS ITENS'!$D826,'RESUMO - LOTES E VMA'!$A$3:$A$181,0))</f>
        <v>0.2000185114</v>
      </c>
      <c r="AC826" s="29" t="str">
        <f t="array" ref="AC826">INDEX('RESUMO - LOTES E VMA'!$L$3:$L$181,MATCH('LISTA DOS ITENS'!$D826,'RESUMO - LOTES E VMA'!$A$3:$A$181,0))</f>
        <v>1% do Valor de Comparação do VMA</v>
      </c>
      <c r="AD826" s="53" t="str">
        <f>VLOOKUP(Tabela1[[#This Row],[Índice]],[1]Planilha1!$A:$A,1,0)</f>
        <v>#ERROR!</v>
      </c>
    </row>
    <row r="827" ht="15.75" customHeight="1">
      <c r="A827" s="52">
        <v>249682.0</v>
      </c>
      <c r="B827" s="53" t="s">
        <v>70</v>
      </c>
      <c r="C827" s="53" t="s">
        <v>71</v>
      </c>
      <c r="D827" s="22">
        <v>206825.0</v>
      </c>
      <c r="E827" s="53" t="s">
        <v>63</v>
      </c>
      <c r="F827" s="54">
        <v>1.0016286E7</v>
      </c>
      <c r="G827" s="53" t="s">
        <v>728</v>
      </c>
      <c r="H827" s="55">
        <v>2101.0</v>
      </c>
      <c r="I827" s="55"/>
      <c r="J827" s="55" t="s">
        <v>68</v>
      </c>
      <c r="K827" s="53" t="s">
        <v>73</v>
      </c>
      <c r="L827" s="53"/>
      <c r="M827" s="53">
        <v>1.0</v>
      </c>
      <c r="N827" s="53" t="s">
        <v>52</v>
      </c>
      <c r="O827" s="25">
        <v>43.21</v>
      </c>
      <c r="P827" s="25">
        <f>'LISTA DOS ITENS'!$O827*'LISTA DOS ITENS'!$M827</f>
        <v>43.21</v>
      </c>
      <c r="Q827" s="25">
        <v>394.0</v>
      </c>
      <c r="R827" s="25">
        <f>'LISTA DOS ITENS'!$Q827*'LISTA DOS ITENS'!$M827</f>
        <v>394</v>
      </c>
      <c r="S827" s="56">
        <f>IF('LISTA DOS ITENS'!$P827&gt;'LISTA DOS ITENS'!$R827,'LISTA DOS ITENS'!$P827,'LISTA DOS ITENS'!$R827)</f>
        <v>394</v>
      </c>
      <c r="T827" s="25">
        <v>81.28258469716944</v>
      </c>
      <c r="U827" s="25">
        <f>'LISTA DOS ITENS'!$T827*'LISTA DOS ITENS'!$M827</f>
        <v>81.2825847</v>
      </c>
      <c r="V827" s="56">
        <f t="array" ref="V827">INDEX('RESUMO - LOTES E VMA'!$F$3:$F$181,MATCH('LISTA DOS ITENS'!$D827,'RESUMO - LOTES E VMA'!$A$3:$A$181,0))</f>
        <v>31999.99546</v>
      </c>
      <c r="W827" s="57">
        <f>'LISTA DOS ITENS'!$U827/'LISTA DOS ITENS'!$V827</f>
        <v>0.002540081132</v>
      </c>
      <c r="X827" s="53" t="s">
        <v>53</v>
      </c>
      <c r="Y827" s="53" t="s">
        <v>290</v>
      </c>
      <c r="Z827" s="58" t="str">
        <f>'LISTA DOS ITENS'!$F827&amp;"-"&amp;'LISTA DOS ITENS'!$H827&amp;"-"&amp;'LISTA DOS ITENS'!$J827&amp;"-"&amp;'LISTA DOS ITENS'!$K827&amp;"-"&amp;'LISTA DOS ITENS'!$I827</f>
        <v>10016286-2101-0003-CONS/NAC-</v>
      </c>
      <c r="AA827" s="59" t="str">
        <f t="array" ref="AA827">INDEX('RESUMO - LOTES E VMA'!$M$3:$M$181,MATCH('LISTA DOS ITENS'!$D827,'RESUMO - LOTES E VMA'!$A$3:$A$181,0))</f>
        <v>Para Leilão</v>
      </c>
      <c r="AB827" s="60">
        <f t="array" ref="AB827">INDEX('RESUMO - LOTES E VMA'!$J$3:$J$181,MATCH('LISTA DOS ITENS'!$D827,'RESUMO - LOTES E VMA'!$A$3:$A$181,0))</f>
        <v>0.2000185114</v>
      </c>
      <c r="AC827" s="29" t="str">
        <f t="array" ref="AC827">INDEX('RESUMO - LOTES E VMA'!$L$3:$L$181,MATCH('LISTA DOS ITENS'!$D827,'RESUMO - LOTES E VMA'!$A$3:$A$181,0))</f>
        <v>1% do Valor de Comparação do VMA</v>
      </c>
      <c r="AD827" s="53" t="str">
        <f>VLOOKUP(Tabela1[[#This Row],[Índice]],[1]Planilha1!$A:$A,1,0)</f>
        <v>#ERROR!</v>
      </c>
    </row>
    <row r="828" ht="15.75" customHeight="1">
      <c r="A828" s="52">
        <v>249683.0</v>
      </c>
      <c r="B828" s="53" t="s">
        <v>70</v>
      </c>
      <c r="C828" s="53" t="s">
        <v>71</v>
      </c>
      <c r="D828" s="22">
        <v>206825.0</v>
      </c>
      <c r="E828" s="53" t="s">
        <v>63</v>
      </c>
      <c r="F828" s="54">
        <v>1.0016287E7</v>
      </c>
      <c r="G828" s="53" t="s">
        <v>729</v>
      </c>
      <c r="H828" s="55">
        <v>2101.0</v>
      </c>
      <c r="I828" s="55"/>
      <c r="J828" s="55" t="s">
        <v>68</v>
      </c>
      <c r="K828" s="53" t="s">
        <v>73</v>
      </c>
      <c r="L828" s="53"/>
      <c r="M828" s="53">
        <v>2.0</v>
      </c>
      <c r="N828" s="53" t="s">
        <v>52</v>
      </c>
      <c r="O828" s="25">
        <v>53.98</v>
      </c>
      <c r="P828" s="25">
        <f>'LISTA DOS ITENS'!$O828*'LISTA DOS ITENS'!$M828</f>
        <v>107.96</v>
      </c>
      <c r="Q828" s="25">
        <v>53.98</v>
      </c>
      <c r="R828" s="25">
        <f>'LISTA DOS ITENS'!$Q828*'LISTA DOS ITENS'!$M828</f>
        <v>107.96</v>
      </c>
      <c r="S828" s="56">
        <f>IF('LISTA DOS ITENS'!$P828&gt;'LISTA DOS ITENS'!$R828,'LISTA DOS ITENS'!$P828,'LISTA DOS ITENS'!$R828)</f>
        <v>107.96</v>
      </c>
      <c r="T828" s="25">
        <v>11.13612670546499</v>
      </c>
      <c r="U828" s="25">
        <f>'LISTA DOS ITENS'!$T828*'LISTA DOS ITENS'!$M828</f>
        <v>22.27225341</v>
      </c>
      <c r="V828" s="56">
        <f t="array" ref="V828">INDEX('RESUMO - LOTES E VMA'!$F$3:$F$181,MATCH('LISTA DOS ITENS'!$D828,'RESUMO - LOTES E VMA'!$A$3:$A$181,0))</f>
        <v>31999.99546</v>
      </c>
      <c r="W828" s="57">
        <f>'LISTA DOS ITENS'!$U828/'LISTA DOS ITENS'!$V828</f>
        <v>0.0006960080178</v>
      </c>
      <c r="X828" s="53" t="s">
        <v>53</v>
      </c>
      <c r="Y828" s="53" t="s">
        <v>290</v>
      </c>
      <c r="Z828" s="58" t="str">
        <f>'LISTA DOS ITENS'!$F828&amp;"-"&amp;'LISTA DOS ITENS'!$H828&amp;"-"&amp;'LISTA DOS ITENS'!$J828&amp;"-"&amp;'LISTA DOS ITENS'!$K828&amp;"-"&amp;'LISTA DOS ITENS'!$I828</f>
        <v>10016287-2101-0003-CONS/NAC-</v>
      </c>
      <c r="AA828" s="59" t="str">
        <f t="array" ref="AA828">INDEX('RESUMO - LOTES E VMA'!$M$3:$M$181,MATCH('LISTA DOS ITENS'!$D828,'RESUMO - LOTES E VMA'!$A$3:$A$181,0))</f>
        <v>Para Leilão</v>
      </c>
      <c r="AB828" s="60">
        <f t="array" ref="AB828">INDEX('RESUMO - LOTES E VMA'!$J$3:$J$181,MATCH('LISTA DOS ITENS'!$D828,'RESUMO - LOTES E VMA'!$A$3:$A$181,0))</f>
        <v>0.2000185114</v>
      </c>
      <c r="AC828" s="29" t="str">
        <f t="array" ref="AC828">INDEX('RESUMO - LOTES E VMA'!$L$3:$L$181,MATCH('LISTA DOS ITENS'!$D828,'RESUMO - LOTES E VMA'!$A$3:$A$181,0))</f>
        <v>1% do Valor de Comparação do VMA</v>
      </c>
      <c r="AD828" s="53" t="str">
        <f>VLOOKUP(Tabela1[[#This Row],[Índice]],[1]Planilha1!$A:$A,1,0)</f>
        <v>#ERROR!</v>
      </c>
    </row>
    <row r="829" ht="15.75" customHeight="1">
      <c r="A829" s="52">
        <v>249684.0</v>
      </c>
      <c r="B829" s="53" t="s">
        <v>70</v>
      </c>
      <c r="C829" s="53" t="s">
        <v>71</v>
      </c>
      <c r="D829" s="22">
        <v>206825.0</v>
      </c>
      <c r="E829" s="53" t="s">
        <v>63</v>
      </c>
      <c r="F829" s="54">
        <v>1.0016289E7</v>
      </c>
      <c r="G829" s="53" t="s">
        <v>730</v>
      </c>
      <c r="H829" s="55">
        <v>2101.0</v>
      </c>
      <c r="I829" s="55"/>
      <c r="J829" s="55" t="s">
        <v>68</v>
      </c>
      <c r="K829" s="53" t="s">
        <v>84</v>
      </c>
      <c r="L829" s="53"/>
      <c r="M829" s="53">
        <v>1.0</v>
      </c>
      <c r="N829" s="53" t="s">
        <v>52</v>
      </c>
      <c r="O829" s="25">
        <v>0.0</v>
      </c>
      <c r="P829" s="25">
        <f>'LISTA DOS ITENS'!$O829*'LISTA DOS ITENS'!$M829</f>
        <v>0</v>
      </c>
      <c r="Q829" s="25">
        <v>295.03</v>
      </c>
      <c r="R829" s="25">
        <f>'LISTA DOS ITENS'!$Q829*'LISTA DOS ITENS'!$M829</f>
        <v>295.03</v>
      </c>
      <c r="S829" s="56">
        <f>IF('LISTA DOS ITENS'!$P829&gt;'LISTA DOS ITENS'!$R829,'LISTA DOS ITENS'!$P829,'LISTA DOS ITENS'!$R829)</f>
        <v>295.03</v>
      </c>
      <c r="T829" s="25">
        <v>60.86497706397436</v>
      </c>
      <c r="U829" s="25">
        <f>'LISTA DOS ITENS'!$T829*'LISTA DOS ITENS'!$M829</f>
        <v>60.86497706</v>
      </c>
      <c r="V829" s="56">
        <f t="array" ref="V829">INDEX('RESUMO - LOTES E VMA'!$F$3:$F$181,MATCH('LISTA DOS ITENS'!$D829,'RESUMO - LOTES E VMA'!$A$3:$A$181,0))</f>
        <v>31999.99546</v>
      </c>
      <c r="W829" s="57">
        <f>'LISTA DOS ITENS'!$U829/'LISTA DOS ITENS'!$V829</f>
        <v>0.001902030803</v>
      </c>
      <c r="X829" s="53" t="s">
        <v>53</v>
      </c>
      <c r="Y829" s="53" t="s">
        <v>290</v>
      </c>
      <c r="Z829" s="58" t="str">
        <f>'LISTA DOS ITENS'!$F829&amp;"-"&amp;'LISTA DOS ITENS'!$H829&amp;"-"&amp;'LISTA DOS ITENS'!$J829&amp;"-"&amp;'LISTA DOS ITENS'!$K829&amp;"-"&amp;'LISTA DOS ITENS'!$I829</f>
        <v>10016289-2101-0003-RAST-</v>
      </c>
      <c r="AA829" s="59" t="str">
        <f t="array" ref="AA829">INDEX('RESUMO - LOTES E VMA'!$M$3:$M$181,MATCH('LISTA DOS ITENS'!$D829,'RESUMO - LOTES E VMA'!$A$3:$A$181,0))</f>
        <v>Para Leilão</v>
      </c>
      <c r="AB829" s="60">
        <f t="array" ref="AB829">INDEX('RESUMO - LOTES E VMA'!$J$3:$J$181,MATCH('LISTA DOS ITENS'!$D829,'RESUMO - LOTES E VMA'!$A$3:$A$181,0))</f>
        <v>0.2000185114</v>
      </c>
      <c r="AC829" s="29" t="str">
        <f t="array" ref="AC829">INDEX('RESUMO - LOTES E VMA'!$L$3:$L$181,MATCH('LISTA DOS ITENS'!$D829,'RESUMO - LOTES E VMA'!$A$3:$A$181,0))</f>
        <v>1% do Valor de Comparação do VMA</v>
      </c>
      <c r="AD829" s="53" t="str">
        <f>VLOOKUP(Tabela1[[#This Row],[Índice]],[1]Planilha1!$A:$A,1,0)</f>
        <v>#ERROR!</v>
      </c>
    </row>
    <row r="830" ht="15.75" customHeight="1">
      <c r="A830" s="52">
        <v>249685.0</v>
      </c>
      <c r="B830" s="53" t="s">
        <v>70</v>
      </c>
      <c r="C830" s="53" t="s">
        <v>71</v>
      </c>
      <c r="D830" s="22">
        <v>206825.0</v>
      </c>
      <c r="E830" s="53" t="s">
        <v>63</v>
      </c>
      <c r="F830" s="54">
        <v>1.0016323E7</v>
      </c>
      <c r="G830" s="53" t="s">
        <v>731</v>
      </c>
      <c r="H830" s="55">
        <v>2101.0</v>
      </c>
      <c r="I830" s="55"/>
      <c r="J830" s="55" t="s">
        <v>68</v>
      </c>
      <c r="K830" s="53" t="s">
        <v>84</v>
      </c>
      <c r="L830" s="53"/>
      <c r="M830" s="53">
        <v>3.0</v>
      </c>
      <c r="N830" s="53" t="s">
        <v>52</v>
      </c>
      <c r="O830" s="25">
        <v>0.0</v>
      </c>
      <c r="P830" s="25">
        <f>'LISTA DOS ITENS'!$O830*'LISTA DOS ITENS'!$M830</f>
        <v>0</v>
      </c>
      <c r="Q830" s="25">
        <v>140.11</v>
      </c>
      <c r="R830" s="25">
        <f>'LISTA DOS ITENS'!$Q830*'LISTA DOS ITENS'!$M830</f>
        <v>420.33</v>
      </c>
      <c r="S830" s="56">
        <f>IF('LISTA DOS ITENS'!$P830&gt;'LISTA DOS ITENS'!$R830,'LISTA DOS ITENS'!$P830,'LISTA DOS ITENS'!$R830)</f>
        <v>420.33</v>
      </c>
      <c r="T830" s="25">
        <v>28.904829801828456</v>
      </c>
      <c r="U830" s="25">
        <f>'LISTA DOS ITENS'!$T830*'LISTA DOS ITENS'!$M830</f>
        <v>86.71448941</v>
      </c>
      <c r="V830" s="56">
        <f t="array" ref="V830">INDEX('RESUMO - LOTES E VMA'!$F$3:$F$181,MATCH('LISTA DOS ITENS'!$D830,'RESUMO - LOTES E VMA'!$A$3:$A$181,0))</f>
        <v>31999.99546</v>
      </c>
      <c r="W830" s="57">
        <f>'LISTA DOS ITENS'!$U830/'LISTA DOS ITENS'!$V830</f>
        <v>0.002709828178</v>
      </c>
      <c r="X830" s="53" t="s">
        <v>53</v>
      </c>
      <c r="Y830" s="53" t="s">
        <v>290</v>
      </c>
      <c r="Z830" s="58" t="str">
        <f>'LISTA DOS ITENS'!$F830&amp;"-"&amp;'LISTA DOS ITENS'!$H830&amp;"-"&amp;'LISTA DOS ITENS'!$J830&amp;"-"&amp;'LISTA DOS ITENS'!$K830&amp;"-"&amp;'LISTA DOS ITENS'!$I830</f>
        <v>10016323-2101-0003-RAST-</v>
      </c>
      <c r="AA830" s="59" t="str">
        <f t="array" ref="AA830">INDEX('RESUMO - LOTES E VMA'!$M$3:$M$181,MATCH('LISTA DOS ITENS'!$D830,'RESUMO - LOTES E VMA'!$A$3:$A$181,0))</f>
        <v>Para Leilão</v>
      </c>
      <c r="AB830" s="60">
        <f t="array" ref="AB830">INDEX('RESUMO - LOTES E VMA'!$J$3:$J$181,MATCH('LISTA DOS ITENS'!$D830,'RESUMO - LOTES E VMA'!$A$3:$A$181,0))</f>
        <v>0.2000185114</v>
      </c>
      <c r="AC830" s="29" t="str">
        <f t="array" ref="AC830">INDEX('RESUMO - LOTES E VMA'!$L$3:$L$181,MATCH('LISTA DOS ITENS'!$D830,'RESUMO - LOTES E VMA'!$A$3:$A$181,0))</f>
        <v>1% do Valor de Comparação do VMA</v>
      </c>
      <c r="AD830" s="53" t="str">
        <f>VLOOKUP(Tabela1[[#This Row],[Índice]],[1]Planilha1!$A:$A,1,0)</f>
        <v>#ERROR!</v>
      </c>
    </row>
    <row r="831" ht="15.75" customHeight="1">
      <c r="A831" s="52">
        <v>249686.0</v>
      </c>
      <c r="B831" s="53" t="s">
        <v>70</v>
      </c>
      <c r="C831" s="53" t="s">
        <v>71</v>
      </c>
      <c r="D831" s="22">
        <v>206825.0</v>
      </c>
      <c r="E831" s="53" t="s">
        <v>63</v>
      </c>
      <c r="F831" s="54">
        <v>1.0016415E7</v>
      </c>
      <c r="G831" s="53" t="s">
        <v>732</v>
      </c>
      <c r="H831" s="55">
        <v>2101.0</v>
      </c>
      <c r="I831" s="55"/>
      <c r="J831" s="55" t="s">
        <v>68</v>
      </c>
      <c r="K831" s="53" t="s">
        <v>73</v>
      </c>
      <c r="L831" s="53"/>
      <c r="M831" s="53">
        <v>1.0</v>
      </c>
      <c r="N831" s="53" t="s">
        <v>52</v>
      </c>
      <c r="O831" s="25">
        <v>0.0</v>
      </c>
      <c r="P831" s="25">
        <f>'LISTA DOS ITENS'!$O831*'LISTA DOS ITENS'!$M831</f>
        <v>0</v>
      </c>
      <c r="Q831" s="25">
        <v>736.39</v>
      </c>
      <c r="R831" s="25">
        <f>'LISTA DOS ITENS'!$Q831*'LISTA DOS ITENS'!$M831</f>
        <v>736.39</v>
      </c>
      <c r="S831" s="56">
        <f>IF('LISTA DOS ITENS'!$P831&gt;'LISTA DOS ITENS'!$R831,'LISTA DOS ITENS'!$P831,'LISTA DOS ITENS'!$R831)</f>
        <v>736.39</v>
      </c>
      <c r="T831" s="25">
        <v>151.91797600291522</v>
      </c>
      <c r="U831" s="25">
        <f>'LISTA DOS ITENS'!$T831*'LISTA DOS ITENS'!$M831</f>
        <v>151.917976</v>
      </c>
      <c r="V831" s="56">
        <f t="array" ref="V831">INDEX('RESUMO - LOTES E VMA'!$F$3:$F$181,MATCH('LISTA DOS ITENS'!$D831,'RESUMO - LOTES E VMA'!$A$3:$A$181,0))</f>
        <v>31999.99546</v>
      </c>
      <c r="W831" s="57">
        <f>'LISTA DOS ITENS'!$U831/'LISTA DOS ITENS'!$V831</f>
        <v>0.004747437423</v>
      </c>
      <c r="X831" s="53" t="s">
        <v>53</v>
      </c>
      <c r="Y831" s="53" t="s">
        <v>290</v>
      </c>
      <c r="Z831" s="58" t="str">
        <f>'LISTA DOS ITENS'!$F831&amp;"-"&amp;'LISTA DOS ITENS'!$H831&amp;"-"&amp;'LISTA DOS ITENS'!$J831&amp;"-"&amp;'LISTA DOS ITENS'!$K831&amp;"-"&amp;'LISTA DOS ITENS'!$I831</f>
        <v>10016415-2101-0003-CONS/NAC-</v>
      </c>
      <c r="AA831" s="59" t="str">
        <f t="array" ref="AA831">INDEX('RESUMO - LOTES E VMA'!$M$3:$M$181,MATCH('LISTA DOS ITENS'!$D831,'RESUMO - LOTES E VMA'!$A$3:$A$181,0))</f>
        <v>Para Leilão</v>
      </c>
      <c r="AB831" s="60">
        <f t="array" ref="AB831">INDEX('RESUMO - LOTES E VMA'!$J$3:$J$181,MATCH('LISTA DOS ITENS'!$D831,'RESUMO - LOTES E VMA'!$A$3:$A$181,0))</f>
        <v>0.2000185114</v>
      </c>
      <c r="AC831" s="29" t="str">
        <f t="array" ref="AC831">INDEX('RESUMO - LOTES E VMA'!$L$3:$L$181,MATCH('LISTA DOS ITENS'!$D831,'RESUMO - LOTES E VMA'!$A$3:$A$181,0))</f>
        <v>1% do Valor de Comparação do VMA</v>
      </c>
      <c r="AD831" s="53" t="str">
        <f>VLOOKUP(Tabela1[[#This Row],[Índice]],[1]Planilha1!$A:$A,1,0)</f>
        <v>#ERROR!</v>
      </c>
    </row>
    <row r="832" ht="15.75" customHeight="1">
      <c r="A832" s="52">
        <v>249687.0</v>
      </c>
      <c r="B832" s="53" t="s">
        <v>70</v>
      </c>
      <c r="C832" s="53" t="s">
        <v>71</v>
      </c>
      <c r="D832" s="22">
        <v>206825.0</v>
      </c>
      <c r="E832" s="53" t="s">
        <v>63</v>
      </c>
      <c r="F832" s="54">
        <v>1.0016416E7</v>
      </c>
      <c r="G832" s="53" t="s">
        <v>733</v>
      </c>
      <c r="H832" s="55">
        <v>2101.0</v>
      </c>
      <c r="I832" s="55"/>
      <c r="J832" s="55" t="s">
        <v>68</v>
      </c>
      <c r="K832" s="53" t="s">
        <v>73</v>
      </c>
      <c r="L832" s="53"/>
      <c r="M832" s="53">
        <v>1.0</v>
      </c>
      <c r="N832" s="53" t="s">
        <v>52</v>
      </c>
      <c r="O832" s="25">
        <v>580.0</v>
      </c>
      <c r="P832" s="25">
        <f>'LISTA DOS ITENS'!$O832*'LISTA DOS ITENS'!$M832</f>
        <v>580</v>
      </c>
      <c r="Q832" s="25">
        <v>423.39</v>
      </c>
      <c r="R832" s="25">
        <f>'LISTA DOS ITENS'!$Q832*'LISTA DOS ITENS'!$M832</f>
        <v>423.39</v>
      </c>
      <c r="S832" s="56">
        <f>IF('LISTA DOS ITENS'!$P832&gt;'LISTA DOS ITENS'!$R832,'LISTA DOS ITENS'!$P832,'LISTA DOS ITENS'!$R832)</f>
        <v>580</v>
      </c>
      <c r="T832" s="25">
        <v>87.34577039323494</v>
      </c>
      <c r="U832" s="25">
        <f>'LISTA DOS ITENS'!$T832*'LISTA DOS ITENS'!$M832</f>
        <v>87.34577039</v>
      </c>
      <c r="V832" s="56">
        <f t="array" ref="V832">INDEX('RESUMO - LOTES E VMA'!$F$3:$F$181,MATCH('LISTA DOS ITENS'!$D832,'RESUMO - LOTES E VMA'!$A$3:$A$181,0))</f>
        <v>31999.99546</v>
      </c>
      <c r="W832" s="57">
        <f>'LISTA DOS ITENS'!$U832/'LISTA DOS ITENS'!$V832</f>
        <v>0.002729555712</v>
      </c>
      <c r="X832" s="53" t="s">
        <v>53</v>
      </c>
      <c r="Y832" s="53" t="s">
        <v>290</v>
      </c>
      <c r="Z832" s="58" t="str">
        <f>'LISTA DOS ITENS'!$F832&amp;"-"&amp;'LISTA DOS ITENS'!$H832&amp;"-"&amp;'LISTA DOS ITENS'!$J832&amp;"-"&amp;'LISTA DOS ITENS'!$K832&amp;"-"&amp;'LISTA DOS ITENS'!$I832</f>
        <v>10016416-2101-0003-CONS/NAC-</v>
      </c>
      <c r="AA832" s="59" t="str">
        <f t="array" ref="AA832">INDEX('RESUMO - LOTES E VMA'!$M$3:$M$181,MATCH('LISTA DOS ITENS'!$D832,'RESUMO - LOTES E VMA'!$A$3:$A$181,0))</f>
        <v>Para Leilão</v>
      </c>
      <c r="AB832" s="60">
        <f t="array" ref="AB832">INDEX('RESUMO - LOTES E VMA'!$J$3:$J$181,MATCH('LISTA DOS ITENS'!$D832,'RESUMO - LOTES E VMA'!$A$3:$A$181,0))</f>
        <v>0.2000185114</v>
      </c>
      <c r="AC832" s="29" t="str">
        <f t="array" ref="AC832">INDEX('RESUMO - LOTES E VMA'!$L$3:$L$181,MATCH('LISTA DOS ITENS'!$D832,'RESUMO - LOTES E VMA'!$A$3:$A$181,0))</f>
        <v>1% do Valor de Comparação do VMA</v>
      </c>
      <c r="AD832" s="53" t="str">
        <f>VLOOKUP(Tabela1[[#This Row],[Índice]],[1]Planilha1!$A:$A,1,0)</f>
        <v>#ERROR!</v>
      </c>
    </row>
    <row r="833" ht="15.75" customHeight="1">
      <c r="A833" s="52">
        <v>249688.0</v>
      </c>
      <c r="B833" s="53" t="s">
        <v>70</v>
      </c>
      <c r="C833" s="53" t="s">
        <v>71</v>
      </c>
      <c r="D833" s="22">
        <v>206825.0</v>
      </c>
      <c r="E833" s="53" t="s">
        <v>63</v>
      </c>
      <c r="F833" s="54">
        <v>1.0016419E7</v>
      </c>
      <c r="G833" s="53" t="s">
        <v>734</v>
      </c>
      <c r="H833" s="55">
        <v>2101.0</v>
      </c>
      <c r="I833" s="55"/>
      <c r="J833" s="55" t="s">
        <v>68</v>
      </c>
      <c r="K833" s="53" t="s">
        <v>73</v>
      </c>
      <c r="L833" s="53"/>
      <c r="M833" s="53">
        <v>2.0</v>
      </c>
      <c r="N833" s="53" t="s">
        <v>52</v>
      </c>
      <c r="O833" s="25">
        <v>6407.34</v>
      </c>
      <c r="P833" s="25">
        <f>'LISTA DOS ITENS'!$O833*'LISTA DOS ITENS'!$M833</f>
        <v>12814.68</v>
      </c>
      <c r="Q833" s="25">
        <v>6407.34</v>
      </c>
      <c r="R833" s="25">
        <f>'LISTA DOS ITENS'!$Q833*'LISTA DOS ITENS'!$M833</f>
        <v>12814.68</v>
      </c>
      <c r="S833" s="56">
        <f>IF('LISTA DOS ITENS'!$P833&gt;'LISTA DOS ITENS'!$R833,'LISTA DOS ITENS'!$P833,'LISTA DOS ITENS'!$R833)</f>
        <v>12814.68</v>
      </c>
      <c r="T833" s="25">
        <v>1321.840498054725</v>
      </c>
      <c r="U833" s="25">
        <f>'LISTA DOS ITENS'!$T833*'LISTA DOS ITENS'!$M833</f>
        <v>2643.680996</v>
      </c>
      <c r="V833" s="56">
        <f t="array" ref="V833">INDEX('RESUMO - LOTES E VMA'!$F$3:$F$181,MATCH('LISTA DOS ITENS'!$D833,'RESUMO - LOTES E VMA'!$A$3:$A$181,0))</f>
        <v>31999.99546</v>
      </c>
      <c r="W833" s="57">
        <f>'LISTA DOS ITENS'!$U833/'LISTA DOS ITENS'!$V833</f>
        <v>0.08261504284</v>
      </c>
      <c r="X833" s="53" t="s">
        <v>53</v>
      </c>
      <c r="Y833" s="53" t="s">
        <v>290</v>
      </c>
      <c r="Z833" s="58" t="str">
        <f>'LISTA DOS ITENS'!$F833&amp;"-"&amp;'LISTA DOS ITENS'!$H833&amp;"-"&amp;'LISTA DOS ITENS'!$J833&amp;"-"&amp;'LISTA DOS ITENS'!$K833&amp;"-"&amp;'LISTA DOS ITENS'!$I833</f>
        <v>10016419-2101-0003-CONS/NAC-</v>
      </c>
      <c r="AA833" s="59" t="str">
        <f t="array" ref="AA833">INDEX('RESUMO - LOTES E VMA'!$M$3:$M$181,MATCH('LISTA DOS ITENS'!$D833,'RESUMO - LOTES E VMA'!$A$3:$A$181,0))</f>
        <v>Para Leilão</v>
      </c>
      <c r="AB833" s="60">
        <f t="array" ref="AB833">INDEX('RESUMO - LOTES E VMA'!$J$3:$J$181,MATCH('LISTA DOS ITENS'!$D833,'RESUMO - LOTES E VMA'!$A$3:$A$181,0))</f>
        <v>0.2000185114</v>
      </c>
      <c r="AC833" s="29" t="str">
        <f t="array" ref="AC833">INDEX('RESUMO - LOTES E VMA'!$L$3:$L$181,MATCH('LISTA DOS ITENS'!$D833,'RESUMO - LOTES E VMA'!$A$3:$A$181,0))</f>
        <v>1% do Valor de Comparação do VMA</v>
      </c>
      <c r="AD833" s="53" t="str">
        <f>VLOOKUP(Tabela1[[#This Row],[Índice]],[1]Planilha1!$A:$A,1,0)</f>
        <v>#ERROR!</v>
      </c>
    </row>
    <row r="834" ht="15.75" customHeight="1">
      <c r="A834" s="52">
        <v>249689.0</v>
      </c>
      <c r="B834" s="53" t="s">
        <v>70</v>
      </c>
      <c r="C834" s="53" t="s">
        <v>71</v>
      </c>
      <c r="D834" s="22">
        <v>206825.0</v>
      </c>
      <c r="E834" s="53" t="s">
        <v>63</v>
      </c>
      <c r="F834" s="54">
        <v>1.0016425E7</v>
      </c>
      <c r="G834" s="53" t="s">
        <v>735</v>
      </c>
      <c r="H834" s="55">
        <v>2101.0</v>
      </c>
      <c r="I834" s="55"/>
      <c r="J834" s="55" t="s">
        <v>68</v>
      </c>
      <c r="K834" s="53" t="s">
        <v>73</v>
      </c>
      <c r="L834" s="53"/>
      <c r="M834" s="53">
        <v>48.0</v>
      </c>
      <c r="N834" s="53" t="s">
        <v>52</v>
      </c>
      <c r="O834" s="25">
        <v>6.013333333333333</v>
      </c>
      <c r="P834" s="25">
        <f>'LISTA DOS ITENS'!$O834*'LISTA DOS ITENS'!$M834</f>
        <v>288.64</v>
      </c>
      <c r="Q834" s="25">
        <v>6.01</v>
      </c>
      <c r="R834" s="25">
        <f>'LISTA DOS ITENS'!$Q834*'LISTA DOS ITENS'!$M834</f>
        <v>288.48</v>
      </c>
      <c r="S834" s="56">
        <f>IF('LISTA DOS ITENS'!$P834&gt;'LISTA DOS ITENS'!$R834,'LISTA DOS ITENS'!$P834,'LISTA DOS ITENS'!$R834)</f>
        <v>288.64</v>
      </c>
      <c r="T834" s="25">
        <v>1.239868868096417</v>
      </c>
      <c r="U834" s="25">
        <f>'LISTA DOS ITENS'!$T834*'LISTA DOS ITENS'!$M834</f>
        <v>59.51370567</v>
      </c>
      <c r="V834" s="56">
        <f t="array" ref="V834">INDEX('RESUMO - LOTES E VMA'!$F$3:$F$181,MATCH('LISTA DOS ITENS'!$D834,'RESUMO - LOTES E VMA'!$A$3:$A$181,0))</f>
        <v>31999.99546</v>
      </c>
      <c r="W834" s="57">
        <f>'LISTA DOS ITENS'!$U834/'LISTA DOS ITENS'!$V834</f>
        <v>0.001859803566</v>
      </c>
      <c r="X834" s="53" t="s">
        <v>53</v>
      </c>
      <c r="Y834" s="53" t="s">
        <v>290</v>
      </c>
      <c r="Z834" s="58" t="str">
        <f>'LISTA DOS ITENS'!$F834&amp;"-"&amp;'LISTA DOS ITENS'!$H834&amp;"-"&amp;'LISTA DOS ITENS'!$J834&amp;"-"&amp;'LISTA DOS ITENS'!$K834&amp;"-"&amp;'LISTA DOS ITENS'!$I834</f>
        <v>10016425-2101-0003-CONS/NAC-</v>
      </c>
      <c r="AA834" s="59" t="str">
        <f t="array" ref="AA834">INDEX('RESUMO - LOTES E VMA'!$M$3:$M$181,MATCH('LISTA DOS ITENS'!$D834,'RESUMO - LOTES E VMA'!$A$3:$A$181,0))</f>
        <v>Para Leilão</v>
      </c>
      <c r="AB834" s="60">
        <f t="array" ref="AB834">INDEX('RESUMO - LOTES E VMA'!$J$3:$J$181,MATCH('LISTA DOS ITENS'!$D834,'RESUMO - LOTES E VMA'!$A$3:$A$181,0))</f>
        <v>0.2000185114</v>
      </c>
      <c r="AC834" s="29" t="str">
        <f t="array" ref="AC834">INDEX('RESUMO - LOTES E VMA'!$L$3:$L$181,MATCH('LISTA DOS ITENS'!$D834,'RESUMO - LOTES E VMA'!$A$3:$A$181,0))</f>
        <v>1% do Valor de Comparação do VMA</v>
      </c>
      <c r="AD834" s="53" t="str">
        <f>VLOOKUP(Tabela1[[#This Row],[Índice]],[1]Planilha1!$A:$A,1,0)</f>
        <v>#ERROR!</v>
      </c>
    </row>
    <row r="835" ht="15.75" customHeight="1">
      <c r="A835" s="52">
        <v>249690.0</v>
      </c>
      <c r="B835" s="53" t="s">
        <v>70</v>
      </c>
      <c r="C835" s="53" t="s">
        <v>71</v>
      </c>
      <c r="D835" s="22">
        <v>206825.0</v>
      </c>
      <c r="E835" s="53" t="s">
        <v>63</v>
      </c>
      <c r="F835" s="54">
        <v>1.001655E7</v>
      </c>
      <c r="G835" s="53" t="s">
        <v>736</v>
      </c>
      <c r="H835" s="55">
        <v>2101.0</v>
      </c>
      <c r="I835" s="55"/>
      <c r="J835" s="55" t="s">
        <v>68</v>
      </c>
      <c r="K835" s="53" t="s">
        <v>73</v>
      </c>
      <c r="L835" s="53"/>
      <c r="M835" s="53">
        <v>2.0</v>
      </c>
      <c r="N835" s="53" t="s">
        <v>52</v>
      </c>
      <c r="O835" s="25">
        <v>10.56</v>
      </c>
      <c r="P835" s="25">
        <f>'LISTA DOS ITENS'!$O835*'LISTA DOS ITENS'!$M835</f>
        <v>21.12</v>
      </c>
      <c r="Q835" s="25">
        <v>10.56</v>
      </c>
      <c r="R835" s="25">
        <f>'LISTA DOS ITENS'!$Q835*'LISTA DOS ITENS'!$M835</f>
        <v>21.12</v>
      </c>
      <c r="S835" s="56">
        <f>IF('LISTA DOS ITENS'!$P835&gt;'LISTA DOS ITENS'!$R835,'LISTA DOS ITENS'!$P835,'LISTA DOS ITENS'!$R835)</f>
        <v>21.12</v>
      </c>
      <c r="T835" s="25">
        <v>2.178538310665252</v>
      </c>
      <c r="U835" s="25">
        <f>'LISTA DOS ITENS'!$T835*'LISTA DOS ITENS'!$M835</f>
        <v>4.357076621</v>
      </c>
      <c r="V835" s="56">
        <f t="array" ref="V835">INDEX('RESUMO - LOTES E VMA'!$F$3:$F$181,MATCH('LISTA DOS ITENS'!$D835,'RESUMO - LOTES E VMA'!$A$3:$A$181,0))</f>
        <v>31999.99546</v>
      </c>
      <c r="W835" s="57">
        <f>'LISTA DOS ITENS'!$U835/'LISTA DOS ITENS'!$V835</f>
        <v>0.0001361586637</v>
      </c>
      <c r="X835" s="53" t="s">
        <v>53</v>
      </c>
      <c r="Y835" s="53" t="s">
        <v>290</v>
      </c>
      <c r="Z835" s="58" t="str">
        <f>'LISTA DOS ITENS'!$F835&amp;"-"&amp;'LISTA DOS ITENS'!$H835&amp;"-"&amp;'LISTA DOS ITENS'!$J835&amp;"-"&amp;'LISTA DOS ITENS'!$K835&amp;"-"&amp;'LISTA DOS ITENS'!$I835</f>
        <v>10016550-2101-0003-CONS/NAC-</v>
      </c>
      <c r="AA835" s="59" t="str">
        <f t="array" ref="AA835">INDEX('RESUMO - LOTES E VMA'!$M$3:$M$181,MATCH('LISTA DOS ITENS'!$D835,'RESUMO - LOTES E VMA'!$A$3:$A$181,0))</f>
        <v>Para Leilão</v>
      </c>
      <c r="AB835" s="60">
        <f t="array" ref="AB835">INDEX('RESUMO - LOTES E VMA'!$J$3:$J$181,MATCH('LISTA DOS ITENS'!$D835,'RESUMO - LOTES E VMA'!$A$3:$A$181,0))</f>
        <v>0.2000185114</v>
      </c>
      <c r="AC835" s="29" t="str">
        <f t="array" ref="AC835">INDEX('RESUMO - LOTES E VMA'!$L$3:$L$181,MATCH('LISTA DOS ITENS'!$D835,'RESUMO - LOTES E VMA'!$A$3:$A$181,0))</f>
        <v>1% do Valor de Comparação do VMA</v>
      </c>
      <c r="AD835" s="53" t="str">
        <f>VLOOKUP(Tabela1[[#This Row],[Índice]],[1]Planilha1!$A:$A,1,0)</f>
        <v>#ERROR!</v>
      </c>
    </row>
    <row r="836" ht="15.75" customHeight="1">
      <c r="A836" s="52">
        <v>249691.0</v>
      </c>
      <c r="B836" s="53" t="s">
        <v>70</v>
      </c>
      <c r="C836" s="53" t="s">
        <v>71</v>
      </c>
      <c r="D836" s="22">
        <v>206825.0</v>
      </c>
      <c r="E836" s="53" t="s">
        <v>63</v>
      </c>
      <c r="F836" s="54">
        <v>1.0016555E7</v>
      </c>
      <c r="G836" s="53" t="s">
        <v>737</v>
      </c>
      <c r="H836" s="55">
        <v>2101.0</v>
      </c>
      <c r="I836" s="55"/>
      <c r="J836" s="55" t="s">
        <v>68</v>
      </c>
      <c r="K836" s="53" t="s">
        <v>117</v>
      </c>
      <c r="L836" s="53"/>
      <c r="M836" s="53">
        <v>4.0</v>
      </c>
      <c r="N836" s="53" t="s">
        <v>52</v>
      </c>
      <c r="O836" s="25">
        <v>803.535</v>
      </c>
      <c r="P836" s="25">
        <f>'LISTA DOS ITENS'!$O836*'LISTA DOS ITENS'!$M836</f>
        <v>3214.14</v>
      </c>
      <c r="Q836" s="25">
        <v>803.54</v>
      </c>
      <c r="R836" s="25">
        <f>'LISTA DOS ITENS'!$Q836*'LISTA DOS ITENS'!$M836</f>
        <v>3214.16</v>
      </c>
      <c r="S836" s="56">
        <f>IF('LISTA DOS ITENS'!$P836&gt;'LISTA DOS ITENS'!$R836,'LISTA DOS ITENS'!$P836,'LISTA DOS ITENS'!$R836)</f>
        <v>3214.16</v>
      </c>
      <c r="T836" s="25">
        <v>165.77108656742013</v>
      </c>
      <c r="U836" s="25">
        <f>'LISTA DOS ITENS'!$T836*'LISTA DOS ITENS'!$M836</f>
        <v>663.0843463</v>
      </c>
      <c r="V836" s="56">
        <f t="array" ref="V836">INDEX('RESUMO - LOTES E VMA'!$F$3:$F$181,MATCH('LISTA DOS ITENS'!$D836,'RESUMO - LOTES E VMA'!$A$3:$A$181,0))</f>
        <v>31999.99546</v>
      </c>
      <c r="W836" s="57">
        <f>'LISTA DOS ITENS'!$U836/'LISTA DOS ITENS'!$V836</f>
        <v>0.02072138876</v>
      </c>
      <c r="X836" s="53" t="s">
        <v>53</v>
      </c>
      <c r="Y836" s="53" t="s">
        <v>290</v>
      </c>
      <c r="Z836" s="58" t="str">
        <f>'LISTA DOS ITENS'!$F836&amp;"-"&amp;'LISTA DOS ITENS'!$H836&amp;"-"&amp;'LISTA DOS ITENS'!$J836&amp;"-"&amp;'LISTA DOS ITENS'!$K836&amp;"-"&amp;'LISTA DOS ITENS'!$I836</f>
        <v>10016555-2101-0003-CONS/IAMN-</v>
      </c>
      <c r="AA836" s="59" t="str">
        <f t="array" ref="AA836">INDEX('RESUMO - LOTES E VMA'!$M$3:$M$181,MATCH('LISTA DOS ITENS'!$D836,'RESUMO - LOTES E VMA'!$A$3:$A$181,0))</f>
        <v>Para Leilão</v>
      </c>
      <c r="AB836" s="60">
        <f t="array" ref="AB836">INDEX('RESUMO - LOTES E VMA'!$J$3:$J$181,MATCH('LISTA DOS ITENS'!$D836,'RESUMO - LOTES E VMA'!$A$3:$A$181,0))</f>
        <v>0.2000185114</v>
      </c>
      <c r="AC836" s="29" t="str">
        <f t="array" ref="AC836">INDEX('RESUMO - LOTES E VMA'!$L$3:$L$181,MATCH('LISTA DOS ITENS'!$D836,'RESUMO - LOTES E VMA'!$A$3:$A$181,0))</f>
        <v>1% do Valor de Comparação do VMA</v>
      </c>
      <c r="AD836" s="53" t="str">
        <f>VLOOKUP(Tabela1[[#This Row],[Índice]],[1]Planilha1!$A:$A,1,0)</f>
        <v>#ERROR!</v>
      </c>
    </row>
    <row r="837" ht="15.75" customHeight="1">
      <c r="A837" s="52">
        <v>249692.0</v>
      </c>
      <c r="B837" s="53" t="s">
        <v>70</v>
      </c>
      <c r="C837" s="53" t="s">
        <v>71</v>
      </c>
      <c r="D837" s="22">
        <v>206825.0</v>
      </c>
      <c r="E837" s="53" t="s">
        <v>63</v>
      </c>
      <c r="F837" s="54">
        <v>1.0016577E7</v>
      </c>
      <c r="G837" s="53" t="s">
        <v>738</v>
      </c>
      <c r="H837" s="55">
        <v>2101.0</v>
      </c>
      <c r="I837" s="55"/>
      <c r="J837" s="55" t="s">
        <v>68</v>
      </c>
      <c r="K837" s="53" t="s">
        <v>73</v>
      </c>
      <c r="L837" s="53"/>
      <c r="M837" s="53">
        <v>1.0</v>
      </c>
      <c r="N837" s="53" t="s">
        <v>52</v>
      </c>
      <c r="O837" s="25">
        <v>12.3</v>
      </c>
      <c r="P837" s="25">
        <f>'LISTA DOS ITENS'!$O837*'LISTA DOS ITENS'!$M837</f>
        <v>12.3</v>
      </c>
      <c r="Q837" s="25">
        <v>60.0</v>
      </c>
      <c r="R837" s="25">
        <f>'LISTA DOS ITENS'!$Q837*'LISTA DOS ITENS'!$M837</f>
        <v>60</v>
      </c>
      <c r="S837" s="56">
        <f>IF('LISTA DOS ITENS'!$P837&gt;'LISTA DOS ITENS'!$R837,'LISTA DOS ITENS'!$P837,'LISTA DOS ITENS'!$R837)</f>
        <v>60</v>
      </c>
      <c r="T837" s="25">
        <v>12.378058583325295</v>
      </c>
      <c r="U837" s="25">
        <f>'LISTA DOS ITENS'!$T837*'LISTA DOS ITENS'!$M837</f>
        <v>12.37805858</v>
      </c>
      <c r="V837" s="56">
        <f t="array" ref="V837">INDEX('RESUMO - LOTES E VMA'!$F$3:$F$181,MATCH('LISTA DOS ITENS'!$D837,'RESUMO - LOTES E VMA'!$A$3:$A$181,0))</f>
        <v>31999.99546</v>
      </c>
      <c r="W837" s="57">
        <f>'LISTA DOS ITENS'!$U837/'LISTA DOS ITENS'!$V837</f>
        <v>0.0003868143856</v>
      </c>
      <c r="X837" s="53" t="s">
        <v>53</v>
      </c>
      <c r="Y837" s="53" t="s">
        <v>290</v>
      </c>
      <c r="Z837" s="58" t="str">
        <f>'LISTA DOS ITENS'!$F837&amp;"-"&amp;'LISTA DOS ITENS'!$H837&amp;"-"&amp;'LISTA DOS ITENS'!$J837&amp;"-"&amp;'LISTA DOS ITENS'!$K837&amp;"-"&amp;'LISTA DOS ITENS'!$I837</f>
        <v>10016577-2101-0003-CONS/NAC-</v>
      </c>
      <c r="AA837" s="59" t="str">
        <f t="array" ref="AA837">INDEX('RESUMO - LOTES E VMA'!$M$3:$M$181,MATCH('LISTA DOS ITENS'!$D837,'RESUMO - LOTES E VMA'!$A$3:$A$181,0))</f>
        <v>Para Leilão</v>
      </c>
      <c r="AB837" s="60">
        <f t="array" ref="AB837">INDEX('RESUMO - LOTES E VMA'!$J$3:$J$181,MATCH('LISTA DOS ITENS'!$D837,'RESUMO - LOTES E VMA'!$A$3:$A$181,0))</f>
        <v>0.2000185114</v>
      </c>
      <c r="AC837" s="29" t="str">
        <f t="array" ref="AC837">INDEX('RESUMO - LOTES E VMA'!$L$3:$L$181,MATCH('LISTA DOS ITENS'!$D837,'RESUMO - LOTES E VMA'!$A$3:$A$181,0))</f>
        <v>1% do Valor de Comparação do VMA</v>
      </c>
      <c r="AD837" s="53" t="str">
        <f>VLOOKUP(Tabela1[[#This Row],[Índice]],[1]Planilha1!$A:$A,1,0)</f>
        <v>#ERROR!</v>
      </c>
    </row>
    <row r="838" ht="15.75" customHeight="1">
      <c r="A838" s="52">
        <v>249693.0</v>
      </c>
      <c r="B838" s="53" t="s">
        <v>70</v>
      </c>
      <c r="C838" s="53" t="s">
        <v>71</v>
      </c>
      <c r="D838" s="22">
        <v>206825.0</v>
      </c>
      <c r="E838" s="53" t="s">
        <v>63</v>
      </c>
      <c r="F838" s="54">
        <v>1.0016603E7</v>
      </c>
      <c r="G838" s="53" t="s">
        <v>739</v>
      </c>
      <c r="H838" s="55">
        <v>2101.0</v>
      </c>
      <c r="I838" s="55"/>
      <c r="J838" s="55" t="s">
        <v>68</v>
      </c>
      <c r="K838" s="53" t="s">
        <v>117</v>
      </c>
      <c r="L838" s="53"/>
      <c r="M838" s="53">
        <v>2.0</v>
      </c>
      <c r="N838" s="53" t="s">
        <v>52</v>
      </c>
      <c r="O838" s="25">
        <v>77.305</v>
      </c>
      <c r="P838" s="25">
        <f>'LISTA DOS ITENS'!$O838*'LISTA DOS ITENS'!$M838</f>
        <v>154.61</v>
      </c>
      <c r="Q838" s="25">
        <v>128.4</v>
      </c>
      <c r="R838" s="25">
        <f>'LISTA DOS ITENS'!$Q838*'LISTA DOS ITENS'!$M838</f>
        <v>256.8</v>
      </c>
      <c r="S838" s="56">
        <f>IF('LISTA DOS ITENS'!$P838&gt;'LISTA DOS ITENS'!$R838,'LISTA DOS ITENS'!$P838,'LISTA DOS ITENS'!$R838)</f>
        <v>256.8</v>
      </c>
      <c r="T838" s="25">
        <v>26.48904536831613</v>
      </c>
      <c r="U838" s="25">
        <f>'LISTA DOS ITENS'!$T838*'LISTA DOS ITENS'!$M838</f>
        <v>52.97809074</v>
      </c>
      <c r="V838" s="56">
        <f t="array" ref="V838">INDEX('RESUMO - LOTES E VMA'!$F$3:$F$181,MATCH('LISTA DOS ITENS'!$D838,'RESUMO - LOTES E VMA'!$A$3:$A$181,0))</f>
        <v>31999.99546</v>
      </c>
      <c r="W838" s="57">
        <f>'LISTA DOS ITENS'!$U838/'LISTA DOS ITENS'!$V838</f>
        <v>0.00165556557</v>
      </c>
      <c r="X838" s="53" t="s">
        <v>53</v>
      </c>
      <c r="Y838" s="53" t="s">
        <v>290</v>
      </c>
      <c r="Z838" s="58" t="str">
        <f>'LISTA DOS ITENS'!$F838&amp;"-"&amp;'LISTA DOS ITENS'!$H838&amp;"-"&amp;'LISTA DOS ITENS'!$J838&amp;"-"&amp;'LISTA DOS ITENS'!$K838&amp;"-"&amp;'LISTA DOS ITENS'!$I838</f>
        <v>10016603-2101-0003-CONS/IAMN-</v>
      </c>
      <c r="AA838" s="59" t="str">
        <f t="array" ref="AA838">INDEX('RESUMO - LOTES E VMA'!$M$3:$M$181,MATCH('LISTA DOS ITENS'!$D838,'RESUMO - LOTES E VMA'!$A$3:$A$181,0))</f>
        <v>Para Leilão</v>
      </c>
      <c r="AB838" s="60">
        <f t="array" ref="AB838">INDEX('RESUMO - LOTES E VMA'!$J$3:$J$181,MATCH('LISTA DOS ITENS'!$D838,'RESUMO - LOTES E VMA'!$A$3:$A$181,0))</f>
        <v>0.2000185114</v>
      </c>
      <c r="AC838" s="29" t="str">
        <f t="array" ref="AC838">INDEX('RESUMO - LOTES E VMA'!$L$3:$L$181,MATCH('LISTA DOS ITENS'!$D838,'RESUMO - LOTES E VMA'!$A$3:$A$181,0))</f>
        <v>1% do Valor de Comparação do VMA</v>
      </c>
      <c r="AD838" s="53" t="str">
        <f>VLOOKUP(Tabela1[[#This Row],[Índice]],[1]Planilha1!$A:$A,1,0)</f>
        <v>#ERROR!</v>
      </c>
    </row>
    <row r="839" ht="15.75" customHeight="1">
      <c r="A839" s="52">
        <v>249694.0</v>
      </c>
      <c r="B839" s="53" t="s">
        <v>70</v>
      </c>
      <c r="C839" s="53" t="s">
        <v>71</v>
      </c>
      <c r="D839" s="22">
        <v>206825.0</v>
      </c>
      <c r="E839" s="53" t="s">
        <v>63</v>
      </c>
      <c r="F839" s="54">
        <v>1.0016635E7</v>
      </c>
      <c r="G839" s="53" t="s">
        <v>740</v>
      </c>
      <c r="H839" s="55">
        <v>2101.0</v>
      </c>
      <c r="I839" s="55"/>
      <c r="J839" s="55" t="s">
        <v>68</v>
      </c>
      <c r="K839" s="53" t="s">
        <v>73</v>
      </c>
      <c r="L839" s="53"/>
      <c r="M839" s="53">
        <v>2.0</v>
      </c>
      <c r="N839" s="53" t="s">
        <v>52</v>
      </c>
      <c r="O839" s="25">
        <v>71.365</v>
      </c>
      <c r="P839" s="25">
        <f>'LISTA DOS ITENS'!$O839*'LISTA DOS ITENS'!$M839</f>
        <v>142.73</v>
      </c>
      <c r="Q839" s="25">
        <v>23.94</v>
      </c>
      <c r="R839" s="25">
        <f>'LISTA DOS ITENS'!$Q839*'LISTA DOS ITENS'!$M839</f>
        <v>47.88</v>
      </c>
      <c r="S839" s="56">
        <f>IF('LISTA DOS ITENS'!$P839&gt;'LISTA DOS ITENS'!$R839,'LISTA DOS ITENS'!$P839,'LISTA DOS ITENS'!$R839)</f>
        <v>142.73</v>
      </c>
      <c r="T839" s="25">
        <v>4.938845374746793</v>
      </c>
      <c r="U839" s="25">
        <f>'LISTA DOS ITENS'!$T839*'LISTA DOS ITENS'!$M839</f>
        <v>9.877690749</v>
      </c>
      <c r="V839" s="56">
        <f t="array" ref="V839">INDEX('RESUMO - LOTES E VMA'!$F$3:$F$181,MATCH('LISTA DOS ITENS'!$D839,'RESUMO - LOTES E VMA'!$A$3:$A$181,0))</f>
        <v>31999.99546</v>
      </c>
      <c r="W839" s="57">
        <f>'LISTA DOS ITENS'!$U839/'LISTA DOS ITENS'!$V839</f>
        <v>0.0003086778797</v>
      </c>
      <c r="X839" s="53" t="s">
        <v>53</v>
      </c>
      <c r="Y839" s="53" t="s">
        <v>290</v>
      </c>
      <c r="Z839" s="58" t="str">
        <f>'LISTA DOS ITENS'!$F839&amp;"-"&amp;'LISTA DOS ITENS'!$H839&amp;"-"&amp;'LISTA DOS ITENS'!$J839&amp;"-"&amp;'LISTA DOS ITENS'!$K839&amp;"-"&amp;'LISTA DOS ITENS'!$I839</f>
        <v>10016635-2101-0003-CONS/NAC-</v>
      </c>
      <c r="AA839" s="59" t="str">
        <f t="array" ref="AA839">INDEX('RESUMO - LOTES E VMA'!$M$3:$M$181,MATCH('LISTA DOS ITENS'!$D839,'RESUMO - LOTES E VMA'!$A$3:$A$181,0))</f>
        <v>Para Leilão</v>
      </c>
      <c r="AB839" s="60">
        <f t="array" ref="AB839">INDEX('RESUMO - LOTES E VMA'!$J$3:$J$181,MATCH('LISTA DOS ITENS'!$D839,'RESUMO - LOTES E VMA'!$A$3:$A$181,0))</f>
        <v>0.2000185114</v>
      </c>
      <c r="AC839" s="29" t="str">
        <f t="array" ref="AC839">INDEX('RESUMO - LOTES E VMA'!$L$3:$L$181,MATCH('LISTA DOS ITENS'!$D839,'RESUMO - LOTES E VMA'!$A$3:$A$181,0))</f>
        <v>1% do Valor de Comparação do VMA</v>
      </c>
      <c r="AD839" s="53" t="str">
        <f>VLOOKUP(Tabela1[[#This Row],[Índice]],[1]Planilha1!$A:$A,1,0)</f>
        <v>#ERROR!</v>
      </c>
    </row>
    <row r="840" ht="15.75" customHeight="1">
      <c r="A840" s="52">
        <v>249695.0</v>
      </c>
      <c r="B840" s="53" t="s">
        <v>70</v>
      </c>
      <c r="C840" s="53" t="s">
        <v>71</v>
      </c>
      <c r="D840" s="22">
        <v>206825.0</v>
      </c>
      <c r="E840" s="53" t="s">
        <v>63</v>
      </c>
      <c r="F840" s="54">
        <v>1.001664E7</v>
      </c>
      <c r="G840" s="53" t="s">
        <v>741</v>
      </c>
      <c r="H840" s="55">
        <v>2101.0</v>
      </c>
      <c r="I840" s="55"/>
      <c r="J840" s="55" t="s">
        <v>68</v>
      </c>
      <c r="K840" s="53" t="s">
        <v>73</v>
      </c>
      <c r="L840" s="53"/>
      <c r="M840" s="53">
        <v>2.0</v>
      </c>
      <c r="N840" s="53" t="s">
        <v>52</v>
      </c>
      <c r="O840" s="25">
        <v>12.975</v>
      </c>
      <c r="P840" s="25">
        <f>'LISTA DOS ITENS'!$O840*'LISTA DOS ITENS'!$M840</f>
        <v>25.95</v>
      </c>
      <c r="Q840" s="25">
        <v>6.98</v>
      </c>
      <c r="R840" s="25">
        <f>'LISTA DOS ITENS'!$Q840*'LISTA DOS ITENS'!$M840</f>
        <v>13.96</v>
      </c>
      <c r="S840" s="56">
        <f>IF('LISTA DOS ITENS'!$P840&gt;'LISTA DOS ITENS'!$R840,'LISTA DOS ITENS'!$P840,'LISTA DOS ITENS'!$R840)</f>
        <v>25.95</v>
      </c>
      <c r="T840" s="25">
        <v>1.4399808151935094</v>
      </c>
      <c r="U840" s="25">
        <f>'LISTA DOS ITENS'!$T840*'LISTA DOS ITENS'!$M840</f>
        <v>2.87996163</v>
      </c>
      <c r="V840" s="56">
        <f t="array" ref="V840">INDEX('RESUMO - LOTES E VMA'!$F$3:$F$181,MATCH('LISTA DOS ITENS'!$D840,'RESUMO - LOTES E VMA'!$A$3:$A$181,0))</f>
        <v>31999.99546</v>
      </c>
      <c r="W840" s="57">
        <f>'LISTA DOS ITENS'!$U840/'LISTA DOS ITENS'!$V840</f>
        <v>0.00008999881371</v>
      </c>
      <c r="X840" s="53" t="s">
        <v>53</v>
      </c>
      <c r="Y840" s="53" t="s">
        <v>290</v>
      </c>
      <c r="Z840" s="58" t="str">
        <f>'LISTA DOS ITENS'!$F840&amp;"-"&amp;'LISTA DOS ITENS'!$H840&amp;"-"&amp;'LISTA DOS ITENS'!$J840&amp;"-"&amp;'LISTA DOS ITENS'!$K840&amp;"-"&amp;'LISTA DOS ITENS'!$I840</f>
        <v>10016640-2101-0003-CONS/NAC-</v>
      </c>
      <c r="AA840" s="59" t="str">
        <f t="array" ref="AA840">INDEX('RESUMO - LOTES E VMA'!$M$3:$M$181,MATCH('LISTA DOS ITENS'!$D840,'RESUMO - LOTES E VMA'!$A$3:$A$181,0))</f>
        <v>Para Leilão</v>
      </c>
      <c r="AB840" s="60">
        <f t="array" ref="AB840">INDEX('RESUMO - LOTES E VMA'!$J$3:$J$181,MATCH('LISTA DOS ITENS'!$D840,'RESUMO - LOTES E VMA'!$A$3:$A$181,0))</f>
        <v>0.2000185114</v>
      </c>
      <c r="AC840" s="29" t="str">
        <f t="array" ref="AC840">INDEX('RESUMO - LOTES E VMA'!$L$3:$L$181,MATCH('LISTA DOS ITENS'!$D840,'RESUMO - LOTES E VMA'!$A$3:$A$181,0))</f>
        <v>1% do Valor de Comparação do VMA</v>
      </c>
      <c r="AD840" s="53" t="str">
        <f>VLOOKUP(Tabela1[[#This Row],[Índice]],[1]Planilha1!$A:$A,1,0)</f>
        <v>#ERROR!</v>
      </c>
    </row>
    <row r="841" ht="15.75" customHeight="1">
      <c r="A841" s="52">
        <v>249696.0</v>
      </c>
      <c r="B841" s="53" t="s">
        <v>70</v>
      </c>
      <c r="C841" s="53" t="s">
        <v>71</v>
      </c>
      <c r="D841" s="22">
        <v>206825.0</v>
      </c>
      <c r="E841" s="53" t="s">
        <v>63</v>
      </c>
      <c r="F841" s="54">
        <v>1.0016646E7</v>
      </c>
      <c r="G841" s="53" t="s">
        <v>742</v>
      </c>
      <c r="H841" s="55">
        <v>2101.0</v>
      </c>
      <c r="I841" s="55"/>
      <c r="J841" s="55" t="s">
        <v>68</v>
      </c>
      <c r="K841" s="53" t="s">
        <v>117</v>
      </c>
      <c r="L841" s="53"/>
      <c r="M841" s="53">
        <v>2.0</v>
      </c>
      <c r="N841" s="53" t="s">
        <v>52</v>
      </c>
      <c r="O841" s="25">
        <v>1630.53</v>
      </c>
      <c r="P841" s="25">
        <f>'LISTA DOS ITENS'!$O841*'LISTA DOS ITENS'!$M841</f>
        <v>3261.06</v>
      </c>
      <c r="Q841" s="25">
        <v>1961.08</v>
      </c>
      <c r="R841" s="25">
        <f>'LISTA DOS ITENS'!$Q841*'LISTA DOS ITENS'!$M841</f>
        <v>3922.16</v>
      </c>
      <c r="S841" s="56">
        <f>IF('LISTA DOS ITENS'!$P841&gt;'LISTA DOS ITENS'!$R841,'LISTA DOS ITENS'!$P841,'LISTA DOS ITENS'!$R841)</f>
        <v>3922.16</v>
      </c>
      <c r="T841" s="25">
        <v>404.57271877645945</v>
      </c>
      <c r="U841" s="25">
        <f>'LISTA DOS ITENS'!$T841*'LISTA DOS ITENS'!$M841</f>
        <v>809.1454376</v>
      </c>
      <c r="V841" s="56">
        <f t="array" ref="V841">INDEX('RESUMO - LOTES E VMA'!$F$3:$F$181,MATCH('LISTA DOS ITENS'!$D841,'RESUMO - LOTES E VMA'!$A$3:$A$181,0))</f>
        <v>31999.99546</v>
      </c>
      <c r="W841" s="57">
        <f>'LISTA DOS ITENS'!$U841/'LISTA DOS ITENS'!$V841</f>
        <v>0.02528579851</v>
      </c>
      <c r="X841" s="53" t="s">
        <v>53</v>
      </c>
      <c r="Y841" s="53" t="s">
        <v>290</v>
      </c>
      <c r="Z841" s="58" t="str">
        <f>'LISTA DOS ITENS'!$F841&amp;"-"&amp;'LISTA DOS ITENS'!$H841&amp;"-"&amp;'LISTA DOS ITENS'!$J841&amp;"-"&amp;'LISTA DOS ITENS'!$K841&amp;"-"&amp;'LISTA DOS ITENS'!$I841</f>
        <v>10016646-2101-0003-CONS/IAMN-</v>
      </c>
      <c r="AA841" s="59" t="str">
        <f t="array" ref="AA841">INDEX('RESUMO - LOTES E VMA'!$M$3:$M$181,MATCH('LISTA DOS ITENS'!$D841,'RESUMO - LOTES E VMA'!$A$3:$A$181,0))</f>
        <v>Para Leilão</v>
      </c>
      <c r="AB841" s="60">
        <f t="array" ref="AB841">INDEX('RESUMO - LOTES E VMA'!$J$3:$J$181,MATCH('LISTA DOS ITENS'!$D841,'RESUMO - LOTES E VMA'!$A$3:$A$181,0))</f>
        <v>0.2000185114</v>
      </c>
      <c r="AC841" s="29" t="str">
        <f t="array" ref="AC841">INDEX('RESUMO - LOTES E VMA'!$L$3:$L$181,MATCH('LISTA DOS ITENS'!$D841,'RESUMO - LOTES E VMA'!$A$3:$A$181,0))</f>
        <v>1% do Valor de Comparação do VMA</v>
      </c>
      <c r="AD841" s="53" t="str">
        <f>VLOOKUP(Tabela1[[#This Row],[Índice]],[1]Planilha1!$A:$A,1,0)</f>
        <v>#ERROR!</v>
      </c>
    </row>
    <row r="842" ht="15.75" customHeight="1">
      <c r="A842" s="52">
        <v>249697.0</v>
      </c>
      <c r="B842" s="53" t="s">
        <v>70</v>
      </c>
      <c r="C842" s="53" t="s">
        <v>71</v>
      </c>
      <c r="D842" s="22">
        <v>206825.0</v>
      </c>
      <c r="E842" s="53" t="s">
        <v>63</v>
      </c>
      <c r="F842" s="54">
        <v>1.0016669E7</v>
      </c>
      <c r="G842" s="53" t="s">
        <v>743</v>
      </c>
      <c r="H842" s="55">
        <v>2101.0</v>
      </c>
      <c r="I842" s="55"/>
      <c r="J842" s="55" t="s">
        <v>68</v>
      </c>
      <c r="K842" s="53" t="s">
        <v>84</v>
      </c>
      <c r="L842" s="53"/>
      <c r="M842" s="53">
        <v>1.0</v>
      </c>
      <c r="N842" s="53" t="s">
        <v>52</v>
      </c>
      <c r="O842" s="25">
        <v>0.0</v>
      </c>
      <c r="P842" s="25">
        <f>'LISTA DOS ITENS'!$O842*'LISTA DOS ITENS'!$M842</f>
        <v>0</v>
      </c>
      <c r="Q842" s="25">
        <v>92.56</v>
      </c>
      <c r="R842" s="25">
        <f>'LISTA DOS ITENS'!$Q842*'LISTA DOS ITENS'!$M842</f>
        <v>92.56</v>
      </c>
      <c r="S842" s="56">
        <f>IF('LISTA DOS ITENS'!$P842&gt;'LISTA DOS ITENS'!$R842,'LISTA DOS ITENS'!$P842,'LISTA DOS ITENS'!$R842)</f>
        <v>92.56</v>
      </c>
      <c r="T842" s="25">
        <v>19.095218374543155</v>
      </c>
      <c r="U842" s="25">
        <f>'LISTA DOS ITENS'!$T842*'LISTA DOS ITENS'!$M842</f>
        <v>19.09521837</v>
      </c>
      <c r="V842" s="56">
        <f t="array" ref="V842">INDEX('RESUMO - LOTES E VMA'!$F$3:$F$181,MATCH('LISTA DOS ITENS'!$D842,'RESUMO - LOTES E VMA'!$A$3:$A$181,0))</f>
        <v>31999.99546</v>
      </c>
      <c r="W842" s="57">
        <f>'LISTA DOS ITENS'!$U842/'LISTA DOS ITENS'!$V842</f>
        <v>0.0005967256588</v>
      </c>
      <c r="X842" s="53" t="s">
        <v>53</v>
      </c>
      <c r="Y842" s="53" t="s">
        <v>290</v>
      </c>
      <c r="Z842" s="58" t="str">
        <f>'LISTA DOS ITENS'!$F842&amp;"-"&amp;'LISTA DOS ITENS'!$H842&amp;"-"&amp;'LISTA DOS ITENS'!$J842&amp;"-"&amp;'LISTA DOS ITENS'!$K842&amp;"-"&amp;'LISTA DOS ITENS'!$I842</f>
        <v>10016669-2101-0003-RAST-</v>
      </c>
      <c r="AA842" s="59" t="str">
        <f t="array" ref="AA842">INDEX('RESUMO - LOTES E VMA'!$M$3:$M$181,MATCH('LISTA DOS ITENS'!$D842,'RESUMO - LOTES E VMA'!$A$3:$A$181,0))</f>
        <v>Para Leilão</v>
      </c>
      <c r="AB842" s="60">
        <f t="array" ref="AB842">INDEX('RESUMO - LOTES E VMA'!$J$3:$J$181,MATCH('LISTA DOS ITENS'!$D842,'RESUMO - LOTES E VMA'!$A$3:$A$181,0))</f>
        <v>0.2000185114</v>
      </c>
      <c r="AC842" s="29" t="str">
        <f t="array" ref="AC842">INDEX('RESUMO - LOTES E VMA'!$L$3:$L$181,MATCH('LISTA DOS ITENS'!$D842,'RESUMO - LOTES E VMA'!$A$3:$A$181,0))</f>
        <v>1% do Valor de Comparação do VMA</v>
      </c>
      <c r="AD842" s="53" t="str">
        <f>VLOOKUP(Tabela1[[#This Row],[Índice]],[1]Planilha1!$A:$A,1,0)</f>
        <v>#ERROR!</v>
      </c>
    </row>
    <row r="843" ht="15.75" customHeight="1">
      <c r="A843" s="52">
        <v>249698.0</v>
      </c>
      <c r="B843" s="53" t="s">
        <v>70</v>
      </c>
      <c r="C843" s="53" t="s">
        <v>71</v>
      </c>
      <c r="D843" s="22">
        <v>206825.0</v>
      </c>
      <c r="E843" s="53" t="s">
        <v>63</v>
      </c>
      <c r="F843" s="54">
        <v>1.0016729E7</v>
      </c>
      <c r="G843" s="53" t="s">
        <v>744</v>
      </c>
      <c r="H843" s="55">
        <v>2101.0</v>
      </c>
      <c r="I843" s="55"/>
      <c r="J843" s="55" t="s">
        <v>68</v>
      </c>
      <c r="K843" s="53" t="s">
        <v>84</v>
      </c>
      <c r="L843" s="53"/>
      <c r="M843" s="53">
        <v>1.0</v>
      </c>
      <c r="N843" s="53" t="s">
        <v>52</v>
      </c>
      <c r="O843" s="25">
        <v>0.0</v>
      </c>
      <c r="P843" s="25">
        <f>'LISTA DOS ITENS'!$O843*'LISTA DOS ITENS'!$M843</f>
        <v>0</v>
      </c>
      <c r="Q843" s="25">
        <v>88.13</v>
      </c>
      <c r="R843" s="25">
        <f>'LISTA DOS ITENS'!$Q843*'LISTA DOS ITENS'!$M843</f>
        <v>88.13</v>
      </c>
      <c r="S843" s="56">
        <f>IF('LISTA DOS ITENS'!$P843&gt;'LISTA DOS ITENS'!$R843,'LISTA DOS ITENS'!$P843,'LISTA DOS ITENS'!$R843)</f>
        <v>88.13</v>
      </c>
      <c r="T843" s="25">
        <v>18.18130504914097</v>
      </c>
      <c r="U843" s="25">
        <f>'LISTA DOS ITENS'!$T843*'LISTA DOS ITENS'!$M843</f>
        <v>18.18130505</v>
      </c>
      <c r="V843" s="56">
        <f t="array" ref="V843">INDEX('RESUMO - LOTES E VMA'!$F$3:$F$181,MATCH('LISTA DOS ITENS'!$D843,'RESUMO - LOTES E VMA'!$A$3:$A$181,0))</f>
        <v>31999.99546</v>
      </c>
      <c r="W843" s="57">
        <f>'LISTA DOS ITENS'!$U843/'LISTA DOS ITENS'!$V843</f>
        <v>0.0005681658633</v>
      </c>
      <c r="X843" s="53" t="s">
        <v>53</v>
      </c>
      <c r="Y843" s="53" t="s">
        <v>290</v>
      </c>
      <c r="Z843" s="58" t="str">
        <f>'LISTA DOS ITENS'!$F843&amp;"-"&amp;'LISTA DOS ITENS'!$H843&amp;"-"&amp;'LISTA DOS ITENS'!$J843&amp;"-"&amp;'LISTA DOS ITENS'!$K843&amp;"-"&amp;'LISTA DOS ITENS'!$I843</f>
        <v>10016729-2101-0003-RAST-</v>
      </c>
      <c r="AA843" s="59" t="str">
        <f t="array" ref="AA843">INDEX('RESUMO - LOTES E VMA'!$M$3:$M$181,MATCH('LISTA DOS ITENS'!$D843,'RESUMO - LOTES E VMA'!$A$3:$A$181,0))</f>
        <v>Para Leilão</v>
      </c>
      <c r="AB843" s="60">
        <f t="array" ref="AB843">INDEX('RESUMO - LOTES E VMA'!$J$3:$J$181,MATCH('LISTA DOS ITENS'!$D843,'RESUMO - LOTES E VMA'!$A$3:$A$181,0))</f>
        <v>0.2000185114</v>
      </c>
      <c r="AC843" s="29" t="str">
        <f t="array" ref="AC843">INDEX('RESUMO - LOTES E VMA'!$L$3:$L$181,MATCH('LISTA DOS ITENS'!$D843,'RESUMO - LOTES E VMA'!$A$3:$A$181,0))</f>
        <v>1% do Valor de Comparação do VMA</v>
      </c>
      <c r="AD843" s="53" t="str">
        <f>VLOOKUP(Tabela1[[#This Row],[Índice]],[1]Planilha1!$A:$A,1,0)</f>
        <v>#ERROR!</v>
      </c>
    </row>
    <row r="844" ht="15.75" customHeight="1">
      <c r="A844" s="52">
        <v>249699.0</v>
      </c>
      <c r="B844" s="53" t="s">
        <v>70</v>
      </c>
      <c r="C844" s="53" t="s">
        <v>71</v>
      </c>
      <c r="D844" s="22">
        <v>206825.0</v>
      </c>
      <c r="E844" s="53" t="s">
        <v>63</v>
      </c>
      <c r="F844" s="54">
        <v>1.0016733E7</v>
      </c>
      <c r="G844" s="53" t="s">
        <v>745</v>
      </c>
      <c r="H844" s="55">
        <v>2101.0</v>
      </c>
      <c r="I844" s="55"/>
      <c r="J844" s="55" t="s">
        <v>68</v>
      </c>
      <c r="K844" s="53" t="s">
        <v>73</v>
      </c>
      <c r="L844" s="53"/>
      <c r="M844" s="53">
        <v>1.0</v>
      </c>
      <c r="N844" s="53" t="s">
        <v>52</v>
      </c>
      <c r="O844" s="25">
        <v>30.78</v>
      </c>
      <c r="P844" s="25">
        <f>'LISTA DOS ITENS'!$O844*'LISTA DOS ITENS'!$M844</f>
        <v>30.78</v>
      </c>
      <c r="Q844" s="25">
        <v>78.0</v>
      </c>
      <c r="R844" s="25">
        <f>'LISTA DOS ITENS'!$Q844*'LISTA DOS ITENS'!$M844</f>
        <v>78</v>
      </c>
      <c r="S844" s="56">
        <f>IF('LISTA DOS ITENS'!$P844&gt;'LISTA DOS ITENS'!$R844,'LISTA DOS ITENS'!$P844,'LISTA DOS ITENS'!$R844)</f>
        <v>78</v>
      </c>
      <c r="T844" s="25">
        <v>16.091476158322884</v>
      </c>
      <c r="U844" s="25">
        <f>'LISTA DOS ITENS'!$T844*'LISTA DOS ITENS'!$M844</f>
        <v>16.09147616</v>
      </c>
      <c r="V844" s="56">
        <f t="array" ref="V844">INDEX('RESUMO - LOTES E VMA'!$F$3:$F$181,MATCH('LISTA DOS ITENS'!$D844,'RESUMO - LOTES E VMA'!$A$3:$A$181,0))</f>
        <v>31999.99546</v>
      </c>
      <c r="W844" s="57">
        <f>'LISTA DOS ITENS'!$U844/'LISTA DOS ITENS'!$V844</f>
        <v>0.0005028587012</v>
      </c>
      <c r="X844" s="53" t="s">
        <v>53</v>
      </c>
      <c r="Y844" s="53" t="s">
        <v>290</v>
      </c>
      <c r="Z844" s="58" t="str">
        <f>'LISTA DOS ITENS'!$F844&amp;"-"&amp;'LISTA DOS ITENS'!$H844&amp;"-"&amp;'LISTA DOS ITENS'!$J844&amp;"-"&amp;'LISTA DOS ITENS'!$K844&amp;"-"&amp;'LISTA DOS ITENS'!$I844</f>
        <v>10016733-2101-0003-CONS/NAC-</v>
      </c>
      <c r="AA844" s="59" t="str">
        <f t="array" ref="AA844">INDEX('RESUMO - LOTES E VMA'!$M$3:$M$181,MATCH('LISTA DOS ITENS'!$D844,'RESUMO - LOTES E VMA'!$A$3:$A$181,0))</f>
        <v>Para Leilão</v>
      </c>
      <c r="AB844" s="60">
        <f t="array" ref="AB844">INDEX('RESUMO - LOTES E VMA'!$J$3:$J$181,MATCH('LISTA DOS ITENS'!$D844,'RESUMO - LOTES E VMA'!$A$3:$A$181,0))</f>
        <v>0.2000185114</v>
      </c>
      <c r="AC844" s="29" t="str">
        <f t="array" ref="AC844">INDEX('RESUMO - LOTES E VMA'!$L$3:$L$181,MATCH('LISTA DOS ITENS'!$D844,'RESUMO - LOTES E VMA'!$A$3:$A$181,0))</f>
        <v>1% do Valor de Comparação do VMA</v>
      </c>
      <c r="AD844" s="53" t="str">
        <f>VLOOKUP(Tabela1[[#This Row],[Índice]],[1]Planilha1!$A:$A,1,0)</f>
        <v>#ERROR!</v>
      </c>
    </row>
    <row r="845" ht="15.75" customHeight="1">
      <c r="A845" s="52">
        <v>249700.0</v>
      </c>
      <c r="B845" s="53" t="s">
        <v>70</v>
      </c>
      <c r="C845" s="53" t="s">
        <v>71</v>
      </c>
      <c r="D845" s="22">
        <v>206825.0</v>
      </c>
      <c r="E845" s="53" t="s">
        <v>63</v>
      </c>
      <c r="F845" s="54">
        <v>1.0016734E7</v>
      </c>
      <c r="G845" s="53" t="s">
        <v>737</v>
      </c>
      <c r="H845" s="55">
        <v>2101.0</v>
      </c>
      <c r="I845" s="55"/>
      <c r="J845" s="55" t="s">
        <v>68</v>
      </c>
      <c r="K845" s="53" t="s">
        <v>73</v>
      </c>
      <c r="L845" s="53"/>
      <c r="M845" s="53">
        <v>7.0</v>
      </c>
      <c r="N845" s="53" t="s">
        <v>52</v>
      </c>
      <c r="O845" s="25">
        <v>265.37142857142857</v>
      </c>
      <c r="P845" s="25">
        <f>'LISTA DOS ITENS'!$O845*'LISTA DOS ITENS'!$M845</f>
        <v>1857.6</v>
      </c>
      <c r="Q845" s="25">
        <v>265.37</v>
      </c>
      <c r="R845" s="25">
        <f>'LISTA DOS ITENS'!$Q845*'LISTA DOS ITENS'!$M845</f>
        <v>1857.59</v>
      </c>
      <c r="S845" s="56">
        <f>IF('LISTA DOS ITENS'!$P845&gt;'LISTA DOS ITENS'!$R845,'LISTA DOS ITENS'!$P845,'LISTA DOS ITENS'!$R845)</f>
        <v>1857.6</v>
      </c>
      <c r="T845" s="25">
        <v>54.746090104283894</v>
      </c>
      <c r="U845" s="25">
        <f>'LISTA DOS ITENS'!$T845*'LISTA DOS ITENS'!$M845</f>
        <v>383.2226307</v>
      </c>
      <c r="V845" s="56">
        <f t="array" ref="V845">INDEX('RESUMO - LOTES E VMA'!$F$3:$F$181,MATCH('LISTA DOS ITENS'!$D845,'RESUMO - LOTES E VMA'!$A$3:$A$181,0))</f>
        <v>31999.99546</v>
      </c>
      <c r="W845" s="57">
        <f>'LISTA DOS ITENS'!$U845/'LISTA DOS ITENS'!$V845</f>
        <v>0.01197570891</v>
      </c>
      <c r="X845" s="53" t="s">
        <v>53</v>
      </c>
      <c r="Y845" s="53" t="s">
        <v>290</v>
      </c>
      <c r="Z845" s="58" t="str">
        <f>'LISTA DOS ITENS'!$F845&amp;"-"&amp;'LISTA DOS ITENS'!$H845&amp;"-"&amp;'LISTA DOS ITENS'!$J845&amp;"-"&amp;'LISTA DOS ITENS'!$K845&amp;"-"&amp;'LISTA DOS ITENS'!$I845</f>
        <v>10016734-2101-0003-CONS/NAC-</v>
      </c>
      <c r="AA845" s="59" t="str">
        <f t="array" ref="AA845">INDEX('RESUMO - LOTES E VMA'!$M$3:$M$181,MATCH('LISTA DOS ITENS'!$D845,'RESUMO - LOTES E VMA'!$A$3:$A$181,0))</f>
        <v>Para Leilão</v>
      </c>
      <c r="AB845" s="60">
        <f t="array" ref="AB845">INDEX('RESUMO - LOTES E VMA'!$J$3:$J$181,MATCH('LISTA DOS ITENS'!$D845,'RESUMO - LOTES E VMA'!$A$3:$A$181,0))</f>
        <v>0.2000185114</v>
      </c>
      <c r="AC845" s="29" t="str">
        <f t="array" ref="AC845">INDEX('RESUMO - LOTES E VMA'!$L$3:$L$181,MATCH('LISTA DOS ITENS'!$D845,'RESUMO - LOTES E VMA'!$A$3:$A$181,0))</f>
        <v>1% do Valor de Comparação do VMA</v>
      </c>
      <c r="AD845" s="53" t="str">
        <f>VLOOKUP(Tabela1[[#This Row],[Índice]],[1]Planilha1!$A:$A,1,0)</f>
        <v>#ERROR!</v>
      </c>
    </row>
    <row r="846" ht="15.75" customHeight="1">
      <c r="A846" s="52">
        <v>249701.0</v>
      </c>
      <c r="B846" s="53" t="s">
        <v>70</v>
      </c>
      <c r="C846" s="53" t="s">
        <v>71</v>
      </c>
      <c r="D846" s="22">
        <v>206825.0</v>
      </c>
      <c r="E846" s="53" t="s">
        <v>63</v>
      </c>
      <c r="F846" s="54">
        <v>1.0016743E7</v>
      </c>
      <c r="G846" s="53" t="s">
        <v>746</v>
      </c>
      <c r="H846" s="55">
        <v>2101.0</v>
      </c>
      <c r="I846" s="55"/>
      <c r="J846" s="55" t="s">
        <v>68</v>
      </c>
      <c r="K846" s="53" t="s">
        <v>117</v>
      </c>
      <c r="L846" s="53"/>
      <c r="M846" s="53">
        <v>2.0</v>
      </c>
      <c r="N846" s="53" t="s">
        <v>52</v>
      </c>
      <c r="O846" s="25">
        <v>1208.34</v>
      </c>
      <c r="P846" s="25">
        <f>'LISTA DOS ITENS'!$O846*'LISTA DOS ITENS'!$M846</f>
        <v>2416.68</v>
      </c>
      <c r="Q846" s="25">
        <v>1208.34</v>
      </c>
      <c r="R846" s="25">
        <f>'LISTA DOS ITENS'!$Q846*'LISTA DOS ITENS'!$M846</f>
        <v>2416.68</v>
      </c>
      <c r="S846" s="56">
        <f>IF('LISTA DOS ITENS'!$P846&gt;'LISTA DOS ITENS'!$R846,'LISTA DOS ITENS'!$P846,'LISTA DOS ITENS'!$R846)</f>
        <v>2416.68</v>
      </c>
      <c r="T846" s="25">
        <v>249.2817218095881</v>
      </c>
      <c r="U846" s="25">
        <f>'LISTA DOS ITENS'!$T846*'LISTA DOS ITENS'!$M846</f>
        <v>498.5634436</v>
      </c>
      <c r="V846" s="56">
        <f t="array" ref="V846">INDEX('RESUMO - LOTES E VMA'!$F$3:$F$181,MATCH('LISTA DOS ITENS'!$D846,'RESUMO - LOTES E VMA'!$A$3:$A$181,0))</f>
        <v>31999.99546</v>
      </c>
      <c r="W846" s="57">
        <f>'LISTA DOS ITENS'!$U846/'LISTA DOS ITENS'!$V846</f>
        <v>0.01558010982</v>
      </c>
      <c r="X846" s="53" t="s">
        <v>53</v>
      </c>
      <c r="Y846" s="53" t="s">
        <v>290</v>
      </c>
      <c r="Z846" s="58" t="str">
        <f>'LISTA DOS ITENS'!$F846&amp;"-"&amp;'LISTA DOS ITENS'!$H846&amp;"-"&amp;'LISTA DOS ITENS'!$J846&amp;"-"&amp;'LISTA DOS ITENS'!$K846&amp;"-"&amp;'LISTA DOS ITENS'!$I846</f>
        <v>10016743-2101-0003-CONS/IAMN-</v>
      </c>
      <c r="AA846" s="59" t="str">
        <f t="array" ref="AA846">INDEX('RESUMO - LOTES E VMA'!$M$3:$M$181,MATCH('LISTA DOS ITENS'!$D846,'RESUMO - LOTES E VMA'!$A$3:$A$181,0))</f>
        <v>Para Leilão</v>
      </c>
      <c r="AB846" s="60">
        <f t="array" ref="AB846">INDEX('RESUMO - LOTES E VMA'!$J$3:$J$181,MATCH('LISTA DOS ITENS'!$D846,'RESUMO - LOTES E VMA'!$A$3:$A$181,0))</f>
        <v>0.2000185114</v>
      </c>
      <c r="AC846" s="29" t="str">
        <f t="array" ref="AC846">INDEX('RESUMO - LOTES E VMA'!$L$3:$L$181,MATCH('LISTA DOS ITENS'!$D846,'RESUMO - LOTES E VMA'!$A$3:$A$181,0))</f>
        <v>1% do Valor de Comparação do VMA</v>
      </c>
      <c r="AD846" s="53" t="str">
        <f>VLOOKUP(Tabela1[[#This Row],[Índice]],[1]Planilha1!$A:$A,1,0)</f>
        <v>#ERROR!</v>
      </c>
    </row>
    <row r="847" ht="15.75" customHeight="1">
      <c r="A847" s="52">
        <v>249702.0</v>
      </c>
      <c r="B847" s="53" t="s">
        <v>70</v>
      </c>
      <c r="C847" s="53" t="s">
        <v>71</v>
      </c>
      <c r="D847" s="22">
        <v>206825.0</v>
      </c>
      <c r="E847" s="53" t="s">
        <v>63</v>
      </c>
      <c r="F847" s="54">
        <v>1.0016743E7</v>
      </c>
      <c r="G847" s="53" t="s">
        <v>746</v>
      </c>
      <c r="H847" s="55">
        <v>2101.0</v>
      </c>
      <c r="I847" s="55"/>
      <c r="J847" s="55" t="s">
        <v>68</v>
      </c>
      <c r="K847" s="53" t="s">
        <v>73</v>
      </c>
      <c r="L847" s="53"/>
      <c r="M847" s="53">
        <v>4.0</v>
      </c>
      <c r="N847" s="53" t="s">
        <v>52</v>
      </c>
      <c r="O847" s="25">
        <v>1026.0075</v>
      </c>
      <c r="P847" s="25">
        <f>'LISTA DOS ITENS'!$O847*'LISTA DOS ITENS'!$M847</f>
        <v>4104.03</v>
      </c>
      <c r="Q847" s="25">
        <v>1208.34</v>
      </c>
      <c r="R847" s="25">
        <f>'LISTA DOS ITENS'!$Q847*'LISTA DOS ITENS'!$M847</f>
        <v>4833.36</v>
      </c>
      <c r="S847" s="56">
        <f>IF('LISTA DOS ITENS'!$P847&gt;'LISTA DOS ITENS'!$R847,'LISTA DOS ITENS'!$P847,'LISTA DOS ITENS'!$R847)</f>
        <v>4833.36</v>
      </c>
      <c r="T847" s="25">
        <v>249.2817218095881</v>
      </c>
      <c r="U847" s="25">
        <f>'LISTA DOS ITENS'!$T847*'LISTA DOS ITENS'!$M847</f>
        <v>997.1268872</v>
      </c>
      <c r="V847" s="56">
        <f t="array" ref="V847">INDEX('RESUMO - LOTES E VMA'!$F$3:$F$181,MATCH('LISTA DOS ITENS'!$D847,'RESUMO - LOTES E VMA'!$A$3:$A$181,0))</f>
        <v>31999.99546</v>
      </c>
      <c r="W847" s="57">
        <f>'LISTA DOS ITENS'!$U847/'LISTA DOS ITENS'!$V847</f>
        <v>0.03116021964</v>
      </c>
      <c r="X847" s="53" t="s">
        <v>53</v>
      </c>
      <c r="Y847" s="53" t="s">
        <v>290</v>
      </c>
      <c r="Z847" s="58" t="str">
        <f>'LISTA DOS ITENS'!$F847&amp;"-"&amp;'LISTA DOS ITENS'!$H847&amp;"-"&amp;'LISTA DOS ITENS'!$J847&amp;"-"&amp;'LISTA DOS ITENS'!$K847&amp;"-"&amp;'LISTA DOS ITENS'!$I847</f>
        <v>10016743-2101-0003-CONS/NAC-</v>
      </c>
      <c r="AA847" s="59" t="str">
        <f t="array" ref="AA847">INDEX('RESUMO - LOTES E VMA'!$M$3:$M$181,MATCH('LISTA DOS ITENS'!$D847,'RESUMO - LOTES E VMA'!$A$3:$A$181,0))</f>
        <v>Para Leilão</v>
      </c>
      <c r="AB847" s="60">
        <f t="array" ref="AB847">INDEX('RESUMO - LOTES E VMA'!$J$3:$J$181,MATCH('LISTA DOS ITENS'!$D847,'RESUMO - LOTES E VMA'!$A$3:$A$181,0))</f>
        <v>0.2000185114</v>
      </c>
      <c r="AC847" s="29" t="str">
        <f t="array" ref="AC847">INDEX('RESUMO - LOTES E VMA'!$L$3:$L$181,MATCH('LISTA DOS ITENS'!$D847,'RESUMO - LOTES E VMA'!$A$3:$A$181,0))</f>
        <v>1% do Valor de Comparação do VMA</v>
      </c>
      <c r="AD847" s="53" t="str">
        <f>VLOOKUP(Tabela1[[#This Row],[Índice]],[1]Planilha1!$A:$A,1,0)</f>
        <v>#ERROR!</v>
      </c>
    </row>
    <row r="848" ht="15.75" customHeight="1">
      <c r="A848" s="52">
        <v>249703.0</v>
      </c>
      <c r="B848" s="53" t="s">
        <v>70</v>
      </c>
      <c r="C848" s="53" t="s">
        <v>71</v>
      </c>
      <c r="D848" s="22">
        <v>206825.0</v>
      </c>
      <c r="E848" s="53" t="s">
        <v>63</v>
      </c>
      <c r="F848" s="54">
        <v>1.0016746E7</v>
      </c>
      <c r="G848" s="53" t="s">
        <v>747</v>
      </c>
      <c r="H848" s="55">
        <v>2101.0</v>
      </c>
      <c r="I848" s="55"/>
      <c r="J848" s="55" t="s">
        <v>68</v>
      </c>
      <c r="K848" s="53" t="s">
        <v>73</v>
      </c>
      <c r="L848" s="53"/>
      <c r="M848" s="53">
        <v>2.0</v>
      </c>
      <c r="N848" s="53" t="s">
        <v>52</v>
      </c>
      <c r="O848" s="25">
        <v>212.76</v>
      </c>
      <c r="P848" s="25">
        <f>'LISTA DOS ITENS'!$O848*'LISTA DOS ITENS'!$M848</f>
        <v>425.52</v>
      </c>
      <c r="Q848" s="25">
        <v>63.84</v>
      </c>
      <c r="R848" s="25">
        <f>'LISTA DOS ITENS'!$Q848*'LISTA DOS ITENS'!$M848</f>
        <v>127.68</v>
      </c>
      <c r="S848" s="56">
        <f>IF('LISTA DOS ITENS'!$P848&gt;'LISTA DOS ITENS'!$R848,'LISTA DOS ITENS'!$P848,'LISTA DOS ITENS'!$R848)</f>
        <v>425.52</v>
      </c>
      <c r="T848" s="25">
        <v>13.170254332658114</v>
      </c>
      <c r="U848" s="25">
        <f>'LISTA DOS ITENS'!$T848*'LISTA DOS ITENS'!$M848</f>
        <v>26.34050867</v>
      </c>
      <c r="V848" s="56">
        <f t="array" ref="V848">INDEX('RESUMO - LOTES E VMA'!$F$3:$F$181,MATCH('LISTA DOS ITENS'!$D848,'RESUMO - LOTES E VMA'!$A$3:$A$181,0))</f>
        <v>31999.99546</v>
      </c>
      <c r="W848" s="57">
        <f>'LISTA DOS ITENS'!$U848/'LISTA DOS ITENS'!$V848</f>
        <v>0.0008231410125</v>
      </c>
      <c r="X848" s="53" t="s">
        <v>53</v>
      </c>
      <c r="Y848" s="53" t="s">
        <v>290</v>
      </c>
      <c r="Z848" s="58" t="str">
        <f>'LISTA DOS ITENS'!$F848&amp;"-"&amp;'LISTA DOS ITENS'!$H848&amp;"-"&amp;'LISTA DOS ITENS'!$J848&amp;"-"&amp;'LISTA DOS ITENS'!$K848&amp;"-"&amp;'LISTA DOS ITENS'!$I848</f>
        <v>10016746-2101-0003-CONS/NAC-</v>
      </c>
      <c r="AA848" s="59" t="str">
        <f t="array" ref="AA848">INDEX('RESUMO - LOTES E VMA'!$M$3:$M$181,MATCH('LISTA DOS ITENS'!$D848,'RESUMO - LOTES E VMA'!$A$3:$A$181,0))</f>
        <v>Para Leilão</v>
      </c>
      <c r="AB848" s="60">
        <f t="array" ref="AB848">INDEX('RESUMO - LOTES E VMA'!$J$3:$J$181,MATCH('LISTA DOS ITENS'!$D848,'RESUMO - LOTES E VMA'!$A$3:$A$181,0))</f>
        <v>0.2000185114</v>
      </c>
      <c r="AC848" s="29" t="str">
        <f t="array" ref="AC848">INDEX('RESUMO - LOTES E VMA'!$L$3:$L$181,MATCH('LISTA DOS ITENS'!$D848,'RESUMO - LOTES E VMA'!$A$3:$A$181,0))</f>
        <v>1% do Valor de Comparação do VMA</v>
      </c>
      <c r="AD848" s="53" t="str">
        <f>VLOOKUP(Tabela1[[#This Row],[Índice]],[1]Planilha1!$A:$A,1,0)</f>
        <v>#ERROR!</v>
      </c>
    </row>
    <row r="849" ht="15.75" customHeight="1">
      <c r="A849" s="52">
        <v>249704.0</v>
      </c>
      <c r="B849" s="53" t="s">
        <v>70</v>
      </c>
      <c r="C849" s="53" t="s">
        <v>71</v>
      </c>
      <c r="D849" s="22">
        <v>206825.0</v>
      </c>
      <c r="E849" s="53" t="s">
        <v>63</v>
      </c>
      <c r="F849" s="54">
        <v>1.0016766E7</v>
      </c>
      <c r="G849" s="53" t="s">
        <v>736</v>
      </c>
      <c r="H849" s="55">
        <v>2101.0</v>
      </c>
      <c r="I849" s="55"/>
      <c r="J849" s="55" t="s">
        <v>68</v>
      </c>
      <c r="K849" s="53" t="s">
        <v>73</v>
      </c>
      <c r="L849" s="53"/>
      <c r="M849" s="53">
        <v>2.0</v>
      </c>
      <c r="N849" s="53" t="s">
        <v>52</v>
      </c>
      <c r="O849" s="25">
        <v>18.72</v>
      </c>
      <c r="P849" s="25">
        <f>'LISTA DOS ITENS'!$O849*'LISTA DOS ITENS'!$M849</f>
        <v>37.44</v>
      </c>
      <c r="Q849" s="25">
        <v>14.14</v>
      </c>
      <c r="R849" s="25">
        <f>'LISTA DOS ITENS'!$Q849*'LISTA DOS ITENS'!$M849</f>
        <v>28.28</v>
      </c>
      <c r="S849" s="56">
        <f>IF('LISTA DOS ITENS'!$P849&gt;'LISTA DOS ITENS'!$R849,'LISTA DOS ITENS'!$P849,'LISTA DOS ITENS'!$R849)</f>
        <v>37.44</v>
      </c>
      <c r="T849" s="25">
        <v>2.9170958061369947</v>
      </c>
      <c r="U849" s="25">
        <f>'LISTA DOS ITENS'!$T849*'LISTA DOS ITENS'!$M849</f>
        <v>5.834191612</v>
      </c>
      <c r="V849" s="56">
        <f t="array" ref="V849">INDEX('RESUMO - LOTES E VMA'!$F$3:$F$181,MATCH('LISTA DOS ITENS'!$D849,'RESUMO - LOTES E VMA'!$A$3:$A$181,0))</f>
        <v>31999.99546</v>
      </c>
      <c r="W849" s="57">
        <f>'LISTA DOS ITENS'!$U849/'LISTA DOS ITENS'!$V849</f>
        <v>0.0001823185137</v>
      </c>
      <c r="X849" s="53" t="s">
        <v>53</v>
      </c>
      <c r="Y849" s="53" t="s">
        <v>290</v>
      </c>
      <c r="Z849" s="58" t="str">
        <f>'LISTA DOS ITENS'!$F849&amp;"-"&amp;'LISTA DOS ITENS'!$H849&amp;"-"&amp;'LISTA DOS ITENS'!$J849&amp;"-"&amp;'LISTA DOS ITENS'!$K849&amp;"-"&amp;'LISTA DOS ITENS'!$I849</f>
        <v>10016766-2101-0003-CONS/NAC-</v>
      </c>
      <c r="AA849" s="59" t="str">
        <f t="array" ref="AA849">INDEX('RESUMO - LOTES E VMA'!$M$3:$M$181,MATCH('LISTA DOS ITENS'!$D849,'RESUMO - LOTES E VMA'!$A$3:$A$181,0))</f>
        <v>Para Leilão</v>
      </c>
      <c r="AB849" s="60">
        <f t="array" ref="AB849">INDEX('RESUMO - LOTES E VMA'!$J$3:$J$181,MATCH('LISTA DOS ITENS'!$D849,'RESUMO - LOTES E VMA'!$A$3:$A$181,0))</f>
        <v>0.2000185114</v>
      </c>
      <c r="AC849" s="29" t="str">
        <f t="array" ref="AC849">INDEX('RESUMO - LOTES E VMA'!$L$3:$L$181,MATCH('LISTA DOS ITENS'!$D849,'RESUMO - LOTES E VMA'!$A$3:$A$181,0))</f>
        <v>1% do Valor de Comparação do VMA</v>
      </c>
      <c r="AD849" s="53" t="str">
        <f>VLOOKUP(Tabela1[[#This Row],[Índice]],[1]Planilha1!$A:$A,1,0)</f>
        <v>#ERROR!</v>
      </c>
    </row>
    <row r="850" ht="15.75" customHeight="1">
      <c r="A850" s="52">
        <v>249705.0</v>
      </c>
      <c r="B850" s="53" t="s">
        <v>70</v>
      </c>
      <c r="C850" s="53" t="s">
        <v>71</v>
      </c>
      <c r="D850" s="22">
        <v>206825.0</v>
      </c>
      <c r="E850" s="53" t="s">
        <v>63</v>
      </c>
      <c r="F850" s="54">
        <v>1.0016793E7</v>
      </c>
      <c r="G850" s="53" t="s">
        <v>748</v>
      </c>
      <c r="H850" s="55">
        <v>2101.0</v>
      </c>
      <c r="I850" s="55"/>
      <c r="J850" s="55" t="s">
        <v>68</v>
      </c>
      <c r="K850" s="53" t="s">
        <v>73</v>
      </c>
      <c r="L850" s="53"/>
      <c r="M850" s="53">
        <v>6.0</v>
      </c>
      <c r="N850" s="53" t="s">
        <v>52</v>
      </c>
      <c r="O850" s="25">
        <v>260.0466666666667</v>
      </c>
      <c r="P850" s="25">
        <f>'LISTA DOS ITENS'!$O850*'LISTA DOS ITENS'!$M850</f>
        <v>1560.28</v>
      </c>
      <c r="Q850" s="25">
        <v>260.05</v>
      </c>
      <c r="R850" s="25">
        <f>'LISTA DOS ITENS'!$Q850*'LISTA DOS ITENS'!$M850</f>
        <v>1560.3</v>
      </c>
      <c r="S850" s="56">
        <f>IF('LISTA DOS ITENS'!$P850&gt;'LISTA DOS ITENS'!$R850,'LISTA DOS ITENS'!$P850,'LISTA DOS ITENS'!$R850)</f>
        <v>1560.3</v>
      </c>
      <c r="T850" s="25">
        <v>53.648568909895715</v>
      </c>
      <c r="U850" s="25">
        <f>'LISTA DOS ITENS'!$T850*'LISTA DOS ITENS'!$M850</f>
        <v>321.8914135</v>
      </c>
      <c r="V850" s="56">
        <f t="array" ref="V850">INDEX('RESUMO - LOTES E VMA'!$F$3:$F$181,MATCH('LISTA DOS ITENS'!$D850,'RESUMO - LOTES E VMA'!$A$3:$A$181,0))</f>
        <v>31999.99546</v>
      </c>
      <c r="W850" s="57">
        <f>'LISTA DOS ITENS'!$U850/'LISTA DOS ITENS'!$V850</f>
        <v>0.0100591081</v>
      </c>
      <c r="X850" s="53" t="s">
        <v>53</v>
      </c>
      <c r="Y850" s="53" t="s">
        <v>290</v>
      </c>
      <c r="Z850" s="58" t="str">
        <f>'LISTA DOS ITENS'!$F850&amp;"-"&amp;'LISTA DOS ITENS'!$H850&amp;"-"&amp;'LISTA DOS ITENS'!$J850&amp;"-"&amp;'LISTA DOS ITENS'!$K850&amp;"-"&amp;'LISTA DOS ITENS'!$I850</f>
        <v>10016793-2101-0003-CONS/NAC-</v>
      </c>
      <c r="AA850" s="59" t="str">
        <f t="array" ref="AA850">INDEX('RESUMO - LOTES E VMA'!$M$3:$M$181,MATCH('LISTA DOS ITENS'!$D850,'RESUMO - LOTES E VMA'!$A$3:$A$181,0))</f>
        <v>Para Leilão</v>
      </c>
      <c r="AB850" s="60">
        <f t="array" ref="AB850">INDEX('RESUMO - LOTES E VMA'!$J$3:$J$181,MATCH('LISTA DOS ITENS'!$D850,'RESUMO - LOTES E VMA'!$A$3:$A$181,0))</f>
        <v>0.2000185114</v>
      </c>
      <c r="AC850" s="29" t="str">
        <f t="array" ref="AC850">INDEX('RESUMO - LOTES E VMA'!$L$3:$L$181,MATCH('LISTA DOS ITENS'!$D850,'RESUMO - LOTES E VMA'!$A$3:$A$181,0))</f>
        <v>1% do Valor de Comparação do VMA</v>
      </c>
      <c r="AD850" s="53" t="str">
        <f>VLOOKUP(Tabela1[[#This Row],[Índice]],[1]Planilha1!$A:$A,1,0)</f>
        <v>#ERROR!</v>
      </c>
    </row>
    <row r="851" ht="15.75" customHeight="1">
      <c r="A851" s="52">
        <v>249706.0</v>
      </c>
      <c r="B851" s="53" t="s">
        <v>70</v>
      </c>
      <c r="C851" s="53" t="s">
        <v>71</v>
      </c>
      <c r="D851" s="22">
        <v>206825.0</v>
      </c>
      <c r="E851" s="53" t="s">
        <v>63</v>
      </c>
      <c r="F851" s="54">
        <v>1.0016802E7</v>
      </c>
      <c r="G851" s="53" t="s">
        <v>749</v>
      </c>
      <c r="H851" s="55">
        <v>2101.0</v>
      </c>
      <c r="I851" s="55"/>
      <c r="J851" s="55" t="s">
        <v>68</v>
      </c>
      <c r="K851" s="53" t="s">
        <v>73</v>
      </c>
      <c r="L851" s="53"/>
      <c r="M851" s="53">
        <v>7.0</v>
      </c>
      <c r="N851" s="53" t="s">
        <v>52</v>
      </c>
      <c r="O851" s="25">
        <v>161.4742857142857</v>
      </c>
      <c r="P851" s="25">
        <f>'LISTA DOS ITENS'!$O851*'LISTA DOS ITENS'!$M851</f>
        <v>1130.32</v>
      </c>
      <c r="Q851" s="25">
        <v>161.48</v>
      </c>
      <c r="R851" s="25">
        <f>'LISTA DOS ITENS'!$Q851*'LISTA DOS ITENS'!$M851</f>
        <v>1130.36</v>
      </c>
      <c r="S851" s="56">
        <f>IF('LISTA DOS ITENS'!$P851&gt;'LISTA DOS ITENS'!$R851,'LISTA DOS ITENS'!$P851,'LISTA DOS ITENS'!$R851)</f>
        <v>1130.36</v>
      </c>
      <c r="T851" s="25">
        <v>33.31348166725614</v>
      </c>
      <c r="U851" s="25">
        <f>'LISTA DOS ITENS'!$T851*'LISTA DOS ITENS'!$M851</f>
        <v>233.1943717</v>
      </c>
      <c r="V851" s="56">
        <f t="array" ref="V851">INDEX('RESUMO - LOTES E VMA'!$F$3:$F$181,MATCH('LISTA DOS ITENS'!$D851,'RESUMO - LOTES E VMA'!$A$3:$A$181,0))</f>
        <v>31999.99546</v>
      </c>
      <c r="W851" s="57">
        <f>'LISTA DOS ITENS'!$U851/'LISTA DOS ITENS'!$V851</f>
        <v>0.007287325148</v>
      </c>
      <c r="X851" s="53" t="s">
        <v>53</v>
      </c>
      <c r="Y851" s="53" t="s">
        <v>290</v>
      </c>
      <c r="Z851" s="58" t="str">
        <f>'LISTA DOS ITENS'!$F851&amp;"-"&amp;'LISTA DOS ITENS'!$H851&amp;"-"&amp;'LISTA DOS ITENS'!$J851&amp;"-"&amp;'LISTA DOS ITENS'!$K851&amp;"-"&amp;'LISTA DOS ITENS'!$I851</f>
        <v>10016802-2101-0003-CONS/NAC-</v>
      </c>
      <c r="AA851" s="59" t="str">
        <f t="array" ref="AA851">INDEX('RESUMO - LOTES E VMA'!$M$3:$M$181,MATCH('LISTA DOS ITENS'!$D851,'RESUMO - LOTES E VMA'!$A$3:$A$181,0))</f>
        <v>Para Leilão</v>
      </c>
      <c r="AB851" s="60">
        <f t="array" ref="AB851">INDEX('RESUMO - LOTES E VMA'!$J$3:$J$181,MATCH('LISTA DOS ITENS'!$D851,'RESUMO - LOTES E VMA'!$A$3:$A$181,0))</f>
        <v>0.2000185114</v>
      </c>
      <c r="AC851" s="29" t="str">
        <f t="array" ref="AC851">INDEX('RESUMO - LOTES E VMA'!$L$3:$L$181,MATCH('LISTA DOS ITENS'!$D851,'RESUMO - LOTES E VMA'!$A$3:$A$181,0))</f>
        <v>1% do Valor de Comparação do VMA</v>
      </c>
      <c r="AD851" s="53" t="str">
        <f>VLOOKUP(Tabela1[[#This Row],[Índice]],[1]Planilha1!$A:$A,1,0)</f>
        <v>#ERROR!</v>
      </c>
    </row>
    <row r="852" ht="15.75" customHeight="1">
      <c r="A852" s="52">
        <v>249707.0</v>
      </c>
      <c r="B852" s="53" t="s">
        <v>70</v>
      </c>
      <c r="C852" s="53" t="s">
        <v>71</v>
      </c>
      <c r="D852" s="22">
        <v>206825.0</v>
      </c>
      <c r="E852" s="53" t="s">
        <v>63</v>
      </c>
      <c r="F852" s="54">
        <v>1.0016839E7</v>
      </c>
      <c r="G852" s="53" t="s">
        <v>750</v>
      </c>
      <c r="H852" s="55">
        <v>2101.0</v>
      </c>
      <c r="I852" s="55"/>
      <c r="J852" s="55" t="s">
        <v>68</v>
      </c>
      <c r="K852" s="53" t="s">
        <v>73</v>
      </c>
      <c r="L852" s="53"/>
      <c r="M852" s="53">
        <v>2.0</v>
      </c>
      <c r="N852" s="53" t="s">
        <v>52</v>
      </c>
      <c r="O852" s="25">
        <v>13.5</v>
      </c>
      <c r="P852" s="25">
        <f>'LISTA DOS ITENS'!$O852*'LISTA DOS ITENS'!$M852</f>
        <v>27</v>
      </c>
      <c r="Q852" s="25">
        <v>4.79</v>
      </c>
      <c r="R852" s="25">
        <f>'LISTA DOS ITENS'!$Q852*'LISTA DOS ITENS'!$M852</f>
        <v>9.58</v>
      </c>
      <c r="S852" s="56">
        <f>IF('LISTA DOS ITENS'!$P852&gt;'LISTA DOS ITENS'!$R852,'LISTA DOS ITENS'!$P852,'LISTA DOS ITENS'!$R852)</f>
        <v>27</v>
      </c>
      <c r="T852" s="25">
        <v>0.9881816769021361</v>
      </c>
      <c r="U852" s="25">
        <f>'LISTA DOS ITENS'!$T852*'LISTA DOS ITENS'!$M852</f>
        <v>1.976363354</v>
      </c>
      <c r="V852" s="56">
        <f t="array" ref="V852">INDEX('RESUMO - LOTES E VMA'!$F$3:$F$181,MATCH('LISTA DOS ITENS'!$D852,'RESUMO - LOTES E VMA'!$A$3:$A$181,0))</f>
        <v>31999.99546</v>
      </c>
      <c r="W852" s="57">
        <f>'LISTA DOS ITENS'!$U852/'LISTA DOS ITENS'!$V852</f>
        <v>0.00006176136356</v>
      </c>
      <c r="X852" s="53" t="s">
        <v>53</v>
      </c>
      <c r="Y852" s="53" t="s">
        <v>290</v>
      </c>
      <c r="Z852" s="58" t="str">
        <f>'LISTA DOS ITENS'!$F852&amp;"-"&amp;'LISTA DOS ITENS'!$H852&amp;"-"&amp;'LISTA DOS ITENS'!$J852&amp;"-"&amp;'LISTA DOS ITENS'!$K852&amp;"-"&amp;'LISTA DOS ITENS'!$I852</f>
        <v>10016839-2101-0003-CONS/NAC-</v>
      </c>
      <c r="AA852" s="59" t="str">
        <f t="array" ref="AA852">INDEX('RESUMO - LOTES E VMA'!$M$3:$M$181,MATCH('LISTA DOS ITENS'!$D852,'RESUMO - LOTES E VMA'!$A$3:$A$181,0))</f>
        <v>Para Leilão</v>
      </c>
      <c r="AB852" s="60">
        <f t="array" ref="AB852">INDEX('RESUMO - LOTES E VMA'!$J$3:$J$181,MATCH('LISTA DOS ITENS'!$D852,'RESUMO - LOTES E VMA'!$A$3:$A$181,0))</f>
        <v>0.2000185114</v>
      </c>
      <c r="AC852" s="29" t="str">
        <f t="array" ref="AC852">INDEX('RESUMO - LOTES E VMA'!$L$3:$L$181,MATCH('LISTA DOS ITENS'!$D852,'RESUMO - LOTES E VMA'!$A$3:$A$181,0))</f>
        <v>1% do Valor de Comparação do VMA</v>
      </c>
      <c r="AD852" s="53" t="str">
        <f>VLOOKUP(Tabela1[[#This Row],[Índice]],[1]Planilha1!$A:$A,1,0)</f>
        <v>#ERROR!</v>
      </c>
    </row>
    <row r="853" ht="15.75" customHeight="1">
      <c r="A853" s="52">
        <v>249708.0</v>
      </c>
      <c r="B853" s="53" t="s">
        <v>70</v>
      </c>
      <c r="C853" s="53" t="s">
        <v>71</v>
      </c>
      <c r="D853" s="22">
        <v>206825.0</v>
      </c>
      <c r="E853" s="53" t="s">
        <v>63</v>
      </c>
      <c r="F853" s="54">
        <v>1.0016866E7</v>
      </c>
      <c r="G853" s="53" t="s">
        <v>751</v>
      </c>
      <c r="H853" s="55">
        <v>2101.0</v>
      </c>
      <c r="I853" s="55"/>
      <c r="J853" s="55" t="s">
        <v>68</v>
      </c>
      <c r="K853" s="53" t="s">
        <v>73</v>
      </c>
      <c r="L853" s="53"/>
      <c r="M853" s="53">
        <v>1.0</v>
      </c>
      <c r="N853" s="53" t="s">
        <v>52</v>
      </c>
      <c r="O853" s="25">
        <v>78.84</v>
      </c>
      <c r="P853" s="25">
        <f>'LISTA DOS ITENS'!$O853*'LISTA DOS ITENS'!$M853</f>
        <v>78.84</v>
      </c>
      <c r="Q853" s="25">
        <v>35.06</v>
      </c>
      <c r="R853" s="25">
        <f>'LISTA DOS ITENS'!$Q853*'LISTA DOS ITENS'!$M853</f>
        <v>35.06</v>
      </c>
      <c r="S853" s="56">
        <f>IF('LISTA DOS ITENS'!$P853&gt;'LISTA DOS ITENS'!$R853,'LISTA DOS ITENS'!$P853,'LISTA DOS ITENS'!$R853)</f>
        <v>78.84</v>
      </c>
      <c r="T853" s="25">
        <v>7.232912232189748</v>
      </c>
      <c r="U853" s="25">
        <f>'LISTA DOS ITENS'!$T853*'LISTA DOS ITENS'!$M853</f>
        <v>7.232912232</v>
      </c>
      <c r="V853" s="56">
        <f t="array" ref="V853">INDEX('RESUMO - LOTES E VMA'!$F$3:$F$181,MATCH('LISTA DOS ITENS'!$D853,'RESUMO - LOTES E VMA'!$A$3:$A$181,0))</f>
        <v>31999.99546</v>
      </c>
      <c r="W853" s="57">
        <f>'LISTA DOS ITENS'!$U853/'LISTA DOS ITENS'!$V853</f>
        <v>0.0002260285393</v>
      </c>
      <c r="X853" s="53" t="s">
        <v>53</v>
      </c>
      <c r="Y853" s="53" t="s">
        <v>290</v>
      </c>
      <c r="Z853" s="58" t="str">
        <f>'LISTA DOS ITENS'!$F853&amp;"-"&amp;'LISTA DOS ITENS'!$H853&amp;"-"&amp;'LISTA DOS ITENS'!$J853&amp;"-"&amp;'LISTA DOS ITENS'!$K853&amp;"-"&amp;'LISTA DOS ITENS'!$I853</f>
        <v>10016866-2101-0003-CONS/NAC-</v>
      </c>
      <c r="AA853" s="59" t="str">
        <f t="array" ref="AA853">INDEX('RESUMO - LOTES E VMA'!$M$3:$M$181,MATCH('LISTA DOS ITENS'!$D853,'RESUMO - LOTES E VMA'!$A$3:$A$181,0))</f>
        <v>Para Leilão</v>
      </c>
      <c r="AB853" s="60">
        <f t="array" ref="AB853">INDEX('RESUMO - LOTES E VMA'!$J$3:$J$181,MATCH('LISTA DOS ITENS'!$D853,'RESUMO - LOTES E VMA'!$A$3:$A$181,0))</f>
        <v>0.2000185114</v>
      </c>
      <c r="AC853" s="29" t="str">
        <f t="array" ref="AC853">INDEX('RESUMO - LOTES E VMA'!$L$3:$L$181,MATCH('LISTA DOS ITENS'!$D853,'RESUMO - LOTES E VMA'!$A$3:$A$181,0))</f>
        <v>1% do Valor de Comparação do VMA</v>
      </c>
      <c r="AD853" s="53" t="str">
        <f>VLOOKUP(Tabela1[[#This Row],[Índice]],[1]Planilha1!$A:$A,1,0)</f>
        <v>#ERROR!</v>
      </c>
    </row>
    <row r="854" ht="15.75" customHeight="1">
      <c r="A854" s="52">
        <v>249709.0</v>
      </c>
      <c r="B854" s="53" t="s">
        <v>70</v>
      </c>
      <c r="C854" s="53" t="s">
        <v>71</v>
      </c>
      <c r="D854" s="22">
        <v>206825.0</v>
      </c>
      <c r="E854" s="53" t="s">
        <v>63</v>
      </c>
      <c r="F854" s="54">
        <v>1.0016894E7</v>
      </c>
      <c r="G854" s="53" t="s">
        <v>752</v>
      </c>
      <c r="H854" s="55">
        <v>2101.0</v>
      </c>
      <c r="I854" s="55"/>
      <c r="J854" s="55" t="s">
        <v>68</v>
      </c>
      <c r="K854" s="53" t="s">
        <v>117</v>
      </c>
      <c r="L854" s="53"/>
      <c r="M854" s="53">
        <v>4.0</v>
      </c>
      <c r="N854" s="53" t="s">
        <v>52</v>
      </c>
      <c r="O854" s="25">
        <v>553.4175</v>
      </c>
      <c r="P854" s="25">
        <f>'LISTA DOS ITENS'!$O854*'LISTA DOS ITENS'!$M854</f>
        <v>2213.67</v>
      </c>
      <c r="Q854" s="25">
        <v>553.42</v>
      </c>
      <c r="R854" s="25">
        <f>'LISTA DOS ITENS'!$Q854*'LISTA DOS ITENS'!$M854</f>
        <v>2213.68</v>
      </c>
      <c r="S854" s="56">
        <f>IF('LISTA DOS ITENS'!$P854&gt;'LISTA DOS ITENS'!$R854,'LISTA DOS ITENS'!$P854,'LISTA DOS ITENS'!$R854)</f>
        <v>2213.68</v>
      </c>
      <c r="T854" s="25">
        <v>114.17108635306474</v>
      </c>
      <c r="U854" s="25">
        <f>'LISTA DOS ITENS'!$T854*'LISTA DOS ITENS'!$M854</f>
        <v>456.6843454</v>
      </c>
      <c r="V854" s="56">
        <f t="array" ref="V854">INDEX('RESUMO - LOTES E VMA'!$F$3:$F$181,MATCH('LISTA DOS ITENS'!$D854,'RESUMO - LOTES E VMA'!$A$3:$A$181,0))</f>
        <v>31999.99546</v>
      </c>
      <c r="W854" s="57">
        <f>'LISTA DOS ITENS'!$U854/'LISTA DOS ITENS'!$V854</f>
        <v>0.01427138782</v>
      </c>
      <c r="X854" s="53" t="s">
        <v>53</v>
      </c>
      <c r="Y854" s="53" t="s">
        <v>290</v>
      </c>
      <c r="Z854" s="58" t="str">
        <f>'LISTA DOS ITENS'!$F854&amp;"-"&amp;'LISTA DOS ITENS'!$H854&amp;"-"&amp;'LISTA DOS ITENS'!$J854&amp;"-"&amp;'LISTA DOS ITENS'!$K854&amp;"-"&amp;'LISTA DOS ITENS'!$I854</f>
        <v>10016894-2101-0003-CONS/IAMN-</v>
      </c>
      <c r="AA854" s="59" t="str">
        <f t="array" ref="AA854">INDEX('RESUMO - LOTES E VMA'!$M$3:$M$181,MATCH('LISTA DOS ITENS'!$D854,'RESUMO - LOTES E VMA'!$A$3:$A$181,0))</f>
        <v>Para Leilão</v>
      </c>
      <c r="AB854" s="60">
        <f t="array" ref="AB854">INDEX('RESUMO - LOTES E VMA'!$J$3:$J$181,MATCH('LISTA DOS ITENS'!$D854,'RESUMO - LOTES E VMA'!$A$3:$A$181,0))</f>
        <v>0.2000185114</v>
      </c>
      <c r="AC854" s="29" t="str">
        <f t="array" ref="AC854">INDEX('RESUMO - LOTES E VMA'!$L$3:$L$181,MATCH('LISTA DOS ITENS'!$D854,'RESUMO - LOTES E VMA'!$A$3:$A$181,0))</f>
        <v>1% do Valor de Comparação do VMA</v>
      </c>
      <c r="AD854" s="53" t="str">
        <f>VLOOKUP(Tabela1[[#This Row],[Índice]],[1]Planilha1!$A:$A,1,0)</f>
        <v>#ERROR!</v>
      </c>
    </row>
    <row r="855" ht="15.75" customHeight="1">
      <c r="A855" s="52">
        <v>249710.0</v>
      </c>
      <c r="B855" s="53" t="s">
        <v>70</v>
      </c>
      <c r="C855" s="53" t="s">
        <v>71</v>
      </c>
      <c r="D855" s="22">
        <v>206825.0</v>
      </c>
      <c r="E855" s="53" t="s">
        <v>63</v>
      </c>
      <c r="F855" s="54">
        <v>1.0016895E7</v>
      </c>
      <c r="G855" s="53" t="s">
        <v>753</v>
      </c>
      <c r="H855" s="55">
        <v>2101.0</v>
      </c>
      <c r="I855" s="55"/>
      <c r="J855" s="55" t="s">
        <v>68</v>
      </c>
      <c r="K855" s="53" t="s">
        <v>73</v>
      </c>
      <c r="L855" s="53"/>
      <c r="M855" s="53">
        <v>4.0</v>
      </c>
      <c r="N855" s="53" t="s">
        <v>52</v>
      </c>
      <c r="O855" s="25">
        <v>329.08</v>
      </c>
      <c r="P855" s="25">
        <f>'LISTA DOS ITENS'!$O855*'LISTA DOS ITENS'!$M855</f>
        <v>1316.32</v>
      </c>
      <c r="Q855" s="25">
        <v>329.08</v>
      </c>
      <c r="R855" s="25">
        <f>'LISTA DOS ITENS'!$Q855*'LISTA DOS ITENS'!$M855</f>
        <v>1316.32</v>
      </c>
      <c r="S855" s="56">
        <f>IF('LISTA DOS ITENS'!$P855&gt;'LISTA DOS ITENS'!$R855,'LISTA DOS ITENS'!$P855,'LISTA DOS ITENS'!$R855)</f>
        <v>1316.32</v>
      </c>
      <c r="T855" s="25">
        <v>67.88952531001146</v>
      </c>
      <c r="U855" s="25">
        <f>'LISTA DOS ITENS'!$T855*'LISTA DOS ITENS'!$M855</f>
        <v>271.5581012</v>
      </c>
      <c r="V855" s="56">
        <f t="array" ref="V855">INDEX('RESUMO - LOTES E VMA'!$F$3:$F$181,MATCH('LISTA DOS ITENS'!$D855,'RESUMO - LOTES E VMA'!$A$3:$A$181,0))</f>
        <v>31999.99546</v>
      </c>
      <c r="W855" s="57">
        <f>'LISTA DOS ITENS'!$U855/'LISTA DOS ITENS'!$V855</f>
        <v>0.008486191867</v>
      </c>
      <c r="X855" s="53" t="s">
        <v>53</v>
      </c>
      <c r="Y855" s="53" t="s">
        <v>290</v>
      </c>
      <c r="Z855" s="58" t="str">
        <f>'LISTA DOS ITENS'!$F855&amp;"-"&amp;'LISTA DOS ITENS'!$H855&amp;"-"&amp;'LISTA DOS ITENS'!$J855&amp;"-"&amp;'LISTA DOS ITENS'!$K855&amp;"-"&amp;'LISTA DOS ITENS'!$I855</f>
        <v>10016895-2101-0003-CONS/NAC-</v>
      </c>
      <c r="AA855" s="59" t="str">
        <f t="array" ref="AA855">INDEX('RESUMO - LOTES E VMA'!$M$3:$M$181,MATCH('LISTA DOS ITENS'!$D855,'RESUMO - LOTES E VMA'!$A$3:$A$181,0))</f>
        <v>Para Leilão</v>
      </c>
      <c r="AB855" s="60">
        <f t="array" ref="AB855">INDEX('RESUMO - LOTES E VMA'!$J$3:$J$181,MATCH('LISTA DOS ITENS'!$D855,'RESUMO - LOTES E VMA'!$A$3:$A$181,0))</f>
        <v>0.2000185114</v>
      </c>
      <c r="AC855" s="29" t="str">
        <f t="array" ref="AC855">INDEX('RESUMO - LOTES E VMA'!$L$3:$L$181,MATCH('LISTA DOS ITENS'!$D855,'RESUMO - LOTES E VMA'!$A$3:$A$181,0))</f>
        <v>1% do Valor de Comparação do VMA</v>
      </c>
      <c r="AD855" s="53" t="str">
        <f>VLOOKUP(Tabela1[[#This Row],[Índice]],[1]Planilha1!$A:$A,1,0)</f>
        <v>#ERROR!</v>
      </c>
    </row>
    <row r="856" ht="15.75" customHeight="1">
      <c r="A856" s="52">
        <v>249711.0</v>
      </c>
      <c r="B856" s="53" t="s">
        <v>70</v>
      </c>
      <c r="C856" s="53" t="s">
        <v>71</v>
      </c>
      <c r="D856" s="22">
        <v>206825.0</v>
      </c>
      <c r="E856" s="53" t="s">
        <v>63</v>
      </c>
      <c r="F856" s="54">
        <v>1.0016902E7</v>
      </c>
      <c r="G856" s="53" t="s">
        <v>754</v>
      </c>
      <c r="H856" s="55">
        <v>2101.0</v>
      </c>
      <c r="I856" s="55"/>
      <c r="J856" s="55" t="s">
        <v>68</v>
      </c>
      <c r="K856" s="53" t="s">
        <v>73</v>
      </c>
      <c r="L856" s="53"/>
      <c r="M856" s="53">
        <v>2.0</v>
      </c>
      <c r="N856" s="53" t="s">
        <v>52</v>
      </c>
      <c r="O856" s="25">
        <v>62.175</v>
      </c>
      <c r="P856" s="25">
        <f>'LISTA DOS ITENS'!$O856*'LISTA DOS ITENS'!$M856</f>
        <v>124.35</v>
      </c>
      <c r="Q856" s="25">
        <v>81.45</v>
      </c>
      <c r="R856" s="25">
        <f>'LISTA DOS ITENS'!$Q856*'LISTA DOS ITENS'!$M856</f>
        <v>162.9</v>
      </c>
      <c r="S856" s="56">
        <f>IF('LISTA DOS ITENS'!$P856&gt;'LISTA DOS ITENS'!$R856,'LISTA DOS ITENS'!$P856,'LISTA DOS ITENS'!$R856)</f>
        <v>162.9</v>
      </c>
      <c r="T856" s="25">
        <v>16.80321452686409</v>
      </c>
      <c r="U856" s="25">
        <f>'LISTA DOS ITENS'!$T856*'LISTA DOS ITENS'!$M856</f>
        <v>33.60642905</v>
      </c>
      <c r="V856" s="56">
        <f t="array" ref="V856">INDEX('RESUMO - LOTES E VMA'!$F$3:$F$181,MATCH('LISTA DOS ITENS'!$D856,'RESUMO - LOTES E VMA'!$A$3:$A$181,0))</f>
        <v>31999.99546</v>
      </c>
      <c r="W856" s="57">
        <f>'LISTA DOS ITENS'!$U856/'LISTA DOS ITENS'!$V856</f>
        <v>0.001050201057</v>
      </c>
      <c r="X856" s="53" t="s">
        <v>53</v>
      </c>
      <c r="Y856" s="53" t="s">
        <v>290</v>
      </c>
      <c r="Z856" s="58" t="str">
        <f>'LISTA DOS ITENS'!$F856&amp;"-"&amp;'LISTA DOS ITENS'!$H856&amp;"-"&amp;'LISTA DOS ITENS'!$J856&amp;"-"&amp;'LISTA DOS ITENS'!$K856&amp;"-"&amp;'LISTA DOS ITENS'!$I856</f>
        <v>10016902-2101-0003-CONS/NAC-</v>
      </c>
      <c r="AA856" s="59" t="str">
        <f t="array" ref="AA856">INDEX('RESUMO - LOTES E VMA'!$M$3:$M$181,MATCH('LISTA DOS ITENS'!$D856,'RESUMO - LOTES E VMA'!$A$3:$A$181,0))</f>
        <v>Para Leilão</v>
      </c>
      <c r="AB856" s="60">
        <f t="array" ref="AB856">INDEX('RESUMO - LOTES E VMA'!$J$3:$J$181,MATCH('LISTA DOS ITENS'!$D856,'RESUMO - LOTES E VMA'!$A$3:$A$181,0))</f>
        <v>0.2000185114</v>
      </c>
      <c r="AC856" s="29" t="str">
        <f t="array" ref="AC856">INDEX('RESUMO - LOTES E VMA'!$L$3:$L$181,MATCH('LISTA DOS ITENS'!$D856,'RESUMO - LOTES E VMA'!$A$3:$A$181,0))</f>
        <v>1% do Valor de Comparação do VMA</v>
      </c>
      <c r="AD856" s="53" t="str">
        <f>VLOOKUP(Tabela1[[#This Row],[Índice]],[1]Planilha1!$A:$A,1,0)</f>
        <v>#ERROR!</v>
      </c>
    </row>
    <row r="857" ht="15.75" customHeight="1">
      <c r="A857" s="52">
        <v>249712.0</v>
      </c>
      <c r="B857" s="53" t="s">
        <v>70</v>
      </c>
      <c r="C857" s="53" t="s">
        <v>71</v>
      </c>
      <c r="D857" s="22">
        <v>206825.0</v>
      </c>
      <c r="E857" s="53" t="s">
        <v>63</v>
      </c>
      <c r="F857" s="54">
        <v>1.0016909E7</v>
      </c>
      <c r="G857" s="53" t="s">
        <v>755</v>
      </c>
      <c r="H857" s="55">
        <v>2101.0</v>
      </c>
      <c r="I857" s="55"/>
      <c r="J857" s="55" t="s">
        <v>68</v>
      </c>
      <c r="K857" s="53" t="s">
        <v>73</v>
      </c>
      <c r="L857" s="53"/>
      <c r="M857" s="53">
        <v>7.0</v>
      </c>
      <c r="N857" s="53" t="s">
        <v>52</v>
      </c>
      <c r="O857" s="25">
        <v>332.77714285714285</v>
      </c>
      <c r="P857" s="25">
        <f>'LISTA DOS ITENS'!$O857*'LISTA DOS ITENS'!$M857</f>
        <v>2329.44</v>
      </c>
      <c r="Q857" s="25">
        <v>332.78</v>
      </c>
      <c r="R857" s="25">
        <f>'LISTA DOS ITENS'!$Q857*'LISTA DOS ITENS'!$M857</f>
        <v>2329.46</v>
      </c>
      <c r="S857" s="56">
        <f>IF('LISTA DOS ITENS'!$P857&gt;'LISTA DOS ITENS'!$R857,'LISTA DOS ITENS'!$P857,'LISTA DOS ITENS'!$R857)</f>
        <v>2329.46</v>
      </c>
      <c r="T857" s="25">
        <v>68.65283892264985</v>
      </c>
      <c r="U857" s="25">
        <f>'LISTA DOS ITENS'!$T857*'LISTA DOS ITENS'!$M857</f>
        <v>480.5698725</v>
      </c>
      <c r="V857" s="56">
        <f t="array" ref="V857">INDEX('RESUMO - LOTES E VMA'!$F$3:$F$181,MATCH('LISTA DOS ITENS'!$D857,'RESUMO - LOTES E VMA'!$A$3:$A$181,0))</f>
        <v>31999.99546</v>
      </c>
      <c r="W857" s="57">
        <f>'LISTA DOS ITENS'!$U857/'LISTA DOS ITENS'!$V857</f>
        <v>0.01501781064</v>
      </c>
      <c r="X857" s="53" t="s">
        <v>53</v>
      </c>
      <c r="Y857" s="53" t="s">
        <v>290</v>
      </c>
      <c r="Z857" s="58" t="str">
        <f>'LISTA DOS ITENS'!$F857&amp;"-"&amp;'LISTA DOS ITENS'!$H857&amp;"-"&amp;'LISTA DOS ITENS'!$J857&amp;"-"&amp;'LISTA DOS ITENS'!$K857&amp;"-"&amp;'LISTA DOS ITENS'!$I857</f>
        <v>10016909-2101-0003-CONS/NAC-</v>
      </c>
      <c r="AA857" s="59" t="str">
        <f t="array" ref="AA857">INDEX('RESUMO - LOTES E VMA'!$M$3:$M$181,MATCH('LISTA DOS ITENS'!$D857,'RESUMO - LOTES E VMA'!$A$3:$A$181,0))</f>
        <v>Para Leilão</v>
      </c>
      <c r="AB857" s="60">
        <f t="array" ref="AB857">INDEX('RESUMO - LOTES E VMA'!$J$3:$J$181,MATCH('LISTA DOS ITENS'!$D857,'RESUMO - LOTES E VMA'!$A$3:$A$181,0))</f>
        <v>0.2000185114</v>
      </c>
      <c r="AC857" s="29" t="str">
        <f t="array" ref="AC857">INDEX('RESUMO - LOTES E VMA'!$L$3:$L$181,MATCH('LISTA DOS ITENS'!$D857,'RESUMO - LOTES E VMA'!$A$3:$A$181,0))</f>
        <v>1% do Valor de Comparação do VMA</v>
      </c>
      <c r="AD857" s="53" t="str">
        <f>VLOOKUP(Tabela1[[#This Row],[Índice]],[1]Planilha1!$A:$A,1,0)</f>
        <v>#ERROR!</v>
      </c>
    </row>
    <row r="858" ht="15.75" customHeight="1">
      <c r="A858" s="52">
        <v>249713.0</v>
      </c>
      <c r="B858" s="53" t="s">
        <v>70</v>
      </c>
      <c r="C858" s="53" t="s">
        <v>71</v>
      </c>
      <c r="D858" s="22">
        <v>206825.0</v>
      </c>
      <c r="E858" s="53" t="s">
        <v>63</v>
      </c>
      <c r="F858" s="54">
        <v>1.0016914E7</v>
      </c>
      <c r="G858" s="53" t="s">
        <v>756</v>
      </c>
      <c r="H858" s="55">
        <v>2101.0</v>
      </c>
      <c r="I858" s="55"/>
      <c r="J858" s="55" t="s">
        <v>68</v>
      </c>
      <c r="K858" s="53" t="s">
        <v>73</v>
      </c>
      <c r="L858" s="53"/>
      <c r="M858" s="53">
        <v>3.0</v>
      </c>
      <c r="N858" s="53" t="s">
        <v>52</v>
      </c>
      <c r="O858" s="25">
        <v>55.053333333333335</v>
      </c>
      <c r="P858" s="25">
        <f>'LISTA DOS ITENS'!$O858*'LISTA DOS ITENS'!$M858</f>
        <v>165.16</v>
      </c>
      <c r="Q858" s="25">
        <v>15.82</v>
      </c>
      <c r="R858" s="25">
        <f>'LISTA DOS ITENS'!$Q858*'LISTA DOS ITENS'!$M858</f>
        <v>47.46</v>
      </c>
      <c r="S858" s="56">
        <f>IF('LISTA DOS ITENS'!$P858&gt;'LISTA DOS ITENS'!$R858,'LISTA DOS ITENS'!$P858,'LISTA DOS ITENS'!$R858)</f>
        <v>165.16</v>
      </c>
      <c r="T858" s="25">
        <v>3.2636814464701027</v>
      </c>
      <c r="U858" s="25">
        <f>'LISTA DOS ITENS'!$T858*'LISTA DOS ITENS'!$M858</f>
        <v>9.791044339</v>
      </c>
      <c r="V858" s="56">
        <f t="array" ref="V858">INDEX('RESUMO - LOTES E VMA'!$F$3:$F$181,MATCH('LISTA DOS ITENS'!$D858,'RESUMO - LOTES E VMA'!$A$3:$A$181,0))</f>
        <v>31999.99546</v>
      </c>
      <c r="W858" s="57">
        <f>'LISTA DOS ITENS'!$U858/'LISTA DOS ITENS'!$V858</f>
        <v>0.000305970179</v>
      </c>
      <c r="X858" s="53" t="s">
        <v>53</v>
      </c>
      <c r="Y858" s="53" t="s">
        <v>290</v>
      </c>
      <c r="Z858" s="58" t="str">
        <f>'LISTA DOS ITENS'!$F858&amp;"-"&amp;'LISTA DOS ITENS'!$H858&amp;"-"&amp;'LISTA DOS ITENS'!$J858&amp;"-"&amp;'LISTA DOS ITENS'!$K858&amp;"-"&amp;'LISTA DOS ITENS'!$I858</f>
        <v>10016914-2101-0003-CONS/NAC-</v>
      </c>
      <c r="AA858" s="59" t="str">
        <f t="array" ref="AA858">INDEX('RESUMO - LOTES E VMA'!$M$3:$M$181,MATCH('LISTA DOS ITENS'!$D858,'RESUMO - LOTES E VMA'!$A$3:$A$181,0))</f>
        <v>Para Leilão</v>
      </c>
      <c r="AB858" s="60">
        <f t="array" ref="AB858">INDEX('RESUMO - LOTES E VMA'!$J$3:$J$181,MATCH('LISTA DOS ITENS'!$D858,'RESUMO - LOTES E VMA'!$A$3:$A$181,0))</f>
        <v>0.2000185114</v>
      </c>
      <c r="AC858" s="29" t="str">
        <f t="array" ref="AC858">INDEX('RESUMO - LOTES E VMA'!$L$3:$L$181,MATCH('LISTA DOS ITENS'!$D858,'RESUMO - LOTES E VMA'!$A$3:$A$181,0))</f>
        <v>1% do Valor de Comparação do VMA</v>
      </c>
      <c r="AD858" s="53" t="str">
        <f>VLOOKUP(Tabela1[[#This Row],[Índice]],[1]Planilha1!$A:$A,1,0)</f>
        <v>#ERROR!</v>
      </c>
    </row>
    <row r="859" ht="15.75" customHeight="1">
      <c r="A859" s="52">
        <v>249714.0</v>
      </c>
      <c r="B859" s="53" t="s">
        <v>70</v>
      </c>
      <c r="C859" s="53" t="s">
        <v>71</v>
      </c>
      <c r="D859" s="22">
        <v>206825.0</v>
      </c>
      <c r="E859" s="53" t="s">
        <v>63</v>
      </c>
      <c r="F859" s="54">
        <v>1.0016923E7</v>
      </c>
      <c r="G859" s="53" t="s">
        <v>757</v>
      </c>
      <c r="H859" s="55">
        <v>2101.0</v>
      </c>
      <c r="I859" s="55"/>
      <c r="J859" s="55" t="s">
        <v>68</v>
      </c>
      <c r="K859" s="53" t="s">
        <v>73</v>
      </c>
      <c r="L859" s="53"/>
      <c r="M859" s="53">
        <v>2.0</v>
      </c>
      <c r="N859" s="53" t="s">
        <v>52</v>
      </c>
      <c r="O859" s="25">
        <v>334.805</v>
      </c>
      <c r="P859" s="25">
        <f>'LISTA DOS ITENS'!$O859*'LISTA DOS ITENS'!$M859</f>
        <v>669.61</v>
      </c>
      <c r="Q859" s="25">
        <v>504.92</v>
      </c>
      <c r="R859" s="25">
        <f>'LISTA DOS ITENS'!$Q859*'LISTA DOS ITENS'!$M859</f>
        <v>1009.84</v>
      </c>
      <c r="S859" s="56">
        <f>IF('LISTA DOS ITENS'!$P859&gt;'LISTA DOS ITENS'!$R859,'LISTA DOS ITENS'!$P859,'LISTA DOS ITENS'!$R859)</f>
        <v>1009.84</v>
      </c>
      <c r="T859" s="25">
        <v>9.08856</v>
      </c>
      <c r="U859" s="25">
        <f>'LISTA DOS ITENS'!$T859*'LISTA DOS ITENS'!$M859</f>
        <v>18.17712</v>
      </c>
      <c r="V859" s="56">
        <f t="array" ref="V859">INDEX('RESUMO - LOTES E VMA'!$F$3:$F$181,MATCH('LISTA DOS ITENS'!$D859,'RESUMO - LOTES E VMA'!$A$3:$A$181,0))</f>
        <v>31999.99546</v>
      </c>
      <c r="W859" s="57">
        <f>'LISTA DOS ITENS'!$U859/'LISTA DOS ITENS'!$V859</f>
        <v>0.0005680350805</v>
      </c>
      <c r="X859" s="53" t="s">
        <v>53</v>
      </c>
      <c r="Y859" s="53" t="s">
        <v>290</v>
      </c>
      <c r="Z859" s="58" t="str">
        <f>'LISTA DOS ITENS'!$F859&amp;"-"&amp;'LISTA DOS ITENS'!$H859&amp;"-"&amp;'LISTA DOS ITENS'!$J859&amp;"-"&amp;'LISTA DOS ITENS'!$K859&amp;"-"&amp;'LISTA DOS ITENS'!$I859</f>
        <v>10016923-2101-0003-CONS/NAC-</v>
      </c>
      <c r="AA859" s="59" t="str">
        <f t="array" ref="AA859">INDEX('RESUMO - LOTES E VMA'!$M$3:$M$181,MATCH('LISTA DOS ITENS'!$D859,'RESUMO - LOTES E VMA'!$A$3:$A$181,0))</f>
        <v>Para Leilão</v>
      </c>
      <c r="AB859" s="60">
        <f t="array" ref="AB859">INDEX('RESUMO - LOTES E VMA'!$J$3:$J$181,MATCH('LISTA DOS ITENS'!$D859,'RESUMO - LOTES E VMA'!$A$3:$A$181,0))</f>
        <v>0.2000185114</v>
      </c>
      <c r="AC859" s="29" t="str">
        <f t="array" ref="AC859">INDEX('RESUMO - LOTES E VMA'!$L$3:$L$181,MATCH('LISTA DOS ITENS'!$D859,'RESUMO - LOTES E VMA'!$A$3:$A$181,0))</f>
        <v>1% do Valor de Comparação do VMA</v>
      </c>
      <c r="AD859" s="53" t="str">
        <f>VLOOKUP(Tabela1[[#This Row],[Índice]],[1]Planilha1!$A:$A,1,0)</f>
        <v>#ERROR!</v>
      </c>
    </row>
    <row r="860" ht="15.75" customHeight="1">
      <c r="A860" s="52">
        <v>249715.0</v>
      </c>
      <c r="B860" s="53" t="s">
        <v>70</v>
      </c>
      <c r="C860" s="53" t="s">
        <v>71</v>
      </c>
      <c r="D860" s="22">
        <v>206825.0</v>
      </c>
      <c r="E860" s="53" t="s">
        <v>63</v>
      </c>
      <c r="F860" s="54">
        <v>1.0016928E7</v>
      </c>
      <c r="G860" s="53" t="s">
        <v>758</v>
      </c>
      <c r="H860" s="55">
        <v>2101.0</v>
      </c>
      <c r="I860" s="55"/>
      <c r="J860" s="55" t="s">
        <v>68</v>
      </c>
      <c r="K860" s="53" t="s">
        <v>73</v>
      </c>
      <c r="L860" s="53"/>
      <c r="M860" s="53">
        <v>1.0</v>
      </c>
      <c r="N860" s="53" t="s">
        <v>52</v>
      </c>
      <c r="O860" s="25">
        <v>201.4</v>
      </c>
      <c r="P860" s="25">
        <f>'LISTA DOS ITENS'!$O860*'LISTA DOS ITENS'!$M860</f>
        <v>201.4</v>
      </c>
      <c r="Q860" s="25">
        <v>201.4</v>
      </c>
      <c r="R860" s="25">
        <f>'LISTA DOS ITENS'!$Q860*'LISTA DOS ITENS'!$M860</f>
        <v>201.4</v>
      </c>
      <c r="S860" s="56">
        <f>IF('LISTA DOS ITENS'!$P860&gt;'LISTA DOS ITENS'!$R860,'LISTA DOS ITENS'!$P860,'LISTA DOS ITENS'!$R860)</f>
        <v>201.4</v>
      </c>
      <c r="T860" s="25">
        <v>41.54901664469524</v>
      </c>
      <c r="U860" s="25">
        <f>'LISTA DOS ITENS'!$T860*'LISTA DOS ITENS'!$M860</f>
        <v>41.54901664</v>
      </c>
      <c r="V860" s="56">
        <f t="array" ref="V860">INDEX('RESUMO - LOTES E VMA'!$F$3:$F$181,MATCH('LISTA DOS ITENS'!$D860,'RESUMO - LOTES E VMA'!$A$3:$A$181,0))</f>
        <v>31999.99546</v>
      </c>
      <c r="W860" s="57">
        <f>'LISTA DOS ITENS'!$U860/'LISTA DOS ITENS'!$V860</f>
        <v>0.001298406954</v>
      </c>
      <c r="X860" s="53" t="s">
        <v>53</v>
      </c>
      <c r="Y860" s="53" t="s">
        <v>290</v>
      </c>
      <c r="Z860" s="58" t="str">
        <f>'LISTA DOS ITENS'!$F860&amp;"-"&amp;'LISTA DOS ITENS'!$H860&amp;"-"&amp;'LISTA DOS ITENS'!$J860&amp;"-"&amp;'LISTA DOS ITENS'!$K860&amp;"-"&amp;'LISTA DOS ITENS'!$I860</f>
        <v>10016928-2101-0003-CONS/NAC-</v>
      </c>
      <c r="AA860" s="59" t="str">
        <f t="array" ref="AA860">INDEX('RESUMO - LOTES E VMA'!$M$3:$M$181,MATCH('LISTA DOS ITENS'!$D860,'RESUMO - LOTES E VMA'!$A$3:$A$181,0))</f>
        <v>Para Leilão</v>
      </c>
      <c r="AB860" s="60">
        <f t="array" ref="AB860">INDEX('RESUMO - LOTES E VMA'!$J$3:$J$181,MATCH('LISTA DOS ITENS'!$D860,'RESUMO - LOTES E VMA'!$A$3:$A$181,0))</f>
        <v>0.2000185114</v>
      </c>
      <c r="AC860" s="29" t="str">
        <f t="array" ref="AC860">INDEX('RESUMO - LOTES E VMA'!$L$3:$L$181,MATCH('LISTA DOS ITENS'!$D860,'RESUMO - LOTES E VMA'!$A$3:$A$181,0))</f>
        <v>1% do Valor de Comparação do VMA</v>
      </c>
      <c r="AD860" s="53" t="str">
        <f>VLOOKUP(Tabela1[[#This Row],[Índice]],[1]Planilha1!$A:$A,1,0)</f>
        <v>#ERROR!</v>
      </c>
    </row>
    <row r="861" ht="15.75" customHeight="1">
      <c r="A861" s="52">
        <v>249716.0</v>
      </c>
      <c r="B861" s="53" t="s">
        <v>70</v>
      </c>
      <c r="C861" s="53" t="s">
        <v>71</v>
      </c>
      <c r="D861" s="22">
        <v>206825.0</v>
      </c>
      <c r="E861" s="53" t="s">
        <v>63</v>
      </c>
      <c r="F861" s="54">
        <v>1.0016934E7</v>
      </c>
      <c r="G861" s="53" t="s">
        <v>759</v>
      </c>
      <c r="H861" s="55">
        <v>2101.0</v>
      </c>
      <c r="I861" s="55"/>
      <c r="J861" s="55" t="s">
        <v>68</v>
      </c>
      <c r="K861" s="53" t="s">
        <v>51</v>
      </c>
      <c r="L861" s="53"/>
      <c r="M861" s="53">
        <v>1.0</v>
      </c>
      <c r="N861" s="53" t="s">
        <v>52</v>
      </c>
      <c r="O861" s="25">
        <v>0.0</v>
      </c>
      <c r="P861" s="25">
        <f>'LISTA DOS ITENS'!$O861*'LISTA DOS ITENS'!$M861</f>
        <v>0</v>
      </c>
      <c r="Q861" s="25">
        <v>331.48</v>
      </c>
      <c r="R861" s="25">
        <f>'LISTA DOS ITENS'!$Q861*'LISTA DOS ITENS'!$M861</f>
        <v>331.48</v>
      </c>
      <c r="S861" s="56">
        <f>IF('LISTA DOS ITENS'!$P861&gt;'LISTA DOS ITENS'!$R861,'LISTA DOS ITENS'!$P861,'LISTA DOS ITENS'!$R861)</f>
        <v>331.48</v>
      </c>
      <c r="T861" s="25">
        <v>68.38464765334449</v>
      </c>
      <c r="U861" s="25">
        <f>'LISTA DOS ITENS'!$T861*'LISTA DOS ITENS'!$M861</f>
        <v>68.38464765</v>
      </c>
      <c r="V861" s="56">
        <f t="array" ref="V861">INDEX('RESUMO - LOTES E VMA'!$F$3:$F$181,MATCH('LISTA DOS ITENS'!$D861,'RESUMO - LOTES E VMA'!$A$3:$A$181,0))</f>
        <v>31999.99546</v>
      </c>
      <c r="W861" s="57">
        <f>'LISTA DOS ITENS'!$U861/'LISTA DOS ITENS'!$V861</f>
        <v>0.002137020542</v>
      </c>
      <c r="X861" s="53" t="s">
        <v>53</v>
      </c>
      <c r="Y861" s="53" t="s">
        <v>290</v>
      </c>
      <c r="Z861" s="58" t="str">
        <f>'LISTA DOS ITENS'!$F861&amp;"-"&amp;'LISTA DOS ITENS'!$H861&amp;"-"&amp;'LISTA DOS ITENS'!$J861&amp;"-"&amp;'LISTA DOS ITENS'!$K861&amp;"-"&amp;'LISTA DOS ITENS'!$I861</f>
        <v>10016934-2101-0003-A RECUPER-</v>
      </c>
      <c r="AA861" s="59" t="str">
        <f t="array" ref="AA861">INDEX('RESUMO - LOTES E VMA'!$M$3:$M$181,MATCH('LISTA DOS ITENS'!$D861,'RESUMO - LOTES E VMA'!$A$3:$A$181,0))</f>
        <v>Para Leilão</v>
      </c>
      <c r="AB861" s="60">
        <f t="array" ref="AB861">INDEX('RESUMO - LOTES E VMA'!$J$3:$J$181,MATCH('LISTA DOS ITENS'!$D861,'RESUMO - LOTES E VMA'!$A$3:$A$181,0))</f>
        <v>0.2000185114</v>
      </c>
      <c r="AC861" s="29" t="str">
        <f t="array" ref="AC861">INDEX('RESUMO - LOTES E VMA'!$L$3:$L$181,MATCH('LISTA DOS ITENS'!$D861,'RESUMO - LOTES E VMA'!$A$3:$A$181,0))</f>
        <v>1% do Valor de Comparação do VMA</v>
      </c>
      <c r="AD861" s="53" t="str">
        <f>VLOOKUP(Tabela1[[#This Row],[Índice]],[1]Planilha1!$A:$A,1,0)</f>
        <v>#ERROR!</v>
      </c>
    </row>
    <row r="862" ht="15.75" customHeight="1">
      <c r="A862" s="52">
        <v>249717.0</v>
      </c>
      <c r="B862" s="53" t="s">
        <v>70</v>
      </c>
      <c r="C862" s="53" t="s">
        <v>71</v>
      </c>
      <c r="D862" s="22">
        <v>206825.0</v>
      </c>
      <c r="E862" s="53" t="s">
        <v>63</v>
      </c>
      <c r="F862" s="54">
        <v>1.0016942E7</v>
      </c>
      <c r="G862" s="53" t="s">
        <v>760</v>
      </c>
      <c r="H862" s="55">
        <v>2101.0</v>
      </c>
      <c r="I862" s="55"/>
      <c r="J862" s="55" t="s">
        <v>68</v>
      </c>
      <c r="K862" s="53" t="s">
        <v>73</v>
      </c>
      <c r="L862" s="53"/>
      <c r="M862" s="53">
        <v>2.0</v>
      </c>
      <c r="N862" s="53" t="s">
        <v>52</v>
      </c>
      <c r="O862" s="25">
        <v>161.995</v>
      </c>
      <c r="P862" s="25">
        <f>'LISTA DOS ITENS'!$O862*'LISTA DOS ITENS'!$M862</f>
        <v>323.99</v>
      </c>
      <c r="Q862" s="25">
        <v>162.0</v>
      </c>
      <c r="R862" s="25">
        <f>'LISTA DOS ITENS'!$Q862*'LISTA DOS ITENS'!$M862</f>
        <v>324</v>
      </c>
      <c r="S862" s="56">
        <f>IF('LISTA DOS ITENS'!$P862&gt;'LISTA DOS ITENS'!$R862,'LISTA DOS ITENS'!$P862,'LISTA DOS ITENS'!$R862)</f>
        <v>324</v>
      </c>
      <c r="T862" s="25">
        <v>33.420758174978296</v>
      </c>
      <c r="U862" s="25">
        <f>'LISTA DOS ITENS'!$T862*'LISTA DOS ITENS'!$M862</f>
        <v>66.84151635</v>
      </c>
      <c r="V862" s="56">
        <f t="array" ref="V862">INDEX('RESUMO - LOTES E VMA'!$F$3:$F$181,MATCH('LISTA DOS ITENS'!$D862,'RESUMO - LOTES E VMA'!$A$3:$A$181,0))</f>
        <v>31999.99546</v>
      </c>
      <c r="W862" s="57">
        <f>'LISTA DOS ITENS'!$U862/'LISTA DOS ITENS'!$V862</f>
        <v>0.002088797682</v>
      </c>
      <c r="X862" s="53" t="s">
        <v>53</v>
      </c>
      <c r="Y862" s="53" t="s">
        <v>290</v>
      </c>
      <c r="Z862" s="58" t="str">
        <f>'LISTA DOS ITENS'!$F862&amp;"-"&amp;'LISTA DOS ITENS'!$H862&amp;"-"&amp;'LISTA DOS ITENS'!$J862&amp;"-"&amp;'LISTA DOS ITENS'!$K862&amp;"-"&amp;'LISTA DOS ITENS'!$I862</f>
        <v>10016942-2101-0003-CONS/NAC-</v>
      </c>
      <c r="AA862" s="59" t="str">
        <f t="array" ref="AA862">INDEX('RESUMO - LOTES E VMA'!$M$3:$M$181,MATCH('LISTA DOS ITENS'!$D862,'RESUMO - LOTES E VMA'!$A$3:$A$181,0))</f>
        <v>Para Leilão</v>
      </c>
      <c r="AB862" s="60">
        <f t="array" ref="AB862">INDEX('RESUMO - LOTES E VMA'!$J$3:$J$181,MATCH('LISTA DOS ITENS'!$D862,'RESUMO - LOTES E VMA'!$A$3:$A$181,0))</f>
        <v>0.2000185114</v>
      </c>
      <c r="AC862" s="29" t="str">
        <f t="array" ref="AC862">INDEX('RESUMO - LOTES E VMA'!$L$3:$L$181,MATCH('LISTA DOS ITENS'!$D862,'RESUMO - LOTES E VMA'!$A$3:$A$181,0))</f>
        <v>1% do Valor de Comparação do VMA</v>
      </c>
      <c r="AD862" s="53" t="str">
        <f>VLOOKUP(Tabela1[[#This Row],[Índice]],[1]Planilha1!$A:$A,1,0)</f>
        <v>#ERROR!</v>
      </c>
    </row>
    <row r="863" ht="15.75" customHeight="1">
      <c r="A863" s="52">
        <v>249718.0</v>
      </c>
      <c r="B863" s="53" t="s">
        <v>70</v>
      </c>
      <c r="C863" s="53" t="s">
        <v>71</v>
      </c>
      <c r="D863" s="22">
        <v>206825.0</v>
      </c>
      <c r="E863" s="53" t="s">
        <v>63</v>
      </c>
      <c r="F863" s="54">
        <v>1.0016957E7</v>
      </c>
      <c r="G863" s="53" t="s">
        <v>761</v>
      </c>
      <c r="H863" s="55">
        <v>2101.0</v>
      </c>
      <c r="I863" s="55"/>
      <c r="J863" s="55" t="s">
        <v>68</v>
      </c>
      <c r="K863" s="53" t="s">
        <v>73</v>
      </c>
      <c r="L863" s="53"/>
      <c r="M863" s="53">
        <v>1.0</v>
      </c>
      <c r="N863" s="53" t="s">
        <v>52</v>
      </c>
      <c r="O863" s="25">
        <v>56.16</v>
      </c>
      <c r="P863" s="25">
        <f>'LISTA DOS ITENS'!$O863*'LISTA DOS ITENS'!$M863</f>
        <v>56.16</v>
      </c>
      <c r="Q863" s="25">
        <v>18.83</v>
      </c>
      <c r="R863" s="25">
        <f>'LISTA DOS ITENS'!$Q863*'LISTA DOS ITENS'!$M863</f>
        <v>18.83</v>
      </c>
      <c r="S863" s="56">
        <f>IF('LISTA DOS ITENS'!$P863&gt;'LISTA DOS ITENS'!$R863,'LISTA DOS ITENS'!$P863,'LISTA DOS ITENS'!$R863)</f>
        <v>56.16</v>
      </c>
      <c r="T863" s="25">
        <v>3.8846473854002546</v>
      </c>
      <c r="U863" s="25">
        <f>'LISTA DOS ITENS'!$T863*'LISTA DOS ITENS'!$M863</f>
        <v>3.884647385</v>
      </c>
      <c r="V863" s="56">
        <f t="array" ref="V863">INDEX('RESUMO - LOTES E VMA'!$F$3:$F$181,MATCH('LISTA DOS ITENS'!$D863,'RESUMO - LOTES E VMA'!$A$3:$A$181,0))</f>
        <v>31999.99546</v>
      </c>
      <c r="W863" s="57">
        <f>'LISTA DOS ITENS'!$U863/'LISTA DOS ITENS'!$V863</f>
        <v>0.000121395248</v>
      </c>
      <c r="X863" s="53" t="s">
        <v>53</v>
      </c>
      <c r="Y863" s="53" t="s">
        <v>290</v>
      </c>
      <c r="Z863" s="58" t="str">
        <f>'LISTA DOS ITENS'!$F863&amp;"-"&amp;'LISTA DOS ITENS'!$H863&amp;"-"&amp;'LISTA DOS ITENS'!$J863&amp;"-"&amp;'LISTA DOS ITENS'!$K863&amp;"-"&amp;'LISTA DOS ITENS'!$I863</f>
        <v>10016957-2101-0003-CONS/NAC-</v>
      </c>
      <c r="AA863" s="59" t="str">
        <f t="array" ref="AA863">INDEX('RESUMO - LOTES E VMA'!$M$3:$M$181,MATCH('LISTA DOS ITENS'!$D863,'RESUMO - LOTES E VMA'!$A$3:$A$181,0))</f>
        <v>Para Leilão</v>
      </c>
      <c r="AB863" s="60">
        <f t="array" ref="AB863">INDEX('RESUMO - LOTES E VMA'!$J$3:$J$181,MATCH('LISTA DOS ITENS'!$D863,'RESUMO - LOTES E VMA'!$A$3:$A$181,0))</f>
        <v>0.2000185114</v>
      </c>
      <c r="AC863" s="29" t="str">
        <f t="array" ref="AC863">INDEX('RESUMO - LOTES E VMA'!$L$3:$L$181,MATCH('LISTA DOS ITENS'!$D863,'RESUMO - LOTES E VMA'!$A$3:$A$181,0))</f>
        <v>1% do Valor de Comparação do VMA</v>
      </c>
      <c r="AD863" s="53" t="str">
        <f>VLOOKUP(Tabela1[[#This Row],[Índice]],[1]Planilha1!$A:$A,1,0)</f>
        <v>#ERROR!</v>
      </c>
    </row>
    <row r="864" ht="15.75" customHeight="1">
      <c r="A864" s="52">
        <v>249719.0</v>
      </c>
      <c r="B864" s="53" t="s">
        <v>70</v>
      </c>
      <c r="C864" s="53" t="s">
        <v>71</v>
      </c>
      <c r="D864" s="22">
        <v>206825.0</v>
      </c>
      <c r="E864" s="53" t="s">
        <v>63</v>
      </c>
      <c r="F864" s="54">
        <v>1.0016978E7</v>
      </c>
      <c r="G864" s="53" t="s">
        <v>762</v>
      </c>
      <c r="H864" s="55">
        <v>2101.0</v>
      </c>
      <c r="I864" s="55"/>
      <c r="J864" s="55" t="s">
        <v>68</v>
      </c>
      <c r="K864" s="53" t="s">
        <v>84</v>
      </c>
      <c r="L864" s="53"/>
      <c r="M864" s="53">
        <v>9.0</v>
      </c>
      <c r="N864" s="53" t="s">
        <v>52</v>
      </c>
      <c r="O864" s="25">
        <v>0.0</v>
      </c>
      <c r="P864" s="25">
        <f>'LISTA DOS ITENS'!$O864*'LISTA DOS ITENS'!$M864</f>
        <v>0</v>
      </c>
      <c r="Q864" s="25">
        <v>44.5</v>
      </c>
      <c r="R864" s="25">
        <f>'LISTA DOS ITENS'!$Q864*'LISTA DOS ITENS'!$M864</f>
        <v>400.5</v>
      </c>
      <c r="S864" s="56">
        <f>IF('LISTA DOS ITENS'!$P864&gt;'LISTA DOS ITENS'!$R864,'LISTA DOS ITENS'!$P864,'LISTA DOS ITENS'!$R864)</f>
        <v>400.5</v>
      </c>
      <c r="T864" s="25">
        <v>9.180393449299594</v>
      </c>
      <c r="U864" s="25">
        <f>'LISTA DOS ITENS'!$T864*'LISTA DOS ITENS'!$M864</f>
        <v>82.62354104</v>
      </c>
      <c r="V864" s="56">
        <f t="array" ref="V864">INDEX('RESUMO - LOTES E VMA'!$F$3:$F$181,MATCH('LISTA DOS ITENS'!$D864,'RESUMO - LOTES E VMA'!$A$3:$A$181,0))</f>
        <v>31999.99546</v>
      </c>
      <c r="W864" s="57">
        <f>'LISTA DOS ITENS'!$U864/'LISTA DOS ITENS'!$V864</f>
        <v>0.002581986024</v>
      </c>
      <c r="X864" s="53" t="s">
        <v>53</v>
      </c>
      <c r="Y864" s="53" t="s">
        <v>290</v>
      </c>
      <c r="Z864" s="58" t="str">
        <f>'LISTA DOS ITENS'!$F864&amp;"-"&amp;'LISTA DOS ITENS'!$H864&amp;"-"&amp;'LISTA DOS ITENS'!$J864&amp;"-"&amp;'LISTA DOS ITENS'!$K864&amp;"-"&amp;'LISTA DOS ITENS'!$I864</f>
        <v>10016978-2101-0003-RAST-</v>
      </c>
      <c r="AA864" s="59" t="str">
        <f t="array" ref="AA864">INDEX('RESUMO - LOTES E VMA'!$M$3:$M$181,MATCH('LISTA DOS ITENS'!$D864,'RESUMO - LOTES E VMA'!$A$3:$A$181,0))</f>
        <v>Para Leilão</v>
      </c>
      <c r="AB864" s="60">
        <f t="array" ref="AB864">INDEX('RESUMO - LOTES E VMA'!$J$3:$J$181,MATCH('LISTA DOS ITENS'!$D864,'RESUMO - LOTES E VMA'!$A$3:$A$181,0))</f>
        <v>0.2000185114</v>
      </c>
      <c r="AC864" s="29" t="str">
        <f t="array" ref="AC864">INDEX('RESUMO - LOTES E VMA'!$L$3:$L$181,MATCH('LISTA DOS ITENS'!$D864,'RESUMO - LOTES E VMA'!$A$3:$A$181,0))</f>
        <v>1% do Valor de Comparação do VMA</v>
      </c>
      <c r="AD864" s="53" t="str">
        <f>VLOOKUP(Tabela1[[#This Row],[Índice]],[1]Planilha1!$A:$A,1,0)</f>
        <v>#ERROR!</v>
      </c>
    </row>
    <row r="865" ht="15.75" customHeight="1">
      <c r="A865" s="52">
        <v>249720.0</v>
      </c>
      <c r="B865" s="53" t="s">
        <v>70</v>
      </c>
      <c r="C865" s="53" t="s">
        <v>71</v>
      </c>
      <c r="D865" s="22">
        <v>206825.0</v>
      </c>
      <c r="E865" s="53" t="s">
        <v>63</v>
      </c>
      <c r="F865" s="54">
        <v>1.0016982E7</v>
      </c>
      <c r="G865" s="53" t="s">
        <v>763</v>
      </c>
      <c r="H865" s="55">
        <v>2101.0</v>
      </c>
      <c r="I865" s="55"/>
      <c r="J865" s="55" t="s">
        <v>68</v>
      </c>
      <c r="K865" s="53" t="s">
        <v>117</v>
      </c>
      <c r="L865" s="53"/>
      <c r="M865" s="53">
        <v>2.0</v>
      </c>
      <c r="N865" s="53" t="s">
        <v>52</v>
      </c>
      <c r="O865" s="25">
        <v>657.095</v>
      </c>
      <c r="P865" s="25">
        <f>'LISTA DOS ITENS'!$O865*'LISTA DOS ITENS'!$M865</f>
        <v>1314.19</v>
      </c>
      <c r="Q865" s="25">
        <v>657.1</v>
      </c>
      <c r="R865" s="25">
        <f>'LISTA DOS ITENS'!$Q865*'LISTA DOS ITENS'!$M865</f>
        <v>1314.2</v>
      </c>
      <c r="S865" s="56">
        <f>IF('LISTA DOS ITENS'!$P865&gt;'LISTA DOS ITENS'!$R865,'LISTA DOS ITENS'!$P865,'LISTA DOS ITENS'!$R865)</f>
        <v>1314.2</v>
      </c>
      <c r="T865" s="25">
        <v>135.56037158505086</v>
      </c>
      <c r="U865" s="25">
        <f>'LISTA DOS ITENS'!$T865*'LISTA DOS ITENS'!$M865</f>
        <v>271.1207432</v>
      </c>
      <c r="V865" s="56">
        <f t="array" ref="V865">INDEX('RESUMO - LOTES E VMA'!$F$3:$F$181,MATCH('LISTA DOS ITENS'!$D865,'RESUMO - LOTES E VMA'!$A$3:$A$181,0))</f>
        <v>31999.99546</v>
      </c>
      <c r="W865" s="57">
        <f>'LISTA DOS ITENS'!$U865/'LISTA DOS ITENS'!$V865</f>
        <v>0.008472524425</v>
      </c>
      <c r="X865" s="53" t="s">
        <v>53</v>
      </c>
      <c r="Y865" s="53" t="s">
        <v>290</v>
      </c>
      <c r="Z865" s="58" t="str">
        <f>'LISTA DOS ITENS'!$F865&amp;"-"&amp;'LISTA DOS ITENS'!$H865&amp;"-"&amp;'LISTA DOS ITENS'!$J865&amp;"-"&amp;'LISTA DOS ITENS'!$K865&amp;"-"&amp;'LISTA DOS ITENS'!$I865</f>
        <v>10016982-2101-0003-CONS/IAMN-</v>
      </c>
      <c r="AA865" s="59" t="str">
        <f t="array" ref="AA865">INDEX('RESUMO - LOTES E VMA'!$M$3:$M$181,MATCH('LISTA DOS ITENS'!$D865,'RESUMO - LOTES E VMA'!$A$3:$A$181,0))</f>
        <v>Para Leilão</v>
      </c>
      <c r="AB865" s="60">
        <f t="array" ref="AB865">INDEX('RESUMO - LOTES E VMA'!$J$3:$J$181,MATCH('LISTA DOS ITENS'!$D865,'RESUMO - LOTES E VMA'!$A$3:$A$181,0))</f>
        <v>0.2000185114</v>
      </c>
      <c r="AC865" s="29" t="str">
        <f t="array" ref="AC865">INDEX('RESUMO - LOTES E VMA'!$L$3:$L$181,MATCH('LISTA DOS ITENS'!$D865,'RESUMO - LOTES E VMA'!$A$3:$A$181,0))</f>
        <v>1% do Valor de Comparação do VMA</v>
      </c>
      <c r="AD865" s="53" t="str">
        <f>VLOOKUP(Tabela1[[#This Row],[Índice]],[1]Planilha1!$A:$A,1,0)</f>
        <v>#ERROR!</v>
      </c>
    </row>
    <row r="866" ht="15.75" customHeight="1">
      <c r="A866" s="52">
        <v>249721.0</v>
      </c>
      <c r="B866" s="53" t="s">
        <v>70</v>
      </c>
      <c r="C866" s="53" t="s">
        <v>71</v>
      </c>
      <c r="D866" s="22">
        <v>206825.0</v>
      </c>
      <c r="E866" s="53" t="s">
        <v>63</v>
      </c>
      <c r="F866" s="54">
        <v>1.0146019E7</v>
      </c>
      <c r="G866" s="53" t="s">
        <v>764</v>
      </c>
      <c r="H866" s="55">
        <v>2101.0</v>
      </c>
      <c r="I866" s="55"/>
      <c r="J866" s="55" t="s">
        <v>68</v>
      </c>
      <c r="K866" s="53" t="s">
        <v>73</v>
      </c>
      <c r="L866" s="53"/>
      <c r="M866" s="53">
        <v>4.0</v>
      </c>
      <c r="N866" s="53" t="s">
        <v>52</v>
      </c>
      <c r="O866" s="25">
        <v>493.5175</v>
      </c>
      <c r="P866" s="25">
        <f>'LISTA DOS ITENS'!$O866*'LISTA DOS ITENS'!$M866</f>
        <v>1974.07</v>
      </c>
      <c r="Q866" s="25">
        <v>493.52</v>
      </c>
      <c r="R866" s="25">
        <f>'LISTA DOS ITENS'!$Q866*'LISTA DOS ITENS'!$M866</f>
        <v>1974.08</v>
      </c>
      <c r="S866" s="56">
        <f>IF('LISTA DOS ITENS'!$P866&gt;'LISTA DOS ITENS'!$R866,'LISTA DOS ITENS'!$P866,'LISTA DOS ITENS'!$R866)</f>
        <v>1974.08</v>
      </c>
      <c r="T866" s="25">
        <v>101.81365786737832</v>
      </c>
      <c r="U866" s="25">
        <f>'LISTA DOS ITENS'!$T866*'LISTA DOS ITENS'!$M866</f>
        <v>407.2546315</v>
      </c>
      <c r="V866" s="56">
        <f t="array" ref="V866">INDEX('RESUMO - LOTES E VMA'!$F$3:$F$181,MATCH('LISTA DOS ITENS'!$D866,'RESUMO - LOTES E VMA'!$A$3:$A$181,0))</f>
        <v>31999.99546</v>
      </c>
      <c r="W866" s="57">
        <f>'LISTA DOS ITENS'!$U866/'LISTA DOS ITENS'!$V866</f>
        <v>0.01272670904</v>
      </c>
      <c r="X866" s="53" t="s">
        <v>53</v>
      </c>
      <c r="Y866" s="53" t="s">
        <v>290</v>
      </c>
      <c r="Z866" s="58" t="str">
        <f>'LISTA DOS ITENS'!$F866&amp;"-"&amp;'LISTA DOS ITENS'!$H866&amp;"-"&amp;'LISTA DOS ITENS'!$J866&amp;"-"&amp;'LISTA DOS ITENS'!$K866&amp;"-"&amp;'LISTA DOS ITENS'!$I866</f>
        <v>10146019-2101-0003-CONS/NAC-</v>
      </c>
      <c r="AA866" s="59" t="str">
        <f t="array" ref="AA866">INDEX('RESUMO - LOTES E VMA'!$M$3:$M$181,MATCH('LISTA DOS ITENS'!$D866,'RESUMO - LOTES E VMA'!$A$3:$A$181,0))</f>
        <v>Para Leilão</v>
      </c>
      <c r="AB866" s="60">
        <f t="array" ref="AB866">INDEX('RESUMO - LOTES E VMA'!$J$3:$J$181,MATCH('LISTA DOS ITENS'!$D866,'RESUMO - LOTES E VMA'!$A$3:$A$181,0))</f>
        <v>0.2000185114</v>
      </c>
      <c r="AC866" s="29" t="str">
        <f t="array" ref="AC866">INDEX('RESUMO - LOTES E VMA'!$L$3:$L$181,MATCH('LISTA DOS ITENS'!$D866,'RESUMO - LOTES E VMA'!$A$3:$A$181,0))</f>
        <v>1% do Valor de Comparação do VMA</v>
      </c>
      <c r="AD866" s="53" t="str">
        <f>VLOOKUP(Tabela1[[#This Row],[Índice]],[1]Planilha1!$A:$A,1,0)</f>
        <v>#ERROR!</v>
      </c>
    </row>
    <row r="867" ht="15.75" customHeight="1">
      <c r="A867" s="52">
        <v>249722.0</v>
      </c>
      <c r="B867" s="53" t="s">
        <v>70</v>
      </c>
      <c r="C867" s="53" t="s">
        <v>71</v>
      </c>
      <c r="D867" s="22">
        <v>206825.0</v>
      </c>
      <c r="E867" s="53" t="s">
        <v>63</v>
      </c>
      <c r="F867" s="54">
        <v>1.0146904E7</v>
      </c>
      <c r="G867" s="53" t="s">
        <v>765</v>
      </c>
      <c r="H867" s="55">
        <v>2101.0</v>
      </c>
      <c r="I867" s="55"/>
      <c r="J867" s="55" t="s">
        <v>68</v>
      </c>
      <c r="K867" s="53" t="s">
        <v>117</v>
      </c>
      <c r="L867" s="53"/>
      <c r="M867" s="53">
        <v>1.0</v>
      </c>
      <c r="N867" s="53" t="s">
        <v>52</v>
      </c>
      <c r="O867" s="25">
        <v>994.64</v>
      </c>
      <c r="P867" s="25">
        <f>'LISTA DOS ITENS'!$O867*'LISTA DOS ITENS'!$M867</f>
        <v>994.64</v>
      </c>
      <c r="Q867" s="25">
        <v>831.59</v>
      </c>
      <c r="R867" s="25">
        <f>'LISTA DOS ITENS'!$Q867*'LISTA DOS ITENS'!$M867</f>
        <v>831.59</v>
      </c>
      <c r="S867" s="56">
        <f>IF('LISTA DOS ITENS'!$P867&gt;'LISTA DOS ITENS'!$R867,'LISTA DOS ITENS'!$P867,'LISTA DOS ITENS'!$R867)</f>
        <v>994.64</v>
      </c>
      <c r="T867" s="25">
        <v>171.5578289551247</v>
      </c>
      <c r="U867" s="25">
        <f>'LISTA DOS ITENS'!$T867*'LISTA DOS ITENS'!$M867</f>
        <v>171.557829</v>
      </c>
      <c r="V867" s="56">
        <f t="array" ref="V867">INDEX('RESUMO - LOTES E VMA'!$F$3:$F$181,MATCH('LISTA DOS ITENS'!$D867,'RESUMO - LOTES E VMA'!$A$3:$A$181,0))</f>
        <v>31999.99546</v>
      </c>
      <c r="W867" s="57">
        <f>'LISTA DOS ITENS'!$U867/'LISTA DOS ITENS'!$V867</f>
        <v>0.005361182915</v>
      </c>
      <c r="X867" s="53" t="s">
        <v>53</v>
      </c>
      <c r="Y867" s="53" t="s">
        <v>290</v>
      </c>
      <c r="Z867" s="58" t="str">
        <f>'LISTA DOS ITENS'!$F867&amp;"-"&amp;'LISTA DOS ITENS'!$H867&amp;"-"&amp;'LISTA DOS ITENS'!$J867&amp;"-"&amp;'LISTA DOS ITENS'!$K867&amp;"-"&amp;'LISTA DOS ITENS'!$I867</f>
        <v>10146904-2101-0003-CONS/IAMN-</v>
      </c>
      <c r="AA867" s="59" t="str">
        <f t="array" ref="AA867">INDEX('RESUMO - LOTES E VMA'!$M$3:$M$181,MATCH('LISTA DOS ITENS'!$D867,'RESUMO - LOTES E VMA'!$A$3:$A$181,0))</f>
        <v>Para Leilão</v>
      </c>
      <c r="AB867" s="60">
        <f t="array" ref="AB867">INDEX('RESUMO - LOTES E VMA'!$J$3:$J$181,MATCH('LISTA DOS ITENS'!$D867,'RESUMO - LOTES E VMA'!$A$3:$A$181,0))</f>
        <v>0.2000185114</v>
      </c>
      <c r="AC867" s="29" t="str">
        <f t="array" ref="AC867">INDEX('RESUMO - LOTES E VMA'!$L$3:$L$181,MATCH('LISTA DOS ITENS'!$D867,'RESUMO - LOTES E VMA'!$A$3:$A$181,0))</f>
        <v>1% do Valor de Comparação do VMA</v>
      </c>
      <c r="AD867" s="53" t="str">
        <f>VLOOKUP(Tabela1[[#This Row],[Índice]],[1]Planilha1!$A:$A,1,0)</f>
        <v>#ERROR!</v>
      </c>
    </row>
    <row r="868" ht="15.75" customHeight="1">
      <c r="A868" s="52">
        <v>249723.0</v>
      </c>
      <c r="B868" s="53" t="s">
        <v>70</v>
      </c>
      <c r="C868" s="53" t="s">
        <v>71</v>
      </c>
      <c r="D868" s="22">
        <v>206825.0</v>
      </c>
      <c r="E868" s="53" t="s">
        <v>63</v>
      </c>
      <c r="F868" s="54">
        <v>1.0146904E7</v>
      </c>
      <c r="G868" s="53" t="s">
        <v>765</v>
      </c>
      <c r="H868" s="55">
        <v>2101.0</v>
      </c>
      <c r="I868" s="55"/>
      <c r="J868" s="55" t="s">
        <v>68</v>
      </c>
      <c r="K868" s="53" t="s">
        <v>73</v>
      </c>
      <c r="L868" s="53"/>
      <c r="M868" s="53">
        <v>1.0</v>
      </c>
      <c r="N868" s="53" t="s">
        <v>52</v>
      </c>
      <c r="O868" s="25">
        <v>1328.39</v>
      </c>
      <c r="P868" s="25">
        <f>'LISTA DOS ITENS'!$O868*'LISTA DOS ITENS'!$M868</f>
        <v>1328.39</v>
      </c>
      <c r="Q868" s="25">
        <v>831.59</v>
      </c>
      <c r="R868" s="25">
        <f>'LISTA DOS ITENS'!$Q868*'LISTA DOS ITENS'!$M868</f>
        <v>831.59</v>
      </c>
      <c r="S868" s="56">
        <f>IF('LISTA DOS ITENS'!$P868&gt;'LISTA DOS ITENS'!$R868,'LISTA DOS ITENS'!$P868,'LISTA DOS ITENS'!$R868)</f>
        <v>1328.39</v>
      </c>
      <c r="T868" s="25">
        <v>171.5578289551247</v>
      </c>
      <c r="U868" s="25">
        <f>'LISTA DOS ITENS'!$T868*'LISTA DOS ITENS'!$M868</f>
        <v>171.557829</v>
      </c>
      <c r="V868" s="56">
        <f t="array" ref="V868">INDEX('RESUMO - LOTES E VMA'!$F$3:$F$181,MATCH('LISTA DOS ITENS'!$D868,'RESUMO - LOTES E VMA'!$A$3:$A$181,0))</f>
        <v>31999.99546</v>
      </c>
      <c r="W868" s="57">
        <f>'LISTA DOS ITENS'!$U868/'LISTA DOS ITENS'!$V868</f>
        <v>0.005361182915</v>
      </c>
      <c r="X868" s="53" t="s">
        <v>53</v>
      </c>
      <c r="Y868" s="53" t="s">
        <v>290</v>
      </c>
      <c r="Z868" s="58" t="str">
        <f>'LISTA DOS ITENS'!$F868&amp;"-"&amp;'LISTA DOS ITENS'!$H868&amp;"-"&amp;'LISTA DOS ITENS'!$J868&amp;"-"&amp;'LISTA DOS ITENS'!$K868&amp;"-"&amp;'LISTA DOS ITENS'!$I868</f>
        <v>10146904-2101-0003-CONS/NAC-</v>
      </c>
      <c r="AA868" s="59" t="str">
        <f t="array" ref="AA868">INDEX('RESUMO - LOTES E VMA'!$M$3:$M$181,MATCH('LISTA DOS ITENS'!$D868,'RESUMO - LOTES E VMA'!$A$3:$A$181,0))</f>
        <v>Para Leilão</v>
      </c>
      <c r="AB868" s="60">
        <f t="array" ref="AB868">INDEX('RESUMO - LOTES E VMA'!$J$3:$J$181,MATCH('LISTA DOS ITENS'!$D868,'RESUMO - LOTES E VMA'!$A$3:$A$181,0))</f>
        <v>0.2000185114</v>
      </c>
      <c r="AC868" s="29" t="str">
        <f t="array" ref="AC868">INDEX('RESUMO - LOTES E VMA'!$L$3:$L$181,MATCH('LISTA DOS ITENS'!$D868,'RESUMO - LOTES E VMA'!$A$3:$A$181,0))</f>
        <v>1% do Valor de Comparação do VMA</v>
      </c>
      <c r="AD868" s="53" t="str">
        <f>VLOOKUP(Tabela1[[#This Row],[Índice]],[1]Planilha1!$A:$A,1,0)</f>
        <v>#ERROR!</v>
      </c>
    </row>
    <row r="869" ht="15.75" customHeight="1">
      <c r="A869" s="52">
        <v>249724.0</v>
      </c>
      <c r="B869" s="53" t="s">
        <v>70</v>
      </c>
      <c r="C869" s="53" t="s">
        <v>71</v>
      </c>
      <c r="D869" s="22">
        <v>206825.0</v>
      </c>
      <c r="E869" s="53" t="s">
        <v>63</v>
      </c>
      <c r="F869" s="54">
        <v>1.0179882E7</v>
      </c>
      <c r="G869" s="53" t="s">
        <v>766</v>
      </c>
      <c r="H869" s="55">
        <v>2101.0</v>
      </c>
      <c r="I869" s="55"/>
      <c r="J869" s="55" t="s">
        <v>68</v>
      </c>
      <c r="K869" s="53" t="s">
        <v>84</v>
      </c>
      <c r="L869" s="53"/>
      <c r="M869" s="53">
        <v>1.0</v>
      </c>
      <c r="N869" s="53" t="s">
        <v>52</v>
      </c>
      <c r="O869" s="25">
        <v>0.0</v>
      </c>
      <c r="P869" s="25">
        <f>'LISTA DOS ITENS'!$O869*'LISTA DOS ITENS'!$M869</f>
        <v>0</v>
      </c>
      <c r="Q869" s="25">
        <v>33.0</v>
      </c>
      <c r="R869" s="25">
        <f>'LISTA DOS ITENS'!$Q869*'LISTA DOS ITENS'!$M869</f>
        <v>33</v>
      </c>
      <c r="S869" s="56">
        <f>IF('LISTA DOS ITENS'!$P869&gt;'LISTA DOS ITENS'!$R869,'LISTA DOS ITENS'!$P869,'LISTA DOS ITENS'!$R869)</f>
        <v>33</v>
      </c>
      <c r="T869" s="25">
        <v>6.807932220828913</v>
      </c>
      <c r="U869" s="25">
        <f>'LISTA DOS ITENS'!$T869*'LISTA DOS ITENS'!$M869</f>
        <v>6.807932221</v>
      </c>
      <c r="V869" s="56">
        <f t="array" ref="V869">INDEX('RESUMO - LOTES E VMA'!$F$3:$F$181,MATCH('LISTA DOS ITENS'!$D869,'RESUMO - LOTES E VMA'!$A$3:$A$181,0))</f>
        <v>31999.99546</v>
      </c>
      <c r="W869" s="57">
        <f>'LISTA DOS ITENS'!$U869/'LISTA DOS ITENS'!$V869</f>
        <v>0.0002127479121</v>
      </c>
      <c r="X869" s="53" t="s">
        <v>53</v>
      </c>
      <c r="Y869" s="53" t="s">
        <v>290</v>
      </c>
      <c r="Z869" s="58" t="str">
        <f>'LISTA DOS ITENS'!$F869&amp;"-"&amp;'LISTA DOS ITENS'!$H869&amp;"-"&amp;'LISTA DOS ITENS'!$J869&amp;"-"&amp;'LISTA DOS ITENS'!$K869&amp;"-"&amp;'LISTA DOS ITENS'!$I869</f>
        <v>10179882-2101-0003-RAST-</v>
      </c>
      <c r="AA869" s="59" t="str">
        <f t="array" ref="AA869">INDEX('RESUMO - LOTES E VMA'!$M$3:$M$181,MATCH('LISTA DOS ITENS'!$D869,'RESUMO - LOTES E VMA'!$A$3:$A$181,0))</f>
        <v>Para Leilão</v>
      </c>
      <c r="AB869" s="60">
        <f t="array" ref="AB869">INDEX('RESUMO - LOTES E VMA'!$J$3:$J$181,MATCH('LISTA DOS ITENS'!$D869,'RESUMO - LOTES E VMA'!$A$3:$A$181,0))</f>
        <v>0.2000185114</v>
      </c>
      <c r="AC869" s="29" t="str">
        <f t="array" ref="AC869">INDEX('RESUMO - LOTES E VMA'!$L$3:$L$181,MATCH('LISTA DOS ITENS'!$D869,'RESUMO - LOTES E VMA'!$A$3:$A$181,0))</f>
        <v>1% do Valor de Comparação do VMA</v>
      </c>
      <c r="AD869" s="53" t="str">
        <f>VLOOKUP(Tabela1[[#This Row],[Índice]],[1]Planilha1!$A:$A,1,0)</f>
        <v>#ERROR!</v>
      </c>
    </row>
    <row r="870" ht="15.75" customHeight="1">
      <c r="A870" s="52">
        <v>249725.0</v>
      </c>
      <c r="B870" s="53" t="s">
        <v>70</v>
      </c>
      <c r="C870" s="53" t="s">
        <v>71</v>
      </c>
      <c r="D870" s="22">
        <v>206825.0</v>
      </c>
      <c r="E870" s="53" t="s">
        <v>63</v>
      </c>
      <c r="F870" s="54">
        <v>1.0180386E7</v>
      </c>
      <c r="G870" s="53" t="s">
        <v>767</v>
      </c>
      <c r="H870" s="55">
        <v>2101.0</v>
      </c>
      <c r="I870" s="55"/>
      <c r="J870" s="55" t="s">
        <v>68</v>
      </c>
      <c r="K870" s="53" t="s">
        <v>73</v>
      </c>
      <c r="L870" s="53"/>
      <c r="M870" s="53">
        <v>2.0</v>
      </c>
      <c r="N870" s="53" t="s">
        <v>52</v>
      </c>
      <c r="O870" s="25">
        <v>1050.005</v>
      </c>
      <c r="P870" s="25">
        <f>'LISTA DOS ITENS'!$O870*'LISTA DOS ITENS'!$M870</f>
        <v>2100.01</v>
      </c>
      <c r="Q870" s="25">
        <v>1050.01</v>
      </c>
      <c r="R870" s="25">
        <f>'LISTA DOS ITENS'!$Q870*'LISTA DOS ITENS'!$M870</f>
        <v>2100.02</v>
      </c>
      <c r="S870" s="56">
        <f>IF('LISTA DOS ITENS'!$P870&gt;'LISTA DOS ITENS'!$R870,'LISTA DOS ITENS'!$P870,'LISTA DOS ITENS'!$R870)</f>
        <v>2100.02</v>
      </c>
      <c r="T870" s="25">
        <v>216.61808821795654</v>
      </c>
      <c r="U870" s="25">
        <f>'LISTA DOS ITENS'!$T870*'LISTA DOS ITENS'!$M870</f>
        <v>433.2361764</v>
      </c>
      <c r="V870" s="56">
        <f t="array" ref="V870">INDEX('RESUMO - LOTES E VMA'!$F$3:$F$181,MATCH('LISTA DOS ITENS'!$D870,'RESUMO - LOTES E VMA'!$A$3:$A$181,0))</f>
        <v>31999.99546</v>
      </c>
      <c r="W870" s="57">
        <f>'LISTA DOS ITENS'!$U870/'LISTA DOS ITENS'!$V870</f>
        <v>0.01353863243</v>
      </c>
      <c r="X870" s="53" t="s">
        <v>53</v>
      </c>
      <c r="Y870" s="53" t="s">
        <v>290</v>
      </c>
      <c r="Z870" s="58" t="str">
        <f>'LISTA DOS ITENS'!$F870&amp;"-"&amp;'LISTA DOS ITENS'!$H870&amp;"-"&amp;'LISTA DOS ITENS'!$J870&amp;"-"&amp;'LISTA DOS ITENS'!$K870&amp;"-"&amp;'LISTA DOS ITENS'!$I870</f>
        <v>10180386-2101-0003-CONS/NAC-</v>
      </c>
      <c r="AA870" s="59" t="str">
        <f t="array" ref="AA870">INDEX('RESUMO - LOTES E VMA'!$M$3:$M$181,MATCH('LISTA DOS ITENS'!$D870,'RESUMO - LOTES E VMA'!$A$3:$A$181,0))</f>
        <v>Para Leilão</v>
      </c>
      <c r="AB870" s="60">
        <f t="array" ref="AB870">INDEX('RESUMO - LOTES E VMA'!$J$3:$J$181,MATCH('LISTA DOS ITENS'!$D870,'RESUMO - LOTES E VMA'!$A$3:$A$181,0))</f>
        <v>0.2000185114</v>
      </c>
      <c r="AC870" s="29" t="str">
        <f t="array" ref="AC870">INDEX('RESUMO - LOTES E VMA'!$L$3:$L$181,MATCH('LISTA DOS ITENS'!$D870,'RESUMO - LOTES E VMA'!$A$3:$A$181,0))</f>
        <v>1% do Valor de Comparação do VMA</v>
      </c>
      <c r="AD870" s="53" t="str">
        <f>VLOOKUP(Tabela1[[#This Row],[Índice]],[1]Planilha1!$A:$A,1,0)</f>
        <v>#ERROR!</v>
      </c>
    </row>
    <row r="871" ht="15.75" customHeight="1">
      <c r="A871" s="52">
        <v>249726.0</v>
      </c>
      <c r="B871" s="53" t="s">
        <v>70</v>
      </c>
      <c r="C871" s="53" t="s">
        <v>71</v>
      </c>
      <c r="D871" s="22">
        <v>206825.0</v>
      </c>
      <c r="E871" s="53" t="s">
        <v>63</v>
      </c>
      <c r="F871" s="54">
        <v>1.0187592E7</v>
      </c>
      <c r="G871" s="53" t="s">
        <v>768</v>
      </c>
      <c r="H871" s="55">
        <v>2101.0</v>
      </c>
      <c r="I871" s="55"/>
      <c r="J871" s="55" t="s">
        <v>68</v>
      </c>
      <c r="K871" s="53" t="s">
        <v>73</v>
      </c>
      <c r="L871" s="53"/>
      <c r="M871" s="53">
        <v>1.0</v>
      </c>
      <c r="N871" s="53" t="s">
        <v>52</v>
      </c>
      <c r="O871" s="25">
        <v>818.6466666666666</v>
      </c>
      <c r="P871" s="25">
        <f>'LISTA DOS ITENS'!$O871*'LISTA DOS ITENS'!$M871</f>
        <v>818.6466667</v>
      </c>
      <c r="Q871" s="25">
        <v>98.41</v>
      </c>
      <c r="R871" s="25">
        <f>'LISTA DOS ITENS'!$Q871*'LISTA DOS ITENS'!$M871</f>
        <v>98.41</v>
      </c>
      <c r="S871" s="56">
        <f>IF('LISTA DOS ITENS'!$P871&gt;'LISTA DOS ITENS'!$R871,'LISTA DOS ITENS'!$P871,'LISTA DOS ITENS'!$R871)</f>
        <v>818.6466667</v>
      </c>
      <c r="T871" s="25">
        <v>20.302079086417372</v>
      </c>
      <c r="U871" s="25">
        <f>'LISTA DOS ITENS'!$T871*'LISTA DOS ITENS'!$M871</f>
        <v>20.30207909</v>
      </c>
      <c r="V871" s="56">
        <f t="array" ref="V871">INDEX('RESUMO - LOTES E VMA'!$F$3:$F$181,MATCH('LISTA DOS ITENS'!$D871,'RESUMO - LOTES E VMA'!$A$3:$A$181,0))</f>
        <v>31999.99546</v>
      </c>
      <c r="W871" s="57">
        <f>'LISTA DOS ITENS'!$U871/'LISTA DOS ITENS'!$V871</f>
        <v>0.0006344400614</v>
      </c>
      <c r="X871" s="53" t="s">
        <v>53</v>
      </c>
      <c r="Y871" s="53" t="s">
        <v>290</v>
      </c>
      <c r="Z871" s="58" t="str">
        <f>'LISTA DOS ITENS'!$F871&amp;"-"&amp;'LISTA DOS ITENS'!$H871&amp;"-"&amp;'LISTA DOS ITENS'!$J871&amp;"-"&amp;'LISTA DOS ITENS'!$K871&amp;"-"&amp;'LISTA DOS ITENS'!$I871</f>
        <v>10187592-2101-0003-CONS/NAC-</v>
      </c>
      <c r="AA871" s="59" t="str">
        <f t="array" ref="AA871">INDEX('RESUMO - LOTES E VMA'!$M$3:$M$181,MATCH('LISTA DOS ITENS'!$D871,'RESUMO - LOTES E VMA'!$A$3:$A$181,0))</f>
        <v>Para Leilão</v>
      </c>
      <c r="AB871" s="60">
        <f t="array" ref="AB871">INDEX('RESUMO - LOTES E VMA'!$J$3:$J$181,MATCH('LISTA DOS ITENS'!$D871,'RESUMO - LOTES E VMA'!$A$3:$A$181,0))</f>
        <v>0.2000185114</v>
      </c>
      <c r="AC871" s="29" t="str">
        <f t="array" ref="AC871">INDEX('RESUMO - LOTES E VMA'!$L$3:$L$181,MATCH('LISTA DOS ITENS'!$D871,'RESUMO - LOTES E VMA'!$A$3:$A$181,0))</f>
        <v>1% do Valor de Comparação do VMA</v>
      </c>
      <c r="AD871" s="53" t="str">
        <f>VLOOKUP(Tabela1[[#This Row],[Índice]],[1]Planilha1!$A:$A,1,0)</f>
        <v>#ERROR!</v>
      </c>
    </row>
    <row r="872" ht="15.75" customHeight="1">
      <c r="A872" s="52">
        <v>249727.0</v>
      </c>
      <c r="B872" s="53" t="s">
        <v>70</v>
      </c>
      <c r="C872" s="53" t="s">
        <v>71</v>
      </c>
      <c r="D872" s="22">
        <v>206825.0</v>
      </c>
      <c r="E872" s="53" t="s">
        <v>63</v>
      </c>
      <c r="F872" s="54">
        <v>1.025203E7</v>
      </c>
      <c r="G872" s="53" t="s">
        <v>769</v>
      </c>
      <c r="H872" s="55">
        <v>2101.0</v>
      </c>
      <c r="I872" s="55"/>
      <c r="J872" s="55" t="s">
        <v>68</v>
      </c>
      <c r="K872" s="53" t="s">
        <v>84</v>
      </c>
      <c r="L872" s="53"/>
      <c r="M872" s="53">
        <v>1.0</v>
      </c>
      <c r="N872" s="53" t="s">
        <v>52</v>
      </c>
      <c r="O872" s="25">
        <v>1.0</v>
      </c>
      <c r="P872" s="25">
        <f>'LISTA DOS ITENS'!$O872*'LISTA DOS ITENS'!$M872</f>
        <v>1</v>
      </c>
      <c r="Q872" s="25">
        <v>83.38</v>
      </c>
      <c r="R872" s="25">
        <f>'LISTA DOS ITENS'!$Q872*'LISTA DOS ITENS'!$M872</f>
        <v>83.38</v>
      </c>
      <c r="S872" s="56">
        <f>IF('LISTA DOS ITENS'!$P872&gt;'LISTA DOS ITENS'!$R872,'LISTA DOS ITENS'!$P872,'LISTA DOS ITENS'!$R872)</f>
        <v>83.38</v>
      </c>
      <c r="T872" s="25">
        <v>17.201375411294382</v>
      </c>
      <c r="U872" s="25">
        <f>'LISTA DOS ITENS'!$T872*'LISTA DOS ITENS'!$M872</f>
        <v>17.20137541</v>
      </c>
      <c r="V872" s="56">
        <f t="array" ref="V872">INDEX('RESUMO - LOTES E VMA'!$F$3:$F$181,MATCH('LISTA DOS ITENS'!$D872,'RESUMO - LOTES E VMA'!$A$3:$A$181,0))</f>
        <v>31999.99546</v>
      </c>
      <c r="W872" s="57">
        <f>'LISTA DOS ITENS'!$U872/'LISTA DOS ITENS'!$V872</f>
        <v>0.0005375430578</v>
      </c>
      <c r="X872" s="53" t="s">
        <v>53</v>
      </c>
      <c r="Y872" s="53" t="s">
        <v>290</v>
      </c>
      <c r="Z872" s="58" t="str">
        <f>'LISTA DOS ITENS'!$F872&amp;"-"&amp;'LISTA DOS ITENS'!$H872&amp;"-"&amp;'LISTA DOS ITENS'!$J872&amp;"-"&amp;'LISTA DOS ITENS'!$K872&amp;"-"&amp;'LISTA DOS ITENS'!$I872</f>
        <v>10252030-2101-0003-RAST-</v>
      </c>
      <c r="AA872" s="59" t="str">
        <f t="array" ref="AA872">INDEX('RESUMO - LOTES E VMA'!$M$3:$M$181,MATCH('LISTA DOS ITENS'!$D872,'RESUMO - LOTES E VMA'!$A$3:$A$181,0))</f>
        <v>Para Leilão</v>
      </c>
      <c r="AB872" s="60">
        <f t="array" ref="AB872">INDEX('RESUMO - LOTES E VMA'!$J$3:$J$181,MATCH('LISTA DOS ITENS'!$D872,'RESUMO - LOTES E VMA'!$A$3:$A$181,0))</f>
        <v>0.2000185114</v>
      </c>
      <c r="AC872" s="29" t="str">
        <f t="array" ref="AC872">INDEX('RESUMO - LOTES E VMA'!$L$3:$L$181,MATCH('LISTA DOS ITENS'!$D872,'RESUMO - LOTES E VMA'!$A$3:$A$181,0))</f>
        <v>1% do Valor de Comparação do VMA</v>
      </c>
      <c r="AD872" s="53" t="str">
        <f>VLOOKUP(Tabela1[[#This Row],[Índice]],[1]Planilha1!$A:$A,1,0)</f>
        <v>#ERROR!</v>
      </c>
    </row>
    <row r="873" ht="15.75" customHeight="1">
      <c r="A873" s="52">
        <v>249728.0</v>
      </c>
      <c r="B873" s="53" t="s">
        <v>70</v>
      </c>
      <c r="C873" s="53" t="s">
        <v>71</v>
      </c>
      <c r="D873" s="22">
        <v>206825.0</v>
      </c>
      <c r="E873" s="53" t="s">
        <v>63</v>
      </c>
      <c r="F873" s="54">
        <v>1.0274601E7</v>
      </c>
      <c r="G873" s="53" t="s">
        <v>770</v>
      </c>
      <c r="H873" s="55">
        <v>2101.0</v>
      </c>
      <c r="I873" s="55"/>
      <c r="J873" s="55" t="s">
        <v>68</v>
      </c>
      <c r="K873" s="53" t="s">
        <v>84</v>
      </c>
      <c r="L873" s="53"/>
      <c r="M873" s="53">
        <v>1.0</v>
      </c>
      <c r="N873" s="53" t="s">
        <v>52</v>
      </c>
      <c r="O873" s="25">
        <v>0.0</v>
      </c>
      <c r="P873" s="25">
        <f>'LISTA DOS ITENS'!$O873*'LISTA DOS ITENS'!$M873</f>
        <v>0</v>
      </c>
      <c r="Q873" s="25">
        <v>7.57</v>
      </c>
      <c r="R873" s="25">
        <f>'LISTA DOS ITENS'!$Q873*'LISTA DOS ITENS'!$M873</f>
        <v>7.57</v>
      </c>
      <c r="S873" s="56">
        <f>IF('LISTA DOS ITENS'!$P873&gt;'LISTA DOS ITENS'!$R873,'LISTA DOS ITENS'!$P873,'LISTA DOS ITENS'!$R873)</f>
        <v>7.57</v>
      </c>
      <c r="T873" s="25">
        <v>1.5616983912628748</v>
      </c>
      <c r="U873" s="25">
        <f>'LISTA DOS ITENS'!$T873*'LISTA DOS ITENS'!$M873</f>
        <v>1.561698391</v>
      </c>
      <c r="V873" s="56">
        <f t="array" ref="V873">INDEX('RESUMO - LOTES E VMA'!$F$3:$F$181,MATCH('LISTA DOS ITENS'!$D873,'RESUMO - LOTES E VMA'!$A$3:$A$181,0))</f>
        <v>31999.99546</v>
      </c>
      <c r="W873" s="57">
        <f>'LISTA DOS ITENS'!$U873/'LISTA DOS ITENS'!$V873</f>
        <v>0.00004880308165</v>
      </c>
      <c r="X873" s="53" t="s">
        <v>53</v>
      </c>
      <c r="Y873" s="53" t="s">
        <v>290</v>
      </c>
      <c r="Z873" s="58" t="str">
        <f>'LISTA DOS ITENS'!$F873&amp;"-"&amp;'LISTA DOS ITENS'!$H873&amp;"-"&amp;'LISTA DOS ITENS'!$J873&amp;"-"&amp;'LISTA DOS ITENS'!$K873&amp;"-"&amp;'LISTA DOS ITENS'!$I873</f>
        <v>10274601-2101-0003-RAST-</v>
      </c>
      <c r="AA873" s="59" t="str">
        <f t="array" ref="AA873">INDEX('RESUMO - LOTES E VMA'!$M$3:$M$181,MATCH('LISTA DOS ITENS'!$D873,'RESUMO - LOTES E VMA'!$A$3:$A$181,0))</f>
        <v>Para Leilão</v>
      </c>
      <c r="AB873" s="60">
        <f t="array" ref="AB873">INDEX('RESUMO - LOTES E VMA'!$J$3:$J$181,MATCH('LISTA DOS ITENS'!$D873,'RESUMO - LOTES E VMA'!$A$3:$A$181,0))</f>
        <v>0.2000185114</v>
      </c>
      <c r="AC873" s="29" t="str">
        <f t="array" ref="AC873">INDEX('RESUMO - LOTES E VMA'!$L$3:$L$181,MATCH('LISTA DOS ITENS'!$D873,'RESUMO - LOTES E VMA'!$A$3:$A$181,0))</f>
        <v>1% do Valor de Comparação do VMA</v>
      </c>
      <c r="AD873" s="53" t="str">
        <f>VLOOKUP(Tabela1[[#This Row],[Índice]],[1]Planilha1!$A:$A,1,0)</f>
        <v>#ERROR!</v>
      </c>
    </row>
    <row r="874" ht="15.75" customHeight="1">
      <c r="A874" s="52">
        <v>249729.0</v>
      </c>
      <c r="B874" s="53" t="s">
        <v>70</v>
      </c>
      <c r="C874" s="53" t="s">
        <v>71</v>
      </c>
      <c r="D874" s="22">
        <v>206825.0</v>
      </c>
      <c r="E874" s="53" t="s">
        <v>63</v>
      </c>
      <c r="F874" s="54">
        <v>1.0291449E7</v>
      </c>
      <c r="G874" s="53" t="s">
        <v>738</v>
      </c>
      <c r="H874" s="55">
        <v>2101.0</v>
      </c>
      <c r="I874" s="55"/>
      <c r="J874" s="55" t="s">
        <v>68</v>
      </c>
      <c r="K874" s="53" t="s">
        <v>57</v>
      </c>
      <c r="L874" s="53"/>
      <c r="M874" s="53">
        <v>1.0</v>
      </c>
      <c r="N874" s="53" t="s">
        <v>52</v>
      </c>
      <c r="O874" s="25">
        <v>1.0</v>
      </c>
      <c r="P874" s="25">
        <f>'LISTA DOS ITENS'!$O874*'LISTA DOS ITENS'!$M874</f>
        <v>1</v>
      </c>
      <c r="Q874" s="25">
        <v>5.5</v>
      </c>
      <c r="R874" s="25">
        <f>'LISTA DOS ITENS'!$Q874*'LISTA DOS ITENS'!$M874</f>
        <v>5.5</v>
      </c>
      <c r="S874" s="56">
        <f>IF('LISTA DOS ITENS'!$P874&gt;'LISTA DOS ITENS'!$R874,'LISTA DOS ITENS'!$P874,'LISTA DOS ITENS'!$R874)</f>
        <v>5.5</v>
      </c>
      <c r="T874" s="25">
        <v>1.134655370138152</v>
      </c>
      <c r="U874" s="25">
        <f>'LISTA DOS ITENS'!$T874*'LISTA DOS ITENS'!$M874</f>
        <v>1.13465537</v>
      </c>
      <c r="V874" s="56">
        <f t="array" ref="V874">INDEX('RESUMO - LOTES E VMA'!$F$3:$F$181,MATCH('LISTA DOS ITENS'!$D874,'RESUMO - LOTES E VMA'!$A$3:$A$181,0))</f>
        <v>31999.99546</v>
      </c>
      <c r="W874" s="57">
        <f>'LISTA DOS ITENS'!$U874/'LISTA DOS ITENS'!$V874</f>
        <v>0.00003545798534</v>
      </c>
      <c r="X874" s="53" t="s">
        <v>53</v>
      </c>
      <c r="Y874" s="53" t="s">
        <v>290</v>
      </c>
      <c r="Z874" s="58" t="str">
        <f>'LISTA DOS ITENS'!$F874&amp;"-"&amp;'LISTA DOS ITENS'!$H874&amp;"-"&amp;'LISTA DOS ITENS'!$J874&amp;"-"&amp;'LISTA DOS ITENS'!$K874&amp;"-"&amp;'LISTA DOS ITENS'!$I874</f>
        <v>10291449-2101-0003-USADO-</v>
      </c>
      <c r="AA874" s="59" t="str">
        <f t="array" ref="AA874">INDEX('RESUMO - LOTES E VMA'!$M$3:$M$181,MATCH('LISTA DOS ITENS'!$D874,'RESUMO - LOTES E VMA'!$A$3:$A$181,0))</f>
        <v>Para Leilão</v>
      </c>
      <c r="AB874" s="60">
        <f t="array" ref="AB874">INDEX('RESUMO - LOTES E VMA'!$J$3:$J$181,MATCH('LISTA DOS ITENS'!$D874,'RESUMO - LOTES E VMA'!$A$3:$A$181,0))</f>
        <v>0.2000185114</v>
      </c>
      <c r="AC874" s="29" t="str">
        <f t="array" ref="AC874">INDEX('RESUMO - LOTES E VMA'!$L$3:$L$181,MATCH('LISTA DOS ITENS'!$D874,'RESUMO - LOTES E VMA'!$A$3:$A$181,0))</f>
        <v>1% do Valor de Comparação do VMA</v>
      </c>
      <c r="AD874" s="53" t="str">
        <f>VLOOKUP(Tabela1[[#This Row],[Índice]],[1]Planilha1!$A:$A,1,0)</f>
        <v>#ERROR!</v>
      </c>
    </row>
    <row r="875" ht="15.75" customHeight="1">
      <c r="A875" s="52">
        <v>249730.0</v>
      </c>
      <c r="B875" s="53" t="s">
        <v>70</v>
      </c>
      <c r="C875" s="53" t="s">
        <v>71</v>
      </c>
      <c r="D875" s="22">
        <v>206825.0</v>
      </c>
      <c r="E875" s="53" t="s">
        <v>63</v>
      </c>
      <c r="F875" s="54">
        <v>1.0306428E7</v>
      </c>
      <c r="G875" s="53" t="s">
        <v>771</v>
      </c>
      <c r="H875" s="55">
        <v>2101.0</v>
      </c>
      <c r="I875" s="55"/>
      <c r="J875" s="55" t="s">
        <v>68</v>
      </c>
      <c r="K875" s="53" t="s">
        <v>73</v>
      </c>
      <c r="L875" s="53"/>
      <c r="M875" s="53">
        <v>2.0</v>
      </c>
      <c r="N875" s="53" t="s">
        <v>52</v>
      </c>
      <c r="O875" s="25">
        <v>1659.52</v>
      </c>
      <c r="P875" s="25">
        <f>'LISTA DOS ITENS'!$O875*'LISTA DOS ITENS'!$M875</f>
        <v>3319.04</v>
      </c>
      <c r="Q875" s="25">
        <v>1569.04</v>
      </c>
      <c r="R875" s="25">
        <f>'LISTA DOS ITENS'!$Q875*'LISTA DOS ITENS'!$M875</f>
        <v>3138.08</v>
      </c>
      <c r="S875" s="56">
        <f>IF('LISTA DOS ITENS'!$P875&gt;'LISTA DOS ITENS'!$R875,'LISTA DOS ITENS'!$P875,'LISTA DOS ITENS'!$R875)</f>
        <v>3319.04</v>
      </c>
      <c r="T875" s="25">
        <v>323.694483993012</v>
      </c>
      <c r="U875" s="25">
        <f>'LISTA DOS ITENS'!$T875*'LISTA DOS ITENS'!$M875</f>
        <v>647.388968</v>
      </c>
      <c r="V875" s="56">
        <f t="array" ref="V875">INDEX('RESUMO - LOTES E VMA'!$F$3:$F$181,MATCH('LISTA DOS ITENS'!$D875,'RESUMO - LOTES E VMA'!$A$3:$A$181,0))</f>
        <v>31999.99546</v>
      </c>
      <c r="W875" s="57">
        <f>'LISTA DOS ITENS'!$U875/'LISTA DOS ITENS'!$V875</f>
        <v>0.02023090812</v>
      </c>
      <c r="X875" s="53" t="s">
        <v>53</v>
      </c>
      <c r="Y875" s="53" t="s">
        <v>290</v>
      </c>
      <c r="Z875" s="58" t="str">
        <f>'LISTA DOS ITENS'!$F875&amp;"-"&amp;'LISTA DOS ITENS'!$H875&amp;"-"&amp;'LISTA DOS ITENS'!$J875&amp;"-"&amp;'LISTA DOS ITENS'!$K875&amp;"-"&amp;'LISTA DOS ITENS'!$I875</f>
        <v>10306428-2101-0003-CONS/NAC-</v>
      </c>
      <c r="AA875" s="59" t="str">
        <f t="array" ref="AA875">INDEX('RESUMO - LOTES E VMA'!$M$3:$M$181,MATCH('LISTA DOS ITENS'!$D875,'RESUMO - LOTES E VMA'!$A$3:$A$181,0))</f>
        <v>Para Leilão</v>
      </c>
      <c r="AB875" s="60">
        <f t="array" ref="AB875">INDEX('RESUMO - LOTES E VMA'!$J$3:$J$181,MATCH('LISTA DOS ITENS'!$D875,'RESUMO - LOTES E VMA'!$A$3:$A$181,0))</f>
        <v>0.2000185114</v>
      </c>
      <c r="AC875" s="29" t="str">
        <f t="array" ref="AC875">INDEX('RESUMO - LOTES E VMA'!$L$3:$L$181,MATCH('LISTA DOS ITENS'!$D875,'RESUMO - LOTES E VMA'!$A$3:$A$181,0))</f>
        <v>1% do Valor de Comparação do VMA</v>
      </c>
      <c r="AD875" s="53" t="str">
        <f>VLOOKUP(Tabela1[[#This Row],[Índice]],[1]Planilha1!$A:$A,1,0)</f>
        <v>#ERROR!</v>
      </c>
    </row>
    <row r="876" ht="15.75" customHeight="1">
      <c r="A876" s="52">
        <v>249731.0</v>
      </c>
      <c r="B876" s="53" t="s">
        <v>70</v>
      </c>
      <c r="C876" s="53" t="s">
        <v>71</v>
      </c>
      <c r="D876" s="22">
        <v>206825.0</v>
      </c>
      <c r="E876" s="53" t="s">
        <v>63</v>
      </c>
      <c r="F876" s="54">
        <v>1.0313188E7</v>
      </c>
      <c r="G876" s="53" t="s">
        <v>772</v>
      </c>
      <c r="H876" s="55">
        <v>2101.0</v>
      </c>
      <c r="I876" s="55"/>
      <c r="J876" s="55" t="s">
        <v>68</v>
      </c>
      <c r="K876" s="53" t="s">
        <v>73</v>
      </c>
      <c r="L876" s="53"/>
      <c r="M876" s="53">
        <v>1.0</v>
      </c>
      <c r="N876" s="53" t="s">
        <v>52</v>
      </c>
      <c r="O876" s="25">
        <v>10.29</v>
      </c>
      <c r="P876" s="25">
        <f>'LISTA DOS ITENS'!$O876*'LISTA DOS ITENS'!$M876</f>
        <v>10.29</v>
      </c>
      <c r="Q876" s="25">
        <v>4.77</v>
      </c>
      <c r="R876" s="25">
        <f>'LISTA DOS ITENS'!$Q876*'LISTA DOS ITENS'!$M876</f>
        <v>4.77</v>
      </c>
      <c r="S876" s="56">
        <f>IF('LISTA DOS ITENS'!$P876&gt;'LISTA DOS ITENS'!$R876,'LISTA DOS ITENS'!$P876,'LISTA DOS ITENS'!$R876)</f>
        <v>10.29</v>
      </c>
      <c r="T876" s="25">
        <v>0.9840556573743608</v>
      </c>
      <c r="U876" s="25">
        <f>'LISTA DOS ITENS'!$T876*'LISTA DOS ITENS'!$M876</f>
        <v>0.9840556574</v>
      </c>
      <c r="V876" s="56">
        <f t="array" ref="V876">INDEX('RESUMO - LOTES E VMA'!$F$3:$F$181,MATCH('LISTA DOS ITENS'!$D876,'RESUMO - LOTES E VMA'!$A$3:$A$181,0))</f>
        <v>31999.99546</v>
      </c>
      <c r="W876" s="57">
        <f>'LISTA DOS ITENS'!$U876/'LISTA DOS ITENS'!$V876</f>
        <v>0.00003075174365</v>
      </c>
      <c r="X876" s="53" t="s">
        <v>53</v>
      </c>
      <c r="Y876" s="53" t="s">
        <v>290</v>
      </c>
      <c r="Z876" s="58" t="str">
        <f>'LISTA DOS ITENS'!$F876&amp;"-"&amp;'LISTA DOS ITENS'!$H876&amp;"-"&amp;'LISTA DOS ITENS'!$J876&amp;"-"&amp;'LISTA DOS ITENS'!$K876&amp;"-"&amp;'LISTA DOS ITENS'!$I876</f>
        <v>10313188-2101-0003-CONS/NAC-</v>
      </c>
      <c r="AA876" s="59" t="str">
        <f t="array" ref="AA876">INDEX('RESUMO - LOTES E VMA'!$M$3:$M$181,MATCH('LISTA DOS ITENS'!$D876,'RESUMO - LOTES E VMA'!$A$3:$A$181,0))</f>
        <v>Para Leilão</v>
      </c>
      <c r="AB876" s="60">
        <f t="array" ref="AB876">INDEX('RESUMO - LOTES E VMA'!$J$3:$J$181,MATCH('LISTA DOS ITENS'!$D876,'RESUMO - LOTES E VMA'!$A$3:$A$181,0))</f>
        <v>0.2000185114</v>
      </c>
      <c r="AC876" s="29" t="str">
        <f t="array" ref="AC876">INDEX('RESUMO - LOTES E VMA'!$L$3:$L$181,MATCH('LISTA DOS ITENS'!$D876,'RESUMO - LOTES E VMA'!$A$3:$A$181,0))</f>
        <v>1% do Valor de Comparação do VMA</v>
      </c>
      <c r="AD876" s="53" t="str">
        <f>VLOOKUP(Tabela1[[#This Row],[Índice]],[1]Planilha1!$A:$A,1,0)</f>
        <v>#ERROR!</v>
      </c>
    </row>
    <row r="877" ht="15.75" customHeight="1">
      <c r="A877" s="52">
        <v>249732.0</v>
      </c>
      <c r="B877" s="53" t="s">
        <v>70</v>
      </c>
      <c r="C877" s="53" t="s">
        <v>71</v>
      </c>
      <c r="D877" s="22">
        <v>206825.0</v>
      </c>
      <c r="E877" s="53" t="s">
        <v>63</v>
      </c>
      <c r="F877" s="54">
        <v>1.0320936E7</v>
      </c>
      <c r="G877" s="53" t="s">
        <v>735</v>
      </c>
      <c r="H877" s="55">
        <v>2101.0</v>
      </c>
      <c r="I877" s="55"/>
      <c r="J877" s="55" t="s">
        <v>68</v>
      </c>
      <c r="K877" s="53" t="s">
        <v>117</v>
      </c>
      <c r="L877" s="53"/>
      <c r="M877" s="53">
        <v>1.0</v>
      </c>
      <c r="N877" s="53" t="s">
        <v>52</v>
      </c>
      <c r="O877" s="25">
        <v>6.9</v>
      </c>
      <c r="P877" s="25">
        <f>'LISTA DOS ITENS'!$O877*'LISTA DOS ITENS'!$M877</f>
        <v>6.9</v>
      </c>
      <c r="Q877" s="25">
        <v>16.63</v>
      </c>
      <c r="R877" s="25">
        <f>'LISTA DOS ITENS'!$Q877*'LISTA DOS ITENS'!$M877</f>
        <v>16.63</v>
      </c>
      <c r="S877" s="56">
        <f>IF('LISTA DOS ITENS'!$P877&gt;'LISTA DOS ITENS'!$R877,'LISTA DOS ITENS'!$P877,'LISTA DOS ITENS'!$R877)</f>
        <v>16.63</v>
      </c>
      <c r="T877" s="25">
        <v>3.430785237344994</v>
      </c>
      <c r="U877" s="25">
        <f>'LISTA DOS ITENS'!$T877*'LISTA DOS ITENS'!$M877</f>
        <v>3.430785237</v>
      </c>
      <c r="V877" s="56">
        <f t="array" ref="V877">INDEX('RESUMO - LOTES E VMA'!$F$3:$F$181,MATCH('LISTA DOS ITENS'!$D877,'RESUMO - LOTES E VMA'!$A$3:$A$181,0))</f>
        <v>31999.99546</v>
      </c>
      <c r="W877" s="57">
        <f>'LISTA DOS ITENS'!$U877/'LISTA DOS ITENS'!$V877</f>
        <v>0.0001072120539</v>
      </c>
      <c r="X877" s="53" t="s">
        <v>53</v>
      </c>
      <c r="Y877" s="53" t="s">
        <v>290</v>
      </c>
      <c r="Z877" s="58" t="str">
        <f>'LISTA DOS ITENS'!$F877&amp;"-"&amp;'LISTA DOS ITENS'!$H877&amp;"-"&amp;'LISTA DOS ITENS'!$J877&amp;"-"&amp;'LISTA DOS ITENS'!$K877&amp;"-"&amp;'LISTA DOS ITENS'!$I877</f>
        <v>10320936-2101-0003-CONS/IAMN-</v>
      </c>
      <c r="AA877" s="59" t="str">
        <f t="array" ref="AA877">INDEX('RESUMO - LOTES E VMA'!$M$3:$M$181,MATCH('LISTA DOS ITENS'!$D877,'RESUMO - LOTES E VMA'!$A$3:$A$181,0))</f>
        <v>Para Leilão</v>
      </c>
      <c r="AB877" s="60">
        <f t="array" ref="AB877">INDEX('RESUMO - LOTES E VMA'!$J$3:$J$181,MATCH('LISTA DOS ITENS'!$D877,'RESUMO - LOTES E VMA'!$A$3:$A$181,0))</f>
        <v>0.2000185114</v>
      </c>
      <c r="AC877" s="29" t="str">
        <f t="array" ref="AC877">INDEX('RESUMO - LOTES E VMA'!$L$3:$L$181,MATCH('LISTA DOS ITENS'!$D877,'RESUMO - LOTES E VMA'!$A$3:$A$181,0))</f>
        <v>1% do Valor de Comparação do VMA</v>
      </c>
      <c r="AD877" s="53" t="str">
        <f>VLOOKUP(Tabela1[[#This Row],[Índice]],[1]Planilha1!$A:$A,1,0)</f>
        <v>#ERROR!</v>
      </c>
    </row>
    <row r="878" ht="15.75" customHeight="1">
      <c r="A878" s="52">
        <v>249733.0</v>
      </c>
      <c r="B878" s="53" t="s">
        <v>70</v>
      </c>
      <c r="C878" s="53" t="s">
        <v>71</v>
      </c>
      <c r="D878" s="22">
        <v>206825.0</v>
      </c>
      <c r="E878" s="53" t="s">
        <v>63</v>
      </c>
      <c r="F878" s="54">
        <v>1.0320936E7</v>
      </c>
      <c r="G878" s="53" t="s">
        <v>735</v>
      </c>
      <c r="H878" s="55">
        <v>2101.0</v>
      </c>
      <c r="I878" s="55"/>
      <c r="J878" s="55" t="s">
        <v>68</v>
      </c>
      <c r="K878" s="53" t="s">
        <v>73</v>
      </c>
      <c r="L878" s="53"/>
      <c r="M878" s="53">
        <v>1.0</v>
      </c>
      <c r="N878" s="53" t="s">
        <v>52</v>
      </c>
      <c r="O878" s="25">
        <v>73.495</v>
      </c>
      <c r="P878" s="25">
        <f>'LISTA DOS ITENS'!$O878*'LISTA DOS ITENS'!$M878</f>
        <v>73.495</v>
      </c>
      <c r="Q878" s="25">
        <v>16.63</v>
      </c>
      <c r="R878" s="25">
        <f>'LISTA DOS ITENS'!$Q878*'LISTA DOS ITENS'!$M878</f>
        <v>16.63</v>
      </c>
      <c r="S878" s="56">
        <f>IF('LISTA DOS ITENS'!$P878&gt;'LISTA DOS ITENS'!$R878,'LISTA DOS ITENS'!$P878,'LISTA DOS ITENS'!$R878)</f>
        <v>73.495</v>
      </c>
      <c r="T878" s="25">
        <v>3.430785237344994</v>
      </c>
      <c r="U878" s="25">
        <f>'LISTA DOS ITENS'!$T878*'LISTA DOS ITENS'!$M878</f>
        <v>3.430785237</v>
      </c>
      <c r="V878" s="56">
        <f t="array" ref="V878">INDEX('RESUMO - LOTES E VMA'!$F$3:$F$181,MATCH('LISTA DOS ITENS'!$D878,'RESUMO - LOTES E VMA'!$A$3:$A$181,0))</f>
        <v>31999.99546</v>
      </c>
      <c r="W878" s="57">
        <f>'LISTA DOS ITENS'!$U878/'LISTA DOS ITENS'!$V878</f>
        <v>0.0001072120539</v>
      </c>
      <c r="X878" s="53" t="s">
        <v>53</v>
      </c>
      <c r="Y878" s="53" t="s">
        <v>290</v>
      </c>
      <c r="Z878" s="58" t="str">
        <f>'LISTA DOS ITENS'!$F878&amp;"-"&amp;'LISTA DOS ITENS'!$H878&amp;"-"&amp;'LISTA DOS ITENS'!$J878&amp;"-"&amp;'LISTA DOS ITENS'!$K878&amp;"-"&amp;'LISTA DOS ITENS'!$I878</f>
        <v>10320936-2101-0003-CONS/NAC-</v>
      </c>
      <c r="AA878" s="59" t="str">
        <f t="array" ref="AA878">INDEX('RESUMO - LOTES E VMA'!$M$3:$M$181,MATCH('LISTA DOS ITENS'!$D878,'RESUMO - LOTES E VMA'!$A$3:$A$181,0))</f>
        <v>Para Leilão</v>
      </c>
      <c r="AB878" s="60">
        <f t="array" ref="AB878">INDEX('RESUMO - LOTES E VMA'!$J$3:$J$181,MATCH('LISTA DOS ITENS'!$D878,'RESUMO - LOTES E VMA'!$A$3:$A$181,0))</f>
        <v>0.2000185114</v>
      </c>
      <c r="AC878" s="29" t="str">
        <f t="array" ref="AC878">INDEX('RESUMO - LOTES E VMA'!$L$3:$L$181,MATCH('LISTA DOS ITENS'!$D878,'RESUMO - LOTES E VMA'!$A$3:$A$181,0))</f>
        <v>1% do Valor de Comparação do VMA</v>
      </c>
      <c r="AD878" s="53" t="str">
        <f>VLOOKUP(Tabela1[[#This Row],[Índice]],[1]Planilha1!$A:$A,1,0)</f>
        <v>#ERROR!</v>
      </c>
    </row>
    <row r="879" ht="15.75" customHeight="1">
      <c r="A879" s="52">
        <v>249734.0</v>
      </c>
      <c r="B879" s="53" t="s">
        <v>70</v>
      </c>
      <c r="C879" s="53" t="s">
        <v>71</v>
      </c>
      <c r="D879" s="22">
        <v>206825.0</v>
      </c>
      <c r="E879" s="53" t="s">
        <v>63</v>
      </c>
      <c r="F879" s="54">
        <v>1.0324795E7</v>
      </c>
      <c r="G879" s="53" t="s">
        <v>773</v>
      </c>
      <c r="H879" s="55">
        <v>2101.0</v>
      </c>
      <c r="I879" s="55"/>
      <c r="J879" s="55" t="s">
        <v>68</v>
      </c>
      <c r="K879" s="53" t="s">
        <v>73</v>
      </c>
      <c r="L879" s="53"/>
      <c r="M879" s="53">
        <v>1.0</v>
      </c>
      <c r="N879" s="53" t="s">
        <v>52</v>
      </c>
      <c r="O879" s="25">
        <v>40.38</v>
      </c>
      <c r="P879" s="25">
        <f>'LISTA DOS ITENS'!$O879*'LISTA DOS ITENS'!$M879</f>
        <v>40.38</v>
      </c>
      <c r="Q879" s="25">
        <v>40.38</v>
      </c>
      <c r="R879" s="25">
        <f>'LISTA DOS ITENS'!$Q879*'LISTA DOS ITENS'!$M879</f>
        <v>40.38</v>
      </c>
      <c r="S879" s="56">
        <f>IF('LISTA DOS ITENS'!$P879&gt;'LISTA DOS ITENS'!$R879,'LISTA DOS ITENS'!$P879,'LISTA DOS ITENS'!$R879)</f>
        <v>40.38</v>
      </c>
      <c r="T879" s="25">
        <v>8.330433426577924</v>
      </c>
      <c r="U879" s="25">
        <f>'LISTA DOS ITENS'!$T879*'LISTA DOS ITENS'!$M879</f>
        <v>8.330433427</v>
      </c>
      <c r="V879" s="56">
        <f t="array" ref="V879">INDEX('RESUMO - LOTES E VMA'!$F$3:$F$181,MATCH('LISTA DOS ITENS'!$D879,'RESUMO - LOTES E VMA'!$A$3:$A$181,0))</f>
        <v>31999.99546</v>
      </c>
      <c r="W879" s="57">
        <f>'LISTA DOS ITENS'!$U879/'LISTA DOS ITENS'!$V879</f>
        <v>0.0002603260815</v>
      </c>
      <c r="X879" s="53" t="s">
        <v>53</v>
      </c>
      <c r="Y879" s="53" t="s">
        <v>290</v>
      </c>
      <c r="Z879" s="58" t="str">
        <f>'LISTA DOS ITENS'!$F879&amp;"-"&amp;'LISTA DOS ITENS'!$H879&amp;"-"&amp;'LISTA DOS ITENS'!$J879&amp;"-"&amp;'LISTA DOS ITENS'!$K879&amp;"-"&amp;'LISTA DOS ITENS'!$I879</f>
        <v>10324795-2101-0003-CONS/NAC-</v>
      </c>
      <c r="AA879" s="59" t="str">
        <f t="array" ref="AA879">INDEX('RESUMO - LOTES E VMA'!$M$3:$M$181,MATCH('LISTA DOS ITENS'!$D879,'RESUMO - LOTES E VMA'!$A$3:$A$181,0))</f>
        <v>Para Leilão</v>
      </c>
      <c r="AB879" s="60">
        <f t="array" ref="AB879">INDEX('RESUMO - LOTES E VMA'!$J$3:$J$181,MATCH('LISTA DOS ITENS'!$D879,'RESUMO - LOTES E VMA'!$A$3:$A$181,0))</f>
        <v>0.2000185114</v>
      </c>
      <c r="AC879" s="29" t="str">
        <f t="array" ref="AC879">INDEX('RESUMO - LOTES E VMA'!$L$3:$L$181,MATCH('LISTA DOS ITENS'!$D879,'RESUMO - LOTES E VMA'!$A$3:$A$181,0))</f>
        <v>1% do Valor de Comparação do VMA</v>
      </c>
      <c r="AD879" s="53" t="str">
        <f>VLOOKUP(Tabela1[[#This Row],[Índice]],[1]Planilha1!$A:$A,1,0)</f>
        <v>#ERROR!</v>
      </c>
    </row>
    <row r="880" ht="15.75" customHeight="1">
      <c r="A880" s="52">
        <v>249735.0</v>
      </c>
      <c r="B880" s="53" t="s">
        <v>70</v>
      </c>
      <c r="C880" s="53" t="s">
        <v>71</v>
      </c>
      <c r="D880" s="22">
        <v>206825.0</v>
      </c>
      <c r="E880" s="53" t="s">
        <v>63</v>
      </c>
      <c r="F880" s="54">
        <v>1.0333085E7</v>
      </c>
      <c r="G880" s="53" t="s">
        <v>774</v>
      </c>
      <c r="H880" s="55">
        <v>2101.0</v>
      </c>
      <c r="I880" s="55"/>
      <c r="J880" s="55" t="s">
        <v>68</v>
      </c>
      <c r="K880" s="53" t="s">
        <v>73</v>
      </c>
      <c r="L880" s="53"/>
      <c r="M880" s="53">
        <v>3.0</v>
      </c>
      <c r="N880" s="53" t="s">
        <v>52</v>
      </c>
      <c r="O880" s="25">
        <v>14.344999999999999</v>
      </c>
      <c r="P880" s="25">
        <f>'LISTA DOS ITENS'!$O880*'LISTA DOS ITENS'!$M880</f>
        <v>43.035</v>
      </c>
      <c r="Q880" s="25">
        <v>18.5</v>
      </c>
      <c r="R880" s="25">
        <f>'LISTA DOS ITENS'!$Q880*'LISTA DOS ITENS'!$M880</f>
        <v>55.5</v>
      </c>
      <c r="S880" s="56">
        <f>IF('LISTA DOS ITENS'!$P880&gt;'LISTA DOS ITENS'!$R880,'LISTA DOS ITENS'!$P880,'LISTA DOS ITENS'!$R880)</f>
        <v>55.5</v>
      </c>
      <c r="T880" s="25">
        <v>3.816568063191966</v>
      </c>
      <c r="U880" s="25">
        <f>'LISTA DOS ITENS'!$T880*'LISTA DOS ITENS'!$M880</f>
        <v>11.44970419</v>
      </c>
      <c r="V880" s="56">
        <f t="array" ref="V880">INDEX('RESUMO - LOTES E VMA'!$F$3:$F$181,MATCH('LISTA DOS ITENS'!$D880,'RESUMO - LOTES E VMA'!$A$3:$A$181,0))</f>
        <v>31999.99546</v>
      </c>
      <c r="W880" s="57">
        <f>'LISTA DOS ITENS'!$U880/'LISTA DOS ITENS'!$V880</f>
        <v>0.0003578033066</v>
      </c>
      <c r="X880" s="53" t="s">
        <v>53</v>
      </c>
      <c r="Y880" s="53" t="s">
        <v>290</v>
      </c>
      <c r="Z880" s="58" t="str">
        <f>'LISTA DOS ITENS'!$F880&amp;"-"&amp;'LISTA DOS ITENS'!$H880&amp;"-"&amp;'LISTA DOS ITENS'!$J880&amp;"-"&amp;'LISTA DOS ITENS'!$K880&amp;"-"&amp;'LISTA DOS ITENS'!$I880</f>
        <v>10333085-2101-0003-CONS/NAC-</v>
      </c>
      <c r="AA880" s="59" t="str">
        <f t="array" ref="AA880">INDEX('RESUMO - LOTES E VMA'!$M$3:$M$181,MATCH('LISTA DOS ITENS'!$D880,'RESUMO - LOTES E VMA'!$A$3:$A$181,0))</f>
        <v>Para Leilão</v>
      </c>
      <c r="AB880" s="60">
        <f t="array" ref="AB880">INDEX('RESUMO - LOTES E VMA'!$J$3:$J$181,MATCH('LISTA DOS ITENS'!$D880,'RESUMO - LOTES E VMA'!$A$3:$A$181,0))</f>
        <v>0.2000185114</v>
      </c>
      <c r="AC880" s="29" t="str">
        <f t="array" ref="AC880">INDEX('RESUMO - LOTES E VMA'!$L$3:$L$181,MATCH('LISTA DOS ITENS'!$D880,'RESUMO - LOTES E VMA'!$A$3:$A$181,0))</f>
        <v>1% do Valor de Comparação do VMA</v>
      </c>
      <c r="AD880" s="53" t="str">
        <f>VLOOKUP(Tabela1[[#This Row],[Índice]],[1]Planilha1!$A:$A,1,0)</f>
        <v>#ERROR!</v>
      </c>
    </row>
    <row r="881" ht="15.75" customHeight="1">
      <c r="A881" s="52">
        <v>249736.0</v>
      </c>
      <c r="B881" s="53" t="s">
        <v>70</v>
      </c>
      <c r="C881" s="53" t="s">
        <v>71</v>
      </c>
      <c r="D881" s="22">
        <v>206825.0</v>
      </c>
      <c r="E881" s="53" t="s">
        <v>63</v>
      </c>
      <c r="F881" s="54">
        <v>1.0346485E7</v>
      </c>
      <c r="G881" s="53" t="s">
        <v>775</v>
      </c>
      <c r="H881" s="55">
        <v>2101.0</v>
      </c>
      <c r="I881" s="55"/>
      <c r="J881" s="55" t="s">
        <v>68</v>
      </c>
      <c r="K881" s="53" t="s">
        <v>73</v>
      </c>
      <c r="L881" s="53"/>
      <c r="M881" s="53">
        <v>1.0</v>
      </c>
      <c r="N881" s="53" t="s">
        <v>52</v>
      </c>
      <c r="O881" s="25">
        <v>35.64</v>
      </c>
      <c r="P881" s="25">
        <f>'LISTA DOS ITENS'!$O881*'LISTA DOS ITENS'!$M881</f>
        <v>35.64</v>
      </c>
      <c r="Q881" s="25">
        <v>15.92</v>
      </c>
      <c r="R881" s="25">
        <f>'LISTA DOS ITENS'!$Q881*'LISTA DOS ITENS'!$M881</f>
        <v>15.92</v>
      </c>
      <c r="S881" s="56">
        <f>IF('LISTA DOS ITENS'!$P881&gt;'LISTA DOS ITENS'!$R881,'LISTA DOS ITENS'!$P881,'LISTA DOS ITENS'!$R881)</f>
        <v>35.64</v>
      </c>
      <c r="T881" s="25">
        <v>3.284311544108978</v>
      </c>
      <c r="U881" s="25">
        <f>'LISTA DOS ITENS'!$T881*'LISTA DOS ITENS'!$M881</f>
        <v>3.284311544</v>
      </c>
      <c r="V881" s="56">
        <f t="array" ref="V881">INDEX('RESUMO - LOTES E VMA'!$F$3:$F$181,MATCH('LISTA DOS ITENS'!$D881,'RESUMO - LOTES E VMA'!$A$3:$A$181,0))</f>
        <v>31999.99546</v>
      </c>
      <c r="W881" s="57">
        <f>'LISTA DOS ITENS'!$U881/'LISTA DOS ITENS'!$V881</f>
        <v>0.0001026347503</v>
      </c>
      <c r="X881" s="53" t="s">
        <v>53</v>
      </c>
      <c r="Y881" s="53" t="s">
        <v>290</v>
      </c>
      <c r="Z881" s="58" t="str">
        <f>'LISTA DOS ITENS'!$F881&amp;"-"&amp;'LISTA DOS ITENS'!$H881&amp;"-"&amp;'LISTA DOS ITENS'!$J881&amp;"-"&amp;'LISTA DOS ITENS'!$K881&amp;"-"&amp;'LISTA DOS ITENS'!$I881</f>
        <v>10346485-2101-0003-CONS/NAC-</v>
      </c>
      <c r="AA881" s="59" t="str">
        <f t="array" ref="AA881">INDEX('RESUMO - LOTES E VMA'!$M$3:$M$181,MATCH('LISTA DOS ITENS'!$D881,'RESUMO - LOTES E VMA'!$A$3:$A$181,0))</f>
        <v>Para Leilão</v>
      </c>
      <c r="AB881" s="60">
        <f t="array" ref="AB881">INDEX('RESUMO - LOTES E VMA'!$J$3:$J$181,MATCH('LISTA DOS ITENS'!$D881,'RESUMO - LOTES E VMA'!$A$3:$A$181,0))</f>
        <v>0.2000185114</v>
      </c>
      <c r="AC881" s="29" t="str">
        <f t="array" ref="AC881">INDEX('RESUMO - LOTES E VMA'!$L$3:$L$181,MATCH('LISTA DOS ITENS'!$D881,'RESUMO - LOTES E VMA'!$A$3:$A$181,0))</f>
        <v>1% do Valor de Comparação do VMA</v>
      </c>
      <c r="AD881" s="53" t="str">
        <f>VLOOKUP(Tabela1[[#This Row],[Índice]],[1]Planilha1!$A:$A,1,0)</f>
        <v>#ERROR!</v>
      </c>
    </row>
    <row r="882" ht="15.75" customHeight="1">
      <c r="A882" s="52">
        <v>249737.0</v>
      </c>
      <c r="B882" s="53" t="s">
        <v>70</v>
      </c>
      <c r="C882" s="53" t="s">
        <v>71</v>
      </c>
      <c r="D882" s="22">
        <v>206825.0</v>
      </c>
      <c r="E882" s="53" t="s">
        <v>63</v>
      </c>
      <c r="F882" s="54">
        <v>1.0349227E7</v>
      </c>
      <c r="G882" s="53" t="s">
        <v>776</v>
      </c>
      <c r="H882" s="55">
        <v>2101.0</v>
      </c>
      <c r="I882" s="55"/>
      <c r="J882" s="55" t="s">
        <v>68</v>
      </c>
      <c r="K882" s="53" t="s">
        <v>73</v>
      </c>
      <c r="L882" s="53"/>
      <c r="M882" s="53">
        <v>2.0</v>
      </c>
      <c r="N882" s="53" t="s">
        <v>52</v>
      </c>
      <c r="O882" s="25">
        <v>205.205</v>
      </c>
      <c r="P882" s="25">
        <f>'LISTA DOS ITENS'!$O882*'LISTA DOS ITENS'!$M882</f>
        <v>410.41</v>
      </c>
      <c r="Q882" s="25">
        <v>219.29</v>
      </c>
      <c r="R882" s="25">
        <f>'LISTA DOS ITENS'!$Q882*'LISTA DOS ITENS'!$M882</f>
        <v>438.58</v>
      </c>
      <c r="S882" s="56">
        <f>IF('LISTA DOS ITENS'!$P882&gt;'LISTA DOS ITENS'!$R882,'LISTA DOS ITENS'!$P882,'LISTA DOS ITENS'!$R882)</f>
        <v>438.58</v>
      </c>
      <c r="T882" s="25">
        <v>94.60302063150337</v>
      </c>
      <c r="U882" s="25">
        <f>'LISTA DOS ITENS'!$T882*'LISTA DOS ITENS'!$M882</f>
        <v>189.2060413</v>
      </c>
      <c r="V882" s="56">
        <f t="array" ref="V882">INDEX('RESUMO - LOTES E VMA'!$F$3:$F$181,MATCH('LISTA DOS ITENS'!$D882,'RESUMO - LOTES E VMA'!$A$3:$A$181,0))</f>
        <v>31999.99546</v>
      </c>
      <c r="W882" s="57">
        <f>'LISTA DOS ITENS'!$U882/'LISTA DOS ITENS'!$V882</f>
        <v>0.005912689628</v>
      </c>
      <c r="X882" s="53" t="s">
        <v>53</v>
      </c>
      <c r="Y882" s="53" t="s">
        <v>290</v>
      </c>
      <c r="Z882" s="58" t="str">
        <f>'LISTA DOS ITENS'!$F882&amp;"-"&amp;'LISTA DOS ITENS'!$H882&amp;"-"&amp;'LISTA DOS ITENS'!$J882&amp;"-"&amp;'LISTA DOS ITENS'!$K882&amp;"-"&amp;'LISTA DOS ITENS'!$I882</f>
        <v>10349227-2101-0003-CONS/NAC-</v>
      </c>
      <c r="AA882" s="59" t="str">
        <f t="array" ref="AA882">INDEX('RESUMO - LOTES E VMA'!$M$3:$M$181,MATCH('LISTA DOS ITENS'!$D882,'RESUMO - LOTES E VMA'!$A$3:$A$181,0))</f>
        <v>Para Leilão</v>
      </c>
      <c r="AB882" s="60">
        <f t="array" ref="AB882">INDEX('RESUMO - LOTES E VMA'!$J$3:$J$181,MATCH('LISTA DOS ITENS'!$D882,'RESUMO - LOTES E VMA'!$A$3:$A$181,0))</f>
        <v>0.2000185114</v>
      </c>
      <c r="AC882" s="29" t="str">
        <f t="array" ref="AC882">INDEX('RESUMO - LOTES E VMA'!$L$3:$L$181,MATCH('LISTA DOS ITENS'!$D882,'RESUMO - LOTES E VMA'!$A$3:$A$181,0))</f>
        <v>1% do Valor de Comparação do VMA</v>
      </c>
      <c r="AD882" s="53" t="str">
        <f>VLOOKUP(Tabela1[[#This Row],[Índice]],[1]Planilha1!$A:$A,1,0)</f>
        <v>#ERROR!</v>
      </c>
    </row>
    <row r="883" ht="15.75" customHeight="1">
      <c r="A883" s="52">
        <v>249738.0</v>
      </c>
      <c r="B883" s="53" t="s">
        <v>70</v>
      </c>
      <c r="C883" s="53" t="s">
        <v>71</v>
      </c>
      <c r="D883" s="22">
        <v>206825.0</v>
      </c>
      <c r="E883" s="53" t="s">
        <v>63</v>
      </c>
      <c r="F883" s="54">
        <v>1.0373333E7</v>
      </c>
      <c r="G883" s="53" t="s">
        <v>777</v>
      </c>
      <c r="H883" s="55">
        <v>2101.0</v>
      </c>
      <c r="I883" s="55"/>
      <c r="J883" s="55" t="s">
        <v>68</v>
      </c>
      <c r="K883" s="53" t="s">
        <v>73</v>
      </c>
      <c r="L883" s="53"/>
      <c r="M883" s="53">
        <v>10.0</v>
      </c>
      <c r="N883" s="53" t="s">
        <v>52</v>
      </c>
      <c r="O883" s="25">
        <v>1355.9270000000001</v>
      </c>
      <c r="P883" s="25">
        <f>'LISTA DOS ITENS'!$O883*'LISTA DOS ITENS'!$M883</f>
        <v>13559.27</v>
      </c>
      <c r="Q883" s="25">
        <v>1355.93</v>
      </c>
      <c r="R883" s="25">
        <f>'LISTA DOS ITENS'!$Q883*'LISTA DOS ITENS'!$M883</f>
        <v>13559.3</v>
      </c>
      <c r="S883" s="56">
        <f>IF('LISTA DOS ITENS'!$P883&gt;'LISTA DOS ITENS'!$R883,'LISTA DOS ITENS'!$P883,'LISTA DOS ITENS'!$R883)</f>
        <v>13559.3</v>
      </c>
      <c r="T883" s="25">
        <v>279.72968291480447</v>
      </c>
      <c r="U883" s="25">
        <f>'LISTA DOS ITENS'!$T883*'LISTA DOS ITENS'!$M883</f>
        <v>2797.296829</v>
      </c>
      <c r="V883" s="56">
        <f t="array" ref="V883">INDEX('RESUMO - LOTES E VMA'!$F$3:$F$181,MATCH('LISTA DOS ITENS'!$D883,'RESUMO - LOTES E VMA'!$A$3:$A$181,0))</f>
        <v>31999.99546</v>
      </c>
      <c r="W883" s="57">
        <f>'LISTA DOS ITENS'!$U883/'LISTA DOS ITENS'!$V883</f>
        <v>0.0874155383</v>
      </c>
      <c r="X883" s="53" t="s">
        <v>53</v>
      </c>
      <c r="Y883" s="53" t="s">
        <v>290</v>
      </c>
      <c r="Z883" s="58" t="str">
        <f>'LISTA DOS ITENS'!$F883&amp;"-"&amp;'LISTA DOS ITENS'!$H883&amp;"-"&amp;'LISTA DOS ITENS'!$J883&amp;"-"&amp;'LISTA DOS ITENS'!$K883&amp;"-"&amp;'LISTA DOS ITENS'!$I883</f>
        <v>10373333-2101-0003-CONS/NAC-</v>
      </c>
      <c r="AA883" s="59" t="str">
        <f t="array" ref="AA883">INDEX('RESUMO - LOTES E VMA'!$M$3:$M$181,MATCH('LISTA DOS ITENS'!$D883,'RESUMO - LOTES E VMA'!$A$3:$A$181,0))</f>
        <v>Para Leilão</v>
      </c>
      <c r="AB883" s="60">
        <f t="array" ref="AB883">INDEX('RESUMO - LOTES E VMA'!$J$3:$J$181,MATCH('LISTA DOS ITENS'!$D883,'RESUMO - LOTES E VMA'!$A$3:$A$181,0))</f>
        <v>0.2000185114</v>
      </c>
      <c r="AC883" s="29" t="str">
        <f t="array" ref="AC883">INDEX('RESUMO - LOTES E VMA'!$L$3:$L$181,MATCH('LISTA DOS ITENS'!$D883,'RESUMO - LOTES E VMA'!$A$3:$A$181,0))</f>
        <v>1% do Valor de Comparação do VMA</v>
      </c>
      <c r="AD883" s="53" t="str">
        <f>VLOOKUP(Tabela1[[#This Row],[Índice]],[1]Planilha1!$A:$A,1,0)</f>
        <v>#ERROR!</v>
      </c>
    </row>
    <row r="884" ht="15.75" customHeight="1">
      <c r="A884" s="52">
        <v>249739.0</v>
      </c>
      <c r="B884" s="53" t="s">
        <v>70</v>
      </c>
      <c r="C884" s="53" t="s">
        <v>71</v>
      </c>
      <c r="D884" s="22">
        <v>206825.0</v>
      </c>
      <c r="E884" s="53" t="s">
        <v>63</v>
      </c>
      <c r="F884" s="54">
        <v>1.0389407E7</v>
      </c>
      <c r="G884" s="53" t="s">
        <v>735</v>
      </c>
      <c r="H884" s="55">
        <v>2101.0</v>
      </c>
      <c r="I884" s="55"/>
      <c r="J884" s="55" t="s">
        <v>68</v>
      </c>
      <c r="K884" s="53" t="s">
        <v>73</v>
      </c>
      <c r="L884" s="53"/>
      <c r="M884" s="53">
        <v>5.0</v>
      </c>
      <c r="N884" s="53" t="s">
        <v>52</v>
      </c>
      <c r="O884" s="25">
        <v>2.2549180327868856</v>
      </c>
      <c r="P884" s="25">
        <f>'LISTA DOS ITENS'!$O884*'LISTA DOS ITENS'!$M884</f>
        <v>11.27459016</v>
      </c>
      <c r="Q884" s="25">
        <v>2.25</v>
      </c>
      <c r="R884" s="25">
        <f>'LISTA DOS ITENS'!$Q884*'LISTA DOS ITENS'!$M884</f>
        <v>11.25</v>
      </c>
      <c r="S884" s="56">
        <f>IF('LISTA DOS ITENS'!$P884&gt;'LISTA DOS ITENS'!$R884,'LISTA DOS ITENS'!$P884,'LISTA DOS ITENS'!$R884)</f>
        <v>11.27459016</v>
      </c>
      <c r="T884" s="25">
        <v>0.46417719687469855</v>
      </c>
      <c r="U884" s="25">
        <f>'LISTA DOS ITENS'!$T884*'LISTA DOS ITENS'!$M884</f>
        <v>2.320885984</v>
      </c>
      <c r="V884" s="56">
        <f t="array" ref="V884">INDEX('RESUMO - LOTES E VMA'!$F$3:$F$181,MATCH('LISTA DOS ITENS'!$D884,'RESUMO - LOTES E VMA'!$A$3:$A$181,0))</f>
        <v>31999.99546</v>
      </c>
      <c r="W884" s="57">
        <f>'LISTA DOS ITENS'!$U884/'LISTA DOS ITENS'!$V884</f>
        <v>0.00007252769729</v>
      </c>
      <c r="X884" s="53" t="s">
        <v>53</v>
      </c>
      <c r="Y884" s="53" t="s">
        <v>290</v>
      </c>
      <c r="Z884" s="58" t="str">
        <f>'LISTA DOS ITENS'!$F884&amp;"-"&amp;'LISTA DOS ITENS'!$H884&amp;"-"&amp;'LISTA DOS ITENS'!$J884&amp;"-"&amp;'LISTA DOS ITENS'!$K884&amp;"-"&amp;'LISTA DOS ITENS'!$I884</f>
        <v>10389407-2101-0003-CONS/NAC-</v>
      </c>
      <c r="AA884" s="59" t="str">
        <f t="array" ref="AA884">INDEX('RESUMO - LOTES E VMA'!$M$3:$M$181,MATCH('LISTA DOS ITENS'!$D884,'RESUMO - LOTES E VMA'!$A$3:$A$181,0))</f>
        <v>Para Leilão</v>
      </c>
      <c r="AB884" s="60">
        <f t="array" ref="AB884">INDEX('RESUMO - LOTES E VMA'!$J$3:$J$181,MATCH('LISTA DOS ITENS'!$D884,'RESUMO - LOTES E VMA'!$A$3:$A$181,0))</f>
        <v>0.2000185114</v>
      </c>
      <c r="AC884" s="29" t="str">
        <f t="array" ref="AC884">INDEX('RESUMO - LOTES E VMA'!$L$3:$L$181,MATCH('LISTA DOS ITENS'!$D884,'RESUMO - LOTES E VMA'!$A$3:$A$181,0))</f>
        <v>1% do Valor de Comparação do VMA</v>
      </c>
      <c r="AD884" s="53" t="str">
        <f>VLOOKUP(Tabela1[[#This Row],[Índice]],[1]Planilha1!$A:$A,1,0)</f>
        <v>#ERROR!</v>
      </c>
    </row>
    <row r="885" ht="15.75" customHeight="1">
      <c r="A885" s="52">
        <v>249740.0</v>
      </c>
      <c r="B885" s="53" t="s">
        <v>70</v>
      </c>
      <c r="C885" s="53" t="s">
        <v>71</v>
      </c>
      <c r="D885" s="22">
        <v>206825.0</v>
      </c>
      <c r="E885" s="53" t="s">
        <v>63</v>
      </c>
      <c r="F885" s="54">
        <v>1.0420658E7</v>
      </c>
      <c r="G885" s="53" t="s">
        <v>778</v>
      </c>
      <c r="H885" s="55">
        <v>2101.0</v>
      </c>
      <c r="I885" s="55"/>
      <c r="J885" s="55" t="s">
        <v>68</v>
      </c>
      <c r="K885" s="53" t="s">
        <v>117</v>
      </c>
      <c r="L885" s="53"/>
      <c r="M885" s="53">
        <v>8.0</v>
      </c>
      <c r="N885" s="53" t="s">
        <v>52</v>
      </c>
      <c r="O885" s="25">
        <v>388.355</v>
      </c>
      <c r="P885" s="25">
        <f>'LISTA DOS ITENS'!$O885*'LISTA DOS ITENS'!$M885</f>
        <v>3106.84</v>
      </c>
      <c r="Q885" s="25">
        <v>388.36</v>
      </c>
      <c r="R885" s="25">
        <f>'LISTA DOS ITENS'!$Q885*'LISTA DOS ITENS'!$M885</f>
        <v>3106.88</v>
      </c>
      <c r="S885" s="56">
        <f>IF('LISTA DOS ITENS'!$P885&gt;'LISTA DOS ITENS'!$R885,'LISTA DOS ITENS'!$P885,'LISTA DOS ITENS'!$R885)</f>
        <v>3106.88</v>
      </c>
      <c r="T885" s="25">
        <v>80.11904719033686</v>
      </c>
      <c r="U885" s="25">
        <f>'LISTA DOS ITENS'!$T885*'LISTA DOS ITENS'!$M885</f>
        <v>640.9523775</v>
      </c>
      <c r="V885" s="56">
        <f t="array" ref="V885">INDEX('RESUMO - LOTES E VMA'!$F$3:$F$181,MATCH('LISTA DOS ITENS'!$D885,'RESUMO - LOTES E VMA'!$A$3:$A$181,0))</f>
        <v>31999.99546</v>
      </c>
      <c r="W885" s="57">
        <f>'LISTA DOS ITENS'!$U885/'LISTA DOS ITENS'!$V885</f>
        <v>0.02002976464</v>
      </c>
      <c r="X885" s="53" t="s">
        <v>53</v>
      </c>
      <c r="Y885" s="53" t="s">
        <v>290</v>
      </c>
      <c r="Z885" s="58" t="str">
        <f>'LISTA DOS ITENS'!$F885&amp;"-"&amp;'LISTA DOS ITENS'!$H885&amp;"-"&amp;'LISTA DOS ITENS'!$J885&amp;"-"&amp;'LISTA DOS ITENS'!$K885&amp;"-"&amp;'LISTA DOS ITENS'!$I885</f>
        <v>10420658-2101-0003-CONS/IAMN-</v>
      </c>
      <c r="AA885" s="59" t="str">
        <f t="array" ref="AA885">INDEX('RESUMO - LOTES E VMA'!$M$3:$M$181,MATCH('LISTA DOS ITENS'!$D885,'RESUMO - LOTES E VMA'!$A$3:$A$181,0))</f>
        <v>Para Leilão</v>
      </c>
      <c r="AB885" s="60">
        <f t="array" ref="AB885">INDEX('RESUMO - LOTES E VMA'!$J$3:$J$181,MATCH('LISTA DOS ITENS'!$D885,'RESUMO - LOTES E VMA'!$A$3:$A$181,0))</f>
        <v>0.2000185114</v>
      </c>
      <c r="AC885" s="29" t="str">
        <f t="array" ref="AC885">INDEX('RESUMO - LOTES E VMA'!$L$3:$L$181,MATCH('LISTA DOS ITENS'!$D885,'RESUMO - LOTES E VMA'!$A$3:$A$181,0))</f>
        <v>1% do Valor de Comparação do VMA</v>
      </c>
      <c r="AD885" s="53" t="str">
        <f>VLOOKUP(Tabela1[[#This Row],[Índice]],[1]Planilha1!$A:$A,1,0)</f>
        <v>#ERROR!</v>
      </c>
    </row>
    <row r="886" ht="15.75" customHeight="1">
      <c r="A886" s="52">
        <v>249741.0</v>
      </c>
      <c r="B886" s="53" t="s">
        <v>70</v>
      </c>
      <c r="C886" s="53" t="s">
        <v>71</v>
      </c>
      <c r="D886" s="22">
        <v>206825.0</v>
      </c>
      <c r="E886" s="53" t="s">
        <v>63</v>
      </c>
      <c r="F886" s="54">
        <v>1.0445331E7</v>
      </c>
      <c r="G886" s="53" t="s">
        <v>779</v>
      </c>
      <c r="H886" s="55">
        <v>2101.0</v>
      </c>
      <c r="I886" s="55"/>
      <c r="J886" s="55" t="s">
        <v>68</v>
      </c>
      <c r="K886" s="53" t="s">
        <v>73</v>
      </c>
      <c r="L886" s="53"/>
      <c r="M886" s="53">
        <v>1.0</v>
      </c>
      <c r="N886" s="53" t="s">
        <v>52</v>
      </c>
      <c r="O886" s="25">
        <v>1463.59</v>
      </c>
      <c r="P886" s="25">
        <f>'LISTA DOS ITENS'!$O886*'LISTA DOS ITENS'!$M886</f>
        <v>1463.59</v>
      </c>
      <c r="Q886" s="25">
        <v>1463.59</v>
      </c>
      <c r="R886" s="25">
        <f>'LISTA DOS ITENS'!$Q886*'LISTA DOS ITENS'!$M886</f>
        <v>1463.59</v>
      </c>
      <c r="S886" s="56">
        <f>IF('LISTA DOS ITENS'!$P886&gt;'LISTA DOS ITENS'!$R886,'LISTA DOS ITENS'!$P886,'LISTA DOS ITENS'!$R886)</f>
        <v>1463.59</v>
      </c>
      <c r="T886" s="25">
        <v>301.9400460328178</v>
      </c>
      <c r="U886" s="25">
        <f>'LISTA DOS ITENS'!$T886*'LISTA DOS ITENS'!$M886</f>
        <v>301.940046</v>
      </c>
      <c r="V886" s="56">
        <f t="array" ref="V886">INDEX('RESUMO - LOTES E VMA'!$F$3:$F$181,MATCH('LISTA DOS ITENS'!$D886,'RESUMO - LOTES E VMA'!$A$3:$A$181,0))</f>
        <v>31999.99546</v>
      </c>
      <c r="W886" s="57">
        <f>'LISTA DOS ITENS'!$U886/'LISTA DOS ITENS'!$V886</f>
        <v>0.009435627776</v>
      </c>
      <c r="X886" s="53" t="s">
        <v>53</v>
      </c>
      <c r="Y886" s="53" t="s">
        <v>290</v>
      </c>
      <c r="Z886" s="58" t="str">
        <f>'LISTA DOS ITENS'!$F886&amp;"-"&amp;'LISTA DOS ITENS'!$H886&amp;"-"&amp;'LISTA DOS ITENS'!$J886&amp;"-"&amp;'LISTA DOS ITENS'!$K886&amp;"-"&amp;'LISTA DOS ITENS'!$I886</f>
        <v>10445331-2101-0003-CONS/NAC-</v>
      </c>
      <c r="AA886" s="59" t="str">
        <f t="array" ref="AA886">INDEX('RESUMO - LOTES E VMA'!$M$3:$M$181,MATCH('LISTA DOS ITENS'!$D886,'RESUMO - LOTES E VMA'!$A$3:$A$181,0))</f>
        <v>Para Leilão</v>
      </c>
      <c r="AB886" s="60">
        <f t="array" ref="AB886">INDEX('RESUMO - LOTES E VMA'!$J$3:$J$181,MATCH('LISTA DOS ITENS'!$D886,'RESUMO - LOTES E VMA'!$A$3:$A$181,0))</f>
        <v>0.2000185114</v>
      </c>
      <c r="AC886" s="29" t="str">
        <f t="array" ref="AC886">INDEX('RESUMO - LOTES E VMA'!$L$3:$L$181,MATCH('LISTA DOS ITENS'!$D886,'RESUMO - LOTES E VMA'!$A$3:$A$181,0))</f>
        <v>1% do Valor de Comparação do VMA</v>
      </c>
      <c r="AD886" s="53" t="str">
        <f>VLOOKUP(Tabela1[[#This Row],[Índice]],[1]Planilha1!$A:$A,1,0)</f>
        <v>#ERROR!</v>
      </c>
    </row>
    <row r="887" ht="15.75" customHeight="1">
      <c r="A887" s="52">
        <v>249742.0</v>
      </c>
      <c r="B887" s="53" t="s">
        <v>70</v>
      </c>
      <c r="C887" s="53" t="s">
        <v>71</v>
      </c>
      <c r="D887" s="22">
        <v>206825.0</v>
      </c>
      <c r="E887" s="53" t="s">
        <v>63</v>
      </c>
      <c r="F887" s="54">
        <v>1.0513714E7</v>
      </c>
      <c r="G887" s="53" t="s">
        <v>780</v>
      </c>
      <c r="H887" s="55">
        <v>2101.0</v>
      </c>
      <c r="I887" s="55"/>
      <c r="J887" s="55" t="s">
        <v>68</v>
      </c>
      <c r="K887" s="53" t="s">
        <v>73</v>
      </c>
      <c r="L887" s="53"/>
      <c r="M887" s="53">
        <v>10.0</v>
      </c>
      <c r="N887" s="53" t="s">
        <v>52</v>
      </c>
      <c r="O887" s="25">
        <v>396.627</v>
      </c>
      <c r="P887" s="25">
        <f>'LISTA DOS ITENS'!$O887*'LISTA DOS ITENS'!$M887</f>
        <v>3966.27</v>
      </c>
      <c r="Q887" s="25">
        <v>396.63</v>
      </c>
      <c r="R887" s="25">
        <f>'LISTA DOS ITENS'!$Q887*'LISTA DOS ITENS'!$M887</f>
        <v>3966.3</v>
      </c>
      <c r="S887" s="56">
        <f>IF('LISTA DOS ITENS'!$P887&gt;'LISTA DOS ITENS'!$R887,'LISTA DOS ITENS'!$P887,'LISTA DOS ITENS'!$R887)</f>
        <v>3966.3</v>
      </c>
      <c r="T887" s="25">
        <v>81.82515626507185</v>
      </c>
      <c r="U887" s="25">
        <f>'LISTA DOS ITENS'!$T887*'LISTA DOS ITENS'!$M887</f>
        <v>818.2515627</v>
      </c>
      <c r="V887" s="56">
        <f t="array" ref="V887">INDEX('RESUMO - LOTES E VMA'!$F$3:$F$181,MATCH('LISTA DOS ITENS'!$D887,'RESUMO - LOTES E VMA'!$A$3:$A$181,0))</f>
        <v>31999.99546</v>
      </c>
      <c r="W887" s="57">
        <f>'LISTA DOS ITENS'!$U887/'LISTA DOS ITENS'!$V887</f>
        <v>0.02557036496</v>
      </c>
      <c r="X887" s="53" t="s">
        <v>53</v>
      </c>
      <c r="Y887" s="53" t="s">
        <v>290</v>
      </c>
      <c r="Z887" s="58" t="str">
        <f>'LISTA DOS ITENS'!$F887&amp;"-"&amp;'LISTA DOS ITENS'!$H887&amp;"-"&amp;'LISTA DOS ITENS'!$J887&amp;"-"&amp;'LISTA DOS ITENS'!$K887&amp;"-"&amp;'LISTA DOS ITENS'!$I887</f>
        <v>10513714-2101-0003-CONS/NAC-</v>
      </c>
      <c r="AA887" s="59" t="str">
        <f t="array" ref="AA887">INDEX('RESUMO - LOTES E VMA'!$M$3:$M$181,MATCH('LISTA DOS ITENS'!$D887,'RESUMO - LOTES E VMA'!$A$3:$A$181,0))</f>
        <v>Para Leilão</v>
      </c>
      <c r="AB887" s="60">
        <f t="array" ref="AB887">INDEX('RESUMO - LOTES E VMA'!$J$3:$J$181,MATCH('LISTA DOS ITENS'!$D887,'RESUMO - LOTES E VMA'!$A$3:$A$181,0))</f>
        <v>0.2000185114</v>
      </c>
      <c r="AC887" s="29" t="str">
        <f t="array" ref="AC887">INDEX('RESUMO - LOTES E VMA'!$L$3:$L$181,MATCH('LISTA DOS ITENS'!$D887,'RESUMO - LOTES E VMA'!$A$3:$A$181,0))</f>
        <v>1% do Valor de Comparação do VMA</v>
      </c>
      <c r="AD887" s="53" t="str">
        <f>VLOOKUP(Tabela1[[#This Row],[Índice]],[1]Planilha1!$A:$A,1,0)</f>
        <v>#ERROR!</v>
      </c>
    </row>
    <row r="888" ht="15.75" customHeight="1">
      <c r="A888" s="52">
        <v>249743.0</v>
      </c>
      <c r="B888" s="53" t="s">
        <v>70</v>
      </c>
      <c r="C888" s="53" t="s">
        <v>71</v>
      </c>
      <c r="D888" s="22">
        <v>206825.0</v>
      </c>
      <c r="E888" s="53" t="s">
        <v>63</v>
      </c>
      <c r="F888" s="54">
        <v>1.0548914E7</v>
      </c>
      <c r="G888" s="53" t="s">
        <v>781</v>
      </c>
      <c r="H888" s="55">
        <v>2101.0</v>
      </c>
      <c r="I888" s="55"/>
      <c r="J888" s="55" t="s">
        <v>68</v>
      </c>
      <c r="K888" s="53" t="s">
        <v>73</v>
      </c>
      <c r="L888" s="53"/>
      <c r="M888" s="53">
        <v>1.0</v>
      </c>
      <c r="N888" s="53" t="s">
        <v>52</v>
      </c>
      <c r="O888" s="25">
        <v>51.65</v>
      </c>
      <c r="P888" s="25">
        <f>'LISTA DOS ITENS'!$O888*'LISTA DOS ITENS'!$M888</f>
        <v>51.65</v>
      </c>
      <c r="Q888" s="25">
        <v>44.65</v>
      </c>
      <c r="R888" s="25">
        <f>'LISTA DOS ITENS'!$Q888*'LISTA DOS ITENS'!$M888</f>
        <v>44.65</v>
      </c>
      <c r="S888" s="56">
        <f>IF('LISTA DOS ITENS'!$P888&gt;'LISTA DOS ITENS'!$R888,'LISTA DOS ITENS'!$P888,'LISTA DOS ITENS'!$R888)</f>
        <v>51.65</v>
      </c>
      <c r="T888" s="25">
        <v>9.211338595757907</v>
      </c>
      <c r="U888" s="25">
        <f>'LISTA DOS ITENS'!$T888*'LISTA DOS ITENS'!$M888</f>
        <v>9.211338596</v>
      </c>
      <c r="V888" s="56">
        <f t="array" ref="V888">INDEX('RESUMO - LOTES E VMA'!$F$3:$F$181,MATCH('LISTA DOS ITENS'!$D888,'RESUMO - LOTES E VMA'!$A$3:$A$181,0))</f>
        <v>31999.99546</v>
      </c>
      <c r="W888" s="57">
        <f>'LISTA DOS ITENS'!$U888/'LISTA DOS ITENS'!$V888</f>
        <v>0.0002878543719</v>
      </c>
      <c r="X888" s="53" t="s">
        <v>53</v>
      </c>
      <c r="Y888" s="53" t="s">
        <v>290</v>
      </c>
      <c r="Z888" s="58" t="str">
        <f>'LISTA DOS ITENS'!$F888&amp;"-"&amp;'LISTA DOS ITENS'!$H888&amp;"-"&amp;'LISTA DOS ITENS'!$J888&amp;"-"&amp;'LISTA DOS ITENS'!$K888&amp;"-"&amp;'LISTA DOS ITENS'!$I888</f>
        <v>10548914-2101-0003-CONS/NAC-</v>
      </c>
      <c r="AA888" s="59" t="str">
        <f t="array" ref="AA888">INDEX('RESUMO - LOTES E VMA'!$M$3:$M$181,MATCH('LISTA DOS ITENS'!$D888,'RESUMO - LOTES E VMA'!$A$3:$A$181,0))</f>
        <v>Para Leilão</v>
      </c>
      <c r="AB888" s="60">
        <f t="array" ref="AB888">INDEX('RESUMO - LOTES E VMA'!$J$3:$J$181,MATCH('LISTA DOS ITENS'!$D888,'RESUMO - LOTES E VMA'!$A$3:$A$181,0))</f>
        <v>0.2000185114</v>
      </c>
      <c r="AC888" s="29" t="str">
        <f t="array" ref="AC888">INDEX('RESUMO - LOTES E VMA'!$L$3:$L$181,MATCH('LISTA DOS ITENS'!$D888,'RESUMO - LOTES E VMA'!$A$3:$A$181,0))</f>
        <v>1% do Valor de Comparação do VMA</v>
      </c>
      <c r="AD888" s="53" t="str">
        <f>VLOOKUP(Tabela1[[#This Row],[Índice]],[1]Planilha1!$A:$A,1,0)</f>
        <v>#ERROR!</v>
      </c>
    </row>
    <row r="889" ht="15.75" customHeight="1">
      <c r="A889" s="52">
        <v>249744.0</v>
      </c>
      <c r="B889" s="53" t="s">
        <v>70</v>
      </c>
      <c r="C889" s="53" t="s">
        <v>71</v>
      </c>
      <c r="D889" s="22">
        <v>206825.0</v>
      </c>
      <c r="E889" s="53" t="s">
        <v>63</v>
      </c>
      <c r="F889" s="54">
        <v>1.080331E7</v>
      </c>
      <c r="G889" s="53" t="s">
        <v>782</v>
      </c>
      <c r="H889" s="55">
        <v>2101.0</v>
      </c>
      <c r="I889" s="55"/>
      <c r="J889" s="55" t="s">
        <v>68</v>
      </c>
      <c r="K889" s="53" t="s">
        <v>160</v>
      </c>
      <c r="L889" s="53"/>
      <c r="M889" s="53">
        <v>1.0</v>
      </c>
      <c r="N889" s="53" t="s">
        <v>52</v>
      </c>
      <c r="O889" s="25">
        <v>259.0</v>
      </c>
      <c r="P889" s="25">
        <f>'LISTA DOS ITENS'!$O889*'LISTA DOS ITENS'!$M889</f>
        <v>259</v>
      </c>
      <c r="Q889" s="25">
        <v>259.0</v>
      </c>
      <c r="R889" s="25">
        <f>'LISTA DOS ITENS'!$Q889*'LISTA DOS ITENS'!$M889</f>
        <v>259</v>
      </c>
      <c r="S889" s="56">
        <f>IF('LISTA DOS ITENS'!$P889&gt;'LISTA DOS ITENS'!$R889,'LISTA DOS ITENS'!$P889,'LISTA DOS ITENS'!$R889)</f>
        <v>259</v>
      </c>
      <c r="T889" s="25">
        <v>53.431952884687526</v>
      </c>
      <c r="U889" s="25">
        <f>'LISTA DOS ITENS'!$T889*'LISTA DOS ITENS'!$M889</f>
        <v>53.43195288</v>
      </c>
      <c r="V889" s="56">
        <f t="array" ref="V889">INDEX('RESUMO - LOTES E VMA'!$F$3:$F$181,MATCH('LISTA DOS ITENS'!$D889,'RESUMO - LOTES E VMA'!$A$3:$A$181,0))</f>
        <v>31999.99546</v>
      </c>
      <c r="W889" s="57">
        <f>'LISTA DOS ITENS'!$U889/'LISTA DOS ITENS'!$V889</f>
        <v>0.001669748764</v>
      </c>
      <c r="X889" s="53" t="s">
        <v>53</v>
      </c>
      <c r="Y889" s="53" t="s">
        <v>290</v>
      </c>
      <c r="Z889" s="58" t="str">
        <f>'LISTA DOS ITENS'!$F889&amp;"-"&amp;'LISTA DOS ITENS'!$H889&amp;"-"&amp;'LISTA DOS ITENS'!$J889&amp;"-"&amp;'LISTA DOS ITENS'!$K889&amp;"-"&amp;'LISTA DOS ITENS'!$I889</f>
        <v>10803310-2101-0003-CONS/IMP-</v>
      </c>
      <c r="AA889" s="59" t="str">
        <f t="array" ref="AA889">INDEX('RESUMO - LOTES E VMA'!$M$3:$M$181,MATCH('LISTA DOS ITENS'!$D889,'RESUMO - LOTES E VMA'!$A$3:$A$181,0))</f>
        <v>Para Leilão</v>
      </c>
      <c r="AB889" s="60">
        <f t="array" ref="AB889">INDEX('RESUMO - LOTES E VMA'!$J$3:$J$181,MATCH('LISTA DOS ITENS'!$D889,'RESUMO - LOTES E VMA'!$A$3:$A$181,0))</f>
        <v>0.2000185114</v>
      </c>
      <c r="AC889" s="29" t="str">
        <f t="array" ref="AC889">INDEX('RESUMO - LOTES E VMA'!$L$3:$L$181,MATCH('LISTA DOS ITENS'!$D889,'RESUMO - LOTES E VMA'!$A$3:$A$181,0))</f>
        <v>1% do Valor de Comparação do VMA</v>
      </c>
      <c r="AD889" s="53" t="str">
        <f>VLOOKUP(Tabela1[[#This Row],[Índice]],[1]Planilha1!$A:$A,1,0)</f>
        <v>#ERROR!</v>
      </c>
    </row>
    <row r="890" ht="15.75" customHeight="1">
      <c r="A890" s="52">
        <v>249745.0</v>
      </c>
      <c r="B890" s="53" t="s">
        <v>70</v>
      </c>
      <c r="C890" s="53" t="s">
        <v>71</v>
      </c>
      <c r="D890" s="22">
        <v>206825.0</v>
      </c>
      <c r="E890" s="53" t="s">
        <v>63</v>
      </c>
      <c r="F890" s="54">
        <v>1.1041724E7</v>
      </c>
      <c r="G890" s="53" t="s">
        <v>728</v>
      </c>
      <c r="H890" s="55">
        <v>2101.0</v>
      </c>
      <c r="I890" s="55"/>
      <c r="J890" s="55" t="s">
        <v>68</v>
      </c>
      <c r="K890" s="53" t="s">
        <v>73</v>
      </c>
      <c r="L890" s="53"/>
      <c r="M890" s="53">
        <v>4.0</v>
      </c>
      <c r="N890" s="53" t="s">
        <v>52</v>
      </c>
      <c r="O890" s="25">
        <v>702.005</v>
      </c>
      <c r="P890" s="25">
        <f>'LISTA DOS ITENS'!$O890*'LISTA DOS ITENS'!$M890</f>
        <v>2808.02</v>
      </c>
      <c r="Q890" s="25">
        <v>702.01</v>
      </c>
      <c r="R890" s="25">
        <f>'LISTA DOS ITENS'!$Q890*'LISTA DOS ITENS'!$M890</f>
        <v>2808.04</v>
      </c>
      <c r="S890" s="56">
        <f>IF('LISTA DOS ITENS'!$P890&gt;'LISTA DOS ITENS'!$R890,'LISTA DOS ITENS'!$P890,'LISTA DOS ITENS'!$R890)</f>
        <v>2808.04</v>
      </c>
      <c r="T890" s="25">
        <v>144.82534843466985</v>
      </c>
      <c r="U890" s="25">
        <f>'LISTA DOS ITENS'!$T890*'LISTA DOS ITENS'!$M890</f>
        <v>579.3013937</v>
      </c>
      <c r="V890" s="56">
        <f t="array" ref="V890">INDEX('RESUMO - LOTES E VMA'!$F$3:$F$181,MATCH('LISTA DOS ITENS'!$D890,'RESUMO - LOTES E VMA'!$A$3:$A$181,0))</f>
        <v>31999.99546</v>
      </c>
      <c r="W890" s="57">
        <f>'LISTA DOS ITENS'!$U890/'LISTA DOS ITENS'!$V890</f>
        <v>0.01810317112</v>
      </c>
      <c r="X890" s="53" t="s">
        <v>53</v>
      </c>
      <c r="Y890" s="53" t="s">
        <v>290</v>
      </c>
      <c r="Z890" s="58" t="str">
        <f>'LISTA DOS ITENS'!$F890&amp;"-"&amp;'LISTA DOS ITENS'!$H890&amp;"-"&amp;'LISTA DOS ITENS'!$J890&amp;"-"&amp;'LISTA DOS ITENS'!$K890&amp;"-"&amp;'LISTA DOS ITENS'!$I890</f>
        <v>11041724-2101-0003-CONS/NAC-</v>
      </c>
      <c r="AA890" s="59" t="str">
        <f t="array" ref="AA890">INDEX('RESUMO - LOTES E VMA'!$M$3:$M$181,MATCH('LISTA DOS ITENS'!$D890,'RESUMO - LOTES E VMA'!$A$3:$A$181,0))</f>
        <v>Para Leilão</v>
      </c>
      <c r="AB890" s="60">
        <f t="array" ref="AB890">INDEX('RESUMO - LOTES E VMA'!$J$3:$J$181,MATCH('LISTA DOS ITENS'!$D890,'RESUMO - LOTES E VMA'!$A$3:$A$181,0))</f>
        <v>0.2000185114</v>
      </c>
      <c r="AC890" s="29" t="str">
        <f t="array" ref="AC890">INDEX('RESUMO - LOTES E VMA'!$L$3:$L$181,MATCH('LISTA DOS ITENS'!$D890,'RESUMO - LOTES E VMA'!$A$3:$A$181,0))</f>
        <v>1% do Valor de Comparação do VMA</v>
      </c>
      <c r="AD890" s="53" t="str">
        <f>VLOOKUP(Tabela1[[#This Row],[Índice]],[1]Planilha1!$A:$A,1,0)</f>
        <v>#ERROR!</v>
      </c>
    </row>
    <row r="891" ht="15.75" customHeight="1">
      <c r="A891" s="52">
        <v>249746.0</v>
      </c>
      <c r="B891" s="53" t="s">
        <v>70</v>
      </c>
      <c r="C891" s="53" t="s">
        <v>71</v>
      </c>
      <c r="D891" s="22">
        <v>206825.0</v>
      </c>
      <c r="E891" s="53" t="s">
        <v>63</v>
      </c>
      <c r="F891" s="54">
        <v>1.1043089E7</v>
      </c>
      <c r="G891" s="53" t="s">
        <v>778</v>
      </c>
      <c r="H891" s="55">
        <v>2101.0</v>
      </c>
      <c r="I891" s="55"/>
      <c r="J891" s="55" t="s">
        <v>68</v>
      </c>
      <c r="K891" s="53" t="s">
        <v>73</v>
      </c>
      <c r="L891" s="53"/>
      <c r="M891" s="53">
        <v>4.0</v>
      </c>
      <c r="N891" s="53" t="s">
        <v>52</v>
      </c>
      <c r="O891" s="25">
        <v>882.3625</v>
      </c>
      <c r="P891" s="25">
        <f>'LISTA DOS ITENS'!$O891*'LISTA DOS ITENS'!$M891</f>
        <v>3529.45</v>
      </c>
      <c r="Q891" s="25">
        <v>882.36</v>
      </c>
      <c r="R891" s="25">
        <f>'LISTA DOS ITENS'!$Q891*'LISTA DOS ITENS'!$M891</f>
        <v>3529.44</v>
      </c>
      <c r="S891" s="56">
        <f>IF('LISTA DOS ITENS'!$P891&gt;'LISTA DOS ITENS'!$R891,'LISTA DOS ITENS'!$P891,'LISTA DOS ITENS'!$R891)</f>
        <v>3529.45</v>
      </c>
      <c r="T891" s="25">
        <v>182.03172952638178</v>
      </c>
      <c r="U891" s="25">
        <f>'LISTA DOS ITENS'!$T891*'LISTA DOS ITENS'!$M891</f>
        <v>728.1269181</v>
      </c>
      <c r="V891" s="56">
        <f t="array" ref="V891">INDEX('RESUMO - LOTES E VMA'!$F$3:$F$181,MATCH('LISTA DOS ITENS'!$D891,'RESUMO - LOTES E VMA'!$A$3:$A$181,0))</f>
        <v>31999.99546</v>
      </c>
      <c r="W891" s="57">
        <f>'LISTA DOS ITENS'!$U891/'LISTA DOS ITENS'!$V891</f>
        <v>0.02275396942</v>
      </c>
      <c r="X891" s="53" t="s">
        <v>53</v>
      </c>
      <c r="Y891" s="53" t="s">
        <v>290</v>
      </c>
      <c r="Z891" s="58" t="str">
        <f>'LISTA DOS ITENS'!$F891&amp;"-"&amp;'LISTA DOS ITENS'!$H891&amp;"-"&amp;'LISTA DOS ITENS'!$J891&amp;"-"&amp;'LISTA DOS ITENS'!$K891&amp;"-"&amp;'LISTA DOS ITENS'!$I891</f>
        <v>11043089-2101-0003-CONS/NAC-</v>
      </c>
      <c r="AA891" s="59" t="str">
        <f t="array" ref="AA891">INDEX('RESUMO - LOTES E VMA'!$M$3:$M$181,MATCH('LISTA DOS ITENS'!$D891,'RESUMO - LOTES E VMA'!$A$3:$A$181,0))</f>
        <v>Para Leilão</v>
      </c>
      <c r="AB891" s="60">
        <f t="array" ref="AB891">INDEX('RESUMO - LOTES E VMA'!$J$3:$J$181,MATCH('LISTA DOS ITENS'!$D891,'RESUMO - LOTES E VMA'!$A$3:$A$181,0))</f>
        <v>0.2000185114</v>
      </c>
      <c r="AC891" s="29" t="str">
        <f t="array" ref="AC891">INDEX('RESUMO - LOTES E VMA'!$L$3:$L$181,MATCH('LISTA DOS ITENS'!$D891,'RESUMO - LOTES E VMA'!$A$3:$A$181,0))</f>
        <v>1% do Valor de Comparação do VMA</v>
      </c>
      <c r="AD891" s="53" t="str">
        <f>VLOOKUP(Tabela1[[#This Row],[Índice]],[1]Planilha1!$A:$A,1,0)</f>
        <v>#ERROR!</v>
      </c>
    </row>
    <row r="892" ht="15.75" customHeight="1">
      <c r="A892" s="52">
        <v>249747.0</v>
      </c>
      <c r="B892" s="53" t="s">
        <v>70</v>
      </c>
      <c r="C892" s="53" t="s">
        <v>71</v>
      </c>
      <c r="D892" s="22">
        <v>206825.0</v>
      </c>
      <c r="E892" s="53" t="s">
        <v>63</v>
      </c>
      <c r="F892" s="54">
        <v>1.1729627E7</v>
      </c>
      <c r="G892" s="53" t="s">
        <v>783</v>
      </c>
      <c r="H892" s="55">
        <v>2101.0</v>
      </c>
      <c r="I892" s="55"/>
      <c r="J892" s="55" t="s">
        <v>68</v>
      </c>
      <c r="K892" s="53" t="s">
        <v>73</v>
      </c>
      <c r="L892" s="53"/>
      <c r="M892" s="53">
        <v>3.0</v>
      </c>
      <c r="N892" s="53" t="s">
        <v>52</v>
      </c>
      <c r="O892" s="25">
        <v>376.60999999999996</v>
      </c>
      <c r="P892" s="25">
        <f>'LISTA DOS ITENS'!$O892*'LISTA DOS ITENS'!$M892</f>
        <v>1129.83</v>
      </c>
      <c r="Q892" s="25">
        <v>376.61</v>
      </c>
      <c r="R892" s="25">
        <f>'LISTA DOS ITENS'!$Q892*'LISTA DOS ITENS'!$M892</f>
        <v>1129.83</v>
      </c>
      <c r="S892" s="56">
        <f>IF('LISTA DOS ITENS'!$P892&gt;'LISTA DOS ITENS'!$R892,'LISTA DOS ITENS'!$P892,'LISTA DOS ITENS'!$R892)</f>
        <v>1129.83</v>
      </c>
      <c r="T892" s="25">
        <v>77.695010717769</v>
      </c>
      <c r="U892" s="25">
        <f>'LISTA DOS ITENS'!$T892*'LISTA DOS ITENS'!$M892</f>
        <v>233.0850322</v>
      </c>
      <c r="V892" s="56">
        <f t="array" ref="V892">INDEX('RESUMO - LOTES E VMA'!$F$3:$F$181,MATCH('LISTA DOS ITENS'!$D892,'RESUMO - LOTES E VMA'!$A$3:$A$181,0))</f>
        <v>31999.99546</v>
      </c>
      <c r="W892" s="57">
        <f>'LISTA DOS ITENS'!$U892/'LISTA DOS ITENS'!$V892</f>
        <v>0.007283908287</v>
      </c>
      <c r="X892" s="53" t="s">
        <v>53</v>
      </c>
      <c r="Y892" s="53" t="s">
        <v>290</v>
      </c>
      <c r="Z892" s="58" t="str">
        <f>'LISTA DOS ITENS'!$F892&amp;"-"&amp;'LISTA DOS ITENS'!$H892&amp;"-"&amp;'LISTA DOS ITENS'!$J892&amp;"-"&amp;'LISTA DOS ITENS'!$K892&amp;"-"&amp;'LISTA DOS ITENS'!$I892</f>
        <v>11729627-2101-0003-CONS/NAC-</v>
      </c>
      <c r="AA892" s="59" t="str">
        <f t="array" ref="AA892">INDEX('RESUMO - LOTES E VMA'!$M$3:$M$181,MATCH('LISTA DOS ITENS'!$D892,'RESUMO - LOTES E VMA'!$A$3:$A$181,0))</f>
        <v>Para Leilão</v>
      </c>
      <c r="AB892" s="60">
        <f t="array" ref="AB892">INDEX('RESUMO - LOTES E VMA'!$J$3:$J$181,MATCH('LISTA DOS ITENS'!$D892,'RESUMO - LOTES E VMA'!$A$3:$A$181,0))</f>
        <v>0.2000185114</v>
      </c>
      <c r="AC892" s="29" t="str">
        <f t="array" ref="AC892">INDEX('RESUMO - LOTES E VMA'!$L$3:$L$181,MATCH('LISTA DOS ITENS'!$D892,'RESUMO - LOTES E VMA'!$A$3:$A$181,0))</f>
        <v>1% do Valor de Comparação do VMA</v>
      </c>
      <c r="AD892" s="53" t="str">
        <f>VLOOKUP(Tabela1[[#This Row],[Índice]],[1]Planilha1!$A:$A,1,0)</f>
        <v>#ERROR!</v>
      </c>
    </row>
    <row r="893" ht="15.75" customHeight="1">
      <c r="A893" s="52">
        <v>249748.0</v>
      </c>
      <c r="B893" s="53" t="s">
        <v>70</v>
      </c>
      <c r="C893" s="53" t="s">
        <v>71</v>
      </c>
      <c r="D893" s="22">
        <v>206825.0</v>
      </c>
      <c r="E893" s="53" t="s">
        <v>63</v>
      </c>
      <c r="F893" s="54">
        <v>1.0863403E7</v>
      </c>
      <c r="G893" s="53" t="s">
        <v>784</v>
      </c>
      <c r="H893" s="55">
        <v>2160.0</v>
      </c>
      <c r="I893" s="55"/>
      <c r="J893" s="55" t="s">
        <v>68</v>
      </c>
      <c r="K893" s="53" t="s">
        <v>160</v>
      </c>
      <c r="L893" s="53"/>
      <c r="M893" s="53">
        <v>4.0</v>
      </c>
      <c r="N893" s="53" t="s">
        <v>52</v>
      </c>
      <c r="O893" s="25">
        <v>275.5025</v>
      </c>
      <c r="P893" s="25">
        <f>'LISTA DOS ITENS'!$O893*'LISTA DOS ITENS'!$M893</f>
        <v>1102.01</v>
      </c>
      <c r="Q893" s="25">
        <v>275.5</v>
      </c>
      <c r="R893" s="25">
        <f>'LISTA DOS ITENS'!$Q893*'LISTA DOS ITENS'!$M893</f>
        <v>1102</v>
      </c>
      <c r="S893" s="56">
        <f>IF('LISTA DOS ITENS'!$P893&gt;'LISTA DOS ITENS'!$R893,'LISTA DOS ITENS'!$P893,'LISTA DOS ITENS'!$R893)</f>
        <v>1102.01</v>
      </c>
      <c r="T893" s="25">
        <v>56.83591899510198</v>
      </c>
      <c r="U893" s="25">
        <f>'LISTA DOS ITENS'!$T893*'LISTA DOS ITENS'!$M893</f>
        <v>227.343676</v>
      </c>
      <c r="V893" s="56">
        <f t="array" ref="V893">INDEX('RESUMO - LOTES E VMA'!$F$3:$F$181,MATCH('LISTA DOS ITENS'!$D893,'RESUMO - LOTES E VMA'!$A$3:$A$181,0))</f>
        <v>31999.99546</v>
      </c>
      <c r="W893" s="57">
        <f>'LISTA DOS ITENS'!$U893/'LISTA DOS ITENS'!$V893</f>
        <v>0.007104490882</v>
      </c>
      <c r="X893" s="53" t="s">
        <v>53</v>
      </c>
      <c r="Y893" s="53" t="s">
        <v>290</v>
      </c>
      <c r="Z893" s="58" t="str">
        <f>'LISTA DOS ITENS'!$F893&amp;"-"&amp;'LISTA DOS ITENS'!$H893&amp;"-"&amp;'LISTA DOS ITENS'!$J893&amp;"-"&amp;'LISTA DOS ITENS'!$K893&amp;"-"&amp;'LISTA DOS ITENS'!$I893</f>
        <v>10863403-2160-0003-CONS/IMP-</v>
      </c>
      <c r="AA893" s="59" t="str">
        <f t="array" ref="AA893">INDEX('RESUMO - LOTES E VMA'!$M$3:$M$181,MATCH('LISTA DOS ITENS'!$D893,'RESUMO - LOTES E VMA'!$A$3:$A$181,0))</f>
        <v>Para Leilão</v>
      </c>
      <c r="AB893" s="60">
        <f t="array" ref="AB893">INDEX('RESUMO - LOTES E VMA'!$J$3:$J$181,MATCH('LISTA DOS ITENS'!$D893,'RESUMO - LOTES E VMA'!$A$3:$A$181,0))</f>
        <v>0.2000185114</v>
      </c>
      <c r="AC893" s="29" t="str">
        <f t="array" ref="AC893">INDEX('RESUMO - LOTES E VMA'!$L$3:$L$181,MATCH('LISTA DOS ITENS'!$D893,'RESUMO - LOTES E VMA'!$A$3:$A$181,0))</f>
        <v>1% do Valor de Comparação do VMA</v>
      </c>
      <c r="AD893" s="53" t="str">
        <f>VLOOKUP(Tabela1[[#This Row],[Índice]],[1]Planilha1!$A:$A,1,0)</f>
        <v>#ERROR!</v>
      </c>
    </row>
    <row r="894" ht="15.75" customHeight="1">
      <c r="A894" s="52">
        <v>249749.0</v>
      </c>
      <c r="B894" s="53" t="s">
        <v>70</v>
      </c>
      <c r="C894" s="53" t="s">
        <v>71</v>
      </c>
      <c r="D894" s="22">
        <v>206825.0</v>
      </c>
      <c r="E894" s="53" t="s">
        <v>63</v>
      </c>
      <c r="F894" s="54">
        <v>1.0016909E7</v>
      </c>
      <c r="G894" s="53" t="s">
        <v>755</v>
      </c>
      <c r="H894" s="55">
        <v>2170.0</v>
      </c>
      <c r="I894" s="55"/>
      <c r="J894" s="55" t="s">
        <v>68</v>
      </c>
      <c r="K894" s="53" t="s">
        <v>73</v>
      </c>
      <c r="L894" s="53"/>
      <c r="M894" s="53">
        <v>2.0</v>
      </c>
      <c r="N894" s="53" t="s">
        <v>52</v>
      </c>
      <c r="O894" s="25">
        <v>523.9533333333333</v>
      </c>
      <c r="P894" s="25">
        <f>'LISTA DOS ITENS'!$O894*'LISTA DOS ITENS'!$M894</f>
        <v>1047.906667</v>
      </c>
      <c r="Q894" s="25">
        <v>332.78</v>
      </c>
      <c r="R894" s="25">
        <f>'LISTA DOS ITENS'!$Q894*'LISTA DOS ITENS'!$M894</f>
        <v>665.56</v>
      </c>
      <c r="S894" s="56">
        <f>IF('LISTA DOS ITENS'!$P894&gt;'LISTA DOS ITENS'!$R894,'LISTA DOS ITENS'!$P894,'LISTA DOS ITENS'!$R894)</f>
        <v>1047.906667</v>
      </c>
      <c r="T894" s="25">
        <v>68.65283892264985</v>
      </c>
      <c r="U894" s="25">
        <f>'LISTA DOS ITENS'!$T894*'LISTA DOS ITENS'!$M894</f>
        <v>137.3056778</v>
      </c>
      <c r="V894" s="56">
        <f t="array" ref="V894">INDEX('RESUMO - LOTES E VMA'!$F$3:$F$181,MATCH('LISTA DOS ITENS'!$D894,'RESUMO - LOTES E VMA'!$A$3:$A$181,0))</f>
        <v>31999.99546</v>
      </c>
      <c r="W894" s="57">
        <f>'LISTA DOS ITENS'!$U894/'LISTA DOS ITENS'!$V894</f>
        <v>0.004290803041</v>
      </c>
      <c r="X894" s="53" t="s">
        <v>53</v>
      </c>
      <c r="Y894" s="53" t="s">
        <v>290</v>
      </c>
      <c r="Z894" s="58" t="str">
        <f>'LISTA DOS ITENS'!$F894&amp;"-"&amp;'LISTA DOS ITENS'!$H894&amp;"-"&amp;'LISTA DOS ITENS'!$J894&amp;"-"&amp;'LISTA DOS ITENS'!$K894&amp;"-"&amp;'LISTA DOS ITENS'!$I894</f>
        <v>10016909-2170-0003-CONS/NAC-</v>
      </c>
      <c r="AA894" s="59" t="str">
        <f t="array" ref="AA894">INDEX('RESUMO - LOTES E VMA'!$M$3:$M$181,MATCH('LISTA DOS ITENS'!$D894,'RESUMO - LOTES E VMA'!$A$3:$A$181,0))</f>
        <v>Para Leilão</v>
      </c>
      <c r="AB894" s="60">
        <f t="array" ref="AB894">INDEX('RESUMO - LOTES E VMA'!$J$3:$J$181,MATCH('LISTA DOS ITENS'!$D894,'RESUMO - LOTES E VMA'!$A$3:$A$181,0))</f>
        <v>0.2000185114</v>
      </c>
      <c r="AC894" s="29" t="str">
        <f t="array" ref="AC894">INDEX('RESUMO - LOTES E VMA'!$L$3:$L$181,MATCH('LISTA DOS ITENS'!$D894,'RESUMO - LOTES E VMA'!$A$3:$A$181,0))</f>
        <v>1% do Valor de Comparação do VMA</v>
      </c>
      <c r="AD894" s="53" t="str">
        <f>VLOOKUP(Tabela1[[#This Row],[Índice]],[1]Planilha1!$A:$A,1,0)</f>
        <v>#ERROR!</v>
      </c>
    </row>
    <row r="895" ht="15.75" customHeight="1">
      <c r="A895" s="52">
        <v>249750.0</v>
      </c>
      <c r="B895" s="53" t="s">
        <v>70</v>
      </c>
      <c r="C895" s="53" t="s">
        <v>71</v>
      </c>
      <c r="D895" s="22">
        <v>206825.0</v>
      </c>
      <c r="E895" s="53" t="s">
        <v>63</v>
      </c>
      <c r="F895" s="54">
        <v>1.0548933E7</v>
      </c>
      <c r="G895" s="53" t="s">
        <v>785</v>
      </c>
      <c r="H895" s="55">
        <v>2170.0</v>
      </c>
      <c r="I895" s="55"/>
      <c r="J895" s="55" t="s">
        <v>68</v>
      </c>
      <c r="K895" s="53" t="s">
        <v>117</v>
      </c>
      <c r="L895" s="53"/>
      <c r="M895" s="53">
        <v>1.0</v>
      </c>
      <c r="N895" s="53" t="s">
        <v>52</v>
      </c>
      <c r="O895" s="25">
        <v>78.07</v>
      </c>
      <c r="P895" s="25">
        <f>'LISTA DOS ITENS'!$O895*'LISTA DOS ITENS'!$M895</f>
        <v>78.07</v>
      </c>
      <c r="Q895" s="25">
        <v>204.19</v>
      </c>
      <c r="R895" s="25">
        <f>'LISTA DOS ITENS'!$Q895*'LISTA DOS ITENS'!$M895</f>
        <v>204.19</v>
      </c>
      <c r="S895" s="56">
        <f>IF('LISTA DOS ITENS'!$P895&gt;'LISTA DOS ITENS'!$R895,'LISTA DOS ITENS'!$P895,'LISTA DOS ITENS'!$R895)</f>
        <v>204.19</v>
      </c>
      <c r="T895" s="25">
        <v>42.124596368819866</v>
      </c>
      <c r="U895" s="25">
        <f>'LISTA DOS ITENS'!$T895*'LISTA DOS ITENS'!$M895</f>
        <v>42.12459637</v>
      </c>
      <c r="V895" s="56">
        <f t="array" ref="V895">INDEX('RESUMO - LOTES E VMA'!$F$3:$F$181,MATCH('LISTA DOS ITENS'!$D895,'RESUMO - LOTES E VMA'!$A$3:$A$181,0))</f>
        <v>31999.99546</v>
      </c>
      <c r="W895" s="57">
        <f>'LISTA DOS ITENS'!$U895/'LISTA DOS ITENS'!$V895</f>
        <v>0.001316393823</v>
      </c>
      <c r="X895" s="53" t="s">
        <v>53</v>
      </c>
      <c r="Y895" s="53" t="s">
        <v>290</v>
      </c>
      <c r="Z895" s="58" t="str">
        <f>'LISTA DOS ITENS'!$F895&amp;"-"&amp;'LISTA DOS ITENS'!$H895&amp;"-"&amp;'LISTA DOS ITENS'!$J895&amp;"-"&amp;'LISTA DOS ITENS'!$K895&amp;"-"&amp;'LISTA DOS ITENS'!$I895</f>
        <v>10548933-2170-0003-CONS/IAMN-</v>
      </c>
      <c r="AA895" s="59" t="str">
        <f t="array" ref="AA895">INDEX('RESUMO - LOTES E VMA'!$M$3:$M$181,MATCH('LISTA DOS ITENS'!$D895,'RESUMO - LOTES E VMA'!$A$3:$A$181,0))</f>
        <v>Para Leilão</v>
      </c>
      <c r="AB895" s="60">
        <f t="array" ref="AB895">INDEX('RESUMO - LOTES E VMA'!$J$3:$J$181,MATCH('LISTA DOS ITENS'!$D895,'RESUMO - LOTES E VMA'!$A$3:$A$181,0))</f>
        <v>0.2000185114</v>
      </c>
      <c r="AC895" s="29" t="str">
        <f t="array" ref="AC895">INDEX('RESUMO - LOTES E VMA'!$L$3:$L$181,MATCH('LISTA DOS ITENS'!$D895,'RESUMO - LOTES E VMA'!$A$3:$A$181,0))</f>
        <v>1% do Valor de Comparação do VMA</v>
      </c>
      <c r="AD895" s="53" t="str">
        <f>VLOOKUP(Tabela1[[#This Row],[Índice]],[1]Planilha1!$A:$A,1,0)</f>
        <v>#ERROR!</v>
      </c>
    </row>
    <row r="896" ht="15.75" customHeight="1">
      <c r="A896" s="52">
        <v>249751.0</v>
      </c>
      <c r="B896" s="53" t="s">
        <v>70</v>
      </c>
      <c r="C896" s="53" t="s">
        <v>71</v>
      </c>
      <c r="D896" s="22">
        <v>206825.0</v>
      </c>
      <c r="E896" s="53" t="s">
        <v>63</v>
      </c>
      <c r="F896" s="54">
        <v>1.0548933E7</v>
      </c>
      <c r="G896" s="53" t="s">
        <v>785</v>
      </c>
      <c r="H896" s="55">
        <v>2170.0</v>
      </c>
      <c r="I896" s="55"/>
      <c r="J896" s="55" t="s">
        <v>68</v>
      </c>
      <c r="K896" s="53" t="s">
        <v>84</v>
      </c>
      <c r="L896" s="53"/>
      <c r="M896" s="53">
        <v>2.0</v>
      </c>
      <c r="N896" s="53" t="s">
        <v>52</v>
      </c>
      <c r="O896" s="25">
        <v>0.0</v>
      </c>
      <c r="P896" s="25">
        <f>'LISTA DOS ITENS'!$O896*'LISTA DOS ITENS'!$M896</f>
        <v>0</v>
      </c>
      <c r="Q896" s="25">
        <v>204.19</v>
      </c>
      <c r="R896" s="25">
        <f>'LISTA DOS ITENS'!$Q896*'LISTA DOS ITENS'!$M896</f>
        <v>408.38</v>
      </c>
      <c r="S896" s="56">
        <f>IF('LISTA DOS ITENS'!$P896&gt;'LISTA DOS ITENS'!$R896,'LISTA DOS ITENS'!$P896,'LISTA DOS ITENS'!$R896)</f>
        <v>408.38</v>
      </c>
      <c r="T896" s="25">
        <v>42.124596368819866</v>
      </c>
      <c r="U896" s="25">
        <f>'LISTA DOS ITENS'!$T896*'LISTA DOS ITENS'!$M896</f>
        <v>84.24919274</v>
      </c>
      <c r="V896" s="56">
        <f t="array" ref="V896">INDEX('RESUMO - LOTES E VMA'!$F$3:$F$181,MATCH('LISTA DOS ITENS'!$D896,'RESUMO - LOTES E VMA'!$A$3:$A$181,0))</f>
        <v>31999.99546</v>
      </c>
      <c r="W896" s="57">
        <f>'LISTA DOS ITENS'!$U896/'LISTA DOS ITENS'!$V896</f>
        <v>0.002632787646</v>
      </c>
      <c r="X896" s="53" t="s">
        <v>53</v>
      </c>
      <c r="Y896" s="53" t="s">
        <v>290</v>
      </c>
      <c r="Z896" s="58" t="str">
        <f>'LISTA DOS ITENS'!$F896&amp;"-"&amp;'LISTA DOS ITENS'!$H896&amp;"-"&amp;'LISTA DOS ITENS'!$J896&amp;"-"&amp;'LISTA DOS ITENS'!$K896&amp;"-"&amp;'LISTA DOS ITENS'!$I896</f>
        <v>10548933-2170-0003-RAST-</v>
      </c>
      <c r="AA896" s="59" t="str">
        <f t="array" ref="AA896">INDEX('RESUMO - LOTES E VMA'!$M$3:$M$181,MATCH('LISTA DOS ITENS'!$D896,'RESUMO - LOTES E VMA'!$A$3:$A$181,0))</f>
        <v>Para Leilão</v>
      </c>
      <c r="AB896" s="60">
        <f t="array" ref="AB896">INDEX('RESUMO - LOTES E VMA'!$J$3:$J$181,MATCH('LISTA DOS ITENS'!$D896,'RESUMO - LOTES E VMA'!$A$3:$A$181,0))</f>
        <v>0.2000185114</v>
      </c>
      <c r="AC896" s="29" t="str">
        <f t="array" ref="AC896">INDEX('RESUMO - LOTES E VMA'!$L$3:$L$181,MATCH('LISTA DOS ITENS'!$D896,'RESUMO - LOTES E VMA'!$A$3:$A$181,0))</f>
        <v>1% do Valor de Comparação do VMA</v>
      </c>
      <c r="AD896" s="53" t="str">
        <f>VLOOKUP(Tabela1[[#This Row],[Índice]],[1]Planilha1!$A:$A,1,0)</f>
        <v>#ERROR!</v>
      </c>
    </row>
    <row r="897" ht="15.75" customHeight="1">
      <c r="A897" s="52">
        <v>249752.0</v>
      </c>
      <c r="B897" s="53" t="s">
        <v>70</v>
      </c>
      <c r="C897" s="53" t="s">
        <v>71</v>
      </c>
      <c r="D897" s="22">
        <v>206825.0</v>
      </c>
      <c r="E897" s="53" t="s">
        <v>63</v>
      </c>
      <c r="F897" s="54">
        <v>1.0937729E7</v>
      </c>
      <c r="G897" s="53" t="s">
        <v>776</v>
      </c>
      <c r="H897" s="55">
        <v>2170.0</v>
      </c>
      <c r="I897" s="55"/>
      <c r="J897" s="55" t="s">
        <v>68</v>
      </c>
      <c r="K897" s="53" t="s">
        <v>73</v>
      </c>
      <c r="L897" s="53"/>
      <c r="M897" s="53">
        <v>1.0</v>
      </c>
      <c r="N897" s="53" t="s">
        <v>52</v>
      </c>
      <c r="O897" s="25">
        <v>484.92</v>
      </c>
      <c r="P897" s="25">
        <f>'LISTA DOS ITENS'!$O897*'LISTA DOS ITENS'!$M897</f>
        <v>484.92</v>
      </c>
      <c r="Q897" s="25">
        <v>192.19</v>
      </c>
      <c r="R897" s="25">
        <f>'LISTA DOS ITENS'!$Q897*'LISTA DOS ITENS'!$M897</f>
        <v>192.19</v>
      </c>
      <c r="S897" s="56">
        <f>IF('LISTA DOS ITENS'!$P897&gt;'LISTA DOS ITENS'!$R897,'LISTA DOS ITENS'!$P897,'LISTA DOS ITENS'!$R897)</f>
        <v>484.92</v>
      </c>
      <c r="T897" s="25">
        <v>39.64898465215481</v>
      </c>
      <c r="U897" s="25">
        <f>'LISTA DOS ITENS'!$T897*'LISTA DOS ITENS'!$M897</f>
        <v>39.64898465</v>
      </c>
      <c r="V897" s="56">
        <f t="array" ref="V897">INDEX('RESUMO - LOTES E VMA'!$F$3:$F$181,MATCH('LISTA DOS ITENS'!$D897,'RESUMO - LOTES E VMA'!$A$3:$A$181,0))</f>
        <v>31999.99546</v>
      </c>
      <c r="W897" s="57">
        <f>'LISTA DOS ITENS'!$U897/'LISTA DOS ITENS'!$V897</f>
        <v>0.001239030946</v>
      </c>
      <c r="X897" s="53" t="s">
        <v>53</v>
      </c>
      <c r="Y897" s="53" t="s">
        <v>290</v>
      </c>
      <c r="Z897" s="58" t="str">
        <f>'LISTA DOS ITENS'!$F897&amp;"-"&amp;'LISTA DOS ITENS'!$H897&amp;"-"&amp;'LISTA DOS ITENS'!$J897&amp;"-"&amp;'LISTA DOS ITENS'!$K897&amp;"-"&amp;'LISTA DOS ITENS'!$I897</f>
        <v>10937729-2170-0003-CONS/NAC-</v>
      </c>
      <c r="AA897" s="59" t="str">
        <f t="array" ref="AA897">INDEX('RESUMO - LOTES E VMA'!$M$3:$M$181,MATCH('LISTA DOS ITENS'!$D897,'RESUMO - LOTES E VMA'!$A$3:$A$181,0))</f>
        <v>Para Leilão</v>
      </c>
      <c r="AB897" s="60">
        <f t="array" ref="AB897">INDEX('RESUMO - LOTES E VMA'!$J$3:$J$181,MATCH('LISTA DOS ITENS'!$D897,'RESUMO - LOTES E VMA'!$A$3:$A$181,0))</f>
        <v>0.2000185114</v>
      </c>
      <c r="AC897" s="29" t="str">
        <f t="array" ref="AC897">INDEX('RESUMO - LOTES E VMA'!$L$3:$L$181,MATCH('LISTA DOS ITENS'!$D897,'RESUMO - LOTES E VMA'!$A$3:$A$181,0))</f>
        <v>1% do Valor de Comparação do VMA</v>
      </c>
      <c r="AD897" s="53" t="str">
        <f>VLOOKUP(Tabela1[[#This Row],[Índice]],[1]Planilha1!$A:$A,1,0)</f>
        <v>#ERROR!</v>
      </c>
    </row>
    <row r="898" ht="15.75" customHeight="1">
      <c r="A898" s="52">
        <v>249753.0</v>
      </c>
      <c r="B898" s="53" t="s">
        <v>70</v>
      </c>
      <c r="C898" s="53" t="s">
        <v>71</v>
      </c>
      <c r="D898" s="22">
        <v>206825.0</v>
      </c>
      <c r="E898" s="53" t="s">
        <v>63</v>
      </c>
      <c r="F898" s="54">
        <v>1.0016289E7</v>
      </c>
      <c r="G898" s="53" t="s">
        <v>730</v>
      </c>
      <c r="H898" s="55">
        <v>2180.0</v>
      </c>
      <c r="I898" s="55"/>
      <c r="J898" s="55" t="s">
        <v>68</v>
      </c>
      <c r="K898" s="53" t="s">
        <v>73</v>
      </c>
      <c r="L898" s="53"/>
      <c r="M898" s="53">
        <v>2.0</v>
      </c>
      <c r="N898" s="53" t="s">
        <v>52</v>
      </c>
      <c r="O898" s="25">
        <v>417.005</v>
      </c>
      <c r="P898" s="25">
        <f>'LISTA DOS ITENS'!$O898*'LISTA DOS ITENS'!$M898</f>
        <v>834.01</v>
      </c>
      <c r="Q898" s="25">
        <v>295.03</v>
      </c>
      <c r="R898" s="25">
        <f>'LISTA DOS ITENS'!$Q898*'LISTA DOS ITENS'!$M898</f>
        <v>590.06</v>
      </c>
      <c r="S898" s="56">
        <f>IF('LISTA DOS ITENS'!$P898&gt;'LISTA DOS ITENS'!$R898,'LISTA DOS ITENS'!$P898,'LISTA DOS ITENS'!$R898)</f>
        <v>834.01</v>
      </c>
      <c r="T898" s="25">
        <v>60.86497706397436</v>
      </c>
      <c r="U898" s="25">
        <f>'LISTA DOS ITENS'!$T898*'LISTA DOS ITENS'!$M898</f>
        <v>121.7299541</v>
      </c>
      <c r="V898" s="56">
        <f t="array" ref="V898">INDEX('RESUMO - LOTES E VMA'!$F$3:$F$181,MATCH('LISTA DOS ITENS'!$D898,'RESUMO - LOTES E VMA'!$A$3:$A$181,0))</f>
        <v>31999.99546</v>
      </c>
      <c r="W898" s="57">
        <f>'LISTA DOS ITENS'!$U898/'LISTA DOS ITENS'!$V898</f>
        <v>0.003804061606</v>
      </c>
      <c r="X898" s="53" t="s">
        <v>53</v>
      </c>
      <c r="Y898" s="53" t="s">
        <v>290</v>
      </c>
      <c r="Z898" s="58" t="str">
        <f>'LISTA DOS ITENS'!$F898&amp;"-"&amp;'LISTA DOS ITENS'!$H898&amp;"-"&amp;'LISTA DOS ITENS'!$J898&amp;"-"&amp;'LISTA DOS ITENS'!$K898&amp;"-"&amp;'LISTA DOS ITENS'!$I898</f>
        <v>10016289-2180-0003-CONS/NAC-</v>
      </c>
      <c r="AA898" s="59" t="str">
        <f t="array" ref="AA898">INDEX('RESUMO - LOTES E VMA'!$M$3:$M$181,MATCH('LISTA DOS ITENS'!$D898,'RESUMO - LOTES E VMA'!$A$3:$A$181,0))</f>
        <v>Para Leilão</v>
      </c>
      <c r="AB898" s="60">
        <f t="array" ref="AB898">INDEX('RESUMO - LOTES E VMA'!$J$3:$J$181,MATCH('LISTA DOS ITENS'!$D898,'RESUMO - LOTES E VMA'!$A$3:$A$181,0))</f>
        <v>0.2000185114</v>
      </c>
      <c r="AC898" s="29" t="str">
        <f t="array" ref="AC898">INDEX('RESUMO - LOTES E VMA'!$L$3:$L$181,MATCH('LISTA DOS ITENS'!$D898,'RESUMO - LOTES E VMA'!$A$3:$A$181,0))</f>
        <v>1% do Valor de Comparação do VMA</v>
      </c>
      <c r="AD898" s="53" t="str">
        <f>VLOOKUP(Tabela1[[#This Row],[Índice]],[1]Planilha1!$A:$A,1,0)</f>
        <v>#ERROR!</v>
      </c>
    </row>
    <row r="899" ht="15.75" customHeight="1">
      <c r="A899" s="52">
        <v>249754.0</v>
      </c>
      <c r="B899" s="53" t="s">
        <v>70</v>
      </c>
      <c r="C899" s="53" t="s">
        <v>71</v>
      </c>
      <c r="D899" s="22">
        <v>206825.0</v>
      </c>
      <c r="E899" s="53" t="s">
        <v>63</v>
      </c>
      <c r="F899" s="54">
        <v>1.0016394E7</v>
      </c>
      <c r="G899" s="53" t="s">
        <v>743</v>
      </c>
      <c r="H899" s="55">
        <v>2180.0</v>
      </c>
      <c r="I899" s="55"/>
      <c r="J899" s="55" t="s">
        <v>68</v>
      </c>
      <c r="K899" s="53" t="s">
        <v>117</v>
      </c>
      <c r="L899" s="53"/>
      <c r="M899" s="53">
        <v>1.0</v>
      </c>
      <c r="N899" s="53" t="s">
        <v>52</v>
      </c>
      <c r="O899" s="25">
        <v>112.52</v>
      </c>
      <c r="P899" s="25">
        <f>'LISTA DOS ITENS'!$O899*'LISTA DOS ITENS'!$M899</f>
        <v>112.52</v>
      </c>
      <c r="Q899" s="25">
        <v>65.01</v>
      </c>
      <c r="R899" s="25">
        <f>'LISTA DOS ITENS'!$Q899*'LISTA DOS ITENS'!$M899</f>
        <v>65.01</v>
      </c>
      <c r="S899" s="56">
        <f>IF('LISTA DOS ITENS'!$P899&gt;'LISTA DOS ITENS'!$R899,'LISTA DOS ITENS'!$P899,'LISTA DOS ITENS'!$R899)</f>
        <v>112.52</v>
      </c>
      <c r="T899" s="25">
        <v>13.411626475032959</v>
      </c>
      <c r="U899" s="25">
        <f>'LISTA DOS ITENS'!$T899*'LISTA DOS ITENS'!$M899</f>
        <v>13.41162648</v>
      </c>
      <c r="V899" s="56">
        <f t="array" ref="V899">INDEX('RESUMO - LOTES E VMA'!$F$3:$F$181,MATCH('LISTA DOS ITENS'!$D899,'RESUMO - LOTES E VMA'!$A$3:$A$181,0))</f>
        <v>31999.99546</v>
      </c>
      <c r="W899" s="57">
        <f>'LISTA DOS ITENS'!$U899/'LISTA DOS ITENS'!$V899</f>
        <v>0.0004191133868</v>
      </c>
      <c r="X899" s="53" t="s">
        <v>53</v>
      </c>
      <c r="Y899" s="53" t="s">
        <v>290</v>
      </c>
      <c r="Z899" s="58" t="str">
        <f>'LISTA DOS ITENS'!$F899&amp;"-"&amp;'LISTA DOS ITENS'!$H899&amp;"-"&amp;'LISTA DOS ITENS'!$J899&amp;"-"&amp;'LISTA DOS ITENS'!$K899&amp;"-"&amp;'LISTA DOS ITENS'!$I899</f>
        <v>10016394-2180-0003-CONS/IAMN-</v>
      </c>
      <c r="AA899" s="59" t="str">
        <f t="array" ref="AA899">INDEX('RESUMO - LOTES E VMA'!$M$3:$M$181,MATCH('LISTA DOS ITENS'!$D899,'RESUMO - LOTES E VMA'!$A$3:$A$181,0))</f>
        <v>Para Leilão</v>
      </c>
      <c r="AB899" s="60">
        <f t="array" ref="AB899">INDEX('RESUMO - LOTES E VMA'!$J$3:$J$181,MATCH('LISTA DOS ITENS'!$D899,'RESUMO - LOTES E VMA'!$A$3:$A$181,0))</f>
        <v>0.2000185114</v>
      </c>
      <c r="AC899" s="29" t="str">
        <f t="array" ref="AC899">INDEX('RESUMO - LOTES E VMA'!$L$3:$L$181,MATCH('LISTA DOS ITENS'!$D899,'RESUMO - LOTES E VMA'!$A$3:$A$181,0))</f>
        <v>1% do Valor de Comparação do VMA</v>
      </c>
      <c r="AD899" s="53" t="str">
        <f>VLOOKUP(Tabela1[[#This Row],[Índice]],[1]Planilha1!$A:$A,1,0)</f>
        <v>#ERROR!</v>
      </c>
    </row>
    <row r="900" ht="15.75" customHeight="1">
      <c r="A900" s="52">
        <v>249755.0</v>
      </c>
      <c r="B900" s="53" t="s">
        <v>70</v>
      </c>
      <c r="C900" s="53" t="s">
        <v>71</v>
      </c>
      <c r="D900" s="22">
        <v>206825.0</v>
      </c>
      <c r="E900" s="53" t="s">
        <v>63</v>
      </c>
      <c r="F900" s="54">
        <v>1.0016426E7</v>
      </c>
      <c r="G900" s="53" t="s">
        <v>738</v>
      </c>
      <c r="H900" s="55">
        <v>2201.0</v>
      </c>
      <c r="I900" s="55"/>
      <c r="J900" s="55" t="s">
        <v>68</v>
      </c>
      <c r="K900" s="53" t="s">
        <v>73</v>
      </c>
      <c r="L900" s="53"/>
      <c r="M900" s="53">
        <v>14.0</v>
      </c>
      <c r="N900" s="53" t="s">
        <v>52</v>
      </c>
      <c r="O900" s="25">
        <v>16.197142857142858</v>
      </c>
      <c r="P900" s="25">
        <f>'LISTA DOS ITENS'!$O900*'LISTA DOS ITENS'!$M900</f>
        <v>226.76</v>
      </c>
      <c r="Q900" s="25">
        <v>20.98</v>
      </c>
      <c r="R900" s="25">
        <f>'LISTA DOS ITENS'!$Q900*'LISTA DOS ITENS'!$M900</f>
        <v>293.72</v>
      </c>
      <c r="S900" s="56">
        <f>IF('LISTA DOS ITENS'!$P900&gt;'LISTA DOS ITENS'!$R900,'LISTA DOS ITENS'!$P900,'LISTA DOS ITENS'!$R900)</f>
        <v>293.72</v>
      </c>
      <c r="T900" s="25">
        <v>4.328194484636078</v>
      </c>
      <c r="U900" s="25">
        <f>'LISTA DOS ITENS'!$T900*'LISTA DOS ITENS'!$M900</f>
        <v>60.59472278</v>
      </c>
      <c r="V900" s="56">
        <f t="array" ref="V900">INDEX('RESUMO - LOTES E VMA'!$F$3:$F$181,MATCH('LISTA DOS ITENS'!$D900,'RESUMO - LOTES E VMA'!$A$3:$A$181,0))</f>
        <v>31999.99546</v>
      </c>
      <c r="W900" s="57">
        <f>'LISTA DOS ITENS'!$U900/'LISTA DOS ITENS'!$V900</f>
        <v>0.001893585355</v>
      </c>
      <c r="X900" s="53" t="s">
        <v>53</v>
      </c>
      <c r="Y900" s="53" t="s">
        <v>290</v>
      </c>
      <c r="Z900" s="58" t="str">
        <f>'LISTA DOS ITENS'!$F900&amp;"-"&amp;'LISTA DOS ITENS'!$H900&amp;"-"&amp;'LISTA DOS ITENS'!$J900&amp;"-"&amp;'LISTA DOS ITENS'!$K900&amp;"-"&amp;'LISTA DOS ITENS'!$I900</f>
        <v>10016426-2201-0003-CONS/NAC-</v>
      </c>
      <c r="AA900" s="59" t="str">
        <f t="array" ref="AA900">INDEX('RESUMO - LOTES E VMA'!$M$3:$M$181,MATCH('LISTA DOS ITENS'!$D900,'RESUMO - LOTES E VMA'!$A$3:$A$181,0))</f>
        <v>Para Leilão</v>
      </c>
      <c r="AB900" s="60">
        <f t="array" ref="AB900">INDEX('RESUMO - LOTES E VMA'!$J$3:$J$181,MATCH('LISTA DOS ITENS'!$D900,'RESUMO - LOTES E VMA'!$A$3:$A$181,0))</f>
        <v>0.2000185114</v>
      </c>
      <c r="AC900" s="29" t="str">
        <f t="array" ref="AC900">INDEX('RESUMO - LOTES E VMA'!$L$3:$L$181,MATCH('LISTA DOS ITENS'!$D900,'RESUMO - LOTES E VMA'!$A$3:$A$181,0))</f>
        <v>1% do Valor de Comparação do VMA</v>
      </c>
      <c r="AD900" s="53" t="str">
        <f>VLOOKUP(Tabela1[[#This Row],[Índice]],[1]Planilha1!$A:$A,1,0)</f>
        <v>#ERROR!</v>
      </c>
    </row>
    <row r="901" ht="15.75" customHeight="1">
      <c r="A901" s="52">
        <v>249756.0</v>
      </c>
      <c r="B901" s="53" t="s">
        <v>70</v>
      </c>
      <c r="C901" s="53" t="s">
        <v>71</v>
      </c>
      <c r="D901" s="22">
        <v>206825.0</v>
      </c>
      <c r="E901" s="53" t="s">
        <v>63</v>
      </c>
      <c r="F901" s="54">
        <v>1.0016445E7</v>
      </c>
      <c r="G901" s="53" t="s">
        <v>743</v>
      </c>
      <c r="H901" s="55">
        <v>2201.0</v>
      </c>
      <c r="I901" s="55"/>
      <c r="J901" s="55" t="s">
        <v>68</v>
      </c>
      <c r="K901" s="53" t="s">
        <v>84</v>
      </c>
      <c r="L901" s="53"/>
      <c r="M901" s="53">
        <v>1.0</v>
      </c>
      <c r="N901" s="53" t="s">
        <v>52</v>
      </c>
      <c r="O901" s="25">
        <v>0.0</v>
      </c>
      <c r="P901" s="25">
        <f>'LISTA DOS ITENS'!$O901*'LISTA DOS ITENS'!$M901</f>
        <v>0</v>
      </c>
      <c r="Q901" s="25">
        <v>112.48</v>
      </c>
      <c r="R901" s="25">
        <f>'LISTA DOS ITENS'!$Q901*'LISTA DOS ITENS'!$M901</f>
        <v>112.48</v>
      </c>
      <c r="S901" s="56">
        <f>IF('LISTA DOS ITENS'!$P901&gt;'LISTA DOS ITENS'!$R901,'LISTA DOS ITENS'!$P901,'LISTA DOS ITENS'!$R901)</f>
        <v>112.48</v>
      </c>
      <c r="T901" s="25">
        <v>23.204733824207153</v>
      </c>
      <c r="U901" s="25">
        <f>'LISTA DOS ITENS'!$T901*'LISTA DOS ITENS'!$M901</f>
        <v>23.20473382</v>
      </c>
      <c r="V901" s="56">
        <f t="array" ref="V901">INDEX('RESUMO - LOTES E VMA'!$F$3:$F$181,MATCH('LISTA DOS ITENS'!$D901,'RESUMO - LOTES E VMA'!$A$3:$A$181,0))</f>
        <v>31999.99546</v>
      </c>
      <c r="W901" s="57">
        <f>'LISTA DOS ITENS'!$U901/'LISTA DOS ITENS'!$V901</f>
        <v>0.0007251480348</v>
      </c>
      <c r="X901" s="53" t="s">
        <v>53</v>
      </c>
      <c r="Y901" s="53" t="s">
        <v>290</v>
      </c>
      <c r="Z901" s="58" t="str">
        <f>'LISTA DOS ITENS'!$F901&amp;"-"&amp;'LISTA DOS ITENS'!$H901&amp;"-"&amp;'LISTA DOS ITENS'!$J901&amp;"-"&amp;'LISTA DOS ITENS'!$K901&amp;"-"&amp;'LISTA DOS ITENS'!$I901</f>
        <v>10016445-2201-0003-RAST-</v>
      </c>
      <c r="AA901" s="59" t="str">
        <f t="array" ref="AA901">INDEX('RESUMO - LOTES E VMA'!$M$3:$M$181,MATCH('LISTA DOS ITENS'!$D901,'RESUMO - LOTES E VMA'!$A$3:$A$181,0))</f>
        <v>Para Leilão</v>
      </c>
      <c r="AB901" s="60">
        <f t="array" ref="AB901">INDEX('RESUMO - LOTES E VMA'!$J$3:$J$181,MATCH('LISTA DOS ITENS'!$D901,'RESUMO - LOTES E VMA'!$A$3:$A$181,0))</f>
        <v>0.2000185114</v>
      </c>
      <c r="AC901" s="29" t="str">
        <f t="array" ref="AC901">INDEX('RESUMO - LOTES E VMA'!$L$3:$L$181,MATCH('LISTA DOS ITENS'!$D901,'RESUMO - LOTES E VMA'!$A$3:$A$181,0))</f>
        <v>1% do Valor de Comparação do VMA</v>
      </c>
      <c r="AD901" s="53" t="str">
        <f>VLOOKUP(Tabela1[[#This Row],[Índice]],[1]Planilha1!$A:$A,1,0)</f>
        <v>#ERROR!</v>
      </c>
    </row>
    <row r="902" ht="15.75" customHeight="1">
      <c r="A902" s="52">
        <v>249757.0</v>
      </c>
      <c r="B902" s="53" t="s">
        <v>70</v>
      </c>
      <c r="C902" s="53" t="s">
        <v>71</v>
      </c>
      <c r="D902" s="22">
        <v>206825.0</v>
      </c>
      <c r="E902" s="53" t="s">
        <v>63</v>
      </c>
      <c r="F902" s="54">
        <v>1.0016577E7</v>
      </c>
      <c r="G902" s="53" t="s">
        <v>738</v>
      </c>
      <c r="H902" s="55">
        <v>2201.0</v>
      </c>
      <c r="I902" s="55"/>
      <c r="J902" s="55" t="s">
        <v>68</v>
      </c>
      <c r="K902" s="53" t="s">
        <v>73</v>
      </c>
      <c r="L902" s="53"/>
      <c r="M902" s="53">
        <v>2.0</v>
      </c>
      <c r="N902" s="53" t="s">
        <v>52</v>
      </c>
      <c r="O902" s="25">
        <v>12.305</v>
      </c>
      <c r="P902" s="25">
        <f>'LISTA DOS ITENS'!$O902*'LISTA DOS ITENS'!$M902</f>
        <v>24.61</v>
      </c>
      <c r="Q902" s="25">
        <v>60.0</v>
      </c>
      <c r="R902" s="25">
        <f>'LISTA DOS ITENS'!$Q902*'LISTA DOS ITENS'!$M902</f>
        <v>120</v>
      </c>
      <c r="S902" s="56">
        <f>IF('LISTA DOS ITENS'!$P902&gt;'LISTA DOS ITENS'!$R902,'LISTA DOS ITENS'!$P902,'LISTA DOS ITENS'!$R902)</f>
        <v>120</v>
      </c>
      <c r="T902" s="25">
        <v>12.378058583325295</v>
      </c>
      <c r="U902" s="25">
        <f>'LISTA DOS ITENS'!$T902*'LISTA DOS ITENS'!$M902</f>
        <v>24.75611717</v>
      </c>
      <c r="V902" s="56">
        <f t="array" ref="V902">INDEX('RESUMO - LOTES E VMA'!$F$3:$F$181,MATCH('LISTA DOS ITENS'!$D902,'RESUMO - LOTES E VMA'!$A$3:$A$181,0))</f>
        <v>31999.99546</v>
      </c>
      <c r="W902" s="57">
        <f>'LISTA DOS ITENS'!$U902/'LISTA DOS ITENS'!$V902</f>
        <v>0.0007736287711</v>
      </c>
      <c r="X902" s="53" t="s">
        <v>53</v>
      </c>
      <c r="Y902" s="53" t="s">
        <v>290</v>
      </c>
      <c r="Z902" s="58" t="str">
        <f>'LISTA DOS ITENS'!$F902&amp;"-"&amp;'LISTA DOS ITENS'!$H902&amp;"-"&amp;'LISTA DOS ITENS'!$J902&amp;"-"&amp;'LISTA DOS ITENS'!$K902&amp;"-"&amp;'LISTA DOS ITENS'!$I902</f>
        <v>10016577-2201-0003-CONS/NAC-</v>
      </c>
      <c r="AA902" s="59" t="str">
        <f t="array" ref="AA902">INDEX('RESUMO - LOTES E VMA'!$M$3:$M$181,MATCH('LISTA DOS ITENS'!$D902,'RESUMO - LOTES E VMA'!$A$3:$A$181,0))</f>
        <v>Para Leilão</v>
      </c>
      <c r="AB902" s="60">
        <f t="array" ref="AB902">INDEX('RESUMO - LOTES E VMA'!$J$3:$J$181,MATCH('LISTA DOS ITENS'!$D902,'RESUMO - LOTES E VMA'!$A$3:$A$181,0))</f>
        <v>0.2000185114</v>
      </c>
      <c r="AC902" s="29" t="str">
        <f t="array" ref="AC902">INDEX('RESUMO - LOTES E VMA'!$L$3:$L$181,MATCH('LISTA DOS ITENS'!$D902,'RESUMO - LOTES E VMA'!$A$3:$A$181,0))</f>
        <v>1% do Valor de Comparação do VMA</v>
      </c>
      <c r="AD902" s="53" t="str">
        <f>VLOOKUP(Tabela1[[#This Row],[Índice]],[1]Planilha1!$A:$A,1,0)</f>
        <v>#ERROR!</v>
      </c>
    </row>
    <row r="903" ht="15.75" customHeight="1">
      <c r="A903" s="52">
        <v>249758.0</v>
      </c>
      <c r="B903" s="53" t="s">
        <v>70</v>
      </c>
      <c r="C903" s="53" t="s">
        <v>71</v>
      </c>
      <c r="D903" s="22">
        <v>206825.0</v>
      </c>
      <c r="E903" s="53" t="s">
        <v>63</v>
      </c>
      <c r="F903" s="54">
        <v>1.0016585E7</v>
      </c>
      <c r="G903" s="53" t="s">
        <v>771</v>
      </c>
      <c r="H903" s="55">
        <v>2201.0</v>
      </c>
      <c r="I903" s="55"/>
      <c r="J903" s="55" t="s">
        <v>68</v>
      </c>
      <c r="K903" s="53" t="s">
        <v>73</v>
      </c>
      <c r="L903" s="53"/>
      <c r="M903" s="53">
        <v>2.0</v>
      </c>
      <c r="N903" s="53" t="s">
        <v>52</v>
      </c>
      <c r="O903" s="25">
        <v>1285.0</v>
      </c>
      <c r="P903" s="25">
        <f>'LISTA DOS ITENS'!$O903*'LISTA DOS ITENS'!$M903</f>
        <v>2570</v>
      </c>
      <c r="Q903" s="25">
        <v>1285.0</v>
      </c>
      <c r="R903" s="25">
        <f>'LISTA DOS ITENS'!$Q903*'LISTA DOS ITENS'!$M903</f>
        <v>2570</v>
      </c>
      <c r="S903" s="56">
        <f>IF('LISTA DOS ITENS'!$P903&gt;'LISTA DOS ITENS'!$R903,'LISTA DOS ITENS'!$P903,'LISTA DOS ITENS'!$R903)</f>
        <v>2570</v>
      </c>
      <c r="T903" s="25">
        <v>265.0967546595501</v>
      </c>
      <c r="U903" s="25">
        <f>'LISTA DOS ITENS'!$T903*'LISTA DOS ITENS'!$M903</f>
        <v>530.1935093</v>
      </c>
      <c r="V903" s="56">
        <f t="array" ref="V903">INDEX('RESUMO - LOTES E VMA'!$F$3:$F$181,MATCH('LISTA DOS ITENS'!$D903,'RESUMO - LOTES E VMA'!$A$3:$A$181,0))</f>
        <v>31999.99546</v>
      </c>
      <c r="W903" s="57">
        <f>'LISTA DOS ITENS'!$U903/'LISTA DOS ITENS'!$V903</f>
        <v>0.01656854952</v>
      </c>
      <c r="X903" s="53" t="s">
        <v>53</v>
      </c>
      <c r="Y903" s="53" t="s">
        <v>290</v>
      </c>
      <c r="Z903" s="58" t="str">
        <f>'LISTA DOS ITENS'!$F903&amp;"-"&amp;'LISTA DOS ITENS'!$H903&amp;"-"&amp;'LISTA DOS ITENS'!$J903&amp;"-"&amp;'LISTA DOS ITENS'!$K903&amp;"-"&amp;'LISTA DOS ITENS'!$I903</f>
        <v>10016585-2201-0003-CONS/NAC-</v>
      </c>
      <c r="AA903" s="59" t="str">
        <f t="array" ref="AA903">INDEX('RESUMO - LOTES E VMA'!$M$3:$M$181,MATCH('LISTA DOS ITENS'!$D903,'RESUMO - LOTES E VMA'!$A$3:$A$181,0))</f>
        <v>Para Leilão</v>
      </c>
      <c r="AB903" s="60">
        <f t="array" ref="AB903">INDEX('RESUMO - LOTES E VMA'!$J$3:$J$181,MATCH('LISTA DOS ITENS'!$D903,'RESUMO - LOTES E VMA'!$A$3:$A$181,0))</f>
        <v>0.2000185114</v>
      </c>
      <c r="AC903" s="29" t="str">
        <f t="array" ref="AC903">INDEX('RESUMO - LOTES E VMA'!$L$3:$L$181,MATCH('LISTA DOS ITENS'!$D903,'RESUMO - LOTES E VMA'!$A$3:$A$181,0))</f>
        <v>1% do Valor de Comparação do VMA</v>
      </c>
      <c r="AD903" s="53" t="str">
        <f>VLOOKUP(Tabela1[[#This Row],[Índice]],[1]Planilha1!$A:$A,1,0)</f>
        <v>#ERROR!</v>
      </c>
    </row>
    <row r="904" ht="15.75" customHeight="1">
      <c r="A904" s="52">
        <v>249759.0</v>
      </c>
      <c r="B904" s="53" t="s">
        <v>70</v>
      </c>
      <c r="C904" s="53" t="s">
        <v>71</v>
      </c>
      <c r="D904" s="22">
        <v>206825.0</v>
      </c>
      <c r="E904" s="53" t="s">
        <v>63</v>
      </c>
      <c r="F904" s="54">
        <v>1.0016607E7</v>
      </c>
      <c r="G904" s="53" t="s">
        <v>761</v>
      </c>
      <c r="H904" s="55">
        <v>2201.0</v>
      </c>
      <c r="I904" s="55"/>
      <c r="J904" s="55" t="s">
        <v>68</v>
      </c>
      <c r="K904" s="53" t="s">
        <v>57</v>
      </c>
      <c r="L904" s="53"/>
      <c r="M904" s="53">
        <v>1.0</v>
      </c>
      <c r="N904" s="53" t="s">
        <v>52</v>
      </c>
      <c r="O904" s="25">
        <v>0.01</v>
      </c>
      <c r="P904" s="25">
        <f>'LISTA DOS ITENS'!$O904*'LISTA DOS ITENS'!$M904</f>
        <v>0.01</v>
      </c>
      <c r="Q904" s="25">
        <v>492.19</v>
      </c>
      <c r="R904" s="25">
        <f>'LISTA DOS ITENS'!$Q904*'LISTA DOS ITENS'!$M904</f>
        <v>492.19</v>
      </c>
      <c r="S904" s="56">
        <f>IF('LISTA DOS ITENS'!$P904&gt;'LISTA DOS ITENS'!$R904,'LISTA DOS ITENS'!$P904,'LISTA DOS ITENS'!$R904)</f>
        <v>492.19</v>
      </c>
      <c r="T904" s="25">
        <v>101.53927756878129</v>
      </c>
      <c r="U904" s="25">
        <f>'LISTA DOS ITENS'!$T904*'LISTA DOS ITENS'!$M904</f>
        <v>101.5392776</v>
      </c>
      <c r="V904" s="56">
        <f t="array" ref="V904">INDEX('RESUMO - LOTES E VMA'!$F$3:$F$181,MATCH('LISTA DOS ITENS'!$D904,'RESUMO - LOTES E VMA'!$A$3:$A$181,0))</f>
        <v>31999.99546</v>
      </c>
      <c r="W904" s="57">
        <f>'LISTA DOS ITENS'!$U904/'LISTA DOS ITENS'!$V904</f>
        <v>0.003173102874</v>
      </c>
      <c r="X904" s="53" t="s">
        <v>53</v>
      </c>
      <c r="Y904" s="53" t="s">
        <v>290</v>
      </c>
      <c r="Z904" s="58" t="str">
        <f>'LISTA DOS ITENS'!$F904&amp;"-"&amp;'LISTA DOS ITENS'!$H904&amp;"-"&amp;'LISTA DOS ITENS'!$J904&amp;"-"&amp;'LISTA DOS ITENS'!$K904&amp;"-"&amp;'LISTA DOS ITENS'!$I904</f>
        <v>10016607-2201-0003-USADO-</v>
      </c>
      <c r="AA904" s="59" t="str">
        <f t="array" ref="AA904">INDEX('RESUMO - LOTES E VMA'!$M$3:$M$181,MATCH('LISTA DOS ITENS'!$D904,'RESUMO - LOTES E VMA'!$A$3:$A$181,0))</f>
        <v>Para Leilão</v>
      </c>
      <c r="AB904" s="60">
        <f t="array" ref="AB904">INDEX('RESUMO - LOTES E VMA'!$J$3:$J$181,MATCH('LISTA DOS ITENS'!$D904,'RESUMO - LOTES E VMA'!$A$3:$A$181,0))</f>
        <v>0.2000185114</v>
      </c>
      <c r="AC904" s="29" t="str">
        <f t="array" ref="AC904">INDEX('RESUMO - LOTES E VMA'!$L$3:$L$181,MATCH('LISTA DOS ITENS'!$D904,'RESUMO - LOTES E VMA'!$A$3:$A$181,0))</f>
        <v>1% do Valor de Comparação do VMA</v>
      </c>
      <c r="AD904" s="53" t="str">
        <f>VLOOKUP(Tabela1[[#This Row],[Índice]],[1]Planilha1!$A:$A,1,0)</f>
        <v>#ERROR!</v>
      </c>
    </row>
    <row r="905" ht="15.75" customHeight="1">
      <c r="A905" s="52">
        <v>249760.0</v>
      </c>
      <c r="B905" s="53" t="s">
        <v>70</v>
      </c>
      <c r="C905" s="53" t="s">
        <v>71</v>
      </c>
      <c r="D905" s="22">
        <v>206825.0</v>
      </c>
      <c r="E905" s="53" t="s">
        <v>63</v>
      </c>
      <c r="F905" s="54">
        <v>1.0016639E7</v>
      </c>
      <c r="G905" s="53" t="s">
        <v>786</v>
      </c>
      <c r="H905" s="55">
        <v>2201.0</v>
      </c>
      <c r="I905" s="55"/>
      <c r="J905" s="55" t="s">
        <v>68</v>
      </c>
      <c r="K905" s="53" t="s">
        <v>80</v>
      </c>
      <c r="L905" s="53"/>
      <c r="M905" s="53">
        <v>3.0</v>
      </c>
      <c r="N905" s="53" t="s">
        <v>52</v>
      </c>
      <c r="O905" s="25">
        <v>3.35</v>
      </c>
      <c r="P905" s="25">
        <f>'LISTA DOS ITENS'!$O905*'LISTA DOS ITENS'!$M905</f>
        <v>10.05</v>
      </c>
      <c r="Q905" s="25">
        <v>11.84</v>
      </c>
      <c r="R905" s="25">
        <f>'LISTA DOS ITENS'!$Q905*'LISTA DOS ITENS'!$M905</f>
        <v>35.52</v>
      </c>
      <c r="S905" s="56">
        <f>IF('LISTA DOS ITENS'!$P905&gt;'LISTA DOS ITENS'!$R905,'LISTA DOS ITENS'!$P905,'LISTA DOS ITENS'!$R905)</f>
        <v>35.52</v>
      </c>
      <c r="T905" s="25">
        <v>2.442603560442858</v>
      </c>
      <c r="U905" s="25">
        <f>'LISTA DOS ITENS'!$T905*'LISTA DOS ITENS'!$M905</f>
        <v>7.327810681</v>
      </c>
      <c r="V905" s="56">
        <f t="array" ref="V905">INDEX('RESUMO - LOTES E VMA'!$F$3:$F$181,MATCH('LISTA DOS ITENS'!$D905,'RESUMO - LOTES E VMA'!$A$3:$A$181,0))</f>
        <v>31999.99546</v>
      </c>
      <c r="W905" s="57">
        <f>'LISTA DOS ITENS'!$U905/'LISTA DOS ITENS'!$V905</f>
        <v>0.0002289941163</v>
      </c>
      <c r="X905" s="53" t="s">
        <v>53</v>
      </c>
      <c r="Y905" s="53" t="s">
        <v>290</v>
      </c>
      <c r="Z905" s="58" t="str">
        <f>'LISTA DOS ITENS'!$F905&amp;"-"&amp;'LISTA DOS ITENS'!$H905&amp;"-"&amp;'LISTA DOS ITENS'!$J905&amp;"-"&amp;'LISTA DOS ITENS'!$K905&amp;"-"&amp;'LISTA DOS ITENS'!$I905</f>
        <v>10016639-2201-0003-IMOB/NAC-</v>
      </c>
      <c r="AA905" s="59" t="str">
        <f t="array" ref="AA905">INDEX('RESUMO - LOTES E VMA'!$M$3:$M$181,MATCH('LISTA DOS ITENS'!$D905,'RESUMO - LOTES E VMA'!$A$3:$A$181,0))</f>
        <v>Para Leilão</v>
      </c>
      <c r="AB905" s="60">
        <f t="array" ref="AB905">INDEX('RESUMO - LOTES E VMA'!$J$3:$J$181,MATCH('LISTA DOS ITENS'!$D905,'RESUMO - LOTES E VMA'!$A$3:$A$181,0))</f>
        <v>0.2000185114</v>
      </c>
      <c r="AC905" s="29" t="str">
        <f t="array" ref="AC905">INDEX('RESUMO - LOTES E VMA'!$L$3:$L$181,MATCH('LISTA DOS ITENS'!$D905,'RESUMO - LOTES E VMA'!$A$3:$A$181,0))</f>
        <v>1% do Valor de Comparação do VMA</v>
      </c>
      <c r="AD905" s="53" t="str">
        <f>VLOOKUP(Tabela1[[#This Row],[Índice]],[1]Planilha1!$A:$A,1,0)</f>
        <v>#ERROR!</v>
      </c>
    </row>
    <row r="906" ht="15.75" customHeight="1">
      <c r="A906" s="52">
        <v>249761.0</v>
      </c>
      <c r="B906" s="53" t="s">
        <v>70</v>
      </c>
      <c r="C906" s="53" t="s">
        <v>71</v>
      </c>
      <c r="D906" s="22">
        <v>206825.0</v>
      </c>
      <c r="E906" s="53" t="s">
        <v>63</v>
      </c>
      <c r="F906" s="54">
        <v>1.0016728E7</v>
      </c>
      <c r="G906" s="53" t="s">
        <v>787</v>
      </c>
      <c r="H906" s="55">
        <v>2201.0</v>
      </c>
      <c r="I906" s="55"/>
      <c r="J906" s="55" t="s">
        <v>68</v>
      </c>
      <c r="K906" s="53" t="s">
        <v>51</v>
      </c>
      <c r="L906" s="53"/>
      <c r="M906" s="53">
        <v>1.0</v>
      </c>
      <c r="N906" s="53" t="s">
        <v>52</v>
      </c>
      <c r="O906" s="25">
        <v>1.0</v>
      </c>
      <c r="P906" s="25">
        <f>'LISTA DOS ITENS'!$O906*'LISTA DOS ITENS'!$M906</f>
        <v>1</v>
      </c>
      <c r="Q906" s="25">
        <v>998.3</v>
      </c>
      <c r="R906" s="25">
        <f>'LISTA DOS ITENS'!$Q906*'LISTA DOS ITENS'!$M906</f>
        <v>998.3</v>
      </c>
      <c r="S906" s="56">
        <f>IF('LISTA DOS ITENS'!$P906&gt;'LISTA DOS ITENS'!$R906,'LISTA DOS ITENS'!$P906,'LISTA DOS ITENS'!$R906)</f>
        <v>998.3</v>
      </c>
      <c r="T906" s="25">
        <v>205.950264728894</v>
      </c>
      <c r="U906" s="25">
        <f>'LISTA DOS ITENS'!$T906*'LISTA DOS ITENS'!$M906</f>
        <v>205.9502647</v>
      </c>
      <c r="V906" s="56">
        <f t="array" ref="V906">INDEX('RESUMO - LOTES E VMA'!$F$3:$F$181,MATCH('LISTA DOS ITENS'!$D906,'RESUMO - LOTES E VMA'!$A$3:$A$181,0))</f>
        <v>31999.99546</v>
      </c>
      <c r="W906" s="57">
        <f>'LISTA DOS ITENS'!$U906/'LISTA DOS ITENS'!$V906</f>
        <v>0.006435946685</v>
      </c>
      <c r="X906" s="53" t="s">
        <v>53</v>
      </c>
      <c r="Y906" s="53" t="s">
        <v>290</v>
      </c>
      <c r="Z906" s="58" t="str">
        <f>'LISTA DOS ITENS'!$F906&amp;"-"&amp;'LISTA DOS ITENS'!$H906&amp;"-"&amp;'LISTA DOS ITENS'!$J906&amp;"-"&amp;'LISTA DOS ITENS'!$K906&amp;"-"&amp;'LISTA DOS ITENS'!$I906</f>
        <v>10016728-2201-0003-A RECUPER-</v>
      </c>
      <c r="AA906" s="59" t="str">
        <f t="array" ref="AA906">INDEX('RESUMO - LOTES E VMA'!$M$3:$M$181,MATCH('LISTA DOS ITENS'!$D906,'RESUMO - LOTES E VMA'!$A$3:$A$181,0))</f>
        <v>Para Leilão</v>
      </c>
      <c r="AB906" s="60">
        <f t="array" ref="AB906">INDEX('RESUMO - LOTES E VMA'!$J$3:$J$181,MATCH('LISTA DOS ITENS'!$D906,'RESUMO - LOTES E VMA'!$A$3:$A$181,0))</f>
        <v>0.2000185114</v>
      </c>
      <c r="AC906" s="29" t="str">
        <f t="array" ref="AC906">INDEX('RESUMO - LOTES E VMA'!$L$3:$L$181,MATCH('LISTA DOS ITENS'!$D906,'RESUMO - LOTES E VMA'!$A$3:$A$181,0))</f>
        <v>1% do Valor de Comparação do VMA</v>
      </c>
      <c r="AD906" s="53" t="str">
        <f>VLOOKUP(Tabela1[[#This Row],[Índice]],[1]Planilha1!$A:$A,1,0)</f>
        <v>#ERROR!</v>
      </c>
    </row>
    <row r="907" ht="15.75" customHeight="1">
      <c r="A907" s="52">
        <v>249762.0</v>
      </c>
      <c r="B907" s="53" t="s">
        <v>70</v>
      </c>
      <c r="C907" s="53" t="s">
        <v>71</v>
      </c>
      <c r="D907" s="22">
        <v>206825.0</v>
      </c>
      <c r="E907" s="53" t="s">
        <v>63</v>
      </c>
      <c r="F907" s="54">
        <v>1.0016728E7</v>
      </c>
      <c r="G907" s="53" t="s">
        <v>787</v>
      </c>
      <c r="H907" s="55">
        <v>2201.0</v>
      </c>
      <c r="I907" s="55"/>
      <c r="J907" s="55" t="s">
        <v>68</v>
      </c>
      <c r="K907" s="53" t="s">
        <v>117</v>
      </c>
      <c r="L907" s="53"/>
      <c r="M907" s="53">
        <v>1.0</v>
      </c>
      <c r="N907" s="53" t="s">
        <v>52</v>
      </c>
      <c r="O907" s="25">
        <v>463.91</v>
      </c>
      <c r="P907" s="25">
        <f>'LISTA DOS ITENS'!$O907*'LISTA DOS ITENS'!$M907</f>
        <v>463.91</v>
      </c>
      <c r="Q907" s="25">
        <v>998.3</v>
      </c>
      <c r="R907" s="25">
        <f>'LISTA DOS ITENS'!$Q907*'LISTA DOS ITENS'!$M907</f>
        <v>998.3</v>
      </c>
      <c r="S907" s="56">
        <f>IF('LISTA DOS ITENS'!$P907&gt;'LISTA DOS ITENS'!$R907,'LISTA DOS ITENS'!$P907,'LISTA DOS ITENS'!$R907)</f>
        <v>998.3</v>
      </c>
      <c r="T907" s="25">
        <v>205.950264728894</v>
      </c>
      <c r="U907" s="25">
        <f>'LISTA DOS ITENS'!$T907*'LISTA DOS ITENS'!$M907</f>
        <v>205.9502647</v>
      </c>
      <c r="V907" s="56">
        <f t="array" ref="V907">INDEX('RESUMO - LOTES E VMA'!$F$3:$F$181,MATCH('LISTA DOS ITENS'!$D907,'RESUMO - LOTES E VMA'!$A$3:$A$181,0))</f>
        <v>31999.99546</v>
      </c>
      <c r="W907" s="57">
        <f>'LISTA DOS ITENS'!$U907/'LISTA DOS ITENS'!$V907</f>
        <v>0.006435946685</v>
      </c>
      <c r="X907" s="53" t="s">
        <v>53</v>
      </c>
      <c r="Y907" s="53" t="s">
        <v>290</v>
      </c>
      <c r="Z907" s="58" t="str">
        <f>'LISTA DOS ITENS'!$F907&amp;"-"&amp;'LISTA DOS ITENS'!$H907&amp;"-"&amp;'LISTA DOS ITENS'!$J907&amp;"-"&amp;'LISTA DOS ITENS'!$K907&amp;"-"&amp;'LISTA DOS ITENS'!$I907</f>
        <v>10016728-2201-0003-CONS/IAMN-</v>
      </c>
      <c r="AA907" s="59" t="str">
        <f t="array" ref="AA907">INDEX('RESUMO - LOTES E VMA'!$M$3:$M$181,MATCH('LISTA DOS ITENS'!$D907,'RESUMO - LOTES E VMA'!$A$3:$A$181,0))</f>
        <v>Para Leilão</v>
      </c>
      <c r="AB907" s="60">
        <f t="array" ref="AB907">INDEX('RESUMO - LOTES E VMA'!$J$3:$J$181,MATCH('LISTA DOS ITENS'!$D907,'RESUMO - LOTES E VMA'!$A$3:$A$181,0))</f>
        <v>0.2000185114</v>
      </c>
      <c r="AC907" s="29" t="str">
        <f t="array" ref="AC907">INDEX('RESUMO - LOTES E VMA'!$L$3:$L$181,MATCH('LISTA DOS ITENS'!$D907,'RESUMO - LOTES E VMA'!$A$3:$A$181,0))</f>
        <v>1% do Valor de Comparação do VMA</v>
      </c>
      <c r="AD907" s="53" t="str">
        <f>VLOOKUP(Tabela1[[#This Row],[Índice]],[1]Planilha1!$A:$A,1,0)</f>
        <v>#ERROR!</v>
      </c>
    </row>
    <row r="908" ht="15.75" customHeight="1">
      <c r="A908" s="52">
        <v>249763.0</v>
      </c>
      <c r="B908" s="53" t="s">
        <v>70</v>
      </c>
      <c r="C908" s="53" t="s">
        <v>71</v>
      </c>
      <c r="D908" s="22">
        <v>206825.0</v>
      </c>
      <c r="E908" s="53" t="s">
        <v>63</v>
      </c>
      <c r="F908" s="54">
        <v>1.0016728E7</v>
      </c>
      <c r="G908" s="53" t="s">
        <v>787</v>
      </c>
      <c r="H908" s="55">
        <v>2201.0</v>
      </c>
      <c r="I908" s="55"/>
      <c r="J908" s="55" t="s">
        <v>68</v>
      </c>
      <c r="K908" s="53" t="s">
        <v>73</v>
      </c>
      <c r="L908" s="53"/>
      <c r="M908" s="53">
        <v>1.0</v>
      </c>
      <c r="N908" s="53" t="s">
        <v>52</v>
      </c>
      <c r="O908" s="25">
        <v>850.0</v>
      </c>
      <c r="P908" s="25">
        <f>'LISTA DOS ITENS'!$O908*'LISTA DOS ITENS'!$M908</f>
        <v>850</v>
      </c>
      <c r="Q908" s="25">
        <v>998.3</v>
      </c>
      <c r="R908" s="25">
        <f>'LISTA DOS ITENS'!$Q908*'LISTA DOS ITENS'!$M908</f>
        <v>998.3</v>
      </c>
      <c r="S908" s="56">
        <f>IF('LISTA DOS ITENS'!$P908&gt;'LISTA DOS ITENS'!$R908,'LISTA DOS ITENS'!$P908,'LISTA DOS ITENS'!$R908)</f>
        <v>998.3</v>
      </c>
      <c r="T908" s="25">
        <v>205.950264728894</v>
      </c>
      <c r="U908" s="25">
        <f>'LISTA DOS ITENS'!$T908*'LISTA DOS ITENS'!$M908</f>
        <v>205.9502647</v>
      </c>
      <c r="V908" s="56">
        <f t="array" ref="V908">INDEX('RESUMO - LOTES E VMA'!$F$3:$F$181,MATCH('LISTA DOS ITENS'!$D908,'RESUMO - LOTES E VMA'!$A$3:$A$181,0))</f>
        <v>31999.99546</v>
      </c>
      <c r="W908" s="57">
        <f>'LISTA DOS ITENS'!$U908/'LISTA DOS ITENS'!$V908</f>
        <v>0.006435946685</v>
      </c>
      <c r="X908" s="53" t="s">
        <v>53</v>
      </c>
      <c r="Y908" s="53" t="s">
        <v>290</v>
      </c>
      <c r="Z908" s="58" t="str">
        <f>'LISTA DOS ITENS'!$F908&amp;"-"&amp;'LISTA DOS ITENS'!$H908&amp;"-"&amp;'LISTA DOS ITENS'!$J908&amp;"-"&amp;'LISTA DOS ITENS'!$K908&amp;"-"&amp;'LISTA DOS ITENS'!$I908</f>
        <v>10016728-2201-0003-CONS/NAC-</v>
      </c>
      <c r="AA908" s="59" t="str">
        <f t="array" ref="AA908">INDEX('RESUMO - LOTES E VMA'!$M$3:$M$181,MATCH('LISTA DOS ITENS'!$D908,'RESUMO - LOTES E VMA'!$A$3:$A$181,0))</f>
        <v>Para Leilão</v>
      </c>
      <c r="AB908" s="60">
        <f t="array" ref="AB908">INDEX('RESUMO - LOTES E VMA'!$J$3:$J$181,MATCH('LISTA DOS ITENS'!$D908,'RESUMO - LOTES E VMA'!$A$3:$A$181,0))</f>
        <v>0.2000185114</v>
      </c>
      <c r="AC908" s="29" t="str">
        <f t="array" ref="AC908">INDEX('RESUMO - LOTES E VMA'!$L$3:$L$181,MATCH('LISTA DOS ITENS'!$D908,'RESUMO - LOTES E VMA'!$A$3:$A$181,0))</f>
        <v>1% do Valor de Comparação do VMA</v>
      </c>
      <c r="AD908" s="53" t="str">
        <f>VLOOKUP(Tabela1[[#This Row],[Índice]],[1]Planilha1!$A:$A,1,0)</f>
        <v>#ERROR!</v>
      </c>
    </row>
    <row r="909" ht="15.75" customHeight="1">
      <c r="A909" s="52">
        <v>249764.0</v>
      </c>
      <c r="B909" s="53" t="s">
        <v>70</v>
      </c>
      <c r="C909" s="53" t="s">
        <v>71</v>
      </c>
      <c r="D909" s="22">
        <v>206825.0</v>
      </c>
      <c r="E909" s="53" t="s">
        <v>63</v>
      </c>
      <c r="F909" s="54">
        <v>1.0016733E7</v>
      </c>
      <c r="G909" s="53" t="s">
        <v>745</v>
      </c>
      <c r="H909" s="55">
        <v>2201.0</v>
      </c>
      <c r="I909" s="55"/>
      <c r="J909" s="55" t="s">
        <v>68</v>
      </c>
      <c r="K909" s="53" t="s">
        <v>73</v>
      </c>
      <c r="L909" s="53"/>
      <c r="M909" s="53">
        <v>1.0</v>
      </c>
      <c r="N909" s="53" t="s">
        <v>52</v>
      </c>
      <c r="O909" s="25">
        <v>34.72</v>
      </c>
      <c r="P909" s="25">
        <f>'LISTA DOS ITENS'!$O909*'LISTA DOS ITENS'!$M909</f>
        <v>34.72</v>
      </c>
      <c r="Q909" s="25">
        <v>78.0</v>
      </c>
      <c r="R909" s="25">
        <f>'LISTA DOS ITENS'!$Q909*'LISTA DOS ITENS'!$M909</f>
        <v>78</v>
      </c>
      <c r="S909" s="56">
        <f>IF('LISTA DOS ITENS'!$P909&gt;'LISTA DOS ITENS'!$R909,'LISTA DOS ITENS'!$P909,'LISTA DOS ITENS'!$R909)</f>
        <v>78</v>
      </c>
      <c r="T909" s="25">
        <v>16.091476158322884</v>
      </c>
      <c r="U909" s="25">
        <f>'LISTA DOS ITENS'!$T909*'LISTA DOS ITENS'!$M909</f>
        <v>16.09147616</v>
      </c>
      <c r="V909" s="56">
        <f t="array" ref="V909">INDEX('RESUMO - LOTES E VMA'!$F$3:$F$181,MATCH('LISTA DOS ITENS'!$D909,'RESUMO - LOTES E VMA'!$A$3:$A$181,0))</f>
        <v>31999.99546</v>
      </c>
      <c r="W909" s="57">
        <f>'LISTA DOS ITENS'!$U909/'LISTA DOS ITENS'!$V909</f>
        <v>0.0005028587012</v>
      </c>
      <c r="X909" s="53" t="s">
        <v>53</v>
      </c>
      <c r="Y909" s="53" t="s">
        <v>290</v>
      </c>
      <c r="Z909" s="58" t="str">
        <f>'LISTA DOS ITENS'!$F909&amp;"-"&amp;'LISTA DOS ITENS'!$H909&amp;"-"&amp;'LISTA DOS ITENS'!$J909&amp;"-"&amp;'LISTA DOS ITENS'!$K909&amp;"-"&amp;'LISTA DOS ITENS'!$I909</f>
        <v>10016733-2201-0003-CONS/NAC-</v>
      </c>
      <c r="AA909" s="59" t="str">
        <f t="array" ref="AA909">INDEX('RESUMO - LOTES E VMA'!$M$3:$M$181,MATCH('LISTA DOS ITENS'!$D909,'RESUMO - LOTES E VMA'!$A$3:$A$181,0))</f>
        <v>Para Leilão</v>
      </c>
      <c r="AB909" s="60">
        <f t="array" ref="AB909">INDEX('RESUMO - LOTES E VMA'!$J$3:$J$181,MATCH('LISTA DOS ITENS'!$D909,'RESUMO - LOTES E VMA'!$A$3:$A$181,0))</f>
        <v>0.2000185114</v>
      </c>
      <c r="AC909" s="29" t="str">
        <f t="array" ref="AC909">INDEX('RESUMO - LOTES E VMA'!$L$3:$L$181,MATCH('LISTA DOS ITENS'!$D909,'RESUMO - LOTES E VMA'!$A$3:$A$181,0))</f>
        <v>1% do Valor de Comparação do VMA</v>
      </c>
      <c r="AD909" s="53" t="str">
        <f>VLOOKUP(Tabela1[[#This Row],[Índice]],[1]Planilha1!$A:$A,1,0)</f>
        <v>#ERROR!</v>
      </c>
    </row>
    <row r="910" ht="15.75" customHeight="1">
      <c r="A910" s="52">
        <v>249765.0</v>
      </c>
      <c r="B910" s="53" t="s">
        <v>70</v>
      </c>
      <c r="C910" s="53" t="s">
        <v>71</v>
      </c>
      <c r="D910" s="22">
        <v>206825.0</v>
      </c>
      <c r="E910" s="53" t="s">
        <v>63</v>
      </c>
      <c r="F910" s="54">
        <v>1.0016806E7</v>
      </c>
      <c r="G910" s="53" t="s">
        <v>750</v>
      </c>
      <c r="H910" s="55">
        <v>2201.0</v>
      </c>
      <c r="I910" s="55"/>
      <c r="J910" s="55" t="s">
        <v>68</v>
      </c>
      <c r="K910" s="53" t="s">
        <v>122</v>
      </c>
      <c r="L910" s="53"/>
      <c r="M910" s="53">
        <v>1.0</v>
      </c>
      <c r="N910" s="53" t="s">
        <v>52</v>
      </c>
      <c r="O910" s="25">
        <v>4.54</v>
      </c>
      <c r="P910" s="25">
        <f>'LISTA DOS ITENS'!$O910*'LISTA DOS ITENS'!$M910</f>
        <v>4.54</v>
      </c>
      <c r="Q910" s="25">
        <v>9.88</v>
      </c>
      <c r="R910" s="25">
        <f>'LISTA DOS ITENS'!$Q910*'LISTA DOS ITENS'!$M910</f>
        <v>9.88</v>
      </c>
      <c r="S910" s="56">
        <f>IF('LISTA DOS ITENS'!$P910&gt;'LISTA DOS ITENS'!$R910,'LISTA DOS ITENS'!$P910,'LISTA DOS ITENS'!$R910)</f>
        <v>9.88</v>
      </c>
      <c r="T910" s="25">
        <v>2.0382536467208987</v>
      </c>
      <c r="U910" s="25">
        <f>'LISTA DOS ITENS'!$T910*'LISTA DOS ITENS'!$M910</f>
        <v>2.038253647</v>
      </c>
      <c r="V910" s="56">
        <f t="array" ref="V910">INDEX('RESUMO - LOTES E VMA'!$F$3:$F$181,MATCH('LISTA DOS ITENS'!$D910,'RESUMO - LOTES E VMA'!$A$3:$A$181,0))</f>
        <v>31999.99546</v>
      </c>
      <c r="W910" s="57">
        <f>'LISTA DOS ITENS'!$U910/'LISTA DOS ITENS'!$V910</f>
        <v>0.00006369543549</v>
      </c>
      <c r="X910" s="53" t="s">
        <v>53</v>
      </c>
      <c r="Y910" s="53" t="s">
        <v>290</v>
      </c>
      <c r="Z910" s="58" t="str">
        <f>'LISTA DOS ITENS'!$F910&amp;"-"&amp;'LISTA DOS ITENS'!$H910&amp;"-"&amp;'LISTA DOS ITENS'!$J910&amp;"-"&amp;'LISTA DOS ITENS'!$K910&amp;"-"&amp;'LISTA DOS ITENS'!$I910</f>
        <v>10016806-2201-0003-IMOB/IAMN-</v>
      </c>
      <c r="AA910" s="59" t="str">
        <f t="array" ref="AA910">INDEX('RESUMO - LOTES E VMA'!$M$3:$M$181,MATCH('LISTA DOS ITENS'!$D910,'RESUMO - LOTES E VMA'!$A$3:$A$181,0))</f>
        <v>Para Leilão</v>
      </c>
      <c r="AB910" s="60">
        <f t="array" ref="AB910">INDEX('RESUMO - LOTES E VMA'!$J$3:$J$181,MATCH('LISTA DOS ITENS'!$D910,'RESUMO - LOTES E VMA'!$A$3:$A$181,0))</f>
        <v>0.2000185114</v>
      </c>
      <c r="AC910" s="29" t="str">
        <f t="array" ref="AC910">INDEX('RESUMO - LOTES E VMA'!$L$3:$L$181,MATCH('LISTA DOS ITENS'!$D910,'RESUMO - LOTES E VMA'!$A$3:$A$181,0))</f>
        <v>1% do Valor de Comparação do VMA</v>
      </c>
      <c r="AD910" s="53" t="str">
        <f>VLOOKUP(Tabela1[[#This Row],[Índice]],[1]Planilha1!$A:$A,1,0)</f>
        <v>#ERROR!</v>
      </c>
    </row>
    <row r="911" ht="15.75" customHeight="1">
      <c r="A911" s="52">
        <v>249766.0</v>
      </c>
      <c r="B911" s="53" t="s">
        <v>70</v>
      </c>
      <c r="C911" s="53" t="s">
        <v>71</v>
      </c>
      <c r="D911" s="22">
        <v>206825.0</v>
      </c>
      <c r="E911" s="53" t="s">
        <v>63</v>
      </c>
      <c r="F911" s="54">
        <v>1.0016827E7</v>
      </c>
      <c r="G911" s="53" t="s">
        <v>770</v>
      </c>
      <c r="H911" s="55">
        <v>2201.0</v>
      </c>
      <c r="I911" s="55"/>
      <c r="J911" s="55" t="s">
        <v>68</v>
      </c>
      <c r="K911" s="53" t="s">
        <v>51</v>
      </c>
      <c r="L911" s="53"/>
      <c r="M911" s="53">
        <v>1.0</v>
      </c>
      <c r="N911" s="53" t="s">
        <v>52</v>
      </c>
      <c r="O911" s="25">
        <v>1.0</v>
      </c>
      <c r="P911" s="25">
        <f>'LISTA DOS ITENS'!$O911*'LISTA DOS ITENS'!$M911</f>
        <v>1</v>
      </c>
      <c r="Q911" s="25">
        <v>8.8</v>
      </c>
      <c r="R911" s="25">
        <f>'LISTA DOS ITENS'!$Q911*'LISTA DOS ITENS'!$M911</f>
        <v>8.8</v>
      </c>
      <c r="S911" s="56">
        <f>IF('LISTA DOS ITENS'!$P911&gt;'LISTA DOS ITENS'!$R911,'LISTA DOS ITENS'!$P911,'LISTA DOS ITENS'!$R911)</f>
        <v>8.8</v>
      </c>
      <c r="T911" s="25">
        <v>1.8154485922210435</v>
      </c>
      <c r="U911" s="25">
        <f>'LISTA DOS ITENS'!$T911*'LISTA DOS ITENS'!$M911</f>
        <v>1.815448592</v>
      </c>
      <c r="V911" s="56">
        <f t="array" ref="V911">INDEX('RESUMO - LOTES E VMA'!$F$3:$F$181,MATCH('LISTA DOS ITENS'!$D911,'RESUMO - LOTES E VMA'!$A$3:$A$181,0))</f>
        <v>31999.99546</v>
      </c>
      <c r="W911" s="57">
        <f>'LISTA DOS ITENS'!$U911/'LISTA DOS ITENS'!$V911</f>
        <v>0.00005673277655</v>
      </c>
      <c r="X911" s="53" t="s">
        <v>53</v>
      </c>
      <c r="Y911" s="53" t="s">
        <v>290</v>
      </c>
      <c r="Z911" s="58" t="str">
        <f>'LISTA DOS ITENS'!$F911&amp;"-"&amp;'LISTA DOS ITENS'!$H911&amp;"-"&amp;'LISTA DOS ITENS'!$J911&amp;"-"&amp;'LISTA DOS ITENS'!$K911&amp;"-"&amp;'LISTA DOS ITENS'!$I911</f>
        <v>10016827-2201-0003-A RECUPER-</v>
      </c>
      <c r="AA911" s="59" t="str">
        <f t="array" ref="AA911">INDEX('RESUMO - LOTES E VMA'!$M$3:$M$181,MATCH('LISTA DOS ITENS'!$D911,'RESUMO - LOTES E VMA'!$A$3:$A$181,0))</f>
        <v>Para Leilão</v>
      </c>
      <c r="AB911" s="60">
        <f t="array" ref="AB911">INDEX('RESUMO - LOTES E VMA'!$J$3:$J$181,MATCH('LISTA DOS ITENS'!$D911,'RESUMO - LOTES E VMA'!$A$3:$A$181,0))</f>
        <v>0.2000185114</v>
      </c>
      <c r="AC911" s="29" t="str">
        <f t="array" ref="AC911">INDEX('RESUMO - LOTES E VMA'!$L$3:$L$181,MATCH('LISTA DOS ITENS'!$D911,'RESUMO - LOTES E VMA'!$A$3:$A$181,0))</f>
        <v>1% do Valor de Comparação do VMA</v>
      </c>
      <c r="AD911" s="53" t="str">
        <f>VLOOKUP(Tabela1[[#This Row],[Índice]],[1]Planilha1!$A:$A,1,0)</f>
        <v>#ERROR!</v>
      </c>
    </row>
    <row r="912" ht="15.75" customHeight="1">
      <c r="A912" s="52">
        <v>249767.0</v>
      </c>
      <c r="B912" s="53" t="s">
        <v>70</v>
      </c>
      <c r="C912" s="53" t="s">
        <v>71</v>
      </c>
      <c r="D912" s="22">
        <v>206825.0</v>
      </c>
      <c r="E912" s="53" t="s">
        <v>63</v>
      </c>
      <c r="F912" s="54">
        <v>1.0016878E7</v>
      </c>
      <c r="G912" s="53" t="s">
        <v>788</v>
      </c>
      <c r="H912" s="55">
        <v>2201.0</v>
      </c>
      <c r="I912" s="55"/>
      <c r="J912" s="55" t="s">
        <v>68</v>
      </c>
      <c r="K912" s="53" t="s">
        <v>117</v>
      </c>
      <c r="L912" s="53"/>
      <c r="M912" s="53">
        <v>8.0</v>
      </c>
      <c r="N912" s="53" t="s">
        <v>52</v>
      </c>
      <c r="O912" s="25">
        <v>2298.8725</v>
      </c>
      <c r="P912" s="25">
        <f>'LISTA DOS ITENS'!$O912*'LISTA DOS ITENS'!$M912</f>
        <v>18390.98</v>
      </c>
      <c r="Q912" s="25">
        <v>2298.87</v>
      </c>
      <c r="R912" s="25">
        <f>'LISTA DOS ITENS'!$Q912*'LISTA DOS ITENS'!$M912</f>
        <v>18390.96</v>
      </c>
      <c r="S912" s="56">
        <f>IF('LISTA DOS ITENS'!$P912&gt;'LISTA DOS ITENS'!$R912,'LISTA DOS ITENS'!$P912,'LISTA DOS ITENS'!$R912)</f>
        <v>18390.98</v>
      </c>
      <c r="T912" s="25">
        <v>474.259125590817</v>
      </c>
      <c r="U912" s="25">
        <f>'LISTA DOS ITENS'!$T912*'LISTA DOS ITENS'!$M912</f>
        <v>3794.073005</v>
      </c>
      <c r="V912" s="56">
        <f t="array" ref="V912">INDEX('RESUMO - LOTES E VMA'!$F$3:$F$181,MATCH('LISTA DOS ITENS'!$D912,'RESUMO - LOTES E VMA'!$A$3:$A$181,0))</f>
        <v>31999.99546</v>
      </c>
      <c r="W912" s="57">
        <f>'LISTA DOS ITENS'!$U912/'LISTA DOS ITENS'!$V912</f>
        <v>0.1185647982</v>
      </c>
      <c r="X912" s="53" t="s">
        <v>53</v>
      </c>
      <c r="Y912" s="53" t="s">
        <v>290</v>
      </c>
      <c r="Z912" s="58" t="str">
        <f>'LISTA DOS ITENS'!$F912&amp;"-"&amp;'LISTA DOS ITENS'!$H912&amp;"-"&amp;'LISTA DOS ITENS'!$J912&amp;"-"&amp;'LISTA DOS ITENS'!$K912&amp;"-"&amp;'LISTA DOS ITENS'!$I912</f>
        <v>10016878-2201-0003-CONS/IAMN-</v>
      </c>
      <c r="AA912" s="59" t="str">
        <f t="array" ref="AA912">INDEX('RESUMO - LOTES E VMA'!$M$3:$M$181,MATCH('LISTA DOS ITENS'!$D912,'RESUMO - LOTES E VMA'!$A$3:$A$181,0))</f>
        <v>Para Leilão</v>
      </c>
      <c r="AB912" s="60">
        <f t="array" ref="AB912">INDEX('RESUMO - LOTES E VMA'!$J$3:$J$181,MATCH('LISTA DOS ITENS'!$D912,'RESUMO - LOTES E VMA'!$A$3:$A$181,0))</f>
        <v>0.2000185114</v>
      </c>
      <c r="AC912" s="29" t="str">
        <f t="array" ref="AC912">INDEX('RESUMO - LOTES E VMA'!$L$3:$L$181,MATCH('LISTA DOS ITENS'!$D912,'RESUMO - LOTES E VMA'!$A$3:$A$181,0))</f>
        <v>1% do Valor de Comparação do VMA</v>
      </c>
      <c r="AD912" s="53" t="str">
        <f>VLOOKUP(Tabela1[[#This Row],[Índice]],[1]Planilha1!$A:$A,1,0)</f>
        <v>#ERROR!</v>
      </c>
    </row>
    <row r="913" ht="15.75" customHeight="1">
      <c r="A913" s="52">
        <v>249768.0</v>
      </c>
      <c r="B913" s="53" t="s">
        <v>70</v>
      </c>
      <c r="C913" s="53" t="s">
        <v>71</v>
      </c>
      <c r="D913" s="22">
        <v>206825.0</v>
      </c>
      <c r="E913" s="53" t="s">
        <v>63</v>
      </c>
      <c r="F913" s="54">
        <v>1.0077506E7</v>
      </c>
      <c r="G913" s="53" t="s">
        <v>789</v>
      </c>
      <c r="H913" s="55">
        <v>2201.0</v>
      </c>
      <c r="I913" s="55"/>
      <c r="J913" s="55" t="s">
        <v>68</v>
      </c>
      <c r="K913" s="53" t="s">
        <v>117</v>
      </c>
      <c r="L913" s="53"/>
      <c r="M913" s="53">
        <v>1.0</v>
      </c>
      <c r="N913" s="53" t="s">
        <v>52</v>
      </c>
      <c r="O913" s="25">
        <v>336.41</v>
      </c>
      <c r="P913" s="25">
        <f>'LISTA DOS ITENS'!$O913*'LISTA DOS ITENS'!$M913</f>
        <v>336.41</v>
      </c>
      <c r="Q913" s="25">
        <v>336.41</v>
      </c>
      <c r="R913" s="25">
        <f>'LISTA DOS ITENS'!$Q913*'LISTA DOS ITENS'!$M913</f>
        <v>336.41</v>
      </c>
      <c r="S913" s="56">
        <f>IF('LISTA DOS ITENS'!$P913&gt;'LISTA DOS ITENS'!$R913,'LISTA DOS ITENS'!$P913,'LISTA DOS ITENS'!$R913)</f>
        <v>336.41</v>
      </c>
      <c r="T913" s="25">
        <v>69.40171146694105</v>
      </c>
      <c r="U913" s="25">
        <f>'LISTA DOS ITENS'!$T913*'LISTA DOS ITENS'!$M913</f>
        <v>69.40171147</v>
      </c>
      <c r="V913" s="56">
        <f t="array" ref="V913">INDEX('RESUMO - LOTES E VMA'!$F$3:$F$181,MATCH('LISTA DOS ITENS'!$D913,'RESUMO - LOTES E VMA'!$A$3:$A$181,0))</f>
        <v>31999.99546</v>
      </c>
      <c r="W913" s="57">
        <f>'LISTA DOS ITENS'!$U913/'LISTA DOS ITENS'!$V913</f>
        <v>0.002168803791</v>
      </c>
      <c r="X913" s="53" t="s">
        <v>53</v>
      </c>
      <c r="Y913" s="53" t="s">
        <v>290</v>
      </c>
      <c r="Z913" s="58" t="str">
        <f>'LISTA DOS ITENS'!$F913&amp;"-"&amp;'LISTA DOS ITENS'!$H913&amp;"-"&amp;'LISTA DOS ITENS'!$J913&amp;"-"&amp;'LISTA DOS ITENS'!$K913&amp;"-"&amp;'LISTA DOS ITENS'!$I913</f>
        <v>10077506-2201-0003-CONS/IAMN-</v>
      </c>
      <c r="AA913" s="59" t="str">
        <f t="array" ref="AA913">INDEX('RESUMO - LOTES E VMA'!$M$3:$M$181,MATCH('LISTA DOS ITENS'!$D913,'RESUMO - LOTES E VMA'!$A$3:$A$181,0))</f>
        <v>Para Leilão</v>
      </c>
      <c r="AB913" s="60">
        <f t="array" ref="AB913">INDEX('RESUMO - LOTES E VMA'!$J$3:$J$181,MATCH('LISTA DOS ITENS'!$D913,'RESUMO - LOTES E VMA'!$A$3:$A$181,0))</f>
        <v>0.2000185114</v>
      </c>
      <c r="AC913" s="29" t="str">
        <f t="array" ref="AC913">INDEX('RESUMO - LOTES E VMA'!$L$3:$L$181,MATCH('LISTA DOS ITENS'!$D913,'RESUMO - LOTES E VMA'!$A$3:$A$181,0))</f>
        <v>1% do Valor de Comparação do VMA</v>
      </c>
      <c r="AD913" s="53" t="str">
        <f>VLOOKUP(Tabela1[[#This Row],[Índice]],[1]Planilha1!$A:$A,1,0)</f>
        <v>#ERROR!</v>
      </c>
    </row>
    <row r="914" ht="15.75" customHeight="1">
      <c r="A914" s="52">
        <v>249769.0</v>
      </c>
      <c r="B914" s="53" t="s">
        <v>70</v>
      </c>
      <c r="C914" s="53" t="s">
        <v>71</v>
      </c>
      <c r="D914" s="22">
        <v>206825.0</v>
      </c>
      <c r="E914" s="53" t="s">
        <v>63</v>
      </c>
      <c r="F914" s="54">
        <v>1.0178648E7</v>
      </c>
      <c r="G914" s="53" t="s">
        <v>790</v>
      </c>
      <c r="H914" s="55">
        <v>2201.0</v>
      </c>
      <c r="I914" s="55"/>
      <c r="J914" s="55" t="s">
        <v>68</v>
      </c>
      <c r="K914" s="53" t="s">
        <v>73</v>
      </c>
      <c r="L914" s="53"/>
      <c r="M914" s="53">
        <v>1.0</v>
      </c>
      <c r="N914" s="53" t="s">
        <v>52</v>
      </c>
      <c r="O914" s="25">
        <v>637.19</v>
      </c>
      <c r="P914" s="25">
        <f>'LISTA DOS ITENS'!$O914*'LISTA DOS ITENS'!$M914</f>
        <v>637.19</v>
      </c>
      <c r="Q914" s="25">
        <v>163.9</v>
      </c>
      <c r="R914" s="25">
        <f>'LISTA DOS ITENS'!$Q914*'LISTA DOS ITENS'!$M914</f>
        <v>163.9</v>
      </c>
      <c r="S914" s="56">
        <f>IF('LISTA DOS ITENS'!$P914&gt;'LISTA DOS ITENS'!$R914,'LISTA DOS ITENS'!$P914,'LISTA DOS ITENS'!$R914)</f>
        <v>637.19</v>
      </c>
      <c r="T914" s="25">
        <v>33.81273003011693</v>
      </c>
      <c r="U914" s="25">
        <f>'LISTA DOS ITENS'!$T914*'LISTA DOS ITENS'!$M914</f>
        <v>33.81273003</v>
      </c>
      <c r="V914" s="56">
        <f t="array" ref="V914">INDEX('RESUMO - LOTES E VMA'!$F$3:$F$181,MATCH('LISTA DOS ITENS'!$D914,'RESUMO - LOTES E VMA'!$A$3:$A$181,0))</f>
        <v>31999.99546</v>
      </c>
      <c r="W914" s="57">
        <f>'LISTA DOS ITENS'!$U914/'LISTA DOS ITENS'!$V914</f>
        <v>0.001056647963</v>
      </c>
      <c r="X914" s="53" t="s">
        <v>53</v>
      </c>
      <c r="Y914" s="53" t="s">
        <v>290</v>
      </c>
      <c r="Z914" s="58" t="str">
        <f>'LISTA DOS ITENS'!$F914&amp;"-"&amp;'LISTA DOS ITENS'!$H914&amp;"-"&amp;'LISTA DOS ITENS'!$J914&amp;"-"&amp;'LISTA DOS ITENS'!$K914&amp;"-"&amp;'LISTA DOS ITENS'!$I914</f>
        <v>10178648-2201-0003-CONS/NAC-</v>
      </c>
      <c r="AA914" s="59" t="str">
        <f t="array" ref="AA914">INDEX('RESUMO - LOTES E VMA'!$M$3:$M$181,MATCH('LISTA DOS ITENS'!$D914,'RESUMO - LOTES E VMA'!$A$3:$A$181,0))</f>
        <v>Para Leilão</v>
      </c>
      <c r="AB914" s="60">
        <f t="array" ref="AB914">INDEX('RESUMO - LOTES E VMA'!$J$3:$J$181,MATCH('LISTA DOS ITENS'!$D914,'RESUMO - LOTES E VMA'!$A$3:$A$181,0))</f>
        <v>0.2000185114</v>
      </c>
      <c r="AC914" s="29" t="str">
        <f t="array" ref="AC914">INDEX('RESUMO - LOTES E VMA'!$L$3:$L$181,MATCH('LISTA DOS ITENS'!$D914,'RESUMO - LOTES E VMA'!$A$3:$A$181,0))</f>
        <v>1% do Valor de Comparação do VMA</v>
      </c>
      <c r="AD914" s="53" t="str">
        <f>VLOOKUP(Tabela1[[#This Row],[Índice]],[1]Planilha1!$A:$A,1,0)</f>
        <v>#ERROR!</v>
      </c>
    </row>
    <row r="915" ht="15.75" customHeight="1">
      <c r="A915" s="52">
        <v>249770.0</v>
      </c>
      <c r="B915" s="53" t="s">
        <v>70</v>
      </c>
      <c r="C915" s="53" t="s">
        <v>71</v>
      </c>
      <c r="D915" s="22">
        <v>206825.0</v>
      </c>
      <c r="E915" s="53" t="s">
        <v>63</v>
      </c>
      <c r="F915" s="54">
        <v>1.0251834E7</v>
      </c>
      <c r="G915" s="53" t="s">
        <v>791</v>
      </c>
      <c r="H915" s="55">
        <v>2201.0</v>
      </c>
      <c r="I915" s="55"/>
      <c r="J915" s="55" t="s">
        <v>68</v>
      </c>
      <c r="K915" s="53" t="s">
        <v>117</v>
      </c>
      <c r="L915" s="53"/>
      <c r="M915" s="53">
        <v>3.0</v>
      </c>
      <c r="N915" s="53" t="s">
        <v>52</v>
      </c>
      <c r="O915" s="25">
        <v>126.83333333333333</v>
      </c>
      <c r="P915" s="25">
        <f>'LISTA DOS ITENS'!$O915*'LISTA DOS ITENS'!$M915</f>
        <v>380.5</v>
      </c>
      <c r="Q915" s="25">
        <v>548.94</v>
      </c>
      <c r="R915" s="25">
        <f>'LISTA DOS ITENS'!$Q915*'LISTA DOS ITENS'!$M915</f>
        <v>1646.82</v>
      </c>
      <c r="S915" s="56">
        <f>IF('LISTA DOS ITENS'!$P915&gt;'LISTA DOS ITENS'!$R915,'LISTA DOS ITENS'!$P915,'LISTA DOS ITENS'!$R915)</f>
        <v>1646.82</v>
      </c>
      <c r="T915" s="25">
        <v>113.24685797884314</v>
      </c>
      <c r="U915" s="25">
        <f>'LISTA DOS ITENS'!$T915*'LISTA DOS ITENS'!$M915</f>
        <v>339.7405739</v>
      </c>
      <c r="V915" s="56">
        <f t="array" ref="V915">INDEX('RESUMO - LOTES E VMA'!$F$3:$F$181,MATCH('LISTA DOS ITENS'!$D915,'RESUMO - LOTES E VMA'!$A$3:$A$181,0))</f>
        <v>31999.99546</v>
      </c>
      <c r="W915" s="57">
        <f>'LISTA DOS ITENS'!$U915/'LISTA DOS ITENS'!$V915</f>
        <v>0.01061689444</v>
      </c>
      <c r="X915" s="53" t="s">
        <v>53</v>
      </c>
      <c r="Y915" s="53" t="s">
        <v>290</v>
      </c>
      <c r="Z915" s="58" t="str">
        <f>'LISTA DOS ITENS'!$F915&amp;"-"&amp;'LISTA DOS ITENS'!$H915&amp;"-"&amp;'LISTA DOS ITENS'!$J915&amp;"-"&amp;'LISTA DOS ITENS'!$K915&amp;"-"&amp;'LISTA DOS ITENS'!$I915</f>
        <v>10251834-2201-0003-CONS/IAMN-</v>
      </c>
      <c r="AA915" s="59" t="str">
        <f t="array" ref="AA915">INDEX('RESUMO - LOTES E VMA'!$M$3:$M$181,MATCH('LISTA DOS ITENS'!$D915,'RESUMO - LOTES E VMA'!$A$3:$A$181,0))</f>
        <v>Para Leilão</v>
      </c>
      <c r="AB915" s="60">
        <f t="array" ref="AB915">INDEX('RESUMO - LOTES E VMA'!$J$3:$J$181,MATCH('LISTA DOS ITENS'!$D915,'RESUMO - LOTES E VMA'!$A$3:$A$181,0))</f>
        <v>0.2000185114</v>
      </c>
      <c r="AC915" s="29" t="str">
        <f t="array" ref="AC915">INDEX('RESUMO - LOTES E VMA'!$L$3:$L$181,MATCH('LISTA DOS ITENS'!$D915,'RESUMO - LOTES E VMA'!$A$3:$A$181,0))</f>
        <v>1% do Valor de Comparação do VMA</v>
      </c>
      <c r="AD915" s="53" t="str">
        <f>VLOOKUP(Tabela1[[#This Row],[Índice]],[1]Planilha1!$A:$A,1,0)</f>
        <v>#ERROR!</v>
      </c>
    </row>
    <row r="916" ht="15.75" customHeight="1">
      <c r="A916" s="52">
        <v>249771.0</v>
      </c>
      <c r="B916" s="53" t="s">
        <v>70</v>
      </c>
      <c r="C916" s="53" t="s">
        <v>71</v>
      </c>
      <c r="D916" s="22">
        <v>206825.0</v>
      </c>
      <c r="E916" s="53" t="s">
        <v>63</v>
      </c>
      <c r="F916" s="54">
        <v>1.0252468E7</v>
      </c>
      <c r="G916" s="53" t="s">
        <v>792</v>
      </c>
      <c r="H916" s="55">
        <v>2201.0</v>
      </c>
      <c r="I916" s="55"/>
      <c r="J916" s="55" t="s">
        <v>68</v>
      </c>
      <c r="K916" s="53" t="s">
        <v>51</v>
      </c>
      <c r="L916" s="53"/>
      <c r="M916" s="53">
        <v>1.0</v>
      </c>
      <c r="N916" s="53" t="s">
        <v>52</v>
      </c>
      <c r="O916" s="25">
        <v>1.0</v>
      </c>
      <c r="P916" s="25">
        <f>'LISTA DOS ITENS'!$O916*'LISTA DOS ITENS'!$M916</f>
        <v>1</v>
      </c>
      <c r="Q916" s="25">
        <v>566.89</v>
      </c>
      <c r="R916" s="25">
        <f>'LISTA DOS ITENS'!$Q916*'LISTA DOS ITENS'!$M916</f>
        <v>566.89</v>
      </c>
      <c r="S916" s="56">
        <f>IF('LISTA DOS ITENS'!$P916&gt;'LISTA DOS ITENS'!$R916,'LISTA DOS ITENS'!$P916,'LISTA DOS ITENS'!$R916)</f>
        <v>566.89</v>
      </c>
      <c r="T916" s="25">
        <v>116.94996050502127</v>
      </c>
      <c r="U916" s="25">
        <f>'LISTA DOS ITENS'!$T916*'LISTA DOS ITENS'!$M916</f>
        <v>116.9499605</v>
      </c>
      <c r="V916" s="56">
        <f t="array" ref="V916">INDEX('RESUMO - LOTES E VMA'!$F$3:$F$181,MATCH('LISTA DOS ITENS'!$D916,'RESUMO - LOTES E VMA'!$A$3:$A$181,0))</f>
        <v>31999.99546</v>
      </c>
      <c r="W916" s="57">
        <f>'LISTA DOS ITENS'!$U916/'LISTA DOS ITENS'!$V916</f>
        <v>0.003654686784</v>
      </c>
      <c r="X916" s="53" t="s">
        <v>53</v>
      </c>
      <c r="Y916" s="53" t="s">
        <v>290</v>
      </c>
      <c r="Z916" s="58" t="str">
        <f>'LISTA DOS ITENS'!$F916&amp;"-"&amp;'LISTA DOS ITENS'!$H916&amp;"-"&amp;'LISTA DOS ITENS'!$J916&amp;"-"&amp;'LISTA DOS ITENS'!$K916&amp;"-"&amp;'LISTA DOS ITENS'!$I916</f>
        <v>10252468-2201-0003-A RECUPER-</v>
      </c>
      <c r="AA916" s="59" t="str">
        <f t="array" ref="AA916">INDEX('RESUMO - LOTES E VMA'!$M$3:$M$181,MATCH('LISTA DOS ITENS'!$D916,'RESUMO - LOTES E VMA'!$A$3:$A$181,0))</f>
        <v>Para Leilão</v>
      </c>
      <c r="AB916" s="60">
        <f t="array" ref="AB916">INDEX('RESUMO - LOTES E VMA'!$J$3:$J$181,MATCH('LISTA DOS ITENS'!$D916,'RESUMO - LOTES E VMA'!$A$3:$A$181,0))</f>
        <v>0.2000185114</v>
      </c>
      <c r="AC916" s="29" t="str">
        <f t="array" ref="AC916">INDEX('RESUMO - LOTES E VMA'!$L$3:$L$181,MATCH('LISTA DOS ITENS'!$D916,'RESUMO - LOTES E VMA'!$A$3:$A$181,0))</f>
        <v>1% do Valor de Comparação do VMA</v>
      </c>
      <c r="AD916" s="53" t="str">
        <f>VLOOKUP(Tabela1[[#This Row],[Índice]],[1]Planilha1!$A:$A,1,0)</f>
        <v>#ERROR!</v>
      </c>
    </row>
    <row r="917" ht="15.75" customHeight="1">
      <c r="A917" s="52">
        <v>249772.0</v>
      </c>
      <c r="B917" s="53" t="s">
        <v>70</v>
      </c>
      <c r="C917" s="53" t="s">
        <v>71</v>
      </c>
      <c r="D917" s="22">
        <v>206825.0</v>
      </c>
      <c r="E917" s="53" t="s">
        <v>63</v>
      </c>
      <c r="F917" s="54">
        <v>1.0331224E7</v>
      </c>
      <c r="G917" s="53" t="s">
        <v>793</v>
      </c>
      <c r="H917" s="55">
        <v>2201.0</v>
      </c>
      <c r="I917" s="55"/>
      <c r="J917" s="55" t="s">
        <v>68</v>
      </c>
      <c r="K917" s="53" t="s">
        <v>73</v>
      </c>
      <c r="L917" s="53"/>
      <c r="M917" s="53">
        <v>5.0</v>
      </c>
      <c r="N917" s="53" t="s">
        <v>52</v>
      </c>
      <c r="O917" s="25">
        <v>73.44</v>
      </c>
      <c r="P917" s="25">
        <f>'LISTA DOS ITENS'!$O917*'LISTA DOS ITENS'!$M917</f>
        <v>367.2</v>
      </c>
      <c r="Q917" s="25">
        <v>73.44</v>
      </c>
      <c r="R917" s="25">
        <f>'LISTA DOS ITENS'!$Q917*'LISTA DOS ITENS'!$M917</f>
        <v>367.2</v>
      </c>
      <c r="S917" s="56">
        <f>IF('LISTA DOS ITENS'!$P917&gt;'LISTA DOS ITENS'!$R917,'LISTA DOS ITENS'!$P917,'LISTA DOS ITENS'!$R917)</f>
        <v>367.2</v>
      </c>
      <c r="T917" s="25">
        <v>15.15074370599016</v>
      </c>
      <c r="U917" s="25">
        <f>'LISTA DOS ITENS'!$T917*'LISTA DOS ITENS'!$M917</f>
        <v>75.75371853</v>
      </c>
      <c r="V917" s="56">
        <f t="array" ref="V917">INDEX('RESUMO - LOTES E VMA'!$F$3:$F$181,MATCH('LISTA DOS ITENS'!$D917,'RESUMO - LOTES E VMA'!$A$3:$A$181,0))</f>
        <v>31999.99546</v>
      </c>
      <c r="W917" s="57">
        <f>'LISTA DOS ITENS'!$U917/'LISTA DOS ITENS'!$V917</f>
        <v>0.00236730404</v>
      </c>
      <c r="X917" s="53" t="s">
        <v>53</v>
      </c>
      <c r="Y917" s="53" t="s">
        <v>290</v>
      </c>
      <c r="Z917" s="58" t="str">
        <f>'LISTA DOS ITENS'!$F917&amp;"-"&amp;'LISTA DOS ITENS'!$H917&amp;"-"&amp;'LISTA DOS ITENS'!$J917&amp;"-"&amp;'LISTA DOS ITENS'!$K917&amp;"-"&amp;'LISTA DOS ITENS'!$I917</f>
        <v>10331224-2201-0003-CONS/NAC-</v>
      </c>
      <c r="AA917" s="59" t="str">
        <f t="array" ref="AA917">INDEX('RESUMO - LOTES E VMA'!$M$3:$M$181,MATCH('LISTA DOS ITENS'!$D917,'RESUMO - LOTES E VMA'!$A$3:$A$181,0))</f>
        <v>Para Leilão</v>
      </c>
      <c r="AB917" s="60">
        <f t="array" ref="AB917">INDEX('RESUMO - LOTES E VMA'!$J$3:$J$181,MATCH('LISTA DOS ITENS'!$D917,'RESUMO - LOTES E VMA'!$A$3:$A$181,0))</f>
        <v>0.2000185114</v>
      </c>
      <c r="AC917" s="29" t="str">
        <f t="array" ref="AC917">INDEX('RESUMO - LOTES E VMA'!$L$3:$L$181,MATCH('LISTA DOS ITENS'!$D917,'RESUMO - LOTES E VMA'!$A$3:$A$181,0))</f>
        <v>1% do Valor de Comparação do VMA</v>
      </c>
      <c r="AD917" s="53" t="str">
        <f>VLOOKUP(Tabela1[[#This Row],[Índice]],[1]Planilha1!$A:$A,1,0)</f>
        <v>#ERROR!</v>
      </c>
    </row>
    <row r="918" ht="15.75" customHeight="1">
      <c r="A918" s="52">
        <v>249773.0</v>
      </c>
      <c r="B918" s="53" t="s">
        <v>70</v>
      </c>
      <c r="C918" s="53" t="s">
        <v>71</v>
      </c>
      <c r="D918" s="22">
        <v>206825.0</v>
      </c>
      <c r="E918" s="53" t="s">
        <v>63</v>
      </c>
      <c r="F918" s="54">
        <v>1.0438623E7</v>
      </c>
      <c r="G918" s="53" t="s">
        <v>775</v>
      </c>
      <c r="H918" s="55">
        <v>2201.0</v>
      </c>
      <c r="I918" s="55"/>
      <c r="J918" s="55" t="s">
        <v>68</v>
      </c>
      <c r="K918" s="53" t="s">
        <v>73</v>
      </c>
      <c r="L918" s="53"/>
      <c r="M918" s="53">
        <v>9.0</v>
      </c>
      <c r="N918" s="53" t="s">
        <v>52</v>
      </c>
      <c r="O918" s="25">
        <v>22.327037037037037</v>
      </c>
      <c r="P918" s="25">
        <f>'LISTA DOS ITENS'!$O918*'LISTA DOS ITENS'!$M918</f>
        <v>200.9433333</v>
      </c>
      <c r="Q918" s="25">
        <v>56.68</v>
      </c>
      <c r="R918" s="25">
        <f>'LISTA DOS ITENS'!$Q918*'LISTA DOS ITENS'!$M918</f>
        <v>510.12</v>
      </c>
      <c r="S918" s="56">
        <f>IF('LISTA DOS ITENS'!$P918&gt;'LISTA DOS ITENS'!$R918,'LISTA DOS ITENS'!$P918,'LISTA DOS ITENS'!$R918)</f>
        <v>510.12</v>
      </c>
      <c r="T918" s="25">
        <v>11.693139341714629</v>
      </c>
      <c r="U918" s="25">
        <f>'LISTA DOS ITENS'!$T918*'LISTA DOS ITENS'!$M918</f>
        <v>105.2382541</v>
      </c>
      <c r="V918" s="56">
        <f t="array" ref="V918">INDEX('RESUMO - LOTES E VMA'!$F$3:$F$181,MATCH('LISTA DOS ITENS'!$D918,'RESUMO - LOTES E VMA'!$A$3:$A$181,0))</f>
        <v>31999.99546</v>
      </c>
      <c r="W918" s="57">
        <f>'LISTA DOS ITENS'!$U918/'LISTA DOS ITENS'!$V918</f>
        <v>0.003288695906</v>
      </c>
      <c r="X918" s="53" t="s">
        <v>53</v>
      </c>
      <c r="Y918" s="53" t="s">
        <v>290</v>
      </c>
      <c r="Z918" s="58" t="str">
        <f>'LISTA DOS ITENS'!$F918&amp;"-"&amp;'LISTA DOS ITENS'!$H918&amp;"-"&amp;'LISTA DOS ITENS'!$J918&amp;"-"&amp;'LISTA DOS ITENS'!$K918&amp;"-"&amp;'LISTA DOS ITENS'!$I918</f>
        <v>10438623-2201-0003-CONS/NAC-</v>
      </c>
      <c r="AA918" s="59" t="str">
        <f t="array" ref="AA918">INDEX('RESUMO - LOTES E VMA'!$M$3:$M$181,MATCH('LISTA DOS ITENS'!$D918,'RESUMO - LOTES E VMA'!$A$3:$A$181,0))</f>
        <v>Para Leilão</v>
      </c>
      <c r="AB918" s="60">
        <f t="array" ref="AB918">INDEX('RESUMO - LOTES E VMA'!$J$3:$J$181,MATCH('LISTA DOS ITENS'!$D918,'RESUMO - LOTES E VMA'!$A$3:$A$181,0))</f>
        <v>0.2000185114</v>
      </c>
      <c r="AC918" s="29" t="str">
        <f t="array" ref="AC918">INDEX('RESUMO - LOTES E VMA'!$L$3:$L$181,MATCH('LISTA DOS ITENS'!$D918,'RESUMO - LOTES E VMA'!$A$3:$A$181,0))</f>
        <v>1% do Valor de Comparação do VMA</v>
      </c>
      <c r="AD918" s="53" t="str">
        <f>VLOOKUP(Tabela1[[#This Row],[Índice]],[1]Planilha1!$A:$A,1,0)</f>
        <v>#ERROR!</v>
      </c>
    </row>
    <row r="919" ht="15.75" customHeight="1">
      <c r="A919" s="52">
        <v>249774.0</v>
      </c>
      <c r="B919" s="53" t="s">
        <v>70</v>
      </c>
      <c r="C919" s="53" t="s">
        <v>71</v>
      </c>
      <c r="D919" s="22">
        <v>206825.0</v>
      </c>
      <c r="E919" s="53" t="s">
        <v>63</v>
      </c>
      <c r="F919" s="54">
        <v>1.0548921E7</v>
      </c>
      <c r="G919" s="53" t="s">
        <v>794</v>
      </c>
      <c r="H919" s="55">
        <v>2201.0</v>
      </c>
      <c r="I919" s="55"/>
      <c r="J919" s="55" t="s">
        <v>68</v>
      </c>
      <c r="K919" s="53" t="s">
        <v>122</v>
      </c>
      <c r="L919" s="53"/>
      <c r="M919" s="53">
        <v>1.0</v>
      </c>
      <c r="N919" s="53" t="s">
        <v>52</v>
      </c>
      <c r="O919" s="25">
        <v>3.17</v>
      </c>
      <c r="P919" s="25">
        <f>'LISTA DOS ITENS'!$O919*'LISTA DOS ITENS'!$M919</f>
        <v>3.17</v>
      </c>
      <c r="Q919" s="25">
        <v>3.17</v>
      </c>
      <c r="R919" s="25">
        <f>'LISTA DOS ITENS'!$Q919*'LISTA DOS ITENS'!$M919</f>
        <v>3.17</v>
      </c>
      <c r="S919" s="56">
        <f>IF('LISTA DOS ITENS'!$P919&gt;'LISTA DOS ITENS'!$R919,'LISTA DOS ITENS'!$P919,'LISTA DOS ITENS'!$R919)</f>
        <v>3.17</v>
      </c>
      <c r="T919" s="25">
        <v>0.653974095152353</v>
      </c>
      <c r="U919" s="25">
        <f>'LISTA DOS ITENS'!$T919*'LISTA DOS ITENS'!$M919</f>
        <v>0.6539740952</v>
      </c>
      <c r="V919" s="56">
        <f t="array" ref="V919">INDEX('RESUMO - LOTES E VMA'!$F$3:$F$181,MATCH('LISTA DOS ITENS'!$D919,'RESUMO - LOTES E VMA'!$A$3:$A$181,0))</f>
        <v>31999.99546</v>
      </c>
      <c r="W919" s="57">
        <f>'LISTA DOS ITENS'!$U919/'LISTA DOS ITENS'!$V919</f>
        <v>0.00002043669337</v>
      </c>
      <c r="X919" s="53" t="s">
        <v>53</v>
      </c>
      <c r="Y919" s="53" t="s">
        <v>290</v>
      </c>
      <c r="Z919" s="58" t="str">
        <f>'LISTA DOS ITENS'!$F919&amp;"-"&amp;'LISTA DOS ITENS'!$H919&amp;"-"&amp;'LISTA DOS ITENS'!$J919&amp;"-"&amp;'LISTA DOS ITENS'!$K919&amp;"-"&amp;'LISTA DOS ITENS'!$I919</f>
        <v>10548921-2201-0003-IMOB/IAMN-</v>
      </c>
      <c r="AA919" s="59" t="str">
        <f t="array" ref="AA919">INDEX('RESUMO - LOTES E VMA'!$M$3:$M$181,MATCH('LISTA DOS ITENS'!$D919,'RESUMO - LOTES E VMA'!$A$3:$A$181,0))</f>
        <v>Para Leilão</v>
      </c>
      <c r="AB919" s="60">
        <f t="array" ref="AB919">INDEX('RESUMO - LOTES E VMA'!$J$3:$J$181,MATCH('LISTA DOS ITENS'!$D919,'RESUMO - LOTES E VMA'!$A$3:$A$181,0))</f>
        <v>0.2000185114</v>
      </c>
      <c r="AC919" s="29" t="str">
        <f t="array" ref="AC919">INDEX('RESUMO - LOTES E VMA'!$L$3:$L$181,MATCH('LISTA DOS ITENS'!$D919,'RESUMO - LOTES E VMA'!$A$3:$A$181,0))</f>
        <v>1% do Valor de Comparação do VMA</v>
      </c>
      <c r="AD919" s="53" t="str">
        <f>VLOOKUP(Tabela1[[#This Row],[Índice]],[1]Planilha1!$A:$A,1,0)</f>
        <v>#ERROR!</v>
      </c>
    </row>
    <row r="920" ht="15.75" customHeight="1">
      <c r="A920" s="52">
        <v>249775.0</v>
      </c>
      <c r="B920" s="53" t="s">
        <v>70</v>
      </c>
      <c r="C920" s="53" t="s">
        <v>71</v>
      </c>
      <c r="D920" s="22">
        <v>206825.0</v>
      </c>
      <c r="E920" s="53" t="s">
        <v>63</v>
      </c>
      <c r="F920" s="54">
        <v>1.0548933E7</v>
      </c>
      <c r="G920" s="53" t="s">
        <v>785</v>
      </c>
      <c r="H920" s="55">
        <v>2201.0</v>
      </c>
      <c r="I920" s="55"/>
      <c r="J920" s="55" t="s">
        <v>68</v>
      </c>
      <c r="K920" s="53" t="s">
        <v>117</v>
      </c>
      <c r="L920" s="53"/>
      <c r="M920" s="53">
        <v>5.0</v>
      </c>
      <c r="N920" s="53" t="s">
        <v>52</v>
      </c>
      <c r="O920" s="25">
        <v>78.072</v>
      </c>
      <c r="P920" s="25">
        <f>'LISTA DOS ITENS'!$O920*'LISTA DOS ITENS'!$M920</f>
        <v>390.36</v>
      </c>
      <c r="Q920" s="25">
        <v>204.19</v>
      </c>
      <c r="R920" s="25">
        <f>'LISTA DOS ITENS'!$Q920*'LISTA DOS ITENS'!$M920</f>
        <v>1020.95</v>
      </c>
      <c r="S920" s="56">
        <f>IF('LISTA DOS ITENS'!$P920&gt;'LISTA DOS ITENS'!$R920,'LISTA DOS ITENS'!$P920,'LISTA DOS ITENS'!$R920)</f>
        <v>1020.95</v>
      </c>
      <c r="T920" s="25">
        <v>42.124596368819866</v>
      </c>
      <c r="U920" s="25">
        <f>'LISTA DOS ITENS'!$T920*'LISTA DOS ITENS'!$M920</f>
        <v>210.6229818</v>
      </c>
      <c r="V920" s="56">
        <f t="array" ref="V920">INDEX('RESUMO - LOTES E VMA'!$F$3:$F$181,MATCH('LISTA DOS ITENS'!$D920,'RESUMO - LOTES E VMA'!$A$3:$A$181,0))</f>
        <v>31999.99546</v>
      </c>
      <c r="W920" s="57">
        <f>'LISTA DOS ITENS'!$U920/'LISTA DOS ITENS'!$V920</f>
        <v>0.006581969116</v>
      </c>
      <c r="X920" s="53" t="s">
        <v>53</v>
      </c>
      <c r="Y920" s="53" t="s">
        <v>290</v>
      </c>
      <c r="Z920" s="58" t="str">
        <f>'LISTA DOS ITENS'!$F920&amp;"-"&amp;'LISTA DOS ITENS'!$H920&amp;"-"&amp;'LISTA DOS ITENS'!$J920&amp;"-"&amp;'LISTA DOS ITENS'!$K920&amp;"-"&amp;'LISTA DOS ITENS'!$I920</f>
        <v>10548933-2201-0003-CONS/IAMN-</v>
      </c>
      <c r="AA920" s="59" t="str">
        <f t="array" ref="AA920">INDEX('RESUMO - LOTES E VMA'!$M$3:$M$181,MATCH('LISTA DOS ITENS'!$D920,'RESUMO - LOTES E VMA'!$A$3:$A$181,0))</f>
        <v>Para Leilão</v>
      </c>
      <c r="AB920" s="60">
        <f t="array" ref="AB920">INDEX('RESUMO - LOTES E VMA'!$J$3:$J$181,MATCH('LISTA DOS ITENS'!$D920,'RESUMO - LOTES E VMA'!$A$3:$A$181,0))</f>
        <v>0.2000185114</v>
      </c>
      <c r="AC920" s="29" t="str">
        <f t="array" ref="AC920">INDEX('RESUMO - LOTES E VMA'!$L$3:$L$181,MATCH('LISTA DOS ITENS'!$D920,'RESUMO - LOTES E VMA'!$A$3:$A$181,0))</f>
        <v>1% do Valor de Comparação do VMA</v>
      </c>
      <c r="AD920" s="53" t="str">
        <f>VLOOKUP(Tabela1[[#This Row],[Índice]],[1]Planilha1!$A:$A,1,0)</f>
        <v>#ERROR!</v>
      </c>
    </row>
    <row r="921" ht="15.75" customHeight="1">
      <c r="A921" s="52">
        <v>249776.0</v>
      </c>
      <c r="B921" s="53" t="s">
        <v>70</v>
      </c>
      <c r="C921" s="53" t="s">
        <v>71</v>
      </c>
      <c r="D921" s="22">
        <v>206825.0</v>
      </c>
      <c r="E921" s="53" t="s">
        <v>63</v>
      </c>
      <c r="F921" s="54">
        <v>1.0548933E7</v>
      </c>
      <c r="G921" s="53" t="s">
        <v>785</v>
      </c>
      <c r="H921" s="55">
        <v>2201.0</v>
      </c>
      <c r="I921" s="55"/>
      <c r="J921" s="55" t="s">
        <v>68</v>
      </c>
      <c r="K921" s="53" t="s">
        <v>122</v>
      </c>
      <c r="L921" s="53"/>
      <c r="M921" s="53">
        <v>1.0</v>
      </c>
      <c r="N921" s="53" t="s">
        <v>52</v>
      </c>
      <c r="O921" s="25">
        <v>116.2</v>
      </c>
      <c r="P921" s="25">
        <f>'LISTA DOS ITENS'!$O921*'LISTA DOS ITENS'!$M921</f>
        <v>116.2</v>
      </c>
      <c r="Q921" s="25">
        <v>204.19</v>
      </c>
      <c r="R921" s="25">
        <f>'LISTA DOS ITENS'!$Q921*'LISTA DOS ITENS'!$M921</f>
        <v>204.19</v>
      </c>
      <c r="S921" s="56">
        <f>IF('LISTA DOS ITENS'!$P921&gt;'LISTA DOS ITENS'!$R921,'LISTA DOS ITENS'!$P921,'LISTA DOS ITENS'!$R921)</f>
        <v>204.19</v>
      </c>
      <c r="T921" s="25">
        <v>42.124596368819866</v>
      </c>
      <c r="U921" s="25">
        <f>'LISTA DOS ITENS'!$T921*'LISTA DOS ITENS'!$M921</f>
        <v>42.12459637</v>
      </c>
      <c r="V921" s="56">
        <f t="array" ref="V921">INDEX('RESUMO - LOTES E VMA'!$F$3:$F$181,MATCH('LISTA DOS ITENS'!$D921,'RESUMO - LOTES E VMA'!$A$3:$A$181,0))</f>
        <v>31999.99546</v>
      </c>
      <c r="W921" s="57">
        <f>'LISTA DOS ITENS'!$U921/'LISTA DOS ITENS'!$V921</f>
        <v>0.001316393823</v>
      </c>
      <c r="X921" s="53" t="s">
        <v>53</v>
      </c>
      <c r="Y921" s="53" t="s">
        <v>290</v>
      </c>
      <c r="Z921" s="58" t="str">
        <f>'LISTA DOS ITENS'!$F921&amp;"-"&amp;'LISTA DOS ITENS'!$H921&amp;"-"&amp;'LISTA DOS ITENS'!$J921&amp;"-"&amp;'LISTA DOS ITENS'!$K921&amp;"-"&amp;'LISTA DOS ITENS'!$I921</f>
        <v>10548933-2201-0003-IMOB/IAMN-</v>
      </c>
      <c r="AA921" s="59" t="str">
        <f t="array" ref="AA921">INDEX('RESUMO - LOTES E VMA'!$M$3:$M$181,MATCH('LISTA DOS ITENS'!$D921,'RESUMO - LOTES E VMA'!$A$3:$A$181,0))</f>
        <v>Para Leilão</v>
      </c>
      <c r="AB921" s="60">
        <f t="array" ref="AB921">INDEX('RESUMO - LOTES E VMA'!$J$3:$J$181,MATCH('LISTA DOS ITENS'!$D921,'RESUMO - LOTES E VMA'!$A$3:$A$181,0))</f>
        <v>0.2000185114</v>
      </c>
      <c r="AC921" s="29" t="str">
        <f t="array" ref="AC921">INDEX('RESUMO - LOTES E VMA'!$L$3:$L$181,MATCH('LISTA DOS ITENS'!$D921,'RESUMO - LOTES E VMA'!$A$3:$A$181,0))</f>
        <v>1% do Valor de Comparação do VMA</v>
      </c>
      <c r="AD921" s="53" t="str">
        <f>VLOOKUP(Tabela1[[#This Row],[Índice]],[1]Planilha1!$A:$A,1,0)</f>
        <v>#ERROR!</v>
      </c>
    </row>
    <row r="922" ht="15.75" customHeight="1">
      <c r="A922" s="52">
        <v>249777.0</v>
      </c>
      <c r="B922" s="53" t="s">
        <v>70</v>
      </c>
      <c r="C922" s="53" t="s">
        <v>71</v>
      </c>
      <c r="D922" s="22">
        <v>206825.0</v>
      </c>
      <c r="E922" s="53" t="s">
        <v>63</v>
      </c>
      <c r="F922" s="54">
        <v>1.0568731E7</v>
      </c>
      <c r="G922" s="53" t="s">
        <v>795</v>
      </c>
      <c r="H922" s="55">
        <v>2201.0</v>
      </c>
      <c r="I922" s="55"/>
      <c r="J922" s="55" t="s">
        <v>68</v>
      </c>
      <c r="K922" s="53" t="s">
        <v>73</v>
      </c>
      <c r="L922" s="53"/>
      <c r="M922" s="53">
        <v>1.0</v>
      </c>
      <c r="N922" s="53" t="s">
        <v>52</v>
      </c>
      <c r="O922" s="25">
        <v>48.13</v>
      </c>
      <c r="P922" s="25">
        <f>'LISTA DOS ITENS'!$O922*'LISTA DOS ITENS'!$M922</f>
        <v>48.13</v>
      </c>
      <c r="Q922" s="25">
        <v>48.13</v>
      </c>
      <c r="R922" s="25">
        <f>'LISTA DOS ITENS'!$Q922*'LISTA DOS ITENS'!$M922</f>
        <v>48.13</v>
      </c>
      <c r="S922" s="56">
        <f>IF('LISTA DOS ITENS'!$P922&gt;'LISTA DOS ITENS'!$R922,'LISTA DOS ITENS'!$P922,'LISTA DOS ITENS'!$R922)</f>
        <v>48.13</v>
      </c>
      <c r="T922" s="25">
        <v>9.929265993590775</v>
      </c>
      <c r="U922" s="25">
        <f>'LISTA DOS ITENS'!$T922*'LISTA DOS ITENS'!$M922</f>
        <v>9.929265994</v>
      </c>
      <c r="V922" s="56">
        <f t="array" ref="V922">INDEX('RESUMO - LOTES E VMA'!$F$3:$F$181,MATCH('LISTA DOS ITENS'!$D922,'RESUMO - LOTES E VMA'!$A$3:$A$181,0))</f>
        <v>31999.99546</v>
      </c>
      <c r="W922" s="57">
        <f>'LISTA DOS ITENS'!$U922/'LISTA DOS ITENS'!$V922</f>
        <v>0.0003102896063</v>
      </c>
      <c r="X922" s="53" t="s">
        <v>53</v>
      </c>
      <c r="Y922" s="53" t="s">
        <v>290</v>
      </c>
      <c r="Z922" s="58" t="str">
        <f>'LISTA DOS ITENS'!$F922&amp;"-"&amp;'LISTA DOS ITENS'!$H922&amp;"-"&amp;'LISTA DOS ITENS'!$J922&amp;"-"&amp;'LISTA DOS ITENS'!$K922&amp;"-"&amp;'LISTA DOS ITENS'!$I922</f>
        <v>10568731-2201-0003-CONS/NAC-</v>
      </c>
      <c r="AA922" s="59" t="str">
        <f t="array" ref="AA922">INDEX('RESUMO - LOTES E VMA'!$M$3:$M$181,MATCH('LISTA DOS ITENS'!$D922,'RESUMO - LOTES E VMA'!$A$3:$A$181,0))</f>
        <v>Para Leilão</v>
      </c>
      <c r="AB922" s="60">
        <f t="array" ref="AB922">INDEX('RESUMO - LOTES E VMA'!$J$3:$J$181,MATCH('LISTA DOS ITENS'!$D922,'RESUMO - LOTES E VMA'!$A$3:$A$181,0))</f>
        <v>0.2000185114</v>
      </c>
      <c r="AC922" s="29" t="str">
        <f t="array" ref="AC922">INDEX('RESUMO - LOTES E VMA'!$L$3:$L$181,MATCH('LISTA DOS ITENS'!$D922,'RESUMO - LOTES E VMA'!$A$3:$A$181,0))</f>
        <v>1% do Valor de Comparação do VMA</v>
      </c>
      <c r="AD922" s="53" t="str">
        <f>VLOOKUP(Tabela1[[#This Row],[Índice]],[1]Planilha1!$A:$A,1,0)</f>
        <v>#ERROR!</v>
      </c>
    </row>
    <row r="923" ht="15.75" customHeight="1">
      <c r="A923" s="52">
        <v>249778.0</v>
      </c>
      <c r="B923" s="53" t="s">
        <v>70</v>
      </c>
      <c r="C923" s="53" t="s">
        <v>71</v>
      </c>
      <c r="D923" s="22">
        <v>206825.0</v>
      </c>
      <c r="E923" s="53" t="s">
        <v>63</v>
      </c>
      <c r="F923" s="54">
        <v>1.0916794E7</v>
      </c>
      <c r="G923" s="53" t="s">
        <v>796</v>
      </c>
      <c r="H923" s="55">
        <v>2201.0</v>
      </c>
      <c r="I923" s="55"/>
      <c r="J923" s="55" t="s">
        <v>68</v>
      </c>
      <c r="K923" s="53" t="s">
        <v>73</v>
      </c>
      <c r="L923" s="53"/>
      <c r="M923" s="53">
        <v>3.0</v>
      </c>
      <c r="N923" s="53" t="s">
        <v>52</v>
      </c>
      <c r="O923" s="25">
        <v>109.08333333333333</v>
      </c>
      <c r="P923" s="25">
        <f>'LISTA DOS ITENS'!$O923*'LISTA DOS ITENS'!$M923</f>
        <v>327.25</v>
      </c>
      <c r="Q923" s="25">
        <v>109.08</v>
      </c>
      <c r="R923" s="25">
        <f>'LISTA DOS ITENS'!$Q923*'LISTA DOS ITENS'!$M923</f>
        <v>327.24</v>
      </c>
      <c r="S923" s="56">
        <f>IF('LISTA DOS ITENS'!$P923&gt;'LISTA DOS ITENS'!$R923,'LISTA DOS ITENS'!$P923,'LISTA DOS ITENS'!$R923)</f>
        <v>327.25</v>
      </c>
      <c r="T923" s="25">
        <v>22.503310504485384</v>
      </c>
      <c r="U923" s="25">
        <f>'LISTA DOS ITENS'!$T923*'LISTA DOS ITENS'!$M923</f>
        <v>67.50993151</v>
      </c>
      <c r="V923" s="56">
        <f t="array" ref="V923">INDEX('RESUMO - LOTES E VMA'!$F$3:$F$181,MATCH('LISTA DOS ITENS'!$D923,'RESUMO - LOTES E VMA'!$A$3:$A$181,0))</f>
        <v>31999.99546</v>
      </c>
      <c r="W923" s="57">
        <f>'LISTA DOS ITENS'!$U923/'LISTA DOS ITENS'!$V923</f>
        <v>0.002109685659</v>
      </c>
      <c r="X923" s="53" t="s">
        <v>53</v>
      </c>
      <c r="Y923" s="53" t="s">
        <v>290</v>
      </c>
      <c r="Z923" s="58" t="str">
        <f>'LISTA DOS ITENS'!$F923&amp;"-"&amp;'LISTA DOS ITENS'!$H923&amp;"-"&amp;'LISTA DOS ITENS'!$J923&amp;"-"&amp;'LISTA DOS ITENS'!$K923&amp;"-"&amp;'LISTA DOS ITENS'!$I923</f>
        <v>10916794-2201-0003-CONS/NAC-</v>
      </c>
      <c r="AA923" s="59" t="str">
        <f t="array" ref="AA923">INDEX('RESUMO - LOTES E VMA'!$M$3:$M$181,MATCH('LISTA DOS ITENS'!$D923,'RESUMO - LOTES E VMA'!$A$3:$A$181,0))</f>
        <v>Para Leilão</v>
      </c>
      <c r="AB923" s="60">
        <f t="array" ref="AB923">INDEX('RESUMO - LOTES E VMA'!$J$3:$J$181,MATCH('LISTA DOS ITENS'!$D923,'RESUMO - LOTES E VMA'!$A$3:$A$181,0))</f>
        <v>0.2000185114</v>
      </c>
      <c r="AC923" s="29" t="str">
        <f t="array" ref="AC923">INDEX('RESUMO - LOTES E VMA'!$L$3:$L$181,MATCH('LISTA DOS ITENS'!$D923,'RESUMO - LOTES E VMA'!$A$3:$A$181,0))</f>
        <v>1% do Valor de Comparação do VMA</v>
      </c>
      <c r="AD923" s="53" t="str">
        <f>VLOOKUP(Tabela1[[#This Row],[Índice]],[1]Planilha1!$A:$A,1,0)</f>
        <v>#ERROR!</v>
      </c>
    </row>
    <row r="924" ht="15.75" customHeight="1">
      <c r="A924" s="52">
        <v>249779.0</v>
      </c>
      <c r="B924" s="53" t="s">
        <v>70</v>
      </c>
      <c r="C924" s="53" t="s">
        <v>71</v>
      </c>
      <c r="D924" s="22">
        <v>206825.0</v>
      </c>
      <c r="E924" s="53" t="s">
        <v>63</v>
      </c>
      <c r="F924" s="54">
        <v>1.092484E7</v>
      </c>
      <c r="G924" s="53" t="s">
        <v>775</v>
      </c>
      <c r="H924" s="55">
        <v>2201.0</v>
      </c>
      <c r="I924" s="55"/>
      <c r="J924" s="55" t="s">
        <v>68</v>
      </c>
      <c r="K924" s="53" t="s">
        <v>117</v>
      </c>
      <c r="L924" s="53"/>
      <c r="M924" s="53">
        <v>2.0</v>
      </c>
      <c r="N924" s="53" t="s">
        <v>52</v>
      </c>
      <c r="O924" s="25">
        <v>44.47</v>
      </c>
      <c r="P924" s="25">
        <f>'LISTA DOS ITENS'!$O924*'LISTA DOS ITENS'!$M924</f>
        <v>88.94</v>
      </c>
      <c r="Q924" s="25">
        <v>44.47</v>
      </c>
      <c r="R924" s="25">
        <f>'LISTA DOS ITENS'!$Q924*'LISTA DOS ITENS'!$M924</f>
        <v>88.94</v>
      </c>
      <c r="S924" s="56">
        <f>IF('LISTA DOS ITENS'!$P924&gt;'LISTA DOS ITENS'!$R924,'LISTA DOS ITENS'!$P924,'LISTA DOS ITENS'!$R924)</f>
        <v>88.94</v>
      </c>
      <c r="T924" s="25">
        <v>9.17420442000793</v>
      </c>
      <c r="U924" s="25">
        <f>'LISTA DOS ITENS'!$T924*'LISTA DOS ITENS'!$M924</f>
        <v>18.34840884</v>
      </c>
      <c r="V924" s="56">
        <f t="array" ref="V924">INDEX('RESUMO - LOTES E VMA'!$F$3:$F$181,MATCH('LISTA DOS ITENS'!$D924,'RESUMO - LOTES E VMA'!$A$3:$A$181,0))</f>
        <v>31999.99546</v>
      </c>
      <c r="W924" s="57">
        <f>'LISTA DOS ITENS'!$U924/'LISTA DOS ITENS'!$V924</f>
        <v>0.0005733878575</v>
      </c>
      <c r="X924" s="53" t="s">
        <v>53</v>
      </c>
      <c r="Y924" s="53" t="s">
        <v>290</v>
      </c>
      <c r="Z924" s="58" t="str">
        <f>'LISTA DOS ITENS'!$F924&amp;"-"&amp;'LISTA DOS ITENS'!$H924&amp;"-"&amp;'LISTA DOS ITENS'!$J924&amp;"-"&amp;'LISTA DOS ITENS'!$K924&amp;"-"&amp;'LISTA DOS ITENS'!$I924</f>
        <v>10924840-2201-0003-CONS/IAMN-</v>
      </c>
      <c r="AA924" s="59" t="str">
        <f t="array" ref="AA924">INDEX('RESUMO - LOTES E VMA'!$M$3:$M$181,MATCH('LISTA DOS ITENS'!$D924,'RESUMO - LOTES E VMA'!$A$3:$A$181,0))</f>
        <v>Para Leilão</v>
      </c>
      <c r="AB924" s="60">
        <f t="array" ref="AB924">INDEX('RESUMO - LOTES E VMA'!$J$3:$J$181,MATCH('LISTA DOS ITENS'!$D924,'RESUMO - LOTES E VMA'!$A$3:$A$181,0))</f>
        <v>0.2000185114</v>
      </c>
      <c r="AC924" s="29" t="str">
        <f t="array" ref="AC924">INDEX('RESUMO - LOTES E VMA'!$L$3:$L$181,MATCH('LISTA DOS ITENS'!$D924,'RESUMO - LOTES E VMA'!$A$3:$A$181,0))</f>
        <v>1% do Valor de Comparação do VMA</v>
      </c>
      <c r="AD924" s="53" t="str">
        <f>VLOOKUP(Tabela1[[#This Row],[Índice]],[1]Planilha1!$A:$A,1,0)</f>
        <v>#ERROR!</v>
      </c>
    </row>
    <row r="925" ht="15.75" customHeight="1">
      <c r="A925" s="52">
        <v>249780.0</v>
      </c>
      <c r="B925" s="53" t="s">
        <v>70</v>
      </c>
      <c r="C925" s="53" t="s">
        <v>71</v>
      </c>
      <c r="D925" s="22">
        <v>206825.0</v>
      </c>
      <c r="E925" s="53" t="s">
        <v>63</v>
      </c>
      <c r="F925" s="54">
        <v>1.093825E7</v>
      </c>
      <c r="G925" s="53" t="s">
        <v>797</v>
      </c>
      <c r="H925" s="55">
        <v>2201.0</v>
      </c>
      <c r="I925" s="55"/>
      <c r="J925" s="55" t="s">
        <v>68</v>
      </c>
      <c r="K925" s="53" t="s">
        <v>117</v>
      </c>
      <c r="L925" s="53"/>
      <c r="M925" s="53">
        <v>4.0</v>
      </c>
      <c r="N925" s="53" t="s">
        <v>52</v>
      </c>
      <c r="O925" s="25">
        <v>136.5375</v>
      </c>
      <c r="P925" s="25">
        <f>'LISTA DOS ITENS'!$O925*'LISTA DOS ITENS'!$M925</f>
        <v>546.15</v>
      </c>
      <c r="Q925" s="25">
        <v>136.54</v>
      </c>
      <c r="R925" s="25">
        <f>'LISTA DOS ITENS'!$Q925*'LISTA DOS ITENS'!$M925</f>
        <v>546.16</v>
      </c>
      <c r="S925" s="56">
        <f>IF('LISTA DOS ITENS'!$P925&gt;'LISTA DOS ITENS'!$R925,'LISTA DOS ITENS'!$P925,'LISTA DOS ITENS'!$R925)</f>
        <v>546.16</v>
      </c>
      <c r="T925" s="25">
        <v>28.168335316120594</v>
      </c>
      <c r="U925" s="25">
        <f>'LISTA DOS ITENS'!$T925*'LISTA DOS ITENS'!$M925</f>
        <v>112.6733413</v>
      </c>
      <c r="V925" s="56">
        <f t="array" ref="V925">INDEX('RESUMO - LOTES E VMA'!$F$3:$F$181,MATCH('LISTA DOS ITENS'!$D925,'RESUMO - LOTES E VMA'!$A$3:$A$181,0))</f>
        <v>31999.99546</v>
      </c>
      <c r="W925" s="57">
        <f>'LISTA DOS ITENS'!$U925/'LISTA DOS ITENS'!$V925</f>
        <v>0.003521042414</v>
      </c>
      <c r="X925" s="53" t="s">
        <v>53</v>
      </c>
      <c r="Y925" s="53" t="s">
        <v>290</v>
      </c>
      <c r="Z925" s="58" t="str">
        <f>'LISTA DOS ITENS'!$F925&amp;"-"&amp;'LISTA DOS ITENS'!$H925&amp;"-"&amp;'LISTA DOS ITENS'!$J925&amp;"-"&amp;'LISTA DOS ITENS'!$K925&amp;"-"&amp;'LISTA DOS ITENS'!$I925</f>
        <v>10938250-2201-0003-CONS/IAMN-</v>
      </c>
      <c r="AA925" s="59" t="str">
        <f t="array" ref="AA925">INDEX('RESUMO - LOTES E VMA'!$M$3:$M$181,MATCH('LISTA DOS ITENS'!$D925,'RESUMO - LOTES E VMA'!$A$3:$A$181,0))</f>
        <v>Para Leilão</v>
      </c>
      <c r="AB925" s="60">
        <f t="array" ref="AB925">INDEX('RESUMO - LOTES E VMA'!$J$3:$J$181,MATCH('LISTA DOS ITENS'!$D925,'RESUMO - LOTES E VMA'!$A$3:$A$181,0))</f>
        <v>0.2000185114</v>
      </c>
      <c r="AC925" s="29" t="str">
        <f t="array" ref="AC925">INDEX('RESUMO - LOTES E VMA'!$L$3:$L$181,MATCH('LISTA DOS ITENS'!$D925,'RESUMO - LOTES E VMA'!$A$3:$A$181,0))</f>
        <v>1% do Valor de Comparação do VMA</v>
      </c>
      <c r="AD925" s="53" t="str">
        <f>VLOOKUP(Tabela1[[#This Row],[Índice]],[1]Planilha1!$A:$A,1,0)</f>
        <v>#ERROR!</v>
      </c>
    </row>
    <row r="926" ht="15.75" customHeight="1">
      <c r="A926" s="52">
        <v>249781.0</v>
      </c>
      <c r="B926" s="53" t="s">
        <v>70</v>
      </c>
      <c r="C926" s="53" t="s">
        <v>71</v>
      </c>
      <c r="D926" s="22">
        <v>206825.0</v>
      </c>
      <c r="E926" s="53" t="s">
        <v>63</v>
      </c>
      <c r="F926" s="54">
        <v>1.1239272E7</v>
      </c>
      <c r="G926" s="53" t="s">
        <v>798</v>
      </c>
      <c r="H926" s="55">
        <v>2201.0</v>
      </c>
      <c r="I926" s="55"/>
      <c r="J926" s="55" t="s">
        <v>68</v>
      </c>
      <c r="K926" s="53" t="s">
        <v>73</v>
      </c>
      <c r="L926" s="53"/>
      <c r="M926" s="53">
        <v>2.0</v>
      </c>
      <c r="N926" s="53" t="s">
        <v>52</v>
      </c>
      <c r="O926" s="25">
        <v>340.0</v>
      </c>
      <c r="P926" s="25">
        <f>'LISTA DOS ITENS'!$O926*'LISTA DOS ITENS'!$M926</f>
        <v>680</v>
      </c>
      <c r="Q926" s="25">
        <v>340.0</v>
      </c>
      <c r="R926" s="25">
        <f>'LISTA DOS ITENS'!$Q926*'LISTA DOS ITENS'!$M926</f>
        <v>680</v>
      </c>
      <c r="S926" s="56">
        <f>IF('LISTA DOS ITENS'!$P926&gt;'LISTA DOS ITENS'!$R926,'LISTA DOS ITENS'!$P926,'LISTA DOS ITENS'!$R926)</f>
        <v>680</v>
      </c>
      <c r="T926" s="25">
        <v>70.14233197217668</v>
      </c>
      <c r="U926" s="25">
        <f>'LISTA DOS ITENS'!$T926*'LISTA DOS ITENS'!$M926</f>
        <v>140.2846639</v>
      </c>
      <c r="V926" s="56">
        <f t="array" ref="V926">INDEX('RESUMO - LOTES E VMA'!$F$3:$F$181,MATCH('LISTA DOS ITENS'!$D926,'RESUMO - LOTES E VMA'!$A$3:$A$181,0))</f>
        <v>31999.99546</v>
      </c>
      <c r="W926" s="57">
        <f>'LISTA DOS ITENS'!$U926/'LISTA DOS ITENS'!$V926</f>
        <v>0.00438389637</v>
      </c>
      <c r="X926" s="53" t="s">
        <v>53</v>
      </c>
      <c r="Y926" s="53" t="s">
        <v>290</v>
      </c>
      <c r="Z926" s="58" t="str">
        <f>'LISTA DOS ITENS'!$F926&amp;"-"&amp;'LISTA DOS ITENS'!$H926&amp;"-"&amp;'LISTA DOS ITENS'!$J926&amp;"-"&amp;'LISTA DOS ITENS'!$K926&amp;"-"&amp;'LISTA DOS ITENS'!$I926</f>
        <v>11239272-2201-0003-CONS/NAC-</v>
      </c>
      <c r="AA926" s="59" t="str">
        <f t="array" ref="AA926">INDEX('RESUMO - LOTES E VMA'!$M$3:$M$181,MATCH('LISTA DOS ITENS'!$D926,'RESUMO - LOTES E VMA'!$A$3:$A$181,0))</f>
        <v>Para Leilão</v>
      </c>
      <c r="AB926" s="60">
        <f t="array" ref="AB926">INDEX('RESUMO - LOTES E VMA'!$J$3:$J$181,MATCH('LISTA DOS ITENS'!$D926,'RESUMO - LOTES E VMA'!$A$3:$A$181,0))</f>
        <v>0.2000185114</v>
      </c>
      <c r="AC926" s="29" t="str">
        <f t="array" ref="AC926">INDEX('RESUMO - LOTES E VMA'!$L$3:$L$181,MATCH('LISTA DOS ITENS'!$D926,'RESUMO - LOTES E VMA'!$A$3:$A$181,0))</f>
        <v>1% do Valor de Comparação do VMA</v>
      </c>
      <c r="AD926" s="53" t="str">
        <f>VLOOKUP(Tabela1[[#This Row],[Índice]],[1]Planilha1!$A:$A,1,0)</f>
        <v>#ERROR!</v>
      </c>
    </row>
    <row r="927" ht="15.75" customHeight="1">
      <c r="A927" s="52">
        <v>249782.0</v>
      </c>
      <c r="B927" s="53" t="s">
        <v>70</v>
      </c>
      <c r="C927" s="53" t="s">
        <v>71</v>
      </c>
      <c r="D927" s="22">
        <v>206825.0</v>
      </c>
      <c r="E927" s="53" t="s">
        <v>63</v>
      </c>
      <c r="F927" s="54">
        <v>1.1330115E7</v>
      </c>
      <c r="G927" s="53" t="s">
        <v>799</v>
      </c>
      <c r="H927" s="55">
        <v>2201.0</v>
      </c>
      <c r="I927" s="55"/>
      <c r="J927" s="55" t="s">
        <v>68</v>
      </c>
      <c r="K927" s="53" t="s">
        <v>117</v>
      </c>
      <c r="L927" s="53"/>
      <c r="M927" s="53">
        <v>1.0</v>
      </c>
      <c r="N927" s="53" t="s">
        <v>52</v>
      </c>
      <c r="O927" s="25">
        <v>38.12</v>
      </c>
      <c r="P927" s="25">
        <f>'LISTA DOS ITENS'!$O927*'LISTA DOS ITENS'!$M927</f>
        <v>38.12</v>
      </c>
      <c r="Q927" s="25">
        <v>38.12</v>
      </c>
      <c r="R927" s="25">
        <f>'LISTA DOS ITENS'!$Q927*'LISTA DOS ITENS'!$M927</f>
        <v>38.12</v>
      </c>
      <c r="S927" s="56">
        <f>IF('LISTA DOS ITENS'!$P927&gt;'LISTA DOS ITENS'!$R927,'LISTA DOS ITENS'!$P927,'LISTA DOS ITENS'!$R927)</f>
        <v>38.12</v>
      </c>
      <c r="T927" s="25">
        <v>7.864193219939337</v>
      </c>
      <c r="U927" s="25">
        <f>'LISTA DOS ITENS'!$T927*'LISTA DOS ITENS'!$M927</f>
        <v>7.86419322</v>
      </c>
      <c r="V927" s="56">
        <f t="array" ref="V927">INDEX('RESUMO - LOTES E VMA'!$F$3:$F$181,MATCH('LISTA DOS ITENS'!$D927,'RESUMO - LOTES E VMA'!$A$3:$A$181,0))</f>
        <v>31999.99546</v>
      </c>
      <c r="W927" s="57">
        <f>'LISTA DOS ITENS'!$U927/'LISTA DOS ITENS'!$V927</f>
        <v>0.000245756073</v>
      </c>
      <c r="X927" s="53" t="s">
        <v>53</v>
      </c>
      <c r="Y927" s="53" t="s">
        <v>290</v>
      </c>
      <c r="Z927" s="58" t="str">
        <f>'LISTA DOS ITENS'!$F927&amp;"-"&amp;'LISTA DOS ITENS'!$H927&amp;"-"&amp;'LISTA DOS ITENS'!$J927&amp;"-"&amp;'LISTA DOS ITENS'!$K927&amp;"-"&amp;'LISTA DOS ITENS'!$I927</f>
        <v>11330115-2201-0003-CONS/IAMN-</v>
      </c>
      <c r="AA927" s="59" t="str">
        <f t="array" ref="AA927">INDEX('RESUMO - LOTES E VMA'!$M$3:$M$181,MATCH('LISTA DOS ITENS'!$D927,'RESUMO - LOTES E VMA'!$A$3:$A$181,0))</f>
        <v>Para Leilão</v>
      </c>
      <c r="AB927" s="60">
        <f t="array" ref="AB927">INDEX('RESUMO - LOTES E VMA'!$J$3:$J$181,MATCH('LISTA DOS ITENS'!$D927,'RESUMO - LOTES E VMA'!$A$3:$A$181,0))</f>
        <v>0.2000185114</v>
      </c>
      <c r="AC927" s="29" t="str">
        <f t="array" ref="AC927">INDEX('RESUMO - LOTES E VMA'!$L$3:$L$181,MATCH('LISTA DOS ITENS'!$D927,'RESUMO - LOTES E VMA'!$A$3:$A$181,0))</f>
        <v>1% do Valor de Comparação do VMA</v>
      </c>
      <c r="AD927" s="53" t="str">
        <f>VLOOKUP(Tabela1[[#This Row],[Índice]],[1]Planilha1!$A:$A,1,0)</f>
        <v>#ERROR!</v>
      </c>
    </row>
    <row r="928" ht="15.75" customHeight="1">
      <c r="A928" s="52">
        <v>249783.0</v>
      </c>
      <c r="B928" s="53" t="s">
        <v>70</v>
      </c>
      <c r="C928" s="53" t="s">
        <v>71</v>
      </c>
      <c r="D928" s="22">
        <v>206825.0</v>
      </c>
      <c r="E928" s="53" t="s">
        <v>63</v>
      </c>
      <c r="F928" s="54">
        <v>1.1883998E7</v>
      </c>
      <c r="G928" s="53" t="s">
        <v>800</v>
      </c>
      <c r="H928" s="55">
        <v>2201.0</v>
      </c>
      <c r="I928" s="55"/>
      <c r="J928" s="55" t="s">
        <v>68</v>
      </c>
      <c r="K928" s="53" t="s">
        <v>73</v>
      </c>
      <c r="L928" s="53"/>
      <c r="M928" s="53">
        <v>4.0</v>
      </c>
      <c r="N928" s="53" t="s">
        <v>52</v>
      </c>
      <c r="O928" s="25">
        <v>57.4575</v>
      </c>
      <c r="P928" s="25">
        <f>'LISTA DOS ITENS'!$O928*'LISTA DOS ITENS'!$M928</f>
        <v>229.83</v>
      </c>
      <c r="Q928" s="25">
        <v>57.46</v>
      </c>
      <c r="R928" s="25">
        <f>'LISTA DOS ITENS'!$Q928*'LISTA DOS ITENS'!$M928</f>
        <v>229.84</v>
      </c>
      <c r="S928" s="56">
        <f>IF('LISTA DOS ITENS'!$P928&gt;'LISTA DOS ITENS'!$R928,'LISTA DOS ITENS'!$P928,'LISTA DOS ITENS'!$R928)</f>
        <v>229.84</v>
      </c>
      <c r="T928" s="25">
        <v>11.854054103297857</v>
      </c>
      <c r="U928" s="25">
        <f>'LISTA DOS ITENS'!$T928*'LISTA DOS ITENS'!$M928</f>
        <v>47.41621641</v>
      </c>
      <c r="V928" s="56">
        <f t="array" ref="V928">INDEX('RESUMO - LOTES E VMA'!$F$3:$F$181,MATCH('LISTA DOS ITENS'!$D928,'RESUMO - LOTES E VMA'!$A$3:$A$181,0))</f>
        <v>31999.99546</v>
      </c>
      <c r="W928" s="57">
        <f>'LISTA DOS ITENS'!$U928/'LISTA DOS ITENS'!$V928</f>
        <v>0.001481756973</v>
      </c>
      <c r="X928" s="53" t="s">
        <v>53</v>
      </c>
      <c r="Y928" s="53" t="s">
        <v>290</v>
      </c>
      <c r="Z928" s="58" t="str">
        <f>'LISTA DOS ITENS'!$F928&amp;"-"&amp;'LISTA DOS ITENS'!$H928&amp;"-"&amp;'LISTA DOS ITENS'!$J928&amp;"-"&amp;'LISTA DOS ITENS'!$K928&amp;"-"&amp;'LISTA DOS ITENS'!$I928</f>
        <v>11883998-2201-0003-CONS/NAC-</v>
      </c>
      <c r="AA928" s="59" t="str">
        <f t="array" ref="AA928">INDEX('RESUMO - LOTES E VMA'!$M$3:$M$181,MATCH('LISTA DOS ITENS'!$D928,'RESUMO - LOTES E VMA'!$A$3:$A$181,0))</f>
        <v>Para Leilão</v>
      </c>
      <c r="AB928" s="60">
        <f t="array" ref="AB928">INDEX('RESUMO - LOTES E VMA'!$J$3:$J$181,MATCH('LISTA DOS ITENS'!$D928,'RESUMO - LOTES E VMA'!$A$3:$A$181,0))</f>
        <v>0.2000185114</v>
      </c>
      <c r="AC928" s="29" t="str">
        <f t="array" ref="AC928">INDEX('RESUMO - LOTES E VMA'!$L$3:$L$181,MATCH('LISTA DOS ITENS'!$D928,'RESUMO - LOTES E VMA'!$A$3:$A$181,0))</f>
        <v>1% do Valor de Comparação do VMA</v>
      </c>
      <c r="AD928" s="53" t="str">
        <f>VLOOKUP(Tabela1[[#This Row],[Índice]],[1]Planilha1!$A:$A,1,0)</f>
        <v>#ERROR!</v>
      </c>
    </row>
    <row r="929" ht="15.75" customHeight="1">
      <c r="A929" s="52">
        <v>249784.0</v>
      </c>
      <c r="B929" s="53" t="s">
        <v>70</v>
      </c>
      <c r="C929" s="53" t="s">
        <v>71</v>
      </c>
      <c r="D929" s="22">
        <v>206825.0</v>
      </c>
      <c r="E929" s="53" t="s">
        <v>63</v>
      </c>
      <c r="F929" s="54">
        <v>1.2008901E7</v>
      </c>
      <c r="G929" s="53" t="s">
        <v>801</v>
      </c>
      <c r="H929" s="55">
        <v>2201.0</v>
      </c>
      <c r="I929" s="55"/>
      <c r="J929" s="55" t="s">
        <v>68</v>
      </c>
      <c r="K929" s="53" t="s">
        <v>73</v>
      </c>
      <c r="L929" s="53"/>
      <c r="M929" s="53">
        <v>1.0</v>
      </c>
      <c r="N929" s="53" t="s">
        <v>52</v>
      </c>
      <c r="O929" s="25">
        <v>291.59</v>
      </c>
      <c r="P929" s="25">
        <f>'LISTA DOS ITENS'!$O929*'LISTA DOS ITENS'!$M929</f>
        <v>291.59</v>
      </c>
      <c r="Q929" s="25">
        <v>291.59</v>
      </c>
      <c r="R929" s="25">
        <f>'LISTA DOS ITENS'!$Q929*'LISTA DOS ITENS'!$M929</f>
        <v>291.59</v>
      </c>
      <c r="S929" s="56">
        <f>IF('LISTA DOS ITENS'!$P929&gt;'LISTA DOS ITENS'!$R929,'LISTA DOS ITENS'!$P929,'LISTA DOS ITENS'!$R929)</f>
        <v>291.59</v>
      </c>
      <c r="T929" s="25">
        <v>60.15530170519704</v>
      </c>
      <c r="U929" s="25">
        <f>'LISTA DOS ITENS'!$T929*'LISTA DOS ITENS'!$M929</f>
        <v>60.15530171</v>
      </c>
      <c r="V929" s="56">
        <f t="array" ref="V929">INDEX('RESUMO - LOTES E VMA'!$F$3:$F$181,MATCH('LISTA DOS ITENS'!$D929,'RESUMO - LOTES E VMA'!$A$3:$A$181,0))</f>
        <v>31999.99546</v>
      </c>
      <c r="W929" s="57">
        <f>'LISTA DOS ITENS'!$U929/'LISTA DOS ITENS'!$V929</f>
        <v>0.001879853445</v>
      </c>
      <c r="X929" s="53" t="s">
        <v>53</v>
      </c>
      <c r="Y929" s="53" t="s">
        <v>290</v>
      </c>
      <c r="Z929" s="58" t="str">
        <f>'LISTA DOS ITENS'!$F929&amp;"-"&amp;'LISTA DOS ITENS'!$H929&amp;"-"&amp;'LISTA DOS ITENS'!$J929&amp;"-"&amp;'LISTA DOS ITENS'!$K929&amp;"-"&amp;'LISTA DOS ITENS'!$I929</f>
        <v>12008901-2201-0003-CONS/NAC-</v>
      </c>
      <c r="AA929" s="59" t="str">
        <f t="array" ref="AA929">INDEX('RESUMO - LOTES E VMA'!$M$3:$M$181,MATCH('LISTA DOS ITENS'!$D929,'RESUMO - LOTES E VMA'!$A$3:$A$181,0))</f>
        <v>Para Leilão</v>
      </c>
      <c r="AB929" s="60">
        <f t="array" ref="AB929">INDEX('RESUMO - LOTES E VMA'!$J$3:$J$181,MATCH('LISTA DOS ITENS'!$D929,'RESUMO - LOTES E VMA'!$A$3:$A$181,0))</f>
        <v>0.2000185114</v>
      </c>
      <c r="AC929" s="29" t="str">
        <f t="array" ref="AC929">INDEX('RESUMO - LOTES E VMA'!$L$3:$L$181,MATCH('LISTA DOS ITENS'!$D929,'RESUMO - LOTES E VMA'!$A$3:$A$181,0))</f>
        <v>1% do Valor de Comparação do VMA</v>
      </c>
      <c r="AD929" s="53" t="str">
        <f>VLOOKUP(Tabela1[[#This Row],[Índice]],[1]Planilha1!$A:$A,1,0)</f>
        <v>#ERROR!</v>
      </c>
    </row>
    <row r="930" ht="15.75" customHeight="1">
      <c r="A930" s="52">
        <v>249785.0</v>
      </c>
      <c r="B930" s="53" t="s">
        <v>70</v>
      </c>
      <c r="C930" s="53" t="s">
        <v>71</v>
      </c>
      <c r="D930" s="22">
        <v>206825.0</v>
      </c>
      <c r="E930" s="53" t="s">
        <v>63</v>
      </c>
      <c r="F930" s="54">
        <v>1.0016928E7</v>
      </c>
      <c r="G930" s="53" t="s">
        <v>758</v>
      </c>
      <c r="H930" s="55">
        <v>2101.0</v>
      </c>
      <c r="I930" s="55"/>
      <c r="J930" s="55" t="s">
        <v>69</v>
      </c>
      <c r="K930" s="53" t="s">
        <v>73</v>
      </c>
      <c r="L930" s="53"/>
      <c r="M930" s="53">
        <v>1.0</v>
      </c>
      <c r="N930" s="53" t="s">
        <v>52</v>
      </c>
      <c r="O930" s="25">
        <v>201.4</v>
      </c>
      <c r="P930" s="25">
        <f>'LISTA DOS ITENS'!$O930*'LISTA DOS ITENS'!$M930</f>
        <v>201.4</v>
      </c>
      <c r="Q930" s="25">
        <v>201.4</v>
      </c>
      <c r="R930" s="25">
        <f>'LISTA DOS ITENS'!$Q930*'LISTA DOS ITENS'!$M930</f>
        <v>201.4</v>
      </c>
      <c r="S930" s="56">
        <f>IF('LISTA DOS ITENS'!$P930&gt;'LISTA DOS ITENS'!$R930,'LISTA DOS ITENS'!$P930,'LISTA DOS ITENS'!$R930)</f>
        <v>201.4</v>
      </c>
      <c r="T930" s="25">
        <v>41.54901664469524</v>
      </c>
      <c r="U930" s="25">
        <f>'LISTA DOS ITENS'!$T930*'LISTA DOS ITENS'!$M930</f>
        <v>41.54901664</v>
      </c>
      <c r="V930" s="56">
        <f t="array" ref="V930">INDEX('RESUMO - LOTES E VMA'!$F$3:$F$181,MATCH('LISTA DOS ITENS'!$D930,'RESUMO - LOTES E VMA'!$A$3:$A$181,0))</f>
        <v>31999.99546</v>
      </c>
      <c r="W930" s="57">
        <f>'LISTA DOS ITENS'!$U930/'LISTA DOS ITENS'!$V930</f>
        <v>0.001298406954</v>
      </c>
      <c r="X930" s="53" t="s">
        <v>53</v>
      </c>
      <c r="Y930" s="53" t="s">
        <v>290</v>
      </c>
      <c r="Z930" s="58" t="str">
        <f>'LISTA DOS ITENS'!$F930&amp;"-"&amp;'LISTA DOS ITENS'!$H930&amp;"-"&amp;'LISTA DOS ITENS'!$J930&amp;"-"&amp;'LISTA DOS ITENS'!$K930&amp;"-"&amp;'LISTA DOS ITENS'!$I930</f>
        <v>10016928-2101-0903-CONS/NAC-</v>
      </c>
      <c r="AA930" s="59" t="str">
        <f t="array" ref="AA930">INDEX('RESUMO - LOTES E VMA'!$M$3:$M$181,MATCH('LISTA DOS ITENS'!$D930,'RESUMO - LOTES E VMA'!$A$3:$A$181,0))</f>
        <v>Para Leilão</v>
      </c>
      <c r="AB930" s="60">
        <f t="array" ref="AB930">INDEX('RESUMO - LOTES E VMA'!$J$3:$J$181,MATCH('LISTA DOS ITENS'!$D930,'RESUMO - LOTES E VMA'!$A$3:$A$181,0))</f>
        <v>0.2000185114</v>
      </c>
      <c r="AC930" s="29" t="str">
        <f t="array" ref="AC930">INDEX('RESUMO - LOTES E VMA'!$L$3:$L$181,MATCH('LISTA DOS ITENS'!$D930,'RESUMO - LOTES E VMA'!$A$3:$A$181,0))</f>
        <v>1% do Valor de Comparação do VMA</v>
      </c>
      <c r="AD930" s="53" t="str">
        <f>VLOOKUP(Tabela1[[#This Row],[Índice]],[1]Planilha1!$A:$A,1,0)</f>
        <v>#ERROR!</v>
      </c>
    </row>
    <row r="931" ht="15.75" customHeight="1">
      <c r="A931" s="52">
        <v>249786.0</v>
      </c>
      <c r="B931" s="53" t="s">
        <v>70</v>
      </c>
      <c r="C931" s="53" t="s">
        <v>71</v>
      </c>
      <c r="D931" s="22">
        <v>206825.0</v>
      </c>
      <c r="E931" s="53" t="s">
        <v>63</v>
      </c>
      <c r="F931" s="54">
        <v>1.0548914E7</v>
      </c>
      <c r="G931" s="53" t="s">
        <v>781</v>
      </c>
      <c r="H931" s="55">
        <v>2101.0</v>
      </c>
      <c r="I931" s="55"/>
      <c r="J931" s="55" t="s">
        <v>69</v>
      </c>
      <c r="K931" s="53" t="s">
        <v>73</v>
      </c>
      <c r="L931" s="53"/>
      <c r="M931" s="53">
        <v>1.0</v>
      </c>
      <c r="N931" s="53" t="s">
        <v>52</v>
      </c>
      <c r="O931" s="25">
        <v>51.65</v>
      </c>
      <c r="P931" s="25">
        <f>'LISTA DOS ITENS'!$O931*'LISTA DOS ITENS'!$M931</f>
        <v>51.65</v>
      </c>
      <c r="Q931" s="25">
        <v>44.65</v>
      </c>
      <c r="R931" s="25">
        <f>'LISTA DOS ITENS'!$Q931*'LISTA DOS ITENS'!$M931</f>
        <v>44.65</v>
      </c>
      <c r="S931" s="56">
        <f>IF('LISTA DOS ITENS'!$P931&gt;'LISTA DOS ITENS'!$R931,'LISTA DOS ITENS'!$P931,'LISTA DOS ITENS'!$R931)</f>
        <v>51.65</v>
      </c>
      <c r="T931" s="25">
        <v>9.211338595757907</v>
      </c>
      <c r="U931" s="25">
        <f>'LISTA DOS ITENS'!$T931*'LISTA DOS ITENS'!$M931</f>
        <v>9.211338596</v>
      </c>
      <c r="V931" s="56">
        <f t="array" ref="V931">INDEX('RESUMO - LOTES E VMA'!$F$3:$F$181,MATCH('LISTA DOS ITENS'!$D931,'RESUMO - LOTES E VMA'!$A$3:$A$181,0))</f>
        <v>31999.99546</v>
      </c>
      <c r="W931" s="57">
        <f>'LISTA DOS ITENS'!$U931/'LISTA DOS ITENS'!$V931</f>
        <v>0.0002878543719</v>
      </c>
      <c r="X931" s="53" t="s">
        <v>53</v>
      </c>
      <c r="Y931" s="53" t="s">
        <v>290</v>
      </c>
      <c r="Z931" s="58" t="str">
        <f>'LISTA DOS ITENS'!$F931&amp;"-"&amp;'LISTA DOS ITENS'!$H931&amp;"-"&amp;'LISTA DOS ITENS'!$J931&amp;"-"&amp;'LISTA DOS ITENS'!$K931&amp;"-"&amp;'LISTA DOS ITENS'!$I931</f>
        <v>10548914-2101-0903-CONS/NAC-</v>
      </c>
      <c r="AA931" s="59" t="str">
        <f t="array" ref="AA931">INDEX('RESUMO - LOTES E VMA'!$M$3:$M$181,MATCH('LISTA DOS ITENS'!$D931,'RESUMO - LOTES E VMA'!$A$3:$A$181,0))</f>
        <v>Para Leilão</v>
      </c>
      <c r="AB931" s="60">
        <f t="array" ref="AB931">INDEX('RESUMO - LOTES E VMA'!$J$3:$J$181,MATCH('LISTA DOS ITENS'!$D931,'RESUMO - LOTES E VMA'!$A$3:$A$181,0))</f>
        <v>0.2000185114</v>
      </c>
      <c r="AC931" s="29" t="str">
        <f t="array" ref="AC931">INDEX('RESUMO - LOTES E VMA'!$L$3:$L$181,MATCH('LISTA DOS ITENS'!$D931,'RESUMO - LOTES E VMA'!$A$3:$A$181,0))</f>
        <v>1% do Valor de Comparação do VMA</v>
      </c>
      <c r="AD931" s="53" t="str">
        <f>VLOOKUP(Tabela1[[#This Row],[Índice]],[1]Planilha1!$A:$A,1,0)</f>
        <v>#ERROR!</v>
      </c>
    </row>
    <row r="932" ht="15.75" customHeight="1">
      <c r="A932" s="52">
        <v>249787.0</v>
      </c>
      <c r="B932" s="53" t="s">
        <v>70</v>
      </c>
      <c r="C932" s="53" t="s">
        <v>71</v>
      </c>
      <c r="D932" s="22">
        <v>206825.0</v>
      </c>
      <c r="E932" s="53" t="s">
        <v>63</v>
      </c>
      <c r="F932" s="54">
        <v>1.0000835E7</v>
      </c>
      <c r="G932" s="53" t="s">
        <v>802</v>
      </c>
      <c r="H932" s="55">
        <v>2101.0</v>
      </c>
      <c r="I932" s="55"/>
      <c r="J932" s="55" t="s">
        <v>79</v>
      </c>
      <c r="K932" s="53" t="s">
        <v>73</v>
      </c>
      <c r="L932" s="53"/>
      <c r="M932" s="53">
        <v>9.0</v>
      </c>
      <c r="N932" s="53" t="s">
        <v>52</v>
      </c>
      <c r="O932" s="25">
        <v>750.0</v>
      </c>
      <c r="P932" s="25">
        <f>'LISTA DOS ITENS'!$O932*'LISTA DOS ITENS'!$M932</f>
        <v>6750</v>
      </c>
      <c r="Q932" s="25">
        <v>750.0</v>
      </c>
      <c r="R932" s="25">
        <f>'LISTA DOS ITENS'!$Q932*'LISTA DOS ITENS'!$M932</f>
        <v>6750</v>
      </c>
      <c r="S932" s="56">
        <f>IF('LISTA DOS ITENS'!$P932&gt;'LISTA DOS ITENS'!$R932,'LISTA DOS ITENS'!$P932,'LISTA DOS ITENS'!$R932)</f>
        <v>6750</v>
      </c>
      <c r="T932" s="25">
        <v>154.72573229156617</v>
      </c>
      <c r="U932" s="25">
        <f>'LISTA DOS ITENS'!$T932*'LISTA DOS ITENS'!$M932</f>
        <v>1392.531591</v>
      </c>
      <c r="V932" s="56">
        <f t="array" ref="V932">INDEX('RESUMO - LOTES E VMA'!$F$3:$F$181,MATCH('LISTA DOS ITENS'!$D932,'RESUMO - LOTES E VMA'!$A$3:$A$181,0))</f>
        <v>31999.99546</v>
      </c>
      <c r="W932" s="57">
        <f>'LISTA DOS ITENS'!$U932/'LISTA DOS ITENS'!$V932</f>
        <v>0.04351661838</v>
      </c>
      <c r="X932" s="53" t="s">
        <v>53</v>
      </c>
      <c r="Y932" s="53" t="s">
        <v>290</v>
      </c>
      <c r="Z932" s="58" t="str">
        <f>'LISTA DOS ITENS'!$F932&amp;"-"&amp;'LISTA DOS ITENS'!$H932&amp;"-"&amp;'LISTA DOS ITENS'!$J932&amp;"-"&amp;'LISTA DOS ITENS'!$K932&amp;"-"&amp;'LISTA DOS ITENS'!$I932</f>
        <v>10000835-2101-A003-CONS/NAC-</v>
      </c>
      <c r="AA932" s="59" t="str">
        <f t="array" ref="AA932">INDEX('RESUMO - LOTES E VMA'!$M$3:$M$181,MATCH('LISTA DOS ITENS'!$D932,'RESUMO - LOTES E VMA'!$A$3:$A$181,0))</f>
        <v>Para Leilão</v>
      </c>
      <c r="AB932" s="60">
        <f t="array" ref="AB932">INDEX('RESUMO - LOTES E VMA'!$J$3:$J$181,MATCH('LISTA DOS ITENS'!$D932,'RESUMO - LOTES E VMA'!$A$3:$A$181,0))</f>
        <v>0.2000185114</v>
      </c>
      <c r="AC932" s="29" t="str">
        <f t="array" ref="AC932">INDEX('RESUMO - LOTES E VMA'!$L$3:$L$181,MATCH('LISTA DOS ITENS'!$D932,'RESUMO - LOTES E VMA'!$A$3:$A$181,0))</f>
        <v>1% do Valor de Comparação do VMA</v>
      </c>
      <c r="AD932" s="53" t="str">
        <f>VLOOKUP(Tabela1[[#This Row],[Índice]],[1]Planilha1!$A:$A,1,0)</f>
        <v>#ERROR!</v>
      </c>
    </row>
    <row r="933" ht="15.75" customHeight="1">
      <c r="A933" s="52">
        <v>249788.0</v>
      </c>
      <c r="B933" s="53" t="s">
        <v>70</v>
      </c>
      <c r="C933" s="53" t="s">
        <v>71</v>
      </c>
      <c r="D933" s="22">
        <v>206825.0</v>
      </c>
      <c r="E933" s="53" t="s">
        <v>63</v>
      </c>
      <c r="F933" s="54">
        <v>1.0016336E7</v>
      </c>
      <c r="G933" s="53" t="s">
        <v>765</v>
      </c>
      <c r="H933" s="55">
        <v>2101.0</v>
      </c>
      <c r="I933" s="55"/>
      <c r="J933" s="55" t="s">
        <v>79</v>
      </c>
      <c r="K933" s="53" t="s">
        <v>73</v>
      </c>
      <c r="L933" s="53"/>
      <c r="M933" s="53">
        <v>1.0</v>
      </c>
      <c r="N933" s="53" t="s">
        <v>52</v>
      </c>
      <c r="O933" s="25">
        <v>1734.01</v>
      </c>
      <c r="P933" s="25">
        <f>'LISTA DOS ITENS'!$O933*'LISTA DOS ITENS'!$M933</f>
        <v>1734.01</v>
      </c>
      <c r="Q933" s="25">
        <v>1734.01</v>
      </c>
      <c r="R933" s="25">
        <f>'LISTA DOS ITENS'!$Q933*'LISTA DOS ITENS'!$M933</f>
        <v>1734.01</v>
      </c>
      <c r="S933" s="56">
        <f>IF('LISTA DOS ITENS'!$P933&gt;'LISTA DOS ITENS'!$R933,'LISTA DOS ITENS'!$P933,'LISTA DOS ITENS'!$R933)</f>
        <v>1734.01</v>
      </c>
      <c r="T933" s="25">
        <v>357.7279560678649</v>
      </c>
      <c r="U933" s="25">
        <f>'LISTA DOS ITENS'!$T933*'LISTA DOS ITENS'!$M933</f>
        <v>357.7279561</v>
      </c>
      <c r="V933" s="56">
        <f t="array" ref="V933">INDEX('RESUMO - LOTES E VMA'!$F$3:$F$181,MATCH('LISTA DOS ITENS'!$D933,'RESUMO - LOTES E VMA'!$A$3:$A$181,0))</f>
        <v>31999.99546</v>
      </c>
      <c r="W933" s="57">
        <f>'LISTA DOS ITENS'!$U933/'LISTA DOS ITENS'!$V933</f>
        <v>0.01117900021</v>
      </c>
      <c r="X933" s="53" t="s">
        <v>53</v>
      </c>
      <c r="Y933" s="53" t="s">
        <v>290</v>
      </c>
      <c r="Z933" s="58" t="str">
        <f>'LISTA DOS ITENS'!$F933&amp;"-"&amp;'LISTA DOS ITENS'!$H933&amp;"-"&amp;'LISTA DOS ITENS'!$J933&amp;"-"&amp;'LISTA DOS ITENS'!$K933&amp;"-"&amp;'LISTA DOS ITENS'!$I933</f>
        <v>10016336-2101-A003-CONS/NAC-</v>
      </c>
      <c r="AA933" s="59" t="str">
        <f t="array" ref="AA933">INDEX('RESUMO - LOTES E VMA'!$M$3:$M$181,MATCH('LISTA DOS ITENS'!$D933,'RESUMO - LOTES E VMA'!$A$3:$A$181,0))</f>
        <v>Para Leilão</v>
      </c>
      <c r="AB933" s="60">
        <f t="array" ref="AB933">INDEX('RESUMO - LOTES E VMA'!$J$3:$J$181,MATCH('LISTA DOS ITENS'!$D933,'RESUMO - LOTES E VMA'!$A$3:$A$181,0))</f>
        <v>0.2000185114</v>
      </c>
      <c r="AC933" s="29" t="str">
        <f t="array" ref="AC933">INDEX('RESUMO - LOTES E VMA'!$L$3:$L$181,MATCH('LISTA DOS ITENS'!$D933,'RESUMO - LOTES E VMA'!$A$3:$A$181,0))</f>
        <v>1% do Valor de Comparação do VMA</v>
      </c>
      <c r="AD933" s="53" t="str">
        <f>VLOOKUP(Tabela1[[#This Row],[Índice]],[1]Planilha1!$A:$A,1,0)</f>
        <v>#ERROR!</v>
      </c>
    </row>
    <row r="934" ht="15.75" customHeight="1">
      <c r="A934" s="52">
        <v>249789.0</v>
      </c>
      <c r="B934" s="53" t="s">
        <v>70</v>
      </c>
      <c r="C934" s="53" t="s">
        <v>71</v>
      </c>
      <c r="D934" s="22">
        <v>206825.0</v>
      </c>
      <c r="E934" s="53" t="s">
        <v>63</v>
      </c>
      <c r="F934" s="54">
        <v>1.0016534E7</v>
      </c>
      <c r="G934" s="53" t="s">
        <v>803</v>
      </c>
      <c r="H934" s="55">
        <v>2101.0</v>
      </c>
      <c r="I934" s="55"/>
      <c r="J934" s="55" t="s">
        <v>79</v>
      </c>
      <c r="K934" s="53" t="s">
        <v>73</v>
      </c>
      <c r="L934" s="53"/>
      <c r="M934" s="53">
        <v>2.0</v>
      </c>
      <c r="N934" s="53" t="s">
        <v>52</v>
      </c>
      <c r="O934" s="25">
        <v>75.0</v>
      </c>
      <c r="P934" s="25">
        <f>'LISTA DOS ITENS'!$O934*'LISTA DOS ITENS'!$M934</f>
        <v>150</v>
      </c>
      <c r="Q934" s="25">
        <v>153.75</v>
      </c>
      <c r="R934" s="25">
        <f>'LISTA DOS ITENS'!$Q934*'LISTA DOS ITENS'!$M934</f>
        <v>307.5</v>
      </c>
      <c r="S934" s="56">
        <f>IF('LISTA DOS ITENS'!$P934&gt;'LISTA DOS ITENS'!$R934,'LISTA DOS ITENS'!$P934,'LISTA DOS ITENS'!$R934)</f>
        <v>307.5</v>
      </c>
      <c r="T934" s="25">
        <v>31.718775119771067</v>
      </c>
      <c r="U934" s="25">
        <f>'LISTA DOS ITENS'!$T934*'LISTA DOS ITENS'!$M934</f>
        <v>63.43755024</v>
      </c>
      <c r="V934" s="56">
        <f t="array" ref="V934">INDEX('RESUMO - LOTES E VMA'!$F$3:$F$181,MATCH('LISTA DOS ITENS'!$D934,'RESUMO - LOTES E VMA'!$A$3:$A$181,0))</f>
        <v>31999.99546</v>
      </c>
      <c r="W934" s="57">
        <f>'LISTA DOS ITENS'!$U934/'LISTA DOS ITENS'!$V934</f>
        <v>0.001982423726</v>
      </c>
      <c r="X934" s="53" t="s">
        <v>53</v>
      </c>
      <c r="Y934" s="53" t="s">
        <v>290</v>
      </c>
      <c r="Z934" s="58" t="str">
        <f>'LISTA DOS ITENS'!$F934&amp;"-"&amp;'LISTA DOS ITENS'!$H934&amp;"-"&amp;'LISTA DOS ITENS'!$J934&amp;"-"&amp;'LISTA DOS ITENS'!$K934&amp;"-"&amp;'LISTA DOS ITENS'!$I934</f>
        <v>10016534-2101-A003-CONS/NAC-</v>
      </c>
      <c r="AA934" s="59" t="str">
        <f t="array" ref="AA934">INDEX('RESUMO - LOTES E VMA'!$M$3:$M$181,MATCH('LISTA DOS ITENS'!$D934,'RESUMO - LOTES E VMA'!$A$3:$A$181,0))</f>
        <v>Para Leilão</v>
      </c>
      <c r="AB934" s="60">
        <f t="array" ref="AB934">INDEX('RESUMO - LOTES E VMA'!$J$3:$J$181,MATCH('LISTA DOS ITENS'!$D934,'RESUMO - LOTES E VMA'!$A$3:$A$181,0))</f>
        <v>0.2000185114</v>
      </c>
      <c r="AC934" s="29" t="str">
        <f t="array" ref="AC934">INDEX('RESUMO - LOTES E VMA'!$L$3:$L$181,MATCH('LISTA DOS ITENS'!$D934,'RESUMO - LOTES E VMA'!$A$3:$A$181,0))</f>
        <v>1% do Valor de Comparação do VMA</v>
      </c>
      <c r="AD934" s="53" t="str">
        <f>VLOOKUP(Tabela1[[#This Row],[Índice]],[1]Planilha1!$A:$A,1,0)</f>
        <v>#ERROR!</v>
      </c>
    </row>
    <row r="935" ht="15.75" customHeight="1">
      <c r="A935" s="52">
        <v>249790.0</v>
      </c>
      <c r="B935" s="53" t="s">
        <v>70</v>
      </c>
      <c r="C935" s="53" t="s">
        <v>71</v>
      </c>
      <c r="D935" s="22">
        <v>206825.0</v>
      </c>
      <c r="E935" s="53" t="s">
        <v>63</v>
      </c>
      <c r="F935" s="54">
        <v>1.0016543E7</v>
      </c>
      <c r="G935" s="53" t="s">
        <v>804</v>
      </c>
      <c r="H935" s="55">
        <v>2101.0</v>
      </c>
      <c r="I935" s="55"/>
      <c r="J935" s="55" t="s">
        <v>79</v>
      </c>
      <c r="K935" s="53" t="s">
        <v>84</v>
      </c>
      <c r="L935" s="53"/>
      <c r="M935" s="53">
        <v>6.0</v>
      </c>
      <c r="N935" s="53" t="s">
        <v>52</v>
      </c>
      <c r="O935" s="25">
        <v>0.0</v>
      </c>
      <c r="P935" s="25">
        <f>'LISTA DOS ITENS'!$O935*'LISTA DOS ITENS'!$M935</f>
        <v>0</v>
      </c>
      <c r="Q935" s="25">
        <v>423.47</v>
      </c>
      <c r="R935" s="25">
        <f>'LISTA DOS ITENS'!$Q935*'LISTA DOS ITENS'!$M935</f>
        <v>2540.82</v>
      </c>
      <c r="S935" s="56">
        <f>IF('LISTA DOS ITENS'!$P935&gt;'LISTA DOS ITENS'!$R935,'LISTA DOS ITENS'!$P935,'LISTA DOS ITENS'!$R935)</f>
        <v>2540.82</v>
      </c>
      <c r="T935" s="25">
        <v>87.36227447134605</v>
      </c>
      <c r="U935" s="25">
        <f>'LISTA DOS ITENS'!$T935*'LISTA DOS ITENS'!$M935</f>
        <v>524.1736468</v>
      </c>
      <c r="V935" s="56">
        <f t="array" ref="V935">INDEX('RESUMO - LOTES E VMA'!$F$3:$F$181,MATCH('LISTA DOS ITENS'!$D935,'RESUMO - LOTES E VMA'!$A$3:$A$181,0))</f>
        <v>31999.99546</v>
      </c>
      <c r="W935" s="57">
        <f>'LISTA DOS ITENS'!$U935/'LISTA DOS ITENS'!$V935</f>
        <v>0.01638042879</v>
      </c>
      <c r="X935" s="53" t="s">
        <v>53</v>
      </c>
      <c r="Y935" s="53" t="s">
        <v>290</v>
      </c>
      <c r="Z935" s="58" t="str">
        <f>'LISTA DOS ITENS'!$F935&amp;"-"&amp;'LISTA DOS ITENS'!$H935&amp;"-"&amp;'LISTA DOS ITENS'!$J935&amp;"-"&amp;'LISTA DOS ITENS'!$K935&amp;"-"&amp;'LISTA DOS ITENS'!$I935</f>
        <v>10016543-2101-A003-RAST-</v>
      </c>
      <c r="AA935" s="59" t="str">
        <f t="array" ref="AA935">INDEX('RESUMO - LOTES E VMA'!$M$3:$M$181,MATCH('LISTA DOS ITENS'!$D935,'RESUMO - LOTES E VMA'!$A$3:$A$181,0))</f>
        <v>Para Leilão</v>
      </c>
      <c r="AB935" s="60">
        <f t="array" ref="AB935">INDEX('RESUMO - LOTES E VMA'!$J$3:$J$181,MATCH('LISTA DOS ITENS'!$D935,'RESUMO - LOTES E VMA'!$A$3:$A$181,0))</f>
        <v>0.2000185114</v>
      </c>
      <c r="AC935" s="29" t="str">
        <f t="array" ref="AC935">INDEX('RESUMO - LOTES E VMA'!$L$3:$L$181,MATCH('LISTA DOS ITENS'!$D935,'RESUMO - LOTES E VMA'!$A$3:$A$181,0))</f>
        <v>1% do Valor de Comparação do VMA</v>
      </c>
      <c r="AD935" s="53" t="str">
        <f>VLOOKUP(Tabela1[[#This Row],[Índice]],[1]Planilha1!$A:$A,1,0)</f>
        <v>#ERROR!</v>
      </c>
    </row>
    <row r="936" ht="15.75" customHeight="1">
      <c r="A936" s="52">
        <v>249791.0</v>
      </c>
      <c r="B936" s="53" t="s">
        <v>70</v>
      </c>
      <c r="C936" s="53" t="s">
        <v>71</v>
      </c>
      <c r="D936" s="22">
        <v>206825.0</v>
      </c>
      <c r="E936" s="53" t="s">
        <v>63</v>
      </c>
      <c r="F936" s="54">
        <v>1.0016708E7</v>
      </c>
      <c r="G936" s="53" t="s">
        <v>805</v>
      </c>
      <c r="H936" s="55">
        <v>2101.0</v>
      </c>
      <c r="I936" s="55"/>
      <c r="J936" s="55" t="s">
        <v>79</v>
      </c>
      <c r="K936" s="53" t="s">
        <v>73</v>
      </c>
      <c r="L936" s="53"/>
      <c r="M936" s="53">
        <v>2.0</v>
      </c>
      <c r="N936" s="53" t="s">
        <v>52</v>
      </c>
      <c r="O936" s="25">
        <v>2820.15</v>
      </c>
      <c r="P936" s="25">
        <f>'LISTA DOS ITENS'!$O936*'LISTA DOS ITENS'!$M936</f>
        <v>5640.3</v>
      </c>
      <c r="Q936" s="25">
        <v>2820.15</v>
      </c>
      <c r="R936" s="25">
        <f>'LISTA DOS ITENS'!$Q936*'LISTA DOS ITENS'!$M936</f>
        <v>5640.3</v>
      </c>
      <c r="S936" s="56">
        <f>IF('LISTA DOS ITENS'!$P936&gt;'LISTA DOS ITENS'!$R936,'LISTA DOS ITENS'!$P936,'LISTA DOS ITENS'!$R936)</f>
        <v>5640.3</v>
      </c>
      <c r="T936" s="25">
        <v>581.7996985627472</v>
      </c>
      <c r="U936" s="25">
        <f>'LISTA DOS ITENS'!$T936*'LISTA DOS ITENS'!$M936</f>
        <v>1163.599397</v>
      </c>
      <c r="V936" s="56">
        <f t="array" ref="V936">INDEX('RESUMO - LOTES E VMA'!$F$3:$F$181,MATCH('LISTA DOS ITENS'!$D936,'RESUMO - LOTES E VMA'!$A$3:$A$181,0))</f>
        <v>31999.99546</v>
      </c>
      <c r="W936" s="57">
        <f>'LISTA DOS ITENS'!$U936/'LISTA DOS ITENS'!$V936</f>
        <v>0.03636248632</v>
      </c>
      <c r="X936" s="53" t="s">
        <v>53</v>
      </c>
      <c r="Y936" s="53" t="s">
        <v>290</v>
      </c>
      <c r="Z936" s="58" t="str">
        <f>'LISTA DOS ITENS'!$F936&amp;"-"&amp;'LISTA DOS ITENS'!$H936&amp;"-"&amp;'LISTA DOS ITENS'!$J936&amp;"-"&amp;'LISTA DOS ITENS'!$K936&amp;"-"&amp;'LISTA DOS ITENS'!$I936</f>
        <v>10016708-2101-A003-CONS/NAC-</v>
      </c>
      <c r="AA936" s="59" t="str">
        <f t="array" ref="AA936">INDEX('RESUMO - LOTES E VMA'!$M$3:$M$181,MATCH('LISTA DOS ITENS'!$D936,'RESUMO - LOTES E VMA'!$A$3:$A$181,0))</f>
        <v>Para Leilão</v>
      </c>
      <c r="AB936" s="60">
        <f t="array" ref="AB936">INDEX('RESUMO - LOTES E VMA'!$J$3:$J$181,MATCH('LISTA DOS ITENS'!$D936,'RESUMO - LOTES E VMA'!$A$3:$A$181,0))</f>
        <v>0.2000185114</v>
      </c>
      <c r="AC936" s="29" t="str">
        <f t="array" ref="AC936">INDEX('RESUMO - LOTES E VMA'!$L$3:$L$181,MATCH('LISTA DOS ITENS'!$D936,'RESUMO - LOTES E VMA'!$A$3:$A$181,0))</f>
        <v>1% do Valor de Comparação do VMA</v>
      </c>
      <c r="AD936" s="53" t="str">
        <f>VLOOKUP(Tabela1[[#This Row],[Índice]],[1]Planilha1!$A:$A,1,0)</f>
        <v>#ERROR!</v>
      </c>
    </row>
    <row r="937" ht="15.75" customHeight="1">
      <c r="A937" s="52">
        <v>249792.0</v>
      </c>
      <c r="B937" s="53" t="s">
        <v>70</v>
      </c>
      <c r="C937" s="53" t="s">
        <v>71</v>
      </c>
      <c r="D937" s="22">
        <v>206825.0</v>
      </c>
      <c r="E937" s="53" t="s">
        <v>63</v>
      </c>
      <c r="F937" s="54">
        <v>1.001684E7</v>
      </c>
      <c r="G937" s="53" t="s">
        <v>806</v>
      </c>
      <c r="H937" s="55">
        <v>2101.0</v>
      </c>
      <c r="I937" s="55"/>
      <c r="J937" s="55" t="s">
        <v>79</v>
      </c>
      <c r="K937" s="53" t="s">
        <v>73</v>
      </c>
      <c r="L937" s="53"/>
      <c r="M937" s="53">
        <v>3.0</v>
      </c>
      <c r="N937" s="53" t="s">
        <v>52</v>
      </c>
      <c r="O937" s="25">
        <v>392.0133333333333</v>
      </c>
      <c r="P937" s="25">
        <f>'LISTA DOS ITENS'!$O937*'LISTA DOS ITENS'!$M937</f>
        <v>1176.04</v>
      </c>
      <c r="Q937" s="25">
        <v>392.01</v>
      </c>
      <c r="R937" s="25">
        <f>'LISTA DOS ITENS'!$Q937*'LISTA DOS ITENS'!$M937</f>
        <v>1176.03</v>
      </c>
      <c r="S937" s="56">
        <f>IF('LISTA DOS ITENS'!$P937&gt;'LISTA DOS ITENS'!$R937,'LISTA DOS ITENS'!$P937,'LISTA DOS ITENS'!$R937)</f>
        <v>1176.04</v>
      </c>
      <c r="T937" s="25">
        <v>80.8720457541558</v>
      </c>
      <c r="U937" s="25">
        <f>'LISTA DOS ITENS'!$T937*'LISTA DOS ITENS'!$M937</f>
        <v>242.6161373</v>
      </c>
      <c r="V937" s="56">
        <f t="array" ref="V937">INDEX('RESUMO - LOTES E VMA'!$F$3:$F$181,MATCH('LISTA DOS ITENS'!$D937,'RESUMO - LOTES E VMA'!$A$3:$A$181,0))</f>
        <v>31999.99546</v>
      </c>
      <c r="W937" s="57">
        <f>'LISTA DOS ITENS'!$U937/'LISTA DOS ITENS'!$V937</f>
        <v>0.007581755364</v>
      </c>
      <c r="X937" s="53" t="s">
        <v>53</v>
      </c>
      <c r="Y937" s="53" t="s">
        <v>290</v>
      </c>
      <c r="Z937" s="58" t="str">
        <f>'LISTA DOS ITENS'!$F937&amp;"-"&amp;'LISTA DOS ITENS'!$H937&amp;"-"&amp;'LISTA DOS ITENS'!$J937&amp;"-"&amp;'LISTA DOS ITENS'!$K937&amp;"-"&amp;'LISTA DOS ITENS'!$I937</f>
        <v>10016840-2101-A003-CONS/NAC-</v>
      </c>
      <c r="AA937" s="59" t="str">
        <f t="array" ref="AA937">INDEX('RESUMO - LOTES E VMA'!$M$3:$M$181,MATCH('LISTA DOS ITENS'!$D937,'RESUMO - LOTES E VMA'!$A$3:$A$181,0))</f>
        <v>Para Leilão</v>
      </c>
      <c r="AB937" s="60">
        <f t="array" ref="AB937">INDEX('RESUMO - LOTES E VMA'!$J$3:$J$181,MATCH('LISTA DOS ITENS'!$D937,'RESUMO - LOTES E VMA'!$A$3:$A$181,0))</f>
        <v>0.2000185114</v>
      </c>
      <c r="AC937" s="29" t="str">
        <f t="array" ref="AC937">INDEX('RESUMO - LOTES E VMA'!$L$3:$L$181,MATCH('LISTA DOS ITENS'!$D937,'RESUMO - LOTES E VMA'!$A$3:$A$181,0))</f>
        <v>1% do Valor de Comparação do VMA</v>
      </c>
      <c r="AD937" s="53" t="str">
        <f>VLOOKUP(Tabela1[[#This Row],[Índice]],[1]Planilha1!$A:$A,1,0)</f>
        <v>#ERROR!</v>
      </c>
    </row>
    <row r="938" ht="15.75" customHeight="1">
      <c r="A938" s="52">
        <v>249793.0</v>
      </c>
      <c r="B938" s="53" t="s">
        <v>70</v>
      </c>
      <c r="C938" s="53" t="s">
        <v>71</v>
      </c>
      <c r="D938" s="22">
        <v>206825.0</v>
      </c>
      <c r="E938" s="53" t="s">
        <v>63</v>
      </c>
      <c r="F938" s="54">
        <v>1.0325141E7</v>
      </c>
      <c r="G938" s="53" t="s">
        <v>807</v>
      </c>
      <c r="H938" s="55">
        <v>2101.0</v>
      </c>
      <c r="I938" s="55"/>
      <c r="J938" s="55" t="s">
        <v>79</v>
      </c>
      <c r="K938" s="53" t="s">
        <v>73</v>
      </c>
      <c r="L938" s="53"/>
      <c r="M938" s="53">
        <v>7.0</v>
      </c>
      <c r="N938" s="53" t="s">
        <v>52</v>
      </c>
      <c r="O938" s="25">
        <v>151.01</v>
      </c>
      <c r="P938" s="25">
        <f>'LISTA DOS ITENS'!$O938*'LISTA DOS ITENS'!$M938</f>
        <v>1057.07</v>
      </c>
      <c r="Q938" s="25">
        <v>151.01</v>
      </c>
      <c r="R938" s="25">
        <f>'LISTA DOS ITENS'!$Q938*'LISTA DOS ITENS'!$M938</f>
        <v>1057.07</v>
      </c>
      <c r="S938" s="56">
        <f>IF('LISTA DOS ITENS'!$P938&gt;'LISTA DOS ITENS'!$R938,'LISTA DOS ITENS'!$P938,'LISTA DOS ITENS'!$R938)</f>
        <v>1057.07</v>
      </c>
      <c r="T938" s="25">
        <v>31.153510444465876</v>
      </c>
      <c r="U938" s="25">
        <f>'LISTA DOS ITENS'!$T938*'LISTA DOS ITENS'!$M938</f>
        <v>218.0745731</v>
      </c>
      <c r="V938" s="56">
        <f t="array" ref="V938">INDEX('RESUMO - LOTES E VMA'!$F$3:$F$181,MATCH('LISTA DOS ITENS'!$D938,'RESUMO - LOTES E VMA'!$A$3:$A$181,0))</f>
        <v>31999.99546</v>
      </c>
      <c r="W938" s="57">
        <f>'LISTA DOS ITENS'!$U938/'LISTA DOS ITENS'!$V938</f>
        <v>0.006814831376</v>
      </c>
      <c r="X938" s="53" t="s">
        <v>53</v>
      </c>
      <c r="Y938" s="53" t="s">
        <v>290</v>
      </c>
      <c r="Z938" s="58" t="str">
        <f>'LISTA DOS ITENS'!$F938&amp;"-"&amp;'LISTA DOS ITENS'!$H938&amp;"-"&amp;'LISTA DOS ITENS'!$J938&amp;"-"&amp;'LISTA DOS ITENS'!$K938&amp;"-"&amp;'LISTA DOS ITENS'!$I938</f>
        <v>10325141-2101-A003-CONS/NAC-</v>
      </c>
      <c r="AA938" s="59" t="str">
        <f t="array" ref="AA938">INDEX('RESUMO - LOTES E VMA'!$M$3:$M$181,MATCH('LISTA DOS ITENS'!$D938,'RESUMO - LOTES E VMA'!$A$3:$A$181,0))</f>
        <v>Para Leilão</v>
      </c>
      <c r="AB938" s="60">
        <f t="array" ref="AB938">INDEX('RESUMO - LOTES E VMA'!$J$3:$J$181,MATCH('LISTA DOS ITENS'!$D938,'RESUMO - LOTES E VMA'!$A$3:$A$181,0))</f>
        <v>0.2000185114</v>
      </c>
      <c r="AC938" s="29" t="str">
        <f t="array" ref="AC938">INDEX('RESUMO - LOTES E VMA'!$L$3:$L$181,MATCH('LISTA DOS ITENS'!$D938,'RESUMO - LOTES E VMA'!$A$3:$A$181,0))</f>
        <v>1% do Valor de Comparação do VMA</v>
      </c>
      <c r="AD938" s="53" t="str">
        <f>VLOOKUP(Tabela1[[#This Row],[Índice]],[1]Planilha1!$A:$A,1,0)</f>
        <v>#ERROR!</v>
      </c>
    </row>
    <row r="939" ht="15.75" customHeight="1">
      <c r="A939" s="52">
        <v>249794.0</v>
      </c>
      <c r="B939" s="53" t="s">
        <v>70</v>
      </c>
      <c r="C939" s="53" t="s">
        <v>71</v>
      </c>
      <c r="D939" s="22">
        <v>206825.0</v>
      </c>
      <c r="E939" s="53" t="s">
        <v>63</v>
      </c>
      <c r="F939" s="54">
        <v>1.0346616E7</v>
      </c>
      <c r="G939" s="53" t="s">
        <v>770</v>
      </c>
      <c r="H939" s="55">
        <v>2101.0</v>
      </c>
      <c r="I939" s="55"/>
      <c r="J939" s="55" t="s">
        <v>79</v>
      </c>
      <c r="K939" s="53" t="s">
        <v>73</v>
      </c>
      <c r="L939" s="53"/>
      <c r="M939" s="53">
        <v>1.0</v>
      </c>
      <c r="N939" s="53" t="s">
        <v>52</v>
      </c>
      <c r="O939" s="25">
        <v>80.19</v>
      </c>
      <c r="P939" s="25">
        <f>'LISTA DOS ITENS'!$O939*'LISTA DOS ITENS'!$M939</f>
        <v>80.19</v>
      </c>
      <c r="Q939" s="25">
        <v>80.19</v>
      </c>
      <c r="R939" s="25">
        <f>'LISTA DOS ITENS'!$Q939*'LISTA DOS ITENS'!$M939</f>
        <v>80.19</v>
      </c>
      <c r="S939" s="56">
        <f>IF('LISTA DOS ITENS'!$P939&gt;'LISTA DOS ITENS'!$R939,'LISTA DOS ITENS'!$P939,'LISTA DOS ITENS'!$R939)</f>
        <v>80.19</v>
      </c>
      <c r="T939" s="25">
        <v>16.543275296614254</v>
      </c>
      <c r="U939" s="25">
        <f>'LISTA DOS ITENS'!$T939*'LISTA DOS ITENS'!$M939</f>
        <v>16.5432753</v>
      </c>
      <c r="V939" s="56">
        <f t="array" ref="V939">INDEX('RESUMO - LOTES E VMA'!$F$3:$F$181,MATCH('LISTA DOS ITENS'!$D939,'RESUMO - LOTES E VMA'!$A$3:$A$181,0))</f>
        <v>31999.99546</v>
      </c>
      <c r="W939" s="57">
        <f>'LISTA DOS ITENS'!$U939/'LISTA DOS ITENS'!$V939</f>
        <v>0.0005169774263</v>
      </c>
      <c r="X939" s="53" t="s">
        <v>53</v>
      </c>
      <c r="Y939" s="53" t="s">
        <v>290</v>
      </c>
      <c r="Z939" s="58" t="str">
        <f>'LISTA DOS ITENS'!$F939&amp;"-"&amp;'LISTA DOS ITENS'!$H939&amp;"-"&amp;'LISTA DOS ITENS'!$J939&amp;"-"&amp;'LISTA DOS ITENS'!$K939&amp;"-"&amp;'LISTA DOS ITENS'!$I939</f>
        <v>10346616-2101-A003-CONS/NAC-</v>
      </c>
      <c r="AA939" s="59" t="str">
        <f t="array" ref="AA939">INDEX('RESUMO - LOTES E VMA'!$M$3:$M$181,MATCH('LISTA DOS ITENS'!$D939,'RESUMO - LOTES E VMA'!$A$3:$A$181,0))</f>
        <v>Para Leilão</v>
      </c>
      <c r="AB939" s="60">
        <f t="array" ref="AB939">INDEX('RESUMO - LOTES E VMA'!$J$3:$J$181,MATCH('LISTA DOS ITENS'!$D939,'RESUMO - LOTES E VMA'!$A$3:$A$181,0))</f>
        <v>0.2000185114</v>
      </c>
      <c r="AC939" s="29" t="str">
        <f t="array" ref="AC939">INDEX('RESUMO - LOTES E VMA'!$L$3:$L$181,MATCH('LISTA DOS ITENS'!$D939,'RESUMO - LOTES E VMA'!$A$3:$A$181,0))</f>
        <v>1% do Valor de Comparação do VMA</v>
      </c>
      <c r="AD939" s="53" t="str">
        <f>VLOOKUP(Tabela1[[#This Row],[Índice]],[1]Planilha1!$A:$A,1,0)</f>
        <v>#ERROR!</v>
      </c>
    </row>
    <row r="940" ht="15.75" customHeight="1">
      <c r="A940" s="52">
        <v>249795.0</v>
      </c>
      <c r="B940" s="53" t="s">
        <v>70</v>
      </c>
      <c r="C940" s="53" t="s">
        <v>71</v>
      </c>
      <c r="D940" s="22">
        <v>206825.0</v>
      </c>
      <c r="E940" s="53" t="s">
        <v>63</v>
      </c>
      <c r="F940" s="54">
        <v>1.0402512E7</v>
      </c>
      <c r="G940" s="53" t="s">
        <v>808</v>
      </c>
      <c r="H940" s="55">
        <v>2101.0</v>
      </c>
      <c r="I940" s="55"/>
      <c r="J940" s="55" t="s">
        <v>79</v>
      </c>
      <c r="K940" s="53" t="s">
        <v>73</v>
      </c>
      <c r="L940" s="53"/>
      <c r="M940" s="53">
        <v>2.0</v>
      </c>
      <c r="N940" s="53" t="s">
        <v>52</v>
      </c>
      <c r="O940" s="25">
        <v>1700.01</v>
      </c>
      <c r="P940" s="25">
        <f>'LISTA DOS ITENS'!$O940*'LISTA DOS ITENS'!$M940</f>
        <v>3400.02</v>
      </c>
      <c r="Q940" s="25">
        <v>1700.01</v>
      </c>
      <c r="R940" s="25">
        <f>'LISTA DOS ITENS'!$Q940*'LISTA DOS ITENS'!$M940</f>
        <v>3400.02</v>
      </c>
      <c r="S940" s="56">
        <f>IF('LISTA DOS ITENS'!$P940&gt;'LISTA DOS ITENS'!$R940,'LISTA DOS ITENS'!$P940,'LISTA DOS ITENS'!$R940)</f>
        <v>3400.02</v>
      </c>
      <c r="T940" s="25">
        <v>350.71372287064725</v>
      </c>
      <c r="U940" s="25">
        <f>'LISTA DOS ITENS'!$T940*'LISTA DOS ITENS'!$M940</f>
        <v>701.4274457</v>
      </c>
      <c r="V940" s="56">
        <f t="array" ref="V940">INDEX('RESUMO - LOTES E VMA'!$F$3:$F$181,MATCH('LISTA DOS ITENS'!$D940,'RESUMO - LOTES E VMA'!$A$3:$A$181,0))</f>
        <v>31999.99546</v>
      </c>
      <c r="W940" s="57">
        <f>'LISTA DOS ITENS'!$U940/'LISTA DOS ITENS'!$V940</f>
        <v>0.02191961079</v>
      </c>
      <c r="X940" s="53" t="s">
        <v>53</v>
      </c>
      <c r="Y940" s="53" t="s">
        <v>290</v>
      </c>
      <c r="Z940" s="58" t="str">
        <f>'LISTA DOS ITENS'!$F940&amp;"-"&amp;'LISTA DOS ITENS'!$H940&amp;"-"&amp;'LISTA DOS ITENS'!$J940&amp;"-"&amp;'LISTA DOS ITENS'!$K940&amp;"-"&amp;'LISTA DOS ITENS'!$I940</f>
        <v>10402512-2101-A003-CONS/NAC-</v>
      </c>
      <c r="AA940" s="59" t="str">
        <f t="array" ref="AA940">INDEX('RESUMO - LOTES E VMA'!$M$3:$M$181,MATCH('LISTA DOS ITENS'!$D940,'RESUMO - LOTES E VMA'!$A$3:$A$181,0))</f>
        <v>Para Leilão</v>
      </c>
      <c r="AB940" s="60">
        <f t="array" ref="AB940">INDEX('RESUMO - LOTES E VMA'!$J$3:$J$181,MATCH('LISTA DOS ITENS'!$D940,'RESUMO - LOTES E VMA'!$A$3:$A$181,0))</f>
        <v>0.2000185114</v>
      </c>
      <c r="AC940" s="29" t="str">
        <f t="array" ref="AC940">INDEX('RESUMO - LOTES E VMA'!$L$3:$L$181,MATCH('LISTA DOS ITENS'!$D940,'RESUMO - LOTES E VMA'!$A$3:$A$181,0))</f>
        <v>1% do Valor de Comparação do VMA</v>
      </c>
      <c r="AD940" s="53" t="str">
        <f>VLOOKUP(Tabela1[[#This Row],[Índice]],[1]Planilha1!$A:$A,1,0)</f>
        <v>#ERROR!</v>
      </c>
    </row>
    <row r="941" ht="15.75" customHeight="1">
      <c r="A941" s="52">
        <v>249796.0</v>
      </c>
      <c r="B941" s="53" t="s">
        <v>70</v>
      </c>
      <c r="C941" s="53" t="s">
        <v>71</v>
      </c>
      <c r="D941" s="22">
        <v>206825.0</v>
      </c>
      <c r="E941" s="53" t="s">
        <v>63</v>
      </c>
      <c r="F941" s="54">
        <v>1.0537178E7</v>
      </c>
      <c r="G941" s="53" t="s">
        <v>809</v>
      </c>
      <c r="H941" s="55">
        <v>2101.0</v>
      </c>
      <c r="I941" s="55"/>
      <c r="J941" s="55" t="s">
        <v>79</v>
      </c>
      <c r="K941" s="53" t="s">
        <v>84</v>
      </c>
      <c r="L941" s="53"/>
      <c r="M941" s="53">
        <v>1.0</v>
      </c>
      <c r="N941" s="53" t="s">
        <v>52</v>
      </c>
      <c r="O941" s="25">
        <v>0.0</v>
      </c>
      <c r="P941" s="25">
        <f>'LISTA DOS ITENS'!$O941*'LISTA DOS ITENS'!$M941</f>
        <v>0</v>
      </c>
      <c r="Q941" s="25">
        <v>198.57</v>
      </c>
      <c r="R941" s="25">
        <f>'LISTA DOS ITENS'!$Q941*'LISTA DOS ITENS'!$M941</f>
        <v>198.57</v>
      </c>
      <c r="S941" s="56">
        <f>IF('LISTA DOS ITENS'!$P941&gt;'LISTA DOS ITENS'!$R941,'LISTA DOS ITENS'!$P941,'LISTA DOS ITENS'!$R941)</f>
        <v>198.57</v>
      </c>
      <c r="T941" s="25">
        <v>40.965184881515064</v>
      </c>
      <c r="U941" s="25">
        <f>'LISTA DOS ITENS'!$T941*'LISTA DOS ITENS'!$M941</f>
        <v>40.96518488</v>
      </c>
      <c r="V941" s="56">
        <f t="array" ref="V941">INDEX('RESUMO - LOTES E VMA'!$F$3:$F$181,MATCH('LISTA DOS ITENS'!$D941,'RESUMO - LOTES E VMA'!$A$3:$A$181,0))</f>
        <v>31999.99546</v>
      </c>
      <c r="W941" s="57">
        <f>'LISTA DOS ITENS'!$U941/'LISTA DOS ITENS'!$V941</f>
        <v>0.001280162209</v>
      </c>
      <c r="X941" s="53" t="s">
        <v>53</v>
      </c>
      <c r="Y941" s="53" t="s">
        <v>290</v>
      </c>
      <c r="Z941" s="58" t="str">
        <f>'LISTA DOS ITENS'!$F941&amp;"-"&amp;'LISTA DOS ITENS'!$H941&amp;"-"&amp;'LISTA DOS ITENS'!$J941&amp;"-"&amp;'LISTA DOS ITENS'!$K941&amp;"-"&amp;'LISTA DOS ITENS'!$I941</f>
        <v>10537178-2101-A003-RAST-</v>
      </c>
      <c r="AA941" s="59" t="str">
        <f t="array" ref="AA941">INDEX('RESUMO - LOTES E VMA'!$M$3:$M$181,MATCH('LISTA DOS ITENS'!$D941,'RESUMO - LOTES E VMA'!$A$3:$A$181,0))</f>
        <v>Para Leilão</v>
      </c>
      <c r="AB941" s="60">
        <f t="array" ref="AB941">INDEX('RESUMO - LOTES E VMA'!$J$3:$J$181,MATCH('LISTA DOS ITENS'!$D941,'RESUMO - LOTES E VMA'!$A$3:$A$181,0))</f>
        <v>0.2000185114</v>
      </c>
      <c r="AC941" s="29" t="str">
        <f t="array" ref="AC941">INDEX('RESUMO - LOTES E VMA'!$L$3:$L$181,MATCH('LISTA DOS ITENS'!$D941,'RESUMO - LOTES E VMA'!$A$3:$A$181,0))</f>
        <v>1% do Valor de Comparação do VMA</v>
      </c>
      <c r="AD941" s="53" t="str">
        <f>VLOOKUP(Tabela1[[#This Row],[Índice]],[1]Planilha1!$A:$A,1,0)</f>
        <v>#ERROR!</v>
      </c>
    </row>
    <row r="942" ht="15.75" customHeight="1">
      <c r="A942" s="52">
        <v>249797.0</v>
      </c>
      <c r="B942" s="53" t="s">
        <v>70</v>
      </c>
      <c r="C942" s="53" t="s">
        <v>71</v>
      </c>
      <c r="D942" s="22">
        <v>206825.0</v>
      </c>
      <c r="E942" s="53" t="s">
        <v>63</v>
      </c>
      <c r="F942" s="54">
        <v>1.0556179E7</v>
      </c>
      <c r="G942" s="53" t="s">
        <v>810</v>
      </c>
      <c r="H942" s="55">
        <v>2101.0</v>
      </c>
      <c r="I942" s="55"/>
      <c r="J942" s="55" t="s">
        <v>79</v>
      </c>
      <c r="K942" s="53" t="s">
        <v>73</v>
      </c>
      <c r="L942" s="53"/>
      <c r="M942" s="53">
        <v>2.0</v>
      </c>
      <c r="N942" s="53" t="s">
        <v>52</v>
      </c>
      <c r="O942" s="25">
        <v>25.825</v>
      </c>
      <c r="P942" s="25">
        <f>'LISTA DOS ITENS'!$O942*'LISTA DOS ITENS'!$M942</f>
        <v>51.65</v>
      </c>
      <c r="Q942" s="25">
        <v>25.83</v>
      </c>
      <c r="R942" s="25">
        <f>'LISTA DOS ITENS'!$Q942*'LISTA DOS ITENS'!$M942</f>
        <v>51.66</v>
      </c>
      <c r="S942" s="56">
        <f>IF('LISTA DOS ITENS'!$P942&gt;'LISTA DOS ITENS'!$R942,'LISTA DOS ITENS'!$P942,'LISTA DOS ITENS'!$R942)</f>
        <v>51.66</v>
      </c>
      <c r="T942" s="25">
        <v>5.328754220121539</v>
      </c>
      <c r="U942" s="25">
        <f>'LISTA DOS ITENS'!$T942*'LISTA DOS ITENS'!$M942</f>
        <v>10.65750844</v>
      </c>
      <c r="V942" s="56">
        <f t="array" ref="V942">INDEX('RESUMO - LOTES E VMA'!$F$3:$F$181,MATCH('LISTA DOS ITENS'!$D942,'RESUMO - LOTES E VMA'!$A$3:$A$181,0))</f>
        <v>31999.99546</v>
      </c>
      <c r="W942" s="57">
        <f>'LISTA DOS ITENS'!$U942/'LISTA DOS ITENS'!$V942</f>
        <v>0.000333047186</v>
      </c>
      <c r="X942" s="53" t="s">
        <v>53</v>
      </c>
      <c r="Y942" s="53" t="s">
        <v>290</v>
      </c>
      <c r="Z942" s="58" t="str">
        <f>'LISTA DOS ITENS'!$F942&amp;"-"&amp;'LISTA DOS ITENS'!$H942&amp;"-"&amp;'LISTA DOS ITENS'!$J942&amp;"-"&amp;'LISTA DOS ITENS'!$K942&amp;"-"&amp;'LISTA DOS ITENS'!$I942</f>
        <v>10556179-2101-A003-CONS/NAC-</v>
      </c>
      <c r="AA942" s="59" t="str">
        <f t="array" ref="AA942">INDEX('RESUMO - LOTES E VMA'!$M$3:$M$181,MATCH('LISTA DOS ITENS'!$D942,'RESUMO - LOTES E VMA'!$A$3:$A$181,0))</f>
        <v>Para Leilão</v>
      </c>
      <c r="AB942" s="60">
        <f t="array" ref="AB942">INDEX('RESUMO - LOTES E VMA'!$J$3:$J$181,MATCH('LISTA DOS ITENS'!$D942,'RESUMO - LOTES E VMA'!$A$3:$A$181,0))</f>
        <v>0.2000185114</v>
      </c>
      <c r="AC942" s="29" t="str">
        <f t="array" ref="AC942">INDEX('RESUMO - LOTES E VMA'!$L$3:$L$181,MATCH('LISTA DOS ITENS'!$D942,'RESUMO - LOTES E VMA'!$A$3:$A$181,0))</f>
        <v>1% do Valor de Comparação do VMA</v>
      </c>
      <c r="AD942" s="53" t="str">
        <f>VLOOKUP(Tabela1[[#This Row],[Índice]],[1]Planilha1!$A:$A,1,0)</f>
        <v>#ERROR!</v>
      </c>
    </row>
    <row r="943" ht="15.75" customHeight="1">
      <c r="A943" s="52">
        <v>249798.0</v>
      </c>
      <c r="B943" s="53" t="s">
        <v>70</v>
      </c>
      <c r="C943" s="53" t="s">
        <v>71</v>
      </c>
      <c r="D943" s="22">
        <v>206825.0</v>
      </c>
      <c r="E943" s="53" t="s">
        <v>63</v>
      </c>
      <c r="F943" s="54">
        <v>1.0556205E7</v>
      </c>
      <c r="G943" s="53" t="s">
        <v>751</v>
      </c>
      <c r="H943" s="55">
        <v>2101.0</v>
      </c>
      <c r="I943" s="55"/>
      <c r="J943" s="55" t="s">
        <v>79</v>
      </c>
      <c r="K943" s="53" t="s">
        <v>73</v>
      </c>
      <c r="L943" s="53"/>
      <c r="M943" s="53">
        <v>1.0</v>
      </c>
      <c r="N943" s="53" t="s">
        <v>52</v>
      </c>
      <c r="O943" s="25">
        <v>50.19</v>
      </c>
      <c r="P943" s="25">
        <f>'LISTA DOS ITENS'!$O943*'LISTA DOS ITENS'!$M943</f>
        <v>50.19</v>
      </c>
      <c r="Q943" s="25">
        <v>50.19</v>
      </c>
      <c r="R943" s="25">
        <f>'LISTA DOS ITENS'!$Q943*'LISTA DOS ITENS'!$M943</f>
        <v>50.19</v>
      </c>
      <c r="S943" s="56">
        <f>IF('LISTA DOS ITENS'!$P943&gt;'LISTA DOS ITENS'!$R943,'LISTA DOS ITENS'!$P943,'LISTA DOS ITENS'!$R943)</f>
        <v>50.19</v>
      </c>
      <c r="T943" s="25">
        <v>10.354246004951609</v>
      </c>
      <c r="U943" s="25">
        <f>'LISTA DOS ITENS'!$T943*'LISTA DOS ITENS'!$M943</f>
        <v>10.354246</v>
      </c>
      <c r="V943" s="56">
        <f t="array" ref="V943">INDEX('RESUMO - LOTES E VMA'!$F$3:$F$181,MATCH('LISTA DOS ITENS'!$D943,'RESUMO - LOTES E VMA'!$A$3:$A$181,0))</f>
        <v>31999.99546</v>
      </c>
      <c r="W943" s="57">
        <f>'LISTA DOS ITENS'!$U943/'LISTA DOS ITENS'!$V943</f>
        <v>0.0003235702335</v>
      </c>
      <c r="X943" s="53" t="s">
        <v>53</v>
      </c>
      <c r="Y943" s="53" t="s">
        <v>290</v>
      </c>
      <c r="Z943" s="58" t="str">
        <f>'LISTA DOS ITENS'!$F943&amp;"-"&amp;'LISTA DOS ITENS'!$H943&amp;"-"&amp;'LISTA DOS ITENS'!$J943&amp;"-"&amp;'LISTA DOS ITENS'!$K943&amp;"-"&amp;'LISTA DOS ITENS'!$I943</f>
        <v>10556205-2101-A003-CONS/NAC-</v>
      </c>
      <c r="AA943" s="59" t="str">
        <f t="array" ref="AA943">INDEX('RESUMO - LOTES E VMA'!$M$3:$M$181,MATCH('LISTA DOS ITENS'!$D943,'RESUMO - LOTES E VMA'!$A$3:$A$181,0))</f>
        <v>Para Leilão</v>
      </c>
      <c r="AB943" s="60">
        <f t="array" ref="AB943">INDEX('RESUMO - LOTES E VMA'!$J$3:$J$181,MATCH('LISTA DOS ITENS'!$D943,'RESUMO - LOTES E VMA'!$A$3:$A$181,0))</f>
        <v>0.2000185114</v>
      </c>
      <c r="AC943" s="29" t="str">
        <f t="array" ref="AC943">INDEX('RESUMO - LOTES E VMA'!$L$3:$L$181,MATCH('LISTA DOS ITENS'!$D943,'RESUMO - LOTES E VMA'!$A$3:$A$181,0))</f>
        <v>1% do Valor de Comparação do VMA</v>
      </c>
      <c r="AD943" s="53" t="str">
        <f>VLOOKUP(Tabela1[[#This Row],[Índice]],[1]Planilha1!$A:$A,1,0)</f>
        <v>#ERROR!</v>
      </c>
    </row>
    <row r="944" ht="15.75" customHeight="1">
      <c r="A944" s="52">
        <v>249799.0</v>
      </c>
      <c r="B944" s="53" t="s">
        <v>70</v>
      </c>
      <c r="C944" s="53" t="s">
        <v>71</v>
      </c>
      <c r="D944" s="22">
        <v>206825.0</v>
      </c>
      <c r="E944" s="53" t="s">
        <v>63</v>
      </c>
      <c r="F944" s="54">
        <v>1.0567989E7</v>
      </c>
      <c r="G944" s="53" t="s">
        <v>777</v>
      </c>
      <c r="H944" s="55">
        <v>2101.0</v>
      </c>
      <c r="I944" s="55"/>
      <c r="J944" s="55" t="s">
        <v>79</v>
      </c>
      <c r="K944" s="53" t="s">
        <v>73</v>
      </c>
      <c r="L944" s="53"/>
      <c r="M944" s="53">
        <v>1.0</v>
      </c>
      <c r="N944" s="53" t="s">
        <v>52</v>
      </c>
      <c r="O944" s="25">
        <v>88.28</v>
      </c>
      <c r="P944" s="25">
        <f>'LISTA DOS ITENS'!$O944*'LISTA DOS ITENS'!$M944</f>
        <v>88.28</v>
      </c>
      <c r="Q944" s="25">
        <v>88.28</v>
      </c>
      <c r="R944" s="25">
        <f>'LISTA DOS ITENS'!$Q944*'LISTA DOS ITENS'!$M944</f>
        <v>88.28</v>
      </c>
      <c r="S944" s="56">
        <f>IF('LISTA DOS ITENS'!$P944&gt;'LISTA DOS ITENS'!$R944,'LISTA DOS ITENS'!$P944,'LISTA DOS ITENS'!$R944)</f>
        <v>88.28</v>
      </c>
      <c r="T944" s="25">
        <v>18.212250195599285</v>
      </c>
      <c r="U944" s="25">
        <f>'LISTA DOS ITENS'!$T944*'LISTA DOS ITENS'!$M944</f>
        <v>18.2122502</v>
      </c>
      <c r="V944" s="56">
        <f t="array" ref="V944">INDEX('RESUMO - LOTES E VMA'!$F$3:$F$181,MATCH('LISTA DOS ITENS'!$D944,'RESUMO - LOTES E VMA'!$A$3:$A$181,0))</f>
        <v>31999.99546</v>
      </c>
      <c r="W944" s="57">
        <f>'LISTA DOS ITENS'!$U944/'LISTA DOS ITENS'!$V944</f>
        <v>0.0005691328993</v>
      </c>
      <c r="X944" s="53" t="s">
        <v>53</v>
      </c>
      <c r="Y944" s="53" t="s">
        <v>290</v>
      </c>
      <c r="Z944" s="58" t="str">
        <f>'LISTA DOS ITENS'!$F944&amp;"-"&amp;'LISTA DOS ITENS'!$H944&amp;"-"&amp;'LISTA DOS ITENS'!$J944&amp;"-"&amp;'LISTA DOS ITENS'!$K944&amp;"-"&amp;'LISTA DOS ITENS'!$I944</f>
        <v>10567989-2101-A003-CONS/NAC-</v>
      </c>
      <c r="AA944" s="59" t="str">
        <f t="array" ref="AA944">INDEX('RESUMO - LOTES E VMA'!$M$3:$M$181,MATCH('LISTA DOS ITENS'!$D944,'RESUMO - LOTES E VMA'!$A$3:$A$181,0))</f>
        <v>Para Leilão</v>
      </c>
      <c r="AB944" s="60">
        <f t="array" ref="AB944">INDEX('RESUMO - LOTES E VMA'!$J$3:$J$181,MATCH('LISTA DOS ITENS'!$D944,'RESUMO - LOTES E VMA'!$A$3:$A$181,0))</f>
        <v>0.2000185114</v>
      </c>
      <c r="AC944" s="29" t="str">
        <f t="array" ref="AC944">INDEX('RESUMO - LOTES E VMA'!$L$3:$L$181,MATCH('LISTA DOS ITENS'!$D944,'RESUMO - LOTES E VMA'!$A$3:$A$181,0))</f>
        <v>1% do Valor de Comparação do VMA</v>
      </c>
      <c r="AD944" s="53" t="str">
        <f>VLOOKUP(Tabela1[[#This Row],[Índice]],[1]Planilha1!$A:$A,1,0)</f>
        <v>#ERROR!</v>
      </c>
    </row>
    <row r="945" ht="15.75" customHeight="1">
      <c r="A945" s="52">
        <v>249800.0</v>
      </c>
      <c r="B945" s="53" t="s">
        <v>70</v>
      </c>
      <c r="C945" s="53" t="s">
        <v>71</v>
      </c>
      <c r="D945" s="22">
        <v>206825.0</v>
      </c>
      <c r="E945" s="53" t="s">
        <v>63</v>
      </c>
      <c r="F945" s="54">
        <v>1.1027361E7</v>
      </c>
      <c r="G945" s="53" t="s">
        <v>811</v>
      </c>
      <c r="H945" s="55">
        <v>2101.0</v>
      </c>
      <c r="I945" s="55"/>
      <c r="J945" s="55" t="s">
        <v>79</v>
      </c>
      <c r="K945" s="53" t="s">
        <v>73</v>
      </c>
      <c r="L945" s="53"/>
      <c r="M945" s="53">
        <v>4.0</v>
      </c>
      <c r="N945" s="53" t="s">
        <v>52</v>
      </c>
      <c r="O945" s="25">
        <v>73.10166666666667</v>
      </c>
      <c r="P945" s="25">
        <f>'LISTA DOS ITENS'!$O945*'LISTA DOS ITENS'!$M945</f>
        <v>292.4066667</v>
      </c>
      <c r="Q945" s="25">
        <v>73.01</v>
      </c>
      <c r="R945" s="25">
        <f>'LISTA DOS ITENS'!$Q945*'LISTA DOS ITENS'!$M945</f>
        <v>292.04</v>
      </c>
      <c r="S945" s="56">
        <f>IF('LISTA DOS ITENS'!$P945&gt;'LISTA DOS ITENS'!$R945,'LISTA DOS ITENS'!$P945,'LISTA DOS ITENS'!$R945)</f>
        <v>292.4066667</v>
      </c>
      <c r="T945" s="25">
        <v>15.062034286142998</v>
      </c>
      <c r="U945" s="25">
        <f>'LISTA DOS ITENS'!$T945*'LISTA DOS ITENS'!$M945</f>
        <v>60.24813714</v>
      </c>
      <c r="V945" s="56">
        <f t="array" ref="V945">INDEX('RESUMO - LOTES E VMA'!$F$3:$F$181,MATCH('LISTA DOS ITENS'!$D945,'RESUMO - LOTES E VMA'!$A$3:$A$181,0))</f>
        <v>31999.99546</v>
      </c>
      <c r="W945" s="57">
        <f>'LISTA DOS ITENS'!$U945/'LISTA DOS ITENS'!$V945</f>
        <v>0.001882754553</v>
      </c>
      <c r="X945" s="53" t="s">
        <v>53</v>
      </c>
      <c r="Y945" s="53" t="s">
        <v>290</v>
      </c>
      <c r="Z945" s="58" t="str">
        <f>'LISTA DOS ITENS'!$F945&amp;"-"&amp;'LISTA DOS ITENS'!$H945&amp;"-"&amp;'LISTA DOS ITENS'!$J945&amp;"-"&amp;'LISTA DOS ITENS'!$K945&amp;"-"&amp;'LISTA DOS ITENS'!$I945</f>
        <v>11027361-2101-A003-CONS/NAC-</v>
      </c>
      <c r="AA945" s="59" t="str">
        <f t="array" ref="AA945">INDEX('RESUMO - LOTES E VMA'!$M$3:$M$181,MATCH('LISTA DOS ITENS'!$D945,'RESUMO - LOTES E VMA'!$A$3:$A$181,0))</f>
        <v>Para Leilão</v>
      </c>
      <c r="AB945" s="60">
        <f t="array" ref="AB945">INDEX('RESUMO - LOTES E VMA'!$J$3:$J$181,MATCH('LISTA DOS ITENS'!$D945,'RESUMO - LOTES E VMA'!$A$3:$A$181,0))</f>
        <v>0.2000185114</v>
      </c>
      <c r="AC945" s="29" t="str">
        <f t="array" ref="AC945">INDEX('RESUMO - LOTES E VMA'!$L$3:$L$181,MATCH('LISTA DOS ITENS'!$D945,'RESUMO - LOTES E VMA'!$A$3:$A$181,0))</f>
        <v>1% do Valor de Comparação do VMA</v>
      </c>
      <c r="AD945" s="53" t="str">
        <f>VLOOKUP(Tabela1[[#This Row],[Índice]],[1]Planilha1!$A:$A,1,0)</f>
        <v>#ERROR!</v>
      </c>
    </row>
    <row r="946" ht="15.75" customHeight="1">
      <c r="A946" s="52">
        <v>249801.0</v>
      </c>
      <c r="B946" s="53" t="s">
        <v>70</v>
      </c>
      <c r="C946" s="53" t="s">
        <v>71</v>
      </c>
      <c r="D946" s="22">
        <v>206825.0</v>
      </c>
      <c r="E946" s="53" t="s">
        <v>63</v>
      </c>
      <c r="F946" s="54">
        <v>1.1033196E7</v>
      </c>
      <c r="G946" s="53" t="s">
        <v>812</v>
      </c>
      <c r="H946" s="55">
        <v>2101.0</v>
      </c>
      <c r="I946" s="55"/>
      <c r="J946" s="55" t="s">
        <v>79</v>
      </c>
      <c r="K946" s="53" t="s">
        <v>73</v>
      </c>
      <c r="L946" s="53"/>
      <c r="M946" s="53">
        <v>1.0</v>
      </c>
      <c r="N946" s="53" t="s">
        <v>52</v>
      </c>
      <c r="O946" s="25">
        <v>94.46</v>
      </c>
      <c r="P946" s="25">
        <f>'LISTA DOS ITENS'!$O946*'LISTA DOS ITENS'!$M946</f>
        <v>94.46</v>
      </c>
      <c r="Q946" s="25">
        <v>94.46</v>
      </c>
      <c r="R946" s="25">
        <f>'LISTA DOS ITENS'!$Q946*'LISTA DOS ITENS'!$M946</f>
        <v>94.46</v>
      </c>
      <c r="S946" s="56">
        <f>IF('LISTA DOS ITENS'!$P946&gt;'LISTA DOS ITENS'!$R946,'LISTA DOS ITENS'!$P946,'LISTA DOS ITENS'!$R946)</f>
        <v>94.46</v>
      </c>
      <c r="T946" s="25">
        <v>19.487190229681786</v>
      </c>
      <c r="U946" s="25">
        <f>'LISTA DOS ITENS'!$T946*'LISTA DOS ITENS'!$M946</f>
        <v>19.48719023</v>
      </c>
      <c r="V946" s="56">
        <f t="array" ref="V946">INDEX('RESUMO - LOTES E VMA'!$F$3:$F$181,MATCH('LISTA DOS ITENS'!$D946,'RESUMO - LOTES E VMA'!$A$3:$A$181,0))</f>
        <v>31999.99546</v>
      </c>
      <c r="W946" s="57">
        <f>'LISTA DOS ITENS'!$U946/'LISTA DOS ITENS'!$V946</f>
        <v>0.000608974781</v>
      </c>
      <c r="X946" s="53" t="s">
        <v>53</v>
      </c>
      <c r="Y946" s="53" t="s">
        <v>290</v>
      </c>
      <c r="Z946" s="58" t="str">
        <f>'LISTA DOS ITENS'!$F946&amp;"-"&amp;'LISTA DOS ITENS'!$H946&amp;"-"&amp;'LISTA DOS ITENS'!$J946&amp;"-"&amp;'LISTA DOS ITENS'!$K946&amp;"-"&amp;'LISTA DOS ITENS'!$I946</f>
        <v>11033196-2101-A003-CONS/NAC-</v>
      </c>
      <c r="AA946" s="59" t="str">
        <f t="array" ref="AA946">INDEX('RESUMO - LOTES E VMA'!$M$3:$M$181,MATCH('LISTA DOS ITENS'!$D946,'RESUMO - LOTES E VMA'!$A$3:$A$181,0))</f>
        <v>Para Leilão</v>
      </c>
      <c r="AB946" s="60">
        <f t="array" ref="AB946">INDEX('RESUMO - LOTES E VMA'!$J$3:$J$181,MATCH('LISTA DOS ITENS'!$D946,'RESUMO - LOTES E VMA'!$A$3:$A$181,0))</f>
        <v>0.2000185114</v>
      </c>
      <c r="AC946" s="29" t="str">
        <f t="array" ref="AC946">INDEX('RESUMO - LOTES E VMA'!$L$3:$L$181,MATCH('LISTA DOS ITENS'!$D946,'RESUMO - LOTES E VMA'!$A$3:$A$181,0))</f>
        <v>1% do Valor de Comparação do VMA</v>
      </c>
      <c r="AD946" s="53" t="str">
        <f>VLOOKUP(Tabela1[[#This Row],[Índice]],[1]Planilha1!$A:$A,1,0)</f>
        <v>#ERROR!</v>
      </c>
    </row>
    <row r="947" ht="15.75" customHeight="1">
      <c r="A947" s="52">
        <v>249802.0</v>
      </c>
      <c r="B947" s="53" t="s">
        <v>70</v>
      </c>
      <c r="C947" s="53" t="s">
        <v>71</v>
      </c>
      <c r="D947" s="22">
        <v>206825.0</v>
      </c>
      <c r="E947" s="53" t="s">
        <v>63</v>
      </c>
      <c r="F947" s="54">
        <v>1.1068331E7</v>
      </c>
      <c r="G947" s="53" t="s">
        <v>813</v>
      </c>
      <c r="H947" s="55">
        <v>2101.0</v>
      </c>
      <c r="I947" s="55"/>
      <c r="J947" s="55" t="s">
        <v>79</v>
      </c>
      <c r="K947" s="53" t="s">
        <v>73</v>
      </c>
      <c r="L947" s="53"/>
      <c r="M947" s="53">
        <v>7.0</v>
      </c>
      <c r="N947" s="53" t="s">
        <v>52</v>
      </c>
      <c r="O947" s="25">
        <v>417.8285714285715</v>
      </c>
      <c r="P947" s="25">
        <f>'LISTA DOS ITENS'!$O947*'LISTA DOS ITENS'!$M947</f>
        <v>2924.8</v>
      </c>
      <c r="Q947" s="25">
        <v>417.83</v>
      </c>
      <c r="R947" s="25">
        <f>'LISTA DOS ITENS'!$Q947*'LISTA DOS ITENS'!$M947</f>
        <v>2924.81</v>
      </c>
      <c r="S947" s="56">
        <f>IF('LISTA DOS ITENS'!$P947&gt;'LISTA DOS ITENS'!$R947,'LISTA DOS ITENS'!$P947,'LISTA DOS ITENS'!$R947)</f>
        <v>2924.81</v>
      </c>
      <c r="T947" s="25">
        <v>86.19873696451346</v>
      </c>
      <c r="U947" s="25">
        <f>'LISTA DOS ITENS'!$T947*'LISTA DOS ITENS'!$M947</f>
        <v>603.3911588</v>
      </c>
      <c r="V947" s="56">
        <f t="array" ref="V947">INDEX('RESUMO - LOTES E VMA'!$F$3:$F$181,MATCH('LISTA DOS ITENS'!$D947,'RESUMO - LOTES E VMA'!$A$3:$A$181,0))</f>
        <v>31999.99546</v>
      </c>
      <c r="W947" s="57">
        <f>'LISTA DOS ITENS'!$U947/'LISTA DOS ITENS'!$V947</f>
        <v>0.01885597638</v>
      </c>
      <c r="X947" s="53" t="s">
        <v>53</v>
      </c>
      <c r="Y947" s="53" t="s">
        <v>290</v>
      </c>
      <c r="Z947" s="58" t="str">
        <f>'LISTA DOS ITENS'!$F947&amp;"-"&amp;'LISTA DOS ITENS'!$H947&amp;"-"&amp;'LISTA DOS ITENS'!$J947&amp;"-"&amp;'LISTA DOS ITENS'!$K947&amp;"-"&amp;'LISTA DOS ITENS'!$I947</f>
        <v>11068331-2101-A003-CONS/NAC-</v>
      </c>
      <c r="AA947" s="59" t="str">
        <f t="array" ref="AA947">INDEX('RESUMO - LOTES E VMA'!$M$3:$M$181,MATCH('LISTA DOS ITENS'!$D947,'RESUMO - LOTES E VMA'!$A$3:$A$181,0))</f>
        <v>Para Leilão</v>
      </c>
      <c r="AB947" s="60">
        <f t="array" ref="AB947">INDEX('RESUMO - LOTES E VMA'!$J$3:$J$181,MATCH('LISTA DOS ITENS'!$D947,'RESUMO - LOTES E VMA'!$A$3:$A$181,0))</f>
        <v>0.2000185114</v>
      </c>
      <c r="AC947" s="29" t="str">
        <f t="array" ref="AC947">INDEX('RESUMO - LOTES E VMA'!$L$3:$L$181,MATCH('LISTA DOS ITENS'!$D947,'RESUMO - LOTES E VMA'!$A$3:$A$181,0))</f>
        <v>1% do Valor de Comparação do VMA</v>
      </c>
      <c r="AD947" s="53" t="str">
        <f>VLOOKUP(Tabela1[[#This Row],[Índice]],[1]Planilha1!$A:$A,1,0)</f>
        <v>#ERROR!</v>
      </c>
    </row>
    <row r="948" ht="15.75" customHeight="1">
      <c r="A948" s="52">
        <v>249803.0</v>
      </c>
      <c r="B948" s="53" t="s">
        <v>70</v>
      </c>
      <c r="C948" s="53" t="s">
        <v>71</v>
      </c>
      <c r="D948" s="22">
        <v>206825.0</v>
      </c>
      <c r="E948" s="53" t="s">
        <v>63</v>
      </c>
      <c r="F948" s="54">
        <v>1.1092206E7</v>
      </c>
      <c r="G948" s="53" t="s">
        <v>814</v>
      </c>
      <c r="H948" s="55">
        <v>2101.0</v>
      </c>
      <c r="I948" s="55"/>
      <c r="J948" s="55" t="s">
        <v>79</v>
      </c>
      <c r="K948" s="53" t="s">
        <v>73</v>
      </c>
      <c r="L948" s="53"/>
      <c r="M948" s="53">
        <v>1.0</v>
      </c>
      <c r="N948" s="53" t="s">
        <v>52</v>
      </c>
      <c r="O948" s="25">
        <v>46.29</v>
      </c>
      <c r="P948" s="25">
        <f>'LISTA DOS ITENS'!$O948*'LISTA DOS ITENS'!$M948</f>
        <v>46.29</v>
      </c>
      <c r="Q948" s="25">
        <v>46.28</v>
      </c>
      <c r="R948" s="25">
        <f>'LISTA DOS ITENS'!$Q948*'LISTA DOS ITENS'!$M948</f>
        <v>46.28</v>
      </c>
      <c r="S948" s="56">
        <f>IF('LISTA DOS ITENS'!$P948&gt;'LISTA DOS ITENS'!$R948,'LISTA DOS ITENS'!$P948,'LISTA DOS ITENS'!$R948)</f>
        <v>46.29</v>
      </c>
      <c r="T948" s="25">
        <v>9.547609187271577</v>
      </c>
      <c r="U948" s="25">
        <f>'LISTA DOS ITENS'!$T948*'LISTA DOS ITENS'!$M948</f>
        <v>9.547609187</v>
      </c>
      <c r="V948" s="56">
        <f t="array" ref="V948">INDEX('RESUMO - LOTES E VMA'!$F$3:$F$181,MATCH('LISTA DOS ITENS'!$D948,'RESUMO - LOTES E VMA'!$A$3:$A$181,0))</f>
        <v>31999.99546</v>
      </c>
      <c r="W948" s="57">
        <f>'LISTA DOS ITENS'!$U948/'LISTA DOS ITENS'!$V948</f>
        <v>0.0002983628294</v>
      </c>
      <c r="X948" s="53" t="s">
        <v>53</v>
      </c>
      <c r="Y948" s="53" t="s">
        <v>290</v>
      </c>
      <c r="Z948" s="58" t="str">
        <f>'LISTA DOS ITENS'!$F948&amp;"-"&amp;'LISTA DOS ITENS'!$H948&amp;"-"&amp;'LISTA DOS ITENS'!$J948&amp;"-"&amp;'LISTA DOS ITENS'!$K948&amp;"-"&amp;'LISTA DOS ITENS'!$I948</f>
        <v>11092206-2101-A003-CONS/NAC-</v>
      </c>
      <c r="AA948" s="59" t="str">
        <f t="array" ref="AA948">INDEX('RESUMO - LOTES E VMA'!$M$3:$M$181,MATCH('LISTA DOS ITENS'!$D948,'RESUMO - LOTES E VMA'!$A$3:$A$181,0))</f>
        <v>Para Leilão</v>
      </c>
      <c r="AB948" s="60">
        <f t="array" ref="AB948">INDEX('RESUMO - LOTES E VMA'!$J$3:$J$181,MATCH('LISTA DOS ITENS'!$D948,'RESUMO - LOTES E VMA'!$A$3:$A$181,0))</f>
        <v>0.2000185114</v>
      </c>
      <c r="AC948" s="29" t="str">
        <f t="array" ref="AC948">INDEX('RESUMO - LOTES E VMA'!$L$3:$L$181,MATCH('LISTA DOS ITENS'!$D948,'RESUMO - LOTES E VMA'!$A$3:$A$181,0))</f>
        <v>1% do Valor de Comparação do VMA</v>
      </c>
      <c r="AD948" s="53" t="str">
        <f>VLOOKUP(Tabela1[[#This Row],[Índice]],[1]Planilha1!$A:$A,1,0)</f>
        <v>#ERROR!</v>
      </c>
    </row>
    <row r="949" ht="15.75" customHeight="1">
      <c r="A949" s="52">
        <v>249804.0</v>
      </c>
      <c r="B949" s="53" t="s">
        <v>70</v>
      </c>
      <c r="C949" s="53" t="s">
        <v>71</v>
      </c>
      <c r="D949" s="22">
        <v>206825.0</v>
      </c>
      <c r="E949" s="53" t="s">
        <v>63</v>
      </c>
      <c r="F949" s="54">
        <v>1.1109636E7</v>
      </c>
      <c r="G949" s="53" t="s">
        <v>815</v>
      </c>
      <c r="H949" s="55">
        <v>2101.0</v>
      </c>
      <c r="I949" s="55"/>
      <c r="J949" s="55" t="s">
        <v>79</v>
      </c>
      <c r="K949" s="53" t="s">
        <v>73</v>
      </c>
      <c r="L949" s="53"/>
      <c r="M949" s="53">
        <v>3.0</v>
      </c>
      <c r="N949" s="53" t="s">
        <v>52</v>
      </c>
      <c r="O949" s="25">
        <v>1196.2533333333333</v>
      </c>
      <c r="P949" s="25">
        <f>'LISTA DOS ITENS'!$O949*'LISTA DOS ITENS'!$M949</f>
        <v>3588.76</v>
      </c>
      <c r="Q949" s="25">
        <v>1196.25</v>
      </c>
      <c r="R949" s="25">
        <f>'LISTA DOS ITENS'!$Q949*'LISTA DOS ITENS'!$M949</f>
        <v>3588.75</v>
      </c>
      <c r="S949" s="56">
        <f>IF('LISTA DOS ITENS'!$P949&gt;'LISTA DOS ITENS'!$R949,'LISTA DOS ITENS'!$P949,'LISTA DOS ITENS'!$R949)</f>
        <v>3588.76</v>
      </c>
      <c r="T949" s="25">
        <v>246.78754300504806</v>
      </c>
      <c r="U949" s="25">
        <f>'LISTA DOS ITENS'!$T949*'LISTA DOS ITENS'!$M949</f>
        <v>740.362629</v>
      </c>
      <c r="V949" s="56">
        <f t="array" ref="V949">INDEX('RESUMO - LOTES E VMA'!$F$3:$F$181,MATCH('LISTA DOS ITENS'!$D949,'RESUMO - LOTES E VMA'!$A$3:$A$181,0))</f>
        <v>31999.99546</v>
      </c>
      <c r="W949" s="57">
        <f>'LISTA DOS ITENS'!$U949/'LISTA DOS ITENS'!$V949</f>
        <v>0.02313633544</v>
      </c>
      <c r="X949" s="53" t="s">
        <v>53</v>
      </c>
      <c r="Y949" s="53" t="s">
        <v>290</v>
      </c>
      <c r="Z949" s="58" t="str">
        <f>'LISTA DOS ITENS'!$F949&amp;"-"&amp;'LISTA DOS ITENS'!$H949&amp;"-"&amp;'LISTA DOS ITENS'!$J949&amp;"-"&amp;'LISTA DOS ITENS'!$K949&amp;"-"&amp;'LISTA DOS ITENS'!$I949</f>
        <v>11109636-2101-A003-CONS/NAC-</v>
      </c>
      <c r="AA949" s="59" t="str">
        <f t="array" ref="AA949">INDEX('RESUMO - LOTES E VMA'!$M$3:$M$181,MATCH('LISTA DOS ITENS'!$D949,'RESUMO - LOTES E VMA'!$A$3:$A$181,0))</f>
        <v>Para Leilão</v>
      </c>
      <c r="AB949" s="60">
        <f t="array" ref="AB949">INDEX('RESUMO - LOTES E VMA'!$J$3:$J$181,MATCH('LISTA DOS ITENS'!$D949,'RESUMO - LOTES E VMA'!$A$3:$A$181,0))</f>
        <v>0.2000185114</v>
      </c>
      <c r="AC949" s="29" t="str">
        <f t="array" ref="AC949">INDEX('RESUMO - LOTES E VMA'!$L$3:$L$181,MATCH('LISTA DOS ITENS'!$D949,'RESUMO - LOTES E VMA'!$A$3:$A$181,0))</f>
        <v>1% do Valor de Comparação do VMA</v>
      </c>
      <c r="AD949" s="53" t="str">
        <f>VLOOKUP(Tabela1[[#This Row],[Índice]],[1]Planilha1!$A:$A,1,0)</f>
        <v>#ERROR!</v>
      </c>
    </row>
    <row r="950" ht="15.75" customHeight="1">
      <c r="A950" s="52">
        <v>249805.0</v>
      </c>
      <c r="B950" s="53" t="s">
        <v>70</v>
      </c>
      <c r="C950" s="53" t="s">
        <v>71</v>
      </c>
      <c r="D950" s="22">
        <v>206825.0</v>
      </c>
      <c r="E950" s="53" t="s">
        <v>63</v>
      </c>
      <c r="F950" s="54">
        <v>1.0016307E7</v>
      </c>
      <c r="G950" s="53" t="s">
        <v>816</v>
      </c>
      <c r="H950" s="55">
        <v>2201.0</v>
      </c>
      <c r="I950" s="55"/>
      <c r="J950" s="55" t="s">
        <v>79</v>
      </c>
      <c r="K950" s="53" t="s">
        <v>57</v>
      </c>
      <c r="L950" s="53"/>
      <c r="M950" s="53">
        <v>7.0</v>
      </c>
      <c r="N950" s="53" t="s">
        <v>52</v>
      </c>
      <c r="O950" s="25">
        <v>0.01</v>
      </c>
      <c r="P950" s="25">
        <f>'LISTA DOS ITENS'!$O950*'LISTA DOS ITENS'!$M950</f>
        <v>0.07</v>
      </c>
      <c r="Q950" s="25">
        <v>253.64</v>
      </c>
      <c r="R950" s="25">
        <f>'LISTA DOS ITENS'!$Q950*'LISTA DOS ITENS'!$M950</f>
        <v>1775.48</v>
      </c>
      <c r="S950" s="56">
        <f>IF('LISTA DOS ITENS'!$P950&gt;'LISTA DOS ITENS'!$R950,'LISTA DOS ITENS'!$P950,'LISTA DOS ITENS'!$R950)</f>
        <v>1775.48</v>
      </c>
      <c r="T950" s="25">
        <v>52.32617965124379</v>
      </c>
      <c r="U950" s="25">
        <f>'LISTA DOS ITENS'!$T950*'LISTA DOS ITENS'!$M950</f>
        <v>366.2832576</v>
      </c>
      <c r="V950" s="56">
        <f t="array" ref="V950">INDEX('RESUMO - LOTES E VMA'!$F$3:$F$181,MATCH('LISTA DOS ITENS'!$D950,'RESUMO - LOTES E VMA'!$A$3:$A$181,0))</f>
        <v>31999.99546</v>
      </c>
      <c r="W950" s="57">
        <f>'LISTA DOS ITENS'!$U950/'LISTA DOS ITENS'!$V950</f>
        <v>0.01144635342</v>
      </c>
      <c r="X950" s="53" t="s">
        <v>53</v>
      </c>
      <c r="Y950" s="53" t="s">
        <v>290</v>
      </c>
      <c r="Z950" s="58" t="str">
        <f>'LISTA DOS ITENS'!$F950&amp;"-"&amp;'LISTA DOS ITENS'!$H950&amp;"-"&amp;'LISTA DOS ITENS'!$J950&amp;"-"&amp;'LISTA DOS ITENS'!$K950&amp;"-"&amp;'LISTA DOS ITENS'!$I950</f>
        <v>10016307-2201-A003-USADO-</v>
      </c>
      <c r="AA950" s="59" t="str">
        <f t="array" ref="AA950">INDEX('RESUMO - LOTES E VMA'!$M$3:$M$181,MATCH('LISTA DOS ITENS'!$D950,'RESUMO - LOTES E VMA'!$A$3:$A$181,0))</f>
        <v>Para Leilão</v>
      </c>
      <c r="AB950" s="60">
        <f t="array" ref="AB950">INDEX('RESUMO - LOTES E VMA'!$J$3:$J$181,MATCH('LISTA DOS ITENS'!$D950,'RESUMO - LOTES E VMA'!$A$3:$A$181,0))</f>
        <v>0.2000185114</v>
      </c>
      <c r="AC950" s="29" t="str">
        <f t="array" ref="AC950">INDEX('RESUMO - LOTES E VMA'!$L$3:$L$181,MATCH('LISTA DOS ITENS'!$D950,'RESUMO - LOTES E VMA'!$A$3:$A$181,0))</f>
        <v>1% do Valor de Comparação do VMA</v>
      </c>
      <c r="AD950" s="53" t="str">
        <f>VLOOKUP(Tabela1[[#This Row],[Índice]],[1]Planilha1!$A:$A,1,0)</f>
        <v>#ERROR!</v>
      </c>
    </row>
    <row r="951" ht="15.75" customHeight="1">
      <c r="A951" s="52">
        <v>249806.0</v>
      </c>
      <c r="B951" s="53" t="s">
        <v>70</v>
      </c>
      <c r="C951" s="53" t="s">
        <v>71</v>
      </c>
      <c r="D951" s="22">
        <v>206825.0</v>
      </c>
      <c r="E951" s="53" t="s">
        <v>63</v>
      </c>
      <c r="F951" s="54">
        <v>1.0016815E7</v>
      </c>
      <c r="G951" s="53" t="s">
        <v>817</v>
      </c>
      <c r="H951" s="55">
        <v>2201.0</v>
      </c>
      <c r="I951" s="55"/>
      <c r="J951" s="55" t="s">
        <v>79</v>
      </c>
      <c r="K951" s="53" t="s">
        <v>80</v>
      </c>
      <c r="L951" s="53"/>
      <c r="M951" s="53">
        <v>2.0</v>
      </c>
      <c r="N951" s="53" t="s">
        <v>52</v>
      </c>
      <c r="O951" s="25">
        <v>47.92</v>
      </c>
      <c r="P951" s="25">
        <f>'LISTA DOS ITENS'!$O951*'LISTA DOS ITENS'!$M951</f>
        <v>95.84</v>
      </c>
      <c r="Q951" s="25">
        <v>90.72</v>
      </c>
      <c r="R951" s="25">
        <f>'LISTA DOS ITENS'!$Q951*'LISTA DOS ITENS'!$M951</f>
        <v>181.44</v>
      </c>
      <c r="S951" s="56">
        <f>IF('LISTA DOS ITENS'!$P951&gt;'LISTA DOS ITENS'!$R951,'LISTA DOS ITENS'!$P951,'LISTA DOS ITENS'!$R951)</f>
        <v>181.44</v>
      </c>
      <c r="T951" s="25">
        <v>18.715624577987846</v>
      </c>
      <c r="U951" s="25">
        <f>'LISTA DOS ITENS'!$T951*'LISTA DOS ITENS'!$M951</f>
        <v>37.43124916</v>
      </c>
      <c r="V951" s="56">
        <f t="array" ref="V951">INDEX('RESUMO - LOTES E VMA'!$F$3:$F$181,MATCH('LISTA DOS ITENS'!$D951,'RESUMO - LOTES E VMA'!$A$3:$A$181,0))</f>
        <v>31999.99546</v>
      </c>
      <c r="W951" s="57">
        <f>'LISTA DOS ITENS'!$U951/'LISTA DOS ITENS'!$V951</f>
        <v>0.001169726702</v>
      </c>
      <c r="X951" s="53" t="s">
        <v>53</v>
      </c>
      <c r="Y951" s="53" t="s">
        <v>290</v>
      </c>
      <c r="Z951" s="58" t="str">
        <f>'LISTA DOS ITENS'!$F951&amp;"-"&amp;'LISTA DOS ITENS'!$H951&amp;"-"&amp;'LISTA DOS ITENS'!$J951&amp;"-"&amp;'LISTA DOS ITENS'!$K951&amp;"-"&amp;'LISTA DOS ITENS'!$I951</f>
        <v>10016815-2201-A003-IMOB/NAC-</v>
      </c>
      <c r="AA951" s="59" t="str">
        <f t="array" ref="AA951">INDEX('RESUMO - LOTES E VMA'!$M$3:$M$181,MATCH('LISTA DOS ITENS'!$D951,'RESUMO - LOTES E VMA'!$A$3:$A$181,0))</f>
        <v>Para Leilão</v>
      </c>
      <c r="AB951" s="60">
        <f t="array" ref="AB951">INDEX('RESUMO - LOTES E VMA'!$J$3:$J$181,MATCH('LISTA DOS ITENS'!$D951,'RESUMO - LOTES E VMA'!$A$3:$A$181,0))</f>
        <v>0.2000185114</v>
      </c>
      <c r="AC951" s="29" t="str">
        <f t="array" ref="AC951">INDEX('RESUMO - LOTES E VMA'!$L$3:$L$181,MATCH('LISTA DOS ITENS'!$D951,'RESUMO - LOTES E VMA'!$A$3:$A$181,0))</f>
        <v>1% do Valor de Comparação do VMA</v>
      </c>
      <c r="AD951" s="53" t="str">
        <f>VLOOKUP(Tabela1[[#This Row],[Índice]],[1]Planilha1!$A:$A,1,0)</f>
        <v>#ERROR!</v>
      </c>
    </row>
    <row r="952" ht="15.75" customHeight="1">
      <c r="A952" s="52">
        <v>249807.0</v>
      </c>
      <c r="B952" s="53" t="s">
        <v>70</v>
      </c>
      <c r="C952" s="53" t="s">
        <v>71</v>
      </c>
      <c r="D952" s="22">
        <v>206825.0</v>
      </c>
      <c r="E952" s="53" t="s">
        <v>63</v>
      </c>
      <c r="F952" s="54">
        <v>1.0016862E7</v>
      </c>
      <c r="G952" s="53" t="s">
        <v>773</v>
      </c>
      <c r="H952" s="55">
        <v>2201.0</v>
      </c>
      <c r="I952" s="55"/>
      <c r="J952" s="55" t="s">
        <v>79</v>
      </c>
      <c r="K952" s="53" t="s">
        <v>73</v>
      </c>
      <c r="L952" s="53"/>
      <c r="M952" s="53">
        <v>4.0</v>
      </c>
      <c r="N952" s="53" t="s">
        <v>52</v>
      </c>
      <c r="O952" s="25">
        <v>107.44</v>
      </c>
      <c r="P952" s="25">
        <f>'LISTA DOS ITENS'!$O952*'LISTA DOS ITENS'!$M952</f>
        <v>429.76</v>
      </c>
      <c r="Q952" s="25">
        <v>135.0</v>
      </c>
      <c r="R952" s="25">
        <f>'LISTA DOS ITENS'!$Q952*'LISTA DOS ITENS'!$M952</f>
        <v>540</v>
      </c>
      <c r="S952" s="56">
        <f>IF('LISTA DOS ITENS'!$P952&gt;'LISTA DOS ITENS'!$R952,'LISTA DOS ITENS'!$P952,'LISTA DOS ITENS'!$R952)</f>
        <v>540</v>
      </c>
      <c r="T952" s="25">
        <v>27.850631812481915</v>
      </c>
      <c r="U952" s="25">
        <f>'LISTA DOS ITENS'!$T952*'LISTA DOS ITENS'!$M952</f>
        <v>111.4025272</v>
      </c>
      <c r="V952" s="56">
        <f t="array" ref="V952">INDEX('RESUMO - LOTES E VMA'!$F$3:$F$181,MATCH('LISTA DOS ITENS'!$D952,'RESUMO - LOTES E VMA'!$A$3:$A$181,0))</f>
        <v>31999.99546</v>
      </c>
      <c r="W952" s="57">
        <f>'LISTA DOS ITENS'!$U952/'LISTA DOS ITENS'!$V952</f>
        <v>0.00348132947</v>
      </c>
      <c r="X952" s="53" t="s">
        <v>53</v>
      </c>
      <c r="Y952" s="53" t="s">
        <v>290</v>
      </c>
      <c r="Z952" s="58" t="str">
        <f>'LISTA DOS ITENS'!$F952&amp;"-"&amp;'LISTA DOS ITENS'!$H952&amp;"-"&amp;'LISTA DOS ITENS'!$J952&amp;"-"&amp;'LISTA DOS ITENS'!$K952&amp;"-"&amp;'LISTA DOS ITENS'!$I952</f>
        <v>10016862-2201-A003-CONS/NAC-</v>
      </c>
      <c r="AA952" s="59" t="str">
        <f t="array" ref="AA952">INDEX('RESUMO - LOTES E VMA'!$M$3:$M$181,MATCH('LISTA DOS ITENS'!$D952,'RESUMO - LOTES E VMA'!$A$3:$A$181,0))</f>
        <v>Para Leilão</v>
      </c>
      <c r="AB952" s="60">
        <f t="array" ref="AB952">INDEX('RESUMO - LOTES E VMA'!$J$3:$J$181,MATCH('LISTA DOS ITENS'!$D952,'RESUMO - LOTES E VMA'!$A$3:$A$181,0))</f>
        <v>0.2000185114</v>
      </c>
      <c r="AC952" s="29" t="str">
        <f t="array" ref="AC952">INDEX('RESUMO - LOTES E VMA'!$L$3:$L$181,MATCH('LISTA DOS ITENS'!$D952,'RESUMO - LOTES E VMA'!$A$3:$A$181,0))</f>
        <v>1% do Valor de Comparação do VMA</v>
      </c>
      <c r="AD952" s="53" t="str">
        <f>VLOOKUP(Tabela1[[#This Row],[Índice]],[1]Planilha1!$A:$A,1,0)</f>
        <v>#ERROR!</v>
      </c>
    </row>
    <row r="953" ht="15.75" customHeight="1">
      <c r="A953" s="52">
        <v>249808.0</v>
      </c>
      <c r="B953" s="53" t="s">
        <v>70</v>
      </c>
      <c r="C953" s="53" t="s">
        <v>71</v>
      </c>
      <c r="D953" s="22">
        <v>206825.0</v>
      </c>
      <c r="E953" s="53" t="s">
        <v>63</v>
      </c>
      <c r="F953" s="54">
        <v>1.0016978E7</v>
      </c>
      <c r="G953" s="53" t="s">
        <v>762</v>
      </c>
      <c r="H953" s="55">
        <v>2201.0</v>
      </c>
      <c r="I953" s="55"/>
      <c r="J953" s="55" t="s">
        <v>79</v>
      </c>
      <c r="K953" s="53" t="s">
        <v>73</v>
      </c>
      <c r="L953" s="53"/>
      <c r="M953" s="53">
        <v>2.0</v>
      </c>
      <c r="N953" s="53" t="s">
        <v>52</v>
      </c>
      <c r="O953" s="25">
        <v>44.5</v>
      </c>
      <c r="P953" s="25">
        <f>'LISTA DOS ITENS'!$O953*'LISTA DOS ITENS'!$M953</f>
        <v>89</v>
      </c>
      <c r="Q953" s="25">
        <v>44.5</v>
      </c>
      <c r="R953" s="25">
        <f>'LISTA DOS ITENS'!$Q953*'LISTA DOS ITENS'!$M953</f>
        <v>89</v>
      </c>
      <c r="S953" s="56">
        <f>IF('LISTA DOS ITENS'!$P953&gt;'LISTA DOS ITENS'!$R953,'LISTA DOS ITENS'!$P953,'LISTA DOS ITENS'!$R953)</f>
        <v>89</v>
      </c>
      <c r="T953" s="25">
        <v>9.180393449299594</v>
      </c>
      <c r="U953" s="25">
        <f>'LISTA DOS ITENS'!$T953*'LISTA DOS ITENS'!$M953</f>
        <v>18.3607869</v>
      </c>
      <c r="V953" s="56">
        <f t="array" ref="V953">INDEX('RESUMO - LOTES E VMA'!$F$3:$F$181,MATCH('LISTA DOS ITENS'!$D953,'RESUMO - LOTES E VMA'!$A$3:$A$181,0))</f>
        <v>31999.99546</v>
      </c>
      <c r="W953" s="57">
        <f>'LISTA DOS ITENS'!$U953/'LISTA DOS ITENS'!$V953</f>
        <v>0.0005737746719</v>
      </c>
      <c r="X953" s="53" t="s">
        <v>53</v>
      </c>
      <c r="Y953" s="53" t="s">
        <v>290</v>
      </c>
      <c r="Z953" s="58" t="str">
        <f>'LISTA DOS ITENS'!$F953&amp;"-"&amp;'LISTA DOS ITENS'!$H953&amp;"-"&amp;'LISTA DOS ITENS'!$J953&amp;"-"&amp;'LISTA DOS ITENS'!$K953&amp;"-"&amp;'LISTA DOS ITENS'!$I953</f>
        <v>10016978-2201-A003-CONS/NAC-</v>
      </c>
      <c r="AA953" s="59" t="str">
        <f t="array" ref="AA953">INDEX('RESUMO - LOTES E VMA'!$M$3:$M$181,MATCH('LISTA DOS ITENS'!$D953,'RESUMO - LOTES E VMA'!$A$3:$A$181,0))</f>
        <v>Para Leilão</v>
      </c>
      <c r="AB953" s="60">
        <f t="array" ref="AB953">INDEX('RESUMO - LOTES E VMA'!$J$3:$J$181,MATCH('LISTA DOS ITENS'!$D953,'RESUMO - LOTES E VMA'!$A$3:$A$181,0))</f>
        <v>0.2000185114</v>
      </c>
      <c r="AC953" s="29" t="str">
        <f t="array" ref="AC953">INDEX('RESUMO - LOTES E VMA'!$L$3:$L$181,MATCH('LISTA DOS ITENS'!$D953,'RESUMO - LOTES E VMA'!$A$3:$A$181,0))</f>
        <v>1% do Valor de Comparação do VMA</v>
      </c>
      <c r="AD953" s="53" t="str">
        <f>VLOOKUP(Tabela1[[#This Row],[Índice]],[1]Planilha1!$A:$A,1,0)</f>
        <v>#ERROR!</v>
      </c>
    </row>
    <row r="954" ht="15.75" customHeight="1">
      <c r="A954" s="52">
        <v>249809.0</v>
      </c>
      <c r="B954" s="53" t="s">
        <v>70</v>
      </c>
      <c r="C954" s="53" t="s">
        <v>71</v>
      </c>
      <c r="D954" s="22">
        <v>206825.0</v>
      </c>
      <c r="E954" s="53" t="s">
        <v>63</v>
      </c>
      <c r="F954" s="54">
        <v>1.0077506E7</v>
      </c>
      <c r="G954" s="53" t="s">
        <v>789</v>
      </c>
      <c r="H954" s="55">
        <v>2201.0</v>
      </c>
      <c r="I954" s="55"/>
      <c r="J954" s="55" t="s">
        <v>79</v>
      </c>
      <c r="K954" s="53" t="s">
        <v>73</v>
      </c>
      <c r="L954" s="53"/>
      <c r="M954" s="53">
        <v>1.0</v>
      </c>
      <c r="N954" s="53" t="s">
        <v>52</v>
      </c>
      <c r="O954" s="25">
        <v>282.0</v>
      </c>
      <c r="P954" s="25">
        <f>'LISTA DOS ITENS'!$O954*'LISTA DOS ITENS'!$M954</f>
        <v>282</v>
      </c>
      <c r="Q954" s="25">
        <v>336.41</v>
      </c>
      <c r="R954" s="25">
        <f>'LISTA DOS ITENS'!$Q954*'LISTA DOS ITENS'!$M954</f>
        <v>336.41</v>
      </c>
      <c r="S954" s="56">
        <f>IF('LISTA DOS ITENS'!$P954&gt;'LISTA DOS ITENS'!$R954,'LISTA DOS ITENS'!$P954,'LISTA DOS ITENS'!$R954)</f>
        <v>336.41</v>
      </c>
      <c r="T954" s="25">
        <v>69.40171146694105</v>
      </c>
      <c r="U954" s="25">
        <f>'LISTA DOS ITENS'!$T954*'LISTA DOS ITENS'!$M954</f>
        <v>69.40171147</v>
      </c>
      <c r="V954" s="56">
        <f t="array" ref="V954">INDEX('RESUMO - LOTES E VMA'!$F$3:$F$181,MATCH('LISTA DOS ITENS'!$D954,'RESUMO - LOTES E VMA'!$A$3:$A$181,0))</f>
        <v>31999.99546</v>
      </c>
      <c r="W954" s="57">
        <f>'LISTA DOS ITENS'!$U954/'LISTA DOS ITENS'!$V954</f>
        <v>0.002168803791</v>
      </c>
      <c r="X954" s="53" t="s">
        <v>53</v>
      </c>
      <c r="Y954" s="53" t="s">
        <v>290</v>
      </c>
      <c r="Z954" s="58" t="str">
        <f>'LISTA DOS ITENS'!$F954&amp;"-"&amp;'LISTA DOS ITENS'!$H954&amp;"-"&amp;'LISTA DOS ITENS'!$J954&amp;"-"&amp;'LISTA DOS ITENS'!$K954&amp;"-"&amp;'LISTA DOS ITENS'!$I954</f>
        <v>10077506-2201-A003-CONS/NAC-</v>
      </c>
      <c r="AA954" s="59" t="str">
        <f t="array" ref="AA954">INDEX('RESUMO - LOTES E VMA'!$M$3:$M$181,MATCH('LISTA DOS ITENS'!$D954,'RESUMO - LOTES E VMA'!$A$3:$A$181,0))</f>
        <v>Para Leilão</v>
      </c>
      <c r="AB954" s="60">
        <f t="array" ref="AB954">INDEX('RESUMO - LOTES E VMA'!$J$3:$J$181,MATCH('LISTA DOS ITENS'!$D954,'RESUMO - LOTES E VMA'!$A$3:$A$181,0))</f>
        <v>0.2000185114</v>
      </c>
      <c r="AC954" s="29" t="str">
        <f t="array" ref="AC954">INDEX('RESUMO - LOTES E VMA'!$L$3:$L$181,MATCH('LISTA DOS ITENS'!$D954,'RESUMO - LOTES E VMA'!$A$3:$A$181,0))</f>
        <v>1% do Valor de Comparação do VMA</v>
      </c>
      <c r="AD954" s="53" t="str">
        <f>VLOOKUP(Tabela1[[#This Row],[Índice]],[1]Planilha1!$A:$A,1,0)</f>
        <v>#ERROR!</v>
      </c>
    </row>
    <row r="955" ht="15.75" customHeight="1">
      <c r="A955" s="52">
        <v>249810.0</v>
      </c>
      <c r="B955" s="53" t="s">
        <v>70</v>
      </c>
      <c r="C955" s="53" t="s">
        <v>71</v>
      </c>
      <c r="D955" s="22">
        <v>206825.0</v>
      </c>
      <c r="E955" s="53" t="s">
        <v>63</v>
      </c>
      <c r="F955" s="54">
        <v>1.0146461E7</v>
      </c>
      <c r="G955" s="53" t="s">
        <v>818</v>
      </c>
      <c r="H955" s="55">
        <v>2201.0</v>
      </c>
      <c r="I955" s="55"/>
      <c r="J955" s="55" t="s">
        <v>79</v>
      </c>
      <c r="K955" s="53" t="s">
        <v>73</v>
      </c>
      <c r="L955" s="53"/>
      <c r="M955" s="53">
        <v>2.0</v>
      </c>
      <c r="N955" s="53" t="s">
        <v>52</v>
      </c>
      <c r="O955" s="25">
        <v>47.79</v>
      </c>
      <c r="P955" s="25">
        <f>'LISTA DOS ITENS'!$O955*'LISTA DOS ITENS'!$M955</f>
        <v>95.58</v>
      </c>
      <c r="Q955" s="25">
        <v>53.36</v>
      </c>
      <c r="R955" s="25">
        <f>'LISTA DOS ITENS'!$Q955*'LISTA DOS ITENS'!$M955</f>
        <v>106.72</v>
      </c>
      <c r="S955" s="56">
        <f>IF('LISTA DOS ITENS'!$P955&gt;'LISTA DOS ITENS'!$R955,'LISTA DOS ITENS'!$P955,'LISTA DOS ITENS'!$R955)</f>
        <v>106.72</v>
      </c>
      <c r="T955" s="25">
        <v>11.008220100103962</v>
      </c>
      <c r="U955" s="25">
        <f>'LISTA DOS ITENS'!$T955*'LISTA DOS ITENS'!$M955</f>
        <v>22.0164402</v>
      </c>
      <c r="V955" s="56">
        <f t="array" ref="V955">INDEX('RESUMO - LOTES E VMA'!$F$3:$F$181,MATCH('LISTA DOS ITENS'!$D955,'RESUMO - LOTES E VMA'!$A$3:$A$181,0))</f>
        <v>31999.99546</v>
      </c>
      <c r="W955" s="57">
        <f>'LISTA DOS ITENS'!$U955/'LISTA DOS ITENS'!$V955</f>
        <v>0.0006880138538</v>
      </c>
      <c r="X955" s="53" t="s">
        <v>53</v>
      </c>
      <c r="Y955" s="53" t="s">
        <v>290</v>
      </c>
      <c r="Z955" s="58" t="str">
        <f>'LISTA DOS ITENS'!$F955&amp;"-"&amp;'LISTA DOS ITENS'!$H955&amp;"-"&amp;'LISTA DOS ITENS'!$J955&amp;"-"&amp;'LISTA DOS ITENS'!$K955&amp;"-"&amp;'LISTA DOS ITENS'!$I955</f>
        <v>10146461-2201-A003-CONS/NAC-</v>
      </c>
      <c r="AA955" s="59" t="str">
        <f t="array" ref="AA955">INDEX('RESUMO - LOTES E VMA'!$M$3:$M$181,MATCH('LISTA DOS ITENS'!$D955,'RESUMO - LOTES E VMA'!$A$3:$A$181,0))</f>
        <v>Para Leilão</v>
      </c>
      <c r="AB955" s="60">
        <f t="array" ref="AB955">INDEX('RESUMO - LOTES E VMA'!$J$3:$J$181,MATCH('LISTA DOS ITENS'!$D955,'RESUMO - LOTES E VMA'!$A$3:$A$181,0))</f>
        <v>0.2000185114</v>
      </c>
      <c r="AC955" s="29" t="str">
        <f t="array" ref="AC955">INDEX('RESUMO - LOTES E VMA'!$L$3:$L$181,MATCH('LISTA DOS ITENS'!$D955,'RESUMO - LOTES E VMA'!$A$3:$A$181,0))</f>
        <v>1% do Valor de Comparação do VMA</v>
      </c>
      <c r="AD955" s="53" t="str">
        <f>VLOOKUP(Tabela1[[#This Row],[Índice]],[1]Planilha1!$A:$A,1,0)</f>
        <v>#ERROR!</v>
      </c>
    </row>
    <row r="956" ht="15.75" customHeight="1">
      <c r="A956" s="52">
        <v>249811.0</v>
      </c>
      <c r="B956" s="53" t="s">
        <v>70</v>
      </c>
      <c r="C956" s="53" t="s">
        <v>71</v>
      </c>
      <c r="D956" s="22">
        <v>206825.0</v>
      </c>
      <c r="E956" s="53" t="s">
        <v>63</v>
      </c>
      <c r="F956" s="54">
        <v>1.0207094E7</v>
      </c>
      <c r="G956" s="53" t="s">
        <v>819</v>
      </c>
      <c r="H956" s="55">
        <v>2201.0</v>
      </c>
      <c r="I956" s="55"/>
      <c r="J956" s="55" t="s">
        <v>79</v>
      </c>
      <c r="K956" s="53" t="s">
        <v>73</v>
      </c>
      <c r="L956" s="53"/>
      <c r="M956" s="53">
        <v>2.0</v>
      </c>
      <c r="N956" s="53" t="s">
        <v>52</v>
      </c>
      <c r="O956" s="25">
        <v>177.495</v>
      </c>
      <c r="P956" s="25">
        <f>'LISTA DOS ITENS'!$O956*'LISTA DOS ITENS'!$M956</f>
        <v>354.99</v>
      </c>
      <c r="Q956" s="25">
        <v>244.48</v>
      </c>
      <c r="R956" s="25">
        <f>'LISTA DOS ITENS'!$Q956*'LISTA DOS ITENS'!$M956</f>
        <v>488.96</v>
      </c>
      <c r="S956" s="56">
        <f>IF('LISTA DOS ITENS'!$P956&gt;'LISTA DOS ITENS'!$R956,'LISTA DOS ITENS'!$P956,'LISTA DOS ITENS'!$R956)</f>
        <v>488.96</v>
      </c>
      <c r="T956" s="25">
        <v>50.4364627075228</v>
      </c>
      <c r="U956" s="25">
        <f>'LISTA DOS ITENS'!$T956*'LISTA DOS ITENS'!$M956</f>
        <v>100.8729254</v>
      </c>
      <c r="V956" s="56">
        <f t="array" ref="V956">INDEX('RESUMO - LOTES E VMA'!$F$3:$F$181,MATCH('LISTA DOS ITENS'!$D956,'RESUMO - LOTES E VMA'!$A$3:$A$181,0))</f>
        <v>31999.99546</v>
      </c>
      <c r="W956" s="57">
        <f>'LISTA DOS ITENS'!$U956/'LISTA DOS ITENS'!$V956</f>
        <v>0.003152279366</v>
      </c>
      <c r="X956" s="53" t="s">
        <v>53</v>
      </c>
      <c r="Y956" s="53" t="s">
        <v>290</v>
      </c>
      <c r="Z956" s="58" t="str">
        <f>'LISTA DOS ITENS'!$F956&amp;"-"&amp;'LISTA DOS ITENS'!$H956&amp;"-"&amp;'LISTA DOS ITENS'!$J956&amp;"-"&amp;'LISTA DOS ITENS'!$K956&amp;"-"&amp;'LISTA DOS ITENS'!$I956</f>
        <v>10207094-2201-A003-CONS/NAC-</v>
      </c>
      <c r="AA956" s="59" t="str">
        <f t="array" ref="AA956">INDEX('RESUMO - LOTES E VMA'!$M$3:$M$181,MATCH('LISTA DOS ITENS'!$D956,'RESUMO - LOTES E VMA'!$A$3:$A$181,0))</f>
        <v>Para Leilão</v>
      </c>
      <c r="AB956" s="60">
        <f t="array" ref="AB956">INDEX('RESUMO - LOTES E VMA'!$J$3:$J$181,MATCH('LISTA DOS ITENS'!$D956,'RESUMO - LOTES E VMA'!$A$3:$A$181,0))</f>
        <v>0.2000185114</v>
      </c>
      <c r="AC956" s="29" t="str">
        <f t="array" ref="AC956">INDEX('RESUMO - LOTES E VMA'!$L$3:$L$181,MATCH('LISTA DOS ITENS'!$D956,'RESUMO - LOTES E VMA'!$A$3:$A$181,0))</f>
        <v>1% do Valor de Comparação do VMA</v>
      </c>
      <c r="AD956" s="53" t="str">
        <f>VLOOKUP(Tabela1[[#This Row],[Índice]],[1]Planilha1!$A:$A,1,0)</f>
        <v>#ERROR!</v>
      </c>
    </row>
    <row r="957" ht="15.75" customHeight="1">
      <c r="A957" s="52">
        <v>249812.0</v>
      </c>
      <c r="B957" s="53" t="s">
        <v>70</v>
      </c>
      <c r="C957" s="53" t="s">
        <v>71</v>
      </c>
      <c r="D957" s="22">
        <v>206825.0</v>
      </c>
      <c r="E957" s="53" t="s">
        <v>63</v>
      </c>
      <c r="F957" s="54">
        <v>1.0262497E7</v>
      </c>
      <c r="G957" s="53" t="s">
        <v>820</v>
      </c>
      <c r="H957" s="55">
        <v>2201.0</v>
      </c>
      <c r="I957" s="55"/>
      <c r="J957" s="55" t="s">
        <v>79</v>
      </c>
      <c r="K957" s="53" t="s">
        <v>73</v>
      </c>
      <c r="L957" s="53"/>
      <c r="M957" s="53">
        <v>2.0</v>
      </c>
      <c r="N957" s="53" t="s">
        <v>52</v>
      </c>
      <c r="O957" s="25">
        <v>150.0</v>
      </c>
      <c r="P957" s="25">
        <f>'LISTA DOS ITENS'!$O957*'LISTA DOS ITENS'!$M957</f>
        <v>300</v>
      </c>
      <c r="Q957" s="25">
        <v>150.0</v>
      </c>
      <c r="R957" s="25">
        <f>'LISTA DOS ITENS'!$Q957*'LISTA DOS ITENS'!$M957</f>
        <v>300</v>
      </c>
      <c r="S957" s="56">
        <f>IF('LISTA DOS ITENS'!$P957&gt;'LISTA DOS ITENS'!$R957,'LISTA DOS ITENS'!$P957,'LISTA DOS ITENS'!$R957)</f>
        <v>300</v>
      </c>
      <c r="T957" s="25">
        <v>30.945146458313236</v>
      </c>
      <c r="U957" s="25">
        <f>'LISTA DOS ITENS'!$T957*'LISTA DOS ITENS'!$M957</f>
        <v>61.89029292</v>
      </c>
      <c r="V957" s="56">
        <f t="array" ref="V957">INDEX('RESUMO - LOTES E VMA'!$F$3:$F$181,MATCH('LISTA DOS ITENS'!$D957,'RESUMO - LOTES E VMA'!$A$3:$A$181,0))</f>
        <v>31999.99546</v>
      </c>
      <c r="W957" s="57">
        <f>'LISTA DOS ITENS'!$U957/'LISTA DOS ITENS'!$V957</f>
        <v>0.001934071928</v>
      </c>
      <c r="X957" s="53" t="s">
        <v>53</v>
      </c>
      <c r="Y957" s="53" t="s">
        <v>290</v>
      </c>
      <c r="Z957" s="58" t="str">
        <f>'LISTA DOS ITENS'!$F957&amp;"-"&amp;'LISTA DOS ITENS'!$H957&amp;"-"&amp;'LISTA DOS ITENS'!$J957&amp;"-"&amp;'LISTA DOS ITENS'!$K957&amp;"-"&amp;'LISTA DOS ITENS'!$I957</f>
        <v>10262497-2201-A003-CONS/NAC-</v>
      </c>
      <c r="AA957" s="59" t="str">
        <f t="array" ref="AA957">INDEX('RESUMO - LOTES E VMA'!$M$3:$M$181,MATCH('LISTA DOS ITENS'!$D957,'RESUMO - LOTES E VMA'!$A$3:$A$181,0))</f>
        <v>Para Leilão</v>
      </c>
      <c r="AB957" s="60">
        <f t="array" ref="AB957">INDEX('RESUMO - LOTES E VMA'!$J$3:$J$181,MATCH('LISTA DOS ITENS'!$D957,'RESUMO - LOTES E VMA'!$A$3:$A$181,0))</f>
        <v>0.2000185114</v>
      </c>
      <c r="AC957" s="29" t="str">
        <f t="array" ref="AC957">INDEX('RESUMO - LOTES E VMA'!$L$3:$L$181,MATCH('LISTA DOS ITENS'!$D957,'RESUMO - LOTES E VMA'!$A$3:$A$181,0))</f>
        <v>1% do Valor de Comparação do VMA</v>
      </c>
      <c r="AD957" s="53" t="str">
        <f>VLOOKUP(Tabela1[[#This Row],[Índice]],[1]Planilha1!$A:$A,1,0)</f>
        <v>#ERROR!</v>
      </c>
    </row>
    <row r="958" ht="15.75" customHeight="1">
      <c r="A958" s="52">
        <v>249813.0</v>
      </c>
      <c r="B958" s="53" t="s">
        <v>70</v>
      </c>
      <c r="C958" s="53" t="s">
        <v>71</v>
      </c>
      <c r="D958" s="22">
        <v>206825.0</v>
      </c>
      <c r="E958" s="53" t="s">
        <v>63</v>
      </c>
      <c r="F958" s="54">
        <v>1.039346E7</v>
      </c>
      <c r="G958" s="53" t="s">
        <v>821</v>
      </c>
      <c r="H958" s="55">
        <v>2201.0</v>
      </c>
      <c r="I958" s="55"/>
      <c r="J958" s="55" t="s">
        <v>79</v>
      </c>
      <c r="K958" s="53" t="s">
        <v>73</v>
      </c>
      <c r="L958" s="53"/>
      <c r="M958" s="53">
        <v>2.0</v>
      </c>
      <c r="N958" s="53" t="s">
        <v>52</v>
      </c>
      <c r="O958" s="25">
        <v>119.0</v>
      </c>
      <c r="P958" s="25">
        <f>'LISTA DOS ITENS'!$O958*'LISTA DOS ITENS'!$M958</f>
        <v>238</v>
      </c>
      <c r="Q958" s="25">
        <v>162.72</v>
      </c>
      <c r="R958" s="25">
        <f>'LISTA DOS ITENS'!$Q958*'LISTA DOS ITENS'!$M958</f>
        <v>325.44</v>
      </c>
      <c r="S958" s="56">
        <f>IF('LISTA DOS ITENS'!$P958&gt;'LISTA DOS ITENS'!$R958,'LISTA DOS ITENS'!$P958,'LISTA DOS ITENS'!$R958)</f>
        <v>325.44</v>
      </c>
      <c r="T958" s="25">
        <v>33.5692948779782</v>
      </c>
      <c r="U958" s="25">
        <f>'LISTA DOS ITENS'!$T958*'LISTA DOS ITENS'!$M958</f>
        <v>67.13858976</v>
      </c>
      <c r="V958" s="56">
        <f t="array" ref="V958">INDEX('RESUMO - LOTES E VMA'!$F$3:$F$181,MATCH('LISTA DOS ITENS'!$D958,'RESUMO - LOTES E VMA'!$A$3:$A$181,0))</f>
        <v>31999.99546</v>
      </c>
      <c r="W958" s="57">
        <f>'LISTA DOS ITENS'!$U958/'LISTA DOS ITENS'!$V958</f>
        <v>0.002098081227</v>
      </c>
      <c r="X958" s="53" t="s">
        <v>53</v>
      </c>
      <c r="Y958" s="53" t="s">
        <v>290</v>
      </c>
      <c r="Z958" s="58" t="str">
        <f>'LISTA DOS ITENS'!$F958&amp;"-"&amp;'LISTA DOS ITENS'!$H958&amp;"-"&amp;'LISTA DOS ITENS'!$J958&amp;"-"&amp;'LISTA DOS ITENS'!$K958&amp;"-"&amp;'LISTA DOS ITENS'!$I958</f>
        <v>10393460-2201-A003-CONS/NAC-</v>
      </c>
      <c r="AA958" s="59" t="str">
        <f t="array" ref="AA958">INDEX('RESUMO - LOTES E VMA'!$M$3:$M$181,MATCH('LISTA DOS ITENS'!$D958,'RESUMO - LOTES E VMA'!$A$3:$A$181,0))</f>
        <v>Para Leilão</v>
      </c>
      <c r="AB958" s="60">
        <f t="array" ref="AB958">INDEX('RESUMO - LOTES E VMA'!$J$3:$J$181,MATCH('LISTA DOS ITENS'!$D958,'RESUMO - LOTES E VMA'!$A$3:$A$181,0))</f>
        <v>0.2000185114</v>
      </c>
      <c r="AC958" s="29" t="str">
        <f t="array" ref="AC958">INDEX('RESUMO - LOTES E VMA'!$L$3:$L$181,MATCH('LISTA DOS ITENS'!$D958,'RESUMO - LOTES E VMA'!$A$3:$A$181,0))</f>
        <v>1% do Valor de Comparação do VMA</v>
      </c>
      <c r="AD958" s="53" t="str">
        <f>VLOOKUP(Tabela1[[#This Row],[Índice]],[1]Planilha1!$A:$A,1,0)</f>
        <v>#ERROR!</v>
      </c>
    </row>
    <row r="959" ht="15.75" customHeight="1">
      <c r="A959" s="52">
        <v>249814.0</v>
      </c>
      <c r="B959" s="53" t="s">
        <v>70</v>
      </c>
      <c r="C959" s="53" t="s">
        <v>71</v>
      </c>
      <c r="D959" s="22">
        <v>206825.0</v>
      </c>
      <c r="E959" s="53" t="s">
        <v>63</v>
      </c>
      <c r="F959" s="54">
        <v>1.0831926E7</v>
      </c>
      <c r="G959" s="53" t="s">
        <v>774</v>
      </c>
      <c r="H959" s="55">
        <v>2201.0</v>
      </c>
      <c r="I959" s="55"/>
      <c r="J959" s="55" t="s">
        <v>79</v>
      </c>
      <c r="K959" s="53" t="s">
        <v>73</v>
      </c>
      <c r="L959" s="53"/>
      <c r="M959" s="53">
        <v>2.0</v>
      </c>
      <c r="N959" s="53" t="s">
        <v>52</v>
      </c>
      <c r="O959" s="25">
        <v>350.0</v>
      </c>
      <c r="P959" s="25">
        <f>'LISTA DOS ITENS'!$O959*'LISTA DOS ITENS'!$M959</f>
        <v>700</v>
      </c>
      <c r="Q959" s="25">
        <v>350.0</v>
      </c>
      <c r="R959" s="25">
        <f>'LISTA DOS ITENS'!$Q959*'LISTA DOS ITENS'!$M959</f>
        <v>700</v>
      </c>
      <c r="S959" s="56">
        <f>IF('LISTA DOS ITENS'!$P959&gt;'LISTA DOS ITENS'!$R959,'LISTA DOS ITENS'!$P959,'LISTA DOS ITENS'!$R959)</f>
        <v>700</v>
      </c>
      <c r="T959" s="25">
        <v>72.20534173606421</v>
      </c>
      <c r="U959" s="25">
        <f>'LISTA DOS ITENS'!$T959*'LISTA DOS ITENS'!$M959</f>
        <v>144.4106835</v>
      </c>
      <c r="V959" s="56">
        <f t="array" ref="V959">INDEX('RESUMO - LOTES E VMA'!$F$3:$F$181,MATCH('LISTA DOS ITENS'!$D959,'RESUMO - LOTES E VMA'!$A$3:$A$181,0))</f>
        <v>31999.99546</v>
      </c>
      <c r="W959" s="57">
        <f>'LISTA DOS ITENS'!$U959/'LISTA DOS ITENS'!$V959</f>
        <v>0.004512834498</v>
      </c>
      <c r="X959" s="53" t="s">
        <v>53</v>
      </c>
      <c r="Y959" s="53" t="s">
        <v>290</v>
      </c>
      <c r="Z959" s="58" t="str">
        <f>'LISTA DOS ITENS'!$F959&amp;"-"&amp;'LISTA DOS ITENS'!$H959&amp;"-"&amp;'LISTA DOS ITENS'!$J959&amp;"-"&amp;'LISTA DOS ITENS'!$K959&amp;"-"&amp;'LISTA DOS ITENS'!$I959</f>
        <v>10831926-2201-A003-CONS/NAC-</v>
      </c>
      <c r="AA959" s="59" t="str">
        <f t="array" ref="AA959">INDEX('RESUMO - LOTES E VMA'!$M$3:$M$181,MATCH('LISTA DOS ITENS'!$D959,'RESUMO - LOTES E VMA'!$A$3:$A$181,0))</f>
        <v>Para Leilão</v>
      </c>
      <c r="AB959" s="60">
        <f t="array" ref="AB959">INDEX('RESUMO - LOTES E VMA'!$J$3:$J$181,MATCH('LISTA DOS ITENS'!$D959,'RESUMO - LOTES E VMA'!$A$3:$A$181,0))</f>
        <v>0.2000185114</v>
      </c>
      <c r="AC959" s="29" t="str">
        <f t="array" ref="AC959">INDEX('RESUMO - LOTES E VMA'!$L$3:$L$181,MATCH('LISTA DOS ITENS'!$D959,'RESUMO - LOTES E VMA'!$A$3:$A$181,0))</f>
        <v>1% do Valor de Comparação do VMA</v>
      </c>
      <c r="AD959" s="53" t="str">
        <f>VLOOKUP(Tabela1[[#This Row],[Índice]],[1]Planilha1!$A:$A,1,0)</f>
        <v>#ERROR!</v>
      </c>
    </row>
    <row r="960" ht="15.75" customHeight="1">
      <c r="A960" s="52">
        <v>249815.0</v>
      </c>
      <c r="B960" s="53" t="s">
        <v>70</v>
      </c>
      <c r="C960" s="53" t="s">
        <v>71</v>
      </c>
      <c r="D960" s="22">
        <v>206825.0</v>
      </c>
      <c r="E960" s="53" t="s">
        <v>63</v>
      </c>
      <c r="F960" s="54">
        <v>1.0842588E7</v>
      </c>
      <c r="G960" s="53" t="s">
        <v>822</v>
      </c>
      <c r="H960" s="55">
        <v>2201.0</v>
      </c>
      <c r="I960" s="55"/>
      <c r="J960" s="55" t="s">
        <v>79</v>
      </c>
      <c r="K960" s="53" t="s">
        <v>80</v>
      </c>
      <c r="L960" s="53"/>
      <c r="M960" s="53">
        <v>15.0</v>
      </c>
      <c r="N960" s="53" t="s">
        <v>52</v>
      </c>
      <c r="O960" s="25">
        <v>6.14</v>
      </c>
      <c r="P960" s="25">
        <f>'LISTA DOS ITENS'!$O960*'LISTA DOS ITENS'!$M960</f>
        <v>92.1</v>
      </c>
      <c r="Q960" s="25">
        <v>6.14</v>
      </c>
      <c r="R960" s="25">
        <f>'LISTA DOS ITENS'!$Q960*'LISTA DOS ITENS'!$M960</f>
        <v>92.1</v>
      </c>
      <c r="S960" s="56">
        <f>IF('LISTA DOS ITENS'!$P960&gt;'LISTA DOS ITENS'!$R960,'LISTA DOS ITENS'!$P960,'LISTA DOS ITENS'!$R960)</f>
        <v>92.1</v>
      </c>
      <c r="T960" s="25">
        <v>1.2666879950269552</v>
      </c>
      <c r="U960" s="25">
        <f>'LISTA DOS ITENS'!$T960*'LISTA DOS ITENS'!$M960</f>
        <v>19.00031993</v>
      </c>
      <c r="V960" s="56">
        <f t="array" ref="V960">INDEX('RESUMO - LOTES E VMA'!$F$3:$F$181,MATCH('LISTA DOS ITENS'!$D960,'RESUMO - LOTES E VMA'!$A$3:$A$181,0))</f>
        <v>31999.99546</v>
      </c>
      <c r="W960" s="57">
        <f>'LISTA DOS ITENS'!$U960/'LISTA DOS ITENS'!$V960</f>
        <v>0.0005937600818</v>
      </c>
      <c r="X960" s="53" t="s">
        <v>53</v>
      </c>
      <c r="Y960" s="53" t="s">
        <v>290</v>
      </c>
      <c r="Z960" s="58" t="str">
        <f>'LISTA DOS ITENS'!$F960&amp;"-"&amp;'LISTA DOS ITENS'!$H960&amp;"-"&amp;'LISTA DOS ITENS'!$J960&amp;"-"&amp;'LISTA DOS ITENS'!$K960&amp;"-"&amp;'LISTA DOS ITENS'!$I960</f>
        <v>10842588-2201-A003-IMOB/NAC-</v>
      </c>
      <c r="AA960" s="59" t="str">
        <f t="array" ref="AA960">INDEX('RESUMO - LOTES E VMA'!$M$3:$M$181,MATCH('LISTA DOS ITENS'!$D960,'RESUMO - LOTES E VMA'!$A$3:$A$181,0))</f>
        <v>Para Leilão</v>
      </c>
      <c r="AB960" s="60">
        <f t="array" ref="AB960">INDEX('RESUMO - LOTES E VMA'!$J$3:$J$181,MATCH('LISTA DOS ITENS'!$D960,'RESUMO - LOTES E VMA'!$A$3:$A$181,0))</f>
        <v>0.2000185114</v>
      </c>
      <c r="AC960" s="29" t="str">
        <f t="array" ref="AC960">INDEX('RESUMO - LOTES E VMA'!$L$3:$L$181,MATCH('LISTA DOS ITENS'!$D960,'RESUMO - LOTES E VMA'!$A$3:$A$181,0))</f>
        <v>1% do Valor de Comparação do VMA</v>
      </c>
      <c r="AD960" s="53" t="str">
        <f>VLOOKUP(Tabela1[[#This Row],[Índice]],[1]Planilha1!$A:$A,1,0)</f>
        <v>#ERROR!</v>
      </c>
    </row>
    <row r="961" ht="15.75" customHeight="1">
      <c r="A961" s="52">
        <v>249816.0</v>
      </c>
      <c r="B961" s="53" t="s">
        <v>70</v>
      </c>
      <c r="C961" s="53" t="s">
        <v>71</v>
      </c>
      <c r="D961" s="22">
        <v>206825.0</v>
      </c>
      <c r="E961" s="53" t="s">
        <v>63</v>
      </c>
      <c r="F961" s="54">
        <v>1.0016733E7</v>
      </c>
      <c r="G961" s="53" t="s">
        <v>745</v>
      </c>
      <c r="H961" s="55">
        <v>2201.0</v>
      </c>
      <c r="I961" s="55"/>
      <c r="J961" s="55" t="s">
        <v>77</v>
      </c>
      <c r="K961" s="53" t="s">
        <v>57</v>
      </c>
      <c r="L961" s="53"/>
      <c r="M961" s="53">
        <v>1.0</v>
      </c>
      <c r="N961" s="53" t="s">
        <v>52</v>
      </c>
      <c r="O961" s="25">
        <v>0.01</v>
      </c>
      <c r="P961" s="25">
        <f>'LISTA DOS ITENS'!$O961*'LISTA DOS ITENS'!$M961</f>
        <v>0.01</v>
      </c>
      <c r="Q961" s="25">
        <v>78.0</v>
      </c>
      <c r="R961" s="25">
        <f>'LISTA DOS ITENS'!$Q961*'LISTA DOS ITENS'!$M961</f>
        <v>78</v>
      </c>
      <c r="S961" s="56">
        <f>IF('LISTA DOS ITENS'!$P961&gt;'LISTA DOS ITENS'!$R961,'LISTA DOS ITENS'!$P961,'LISTA DOS ITENS'!$R961)</f>
        <v>78</v>
      </c>
      <c r="T961" s="25">
        <v>16.091476158322884</v>
      </c>
      <c r="U961" s="25">
        <f>'LISTA DOS ITENS'!$T961*'LISTA DOS ITENS'!$M961</f>
        <v>16.09147616</v>
      </c>
      <c r="V961" s="56">
        <f t="array" ref="V961">INDEX('RESUMO - LOTES E VMA'!$F$3:$F$181,MATCH('LISTA DOS ITENS'!$D961,'RESUMO - LOTES E VMA'!$A$3:$A$181,0))</f>
        <v>31999.99546</v>
      </c>
      <c r="W961" s="57">
        <f>'LISTA DOS ITENS'!$U961/'LISTA DOS ITENS'!$V961</f>
        <v>0.0005028587012</v>
      </c>
      <c r="X961" s="53" t="s">
        <v>53</v>
      </c>
      <c r="Y961" s="53" t="s">
        <v>290</v>
      </c>
      <c r="Z961" s="58" t="str">
        <f>'LISTA DOS ITENS'!$F961&amp;"-"&amp;'LISTA DOS ITENS'!$H961&amp;"-"&amp;'LISTA DOS ITENS'!$J961&amp;"-"&amp;'LISTA DOS ITENS'!$K961&amp;"-"&amp;'LISTA DOS ITENS'!$I961</f>
        <v>10016733-2201-A903-USADO-</v>
      </c>
      <c r="AA961" s="59" t="str">
        <f t="array" ref="AA961">INDEX('RESUMO - LOTES E VMA'!$M$3:$M$181,MATCH('LISTA DOS ITENS'!$D961,'RESUMO - LOTES E VMA'!$A$3:$A$181,0))</f>
        <v>Para Leilão</v>
      </c>
      <c r="AB961" s="60">
        <f t="array" ref="AB961">INDEX('RESUMO - LOTES E VMA'!$J$3:$J$181,MATCH('LISTA DOS ITENS'!$D961,'RESUMO - LOTES E VMA'!$A$3:$A$181,0))</f>
        <v>0.2000185114</v>
      </c>
      <c r="AC961" s="29" t="str">
        <f t="array" ref="AC961">INDEX('RESUMO - LOTES E VMA'!$L$3:$L$181,MATCH('LISTA DOS ITENS'!$D961,'RESUMO - LOTES E VMA'!$A$3:$A$181,0))</f>
        <v>1% do Valor de Comparação do VMA</v>
      </c>
      <c r="AD961" s="53" t="str">
        <f>VLOOKUP(Tabela1[[#This Row],[Índice]],[1]Planilha1!$A:$A,1,0)</f>
        <v>#ERROR!</v>
      </c>
    </row>
    <row r="962" ht="15.75" customHeight="1">
      <c r="A962" s="52">
        <v>250363.0</v>
      </c>
      <c r="B962" s="53" t="s">
        <v>70</v>
      </c>
      <c r="C962" s="53" t="s">
        <v>71</v>
      </c>
      <c r="D962" s="22">
        <v>206855.0</v>
      </c>
      <c r="E962" s="53" t="s">
        <v>119</v>
      </c>
      <c r="F962" s="54">
        <v>1.0170851E7</v>
      </c>
      <c r="G962" s="53" t="s">
        <v>823</v>
      </c>
      <c r="H962" s="55">
        <v>2101.0</v>
      </c>
      <c r="I962" s="55"/>
      <c r="J962" s="55" t="s">
        <v>126</v>
      </c>
      <c r="K962" s="53" t="s">
        <v>73</v>
      </c>
      <c r="L962" s="53"/>
      <c r="M962" s="53">
        <v>3.0</v>
      </c>
      <c r="N962" s="53" t="s">
        <v>52</v>
      </c>
      <c r="O962" s="25">
        <v>57.145</v>
      </c>
      <c r="P962" s="25">
        <f>'LISTA DOS ITENS'!$O962*'LISTA DOS ITENS'!$M962</f>
        <v>171.435</v>
      </c>
      <c r="Q962" s="25">
        <v>69.46</v>
      </c>
      <c r="R962" s="25">
        <f>'LISTA DOS ITENS'!$Q962*'LISTA DOS ITENS'!$M962</f>
        <v>208.38</v>
      </c>
      <c r="S962" s="56">
        <f>IF('LISTA DOS ITENS'!$P962&gt;'LISTA DOS ITENS'!$R962,'LISTA DOS ITENS'!$P962,'LISTA DOS ITENS'!$R962)</f>
        <v>208.38</v>
      </c>
      <c r="T962" s="25">
        <v>7.040690243079172</v>
      </c>
      <c r="U962" s="25">
        <f>'LISTA DOS ITENS'!$T962*'LISTA DOS ITENS'!$M962</f>
        <v>21.12207073</v>
      </c>
      <c r="V962" s="56">
        <f t="array" ref="V962">INDEX('RESUMO - LOTES E VMA'!$F$3:$F$181,MATCH('LISTA DOS ITENS'!$D962,'RESUMO - LOTES E VMA'!$A$3:$A$181,0))</f>
        <v>36182.69532</v>
      </c>
      <c r="W962" s="57">
        <f>'LISTA DOS ITENS'!$U962/'LISTA DOS ITENS'!$V962</f>
        <v>0.0005837616723</v>
      </c>
      <c r="X962" s="53" t="s">
        <v>53</v>
      </c>
      <c r="Y962" s="53" t="s">
        <v>290</v>
      </c>
      <c r="Z962" s="58" t="str">
        <f>'LISTA DOS ITENS'!$F962&amp;"-"&amp;'LISTA DOS ITENS'!$H962&amp;"-"&amp;'LISTA DOS ITENS'!$J962&amp;"-"&amp;'LISTA DOS ITENS'!$K962&amp;"-"&amp;'LISTA DOS ITENS'!$I962</f>
        <v>10170851-2101-0026-CONS/NAC-</v>
      </c>
      <c r="AA962" s="59" t="str">
        <f t="array" ref="AA962">INDEX('RESUMO - LOTES E VMA'!$M$3:$M$181,MATCH('LISTA DOS ITENS'!$D962,'RESUMO - LOTES E VMA'!$A$3:$A$181,0))</f>
        <v>Para Leilão</v>
      </c>
      <c r="AB962" s="60">
        <f t="array" ref="AB962">INDEX('RESUMO - LOTES E VMA'!$J$3:$J$181,MATCH('LISTA DOS ITENS'!$D962,'RESUMO - LOTES E VMA'!$A$3:$A$181,0))</f>
        <v>0.1011750278</v>
      </c>
      <c r="AC962" s="29" t="str">
        <f t="array" ref="AC962">INDEX('RESUMO - LOTES E VMA'!$L$3:$L$181,MATCH('LISTA DOS ITENS'!$D962,'RESUMO - LOTES E VMA'!$A$3:$A$181,0))</f>
        <v>1% do Valor de Comparação do VMA</v>
      </c>
      <c r="AD962" s="53" t="str">
        <f>VLOOKUP(Tabela1[[#This Row],[Índice]],[1]Planilha1!$A:$A,1,0)</f>
        <v>#ERROR!</v>
      </c>
    </row>
    <row r="963" ht="15.75" customHeight="1">
      <c r="A963" s="52">
        <v>250364.0</v>
      </c>
      <c r="B963" s="53" t="s">
        <v>70</v>
      </c>
      <c r="C963" s="53" t="s">
        <v>71</v>
      </c>
      <c r="D963" s="22">
        <v>206855.0</v>
      </c>
      <c r="E963" s="53" t="s">
        <v>119</v>
      </c>
      <c r="F963" s="54">
        <v>1.0694907E7</v>
      </c>
      <c r="G963" s="53" t="s">
        <v>824</v>
      </c>
      <c r="H963" s="55">
        <v>2101.0</v>
      </c>
      <c r="I963" s="55"/>
      <c r="J963" s="55" t="s">
        <v>126</v>
      </c>
      <c r="K963" s="53" t="s">
        <v>80</v>
      </c>
      <c r="L963" s="53"/>
      <c r="M963" s="53">
        <v>1.0</v>
      </c>
      <c r="N963" s="53" t="s">
        <v>52</v>
      </c>
      <c r="O963" s="25">
        <v>180.01</v>
      </c>
      <c r="P963" s="25">
        <f>'LISTA DOS ITENS'!$O963*'LISTA DOS ITENS'!$M963</f>
        <v>180.01</v>
      </c>
      <c r="Q963" s="25">
        <v>180.01</v>
      </c>
      <c r="R963" s="25">
        <f>'LISTA DOS ITENS'!$Q963*'LISTA DOS ITENS'!$M963</f>
        <v>180.01</v>
      </c>
      <c r="S963" s="56">
        <f>IF('LISTA DOS ITENS'!$P963&gt;'LISTA DOS ITENS'!$R963,'LISTA DOS ITENS'!$P963,'LISTA DOS ITENS'!$R963)</f>
        <v>180.01</v>
      </c>
      <c r="T963" s="25">
        <v>18.246395776802213</v>
      </c>
      <c r="U963" s="25">
        <f>'LISTA DOS ITENS'!$T963*'LISTA DOS ITENS'!$M963</f>
        <v>18.24639578</v>
      </c>
      <c r="V963" s="56">
        <f t="array" ref="V963">INDEX('RESUMO - LOTES E VMA'!$F$3:$F$181,MATCH('LISTA DOS ITENS'!$D963,'RESUMO - LOTES E VMA'!$A$3:$A$181,0))</f>
        <v>36182.69532</v>
      </c>
      <c r="W963" s="57">
        <f>'LISTA DOS ITENS'!$U963/'LISTA DOS ITENS'!$V963</f>
        <v>0.0005042851456</v>
      </c>
      <c r="X963" s="53" t="s">
        <v>53</v>
      </c>
      <c r="Y963" s="53" t="s">
        <v>290</v>
      </c>
      <c r="Z963" s="58" t="str">
        <f>'LISTA DOS ITENS'!$F963&amp;"-"&amp;'LISTA DOS ITENS'!$H963&amp;"-"&amp;'LISTA DOS ITENS'!$J963&amp;"-"&amp;'LISTA DOS ITENS'!$K963&amp;"-"&amp;'LISTA DOS ITENS'!$I963</f>
        <v>10694907-2101-0026-IMOB/NAC-</v>
      </c>
      <c r="AA963" s="59" t="str">
        <f t="array" ref="AA963">INDEX('RESUMO - LOTES E VMA'!$M$3:$M$181,MATCH('LISTA DOS ITENS'!$D963,'RESUMO - LOTES E VMA'!$A$3:$A$181,0))</f>
        <v>Para Leilão</v>
      </c>
      <c r="AB963" s="60">
        <f t="array" ref="AB963">INDEX('RESUMO - LOTES E VMA'!$J$3:$J$181,MATCH('LISTA DOS ITENS'!$D963,'RESUMO - LOTES E VMA'!$A$3:$A$181,0))</f>
        <v>0.1011750278</v>
      </c>
      <c r="AC963" s="29" t="str">
        <f t="array" ref="AC963">INDEX('RESUMO - LOTES E VMA'!$L$3:$L$181,MATCH('LISTA DOS ITENS'!$D963,'RESUMO - LOTES E VMA'!$A$3:$A$181,0))</f>
        <v>1% do Valor de Comparação do VMA</v>
      </c>
      <c r="AD963" s="53" t="str">
        <f>VLOOKUP(Tabela1[[#This Row],[Índice]],[1]Planilha1!$A:$A,1,0)</f>
        <v>#ERROR!</v>
      </c>
    </row>
    <row r="964" ht="15.75" customHeight="1">
      <c r="A964" s="52">
        <v>250365.0</v>
      </c>
      <c r="B964" s="53" t="s">
        <v>70</v>
      </c>
      <c r="C964" s="53" t="s">
        <v>71</v>
      </c>
      <c r="D964" s="22">
        <v>206855.0</v>
      </c>
      <c r="E964" s="53" t="s">
        <v>119</v>
      </c>
      <c r="F964" s="54">
        <v>1.1018302E7</v>
      </c>
      <c r="G964" s="53" t="s">
        <v>825</v>
      </c>
      <c r="H964" s="55">
        <v>2101.0</v>
      </c>
      <c r="I964" s="55"/>
      <c r="J964" s="55" t="s">
        <v>126</v>
      </c>
      <c r="K964" s="53" t="s">
        <v>73</v>
      </c>
      <c r="L964" s="53"/>
      <c r="M964" s="53">
        <v>12.0</v>
      </c>
      <c r="N964" s="53" t="s">
        <v>52</v>
      </c>
      <c r="O964" s="25">
        <v>104.39</v>
      </c>
      <c r="P964" s="25">
        <f>'LISTA DOS ITENS'!$O964*'LISTA DOS ITENS'!$M964</f>
        <v>1252.68</v>
      </c>
      <c r="Q964" s="25">
        <v>115.79</v>
      </c>
      <c r="R964" s="25">
        <f>'LISTA DOS ITENS'!$Q964*'LISTA DOS ITENS'!$M964</f>
        <v>1389.48</v>
      </c>
      <c r="S964" s="56">
        <f>IF('LISTA DOS ITENS'!$P964&gt;'LISTA DOS ITENS'!$R964,'LISTA DOS ITENS'!$P964,'LISTA DOS ITENS'!$R964)</f>
        <v>1389.48</v>
      </c>
      <c r="T964" s="25">
        <v>11.736848880595126</v>
      </c>
      <c r="U964" s="25">
        <f>'LISTA DOS ITENS'!$T964*'LISTA DOS ITENS'!$M964</f>
        <v>140.8421866</v>
      </c>
      <c r="V964" s="56">
        <f t="array" ref="V964">INDEX('RESUMO - LOTES E VMA'!$F$3:$F$181,MATCH('LISTA DOS ITENS'!$D964,'RESUMO - LOTES E VMA'!$A$3:$A$181,0))</f>
        <v>36182.69532</v>
      </c>
      <c r="W964" s="57">
        <f>'LISTA DOS ITENS'!$U964/'LISTA DOS ITENS'!$V964</f>
        <v>0.003892528882</v>
      </c>
      <c r="X964" s="53" t="s">
        <v>53</v>
      </c>
      <c r="Y964" s="53" t="s">
        <v>290</v>
      </c>
      <c r="Z964" s="58" t="str">
        <f>'LISTA DOS ITENS'!$F964&amp;"-"&amp;'LISTA DOS ITENS'!$H964&amp;"-"&amp;'LISTA DOS ITENS'!$J964&amp;"-"&amp;'LISTA DOS ITENS'!$K964&amp;"-"&amp;'LISTA DOS ITENS'!$I964</f>
        <v>11018302-2101-0026-CONS/NAC-</v>
      </c>
      <c r="AA964" s="59" t="str">
        <f t="array" ref="AA964">INDEX('RESUMO - LOTES E VMA'!$M$3:$M$181,MATCH('LISTA DOS ITENS'!$D964,'RESUMO - LOTES E VMA'!$A$3:$A$181,0))</f>
        <v>Para Leilão</v>
      </c>
      <c r="AB964" s="60">
        <f t="array" ref="AB964">INDEX('RESUMO - LOTES E VMA'!$J$3:$J$181,MATCH('LISTA DOS ITENS'!$D964,'RESUMO - LOTES E VMA'!$A$3:$A$181,0))</f>
        <v>0.1011750278</v>
      </c>
      <c r="AC964" s="29" t="str">
        <f t="array" ref="AC964">INDEX('RESUMO - LOTES E VMA'!$L$3:$L$181,MATCH('LISTA DOS ITENS'!$D964,'RESUMO - LOTES E VMA'!$A$3:$A$181,0))</f>
        <v>1% do Valor de Comparação do VMA</v>
      </c>
      <c r="AD964" s="53" t="str">
        <f>VLOOKUP(Tabela1[[#This Row],[Índice]],[1]Planilha1!$A:$A,1,0)</f>
        <v>#ERROR!</v>
      </c>
    </row>
    <row r="965" ht="15.75" customHeight="1">
      <c r="A965" s="52">
        <v>250366.0</v>
      </c>
      <c r="B965" s="53" t="s">
        <v>70</v>
      </c>
      <c r="C965" s="53" t="s">
        <v>71</v>
      </c>
      <c r="D965" s="22">
        <v>206855.0</v>
      </c>
      <c r="E965" s="53" t="s">
        <v>119</v>
      </c>
      <c r="F965" s="54">
        <v>1.1108309E7</v>
      </c>
      <c r="G965" s="53" t="s">
        <v>826</v>
      </c>
      <c r="H965" s="55">
        <v>2101.0</v>
      </c>
      <c r="I965" s="55"/>
      <c r="J965" s="55" t="s">
        <v>126</v>
      </c>
      <c r="K965" s="53" t="s">
        <v>73</v>
      </c>
      <c r="L965" s="53"/>
      <c r="M965" s="53">
        <v>4.0</v>
      </c>
      <c r="N965" s="53" t="s">
        <v>52</v>
      </c>
      <c r="O965" s="25">
        <v>86.72272727272728</v>
      </c>
      <c r="P965" s="25">
        <f>'LISTA DOS ITENS'!$O965*'LISTA DOS ITENS'!$M965</f>
        <v>346.8909091</v>
      </c>
      <c r="Q965" s="25">
        <v>186.75</v>
      </c>
      <c r="R965" s="25">
        <f>'LISTA DOS ITENS'!$Q965*'LISTA DOS ITENS'!$M965</f>
        <v>747</v>
      </c>
      <c r="S965" s="56">
        <f>IF('LISTA DOS ITENS'!$P965&gt;'LISTA DOS ITENS'!$R965,'LISTA DOS ITENS'!$P965,'LISTA DOS ITENS'!$R965)</f>
        <v>747</v>
      </c>
      <c r="T965" s="25">
        <v>18.92958397487814</v>
      </c>
      <c r="U965" s="25">
        <f>'LISTA DOS ITENS'!$T965*'LISTA DOS ITENS'!$M965</f>
        <v>75.7183359</v>
      </c>
      <c r="V965" s="56">
        <f t="array" ref="V965">INDEX('RESUMO - LOTES E VMA'!$F$3:$F$181,MATCH('LISTA DOS ITENS'!$D965,'RESUMO - LOTES E VMA'!$A$3:$A$181,0))</f>
        <v>36182.69532</v>
      </c>
      <c r="W965" s="57">
        <f>'LISTA DOS ITENS'!$U965/'LISTA DOS ITENS'!$V965</f>
        <v>0.002092667095</v>
      </c>
      <c r="X965" s="53" t="s">
        <v>53</v>
      </c>
      <c r="Y965" s="53" t="s">
        <v>290</v>
      </c>
      <c r="Z965" s="58" t="str">
        <f>'LISTA DOS ITENS'!$F965&amp;"-"&amp;'LISTA DOS ITENS'!$H965&amp;"-"&amp;'LISTA DOS ITENS'!$J965&amp;"-"&amp;'LISTA DOS ITENS'!$K965&amp;"-"&amp;'LISTA DOS ITENS'!$I965</f>
        <v>11108309-2101-0026-CONS/NAC-</v>
      </c>
      <c r="AA965" s="59" t="str">
        <f t="array" ref="AA965">INDEX('RESUMO - LOTES E VMA'!$M$3:$M$181,MATCH('LISTA DOS ITENS'!$D965,'RESUMO - LOTES E VMA'!$A$3:$A$181,0))</f>
        <v>Para Leilão</v>
      </c>
      <c r="AB965" s="60">
        <f t="array" ref="AB965">INDEX('RESUMO - LOTES E VMA'!$J$3:$J$181,MATCH('LISTA DOS ITENS'!$D965,'RESUMO - LOTES E VMA'!$A$3:$A$181,0))</f>
        <v>0.1011750278</v>
      </c>
      <c r="AC965" s="29" t="str">
        <f t="array" ref="AC965">INDEX('RESUMO - LOTES E VMA'!$L$3:$L$181,MATCH('LISTA DOS ITENS'!$D965,'RESUMO - LOTES E VMA'!$A$3:$A$181,0))</f>
        <v>1% do Valor de Comparação do VMA</v>
      </c>
      <c r="AD965" s="53" t="str">
        <f>VLOOKUP(Tabela1[[#This Row],[Índice]],[1]Planilha1!$A:$A,1,0)</f>
        <v>#ERROR!</v>
      </c>
    </row>
    <row r="966" ht="15.75" customHeight="1">
      <c r="A966" s="52">
        <v>250367.0</v>
      </c>
      <c r="B966" s="53" t="s">
        <v>70</v>
      </c>
      <c r="C966" s="53" t="s">
        <v>71</v>
      </c>
      <c r="D966" s="22">
        <v>206855.0</v>
      </c>
      <c r="E966" s="53" t="s">
        <v>119</v>
      </c>
      <c r="F966" s="54">
        <v>1.1108325E7</v>
      </c>
      <c r="G966" s="53" t="s">
        <v>827</v>
      </c>
      <c r="H966" s="55">
        <v>2101.0</v>
      </c>
      <c r="I966" s="55"/>
      <c r="J966" s="55" t="s">
        <v>126</v>
      </c>
      <c r="K966" s="53" t="s">
        <v>80</v>
      </c>
      <c r="L966" s="53"/>
      <c r="M966" s="53">
        <v>9.0</v>
      </c>
      <c r="N966" s="53" t="s">
        <v>52</v>
      </c>
      <c r="O966" s="25">
        <v>882.3922222222222</v>
      </c>
      <c r="P966" s="25">
        <f>'LISTA DOS ITENS'!$O966*'LISTA DOS ITENS'!$M966</f>
        <v>7941.53</v>
      </c>
      <c r="Q966" s="25">
        <v>882.39</v>
      </c>
      <c r="R966" s="25">
        <f>'LISTA DOS ITENS'!$Q966*'LISTA DOS ITENS'!$M966</f>
        <v>7941.51</v>
      </c>
      <c r="S966" s="56">
        <f>IF('LISTA DOS ITENS'!$P966&gt;'LISTA DOS ITENS'!$R966,'LISTA DOS ITENS'!$P966,'LISTA DOS ITENS'!$R966)</f>
        <v>7941.53</v>
      </c>
      <c r="T966" s="25">
        <v>89.44190416917118</v>
      </c>
      <c r="U966" s="25">
        <f>'LISTA DOS ITENS'!$T966*'LISTA DOS ITENS'!$M966</f>
        <v>804.9771375</v>
      </c>
      <c r="V966" s="56">
        <f t="array" ref="V966">INDEX('RESUMO - LOTES E VMA'!$F$3:$F$181,MATCH('LISTA DOS ITENS'!$D966,'RESUMO - LOTES E VMA'!$A$3:$A$181,0))</f>
        <v>36182.69532</v>
      </c>
      <c r="W966" s="57">
        <f>'LISTA DOS ITENS'!$U966/'LISTA DOS ITENS'!$V966</f>
        <v>0.0222475725</v>
      </c>
      <c r="X966" s="53" t="s">
        <v>53</v>
      </c>
      <c r="Y966" s="53" t="s">
        <v>290</v>
      </c>
      <c r="Z966" s="58" t="str">
        <f>'LISTA DOS ITENS'!$F966&amp;"-"&amp;'LISTA DOS ITENS'!$H966&amp;"-"&amp;'LISTA DOS ITENS'!$J966&amp;"-"&amp;'LISTA DOS ITENS'!$K966&amp;"-"&amp;'LISTA DOS ITENS'!$I966</f>
        <v>11108325-2101-0026-IMOB/NAC-</v>
      </c>
      <c r="AA966" s="59" t="str">
        <f t="array" ref="AA966">INDEX('RESUMO - LOTES E VMA'!$M$3:$M$181,MATCH('LISTA DOS ITENS'!$D966,'RESUMO - LOTES E VMA'!$A$3:$A$181,0))</f>
        <v>Para Leilão</v>
      </c>
      <c r="AB966" s="60">
        <f t="array" ref="AB966">INDEX('RESUMO - LOTES E VMA'!$J$3:$J$181,MATCH('LISTA DOS ITENS'!$D966,'RESUMO - LOTES E VMA'!$A$3:$A$181,0))</f>
        <v>0.1011750278</v>
      </c>
      <c r="AC966" s="29" t="str">
        <f t="array" ref="AC966">INDEX('RESUMO - LOTES E VMA'!$L$3:$L$181,MATCH('LISTA DOS ITENS'!$D966,'RESUMO - LOTES E VMA'!$A$3:$A$181,0))</f>
        <v>1% do Valor de Comparação do VMA</v>
      </c>
      <c r="AD966" s="53" t="str">
        <f>VLOOKUP(Tabela1[[#This Row],[Índice]],[1]Planilha1!$A:$A,1,0)</f>
        <v>#ERROR!</v>
      </c>
    </row>
    <row r="967" ht="15.75" customHeight="1">
      <c r="A967" s="52">
        <v>250368.0</v>
      </c>
      <c r="B967" s="53" t="s">
        <v>70</v>
      </c>
      <c r="C967" s="53" t="s">
        <v>71</v>
      </c>
      <c r="D967" s="22">
        <v>206855.0</v>
      </c>
      <c r="E967" s="53" t="s">
        <v>119</v>
      </c>
      <c r="F967" s="54">
        <v>1.1108334E7</v>
      </c>
      <c r="G967" s="53" t="s">
        <v>828</v>
      </c>
      <c r="H967" s="55">
        <v>2101.0</v>
      </c>
      <c r="I967" s="55"/>
      <c r="J967" s="55" t="s">
        <v>126</v>
      </c>
      <c r="K967" s="53" t="s">
        <v>73</v>
      </c>
      <c r="L967" s="53"/>
      <c r="M967" s="53">
        <v>6.0</v>
      </c>
      <c r="N967" s="53" t="s">
        <v>52</v>
      </c>
      <c r="O967" s="25">
        <v>706.3966666666666</v>
      </c>
      <c r="P967" s="25">
        <f>'LISTA DOS ITENS'!$O967*'LISTA DOS ITENS'!$M967</f>
        <v>4238.38</v>
      </c>
      <c r="Q967" s="25">
        <v>706.4</v>
      </c>
      <c r="R967" s="25">
        <f>'LISTA DOS ITENS'!$Q967*'LISTA DOS ITENS'!$M967</f>
        <v>4238.4</v>
      </c>
      <c r="S967" s="56">
        <f>IF('LISTA DOS ITENS'!$P967&gt;'LISTA DOS ITENS'!$R967,'LISTA DOS ITENS'!$P967,'LISTA DOS ITENS'!$R967)</f>
        <v>4238.4</v>
      </c>
      <c r="T967" s="25">
        <v>71.60298859359527</v>
      </c>
      <c r="U967" s="25">
        <f>'LISTA DOS ITENS'!$T967*'LISTA DOS ITENS'!$M967</f>
        <v>429.6179316</v>
      </c>
      <c r="V967" s="56">
        <f t="array" ref="V967">INDEX('RESUMO - LOTES E VMA'!$F$3:$F$181,MATCH('LISTA DOS ITENS'!$D967,'RESUMO - LOTES E VMA'!$A$3:$A$181,0))</f>
        <v>36182.69532</v>
      </c>
      <c r="W967" s="57">
        <f>'LISTA DOS ITENS'!$U967/'LISTA DOS ITENS'!$V967</f>
        <v>0.01187357459</v>
      </c>
      <c r="X967" s="53" t="s">
        <v>53</v>
      </c>
      <c r="Y967" s="53" t="s">
        <v>290</v>
      </c>
      <c r="Z967" s="58" t="str">
        <f>'LISTA DOS ITENS'!$F967&amp;"-"&amp;'LISTA DOS ITENS'!$H967&amp;"-"&amp;'LISTA DOS ITENS'!$J967&amp;"-"&amp;'LISTA DOS ITENS'!$K967&amp;"-"&amp;'LISTA DOS ITENS'!$I967</f>
        <v>11108334-2101-0026-CONS/NAC-</v>
      </c>
      <c r="AA967" s="59" t="str">
        <f t="array" ref="AA967">INDEX('RESUMO - LOTES E VMA'!$M$3:$M$181,MATCH('LISTA DOS ITENS'!$D967,'RESUMO - LOTES E VMA'!$A$3:$A$181,0))</f>
        <v>Para Leilão</v>
      </c>
      <c r="AB967" s="60">
        <f t="array" ref="AB967">INDEX('RESUMO - LOTES E VMA'!$J$3:$J$181,MATCH('LISTA DOS ITENS'!$D967,'RESUMO - LOTES E VMA'!$A$3:$A$181,0))</f>
        <v>0.1011750278</v>
      </c>
      <c r="AC967" s="29" t="str">
        <f t="array" ref="AC967">INDEX('RESUMO - LOTES E VMA'!$L$3:$L$181,MATCH('LISTA DOS ITENS'!$D967,'RESUMO - LOTES E VMA'!$A$3:$A$181,0))</f>
        <v>1% do Valor de Comparação do VMA</v>
      </c>
      <c r="AD967" s="53" t="str">
        <f>VLOOKUP(Tabela1[[#This Row],[Índice]],[1]Planilha1!$A:$A,1,0)</f>
        <v>#ERROR!</v>
      </c>
    </row>
    <row r="968" ht="15.75" customHeight="1">
      <c r="A968" s="52">
        <v>250369.0</v>
      </c>
      <c r="B968" s="53" t="s">
        <v>70</v>
      </c>
      <c r="C968" s="53" t="s">
        <v>71</v>
      </c>
      <c r="D968" s="22">
        <v>206855.0</v>
      </c>
      <c r="E968" s="53" t="s">
        <v>119</v>
      </c>
      <c r="F968" s="54">
        <v>1.1108364E7</v>
      </c>
      <c r="G968" s="53" t="s">
        <v>829</v>
      </c>
      <c r="H968" s="55">
        <v>2101.0</v>
      </c>
      <c r="I968" s="55"/>
      <c r="J968" s="55" t="s">
        <v>126</v>
      </c>
      <c r="K968" s="53" t="s">
        <v>73</v>
      </c>
      <c r="L968" s="53"/>
      <c r="M968" s="53">
        <v>1.0</v>
      </c>
      <c r="N968" s="53" t="s">
        <v>52</v>
      </c>
      <c r="O968" s="25">
        <v>189.87928571428571</v>
      </c>
      <c r="P968" s="25">
        <f>'LISTA DOS ITENS'!$O968*'LISTA DOS ITENS'!$M968</f>
        <v>189.8792857</v>
      </c>
      <c r="Q968" s="25">
        <v>196.02</v>
      </c>
      <c r="R968" s="25">
        <f>'LISTA DOS ITENS'!$Q968*'LISTA DOS ITENS'!$M968</f>
        <v>196.02</v>
      </c>
      <c r="S968" s="56">
        <f>IF('LISTA DOS ITENS'!$P968&gt;'LISTA DOS ITENS'!$R968,'LISTA DOS ITENS'!$P968,'LISTA DOS ITENS'!$R968)</f>
        <v>196.02</v>
      </c>
      <c r="T968" s="25">
        <v>19.869221155317874</v>
      </c>
      <c r="U968" s="25">
        <f>'LISTA DOS ITENS'!$T968*'LISTA DOS ITENS'!$M968</f>
        <v>19.86922116</v>
      </c>
      <c r="V968" s="56">
        <f t="array" ref="V968">INDEX('RESUMO - LOTES E VMA'!$F$3:$F$181,MATCH('LISTA DOS ITENS'!$D968,'RESUMO - LOTES E VMA'!$A$3:$A$181,0))</f>
        <v>36182.69532</v>
      </c>
      <c r="W968" s="57">
        <f>'LISTA DOS ITENS'!$U968/'LISTA DOS ITENS'!$V968</f>
        <v>0.000549136016</v>
      </c>
      <c r="X968" s="53" t="s">
        <v>53</v>
      </c>
      <c r="Y968" s="53" t="s">
        <v>290</v>
      </c>
      <c r="Z968" s="58" t="str">
        <f>'LISTA DOS ITENS'!$F968&amp;"-"&amp;'LISTA DOS ITENS'!$H968&amp;"-"&amp;'LISTA DOS ITENS'!$J968&amp;"-"&amp;'LISTA DOS ITENS'!$K968&amp;"-"&amp;'LISTA DOS ITENS'!$I968</f>
        <v>11108364-2101-0026-CONS/NAC-</v>
      </c>
      <c r="AA968" s="59" t="str">
        <f t="array" ref="AA968">INDEX('RESUMO - LOTES E VMA'!$M$3:$M$181,MATCH('LISTA DOS ITENS'!$D968,'RESUMO - LOTES E VMA'!$A$3:$A$181,0))</f>
        <v>Para Leilão</v>
      </c>
      <c r="AB968" s="60">
        <f t="array" ref="AB968">INDEX('RESUMO - LOTES E VMA'!$J$3:$J$181,MATCH('LISTA DOS ITENS'!$D968,'RESUMO - LOTES E VMA'!$A$3:$A$181,0))</f>
        <v>0.1011750278</v>
      </c>
      <c r="AC968" s="29" t="str">
        <f t="array" ref="AC968">INDEX('RESUMO - LOTES E VMA'!$L$3:$L$181,MATCH('LISTA DOS ITENS'!$D968,'RESUMO - LOTES E VMA'!$A$3:$A$181,0))</f>
        <v>1% do Valor de Comparação do VMA</v>
      </c>
      <c r="AD968" s="53" t="str">
        <f>VLOOKUP(Tabela1[[#This Row],[Índice]],[1]Planilha1!$A:$A,1,0)</f>
        <v>#ERROR!</v>
      </c>
    </row>
    <row r="969" ht="15.75" customHeight="1">
      <c r="A969" s="52">
        <v>250370.0</v>
      </c>
      <c r="B969" s="53" t="s">
        <v>70</v>
      </c>
      <c r="C969" s="53" t="s">
        <v>71</v>
      </c>
      <c r="D969" s="22">
        <v>206855.0</v>
      </c>
      <c r="E969" s="53" t="s">
        <v>119</v>
      </c>
      <c r="F969" s="54">
        <v>1.1108365E7</v>
      </c>
      <c r="G969" s="53" t="s">
        <v>830</v>
      </c>
      <c r="H969" s="55">
        <v>2101.0</v>
      </c>
      <c r="I969" s="55"/>
      <c r="J969" s="55" t="s">
        <v>126</v>
      </c>
      <c r="K969" s="53" t="s">
        <v>73</v>
      </c>
      <c r="L969" s="53"/>
      <c r="M969" s="53">
        <v>14.0</v>
      </c>
      <c r="N969" s="53" t="s">
        <v>52</v>
      </c>
      <c r="O969" s="25">
        <v>155.83785714285713</v>
      </c>
      <c r="P969" s="25">
        <f>'LISTA DOS ITENS'!$O969*'LISTA DOS ITENS'!$M969</f>
        <v>2181.73</v>
      </c>
      <c r="Q969" s="25">
        <v>196.19</v>
      </c>
      <c r="R969" s="25">
        <f>'LISTA DOS ITENS'!$Q969*'LISTA DOS ITENS'!$M969</f>
        <v>2746.66</v>
      </c>
      <c r="S969" s="56">
        <f>IF('LISTA DOS ITENS'!$P969&gt;'LISTA DOS ITENS'!$R969,'LISTA DOS ITENS'!$P969,'LISTA DOS ITENS'!$R969)</f>
        <v>2746.66</v>
      </c>
      <c r="T969" s="25">
        <v>19.886452905120972</v>
      </c>
      <c r="U969" s="25">
        <f>'LISTA DOS ITENS'!$T969*'LISTA DOS ITENS'!$M969</f>
        <v>278.4103407</v>
      </c>
      <c r="V969" s="56">
        <f t="array" ref="V969">INDEX('RESUMO - LOTES E VMA'!$F$3:$F$181,MATCH('LISTA DOS ITENS'!$D969,'RESUMO - LOTES E VMA'!$A$3:$A$181,0))</f>
        <v>36182.69532</v>
      </c>
      <c r="W969" s="57">
        <f>'LISTA DOS ITENS'!$U969/'LISTA DOS ITENS'!$V969</f>
        <v>0.007694571624</v>
      </c>
      <c r="X969" s="53" t="s">
        <v>53</v>
      </c>
      <c r="Y969" s="53" t="s">
        <v>290</v>
      </c>
      <c r="Z969" s="58" t="str">
        <f>'LISTA DOS ITENS'!$F969&amp;"-"&amp;'LISTA DOS ITENS'!$H969&amp;"-"&amp;'LISTA DOS ITENS'!$J969&amp;"-"&amp;'LISTA DOS ITENS'!$K969&amp;"-"&amp;'LISTA DOS ITENS'!$I969</f>
        <v>11108365-2101-0026-CONS/NAC-</v>
      </c>
      <c r="AA969" s="59" t="str">
        <f t="array" ref="AA969">INDEX('RESUMO - LOTES E VMA'!$M$3:$M$181,MATCH('LISTA DOS ITENS'!$D969,'RESUMO - LOTES E VMA'!$A$3:$A$181,0))</f>
        <v>Para Leilão</v>
      </c>
      <c r="AB969" s="60">
        <f t="array" ref="AB969">INDEX('RESUMO - LOTES E VMA'!$J$3:$J$181,MATCH('LISTA DOS ITENS'!$D969,'RESUMO - LOTES E VMA'!$A$3:$A$181,0))</f>
        <v>0.1011750278</v>
      </c>
      <c r="AC969" s="29" t="str">
        <f t="array" ref="AC969">INDEX('RESUMO - LOTES E VMA'!$L$3:$L$181,MATCH('LISTA DOS ITENS'!$D969,'RESUMO - LOTES E VMA'!$A$3:$A$181,0))</f>
        <v>1% do Valor de Comparação do VMA</v>
      </c>
      <c r="AD969" s="53" t="str">
        <f>VLOOKUP(Tabela1[[#This Row],[Índice]],[1]Planilha1!$A:$A,1,0)</f>
        <v>#ERROR!</v>
      </c>
    </row>
    <row r="970" ht="15.75" customHeight="1">
      <c r="A970" s="52">
        <v>250371.0</v>
      </c>
      <c r="B970" s="53" t="s">
        <v>70</v>
      </c>
      <c r="C970" s="53" t="s">
        <v>71</v>
      </c>
      <c r="D970" s="22">
        <v>206855.0</v>
      </c>
      <c r="E970" s="53" t="s">
        <v>119</v>
      </c>
      <c r="F970" s="54">
        <v>1.1108836E7</v>
      </c>
      <c r="G970" s="53" t="s">
        <v>831</v>
      </c>
      <c r="H970" s="55">
        <v>2101.0</v>
      </c>
      <c r="I970" s="55"/>
      <c r="J970" s="55" t="s">
        <v>126</v>
      </c>
      <c r="K970" s="53" t="s">
        <v>80</v>
      </c>
      <c r="L970" s="53"/>
      <c r="M970" s="53">
        <v>1.0</v>
      </c>
      <c r="N970" s="53" t="s">
        <v>52</v>
      </c>
      <c r="O970" s="25">
        <v>170.99</v>
      </c>
      <c r="P970" s="25">
        <f>'LISTA DOS ITENS'!$O970*'LISTA DOS ITENS'!$M970</f>
        <v>170.99</v>
      </c>
      <c r="Q970" s="25">
        <v>170.99</v>
      </c>
      <c r="R970" s="25">
        <f>'LISTA DOS ITENS'!$Q970*'LISTA DOS ITENS'!$M970</f>
        <v>170.99</v>
      </c>
      <c r="S970" s="56">
        <f>IF('LISTA DOS ITENS'!$P970&gt;'LISTA DOS ITENS'!$R970,'LISTA DOS ITENS'!$P970,'LISTA DOS ITENS'!$R970)</f>
        <v>170.99</v>
      </c>
      <c r="T970" s="25">
        <v>17.332099404896454</v>
      </c>
      <c r="U970" s="25">
        <f>'LISTA DOS ITENS'!$T970*'LISTA DOS ITENS'!$M970</f>
        <v>17.3320994</v>
      </c>
      <c r="V970" s="56">
        <f t="array" ref="V970">INDEX('RESUMO - LOTES E VMA'!$F$3:$F$181,MATCH('LISTA DOS ITENS'!$D970,'RESUMO - LOTES E VMA'!$A$3:$A$181,0))</f>
        <v>36182.69532</v>
      </c>
      <c r="W970" s="57">
        <f>'LISTA DOS ITENS'!$U970/'LISTA DOS ITENS'!$V970</f>
        <v>0.0004790162605</v>
      </c>
      <c r="X970" s="53" t="s">
        <v>53</v>
      </c>
      <c r="Y970" s="53" t="s">
        <v>290</v>
      </c>
      <c r="Z970" s="58" t="str">
        <f>'LISTA DOS ITENS'!$F970&amp;"-"&amp;'LISTA DOS ITENS'!$H970&amp;"-"&amp;'LISTA DOS ITENS'!$J970&amp;"-"&amp;'LISTA DOS ITENS'!$K970&amp;"-"&amp;'LISTA DOS ITENS'!$I970</f>
        <v>11108836-2101-0026-IMOB/NAC-</v>
      </c>
      <c r="AA970" s="59" t="str">
        <f t="array" ref="AA970">INDEX('RESUMO - LOTES E VMA'!$M$3:$M$181,MATCH('LISTA DOS ITENS'!$D970,'RESUMO - LOTES E VMA'!$A$3:$A$181,0))</f>
        <v>Para Leilão</v>
      </c>
      <c r="AB970" s="60">
        <f t="array" ref="AB970">INDEX('RESUMO - LOTES E VMA'!$J$3:$J$181,MATCH('LISTA DOS ITENS'!$D970,'RESUMO - LOTES E VMA'!$A$3:$A$181,0))</f>
        <v>0.1011750278</v>
      </c>
      <c r="AC970" s="29" t="str">
        <f t="array" ref="AC970">INDEX('RESUMO - LOTES E VMA'!$L$3:$L$181,MATCH('LISTA DOS ITENS'!$D970,'RESUMO - LOTES E VMA'!$A$3:$A$181,0))</f>
        <v>1% do Valor de Comparação do VMA</v>
      </c>
      <c r="AD970" s="53" t="str">
        <f>VLOOKUP(Tabela1[[#This Row],[Índice]],[1]Planilha1!$A:$A,1,0)</f>
        <v>#ERROR!</v>
      </c>
    </row>
    <row r="971" ht="15.75" customHeight="1">
      <c r="A971" s="52">
        <v>250372.0</v>
      </c>
      <c r="B971" s="53" t="s">
        <v>70</v>
      </c>
      <c r="C971" s="53" t="s">
        <v>71</v>
      </c>
      <c r="D971" s="22">
        <v>206855.0</v>
      </c>
      <c r="E971" s="53" t="s">
        <v>119</v>
      </c>
      <c r="F971" s="54">
        <v>1.1138575E7</v>
      </c>
      <c r="G971" s="53" t="s">
        <v>832</v>
      </c>
      <c r="H971" s="55">
        <v>2101.0</v>
      </c>
      <c r="I971" s="55"/>
      <c r="J971" s="55" t="s">
        <v>126</v>
      </c>
      <c r="K971" s="53" t="s">
        <v>80</v>
      </c>
      <c r="L971" s="53"/>
      <c r="M971" s="53">
        <v>5.0</v>
      </c>
      <c r="N971" s="53" t="s">
        <v>52</v>
      </c>
      <c r="O971" s="25">
        <v>209.512</v>
      </c>
      <c r="P971" s="25">
        <f>'LISTA DOS ITENS'!$O971*'LISTA DOS ITENS'!$M971</f>
        <v>1047.56</v>
      </c>
      <c r="Q971" s="25">
        <v>209.51</v>
      </c>
      <c r="R971" s="25">
        <f>'LISTA DOS ITENS'!$Q971*'LISTA DOS ITENS'!$M971</f>
        <v>1047.55</v>
      </c>
      <c r="S971" s="56">
        <f>IF('LISTA DOS ITENS'!$P971&gt;'LISTA DOS ITENS'!$R971,'LISTA DOS ITENS'!$P971,'LISTA DOS ITENS'!$R971)</f>
        <v>1047.56</v>
      </c>
      <c r="T971" s="25">
        <v>21.236611183811075</v>
      </c>
      <c r="U971" s="25">
        <f>'LISTA DOS ITENS'!$T971*'LISTA DOS ITENS'!$M971</f>
        <v>106.1830559</v>
      </c>
      <c r="V971" s="56">
        <f t="array" ref="V971">INDEX('RESUMO - LOTES E VMA'!$F$3:$F$181,MATCH('LISTA DOS ITENS'!$D971,'RESUMO - LOTES E VMA'!$A$3:$A$181,0))</f>
        <v>36182.69532</v>
      </c>
      <c r="W971" s="57">
        <f>'LISTA DOS ITENS'!$U971/'LISTA DOS ITENS'!$V971</f>
        <v>0.002934636433</v>
      </c>
      <c r="X971" s="53" t="s">
        <v>53</v>
      </c>
      <c r="Y971" s="53" t="s">
        <v>290</v>
      </c>
      <c r="Z971" s="58" t="str">
        <f>'LISTA DOS ITENS'!$F971&amp;"-"&amp;'LISTA DOS ITENS'!$H971&amp;"-"&amp;'LISTA DOS ITENS'!$J971&amp;"-"&amp;'LISTA DOS ITENS'!$K971&amp;"-"&amp;'LISTA DOS ITENS'!$I971</f>
        <v>11138575-2101-0026-IMOB/NAC-</v>
      </c>
      <c r="AA971" s="59" t="str">
        <f t="array" ref="AA971">INDEX('RESUMO - LOTES E VMA'!$M$3:$M$181,MATCH('LISTA DOS ITENS'!$D971,'RESUMO - LOTES E VMA'!$A$3:$A$181,0))</f>
        <v>Para Leilão</v>
      </c>
      <c r="AB971" s="60">
        <f t="array" ref="AB971">INDEX('RESUMO - LOTES E VMA'!$J$3:$J$181,MATCH('LISTA DOS ITENS'!$D971,'RESUMO - LOTES E VMA'!$A$3:$A$181,0))</f>
        <v>0.1011750278</v>
      </c>
      <c r="AC971" s="29" t="str">
        <f t="array" ref="AC971">INDEX('RESUMO - LOTES E VMA'!$L$3:$L$181,MATCH('LISTA DOS ITENS'!$D971,'RESUMO - LOTES E VMA'!$A$3:$A$181,0))</f>
        <v>1% do Valor de Comparação do VMA</v>
      </c>
      <c r="AD971" s="53" t="str">
        <f>VLOOKUP(Tabela1[[#This Row],[Índice]],[1]Planilha1!$A:$A,1,0)</f>
        <v>#ERROR!</v>
      </c>
    </row>
    <row r="972" ht="15.75" customHeight="1">
      <c r="A972" s="52">
        <v>250373.0</v>
      </c>
      <c r="B972" s="53" t="s">
        <v>70</v>
      </c>
      <c r="C972" s="53" t="s">
        <v>71</v>
      </c>
      <c r="D972" s="22">
        <v>206855.0</v>
      </c>
      <c r="E972" s="53" t="s">
        <v>119</v>
      </c>
      <c r="F972" s="54">
        <v>1.1138597E7</v>
      </c>
      <c r="G972" s="53" t="s">
        <v>833</v>
      </c>
      <c r="H972" s="55">
        <v>2101.0</v>
      </c>
      <c r="I972" s="55"/>
      <c r="J972" s="55" t="s">
        <v>126</v>
      </c>
      <c r="K972" s="53" t="s">
        <v>80</v>
      </c>
      <c r="L972" s="53"/>
      <c r="M972" s="53">
        <v>6.0</v>
      </c>
      <c r="N972" s="53" t="s">
        <v>52</v>
      </c>
      <c r="O972" s="25">
        <v>216.92</v>
      </c>
      <c r="P972" s="25">
        <f>'LISTA DOS ITENS'!$O972*'LISTA DOS ITENS'!$M972</f>
        <v>1301.52</v>
      </c>
      <c r="Q972" s="25">
        <v>238.21</v>
      </c>
      <c r="R972" s="25">
        <f>'LISTA DOS ITENS'!$Q972*'LISTA DOS ITENS'!$M972</f>
        <v>1429.26</v>
      </c>
      <c r="S972" s="56">
        <f>IF('LISTA DOS ITENS'!$P972&gt;'LISTA DOS ITENS'!$R972,'LISTA DOS ITENS'!$P972,'LISTA DOS ITENS'!$R972)</f>
        <v>1429.26</v>
      </c>
      <c r="T972" s="25">
        <v>24.145736003511225</v>
      </c>
      <c r="U972" s="25">
        <f>'LISTA DOS ITENS'!$T972*'LISTA DOS ITENS'!$M972</f>
        <v>144.874416</v>
      </c>
      <c r="V972" s="56">
        <f t="array" ref="V972">INDEX('RESUMO - LOTES E VMA'!$F$3:$F$181,MATCH('LISTA DOS ITENS'!$D972,'RESUMO - LOTES E VMA'!$A$3:$A$181,0))</f>
        <v>36182.69532</v>
      </c>
      <c r="W972" s="57">
        <f>'LISTA DOS ITENS'!$U972/'LISTA DOS ITENS'!$V972</f>
        <v>0.004003969708</v>
      </c>
      <c r="X972" s="53" t="s">
        <v>53</v>
      </c>
      <c r="Y972" s="53" t="s">
        <v>290</v>
      </c>
      <c r="Z972" s="58" t="str">
        <f>'LISTA DOS ITENS'!$F972&amp;"-"&amp;'LISTA DOS ITENS'!$H972&amp;"-"&amp;'LISTA DOS ITENS'!$J972&amp;"-"&amp;'LISTA DOS ITENS'!$K972&amp;"-"&amp;'LISTA DOS ITENS'!$I972</f>
        <v>11138597-2101-0026-IMOB/NAC-</v>
      </c>
      <c r="AA972" s="59" t="str">
        <f t="array" ref="AA972">INDEX('RESUMO - LOTES E VMA'!$M$3:$M$181,MATCH('LISTA DOS ITENS'!$D972,'RESUMO - LOTES E VMA'!$A$3:$A$181,0))</f>
        <v>Para Leilão</v>
      </c>
      <c r="AB972" s="60">
        <f t="array" ref="AB972">INDEX('RESUMO - LOTES E VMA'!$J$3:$J$181,MATCH('LISTA DOS ITENS'!$D972,'RESUMO - LOTES E VMA'!$A$3:$A$181,0))</f>
        <v>0.1011750278</v>
      </c>
      <c r="AC972" s="29" t="str">
        <f t="array" ref="AC972">INDEX('RESUMO - LOTES E VMA'!$L$3:$L$181,MATCH('LISTA DOS ITENS'!$D972,'RESUMO - LOTES E VMA'!$A$3:$A$181,0))</f>
        <v>1% do Valor de Comparação do VMA</v>
      </c>
      <c r="AD972" s="53" t="str">
        <f>VLOOKUP(Tabela1[[#This Row],[Índice]],[1]Planilha1!$A:$A,1,0)</f>
        <v>#ERROR!</v>
      </c>
    </row>
    <row r="973" ht="15.75" customHeight="1">
      <c r="A973" s="52">
        <v>250374.0</v>
      </c>
      <c r="B973" s="53" t="s">
        <v>70</v>
      </c>
      <c r="C973" s="53" t="s">
        <v>71</v>
      </c>
      <c r="D973" s="22">
        <v>206855.0</v>
      </c>
      <c r="E973" s="53" t="s">
        <v>119</v>
      </c>
      <c r="F973" s="54">
        <v>1.1138598E7</v>
      </c>
      <c r="G973" s="53" t="s">
        <v>834</v>
      </c>
      <c r="H973" s="55">
        <v>2101.0</v>
      </c>
      <c r="I973" s="55"/>
      <c r="J973" s="55" t="s">
        <v>126</v>
      </c>
      <c r="K973" s="53" t="s">
        <v>73</v>
      </c>
      <c r="L973" s="53"/>
      <c r="M973" s="53">
        <v>2.0</v>
      </c>
      <c r="N973" s="53" t="s">
        <v>52</v>
      </c>
      <c r="O973" s="25">
        <v>147.294</v>
      </c>
      <c r="P973" s="25">
        <f>'LISTA DOS ITENS'!$O973*'LISTA DOS ITENS'!$M973</f>
        <v>294.588</v>
      </c>
      <c r="Q973" s="25">
        <v>165.07</v>
      </c>
      <c r="R973" s="25">
        <f>'LISTA DOS ITENS'!$Q973*'LISTA DOS ITENS'!$M973</f>
        <v>330.14</v>
      </c>
      <c r="S973" s="56">
        <f>IF('LISTA DOS ITENS'!$P973&gt;'LISTA DOS ITENS'!$R973,'LISTA DOS ITENS'!$P973,'LISTA DOS ITENS'!$R973)</f>
        <v>330.14</v>
      </c>
      <c r="T973" s="25">
        <v>16.732029058811964</v>
      </c>
      <c r="U973" s="25">
        <f>'LISTA DOS ITENS'!$T973*'LISTA DOS ITENS'!$M973</f>
        <v>33.46405812</v>
      </c>
      <c r="V973" s="56">
        <f t="array" ref="V973">INDEX('RESUMO - LOTES E VMA'!$F$3:$F$181,MATCH('LISTA DOS ITENS'!$D973,'RESUMO - LOTES E VMA'!$A$3:$A$181,0))</f>
        <v>36182.69532</v>
      </c>
      <c r="W973" s="57">
        <f>'LISTA DOS ITENS'!$U973/'LISTA DOS ITENS'!$V973</f>
        <v>0.0009248636074</v>
      </c>
      <c r="X973" s="53" t="s">
        <v>53</v>
      </c>
      <c r="Y973" s="53" t="s">
        <v>290</v>
      </c>
      <c r="Z973" s="58" t="str">
        <f>'LISTA DOS ITENS'!$F973&amp;"-"&amp;'LISTA DOS ITENS'!$H973&amp;"-"&amp;'LISTA DOS ITENS'!$J973&amp;"-"&amp;'LISTA DOS ITENS'!$K973&amp;"-"&amp;'LISTA DOS ITENS'!$I973</f>
        <v>11138598-2101-0026-CONS/NAC-</v>
      </c>
      <c r="AA973" s="59" t="str">
        <f t="array" ref="AA973">INDEX('RESUMO - LOTES E VMA'!$M$3:$M$181,MATCH('LISTA DOS ITENS'!$D973,'RESUMO - LOTES E VMA'!$A$3:$A$181,0))</f>
        <v>Para Leilão</v>
      </c>
      <c r="AB973" s="60">
        <f t="array" ref="AB973">INDEX('RESUMO - LOTES E VMA'!$J$3:$J$181,MATCH('LISTA DOS ITENS'!$D973,'RESUMO - LOTES E VMA'!$A$3:$A$181,0))</f>
        <v>0.1011750278</v>
      </c>
      <c r="AC973" s="29" t="str">
        <f t="array" ref="AC973">INDEX('RESUMO - LOTES E VMA'!$L$3:$L$181,MATCH('LISTA DOS ITENS'!$D973,'RESUMO - LOTES E VMA'!$A$3:$A$181,0))</f>
        <v>1% do Valor de Comparação do VMA</v>
      </c>
      <c r="AD973" s="53" t="str">
        <f>VLOOKUP(Tabela1[[#This Row],[Índice]],[1]Planilha1!$A:$A,1,0)</f>
        <v>#ERROR!</v>
      </c>
    </row>
    <row r="974" ht="15.75" customHeight="1">
      <c r="A974" s="52">
        <v>250375.0</v>
      </c>
      <c r="B974" s="53" t="s">
        <v>70</v>
      </c>
      <c r="C974" s="53" t="s">
        <v>71</v>
      </c>
      <c r="D974" s="22">
        <v>206855.0</v>
      </c>
      <c r="E974" s="53" t="s">
        <v>119</v>
      </c>
      <c r="F974" s="54">
        <v>1.1138694E7</v>
      </c>
      <c r="G974" s="53" t="s">
        <v>835</v>
      </c>
      <c r="H974" s="55">
        <v>2101.0</v>
      </c>
      <c r="I974" s="55"/>
      <c r="J974" s="55" t="s">
        <v>126</v>
      </c>
      <c r="K974" s="53" t="s">
        <v>73</v>
      </c>
      <c r="L974" s="53"/>
      <c r="M974" s="53">
        <v>1.0</v>
      </c>
      <c r="N974" s="53" t="s">
        <v>52</v>
      </c>
      <c r="O974" s="25">
        <v>612.113076923077</v>
      </c>
      <c r="P974" s="25">
        <f>'LISTA DOS ITENS'!$O974*'LISTA DOS ITENS'!$M974</f>
        <v>612.1130769</v>
      </c>
      <c r="Q974" s="25">
        <v>612.11</v>
      </c>
      <c r="R974" s="25">
        <f>'LISTA DOS ITENS'!$Q974*'LISTA DOS ITENS'!$M974</f>
        <v>612.11</v>
      </c>
      <c r="S974" s="56">
        <f>IF('LISTA DOS ITENS'!$P974&gt;'LISTA DOS ITENS'!$R974,'LISTA DOS ITENS'!$P974,'LISTA DOS ITENS'!$R974)</f>
        <v>612.1130769</v>
      </c>
      <c r="T974" s="25">
        <v>62.045449246921855</v>
      </c>
      <c r="U974" s="25">
        <f>'LISTA DOS ITENS'!$T974*'LISTA DOS ITENS'!$M974</f>
        <v>62.04544925</v>
      </c>
      <c r="V974" s="56">
        <f t="array" ref="V974">INDEX('RESUMO - LOTES E VMA'!$F$3:$F$181,MATCH('LISTA DOS ITENS'!$D974,'RESUMO - LOTES E VMA'!$A$3:$A$181,0))</f>
        <v>36182.69532</v>
      </c>
      <c r="W974" s="57">
        <f>'LISTA DOS ITENS'!$U974/'LISTA DOS ITENS'!$V974</f>
        <v>0.001714782404</v>
      </c>
      <c r="X974" s="53" t="s">
        <v>53</v>
      </c>
      <c r="Y974" s="53" t="s">
        <v>290</v>
      </c>
      <c r="Z974" s="58" t="str">
        <f>'LISTA DOS ITENS'!$F974&amp;"-"&amp;'LISTA DOS ITENS'!$H974&amp;"-"&amp;'LISTA DOS ITENS'!$J974&amp;"-"&amp;'LISTA DOS ITENS'!$K974&amp;"-"&amp;'LISTA DOS ITENS'!$I974</f>
        <v>11138694-2101-0026-CONS/NAC-</v>
      </c>
      <c r="AA974" s="59" t="str">
        <f t="array" ref="AA974">INDEX('RESUMO - LOTES E VMA'!$M$3:$M$181,MATCH('LISTA DOS ITENS'!$D974,'RESUMO - LOTES E VMA'!$A$3:$A$181,0))</f>
        <v>Para Leilão</v>
      </c>
      <c r="AB974" s="60">
        <f t="array" ref="AB974">INDEX('RESUMO - LOTES E VMA'!$J$3:$J$181,MATCH('LISTA DOS ITENS'!$D974,'RESUMO - LOTES E VMA'!$A$3:$A$181,0))</f>
        <v>0.1011750278</v>
      </c>
      <c r="AC974" s="29" t="str">
        <f t="array" ref="AC974">INDEX('RESUMO - LOTES E VMA'!$L$3:$L$181,MATCH('LISTA DOS ITENS'!$D974,'RESUMO - LOTES E VMA'!$A$3:$A$181,0))</f>
        <v>1% do Valor de Comparação do VMA</v>
      </c>
      <c r="AD974" s="53" t="str">
        <f>VLOOKUP(Tabela1[[#This Row],[Índice]],[1]Planilha1!$A:$A,1,0)</f>
        <v>#ERROR!</v>
      </c>
    </row>
    <row r="975" ht="15.75" customHeight="1">
      <c r="A975" s="52">
        <v>250376.0</v>
      </c>
      <c r="B975" s="53" t="s">
        <v>70</v>
      </c>
      <c r="C975" s="53" t="s">
        <v>71</v>
      </c>
      <c r="D975" s="22">
        <v>206855.0</v>
      </c>
      <c r="E975" s="53" t="s">
        <v>119</v>
      </c>
      <c r="F975" s="54">
        <v>1.1138694E7</v>
      </c>
      <c r="G975" s="53" t="s">
        <v>835</v>
      </c>
      <c r="H975" s="55">
        <v>2101.0</v>
      </c>
      <c r="I975" s="55" t="s">
        <v>81</v>
      </c>
      <c r="J975" s="55" t="s">
        <v>126</v>
      </c>
      <c r="K975" s="53" t="s">
        <v>73</v>
      </c>
      <c r="L975" s="53"/>
      <c r="M975" s="53">
        <v>1.0</v>
      </c>
      <c r="N975" s="53" t="s">
        <v>52</v>
      </c>
      <c r="O975" s="25">
        <v>612.11</v>
      </c>
      <c r="P975" s="25">
        <f>'LISTA DOS ITENS'!$O975*'LISTA DOS ITENS'!$M975</f>
        <v>612.11</v>
      </c>
      <c r="Q975" s="25">
        <v>612.11</v>
      </c>
      <c r="R975" s="25">
        <f>'LISTA DOS ITENS'!$Q975*'LISTA DOS ITENS'!$M975</f>
        <v>612.11</v>
      </c>
      <c r="S975" s="56">
        <f>IF('LISTA DOS ITENS'!$P975&gt;'LISTA DOS ITENS'!$R975,'LISTA DOS ITENS'!$P975,'LISTA DOS ITENS'!$R975)</f>
        <v>612.11</v>
      </c>
      <c r="T975" s="25">
        <v>62.045449246921855</v>
      </c>
      <c r="U975" s="25">
        <f>'LISTA DOS ITENS'!$T975*'LISTA DOS ITENS'!$M975</f>
        <v>62.04544925</v>
      </c>
      <c r="V975" s="56">
        <f t="array" ref="V975">INDEX('RESUMO - LOTES E VMA'!$F$3:$F$181,MATCH('LISTA DOS ITENS'!$D975,'RESUMO - LOTES E VMA'!$A$3:$A$181,0))</f>
        <v>36182.69532</v>
      </c>
      <c r="W975" s="57">
        <f>'LISTA DOS ITENS'!$U975/'LISTA DOS ITENS'!$V975</f>
        <v>0.001714782404</v>
      </c>
      <c r="X975" s="53" t="s">
        <v>53</v>
      </c>
      <c r="Y975" s="53" t="s">
        <v>290</v>
      </c>
      <c r="Z975" s="58" t="str">
        <f>'LISTA DOS ITENS'!$F975&amp;"-"&amp;'LISTA DOS ITENS'!$H975&amp;"-"&amp;'LISTA DOS ITENS'!$J975&amp;"-"&amp;'LISTA DOS ITENS'!$K975&amp;"-"&amp;'LISTA DOS ITENS'!$I975</f>
        <v>11138694-2101-0026-CONS/NAC-ED-1000-01.01</v>
      </c>
      <c r="AA975" s="59" t="str">
        <f t="array" ref="AA975">INDEX('RESUMO - LOTES E VMA'!$M$3:$M$181,MATCH('LISTA DOS ITENS'!$D975,'RESUMO - LOTES E VMA'!$A$3:$A$181,0))</f>
        <v>Para Leilão</v>
      </c>
      <c r="AB975" s="60">
        <f t="array" ref="AB975">INDEX('RESUMO - LOTES E VMA'!$J$3:$J$181,MATCH('LISTA DOS ITENS'!$D975,'RESUMO - LOTES E VMA'!$A$3:$A$181,0))</f>
        <v>0.1011750278</v>
      </c>
      <c r="AC975" s="29" t="str">
        <f t="array" ref="AC975">INDEX('RESUMO - LOTES E VMA'!$L$3:$L$181,MATCH('LISTA DOS ITENS'!$D975,'RESUMO - LOTES E VMA'!$A$3:$A$181,0))</f>
        <v>1% do Valor de Comparação do VMA</v>
      </c>
      <c r="AD975" s="53" t="str">
        <f>VLOOKUP(Tabela1[[#This Row],[Índice]],[1]Planilha1!$A:$A,1,0)</f>
        <v>#ERROR!</v>
      </c>
    </row>
    <row r="976" ht="15.75" customHeight="1">
      <c r="A976" s="52">
        <v>250377.0</v>
      </c>
      <c r="B976" s="53" t="s">
        <v>70</v>
      </c>
      <c r="C976" s="53" t="s">
        <v>71</v>
      </c>
      <c r="D976" s="22">
        <v>206855.0</v>
      </c>
      <c r="E976" s="53" t="s">
        <v>119</v>
      </c>
      <c r="F976" s="54">
        <v>1.1138746E7</v>
      </c>
      <c r="G976" s="53" t="s">
        <v>835</v>
      </c>
      <c r="H976" s="55">
        <v>2101.0</v>
      </c>
      <c r="I976" s="55"/>
      <c r="J976" s="55" t="s">
        <v>126</v>
      </c>
      <c r="K976" s="53" t="s">
        <v>73</v>
      </c>
      <c r="L976" s="53"/>
      <c r="M976" s="53">
        <v>11.0</v>
      </c>
      <c r="N976" s="53" t="s">
        <v>52</v>
      </c>
      <c r="O976" s="25">
        <v>338.9690909090909</v>
      </c>
      <c r="P976" s="25">
        <f>'LISTA DOS ITENS'!$O976*'LISTA DOS ITENS'!$M976</f>
        <v>3728.66</v>
      </c>
      <c r="Q976" s="25">
        <v>338.97</v>
      </c>
      <c r="R976" s="25">
        <f>'LISTA DOS ITENS'!$Q976*'LISTA DOS ITENS'!$M976</f>
        <v>3728.67</v>
      </c>
      <c r="S976" s="56">
        <f>IF('LISTA DOS ITENS'!$P976&gt;'LISTA DOS ITENS'!$R976,'LISTA DOS ITENS'!$P976,'LISTA DOS ITENS'!$R976)</f>
        <v>3728.67</v>
      </c>
      <c r="T976" s="25">
        <v>34.35909547504387</v>
      </c>
      <c r="U976" s="25">
        <f>'LISTA DOS ITENS'!$T976*'LISTA DOS ITENS'!$M976</f>
        <v>377.9500502</v>
      </c>
      <c r="V976" s="56">
        <f t="array" ref="V976">INDEX('RESUMO - LOTES E VMA'!$F$3:$F$181,MATCH('LISTA DOS ITENS'!$D976,'RESUMO - LOTES E VMA'!$A$3:$A$181,0))</f>
        <v>36182.69532</v>
      </c>
      <c r="W976" s="57">
        <f>'LISTA DOS ITENS'!$U976/'LISTA DOS ITENS'!$V976</f>
        <v>0.01044560243</v>
      </c>
      <c r="X976" s="53" t="s">
        <v>53</v>
      </c>
      <c r="Y976" s="53" t="s">
        <v>290</v>
      </c>
      <c r="Z976" s="58" t="str">
        <f>'LISTA DOS ITENS'!$F976&amp;"-"&amp;'LISTA DOS ITENS'!$H976&amp;"-"&amp;'LISTA DOS ITENS'!$J976&amp;"-"&amp;'LISTA DOS ITENS'!$K976&amp;"-"&amp;'LISTA DOS ITENS'!$I976</f>
        <v>11138746-2101-0026-CONS/NAC-</v>
      </c>
      <c r="AA976" s="59" t="str">
        <f t="array" ref="AA976">INDEX('RESUMO - LOTES E VMA'!$M$3:$M$181,MATCH('LISTA DOS ITENS'!$D976,'RESUMO - LOTES E VMA'!$A$3:$A$181,0))</f>
        <v>Para Leilão</v>
      </c>
      <c r="AB976" s="60">
        <f t="array" ref="AB976">INDEX('RESUMO - LOTES E VMA'!$J$3:$J$181,MATCH('LISTA DOS ITENS'!$D976,'RESUMO - LOTES E VMA'!$A$3:$A$181,0))</f>
        <v>0.1011750278</v>
      </c>
      <c r="AC976" s="29" t="str">
        <f t="array" ref="AC976">INDEX('RESUMO - LOTES E VMA'!$L$3:$L$181,MATCH('LISTA DOS ITENS'!$D976,'RESUMO - LOTES E VMA'!$A$3:$A$181,0))</f>
        <v>1% do Valor de Comparação do VMA</v>
      </c>
      <c r="AD976" s="53" t="str">
        <f>VLOOKUP(Tabela1[[#This Row],[Índice]],[1]Planilha1!$A:$A,1,0)</f>
        <v>#ERROR!</v>
      </c>
    </row>
    <row r="977" ht="15.75" customHeight="1">
      <c r="A977" s="52">
        <v>250378.0</v>
      </c>
      <c r="B977" s="53" t="s">
        <v>70</v>
      </c>
      <c r="C977" s="53" t="s">
        <v>71</v>
      </c>
      <c r="D977" s="22">
        <v>206855.0</v>
      </c>
      <c r="E977" s="53" t="s">
        <v>119</v>
      </c>
      <c r="F977" s="54">
        <v>1.1138747E7</v>
      </c>
      <c r="G977" s="53" t="s">
        <v>835</v>
      </c>
      <c r="H977" s="55">
        <v>2101.0</v>
      </c>
      <c r="I977" s="55"/>
      <c r="J977" s="55" t="s">
        <v>126</v>
      </c>
      <c r="K977" s="53" t="s">
        <v>73</v>
      </c>
      <c r="L977" s="53"/>
      <c r="M977" s="53">
        <v>10.0</v>
      </c>
      <c r="N977" s="53" t="s">
        <v>52</v>
      </c>
      <c r="O977" s="25">
        <v>429.383</v>
      </c>
      <c r="P977" s="25">
        <f>'LISTA DOS ITENS'!$O977*'LISTA DOS ITENS'!$M977</f>
        <v>4293.83</v>
      </c>
      <c r="Q977" s="25">
        <v>429.38</v>
      </c>
      <c r="R977" s="25">
        <f>'LISTA DOS ITENS'!$Q977*'LISTA DOS ITENS'!$M977</f>
        <v>4293.8</v>
      </c>
      <c r="S977" s="56">
        <f>IF('LISTA DOS ITENS'!$P977&gt;'LISTA DOS ITENS'!$R977,'LISTA DOS ITENS'!$P977,'LISTA DOS ITENS'!$R977)</f>
        <v>4293.83</v>
      </c>
      <c r="T977" s="25">
        <v>43.52334547327001</v>
      </c>
      <c r="U977" s="25">
        <f>'LISTA DOS ITENS'!$T977*'LISTA DOS ITENS'!$M977</f>
        <v>435.2334547</v>
      </c>
      <c r="V977" s="56">
        <f t="array" ref="V977">INDEX('RESUMO - LOTES E VMA'!$F$3:$F$181,MATCH('LISTA DOS ITENS'!$D977,'RESUMO - LOTES E VMA'!$A$3:$A$181,0))</f>
        <v>36182.69532</v>
      </c>
      <c r="W977" s="57">
        <f>'LISTA DOS ITENS'!$U977/'LISTA DOS ITENS'!$V977</f>
        <v>0.01202877372</v>
      </c>
      <c r="X977" s="53" t="s">
        <v>53</v>
      </c>
      <c r="Y977" s="53" t="s">
        <v>290</v>
      </c>
      <c r="Z977" s="58" t="str">
        <f>'LISTA DOS ITENS'!$F977&amp;"-"&amp;'LISTA DOS ITENS'!$H977&amp;"-"&amp;'LISTA DOS ITENS'!$J977&amp;"-"&amp;'LISTA DOS ITENS'!$K977&amp;"-"&amp;'LISTA DOS ITENS'!$I977</f>
        <v>11138747-2101-0026-CONS/NAC-</v>
      </c>
      <c r="AA977" s="59" t="str">
        <f t="array" ref="AA977">INDEX('RESUMO - LOTES E VMA'!$M$3:$M$181,MATCH('LISTA DOS ITENS'!$D977,'RESUMO - LOTES E VMA'!$A$3:$A$181,0))</f>
        <v>Para Leilão</v>
      </c>
      <c r="AB977" s="60">
        <f t="array" ref="AB977">INDEX('RESUMO - LOTES E VMA'!$J$3:$J$181,MATCH('LISTA DOS ITENS'!$D977,'RESUMO - LOTES E VMA'!$A$3:$A$181,0))</f>
        <v>0.1011750278</v>
      </c>
      <c r="AC977" s="29" t="str">
        <f t="array" ref="AC977">INDEX('RESUMO - LOTES E VMA'!$L$3:$L$181,MATCH('LISTA DOS ITENS'!$D977,'RESUMO - LOTES E VMA'!$A$3:$A$181,0))</f>
        <v>1% do Valor de Comparação do VMA</v>
      </c>
      <c r="AD977" s="53" t="str">
        <f>VLOOKUP(Tabela1[[#This Row],[Índice]],[1]Planilha1!$A:$A,1,0)</f>
        <v>#ERROR!</v>
      </c>
    </row>
    <row r="978" ht="15.75" customHeight="1">
      <c r="A978" s="52">
        <v>250379.0</v>
      </c>
      <c r="B978" s="53" t="s">
        <v>70</v>
      </c>
      <c r="C978" s="53" t="s">
        <v>71</v>
      </c>
      <c r="D978" s="22">
        <v>206855.0</v>
      </c>
      <c r="E978" s="53" t="s">
        <v>119</v>
      </c>
      <c r="F978" s="54">
        <v>1.1138764E7</v>
      </c>
      <c r="G978" s="53" t="s">
        <v>835</v>
      </c>
      <c r="H978" s="55">
        <v>2101.0</v>
      </c>
      <c r="I978" s="55"/>
      <c r="J978" s="55" t="s">
        <v>126</v>
      </c>
      <c r="K978" s="53" t="s">
        <v>73</v>
      </c>
      <c r="L978" s="53"/>
      <c r="M978" s="53">
        <v>16.0</v>
      </c>
      <c r="N978" s="53" t="s">
        <v>52</v>
      </c>
      <c r="O978" s="25">
        <v>407.385625</v>
      </c>
      <c r="P978" s="25">
        <f>'LISTA DOS ITENS'!$O978*'LISTA DOS ITENS'!$M978</f>
        <v>6518.17</v>
      </c>
      <c r="Q978" s="25">
        <v>407.39</v>
      </c>
      <c r="R978" s="25">
        <f>'LISTA DOS ITENS'!$Q978*'LISTA DOS ITENS'!$M978</f>
        <v>6518.24</v>
      </c>
      <c r="S978" s="56">
        <f>IF('LISTA DOS ITENS'!$P978&gt;'LISTA DOS ITENS'!$R978,'LISTA DOS ITENS'!$P978,'LISTA DOS ITENS'!$R978)</f>
        <v>6518.24</v>
      </c>
      <c r="T978" s="25">
        <v>41.294367954621706</v>
      </c>
      <c r="U978" s="25">
        <f>'LISTA DOS ITENS'!$T978*'LISTA DOS ITENS'!$M978</f>
        <v>660.7098873</v>
      </c>
      <c r="V978" s="56">
        <f t="array" ref="V978">INDEX('RESUMO - LOTES E VMA'!$F$3:$F$181,MATCH('LISTA DOS ITENS'!$D978,'RESUMO - LOTES E VMA'!$A$3:$A$181,0))</f>
        <v>36182.69532</v>
      </c>
      <c r="W978" s="57">
        <f>'LISTA DOS ITENS'!$U978/'LISTA DOS ITENS'!$V978</f>
        <v>0.01826038335</v>
      </c>
      <c r="X978" s="53" t="s">
        <v>53</v>
      </c>
      <c r="Y978" s="53" t="s">
        <v>290</v>
      </c>
      <c r="Z978" s="58" t="str">
        <f>'LISTA DOS ITENS'!$F978&amp;"-"&amp;'LISTA DOS ITENS'!$H978&amp;"-"&amp;'LISTA DOS ITENS'!$J978&amp;"-"&amp;'LISTA DOS ITENS'!$K978&amp;"-"&amp;'LISTA DOS ITENS'!$I978</f>
        <v>11138764-2101-0026-CONS/NAC-</v>
      </c>
      <c r="AA978" s="59" t="str">
        <f t="array" ref="AA978">INDEX('RESUMO - LOTES E VMA'!$M$3:$M$181,MATCH('LISTA DOS ITENS'!$D978,'RESUMO - LOTES E VMA'!$A$3:$A$181,0))</f>
        <v>Para Leilão</v>
      </c>
      <c r="AB978" s="60">
        <f t="array" ref="AB978">INDEX('RESUMO - LOTES E VMA'!$J$3:$J$181,MATCH('LISTA DOS ITENS'!$D978,'RESUMO - LOTES E VMA'!$A$3:$A$181,0))</f>
        <v>0.1011750278</v>
      </c>
      <c r="AC978" s="29" t="str">
        <f t="array" ref="AC978">INDEX('RESUMO - LOTES E VMA'!$L$3:$L$181,MATCH('LISTA DOS ITENS'!$D978,'RESUMO - LOTES E VMA'!$A$3:$A$181,0))</f>
        <v>1% do Valor de Comparação do VMA</v>
      </c>
      <c r="AD978" s="53" t="str">
        <f>VLOOKUP(Tabela1[[#This Row],[Índice]],[1]Planilha1!$A:$A,1,0)</f>
        <v>#ERROR!</v>
      </c>
    </row>
    <row r="979" ht="15.75" customHeight="1">
      <c r="A979" s="52">
        <v>250380.0</v>
      </c>
      <c r="B979" s="53" t="s">
        <v>70</v>
      </c>
      <c r="C979" s="53" t="s">
        <v>71</v>
      </c>
      <c r="D979" s="22">
        <v>206855.0</v>
      </c>
      <c r="E979" s="53" t="s">
        <v>119</v>
      </c>
      <c r="F979" s="54">
        <v>1.1138766E7</v>
      </c>
      <c r="G979" s="53" t="s">
        <v>835</v>
      </c>
      <c r="H979" s="55">
        <v>2101.0</v>
      </c>
      <c r="I979" s="55"/>
      <c r="J979" s="55" t="s">
        <v>126</v>
      </c>
      <c r="K979" s="53" t="s">
        <v>80</v>
      </c>
      <c r="L979" s="53"/>
      <c r="M979" s="53">
        <v>12.0</v>
      </c>
      <c r="N979" s="53" t="s">
        <v>52</v>
      </c>
      <c r="O979" s="25">
        <v>203.47833333333332</v>
      </c>
      <c r="P979" s="25">
        <f>'LISTA DOS ITENS'!$O979*'LISTA DOS ITENS'!$M979</f>
        <v>2441.74</v>
      </c>
      <c r="Q979" s="25">
        <v>203.48</v>
      </c>
      <c r="R979" s="25">
        <f>'LISTA DOS ITENS'!$Q979*'LISTA DOS ITENS'!$M979</f>
        <v>2441.76</v>
      </c>
      <c r="S979" s="56">
        <f>IF('LISTA DOS ITENS'!$P979&gt;'LISTA DOS ITENS'!$R979,'LISTA DOS ITENS'!$P979,'LISTA DOS ITENS'!$R979)</f>
        <v>2441.76</v>
      </c>
      <c r="T979" s="25">
        <v>20.625390881971637</v>
      </c>
      <c r="U979" s="25">
        <f>'LISTA DOS ITENS'!$T979*'LISTA DOS ITENS'!$M979</f>
        <v>247.5046906</v>
      </c>
      <c r="V979" s="56">
        <f t="array" ref="V979">INDEX('RESUMO - LOTES E VMA'!$F$3:$F$181,MATCH('LISTA DOS ITENS'!$D979,'RESUMO - LOTES E VMA'!$A$3:$A$181,0))</f>
        <v>36182.69532</v>
      </c>
      <c r="W979" s="57">
        <f>'LISTA DOS ITENS'!$U979/'LISTA DOS ITENS'!$V979</f>
        <v>0.006840416072</v>
      </c>
      <c r="X979" s="53" t="s">
        <v>53</v>
      </c>
      <c r="Y979" s="53" t="s">
        <v>290</v>
      </c>
      <c r="Z979" s="58" t="str">
        <f>'LISTA DOS ITENS'!$F979&amp;"-"&amp;'LISTA DOS ITENS'!$H979&amp;"-"&amp;'LISTA DOS ITENS'!$J979&amp;"-"&amp;'LISTA DOS ITENS'!$K979&amp;"-"&amp;'LISTA DOS ITENS'!$I979</f>
        <v>11138766-2101-0026-IMOB/NAC-</v>
      </c>
      <c r="AA979" s="59" t="str">
        <f t="array" ref="AA979">INDEX('RESUMO - LOTES E VMA'!$M$3:$M$181,MATCH('LISTA DOS ITENS'!$D979,'RESUMO - LOTES E VMA'!$A$3:$A$181,0))</f>
        <v>Para Leilão</v>
      </c>
      <c r="AB979" s="60">
        <f t="array" ref="AB979">INDEX('RESUMO - LOTES E VMA'!$J$3:$J$181,MATCH('LISTA DOS ITENS'!$D979,'RESUMO - LOTES E VMA'!$A$3:$A$181,0))</f>
        <v>0.1011750278</v>
      </c>
      <c r="AC979" s="29" t="str">
        <f t="array" ref="AC979">INDEX('RESUMO - LOTES E VMA'!$L$3:$L$181,MATCH('LISTA DOS ITENS'!$D979,'RESUMO - LOTES E VMA'!$A$3:$A$181,0))</f>
        <v>1% do Valor de Comparação do VMA</v>
      </c>
      <c r="AD979" s="53" t="str">
        <f>VLOOKUP(Tabela1[[#This Row],[Índice]],[1]Planilha1!$A:$A,1,0)</f>
        <v>#ERROR!</v>
      </c>
    </row>
    <row r="980" ht="15.75" customHeight="1">
      <c r="A980" s="52">
        <v>250381.0</v>
      </c>
      <c r="B980" s="53" t="s">
        <v>70</v>
      </c>
      <c r="C980" s="53" t="s">
        <v>71</v>
      </c>
      <c r="D980" s="22">
        <v>206855.0</v>
      </c>
      <c r="E980" s="53" t="s">
        <v>119</v>
      </c>
      <c r="F980" s="54">
        <v>1.1138934E7</v>
      </c>
      <c r="G980" s="53" t="s">
        <v>836</v>
      </c>
      <c r="H980" s="55">
        <v>2101.0</v>
      </c>
      <c r="I980" s="55"/>
      <c r="J980" s="55" t="s">
        <v>126</v>
      </c>
      <c r="K980" s="53" t="s">
        <v>73</v>
      </c>
      <c r="L980" s="53"/>
      <c r="M980" s="53">
        <v>3.0</v>
      </c>
      <c r="N980" s="53" t="s">
        <v>52</v>
      </c>
      <c r="O980" s="25">
        <v>106.20800000000001</v>
      </c>
      <c r="P980" s="25">
        <f>'LISTA DOS ITENS'!$O980*'LISTA DOS ITENS'!$M980</f>
        <v>318.624</v>
      </c>
      <c r="Q980" s="25">
        <v>208.56</v>
      </c>
      <c r="R980" s="25">
        <f>'LISTA DOS ITENS'!$Q980*'LISTA DOS ITENS'!$M980</f>
        <v>625.68</v>
      </c>
      <c r="S980" s="56">
        <f>IF('LISTA DOS ITENS'!$P980&gt;'LISTA DOS ITENS'!$R980,'LISTA DOS ITENS'!$P980,'LISTA DOS ITENS'!$R980)</f>
        <v>625.68</v>
      </c>
      <c r="T980" s="25">
        <v>21.140316111381978</v>
      </c>
      <c r="U980" s="25">
        <f>'LISTA DOS ITENS'!$T980*'LISTA DOS ITENS'!$M980</f>
        <v>63.42094833</v>
      </c>
      <c r="V980" s="56">
        <f t="array" ref="V980">INDEX('RESUMO - LOTES E VMA'!$F$3:$F$181,MATCH('LISTA DOS ITENS'!$D980,'RESUMO - LOTES E VMA'!$A$3:$A$181,0))</f>
        <v>36182.69532</v>
      </c>
      <c r="W980" s="57">
        <f>'LISTA DOS ITENS'!$U980/'LISTA DOS ITENS'!$V980</f>
        <v>0.001752797788</v>
      </c>
      <c r="X980" s="53" t="s">
        <v>53</v>
      </c>
      <c r="Y980" s="53" t="s">
        <v>290</v>
      </c>
      <c r="Z980" s="58" t="str">
        <f>'LISTA DOS ITENS'!$F980&amp;"-"&amp;'LISTA DOS ITENS'!$H980&amp;"-"&amp;'LISTA DOS ITENS'!$J980&amp;"-"&amp;'LISTA DOS ITENS'!$K980&amp;"-"&amp;'LISTA DOS ITENS'!$I980</f>
        <v>11138934-2101-0026-CONS/NAC-</v>
      </c>
      <c r="AA980" s="59" t="str">
        <f t="array" ref="AA980">INDEX('RESUMO - LOTES E VMA'!$M$3:$M$181,MATCH('LISTA DOS ITENS'!$D980,'RESUMO - LOTES E VMA'!$A$3:$A$181,0))</f>
        <v>Para Leilão</v>
      </c>
      <c r="AB980" s="60">
        <f t="array" ref="AB980">INDEX('RESUMO - LOTES E VMA'!$J$3:$J$181,MATCH('LISTA DOS ITENS'!$D980,'RESUMO - LOTES E VMA'!$A$3:$A$181,0))</f>
        <v>0.1011750278</v>
      </c>
      <c r="AC980" s="29" t="str">
        <f t="array" ref="AC980">INDEX('RESUMO - LOTES E VMA'!$L$3:$L$181,MATCH('LISTA DOS ITENS'!$D980,'RESUMO - LOTES E VMA'!$A$3:$A$181,0))</f>
        <v>1% do Valor de Comparação do VMA</v>
      </c>
      <c r="AD980" s="53" t="str">
        <f>VLOOKUP(Tabela1[[#This Row],[Índice]],[1]Planilha1!$A:$A,1,0)</f>
        <v>#ERROR!</v>
      </c>
    </row>
    <row r="981" ht="15.75" customHeight="1">
      <c r="A981" s="52">
        <v>250382.0</v>
      </c>
      <c r="B981" s="53" t="s">
        <v>70</v>
      </c>
      <c r="C981" s="53" t="s">
        <v>71</v>
      </c>
      <c r="D981" s="22">
        <v>206855.0</v>
      </c>
      <c r="E981" s="53" t="s">
        <v>119</v>
      </c>
      <c r="F981" s="54">
        <v>1.1146397E7</v>
      </c>
      <c r="G981" s="53" t="s">
        <v>837</v>
      </c>
      <c r="H981" s="55">
        <v>2101.0</v>
      </c>
      <c r="I981" s="55"/>
      <c r="J981" s="55" t="s">
        <v>126</v>
      </c>
      <c r="K981" s="53" t="s">
        <v>73</v>
      </c>
      <c r="L981" s="53"/>
      <c r="M981" s="53">
        <v>8.0</v>
      </c>
      <c r="N981" s="53" t="s">
        <v>52</v>
      </c>
      <c r="O981" s="25">
        <v>212.385</v>
      </c>
      <c r="P981" s="25">
        <f>'LISTA DOS ITENS'!$O981*'LISTA DOS ITENS'!$M981</f>
        <v>1699.08</v>
      </c>
      <c r="Q981" s="25">
        <v>266.53</v>
      </c>
      <c r="R981" s="25">
        <f>'LISTA DOS ITENS'!$Q981*'LISTA DOS ITENS'!$M981</f>
        <v>2132.24</v>
      </c>
      <c r="S981" s="56">
        <f>IF('LISTA DOS ITENS'!$P981&gt;'LISTA DOS ITENS'!$R981,'LISTA DOS ITENS'!$P981,'LISTA DOS ITENS'!$R981)</f>
        <v>2132.24</v>
      </c>
      <c r="T981" s="25">
        <v>27.01634279423973</v>
      </c>
      <c r="U981" s="25">
        <f>'LISTA DOS ITENS'!$T981*'LISTA DOS ITENS'!$M981</f>
        <v>216.1307424</v>
      </c>
      <c r="V981" s="56">
        <f t="array" ref="V981">INDEX('RESUMO - LOTES E VMA'!$F$3:$F$181,MATCH('LISTA DOS ITENS'!$D981,'RESUMO - LOTES E VMA'!$A$3:$A$181,0))</f>
        <v>36182.69532</v>
      </c>
      <c r="W981" s="57">
        <f>'LISTA DOS ITENS'!$U981/'LISTA DOS ITENS'!$V981</f>
        <v>0.00597331792</v>
      </c>
      <c r="X981" s="53" t="s">
        <v>53</v>
      </c>
      <c r="Y981" s="53" t="s">
        <v>290</v>
      </c>
      <c r="Z981" s="58" t="str">
        <f>'LISTA DOS ITENS'!$F981&amp;"-"&amp;'LISTA DOS ITENS'!$H981&amp;"-"&amp;'LISTA DOS ITENS'!$J981&amp;"-"&amp;'LISTA DOS ITENS'!$K981&amp;"-"&amp;'LISTA DOS ITENS'!$I981</f>
        <v>11146397-2101-0026-CONS/NAC-</v>
      </c>
      <c r="AA981" s="59" t="str">
        <f t="array" ref="AA981">INDEX('RESUMO - LOTES E VMA'!$M$3:$M$181,MATCH('LISTA DOS ITENS'!$D981,'RESUMO - LOTES E VMA'!$A$3:$A$181,0))</f>
        <v>Para Leilão</v>
      </c>
      <c r="AB981" s="60">
        <f t="array" ref="AB981">INDEX('RESUMO - LOTES E VMA'!$J$3:$J$181,MATCH('LISTA DOS ITENS'!$D981,'RESUMO - LOTES E VMA'!$A$3:$A$181,0))</f>
        <v>0.1011750278</v>
      </c>
      <c r="AC981" s="29" t="str">
        <f t="array" ref="AC981">INDEX('RESUMO - LOTES E VMA'!$L$3:$L$181,MATCH('LISTA DOS ITENS'!$D981,'RESUMO - LOTES E VMA'!$A$3:$A$181,0))</f>
        <v>1% do Valor de Comparação do VMA</v>
      </c>
      <c r="AD981" s="53" t="str">
        <f>VLOOKUP(Tabela1[[#This Row],[Índice]],[1]Planilha1!$A:$A,1,0)</f>
        <v>#ERROR!</v>
      </c>
    </row>
    <row r="982" ht="15.75" customHeight="1">
      <c r="A982" s="52">
        <v>250383.0</v>
      </c>
      <c r="B982" s="53" t="s">
        <v>70</v>
      </c>
      <c r="C982" s="53" t="s">
        <v>71</v>
      </c>
      <c r="D982" s="22">
        <v>206855.0</v>
      </c>
      <c r="E982" s="53" t="s">
        <v>119</v>
      </c>
      <c r="F982" s="54">
        <v>1.115862E7</v>
      </c>
      <c r="G982" s="53" t="s">
        <v>838</v>
      </c>
      <c r="H982" s="55">
        <v>2101.0</v>
      </c>
      <c r="I982" s="55"/>
      <c r="J982" s="55" t="s">
        <v>126</v>
      </c>
      <c r="K982" s="53" t="s">
        <v>80</v>
      </c>
      <c r="L982" s="53"/>
      <c r="M982" s="53">
        <v>12.0</v>
      </c>
      <c r="N982" s="53" t="s">
        <v>52</v>
      </c>
      <c r="O982" s="25">
        <v>124.1175</v>
      </c>
      <c r="P982" s="25">
        <f>'LISTA DOS ITENS'!$O982*'LISTA DOS ITENS'!$M982</f>
        <v>1489.41</v>
      </c>
      <c r="Q982" s="25">
        <v>124.12</v>
      </c>
      <c r="R982" s="25">
        <f>'LISTA DOS ITENS'!$Q982*'LISTA DOS ITENS'!$M982</f>
        <v>1489.44</v>
      </c>
      <c r="S982" s="56">
        <f>IF('LISTA DOS ITENS'!$P982&gt;'LISTA DOS ITENS'!$R982,'LISTA DOS ITENS'!$P982,'LISTA DOS ITENS'!$R982)</f>
        <v>1489.44</v>
      </c>
      <c r="T982" s="25">
        <v>12.581204620947119</v>
      </c>
      <c r="U982" s="25">
        <f>'LISTA DOS ITENS'!$T982*'LISTA DOS ITENS'!$M982</f>
        <v>150.9744555</v>
      </c>
      <c r="V982" s="56">
        <f t="array" ref="V982">INDEX('RESUMO - LOTES E VMA'!$F$3:$F$181,MATCH('LISTA DOS ITENS'!$D982,'RESUMO - LOTES E VMA'!$A$3:$A$181,0))</f>
        <v>36182.69532</v>
      </c>
      <c r="W982" s="57">
        <f>'LISTA DOS ITENS'!$U982/'LISTA DOS ITENS'!$V982</f>
        <v>0.004172559676</v>
      </c>
      <c r="X982" s="53" t="s">
        <v>53</v>
      </c>
      <c r="Y982" s="53" t="s">
        <v>290</v>
      </c>
      <c r="Z982" s="58" t="str">
        <f>'LISTA DOS ITENS'!$F982&amp;"-"&amp;'LISTA DOS ITENS'!$H982&amp;"-"&amp;'LISTA DOS ITENS'!$J982&amp;"-"&amp;'LISTA DOS ITENS'!$K982&amp;"-"&amp;'LISTA DOS ITENS'!$I982</f>
        <v>11158620-2101-0026-IMOB/NAC-</v>
      </c>
      <c r="AA982" s="59" t="str">
        <f t="array" ref="AA982">INDEX('RESUMO - LOTES E VMA'!$M$3:$M$181,MATCH('LISTA DOS ITENS'!$D982,'RESUMO - LOTES E VMA'!$A$3:$A$181,0))</f>
        <v>Para Leilão</v>
      </c>
      <c r="AB982" s="60">
        <f t="array" ref="AB982">INDEX('RESUMO - LOTES E VMA'!$J$3:$J$181,MATCH('LISTA DOS ITENS'!$D982,'RESUMO - LOTES E VMA'!$A$3:$A$181,0))</f>
        <v>0.1011750278</v>
      </c>
      <c r="AC982" s="29" t="str">
        <f t="array" ref="AC982">INDEX('RESUMO - LOTES E VMA'!$L$3:$L$181,MATCH('LISTA DOS ITENS'!$D982,'RESUMO - LOTES E VMA'!$A$3:$A$181,0))</f>
        <v>1% do Valor de Comparação do VMA</v>
      </c>
      <c r="AD982" s="53" t="str">
        <f>VLOOKUP(Tabela1[[#This Row],[Índice]],[1]Planilha1!$A:$A,1,0)</f>
        <v>#ERROR!</v>
      </c>
    </row>
    <row r="983" ht="15.75" customHeight="1">
      <c r="A983" s="52">
        <v>250384.0</v>
      </c>
      <c r="B983" s="53" t="s">
        <v>70</v>
      </c>
      <c r="C983" s="53" t="s">
        <v>71</v>
      </c>
      <c r="D983" s="22">
        <v>206855.0</v>
      </c>
      <c r="E983" s="53" t="s">
        <v>119</v>
      </c>
      <c r="F983" s="54">
        <v>1.1158621E7</v>
      </c>
      <c r="G983" s="53" t="s">
        <v>839</v>
      </c>
      <c r="H983" s="55">
        <v>2101.0</v>
      </c>
      <c r="I983" s="55"/>
      <c r="J983" s="55" t="s">
        <v>126</v>
      </c>
      <c r="K983" s="53" t="s">
        <v>80</v>
      </c>
      <c r="L983" s="53"/>
      <c r="M983" s="53">
        <v>12.0</v>
      </c>
      <c r="N983" s="53" t="s">
        <v>52</v>
      </c>
      <c r="O983" s="25">
        <v>113.61166666666666</v>
      </c>
      <c r="P983" s="25">
        <f>'LISTA DOS ITENS'!$O983*'LISTA DOS ITENS'!$M983</f>
        <v>1363.34</v>
      </c>
      <c r="Q983" s="25">
        <v>113.61</v>
      </c>
      <c r="R983" s="25">
        <f>'LISTA DOS ITENS'!$Q983*'LISTA DOS ITENS'!$M983</f>
        <v>1363.32</v>
      </c>
      <c r="S983" s="56">
        <f>IF('LISTA DOS ITENS'!$P983&gt;'LISTA DOS ITENS'!$R983,'LISTA DOS ITENS'!$P983,'LISTA DOS ITENS'!$R983)</f>
        <v>1363.34</v>
      </c>
      <c r="T983" s="25">
        <v>11.515877030178876</v>
      </c>
      <c r="U983" s="25">
        <f>'LISTA DOS ITENS'!$T983*'LISTA DOS ITENS'!$M983</f>
        <v>138.1905244</v>
      </c>
      <c r="V983" s="56">
        <f t="array" ref="V983">INDEX('RESUMO - LOTES E VMA'!$F$3:$F$181,MATCH('LISTA DOS ITENS'!$D983,'RESUMO - LOTES E VMA'!$A$3:$A$181,0))</f>
        <v>36182.69532</v>
      </c>
      <c r="W983" s="57">
        <f>'LISTA DOS ITENS'!$U983/'LISTA DOS ITENS'!$V983</f>
        <v>0.003819243512</v>
      </c>
      <c r="X983" s="53" t="s">
        <v>53</v>
      </c>
      <c r="Y983" s="53" t="s">
        <v>290</v>
      </c>
      <c r="Z983" s="58" t="str">
        <f>'LISTA DOS ITENS'!$F983&amp;"-"&amp;'LISTA DOS ITENS'!$H983&amp;"-"&amp;'LISTA DOS ITENS'!$J983&amp;"-"&amp;'LISTA DOS ITENS'!$K983&amp;"-"&amp;'LISTA DOS ITENS'!$I983</f>
        <v>11158621-2101-0026-IMOB/NAC-</v>
      </c>
      <c r="AA983" s="59" t="str">
        <f t="array" ref="AA983">INDEX('RESUMO - LOTES E VMA'!$M$3:$M$181,MATCH('LISTA DOS ITENS'!$D983,'RESUMO - LOTES E VMA'!$A$3:$A$181,0))</f>
        <v>Para Leilão</v>
      </c>
      <c r="AB983" s="60">
        <f t="array" ref="AB983">INDEX('RESUMO - LOTES E VMA'!$J$3:$J$181,MATCH('LISTA DOS ITENS'!$D983,'RESUMO - LOTES E VMA'!$A$3:$A$181,0))</f>
        <v>0.1011750278</v>
      </c>
      <c r="AC983" s="29" t="str">
        <f t="array" ref="AC983">INDEX('RESUMO - LOTES E VMA'!$L$3:$L$181,MATCH('LISTA DOS ITENS'!$D983,'RESUMO - LOTES E VMA'!$A$3:$A$181,0))</f>
        <v>1% do Valor de Comparação do VMA</v>
      </c>
      <c r="AD983" s="53" t="str">
        <f>VLOOKUP(Tabela1[[#This Row],[Índice]],[1]Planilha1!$A:$A,1,0)</f>
        <v>#ERROR!</v>
      </c>
    </row>
    <row r="984" ht="15.75" customHeight="1">
      <c r="A984" s="52">
        <v>250385.0</v>
      </c>
      <c r="B984" s="53" t="s">
        <v>70</v>
      </c>
      <c r="C984" s="53" t="s">
        <v>71</v>
      </c>
      <c r="D984" s="22">
        <v>206855.0</v>
      </c>
      <c r="E984" s="53" t="s">
        <v>119</v>
      </c>
      <c r="F984" s="54">
        <v>1.1159582E7</v>
      </c>
      <c r="G984" s="53" t="s">
        <v>826</v>
      </c>
      <c r="H984" s="55">
        <v>2101.0</v>
      </c>
      <c r="I984" s="55"/>
      <c r="J984" s="55" t="s">
        <v>126</v>
      </c>
      <c r="K984" s="53" t="s">
        <v>80</v>
      </c>
      <c r="L984" s="53"/>
      <c r="M984" s="53">
        <v>14.0</v>
      </c>
      <c r="N984" s="53" t="s">
        <v>52</v>
      </c>
      <c r="O984" s="25">
        <v>160.06642857142856</v>
      </c>
      <c r="P984" s="25">
        <f>'LISTA DOS ITENS'!$O984*'LISTA DOS ITENS'!$M984</f>
        <v>2240.93</v>
      </c>
      <c r="Q984" s="25">
        <v>160.07</v>
      </c>
      <c r="R984" s="25">
        <f>'LISTA DOS ITENS'!$Q984*'LISTA DOS ITENS'!$M984</f>
        <v>2240.98</v>
      </c>
      <c r="S984" s="56">
        <f>IF('LISTA DOS ITENS'!$P984&gt;'LISTA DOS ITENS'!$R984,'LISTA DOS ITENS'!$P984,'LISTA DOS ITENS'!$R984)</f>
        <v>2240.98</v>
      </c>
      <c r="T984" s="25">
        <v>16.225212888132493</v>
      </c>
      <c r="U984" s="25">
        <f>'LISTA DOS ITENS'!$T984*'LISTA DOS ITENS'!$M984</f>
        <v>227.1529804</v>
      </c>
      <c r="V984" s="56">
        <f t="array" ref="V984">INDEX('RESUMO - LOTES E VMA'!$F$3:$F$181,MATCH('LISTA DOS ITENS'!$D984,'RESUMO - LOTES E VMA'!$A$3:$A$181,0))</f>
        <v>36182.69532</v>
      </c>
      <c r="W984" s="57">
        <f>'LISTA DOS ITENS'!$U984/'LISTA DOS ITENS'!$V984</f>
        <v>0.006277945256</v>
      </c>
      <c r="X984" s="53" t="s">
        <v>53</v>
      </c>
      <c r="Y984" s="53" t="s">
        <v>290</v>
      </c>
      <c r="Z984" s="58" t="str">
        <f>'LISTA DOS ITENS'!$F984&amp;"-"&amp;'LISTA DOS ITENS'!$H984&amp;"-"&amp;'LISTA DOS ITENS'!$J984&amp;"-"&amp;'LISTA DOS ITENS'!$K984&amp;"-"&amp;'LISTA DOS ITENS'!$I984</f>
        <v>11159582-2101-0026-IMOB/NAC-</v>
      </c>
      <c r="AA984" s="59" t="str">
        <f t="array" ref="AA984">INDEX('RESUMO - LOTES E VMA'!$M$3:$M$181,MATCH('LISTA DOS ITENS'!$D984,'RESUMO - LOTES E VMA'!$A$3:$A$181,0))</f>
        <v>Para Leilão</v>
      </c>
      <c r="AB984" s="60">
        <f t="array" ref="AB984">INDEX('RESUMO - LOTES E VMA'!$J$3:$J$181,MATCH('LISTA DOS ITENS'!$D984,'RESUMO - LOTES E VMA'!$A$3:$A$181,0))</f>
        <v>0.1011750278</v>
      </c>
      <c r="AC984" s="29" t="str">
        <f t="array" ref="AC984">INDEX('RESUMO - LOTES E VMA'!$L$3:$L$181,MATCH('LISTA DOS ITENS'!$D984,'RESUMO - LOTES E VMA'!$A$3:$A$181,0))</f>
        <v>1% do Valor de Comparação do VMA</v>
      </c>
      <c r="AD984" s="53" t="str">
        <f>VLOOKUP(Tabela1[[#This Row],[Índice]],[1]Planilha1!$A:$A,1,0)</f>
        <v>#ERROR!</v>
      </c>
    </row>
    <row r="985" ht="15.75" customHeight="1">
      <c r="A985" s="52">
        <v>250386.0</v>
      </c>
      <c r="B985" s="53" t="s">
        <v>70</v>
      </c>
      <c r="C985" s="53" t="s">
        <v>71</v>
      </c>
      <c r="D985" s="22">
        <v>206855.0</v>
      </c>
      <c r="E985" s="53" t="s">
        <v>119</v>
      </c>
      <c r="F985" s="54">
        <v>1.1159588E7</v>
      </c>
      <c r="G985" s="53" t="s">
        <v>840</v>
      </c>
      <c r="H985" s="55">
        <v>2101.0</v>
      </c>
      <c r="I985" s="55"/>
      <c r="J985" s="55" t="s">
        <v>126</v>
      </c>
      <c r="K985" s="53" t="s">
        <v>80</v>
      </c>
      <c r="L985" s="53"/>
      <c r="M985" s="53">
        <v>12.0</v>
      </c>
      <c r="N985" s="53" t="s">
        <v>52</v>
      </c>
      <c r="O985" s="25">
        <v>122.04</v>
      </c>
      <c r="P985" s="25">
        <f>'LISTA DOS ITENS'!$O985*'LISTA DOS ITENS'!$M985</f>
        <v>1464.48</v>
      </c>
      <c r="Q985" s="25">
        <v>122.04</v>
      </c>
      <c r="R985" s="25">
        <f>'LISTA DOS ITENS'!$Q985*'LISTA DOS ITENS'!$M985</f>
        <v>1464.48</v>
      </c>
      <c r="S985" s="56">
        <f>IF('LISTA DOS ITENS'!$P985&gt;'LISTA DOS ITENS'!$R985,'LISTA DOS ITENS'!$P985,'LISTA DOS ITENS'!$R985)</f>
        <v>1464.48</v>
      </c>
      <c r="T985" s="25">
        <v>12.370369093944461</v>
      </c>
      <c r="U985" s="25">
        <f>'LISTA DOS ITENS'!$T985*'LISTA DOS ITENS'!$M985</f>
        <v>148.4444291</v>
      </c>
      <c r="V985" s="56">
        <f t="array" ref="V985">INDEX('RESUMO - LOTES E VMA'!$F$3:$F$181,MATCH('LISTA DOS ITENS'!$D985,'RESUMO - LOTES E VMA'!$A$3:$A$181,0))</f>
        <v>36182.69532</v>
      </c>
      <c r="W985" s="57">
        <f>'LISTA DOS ITENS'!$U985/'LISTA DOS ITENS'!$V985</f>
        <v>0.00410263602</v>
      </c>
      <c r="X985" s="53" t="s">
        <v>53</v>
      </c>
      <c r="Y985" s="53" t="s">
        <v>290</v>
      </c>
      <c r="Z985" s="58" t="str">
        <f>'LISTA DOS ITENS'!$F985&amp;"-"&amp;'LISTA DOS ITENS'!$H985&amp;"-"&amp;'LISTA DOS ITENS'!$J985&amp;"-"&amp;'LISTA DOS ITENS'!$K985&amp;"-"&amp;'LISTA DOS ITENS'!$I985</f>
        <v>11159588-2101-0026-IMOB/NAC-</v>
      </c>
      <c r="AA985" s="59" t="str">
        <f t="array" ref="AA985">INDEX('RESUMO - LOTES E VMA'!$M$3:$M$181,MATCH('LISTA DOS ITENS'!$D985,'RESUMO - LOTES E VMA'!$A$3:$A$181,0))</f>
        <v>Para Leilão</v>
      </c>
      <c r="AB985" s="60">
        <f t="array" ref="AB985">INDEX('RESUMO - LOTES E VMA'!$J$3:$J$181,MATCH('LISTA DOS ITENS'!$D985,'RESUMO - LOTES E VMA'!$A$3:$A$181,0))</f>
        <v>0.1011750278</v>
      </c>
      <c r="AC985" s="29" t="str">
        <f t="array" ref="AC985">INDEX('RESUMO - LOTES E VMA'!$L$3:$L$181,MATCH('LISTA DOS ITENS'!$D985,'RESUMO - LOTES E VMA'!$A$3:$A$181,0))</f>
        <v>1% do Valor de Comparação do VMA</v>
      </c>
      <c r="AD985" s="53" t="str">
        <f>VLOOKUP(Tabela1[[#This Row],[Índice]],[1]Planilha1!$A:$A,1,0)</f>
        <v>#ERROR!</v>
      </c>
    </row>
    <row r="986" ht="15.75" customHeight="1">
      <c r="A986" s="52">
        <v>250387.0</v>
      </c>
      <c r="B986" s="53" t="s">
        <v>70</v>
      </c>
      <c r="C986" s="53" t="s">
        <v>71</v>
      </c>
      <c r="D986" s="22">
        <v>206855.0</v>
      </c>
      <c r="E986" s="53" t="s">
        <v>119</v>
      </c>
      <c r="F986" s="54">
        <v>1.116136E7</v>
      </c>
      <c r="G986" s="53" t="s">
        <v>841</v>
      </c>
      <c r="H986" s="55">
        <v>2101.0</v>
      </c>
      <c r="I986" s="55"/>
      <c r="J986" s="55" t="s">
        <v>126</v>
      </c>
      <c r="K986" s="53" t="s">
        <v>73</v>
      </c>
      <c r="L986" s="53"/>
      <c r="M986" s="53">
        <v>4.0</v>
      </c>
      <c r="N986" s="53" t="s">
        <v>52</v>
      </c>
      <c r="O986" s="25">
        <v>101.18625</v>
      </c>
      <c r="P986" s="25">
        <f>'LISTA DOS ITENS'!$O986*'LISTA DOS ITENS'!$M986</f>
        <v>404.745</v>
      </c>
      <c r="Q986" s="25">
        <v>166.51</v>
      </c>
      <c r="R986" s="25">
        <f>'LISTA DOS ITENS'!$Q986*'LISTA DOS ITENS'!$M986</f>
        <v>666.04</v>
      </c>
      <c r="S986" s="56">
        <f>IF('LISTA DOS ITENS'!$P986&gt;'LISTA DOS ITENS'!$R986,'LISTA DOS ITENS'!$P986,'LISTA DOS ITENS'!$R986)</f>
        <v>666.04</v>
      </c>
      <c r="T986" s="25">
        <v>16.87799211596765</v>
      </c>
      <c r="U986" s="25">
        <f>'LISTA DOS ITENS'!$T986*'LISTA DOS ITENS'!$M986</f>
        <v>67.51196846</v>
      </c>
      <c r="V986" s="56">
        <f t="array" ref="V986">INDEX('RESUMO - LOTES E VMA'!$F$3:$F$181,MATCH('LISTA DOS ITENS'!$D986,'RESUMO - LOTES E VMA'!$A$3:$A$181,0))</f>
        <v>36182.69532</v>
      </c>
      <c r="W986" s="57">
        <f>'LISTA DOS ITENS'!$U986/'LISTA DOS ITENS'!$V986</f>
        <v>0.001865863443</v>
      </c>
      <c r="X986" s="53" t="s">
        <v>53</v>
      </c>
      <c r="Y986" s="53" t="s">
        <v>290</v>
      </c>
      <c r="Z986" s="58" t="str">
        <f>'LISTA DOS ITENS'!$F986&amp;"-"&amp;'LISTA DOS ITENS'!$H986&amp;"-"&amp;'LISTA DOS ITENS'!$J986&amp;"-"&amp;'LISTA DOS ITENS'!$K986&amp;"-"&amp;'LISTA DOS ITENS'!$I986</f>
        <v>11161360-2101-0026-CONS/NAC-</v>
      </c>
      <c r="AA986" s="59" t="str">
        <f t="array" ref="AA986">INDEX('RESUMO - LOTES E VMA'!$M$3:$M$181,MATCH('LISTA DOS ITENS'!$D986,'RESUMO - LOTES E VMA'!$A$3:$A$181,0))</f>
        <v>Para Leilão</v>
      </c>
      <c r="AB986" s="60">
        <f t="array" ref="AB986">INDEX('RESUMO - LOTES E VMA'!$J$3:$J$181,MATCH('LISTA DOS ITENS'!$D986,'RESUMO - LOTES E VMA'!$A$3:$A$181,0))</f>
        <v>0.1011750278</v>
      </c>
      <c r="AC986" s="29" t="str">
        <f t="array" ref="AC986">INDEX('RESUMO - LOTES E VMA'!$L$3:$L$181,MATCH('LISTA DOS ITENS'!$D986,'RESUMO - LOTES E VMA'!$A$3:$A$181,0))</f>
        <v>1% do Valor de Comparação do VMA</v>
      </c>
      <c r="AD986" s="53" t="str">
        <f>VLOOKUP(Tabela1[[#This Row],[Índice]],[1]Planilha1!$A:$A,1,0)</f>
        <v>#ERROR!</v>
      </c>
    </row>
    <row r="987" ht="15.75" customHeight="1">
      <c r="A987" s="52">
        <v>250388.0</v>
      </c>
      <c r="B987" s="53" t="s">
        <v>70</v>
      </c>
      <c r="C987" s="53" t="s">
        <v>71</v>
      </c>
      <c r="D987" s="22">
        <v>206855.0</v>
      </c>
      <c r="E987" s="53" t="s">
        <v>119</v>
      </c>
      <c r="F987" s="54">
        <v>1.1162967E7</v>
      </c>
      <c r="G987" s="53" t="s">
        <v>842</v>
      </c>
      <c r="H987" s="55">
        <v>2101.0</v>
      </c>
      <c r="I987" s="55"/>
      <c r="J987" s="55" t="s">
        <v>126</v>
      </c>
      <c r="K987" s="53" t="s">
        <v>73</v>
      </c>
      <c r="L987" s="53"/>
      <c r="M987" s="53">
        <v>16.0</v>
      </c>
      <c r="N987" s="53" t="s">
        <v>52</v>
      </c>
      <c r="O987" s="25">
        <v>251.701875</v>
      </c>
      <c r="P987" s="25">
        <f>'LISTA DOS ITENS'!$O987*'LISTA DOS ITENS'!$M987</f>
        <v>4027.23</v>
      </c>
      <c r="Q987" s="25">
        <v>251.7</v>
      </c>
      <c r="R987" s="25">
        <f>'LISTA DOS ITENS'!$Q987*'LISTA DOS ITENS'!$M987</f>
        <v>4027.2</v>
      </c>
      <c r="S987" s="56">
        <f>IF('LISTA DOS ITENS'!$P987&gt;'LISTA DOS ITENS'!$R987,'LISTA DOS ITENS'!$P987,'LISTA DOS ITENS'!$R987)</f>
        <v>4027.23</v>
      </c>
      <c r="T987" s="25">
        <v>25.51312603200443</v>
      </c>
      <c r="U987" s="25">
        <f>'LISTA DOS ITENS'!$T987*'LISTA DOS ITENS'!$M987</f>
        <v>408.2100165</v>
      </c>
      <c r="V987" s="56">
        <f t="array" ref="V987">INDEX('RESUMO - LOTES E VMA'!$F$3:$F$181,MATCH('LISTA DOS ITENS'!$D987,'RESUMO - LOTES E VMA'!$A$3:$A$181,0))</f>
        <v>36182.69532</v>
      </c>
      <c r="W987" s="57">
        <f>'LISTA DOS ITENS'!$U987/'LISTA DOS ITENS'!$V987</f>
        <v>0.01128191288</v>
      </c>
      <c r="X987" s="53" t="s">
        <v>53</v>
      </c>
      <c r="Y987" s="53" t="s">
        <v>290</v>
      </c>
      <c r="Z987" s="58" t="str">
        <f>'LISTA DOS ITENS'!$F987&amp;"-"&amp;'LISTA DOS ITENS'!$H987&amp;"-"&amp;'LISTA DOS ITENS'!$J987&amp;"-"&amp;'LISTA DOS ITENS'!$K987&amp;"-"&amp;'LISTA DOS ITENS'!$I987</f>
        <v>11162967-2101-0026-CONS/NAC-</v>
      </c>
      <c r="AA987" s="59" t="str">
        <f t="array" ref="AA987">INDEX('RESUMO - LOTES E VMA'!$M$3:$M$181,MATCH('LISTA DOS ITENS'!$D987,'RESUMO - LOTES E VMA'!$A$3:$A$181,0))</f>
        <v>Para Leilão</v>
      </c>
      <c r="AB987" s="60">
        <f t="array" ref="AB987">INDEX('RESUMO - LOTES E VMA'!$J$3:$J$181,MATCH('LISTA DOS ITENS'!$D987,'RESUMO - LOTES E VMA'!$A$3:$A$181,0))</f>
        <v>0.1011750278</v>
      </c>
      <c r="AC987" s="29" t="str">
        <f t="array" ref="AC987">INDEX('RESUMO - LOTES E VMA'!$L$3:$L$181,MATCH('LISTA DOS ITENS'!$D987,'RESUMO - LOTES E VMA'!$A$3:$A$181,0))</f>
        <v>1% do Valor de Comparação do VMA</v>
      </c>
      <c r="AD987" s="53" t="str">
        <f>VLOOKUP(Tabela1[[#This Row],[Índice]],[1]Planilha1!$A:$A,1,0)</f>
        <v>#ERROR!</v>
      </c>
    </row>
    <row r="988" ht="15.75" customHeight="1">
      <c r="A988" s="52">
        <v>250389.0</v>
      </c>
      <c r="B988" s="53" t="s">
        <v>70</v>
      </c>
      <c r="C988" s="53" t="s">
        <v>71</v>
      </c>
      <c r="D988" s="22">
        <v>206855.0</v>
      </c>
      <c r="E988" s="53" t="s">
        <v>119</v>
      </c>
      <c r="F988" s="54">
        <v>1.1179047E7</v>
      </c>
      <c r="G988" s="53" t="s">
        <v>843</v>
      </c>
      <c r="H988" s="55">
        <v>2101.0</v>
      </c>
      <c r="I988" s="55"/>
      <c r="J988" s="55" t="s">
        <v>126</v>
      </c>
      <c r="K988" s="53" t="s">
        <v>73</v>
      </c>
      <c r="L988" s="53"/>
      <c r="M988" s="53">
        <v>8.0</v>
      </c>
      <c r="N988" s="53" t="s">
        <v>52</v>
      </c>
      <c r="O988" s="25">
        <v>919.33125</v>
      </c>
      <c r="P988" s="25">
        <f>'LISTA DOS ITENS'!$O988*'LISTA DOS ITENS'!$M988</f>
        <v>7354.65</v>
      </c>
      <c r="Q988" s="25">
        <v>1085.04</v>
      </c>
      <c r="R988" s="25">
        <f>'LISTA DOS ITENS'!$Q988*'LISTA DOS ITENS'!$M988</f>
        <v>8680.32</v>
      </c>
      <c r="S988" s="56">
        <f>IF('LISTA DOS ITENS'!$P988&gt;'LISTA DOS ITENS'!$R988,'LISTA DOS ITENS'!$P988,'LISTA DOS ITENS'!$R988)</f>
        <v>8680.32</v>
      </c>
      <c r="T988" s="25">
        <v>109.98316356681003</v>
      </c>
      <c r="U988" s="25">
        <f>'LISTA DOS ITENS'!$T988*'LISTA DOS ITENS'!$M988</f>
        <v>879.8653085</v>
      </c>
      <c r="V988" s="56">
        <f t="array" ref="V988">INDEX('RESUMO - LOTES E VMA'!$F$3:$F$181,MATCH('LISTA DOS ITENS'!$D988,'RESUMO - LOTES E VMA'!$A$3:$A$181,0))</f>
        <v>36182.69532</v>
      </c>
      <c r="W988" s="57">
        <f>'LISTA DOS ITENS'!$U988/'LISTA DOS ITENS'!$V988</f>
        <v>0.0243172959</v>
      </c>
      <c r="X988" s="53" t="s">
        <v>53</v>
      </c>
      <c r="Y988" s="53" t="s">
        <v>290</v>
      </c>
      <c r="Z988" s="58" t="str">
        <f>'LISTA DOS ITENS'!$F988&amp;"-"&amp;'LISTA DOS ITENS'!$H988&amp;"-"&amp;'LISTA DOS ITENS'!$J988&amp;"-"&amp;'LISTA DOS ITENS'!$K988&amp;"-"&amp;'LISTA DOS ITENS'!$I988</f>
        <v>11179047-2101-0026-CONS/NAC-</v>
      </c>
      <c r="AA988" s="59" t="str">
        <f t="array" ref="AA988">INDEX('RESUMO - LOTES E VMA'!$M$3:$M$181,MATCH('LISTA DOS ITENS'!$D988,'RESUMO - LOTES E VMA'!$A$3:$A$181,0))</f>
        <v>Para Leilão</v>
      </c>
      <c r="AB988" s="60">
        <f t="array" ref="AB988">INDEX('RESUMO - LOTES E VMA'!$J$3:$J$181,MATCH('LISTA DOS ITENS'!$D988,'RESUMO - LOTES E VMA'!$A$3:$A$181,0))</f>
        <v>0.1011750278</v>
      </c>
      <c r="AC988" s="29" t="str">
        <f t="array" ref="AC988">INDEX('RESUMO - LOTES E VMA'!$L$3:$L$181,MATCH('LISTA DOS ITENS'!$D988,'RESUMO - LOTES E VMA'!$A$3:$A$181,0))</f>
        <v>1% do Valor de Comparação do VMA</v>
      </c>
      <c r="AD988" s="53" t="str">
        <f>VLOOKUP(Tabela1[[#This Row],[Índice]],[1]Planilha1!$A:$A,1,0)</f>
        <v>#ERROR!</v>
      </c>
    </row>
    <row r="989" ht="15.75" customHeight="1">
      <c r="A989" s="52">
        <v>250390.0</v>
      </c>
      <c r="B989" s="53" t="s">
        <v>70</v>
      </c>
      <c r="C989" s="53" t="s">
        <v>71</v>
      </c>
      <c r="D989" s="22">
        <v>206855.0</v>
      </c>
      <c r="E989" s="53" t="s">
        <v>119</v>
      </c>
      <c r="F989" s="54">
        <v>1.1189406E7</v>
      </c>
      <c r="G989" s="53" t="s">
        <v>844</v>
      </c>
      <c r="H989" s="55">
        <v>2101.0</v>
      </c>
      <c r="I989" s="55"/>
      <c r="J989" s="55" t="s">
        <v>126</v>
      </c>
      <c r="K989" s="53" t="s">
        <v>80</v>
      </c>
      <c r="L989" s="53"/>
      <c r="M989" s="53">
        <v>4.0</v>
      </c>
      <c r="N989" s="53" t="s">
        <v>52</v>
      </c>
      <c r="O989" s="25">
        <v>169.48399999999998</v>
      </c>
      <c r="P989" s="25">
        <f>'LISTA DOS ITENS'!$O989*'LISTA DOS ITENS'!$M989</f>
        <v>677.936</v>
      </c>
      <c r="Q989" s="25">
        <v>169.49</v>
      </c>
      <c r="R989" s="25">
        <f>'LISTA DOS ITENS'!$Q989*'LISTA DOS ITENS'!$M989</f>
        <v>677.96</v>
      </c>
      <c r="S989" s="56">
        <f>IF('LISTA DOS ITENS'!$P989&gt;'LISTA DOS ITENS'!$R989,'LISTA DOS ITENS'!$P989,'LISTA DOS ITENS'!$R989)</f>
        <v>677.96</v>
      </c>
      <c r="T989" s="25">
        <v>17.180054553692614</v>
      </c>
      <c r="U989" s="25">
        <f>'LISTA DOS ITENS'!$T989*'LISTA DOS ITENS'!$M989</f>
        <v>68.72021821</v>
      </c>
      <c r="V989" s="56">
        <f t="array" ref="V989">INDEX('RESUMO - LOTES E VMA'!$F$3:$F$181,MATCH('LISTA DOS ITENS'!$D989,'RESUMO - LOTES E VMA'!$A$3:$A$181,0))</f>
        <v>36182.69532</v>
      </c>
      <c r="W989" s="57">
        <f>'LISTA DOS ITENS'!$U989/'LISTA DOS ITENS'!$V989</f>
        <v>0.001899256471</v>
      </c>
      <c r="X989" s="53" t="s">
        <v>53</v>
      </c>
      <c r="Y989" s="53" t="s">
        <v>290</v>
      </c>
      <c r="Z989" s="58" t="str">
        <f>'LISTA DOS ITENS'!$F989&amp;"-"&amp;'LISTA DOS ITENS'!$H989&amp;"-"&amp;'LISTA DOS ITENS'!$J989&amp;"-"&amp;'LISTA DOS ITENS'!$K989&amp;"-"&amp;'LISTA DOS ITENS'!$I989</f>
        <v>11189406-2101-0026-IMOB/NAC-</v>
      </c>
      <c r="AA989" s="59" t="str">
        <f t="array" ref="AA989">INDEX('RESUMO - LOTES E VMA'!$M$3:$M$181,MATCH('LISTA DOS ITENS'!$D989,'RESUMO - LOTES E VMA'!$A$3:$A$181,0))</f>
        <v>Para Leilão</v>
      </c>
      <c r="AB989" s="60">
        <f t="array" ref="AB989">INDEX('RESUMO - LOTES E VMA'!$J$3:$J$181,MATCH('LISTA DOS ITENS'!$D989,'RESUMO - LOTES E VMA'!$A$3:$A$181,0))</f>
        <v>0.1011750278</v>
      </c>
      <c r="AC989" s="29" t="str">
        <f t="array" ref="AC989">INDEX('RESUMO - LOTES E VMA'!$L$3:$L$181,MATCH('LISTA DOS ITENS'!$D989,'RESUMO - LOTES E VMA'!$A$3:$A$181,0))</f>
        <v>1% do Valor de Comparação do VMA</v>
      </c>
      <c r="AD989" s="53" t="str">
        <f>VLOOKUP(Tabela1[[#This Row],[Índice]],[1]Planilha1!$A:$A,1,0)</f>
        <v>#ERROR!</v>
      </c>
    </row>
    <row r="990" ht="15.75" customHeight="1">
      <c r="A990" s="52">
        <v>250391.0</v>
      </c>
      <c r="B990" s="53" t="s">
        <v>70</v>
      </c>
      <c r="C990" s="53" t="s">
        <v>71</v>
      </c>
      <c r="D990" s="22">
        <v>206855.0</v>
      </c>
      <c r="E990" s="53" t="s">
        <v>119</v>
      </c>
      <c r="F990" s="54">
        <v>1.119212E7</v>
      </c>
      <c r="G990" s="53" t="s">
        <v>845</v>
      </c>
      <c r="H990" s="55">
        <v>2101.0</v>
      </c>
      <c r="I990" s="55"/>
      <c r="J990" s="55" t="s">
        <v>126</v>
      </c>
      <c r="K990" s="53" t="s">
        <v>73</v>
      </c>
      <c r="L990" s="53"/>
      <c r="M990" s="53">
        <v>42.0</v>
      </c>
      <c r="N990" s="53" t="s">
        <v>52</v>
      </c>
      <c r="O990" s="25">
        <v>226.0797619047619</v>
      </c>
      <c r="P990" s="25">
        <f>'LISTA DOS ITENS'!$O990*'LISTA DOS ITENS'!$M990</f>
        <v>9495.35</v>
      </c>
      <c r="Q990" s="25">
        <v>279.03</v>
      </c>
      <c r="R990" s="25">
        <f>'LISTA DOS ITENS'!$Q990*'LISTA DOS ITENS'!$M990</f>
        <v>11719.26</v>
      </c>
      <c r="S990" s="56">
        <f>IF('LISTA DOS ITENS'!$P990&gt;'LISTA DOS ITENS'!$R990,'LISTA DOS ITENS'!$P990,'LISTA DOS ITENS'!$R990)</f>
        <v>11719.26</v>
      </c>
      <c r="T990" s="25">
        <v>28.2833832209384</v>
      </c>
      <c r="U990" s="25">
        <f>'LISTA DOS ITENS'!$T990*'LISTA DOS ITENS'!$M990</f>
        <v>1187.902095</v>
      </c>
      <c r="V990" s="56">
        <f t="array" ref="V990">INDEX('RESUMO - LOTES E VMA'!$F$3:$F$181,MATCH('LISTA DOS ITENS'!$D990,'RESUMO - LOTES E VMA'!$A$3:$A$181,0))</f>
        <v>36182.69532</v>
      </c>
      <c r="W990" s="57">
        <f>'LISTA DOS ITENS'!$U990/'LISTA DOS ITENS'!$V990</f>
        <v>0.03283066905</v>
      </c>
      <c r="X990" s="53" t="s">
        <v>53</v>
      </c>
      <c r="Y990" s="53" t="s">
        <v>290</v>
      </c>
      <c r="Z990" s="58" t="str">
        <f>'LISTA DOS ITENS'!$F990&amp;"-"&amp;'LISTA DOS ITENS'!$H990&amp;"-"&amp;'LISTA DOS ITENS'!$J990&amp;"-"&amp;'LISTA DOS ITENS'!$K990&amp;"-"&amp;'LISTA DOS ITENS'!$I990</f>
        <v>11192120-2101-0026-CONS/NAC-</v>
      </c>
      <c r="AA990" s="59" t="str">
        <f t="array" ref="AA990">INDEX('RESUMO - LOTES E VMA'!$M$3:$M$181,MATCH('LISTA DOS ITENS'!$D990,'RESUMO - LOTES E VMA'!$A$3:$A$181,0))</f>
        <v>Para Leilão</v>
      </c>
      <c r="AB990" s="60">
        <f t="array" ref="AB990">INDEX('RESUMO - LOTES E VMA'!$J$3:$J$181,MATCH('LISTA DOS ITENS'!$D990,'RESUMO - LOTES E VMA'!$A$3:$A$181,0))</f>
        <v>0.1011750278</v>
      </c>
      <c r="AC990" s="29" t="str">
        <f t="array" ref="AC990">INDEX('RESUMO - LOTES E VMA'!$L$3:$L$181,MATCH('LISTA DOS ITENS'!$D990,'RESUMO - LOTES E VMA'!$A$3:$A$181,0))</f>
        <v>1% do Valor de Comparação do VMA</v>
      </c>
      <c r="AD990" s="53" t="str">
        <f>VLOOKUP(Tabela1[[#This Row],[Índice]],[1]Planilha1!$A:$A,1,0)</f>
        <v>#ERROR!</v>
      </c>
    </row>
    <row r="991" ht="15.75" customHeight="1">
      <c r="A991" s="52">
        <v>250392.0</v>
      </c>
      <c r="B991" s="53" t="s">
        <v>70</v>
      </c>
      <c r="C991" s="53" t="s">
        <v>71</v>
      </c>
      <c r="D991" s="22">
        <v>206855.0</v>
      </c>
      <c r="E991" s="53" t="s">
        <v>119</v>
      </c>
      <c r="F991" s="54">
        <v>1.119332E7</v>
      </c>
      <c r="G991" s="53" t="s">
        <v>846</v>
      </c>
      <c r="H991" s="55">
        <v>2101.0</v>
      </c>
      <c r="I991" s="55"/>
      <c r="J991" s="55" t="s">
        <v>126</v>
      </c>
      <c r="K991" s="53" t="s">
        <v>73</v>
      </c>
      <c r="L991" s="53"/>
      <c r="M991" s="53">
        <v>1.0</v>
      </c>
      <c r="N991" s="53" t="s">
        <v>52</v>
      </c>
      <c r="O991" s="25">
        <v>49.99857142857143</v>
      </c>
      <c r="P991" s="25">
        <f>'LISTA DOS ITENS'!$O991*'LISTA DOS ITENS'!$M991</f>
        <v>49.99857143</v>
      </c>
      <c r="Q991" s="25">
        <v>53.86</v>
      </c>
      <c r="R991" s="25">
        <f>'LISTA DOS ITENS'!$Q991*'LISTA DOS ITENS'!$M991</f>
        <v>53.86</v>
      </c>
      <c r="S991" s="56">
        <f>IF('LISTA DOS ITENS'!$P991&gt;'LISTA DOS ITENS'!$R991,'LISTA DOS ITENS'!$P991,'LISTA DOS ITENS'!$R991)</f>
        <v>53.86</v>
      </c>
      <c r="T991" s="25">
        <v>5.4594237905592315</v>
      </c>
      <c r="U991" s="25">
        <f>'LISTA DOS ITENS'!$T991*'LISTA DOS ITENS'!$M991</f>
        <v>5.459423791</v>
      </c>
      <c r="V991" s="56">
        <f t="array" ref="V991">INDEX('RESUMO - LOTES E VMA'!$F$3:$F$181,MATCH('LISTA DOS ITENS'!$D991,'RESUMO - LOTES E VMA'!$A$3:$A$181,0))</f>
        <v>36182.69532</v>
      </c>
      <c r="W991" s="57">
        <f>'LISTA DOS ITENS'!$U991/'LISTA DOS ITENS'!$V991</f>
        <v>0.0001508849394</v>
      </c>
      <c r="X991" s="53" t="s">
        <v>53</v>
      </c>
      <c r="Y991" s="53" t="s">
        <v>290</v>
      </c>
      <c r="Z991" s="58" t="str">
        <f>'LISTA DOS ITENS'!$F991&amp;"-"&amp;'LISTA DOS ITENS'!$H991&amp;"-"&amp;'LISTA DOS ITENS'!$J991&amp;"-"&amp;'LISTA DOS ITENS'!$K991&amp;"-"&amp;'LISTA DOS ITENS'!$I991</f>
        <v>11193320-2101-0026-CONS/NAC-</v>
      </c>
      <c r="AA991" s="59" t="str">
        <f t="array" ref="AA991">INDEX('RESUMO - LOTES E VMA'!$M$3:$M$181,MATCH('LISTA DOS ITENS'!$D991,'RESUMO - LOTES E VMA'!$A$3:$A$181,0))</f>
        <v>Para Leilão</v>
      </c>
      <c r="AB991" s="60">
        <f t="array" ref="AB991">INDEX('RESUMO - LOTES E VMA'!$J$3:$J$181,MATCH('LISTA DOS ITENS'!$D991,'RESUMO - LOTES E VMA'!$A$3:$A$181,0))</f>
        <v>0.1011750278</v>
      </c>
      <c r="AC991" s="29" t="str">
        <f t="array" ref="AC991">INDEX('RESUMO - LOTES E VMA'!$L$3:$L$181,MATCH('LISTA DOS ITENS'!$D991,'RESUMO - LOTES E VMA'!$A$3:$A$181,0))</f>
        <v>1% do Valor de Comparação do VMA</v>
      </c>
      <c r="AD991" s="53" t="str">
        <f>VLOOKUP(Tabela1[[#This Row],[Índice]],[1]Planilha1!$A:$A,1,0)</f>
        <v>#ERROR!</v>
      </c>
    </row>
    <row r="992" ht="15.75" customHeight="1">
      <c r="A992" s="52">
        <v>250393.0</v>
      </c>
      <c r="B992" s="53" t="s">
        <v>70</v>
      </c>
      <c r="C992" s="53" t="s">
        <v>71</v>
      </c>
      <c r="D992" s="22">
        <v>206855.0</v>
      </c>
      <c r="E992" s="53" t="s">
        <v>119</v>
      </c>
      <c r="F992" s="54">
        <v>1.1193325E7</v>
      </c>
      <c r="G992" s="53" t="s">
        <v>826</v>
      </c>
      <c r="H992" s="55">
        <v>2101.0</v>
      </c>
      <c r="I992" s="55"/>
      <c r="J992" s="55" t="s">
        <v>126</v>
      </c>
      <c r="K992" s="53" t="s">
        <v>73</v>
      </c>
      <c r="L992" s="53"/>
      <c r="M992" s="53">
        <v>1.0</v>
      </c>
      <c r="N992" s="53" t="s">
        <v>52</v>
      </c>
      <c r="O992" s="25">
        <v>160.62</v>
      </c>
      <c r="P992" s="25">
        <f>'LISTA DOS ITENS'!$O992*'LISTA DOS ITENS'!$M992</f>
        <v>160.62</v>
      </c>
      <c r="Q992" s="25">
        <v>160.54</v>
      </c>
      <c r="R992" s="25">
        <f>'LISTA DOS ITENS'!$Q992*'LISTA DOS ITENS'!$M992</f>
        <v>160.54</v>
      </c>
      <c r="S992" s="56">
        <f>IF('LISTA DOS ITENS'!$P992&gt;'LISTA DOS ITENS'!$R992,'LISTA DOS ITENS'!$P992,'LISTA DOS ITENS'!$R992)</f>
        <v>160.62</v>
      </c>
      <c r="T992" s="25">
        <v>16.272853608176366</v>
      </c>
      <c r="U992" s="25">
        <f>'LISTA DOS ITENS'!$T992*'LISTA DOS ITENS'!$M992</f>
        <v>16.27285361</v>
      </c>
      <c r="V992" s="56">
        <f t="array" ref="V992">INDEX('RESUMO - LOTES E VMA'!$F$3:$F$181,MATCH('LISTA DOS ITENS'!$D992,'RESUMO - LOTES E VMA'!$A$3:$A$181,0))</f>
        <v>36182.69532</v>
      </c>
      <c r="W992" s="57">
        <f>'LISTA DOS ITENS'!$U992/'LISTA DOS ITENS'!$V992</f>
        <v>0.0004497413326</v>
      </c>
      <c r="X992" s="53" t="s">
        <v>53</v>
      </c>
      <c r="Y992" s="53" t="s">
        <v>290</v>
      </c>
      <c r="Z992" s="58" t="str">
        <f>'LISTA DOS ITENS'!$F992&amp;"-"&amp;'LISTA DOS ITENS'!$H992&amp;"-"&amp;'LISTA DOS ITENS'!$J992&amp;"-"&amp;'LISTA DOS ITENS'!$K992&amp;"-"&amp;'LISTA DOS ITENS'!$I992</f>
        <v>11193325-2101-0026-CONS/NAC-</v>
      </c>
      <c r="AA992" s="59" t="str">
        <f t="array" ref="AA992">INDEX('RESUMO - LOTES E VMA'!$M$3:$M$181,MATCH('LISTA DOS ITENS'!$D992,'RESUMO - LOTES E VMA'!$A$3:$A$181,0))</f>
        <v>Para Leilão</v>
      </c>
      <c r="AB992" s="60">
        <f t="array" ref="AB992">INDEX('RESUMO - LOTES E VMA'!$J$3:$J$181,MATCH('LISTA DOS ITENS'!$D992,'RESUMO - LOTES E VMA'!$A$3:$A$181,0))</f>
        <v>0.1011750278</v>
      </c>
      <c r="AC992" s="29" t="str">
        <f t="array" ref="AC992">INDEX('RESUMO - LOTES E VMA'!$L$3:$L$181,MATCH('LISTA DOS ITENS'!$D992,'RESUMO - LOTES E VMA'!$A$3:$A$181,0))</f>
        <v>1% do Valor de Comparação do VMA</v>
      </c>
      <c r="AD992" s="53" t="str">
        <f>VLOOKUP(Tabela1[[#This Row],[Índice]],[1]Planilha1!$A:$A,1,0)</f>
        <v>#ERROR!</v>
      </c>
    </row>
    <row r="993" ht="15.75" customHeight="1">
      <c r="A993" s="52">
        <v>250394.0</v>
      </c>
      <c r="B993" s="53" t="s">
        <v>70</v>
      </c>
      <c r="C993" s="53" t="s">
        <v>71</v>
      </c>
      <c r="D993" s="22">
        <v>206855.0</v>
      </c>
      <c r="E993" s="53" t="s">
        <v>119</v>
      </c>
      <c r="F993" s="54">
        <v>1.1203191E7</v>
      </c>
      <c r="G993" s="53" t="s">
        <v>847</v>
      </c>
      <c r="H993" s="55">
        <v>2101.0</v>
      </c>
      <c r="I993" s="55"/>
      <c r="J993" s="55" t="s">
        <v>126</v>
      </c>
      <c r="K993" s="53" t="s">
        <v>73</v>
      </c>
      <c r="L993" s="53"/>
      <c r="M993" s="53">
        <v>15.0</v>
      </c>
      <c r="N993" s="53" t="s">
        <v>52</v>
      </c>
      <c r="O993" s="25">
        <v>237.25933333333333</v>
      </c>
      <c r="P993" s="25">
        <f>'LISTA DOS ITENS'!$O993*'LISTA DOS ITENS'!$M993</f>
        <v>3558.89</v>
      </c>
      <c r="Q993" s="25">
        <v>237.26</v>
      </c>
      <c r="R993" s="25">
        <f>'LISTA DOS ITENS'!$Q993*'LISTA DOS ITENS'!$M993</f>
        <v>3558.9</v>
      </c>
      <c r="S993" s="56">
        <f>IF('LISTA DOS ITENS'!$P993&gt;'LISTA DOS ITENS'!$R993,'LISTA DOS ITENS'!$P993,'LISTA DOS ITENS'!$R993)</f>
        <v>3558.9</v>
      </c>
      <c r="T993" s="25">
        <v>24.049440931082124</v>
      </c>
      <c r="U993" s="25">
        <f>'LISTA DOS ITENS'!$T993*'LISTA DOS ITENS'!$M993</f>
        <v>360.741614</v>
      </c>
      <c r="V993" s="56">
        <f t="array" ref="V993">INDEX('RESUMO - LOTES E VMA'!$F$3:$F$181,MATCH('LISTA DOS ITENS'!$D993,'RESUMO - LOTES E VMA'!$A$3:$A$181,0))</f>
        <v>36182.69532</v>
      </c>
      <c r="W993" s="57">
        <f>'LISTA DOS ITENS'!$U993/'LISTA DOS ITENS'!$V993</f>
        <v>0.009970003914</v>
      </c>
      <c r="X993" s="53" t="s">
        <v>53</v>
      </c>
      <c r="Y993" s="53" t="s">
        <v>290</v>
      </c>
      <c r="Z993" s="58" t="str">
        <f>'LISTA DOS ITENS'!$F993&amp;"-"&amp;'LISTA DOS ITENS'!$H993&amp;"-"&amp;'LISTA DOS ITENS'!$J993&amp;"-"&amp;'LISTA DOS ITENS'!$K993&amp;"-"&amp;'LISTA DOS ITENS'!$I993</f>
        <v>11203191-2101-0026-CONS/NAC-</v>
      </c>
      <c r="AA993" s="59" t="str">
        <f t="array" ref="AA993">INDEX('RESUMO - LOTES E VMA'!$M$3:$M$181,MATCH('LISTA DOS ITENS'!$D993,'RESUMO - LOTES E VMA'!$A$3:$A$181,0))</f>
        <v>Para Leilão</v>
      </c>
      <c r="AB993" s="60">
        <f t="array" ref="AB993">INDEX('RESUMO - LOTES E VMA'!$J$3:$J$181,MATCH('LISTA DOS ITENS'!$D993,'RESUMO - LOTES E VMA'!$A$3:$A$181,0))</f>
        <v>0.1011750278</v>
      </c>
      <c r="AC993" s="29" t="str">
        <f t="array" ref="AC993">INDEX('RESUMO - LOTES E VMA'!$L$3:$L$181,MATCH('LISTA DOS ITENS'!$D993,'RESUMO - LOTES E VMA'!$A$3:$A$181,0))</f>
        <v>1% do Valor de Comparação do VMA</v>
      </c>
      <c r="AD993" s="53" t="str">
        <f>VLOOKUP(Tabela1[[#This Row],[Índice]],[1]Planilha1!$A:$A,1,0)</f>
        <v>#ERROR!</v>
      </c>
    </row>
    <row r="994" ht="15.75" customHeight="1">
      <c r="A994" s="52">
        <v>250395.0</v>
      </c>
      <c r="B994" s="53" t="s">
        <v>70</v>
      </c>
      <c r="C994" s="53" t="s">
        <v>71</v>
      </c>
      <c r="D994" s="22">
        <v>206855.0</v>
      </c>
      <c r="E994" s="53" t="s">
        <v>119</v>
      </c>
      <c r="F994" s="54">
        <v>1.120395E7</v>
      </c>
      <c r="G994" s="53" t="s">
        <v>848</v>
      </c>
      <c r="H994" s="55">
        <v>2101.0</v>
      </c>
      <c r="I994" s="55"/>
      <c r="J994" s="55" t="s">
        <v>126</v>
      </c>
      <c r="K994" s="53" t="s">
        <v>73</v>
      </c>
      <c r="L994" s="53"/>
      <c r="M994" s="53">
        <v>16.0</v>
      </c>
      <c r="N994" s="53" t="s">
        <v>52</v>
      </c>
      <c r="O994" s="25">
        <v>85.363125</v>
      </c>
      <c r="P994" s="25">
        <f>'LISTA DOS ITENS'!$O994*'LISTA DOS ITENS'!$M994</f>
        <v>1365.81</v>
      </c>
      <c r="Q994" s="25">
        <v>196.36</v>
      </c>
      <c r="R994" s="25">
        <f>'LISTA DOS ITENS'!$Q994*'LISTA DOS ITENS'!$M994</f>
        <v>3141.76</v>
      </c>
      <c r="S994" s="56">
        <f>IF('LISTA DOS ITENS'!$P994&gt;'LISTA DOS ITENS'!$R994,'LISTA DOS ITENS'!$P994,'LISTA DOS ITENS'!$R994)</f>
        <v>3141.76</v>
      </c>
      <c r="T994" s="25">
        <v>19.903684654924078</v>
      </c>
      <c r="U994" s="25">
        <f>'LISTA DOS ITENS'!$T994*'LISTA DOS ITENS'!$M994</f>
        <v>318.4589545</v>
      </c>
      <c r="V994" s="56">
        <f t="array" ref="V994">INDEX('RESUMO - LOTES E VMA'!$F$3:$F$181,MATCH('LISTA DOS ITENS'!$D994,'RESUMO - LOTES E VMA'!$A$3:$A$181,0))</f>
        <v>36182.69532</v>
      </c>
      <c r="W994" s="57">
        <f>'LISTA DOS ITENS'!$U994/'LISTA DOS ITENS'!$V994</f>
        <v>0.008801416027</v>
      </c>
      <c r="X994" s="53" t="s">
        <v>53</v>
      </c>
      <c r="Y994" s="53" t="s">
        <v>290</v>
      </c>
      <c r="Z994" s="58" t="str">
        <f>'LISTA DOS ITENS'!$F994&amp;"-"&amp;'LISTA DOS ITENS'!$H994&amp;"-"&amp;'LISTA DOS ITENS'!$J994&amp;"-"&amp;'LISTA DOS ITENS'!$K994&amp;"-"&amp;'LISTA DOS ITENS'!$I994</f>
        <v>11203950-2101-0026-CONS/NAC-</v>
      </c>
      <c r="AA994" s="59" t="str">
        <f t="array" ref="AA994">INDEX('RESUMO - LOTES E VMA'!$M$3:$M$181,MATCH('LISTA DOS ITENS'!$D994,'RESUMO - LOTES E VMA'!$A$3:$A$181,0))</f>
        <v>Para Leilão</v>
      </c>
      <c r="AB994" s="60">
        <f t="array" ref="AB994">INDEX('RESUMO - LOTES E VMA'!$J$3:$J$181,MATCH('LISTA DOS ITENS'!$D994,'RESUMO - LOTES E VMA'!$A$3:$A$181,0))</f>
        <v>0.1011750278</v>
      </c>
      <c r="AC994" s="29" t="str">
        <f t="array" ref="AC994">INDEX('RESUMO - LOTES E VMA'!$L$3:$L$181,MATCH('LISTA DOS ITENS'!$D994,'RESUMO - LOTES E VMA'!$A$3:$A$181,0))</f>
        <v>1% do Valor de Comparação do VMA</v>
      </c>
      <c r="AD994" s="53" t="str">
        <f>VLOOKUP(Tabela1[[#This Row],[Índice]],[1]Planilha1!$A:$A,1,0)</f>
        <v>#ERROR!</v>
      </c>
    </row>
    <row r="995" ht="15.75" customHeight="1">
      <c r="A995" s="52">
        <v>250396.0</v>
      </c>
      <c r="B995" s="53" t="s">
        <v>70</v>
      </c>
      <c r="C995" s="53" t="s">
        <v>71</v>
      </c>
      <c r="D995" s="22">
        <v>206855.0</v>
      </c>
      <c r="E995" s="53" t="s">
        <v>119</v>
      </c>
      <c r="F995" s="54">
        <v>1.1204482E7</v>
      </c>
      <c r="G995" s="53" t="s">
        <v>849</v>
      </c>
      <c r="H995" s="55">
        <v>2101.0</v>
      </c>
      <c r="I995" s="55"/>
      <c r="J995" s="55" t="s">
        <v>126</v>
      </c>
      <c r="K995" s="53" t="s">
        <v>73</v>
      </c>
      <c r="L995" s="53"/>
      <c r="M995" s="53">
        <v>10.0</v>
      </c>
      <c r="N995" s="53" t="s">
        <v>52</v>
      </c>
      <c r="O995" s="25">
        <v>54.3</v>
      </c>
      <c r="P995" s="25">
        <f>'LISTA DOS ITENS'!$O995*'LISTA DOS ITENS'!$M995</f>
        <v>543</v>
      </c>
      <c r="Q995" s="25">
        <v>94.65</v>
      </c>
      <c r="R995" s="25">
        <f>'LISTA DOS ITENS'!$Q995*'LISTA DOS ITENS'!$M995</f>
        <v>946.5</v>
      </c>
      <c r="S995" s="56">
        <f>IF('LISTA DOS ITENS'!$P995&gt;'LISTA DOS ITENS'!$R995,'LISTA DOS ITENS'!$P995,'LISTA DOS ITENS'!$R995)</f>
        <v>946.5</v>
      </c>
      <c r="T995" s="25">
        <v>9.594030110962334</v>
      </c>
      <c r="U995" s="25">
        <f>'LISTA DOS ITENS'!$T995*'LISTA DOS ITENS'!$M995</f>
        <v>95.94030111</v>
      </c>
      <c r="V995" s="56">
        <f t="array" ref="V995">INDEX('RESUMO - LOTES E VMA'!$F$3:$F$181,MATCH('LISTA DOS ITENS'!$D995,'RESUMO - LOTES E VMA'!$A$3:$A$181,0))</f>
        <v>36182.69532</v>
      </c>
      <c r="W995" s="57">
        <f>'LISTA DOS ITENS'!$U995/'LISTA DOS ITENS'!$V995</f>
        <v>0.002651552082</v>
      </c>
      <c r="X995" s="53" t="s">
        <v>53</v>
      </c>
      <c r="Y995" s="53" t="s">
        <v>290</v>
      </c>
      <c r="Z995" s="58" t="str">
        <f>'LISTA DOS ITENS'!$F995&amp;"-"&amp;'LISTA DOS ITENS'!$H995&amp;"-"&amp;'LISTA DOS ITENS'!$J995&amp;"-"&amp;'LISTA DOS ITENS'!$K995&amp;"-"&amp;'LISTA DOS ITENS'!$I995</f>
        <v>11204482-2101-0026-CONS/NAC-</v>
      </c>
      <c r="AA995" s="59" t="str">
        <f t="array" ref="AA995">INDEX('RESUMO - LOTES E VMA'!$M$3:$M$181,MATCH('LISTA DOS ITENS'!$D995,'RESUMO - LOTES E VMA'!$A$3:$A$181,0))</f>
        <v>Para Leilão</v>
      </c>
      <c r="AB995" s="60">
        <f t="array" ref="AB995">INDEX('RESUMO - LOTES E VMA'!$J$3:$J$181,MATCH('LISTA DOS ITENS'!$D995,'RESUMO - LOTES E VMA'!$A$3:$A$181,0))</f>
        <v>0.1011750278</v>
      </c>
      <c r="AC995" s="29" t="str">
        <f t="array" ref="AC995">INDEX('RESUMO - LOTES E VMA'!$L$3:$L$181,MATCH('LISTA DOS ITENS'!$D995,'RESUMO - LOTES E VMA'!$A$3:$A$181,0))</f>
        <v>1% do Valor de Comparação do VMA</v>
      </c>
      <c r="AD995" s="53" t="str">
        <f>VLOOKUP(Tabela1[[#This Row],[Índice]],[1]Planilha1!$A:$A,1,0)</f>
        <v>#ERROR!</v>
      </c>
    </row>
    <row r="996" ht="15.75" customHeight="1">
      <c r="A996" s="52">
        <v>250397.0</v>
      </c>
      <c r="B996" s="53" t="s">
        <v>70</v>
      </c>
      <c r="C996" s="53" t="s">
        <v>71</v>
      </c>
      <c r="D996" s="22">
        <v>206855.0</v>
      </c>
      <c r="E996" s="53" t="s">
        <v>119</v>
      </c>
      <c r="F996" s="54">
        <v>1.1204576E7</v>
      </c>
      <c r="G996" s="53" t="s">
        <v>850</v>
      </c>
      <c r="H996" s="55">
        <v>2101.0</v>
      </c>
      <c r="I996" s="55"/>
      <c r="J996" s="55" t="s">
        <v>126</v>
      </c>
      <c r="K996" s="53" t="s">
        <v>73</v>
      </c>
      <c r="L996" s="53"/>
      <c r="M996" s="53">
        <v>11.0</v>
      </c>
      <c r="N996" s="53" t="s">
        <v>52</v>
      </c>
      <c r="O996" s="25">
        <v>47.65692307692307</v>
      </c>
      <c r="P996" s="25">
        <f>'LISTA DOS ITENS'!$O996*'LISTA DOS ITENS'!$M996</f>
        <v>524.2261538</v>
      </c>
      <c r="Q996" s="25">
        <v>47.66</v>
      </c>
      <c r="R996" s="25">
        <f>'LISTA DOS ITENS'!$Q996*'LISTA DOS ITENS'!$M996</f>
        <v>524.26</v>
      </c>
      <c r="S996" s="56">
        <f>IF('LISTA DOS ITENS'!$P996&gt;'LISTA DOS ITENS'!$R996,'LISTA DOS ITENS'!$P996,'LISTA DOS ITENS'!$R996)</f>
        <v>524.26</v>
      </c>
      <c r="T996" s="25">
        <v>4.83097173891669</v>
      </c>
      <c r="U996" s="25">
        <f>'LISTA DOS ITENS'!$T996*'LISTA DOS ITENS'!$M996</f>
        <v>53.14068913</v>
      </c>
      <c r="V996" s="56">
        <f t="array" ref="V996">INDEX('RESUMO - LOTES E VMA'!$F$3:$F$181,MATCH('LISTA DOS ITENS'!$D996,'RESUMO - LOTES E VMA'!$A$3:$A$181,0))</f>
        <v>36182.69532</v>
      </c>
      <c r="W996" s="57">
        <f>'LISTA DOS ITENS'!$U996/'LISTA DOS ITENS'!$V996</f>
        <v>0.001468676909</v>
      </c>
      <c r="X996" s="53" t="s">
        <v>53</v>
      </c>
      <c r="Y996" s="53" t="s">
        <v>290</v>
      </c>
      <c r="Z996" s="58" t="str">
        <f>'LISTA DOS ITENS'!$F996&amp;"-"&amp;'LISTA DOS ITENS'!$H996&amp;"-"&amp;'LISTA DOS ITENS'!$J996&amp;"-"&amp;'LISTA DOS ITENS'!$K996&amp;"-"&amp;'LISTA DOS ITENS'!$I996</f>
        <v>11204576-2101-0026-CONS/NAC-</v>
      </c>
      <c r="AA996" s="59" t="str">
        <f t="array" ref="AA996">INDEX('RESUMO - LOTES E VMA'!$M$3:$M$181,MATCH('LISTA DOS ITENS'!$D996,'RESUMO - LOTES E VMA'!$A$3:$A$181,0))</f>
        <v>Para Leilão</v>
      </c>
      <c r="AB996" s="60">
        <f t="array" ref="AB996">INDEX('RESUMO - LOTES E VMA'!$J$3:$J$181,MATCH('LISTA DOS ITENS'!$D996,'RESUMO - LOTES E VMA'!$A$3:$A$181,0))</f>
        <v>0.1011750278</v>
      </c>
      <c r="AC996" s="29" t="str">
        <f t="array" ref="AC996">INDEX('RESUMO - LOTES E VMA'!$L$3:$L$181,MATCH('LISTA DOS ITENS'!$D996,'RESUMO - LOTES E VMA'!$A$3:$A$181,0))</f>
        <v>1% do Valor de Comparação do VMA</v>
      </c>
      <c r="AD996" s="53" t="str">
        <f>VLOOKUP(Tabela1[[#This Row],[Índice]],[1]Planilha1!$A:$A,1,0)</f>
        <v>#ERROR!</v>
      </c>
    </row>
    <row r="997" ht="15.75" customHeight="1">
      <c r="A997" s="52">
        <v>250398.0</v>
      </c>
      <c r="B997" s="53" t="s">
        <v>70</v>
      </c>
      <c r="C997" s="53" t="s">
        <v>71</v>
      </c>
      <c r="D997" s="22">
        <v>206855.0</v>
      </c>
      <c r="E997" s="53" t="s">
        <v>119</v>
      </c>
      <c r="F997" s="54">
        <v>1.123278E7</v>
      </c>
      <c r="G997" s="53" t="s">
        <v>851</v>
      </c>
      <c r="H997" s="55">
        <v>2101.0</v>
      </c>
      <c r="I997" s="55"/>
      <c r="J997" s="55" t="s">
        <v>126</v>
      </c>
      <c r="K997" s="53" t="s">
        <v>80</v>
      </c>
      <c r="L997" s="53"/>
      <c r="M997" s="53">
        <v>7.0</v>
      </c>
      <c r="N997" s="53" t="s">
        <v>52</v>
      </c>
      <c r="O997" s="25">
        <v>245.21285714285713</v>
      </c>
      <c r="P997" s="25">
        <f>'LISTA DOS ITENS'!$O997*'LISTA DOS ITENS'!$M997</f>
        <v>1716.49</v>
      </c>
      <c r="Q997" s="25">
        <v>245.21</v>
      </c>
      <c r="R997" s="25">
        <f>'LISTA DOS ITENS'!$Q997*'LISTA DOS ITENS'!$M997</f>
        <v>1716.47</v>
      </c>
      <c r="S997" s="56">
        <f>IF('LISTA DOS ITENS'!$P997&gt;'LISTA DOS ITENS'!$R997,'LISTA DOS ITENS'!$P997,'LISTA DOS ITENS'!$R997)</f>
        <v>1716.49</v>
      </c>
      <c r="T997" s="25">
        <v>24.85527864246248</v>
      </c>
      <c r="U997" s="25">
        <f>'LISTA DOS ITENS'!$T997*'LISTA DOS ITENS'!$M997</f>
        <v>173.9869505</v>
      </c>
      <c r="V997" s="56">
        <f t="array" ref="V997">INDEX('RESUMO - LOTES E VMA'!$F$3:$F$181,MATCH('LISTA DOS ITENS'!$D997,'RESUMO - LOTES E VMA'!$A$3:$A$181,0))</f>
        <v>36182.69532</v>
      </c>
      <c r="W997" s="57">
        <f>'LISTA DOS ITENS'!$U997/'LISTA DOS ITENS'!$V997</f>
        <v>0.00480856799</v>
      </c>
      <c r="X997" s="53" t="s">
        <v>53</v>
      </c>
      <c r="Y997" s="53" t="s">
        <v>290</v>
      </c>
      <c r="Z997" s="58" t="str">
        <f>'LISTA DOS ITENS'!$F997&amp;"-"&amp;'LISTA DOS ITENS'!$H997&amp;"-"&amp;'LISTA DOS ITENS'!$J997&amp;"-"&amp;'LISTA DOS ITENS'!$K997&amp;"-"&amp;'LISTA DOS ITENS'!$I997</f>
        <v>11232780-2101-0026-IMOB/NAC-</v>
      </c>
      <c r="AA997" s="59" t="str">
        <f t="array" ref="AA997">INDEX('RESUMO - LOTES E VMA'!$M$3:$M$181,MATCH('LISTA DOS ITENS'!$D997,'RESUMO - LOTES E VMA'!$A$3:$A$181,0))</f>
        <v>Para Leilão</v>
      </c>
      <c r="AB997" s="60">
        <f t="array" ref="AB997">INDEX('RESUMO - LOTES E VMA'!$J$3:$J$181,MATCH('LISTA DOS ITENS'!$D997,'RESUMO - LOTES E VMA'!$A$3:$A$181,0))</f>
        <v>0.1011750278</v>
      </c>
      <c r="AC997" s="29" t="str">
        <f t="array" ref="AC997">INDEX('RESUMO - LOTES E VMA'!$L$3:$L$181,MATCH('LISTA DOS ITENS'!$D997,'RESUMO - LOTES E VMA'!$A$3:$A$181,0))</f>
        <v>1% do Valor de Comparação do VMA</v>
      </c>
      <c r="AD997" s="53" t="str">
        <f>VLOOKUP(Tabela1[[#This Row],[Índice]],[1]Planilha1!$A:$A,1,0)</f>
        <v>#ERROR!</v>
      </c>
    </row>
    <row r="998" ht="15.75" customHeight="1">
      <c r="A998" s="52">
        <v>250399.0</v>
      </c>
      <c r="B998" s="53" t="s">
        <v>70</v>
      </c>
      <c r="C998" s="53" t="s">
        <v>71</v>
      </c>
      <c r="D998" s="22">
        <v>206855.0</v>
      </c>
      <c r="E998" s="53" t="s">
        <v>119</v>
      </c>
      <c r="F998" s="54">
        <v>1.1250282E7</v>
      </c>
      <c r="G998" s="53" t="s">
        <v>852</v>
      </c>
      <c r="H998" s="55">
        <v>2101.0</v>
      </c>
      <c r="I998" s="55"/>
      <c r="J998" s="55" t="s">
        <v>126</v>
      </c>
      <c r="K998" s="53" t="s">
        <v>73</v>
      </c>
      <c r="L998" s="53"/>
      <c r="M998" s="53">
        <v>8.0</v>
      </c>
      <c r="N998" s="53" t="s">
        <v>52</v>
      </c>
      <c r="O998" s="25">
        <v>416.16181818181815</v>
      </c>
      <c r="P998" s="25">
        <f>'LISTA DOS ITENS'!$O998*'LISTA DOS ITENS'!$M998</f>
        <v>3329.294545</v>
      </c>
      <c r="Q998" s="25">
        <v>416.16</v>
      </c>
      <c r="R998" s="25">
        <f>'LISTA DOS ITENS'!$Q998*'LISTA DOS ITENS'!$M998</f>
        <v>3329.28</v>
      </c>
      <c r="S998" s="56">
        <f>IF('LISTA DOS ITENS'!$P998&gt;'LISTA DOS ITENS'!$R998,'LISTA DOS ITENS'!$P998,'LISTA DOS ITENS'!$R998)</f>
        <v>3329.294545</v>
      </c>
      <c r="T998" s="25">
        <v>42.1833235179935</v>
      </c>
      <c r="U998" s="25">
        <f>'LISTA DOS ITENS'!$T998*'LISTA DOS ITENS'!$M998</f>
        <v>337.4665881</v>
      </c>
      <c r="V998" s="56">
        <f t="array" ref="V998">INDEX('RESUMO - LOTES E VMA'!$F$3:$F$181,MATCH('LISTA DOS ITENS'!$D998,'RESUMO - LOTES E VMA'!$A$3:$A$181,0))</f>
        <v>36182.69532</v>
      </c>
      <c r="W998" s="57">
        <f>'LISTA DOS ITENS'!$U998/'LISTA DOS ITENS'!$V998</f>
        <v>0.009326739901</v>
      </c>
      <c r="X998" s="53" t="s">
        <v>53</v>
      </c>
      <c r="Y998" s="53" t="s">
        <v>290</v>
      </c>
      <c r="Z998" s="58" t="str">
        <f>'LISTA DOS ITENS'!$F998&amp;"-"&amp;'LISTA DOS ITENS'!$H998&amp;"-"&amp;'LISTA DOS ITENS'!$J998&amp;"-"&amp;'LISTA DOS ITENS'!$K998&amp;"-"&amp;'LISTA DOS ITENS'!$I998</f>
        <v>11250282-2101-0026-CONS/NAC-</v>
      </c>
      <c r="AA998" s="59" t="str">
        <f t="array" ref="AA998">INDEX('RESUMO - LOTES E VMA'!$M$3:$M$181,MATCH('LISTA DOS ITENS'!$D998,'RESUMO - LOTES E VMA'!$A$3:$A$181,0))</f>
        <v>Para Leilão</v>
      </c>
      <c r="AB998" s="60">
        <f t="array" ref="AB998">INDEX('RESUMO - LOTES E VMA'!$J$3:$J$181,MATCH('LISTA DOS ITENS'!$D998,'RESUMO - LOTES E VMA'!$A$3:$A$181,0))</f>
        <v>0.1011750278</v>
      </c>
      <c r="AC998" s="29" t="str">
        <f t="array" ref="AC998">INDEX('RESUMO - LOTES E VMA'!$L$3:$L$181,MATCH('LISTA DOS ITENS'!$D998,'RESUMO - LOTES E VMA'!$A$3:$A$181,0))</f>
        <v>1% do Valor de Comparação do VMA</v>
      </c>
      <c r="AD998" s="53" t="str">
        <f>VLOOKUP(Tabela1[[#This Row],[Índice]],[1]Planilha1!$A:$A,1,0)</f>
        <v>#ERROR!</v>
      </c>
    </row>
    <row r="999" ht="15.75" customHeight="1">
      <c r="A999" s="52">
        <v>250400.0</v>
      </c>
      <c r="B999" s="53" t="s">
        <v>70</v>
      </c>
      <c r="C999" s="53" t="s">
        <v>71</v>
      </c>
      <c r="D999" s="22">
        <v>206855.0</v>
      </c>
      <c r="E999" s="53" t="s">
        <v>119</v>
      </c>
      <c r="F999" s="54">
        <v>1.1277443E7</v>
      </c>
      <c r="G999" s="53" t="s">
        <v>853</v>
      </c>
      <c r="H999" s="55">
        <v>2101.0</v>
      </c>
      <c r="I999" s="55"/>
      <c r="J999" s="55" t="s">
        <v>126</v>
      </c>
      <c r="K999" s="53" t="s">
        <v>73</v>
      </c>
      <c r="L999" s="53"/>
      <c r="M999" s="53">
        <v>18.0</v>
      </c>
      <c r="N999" s="53" t="s">
        <v>52</v>
      </c>
      <c r="O999" s="25">
        <v>63.22555555555555</v>
      </c>
      <c r="P999" s="25">
        <f>'LISTA DOS ITENS'!$O999*'LISTA DOS ITENS'!$M999</f>
        <v>1138.06</v>
      </c>
      <c r="Q999" s="25">
        <v>70.81</v>
      </c>
      <c r="R999" s="25">
        <f>'LISTA DOS ITENS'!$Q999*'LISTA DOS ITENS'!$M999</f>
        <v>1274.58</v>
      </c>
      <c r="S999" s="56">
        <f>IF('LISTA DOS ITENS'!$P999&gt;'LISTA DOS ITENS'!$R999,'LISTA DOS ITENS'!$P999,'LISTA DOS ITENS'!$R999)</f>
        <v>1274.58</v>
      </c>
      <c r="T999" s="25">
        <v>7.177530609162629</v>
      </c>
      <c r="U999" s="25">
        <f>'LISTA DOS ITENS'!$T999*'LISTA DOS ITENS'!$M999</f>
        <v>129.195551</v>
      </c>
      <c r="V999" s="56">
        <f t="array" ref="V999">INDEX('RESUMO - LOTES E VMA'!$F$3:$F$181,MATCH('LISTA DOS ITENS'!$D999,'RESUMO - LOTES E VMA'!$A$3:$A$181,0))</f>
        <v>36182.69532</v>
      </c>
      <c r="W999" s="57">
        <f>'LISTA DOS ITENS'!$U999/'LISTA DOS ITENS'!$V999</f>
        <v>0.003570644747</v>
      </c>
      <c r="X999" s="53" t="s">
        <v>53</v>
      </c>
      <c r="Y999" s="53" t="s">
        <v>290</v>
      </c>
      <c r="Z999" s="58" t="str">
        <f>'LISTA DOS ITENS'!$F999&amp;"-"&amp;'LISTA DOS ITENS'!$H999&amp;"-"&amp;'LISTA DOS ITENS'!$J999&amp;"-"&amp;'LISTA DOS ITENS'!$K999&amp;"-"&amp;'LISTA DOS ITENS'!$I999</f>
        <v>11277443-2101-0026-CONS/NAC-</v>
      </c>
      <c r="AA999" s="59" t="str">
        <f t="array" ref="AA999">INDEX('RESUMO - LOTES E VMA'!$M$3:$M$181,MATCH('LISTA DOS ITENS'!$D999,'RESUMO - LOTES E VMA'!$A$3:$A$181,0))</f>
        <v>Para Leilão</v>
      </c>
      <c r="AB999" s="60">
        <f t="array" ref="AB999">INDEX('RESUMO - LOTES E VMA'!$J$3:$J$181,MATCH('LISTA DOS ITENS'!$D999,'RESUMO - LOTES E VMA'!$A$3:$A$181,0))</f>
        <v>0.1011750278</v>
      </c>
      <c r="AC999" s="29" t="str">
        <f t="array" ref="AC999">INDEX('RESUMO - LOTES E VMA'!$L$3:$L$181,MATCH('LISTA DOS ITENS'!$D999,'RESUMO - LOTES E VMA'!$A$3:$A$181,0))</f>
        <v>1% do Valor de Comparação do VMA</v>
      </c>
      <c r="AD999" s="53" t="str">
        <f>VLOOKUP(Tabela1[[#This Row],[Índice]],[1]Planilha1!$A:$A,1,0)</f>
        <v>#ERROR!</v>
      </c>
    </row>
    <row r="1000" ht="15.75" customHeight="1">
      <c r="A1000" s="52">
        <v>250401.0</v>
      </c>
      <c r="B1000" s="53" t="s">
        <v>70</v>
      </c>
      <c r="C1000" s="53" t="s">
        <v>71</v>
      </c>
      <c r="D1000" s="22">
        <v>206855.0</v>
      </c>
      <c r="E1000" s="53" t="s">
        <v>119</v>
      </c>
      <c r="F1000" s="54">
        <v>1.1285085E7</v>
      </c>
      <c r="G1000" s="53" t="s">
        <v>854</v>
      </c>
      <c r="H1000" s="55">
        <v>2101.0</v>
      </c>
      <c r="I1000" s="55"/>
      <c r="J1000" s="55" t="s">
        <v>126</v>
      </c>
      <c r="K1000" s="53" t="s">
        <v>73</v>
      </c>
      <c r="L1000" s="53"/>
      <c r="M1000" s="53">
        <v>4.0</v>
      </c>
      <c r="N1000" s="53" t="s">
        <v>52</v>
      </c>
      <c r="O1000" s="25">
        <v>263.305</v>
      </c>
      <c r="P1000" s="25">
        <f>'LISTA DOS ITENS'!$O1000*'LISTA DOS ITENS'!$M1000</f>
        <v>1053.22</v>
      </c>
      <c r="Q1000" s="25">
        <v>263.31</v>
      </c>
      <c r="R1000" s="25">
        <f>'LISTA DOS ITENS'!$Q1000*'LISTA DOS ITENS'!$M1000</f>
        <v>1053.24</v>
      </c>
      <c r="S1000" s="56">
        <f>IF('LISTA DOS ITENS'!$P1000&gt;'LISTA DOS ITENS'!$R1000,'LISTA DOS ITENS'!$P1000,'LISTA DOS ITENS'!$R1000)</f>
        <v>1053.24</v>
      </c>
      <c r="T1000" s="25">
        <v>26.689953180322156</v>
      </c>
      <c r="U1000" s="25">
        <f>'LISTA DOS ITENS'!$T1000*'LISTA DOS ITENS'!$M1000</f>
        <v>106.7598127</v>
      </c>
      <c r="V1000" s="56">
        <f t="array" ref="V1000">INDEX('RESUMO - LOTES E VMA'!$F$3:$F$181,MATCH('LISTA DOS ITENS'!$D1000,'RESUMO - LOTES E VMA'!$A$3:$A$181,0))</f>
        <v>36182.69532</v>
      </c>
      <c r="W1000" s="57">
        <f>'LISTA DOS ITENS'!$U1000/'LISTA DOS ITENS'!$V1000</f>
        <v>0.002950576561</v>
      </c>
      <c r="X1000" s="53" t="s">
        <v>53</v>
      </c>
      <c r="Y1000" s="53" t="s">
        <v>290</v>
      </c>
      <c r="Z1000" s="58" t="str">
        <f>'LISTA DOS ITENS'!$F1000&amp;"-"&amp;'LISTA DOS ITENS'!$H1000&amp;"-"&amp;'LISTA DOS ITENS'!$J1000&amp;"-"&amp;'LISTA DOS ITENS'!$K1000&amp;"-"&amp;'LISTA DOS ITENS'!$I1000</f>
        <v>11285085-2101-0026-CONS/NAC-</v>
      </c>
      <c r="AA1000" s="59" t="str">
        <f t="array" ref="AA1000">INDEX('RESUMO - LOTES E VMA'!$M$3:$M$181,MATCH('LISTA DOS ITENS'!$D1000,'RESUMO - LOTES E VMA'!$A$3:$A$181,0))</f>
        <v>Para Leilão</v>
      </c>
      <c r="AB1000" s="60">
        <f t="array" ref="AB1000">INDEX('RESUMO - LOTES E VMA'!$J$3:$J$181,MATCH('LISTA DOS ITENS'!$D1000,'RESUMO - LOTES E VMA'!$A$3:$A$181,0))</f>
        <v>0.1011750278</v>
      </c>
      <c r="AC1000" s="29" t="str">
        <f t="array" ref="AC1000">INDEX('RESUMO - LOTES E VMA'!$L$3:$L$181,MATCH('LISTA DOS ITENS'!$D1000,'RESUMO - LOTES E VMA'!$A$3:$A$181,0))</f>
        <v>1% do Valor de Comparação do VMA</v>
      </c>
      <c r="AD1000" s="53" t="str">
        <f>VLOOKUP(Tabela1[[#This Row],[Índice]],[1]Planilha1!$A:$A,1,0)</f>
        <v>#ERROR!</v>
      </c>
    </row>
    <row r="1001" ht="15.75" customHeight="1">
      <c r="A1001" s="52">
        <v>250402.0</v>
      </c>
      <c r="B1001" s="53" t="s">
        <v>70</v>
      </c>
      <c r="C1001" s="53" t="s">
        <v>71</v>
      </c>
      <c r="D1001" s="22">
        <v>206855.0</v>
      </c>
      <c r="E1001" s="53" t="s">
        <v>119</v>
      </c>
      <c r="F1001" s="54">
        <v>1.1285117E7</v>
      </c>
      <c r="G1001" s="53" t="s">
        <v>855</v>
      </c>
      <c r="H1001" s="55">
        <v>2101.0</v>
      </c>
      <c r="I1001" s="55"/>
      <c r="J1001" s="55" t="s">
        <v>126</v>
      </c>
      <c r="K1001" s="53" t="s">
        <v>73</v>
      </c>
      <c r="L1001" s="53"/>
      <c r="M1001" s="53">
        <v>4.0</v>
      </c>
      <c r="N1001" s="53" t="s">
        <v>52</v>
      </c>
      <c r="O1001" s="25">
        <v>282.08</v>
      </c>
      <c r="P1001" s="25">
        <f>'LISTA DOS ITENS'!$O1001*'LISTA DOS ITENS'!$M1001</f>
        <v>1128.32</v>
      </c>
      <c r="Q1001" s="25">
        <v>282.08</v>
      </c>
      <c r="R1001" s="25">
        <f>'LISTA DOS ITENS'!$Q1001*'LISTA DOS ITENS'!$M1001</f>
        <v>1128.32</v>
      </c>
      <c r="S1001" s="56">
        <f>IF('LISTA DOS ITENS'!$P1001&gt;'LISTA DOS ITENS'!$R1001,'LISTA DOS ITENS'!$P1001,'LISTA DOS ITENS'!$R1001)</f>
        <v>1128.32</v>
      </c>
      <c r="T1001" s="25">
        <v>28.592541085052876</v>
      </c>
      <c r="U1001" s="25">
        <f>'LISTA DOS ITENS'!$T1001*'LISTA DOS ITENS'!$M1001</f>
        <v>114.3701643</v>
      </c>
      <c r="V1001" s="56">
        <f t="array" ref="V1001">INDEX('RESUMO - LOTES E VMA'!$F$3:$F$181,MATCH('LISTA DOS ITENS'!$D1001,'RESUMO - LOTES E VMA'!$A$3:$A$181,0))</f>
        <v>36182.69532</v>
      </c>
      <c r="W1001" s="57">
        <f>'LISTA DOS ITENS'!$U1001/'LISTA DOS ITENS'!$V1001</f>
        <v>0.003160907813</v>
      </c>
      <c r="X1001" s="53" t="s">
        <v>53</v>
      </c>
      <c r="Y1001" s="53" t="s">
        <v>290</v>
      </c>
      <c r="Z1001" s="58" t="str">
        <f>'LISTA DOS ITENS'!$F1001&amp;"-"&amp;'LISTA DOS ITENS'!$H1001&amp;"-"&amp;'LISTA DOS ITENS'!$J1001&amp;"-"&amp;'LISTA DOS ITENS'!$K1001&amp;"-"&amp;'LISTA DOS ITENS'!$I1001</f>
        <v>11285117-2101-0026-CONS/NAC-</v>
      </c>
      <c r="AA1001" s="59" t="str">
        <f t="array" ref="AA1001">INDEX('RESUMO - LOTES E VMA'!$M$3:$M$181,MATCH('LISTA DOS ITENS'!$D1001,'RESUMO - LOTES E VMA'!$A$3:$A$181,0))</f>
        <v>Para Leilão</v>
      </c>
      <c r="AB1001" s="60">
        <f t="array" ref="AB1001">INDEX('RESUMO - LOTES E VMA'!$J$3:$J$181,MATCH('LISTA DOS ITENS'!$D1001,'RESUMO - LOTES E VMA'!$A$3:$A$181,0))</f>
        <v>0.1011750278</v>
      </c>
      <c r="AC1001" s="29" t="str">
        <f t="array" ref="AC1001">INDEX('RESUMO - LOTES E VMA'!$L$3:$L$181,MATCH('LISTA DOS ITENS'!$D1001,'RESUMO - LOTES E VMA'!$A$3:$A$181,0))</f>
        <v>1% do Valor de Comparação do VMA</v>
      </c>
      <c r="AD1001" s="53" t="str">
        <f>VLOOKUP(Tabela1[[#This Row],[Índice]],[1]Planilha1!$A:$A,1,0)</f>
        <v>#ERROR!</v>
      </c>
    </row>
    <row r="1002" ht="15.75" customHeight="1">
      <c r="A1002" s="52">
        <v>250403.0</v>
      </c>
      <c r="B1002" s="53" t="s">
        <v>70</v>
      </c>
      <c r="C1002" s="53" t="s">
        <v>71</v>
      </c>
      <c r="D1002" s="22">
        <v>206855.0</v>
      </c>
      <c r="E1002" s="53" t="s">
        <v>119</v>
      </c>
      <c r="F1002" s="54">
        <v>1.1342918E7</v>
      </c>
      <c r="G1002" s="53" t="s">
        <v>856</v>
      </c>
      <c r="H1002" s="55">
        <v>2101.0</v>
      </c>
      <c r="I1002" s="55"/>
      <c r="J1002" s="55" t="s">
        <v>126</v>
      </c>
      <c r="K1002" s="53" t="s">
        <v>80</v>
      </c>
      <c r="L1002" s="53"/>
      <c r="M1002" s="53">
        <v>12.0</v>
      </c>
      <c r="N1002" s="53" t="s">
        <v>52</v>
      </c>
      <c r="O1002" s="25">
        <v>311.2275</v>
      </c>
      <c r="P1002" s="25">
        <f>'LISTA DOS ITENS'!$O1002*'LISTA DOS ITENS'!$M1002</f>
        <v>3734.73</v>
      </c>
      <c r="Q1002" s="25">
        <v>388.5</v>
      </c>
      <c r="R1002" s="25">
        <f>'LISTA DOS ITENS'!$Q1002*'LISTA DOS ITENS'!$M1002</f>
        <v>4662</v>
      </c>
      <c r="S1002" s="56">
        <f>IF('LISTA DOS ITENS'!$P1002&gt;'LISTA DOS ITENS'!$R1002,'LISTA DOS ITENS'!$P1002,'LISTA DOS ITENS'!$R1002)</f>
        <v>4662</v>
      </c>
      <c r="T1002" s="25">
        <v>39.379616461794676</v>
      </c>
      <c r="U1002" s="25">
        <f>'LISTA DOS ITENS'!$T1002*'LISTA DOS ITENS'!$M1002</f>
        <v>472.5553975</v>
      </c>
      <c r="V1002" s="56">
        <f t="array" ref="V1002">INDEX('RESUMO - LOTES E VMA'!$F$3:$F$181,MATCH('LISTA DOS ITENS'!$D1002,'RESUMO - LOTES E VMA'!$A$3:$A$181,0))</f>
        <v>36182.69532</v>
      </c>
      <c r="W1002" s="57">
        <f>'LISTA DOS ITENS'!$U1002/'LISTA DOS ITENS'!$V1002</f>
        <v>0.0130602597</v>
      </c>
      <c r="X1002" s="53" t="s">
        <v>53</v>
      </c>
      <c r="Y1002" s="53" t="s">
        <v>290</v>
      </c>
      <c r="Z1002" s="58" t="str">
        <f>'LISTA DOS ITENS'!$F1002&amp;"-"&amp;'LISTA DOS ITENS'!$H1002&amp;"-"&amp;'LISTA DOS ITENS'!$J1002&amp;"-"&amp;'LISTA DOS ITENS'!$K1002&amp;"-"&amp;'LISTA DOS ITENS'!$I1002</f>
        <v>11342918-2101-0026-IMOB/NAC-</v>
      </c>
      <c r="AA1002" s="59" t="str">
        <f t="array" ref="AA1002">INDEX('RESUMO - LOTES E VMA'!$M$3:$M$181,MATCH('LISTA DOS ITENS'!$D1002,'RESUMO - LOTES E VMA'!$A$3:$A$181,0))</f>
        <v>Para Leilão</v>
      </c>
      <c r="AB1002" s="60">
        <f t="array" ref="AB1002">INDEX('RESUMO - LOTES E VMA'!$J$3:$J$181,MATCH('LISTA DOS ITENS'!$D1002,'RESUMO - LOTES E VMA'!$A$3:$A$181,0))</f>
        <v>0.1011750278</v>
      </c>
      <c r="AC1002" s="29" t="str">
        <f t="array" ref="AC1002">INDEX('RESUMO - LOTES E VMA'!$L$3:$L$181,MATCH('LISTA DOS ITENS'!$D1002,'RESUMO - LOTES E VMA'!$A$3:$A$181,0))</f>
        <v>1% do Valor de Comparação do VMA</v>
      </c>
      <c r="AD1002" s="53" t="str">
        <f>VLOOKUP(Tabela1[[#This Row],[Índice]],[1]Planilha1!$A:$A,1,0)</f>
        <v>#ERROR!</v>
      </c>
    </row>
    <row r="1003" ht="15.75" customHeight="1">
      <c r="A1003" s="52">
        <v>250404.0</v>
      </c>
      <c r="B1003" s="53" t="s">
        <v>70</v>
      </c>
      <c r="C1003" s="53" t="s">
        <v>71</v>
      </c>
      <c r="D1003" s="22">
        <v>206855.0</v>
      </c>
      <c r="E1003" s="53" t="s">
        <v>119</v>
      </c>
      <c r="F1003" s="54">
        <v>1.1344937E7</v>
      </c>
      <c r="G1003" s="53" t="s">
        <v>857</v>
      </c>
      <c r="H1003" s="55">
        <v>2101.0</v>
      </c>
      <c r="I1003" s="55"/>
      <c r="J1003" s="55" t="s">
        <v>126</v>
      </c>
      <c r="K1003" s="53" t="s">
        <v>73</v>
      </c>
      <c r="L1003" s="53"/>
      <c r="M1003" s="53">
        <v>11.0</v>
      </c>
      <c r="N1003" s="53" t="s">
        <v>52</v>
      </c>
      <c r="O1003" s="25">
        <v>370.6963636363636</v>
      </c>
      <c r="P1003" s="25">
        <f>'LISTA DOS ITENS'!$O1003*'LISTA DOS ITENS'!$M1003</f>
        <v>4077.66</v>
      </c>
      <c r="Q1003" s="25">
        <v>370.7</v>
      </c>
      <c r="R1003" s="25">
        <f>'LISTA DOS ITENS'!$Q1003*'LISTA DOS ITENS'!$M1003</f>
        <v>4077.7</v>
      </c>
      <c r="S1003" s="56">
        <f>IF('LISTA DOS ITENS'!$P1003&gt;'LISTA DOS ITENS'!$R1003,'LISTA DOS ITENS'!$P1003,'LISTA DOS ITENS'!$R1003)</f>
        <v>4077.7</v>
      </c>
      <c r="T1003" s="25">
        <v>37.57535089417577</v>
      </c>
      <c r="U1003" s="25">
        <f>'LISTA DOS ITENS'!$T1003*'LISTA DOS ITENS'!$M1003</f>
        <v>413.3288598</v>
      </c>
      <c r="V1003" s="56">
        <f t="array" ref="V1003">INDEX('RESUMO - LOTES E VMA'!$F$3:$F$181,MATCH('LISTA DOS ITENS'!$D1003,'RESUMO - LOTES E VMA'!$A$3:$A$181,0))</f>
        <v>36182.69532</v>
      </c>
      <c r="W1003" s="57">
        <f>'LISTA DOS ITENS'!$U1003/'LISTA DOS ITENS'!$V1003</f>
        <v>0.01142338502</v>
      </c>
      <c r="X1003" s="53" t="s">
        <v>53</v>
      </c>
      <c r="Y1003" s="53" t="s">
        <v>290</v>
      </c>
      <c r="Z1003" s="58" t="str">
        <f>'LISTA DOS ITENS'!$F1003&amp;"-"&amp;'LISTA DOS ITENS'!$H1003&amp;"-"&amp;'LISTA DOS ITENS'!$J1003&amp;"-"&amp;'LISTA DOS ITENS'!$K1003&amp;"-"&amp;'LISTA DOS ITENS'!$I1003</f>
        <v>11344937-2101-0026-CONS/NAC-</v>
      </c>
      <c r="AA1003" s="59" t="str">
        <f t="array" ref="AA1003">INDEX('RESUMO - LOTES E VMA'!$M$3:$M$181,MATCH('LISTA DOS ITENS'!$D1003,'RESUMO - LOTES E VMA'!$A$3:$A$181,0))</f>
        <v>Para Leilão</v>
      </c>
      <c r="AB1003" s="60">
        <f t="array" ref="AB1003">INDEX('RESUMO - LOTES E VMA'!$J$3:$J$181,MATCH('LISTA DOS ITENS'!$D1003,'RESUMO - LOTES E VMA'!$A$3:$A$181,0))</f>
        <v>0.1011750278</v>
      </c>
      <c r="AC1003" s="29" t="str">
        <f t="array" ref="AC1003">INDEX('RESUMO - LOTES E VMA'!$L$3:$L$181,MATCH('LISTA DOS ITENS'!$D1003,'RESUMO - LOTES E VMA'!$A$3:$A$181,0))</f>
        <v>1% do Valor de Comparação do VMA</v>
      </c>
      <c r="AD1003" s="53" t="str">
        <f>VLOOKUP(Tabela1[[#This Row],[Índice]],[1]Planilha1!$A:$A,1,0)</f>
        <v>#ERROR!</v>
      </c>
    </row>
    <row r="1004" ht="15.75" customHeight="1">
      <c r="A1004" s="52">
        <v>250405.0</v>
      </c>
      <c r="B1004" s="53" t="s">
        <v>70</v>
      </c>
      <c r="C1004" s="53" t="s">
        <v>71</v>
      </c>
      <c r="D1004" s="22">
        <v>206855.0</v>
      </c>
      <c r="E1004" s="53" t="s">
        <v>119</v>
      </c>
      <c r="F1004" s="54">
        <v>1.1421307E7</v>
      </c>
      <c r="G1004" s="53" t="s">
        <v>858</v>
      </c>
      <c r="H1004" s="55">
        <v>2101.0</v>
      </c>
      <c r="I1004" s="55"/>
      <c r="J1004" s="55" t="s">
        <v>126</v>
      </c>
      <c r="K1004" s="53" t="s">
        <v>73</v>
      </c>
      <c r="L1004" s="53"/>
      <c r="M1004" s="53">
        <v>6.0</v>
      </c>
      <c r="N1004" s="53" t="s">
        <v>52</v>
      </c>
      <c r="O1004" s="25">
        <v>167.15</v>
      </c>
      <c r="P1004" s="25">
        <f>'LISTA DOS ITENS'!$O1004*'LISTA DOS ITENS'!$M1004</f>
        <v>1002.9</v>
      </c>
      <c r="Q1004" s="25">
        <v>167.15</v>
      </c>
      <c r="R1004" s="25">
        <f>'LISTA DOS ITENS'!$Q1004*'LISTA DOS ITENS'!$M1004</f>
        <v>1002.9</v>
      </c>
      <c r="S1004" s="56">
        <f>IF('LISTA DOS ITENS'!$P1004&gt;'LISTA DOS ITENS'!$R1004,'LISTA DOS ITENS'!$P1004,'LISTA DOS ITENS'!$R1004)</f>
        <v>1002.9</v>
      </c>
      <c r="T1004" s="25">
        <v>16.942864585814622</v>
      </c>
      <c r="U1004" s="25">
        <f>'LISTA DOS ITENS'!$T1004*'LISTA DOS ITENS'!$M1004</f>
        <v>101.6571875</v>
      </c>
      <c r="V1004" s="56">
        <f t="array" ref="V1004">INDEX('RESUMO - LOTES E VMA'!$F$3:$F$181,MATCH('LISTA DOS ITENS'!$D1004,'RESUMO - LOTES E VMA'!$A$3:$A$181,0))</f>
        <v>36182.69532</v>
      </c>
      <c r="W1004" s="57">
        <f>'LISTA DOS ITENS'!$U1004/'LISTA DOS ITENS'!$V1004</f>
        <v>0.00280955265</v>
      </c>
      <c r="X1004" s="53" t="s">
        <v>53</v>
      </c>
      <c r="Y1004" s="53" t="s">
        <v>290</v>
      </c>
      <c r="Z1004" s="58" t="str">
        <f>'LISTA DOS ITENS'!$F1004&amp;"-"&amp;'LISTA DOS ITENS'!$H1004&amp;"-"&amp;'LISTA DOS ITENS'!$J1004&amp;"-"&amp;'LISTA DOS ITENS'!$K1004&amp;"-"&amp;'LISTA DOS ITENS'!$I1004</f>
        <v>11421307-2101-0026-CONS/NAC-</v>
      </c>
      <c r="AA1004" s="59" t="str">
        <f t="array" ref="AA1004">INDEX('RESUMO - LOTES E VMA'!$M$3:$M$181,MATCH('LISTA DOS ITENS'!$D1004,'RESUMO - LOTES E VMA'!$A$3:$A$181,0))</f>
        <v>Para Leilão</v>
      </c>
      <c r="AB1004" s="60">
        <f t="array" ref="AB1004">INDEX('RESUMO - LOTES E VMA'!$J$3:$J$181,MATCH('LISTA DOS ITENS'!$D1004,'RESUMO - LOTES E VMA'!$A$3:$A$181,0))</f>
        <v>0.1011750278</v>
      </c>
      <c r="AC1004" s="29" t="str">
        <f t="array" ref="AC1004">INDEX('RESUMO - LOTES E VMA'!$L$3:$L$181,MATCH('LISTA DOS ITENS'!$D1004,'RESUMO - LOTES E VMA'!$A$3:$A$181,0))</f>
        <v>1% do Valor de Comparação do VMA</v>
      </c>
      <c r="AD1004" s="53" t="str">
        <f>VLOOKUP(Tabela1[[#This Row],[Índice]],[1]Planilha1!$A:$A,1,0)</f>
        <v>#ERROR!</v>
      </c>
    </row>
    <row r="1005" ht="15.75" customHeight="1">
      <c r="A1005" s="52">
        <v>250406.0</v>
      </c>
      <c r="B1005" s="53" t="s">
        <v>70</v>
      </c>
      <c r="C1005" s="53" t="s">
        <v>71</v>
      </c>
      <c r="D1005" s="22">
        <v>206855.0</v>
      </c>
      <c r="E1005" s="53" t="s">
        <v>119</v>
      </c>
      <c r="F1005" s="54">
        <v>1.1682837E7</v>
      </c>
      <c r="G1005" s="53" t="s">
        <v>859</v>
      </c>
      <c r="H1005" s="55">
        <v>2101.0</v>
      </c>
      <c r="I1005" s="55"/>
      <c r="J1005" s="55" t="s">
        <v>126</v>
      </c>
      <c r="K1005" s="53" t="s">
        <v>73</v>
      </c>
      <c r="L1005" s="53"/>
      <c r="M1005" s="53">
        <v>4.0</v>
      </c>
      <c r="N1005" s="53" t="s">
        <v>52</v>
      </c>
      <c r="O1005" s="25">
        <v>442.5775</v>
      </c>
      <c r="P1005" s="25">
        <f>'LISTA DOS ITENS'!$O1005*'LISTA DOS ITENS'!$M1005</f>
        <v>1770.31</v>
      </c>
      <c r="Q1005" s="25">
        <v>442.58</v>
      </c>
      <c r="R1005" s="25">
        <f>'LISTA DOS ITENS'!$Q1005*'LISTA DOS ITENS'!$M1005</f>
        <v>1770.32</v>
      </c>
      <c r="S1005" s="56">
        <f>IF('LISTA DOS ITENS'!$P1005&gt;'LISTA DOS ITENS'!$R1005,'LISTA DOS ITENS'!$P1005,'LISTA DOS ITENS'!$R1005)</f>
        <v>1770.32</v>
      </c>
      <c r="T1005" s="25">
        <v>44.86134016386381</v>
      </c>
      <c r="U1005" s="25">
        <f>'LISTA DOS ITENS'!$T1005*'LISTA DOS ITENS'!$M1005</f>
        <v>179.4453607</v>
      </c>
      <c r="V1005" s="56">
        <f t="array" ref="V1005">INDEX('RESUMO - LOTES E VMA'!$F$3:$F$181,MATCH('LISTA DOS ITENS'!$D1005,'RESUMO - LOTES E VMA'!$A$3:$A$181,0))</f>
        <v>36182.69532</v>
      </c>
      <c r="W1005" s="57">
        <f>'LISTA DOS ITENS'!$U1005/'LISTA DOS ITENS'!$V1005</f>
        <v>0.004959424915</v>
      </c>
      <c r="X1005" s="53" t="s">
        <v>53</v>
      </c>
      <c r="Y1005" s="53" t="s">
        <v>290</v>
      </c>
      <c r="Z1005" s="58" t="str">
        <f>'LISTA DOS ITENS'!$F1005&amp;"-"&amp;'LISTA DOS ITENS'!$H1005&amp;"-"&amp;'LISTA DOS ITENS'!$J1005&amp;"-"&amp;'LISTA DOS ITENS'!$K1005&amp;"-"&amp;'LISTA DOS ITENS'!$I1005</f>
        <v>11682837-2101-0026-CONS/NAC-</v>
      </c>
      <c r="AA1005" s="59" t="str">
        <f t="array" ref="AA1005">INDEX('RESUMO - LOTES E VMA'!$M$3:$M$181,MATCH('LISTA DOS ITENS'!$D1005,'RESUMO - LOTES E VMA'!$A$3:$A$181,0))</f>
        <v>Para Leilão</v>
      </c>
      <c r="AB1005" s="60">
        <f t="array" ref="AB1005">INDEX('RESUMO - LOTES E VMA'!$J$3:$J$181,MATCH('LISTA DOS ITENS'!$D1005,'RESUMO - LOTES E VMA'!$A$3:$A$181,0))</f>
        <v>0.1011750278</v>
      </c>
      <c r="AC1005" s="29" t="str">
        <f t="array" ref="AC1005">INDEX('RESUMO - LOTES E VMA'!$L$3:$L$181,MATCH('LISTA DOS ITENS'!$D1005,'RESUMO - LOTES E VMA'!$A$3:$A$181,0))</f>
        <v>1% do Valor de Comparação do VMA</v>
      </c>
      <c r="AD1005" s="53" t="str">
        <f>VLOOKUP(Tabela1[[#This Row],[Índice]],[1]Planilha1!$A:$A,1,0)</f>
        <v>#ERROR!</v>
      </c>
    </row>
    <row r="1006" ht="15.75" customHeight="1">
      <c r="A1006" s="52">
        <v>250407.0</v>
      </c>
      <c r="B1006" s="53" t="s">
        <v>70</v>
      </c>
      <c r="C1006" s="53" t="s">
        <v>71</v>
      </c>
      <c r="D1006" s="22">
        <v>206855.0</v>
      </c>
      <c r="E1006" s="53" t="s">
        <v>119</v>
      </c>
      <c r="F1006" s="54">
        <v>1.168284E7</v>
      </c>
      <c r="G1006" s="53" t="s">
        <v>860</v>
      </c>
      <c r="H1006" s="55">
        <v>2101.0</v>
      </c>
      <c r="I1006" s="55"/>
      <c r="J1006" s="55" t="s">
        <v>126</v>
      </c>
      <c r="K1006" s="53" t="s">
        <v>73</v>
      </c>
      <c r="L1006" s="53"/>
      <c r="M1006" s="53">
        <v>6.0</v>
      </c>
      <c r="N1006" s="53" t="s">
        <v>52</v>
      </c>
      <c r="O1006" s="25">
        <v>515.1366666666667</v>
      </c>
      <c r="P1006" s="25">
        <f>'LISTA DOS ITENS'!$O1006*'LISTA DOS ITENS'!$M1006</f>
        <v>3090.82</v>
      </c>
      <c r="Q1006" s="25">
        <v>515.14</v>
      </c>
      <c r="R1006" s="25">
        <f>'LISTA DOS ITENS'!$Q1006*'LISTA DOS ITENS'!$M1006</f>
        <v>3090.84</v>
      </c>
      <c r="S1006" s="56">
        <f>IF('LISTA DOS ITENS'!$P1006&gt;'LISTA DOS ITENS'!$R1006,'LISTA DOS ITENS'!$P1006,'LISTA DOS ITENS'!$R1006)</f>
        <v>3090.84</v>
      </c>
      <c r="T1006" s="25">
        <v>52.21625643276425</v>
      </c>
      <c r="U1006" s="25">
        <f>'LISTA DOS ITENS'!$T1006*'LISTA DOS ITENS'!$M1006</f>
        <v>313.2975386</v>
      </c>
      <c r="V1006" s="56">
        <f t="array" ref="V1006">INDEX('RESUMO - LOTES E VMA'!$F$3:$F$181,MATCH('LISTA DOS ITENS'!$D1006,'RESUMO - LOTES E VMA'!$A$3:$A$181,0))</f>
        <v>36182.69532</v>
      </c>
      <c r="W1006" s="57">
        <f>'LISTA DOS ITENS'!$U1006/'LISTA DOS ITENS'!$V1006</f>
        <v>0.008658767287</v>
      </c>
      <c r="X1006" s="53" t="s">
        <v>53</v>
      </c>
      <c r="Y1006" s="53" t="s">
        <v>290</v>
      </c>
      <c r="Z1006" s="58" t="str">
        <f>'LISTA DOS ITENS'!$F1006&amp;"-"&amp;'LISTA DOS ITENS'!$H1006&amp;"-"&amp;'LISTA DOS ITENS'!$J1006&amp;"-"&amp;'LISTA DOS ITENS'!$K1006&amp;"-"&amp;'LISTA DOS ITENS'!$I1006</f>
        <v>11682840-2101-0026-CONS/NAC-</v>
      </c>
      <c r="AA1006" s="59" t="str">
        <f t="array" ref="AA1006">INDEX('RESUMO - LOTES E VMA'!$M$3:$M$181,MATCH('LISTA DOS ITENS'!$D1006,'RESUMO - LOTES E VMA'!$A$3:$A$181,0))</f>
        <v>Para Leilão</v>
      </c>
      <c r="AB1006" s="60">
        <f t="array" ref="AB1006">INDEX('RESUMO - LOTES E VMA'!$J$3:$J$181,MATCH('LISTA DOS ITENS'!$D1006,'RESUMO - LOTES E VMA'!$A$3:$A$181,0))</f>
        <v>0.1011750278</v>
      </c>
      <c r="AC1006" s="29" t="str">
        <f t="array" ref="AC1006">INDEX('RESUMO - LOTES E VMA'!$L$3:$L$181,MATCH('LISTA DOS ITENS'!$D1006,'RESUMO - LOTES E VMA'!$A$3:$A$181,0))</f>
        <v>1% do Valor de Comparação do VMA</v>
      </c>
      <c r="AD1006" s="53" t="str">
        <f>VLOOKUP(Tabela1[[#This Row],[Índice]],[1]Planilha1!$A:$A,1,0)</f>
        <v>#ERROR!</v>
      </c>
    </row>
    <row r="1007" ht="15.75" customHeight="1">
      <c r="A1007" s="52">
        <v>250408.0</v>
      </c>
      <c r="B1007" s="53" t="s">
        <v>70</v>
      </c>
      <c r="C1007" s="53" t="s">
        <v>71</v>
      </c>
      <c r="D1007" s="22">
        <v>206855.0</v>
      </c>
      <c r="E1007" s="53" t="s">
        <v>119</v>
      </c>
      <c r="F1007" s="54">
        <v>1.1846247E7</v>
      </c>
      <c r="G1007" s="53" t="s">
        <v>845</v>
      </c>
      <c r="H1007" s="55">
        <v>2101.0</v>
      </c>
      <c r="I1007" s="55"/>
      <c r="J1007" s="55" t="s">
        <v>126</v>
      </c>
      <c r="K1007" s="53" t="s">
        <v>73</v>
      </c>
      <c r="L1007" s="53"/>
      <c r="M1007" s="53">
        <v>10.0</v>
      </c>
      <c r="N1007" s="53" t="s">
        <v>52</v>
      </c>
      <c r="O1007" s="25">
        <v>265.037</v>
      </c>
      <c r="P1007" s="25">
        <f>'LISTA DOS ITENS'!$O1007*'LISTA DOS ITENS'!$M1007</f>
        <v>2650.37</v>
      </c>
      <c r="Q1007" s="25">
        <v>265.04</v>
      </c>
      <c r="R1007" s="25">
        <f>'LISTA DOS ITENS'!$Q1007*'LISTA DOS ITENS'!$M1007</f>
        <v>2650.4</v>
      </c>
      <c r="S1007" s="56">
        <f>IF('LISTA DOS ITENS'!$P1007&gt;'LISTA DOS ITENS'!$R1007,'LISTA DOS ITENS'!$P1007,'LISTA DOS ITENS'!$R1007)</f>
        <v>2650.4</v>
      </c>
      <c r="T1007" s="25">
        <v>26.865311575377252</v>
      </c>
      <c r="U1007" s="25">
        <f>'LISTA DOS ITENS'!$T1007*'LISTA DOS ITENS'!$M1007</f>
        <v>268.6531158</v>
      </c>
      <c r="V1007" s="56">
        <f t="array" ref="V1007">INDEX('RESUMO - LOTES E VMA'!$F$3:$F$181,MATCH('LISTA DOS ITENS'!$D1007,'RESUMO - LOTES E VMA'!$A$3:$A$181,0))</f>
        <v>36182.69532</v>
      </c>
      <c r="W1007" s="57">
        <f>'LISTA DOS ITENS'!$U1007/'LISTA DOS ITENS'!$V1007</f>
        <v>0.007424906116</v>
      </c>
      <c r="X1007" s="53" t="s">
        <v>53</v>
      </c>
      <c r="Y1007" s="53" t="s">
        <v>290</v>
      </c>
      <c r="Z1007" s="58" t="str">
        <f>'LISTA DOS ITENS'!$F1007&amp;"-"&amp;'LISTA DOS ITENS'!$H1007&amp;"-"&amp;'LISTA DOS ITENS'!$J1007&amp;"-"&amp;'LISTA DOS ITENS'!$K1007&amp;"-"&amp;'LISTA DOS ITENS'!$I1007</f>
        <v>11846247-2101-0026-CONS/NAC-</v>
      </c>
      <c r="AA1007" s="59" t="str">
        <f t="array" ref="AA1007">INDEX('RESUMO - LOTES E VMA'!$M$3:$M$181,MATCH('LISTA DOS ITENS'!$D1007,'RESUMO - LOTES E VMA'!$A$3:$A$181,0))</f>
        <v>Para Leilão</v>
      </c>
      <c r="AB1007" s="60">
        <f t="array" ref="AB1007">INDEX('RESUMO - LOTES E VMA'!$J$3:$J$181,MATCH('LISTA DOS ITENS'!$D1007,'RESUMO - LOTES E VMA'!$A$3:$A$181,0))</f>
        <v>0.1011750278</v>
      </c>
      <c r="AC1007" s="29" t="str">
        <f t="array" ref="AC1007">INDEX('RESUMO - LOTES E VMA'!$L$3:$L$181,MATCH('LISTA DOS ITENS'!$D1007,'RESUMO - LOTES E VMA'!$A$3:$A$181,0))</f>
        <v>1% do Valor de Comparação do VMA</v>
      </c>
      <c r="AD1007" s="53" t="str">
        <f>VLOOKUP(Tabela1[[#This Row],[Índice]],[1]Planilha1!$A:$A,1,0)</f>
        <v>#ERROR!</v>
      </c>
    </row>
    <row r="1008" ht="15.75" customHeight="1">
      <c r="A1008" s="52">
        <v>250409.0</v>
      </c>
      <c r="B1008" s="53" t="s">
        <v>70</v>
      </c>
      <c r="C1008" s="53" t="s">
        <v>71</v>
      </c>
      <c r="D1008" s="22">
        <v>206855.0</v>
      </c>
      <c r="E1008" s="53" t="s">
        <v>119</v>
      </c>
      <c r="F1008" s="54">
        <v>1.1854942E7</v>
      </c>
      <c r="G1008" s="53" t="s">
        <v>861</v>
      </c>
      <c r="H1008" s="55">
        <v>2101.0</v>
      </c>
      <c r="I1008" s="55"/>
      <c r="J1008" s="55" t="s">
        <v>126</v>
      </c>
      <c r="K1008" s="53" t="s">
        <v>73</v>
      </c>
      <c r="L1008" s="53"/>
      <c r="M1008" s="53">
        <v>6.0</v>
      </c>
      <c r="N1008" s="53" t="s">
        <v>52</v>
      </c>
      <c r="O1008" s="25">
        <v>196.36333333333334</v>
      </c>
      <c r="P1008" s="25">
        <f>'LISTA DOS ITENS'!$O1008*'LISTA DOS ITENS'!$M1008</f>
        <v>1178.18</v>
      </c>
      <c r="Q1008" s="25">
        <v>196.36</v>
      </c>
      <c r="R1008" s="25">
        <f>'LISTA DOS ITENS'!$Q1008*'LISTA DOS ITENS'!$M1008</f>
        <v>1178.16</v>
      </c>
      <c r="S1008" s="56">
        <f>IF('LISTA DOS ITENS'!$P1008&gt;'LISTA DOS ITENS'!$R1008,'LISTA DOS ITENS'!$P1008,'LISTA DOS ITENS'!$R1008)</f>
        <v>1178.18</v>
      </c>
      <c r="T1008" s="25">
        <v>19.903684654924078</v>
      </c>
      <c r="U1008" s="25">
        <f>'LISTA DOS ITENS'!$T1008*'LISTA DOS ITENS'!$M1008</f>
        <v>119.4221079</v>
      </c>
      <c r="V1008" s="56">
        <f t="array" ref="V1008">INDEX('RESUMO - LOTES E VMA'!$F$3:$F$181,MATCH('LISTA DOS ITENS'!$D1008,'RESUMO - LOTES E VMA'!$A$3:$A$181,0))</f>
        <v>36182.69532</v>
      </c>
      <c r="W1008" s="57">
        <f>'LISTA DOS ITENS'!$U1008/'LISTA DOS ITENS'!$V1008</f>
        <v>0.00330053101</v>
      </c>
      <c r="X1008" s="53" t="s">
        <v>53</v>
      </c>
      <c r="Y1008" s="53" t="s">
        <v>290</v>
      </c>
      <c r="Z1008" s="58" t="str">
        <f>'LISTA DOS ITENS'!$F1008&amp;"-"&amp;'LISTA DOS ITENS'!$H1008&amp;"-"&amp;'LISTA DOS ITENS'!$J1008&amp;"-"&amp;'LISTA DOS ITENS'!$K1008&amp;"-"&amp;'LISTA DOS ITENS'!$I1008</f>
        <v>11854942-2101-0026-CONS/NAC-</v>
      </c>
      <c r="AA1008" s="59" t="str">
        <f t="array" ref="AA1008">INDEX('RESUMO - LOTES E VMA'!$M$3:$M$181,MATCH('LISTA DOS ITENS'!$D1008,'RESUMO - LOTES E VMA'!$A$3:$A$181,0))</f>
        <v>Para Leilão</v>
      </c>
      <c r="AB1008" s="60">
        <f t="array" ref="AB1008">INDEX('RESUMO - LOTES E VMA'!$J$3:$J$181,MATCH('LISTA DOS ITENS'!$D1008,'RESUMO - LOTES E VMA'!$A$3:$A$181,0))</f>
        <v>0.1011750278</v>
      </c>
      <c r="AC1008" s="29" t="str">
        <f t="array" ref="AC1008">INDEX('RESUMO - LOTES E VMA'!$L$3:$L$181,MATCH('LISTA DOS ITENS'!$D1008,'RESUMO - LOTES E VMA'!$A$3:$A$181,0))</f>
        <v>1% do Valor de Comparação do VMA</v>
      </c>
      <c r="AD1008" s="53" t="str">
        <f>VLOOKUP(Tabela1[[#This Row],[Índice]],[1]Planilha1!$A:$A,1,0)</f>
        <v>#ERROR!</v>
      </c>
    </row>
    <row r="1009" ht="15.75" customHeight="1">
      <c r="A1009" s="52">
        <v>250410.0</v>
      </c>
      <c r="B1009" s="53" t="s">
        <v>70</v>
      </c>
      <c r="C1009" s="53" t="s">
        <v>71</v>
      </c>
      <c r="D1009" s="22">
        <v>206855.0</v>
      </c>
      <c r="E1009" s="53" t="s">
        <v>119</v>
      </c>
      <c r="F1009" s="54">
        <v>1.1889581E7</v>
      </c>
      <c r="G1009" s="53" t="s">
        <v>862</v>
      </c>
      <c r="H1009" s="55">
        <v>2101.0</v>
      </c>
      <c r="I1009" s="55"/>
      <c r="J1009" s="55" t="s">
        <v>126</v>
      </c>
      <c r="K1009" s="53" t="s">
        <v>73</v>
      </c>
      <c r="L1009" s="53"/>
      <c r="M1009" s="53">
        <v>2.0</v>
      </c>
      <c r="N1009" s="53" t="s">
        <v>52</v>
      </c>
      <c r="O1009" s="25">
        <v>2063.815</v>
      </c>
      <c r="P1009" s="25">
        <f>'LISTA DOS ITENS'!$O1009*'LISTA DOS ITENS'!$M1009</f>
        <v>4127.63</v>
      </c>
      <c r="Q1009" s="25">
        <v>2063.82</v>
      </c>
      <c r="R1009" s="25">
        <f>'LISTA DOS ITENS'!$Q1009*'LISTA DOS ITENS'!$M1009</f>
        <v>4127.64</v>
      </c>
      <c r="S1009" s="56">
        <f>IF('LISTA DOS ITENS'!$P1009&gt;'LISTA DOS ITENS'!$R1009,'LISTA DOS ITENS'!$P1009,'LISTA DOS ITENS'!$R1009)</f>
        <v>4127.64</v>
      </c>
      <c r="T1009" s="25">
        <v>209.19546987434003</v>
      </c>
      <c r="U1009" s="25">
        <f>'LISTA DOS ITENS'!$T1009*'LISTA DOS ITENS'!$M1009</f>
        <v>418.3909397</v>
      </c>
      <c r="V1009" s="56">
        <f t="array" ref="V1009">INDEX('RESUMO - LOTES E VMA'!$F$3:$F$181,MATCH('LISTA DOS ITENS'!$D1009,'RESUMO - LOTES E VMA'!$A$3:$A$181,0))</f>
        <v>36182.69532</v>
      </c>
      <c r="W1009" s="57">
        <f>'LISTA DOS ITENS'!$U1009/'LISTA DOS ITENS'!$V1009</f>
        <v>0.01156328836</v>
      </c>
      <c r="X1009" s="53" t="s">
        <v>53</v>
      </c>
      <c r="Y1009" s="53" t="s">
        <v>290</v>
      </c>
      <c r="Z1009" s="58" t="str">
        <f>'LISTA DOS ITENS'!$F1009&amp;"-"&amp;'LISTA DOS ITENS'!$H1009&amp;"-"&amp;'LISTA DOS ITENS'!$J1009&amp;"-"&amp;'LISTA DOS ITENS'!$K1009&amp;"-"&amp;'LISTA DOS ITENS'!$I1009</f>
        <v>11889581-2101-0026-CONS/NAC-</v>
      </c>
      <c r="AA1009" s="59" t="str">
        <f t="array" ref="AA1009">INDEX('RESUMO - LOTES E VMA'!$M$3:$M$181,MATCH('LISTA DOS ITENS'!$D1009,'RESUMO - LOTES E VMA'!$A$3:$A$181,0))</f>
        <v>Para Leilão</v>
      </c>
      <c r="AB1009" s="60">
        <f t="array" ref="AB1009">INDEX('RESUMO - LOTES E VMA'!$J$3:$J$181,MATCH('LISTA DOS ITENS'!$D1009,'RESUMO - LOTES E VMA'!$A$3:$A$181,0))</f>
        <v>0.1011750278</v>
      </c>
      <c r="AC1009" s="29" t="str">
        <f t="array" ref="AC1009">INDEX('RESUMO - LOTES E VMA'!$L$3:$L$181,MATCH('LISTA DOS ITENS'!$D1009,'RESUMO - LOTES E VMA'!$A$3:$A$181,0))</f>
        <v>1% do Valor de Comparação do VMA</v>
      </c>
      <c r="AD1009" s="53" t="str">
        <f>VLOOKUP(Tabela1[[#This Row],[Índice]],[1]Planilha1!$A:$A,1,0)</f>
        <v>#ERROR!</v>
      </c>
    </row>
    <row r="1010" ht="15.75" customHeight="1">
      <c r="A1010" s="52">
        <v>250411.0</v>
      </c>
      <c r="B1010" s="53" t="s">
        <v>70</v>
      </c>
      <c r="C1010" s="53" t="s">
        <v>71</v>
      </c>
      <c r="D1010" s="22">
        <v>206855.0</v>
      </c>
      <c r="E1010" s="53" t="s">
        <v>119</v>
      </c>
      <c r="F1010" s="54">
        <v>1.2063589E7</v>
      </c>
      <c r="G1010" s="53" t="s">
        <v>858</v>
      </c>
      <c r="H1010" s="55">
        <v>2101.0</v>
      </c>
      <c r="I1010" s="55"/>
      <c r="J1010" s="55" t="s">
        <v>126</v>
      </c>
      <c r="K1010" s="53" t="s">
        <v>73</v>
      </c>
      <c r="L1010" s="53"/>
      <c r="M1010" s="53">
        <v>2.0</v>
      </c>
      <c r="N1010" s="53" t="s">
        <v>52</v>
      </c>
      <c r="O1010" s="25">
        <v>475.375</v>
      </c>
      <c r="P1010" s="25">
        <f>'LISTA DOS ITENS'!$O1010*'LISTA DOS ITENS'!$M1010</f>
        <v>950.75</v>
      </c>
      <c r="Q1010" s="25">
        <v>475.38</v>
      </c>
      <c r="R1010" s="25">
        <f>'LISTA DOS ITENS'!$Q1010*'LISTA DOS ITENS'!$M1010</f>
        <v>950.76</v>
      </c>
      <c r="S1010" s="56">
        <f>IF('LISTA DOS ITENS'!$P1010&gt;'LISTA DOS ITENS'!$R1010,'LISTA DOS ITENS'!$P1010,'LISTA DOS ITENS'!$R1010)</f>
        <v>950.76</v>
      </c>
      <c r="T1010" s="25">
        <v>48.18605424352112</v>
      </c>
      <c r="U1010" s="25">
        <f>'LISTA DOS ITENS'!$T1010*'LISTA DOS ITENS'!$M1010</f>
        <v>96.37210849</v>
      </c>
      <c r="V1010" s="56">
        <f t="array" ref="V1010">INDEX('RESUMO - LOTES E VMA'!$F$3:$F$181,MATCH('LISTA DOS ITENS'!$D1010,'RESUMO - LOTES E VMA'!$A$3:$A$181,0))</f>
        <v>36182.69532</v>
      </c>
      <c r="W1010" s="57">
        <f>'LISTA DOS ITENS'!$U1010/'LISTA DOS ITENS'!$V1010</f>
        <v>0.002663486168</v>
      </c>
      <c r="X1010" s="53" t="s">
        <v>53</v>
      </c>
      <c r="Y1010" s="53" t="s">
        <v>290</v>
      </c>
      <c r="Z1010" s="58" t="str">
        <f>'LISTA DOS ITENS'!$F1010&amp;"-"&amp;'LISTA DOS ITENS'!$H1010&amp;"-"&amp;'LISTA DOS ITENS'!$J1010&amp;"-"&amp;'LISTA DOS ITENS'!$K1010&amp;"-"&amp;'LISTA DOS ITENS'!$I1010</f>
        <v>12063589-2101-0026-CONS/NAC-</v>
      </c>
      <c r="AA1010" s="59" t="str">
        <f t="array" ref="AA1010">INDEX('RESUMO - LOTES E VMA'!$M$3:$M$181,MATCH('LISTA DOS ITENS'!$D1010,'RESUMO - LOTES E VMA'!$A$3:$A$181,0))</f>
        <v>Para Leilão</v>
      </c>
      <c r="AB1010" s="60">
        <f t="array" ref="AB1010">INDEX('RESUMO - LOTES E VMA'!$J$3:$J$181,MATCH('LISTA DOS ITENS'!$D1010,'RESUMO - LOTES E VMA'!$A$3:$A$181,0))</f>
        <v>0.1011750278</v>
      </c>
      <c r="AC1010" s="29" t="str">
        <f t="array" ref="AC1010">INDEX('RESUMO - LOTES E VMA'!$L$3:$L$181,MATCH('LISTA DOS ITENS'!$D1010,'RESUMO - LOTES E VMA'!$A$3:$A$181,0))</f>
        <v>1% do Valor de Comparação do VMA</v>
      </c>
      <c r="AD1010" s="53" t="str">
        <f>VLOOKUP(Tabela1[[#This Row],[Índice]],[1]Planilha1!$A:$A,1,0)</f>
        <v>#ERROR!</v>
      </c>
    </row>
    <row r="1011" ht="15.75" customHeight="1">
      <c r="A1011" s="52">
        <v>250412.0</v>
      </c>
      <c r="B1011" s="53" t="s">
        <v>70</v>
      </c>
      <c r="C1011" s="53" t="s">
        <v>71</v>
      </c>
      <c r="D1011" s="22">
        <v>206855.0</v>
      </c>
      <c r="E1011" s="53" t="s">
        <v>119</v>
      </c>
      <c r="F1011" s="54">
        <v>1.2065333E7</v>
      </c>
      <c r="G1011" s="53" t="s">
        <v>858</v>
      </c>
      <c r="H1011" s="55">
        <v>2101.0</v>
      </c>
      <c r="I1011" s="55"/>
      <c r="J1011" s="55" t="s">
        <v>126</v>
      </c>
      <c r="K1011" s="53" t="s">
        <v>73</v>
      </c>
      <c r="L1011" s="53"/>
      <c r="M1011" s="53">
        <v>1.0</v>
      </c>
      <c r="N1011" s="53" t="s">
        <v>52</v>
      </c>
      <c r="O1011" s="25">
        <v>440.05</v>
      </c>
      <c r="P1011" s="25">
        <f>'LISTA DOS ITENS'!$O1011*'LISTA DOS ITENS'!$M1011</f>
        <v>440.05</v>
      </c>
      <c r="Q1011" s="25">
        <v>428.33</v>
      </c>
      <c r="R1011" s="25">
        <f>'LISTA DOS ITENS'!$Q1011*'LISTA DOS ITENS'!$M1011</f>
        <v>428.33</v>
      </c>
      <c r="S1011" s="56">
        <f>IF('LISTA DOS ITENS'!$P1011&gt;'LISTA DOS ITENS'!$R1011,'LISTA DOS ITENS'!$P1011,'LISTA DOS ITENS'!$R1011)</f>
        <v>440.05</v>
      </c>
      <c r="T1011" s="25">
        <v>43.41691407742732</v>
      </c>
      <c r="U1011" s="25">
        <f>'LISTA DOS ITENS'!$T1011*'LISTA DOS ITENS'!$M1011</f>
        <v>43.41691408</v>
      </c>
      <c r="V1011" s="56">
        <f t="array" ref="V1011">INDEX('RESUMO - LOTES E VMA'!$F$3:$F$181,MATCH('LISTA DOS ITENS'!$D1011,'RESUMO - LOTES E VMA'!$A$3:$A$181,0))</f>
        <v>36182.69532</v>
      </c>
      <c r="W1011" s="57">
        <f>'LISTA DOS ITENS'!$U1011/'LISTA DOS ITENS'!$V1011</f>
        <v>0.001199935873</v>
      </c>
      <c r="X1011" s="53" t="s">
        <v>53</v>
      </c>
      <c r="Y1011" s="53" t="s">
        <v>290</v>
      </c>
      <c r="Z1011" s="58" t="str">
        <f>'LISTA DOS ITENS'!$F1011&amp;"-"&amp;'LISTA DOS ITENS'!$H1011&amp;"-"&amp;'LISTA DOS ITENS'!$J1011&amp;"-"&amp;'LISTA DOS ITENS'!$K1011&amp;"-"&amp;'LISTA DOS ITENS'!$I1011</f>
        <v>12065333-2101-0026-CONS/NAC-</v>
      </c>
      <c r="AA1011" s="59" t="str">
        <f t="array" ref="AA1011">INDEX('RESUMO - LOTES E VMA'!$M$3:$M$181,MATCH('LISTA DOS ITENS'!$D1011,'RESUMO - LOTES E VMA'!$A$3:$A$181,0))</f>
        <v>Para Leilão</v>
      </c>
      <c r="AB1011" s="60">
        <f t="array" ref="AB1011">INDEX('RESUMO - LOTES E VMA'!$J$3:$J$181,MATCH('LISTA DOS ITENS'!$D1011,'RESUMO - LOTES E VMA'!$A$3:$A$181,0))</f>
        <v>0.1011750278</v>
      </c>
      <c r="AC1011" s="29" t="str">
        <f t="array" ref="AC1011">INDEX('RESUMO - LOTES E VMA'!$L$3:$L$181,MATCH('LISTA DOS ITENS'!$D1011,'RESUMO - LOTES E VMA'!$A$3:$A$181,0))</f>
        <v>1% do Valor de Comparação do VMA</v>
      </c>
      <c r="AD1011" s="53" t="str">
        <f>VLOOKUP(Tabela1[[#This Row],[Índice]],[1]Planilha1!$A:$A,1,0)</f>
        <v>#ERROR!</v>
      </c>
    </row>
    <row r="1012" ht="15.75" customHeight="1">
      <c r="A1012" s="52">
        <v>250413.0</v>
      </c>
      <c r="B1012" s="53" t="s">
        <v>70</v>
      </c>
      <c r="C1012" s="53" t="s">
        <v>71</v>
      </c>
      <c r="D1012" s="22">
        <v>206855.0</v>
      </c>
      <c r="E1012" s="53" t="s">
        <v>119</v>
      </c>
      <c r="F1012" s="54">
        <v>1.2065335E7</v>
      </c>
      <c r="G1012" s="53" t="s">
        <v>858</v>
      </c>
      <c r="H1012" s="55">
        <v>2101.0</v>
      </c>
      <c r="I1012" s="55"/>
      <c r="J1012" s="55" t="s">
        <v>126</v>
      </c>
      <c r="K1012" s="53" t="s">
        <v>73</v>
      </c>
      <c r="L1012" s="53"/>
      <c r="M1012" s="53">
        <v>1.0</v>
      </c>
      <c r="N1012" s="53" t="s">
        <v>52</v>
      </c>
      <c r="O1012" s="25">
        <v>386.71</v>
      </c>
      <c r="P1012" s="25">
        <f>'LISTA DOS ITENS'!$O1012*'LISTA DOS ITENS'!$M1012</f>
        <v>386.71</v>
      </c>
      <c r="Q1012" s="25">
        <v>380.08</v>
      </c>
      <c r="R1012" s="25">
        <f>'LISTA DOS ITENS'!$Q1012*'LISTA DOS ITENS'!$M1012</f>
        <v>380.08</v>
      </c>
      <c r="S1012" s="56">
        <f>IF('LISTA DOS ITENS'!$P1012&gt;'LISTA DOS ITENS'!$R1012,'LISTA DOS ITENS'!$P1012,'LISTA DOS ITENS'!$R1012)</f>
        <v>386.71</v>
      </c>
      <c r="T1012" s="25">
        <v>38.526138030370454</v>
      </c>
      <c r="U1012" s="25">
        <f>'LISTA DOS ITENS'!$T1012*'LISTA DOS ITENS'!$M1012</f>
        <v>38.52613803</v>
      </c>
      <c r="V1012" s="56">
        <f t="array" ref="V1012">INDEX('RESUMO - LOTES E VMA'!$F$3:$F$181,MATCH('LISTA DOS ITENS'!$D1012,'RESUMO - LOTES E VMA'!$A$3:$A$181,0))</f>
        <v>36182.69532</v>
      </c>
      <c r="W1012" s="57">
        <f>'LISTA DOS ITENS'!$U1012/'LISTA DOS ITENS'!$V1012</f>
        <v>0.001064766947</v>
      </c>
      <c r="X1012" s="53" t="s">
        <v>53</v>
      </c>
      <c r="Y1012" s="53" t="s">
        <v>290</v>
      </c>
      <c r="Z1012" s="58" t="str">
        <f>'LISTA DOS ITENS'!$F1012&amp;"-"&amp;'LISTA DOS ITENS'!$H1012&amp;"-"&amp;'LISTA DOS ITENS'!$J1012&amp;"-"&amp;'LISTA DOS ITENS'!$K1012&amp;"-"&amp;'LISTA DOS ITENS'!$I1012</f>
        <v>12065335-2101-0026-CONS/NAC-</v>
      </c>
      <c r="AA1012" s="59" t="str">
        <f t="array" ref="AA1012">INDEX('RESUMO - LOTES E VMA'!$M$3:$M$181,MATCH('LISTA DOS ITENS'!$D1012,'RESUMO - LOTES E VMA'!$A$3:$A$181,0))</f>
        <v>Para Leilão</v>
      </c>
      <c r="AB1012" s="60">
        <f t="array" ref="AB1012">INDEX('RESUMO - LOTES E VMA'!$J$3:$J$181,MATCH('LISTA DOS ITENS'!$D1012,'RESUMO - LOTES E VMA'!$A$3:$A$181,0))</f>
        <v>0.1011750278</v>
      </c>
      <c r="AC1012" s="29" t="str">
        <f t="array" ref="AC1012">INDEX('RESUMO - LOTES E VMA'!$L$3:$L$181,MATCH('LISTA DOS ITENS'!$D1012,'RESUMO - LOTES E VMA'!$A$3:$A$181,0))</f>
        <v>1% do Valor de Comparação do VMA</v>
      </c>
      <c r="AD1012" s="53" t="str">
        <f>VLOOKUP(Tabela1[[#This Row],[Índice]],[1]Planilha1!$A:$A,1,0)</f>
        <v>#ERROR!</v>
      </c>
    </row>
    <row r="1013" ht="15.75" customHeight="1">
      <c r="A1013" s="52">
        <v>250414.0</v>
      </c>
      <c r="B1013" s="53" t="s">
        <v>70</v>
      </c>
      <c r="C1013" s="53" t="s">
        <v>71</v>
      </c>
      <c r="D1013" s="22">
        <v>206855.0</v>
      </c>
      <c r="E1013" s="53" t="s">
        <v>119</v>
      </c>
      <c r="F1013" s="54">
        <v>1.2183336E7</v>
      </c>
      <c r="G1013" s="53" t="s">
        <v>863</v>
      </c>
      <c r="H1013" s="55">
        <v>2101.0</v>
      </c>
      <c r="I1013" s="55" t="s">
        <v>81</v>
      </c>
      <c r="J1013" s="55" t="s">
        <v>126</v>
      </c>
      <c r="K1013" s="53" t="s">
        <v>73</v>
      </c>
      <c r="L1013" s="53"/>
      <c r="M1013" s="53">
        <v>1.0</v>
      </c>
      <c r="N1013" s="53" t="s">
        <v>52</v>
      </c>
      <c r="O1013" s="25">
        <v>76.47</v>
      </c>
      <c r="P1013" s="25">
        <f>'LISTA DOS ITENS'!$O1013*'LISTA DOS ITENS'!$M1013</f>
        <v>76.47</v>
      </c>
      <c r="Q1013" s="25">
        <v>76.47</v>
      </c>
      <c r="R1013" s="25">
        <f>'LISTA DOS ITENS'!$Q1013*'LISTA DOS ITENS'!$M1013</f>
        <v>76.47</v>
      </c>
      <c r="S1013" s="56">
        <f>IF('LISTA DOS ITENS'!$P1013&gt;'LISTA DOS ITENS'!$R1013,'LISTA DOS ITENS'!$P1013,'LISTA DOS ITENS'!$R1013)</f>
        <v>76.47</v>
      </c>
      <c r="T1013" s="25">
        <v>7.751246514371786</v>
      </c>
      <c r="U1013" s="25">
        <f>'LISTA DOS ITENS'!$T1013*'LISTA DOS ITENS'!$M1013</f>
        <v>7.751246514</v>
      </c>
      <c r="V1013" s="56">
        <f t="array" ref="V1013">INDEX('RESUMO - LOTES E VMA'!$F$3:$F$181,MATCH('LISTA DOS ITENS'!$D1013,'RESUMO - LOTES E VMA'!$A$3:$A$181,0))</f>
        <v>36182.69532</v>
      </c>
      <c r="W1013" s="57">
        <f>'LISTA DOS ITENS'!$U1013/'LISTA DOS ITENS'!$V1013</f>
        <v>0.0002142252379</v>
      </c>
      <c r="X1013" s="53" t="s">
        <v>53</v>
      </c>
      <c r="Y1013" s="53" t="s">
        <v>290</v>
      </c>
      <c r="Z1013" s="58" t="str">
        <f>'LISTA DOS ITENS'!$F1013&amp;"-"&amp;'LISTA DOS ITENS'!$H1013&amp;"-"&amp;'LISTA DOS ITENS'!$J1013&amp;"-"&amp;'LISTA DOS ITENS'!$K1013&amp;"-"&amp;'LISTA DOS ITENS'!$I1013</f>
        <v>12183336-2101-0026-CONS/NAC-ED-1000-01.01</v>
      </c>
      <c r="AA1013" s="59" t="str">
        <f t="array" ref="AA1013">INDEX('RESUMO - LOTES E VMA'!$M$3:$M$181,MATCH('LISTA DOS ITENS'!$D1013,'RESUMO - LOTES E VMA'!$A$3:$A$181,0))</f>
        <v>Para Leilão</v>
      </c>
      <c r="AB1013" s="60">
        <f t="array" ref="AB1013">INDEX('RESUMO - LOTES E VMA'!$J$3:$J$181,MATCH('LISTA DOS ITENS'!$D1013,'RESUMO - LOTES E VMA'!$A$3:$A$181,0))</f>
        <v>0.1011750278</v>
      </c>
      <c r="AC1013" s="29" t="str">
        <f t="array" ref="AC1013">INDEX('RESUMO - LOTES E VMA'!$L$3:$L$181,MATCH('LISTA DOS ITENS'!$D1013,'RESUMO - LOTES E VMA'!$A$3:$A$181,0))</f>
        <v>1% do Valor de Comparação do VMA</v>
      </c>
      <c r="AD1013" s="53" t="str">
        <f>VLOOKUP(Tabela1[[#This Row],[Índice]],[1]Planilha1!$A:$A,1,0)</f>
        <v>#ERROR!</v>
      </c>
    </row>
    <row r="1014" ht="15.75" customHeight="1">
      <c r="A1014" s="52">
        <v>250415.0</v>
      </c>
      <c r="B1014" s="53" t="s">
        <v>70</v>
      </c>
      <c r="C1014" s="53" t="s">
        <v>71</v>
      </c>
      <c r="D1014" s="22">
        <v>206855.0</v>
      </c>
      <c r="E1014" s="53" t="s">
        <v>119</v>
      </c>
      <c r="F1014" s="54">
        <v>1.2265994E7</v>
      </c>
      <c r="G1014" s="53" t="s">
        <v>864</v>
      </c>
      <c r="H1014" s="55">
        <v>2101.0</v>
      </c>
      <c r="I1014" s="55"/>
      <c r="J1014" s="55" t="s">
        <v>126</v>
      </c>
      <c r="K1014" s="53" t="s">
        <v>125</v>
      </c>
      <c r="L1014" s="53"/>
      <c r="M1014" s="53">
        <v>2.0</v>
      </c>
      <c r="N1014" s="53" t="s">
        <v>52</v>
      </c>
      <c r="O1014" s="25">
        <v>2223.29</v>
      </c>
      <c r="P1014" s="25">
        <f>'LISTA DOS ITENS'!$O1014*'LISTA DOS ITENS'!$M1014</f>
        <v>4446.58</v>
      </c>
      <c r="Q1014" s="25">
        <v>2223.29</v>
      </c>
      <c r="R1014" s="25">
        <f>'LISTA DOS ITENS'!$Q1014*'LISTA DOS ITENS'!$M1014</f>
        <v>4446.58</v>
      </c>
      <c r="S1014" s="56">
        <f>IF('LISTA DOS ITENS'!$P1014&gt;'LISTA DOS ITENS'!$R1014,'LISTA DOS ITENS'!$P1014,'LISTA DOS ITENS'!$R1014)</f>
        <v>4446.58</v>
      </c>
      <c r="T1014" s="25">
        <v>225.35986482199095</v>
      </c>
      <c r="U1014" s="25">
        <f>'LISTA DOS ITENS'!$T1014*'LISTA DOS ITENS'!$M1014</f>
        <v>450.7197296</v>
      </c>
      <c r="V1014" s="56">
        <f t="array" ref="V1014">INDEX('RESUMO - LOTES E VMA'!$F$3:$F$181,MATCH('LISTA DOS ITENS'!$D1014,'RESUMO - LOTES E VMA'!$A$3:$A$181,0))</f>
        <v>36182.69532</v>
      </c>
      <c r="W1014" s="57">
        <f>'LISTA DOS ITENS'!$U1014/'LISTA DOS ITENS'!$V1014</f>
        <v>0.01245677597</v>
      </c>
      <c r="X1014" s="53" t="s">
        <v>53</v>
      </c>
      <c r="Y1014" s="53" t="s">
        <v>290</v>
      </c>
      <c r="Z1014" s="58" t="str">
        <f>'LISTA DOS ITENS'!$F1014&amp;"-"&amp;'LISTA DOS ITENS'!$H1014&amp;"-"&amp;'LISTA DOS ITENS'!$J1014&amp;"-"&amp;'LISTA DOS ITENS'!$K1014&amp;"-"&amp;'LISTA DOS ITENS'!$I1014</f>
        <v>12265994-2101-0026-PAR/NAC-</v>
      </c>
      <c r="AA1014" s="59" t="str">
        <f t="array" ref="AA1014">INDEX('RESUMO - LOTES E VMA'!$M$3:$M$181,MATCH('LISTA DOS ITENS'!$D1014,'RESUMO - LOTES E VMA'!$A$3:$A$181,0))</f>
        <v>Para Leilão</v>
      </c>
      <c r="AB1014" s="60">
        <f t="array" ref="AB1014">INDEX('RESUMO - LOTES E VMA'!$J$3:$J$181,MATCH('LISTA DOS ITENS'!$D1014,'RESUMO - LOTES E VMA'!$A$3:$A$181,0))</f>
        <v>0.1011750278</v>
      </c>
      <c r="AC1014" s="29" t="str">
        <f t="array" ref="AC1014">INDEX('RESUMO - LOTES E VMA'!$L$3:$L$181,MATCH('LISTA DOS ITENS'!$D1014,'RESUMO - LOTES E VMA'!$A$3:$A$181,0))</f>
        <v>1% do Valor de Comparação do VMA</v>
      </c>
      <c r="AD1014" s="53" t="str">
        <f>VLOOKUP(Tabela1[[#This Row],[Índice]],[1]Planilha1!$A:$A,1,0)</f>
        <v>#ERROR!</v>
      </c>
    </row>
    <row r="1015" ht="15.75" customHeight="1">
      <c r="A1015" s="52">
        <v>250416.0</v>
      </c>
      <c r="B1015" s="53" t="s">
        <v>70</v>
      </c>
      <c r="C1015" s="53" t="s">
        <v>71</v>
      </c>
      <c r="D1015" s="22">
        <v>206855.0</v>
      </c>
      <c r="E1015" s="53" t="s">
        <v>119</v>
      </c>
      <c r="F1015" s="54">
        <v>1.1136035E7</v>
      </c>
      <c r="G1015" s="53" t="s">
        <v>865</v>
      </c>
      <c r="H1015" s="55">
        <v>2170.0</v>
      </c>
      <c r="I1015" s="55" t="s">
        <v>866</v>
      </c>
      <c r="J1015" s="55" t="s">
        <v>126</v>
      </c>
      <c r="K1015" s="53" t="s">
        <v>80</v>
      </c>
      <c r="L1015" s="53"/>
      <c r="M1015" s="53">
        <v>1.0</v>
      </c>
      <c r="N1015" s="53" t="s">
        <v>52</v>
      </c>
      <c r="O1015" s="25">
        <v>862.51</v>
      </c>
      <c r="P1015" s="25">
        <f>'LISTA DOS ITENS'!$O1015*'LISTA DOS ITENS'!$M1015</f>
        <v>862.51</v>
      </c>
      <c r="Q1015" s="25">
        <v>480.0</v>
      </c>
      <c r="R1015" s="25">
        <f>'LISTA DOS ITENS'!$Q1015*'LISTA DOS ITENS'!$M1015</f>
        <v>480</v>
      </c>
      <c r="S1015" s="56">
        <f>IF('LISTA DOS ITENS'!$P1015&gt;'LISTA DOS ITENS'!$R1015,'LISTA DOS ITENS'!$P1015,'LISTA DOS ITENS'!$R1015)</f>
        <v>862.51</v>
      </c>
      <c r="T1015" s="25">
        <v>48.65435238522895</v>
      </c>
      <c r="U1015" s="25">
        <f>'LISTA DOS ITENS'!$T1015*'LISTA DOS ITENS'!$M1015</f>
        <v>48.65435239</v>
      </c>
      <c r="V1015" s="56">
        <f t="array" ref="V1015">INDEX('RESUMO - LOTES E VMA'!$F$3:$F$181,MATCH('LISTA DOS ITENS'!$D1015,'RESUMO - LOTES E VMA'!$A$3:$A$181,0))</f>
        <v>36182.69532</v>
      </c>
      <c r="W1015" s="57">
        <f>'LISTA DOS ITENS'!$U1015/'LISTA DOS ITENS'!$V1015</f>
        <v>0.001344685683</v>
      </c>
      <c r="X1015" s="53" t="s">
        <v>53</v>
      </c>
      <c r="Y1015" s="53" t="s">
        <v>290</v>
      </c>
      <c r="Z1015" s="58" t="str">
        <f>'LISTA DOS ITENS'!$F1015&amp;"-"&amp;'LISTA DOS ITENS'!$H1015&amp;"-"&amp;'LISTA DOS ITENS'!$J1015&amp;"-"&amp;'LISTA DOS ITENS'!$K1015&amp;"-"&amp;'LISTA DOS ITENS'!$I1015</f>
        <v>11136035-2170-0026-IMOB/NAC-PV-3912-18-886-MRP</v>
      </c>
      <c r="AA1015" s="59" t="str">
        <f t="array" ref="AA1015">INDEX('RESUMO - LOTES E VMA'!$M$3:$M$181,MATCH('LISTA DOS ITENS'!$D1015,'RESUMO - LOTES E VMA'!$A$3:$A$181,0))</f>
        <v>Para Leilão</v>
      </c>
      <c r="AB1015" s="60">
        <f t="array" ref="AB1015">INDEX('RESUMO - LOTES E VMA'!$J$3:$J$181,MATCH('LISTA DOS ITENS'!$D1015,'RESUMO - LOTES E VMA'!$A$3:$A$181,0))</f>
        <v>0.1011750278</v>
      </c>
      <c r="AC1015" s="29" t="str">
        <f t="array" ref="AC1015">INDEX('RESUMO - LOTES E VMA'!$L$3:$L$181,MATCH('LISTA DOS ITENS'!$D1015,'RESUMO - LOTES E VMA'!$A$3:$A$181,0))</f>
        <v>1% do Valor de Comparação do VMA</v>
      </c>
      <c r="AD1015" s="53" t="str">
        <f>VLOOKUP(Tabela1[[#This Row],[Índice]],[1]Planilha1!$A:$A,1,0)</f>
        <v>#ERROR!</v>
      </c>
    </row>
    <row r="1016" ht="15.75" customHeight="1">
      <c r="A1016" s="52">
        <v>250417.0</v>
      </c>
      <c r="B1016" s="53" t="s">
        <v>70</v>
      </c>
      <c r="C1016" s="53" t="s">
        <v>71</v>
      </c>
      <c r="D1016" s="22">
        <v>206855.0</v>
      </c>
      <c r="E1016" s="53" t="s">
        <v>119</v>
      </c>
      <c r="F1016" s="54">
        <v>1.1136245E7</v>
      </c>
      <c r="G1016" s="53" t="s">
        <v>867</v>
      </c>
      <c r="H1016" s="55">
        <v>2170.0</v>
      </c>
      <c r="I1016" s="55"/>
      <c r="J1016" s="55" t="s">
        <v>126</v>
      </c>
      <c r="K1016" s="53" t="s">
        <v>73</v>
      </c>
      <c r="L1016" s="53"/>
      <c r="M1016" s="53">
        <v>5.0</v>
      </c>
      <c r="N1016" s="53" t="s">
        <v>52</v>
      </c>
      <c r="O1016" s="25">
        <v>63.04</v>
      </c>
      <c r="P1016" s="25">
        <f>'LISTA DOS ITENS'!$O1016*'LISTA DOS ITENS'!$M1016</f>
        <v>315.2</v>
      </c>
      <c r="Q1016" s="25">
        <v>18.37</v>
      </c>
      <c r="R1016" s="25">
        <f>'LISTA DOS ITENS'!$Q1016*'LISTA DOS ITENS'!$M1016</f>
        <v>91.85</v>
      </c>
      <c r="S1016" s="56">
        <f>IF('LISTA DOS ITENS'!$P1016&gt;'LISTA DOS ITENS'!$R1016,'LISTA DOS ITENS'!$P1016,'LISTA DOS ITENS'!$R1016)</f>
        <v>315.2</v>
      </c>
      <c r="T1016" s="25">
        <v>1.8620426110763664</v>
      </c>
      <c r="U1016" s="25">
        <f>'LISTA DOS ITENS'!$T1016*'LISTA DOS ITENS'!$M1016</f>
        <v>9.310213055</v>
      </c>
      <c r="V1016" s="56">
        <f t="array" ref="V1016">INDEX('RESUMO - LOTES E VMA'!$F$3:$F$181,MATCH('LISTA DOS ITENS'!$D1016,'RESUMO - LOTES E VMA'!$A$3:$A$181,0))</f>
        <v>36182.69532</v>
      </c>
      <c r="W1016" s="57">
        <f>'LISTA DOS ITENS'!$U1016/'LISTA DOS ITENS'!$V1016</f>
        <v>0.0002573112084</v>
      </c>
      <c r="X1016" s="53" t="s">
        <v>53</v>
      </c>
      <c r="Y1016" s="53" t="s">
        <v>290</v>
      </c>
      <c r="Z1016" s="58" t="str">
        <f>'LISTA DOS ITENS'!$F1016&amp;"-"&amp;'LISTA DOS ITENS'!$H1016&amp;"-"&amp;'LISTA DOS ITENS'!$J1016&amp;"-"&amp;'LISTA DOS ITENS'!$K1016&amp;"-"&amp;'LISTA DOS ITENS'!$I1016</f>
        <v>11136245-2170-0026-CONS/NAC-</v>
      </c>
      <c r="AA1016" s="59" t="str">
        <f t="array" ref="AA1016">INDEX('RESUMO - LOTES E VMA'!$M$3:$M$181,MATCH('LISTA DOS ITENS'!$D1016,'RESUMO - LOTES E VMA'!$A$3:$A$181,0))</f>
        <v>Para Leilão</v>
      </c>
      <c r="AB1016" s="60">
        <f t="array" ref="AB1016">INDEX('RESUMO - LOTES E VMA'!$J$3:$J$181,MATCH('LISTA DOS ITENS'!$D1016,'RESUMO - LOTES E VMA'!$A$3:$A$181,0))</f>
        <v>0.1011750278</v>
      </c>
      <c r="AC1016" s="29" t="str">
        <f t="array" ref="AC1016">INDEX('RESUMO - LOTES E VMA'!$L$3:$L$181,MATCH('LISTA DOS ITENS'!$D1016,'RESUMO - LOTES E VMA'!$A$3:$A$181,0))</f>
        <v>1% do Valor de Comparação do VMA</v>
      </c>
      <c r="AD1016" s="53" t="str">
        <f>VLOOKUP(Tabela1[[#This Row],[Índice]],[1]Planilha1!$A:$A,1,0)</f>
        <v>#ERROR!</v>
      </c>
    </row>
    <row r="1017" ht="15.75" customHeight="1">
      <c r="A1017" s="52">
        <v>250418.0</v>
      </c>
      <c r="B1017" s="53" t="s">
        <v>70</v>
      </c>
      <c r="C1017" s="53" t="s">
        <v>71</v>
      </c>
      <c r="D1017" s="22">
        <v>206855.0</v>
      </c>
      <c r="E1017" s="53" t="s">
        <v>119</v>
      </c>
      <c r="F1017" s="54">
        <v>1.1152293E7</v>
      </c>
      <c r="G1017" s="53" t="s">
        <v>826</v>
      </c>
      <c r="H1017" s="55">
        <v>2170.0</v>
      </c>
      <c r="I1017" s="55"/>
      <c r="J1017" s="55" t="s">
        <v>126</v>
      </c>
      <c r="K1017" s="53" t="s">
        <v>73</v>
      </c>
      <c r="L1017" s="53"/>
      <c r="M1017" s="53">
        <v>3.0</v>
      </c>
      <c r="N1017" s="53" t="s">
        <v>52</v>
      </c>
      <c r="O1017" s="25">
        <v>35.13857142857143</v>
      </c>
      <c r="P1017" s="25">
        <f>'LISTA DOS ITENS'!$O1017*'LISTA DOS ITENS'!$M1017</f>
        <v>105.4157143</v>
      </c>
      <c r="Q1017" s="25">
        <v>59.25</v>
      </c>
      <c r="R1017" s="25">
        <f>'LISTA DOS ITENS'!$Q1017*'LISTA DOS ITENS'!$M1017</f>
        <v>177.75</v>
      </c>
      <c r="S1017" s="56">
        <f>IF('LISTA DOS ITENS'!$P1017&gt;'LISTA DOS ITENS'!$R1017,'LISTA DOS ITENS'!$P1017,'LISTA DOS ITENS'!$R1017)</f>
        <v>177.75</v>
      </c>
      <c r="T1017" s="25">
        <v>6.005771622551698</v>
      </c>
      <c r="U1017" s="25">
        <f>'LISTA DOS ITENS'!$T1017*'LISTA DOS ITENS'!$M1017</f>
        <v>18.01731487</v>
      </c>
      <c r="V1017" s="56">
        <f t="array" ref="V1017">INDEX('RESUMO - LOTES E VMA'!$F$3:$F$181,MATCH('LISTA DOS ITENS'!$D1017,'RESUMO - LOTES E VMA'!$A$3:$A$181,0))</f>
        <v>36182.69532</v>
      </c>
      <c r="W1017" s="57">
        <f>'LISTA DOS ITENS'!$U1017/'LISTA DOS ITENS'!$V1017</f>
        <v>0.0004979539172</v>
      </c>
      <c r="X1017" s="53" t="s">
        <v>53</v>
      </c>
      <c r="Y1017" s="53" t="s">
        <v>290</v>
      </c>
      <c r="Z1017" s="58" t="str">
        <f>'LISTA DOS ITENS'!$F1017&amp;"-"&amp;'LISTA DOS ITENS'!$H1017&amp;"-"&amp;'LISTA DOS ITENS'!$J1017&amp;"-"&amp;'LISTA DOS ITENS'!$K1017&amp;"-"&amp;'LISTA DOS ITENS'!$I1017</f>
        <v>11152293-2170-0026-CONS/NAC-</v>
      </c>
      <c r="AA1017" s="59" t="str">
        <f t="array" ref="AA1017">INDEX('RESUMO - LOTES E VMA'!$M$3:$M$181,MATCH('LISTA DOS ITENS'!$D1017,'RESUMO - LOTES E VMA'!$A$3:$A$181,0))</f>
        <v>Para Leilão</v>
      </c>
      <c r="AB1017" s="60">
        <f t="array" ref="AB1017">INDEX('RESUMO - LOTES E VMA'!$J$3:$J$181,MATCH('LISTA DOS ITENS'!$D1017,'RESUMO - LOTES E VMA'!$A$3:$A$181,0))</f>
        <v>0.1011750278</v>
      </c>
      <c r="AC1017" s="29" t="str">
        <f t="array" ref="AC1017">INDEX('RESUMO - LOTES E VMA'!$L$3:$L$181,MATCH('LISTA DOS ITENS'!$D1017,'RESUMO - LOTES E VMA'!$A$3:$A$181,0))</f>
        <v>1% do Valor de Comparação do VMA</v>
      </c>
      <c r="AD1017" s="53" t="str">
        <f>VLOOKUP(Tabela1[[#This Row],[Índice]],[1]Planilha1!$A:$A,1,0)</f>
        <v>#ERROR!</v>
      </c>
    </row>
    <row r="1018" ht="15.75" customHeight="1">
      <c r="A1018" s="52">
        <v>250419.0</v>
      </c>
      <c r="B1018" s="53" t="s">
        <v>70</v>
      </c>
      <c r="C1018" s="53" t="s">
        <v>71</v>
      </c>
      <c r="D1018" s="22">
        <v>206855.0</v>
      </c>
      <c r="E1018" s="53" t="s">
        <v>119</v>
      </c>
      <c r="F1018" s="54">
        <v>1.1154534E7</v>
      </c>
      <c r="G1018" s="53" t="s">
        <v>868</v>
      </c>
      <c r="H1018" s="55">
        <v>2170.0</v>
      </c>
      <c r="I1018" s="55"/>
      <c r="J1018" s="55" t="s">
        <v>126</v>
      </c>
      <c r="K1018" s="53" t="s">
        <v>80</v>
      </c>
      <c r="L1018" s="53"/>
      <c r="M1018" s="53">
        <v>3.0</v>
      </c>
      <c r="N1018" s="53" t="s">
        <v>52</v>
      </c>
      <c r="O1018" s="25">
        <v>30.626666666666665</v>
      </c>
      <c r="P1018" s="25">
        <f>'LISTA DOS ITENS'!$O1018*'LISTA DOS ITENS'!$M1018</f>
        <v>91.88</v>
      </c>
      <c r="Q1018" s="25">
        <v>27.07</v>
      </c>
      <c r="R1018" s="25">
        <f>'LISTA DOS ITENS'!$Q1018*'LISTA DOS ITENS'!$M1018</f>
        <v>81.21</v>
      </c>
      <c r="S1018" s="56">
        <f>IF('LISTA DOS ITENS'!$P1018&gt;'LISTA DOS ITENS'!$R1018,'LISTA DOS ITENS'!$P1018,'LISTA DOS ITENS'!$R1018)</f>
        <v>91.88</v>
      </c>
      <c r="T1018" s="25">
        <v>2.7439027480586407</v>
      </c>
      <c r="U1018" s="25">
        <f>'LISTA DOS ITENS'!$T1018*'LISTA DOS ITENS'!$M1018</f>
        <v>8.231708244</v>
      </c>
      <c r="V1018" s="56">
        <f t="array" ref="V1018">INDEX('RESUMO - LOTES E VMA'!$F$3:$F$181,MATCH('LISTA DOS ITENS'!$D1018,'RESUMO - LOTES E VMA'!$A$3:$A$181,0))</f>
        <v>36182.69532</v>
      </c>
      <c r="W1018" s="57">
        <f>'LISTA DOS ITENS'!$U1018/'LISTA DOS ITENS'!$V1018</f>
        <v>0.0002275040091</v>
      </c>
      <c r="X1018" s="53" t="s">
        <v>53</v>
      </c>
      <c r="Y1018" s="53" t="s">
        <v>290</v>
      </c>
      <c r="Z1018" s="58" t="str">
        <f>'LISTA DOS ITENS'!$F1018&amp;"-"&amp;'LISTA DOS ITENS'!$H1018&amp;"-"&amp;'LISTA DOS ITENS'!$J1018&amp;"-"&amp;'LISTA DOS ITENS'!$K1018&amp;"-"&amp;'LISTA DOS ITENS'!$I1018</f>
        <v>11154534-2170-0026-IMOB/NAC-</v>
      </c>
      <c r="AA1018" s="59" t="str">
        <f t="array" ref="AA1018">INDEX('RESUMO - LOTES E VMA'!$M$3:$M$181,MATCH('LISTA DOS ITENS'!$D1018,'RESUMO - LOTES E VMA'!$A$3:$A$181,0))</f>
        <v>Para Leilão</v>
      </c>
      <c r="AB1018" s="60">
        <f t="array" ref="AB1018">INDEX('RESUMO - LOTES E VMA'!$J$3:$J$181,MATCH('LISTA DOS ITENS'!$D1018,'RESUMO - LOTES E VMA'!$A$3:$A$181,0))</f>
        <v>0.1011750278</v>
      </c>
      <c r="AC1018" s="29" t="str">
        <f t="array" ref="AC1018">INDEX('RESUMO - LOTES E VMA'!$L$3:$L$181,MATCH('LISTA DOS ITENS'!$D1018,'RESUMO - LOTES E VMA'!$A$3:$A$181,0))</f>
        <v>1% do Valor de Comparação do VMA</v>
      </c>
      <c r="AD1018" s="53" t="str">
        <f>VLOOKUP(Tabela1[[#This Row],[Índice]],[1]Planilha1!$A:$A,1,0)</f>
        <v>#ERROR!</v>
      </c>
    </row>
    <row r="1019" ht="15.75" customHeight="1">
      <c r="A1019" s="52">
        <v>250420.0</v>
      </c>
      <c r="B1019" s="53" t="s">
        <v>70</v>
      </c>
      <c r="C1019" s="53" t="s">
        <v>71</v>
      </c>
      <c r="D1019" s="22">
        <v>206855.0</v>
      </c>
      <c r="E1019" s="53" t="s">
        <v>119</v>
      </c>
      <c r="F1019" s="54">
        <v>1.1174158E7</v>
      </c>
      <c r="G1019" s="53" t="s">
        <v>869</v>
      </c>
      <c r="H1019" s="55">
        <v>2170.0</v>
      </c>
      <c r="I1019" s="55"/>
      <c r="J1019" s="55" t="s">
        <v>126</v>
      </c>
      <c r="K1019" s="53" t="s">
        <v>80</v>
      </c>
      <c r="L1019" s="53"/>
      <c r="M1019" s="53">
        <v>4.0</v>
      </c>
      <c r="N1019" s="53" t="s">
        <v>52</v>
      </c>
      <c r="O1019" s="25">
        <v>11.76</v>
      </c>
      <c r="P1019" s="25">
        <f>'LISTA DOS ITENS'!$O1019*'LISTA DOS ITENS'!$M1019</f>
        <v>47.04</v>
      </c>
      <c r="Q1019" s="25">
        <v>12.4</v>
      </c>
      <c r="R1019" s="25">
        <f>'LISTA DOS ITENS'!$Q1019*'LISTA DOS ITENS'!$M1019</f>
        <v>49.6</v>
      </c>
      <c r="S1019" s="56">
        <f>IF('LISTA DOS ITENS'!$P1019&gt;'LISTA DOS ITENS'!$R1019,'LISTA DOS ITENS'!$P1019,'LISTA DOS ITENS'!$R1019)</f>
        <v>49.6</v>
      </c>
      <c r="T1019" s="25">
        <v>1.2569041032850812</v>
      </c>
      <c r="U1019" s="25">
        <f>'LISTA DOS ITENS'!$T1019*'LISTA DOS ITENS'!$M1019</f>
        <v>5.027616413</v>
      </c>
      <c r="V1019" s="56">
        <f t="array" ref="V1019">INDEX('RESUMO - LOTES E VMA'!$F$3:$F$181,MATCH('LISTA DOS ITENS'!$D1019,'RESUMO - LOTES E VMA'!$A$3:$A$181,0))</f>
        <v>36182.69532</v>
      </c>
      <c r="W1019" s="57">
        <f>'LISTA DOS ITENS'!$U1019/'LISTA DOS ITENS'!$V1019</f>
        <v>0.000138950854</v>
      </c>
      <c r="X1019" s="53" t="s">
        <v>53</v>
      </c>
      <c r="Y1019" s="53" t="s">
        <v>290</v>
      </c>
      <c r="Z1019" s="58" t="str">
        <f>'LISTA DOS ITENS'!$F1019&amp;"-"&amp;'LISTA DOS ITENS'!$H1019&amp;"-"&amp;'LISTA DOS ITENS'!$J1019&amp;"-"&amp;'LISTA DOS ITENS'!$K1019&amp;"-"&amp;'LISTA DOS ITENS'!$I1019</f>
        <v>11174158-2170-0026-IMOB/NAC-</v>
      </c>
      <c r="AA1019" s="59" t="str">
        <f t="array" ref="AA1019">INDEX('RESUMO - LOTES E VMA'!$M$3:$M$181,MATCH('LISTA DOS ITENS'!$D1019,'RESUMO - LOTES E VMA'!$A$3:$A$181,0))</f>
        <v>Para Leilão</v>
      </c>
      <c r="AB1019" s="60">
        <f t="array" ref="AB1019">INDEX('RESUMO - LOTES E VMA'!$J$3:$J$181,MATCH('LISTA DOS ITENS'!$D1019,'RESUMO - LOTES E VMA'!$A$3:$A$181,0))</f>
        <v>0.1011750278</v>
      </c>
      <c r="AC1019" s="29" t="str">
        <f t="array" ref="AC1019">INDEX('RESUMO - LOTES E VMA'!$L$3:$L$181,MATCH('LISTA DOS ITENS'!$D1019,'RESUMO - LOTES E VMA'!$A$3:$A$181,0))</f>
        <v>1% do Valor de Comparação do VMA</v>
      </c>
      <c r="AD1019" s="53" t="str">
        <f>VLOOKUP(Tabela1[[#This Row],[Índice]],[1]Planilha1!$A:$A,1,0)</f>
        <v>#ERROR!</v>
      </c>
    </row>
    <row r="1020" ht="15.75" customHeight="1">
      <c r="A1020" s="52">
        <v>250421.0</v>
      </c>
      <c r="B1020" s="53" t="s">
        <v>70</v>
      </c>
      <c r="C1020" s="53" t="s">
        <v>71</v>
      </c>
      <c r="D1020" s="22">
        <v>206855.0</v>
      </c>
      <c r="E1020" s="53" t="s">
        <v>119</v>
      </c>
      <c r="F1020" s="54">
        <v>1.1210083E7</v>
      </c>
      <c r="G1020" s="53" t="s">
        <v>826</v>
      </c>
      <c r="H1020" s="55">
        <v>2170.0</v>
      </c>
      <c r="I1020" s="55"/>
      <c r="J1020" s="55" t="s">
        <v>126</v>
      </c>
      <c r="K1020" s="53" t="s">
        <v>80</v>
      </c>
      <c r="L1020" s="53"/>
      <c r="M1020" s="53">
        <v>9.0</v>
      </c>
      <c r="N1020" s="53" t="s">
        <v>52</v>
      </c>
      <c r="O1020" s="25">
        <v>50.375</v>
      </c>
      <c r="P1020" s="25">
        <f>'LISTA DOS ITENS'!$O1020*'LISTA DOS ITENS'!$M1020</f>
        <v>453.375</v>
      </c>
      <c r="Q1020" s="25">
        <v>50.38</v>
      </c>
      <c r="R1020" s="25">
        <f>'LISTA DOS ITENS'!$Q1020*'LISTA DOS ITENS'!$M1020</f>
        <v>453.42</v>
      </c>
      <c r="S1020" s="56">
        <f>IF('LISTA DOS ITENS'!$P1020&gt;'LISTA DOS ITENS'!$R1020,'LISTA DOS ITENS'!$P1020,'LISTA DOS ITENS'!$R1020)</f>
        <v>453.42</v>
      </c>
      <c r="T1020" s="25">
        <v>5.106679735766322</v>
      </c>
      <c r="U1020" s="25">
        <f>'LISTA DOS ITENS'!$T1020*'LISTA DOS ITENS'!$M1020</f>
        <v>45.96011762</v>
      </c>
      <c r="V1020" s="56">
        <f t="array" ref="V1020">INDEX('RESUMO - LOTES E VMA'!$F$3:$F$181,MATCH('LISTA DOS ITENS'!$D1020,'RESUMO - LOTES E VMA'!$A$3:$A$181,0))</f>
        <v>36182.69532</v>
      </c>
      <c r="W1020" s="57">
        <f>'LISTA DOS ITENS'!$U1020/'LISTA DOS ITENS'!$V1020</f>
        <v>0.001270223714</v>
      </c>
      <c r="X1020" s="53" t="s">
        <v>53</v>
      </c>
      <c r="Y1020" s="53" t="s">
        <v>290</v>
      </c>
      <c r="Z1020" s="58" t="str">
        <f>'LISTA DOS ITENS'!$F1020&amp;"-"&amp;'LISTA DOS ITENS'!$H1020&amp;"-"&amp;'LISTA DOS ITENS'!$J1020&amp;"-"&amp;'LISTA DOS ITENS'!$K1020&amp;"-"&amp;'LISTA DOS ITENS'!$I1020</f>
        <v>11210083-2170-0026-IMOB/NAC-</v>
      </c>
      <c r="AA1020" s="59" t="str">
        <f t="array" ref="AA1020">INDEX('RESUMO - LOTES E VMA'!$M$3:$M$181,MATCH('LISTA DOS ITENS'!$D1020,'RESUMO - LOTES E VMA'!$A$3:$A$181,0))</f>
        <v>Para Leilão</v>
      </c>
      <c r="AB1020" s="60">
        <f t="array" ref="AB1020">INDEX('RESUMO - LOTES E VMA'!$J$3:$J$181,MATCH('LISTA DOS ITENS'!$D1020,'RESUMO - LOTES E VMA'!$A$3:$A$181,0))</f>
        <v>0.1011750278</v>
      </c>
      <c r="AC1020" s="29" t="str">
        <f t="array" ref="AC1020">INDEX('RESUMO - LOTES E VMA'!$L$3:$L$181,MATCH('LISTA DOS ITENS'!$D1020,'RESUMO - LOTES E VMA'!$A$3:$A$181,0))</f>
        <v>1% do Valor de Comparação do VMA</v>
      </c>
      <c r="AD1020" s="53" t="str">
        <f>VLOOKUP(Tabela1[[#This Row],[Índice]],[1]Planilha1!$A:$A,1,0)</f>
        <v>#ERROR!</v>
      </c>
    </row>
    <row r="1021" ht="15.75" customHeight="1">
      <c r="A1021" s="52">
        <v>250422.0</v>
      </c>
      <c r="B1021" s="53" t="s">
        <v>70</v>
      </c>
      <c r="C1021" s="53" t="s">
        <v>71</v>
      </c>
      <c r="D1021" s="22">
        <v>206855.0</v>
      </c>
      <c r="E1021" s="53" t="s">
        <v>119</v>
      </c>
      <c r="F1021" s="54">
        <v>1.125011E7</v>
      </c>
      <c r="G1021" s="53" t="s">
        <v>870</v>
      </c>
      <c r="H1021" s="55">
        <v>2170.0</v>
      </c>
      <c r="I1021" s="55"/>
      <c r="J1021" s="55" t="s">
        <v>126</v>
      </c>
      <c r="K1021" s="53" t="s">
        <v>73</v>
      </c>
      <c r="L1021" s="53"/>
      <c r="M1021" s="53">
        <v>2.0</v>
      </c>
      <c r="N1021" s="53" t="s">
        <v>52</v>
      </c>
      <c r="O1021" s="25">
        <v>119.0675</v>
      </c>
      <c r="P1021" s="25">
        <f>'LISTA DOS ITENS'!$O1021*'LISTA DOS ITENS'!$M1021</f>
        <v>238.135</v>
      </c>
      <c r="Q1021" s="25">
        <v>119.06</v>
      </c>
      <c r="R1021" s="25">
        <f>'LISTA DOS ITENS'!$Q1021*'LISTA DOS ITENS'!$M1021</f>
        <v>238.12</v>
      </c>
      <c r="S1021" s="56">
        <f>IF('LISTA DOS ITENS'!$P1021&gt;'LISTA DOS ITENS'!$R1021,'LISTA DOS ITENS'!$P1021,'LISTA DOS ITENS'!$R1021)</f>
        <v>238.135</v>
      </c>
      <c r="T1021" s="25">
        <v>12.068306656219496</v>
      </c>
      <c r="U1021" s="25">
        <f>'LISTA DOS ITENS'!$T1021*'LISTA DOS ITENS'!$M1021</f>
        <v>24.13661331</v>
      </c>
      <c r="V1021" s="56">
        <f t="array" ref="V1021">INDEX('RESUMO - LOTES E VMA'!$F$3:$F$181,MATCH('LISTA DOS ITENS'!$D1021,'RESUMO - LOTES E VMA'!$A$3:$A$181,0))</f>
        <v>36182.69532</v>
      </c>
      <c r="W1021" s="57">
        <f>'LISTA DOS ITENS'!$U1021/'LISTA DOS ITENS'!$V1021</f>
        <v>0.0006670761561</v>
      </c>
      <c r="X1021" s="53" t="s">
        <v>53</v>
      </c>
      <c r="Y1021" s="53" t="s">
        <v>290</v>
      </c>
      <c r="Z1021" s="58" t="str">
        <f>'LISTA DOS ITENS'!$F1021&amp;"-"&amp;'LISTA DOS ITENS'!$H1021&amp;"-"&amp;'LISTA DOS ITENS'!$J1021&amp;"-"&amp;'LISTA DOS ITENS'!$K1021&amp;"-"&amp;'LISTA DOS ITENS'!$I1021</f>
        <v>11250110-2170-0026-CONS/NAC-</v>
      </c>
      <c r="AA1021" s="59" t="str">
        <f t="array" ref="AA1021">INDEX('RESUMO - LOTES E VMA'!$M$3:$M$181,MATCH('LISTA DOS ITENS'!$D1021,'RESUMO - LOTES E VMA'!$A$3:$A$181,0))</f>
        <v>Para Leilão</v>
      </c>
      <c r="AB1021" s="60">
        <f t="array" ref="AB1021">INDEX('RESUMO - LOTES E VMA'!$J$3:$J$181,MATCH('LISTA DOS ITENS'!$D1021,'RESUMO - LOTES E VMA'!$A$3:$A$181,0))</f>
        <v>0.1011750278</v>
      </c>
      <c r="AC1021" s="29" t="str">
        <f t="array" ref="AC1021">INDEX('RESUMO - LOTES E VMA'!$L$3:$L$181,MATCH('LISTA DOS ITENS'!$D1021,'RESUMO - LOTES E VMA'!$A$3:$A$181,0))</f>
        <v>1% do Valor de Comparação do VMA</v>
      </c>
      <c r="AD1021" s="53" t="str">
        <f>VLOOKUP(Tabela1[[#This Row],[Índice]],[1]Planilha1!$A:$A,1,0)</f>
        <v>#ERROR!</v>
      </c>
    </row>
    <row r="1022" ht="15.75" customHeight="1">
      <c r="A1022" s="52">
        <v>250423.0</v>
      </c>
      <c r="B1022" s="53" t="s">
        <v>70</v>
      </c>
      <c r="C1022" s="53" t="s">
        <v>71</v>
      </c>
      <c r="D1022" s="22">
        <v>206855.0</v>
      </c>
      <c r="E1022" s="53" t="s">
        <v>119</v>
      </c>
      <c r="F1022" s="54">
        <v>1.2057137E7</v>
      </c>
      <c r="G1022" s="53" t="s">
        <v>871</v>
      </c>
      <c r="H1022" s="55">
        <v>2170.0</v>
      </c>
      <c r="I1022" s="55"/>
      <c r="J1022" s="55" t="s">
        <v>126</v>
      </c>
      <c r="K1022" s="53" t="s">
        <v>80</v>
      </c>
      <c r="L1022" s="53"/>
      <c r="M1022" s="53">
        <v>2.0</v>
      </c>
      <c r="N1022" s="53" t="s">
        <v>52</v>
      </c>
      <c r="O1022" s="25">
        <v>124.2625</v>
      </c>
      <c r="P1022" s="25">
        <f>'LISTA DOS ITENS'!$O1022*'LISTA DOS ITENS'!$M1022</f>
        <v>248.525</v>
      </c>
      <c r="Q1022" s="25">
        <v>142.98</v>
      </c>
      <c r="R1022" s="25">
        <f>'LISTA DOS ITENS'!$Q1022*'LISTA DOS ITENS'!$M1022</f>
        <v>285.96</v>
      </c>
      <c r="S1022" s="56">
        <f>IF('LISTA DOS ITENS'!$P1022&gt;'LISTA DOS ITENS'!$R1022,'LISTA DOS ITENS'!$P1022,'LISTA DOS ITENS'!$R1022)</f>
        <v>285.96</v>
      </c>
      <c r="T1022" s="25">
        <v>14.492915216750072</v>
      </c>
      <c r="U1022" s="25">
        <f>'LISTA DOS ITENS'!$T1022*'LISTA DOS ITENS'!$M1022</f>
        <v>28.98583043</v>
      </c>
      <c r="V1022" s="56">
        <f t="array" ref="V1022">INDEX('RESUMO - LOTES E VMA'!$F$3:$F$181,MATCH('LISTA DOS ITENS'!$D1022,'RESUMO - LOTES E VMA'!$A$3:$A$181,0))</f>
        <v>36182.69532</v>
      </c>
      <c r="W1022" s="57">
        <f>'LISTA DOS ITENS'!$U1022/'LISTA DOS ITENS'!$V1022</f>
        <v>0.0008010964959</v>
      </c>
      <c r="X1022" s="53" t="s">
        <v>53</v>
      </c>
      <c r="Y1022" s="53" t="s">
        <v>290</v>
      </c>
      <c r="Z1022" s="58" t="str">
        <f>'LISTA DOS ITENS'!$F1022&amp;"-"&amp;'LISTA DOS ITENS'!$H1022&amp;"-"&amp;'LISTA DOS ITENS'!$J1022&amp;"-"&amp;'LISTA DOS ITENS'!$K1022&amp;"-"&amp;'LISTA DOS ITENS'!$I1022</f>
        <v>12057137-2170-0026-IMOB/NAC-</v>
      </c>
      <c r="AA1022" s="59" t="str">
        <f t="array" ref="AA1022">INDEX('RESUMO - LOTES E VMA'!$M$3:$M$181,MATCH('LISTA DOS ITENS'!$D1022,'RESUMO - LOTES E VMA'!$A$3:$A$181,0))</f>
        <v>Para Leilão</v>
      </c>
      <c r="AB1022" s="60">
        <f t="array" ref="AB1022">INDEX('RESUMO - LOTES E VMA'!$J$3:$J$181,MATCH('LISTA DOS ITENS'!$D1022,'RESUMO - LOTES E VMA'!$A$3:$A$181,0))</f>
        <v>0.1011750278</v>
      </c>
      <c r="AC1022" s="29" t="str">
        <f t="array" ref="AC1022">INDEX('RESUMO - LOTES E VMA'!$L$3:$L$181,MATCH('LISTA DOS ITENS'!$D1022,'RESUMO - LOTES E VMA'!$A$3:$A$181,0))</f>
        <v>1% do Valor de Comparação do VMA</v>
      </c>
      <c r="AD1022" s="53" t="str">
        <f>VLOOKUP(Tabela1[[#This Row],[Índice]],[1]Planilha1!$A:$A,1,0)</f>
        <v>#ERROR!</v>
      </c>
    </row>
    <row r="1023" ht="15.75" customHeight="1">
      <c r="A1023" s="52">
        <v>250424.0</v>
      </c>
      <c r="B1023" s="53" t="s">
        <v>70</v>
      </c>
      <c r="C1023" s="53" t="s">
        <v>71</v>
      </c>
      <c r="D1023" s="22">
        <v>206855.0</v>
      </c>
      <c r="E1023" s="53" t="s">
        <v>119</v>
      </c>
      <c r="F1023" s="54">
        <v>1.2064626E7</v>
      </c>
      <c r="G1023" s="53" t="s">
        <v>872</v>
      </c>
      <c r="H1023" s="55">
        <v>2170.0</v>
      </c>
      <c r="I1023" s="55" t="s">
        <v>866</v>
      </c>
      <c r="J1023" s="55" t="s">
        <v>126</v>
      </c>
      <c r="K1023" s="53" t="s">
        <v>73</v>
      </c>
      <c r="L1023" s="53"/>
      <c r="M1023" s="53">
        <v>2.0</v>
      </c>
      <c r="N1023" s="53" t="s">
        <v>52</v>
      </c>
      <c r="O1023" s="25">
        <v>1440.91</v>
      </c>
      <c r="P1023" s="25">
        <f>'LISTA DOS ITENS'!$O1023*'LISTA DOS ITENS'!$M1023</f>
        <v>2881.82</v>
      </c>
      <c r="Q1023" s="25">
        <v>1440.91</v>
      </c>
      <c r="R1023" s="25">
        <f>'LISTA DOS ITENS'!$Q1023*'LISTA DOS ITENS'!$M1023</f>
        <v>2881.82</v>
      </c>
      <c r="S1023" s="56">
        <f>IF('LISTA DOS ITENS'!$P1023&gt;'LISTA DOS ITENS'!$R1023,'LISTA DOS ITENS'!$P1023,'LISTA DOS ITENS'!$R1023)</f>
        <v>2881.82</v>
      </c>
      <c r="T1023" s="25">
        <v>146.0552976987505</v>
      </c>
      <c r="U1023" s="25">
        <f>'LISTA DOS ITENS'!$T1023*'LISTA DOS ITENS'!$M1023</f>
        <v>292.1105954</v>
      </c>
      <c r="V1023" s="56">
        <f t="array" ref="V1023">INDEX('RESUMO - LOTES E VMA'!$F$3:$F$181,MATCH('LISTA DOS ITENS'!$D1023,'RESUMO - LOTES E VMA'!$A$3:$A$181,0))</f>
        <v>36182.69532</v>
      </c>
      <c r="W1023" s="57">
        <f>'LISTA DOS ITENS'!$U1023/'LISTA DOS ITENS'!$V1023</f>
        <v>0.008073212701</v>
      </c>
      <c r="X1023" s="53" t="s">
        <v>53</v>
      </c>
      <c r="Y1023" s="53" t="s">
        <v>290</v>
      </c>
      <c r="Z1023" s="58" t="str">
        <f>'LISTA DOS ITENS'!$F1023&amp;"-"&amp;'LISTA DOS ITENS'!$H1023&amp;"-"&amp;'LISTA DOS ITENS'!$J1023&amp;"-"&amp;'LISTA DOS ITENS'!$K1023&amp;"-"&amp;'LISTA DOS ITENS'!$I1023</f>
        <v>12064626-2170-0026-CONS/NAC-PV-3912-18-886-MRP</v>
      </c>
      <c r="AA1023" s="59" t="str">
        <f t="array" ref="AA1023">INDEX('RESUMO - LOTES E VMA'!$M$3:$M$181,MATCH('LISTA DOS ITENS'!$D1023,'RESUMO - LOTES E VMA'!$A$3:$A$181,0))</f>
        <v>Para Leilão</v>
      </c>
      <c r="AB1023" s="60">
        <f t="array" ref="AB1023">INDEX('RESUMO - LOTES E VMA'!$J$3:$J$181,MATCH('LISTA DOS ITENS'!$D1023,'RESUMO - LOTES E VMA'!$A$3:$A$181,0))</f>
        <v>0.1011750278</v>
      </c>
      <c r="AC1023" s="29" t="str">
        <f t="array" ref="AC1023">INDEX('RESUMO - LOTES E VMA'!$L$3:$L$181,MATCH('LISTA DOS ITENS'!$D1023,'RESUMO - LOTES E VMA'!$A$3:$A$181,0))</f>
        <v>1% do Valor de Comparação do VMA</v>
      </c>
      <c r="AD1023" s="53" t="str">
        <f>VLOOKUP(Tabela1[[#This Row],[Índice]],[1]Planilha1!$A:$A,1,0)</f>
        <v>#ERROR!</v>
      </c>
    </row>
    <row r="1024" ht="15.75" customHeight="1">
      <c r="A1024" s="52">
        <v>250425.0</v>
      </c>
      <c r="B1024" s="53" t="s">
        <v>70</v>
      </c>
      <c r="C1024" s="53" t="s">
        <v>71</v>
      </c>
      <c r="D1024" s="22">
        <v>206855.0</v>
      </c>
      <c r="E1024" s="53" t="s">
        <v>119</v>
      </c>
      <c r="F1024" s="54">
        <v>1.2064626E7</v>
      </c>
      <c r="G1024" s="53" t="s">
        <v>872</v>
      </c>
      <c r="H1024" s="55">
        <v>2170.0</v>
      </c>
      <c r="I1024" s="55"/>
      <c r="J1024" s="55" t="s">
        <v>126</v>
      </c>
      <c r="K1024" s="53" t="s">
        <v>80</v>
      </c>
      <c r="L1024" s="53"/>
      <c r="M1024" s="53">
        <v>2.0</v>
      </c>
      <c r="N1024" s="53" t="s">
        <v>52</v>
      </c>
      <c r="O1024" s="25">
        <v>1141.81</v>
      </c>
      <c r="P1024" s="25">
        <f>'LISTA DOS ITENS'!$O1024*'LISTA DOS ITENS'!$M1024</f>
        <v>2283.62</v>
      </c>
      <c r="Q1024" s="25">
        <v>1440.91</v>
      </c>
      <c r="R1024" s="25">
        <f>'LISTA DOS ITENS'!$Q1024*'LISTA DOS ITENS'!$M1024</f>
        <v>2881.82</v>
      </c>
      <c r="S1024" s="56">
        <f>IF('LISTA DOS ITENS'!$P1024&gt;'LISTA DOS ITENS'!$R1024,'LISTA DOS ITENS'!$P1024,'LISTA DOS ITENS'!$R1024)</f>
        <v>2881.82</v>
      </c>
      <c r="T1024" s="25">
        <v>146.0552976987505</v>
      </c>
      <c r="U1024" s="25">
        <f>'LISTA DOS ITENS'!$T1024*'LISTA DOS ITENS'!$M1024</f>
        <v>292.1105954</v>
      </c>
      <c r="V1024" s="56">
        <f t="array" ref="V1024">INDEX('RESUMO - LOTES E VMA'!$F$3:$F$181,MATCH('LISTA DOS ITENS'!$D1024,'RESUMO - LOTES E VMA'!$A$3:$A$181,0))</f>
        <v>36182.69532</v>
      </c>
      <c r="W1024" s="57">
        <f>'LISTA DOS ITENS'!$U1024/'LISTA DOS ITENS'!$V1024</f>
        <v>0.008073212701</v>
      </c>
      <c r="X1024" s="53" t="s">
        <v>53</v>
      </c>
      <c r="Y1024" s="53" t="s">
        <v>290</v>
      </c>
      <c r="Z1024" s="58" t="str">
        <f>'LISTA DOS ITENS'!$F1024&amp;"-"&amp;'LISTA DOS ITENS'!$H1024&amp;"-"&amp;'LISTA DOS ITENS'!$J1024&amp;"-"&amp;'LISTA DOS ITENS'!$K1024&amp;"-"&amp;'LISTA DOS ITENS'!$I1024</f>
        <v>12064626-2170-0026-IMOB/NAC-</v>
      </c>
      <c r="AA1024" s="59" t="str">
        <f t="array" ref="AA1024">INDEX('RESUMO - LOTES E VMA'!$M$3:$M$181,MATCH('LISTA DOS ITENS'!$D1024,'RESUMO - LOTES E VMA'!$A$3:$A$181,0))</f>
        <v>Para Leilão</v>
      </c>
      <c r="AB1024" s="60">
        <f t="array" ref="AB1024">INDEX('RESUMO - LOTES E VMA'!$J$3:$J$181,MATCH('LISTA DOS ITENS'!$D1024,'RESUMO - LOTES E VMA'!$A$3:$A$181,0))</f>
        <v>0.1011750278</v>
      </c>
      <c r="AC1024" s="29" t="str">
        <f t="array" ref="AC1024">INDEX('RESUMO - LOTES E VMA'!$L$3:$L$181,MATCH('LISTA DOS ITENS'!$D1024,'RESUMO - LOTES E VMA'!$A$3:$A$181,0))</f>
        <v>1% do Valor de Comparação do VMA</v>
      </c>
      <c r="AD1024" s="53" t="str">
        <f>VLOOKUP(Tabela1[[#This Row],[Índice]],[1]Planilha1!$A:$A,1,0)</f>
        <v>#ERROR!</v>
      </c>
    </row>
    <row r="1025" ht="15.75" customHeight="1">
      <c r="A1025" s="52">
        <v>250426.0</v>
      </c>
      <c r="B1025" s="53" t="s">
        <v>70</v>
      </c>
      <c r="C1025" s="53" t="s">
        <v>71</v>
      </c>
      <c r="D1025" s="22">
        <v>206855.0</v>
      </c>
      <c r="E1025" s="53" t="s">
        <v>119</v>
      </c>
      <c r="F1025" s="54">
        <v>1.2064626E7</v>
      </c>
      <c r="G1025" s="53" t="s">
        <v>872</v>
      </c>
      <c r="H1025" s="55">
        <v>2170.0</v>
      </c>
      <c r="I1025" s="55" t="s">
        <v>866</v>
      </c>
      <c r="J1025" s="55" t="s">
        <v>126</v>
      </c>
      <c r="K1025" s="53" t="s">
        <v>80</v>
      </c>
      <c r="L1025" s="53"/>
      <c r="M1025" s="53">
        <v>2.0</v>
      </c>
      <c r="N1025" s="53" t="s">
        <v>52</v>
      </c>
      <c r="O1025" s="25">
        <v>1141.81</v>
      </c>
      <c r="P1025" s="25">
        <f>'LISTA DOS ITENS'!$O1025*'LISTA DOS ITENS'!$M1025</f>
        <v>2283.62</v>
      </c>
      <c r="Q1025" s="25">
        <v>1440.91</v>
      </c>
      <c r="R1025" s="25">
        <f>'LISTA DOS ITENS'!$Q1025*'LISTA DOS ITENS'!$M1025</f>
        <v>2881.82</v>
      </c>
      <c r="S1025" s="56">
        <f>IF('LISTA DOS ITENS'!$P1025&gt;'LISTA DOS ITENS'!$R1025,'LISTA DOS ITENS'!$P1025,'LISTA DOS ITENS'!$R1025)</f>
        <v>2881.82</v>
      </c>
      <c r="T1025" s="25">
        <v>146.0552976987505</v>
      </c>
      <c r="U1025" s="25">
        <f>'LISTA DOS ITENS'!$T1025*'LISTA DOS ITENS'!$M1025</f>
        <v>292.1105954</v>
      </c>
      <c r="V1025" s="56">
        <f t="array" ref="V1025">INDEX('RESUMO - LOTES E VMA'!$F$3:$F$181,MATCH('LISTA DOS ITENS'!$D1025,'RESUMO - LOTES E VMA'!$A$3:$A$181,0))</f>
        <v>36182.69532</v>
      </c>
      <c r="W1025" s="57">
        <f>'LISTA DOS ITENS'!$U1025/'LISTA DOS ITENS'!$V1025</f>
        <v>0.008073212701</v>
      </c>
      <c r="X1025" s="53" t="s">
        <v>53</v>
      </c>
      <c r="Y1025" s="53" t="s">
        <v>290</v>
      </c>
      <c r="Z1025" s="58" t="str">
        <f>'LISTA DOS ITENS'!$F1025&amp;"-"&amp;'LISTA DOS ITENS'!$H1025&amp;"-"&amp;'LISTA DOS ITENS'!$J1025&amp;"-"&amp;'LISTA DOS ITENS'!$K1025&amp;"-"&amp;'LISTA DOS ITENS'!$I1025</f>
        <v>12064626-2170-0026-IMOB/NAC-PV-3912-18-886-MRP</v>
      </c>
      <c r="AA1025" s="59" t="str">
        <f t="array" ref="AA1025">INDEX('RESUMO - LOTES E VMA'!$M$3:$M$181,MATCH('LISTA DOS ITENS'!$D1025,'RESUMO - LOTES E VMA'!$A$3:$A$181,0))</f>
        <v>Para Leilão</v>
      </c>
      <c r="AB1025" s="60">
        <f t="array" ref="AB1025">INDEX('RESUMO - LOTES E VMA'!$J$3:$J$181,MATCH('LISTA DOS ITENS'!$D1025,'RESUMO - LOTES E VMA'!$A$3:$A$181,0))</f>
        <v>0.1011750278</v>
      </c>
      <c r="AC1025" s="29" t="str">
        <f t="array" ref="AC1025">INDEX('RESUMO - LOTES E VMA'!$L$3:$L$181,MATCH('LISTA DOS ITENS'!$D1025,'RESUMO - LOTES E VMA'!$A$3:$A$181,0))</f>
        <v>1% do Valor de Comparação do VMA</v>
      </c>
      <c r="AD1025" s="53" t="str">
        <f>VLOOKUP(Tabela1[[#This Row],[Índice]],[1]Planilha1!$A:$A,1,0)</f>
        <v>#ERROR!</v>
      </c>
    </row>
    <row r="1026" ht="15.75" customHeight="1">
      <c r="A1026" s="52">
        <v>250427.0</v>
      </c>
      <c r="B1026" s="53" t="s">
        <v>70</v>
      </c>
      <c r="C1026" s="53" t="s">
        <v>71</v>
      </c>
      <c r="D1026" s="22">
        <v>206855.0</v>
      </c>
      <c r="E1026" s="53" t="s">
        <v>119</v>
      </c>
      <c r="F1026" s="54">
        <v>1.0062894E7</v>
      </c>
      <c r="G1026" s="53" t="s">
        <v>873</v>
      </c>
      <c r="H1026" s="55">
        <v>2201.0</v>
      </c>
      <c r="I1026" s="55"/>
      <c r="J1026" s="55" t="s">
        <v>126</v>
      </c>
      <c r="K1026" s="53" t="s">
        <v>73</v>
      </c>
      <c r="L1026" s="53"/>
      <c r="M1026" s="53">
        <v>1.0</v>
      </c>
      <c r="N1026" s="53" t="s">
        <v>52</v>
      </c>
      <c r="O1026" s="25">
        <v>203.3</v>
      </c>
      <c r="P1026" s="25">
        <f>'LISTA DOS ITENS'!$O1026*'LISTA DOS ITENS'!$M1026</f>
        <v>203.3</v>
      </c>
      <c r="Q1026" s="25">
        <v>203.3</v>
      </c>
      <c r="R1026" s="25">
        <f>'LISTA DOS ITENS'!$Q1026*'LISTA DOS ITENS'!$M1026</f>
        <v>203.3</v>
      </c>
      <c r="S1026" s="56">
        <f>IF('LISTA DOS ITENS'!$P1026&gt;'LISTA DOS ITENS'!$R1026,'LISTA DOS ITENS'!$P1026,'LISTA DOS ITENS'!$R1026)</f>
        <v>203.3</v>
      </c>
      <c r="T1026" s="25">
        <v>20.60714549982718</v>
      </c>
      <c r="U1026" s="25">
        <f>'LISTA DOS ITENS'!$T1026*'LISTA DOS ITENS'!$M1026</f>
        <v>20.6071455</v>
      </c>
      <c r="V1026" s="56">
        <f t="array" ref="V1026">INDEX('RESUMO - LOTES E VMA'!$F$3:$F$181,MATCH('LISTA DOS ITENS'!$D1026,'RESUMO - LOTES E VMA'!$A$3:$A$181,0))</f>
        <v>36182.69532</v>
      </c>
      <c r="W1026" s="57">
        <f>'LISTA DOS ITENS'!$U1026/'LISTA DOS ITENS'!$V1026</f>
        <v>0.0005695304155</v>
      </c>
      <c r="X1026" s="53" t="s">
        <v>53</v>
      </c>
      <c r="Y1026" s="53" t="s">
        <v>290</v>
      </c>
      <c r="Z1026" s="58" t="str">
        <f>'LISTA DOS ITENS'!$F1026&amp;"-"&amp;'LISTA DOS ITENS'!$H1026&amp;"-"&amp;'LISTA DOS ITENS'!$J1026&amp;"-"&amp;'LISTA DOS ITENS'!$K1026&amp;"-"&amp;'LISTA DOS ITENS'!$I1026</f>
        <v>10062894-2201-0026-CONS/NAC-</v>
      </c>
      <c r="AA1026" s="59" t="str">
        <f t="array" ref="AA1026">INDEX('RESUMO - LOTES E VMA'!$M$3:$M$181,MATCH('LISTA DOS ITENS'!$D1026,'RESUMO - LOTES E VMA'!$A$3:$A$181,0))</f>
        <v>Para Leilão</v>
      </c>
      <c r="AB1026" s="60">
        <f t="array" ref="AB1026">INDEX('RESUMO - LOTES E VMA'!$J$3:$J$181,MATCH('LISTA DOS ITENS'!$D1026,'RESUMO - LOTES E VMA'!$A$3:$A$181,0))</f>
        <v>0.1011750278</v>
      </c>
      <c r="AC1026" s="29" t="str">
        <f t="array" ref="AC1026">INDEX('RESUMO - LOTES E VMA'!$L$3:$L$181,MATCH('LISTA DOS ITENS'!$D1026,'RESUMO - LOTES E VMA'!$A$3:$A$181,0))</f>
        <v>1% do Valor de Comparação do VMA</v>
      </c>
      <c r="AD1026" s="53" t="str">
        <f>VLOOKUP(Tabela1[[#This Row],[Índice]],[1]Planilha1!$A:$A,1,0)</f>
        <v>#ERROR!</v>
      </c>
    </row>
    <row r="1027" ht="15.75" customHeight="1">
      <c r="A1027" s="52">
        <v>250428.0</v>
      </c>
      <c r="B1027" s="53" t="s">
        <v>70</v>
      </c>
      <c r="C1027" s="53" t="s">
        <v>71</v>
      </c>
      <c r="D1027" s="22">
        <v>206855.0</v>
      </c>
      <c r="E1027" s="53" t="s">
        <v>119</v>
      </c>
      <c r="F1027" s="54">
        <v>1.021116E7</v>
      </c>
      <c r="G1027" s="53" t="s">
        <v>874</v>
      </c>
      <c r="H1027" s="55">
        <v>2201.0</v>
      </c>
      <c r="I1027" s="55"/>
      <c r="J1027" s="55" t="s">
        <v>126</v>
      </c>
      <c r="K1027" s="53" t="s">
        <v>73</v>
      </c>
      <c r="L1027" s="53"/>
      <c r="M1027" s="53">
        <v>9.0</v>
      </c>
      <c r="N1027" s="53" t="s">
        <v>52</v>
      </c>
      <c r="O1027" s="25">
        <v>169.04</v>
      </c>
      <c r="P1027" s="25">
        <f>'LISTA DOS ITENS'!$O1027*'LISTA DOS ITENS'!$M1027</f>
        <v>1521.36</v>
      </c>
      <c r="Q1027" s="25">
        <v>169.04</v>
      </c>
      <c r="R1027" s="25">
        <f>'LISTA DOS ITENS'!$Q1027*'LISTA DOS ITENS'!$M1027</f>
        <v>1521.36</v>
      </c>
      <c r="S1027" s="56">
        <f>IF('LISTA DOS ITENS'!$P1027&gt;'LISTA DOS ITENS'!$R1027,'LISTA DOS ITENS'!$P1027,'LISTA DOS ITENS'!$R1027)</f>
        <v>1521.36</v>
      </c>
      <c r="T1027" s="25">
        <v>17.13444109833146</v>
      </c>
      <c r="U1027" s="25">
        <f>'LISTA DOS ITENS'!$T1027*'LISTA DOS ITENS'!$M1027</f>
        <v>154.2099699</v>
      </c>
      <c r="V1027" s="56">
        <f t="array" ref="V1027">INDEX('RESUMO - LOTES E VMA'!$F$3:$F$181,MATCH('LISTA DOS ITENS'!$D1027,'RESUMO - LOTES E VMA'!$A$3:$A$181,0))</f>
        <v>36182.69532</v>
      </c>
      <c r="W1027" s="57">
        <f>'LISTA DOS ITENS'!$U1027/'LISTA DOS ITENS'!$V1027</f>
        <v>0.004261981274</v>
      </c>
      <c r="X1027" s="53" t="s">
        <v>53</v>
      </c>
      <c r="Y1027" s="53" t="s">
        <v>290</v>
      </c>
      <c r="Z1027" s="58" t="str">
        <f>'LISTA DOS ITENS'!$F1027&amp;"-"&amp;'LISTA DOS ITENS'!$H1027&amp;"-"&amp;'LISTA DOS ITENS'!$J1027&amp;"-"&amp;'LISTA DOS ITENS'!$K1027&amp;"-"&amp;'LISTA DOS ITENS'!$I1027</f>
        <v>10211160-2201-0026-CONS/NAC-</v>
      </c>
      <c r="AA1027" s="59" t="str">
        <f t="array" ref="AA1027">INDEX('RESUMO - LOTES E VMA'!$M$3:$M$181,MATCH('LISTA DOS ITENS'!$D1027,'RESUMO - LOTES E VMA'!$A$3:$A$181,0))</f>
        <v>Para Leilão</v>
      </c>
      <c r="AB1027" s="60">
        <f t="array" ref="AB1027">INDEX('RESUMO - LOTES E VMA'!$J$3:$J$181,MATCH('LISTA DOS ITENS'!$D1027,'RESUMO - LOTES E VMA'!$A$3:$A$181,0))</f>
        <v>0.1011750278</v>
      </c>
      <c r="AC1027" s="29" t="str">
        <f t="array" ref="AC1027">INDEX('RESUMO - LOTES E VMA'!$L$3:$L$181,MATCH('LISTA DOS ITENS'!$D1027,'RESUMO - LOTES E VMA'!$A$3:$A$181,0))</f>
        <v>1% do Valor de Comparação do VMA</v>
      </c>
      <c r="AD1027" s="53" t="str">
        <f>VLOOKUP(Tabela1[[#This Row],[Índice]],[1]Planilha1!$A:$A,1,0)</f>
        <v>#ERROR!</v>
      </c>
    </row>
    <row r="1028" ht="15.75" customHeight="1">
      <c r="A1028" s="52">
        <v>250429.0</v>
      </c>
      <c r="B1028" s="53" t="s">
        <v>70</v>
      </c>
      <c r="C1028" s="53" t="s">
        <v>71</v>
      </c>
      <c r="D1028" s="22">
        <v>206855.0</v>
      </c>
      <c r="E1028" s="53" t="s">
        <v>119</v>
      </c>
      <c r="F1028" s="54">
        <v>1.0572487E7</v>
      </c>
      <c r="G1028" s="53" t="s">
        <v>875</v>
      </c>
      <c r="H1028" s="55">
        <v>2201.0</v>
      </c>
      <c r="I1028" s="55"/>
      <c r="J1028" s="55" t="s">
        <v>126</v>
      </c>
      <c r="K1028" s="53" t="s">
        <v>73</v>
      </c>
      <c r="L1028" s="53"/>
      <c r="M1028" s="53">
        <v>7.0</v>
      </c>
      <c r="N1028" s="53" t="s">
        <v>52</v>
      </c>
      <c r="O1028" s="25">
        <v>45.84571428571429</v>
      </c>
      <c r="P1028" s="25">
        <f>'LISTA DOS ITENS'!$O1028*'LISTA DOS ITENS'!$M1028</f>
        <v>320.92</v>
      </c>
      <c r="Q1028" s="25">
        <v>189.83</v>
      </c>
      <c r="R1028" s="25">
        <f>'LISTA DOS ITENS'!$Q1028*'LISTA DOS ITENS'!$M1028</f>
        <v>1328.81</v>
      </c>
      <c r="S1028" s="56">
        <f>IF('LISTA DOS ITENS'!$P1028&gt;'LISTA DOS ITENS'!$R1028,'LISTA DOS ITENS'!$P1028,'LISTA DOS ITENS'!$R1028)</f>
        <v>1328.81</v>
      </c>
      <c r="T1028" s="25">
        <v>19.24178273601669</v>
      </c>
      <c r="U1028" s="25">
        <f>'LISTA DOS ITENS'!$T1028*'LISTA DOS ITENS'!$M1028</f>
        <v>134.6924792</v>
      </c>
      <c r="V1028" s="56">
        <f t="array" ref="V1028">INDEX('RESUMO - LOTES E VMA'!$F$3:$F$181,MATCH('LISTA DOS ITENS'!$D1028,'RESUMO - LOTES E VMA'!$A$3:$A$181,0))</f>
        <v>36182.69532</v>
      </c>
      <c r="W1028" s="57">
        <f>'LISTA DOS ITENS'!$U1028/'LISTA DOS ITENS'!$V1028</f>
        <v>0.003722566215</v>
      </c>
      <c r="X1028" s="53" t="s">
        <v>53</v>
      </c>
      <c r="Y1028" s="53" t="s">
        <v>290</v>
      </c>
      <c r="Z1028" s="58" t="str">
        <f>'LISTA DOS ITENS'!$F1028&amp;"-"&amp;'LISTA DOS ITENS'!$H1028&amp;"-"&amp;'LISTA DOS ITENS'!$J1028&amp;"-"&amp;'LISTA DOS ITENS'!$K1028&amp;"-"&amp;'LISTA DOS ITENS'!$I1028</f>
        <v>10572487-2201-0026-CONS/NAC-</v>
      </c>
      <c r="AA1028" s="59" t="str">
        <f t="array" ref="AA1028">INDEX('RESUMO - LOTES E VMA'!$M$3:$M$181,MATCH('LISTA DOS ITENS'!$D1028,'RESUMO - LOTES E VMA'!$A$3:$A$181,0))</f>
        <v>Para Leilão</v>
      </c>
      <c r="AB1028" s="60">
        <f t="array" ref="AB1028">INDEX('RESUMO - LOTES E VMA'!$J$3:$J$181,MATCH('LISTA DOS ITENS'!$D1028,'RESUMO - LOTES E VMA'!$A$3:$A$181,0))</f>
        <v>0.1011750278</v>
      </c>
      <c r="AC1028" s="29" t="str">
        <f t="array" ref="AC1028">INDEX('RESUMO - LOTES E VMA'!$L$3:$L$181,MATCH('LISTA DOS ITENS'!$D1028,'RESUMO - LOTES E VMA'!$A$3:$A$181,0))</f>
        <v>1% do Valor de Comparação do VMA</v>
      </c>
      <c r="AD1028" s="53" t="str">
        <f>VLOOKUP(Tabela1[[#This Row],[Índice]],[1]Planilha1!$A:$A,1,0)</f>
        <v>#ERROR!</v>
      </c>
    </row>
    <row r="1029" ht="15.75" customHeight="1">
      <c r="A1029" s="52">
        <v>250430.0</v>
      </c>
      <c r="B1029" s="53" t="s">
        <v>70</v>
      </c>
      <c r="C1029" s="53" t="s">
        <v>71</v>
      </c>
      <c r="D1029" s="22">
        <v>206855.0</v>
      </c>
      <c r="E1029" s="53" t="s">
        <v>119</v>
      </c>
      <c r="F1029" s="54">
        <v>1.0572487E7</v>
      </c>
      <c r="G1029" s="53" t="s">
        <v>875</v>
      </c>
      <c r="H1029" s="55">
        <v>2201.0</v>
      </c>
      <c r="I1029" s="55"/>
      <c r="J1029" s="55" t="s">
        <v>126</v>
      </c>
      <c r="K1029" s="53" t="s">
        <v>80</v>
      </c>
      <c r="L1029" s="53"/>
      <c r="M1029" s="53">
        <v>2.0</v>
      </c>
      <c r="N1029" s="53" t="s">
        <v>52</v>
      </c>
      <c r="O1029" s="25">
        <v>189.83</v>
      </c>
      <c r="P1029" s="25">
        <f>'LISTA DOS ITENS'!$O1029*'LISTA DOS ITENS'!$M1029</f>
        <v>379.66</v>
      </c>
      <c r="Q1029" s="25">
        <v>189.83</v>
      </c>
      <c r="R1029" s="25">
        <f>'LISTA DOS ITENS'!$Q1029*'LISTA DOS ITENS'!$M1029</f>
        <v>379.66</v>
      </c>
      <c r="S1029" s="56">
        <f>IF('LISTA DOS ITENS'!$P1029&gt;'LISTA DOS ITENS'!$R1029,'LISTA DOS ITENS'!$P1029,'LISTA DOS ITENS'!$R1029)</f>
        <v>379.66</v>
      </c>
      <c r="T1029" s="25">
        <v>19.24178273601669</v>
      </c>
      <c r="U1029" s="25">
        <f>'LISTA DOS ITENS'!$T1029*'LISTA DOS ITENS'!$M1029</f>
        <v>38.48356547</v>
      </c>
      <c r="V1029" s="56">
        <f t="array" ref="V1029">INDEX('RESUMO - LOTES E VMA'!$F$3:$F$181,MATCH('LISTA DOS ITENS'!$D1029,'RESUMO - LOTES E VMA'!$A$3:$A$181,0))</f>
        <v>36182.69532</v>
      </c>
      <c r="W1029" s="57">
        <f>'LISTA DOS ITENS'!$U1029/'LISTA DOS ITENS'!$V1029</f>
        <v>0.001063590347</v>
      </c>
      <c r="X1029" s="53" t="s">
        <v>53</v>
      </c>
      <c r="Y1029" s="53" t="s">
        <v>290</v>
      </c>
      <c r="Z1029" s="58" t="str">
        <f>'LISTA DOS ITENS'!$F1029&amp;"-"&amp;'LISTA DOS ITENS'!$H1029&amp;"-"&amp;'LISTA DOS ITENS'!$J1029&amp;"-"&amp;'LISTA DOS ITENS'!$K1029&amp;"-"&amp;'LISTA DOS ITENS'!$I1029</f>
        <v>10572487-2201-0026-IMOB/NAC-</v>
      </c>
      <c r="AA1029" s="59" t="str">
        <f t="array" ref="AA1029">INDEX('RESUMO - LOTES E VMA'!$M$3:$M$181,MATCH('LISTA DOS ITENS'!$D1029,'RESUMO - LOTES E VMA'!$A$3:$A$181,0))</f>
        <v>Para Leilão</v>
      </c>
      <c r="AB1029" s="60">
        <f t="array" ref="AB1029">INDEX('RESUMO - LOTES E VMA'!$J$3:$J$181,MATCH('LISTA DOS ITENS'!$D1029,'RESUMO - LOTES E VMA'!$A$3:$A$181,0))</f>
        <v>0.1011750278</v>
      </c>
      <c r="AC1029" s="29" t="str">
        <f t="array" ref="AC1029">INDEX('RESUMO - LOTES E VMA'!$L$3:$L$181,MATCH('LISTA DOS ITENS'!$D1029,'RESUMO - LOTES E VMA'!$A$3:$A$181,0))</f>
        <v>1% do Valor de Comparação do VMA</v>
      </c>
      <c r="AD1029" s="53" t="str">
        <f>VLOOKUP(Tabela1[[#This Row],[Índice]],[1]Planilha1!$A:$A,1,0)</f>
        <v>#ERROR!</v>
      </c>
    </row>
    <row r="1030" ht="15.75" customHeight="1">
      <c r="A1030" s="52">
        <v>250431.0</v>
      </c>
      <c r="B1030" s="53" t="s">
        <v>70</v>
      </c>
      <c r="C1030" s="53" t="s">
        <v>71</v>
      </c>
      <c r="D1030" s="22">
        <v>206855.0</v>
      </c>
      <c r="E1030" s="53" t="s">
        <v>119</v>
      </c>
      <c r="F1030" s="54">
        <v>1.0824795E7</v>
      </c>
      <c r="G1030" s="53" t="s">
        <v>876</v>
      </c>
      <c r="H1030" s="55">
        <v>2201.0</v>
      </c>
      <c r="I1030" s="55"/>
      <c r="J1030" s="55" t="s">
        <v>126</v>
      </c>
      <c r="K1030" s="53" t="s">
        <v>73</v>
      </c>
      <c r="L1030" s="53"/>
      <c r="M1030" s="53">
        <v>2.0</v>
      </c>
      <c r="N1030" s="53" t="s">
        <v>52</v>
      </c>
      <c r="O1030" s="25">
        <v>101.92</v>
      </c>
      <c r="P1030" s="25">
        <f>'LISTA DOS ITENS'!$O1030*'LISTA DOS ITENS'!$M1030</f>
        <v>203.84</v>
      </c>
      <c r="Q1030" s="25">
        <v>101.92</v>
      </c>
      <c r="R1030" s="25">
        <f>'LISTA DOS ITENS'!$Q1030*'LISTA DOS ITENS'!$M1030</f>
        <v>203.84</v>
      </c>
      <c r="S1030" s="56">
        <f>IF('LISTA DOS ITENS'!$P1030&gt;'LISTA DOS ITENS'!$R1030,'LISTA DOS ITENS'!$P1030,'LISTA DOS ITENS'!$R1030)</f>
        <v>203.84</v>
      </c>
      <c r="T1030" s="25">
        <v>10.33094082313028</v>
      </c>
      <c r="U1030" s="25">
        <f>'LISTA DOS ITENS'!$T1030*'LISTA DOS ITENS'!$M1030</f>
        <v>20.66188165</v>
      </c>
      <c r="V1030" s="56">
        <f t="array" ref="V1030">INDEX('RESUMO - LOTES E VMA'!$F$3:$F$181,MATCH('LISTA DOS ITENS'!$D1030,'RESUMO - LOTES E VMA'!$A$3:$A$181,0))</f>
        <v>36182.69532</v>
      </c>
      <c r="W1030" s="57">
        <f>'LISTA DOS ITENS'!$U1030/'LISTA DOS ITENS'!$V1030</f>
        <v>0.0005710431869</v>
      </c>
      <c r="X1030" s="53" t="s">
        <v>53</v>
      </c>
      <c r="Y1030" s="53" t="s">
        <v>290</v>
      </c>
      <c r="Z1030" s="58" t="str">
        <f>'LISTA DOS ITENS'!$F1030&amp;"-"&amp;'LISTA DOS ITENS'!$H1030&amp;"-"&amp;'LISTA DOS ITENS'!$J1030&amp;"-"&amp;'LISTA DOS ITENS'!$K1030&amp;"-"&amp;'LISTA DOS ITENS'!$I1030</f>
        <v>10824795-2201-0026-CONS/NAC-</v>
      </c>
      <c r="AA1030" s="59" t="str">
        <f t="array" ref="AA1030">INDEX('RESUMO - LOTES E VMA'!$M$3:$M$181,MATCH('LISTA DOS ITENS'!$D1030,'RESUMO - LOTES E VMA'!$A$3:$A$181,0))</f>
        <v>Para Leilão</v>
      </c>
      <c r="AB1030" s="60">
        <f t="array" ref="AB1030">INDEX('RESUMO - LOTES E VMA'!$J$3:$J$181,MATCH('LISTA DOS ITENS'!$D1030,'RESUMO - LOTES E VMA'!$A$3:$A$181,0))</f>
        <v>0.1011750278</v>
      </c>
      <c r="AC1030" s="29" t="str">
        <f t="array" ref="AC1030">INDEX('RESUMO - LOTES E VMA'!$L$3:$L$181,MATCH('LISTA DOS ITENS'!$D1030,'RESUMO - LOTES E VMA'!$A$3:$A$181,0))</f>
        <v>1% do Valor de Comparação do VMA</v>
      </c>
      <c r="AD1030" s="53" t="str">
        <f>VLOOKUP(Tabela1[[#This Row],[Índice]],[1]Planilha1!$A:$A,1,0)</f>
        <v>#ERROR!</v>
      </c>
    </row>
    <row r="1031" ht="15.75" customHeight="1">
      <c r="A1031" s="52">
        <v>250432.0</v>
      </c>
      <c r="B1031" s="53" t="s">
        <v>70</v>
      </c>
      <c r="C1031" s="53" t="s">
        <v>71</v>
      </c>
      <c r="D1031" s="22">
        <v>206855.0</v>
      </c>
      <c r="E1031" s="53" t="s">
        <v>119</v>
      </c>
      <c r="F1031" s="54">
        <v>1.0861565E7</v>
      </c>
      <c r="G1031" s="53" t="s">
        <v>826</v>
      </c>
      <c r="H1031" s="55">
        <v>2201.0</v>
      </c>
      <c r="I1031" s="55"/>
      <c r="J1031" s="55" t="s">
        <v>126</v>
      </c>
      <c r="K1031" s="53" t="s">
        <v>73</v>
      </c>
      <c r="L1031" s="53"/>
      <c r="M1031" s="53">
        <v>10.0</v>
      </c>
      <c r="N1031" s="53" t="s">
        <v>52</v>
      </c>
      <c r="O1031" s="25">
        <v>63.971000000000004</v>
      </c>
      <c r="P1031" s="25">
        <f>'LISTA DOS ITENS'!$O1031*'LISTA DOS ITENS'!$M1031</f>
        <v>639.71</v>
      </c>
      <c r="Q1031" s="25">
        <v>63.97</v>
      </c>
      <c r="R1031" s="25">
        <f>'LISTA DOS ITENS'!$Q1031*'LISTA DOS ITENS'!$M1031</f>
        <v>639.7</v>
      </c>
      <c r="S1031" s="56">
        <f>IF('LISTA DOS ITENS'!$P1031&gt;'LISTA DOS ITENS'!$R1031,'LISTA DOS ITENS'!$P1031,'LISTA DOS ITENS'!$R1031)</f>
        <v>639.71</v>
      </c>
      <c r="T1031" s="25">
        <v>6.484206087673116</v>
      </c>
      <c r="U1031" s="25">
        <f>'LISTA DOS ITENS'!$T1031*'LISTA DOS ITENS'!$M1031</f>
        <v>64.84206088</v>
      </c>
      <c r="V1031" s="56">
        <f t="array" ref="V1031">INDEX('RESUMO - LOTES E VMA'!$F$3:$F$181,MATCH('LISTA DOS ITENS'!$D1031,'RESUMO - LOTES E VMA'!$A$3:$A$181,0))</f>
        <v>36182.69532</v>
      </c>
      <c r="W1031" s="57">
        <f>'LISTA DOS ITENS'!$U1031/'LISTA DOS ITENS'!$V1031</f>
        <v>0.001792073816</v>
      </c>
      <c r="X1031" s="53" t="s">
        <v>53</v>
      </c>
      <c r="Y1031" s="53" t="s">
        <v>290</v>
      </c>
      <c r="Z1031" s="58" t="str">
        <f>'LISTA DOS ITENS'!$F1031&amp;"-"&amp;'LISTA DOS ITENS'!$H1031&amp;"-"&amp;'LISTA DOS ITENS'!$J1031&amp;"-"&amp;'LISTA DOS ITENS'!$K1031&amp;"-"&amp;'LISTA DOS ITENS'!$I1031</f>
        <v>10861565-2201-0026-CONS/NAC-</v>
      </c>
      <c r="AA1031" s="59" t="str">
        <f t="array" ref="AA1031">INDEX('RESUMO - LOTES E VMA'!$M$3:$M$181,MATCH('LISTA DOS ITENS'!$D1031,'RESUMO - LOTES E VMA'!$A$3:$A$181,0))</f>
        <v>Para Leilão</v>
      </c>
      <c r="AB1031" s="60">
        <f t="array" ref="AB1031">INDEX('RESUMO - LOTES E VMA'!$J$3:$J$181,MATCH('LISTA DOS ITENS'!$D1031,'RESUMO - LOTES E VMA'!$A$3:$A$181,0))</f>
        <v>0.1011750278</v>
      </c>
      <c r="AC1031" s="29" t="str">
        <f t="array" ref="AC1031">INDEX('RESUMO - LOTES E VMA'!$L$3:$L$181,MATCH('LISTA DOS ITENS'!$D1031,'RESUMO - LOTES E VMA'!$A$3:$A$181,0))</f>
        <v>1% do Valor de Comparação do VMA</v>
      </c>
      <c r="AD1031" s="53" t="str">
        <f>VLOOKUP(Tabela1[[#This Row],[Índice]],[1]Planilha1!$A:$A,1,0)</f>
        <v>#ERROR!</v>
      </c>
    </row>
    <row r="1032" ht="15.75" customHeight="1">
      <c r="A1032" s="52">
        <v>250433.0</v>
      </c>
      <c r="B1032" s="53" t="s">
        <v>70</v>
      </c>
      <c r="C1032" s="53" t="s">
        <v>71</v>
      </c>
      <c r="D1032" s="22">
        <v>206855.0</v>
      </c>
      <c r="E1032" s="53" t="s">
        <v>119</v>
      </c>
      <c r="F1032" s="54">
        <v>1.0881722E7</v>
      </c>
      <c r="G1032" s="53" t="s">
        <v>877</v>
      </c>
      <c r="H1032" s="55">
        <v>2201.0</v>
      </c>
      <c r="I1032" s="55"/>
      <c r="J1032" s="55" t="s">
        <v>126</v>
      </c>
      <c r="K1032" s="53" t="s">
        <v>73</v>
      </c>
      <c r="L1032" s="53"/>
      <c r="M1032" s="53">
        <v>3.0</v>
      </c>
      <c r="N1032" s="53" t="s">
        <v>52</v>
      </c>
      <c r="O1032" s="25">
        <v>511.06</v>
      </c>
      <c r="P1032" s="25">
        <f>'LISTA DOS ITENS'!$O1032*'LISTA DOS ITENS'!$M1032</f>
        <v>1533.18</v>
      </c>
      <c r="Q1032" s="25">
        <v>511.06</v>
      </c>
      <c r="R1032" s="25">
        <f>'LISTA DOS ITENS'!$Q1032*'LISTA DOS ITENS'!$M1032</f>
        <v>1533.18</v>
      </c>
      <c r="S1032" s="56">
        <f>IF('LISTA DOS ITENS'!$P1032&gt;'LISTA DOS ITENS'!$R1032,'LISTA DOS ITENS'!$P1032,'LISTA DOS ITENS'!$R1032)</f>
        <v>1533.18</v>
      </c>
      <c r="T1032" s="25">
        <v>51.802694437489805</v>
      </c>
      <c r="U1032" s="25">
        <f>'LISTA DOS ITENS'!$T1032*'LISTA DOS ITENS'!$M1032</f>
        <v>155.4080833</v>
      </c>
      <c r="V1032" s="56">
        <f t="array" ref="V1032">INDEX('RESUMO - LOTES E VMA'!$F$3:$F$181,MATCH('LISTA DOS ITENS'!$D1032,'RESUMO - LOTES E VMA'!$A$3:$A$181,0))</f>
        <v>36182.69532</v>
      </c>
      <c r="W1032" s="57">
        <f>'LISTA DOS ITENS'!$U1032/'LISTA DOS ITENS'!$V1032</f>
        <v>0.004295094159</v>
      </c>
      <c r="X1032" s="53" t="s">
        <v>53</v>
      </c>
      <c r="Y1032" s="53" t="s">
        <v>290</v>
      </c>
      <c r="Z1032" s="58" t="str">
        <f>'LISTA DOS ITENS'!$F1032&amp;"-"&amp;'LISTA DOS ITENS'!$H1032&amp;"-"&amp;'LISTA DOS ITENS'!$J1032&amp;"-"&amp;'LISTA DOS ITENS'!$K1032&amp;"-"&amp;'LISTA DOS ITENS'!$I1032</f>
        <v>10881722-2201-0026-CONS/NAC-</v>
      </c>
      <c r="AA1032" s="59" t="str">
        <f t="array" ref="AA1032">INDEX('RESUMO - LOTES E VMA'!$M$3:$M$181,MATCH('LISTA DOS ITENS'!$D1032,'RESUMO - LOTES E VMA'!$A$3:$A$181,0))</f>
        <v>Para Leilão</v>
      </c>
      <c r="AB1032" s="60">
        <f t="array" ref="AB1032">INDEX('RESUMO - LOTES E VMA'!$J$3:$J$181,MATCH('LISTA DOS ITENS'!$D1032,'RESUMO - LOTES E VMA'!$A$3:$A$181,0))</f>
        <v>0.1011750278</v>
      </c>
      <c r="AC1032" s="29" t="str">
        <f t="array" ref="AC1032">INDEX('RESUMO - LOTES E VMA'!$L$3:$L$181,MATCH('LISTA DOS ITENS'!$D1032,'RESUMO - LOTES E VMA'!$A$3:$A$181,0))</f>
        <v>1% do Valor de Comparação do VMA</v>
      </c>
      <c r="AD1032" s="53" t="str">
        <f>VLOOKUP(Tabela1[[#This Row],[Índice]],[1]Planilha1!$A:$A,1,0)</f>
        <v>#ERROR!</v>
      </c>
    </row>
    <row r="1033" ht="15.75" customHeight="1">
      <c r="A1033" s="52">
        <v>250434.0</v>
      </c>
      <c r="B1033" s="53" t="s">
        <v>70</v>
      </c>
      <c r="C1033" s="53" t="s">
        <v>71</v>
      </c>
      <c r="D1033" s="22">
        <v>206855.0</v>
      </c>
      <c r="E1033" s="53" t="s">
        <v>119</v>
      </c>
      <c r="F1033" s="54">
        <v>1.0931101E7</v>
      </c>
      <c r="G1033" s="53" t="s">
        <v>878</v>
      </c>
      <c r="H1033" s="55">
        <v>2201.0</v>
      </c>
      <c r="I1033" s="55"/>
      <c r="J1033" s="55" t="s">
        <v>126</v>
      </c>
      <c r="K1033" s="53" t="s">
        <v>80</v>
      </c>
      <c r="L1033" s="53"/>
      <c r="M1033" s="53">
        <v>6.0</v>
      </c>
      <c r="N1033" s="53" t="s">
        <v>52</v>
      </c>
      <c r="O1033" s="25">
        <v>75.43666666666667</v>
      </c>
      <c r="P1033" s="25">
        <f>'LISTA DOS ITENS'!$O1033*'LISTA DOS ITENS'!$M1033</f>
        <v>452.62</v>
      </c>
      <c r="Q1033" s="25">
        <v>75.44</v>
      </c>
      <c r="R1033" s="25">
        <f>'LISTA DOS ITENS'!$Q1033*'LISTA DOS ITENS'!$M1033</f>
        <v>452.64</v>
      </c>
      <c r="S1033" s="56">
        <f>IF('LISTA DOS ITENS'!$P1033&gt;'LISTA DOS ITENS'!$R1033,'LISTA DOS ITENS'!$P1033,'LISTA DOS ITENS'!$R1033)</f>
        <v>452.64</v>
      </c>
      <c r="T1033" s="25">
        <v>7.646842383211816</v>
      </c>
      <c r="U1033" s="25">
        <f>'LISTA DOS ITENS'!$T1033*'LISTA DOS ITENS'!$M1033</f>
        <v>45.8810543</v>
      </c>
      <c r="V1033" s="56">
        <f t="array" ref="V1033">INDEX('RESUMO - LOTES E VMA'!$F$3:$F$181,MATCH('LISTA DOS ITENS'!$D1033,'RESUMO - LOTES E VMA'!$A$3:$A$181,0))</f>
        <v>36182.69532</v>
      </c>
      <c r="W1033" s="57">
        <f>'LISTA DOS ITENS'!$U1033/'LISTA DOS ITENS'!$V1033</f>
        <v>0.0012680386</v>
      </c>
      <c r="X1033" s="53" t="s">
        <v>53</v>
      </c>
      <c r="Y1033" s="53" t="s">
        <v>290</v>
      </c>
      <c r="Z1033" s="58" t="str">
        <f>'LISTA DOS ITENS'!$F1033&amp;"-"&amp;'LISTA DOS ITENS'!$H1033&amp;"-"&amp;'LISTA DOS ITENS'!$J1033&amp;"-"&amp;'LISTA DOS ITENS'!$K1033&amp;"-"&amp;'LISTA DOS ITENS'!$I1033</f>
        <v>10931101-2201-0026-IMOB/NAC-</v>
      </c>
      <c r="AA1033" s="59" t="str">
        <f t="array" ref="AA1033">INDEX('RESUMO - LOTES E VMA'!$M$3:$M$181,MATCH('LISTA DOS ITENS'!$D1033,'RESUMO - LOTES E VMA'!$A$3:$A$181,0))</f>
        <v>Para Leilão</v>
      </c>
      <c r="AB1033" s="60">
        <f t="array" ref="AB1033">INDEX('RESUMO - LOTES E VMA'!$J$3:$J$181,MATCH('LISTA DOS ITENS'!$D1033,'RESUMO - LOTES E VMA'!$A$3:$A$181,0))</f>
        <v>0.1011750278</v>
      </c>
      <c r="AC1033" s="29" t="str">
        <f t="array" ref="AC1033">INDEX('RESUMO - LOTES E VMA'!$L$3:$L$181,MATCH('LISTA DOS ITENS'!$D1033,'RESUMO - LOTES E VMA'!$A$3:$A$181,0))</f>
        <v>1% do Valor de Comparação do VMA</v>
      </c>
      <c r="AD1033" s="53" t="str">
        <f>VLOOKUP(Tabela1[[#This Row],[Índice]],[1]Planilha1!$A:$A,1,0)</f>
        <v>#ERROR!</v>
      </c>
    </row>
    <row r="1034" ht="15.75" customHeight="1">
      <c r="A1034" s="52">
        <v>250435.0</v>
      </c>
      <c r="B1034" s="53" t="s">
        <v>70</v>
      </c>
      <c r="C1034" s="53" t="s">
        <v>71</v>
      </c>
      <c r="D1034" s="22">
        <v>206855.0</v>
      </c>
      <c r="E1034" s="53" t="s">
        <v>119</v>
      </c>
      <c r="F1034" s="54">
        <v>1.0939816E7</v>
      </c>
      <c r="G1034" s="53" t="s">
        <v>879</v>
      </c>
      <c r="H1034" s="55">
        <v>2201.0</v>
      </c>
      <c r="I1034" s="55"/>
      <c r="J1034" s="55" t="s">
        <v>126</v>
      </c>
      <c r="K1034" s="53" t="s">
        <v>73</v>
      </c>
      <c r="L1034" s="53"/>
      <c r="M1034" s="53">
        <v>9.0</v>
      </c>
      <c r="N1034" s="53" t="s">
        <v>52</v>
      </c>
      <c r="O1034" s="25">
        <v>60.940000000000005</v>
      </c>
      <c r="P1034" s="25">
        <f>'LISTA DOS ITENS'!$O1034*'LISTA DOS ITENS'!$M1034</f>
        <v>548.46</v>
      </c>
      <c r="Q1034" s="25">
        <v>60.94</v>
      </c>
      <c r="R1034" s="25">
        <f>'LISTA DOS ITENS'!$Q1034*'LISTA DOS ITENS'!$M1034</f>
        <v>548.46</v>
      </c>
      <c r="S1034" s="56">
        <f>IF('LISTA DOS ITENS'!$P1034&gt;'LISTA DOS ITENS'!$R1034,'LISTA DOS ITENS'!$P1034,'LISTA DOS ITENS'!$R1034)</f>
        <v>548.46</v>
      </c>
      <c r="T1034" s="25">
        <v>6.177075488241358</v>
      </c>
      <c r="U1034" s="25">
        <f>'LISTA DOS ITENS'!$T1034*'LISTA DOS ITENS'!$M1034</f>
        <v>55.59367939</v>
      </c>
      <c r="V1034" s="56">
        <f t="array" ref="V1034">INDEX('RESUMO - LOTES E VMA'!$F$3:$F$181,MATCH('LISTA DOS ITENS'!$D1034,'RESUMO - LOTES E VMA'!$A$3:$A$181,0))</f>
        <v>36182.69532</v>
      </c>
      <c r="W1034" s="57">
        <f>'LISTA DOS ITENS'!$U1034/'LISTA DOS ITENS'!$V1034</f>
        <v>0.001536471479</v>
      </c>
      <c r="X1034" s="53" t="s">
        <v>53</v>
      </c>
      <c r="Y1034" s="53" t="s">
        <v>290</v>
      </c>
      <c r="Z1034" s="58" t="str">
        <f>'LISTA DOS ITENS'!$F1034&amp;"-"&amp;'LISTA DOS ITENS'!$H1034&amp;"-"&amp;'LISTA DOS ITENS'!$J1034&amp;"-"&amp;'LISTA DOS ITENS'!$K1034&amp;"-"&amp;'LISTA DOS ITENS'!$I1034</f>
        <v>10939816-2201-0026-CONS/NAC-</v>
      </c>
      <c r="AA1034" s="59" t="str">
        <f t="array" ref="AA1034">INDEX('RESUMO - LOTES E VMA'!$M$3:$M$181,MATCH('LISTA DOS ITENS'!$D1034,'RESUMO - LOTES E VMA'!$A$3:$A$181,0))</f>
        <v>Para Leilão</v>
      </c>
      <c r="AB1034" s="60">
        <f t="array" ref="AB1034">INDEX('RESUMO - LOTES E VMA'!$J$3:$J$181,MATCH('LISTA DOS ITENS'!$D1034,'RESUMO - LOTES E VMA'!$A$3:$A$181,0))</f>
        <v>0.1011750278</v>
      </c>
      <c r="AC1034" s="29" t="str">
        <f t="array" ref="AC1034">INDEX('RESUMO - LOTES E VMA'!$L$3:$L$181,MATCH('LISTA DOS ITENS'!$D1034,'RESUMO - LOTES E VMA'!$A$3:$A$181,0))</f>
        <v>1% do Valor de Comparação do VMA</v>
      </c>
      <c r="AD1034" s="53" t="str">
        <f>VLOOKUP(Tabela1[[#This Row],[Índice]],[1]Planilha1!$A:$A,1,0)</f>
        <v>#ERROR!</v>
      </c>
    </row>
    <row r="1035" ht="15.75" customHeight="1">
      <c r="A1035" s="52">
        <v>250436.0</v>
      </c>
      <c r="B1035" s="53" t="s">
        <v>70</v>
      </c>
      <c r="C1035" s="53" t="s">
        <v>71</v>
      </c>
      <c r="D1035" s="22">
        <v>206855.0</v>
      </c>
      <c r="E1035" s="53" t="s">
        <v>119</v>
      </c>
      <c r="F1035" s="54">
        <v>1.1108309E7</v>
      </c>
      <c r="G1035" s="53" t="s">
        <v>826</v>
      </c>
      <c r="H1035" s="55">
        <v>2201.0</v>
      </c>
      <c r="I1035" s="55"/>
      <c r="J1035" s="55" t="s">
        <v>126</v>
      </c>
      <c r="K1035" s="53" t="s">
        <v>80</v>
      </c>
      <c r="L1035" s="53"/>
      <c r="M1035" s="53">
        <v>2.0</v>
      </c>
      <c r="N1035" s="53" t="s">
        <v>52</v>
      </c>
      <c r="O1035" s="25">
        <v>77.2</v>
      </c>
      <c r="P1035" s="25">
        <f>'LISTA DOS ITENS'!$O1035*'LISTA DOS ITENS'!$M1035</f>
        <v>154.4</v>
      </c>
      <c r="Q1035" s="25">
        <v>186.75</v>
      </c>
      <c r="R1035" s="25">
        <f>'LISTA DOS ITENS'!$Q1035*'LISTA DOS ITENS'!$M1035</f>
        <v>373.5</v>
      </c>
      <c r="S1035" s="56">
        <f>IF('LISTA DOS ITENS'!$P1035&gt;'LISTA DOS ITENS'!$R1035,'LISTA DOS ITENS'!$P1035,'LISTA DOS ITENS'!$R1035)</f>
        <v>373.5</v>
      </c>
      <c r="T1035" s="25">
        <v>18.92958397487814</v>
      </c>
      <c r="U1035" s="25">
        <f>'LISTA DOS ITENS'!$T1035*'LISTA DOS ITENS'!$M1035</f>
        <v>37.85916795</v>
      </c>
      <c r="V1035" s="56">
        <f t="array" ref="V1035">INDEX('RESUMO - LOTES E VMA'!$F$3:$F$181,MATCH('LISTA DOS ITENS'!$D1035,'RESUMO - LOTES E VMA'!$A$3:$A$181,0))</f>
        <v>36182.69532</v>
      </c>
      <c r="W1035" s="57">
        <f>'LISTA DOS ITENS'!$U1035/'LISTA DOS ITENS'!$V1035</f>
        <v>0.001046333547</v>
      </c>
      <c r="X1035" s="53" t="s">
        <v>53</v>
      </c>
      <c r="Y1035" s="53" t="s">
        <v>290</v>
      </c>
      <c r="Z1035" s="58" t="str">
        <f>'LISTA DOS ITENS'!$F1035&amp;"-"&amp;'LISTA DOS ITENS'!$H1035&amp;"-"&amp;'LISTA DOS ITENS'!$J1035&amp;"-"&amp;'LISTA DOS ITENS'!$K1035&amp;"-"&amp;'LISTA DOS ITENS'!$I1035</f>
        <v>11108309-2201-0026-IMOB/NAC-</v>
      </c>
      <c r="AA1035" s="59" t="str">
        <f t="array" ref="AA1035">INDEX('RESUMO - LOTES E VMA'!$M$3:$M$181,MATCH('LISTA DOS ITENS'!$D1035,'RESUMO - LOTES E VMA'!$A$3:$A$181,0))</f>
        <v>Para Leilão</v>
      </c>
      <c r="AB1035" s="60">
        <f t="array" ref="AB1035">INDEX('RESUMO - LOTES E VMA'!$J$3:$J$181,MATCH('LISTA DOS ITENS'!$D1035,'RESUMO - LOTES E VMA'!$A$3:$A$181,0))</f>
        <v>0.1011750278</v>
      </c>
      <c r="AC1035" s="29" t="str">
        <f t="array" ref="AC1035">INDEX('RESUMO - LOTES E VMA'!$L$3:$L$181,MATCH('LISTA DOS ITENS'!$D1035,'RESUMO - LOTES E VMA'!$A$3:$A$181,0))</f>
        <v>1% do Valor de Comparação do VMA</v>
      </c>
      <c r="AD1035" s="53" t="str">
        <f>VLOOKUP(Tabela1[[#This Row],[Índice]],[1]Planilha1!$A:$A,1,0)</f>
        <v>#ERROR!</v>
      </c>
    </row>
    <row r="1036" ht="15.75" customHeight="1">
      <c r="A1036" s="52">
        <v>250437.0</v>
      </c>
      <c r="B1036" s="53" t="s">
        <v>70</v>
      </c>
      <c r="C1036" s="53" t="s">
        <v>71</v>
      </c>
      <c r="D1036" s="22">
        <v>206855.0</v>
      </c>
      <c r="E1036" s="53" t="s">
        <v>119</v>
      </c>
      <c r="F1036" s="54">
        <v>1.1108316E7</v>
      </c>
      <c r="G1036" s="53" t="s">
        <v>826</v>
      </c>
      <c r="H1036" s="55">
        <v>2201.0</v>
      </c>
      <c r="I1036" s="55"/>
      <c r="J1036" s="55" t="s">
        <v>126</v>
      </c>
      <c r="K1036" s="53" t="s">
        <v>73</v>
      </c>
      <c r="L1036" s="53"/>
      <c r="M1036" s="53">
        <v>3.0</v>
      </c>
      <c r="N1036" s="53" t="s">
        <v>52</v>
      </c>
      <c r="O1036" s="25">
        <v>59.72333333333333</v>
      </c>
      <c r="P1036" s="25">
        <f>'LISTA DOS ITENS'!$O1036*'LISTA DOS ITENS'!$M1036</f>
        <v>179.17</v>
      </c>
      <c r="Q1036" s="25">
        <v>59.72</v>
      </c>
      <c r="R1036" s="25">
        <f>'LISTA DOS ITENS'!$Q1036*'LISTA DOS ITENS'!$M1036</f>
        <v>179.16</v>
      </c>
      <c r="S1036" s="56">
        <f>IF('LISTA DOS ITENS'!$P1036&gt;'LISTA DOS ITENS'!$R1036,'LISTA DOS ITENS'!$P1036,'LISTA DOS ITENS'!$R1036)</f>
        <v>179.17</v>
      </c>
      <c r="T1036" s="25">
        <v>6.053412342595568</v>
      </c>
      <c r="U1036" s="25">
        <f>'LISTA DOS ITENS'!$T1036*'LISTA DOS ITENS'!$M1036</f>
        <v>18.16023703</v>
      </c>
      <c r="V1036" s="56">
        <f t="array" ref="V1036">INDEX('RESUMO - LOTES E VMA'!$F$3:$F$181,MATCH('LISTA DOS ITENS'!$D1036,'RESUMO - LOTES E VMA'!$A$3:$A$181,0))</f>
        <v>36182.69532</v>
      </c>
      <c r="W1036" s="57">
        <f>'LISTA DOS ITENS'!$U1036/'LISTA DOS ITENS'!$V1036</f>
        <v>0.0005019039314</v>
      </c>
      <c r="X1036" s="53" t="s">
        <v>53</v>
      </c>
      <c r="Y1036" s="53" t="s">
        <v>290</v>
      </c>
      <c r="Z1036" s="58" t="str">
        <f>'LISTA DOS ITENS'!$F1036&amp;"-"&amp;'LISTA DOS ITENS'!$H1036&amp;"-"&amp;'LISTA DOS ITENS'!$J1036&amp;"-"&amp;'LISTA DOS ITENS'!$K1036&amp;"-"&amp;'LISTA DOS ITENS'!$I1036</f>
        <v>11108316-2201-0026-CONS/NAC-</v>
      </c>
      <c r="AA1036" s="59" t="str">
        <f t="array" ref="AA1036">INDEX('RESUMO - LOTES E VMA'!$M$3:$M$181,MATCH('LISTA DOS ITENS'!$D1036,'RESUMO - LOTES E VMA'!$A$3:$A$181,0))</f>
        <v>Para Leilão</v>
      </c>
      <c r="AB1036" s="60">
        <f t="array" ref="AB1036">INDEX('RESUMO - LOTES E VMA'!$J$3:$J$181,MATCH('LISTA DOS ITENS'!$D1036,'RESUMO - LOTES E VMA'!$A$3:$A$181,0))</f>
        <v>0.1011750278</v>
      </c>
      <c r="AC1036" s="29" t="str">
        <f t="array" ref="AC1036">INDEX('RESUMO - LOTES E VMA'!$L$3:$L$181,MATCH('LISTA DOS ITENS'!$D1036,'RESUMO - LOTES E VMA'!$A$3:$A$181,0))</f>
        <v>1% do Valor de Comparação do VMA</v>
      </c>
      <c r="AD1036" s="53" t="str">
        <f>VLOOKUP(Tabela1[[#This Row],[Índice]],[1]Planilha1!$A:$A,1,0)</f>
        <v>#ERROR!</v>
      </c>
    </row>
    <row r="1037" ht="15.75" customHeight="1">
      <c r="A1037" s="52">
        <v>250438.0</v>
      </c>
      <c r="B1037" s="53" t="s">
        <v>70</v>
      </c>
      <c r="C1037" s="53" t="s">
        <v>71</v>
      </c>
      <c r="D1037" s="22">
        <v>206855.0</v>
      </c>
      <c r="E1037" s="53" t="s">
        <v>119</v>
      </c>
      <c r="F1037" s="54">
        <v>1.1108332E7</v>
      </c>
      <c r="G1037" s="53" t="s">
        <v>826</v>
      </c>
      <c r="H1037" s="55">
        <v>2201.0</v>
      </c>
      <c r="I1037" s="55"/>
      <c r="J1037" s="55" t="s">
        <v>126</v>
      </c>
      <c r="K1037" s="53" t="s">
        <v>73</v>
      </c>
      <c r="L1037" s="53"/>
      <c r="M1037" s="53">
        <v>3.0</v>
      </c>
      <c r="N1037" s="53" t="s">
        <v>52</v>
      </c>
      <c r="O1037" s="25">
        <v>258.56</v>
      </c>
      <c r="P1037" s="25">
        <f>'LISTA DOS ITENS'!$O1037*'LISTA DOS ITENS'!$M1037</f>
        <v>775.68</v>
      </c>
      <c r="Q1037" s="25">
        <v>258.56</v>
      </c>
      <c r="R1037" s="25">
        <f>'LISTA DOS ITENS'!$Q1037*'LISTA DOS ITENS'!$M1037</f>
        <v>775.68</v>
      </c>
      <c r="S1037" s="56">
        <f>IF('LISTA DOS ITENS'!$P1037&gt;'LISTA DOS ITENS'!$R1037,'LISTA DOS ITENS'!$P1037,'LISTA DOS ITENS'!$R1037)</f>
        <v>775.68</v>
      </c>
      <c r="T1037" s="25">
        <v>26.20847781817666</v>
      </c>
      <c r="U1037" s="25">
        <f>'LISTA DOS ITENS'!$T1037*'LISTA DOS ITENS'!$M1037</f>
        <v>78.62543345</v>
      </c>
      <c r="V1037" s="56">
        <f t="array" ref="V1037">INDEX('RESUMO - LOTES E VMA'!$F$3:$F$181,MATCH('LISTA DOS ITENS'!$D1037,'RESUMO - LOTES E VMA'!$A$3:$A$181,0))</f>
        <v>36182.69532</v>
      </c>
      <c r="W1037" s="57">
        <f>'LISTA DOS ITENS'!$U1037/'LISTA DOS ITENS'!$V1037</f>
        <v>0.002173012064</v>
      </c>
      <c r="X1037" s="53" t="s">
        <v>53</v>
      </c>
      <c r="Y1037" s="53" t="s">
        <v>290</v>
      </c>
      <c r="Z1037" s="58" t="str">
        <f>'LISTA DOS ITENS'!$F1037&amp;"-"&amp;'LISTA DOS ITENS'!$H1037&amp;"-"&amp;'LISTA DOS ITENS'!$J1037&amp;"-"&amp;'LISTA DOS ITENS'!$K1037&amp;"-"&amp;'LISTA DOS ITENS'!$I1037</f>
        <v>11108332-2201-0026-CONS/NAC-</v>
      </c>
      <c r="AA1037" s="59" t="str">
        <f t="array" ref="AA1037">INDEX('RESUMO - LOTES E VMA'!$M$3:$M$181,MATCH('LISTA DOS ITENS'!$D1037,'RESUMO - LOTES E VMA'!$A$3:$A$181,0))</f>
        <v>Para Leilão</v>
      </c>
      <c r="AB1037" s="60">
        <f t="array" ref="AB1037">INDEX('RESUMO - LOTES E VMA'!$J$3:$J$181,MATCH('LISTA DOS ITENS'!$D1037,'RESUMO - LOTES E VMA'!$A$3:$A$181,0))</f>
        <v>0.1011750278</v>
      </c>
      <c r="AC1037" s="29" t="str">
        <f t="array" ref="AC1037">INDEX('RESUMO - LOTES E VMA'!$L$3:$L$181,MATCH('LISTA DOS ITENS'!$D1037,'RESUMO - LOTES E VMA'!$A$3:$A$181,0))</f>
        <v>1% do Valor de Comparação do VMA</v>
      </c>
      <c r="AD1037" s="53" t="str">
        <f>VLOOKUP(Tabela1[[#This Row],[Índice]],[1]Planilha1!$A:$A,1,0)</f>
        <v>#ERROR!</v>
      </c>
    </row>
    <row r="1038" ht="15.75" customHeight="1">
      <c r="A1038" s="52">
        <v>250439.0</v>
      </c>
      <c r="B1038" s="53" t="s">
        <v>70</v>
      </c>
      <c r="C1038" s="53" t="s">
        <v>71</v>
      </c>
      <c r="D1038" s="22">
        <v>206855.0</v>
      </c>
      <c r="E1038" s="53" t="s">
        <v>119</v>
      </c>
      <c r="F1038" s="54">
        <v>1.1108352E7</v>
      </c>
      <c r="G1038" s="53" t="s">
        <v>880</v>
      </c>
      <c r="H1038" s="55">
        <v>2201.0</v>
      </c>
      <c r="I1038" s="55"/>
      <c r="J1038" s="55" t="s">
        <v>126</v>
      </c>
      <c r="K1038" s="53" t="s">
        <v>73</v>
      </c>
      <c r="L1038" s="53"/>
      <c r="M1038" s="53">
        <v>1.0</v>
      </c>
      <c r="N1038" s="53" t="s">
        <v>52</v>
      </c>
      <c r="O1038" s="25">
        <v>70.31</v>
      </c>
      <c r="P1038" s="25">
        <f>'LISTA DOS ITENS'!$O1038*'LISTA DOS ITENS'!$M1038</f>
        <v>70.31</v>
      </c>
      <c r="Q1038" s="25">
        <v>70.31</v>
      </c>
      <c r="R1038" s="25">
        <f>'LISTA DOS ITENS'!$Q1038*'LISTA DOS ITENS'!$M1038</f>
        <v>70.31</v>
      </c>
      <c r="S1038" s="56">
        <f>IF('LISTA DOS ITENS'!$P1038&gt;'LISTA DOS ITENS'!$R1038,'LISTA DOS ITENS'!$P1038,'LISTA DOS ITENS'!$R1038)</f>
        <v>70.31</v>
      </c>
      <c r="T1038" s="25">
        <v>7.126848992094682</v>
      </c>
      <c r="U1038" s="25">
        <f>'LISTA DOS ITENS'!$T1038*'LISTA DOS ITENS'!$M1038</f>
        <v>7.126848992</v>
      </c>
      <c r="V1038" s="56">
        <f t="array" ref="V1038">INDEX('RESUMO - LOTES E VMA'!$F$3:$F$181,MATCH('LISTA DOS ITENS'!$D1038,'RESUMO - LOTES E VMA'!$A$3:$A$181,0))</f>
        <v>36182.69532</v>
      </c>
      <c r="W1038" s="57">
        <f>'LISTA DOS ITENS'!$U1038/'LISTA DOS ITENS'!$V1038</f>
        <v>0.0001969684383</v>
      </c>
      <c r="X1038" s="53" t="s">
        <v>53</v>
      </c>
      <c r="Y1038" s="53" t="s">
        <v>290</v>
      </c>
      <c r="Z1038" s="58" t="str">
        <f>'LISTA DOS ITENS'!$F1038&amp;"-"&amp;'LISTA DOS ITENS'!$H1038&amp;"-"&amp;'LISTA DOS ITENS'!$J1038&amp;"-"&amp;'LISTA DOS ITENS'!$K1038&amp;"-"&amp;'LISTA DOS ITENS'!$I1038</f>
        <v>11108352-2201-0026-CONS/NAC-</v>
      </c>
      <c r="AA1038" s="59" t="str">
        <f t="array" ref="AA1038">INDEX('RESUMO - LOTES E VMA'!$M$3:$M$181,MATCH('LISTA DOS ITENS'!$D1038,'RESUMO - LOTES E VMA'!$A$3:$A$181,0))</f>
        <v>Para Leilão</v>
      </c>
      <c r="AB1038" s="60">
        <f t="array" ref="AB1038">INDEX('RESUMO - LOTES E VMA'!$J$3:$J$181,MATCH('LISTA DOS ITENS'!$D1038,'RESUMO - LOTES E VMA'!$A$3:$A$181,0))</f>
        <v>0.1011750278</v>
      </c>
      <c r="AC1038" s="29" t="str">
        <f t="array" ref="AC1038">INDEX('RESUMO - LOTES E VMA'!$L$3:$L$181,MATCH('LISTA DOS ITENS'!$D1038,'RESUMO - LOTES E VMA'!$A$3:$A$181,0))</f>
        <v>1% do Valor de Comparação do VMA</v>
      </c>
      <c r="AD1038" s="53" t="str">
        <f>VLOOKUP(Tabela1[[#This Row],[Índice]],[1]Planilha1!$A:$A,1,0)</f>
        <v>#ERROR!</v>
      </c>
    </row>
    <row r="1039" ht="15.75" customHeight="1">
      <c r="A1039" s="52">
        <v>250440.0</v>
      </c>
      <c r="B1039" s="53" t="s">
        <v>70</v>
      </c>
      <c r="C1039" s="53" t="s">
        <v>71</v>
      </c>
      <c r="D1039" s="22">
        <v>206855.0</v>
      </c>
      <c r="E1039" s="53" t="s">
        <v>119</v>
      </c>
      <c r="F1039" s="54">
        <v>1.1108352E7</v>
      </c>
      <c r="G1039" s="53" t="s">
        <v>880</v>
      </c>
      <c r="H1039" s="55">
        <v>2201.0</v>
      </c>
      <c r="I1039" s="55"/>
      <c r="J1039" s="55" t="s">
        <v>126</v>
      </c>
      <c r="K1039" s="53" t="s">
        <v>80</v>
      </c>
      <c r="L1039" s="53"/>
      <c r="M1039" s="53">
        <v>2.0</v>
      </c>
      <c r="N1039" s="53" t="s">
        <v>52</v>
      </c>
      <c r="O1039" s="25">
        <v>40.055</v>
      </c>
      <c r="P1039" s="25">
        <f>'LISTA DOS ITENS'!$O1039*'LISTA DOS ITENS'!$M1039</f>
        <v>80.11</v>
      </c>
      <c r="Q1039" s="25">
        <v>70.31</v>
      </c>
      <c r="R1039" s="25">
        <f>'LISTA DOS ITENS'!$Q1039*'LISTA DOS ITENS'!$M1039</f>
        <v>140.62</v>
      </c>
      <c r="S1039" s="56">
        <f>IF('LISTA DOS ITENS'!$P1039&gt;'LISTA DOS ITENS'!$R1039,'LISTA DOS ITENS'!$P1039,'LISTA DOS ITENS'!$R1039)</f>
        <v>140.62</v>
      </c>
      <c r="T1039" s="25">
        <v>7.126848992094682</v>
      </c>
      <c r="U1039" s="25">
        <f>'LISTA DOS ITENS'!$T1039*'LISTA DOS ITENS'!$M1039</f>
        <v>14.25369798</v>
      </c>
      <c r="V1039" s="56">
        <f t="array" ref="V1039">INDEX('RESUMO - LOTES E VMA'!$F$3:$F$181,MATCH('LISTA DOS ITENS'!$D1039,'RESUMO - LOTES E VMA'!$A$3:$A$181,0))</f>
        <v>36182.69532</v>
      </c>
      <c r="W1039" s="57">
        <f>'LISTA DOS ITENS'!$U1039/'LISTA DOS ITENS'!$V1039</f>
        <v>0.0003939368767</v>
      </c>
      <c r="X1039" s="53" t="s">
        <v>53</v>
      </c>
      <c r="Y1039" s="53" t="s">
        <v>290</v>
      </c>
      <c r="Z1039" s="58" t="str">
        <f>'LISTA DOS ITENS'!$F1039&amp;"-"&amp;'LISTA DOS ITENS'!$H1039&amp;"-"&amp;'LISTA DOS ITENS'!$J1039&amp;"-"&amp;'LISTA DOS ITENS'!$K1039&amp;"-"&amp;'LISTA DOS ITENS'!$I1039</f>
        <v>11108352-2201-0026-IMOB/NAC-</v>
      </c>
      <c r="AA1039" s="59" t="str">
        <f t="array" ref="AA1039">INDEX('RESUMO - LOTES E VMA'!$M$3:$M$181,MATCH('LISTA DOS ITENS'!$D1039,'RESUMO - LOTES E VMA'!$A$3:$A$181,0))</f>
        <v>Para Leilão</v>
      </c>
      <c r="AB1039" s="60">
        <f t="array" ref="AB1039">INDEX('RESUMO - LOTES E VMA'!$J$3:$J$181,MATCH('LISTA DOS ITENS'!$D1039,'RESUMO - LOTES E VMA'!$A$3:$A$181,0))</f>
        <v>0.1011750278</v>
      </c>
      <c r="AC1039" s="29" t="str">
        <f t="array" ref="AC1039">INDEX('RESUMO - LOTES E VMA'!$L$3:$L$181,MATCH('LISTA DOS ITENS'!$D1039,'RESUMO - LOTES E VMA'!$A$3:$A$181,0))</f>
        <v>1% do Valor de Comparação do VMA</v>
      </c>
      <c r="AD1039" s="53" t="str">
        <f>VLOOKUP(Tabela1[[#This Row],[Índice]],[1]Planilha1!$A:$A,1,0)</f>
        <v>#ERROR!</v>
      </c>
    </row>
    <row r="1040" ht="15.75" customHeight="1">
      <c r="A1040" s="52">
        <v>250441.0</v>
      </c>
      <c r="B1040" s="53" t="s">
        <v>70</v>
      </c>
      <c r="C1040" s="53" t="s">
        <v>71</v>
      </c>
      <c r="D1040" s="22">
        <v>206855.0</v>
      </c>
      <c r="E1040" s="53" t="s">
        <v>119</v>
      </c>
      <c r="F1040" s="54">
        <v>1.1108354E7</v>
      </c>
      <c r="G1040" s="53" t="s">
        <v>881</v>
      </c>
      <c r="H1040" s="55">
        <v>2201.0</v>
      </c>
      <c r="I1040" s="55"/>
      <c r="J1040" s="55" t="s">
        <v>126</v>
      </c>
      <c r="K1040" s="53" t="s">
        <v>73</v>
      </c>
      <c r="L1040" s="53"/>
      <c r="M1040" s="53">
        <v>2.0</v>
      </c>
      <c r="N1040" s="53" t="s">
        <v>52</v>
      </c>
      <c r="O1040" s="25">
        <v>153.025</v>
      </c>
      <c r="P1040" s="25">
        <f>'LISTA DOS ITENS'!$O1040*'LISTA DOS ITENS'!$M1040</f>
        <v>306.05</v>
      </c>
      <c r="Q1040" s="25">
        <v>153.03</v>
      </c>
      <c r="R1040" s="25">
        <f>'LISTA DOS ITENS'!$Q1040*'LISTA DOS ITENS'!$M1040</f>
        <v>306.06</v>
      </c>
      <c r="S1040" s="56">
        <f>IF('LISTA DOS ITENS'!$P1040&gt;'LISTA DOS ITENS'!$R1040,'LISTA DOS ITENS'!$P1040,'LISTA DOS ITENS'!$R1040)</f>
        <v>306.06</v>
      </c>
      <c r="T1040" s="25">
        <v>15.511615719815804</v>
      </c>
      <c r="U1040" s="25">
        <f>'LISTA DOS ITENS'!$T1040*'LISTA DOS ITENS'!$M1040</f>
        <v>31.02323144</v>
      </c>
      <c r="V1040" s="56">
        <f t="array" ref="V1040">INDEX('RESUMO - LOTES E VMA'!$F$3:$F$181,MATCH('LISTA DOS ITENS'!$D1040,'RESUMO - LOTES E VMA'!$A$3:$A$181,0))</f>
        <v>36182.69532</v>
      </c>
      <c r="W1040" s="57">
        <f>'LISTA DOS ITENS'!$U1040/'LISTA DOS ITENS'!$V1040</f>
        <v>0.0008574052089</v>
      </c>
      <c r="X1040" s="53" t="s">
        <v>53</v>
      </c>
      <c r="Y1040" s="53" t="s">
        <v>290</v>
      </c>
      <c r="Z1040" s="58" t="str">
        <f>'LISTA DOS ITENS'!$F1040&amp;"-"&amp;'LISTA DOS ITENS'!$H1040&amp;"-"&amp;'LISTA DOS ITENS'!$J1040&amp;"-"&amp;'LISTA DOS ITENS'!$K1040&amp;"-"&amp;'LISTA DOS ITENS'!$I1040</f>
        <v>11108354-2201-0026-CONS/NAC-</v>
      </c>
      <c r="AA1040" s="59" t="str">
        <f t="array" ref="AA1040">INDEX('RESUMO - LOTES E VMA'!$M$3:$M$181,MATCH('LISTA DOS ITENS'!$D1040,'RESUMO - LOTES E VMA'!$A$3:$A$181,0))</f>
        <v>Para Leilão</v>
      </c>
      <c r="AB1040" s="60">
        <f t="array" ref="AB1040">INDEX('RESUMO - LOTES E VMA'!$J$3:$J$181,MATCH('LISTA DOS ITENS'!$D1040,'RESUMO - LOTES E VMA'!$A$3:$A$181,0))</f>
        <v>0.1011750278</v>
      </c>
      <c r="AC1040" s="29" t="str">
        <f t="array" ref="AC1040">INDEX('RESUMO - LOTES E VMA'!$L$3:$L$181,MATCH('LISTA DOS ITENS'!$D1040,'RESUMO - LOTES E VMA'!$A$3:$A$181,0))</f>
        <v>1% do Valor de Comparação do VMA</v>
      </c>
      <c r="AD1040" s="53" t="str">
        <f>VLOOKUP(Tabela1[[#This Row],[Índice]],[1]Planilha1!$A:$A,1,0)</f>
        <v>#ERROR!</v>
      </c>
    </row>
    <row r="1041" ht="15.75" customHeight="1">
      <c r="A1041" s="52">
        <v>250442.0</v>
      </c>
      <c r="B1041" s="53" t="s">
        <v>70</v>
      </c>
      <c r="C1041" s="53" t="s">
        <v>71</v>
      </c>
      <c r="D1041" s="22">
        <v>206855.0</v>
      </c>
      <c r="E1041" s="53" t="s">
        <v>119</v>
      </c>
      <c r="F1041" s="54">
        <v>1.1108365E7</v>
      </c>
      <c r="G1041" s="53" t="s">
        <v>830</v>
      </c>
      <c r="H1041" s="55">
        <v>2201.0</v>
      </c>
      <c r="I1041" s="55"/>
      <c r="J1041" s="55" t="s">
        <v>126</v>
      </c>
      <c r="K1041" s="53" t="s">
        <v>73</v>
      </c>
      <c r="L1041" s="53"/>
      <c r="M1041" s="53">
        <v>5.0</v>
      </c>
      <c r="N1041" s="53" t="s">
        <v>52</v>
      </c>
      <c r="O1041" s="25">
        <v>168.153</v>
      </c>
      <c r="P1041" s="25">
        <f>'LISTA DOS ITENS'!$O1041*'LISTA DOS ITENS'!$M1041</f>
        <v>840.765</v>
      </c>
      <c r="Q1041" s="25">
        <v>196.19</v>
      </c>
      <c r="R1041" s="25">
        <f>'LISTA DOS ITENS'!$Q1041*'LISTA DOS ITENS'!$M1041</f>
        <v>980.95</v>
      </c>
      <c r="S1041" s="56">
        <f>IF('LISTA DOS ITENS'!$P1041&gt;'LISTA DOS ITENS'!$R1041,'LISTA DOS ITENS'!$P1041,'LISTA DOS ITENS'!$R1041)</f>
        <v>980.95</v>
      </c>
      <c r="T1041" s="25">
        <v>19.886452905120972</v>
      </c>
      <c r="U1041" s="25">
        <f>'LISTA DOS ITENS'!$T1041*'LISTA DOS ITENS'!$M1041</f>
        <v>99.43226453</v>
      </c>
      <c r="V1041" s="56">
        <f t="array" ref="V1041">INDEX('RESUMO - LOTES E VMA'!$F$3:$F$181,MATCH('LISTA DOS ITENS'!$D1041,'RESUMO - LOTES E VMA'!$A$3:$A$181,0))</f>
        <v>36182.69532</v>
      </c>
      <c r="W1041" s="57">
        <f>'LISTA DOS ITENS'!$U1041/'LISTA DOS ITENS'!$V1041</f>
        <v>0.002748061294</v>
      </c>
      <c r="X1041" s="53" t="s">
        <v>53</v>
      </c>
      <c r="Y1041" s="53" t="s">
        <v>290</v>
      </c>
      <c r="Z1041" s="58" t="str">
        <f>'LISTA DOS ITENS'!$F1041&amp;"-"&amp;'LISTA DOS ITENS'!$H1041&amp;"-"&amp;'LISTA DOS ITENS'!$J1041&amp;"-"&amp;'LISTA DOS ITENS'!$K1041&amp;"-"&amp;'LISTA DOS ITENS'!$I1041</f>
        <v>11108365-2201-0026-CONS/NAC-</v>
      </c>
      <c r="AA1041" s="59" t="str">
        <f t="array" ref="AA1041">INDEX('RESUMO - LOTES E VMA'!$M$3:$M$181,MATCH('LISTA DOS ITENS'!$D1041,'RESUMO - LOTES E VMA'!$A$3:$A$181,0))</f>
        <v>Para Leilão</v>
      </c>
      <c r="AB1041" s="60">
        <f t="array" ref="AB1041">INDEX('RESUMO - LOTES E VMA'!$J$3:$J$181,MATCH('LISTA DOS ITENS'!$D1041,'RESUMO - LOTES E VMA'!$A$3:$A$181,0))</f>
        <v>0.1011750278</v>
      </c>
      <c r="AC1041" s="29" t="str">
        <f t="array" ref="AC1041">INDEX('RESUMO - LOTES E VMA'!$L$3:$L$181,MATCH('LISTA DOS ITENS'!$D1041,'RESUMO - LOTES E VMA'!$A$3:$A$181,0))</f>
        <v>1% do Valor de Comparação do VMA</v>
      </c>
      <c r="AD1041" s="53" t="str">
        <f>VLOOKUP(Tabela1[[#This Row],[Índice]],[1]Planilha1!$A:$A,1,0)</f>
        <v>#ERROR!</v>
      </c>
    </row>
    <row r="1042" ht="15.75" customHeight="1">
      <c r="A1042" s="52">
        <v>250443.0</v>
      </c>
      <c r="B1042" s="53" t="s">
        <v>70</v>
      </c>
      <c r="C1042" s="53" t="s">
        <v>71</v>
      </c>
      <c r="D1042" s="22">
        <v>206855.0</v>
      </c>
      <c r="E1042" s="53" t="s">
        <v>119</v>
      </c>
      <c r="F1042" s="54">
        <v>1.1108365E7</v>
      </c>
      <c r="G1042" s="53" t="s">
        <v>830</v>
      </c>
      <c r="H1042" s="55">
        <v>2201.0</v>
      </c>
      <c r="I1042" s="55"/>
      <c r="J1042" s="55" t="s">
        <v>126</v>
      </c>
      <c r="K1042" s="53" t="s">
        <v>293</v>
      </c>
      <c r="L1042" s="53"/>
      <c r="M1042" s="53">
        <v>4.0</v>
      </c>
      <c r="N1042" s="53" t="s">
        <v>52</v>
      </c>
      <c r="O1042" s="25">
        <v>1.0</v>
      </c>
      <c r="P1042" s="25">
        <f>'LISTA DOS ITENS'!$O1042*'LISTA DOS ITENS'!$M1042</f>
        <v>4</v>
      </c>
      <c r="Q1042" s="25">
        <v>196.19</v>
      </c>
      <c r="R1042" s="25">
        <f>'LISTA DOS ITENS'!$Q1042*'LISTA DOS ITENS'!$M1042</f>
        <v>784.76</v>
      </c>
      <c r="S1042" s="56">
        <f>IF('LISTA DOS ITENS'!$P1042&gt;'LISTA DOS ITENS'!$R1042,'LISTA DOS ITENS'!$P1042,'LISTA DOS ITENS'!$R1042)</f>
        <v>784.76</v>
      </c>
      <c r="T1042" s="25">
        <v>19.886452905120972</v>
      </c>
      <c r="U1042" s="25">
        <f>'LISTA DOS ITENS'!$T1042*'LISTA DOS ITENS'!$M1042</f>
        <v>79.54581162</v>
      </c>
      <c r="V1042" s="56">
        <f t="array" ref="V1042">INDEX('RESUMO - LOTES E VMA'!$F$3:$F$181,MATCH('LISTA DOS ITENS'!$D1042,'RESUMO - LOTES E VMA'!$A$3:$A$181,0))</f>
        <v>36182.69532</v>
      </c>
      <c r="W1042" s="57">
        <f>'LISTA DOS ITENS'!$U1042/'LISTA DOS ITENS'!$V1042</f>
        <v>0.002198449035</v>
      </c>
      <c r="X1042" s="53" t="s">
        <v>53</v>
      </c>
      <c r="Y1042" s="53" t="s">
        <v>290</v>
      </c>
      <c r="Z1042" s="58" t="str">
        <f>'LISTA DOS ITENS'!$F1042&amp;"-"&amp;'LISTA DOS ITENS'!$H1042&amp;"-"&amp;'LISTA DOS ITENS'!$J1042&amp;"-"&amp;'LISTA DOS ITENS'!$K1042&amp;"-"&amp;'LISTA DOS ITENS'!$I1042</f>
        <v>11108365-2201-0026-SOBRE_EMP-</v>
      </c>
      <c r="AA1042" s="59" t="str">
        <f t="array" ref="AA1042">INDEX('RESUMO - LOTES E VMA'!$M$3:$M$181,MATCH('LISTA DOS ITENS'!$D1042,'RESUMO - LOTES E VMA'!$A$3:$A$181,0))</f>
        <v>Para Leilão</v>
      </c>
      <c r="AB1042" s="60">
        <f t="array" ref="AB1042">INDEX('RESUMO - LOTES E VMA'!$J$3:$J$181,MATCH('LISTA DOS ITENS'!$D1042,'RESUMO - LOTES E VMA'!$A$3:$A$181,0))</f>
        <v>0.1011750278</v>
      </c>
      <c r="AC1042" s="29" t="str">
        <f t="array" ref="AC1042">INDEX('RESUMO - LOTES E VMA'!$L$3:$L$181,MATCH('LISTA DOS ITENS'!$D1042,'RESUMO - LOTES E VMA'!$A$3:$A$181,0))</f>
        <v>1% do Valor de Comparação do VMA</v>
      </c>
      <c r="AD1042" s="53" t="str">
        <f>VLOOKUP(Tabela1[[#This Row],[Índice]],[1]Planilha1!$A:$A,1,0)</f>
        <v>#ERROR!</v>
      </c>
    </row>
    <row r="1043" ht="15.75" customHeight="1">
      <c r="A1043" s="52">
        <v>250444.0</v>
      </c>
      <c r="B1043" s="53" t="s">
        <v>70</v>
      </c>
      <c r="C1043" s="53" t="s">
        <v>71</v>
      </c>
      <c r="D1043" s="22">
        <v>206855.0</v>
      </c>
      <c r="E1043" s="53" t="s">
        <v>119</v>
      </c>
      <c r="F1043" s="54">
        <v>1.1108392E7</v>
      </c>
      <c r="G1043" s="53" t="s">
        <v>845</v>
      </c>
      <c r="H1043" s="55">
        <v>2201.0</v>
      </c>
      <c r="I1043" s="55"/>
      <c r="J1043" s="55" t="s">
        <v>126</v>
      </c>
      <c r="K1043" s="53" t="s">
        <v>73</v>
      </c>
      <c r="L1043" s="53"/>
      <c r="M1043" s="53">
        <v>18.0</v>
      </c>
      <c r="N1043" s="53" t="s">
        <v>52</v>
      </c>
      <c r="O1043" s="25">
        <v>87.97</v>
      </c>
      <c r="P1043" s="25">
        <f>'LISTA DOS ITENS'!$O1043*'LISTA DOS ITENS'!$M1043</f>
        <v>1583.46</v>
      </c>
      <c r="Q1043" s="25">
        <v>87.97</v>
      </c>
      <c r="R1043" s="25">
        <f>'LISTA DOS ITENS'!$Q1043*'LISTA DOS ITENS'!$M1043</f>
        <v>1583.46</v>
      </c>
      <c r="S1043" s="56">
        <f>IF('LISTA DOS ITENS'!$P1043&gt;'LISTA DOS ITENS'!$R1043,'LISTA DOS ITENS'!$P1043,'LISTA DOS ITENS'!$R1043)</f>
        <v>1583.46</v>
      </c>
      <c r="T1043" s="25">
        <v>8.916923706934563</v>
      </c>
      <c r="U1043" s="25">
        <f>'LISTA DOS ITENS'!$T1043*'LISTA DOS ITENS'!$M1043</f>
        <v>160.5046267</v>
      </c>
      <c r="V1043" s="56">
        <f t="array" ref="V1043">INDEX('RESUMO - LOTES E VMA'!$F$3:$F$181,MATCH('LISTA DOS ITENS'!$D1043,'RESUMO - LOTES E VMA'!$A$3:$A$181,0))</f>
        <v>36182.69532</v>
      </c>
      <c r="W1043" s="57">
        <f>'LISTA DOS ITENS'!$U1043/'LISTA DOS ITENS'!$V1043</f>
        <v>0.004435949984</v>
      </c>
      <c r="X1043" s="53" t="s">
        <v>53</v>
      </c>
      <c r="Y1043" s="53" t="s">
        <v>290</v>
      </c>
      <c r="Z1043" s="58" t="str">
        <f>'LISTA DOS ITENS'!$F1043&amp;"-"&amp;'LISTA DOS ITENS'!$H1043&amp;"-"&amp;'LISTA DOS ITENS'!$J1043&amp;"-"&amp;'LISTA DOS ITENS'!$K1043&amp;"-"&amp;'LISTA DOS ITENS'!$I1043</f>
        <v>11108392-2201-0026-CONS/NAC-</v>
      </c>
      <c r="AA1043" s="59" t="str">
        <f t="array" ref="AA1043">INDEX('RESUMO - LOTES E VMA'!$M$3:$M$181,MATCH('LISTA DOS ITENS'!$D1043,'RESUMO - LOTES E VMA'!$A$3:$A$181,0))</f>
        <v>Para Leilão</v>
      </c>
      <c r="AB1043" s="60">
        <f t="array" ref="AB1043">INDEX('RESUMO - LOTES E VMA'!$J$3:$J$181,MATCH('LISTA DOS ITENS'!$D1043,'RESUMO - LOTES E VMA'!$A$3:$A$181,0))</f>
        <v>0.1011750278</v>
      </c>
      <c r="AC1043" s="29" t="str">
        <f t="array" ref="AC1043">INDEX('RESUMO - LOTES E VMA'!$L$3:$L$181,MATCH('LISTA DOS ITENS'!$D1043,'RESUMO - LOTES E VMA'!$A$3:$A$181,0))</f>
        <v>1% do Valor de Comparação do VMA</v>
      </c>
      <c r="AD1043" s="53" t="str">
        <f>VLOOKUP(Tabela1[[#This Row],[Índice]],[1]Planilha1!$A:$A,1,0)</f>
        <v>#ERROR!</v>
      </c>
    </row>
    <row r="1044" ht="15.75" customHeight="1">
      <c r="A1044" s="52">
        <v>250445.0</v>
      </c>
      <c r="B1044" s="53" t="s">
        <v>70</v>
      </c>
      <c r="C1044" s="53" t="s">
        <v>71</v>
      </c>
      <c r="D1044" s="22">
        <v>206855.0</v>
      </c>
      <c r="E1044" s="53" t="s">
        <v>119</v>
      </c>
      <c r="F1044" s="54">
        <v>1.1136729E7</v>
      </c>
      <c r="G1044" s="53" t="s">
        <v>882</v>
      </c>
      <c r="H1044" s="55">
        <v>2201.0</v>
      </c>
      <c r="I1044" s="55"/>
      <c r="J1044" s="55" t="s">
        <v>126</v>
      </c>
      <c r="K1044" s="53" t="s">
        <v>73</v>
      </c>
      <c r="L1044" s="53"/>
      <c r="M1044" s="53">
        <v>2.0</v>
      </c>
      <c r="N1044" s="53" t="s">
        <v>52</v>
      </c>
      <c r="O1044" s="25">
        <v>1037.695</v>
      </c>
      <c r="P1044" s="25">
        <f>'LISTA DOS ITENS'!$O1044*'LISTA DOS ITENS'!$M1044</f>
        <v>2075.39</v>
      </c>
      <c r="Q1044" s="25">
        <v>1037.7</v>
      </c>
      <c r="R1044" s="25">
        <f>'LISTA DOS ITENS'!$Q1044*'LISTA DOS ITENS'!$M1044</f>
        <v>2075.4</v>
      </c>
      <c r="S1044" s="56">
        <f>IF('LISTA DOS ITENS'!$P1044&gt;'LISTA DOS ITENS'!$R1044,'LISTA DOS ITENS'!$P1044,'LISTA DOS ITENS'!$R1044)</f>
        <v>2075.4</v>
      </c>
      <c r="T1044" s="25">
        <v>105.18462806281684</v>
      </c>
      <c r="U1044" s="25">
        <f>'LISTA DOS ITENS'!$T1044*'LISTA DOS ITENS'!$M1044</f>
        <v>210.3692561</v>
      </c>
      <c r="V1044" s="56">
        <f t="array" ref="V1044">INDEX('RESUMO - LOTES E VMA'!$F$3:$F$181,MATCH('LISTA DOS ITENS'!$D1044,'RESUMO - LOTES E VMA'!$A$3:$A$181,0))</f>
        <v>36182.69532</v>
      </c>
      <c r="W1044" s="57">
        <f>'LISTA DOS ITENS'!$U1044/'LISTA DOS ITENS'!$V1044</f>
        <v>0.005814084724</v>
      </c>
      <c r="X1044" s="53" t="s">
        <v>53</v>
      </c>
      <c r="Y1044" s="53" t="s">
        <v>290</v>
      </c>
      <c r="Z1044" s="58" t="str">
        <f>'LISTA DOS ITENS'!$F1044&amp;"-"&amp;'LISTA DOS ITENS'!$H1044&amp;"-"&amp;'LISTA DOS ITENS'!$J1044&amp;"-"&amp;'LISTA DOS ITENS'!$K1044&amp;"-"&amp;'LISTA DOS ITENS'!$I1044</f>
        <v>11136729-2201-0026-CONS/NAC-</v>
      </c>
      <c r="AA1044" s="59" t="str">
        <f t="array" ref="AA1044">INDEX('RESUMO - LOTES E VMA'!$M$3:$M$181,MATCH('LISTA DOS ITENS'!$D1044,'RESUMO - LOTES E VMA'!$A$3:$A$181,0))</f>
        <v>Para Leilão</v>
      </c>
      <c r="AB1044" s="60">
        <f t="array" ref="AB1044">INDEX('RESUMO - LOTES E VMA'!$J$3:$J$181,MATCH('LISTA DOS ITENS'!$D1044,'RESUMO - LOTES E VMA'!$A$3:$A$181,0))</f>
        <v>0.1011750278</v>
      </c>
      <c r="AC1044" s="29" t="str">
        <f t="array" ref="AC1044">INDEX('RESUMO - LOTES E VMA'!$L$3:$L$181,MATCH('LISTA DOS ITENS'!$D1044,'RESUMO - LOTES E VMA'!$A$3:$A$181,0))</f>
        <v>1% do Valor de Comparação do VMA</v>
      </c>
      <c r="AD1044" s="53" t="str">
        <f>VLOOKUP(Tabela1[[#This Row],[Índice]],[1]Planilha1!$A:$A,1,0)</f>
        <v>#ERROR!</v>
      </c>
    </row>
    <row r="1045" ht="15.75" customHeight="1">
      <c r="A1045" s="52">
        <v>250446.0</v>
      </c>
      <c r="B1045" s="53" t="s">
        <v>70</v>
      </c>
      <c r="C1045" s="53" t="s">
        <v>71</v>
      </c>
      <c r="D1045" s="22">
        <v>206855.0</v>
      </c>
      <c r="E1045" s="53" t="s">
        <v>119</v>
      </c>
      <c r="F1045" s="54">
        <v>1.1136743E7</v>
      </c>
      <c r="G1045" s="53" t="s">
        <v>865</v>
      </c>
      <c r="H1045" s="55">
        <v>2201.0</v>
      </c>
      <c r="I1045" s="55"/>
      <c r="J1045" s="55" t="s">
        <v>126</v>
      </c>
      <c r="K1045" s="53" t="s">
        <v>80</v>
      </c>
      <c r="L1045" s="53"/>
      <c r="M1045" s="53">
        <v>1.0</v>
      </c>
      <c r="N1045" s="53" t="s">
        <v>52</v>
      </c>
      <c r="O1045" s="25">
        <v>738.8</v>
      </c>
      <c r="P1045" s="25">
        <f>'LISTA DOS ITENS'!$O1045*'LISTA DOS ITENS'!$M1045</f>
        <v>738.8</v>
      </c>
      <c r="Q1045" s="25">
        <v>771.51</v>
      </c>
      <c r="R1045" s="25">
        <f>'LISTA DOS ITENS'!$Q1045*'LISTA DOS ITENS'!$M1045</f>
        <v>771.51</v>
      </c>
      <c r="S1045" s="56">
        <f>IF('LISTA DOS ITENS'!$P1045&gt;'LISTA DOS ITENS'!$R1045,'LISTA DOS ITENS'!$P1045,'LISTA DOS ITENS'!$R1045)</f>
        <v>771.51</v>
      </c>
      <c r="T1045" s="25">
        <v>78.2027487681833</v>
      </c>
      <c r="U1045" s="25">
        <f>'LISTA DOS ITENS'!$T1045*'LISTA DOS ITENS'!$M1045</f>
        <v>78.20274877</v>
      </c>
      <c r="V1045" s="56">
        <f t="array" ref="V1045">INDEX('RESUMO - LOTES E VMA'!$F$3:$F$181,MATCH('LISTA DOS ITENS'!$D1045,'RESUMO - LOTES E VMA'!$A$3:$A$181,0))</f>
        <v>36182.69532</v>
      </c>
      <c r="W1045" s="57">
        <f>'LISTA DOS ITENS'!$U1045/'LISTA DOS ITENS'!$V1045</f>
        <v>0.002161330108</v>
      </c>
      <c r="X1045" s="53" t="s">
        <v>53</v>
      </c>
      <c r="Y1045" s="53" t="s">
        <v>290</v>
      </c>
      <c r="Z1045" s="58" t="str">
        <f>'LISTA DOS ITENS'!$F1045&amp;"-"&amp;'LISTA DOS ITENS'!$H1045&amp;"-"&amp;'LISTA DOS ITENS'!$J1045&amp;"-"&amp;'LISTA DOS ITENS'!$K1045&amp;"-"&amp;'LISTA DOS ITENS'!$I1045</f>
        <v>11136743-2201-0026-IMOB/NAC-</v>
      </c>
      <c r="AA1045" s="59" t="str">
        <f t="array" ref="AA1045">INDEX('RESUMO - LOTES E VMA'!$M$3:$M$181,MATCH('LISTA DOS ITENS'!$D1045,'RESUMO - LOTES E VMA'!$A$3:$A$181,0))</f>
        <v>Para Leilão</v>
      </c>
      <c r="AB1045" s="60">
        <f t="array" ref="AB1045">INDEX('RESUMO - LOTES E VMA'!$J$3:$J$181,MATCH('LISTA DOS ITENS'!$D1045,'RESUMO - LOTES E VMA'!$A$3:$A$181,0))</f>
        <v>0.1011750278</v>
      </c>
      <c r="AC1045" s="29" t="str">
        <f t="array" ref="AC1045">INDEX('RESUMO - LOTES E VMA'!$L$3:$L$181,MATCH('LISTA DOS ITENS'!$D1045,'RESUMO - LOTES E VMA'!$A$3:$A$181,0))</f>
        <v>1% do Valor de Comparação do VMA</v>
      </c>
      <c r="AD1045" s="53" t="str">
        <f>VLOOKUP(Tabela1[[#This Row],[Índice]],[1]Planilha1!$A:$A,1,0)</f>
        <v>#ERROR!</v>
      </c>
    </row>
    <row r="1046" ht="15.75" customHeight="1">
      <c r="A1046" s="52">
        <v>250447.0</v>
      </c>
      <c r="B1046" s="53" t="s">
        <v>70</v>
      </c>
      <c r="C1046" s="53" t="s">
        <v>71</v>
      </c>
      <c r="D1046" s="22">
        <v>206855.0</v>
      </c>
      <c r="E1046" s="53" t="s">
        <v>119</v>
      </c>
      <c r="F1046" s="54">
        <v>1.1138765E7</v>
      </c>
      <c r="G1046" s="53" t="s">
        <v>835</v>
      </c>
      <c r="H1046" s="55">
        <v>2201.0</v>
      </c>
      <c r="I1046" s="55"/>
      <c r="J1046" s="55" t="s">
        <v>126</v>
      </c>
      <c r="K1046" s="53" t="s">
        <v>73</v>
      </c>
      <c r="L1046" s="53"/>
      <c r="M1046" s="53">
        <v>12.0</v>
      </c>
      <c r="N1046" s="53" t="s">
        <v>52</v>
      </c>
      <c r="O1046" s="25">
        <v>389.8108333333333</v>
      </c>
      <c r="P1046" s="25">
        <f>'LISTA DOS ITENS'!$O1046*'LISTA DOS ITENS'!$M1046</f>
        <v>4677.73</v>
      </c>
      <c r="Q1046" s="25">
        <v>389.81</v>
      </c>
      <c r="R1046" s="25">
        <f>'LISTA DOS ITENS'!$Q1046*'LISTA DOS ITENS'!$M1046</f>
        <v>4677.72</v>
      </c>
      <c r="S1046" s="56">
        <f>IF('LISTA DOS ITENS'!$P1046&gt;'LISTA DOS ITENS'!$R1046,'LISTA DOS ITENS'!$P1046,'LISTA DOS ITENS'!$R1046)</f>
        <v>4677.73</v>
      </c>
      <c r="T1046" s="25">
        <v>39.5124022985127</v>
      </c>
      <c r="U1046" s="25">
        <f>'LISTA DOS ITENS'!$T1046*'LISTA DOS ITENS'!$M1046</f>
        <v>474.1488276</v>
      </c>
      <c r="V1046" s="56">
        <f t="array" ref="V1046">INDEX('RESUMO - LOTES E VMA'!$F$3:$F$181,MATCH('LISTA DOS ITENS'!$D1046,'RESUMO - LOTES E VMA'!$A$3:$A$181,0))</f>
        <v>36182.69532</v>
      </c>
      <c r="W1046" s="57">
        <f>'LISTA DOS ITENS'!$U1046/'LISTA DOS ITENS'!$V1046</f>
        <v>0.01310429816</v>
      </c>
      <c r="X1046" s="53" t="s">
        <v>53</v>
      </c>
      <c r="Y1046" s="53" t="s">
        <v>290</v>
      </c>
      <c r="Z1046" s="58" t="str">
        <f>'LISTA DOS ITENS'!$F1046&amp;"-"&amp;'LISTA DOS ITENS'!$H1046&amp;"-"&amp;'LISTA DOS ITENS'!$J1046&amp;"-"&amp;'LISTA DOS ITENS'!$K1046&amp;"-"&amp;'LISTA DOS ITENS'!$I1046</f>
        <v>11138765-2201-0026-CONS/NAC-</v>
      </c>
      <c r="AA1046" s="59" t="str">
        <f t="array" ref="AA1046">INDEX('RESUMO - LOTES E VMA'!$M$3:$M$181,MATCH('LISTA DOS ITENS'!$D1046,'RESUMO - LOTES E VMA'!$A$3:$A$181,0))</f>
        <v>Para Leilão</v>
      </c>
      <c r="AB1046" s="60">
        <f t="array" ref="AB1046">INDEX('RESUMO - LOTES E VMA'!$J$3:$J$181,MATCH('LISTA DOS ITENS'!$D1046,'RESUMO - LOTES E VMA'!$A$3:$A$181,0))</f>
        <v>0.1011750278</v>
      </c>
      <c r="AC1046" s="29" t="str">
        <f t="array" ref="AC1046">INDEX('RESUMO - LOTES E VMA'!$L$3:$L$181,MATCH('LISTA DOS ITENS'!$D1046,'RESUMO - LOTES E VMA'!$A$3:$A$181,0))</f>
        <v>1% do Valor de Comparação do VMA</v>
      </c>
      <c r="AD1046" s="53" t="str">
        <f>VLOOKUP(Tabela1[[#This Row],[Índice]],[1]Planilha1!$A:$A,1,0)</f>
        <v>#ERROR!</v>
      </c>
    </row>
    <row r="1047" ht="15.75" customHeight="1">
      <c r="A1047" s="52">
        <v>250448.0</v>
      </c>
      <c r="B1047" s="53" t="s">
        <v>70</v>
      </c>
      <c r="C1047" s="53" t="s">
        <v>71</v>
      </c>
      <c r="D1047" s="22">
        <v>206855.0</v>
      </c>
      <c r="E1047" s="53" t="s">
        <v>119</v>
      </c>
      <c r="F1047" s="54">
        <v>1.1138925E7</v>
      </c>
      <c r="G1047" s="53" t="s">
        <v>847</v>
      </c>
      <c r="H1047" s="55">
        <v>2201.0</v>
      </c>
      <c r="I1047" s="55"/>
      <c r="J1047" s="55" t="s">
        <v>126</v>
      </c>
      <c r="K1047" s="53" t="s">
        <v>73</v>
      </c>
      <c r="L1047" s="53"/>
      <c r="M1047" s="53">
        <v>3.0</v>
      </c>
      <c r="N1047" s="53" t="s">
        <v>52</v>
      </c>
      <c r="O1047" s="25">
        <v>208.62333333333333</v>
      </c>
      <c r="P1047" s="25">
        <f>'LISTA DOS ITENS'!$O1047*'LISTA DOS ITENS'!$M1047</f>
        <v>625.87</v>
      </c>
      <c r="Q1047" s="25">
        <v>208.62</v>
      </c>
      <c r="R1047" s="25">
        <f>'LISTA DOS ITENS'!$Q1047*'LISTA DOS ITENS'!$M1047</f>
        <v>625.86</v>
      </c>
      <c r="S1047" s="56">
        <f>IF('LISTA DOS ITENS'!$P1047&gt;'LISTA DOS ITENS'!$R1047,'LISTA DOS ITENS'!$P1047,'LISTA DOS ITENS'!$R1047)</f>
        <v>625.87</v>
      </c>
      <c r="T1047" s="25">
        <v>21.14639790543013</v>
      </c>
      <c r="U1047" s="25">
        <f>'LISTA DOS ITENS'!$T1047*'LISTA DOS ITENS'!$M1047</f>
        <v>63.43919372</v>
      </c>
      <c r="V1047" s="56">
        <f t="array" ref="V1047">INDEX('RESUMO - LOTES E VMA'!$F$3:$F$181,MATCH('LISTA DOS ITENS'!$D1047,'RESUMO - LOTES E VMA'!$A$3:$A$181,0))</f>
        <v>36182.69532</v>
      </c>
      <c r="W1047" s="57">
        <f>'LISTA DOS ITENS'!$U1047/'LISTA DOS ITENS'!$V1047</f>
        <v>0.001753302046</v>
      </c>
      <c r="X1047" s="53" t="s">
        <v>53</v>
      </c>
      <c r="Y1047" s="53" t="s">
        <v>290</v>
      </c>
      <c r="Z1047" s="58" t="str">
        <f>'LISTA DOS ITENS'!$F1047&amp;"-"&amp;'LISTA DOS ITENS'!$H1047&amp;"-"&amp;'LISTA DOS ITENS'!$J1047&amp;"-"&amp;'LISTA DOS ITENS'!$K1047&amp;"-"&amp;'LISTA DOS ITENS'!$I1047</f>
        <v>11138925-2201-0026-CONS/NAC-</v>
      </c>
      <c r="AA1047" s="59" t="str">
        <f t="array" ref="AA1047">INDEX('RESUMO - LOTES E VMA'!$M$3:$M$181,MATCH('LISTA DOS ITENS'!$D1047,'RESUMO - LOTES E VMA'!$A$3:$A$181,0))</f>
        <v>Para Leilão</v>
      </c>
      <c r="AB1047" s="60">
        <f t="array" ref="AB1047">INDEX('RESUMO - LOTES E VMA'!$J$3:$J$181,MATCH('LISTA DOS ITENS'!$D1047,'RESUMO - LOTES E VMA'!$A$3:$A$181,0))</f>
        <v>0.1011750278</v>
      </c>
      <c r="AC1047" s="29" t="str">
        <f t="array" ref="AC1047">INDEX('RESUMO - LOTES E VMA'!$L$3:$L$181,MATCH('LISTA DOS ITENS'!$D1047,'RESUMO - LOTES E VMA'!$A$3:$A$181,0))</f>
        <v>1% do Valor de Comparação do VMA</v>
      </c>
      <c r="AD1047" s="53" t="str">
        <f>VLOOKUP(Tabela1[[#This Row],[Índice]],[1]Planilha1!$A:$A,1,0)</f>
        <v>#ERROR!</v>
      </c>
    </row>
    <row r="1048" ht="15.75" customHeight="1">
      <c r="A1048" s="52">
        <v>250449.0</v>
      </c>
      <c r="B1048" s="53" t="s">
        <v>70</v>
      </c>
      <c r="C1048" s="53" t="s">
        <v>71</v>
      </c>
      <c r="D1048" s="22">
        <v>206855.0</v>
      </c>
      <c r="E1048" s="53" t="s">
        <v>119</v>
      </c>
      <c r="F1048" s="54">
        <v>1.1138925E7</v>
      </c>
      <c r="G1048" s="53" t="s">
        <v>847</v>
      </c>
      <c r="H1048" s="55">
        <v>2201.0</v>
      </c>
      <c r="I1048" s="55"/>
      <c r="J1048" s="55" t="s">
        <v>126</v>
      </c>
      <c r="K1048" s="53" t="s">
        <v>80</v>
      </c>
      <c r="L1048" s="53"/>
      <c r="M1048" s="53">
        <v>4.0</v>
      </c>
      <c r="N1048" s="53" t="s">
        <v>52</v>
      </c>
      <c r="O1048" s="25">
        <v>144.29</v>
      </c>
      <c r="P1048" s="25">
        <f>'LISTA DOS ITENS'!$O1048*'LISTA DOS ITENS'!$M1048</f>
        <v>577.16</v>
      </c>
      <c r="Q1048" s="25">
        <v>208.62</v>
      </c>
      <c r="R1048" s="25">
        <f>'LISTA DOS ITENS'!$Q1048*'LISTA DOS ITENS'!$M1048</f>
        <v>834.48</v>
      </c>
      <c r="S1048" s="56">
        <f>IF('LISTA DOS ITENS'!$P1048&gt;'LISTA DOS ITENS'!$R1048,'LISTA DOS ITENS'!$P1048,'LISTA DOS ITENS'!$R1048)</f>
        <v>834.48</v>
      </c>
      <c r="T1048" s="25">
        <v>21.14639790543013</v>
      </c>
      <c r="U1048" s="25">
        <f>'LISTA DOS ITENS'!$T1048*'LISTA DOS ITENS'!$M1048</f>
        <v>84.58559162</v>
      </c>
      <c r="V1048" s="56">
        <f t="array" ref="V1048">INDEX('RESUMO - LOTES E VMA'!$F$3:$F$181,MATCH('LISTA DOS ITENS'!$D1048,'RESUMO - LOTES E VMA'!$A$3:$A$181,0))</f>
        <v>36182.69532</v>
      </c>
      <c r="W1048" s="57">
        <f>'LISTA DOS ITENS'!$U1048/'LISTA DOS ITENS'!$V1048</f>
        <v>0.002337736061</v>
      </c>
      <c r="X1048" s="53" t="s">
        <v>53</v>
      </c>
      <c r="Y1048" s="53" t="s">
        <v>290</v>
      </c>
      <c r="Z1048" s="58" t="str">
        <f>'LISTA DOS ITENS'!$F1048&amp;"-"&amp;'LISTA DOS ITENS'!$H1048&amp;"-"&amp;'LISTA DOS ITENS'!$J1048&amp;"-"&amp;'LISTA DOS ITENS'!$K1048&amp;"-"&amp;'LISTA DOS ITENS'!$I1048</f>
        <v>11138925-2201-0026-IMOB/NAC-</v>
      </c>
      <c r="AA1048" s="59" t="str">
        <f t="array" ref="AA1048">INDEX('RESUMO - LOTES E VMA'!$M$3:$M$181,MATCH('LISTA DOS ITENS'!$D1048,'RESUMO - LOTES E VMA'!$A$3:$A$181,0))</f>
        <v>Para Leilão</v>
      </c>
      <c r="AB1048" s="60">
        <f t="array" ref="AB1048">INDEX('RESUMO - LOTES E VMA'!$J$3:$J$181,MATCH('LISTA DOS ITENS'!$D1048,'RESUMO - LOTES E VMA'!$A$3:$A$181,0))</f>
        <v>0.1011750278</v>
      </c>
      <c r="AC1048" s="29" t="str">
        <f t="array" ref="AC1048">INDEX('RESUMO - LOTES E VMA'!$L$3:$L$181,MATCH('LISTA DOS ITENS'!$D1048,'RESUMO - LOTES E VMA'!$A$3:$A$181,0))</f>
        <v>1% do Valor de Comparação do VMA</v>
      </c>
      <c r="AD1048" s="53" t="str">
        <f>VLOOKUP(Tabela1[[#This Row],[Índice]],[1]Planilha1!$A:$A,1,0)</f>
        <v>#ERROR!</v>
      </c>
    </row>
    <row r="1049" ht="15.75" customHeight="1">
      <c r="A1049" s="52">
        <v>250450.0</v>
      </c>
      <c r="B1049" s="53" t="s">
        <v>70</v>
      </c>
      <c r="C1049" s="53" t="s">
        <v>71</v>
      </c>
      <c r="D1049" s="22">
        <v>206855.0</v>
      </c>
      <c r="E1049" s="53" t="s">
        <v>119</v>
      </c>
      <c r="F1049" s="54">
        <v>1.1138927E7</v>
      </c>
      <c r="G1049" s="53" t="s">
        <v>883</v>
      </c>
      <c r="H1049" s="55">
        <v>2201.0</v>
      </c>
      <c r="I1049" s="55"/>
      <c r="J1049" s="55" t="s">
        <v>126</v>
      </c>
      <c r="K1049" s="53" t="s">
        <v>73</v>
      </c>
      <c r="L1049" s="53"/>
      <c r="M1049" s="53">
        <v>6.0</v>
      </c>
      <c r="N1049" s="53" t="s">
        <v>52</v>
      </c>
      <c r="O1049" s="25">
        <v>173.11833333333334</v>
      </c>
      <c r="P1049" s="25">
        <f>'LISTA DOS ITENS'!$O1049*'LISTA DOS ITENS'!$M1049</f>
        <v>1038.71</v>
      </c>
      <c r="Q1049" s="25">
        <v>173.12</v>
      </c>
      <c r="R1049" s="25">
        <f>'LISTA DOS ITENS'!$Q1049*'LISTA DOS ITENS'!$M1049</f>
        <v>1038.72</v>
      </c>
      <c r="S1049" s="56">
        <f>IF('LISTA DOS ITENS'!$P1049&gt;'LISTA DOS ITENS'!$R1049,'LISTA DOS ITENS'!$P1049,'LISTA DOS ITENS'!$R1049)</f>
        <v>1038.72</v>
      </c>
      <c r="T1049" s="25">
        <v>17.548003093605907</v>
      </c>
      <c r="U1049" s="25">
        <f>'LISTA DOS ITENS'!$T1049*'LISTA DOS ITENS'!$M1049</f>
        <v>105.2880186</v>
      </c>
      <c r="V1049" s="56">
        <f t="array" ref="V1049">INDEX('RESUMO - LOTES E VMA'!$F$3:$F$181,MATCH('LISTA DOS ITENS'!$D1049,'RESUMO - LOTES E VMA'!$A$3:$A$181,0))</f>
        <v>36182.69532</v>
      </c>
      <c r="W1049" s="57">
        <f>'LISTA DOS ITENS'!$U1049/'LISTA DOS ITENS'!$V1049</f>
        <v>0.002909899819</v>
      </c>
      <c r="X1049" s="53" t="s">
        <v>53</v>
      </c>
      <c r="Y1049" s="53" t="s">
        <v>290</v>
      </c>
      <c r="Z1049" s="58" t="str">
        <f>'LISTA DOS ITENS'!$F1049&amp;"-"&amp;'LISTA DOS ITENS'!$H1049&amp;"-"&amp;'LISTA DOS ITENS'!$J1049&amp;"-"&amp;'LISTA DOS ITENS'!$K1049&amp;"-"&amp;'LISTA DOS ITENS'!$I1049</f>
        <v>11138927-2201-0026-CONS/NAC-</v>
      </c>
      <c r="AA1049" s="59" t="str">
        <f t="array" ref="AA1049">INDEX('RESUMO - LOTES E VMA'!$M$3:$M$181,MATCH('LISTA DOS ITENS'!$D1049,'RESUMO - LOTES E VMA'!$A$3:$A$181,0))</f>
        <v>Para Leilão</v>
      </c>
      <c r="AB1049" s="60">
        <f t="array" ref="AB1049">INDEX('RESUMO - LOTES E VMA'!$J$3:$J$181,MATCH('LISTA DOS ITENS'!$D1049,'RESUMO - LOTES E VMA'!$A$3:$A$181,0))</f>
        <v>0.1011750278</v>
      </c>
      <c r="AC1049" s="29" t="str">
        <f t="array" ref="AC1049">INDEX('RESUMO - LOTES E VMA'!$L$3:$L$181,MATCH('LISTA DOS ITENS'!$D1049,'RESUMO - LOTES E VMA'!$A$3:$A$181,0))</f>
        <v>1% do Valor de Comparação do VMA</v>
      </c>
      <c r="AD1049" s="53" t="str">
        <f>VLOOKUP(Tabela1[[#This Row],[Índice]],[1]Planilha1!$A:$A,1,0)</f>
        <v>#ERROR!</v>
      </c>
    </row>
    <row r="1050" ht="15.75" customHeight="1">
      <c r="A1050" s="52">
        <v>250451.0</v>
      </c>
      <c r="B1050" s="53" t="s">
        <v>70</v>
      </c>
      <c r="C1050" s="53" t="s">
        <v>71</v>
      </c>
      <c r="D1050" s="22">
        <v>206855.0</v>
      </c>
      <c r="E1050" s="53" t="s">
        <v>119</v>
      </c>
      <c r="F1050" s="54">
        <v>1.1138948E7</v>
      </c>
      <c r="G1050" s="53" t="s">
        <v>884</v>
      </c>
      <c r="H1050" s="55">
        <v>2201.0</v>
      </c>
      <c r="I1050" s="55"/>
      <c r="J1050" s="55" t="s">
        <v>126</v>
      </c>
      <c r="K1050" s="53" t="s">
        <v>73</v>
      </c>
      <c r="L1050" s="53"/>
      <c r="M1050" s="53">
        <v>2.0</v>
      </c>
      <c r="N1050" s="53" t="s">
        <v>52</v>
      </c>
      <c r="O1050" s="25">
        <v>222.19</v>
      </c>
      <c r="P1050" s="25">
        <f>'LISTA DOS ITENS'!$O1050*'LISTA DOS ITENS'!$M1050</f>
        <v>444.38</v>
      </c>
      <c r="Q1050" s="25">
        <v>222.19</v>
      </c>
      <c r="R1050" s="25">
        <f>'LISTA DOS ITENS'!$Q1050*'LISTA DOS ITENS'!$M1050</f>
        <v>444.38</v>
      </c>
      <c r="S1050" s="56">
        <f>IF('LISTA DOS ITENS'!$P1050&gt;'LISTA DOS ITENS'!$R1050,'LISTA DOS ITENS'!$P1050,'LISTA DOS ITENS'!$R1050)</f>
        <v>444.38</v>
      </c>
      <c r="T1050" s="25">
        <v>22.52189699265421</v>
      </c>
      <c r="U1050" s="25">
        <f>'LISTA DOS ITENS'!$T1050*'LISTA DOS ITENS'!$M1050</f>
        <v>45.04379399</v>
      </c>
      <c r="V1050" s="56">
        <f t="array" ref="V1050">INDEX('RESUMO - LOTES E VMA'!$F$3:$F$181,MATCH('LISTA DOS ITENS'!$D1050,'RESUMO - LOTES E VMA'!$A$3:$A$181,0))</f>
        <v>36182.69532</v>
      </c>
      <c r="W1050" s="57">
        <f>'LISTA DOS ITENS'!$U1050/'LISTA DOS ITENS'!$V1050</f>
        <v>0.0012448988</v>
      </c>
      <c r="X1050" s="53" t="s">
        <v>53</v>
      </c>
      <c r="Y1050" s="53" t="s">
        <v>290</v>
      </c>
      <c r="Z1050" s="58" t="str">
        <f>'LISTA DOS ITENS'!$F1050&amp;"-"&amp;'LISTA DOS ITENS'!$H1050&amp;"-"&amp;'LISTA DOS ITENS'!$J1050&amp;"-"&amp;'LISTA DOS ITENS'!$K1050&amp;"-"&amp;'LISTA DOS ITENS'!$I1050</f>
        <v>11138948-2201-0026-CONS/NAC-</v>
      </c>
      <c r="AA1050" s="59" t="str">
        <f t="array" ref="AA1050">INDEX('RESUMO - LOTES E VMA'!$M$3:$M$181,MATCH('LISTA DOS ITENS'!$D1050,'RESUMO - LOTES E VMA'!$A$3:$A$181,0))</f>
        <v>Para Leilão</v>
      </c>
      <c r="AB1050" s="60">
        <f t="array" ref="AB1050">INDEX('RESUMO - LOTES E VMA'!$J$3:$J$181,MATCH('LISTA DOS ITENS'!$D1050,'RESUMO - LOTES E VMA'!$A$3:$A$181,0))</f>
        <v>0.1011750278</v>
      </c>
      <c r="AC1050" s="29" t="str">
        <f t="array" ref="AC1050">INDEX('RESUMO - LOTES E VMA'!$L$3:$L$181,MATCH('LISTA DOS ITENS'!$D1050,'RESUMO - LOTES E VMA'!$A$3:$A$181,0))</f>
        <v>1% do Valor de Comparação do VMA</v>
      </c>
      <c r="AD1050" s="53" t="str">
        <f>VLOOKUP(Tabela1[[#This Row],[Índice]],[1]Planilha1!$A:$A,1,0)</f>
        <v>#ERROR!</v>
      </c>
    </row>
    <row r="1051" ht="15.75" customHeight="1">
      <c r="A1051" s="52">
        <v>250452.0</v>
      </c>
      <c r="B1051" s="53" t="s">
        <v>70</v>
      </c>
      <c r="C1051" s="53" t="s">
        <v>71</v>
      </c>
      <c r="D1051" s="22">
        <v>206855.0</v>
      </c>
      <c r="E1051" s="53" t="s">
        <v>119</v>
      </c>
      <c r="F1051" s="54">
        <v>1.1138949E7</v>
      </c>
      <c r="G1051" s="53" t="s">
        <v>885</v>
      </c>
      <c r="H1051" s="55">
        <v>2201.0</v>
      </c>
      <c r="I1051" s="55"/>
      <c r="J1051" s="55" t="s">
        <v>126</v>
      </c>
      <c r="K1051" s="53" t="s">
        <v>73</v>
      </c>
      <c r="L1051" s="53"/>
      <c r="M1051" s="53">
        <v>6.0</v>
      </c>
      <c r="N1051" s="53" t="s">
        <v>52</v>
      </c>
      <c r="O1051" s="25">
        <v>202.32833333333335</v>
      </c>
      <c r="P1051" s="25">
        <f>'LISTA DOS ITENS'!$O1051*'LISTA DOS ITENS'!$M1051</f>
        <v>1213.97</v>
      </c>
      <c r="Q1051" s="25">
        <v>202.33</v>
      </c>
      <c r="R1051" s="25">
        <f>'LISTA DOS ITENS'!$Q1051*'LISTA DOS ITENS'!$M1051</f>
        <v>1213.98</v>
      </c>
      <c r="S1051" s="56">
        <f>IF('LISTA DOS ITENS'!$P1051&gt;'LISTA DOS ITENS'!$R1051,'LISTA DOS ITENS'!$P1051,'LISTA DOS ITENS'!$R1051)</f>
        <v>1213.98</v>
      </c>
      <c r="T1051" s="25">
        <v>20.508823162715363</v>
      </c>
      <c r="U1051" s="25">
        <f>'LISTA DOS ITENS'!$T1051*'LISTA DOS ITENS'!$M1051</f>
        <v>123.052939</v>
      </c>
      <c r="V1051" s="56">
        <f t="array" ref="V1051">INDEX('RESUMO - LOTES E VMA'!$F$3:$F$181,MATCH('LISTA DOS ITENS'!$D1051,'RESUMO - LOTES E VMA'!$A$3:$A$181,0))</f>
        <v>36182.69532</v>
      </c>
      <c r="W1051" s="57">
        <f>'LISTA DOS ITENS'!$U1051/'LISTA DOS ITENS'!$V1051</f>
        <v>0.003400878179</v>
      </c>
      <c r="X1051" s="53" t="s">
        <v>53</v>
      </c>
      <c r="Y1051" s="53" t="s">
        <v>290</v>
      </c>
      <c r="Z1051" s="58" t="str">
        <f>'LISTA DOS ITENS'!$F1051&amp;"-"&amp;'LISTA DOS ITENS'!$H1051&amp;"-"&amp;'LISTA DOS ITENS'!$J1051&amp;"-"&amp;'LISTA DOS ITENS'!$K1051&amp;"-"&amp;'LISTA DOS ITENS'!$I1051</f>
        <v>11138949-2201-0026-CONS/NAC-</v>
      </c>
      <c r="AA1051" s="59" t="str">
        <f t="array" ref="AA1051">INDEX('RESUMO - LOTES E VMA'!$M$3:$M$181,MATCH('LISTA DOS ITENS'!$D1051,'RESUMO - LOTES E VMA'!$A$3:$A$181,0))</f>
        <v>Para Leilão</v>
      </c>
      <c r="AB1051" s="60">
        <f t="array" ref="AB1051">INDEX('RESUMO - LOTES E VMA'!$J$3:$J$181,MATCH('LISTA DOS ITENS'!$D1051,'RESUMO - LOTES E VMA'!$A$3:$A$181,0))</f>
        <v>0.1011750278</v>
      </c>
      <c r="AC1051" s="29" t="str">
        <f t="array" ref="AC1051">INDEX('RESUMO - LOTES E VMA'!$L$3:$L$181,MATCH('LISTA DOS ITENS'!$D1051,'RESUMO - LOTES E VMA'!$A$3:$A$181,0))</f>
        <v>1% do Valor de Comparação do VMA</v>
      </c>
      <c r="AD1051" s="53" t="str">
        <f>VLOOKUP(Tabela1[[#This Row],[Índice]],[1]Planilha1!$A:$A,1,0)</f>
        <v>#ERROR!</v>
      </c>
    </row>
    <row r="1052" ht="15.75" customHeight="1">
      <c r="A1052" s="52">
        <v>250453.0</v>
      </c>
      <c r="B1052" s="53" t="s">
        <v>70</v>
      </c>
      <c r="C1052" s="53" t="s">
        <v>71</v>
      </c>
      <c r="D1052" s="22">
        <v>206855.0</v>
      </c>
      <c r="E1052" s="53" t="s">
        <v>119</v>
      </c>
      <c r="F1052" s="54">
        <v>1.113895E7</v>
      </c>
      <c r="G1052" s="53" t="s">
        <v>847</v>
      </c>
      <c r="H1052" s="55">
        <v>2201.0</v>
      </c>
      <c r="I1052" s="55"/>
      <c r="J1052" s="55" t="s">
        <v>126</v>
      </c>
      <c r="K1052" s="53" t="s">
        <v>73</v>
      </c>
      <c r="L1052" s="53"/>
      <c r="M1052" s="53">
        <v>1.0</v>
      </c>
      <c r="N1052" s="53" t="s">
        <v>52</v>
      </c>
      <c r="O1052" s="25">
        <v>252.14</v>
      </c>
      <c r="P1052" s="25">
        <f>'LISTA DOS ITENS'!$O1052*'LISTA DOS ITENS'!$M1052</f>
        <v>252.14</v>
      </c>
      <c r="Q1052" s="25">
        <v>252.14</v>
      </c>
      <c r="R1052" s="25">
        <f>'LISTA DOS ITENS'!$Q1052*'LISTA DOS ITENS'!$M1052</f>
        <v>252.14</v>
      </c>
      <c r="S1052" s="56">
        <f>IF('LISTA DOS ITENS'!$P1052&gt;'LISTA DOS ITENS'!$R1052,'LISTA DOS ITENS'!$P1052,'LISTA DOS ITENS'!$R1052)</f>
        <v>252.14</v>
      </c>
      <c r="T1052" s="25">
        <v>25.55772585502422</v>
      </c>
      <c r="U1052" s="25">
        <f>'LISTA DOS ITENS'!$T1052*'LISTA DOS ITENS'!$M1052</f>
        <v>25.55772586</v>
      </c>
      <c r="V1052" s="56">
        <f t="array" ref="V1052">INDEX('RESUMO - LOTES E VMA'!$F$3:$F$181,MATCH('LISTA DOS ITENS'!$D1052,'RESUMO - LOTES E VMA'!$A$3:$A$181,0))</f>
        <v>36182.69532</v>
      </c>
      <c r="W1052" s="57">
        <f>'LISTA DOS ITENS'!$U1052/'LISTA DOS ITENS'!$V1052</f>
        <v>0.0007063521838</v>
      </c>
      <c r="X1052" s="53" t="s">
        <v>53</v>
      </c>
      <c r="Y1052" s="53" t="s">
        <v>290</v>
      </c>
      <c r="Z1052" s="58" t="str">
        <f>'LISTA DOS ITENS'!$F1052&amp;"-"&amp;'LISTA DOS ITENS'!$H1052&amp;"-"&amp;'LISTA DOS ITENS'!$J1052&amp;"-"&amp;'LISTA DOS ITENS'!$K1052&amp;"-"&amp;'LISTA DOS ITENS'!$I1052</f>
        <v>11138950-2201-0026-CONS/NAC-</v>
      </c>
      <c r="AA1052" s="59" t="str">
        <f t="array" ref="AA1052">INDEX('RESUMO - LOTES E VMA'!$M$3:$M$181,MATCH('LISTA DOS ITENS'!$D1052,'RESUMO - LOTES E VMA'!$A$3:$A$181,0))</f>
        <v>Para Leilão</v>
      </c>
      <c r="AB1052" s="60">
        <f t="array" ref="AB1052">INDEX('RESUMO - LOTES E VMA'!$J$3:$J$181,MATCH('LISTA DOS ITENS'!$D1052,'RESUMO - LOTES E VMA'!$A$3:$A$181,0))</f>
        <v>0.1011750278</v>
      </c>
      <c r="AC1052" s="29" t="str">
        <f t="array" ref="AC1052">INDEX('RESUMO - LOTES E VMA'!$L$3:$L$181,MATCH('LISTA DOS ITENS'!$D1052,'RESUMO - LOTES E VMA'!$A$3:$A$181,0))</f>
        <v>1% do Valor de Comparação do VMA</v>
      </c>
      <c r="AD1052" s="53" t="str">
        <f>VLOOKUP(Tabela1[[#This Row],[Índice]],[1]Planilha1!$A:$A,1,0)</f>
        <v>#ERROR!</v>
      </c>
    </row>
    <row r="1053" ht="15.75" customHeight="1">
      <c r="A1053" s="52">
        <v>250454.0</v>
      </c>
      <c r="B1053" s="53" t="s">
        <v>70</v>
      </c>
      <c r="C1053" s="53" t="s">
        <v>71</v>
      </c>
      <c r="D1053" s="22">
        <v>206855.0</v>
      </c>
      <c r="E1053" s="53" t="s">
        <v>119</v>
      </c>
      <c r="F1053" s="54">
        <v>1.1138993E7</v>
      </c>
      <c r="G1053" s="53" t="s">
        <v>886</v>
      </c>
      <c r="H1053" s="55">
        <v>2201.0</v>
      </c>
      <c r="I1053" s="55"/>
      <c r="J1053" s="55" t="s">
        <v>126</v>
      </c>
      <c r="K1053" s="53" t="s">
        <v>73</v>
      </c>
      <c r="L1053" s="53"/>
      <c r="M1053" s="53">
        <v>9.0</v>
      </c>
      <c r="N1053" s="53" t="s">
        <v>52</v>
      </c>
      <c r="O1053" s="25">
        <v>38.574444444444445</v>
      </c>
      <c r="P1053" s="25">
        <f>'LISTA DOS ITENS'!$O1053*'LISTA DOS ITENS'!$M1053</f>
        <v>347.17</v>
      </c>
      <c r="Q1053" s="25">
        <v>38.57</v>
      </c>
      <c r="R1053" s="25">
        <f>'LISTA DOS ITENS'!$Q1053*'LISTA DOS ITENS'!$M1053</f>
        <v>347.13</v>
      </c>
      <c r="S1053" s="56">
        <f>IF('LISTA DOS ITENS'!$P1053&gt;'LISTA DOS ITENS'!$R1053,'LISTA DOS ITENS'!$P1053,'LISTA DOS ITENS'!$R1053)</f>
        <v>347.17</v>
      </c>
      <c r="T1053" s="25">
        <v>3.9095799406214176</v>
      </c>
      <c r="U1053" s="25">
        <f>'LISTA DOS ITENS'!$T1053*'LISTA DOS ITENS'!$M1053</f>
        <v>35.18621947</v>
      </c>
      <c r="V1053" s="56">
        <f t="array" ref="V1053">INDEX('RESUMO - LOTES E VMA'!$F$3:$F$181,MATCH('LISTA DOS ITENS'!$D1053,'RESUMO - LOTES E VMA'!$A$3:$A$181,0))</f>
        <v>36182.69532</v>
      </c>
      <c r="W1053" s="57">
        <f>'LISTA DOS ITENS'!$U1053/'LISTA DOS ITENS'!$V1053</f>
        <v>0.0009724598777</v>
      </c>
      <c r="X1053" s="53" t="s">
        <v>53</v>
      </c>
      <c r="Y1053" s="53" t="s">
        <v>290</v>
      </c>
      <c r="Z1053" s="58" t="str">
        <f>'LISTA DOS ITENS'!$F1053&amp;"-"&amp;'LISTA DOS ITENS'!$H1053&amp;"-"&amp;'LISTA DOS ITENS'!$J1053&amp;"-"&amp;'LISTA DOS ITENS'!$K1053&amp;"-"&amp;'LISTA DOS ITENS'!$I1053</f>
        <v>11138993-2201-0026-CONS/NAC-</v>
      </c>
      <c r="AA1053" s="59" t="str">
        <f t="array" ref="AA1053">INDEX('RESUMO - LOTES E VMA'!$M$3:$M$181,MATCH('LISTA DOS ITENS'!$D1053,'RESUMO - LOTES E VMA'!$A$3:$A$181,0))</f>
        <v>Para Leilão</v>
      </c>
      <c r="AB1053" s="60">
        <f t="array" ref="AB1053">INDEX('RESUMO - LOTES E VMA'!$J$3:$J$181,MATCH('LISTA DOS ITENS'!$D1053,'RESUMO - LOTES E VMA'!$A$3:$A$181,0))</f>
        <v>0.1011750278</v>
      </c>
      <c r="AC1053" s="29" t="str">
        <f t="array" ref="AC1053">INDEX('RESUMO - LOTES E VMA'!$L$3:$L$181,MATCH('LISTA DOS ITENS'!$D1053,'RESUMO - LOTES E VMA'!$A$3:$A$181,0))</f>
        <v>1% do Valor de Comparação do VMA</v>
      </c>
      <c r="AD1053" s="53" t="str">
        <f>VLOOKUP(Tabela1[[#This Row],[Índice]],[1]Planilha1!$A:$A,1,0)</f>
        <v>#ERROR!</v>
      </c>
    </row>
    <row r="1054" ht="15.75" customHeight="1">
      <c r="A1054" s="52">
        <v>250455.0</v>
      </c>
      <c r="B1054" s="53" t="s">
        <v>70</v>
      </c>
      <c r="C1054" s="53" t="s">
        <v>71</v>
      </c>
      <c r="D1054" s="22">
        <v>206855.0</v>
      </c>
      <c r="E1054" s="53" t="s">
        <v>119</v>
      </c>
      <c r="F1054" s="54">
        <v>1.1139017E7</v>
      </c>
      <c r="G1054" s="53" t="s">
        <v>826</v>
      </c>
      <c r="H1054" s="55">
        <v>2201.0</v>
      </c>
      <c r="I1054" s="55"/>
      <c r="J1054" s="55" t="s">
        <v>126</v>
      </c>
      <c r="K1054" s="53" t="s">
        <v>73</v>
      </c>
      <c r="L1054" s="53"/>
      <c r="M1054" s="53">
        <v>13.0</v>
      </c>
      <c r="N1054" s="53" t="s">
        <v>52</v>
      </c>
      <c r="O1054" s="25">
        <v>79.61538461538461</v>
      </c>
      <c r="P1054" s="25">
        <f>'LISTA DOS ITENS'!$O1054*'LISTA DOS ITENS'!$M1054</f>
        <v>1035</v>
      </c>
      <c r="Q1054" s="25">
        <v>79.62</v>
      </c>
      <c r="R1054" s="25">
        <f>'LISTA DOS ITENS'!$Q1054*'LISTA DOS ITENS'!$M1054</f>
        <v>1035.06</v>
      </c>
      <c r="S1054" s="56">
        <f>IF('LISTA DOS ITENS'!$P1054&gt;'LISTA DOS ITENS'!$R1054,'LISTA DOS ITENS'!$P1054,'LISTA DOS ITENS'!$R1054)</f>
        <v>1035.06</v>
      </c>
      <c r="T1054" s="25">
        <v>8.070540701899851</v>
      </c>
      <c r="U1054" s="25">
        <f>'LISTA DOS ITENS'!$T1054*'LISTA DOS ITENS'!$M1054</f>
        <v>104.9170291</v>
      </c>
      <c r="V1054" s="56">
        <f t="array" ref="V1054">INDEX('RESUMO - LOTES E VMA'!$F$3:$F$181,MATCH('LISTA DOS ITENS'!$D1054,'RESUMO - LOTES E VMA'!$A$3:$A$181,0))</f>
        <v>36182.69532</v>
      </c>
      <c r="W1054" s="57">
        <f>'LISTA DOS ITENS'!$U1054/'LISTA DOS ITENS'!$V1054</f>
        <v>0.002899646591</v>
      </c>
      <c r="X1054" s="53" t="s">
        <v>53</v>
      </c>
      <c r="Y1054" s="53" t="s">
        <v>290</v>
      </c>
      <c r="Z1054" s="58" t="str">
        <f>'LISTA DOS ITENS'!$F1054&amp;"-"&amp;'LISTA DOS ITENS'!$H1054&amp;"-"&amp;'LISTA DOS ITENS'!$J1054&amp;"-"&amp;'LISTA DOS ITENS'!$K1054&amp;"-"&amp;'LISTA DOS ITENS'!$I1054</f>
        <v>11139017-2201-0026-CONS/NAC-</v>
      </c>
      <c r="AA1054" s="59" t="str">
        <f t="array" ref="AA1054">INDEX('RESUMO - LOTES E VMA'!$M$3:$M$181,MATCH('LISTA DOS ITENS'!$D1054,'RESUMO - LOTES E VMA'!$A$3:$A$181,0))</f>
        <v>Para Leilão</v>
      </c>
      <c r="AB1054" s="60">
        <f t="array" ref="AB1054">INDEX('RESUMO - LOTES E VMA'!$J$3:$J$181,MATCH('LISTA DOS ITENS'!$D1054,'RESUMO - LOTES E VMA'!$A$3:$A$181,0))</f>
        <v>0.1011750278</v>
      </c>
      <c r="AC1054" s="29" t="str">
        <f t="array" ref="AC1054">INDEX('RESUMO - LOTES E VMA'!$L$3:$L$181,MATCH('LISTA DOS ITENS'!$D1054,'RESUMO - LOTES E VMA'!$A$3:$A$181,0))</f>
        <v>1% do Valor de Comparação do VMA</v>
      </c>
      <c r="AD1054" s="53" t="str">
        <f>VLOOKUP(Tabela1[[#This Row],[Índice]],[1]Planilha1!$A:$A,1,0)</f>
        <v>#ERROR!</v>
      </c>
    </row>
    <row r="1055" ht="15.75" customHeight="1">
      <c r="A1055" s="52">
        <v>250456.0</v>
      </c>
      <c r="B1055" s="53" t="s">
        <v>70</v>
      </c>
      <c r="C1055" s="53" t="s">
        <v>71</v>
      </c>
      <c r="D1055" s="22">
        <v>206855.0</v>
      </c>
      <c r="E1055" s="53" t="s">
        <v>119</v>
      </c>
      <c r="F1055" s="54">
        <v>1.1139023E7</v>
      </c>
      <c r="G1055" s="53" t="s">
        <v>887</v>
      </c>
      <c r="H1055" s="55">
        <v>2201.0</v>
      </c>
      <c r="I1055" s="55"/>
      <c r="J1055" s="55" t="s">
        <v>126</v>
      </c>
      <c r="K1055" s="53" t="s">
        <v>73</v>
      </c>
      <c r="L1055" s="53"/>
      <c r="M1055" s="53">
        <v>9.0</v>
      </c>
      <c r="N1055" s="53" t="s">
        <v>52</v>
      </c>
      <c r="O1055" s="25">
        <v>134.94222222222223</v>
      </c>
      <c r="P1055" s="25">
        <f>'LISTA DOS ITENS'!$O1055*'LISTA DOS ITENS'!$M1055</f>
        <v>1214.48</v>
      </c>
      <c r="Q1055" s="25">
        <v>134.94</v>
      </c>
      <c r="R1055" s="25">
        <f>'LISTA DOS ITENS'!$Q1055*'LISTA DOS ITENS'!$M1055</f>
        <v>1214.46</v>
      </c>
      <c r="S1055" s="56">
        <f>IF('LISTA DOS ITENS'!$P1055&gt;'LISTA DOS ITENS'!$R1055,'LISTA DOS ITENS'!$P1055,'LISTA DOS ITENS'!$R1055)</f>
        <v>1214.48</v>
      </c>
      <c r="T1055" s="25">
        <v>13.677954814297488</v>
      </c>
      <c r="U1055" s="25">
        <f>'LISTA DOS ITENS'!$T1055*'LISTA DOS ITENS'!$M1055</f>
        <v>123.1015933</v>
      </c>
      <c r="V1055" s="56">
        <f t="array" ref="V1055">INDEX('RESUMO - LOTES E VMA'!$F$3:$F$181,MATCH('LISTA DOS ITENS'!$D1055,'RESUMO - LOTES E VMA'!$A$3:$A$181,0))</f>
        <v>36182.69532</v>
      </c>
      <c r="W1055" s="57">
        <f>'LISTA DOS ITENS'!$U1055/'LISTA DOS ITENS'!$V1055</f>
        <v>0.003402222865</v>
      </c>
      <c r="X1055" s="53" t="s">
        <v>53</v>
      </c>
      <c r="Y1055" s="53" t="s">
        <v>290</v>
      </c>
      <c r="Z1055" s="58" t="str">
        <f>'LISTA DOS ITENS'!$F1055&amp;"-"&amp;'LISTA DOS ITENS'!$H1055&amp;"-"&amp;'LISTA DOS ITENS'!$J1055&amp;"-"&amp;'LISTA DOS ITENS'!$K1055&amp;"-"&amp;'LISTA DOS ITENS'!$I1055</f>
        <v>11139023-2201-0026-CONS/NAC-</v>
      </c>
      <c r="AA1055" s="59" t="str">
        <f t="array" ref="AA1055">INDEX('RESUMO - LOTES E VMA'!$M$3:$M$181,MATCH('LISTA DOS ITENS'!$D1055,'RESUMO - LOTES E VMA'!$A$3:$A$181,0))</f>
        <v>Para Leilão</v>
      </c>
      <c r="AB1055" s="60">
        <f t="array" ref="AB1055">INDEX('RESUMO - LOTES E VMA'!$J$3:$J$181,MATCH('LISTA DOS ITENS'!$D1055,'RESUMO - LOTES E VMA'!$A$3:$A$181,0))</f>
        <v>0.1011750278</v>
      </c>
      <c r="AC1055" s="29" t="str">
        <f t="array" ref="AC1055">INDEX('RESUMO - LOTES E VMA'!$L$3:$L$181,MATCH('LISTA DOS ITENS'!$D1055,'RESUMO - LOTES E VMA'!$A$3:$A$181,0))</f>
        <v>1% do Valor de Comparação do VMA</v>
      </c>
      <c r="AD1055" s="53" t="str">
        <f>VLOOKUP(Tabela1[[#This Row],[Índice]],[1]Planilha1!$A:$A,1,0)</f>
        <v>#ERROR!</v>
      </c>
    </row>
    <row r="1056" ht="15.75" customHeight="1">
      <c r="A1056" s="52">
        <v>250457.0</v>
      </c>
      <c r="B1056" s="53" t="s">
        <v>70</v>
      </c>
      <c r="C1056" s="53" t="s">
        <v>71</v>
      </c>
      <c r="D1056" s="22">
        <v>206855.0</v>
      </c>
      <c r="E1056" s="53" t="s">
        <v>119</v>
      </c>
      <c r="F1056" s="54">
        <v>1.1139057E7</v>
      </c>
      <c r="G1056" s="53" t="s">
        <v>888</v>
      </c>
      <c r="H1056" s="55">
        <v>2201.0</v>
      </c>
      <c r="I1056" s="55"/>
      <c r="J1056" s="55" t="s">
        <v>126</v>
      </c>
      <c r="K1056" s="53" t="s">
        <v>73</v>
      </c>
      <c r="L1056" s="53"/>
      <c r="M1056" s="53">
        <v>9.0</v>
      </c>
      <c r="N1056" s="53" t="s">
        <v>52</v>
      </c>
      <c r="O1056" s="25">
        <v>113.75222222222222</v>
      </c>
      <c r="P1056" s="25">
        <f>'LISTA DOS ITENS'!$O1056*'LISTA DOS ITENS'!$M1056</f>
        <v>1023.77</v>
      </c>
      <c r="Q1056" s="25">
        <v>113.75</v>
      </c>
      <c r="R1056" s="25">
        <f>'LISTA DOS ITENS'!$Q1056*'LISTA DOS ITENS'!$M1056</f>
        <v>1023.75</v>
      </c>
      <c r="S1056" s="56">
        <f>IF('LISTA DOS ITENS'!$P1056&gt;'LISTA DOS ITENS'!$R1056,'LISTA DOS ITENS'!$P1056,'LISTA DOS ITENS'!$R1056)</f>
        <v>1023.77</v>
      </c>
      <c r="T1056" s="25">
        <v>11.530067882957901</v>
      </c>
      <c r="U1056" s="25">
        <f>'LISTA DOS ITENS'!$T1056*'LISTA DOS ITENS'!$M1056</f>
        <v>103.7706109</v>
      </c>
      <c r="V1056" s="56">
        <f t="array" ref="V1056">INDEX('RESUMO - LOTES E VMA'!$F$3:$F$181,MATCH('LISTA DOS ITENS'!$D1056,'RESUMO - LOTES E VMA'!$A$3:$A$181,0))</f>
        <v>36182.69532</v>
      </c>
      <c r="W1056" s="57">
        <f>'LISTA DOS ITENS'!$U1056/'LISTA DOS ITENS'!$V1056</f>
        <v>0.002867962434</v>
      </c>
      <c r="X1056" s="53" t="s">
        <v>53</v>
      </c>
      <c r="Y1056" s="53" t="s">
        <v>290</v>
      </c>
      <c r="Z1056" s="58" t="str">
        <f>'LISTA DOS ITENS'!$F1056&amp;"-"&amp;'LISTA DOS ITENS'!$H1056&amp;"-"&amp;'LISTA DOS ITENS'!$J1056&amp;"-"&amp;'LISTA DOS ITENS'!$K1056&amp;"-"&amp;'LISTA DOS ITENS'!$I1056</f>
        <v>11139057-2201-0026-CONS/NAC-</v>
      </c>
      <c r="AA1056" s="59" t="str">
        <f t="array" ref="AA1056">INDEX('RESUMO - LOTES E VMA'!$M$3:$M$181,MATCH('LISTA DOS ITENS'!$D1056,'RESUMO - LOTES E VMA'!$A$3:$A$181,0))</f>
        <v>Para Leilão</v>
      </c>
      <c r="AB1056" s="60">
        <f t="array" ref="AB1056">INDEX('RESUMO - LOTES E VMA'!$J$3:$J$181,MATCH('LISTA DOS ITENS'!$D1056,'RESUMO - LOTES E VMA'!$A$3:$A$181,0))</f>
        <v>0.1011750278</v>
      </c>
      <c r="AC1056" s="29" t="str">
        <f t="array" ref="AC1056">INDEX('RESUMO - LOTES E VMA'!$L$3:$L$181,MATCH('LISTA DOS ITENS'!$D1056,'RESUMO - LOTES E VMA'!$A$3:$A$181,0))</f>
        <v>1% do Valor de Comparação do VMA</v>
      </c>
      <c r="AD1056" s="53" t="str">
        <f>VLOOKUP(Tabela1[[#This Row],[Índice]],[1]Planilha1!$A:$A,1,0)</f>
        <v>#ERROR!</v>
      </c>
    </row>
    <row r="1057" ht="15.75" customHeight="1">
      <c r="A1057" s="52">
        <v>250458.0</v>
      </c>
      <c r="B1057" s="53" t="s">
        <v>70</v>
      </c>
      <c r="C1057" s="53" t="s">
        <v>71</v>
      </c>
      <c r="D1057" s="22">
        <v>206855.0</v>
      </c>
      <c r="E1057" s="53" t="s">
        <v>119</v>
      </c>
      <c r="F1057" s="54">
        <v>1.1139063E7</v>
      </c>
      <c r="G1057" s="53" t="s">
        <v>889</v>
      </c>
      <c r="H1057" s="55">
        <v>2201.0</v>
      </c>
      <c r="I1057" s="55"/>
      <c r="J1057" s="55" t="s">
        <v>126</v>
      </c>
      <c r="K1057" s="53" t="s">
        <v>73</v>
      </c>
      <c r="L1057" s="53"/>
      <c r="M1057" s="53">
        <v>8.0</v>
      </c>
      <c r="N1057" s="53" t="s">
        <v>52</v>
      </c>
      <c r="O1057" s="25">
        <v>19.81375</v>
      </c>
      <c r="P1057" s="25">
        <f>'LISTA DOS ITENS'!$O1057*'LISTA DOS ITENS'!$M1057</f>
        <v>158.51</v>
      </c>
      <c r="Q1057" s="25">
        <v>36.14</v>
      </c>
      <c r="R1057" s="25">
        <f>'LISTA DOS ITENS'!$Q1057*'LISTA DOS ITENS'!$M1057</f>
        <v>289.12</v>
      </c>
      <c r="S1057" s="56">
        <f>IF('LISTA DOS ITENS'!$P1057&gt;'LISTA DOS ITENS'!$R1057,'LISTA DOS ITENS'!$P1057,'LISTA DOS ITENS'!$R1057)</f>
        <v>289.12</v>
      </c>
      <c r="T1057" s="25">
        <v>3.6632672816711964</v>
      </c>
      <c r="U1057" s="25">
        <f>'LISTA DOS ITENS'!$T1057*'LISTA DOS ITENS'!$M1057</f>
        <v>29.30613825</v>
      </c>
      <c r="V1057" s="56">
        <f t="array" ref="V1057">INDEX('RESUMO - LOTES E VMA'!$F$3:$F$181,MATCH('LISTA DOS ITENS'!$D1057,'RESUMO - LOTES E VMA'!$A$3:$A$181,0))</f>
        <v>36182.69532</v>
      </c>
      <c r="W1057" s="57">
        <f>'LISTA DOS ITENS'!$U1057/'LISTA DOS ITENS'!$V1057</f>
        <v>0.00080994901</v>
      </c>
      <c r="X1057" s="53" t="s">
        <v>53</v>
      </c>
      <c r="Y1057" s="53" t="s">
        <v>290</v>
      </c>
      <c r="Z1057" s="58" t="str">
        <f>'LISTA DOS ITENS'!$F1057&amp;"-"&amp;'LISTA DOS ITENS'!$H1057&amp;"-"&amp;'LISTA DOS ITENS'!$J1057&amp;"-"&amp;'LISTA DOS ITENS'!$K1057&amp;"-"&amp;'LISTA DOS ITENS'!$I1057</f>
        <v>11139063-2201-0026-CONS/NAC-</v>
      </c>
      <c r="AA1057" s="59" t="str">
        <f t="array" ref="AA1057">INDEX('RESUMO - LOTES E VMA'!$M$3:$M$181,MATCH('LISTA DOS ITENS'!$D1057,'RESUMO - LOTES E VMA'!$A$3:$A$181,0))</f>
        <v>Para Leilão</v>
      </c>
      <c r="AB1057" s="60">
        <f t="array" ref="AB1057">INDEX('RESUMO - LOTES E VMA'!$J$3:$J$181,MATCH('LISTA DOS ITENS'!$D1057,'RESUMO - LOTES E VMA'!$A$3:$A$181,0))</f>
        <v>0.1011750278</v>
      </c>
      <c r="AC1057" s="29" t="str">
        <f t="array" ref="AC1057">INDEX('RESUMO - LOTES E VMA'!$L$3:$L$181,MATCH('LISTA DOS ITENS'!$D1057,'RESUMO - LOTES E VMA'!$A$3:$A$181,0))</f>
        <v>1% do Valor de Comparação do VMA</v>
      </c>
      <c r="AD1057" s="53" t="str">
        <f>VLOOKUP(Tabela1[[#This Row],[Índice]],[1]Planilha1!$A:$A,1,0)</f>
        <v>#ERROR!</v>
      </c>
    </row>
    <row r="1058" ht="15.75" customHeight="1">
      <c r="A1058" s="52">
        <v>250459.0</v>
      </c>
      <c r="B1058" s="53" t="s">
        <v>70</v>
      </c>
      <c r="C1058" s="53" t="s">
        <v>71</v>
      </c>
      <c r="D1058" s="22">
        <v>206855.0</v>
      </c>
      <c r="E1058" s="53" t="s">
        <v>119</v>
      </c>
      <c r="F1058" s="54">
        <v>1.1139063E7</v>
      </c>
      <c r="G1058" s="53" t="s">
        <v>889</v>
      </c>
      <c r="H1058" s="55">
        <v>2201.0</v>
      </c>
      <c r="I1058" s="55"/>
      <c r="J1058" s="55" t="s">
        <v>126</v>
      </c>
      <c r="K1058" s="53" t="s">
        <v>80</v>
      </c>
      <c r="L1058" s="53"/>
      <c r="M1058" s="53">
        <v>1.0</v>
      </c>
      <c r="N1058" s="53" t="s">
        <v>52</v>
      </c>
      <c r="O1058" s="25">
        <v>36.14</v>
      </c>
      <c r="P1058" s="25">
        <f>'LISTA DOS ITENS'!$O1058*'LISTA DOS ITENS'!$M1058</f>
        <v>36.14</v>
      </c>
      <c r="Q1058" s="25">
        <v>36.14</v>
      </c>
      <c r="R1058" s="25">
        <f>'LISTA DOS ITENS'!$Q1058*'LISTA DOS ITENS'!$M1058</f>
        <v>36.14</v>
      </c>
      <c r="S1058" s="56">
        <f>IF('LISTA DOS ITENS'!$P1058&gt;'LISTA DOS ITENS'!$R1058,'LISTA DOS ITENS'!$P1058,'LISTA DOS ITENS'!$R1058)</f>
        <v>36.14</v>
      </c>
      <c r="T1058" s="25">
        <v>3.6632672816711964</v>
      </c>
      <c r="U1058" s="25">
        <f>'LISTA DOS ITENS'!$T1058*'LISTA DOS ITENS'!$M1058</f>
        <v>3.663267282</v>
      </c>
      <c r="V1058" s="56">
        <f t="array" ref="V1058">INDEX('RESUMO - LOTES E VMA'!$F$3:$F$181,MATCH('LISTA DOS ITENS'!$D1058,'RESUMO - LOTES E VMA'!$A$3:$A$181,0))</f>
        <v>36182.69532</v>
      </c>
      <c r="W1058" s="57">
        <f>'LISTA DOS ITENS'!$U1058/'LISTA DOS ITENS'!$V1058</f>
        <v>0.0001012436263</v>
      </c>
      <c r="X1058" s="53" t="s">
        <v>53</v>
      </c>
      <c r="Y1058" s="53" t="s">
        <v>290</v>
      </c>
      <c r="Z1058" s="58" t="str">
        <f>'LISTA DOS ITENS'!$F1058&amp;"-"&amp;'LISTA DOS ITENS'!$H1058&amp;"-"&amp;'LISTA DOS ITENS'!$J1058&amp;"-"&amp;'LISTA DOS ITENS'!$K1058&amp;"-"&amp;'LISTA DOS ITENS'!$I1058</f>
        <v>11139063-2201-0026-IMOB/NAC-</v>
      </c>
      <c r="AA1058" s="59" t="str">
        <f t="array" ref="AA1058">INDEX('RESUMO - LOTES E VMA'!$M$3:$M$181,MATCH('LISTA DOS ITENS'!$D1058,'RESUMO - LOTES E VMA'!$A$3:$A$181,0))</f>
        <v>Para Leilão</v>
      </c>
      <c r="AB1058" s="60">
        <f t="array" ref="AB1058">INDEX('RESUMO - LOTES E VMA'!$J$3:$J$181,MATCH('LISTA DOS ITENS'!$D1058,'RESUMO - LOTES E VMA'!$A$3:$A$181,0))</f>
        <v>0.1011750278</v>
      </c>
      <c r="AC1058" s="29" t="str">
        <f t="array" ref="AC1058">INDEX('RESUMO - LOTES E VMA'!$L$3:$L$181,MATCH('LISTA DOS ITENS'!$D1058,'RESUMO - LOTES E VMA'!$A$3:$A$181,0))</f>
        <v>1% do Valor de Comparação do VMA</v>
      </c>
      <c r="AD1058" s="53" t="str">
        <f>VLOOKUP(Tabela1[[#This Row],[Índice]],[1]Planilha1!$A:$A,1,0)</f>
        <v>#ERROR!</v>
      </c>
    </row>
    <row r="1059" ht="15.75" customHeight="1">
      <c r="A1059" s="52">
        <v>250460.0</v>
      </c>
      <c r="B1059" s="53" t="s">
        <v>70</v>
      </c>
      <c r="C1059" s="53" t="s">
        <v>71</v>
      </c>
      <c r="D1059" s="22">
        <v>206855.0</v>
      </c>
      <c r="E1059" s="53" t="s">
        <v>119</v>
      </c>
      <c r="F1059" s="54">
        <v>1.1139066E7</v>
      </c>
      <c r="G1059" s="53" t="s">
        <v>890</v>
      </c>
      <c r="H1059" s="55">
        <v>2201.0</v>
      </c>
      <c r="I1059" s="55"/>
      <c r="J1059" s="55" t="s">
        <v>126</v>
      </c>
      <c r="K1059" s="53" t="s">
        <v>73</v>
      </c>
      <c r="L1059" s="53"/>
      <c r="M1059" s="53">
        <v>2.0</v>
      </c>
      <c r="N1059" s="53" t="s">
        <v>52</v>
      </c>
      <c r="O1059" s="25">
        <v>19.58</v>
      </c>
      <c r="P1059" s="25">
        <f>'LISTA DOS ITENS'!$O1059*'LISTA DOS ITENS'!$M1059</f>
        <v>39.16</v>
      </c>
      <c r="Q1059" s="25">
        <v>22.96</v>
      </c>
      <c r="R1059" s="25">
        <f>'LISTA DOS ITENS'!$Q1059*'LISTA DOS ITENS'!$M1059</f>
        <v>45.92</v>
      </c>
      <c r="S1059" s="56">
        <f>IF('LISTA DOS ITENS'!$P1059&gt;'LISTA DOS ITENS'!$R1059,'LISTA DOS ITENS'!$P1059,'LISTA DOS ITENS'!$R1059)</f>
        <v>45.92</v>
      </c>
      <c r="T1059" s="25">
        <v>2.327299855760118</v>
      </c>
      <c r="U1059" s="25">
        <f>'LISTA DOS ITENS'!$T1059*'LISTA DOS ITENS'!$M1059</f>
        <v>4.654599712</v>
      </c>
      <c r="V1059" s="56">
        <f t="array" ref="V1059">INDEX('RESUMO - LOTES E VMA'!$F$3:$F$181,MATCH('LISTA DOS ITENS'!$D1059,'RESUMO - LOTES E VMA'!$A$3:$A$181,0))</f>
        <v>36182.69532</v>
      </c>
      <c r="W1059" s="57">
        <f>'LISTA DOS ITENS'!$U1059/'LISTA DOS ITENS'!$V1059</f>
        <v>0.0001286415971</v>
      </c>
      <c r="X1059" s="53" t="s">
        <v>53</v>
      </c>
      <c r="Y1059" s="53" t="s">
        <v>290</v>
      </c>
      <c r="Z1059" s="58" t="str">
        <f>'LISTA DOS ITENS'!$F1059&amp;"-"&amp;'LISTA DOS ITENS'!$H1059&amp;"-"&amp;'LISTA DOS ITENS'!$J1059&amp;"-"&amp;'LISTA DOS ITENS'!$K1059&amp;"-"&amp;'LISTA DOS ITENS'!$I1059</f>
        <v>11139066-2201-0026-CONS/NAC-</v>
      </c>
      <c r="AA1059" s="59" t="str">
        <f t="array" ref="AA1059">INDEX('RESUMO - LOTES E VMA'!$M$3:$M$181,MATCH('LISTA DOS ITENS'!$D1059,'RESUMO - LOTES E VMA'!$A$3:$A$181,0))</f>
        <v>Para Leilão</v>
      </c>
      <c r="AB1059" s="60">
        <f t="array" ref="AB1059">INDEX('RESUMO - LOTES E VMA'!$J$3:$J$181,MATCH('LISTA DOS ITENS'!$D1059,'RESUMO - LOTES E VMA'!$A$3:$A$181,0))</f>
        <v>0.1011750278</v>
      </c>
      <c r="AC1059" s="29" t="str">
        <f t="array" ref="AC1059">INDEX('RESUMO - LOTES E VMA'!$L$3:$L$181,MATCH('LISTA DOS ITENS'!$D1059,'RESUMO - LOTES E VMA'!$A$3:$A$181,0))</f>
        <v>1% do Valor de Comparação do VMA</v>
      </c>
      <c r="AD1059" s="53" t="str">
        <f>VLOOKUP(Tabela1[[#This Row],[Índice]],[1]Planilha1!$A:$A,1,0)</f>
        <v>#ERROR!</v>
      </c>
    </row>
    <row r="1060" ht="15.75" customHeight="1">
      <c r="A1060" s="52">
        <v>250461.0</v>
      </c>
      <c r="B1060" s="53" t="s">
        <v>70</v>
      </c>
      <c r="C1060" s="53" t="s">
        <v>71</v>
      </c>
      <c r="D1060" s="22">
        <v>206855.0</v>
      </c>
      <c r="E1060" s="53" t="s">
        <v>119</v>
      </c>
      <c r="F1060" s="54">
        <v>1.1139066E7</v>
      </c>
      <c r="G1060" s="53" t="s">
        <v>890</v>
      </c>
      <c r="H1060" s="55">
        <v>2201.0</v>
      </c>
      <c r="I1060" s="55"/>
      <c r="J1060" s="55" t="s">
        <v>126</v>
      </c>
      <c r="K1060" s="53" t="s">
        <v>80</v>
      </c>
      <c r="L1060" s="53"/>
      <c r="M1060" s="53">
        <v>1.0</v>
      </c>
      <c r="N1060" s="53" t="s">
        <v>52</v>
      </c>
      <c r="O1060" s="25">
        <v>22.96</v>
      </c>
      <c r="P1060" s="25">
        <f>'LISTA DOS ITENS'!$O1060*'LISTA DOS ITENS'!$M1060</f>
        <v>22.96</v>
      </c>
      <c r="Q1060" s="25">
        <v>22.96</v>
      </c>
      <c r="R1060" s="25">
        <f>'LISTA DOS ITENS'!$Q1060*'LISTA DOS ITENS'!$M1060</f>
        <v>22.96</v>
      </c>
      <c r="S1060" s="56">
        <f>IF('LISTA DOS ITENS'!$P1060&gt;'LISTA DOS ITENS'!$R1060,'LISTA DOS ITENS'!$P1060,'LISTA DOS ITENS'!$R1060)</f>
        <v>22.96</v>
      </c>
      <c r="T1060" s="25">
        <v>2.327299855760118</v>
      </c>
      <c r="U1060" s="25">
        <f>'LISTA DOS ITENS'!$T1060*'LISTA DOS ITENS'!$M1060</f>
        <v>2.327299856</v>
      </c>
      <c r="V1060" s="56">
        <f t="array" ref="V1060">INDEX('RESUMO - LOTES E VMA'!$F$3:$F$181,MATCH('LISTA DOS ITENS'!$D1060,'RESUMO - LOTES E VMA'!$A$3:$A$181,0))</f>
        <v>36182.69532</v>
      </c>
      <c r="W1060" s="57">
        <f>'LISTA DOS ITENS'!$U1060/'LISTA DOS ITENS'!$V1060</f>
        <v>0.00006432079853</v>
      </c>
      <c r="X1060" s="53" t="s">
        <v>53</v>
      </c>
      <c r="Y1060" s="53" t="s">
        <v>290</v>
      </c>
      <c r="Z1060" s="58" t="str">
        <f>'LISTA DOS ITENS'!$F1060&amp;"-"&amp;'LISTA DOS ITENS'!$H1060&amp;"-"&amp;'LISTA DOS ITENS'!$J1060&amp;"-"&amp;'LISTA DOS ITENS'!$K1060&amp;"-"&amp;'LISTA DOS ITENS'!$I1060</f>
        <v>11139066-2201-0026-IMOB/NAC-</v>
      </c>
      <c r="AA1060" s="59" t="str">
        <f t="array" ref="AA1060">INDEX('RESUMO - LOTES E VMA'!$M$3:$M$181,MATCH('LISTA DOS ITENS'!$D1060,'RESUMO - LOTES E VMA'!$A$3:$A$181,0))</f>
        <v>Para Leilão</v>
      </c>
      <c r="AB1060" s="60">
        <f t="array" ref="AB1060">INDEX('RESUMO - LOTES E VMA'!$J$3:$J$181,MATCH('LISTA DOS ITENS'!$D1060,'RESUMO - LOTES E VMA'!$A$3:$A$181,0))</f>
        <v>0.1011750278</v>
      </c>
      <c r="AC1060" s="29" t="str">
        <f t="array" ref="AC1060">INDEX('RESUMO - LOTES E VMA'!$L$3:$L$181,MATCH('LISTA DOS ITENS'!$D1060,'RESUMO - LOTES E VMA'!$A$3:$A$181,0))</f>
        <v>1% do Valor de Comparação do VMA</v>
      </c>
      <c r="AD1060" s="53" t="str">
        <f>VLOOKUP(Tabela1[[#This Row],[Índice]],[1]Planilha1!$A:$A,1,0)</f>
        <v>#ERROR!</v>
      </c>
    </row>
    <row r="1061" ht="15.75" customHeight="1">
      <c r="A1061" s="52">
        <v>250462.0</v>
      </c>
      <c r="B1061" s="53" t="s">
        <v>70</v>
      </c>
      <c r="C1061" s="53" t="s">
        <v>71</v>
      </c>
      <c r="D1061" s="22">
        <v>206855.0</v>
      </c>
      <c r="E1061" s="53" t="s">
        <v>119</v>
      </c>
      <c r="F1061" s="54">
        <v>1.1139158E7</v>
      </c>
      <c r="G1061" s="53" t="s">
        <v>826</v>
      </c>
      <c r="H1061" s="55">
        <v>2201.0</v>
      </c>
      <c r="I1061" s="55"/>
      <c r="J1061" s="55" t="s">
        <v>126</v>
      </c>
      <c r="K1061" s="53" t="s">
        <v>73</v>
      </c>
      <c r="L1061" s="53"/>
      <c r="M1061" s="53">
        <v>12.0</v>
      </c>
      <c r="N1061" s="53" t="s">
        <v>52</v>
      </c>
      <c r="O1061" s="25">
        <v>76.145</v>
      </c>
      <c r="P1061" s="25">
        <f>'LISTA DOS ITENS'!$O1061*'LISTA DOS ITENS'!$M1061</f>
        <v>913.74</v>
      </c>
      <c r="Q1061" s="25">
        <v>76.15</v>
      </c>
      <c r="R1061" s="25">
        <f>'LISTA DOS ITENS'!$Q1061*'LISTA DOS ITENS'!$M1061</f>
        <v>913.8</v>
      </c>
      <c r="S1061" s="56">
        <f>IF('LISTA DOS ITENS'!$P1061&gt;'LISTA DOS ITENS'!$R1061,'LISTA DOS ITENS'!$P1061,'LISTA DOS ITENS'!$R1061)</f>
        <v>913.8</v>
      </c>
      <c r="T1061" s="25">
        <v>7.718810279448301</v>
      </c>
      <c r="U1061" s="25">
        <f>'LISTA DOS ITENS'!$T1061*'LISTA DOS ITENS'!$M1061</f>
        <v>92.62572335</v>
      </c>
      <c r="V1061" s="56">
        <f t="array" ref="V1061">INDEX('RESUMO - LOTES E VMA'!$F$3:$F$181,MATCH('LISTA DOS ITENS'!$D1061,'RESUMO - LOTES E VMA'!$A$3:$A$181,0))</f>
        <v>36182.69532</v>
      </c>
      <c r="W1061" s="57">
        <f>'LISTA DOS ITENS'!$U1061/'LISTA DOS ITENS'!$V1061</f>
        <v>0.00255994537</v>
      </c>
      <c r="X1061" s="53" t="s">
        <v>53</v>
      </c>
      <c r="Y1061" s="53" t="s">
        <v>290</v>
      </c>
      <c r="Z1061" s="58" t="str">
        <f>'LISTA DOS ITENS'!$F1061&amp;"-"&amp;'LISTA DOS ITENS'!$H1061&amp;"-"&amp;'LISTA DOS ITENS'!$J1061&amp;"-"&amp;'LISTA DOS ITENS'!$K1061&amp;"-"&amp;'LISTA DOS ITENS'!$I1061</f>
        <v>11139158-2201-0026-CONS/NAC-</v>
      </c>
      <c r="AA1061" s="59" t="str">
        <f t="array" ref="AA1061">INDEX('RESUMO - LOTES E VMA'!$M$3:$M$181,MATCH('LISTA DOS ITENS'!$D1061,'RESUMO - LOTES E VMA'!$A$3:$A$181,0))</f>
        <v>Para Leilão</v>
      </c>
      <c r="AB1061" s="60">
        <f t="array" ref="AB1061">INDEX('RESUMO - LOTES E VMA'!$J$3:$J$181,MATCH('LISTA DOS ITENS'!$D1061,'RESUMO - LOTES E VMA'!$A$3:$A$181,0))</f>
        <v>0.1011750278</v>
      </c>
      <c r="AC1061" s="29" t="str">
        <f t="array" ref="AC1061">INDEX('RESUMO - LOTES E VMA'!$L$3:$L$181,MATCH('LISTA DOS ITENS'!$D1061,'RESUMO - LOTES E VMA'!$A$3:$A$181,0))</f>
        <v>1% do Valor de Comparação do VMA</v>
      </c>
      <c r="AD1061" s="53" t="str">
        <f>VLOOKUP(Tabela1[[#This Row],[Índice]],[1]Planilha1!$A:$A,1,0)</f>
        <v>#ERROR!</v>
      </c>
    </row>
    <row r="1062" ht="15.75" customHeight="1">
      <c r="A1062" s="52">
        <v>250463.0</v>
      </c>
      <c r="B1062" s="53" t="s">
        <v>70</v>
      </c>
      <c r="C1062" s="53" t="s">
        <v>71</v>
      </c>
      <c r="D1062" s="22">
        <v>206855.0</v>
      </c>
      <c r="E1062" s="53" t="s">
        <v>119</v>
      </c>
      <c r="F1062" s="54">
        <v>1.1139264E7</v>
      </c>
      <c r="G1062" s="53" t="s">
        <v>891</v>
      </c>
      <c r="H1062" s="55">
        <v>2201.0</v>
      </c>
      <c r="I1062" s="55"/>
      <c r="J1062" s="55" t="s">
        <v>126</v>
      </c>
      <c r="K1062" s="53" t="s">
        <v>73</v>
      </c>
      <c r="L1062" s="53"/>
      <c r="M1062" s="53">
        <v>11.0</v>
      </c>
      <c r="N1062" s="53" t="s">
        <v>52</v>
      </c>
      <c r="O1062" s="25">
        <v>36.62</v>
      </c>
      <c r="P1062" s="25">
        <f>'LISTA DOS ITENS'!$O1062*'LISTA DOS ITENS'!$M1062</f>
        <v>402.82</v>
      </c>
      <c r="Q1062" s="25">
        <v>37.2744</v>
      </c>
      <c r="R1062" s="25">
        <f>'LISTA DOS ITENS'!$Q1062*'LISTA DOS ITENS'!$M1062</f>
        <v>410.0184</v>
      </c>
      <c r="S1062" s="56">
        <f>IF('LISTA DOS ITENS'!$P1062&gt;'LISTA DOS ITENS'!$R1062,'LISTA DOS ITENS'!$P1062,'LISTA DOS ITENS'!$R1062)</f>
        <v>410.0184</v>
      </c>
      <c r="T1062" s="25">
        <v>3.778253734474954</v>
      </c>
      <c r="U1062" s="25">
        <f>'LISTA DOS ITENS'!$T1062*'LISTA DOS ITENS'!$M1062</f>
        <v>41.56079108</v>
      </c>
      <c r="V1062" s="56">
        <f t="array" ref="V1062">INDEX('RESUMO - LOTES E VMA'!$F$3:$F$181,MATCH('LISTA DOS ITENS'!$D1062,'RESUMO - LOTES E VMA'!$A$3:$A$181,0))</f>
        <v>36182.69532</v>
      </c>
      <c r="W1062" s="57">
        <f>'LISTA DOS ITENS'!$U1062/'LISTA DOS ITENS'!$V1062</f>
        <v>0.001148637234</v>
      </c>
      <c r="X1062" s="53" t="s">
        <v>53</v>
      </c>
      <c r="Y1062" s="53" t="s">
        <v>290</v>
      </c>
      <c r="Z1062" s="58" t="str">
        <f>'LISTA DOS ITENS'!$F1062&amp;"-"&amp;'LISTA DOS ITENS'!$H1062&amp;"-"&amp;'LISTA DOS ITENS'!$J1062&amp;"-"&amp;'LISTA DOS ITENS'!$K1062&amp;"-"&amp;'LISTA DOS ITENS'!$I1062</f>
        <v>11139264-2201-0026-CONS/NAC-</v>
      </c>
      <c r="AA1062" s="59" t="str">
        <f t="array" ref="AA1062">INDEX('RESUMO - LOTES E VMA'!$M$3:$M$181,MATCH('LISTA DOS ITENS'!$D1062,'RESUMO - LOTES E VMA'!$A$3:$A$181,0))</f>
        <v>Para Leilão</v>
      </c>
      <c r="AB1062" s="60">
        <f t="array" ref="AB1062">INDEX('RESUMO - LOTES E VMA'!$J$3:$J$181,MATCH('LISTA DOS ITENS'!$D1062,'RESUMO - LOTES E VMA'!$A$3:$A$181,0))</f>
        <v>0.1011750278</v>
      </c>
      <c r="AC1062" s="29" t="str">
        <f t="array" ref="AC1062">INDEX('RESUMO - LOTES E VMA'!$L$3:$L$181,MATCH('LISTA DOS ITENS'!$D1062,'RESUMO - LOTES E VMA'!$A$3:$A$181,0))</f>
        <v>1% do Valor de Comparação do VMA</v>
      </c>
      <c r="AD1062" s="53" t="str">
        <f>VLOOKUP(Tabela1[[#This Row],[Índice]],[1]Planilha1!$A:$A,1,0)</f>
        <v>#ERROR!</v>
      </c>
    </row>
    <row r="1063" ht="15.75" customHeight="1">
      <c r="A1063" s="52">
        <v>250464.0</v>
      </c>
      <c r="B1063" s="53" t="s">
        <v>70</v>
      </c>
      <c r="C1063" s="53" t="s">
        <v>71</v>
      </c>
      <c r="D1063" s="22">
        <v>206855.0</v>
      </c>
      <c r="E1063" s="53" t="s">
        <v>119</v>
      </c>
      <c r="F1063" s="54">
        <v>1.1139279E7</v>
      </c>
      <c r="G1063" s="53" t="s">
        <v>887</v>
      </c>
      <c r="H1063" s="55">
        <v>2201.0</v>
      </c>
      <c r="I1063" s="55"/>
      <c r="J1063" s="55" t="s">
        <v>126</v>
      </c>
      <c r="K1063" s="53" t="s">
        <v>73</v>
      </c>
      <c r="L1063" s="53"/>
      <c r="M1063" s="53">
        <v>9.0</v>
      </c>
      <c r="N1063" s="53" t="s">
        <v>52</v>
      </c>
      <c r="O1063" s="25">
        <v>44.18</v>
      </c>
      <c r="P1063" s="25">
        <f>'LISTA DOS ITENS'!$O1063*'LISTA DOS ITENS'!$M1063</f>
        <v>397.62</v>
      </c>
      <c r="Q1063" s="25">
        <v>44.18</v>
      </c>
      <c r="R1063" s="25">
        <f>'LISTA DOS ITENS'!$Q1063*'LISTA DOS ITENS'!$M1063</f>
        <v>397.62</v>
      </c>
      <c r="S1063" s="56">
        <f>IF('LISTA DOS ITENS'!$P1063&gt;'LISTA DOS ITENS'!$R1063,'LISTA DOS ITENS'!$P1063,'LISTA DOS ITENS'!$R1063)</f>
        <v>397.62</v>
      </c>
      <c r="T1063" s="25">
        <v>4.478227684123781</v>
      </c>
      <c r="U1063" s="25">
        <f>'LISTA DOS ITENS'!$T1063*'LISTA DOS ITENS'!$M1063</f>
        <v>40.30404916</v>
      </c>
      <c r="V1063" s="56">
        <f t="array" ref="V1063">INDEX('RESUMO - LOTES E VMA'!$F$3:$F$181,MATCH('LISTA DOS ITENS'!$D1063,'RESUMO - LOTES E VMA'!$A$3:$A$181,0))</f>
        <v>36182.69532</v>
      </c>
      <c r="W1063" s="57">
        <f>'LISTA DOS ITENS'!$U1063/'LISTA DOS ITENS'!$V1063</f>
        <v>0.001113904003</v>
      </c>
      <c r="X1063" s="53" t="s">
        <v>53</v>
      </c>
      <c r="Y1063" s="53" t="s">
        <v>290</v>
      </c>
      <c r="Z1063" s="58" t="str">
        <f>'LISTA DOS ITENS'!$F1063&amp;"-"&amp;'LISTA DOS ITENS'!$H1063&amp;"-"&amp;'LISTA DOS ITENS'!$J1063&amp;"-"&amp;'LISTA DOS ITENS'!$K1063&amp;"-"&amp;'LISTA DOS ITENS'!$I1063</f>
        <v>11139279-2201-0026-CONS/NAC-</v>
      </c>
      <c r="AA1063" s="59" t="str">
        <f t="array" ref="AA1063">INDEX('RESUMO - LOTES E VMA'!$M$3:$M$181,MATCH('LISTA DOS ITENS'!$D1063,'RESUMO - LOTES E VMA'!$A$3:$A$181,0))</f>
        <v>Para Leilão</v>
      </c>
      <c r="AB1063" s="60">
        <f t="array" ref="AB1063">INDEX('RESUMO - LOTES E VMA'!$J$3:$J$181,MATCH('LISTA DOS ITENS'!$D1063,'RESUMO - LOTES E VMA'!$A$3:$A$181,0))</f>
        <v>0.1011750278</v>
      </c>
      <c r="AC1063" s="29" t="str">
        <f t="array" ref="AC1063">INDEX('RESUMO - LOTES E VMA'!$L$3:$L$181,MATCH('LISTA DOS ITENS'!$D1063,'RESUMO - LOTES E VMA'!$A$3:$A$181,0))</f>
        <v>1% do Valor de Comparação do VMA</v>
      </c>
      <c r="AD1063" s="53" t="str">
        <f>VLOOKUP(Tabela1[[#This Row],[Índice]],[1]Planilha1!$A:$A,1,0)</f>
        <v>#ERROR!</v>
      </c>
    </row>
    <row r="1064" ht="15.75" customHeight="1">
      <c r="A1064" s="52">
        <v>250465.0</v>
      </c>
      <c r="B1064" s="53" t="s">
        <v>70</v>
      </c>
      <c r="C1064" s="53" t="s">
        <v>71</v>
      </c>
      <c r="D1064" s="22">
        <v>206855.0</v>
      </c>
      <c r="E1064" s="53" t="s">
        <v>119</v>
      </c>
      <c r="F1064" s="54">
        <v>1.1139283E7</v>
      </c>
      <c r="G1064" s="53" t="s">
        <v>892</v>
      </c>
      <c r="H1064" s="55">
        <v>2201.0</v>
      </c>
      <c r="I1064" s="55"/>
      <c r="J1064" s="55" t="s">
        <v>126</v>
      </c>
      <c r="K1064" s="53" t="s">
        <v>73</v>
      </c>
      <c r="L1064" s="53"/>
      <c r="M1064" s="53">
        <v>10.0</v>
      </c>
      <c r="N1064" s="53" t="s">
        <v>52</v>
      </c>
      <c r="O1064" s="25">
        <v>130.658</v>
      </c>
      <c r="P1064" s="25">
        <f>'LISTA DOS ITENS'!$O1064*'LISTA DOS ITENS'!$M1064</f>
        <v>1306.58</v>
      </c>
      <c r="Q1064" s="25">
        <v>130.66</v>
      </c>
      <c r="R1064" s="25">
        <f>'LISTA DOS ITENS'!$Q1064*'LISTA DOS ITENS'!$M1064</f>
        <v>1306.6</v>
      </c>
      <c r="S1064" s="56">
        <f>IF('LISTA DOS ITENS'!$P1064&gt;'LISTA DOS ITENS'!$R1064,'LISTA DOS ITENS'!$P1064,'LISTA DOS ITENS'!$R1064)</f>
        <v>1306.6</v>
      </c>
      <c r="T1064" s="25">
        <v>13.244120172195863</v>
      </c>
      <c r="U1064" s="25">
        <f>'LISTA DOS ITENS'!$T1064*'LISTA DOS ITENS'!$M1064</f>
        <v>132.4412017</v>
      </c>
      <c r="V1064" s="56">
        <f t="array" ref="V1064">INDEX('RESUMO - LOTES E VMA'!$F$3:$F$181,MATCH('LISTA DOS ITENS'!$D1064,'RESUMO - LOTES E VMA'!$A$3:$A$181,0))</f>
        <v>36182.69532</v>
      </c>
      <c r="W1064" s="57">
        <f>'LISTA DOS ITENS'!$U1064/'LISTA DOS ITENS'!$V1064</f>
        <v>0.003660346488</v>
      </c>
      <c r="X1064" s="53" t="s">
        <v>53</v>
      </c>
      <c r="Y1064" s="53" t="s">
        <v>290</v>
      </c>
      <c r="Z1064" s="58" t="str">
        <f>'LISTA DOS ITENS'!$F1064&amp;"-"&amp;'LISTA DOS ITENS'!$H1064&amp;"-"&amp;'LISTA DOS ITENS'!$J1064&amp;"-"&amp;'LISTA DOS ITENS'!$K1064&amp;"-"&amp;'LISTA DOS ITENS'!$I1064</f>
        <v>11139283-2201-0026-CONS/NAC-</v>
      </c>
      <c r="AA1064" s="59" t="str">
        <f t="array" ref="AA1064">INDEX('RESUMO - LOTES E VMA'!$M$3:$M$181,MATCH('LISTA DOS ITENS'!$D1064,'RESUMO - LOTES E VMA'!$A$3:$A$181,0))</f>
        <v>Para Leilão</v>
      </c>
      <c r="AB1064" s="60">
        <f t="array" ref="AB1064">INDEX('RESUMO - LOTES E VMA'!$J$3:$J$181,MATCH('LISTA DOS ITENS'!$D1064,'RESUMO - LOTES E VMA'!$A$3:$A$181,0))</f>
        <v>0.1011750278</v>
      </c>
      <c r="AC1064" s="29" t="str">
        <f t="array" ref="AC1064">INDEX('RESUMO - LOTES E VMA'!$L$3:$L$181,MATCH('LISTA DOS ITENS'!$D1064,'RESUMO - LOTES E VMA'!$A$3:$A$181,0))</f>
        <v>1% do Valor de Comparação do VMA</v>
      </c>
      <c r="AD1064" s="53" t="str">
        <f>VLOOKUP(Tabela1[[#This Row],[Índice]],[1]Planilha1!$A:$A,1,0)</f>
        <v>#ERROR!</v>
      </c>
    </row>
    <row r="1065" ht="15.75" customHeight="1">
      <c r="A1065" s="52">
        <v>250466.0</v>
      </c>
      <c r="B1065" s="53" t="s">
        <v>70</v>
      </c>
      <c r="C1065" s="53" t="s">
        <v>71</v>
      </c>
      <c r="D1065" s="22">
        <v>206855.0</v>
      </c>
      <c r="E1065" s="53" t="s">
        <v>119</v>
      </c>
      <c r="F1065" s="54">
        <v>1.1139314E7</v>
      </c>
      <c r="G1065" s="53" t="s">
        <v>893</v>
      </c>
      <c r="H1065" s="55">
        <v>2201.0</v>
      </c>
      <c r="I1065" s="55"/>
      <c r="J1065" s="55" t="s">
        <v>126</v>
      </c>
      <c r="K1065" s="53" t="s">
        <v>73</v>
      </c>
      <c r="L1065" s="53"/>
      <c r="M1065" s="53">
        <v>9.0</v>
      </c>
      <c r="N1065" s="53" t="s">
        <v>52</v>
      </c>
      <c r="O1065" s="25">
        <v>54.266666666666666</v>
      </c>
      <c r="P1065" s="25">
        <f>'LISTA DOS ITENS'!$O1065*'LISTA DOS ITENS'!$M1065</f>
        <v>488.4</v>
      </c>
      <c r="Q1065" s="25">
        <v>54.27</v>
      </c>
      <c r="R1065" s="25">
        <f>'LISTA DOS ITENS'!$Q1065*'LISTA DOS ITENS'!$M1065</f>
        <v>488.43</v>
      </c>
      <c r="S1065" s="56">
        <f>IF('LISTA DOS ITENS'!$P1065&gt;'LISTA DOS ITENS'!$R1065,'LISTA DOS ITENS'!$P1065,'LISTA DOS ITENS'!$R1065)</f>
        <v>488.43</v>
      </c>
      <c r="T1065" s="25">
        <v>5.500982716554948</v>
      </c>
      <c r="U1065" s="25">
        <f>'LISTA DOS ITENS'!$T1065*'LISTA DOS ITENS'!$M1065</f>
        <v>49.50884445</v>
      </c>
      <c r="V1065" s="56">
        <f t="array" ref="V1065">INDEX('RESUMO - LOTES E VMA'!$F$3:$F$181,MATCH('LISTA DOS ITENS'!$D1065,'RESUMO - LOTES E VMA'!$A$3:$A$181,0))</f>
        <v>36182.69532</v>
      </c>
      <c r="W1065" s="57">
        <f>'LISTA DOS ITENS'!$U1065/'LISTA DOS ITENS'!$V1065</f>
        <v>0.001368301726</v>
      </c>
      <c r="X1065" s="53" t="s">
        <v>53</v>
      </c>
      <c r="Y1065" s="53" t="s">
        <v>290</v>
      </c>
      <c r="Z1065" s="58" t="str">
        <f>'LISTA DOS ITENS'!$F1065&amp;"-"&amp;'LISTA DOS ITENS'!$H1065&amp;"-"&amp;'LISTA DOS ITENS'!$J1065&amp;"-"&amp;'LISTA DOS ITENS'!$K1065&amp;"-"&amp;'LISTA DOS ITENS'!$I1065</f>
        <v>11139314-2201-0026-CONS/NAC-</v>
      </c>
      <c r="AA1065" s="59" t="str">
        <f t="array" ref="AA1065">INDEX('RESUMO - LOTES E VMA'!$M$3:$M$181,MATCH('LISTA DOS ITENS'!$D1065,'RESUMO - LOTES E VMA'!$A$3:$A$181,0))</f>
        <v>Para Leilão</v>
      </c>
      <c r="AB1065" s="60">
        <f t="array" ref="AB1065">INDEX('RESUMO - LOTES E VMA'!$J$3:$J$181,MATCH('LISTA DOS ITENS'!$D1065,'RESUMO - LOTES E VMA'!$A$3:$A$181,0))</f>
        <v>0.1011750278</v>
      </c>
      <c r="AC1065" s="29" t="str">
        <f t="array" ref="AC1065">INDEX('RESUMO - LOTES E VMA'!$L$3:$L$181,MATCH('LISTA DOS ITENS'!$D1065,'RESUMO - LOTES E VMA'!$A$3:$A$181,0))</f>
        <v>1% do Valor de Comparação do VMA</v>
      </c>
      <c r="AD1065" s="53" t="str">
        <f>VLOOKUP(Tabela1[[#This Row],[Índice]],[1]Planilha1!$A:$A,1,0)</f>
        <v>#ERROR!</v>
      </c>
    </row>
    <row r="1066" ht="15.75" customHeight="1">
      <c r="A1066" s="52">
        <v>250467.0</v>
      </c>
      <c r="B1066" s="53" t="s">
        <v>70</v>
      </c>
      <c r="C1066" s="53" t="s">
        <v>71</v>
      </c>
      <c r="D1066" s="22">
        <v>206855.0</v>
      </c>
      <c r="E1066" s="53" t="s">
        <v>119</v>
      </c>
      <c r="F1066" s="54">
        <v>1.1139371E7</v>
      </c>
      <c r="G1066" s="53" t="s">
        <v>894</v>
      </c>
      <c r="H1066" s="55">
        <v>2201.0</v>
      </c>
      <c r="I1066" s="55"/>
      <c r="J1066" s="55" t="s">
        <v>126</v>
      </c>
      <c r="K1066" s="53" t="s">
        <v>73</v>
      </c>
      <c r="L1066" s="53"/>
      <c r="M1066" s="53">
        <v>18.0</v>
      </c>
      <c r="N1066" s="53" t="s">
        <v>52</v>
      </c>
      <c r="O1066" s="25">
        <v>193.5838888888889</v>
      </c>
      <c r="P1066" s="25">
        <f>'LISTA DOS ITENS'!$O1066*'LISTA DOS ITENS'!$M1066</f>
        <v>3484.51</v>
      </c>
      <c r="Q1066" s="25">
        <v>193.58</v>
      </c>
      <c r="R1066" s="25">
        <f>'LISTA DOS ITENS'!$Q1066*'LISTA DOS ITENS'!$M1066</f>
        <v>3484.44</v>
      </c>
      <c r="S1066" s="56">
        <f>IF('LISTA DOS ITENS'!$P1066&gt;'LISTA DOS ITENS'!$R1066,'LISTA DOS ITENS'!$P1066,'LISTA DOS ITENS'!$R1066)</f>
        <v>3484.51</v>
      </c>
      <c r="T1066" s="25">
        <v>19.62189486402629</v>
      </c>
      <c r="U1066" s="25">
        <f>'LISTA DOS ITENS'!$T1066*'LISTA DOS ITENS'!$M1066</f>
        <v>353.1941076</v>
      </c>
      <c r="V1066" s="56">
        <f t="array" ref="V1066">INDEX('RESUMO - LOTES E VMA'!$F$3:$F$181,MATCH('LISTA DOS ITENS'!$D1066,'RESUMO - LOTES E VMA'!$A$3:$A$181,0))</f>
        <v>36182.69532</v>
      </c>
      <c r="W1066" s="57">
        <f>'LISTA DOS ITENS'!$U1066/'LISTA DOS ITENS'!$V1066</f>
        <v>0.009761409548</v>
      </c>
      <c r="X1066" s="53" t="s">
        <v>53</v>
      </c>
      <c r="Y1066" s="53" t="s">
        <v>290</v>
      </c>
      <c r="Z1066" s="58" t="str">
        <f>'LISTA DOS ITENS'!$F1066&amp;"-"&amp;'LISTA DOS ITENS'!$H1066&amp;"-"&amp;'LISTA DOS ITENS'!$J1066&amp;"-"&amp;'LISTA DOS ITENS'!$K1066&amp;"-"&amp;'LISTA DOS ITENS'!$I1066</f>
        <v>11139371-2201-0026-CONS/NAC-</v>
      </c>
      <c r="AA1066" s="59" t="str">
        <f t="array" ref="AA1066">INDEX('RESUMO - LOTES E VMA'!$M$3:$M$181,MATCH('LISTA DOS ITENS'!$D1066,'RESUMO - LOTES E VMA'!$A$3:$A$181,0))</f>
        <v>Para Leilão</v>
      </c>
      <c r="AB1066" s="60">
        <f t="array" ref="AB1066">INDEX('RESUMO - LOTES E VMA'!$J$3:$J$181,MATCH('LISTA DOS ITENS'!$D1066,'RESUMO - LOTES E VMA'!$A$3:$A$181,0))</f>
        <v>0.1011750278</v>
      </c>
      <c r="AC1066" s="29" t="str">
        <f t="array" ref="AC1066">INDEX('RESUMO - LOTES E VMA'!$L$3:$L$181,MATCH('LISTA DOS ITENS'!$D1066,'RESUMO - LOTES E VMA'!$A$3:$A$181,0))</f>
        <v>1% do Valor de Comparação do VMA</v>
      </c>
      <c r="AD1066" s="53" t="str">
        <f>VLOOKUP(Tabela1[[#This Row],[Índice]],[1]Planilha1!$A:$A,1,0)</f>
        <v>#ERROR!</v>
      </c>
    </row>
    <row r="1067" ht="15.75" customHeight="1">
      <c r="A1067" s="52">
        <v>250468.0</v>
      </c>
      <c r="B1067" s="53" t="s">
        <v>70</v>
      </c>
      <c r="C1067" s="53" t="s">
        <v>71</v>
      </c>
      <c r="D1067" s="22">
        <v>206855.0</v>
      </c>
      <c r="E1067" s="53" t="s">
        <v>119</v>
      </c>
      <c r="F1067" s="54">
        <v>1.1139374E7</v>
      </c>
      <c r="G1067" s="53" t="s">
        <v>895</v>
      </c>
      <c r="H1067" s="55">
        <v>2201.0</v>
      </c>
      <c r="I1067" s="55"/>
      <c r="J1067" s="55" t="s">
        <v>126</v>
      </c>
      <c r="K1067" s="53" t="s">
        <v>73</v>
      </c>
      <c r="L1067" s="53"/>
      <c r="M1067" s="53">
        <v>12.0</v>
      </c>
      <c r="N1067" s="53" t="s">
        <v>52</v>
      </c>
      <c r="O1067" s="25">
        <v>134.42</v>
      </c>
      <c r="P1067" s="25">
        <f>'LISTA DOS ITENS'!$O1067*'LISTA DOS ITENS'!$M1067</f>
        <v>1613.04</v>
      </c>
      <c r="Q1067" s="25">
        <v>134.42</v>
      </c>
      <c r="R1067" s="25">
        <f>'LISTA DOS ITENS'!$Q1067*'LISTA DOS ITENS'!$M1067</f>
        <v>1613.04</v>
      </c>
      <c r="S1067" s="56">
        <f>IF('LISTA DOS ITENS'!$P1067&gt;'LISTA DOS ITENS'!$R1067,'LISTA DOS ITENS'!$P1067,'LISTA DOS ITENS'!$R1067)</f>
        <v>1613.04</v>
      </c>
      <c r="T1067" s="25">
        <v>13.625245932546822</v>
      </c>
      <c r="U1067" s="25">
        <f>'LISTA DOS ITENS'!$T1067*'LISTA DOS ITENS'!$M1067</f>
        <v>163.5029512</v>
      </c>
      <c r="V1067" s="56">
        <f t="array" ref="V1067">INDEX('RESUMO - LOTES E VMA'!$F$3:$F$181,MATCH('LISTA DOS ITENS'!$D1067,'RESUMO - LOTES E VMA'!$A$3:$A$181,0))</f>
        <v>36182.69532</v>
      </c>
      <c r="W1067" s="57">
        <f>'LISTA DOS ITENS'!$U1067/'LISTA DOS ITENS'!$V1067</f>
        <v>0.004518816239</v>
      </c>
      <c r="X1067" s="53" t="s">
        <v>53</v>
      </c>
      <c r="Y1067" s="53" t="s">
        <v>290</v>
      </c>
      <c r="Z1067" s="58" t="str">
        <f>'LISTA DOS ITENS'!$F1067&amp;"-"&amp;'LISTA DOS ITENS'!$H1067&amp;"-"&amp;'LISTA DOS ITENS'!$J1067&amp;"-"&amp;'LISTA DOS ITENS'!$K1067&amp;"-"&amp;'LISTA DOS ITENS'!$I1067</f>
        <v>11139374-2201-0026-CONS/NAC-</v>
      </c>
      <c r="AA1067" s="59" t="str">
        <f t="array" ref="AA1067">INDEX('RESUMO - LOTES E VMA'!$M$3:$M$181,MATCH('LISTA DOS ITENS'!$D1067,'RESUMO - LOTES E VMA'!$A$3:$A$181,0))</f>
        <v>Para Leilão</v>
      </c>
      <c r="AB1067" s="60">
        <f t="array" ref="AB1067">INDEX('RESUMO - LOTES E VMA'!$J$3:$J$181,MATCH('LISTA DOS ITENS'!$D1067,'RESUMO - LOTES E VMA'!$A$3:$A$181,0))</f>
        <v>0.1011750278</v>
      </c>
      <c r="AC1067" s="29" t="str">
        <f t="array" ref="AC1067">INDEX('RESUMO - LOTES E VMA'!$L$3:$L$181,MATCH('LISTA DOS ITENS'!$D1067,'RESUMO - LOTES E VMA'!$A$3:$A$181,0))</f>
        <v>1% do Valor de Comparação do VMA</v>
      </c>
      <c r="AD1067" s="53" t="str">
        <f>VLOOKUP(Tabela1[[#This Row],[Índice]],[1]Planilha1!$A:$A,1,0)</f>
        <v>#ERROR!</v>
      </c>
    </row>
    <row r="1068" ht="15.75" customHeight="1">
      <c r="A1068" s="52">
        <v>250469.0</v>
      </c>
      <c r="B1068" s="53" t="s">
        <v>70</v>
      </c>
      <c r="C1068" s="53" t="s">
        <v>71</v>
      </c>
      <c r="D1068" s="22">
        <v>206855.0</v>
      </c>
      <c r="E1068" s="53" t="s">
        <v>119</v>
      </c>
      <c r="F1068" s="54">
        <v>1.1139583E7</v>
      </c>
      <c r="G1068" s="53" t="s">
        <v>896</v>
      </c>
      <c r="H1068" s="55">
        <v>2201.0</v>
      </c>
      <c r="I1068" s="55"/>
      <c r="J1068" s="55" t="s">
        <v>126</v>
      </c>
      <c r="K1068" s="53" t="s">
        <v>73</v>
      </c>
      <c r="L1068" s="53"/>
      <c r="M1068" s="53">
        <v>9.0</v>
      </c>
      <c r="N1068" s="53" t="s">
        <v>52</v>
      </c>
      <c r="O1068" s="25">
        <v>115.56888888888888</v>
      </c>
      <c r="P1068" s="25">
        <f>'LISTA DOS ITENS'!$O1068*'LISTA DOS ITENS'!$M1068</f>
        <v>1040.12</v>
      </c>
      <c r="Q1068" s="25">
        <v>115.57</v>
      </c>
      <c r="R1068" s="25">
        <f>'LISTA DOS ITENS'!$Q1068*'LISTA DOS ITENS'!$M1068</f>
        <v>1040.13</v>
      </c>
      <c r="S1068" s="56">
        <f>IF('LISTA DOS ITENS'!$P1068&gt;'LISTA DOS ITENS'!$R1068,'LISTA DOS ITENS'!$P1068,'LISTA DOS ITENS'!$R1068)</f>
        <v>1040.13</v>
      </c>
      <c r="T1068" s="25">
        <v>11.714548969085227</v>
      </c>
      <c r="U1068" s="25">
        <f>'LISTA DOS ITENS'!$T1068*'LISTA DOS ITENS'!$M1068</f>
        <v>105.4309407</v>
      </c>
      <c r="V1068" s="56">
        <f t="array" ref="V1068">INDEX('RESUMO - LOTES E VMA'!$F$3:$F$181,MATCH('LISTA DOS ITENS'!$D1068,'RESUMO - LOTES E VMA'!$A$3:$A$181,0))</f>
        <v>36182.69532</v>
      </c>
      <c r="W1068" s="57">
        <f>'LISTA DOS ITENS'!$U1068/'LISTA DOS ITENS'!$V1068</f>
        <v>0.002913849833</v>
      </c>
      <c r="X1068" s="53" t="s">
        <v>53</v>
      </c>
      <c r="Y1068" s="53" t="s">
        <v>290</v>
      </c>
      <c r="Z1068" s="58" t="str">
        <f>'LISTA DOS ITENS'!$F1068&amp;"-"&amp;'LISTA DOS ITENS'!$H1068&amp;"-"&amp;'LISTA DOS ITENS'!$J1068&amp;"-"&amp;'LISTA DOS ITENS'!$K1068&amp;"-"&amp;'LISTA DOS ITENS'!$I1068</f>
        <v>11139583-2201-0026-CONS/NAC-</v>
      </c>
      <c r="AA1068" s="59" t="str">
        <f t="array" ref="AA1068">INDEX('RESUMO - LOTES E VMA'!$M$3:$M$181,MATCH('LISTA DOS ITENS'!$D1068,'RESUMO - LOTES E VMA'!$A$3:$A$181,0))</f>
        <v>Para Leilão</v>
      </c>
      <c r="AB1068" s="60">
        <f t="array" ref="AB1068">INDEX('RESUMO - LOTES E VMA'!$J$3:$J$181,MATCH('LISTA DOS ITENS'!$D1068,'RESUMO - LOTES E VMA'!$A$3:$A$181,0))</f>
        <v>0.1011750278</v>
      </c>
      <c r="AC1068" s="29" t="str">
        <f t="array" ref="AC1068">INDEX('RESUMO - LOTES E VMA'!$L$3:$L$181,MATCH('LISTA DOS ITENS'!$D1068,'RESUMO - LOTES E VMA'!$A$3:$A$181,0))</f>
        <v>1% do Valor de Comparação do VMA</v>
      </c>
      <c r="AD1068" s="53" t="str">
        <f>VLOOKUP(Tabela1[[#This Row],[Índice]],[1]Planilha1!$A:$A,1,0)</f>
        <v>#ERROR!</v>
      </c>
    </row>
    <row r="1069" ht="15.75" customHeight="1">
      <c r="A1069" s="52">
        <v>250470.0</v>
      </c>
      <c r="B1069" s="53" t="s">
        <v>70</v>
      </c>
      <c r="C1069" s="53" t="s">
        <v>71</v>
      </c>
      <c r="D1069" s="22">
        <v>206855.0</v>
      </c>
      <c r="E1069" s="53" t="s">
        <v>119</v>
      </c>
      <c r="F1069" s="54">
        <v>1.1139583E7</v>
      </c>
      <c r="G1069" s="53" t="s">
        <v>896</v>
      </c>
      <c r="H1069" s="55">
        <v>2201.0</v>
      </c>
      <c r="I1069" s="55"/>
      <c r="J1069" s="55" t="s">
        <v>126</v>
      </c>
      <c r="K1069" s="53" t="s">
        <v>80</v>
      </c>
      <c r="L1069" s="53"/>
      <c r="M1069" s="53">
        <v>8.0</v>
      </c>
      <c r="N1069" s="53" t="s">
        <v>52</v>
      </c>
      <c r="O1069" s="25">
        <v>114.77</v>
      </c>
      <c r="P1069" s="25">
        <f>'LISTA DOS ITENS'!$O1069*'LISTA DOS ITENS'!$M1069</f>
        <v>918.16</v>
      </c>
      <c r="Q1069" s="25">
        <v>115.57</v>
      </c>
      <c r="R1069" s="25">
        <f>'LISTA DOS ITENS'!$Q1069*'LISTA DOS ITENS'!$M1069</f>
        <v>924.56</v>
      </c>
      <c r="S1069" s="56">
        <f>IF('LISTA DOS ITENS'!$P1069&gt;'LISTA DOS ITENS'!$R1069,'LISTA DOS ITENS'!$P1069,'LISTA DOS ITENS'!$R1069)</f>
        <v>924.56</v>
      </c>
      <c r="T1069" s="25">
        <v>11.714548969085227</v>
      </c>
      <c r="U1069" s="25">
        <f>'LISTA DOS ITENS'!$T1069*'LISTA DOS ITENS'!$M1069</f>
        <v>93.71639175</v>
      </c>
      <c r="V1069" s="56">
        <f t="array" ref="V1069">INDEX('RESUMO - LOTES E VMA'!$F$3:$F$181,MATCH('LISTA DOS ITENS'!$D1069,'RESUMO - LOTES E VMA'!$A$3:$A$181,0))</f>
        <v>36182.69532</v>
      </c>
      <c r="W1069" s="57">
        <f>'LISTA DOS ITENS'!$U1069/'LISTA DOS ITENS'!$V1069</f>
        <v>0.002590088741</v>
      </c>
      <c r="X1069" s="53" t="s">
        <v>53</v>
      </c>
      <c r="Y1069" s="53" t="s">
        <v>290</v>
      </c>
      <c r="Z1069" s="58" t="str">
        <f>'LISTA DOS ITENS'!$F1069&amp;"-"&amp;'LISTA DOS ITENS'!$H1069&amp;"-"&amp;'LISTA DOS ITENS'!$J1069&amp;"-"&amp;'LISTA DOS ITENS'!$K1069&amp;"-"&amp;'LISTA DOS ITENS'!$I1069</f>
        <v>11139583-2201-0026-IMOB/NAC-</v>
      </c>
      <c r="AA1069" s="59" t="str">
        <f t="array" ref="AA1069">INDEX('RESUMO - LOTES E VMA'!$M$3:$M$181,MATCH('LISTA DOS ITENS'!$D1069,'RESUMO - LOTES E VMA'!$A$3:$A$181,0))</f>
        <v>Para Leilão</v>
      </c>
      <c r="AB1069" s="60">
        <f t="array" ref="AB1069">INDEX('RESUMO - LOTES E VMA'!$J$3:$J$181,MATCH('LISTA DOS ITENS'!$D1069,'RESUMO - LOTES E VMA'!$A$3:$A$181,0))</f>
        <v>0.1011750278</v>
      </c>
      <c r="AC1069" s="29" t="str">
        <f t="array" ref="AC1069">INDEX('RESUMO - LOTES E VMA'!$L$3:$L$181,MATCH('LISTA DOS ITENS'!$D1069,'RESUMO - LOTES E VMA'!$A$3:$A$181,0))</f>
        <v>1% do Valor de Comparação do VMA</v>
      </c>
      <c r="AD1069" s="53" t="str">
        <f>VLOOKUP(Tabela1[[#This Row],[Índice]],[1]Planilha1!$A:$A,1,0)</f>
        <v>#ERROR!</v>
      </c>
    </row>
    <row r="1070" ht="15.75" customHeight="1">
      <c r="A1070" s="52">
        <v>250471.0</v>
      </c>
      <c r="B1070" s="53" t="s">
        <v>70</v>
      </c>
      <c r="C1070" s="53" t="s">
        <v>71</v>
      </c>
      <c r="D1070" s="22">
        <v>206855.0</v>
      </c>
      <c r="E1070" s="53" t="s">
        <v>119</v>
      </c>
      <c r="F1070" s="54">
        <v>1.1139808E7</v>
      </c>
      <c r="G1070" s="53" t="s">
        <v>897</v>
      </c>
      <c r="H1070" s="55">
        <v>2201.0</v>
      </c>
      <c r="I1070" s="55"/>
      <c r="J1070" s="55" t="s">
        <v>126</v>
      </c>
      <c r="K1070" s="53" t="s">
        <v>73</v>
      </c>
      <c r="L1070" s="53"/>
      <c r="M1070" s="53">
        <v>7.0</v>
      </c>
      <c r="N1070" s="53" t="s">
        <v>52</v>
      </c>
      <c r="O1070" s="25">
        <v>121.70857142857143</v>
      </c>
      <c r="P1070" s="25">
        <f>'LISTA DOS ITENS'!$O1070*'LISTA DOS ITENS'!$M1070</f>
        <v>851.96</v>
      </c>
      <c r="Q1070" s="25">
        <v>178.45</v>
      </c>
      <c r="R1070" s="25">
        <f>'LISTA DOS ITENS'!$Q1070*'LISTA DOS ITENS'!$M1070</f>
        <v>1249.15</v>
      </c>
      <c r="S1070" s="56">
        <f>IF('LISTA DOS ITENS'!$P1070&gt;'LISTA DOS ITENS'!$R1070,'LISTA DOS ITENS'!$P1070,'LISTA DOS ITENS'!$R1070)</f>
        <v>1249.15</v>
      </c>
      <c r="T1070" s="25">
        <v>18.08826913155022</v>
      </c>
      <c r="U1070" s="25">
        <f>'LISTA DOS ITENS'!$T1070*'LISTA DOS ITENS'!$M1070</f>
        <v>126.6178839</v>
      </c>
      <c r="V1070" s="56">
        <f t="array" ref="V1070">INDEX('RESUMO - LOTES E VMA'!$F$3:$F$181,MATCH('LISTA DOS ITENS'!$D1070,'RESUMO - LOTES E VMA'!$A$3:$A$181,0))</f>
        <v>36182.69532</v>
      </c>
      <c r="W1070" s="57">
        <f>'LISTA DOS ITENS'!$U1070/'LISTA DOS ITENS'!$V1070</f>
        <v>0.00349940442</v>
      </c>
      <c r="X1070" s="53" t="s">
        <v>53</v>
      </c>
      <c r="Y1070" s="53" t="s">
        <v>290</v>
      </c>
      <c r="Z1070" s="58" t="str">
        <f>'LISTA DOS ITENS'!$F1070&amp;"-"&amp;'LISTA DOS ITENS'!$H1070&amp;"-"&amp;'LISTA DOS ITENS'!$J1070&amp;"-"&amp;'LISTA DOS ITENS'!$K1070&amp;"-"&amp;'LISTA DOS ITENS'!$I1070</f>
        <v>11139808-2201-0026-CONS/NAC-</v>
      </c>
      <c r="AA1070" s="59" t="str">
        <f t="array" ref="AA1070">INDEX('RESUMO - LOTES E VMA'!$M$3:$M$181,MATCH('LISTA DOS ITENS'!$D1070,'RESUMO - LOTES E VMA'!$A$3:$A$181,0))</f>
        <v>Para Leilão</v>
      </c>
      <c r="AB1070" s="60">
        <f t="array" ref="AB1070">INDEX('RESUMO - LOTES E VMA'!$J$3:$J$181,MATCH('LISTA DOS ITENS'!$D1070,'RESUMO - LOTES E VMA'!$A$3:$A$181,0))</f>
        <v>0.1011750278</v>
      </c>
      <c r="AC1070" s="29" t="str">
        <f t="array" ref="AC1070">INDEX('RESUMO - LOTES E VMA'!$L$3:$L$181,MATCH('LISTA DOS ITENS'!$D1070,'RESUMO - LOTES E VMA'!$A$3:$A$181,0))</f>
        <v>1% do Valor de Comparação do VMA</v>
      </c>
      <c r="AD1070" s="53" t="str">
        <f>VLOOKUP(Tabela1[[#This Row],[Índice]],[1]Planilha1!$A:$A,1,0)</f>
        <v>#ERROR!</v>
      </c>
    </row>
    <row r="1071" ht="15.75" customHeight="1">
      <c r="A1071" s="52">
        <v>250472.0</v>
      </c>
      <c r="B1071" s="53" t="s">
        <v>70</v>
      </c>
      <c r="C1071" s="53" t="s">
        <v>71</v>
      </c>
      <c r="D1071" s="22">
        <v>206855.0</v>
      </c>
      <c r="E1071" s="53" t="s">
        <v>119</v>
      </c>
      <c r="F1071" s="54">
        <v>1.1139808E7</v>
      </c>
      <c r="G1071" s="53" t="s">
        <v>897</v>
      </c>
      <c r="H1071" s="55">
        <v>2201.0</v>
      </c>
      <c r="I1071" s="55"/>
      <c r="J1071" s="55" t="s">
        <v>126</v>
      </c>
      <c r="K1071" s="53" t="s">
        <v>80</v>
      </c>
      <c r="L1071" s="53"/>
      <c r="M1071" s="53">
        <v>2.0</v>
      </c>
      <c r="N1071" s="53" t="s">
        <v>52</v>
      </c>
      <c r="O1071" s="25">
        <v>178.445</v>
      </c>
      <c r="P1071" s="25">
        <f>'LISTA DOS ITENS'!$O1071*'LISTA DOS ITENS'!$M1071</f>
        <v>356.89</v>
      </c>
      <c r="Q1071" s="25">
        <v>178.45</v>
      </c>
      <c r="R1071" s="25">
        <f>'LISTA DOS ITENS'!$Q1071*'LISTA DOS ITENS'!$M1071</f>
        <v>356.9</v>
      </c>
      <c r="S1071" s="56">
        <f>IF('LISTA DOS ITENS'!$P1071&gt;'LISTA DOS ITENS'!$R1071,'LISTA DOS ITENS'!$P1071,'LISTA DOS ITENS'!$R1071)</f>
        <v>356.9</v>
      </c>
      <c r="T1071" s="25">
        <v>18.08826913155022</v>
      </c>
      <c r="U1071" s="25">
        <f>'LISTA DOS ITENS'!$T1071*'LISTA DOS ITENS'!$M1071</f>
        <v>36.17653826</v>
      </c>
      <c r="V1071" s="56">
        <f t="array" ref="V1071">INDEX('RESUMO - LOTES E VMA'!$F$3:$F$181,MATCH('LISTA DOS ITENS'!$D1071,'RESUMO - LOTES E VMA'!$A$3:$A$181,0))</f>
        <v>36182.69532</v>
      </c>
      <c r="W1071" s="57">
        <f>'LISTA DOS ITENS'!$U1071/'LISTA DOS ITENS'!$V1071</f>
        <v>0.0009998298342</v>
      </c>
      <c r="X1071" s="53" t="s">
        <v>53</v>
      </c>
      <c r="Y1071" s="53" t="s">
        <v>290</v>
      </c>
      <c r="Z1071" s="58" t="str">
        <f>'LISTA DOS ITENS'!$F1071&amp;"-"&amp;'LISTA DOS ITENS'!$H1071&amp;"-"&amp;'LISTA DOS ITENS'!$J1071&amp;"-"&amp;'LISTA DOS ITENS'!$K1071&amp;"-"&amp;'LISTA DOS ITENS'!$I1071</f>
        <v>11139808-2201-0026-IMOB/NAC-</v>
      </c>
      <c r="AA1071" s="59" t="str">
        <f t="array" ref="AA1071">INDEX('RESUMO - LOTES E VMA'!$M$3:$M$181,MATCH('LISTA DOS ITENS'!$D1071,'RESUMO - LOTES E VMA'!$A$3:$A$181,0))</f>
        <v>Para Leilão</v>
      </c>
      <c r="AB1071" s="60">
        <f t="array" ref="AB1071">INDEX('RESUMO - LOTES E VMA'!$J$3:$J$181,MATCH('LISTA DOS ITENS'!$D1071,'RESUMO - LOTES E VMA'!$A$3:$A$181,0))</f>
        <v>0.1011750278</v>
      </c>
      <c r="AC1071" s="29" t="str">
        <f t="array" ref="AC1071">INDEX('RESUMO - LOTES E VMA'!$L$3:$L$181,MATCH('LISTA DOS ITENS'!$D1071,'RESUMO - LOTES E VMA'!$A$3:$A$181,0))</f>
        <v>1% do Valor de Comparação do VMA</v>
      </c>
      <c r="AD1071" s="53" t="str">
        <f>VLOOKUP(Tabela1[[#This Row],[Índice]],[1]Planilha1!$A:$A,1,0)</f>
        <v>#ERROR!</v>
      </c>
    </row>
    <row r="1072" ht="15.75" customHeight="1">
      <c r="A1072" s="52">
        <v>250473.0</v>
      </c>
      <c r="B1072" s="53" t="s">
        <v>70</v>
      </c>
      <c r="C1072" s="53" t="s">
        <v>71</v>
      </c>
      <c r="D1072" s="22">
        <v>206855.0</v>
      </c>
      <c r="E1072" s="53" t="s">
        <v>119</v>
      </c>
      <c r="F1072" s="54">
        <v>1.1139809E7</v>
      </c>
      <c r="G1072" s="53" t="s">
        <v>898</v>
      </c>
      <c r="H1072" s="55">
        <v>2201.0</v>
      </c>
      <c r="I1072" s="55"/>
      <c r="J1072" s="55" t="s">
        <v>126</v>
      </c>
      <c r="K1072" s="53" t="s">
        <v>73</v>
      </c>
      <c r="L1072" s="53"/>
      <c r="M1072" s="53">
        <v>18.0</v>
      </c>
      <c r="N1072" s="53" t="s">
        <v>52</v>
      </c>
      <c r="O1072" s="25">
        <v>58.42777777777778</v>
      </c>
      <c r="P1072" s="25">
        <f>'LISTA DOS ITENS'!$O1072*'LISTA DOS ITENS'!$M1072</f>
        <v>1051.7</v>
      </c>
      <c r="Q1072" s="25">
        <v>58.43</v>
      </c>
      <c r="R1072" s="25">
        <f>'LISTA DOS ITENS'!$Q1072*'LISTA DOS ITENS'!$M1072</f>
        <v>1051.74</v>
      </c>
      <c r="S1072" s="56">
        <f>IF('LISTA DOS ITENS'!$P1072&gt;'LISTA DOS ITENS'!$R1072,'LISTA DOS ITENS'!$P1072,'LISTA DOS ITENS'!$R1072)</f>
        <v>1051.74</v>
      </c>
      <c r="T1072" s="25">
        <v>5.922653770560266</v>
      </c>
      <c r="U1072" s="25">
        <f>'LISTA DOS ITENS'!$T1072*'LISTA DOS ITENS'!$M1072</f>
        <v>106.6077679</v>
      </c>
      <c r="V1072" s="56">
        <f t="array" ref="V1072">INDEX('RESUMO - LOTES E VMA'!$F$3:$F$181,MATCH('LISTA DOS ITENS'!$D1072,'RESUMO - LOTES E VMA'!$A$3:$A$181,0))</f>
        <v>36182.69532</v>
      </c>
      <c r="W1072" s="57">
        <f>'LISTA DOS ITENS'!$U1072/'LISTA DOS ITENS'!$V1072</f>
        <v>0.002946374418</v>
      </c>
      <c r="X1072" s="53" t="s">
        <v>53</v>
      </c>
      <c r="Y1072" s="53" t="s">
        <v>290</v>
      </c>
      <c r="Z1072" s="58" t="str">
        <f>'LISTA DOS ITENS'!$F1072&amp;"-"&amp;'LISTA DOS ITENS'!$H1072&amp;"-"&amp;'LISTA DOS ITENS'!$J1072&amp;"-"&amp;'LISTA DOS ITENS'!$K1072&amp;"-"&amp;'LISTA DOS ITENS'!$I1072</f>
        <v>11139809-2201-0026-CONS/NAC-</v>
      </c>
      <c r="AA1072" s="59" t="str">
        <f t="array" ref="AA1072">INDEX('RESUMO - LOTES E VMA'!$M$3:$M$181,MATCH('LISTA DOS ITENS'!$D1072,'RESUMO - LOTES E VMA'!$A$3:$A$181,0))</f>
        <v>Para Leilão</v>
      </c>
      <c r="AB1072" s="60">
        <f t="array" ref="AB1072">INDEX('RESUMO - LOTES E VMA'!$J$3:$J$181,MATCH('LISTA DOS ITENS'!$D1072,'RESUMO - LOTES E VMA'!$A$3:$A$181,0))</f>
        <v>0.1011750278</v>
      </c>
      <c r="AC1072" s="29" t="str">
        <f t="array" ref="AC1072">INDEX('RESUMO - LOTES E VMA'!$L$3:$L$181,MATCH('LISTA DOS ITENS'!$D1072,'RESUMO - LOTES E VMA'!$A$3:$A$181,0))</f>
        <v>1% do Valor de Comparação do VMA</v>
      </c>
      <c r="AD1072" s="53" t="str">
        <f>VLOOKUP(Tabela1[[#This Row],[Índice]],[1]Planilha1!$A:$A,1,0)</f>
        <v>#ERROR!</v>
      </c>
    </row>
    <row r="1073" ht="15.75" customHeight="1">
      <c r="A1073" s="52">
        <v>250474.0</v>
      </c>
      <c r="B1073" s="53" t="s">
        <v>70</v>
      </c>
      <c r="C1073" s="53" t="s">
        <v>71</v>
      </c>
      <c r="D1073" s="22">
        <v>206855.0</v>
      </c>
      <c r="E1073" s="53" t="s">
        <v>119</v>
      </c>
      <c r="F1073" s="54">
        <v>1.1144437E7</v>
      </c>
      <c r="G1073" s="53" t="s">
        <v>826</v>
      </c>
      <c r="H1073" s="55">
        <v>2201.0</v>
      </c>
      <c r="I1073" s="55"/>
      <c r="J1073" s="55" t="s">
        <v>126</v>
      </c>
      <c r="K1073" s="53" t="s">
        <v>73</v>
      </c>
      <c r="L1073" s="53"/>
      <c r="M1073" s="53">
        <v>12.0</v>
      </c>
      <c r="N1073" s="53" t="s">
        <v>52</v>
      </c>
      <c r="O1073" s="25">
        <v>76.4825</v>
      </c>
      <c r="P1073" s="25">
        <f>'LISTA DOS ITENS'!$O1073*'LISTA DOS ITENS'!$M1073</f>
        <v>917.79</v>
      </c>
      <c r="Q1073" s="25">
        <v>76.48</v>
      </c>
      <c r="R1073" s="25">
        <f>'LISTA DOS ITENS'!$Q1073*'LISTA DOS ITENS'!$M1073</f>
        <v>917.76</v>
      </c>
      <c r="S1073" s="56">
        <f>IF('LISTA DOS ITENS'!$P1073&gt;'LISTA DOS ITENS'!$R1073,'LISTA DOS ITENS'!$P1073,'LISTA DOS ITENS'!$R1073)</f>
        <v>917.79</v>
      </c>
      <c r="T1073" s="25">
        <v>7.752260146713146</v>
      </c>
      <c r="U1073" s="25">
        <f>'LISTA DOS ITENS'!$T1073*'LISTA DOS ITENS'!$M1073</f>
        <v>93.02712176</v>
      </c>
      <c r="V1073" s="56">
        <f t="array" ref="V1073">INDEX('RESUMO - LOTES E VMA'!$F$3:$F$181,MATCH('LISTA DOS ITENS'!$D1073,'RESUMO - LOTES E VMA'!$A$3:$A$181,0))</f>
        <v>36182.69532</v>
      </c>
      <c r="W1073" s="57">
        <f>'LISTA DOS ITENS'!$U1073/'LISTA DOS ITENS'!$V1073</f>
        <v>0.002571039027</v>
      </c>
      <c r="X1073" s="53" t="s">
        <v>53</v>
      </c>
      <c r="Y1073" s="53" t="s">
        <v>290</v>
      </c>
      <c r="Z1073" s="58" t="str">
        <f>'LISTA DOS ITENS'!$F1073&amp;"-"&amp;'LISTA DOS ITENS'!$H1073&amp;"-"&amp;'LISTA DOS ITENS'!$J1073&amp;"-"&amp;'LISTA DOS ITENS'!$K1073&amp;"-"&amp;'LISTA DOS ITENS'!$I1073</f>
        <v>11144437-2201-0026-CONS/NAC-</v>
      </c>
      <c r="AA1073" s="59" t="str">
        <f t="array" ref="AA1073">INDEX('RESUMO - LOTES E VMA'!$M$3:$M$181,MATCH('LISTA DOS ITENS'!$D1073,'RESUMO - LOTES E VMA'!$A$3:$A$181,0))</f>
        <v>Para Leilão</v>
      </c>
      <c r="AB1073" s="60">
        <f t="array" ref="AB1073">INDEX('RESUMO - LOTES E VMA'!$J$3:$J$181,MATCH('LISTA DOS ITENS'!$D1073,'RESUMO - LOTES E VMA'!$A$3:$A$181,0))</f>
        <v>0.1011750278</v>
      </c>
      <c r="AC1073" s="29" t="str">
        <f t="array" ref="AC1073">INDEX('RESUMO - LOTES E VMA'!$L$3:$L$181,MATCH('LISTA DOS ITENS'!$D1073,'RESUMO - LOTES E VMA'!$A$3:$A$181,0))</f>
        <v>1% do Valor de Comparação do VMA</v>
      </c>
      <c r="AD1073" s="53" t="str">
        <f>VLOOKUP(Tabela1[[#This Row],[Índice]],[1]Planilha1!$A:$A,1,0)</f>
        <v>#ERROR!</v>
      </c>
    </row>
    <row r="1074" ht="15.75" customHeight="1">
      <c r="A1074" s="52">
        <v>250475.0</v>
      </c>
      <c r="B1074" s="53" t="s">
        <v>70</v>
      </c>
      <c r="C1074" s="53" t="s">
        <v>71</v>
      </c>
      <c r="D1074" s="22">
        <v>206855.0</v>
      </c>
      <c r="E1074" s="53" t="s">
        <v>119</v>
      </c>
      <c r="F1074" s="54">
        <v>1.1146397E7</v>
      </c>
      <c r="G1074" s="53" t="s">
        <v>837</v>
      </c>
      <c r="H1074" s="55">
        <v>2201.0</v>
      </c>
      <c r="I1074" s="55"/>
      <c r="J1074" s="55" t="s">
        <v>126</v>
      </c>
      <c r="K1074" s="53" t="s">
        <v>73</v>
      </c>
      <c r="L1074" s="53"/>
      <c r="M1074" s="53">
        <v>8.0</v>
      </c>
      <c r="N1074" s="53" t="s">
        <v>52</v>
      </c>
      <c r="O1074" s="25">
        <v>240.12625</v>
      </c>
      <c r="P1074" s="25">
        <f>'LISTA DOS ITENS'!$O1074*'LISTA DOS ITENS'!$M1074</f>
        <v>1921.01</v>
      </c>
      <c r="Q1074" s="25">
        <v>266.53</v>
      </c>
      <c r="R1074" s="25">
        <f>'LISTA DOS ITENS'!$Q1074*'LISTA DOS ITENS'!$M1074</f>
        <v>2132.24</v>
      </c>
      <c r="S1074" s="56">
        <f>IF('LISTA DOS ITENS'!$P1074&gt;'LISTA DOS ITENS'!$R1074,'LISTA DOS ITENS'!$P1074,'LISTA DOS ITENS'!$R1074)</f>
        <v>2132.24</v>
      </c>
      <c r="T1074" s="25">
        <v>27.01634279423973</v>
      </c>
      <c r="U1074" s="25">
        <f>'LISTA DOS ITENS'!$T1074*'LISTA DOS ITENS'!$M1074</f>
        <v>216.1307424</v>
      </c>
      <c r="V1074" s="56">
        <f t="array" ref="V1074">INDEX('RESUMO - LOTES E VMA'!$F$3:$F$181,MATCH('LISTA DOS ITENS'!$D1074,'RESUMO - LOTES E VMA'!$A$3:$A$181,0))</f>
        <v>36182.69532</v>
      </c>
      <c r="W1074" s="57">
        <f>'LISTA DOS ITENS'!$U1074/'LISTA DOS ITENS'!$V1074</f>
        <v>0.00597331792</v>
      </c>
      <c r="X1074" s="53" t="s">
        <v>53</v>
      </c>
      <c r="Y1074" s="53" t="s">
        <v>290</v>
      </c>
      <c r="Z1074" s="58" t="str">
        <f>'LISTA DOS ITENS'!$F1074&amp;"-"&amp;'LISTA DOS ITENS'!$H1074&amp;"-"&amp;'LISTA DOS ITENS'!$J1074&amp;"-"&amp;'LISTA DOS ITENS'!$K1074&amp;"-"&amp;'LISTA DOS ITENS'!$I1074</f>
        <v>11146397-2201-0026-CONS/NAC-</v>
      </c>
      <c r="AA1074" s="59" t="str">
        <f t="array" ref="AA1074">INDEX('RESUMO - LOTES E VMA'!$M$3:$M$181,MATCH('LISTA DOS ITENS'!$D1074,'RESUMO - LOTES E VMA'!$A$3:$A$181,0))</f>
        <v>Para Leilão</v>
      </c>
      <c r="AB1074" s="60">
        <f t="array" ref="AB1074">INDEX('RESUMO - LOTES E VMA'!$J$3:$J$181,MATCH('LISTA DOS ITENS'!$D1074,'RESUMO - LOTES E VMA'!$A$3:$A$181,0))</f>
        <v>0.1011750278</v>
      </c>
      <c r="AC1074" s="29" t="str">
        <f t="array" ref="AC1074">INDEX('RESUMO - LOTES E VMA'!$L$3:$L$181,MATCH('LISTA DOS ITENS'!$D1074,'RESUMO - LOTES E VMA'!$A$3:$A$181,0))</f>
        <v>1% do Valor de Comparação do VMA</v>
      </c>
      <c r="AD1074" s="53" t="str">
        <f>VLOOKUP(Tabela1[[#This Row],[Índice]],[1]Planilha1!$A:$A,1,0)</f>
        <v>#ERROR!</v>
      </c>
    </row>
    <row r="1075" ht="15.75" customHeight="1">
      <c r="A1075" s="52">
        <v>250476.0</v>
      </c>
      <c r="B1075" s="53" t="s">
        <v>70</v>
      </c>
      <c r="C1075" s="53" t="s">
        <v>71</v>
      </c>
      <c r="D1075" s="22">
        <v>206855.0</v>
      </c>
      <c r="E1075" s="53" t="s">
        <v>119</v>
      </c>
      <c r="F1075" s="54">
        <v>1.1146397E7</v>
      </c>
      <c r="G1075" s="53" t="s">
        <v>837</v>
      </c>
      <c r="H1075" s="55">
        <v>2201.0</v>
      </c>
      <c r="I1075" s="55"/>
      <c r="J1075" s="55" t="s">
        <v>126</v>
      </c>
      <c r="K1075" s="53" t="s">
        <v>80</v>
      </c>
      <c r="L1075" s="53"/>
      <c r="M1075" s="53">
        <v>1.0</v>
      </c>
      <c r="N1075" s="53" t="s">
        <v>52</v>
      </c>
      <c r="O1075" s="25">
        <v>266.53</v>
      </c>
      <c r="P1075" s="25">
        <f>'LISTA DOS ITENS'!$O1075*'LISTA DOS ITENS'!$M1075</f>
        <v>266.53</v>
      </c>
      <c r="Q1075" s="25">
        <v>266.53</v>
      </c>
      <c r="R1075" s="25">
        <f>'LISTA DOS ITENS'!$Q1075*'LISTA DOS ITENS'!$M1075</f>
        <v>266.53</v>
      </c>
      <c r="S1075" s="56">
        <f>IF('LISTA DOS ITENS'!$P1075&gt;'LISTA DOS ITENS'!$R1075,'LISTA DOS ITENS'!$P1075,'LISTA DOS ITENS'!$R1075)</f>
        <v>266.53</v>
      </c>
      <c r="T1075" s="25">
        <v>27.01634279423973</v>
      </c>
      <c r="U1075" s="25">
        <f>'LISTA DOS ITENS'!$T1075*'LISTA DOS ITENS'!$M1075</f>
        <v>27.01634279</v>
      </c>
      <c r="V1075" s="56">
        <f t="array" ref="V1075">INDEX('RESUMO - LOTES E VMA'!$F$3:$F$181,MATCH('LISTA DOS ITENS'!$D1075,'RESUMO - LOTES E VMA'!$A$3:$A$181,0))</f>
        <v>36182.69532</v>
      </c>
      <c r="W1075" s="57">
        <f>'LISTA DOS ITENS'!$U1075/'LISTA DOS ITENS'!$V1075</f>
        <v>0.00074666474</v>
      </c>
      <c r="X1075" s="53" t="s">
        <v>53</v>
      </c>
      <c r="Y1075" s="53" t="s">
        <v>290</v>
      </c>
      <c r="Z1075" s="58" t="str">
        <f>'LISTA DOS ITENS'!$F1075&amp;"-"&amp;'LISTA DOS ITENS'!$H1075&amp;"-"&amp;'LISTA DOS ITENS'!$J1075&amp;"-"&amp;'LISTA DOS ITENS'!$K1075&amp;"-"&amp;'LISTA DOS ITENS'!$I1075</f>
        <v>11146397-2201-0026-IMOB/NAC-</v>
      </c>
      <c r="AA1075" s="59" t="str">
        <f t="array" ref="AA1075">INDEX('RESUMO - LOTES E VMA'!$M$3:$M$181,MATCH('LISTA DOS ITENS'!$D1075,'RESUMO - LOTES E VMA'!$A$3:$A$181,0))</f>
        <v>Para Leilão</v>
      </c>
      <c r="AB1075" s="60">
        <f t="array" ref="AB1075">INDEX('RESUMO - LOTES E VMA'!$J$3:$J$181,MATCH('LISTA DOS ITENS'!$D1075,'RESUMO - LOTES E VMA'!$A$3:$A$181,0))</f>
        <v>0.1011750278</v>
      </c>
      <c r="AC1075" s="29" t="str">
        <f t="array" ref="AC1075">INDEX('RESUMO - LOTES E VMA'!$L$3:$L$181,MATCH('LISTA DOS ITENS'!$D1075,'RESUMO - LOTES E VMA'!$A$3:$A$181,0))</f>
        <v>1% do Valor de Comparação do VMA</v>
      </c>
      <c r="AD1075" s="53" t="str">
        <f>VLOOKUP(Tabela1[[#This Row],[Índice]],[1]Planilha1!$A:$A,1,0)</f>
        <v>#ERROR!</v>
      </c>
    </row>
    <row r="1076" ht="15.75" customHeight="1">
      <c r="A1076" s="52">
        <v>250477.0</v>
      </c>
      <c r="B1076" s="53" t="s">
        <v>70</v>
      </c>
      <c r="C1076" s="53" t="s">
        <v>71</v>
      </c>
      <c r="D1076" s="22">
        <v>206855.0</v>
      </c>
      <c r="E1076" s="53" t="s">
        <v>119</v>
      </c>
      <c r="F1076" s="54">
        <v>1.115261E7</v>
      </c>
      <c r="G1076" s="53" t="s">
        <v>899</v>
      </c>
      <c r="H1076" s="55">
        <v>2201.0</v>
      </c>
      <c r="I1076" s="55"/>
      <c r="J1076" s="55" t="s">
        <v>126</v>
      </c>
      <c r="K1076" s="53" t="s">
        <v>73</v>
      </c>
      <c r="L1076" s="53"/>
      <c r="M1076" s="53">
        <v>3.0</v>
      </c>
      <c r="N1076" s="53" t="s">
        <v>52</v>
      </c>
      <c r="O1076" s="25">
        <v>88.07666666666667</v>
      </c>
      <c r="P1076" s="25">
        <f>'LISTA DOS ITENS'!$O1076*'LISTA DOS ITENS'!$M1076</f>
        <v>264.23</v>
      </c>
      <c r="Q1076" s="25">
        <v>88.08</v>
      </c>
      <c r="R1076" s="25">
        <f>'LISTA DOS ITENS'!$Q1076*'LISTA DOS ITENS'!$M1076</f>
        <v>264.24</v>
      </c>
      <c r="S1076" s="56">
        <f>IF('LISTA DOS ITENS'!$P1076&gt;'LISTA DOS ITENS'!$R1076,'LISTA DOS ITENS'!$P1076,'LISTA DOS ITENS'!$R1076)</f>
        <v>264.24</v>
      </c>
      <c r="T1076" s="25">
        <v>8.928073662689512</v>
      </c>
      <c r="U1076" s="25">
        <f>'LISTA DOS ITENS'!$T1076*'LISTA DOS ITENS'!$M1076</f>
        <v>26.78422099</v>
      </c>
      <c r="V1076" s="56">
        <f t="array" ref="V1076">INDEX('RESUMO - LOTES E VMA'!$F$3:$F$181,MATCH('LISTA DOS ITENS'!$D1076,'RESUMO - LOTES E VMA'!$A$3:$A$181,0))</f>
        <v>36182.69532</v>
      </c>
      <c r="W1076" s="57">
        <f>'LISTA DOS ITENS'!$U1076/'LISTA DOS ITENS'!$V1076</f>
        <v>0.0007402494687</v>
      </c>
      <c r="X1076" s="53" t="s">
        <v>53</v>
      </c>
      <c r="Y1076" s="53" t="s">
        <v>290</v>
      </c>
      <c r="Z1076" s="58" t="str">
        <f>'LISTA DOS ITENS'!$F1076&amp;"-"&amp;'LISTA DOS ITENS'!$H1076&amp;"-"&amp;'LISTA DOS ITENS'!$J1076&amp;"-"&amp;'LISTA DOS ITENS'!$K1076&amp;"-"&amp;'LISTA DOS ITENS'!$I1076</f>
        <v>11152610-2201-0026-CONS/NAC-</v>
      </c>
      <c r="AA1076" s="59" t="str">
        <f t="array" ref="AA1076">INDEX('RESUMO - LOTES E VMA'!$M$3:$M$181,MATCH('LISTA DOS ITENS'!$D1076,'RESUMO - LOTES E VMA'!$A$3:$A$181,0))</f>
        <v>Para Leilão</v>
      </c>
      <c r="AB1076" s="60">
        <f t="array" ref="AB1076">INDEX('RESUMO - LOTES E VMA'!$J$3:$J$181,MATCH('LISTA DOS ITENS'!$D1076,'RESUMO - LOTES E VMA'!$A$3:$A$181,0))</f>
        <v>0.1011750278</v>
      </c>
      <c r="AC1076" s="29" t="str">
        <f t="array" ref="AC1076">INDEX('RESUMO - LOTES E VMA'!$L$3:$L$181,MATCH('LISTA DOS ITENS'!$D1076,'RESUMO - LOTES E VMA'!$A$3:$A$181,0))</f>
        <v>1% do Valor de Comparação do VMA</v>
      </c>
      <c r="AD1076" s="53" t="str">
        <f>VLOOKUP(Tabela1[[#This Row],[Índice]],[1]Planilha1!$A:$A,1,0)</f>
        <v>#ERROR!</v>
      </c>
    </row>
    <row r="1077" ht="15.75" customHeight="1">
      <c r="A1077" s="52">
        <v>250478.0</v>
      </c>
      <c r="B1077" s="53" t="s">
        <v>70</v>
      </c>
      <c r="C1077" s="53" t="s">
        <v>71</v>
      </c>
      <c r="D1077" s="22">
        <v>206855.0</v>
      </c>
      <c r="E1077" s="53" t="s">
        <v>119</v>
      </c>
      <c r="F1077" s="54">
        <v>1.1157238E7</v>
      </c>
      <c r="G1077" s="53" t="s">
        <v>900</v>
      </c>
      <c r="H1077" s="55">
        <v>2201.0</v>
      </c>
      <c r="I1077" s="55"/>
      <c r="J1077" s="55" t="s">
        <v>126</v>
      </c>
      <c r="K1077" s="53" t="s">
        <v>73</v>
      </c>
      <c r="L1077" s="53"/>
      <c r="M1077" s="53">
        <v>4.0</v>
      </c>
      <c r="N1077" s="53" t="s">
        <v>52</v>
      </c>
      <c r="O1077" s="25">
        <v>133.695</v>
      </c>
      <c r="P1077" s="25">
        <f>'LISTA DOS ITENS'!$O1077*'LISTA DOS ITENS'!$M1077</f>
        <v>534.78</v>
      </c>
      <c r="Q1077" s="25">
        <v>133.7</v>
      </c>
      <c r="R1077" s="25">
        <f>'LISTA DOS ITENS'!$Q1077*'LISTA DOS ITENS'!$M1077</f>
        <v>534.8</v>
      </c>
      <c r="S1077" s="56">
        <f>IF('LISTA DOS ITENS'!$P1077&gt;'LISTA DOS ITENS'!$R1077,'LISTA DOS ITENS'!$P1077,'LISTA DOS ITENS'!$R1077)</f>
        <v>534.8</v>
      </c>
      <c r="T1077" s="25">
        <v>13.552264403968978</v>
      </c>
      <c r="U1077" s="25">
        <f>'LISTA DOS ITENS'!$T1077*'LISTA DOS ITENS'!$M1077</f>
        <v>54.20905762</v>
      </c>
      <c r="V1077" s="56">
        <f t="array" ref="V1077">INDEX('RESUMO - LOTES E VMA'!$F$3:$F$181,MATCH('LISTA DOS ITENS'!$D1077,'RESUMO - LOTES E VMA'!$A$3:$A$181,0))</f>
        <v>36182.69532</v>
      </c>
      <c r="W1077" s="57">
        <f>'LISTA DOS ITENS'!$U1077/'LISTA DOS ITENS'!$V1077</f>
        <v>0.001498203966</v>
      </c>
      <c r="X1077" s="53" t="s">
        <v>53</v>
      </c>
      <c r="Y1077" s="53" t="s">
        <v>290</v>
      </c>
      <c r="Z1077" s="58" t="str">
        <f>'LISTA DOS ITENS'!$F1077&amp;"-"&amp;'LISTA DOS ITENS'!$H1077&amp;"-"&amp;'LISTA DOS ITENS'!$J1077&amp;"-"&amp;'LISTA DOS ITENS'!$K1077&amp;"-"&amp;'LISTA DOS ITENS'!$I1077</f>
        <v>11157238-2201-0026-CONS/NAC-</v>
      </c>
      <c r="AA1077" s="59" t="str">
        <f t="array" ref="AA1077">INDEX('RESUMO - LOTES E VMA'!$M$3:$M$181,MATCH('LISTA DOS ITENS'!$D1077,'RESUMO - LOTES E VMA'!$A$3:$A$181,0))</f>
        <v>Para Leilão</v>
      </c>
      <c r="AB1077" s="60">
        <f t="array" ref="AB1077">INDEX('RESUMO - LOTES E VMA'!$J$3:$J$181,MATCH('LISTA DOS ITENS'!$D1077,'RESUMO - LOTES E VMA'!$A$3:$A$181,0))</f>
        <v>0.1011750278</v>
      </c>
      <c r="AC1077" s="29" t="str">
        <f t="array" ref="AC1077">INDEX('RESUMO - LOTES E VMA'!$L$3:$L$181,MATCH('LISTA DOS ITENS'!$D1077,'RESUMO - LOTES E VMA'!$A$3:$A$181,0))</f>
        <v>1% do Valor de Comparação do VMA</v>
      </c>
      <c r="AD1077" s="53" t="str">
        <f>VLOOKUP(Tabela1[[#This Row],[Índice]],[1]Planilha1!$A:$A,1,0)</f>
        <v>#ERROR!</v>
      </c>
    </row>
    <row r="1078" ht="15.75" customHeight="1">
      <c r="A1078" s="52">
        <v>250479.0</v>
      </c>
      <c r="B1078" s="53" t="s">
        <v>70</v>
      </c>
      <c r="C1078" s="53" t="s">
        <v>71</v>
      </c>
      <c r="D1078" s="22">
        <v>206855.0</v>
      </c>
      <c r="E1078" s="53" t="s">
        <v>119</v>
      </c>
      <c r="F1078" s="54">
        <v>1.1157238E7</v>
      </c>
      <c r="G1078" s="53" t="s">
        <v>900</v>
      </c>
      <c r="H1078" s="55">
        <v>2201.0</v>
      </c>
      <c r="I1078" s="55"/>
      <c r="J1078" s="55" t="s">
        <v>126</v>
      </c>
      <c r="K1078" s="53" t="s">
        <v>80</v>
      </c>
      <c r="L1078" s="53"/>
      <c r="M1078" s="53">
        <v>1.0</v>
      </c>
      <c r="N1078" s="53" t="s">
        <v>52</v>
      </c>
      <c r="O1078" s="25">
        <v>128.47</v>
      </c>
      <c r="P1078" s="25">
        <f>'LISTA DOS ITENS'!$O1078*'LISTA DOS ITENS'!$M1078</f>
        <v>128.47</v>
      </c>
      <c r="Q1078" s="25">
        <v>133.7</v>
      </c>
      <c r="R1078" s="25">
        <f>'LISTA DOS ITENS'!$Q1078*'LISTA DOS ITENS'!$M1078</f>
        <v>133.7</v>
      </c>
      <c r="S1078" s="56">
        <f>IF('LISTA DOS ITENS'!$P1078&gt;'LISTA DOS ITENS'!$R1078,'LISTA DOS ITENS'!$P1078,'LISTA DOS ITENS'!$R1078)</f>
        <v>133.7</v>
      </c>
      <c r="T1078" s="25">
        <v>13.552264403968978</v>
      </c>
      <c r="U1078" s="25">
        <f>'LISTA DOS ITENS'!$T1078*'LISTA DOS ITENS'!$M1078</f>
        <v>13.5522644</v>
      </c>
      <c r="V1078" s="56">
        <f t="array" ref="V1078">INDEX('RESUMO - LOTES E VMA'!$F$3:$F$181,MATCH('LISTA DOS ITENS'!$D1078,'RESUMO - LOTES E VMA'!$A$3:$A$181,0))</f>
        <v>36182.69532</v>
      </c>
      <c r="W1078" s="57">
        <f>'LISTA DOS ITENS'!$U1078/'LISTA DOS ITENS'!$V1078</f>
        <v>0.0003745509914</v>
      </c>
      <c r="X1078" s="53" t="s">
        <v>53</v>
      </c>
      <c r="Y1078" s="53" t="s">
        <v>290</v>
      </c>
      <c r="Z1078" s="58" t="str">
        <f>'LISTA DOS ITENS'!$F1078&amp;"-"&amp;'LISTA DOS ITENS'!$H1078&amp;"-"&amp;'LISTA DOS ITENS'!$J1078&amp;"-"&amp;'LISTA DOS ITENS'!$K1078&amp;"-"&amp;'LISTA DOS ITENS'!$I1078</f>
        <v>11157238-2201-0026-IMOB/NAC-</v>
      </c>
      <c r="AA1078" s="59" t="str">
        <f t="array" ref="AA1078">INDEX('RESUMO - LOTES E VMA'!$M$3:$M$181,MATCH('LISTA DOS ITENS'!$D1078,'RESUMO - LOTES E VMA'!$A$3:$A$181,0))</f>
        <v>Para Leilão</v>
      </c>
      <c r="AB1078" s="60">
        <f t="array" ref="AB1078">INDEX('RESUMO - LOTES E VMA'!$J$3:$J$181,MATCH('LISTA DOS ITENS'!$D1078,'RESUMO - LOTES E VMA'!$A$3:$A$181,0))</f>
        <v>0.1011750278</v>
      </c>
      <c r="AC1078" s="29" t="str">
        <f t="array" ref="AC1078">INDEX('RESUMO - LOTES E VMA'!$L$3:$L$181,MATCH('LISTA DOS ITENS'!$D1078,'RESUMO - LOTES E VMA'!$A$3:$A$181,0))</f>
        <v>1% do Valor de Comparação do VMA</v>
      </c>
      <c r="AD1078" s="53" t="str">
        <f>VLOOKUP(Tabela1[[#This Row],[Índice]],[1]Planilha1!$A:$A,1,0)</f>
        <v>#ERROR!</v>
      </c>
    </row>
    <row r="1079" ht="15.75" customHeight="1">
      <c r="A1079" s="52">
        <v>250480.0</v>
      </c>
      <c r="B1079" s="53" t="s">
        <v>70</v>
      </c>
      <c r="C1079" s="53" t="s">
        <v>71</v>
      </c>
      <c r="D1079" s="22">
        <v>206855.0</v>
      </c>
      <c r="E1079" s="53" t="s">
        <v>119</v>
      </c>
      <c r="F1079" s="54">
        <v>1.1162967E7</v>
      </c>
      <c r="G1079" s="53" t="s">
        <v>842</v>
      </c>
      <c r="H1079" s="55">
        <v>2201.0</v>
      </c>
      <c r="I1079" s="55"/>
      <c r="J1079" s="55" t="s">
        <v>126</v>
      </c>
      <c r="K1079" s="53" t="s">
        <v>73</v>
      </c>
      <c r="L1079" s="53"/>
      <c r="M1079" s="53">
        <v>7.0</v>
      </c>
      <c r="N1079" s="53" t="s">
        <v>52</v>
      </c>
      <c r="O1079" s="25">
        <v>233.4085714285714</v>
      </c>
      <c r="P1079" s="25">
        <f>'LISTA DOS ITENS'!$O1079*'LISTA DOS ITENS'!$M1079</f>
        <v>1633.86</v>
      </c>
      <c r="Q1079" s="25">
        <v>251.7</v>
      </c>
      <c r="R1079" s="25">
        <f>'LISTA DOS ITENS'!$Q1079*'LISTA DOS ITENS'!$M1079</f>
        <v>1761.9</v>
      </c>
      <c r="S1079" s="56">
        <f>IF('LISTA DOS ITENS'!$P1079&gt;'LISTA DOS ITENS'!$R1079,'LISTA DOS ITENS'!$P1079,'LISTA DOS ITENS'!$R1079)</f>
        <v>1761.9</v>
      </c>
      <c r="T1079" s="25">
        <v>25.51312603200443</v>
      </c>
      <c r="U1079" s="25">
        <f>'LISTA DOS ITENS'!$T1079*'LISTA DOS ITENS'!$M1079</f>
        <v>178.5918822</v>
      </c>
      <c r="V1079" s="56">
        <f t="array" ref="V1079">INDEX('RESUMO - LOTES E VMA'!$F$3:$F$181,MATCH('LISTA DOS ITENS'!$D1079,'RESUMO - LOTES E VMA'!$A$3:$A$181,0))</f>
        <v>36182.69532</v>
      </c>
      <c r="W1079" s="57">
        <f>'LISTA DOS ITENS'!$U1079/'LISTA DOS ITENS'!$V1079</f>
        <v>0.004935836887</v>
      </c>
      <c r="X1079" s="53" t="s">
        <v>53</v>
      </c>
      <c r="Y1079" s="53" t="s">
        <v>290</v>
      </c>
      <c r="Z1079" s="58" t="str">
        <f>'LISTA DOS ITENS'!$F1079&amp;"-"&amp;'LISTA DOS ITENS'!$H1079&amp;"-"&amp;'LISTA DOS ITENS'!$J1079&amp;"-"&amp;'LISTA DOS ITENS'!$K1079&amp;"-"&amp;'LISTA DOS ITENS'!$I1079</f>
        <v>11162967-2201-0026-CONS/NAC-</v>
      </c>
      <c r="AA1079" s="59" t="str">
        <f t="array" ref="AA1079">INDEX('RESUMO - LOTES E VMA'!$M$3:$M$181,MATCH('LISTA DOS ITENS'!$D1079,'RESUMO - LOTES E VMA'!$A$3:$A$181,0))</f>
        <v>Para Leilão</v>
      </c>
      <c r="AB1079" s="60">
        <f t="array" ref="AB1079">INDEX('RESUMO - LOTES E VMA'!$J$3:$J$181,MATCH('LISTA DOS ITENS'!$D1079,'RESUMO - LOTES E VMA'!$A$3:$A$181,0))</f>
        <v>0.1011750278</v>
      </c>
      <c r="AC1079" s="29" t="str">
        <f t="array" ref="AC1079">INDEX('RESUMO - LOTES E VMA'!$L$3:$L$181,MATCH('LISTA DOS ITENS'!$D1079,'RESUMO - LOTES E VMA'!$A$3:$A$181,0))</f>
        <v>1% do Valor de Comparação do VMA</v>
      </c>
      <c r="AD1079" s="53" t="str">
        <f>VLOOKUP(Tabela1[[#This Row],[Índice]],[1]Planilha1!$A:$A,1,0)</f>
        <v>#ERROR!</v>
      </c>
    </row>
    <row r="1080" ht="15.75" customHeight="1">
      <c r="A1080" s="52">
        <v>250481.0</v>
      </c>
      <c r="B1080" s="53" t="s">
        <v>70</v>
      </c>
      <c r="C1080" s="53" t="s">
        <v>71</v>
      </c>
      <c r="D1080" s="22">
        <v>206855.0</v>
      </c>
      <c r="E1080" s="53" t="s">
        <v>119</v>
      </c>
      <c r="F1080" s="54">
        <v>1.1162967E7</v>
      </c>
      <c r="G1080" s="53" t="s">
        <v>842</v>
      </c>
      <c r="H1080" s="55">
        <v>2201.0</v>
      </c>
      <c r="I1080" s="55"/>
      <c r="J1080" s="55" t="s">
        <v>126</v>
      </c>
      <c r="K1080" s="53" t="s">
        <v>80</v>
      </c>
      <c r="L1080" s="53"/>
      <c r="M1080" s="53">
        <v>4.0</v>
      </c>
      <c r="N1080" s="53" t="s">
        <v>52</v>
      </c>
      <c r="O1080" s="25">
        <v>134.3625</v>
      </c>
      <c r="P1080" s="25">
        <f>'LISTA DOS ITENS'!$O1080*'LISTA DOS ITENS'!$M1080</f>
        <v>537.45</v>
      </c>
      <c r="Q1080" s="25">
        <v>251.7</v>
      </c>
      <c r="R1080" s="25">
        <f>'LISTA DOS ITENS'!$Q1080*'LISTA DOS ITENS'!$M1080</f>
        <v>1006.8</v>
      </c>
      <c r="S1080" s="56">
        <f>IF('LISTA DOS ITENS'!$P1080&gt;'LISTA DOS ITENS'!$R1080,'LISTA DOS ITENS'!$P1080,'LISTA DOS ITENS'!$R1080)</f>
        <v>1006.8</v>
      </c>
      <c r="T1080" s="25">
        <v>25.51312603200443</v>
      </c>
      <c r="U1080" s="25">
        <f>'LISTA DOS ITENS'!$T1080*'LISTA DOS ITENS'!$M1080</f>
        <v>102.0525041</v>
      </c>
      <c r="V1080" s="56">
        <f t="array" ref="V1080">INDEX('RESUMO - LOTES E VMA'!$F$3:$F$181,MATCH('LISTA DOS ITENS'!$D1080,'RESUMO - LOTES E VMA'!$A$3:$A$181,0))</f>
        <v>36182.69532</v>
      </c>
      <c r="W1080" s="57">
        <f>'LISTA DOS ITENS'!$U1080/'LISTA DOS ITENS'!$V1080</f>
        <v>0.002820478221</v>
      </c>
      <c r="X1080" s="53" t="s">
        <v>53</v>
      </c>
      <c r="Y1080" s="53" t="s">
        <v>290</v>
      </c>
      <c r="Z1080" s="58" t="str">
        <f>'LISTA DOS ITENS'!$F1080&amp;"-"&amp;'LISTA DOS ITENS'!$H1080&amp;"-"&amp;'LISTA DOS ITENS'!$J1080&amp;"-"&amp;'LISTA DOS ITENS'!$K1080&amp;"-"&amp;'LISTA DOS ITENS'!$I1080</f>
        <v>11162967-2201-0026-IMOB/NAC-</v>
      </c>
      <c r="AA1080" s="59" t="str">
        <f t="array" ref="AA1080">INDEX('RESUMO - LOTES E VMA'!$M$3:$M$181,MATCH('LISTA DOS ITENS'!$D1080,'RESUMO - LOTES E VMA'!$A$3:$A$181,0))</f>
        <v>Para Leilão</v>
      </c>
      <c r="AB1080" s="60">
        <f t="array" ref="AB1080">INDEX('RESUMO - LOTES E VMA'!$J$3:$J$181,MATCH('LISTA DOS ITENS'!$D1080,'RESUMO - LOTES E VMA'!$A$3:$A$181,0))</f>
        <v>0.1011750278</v>
      </c>
      <c r="AC1080" s="29" t="str">
        <f t="array" ref="AC1080">INDEX('RESUMO - LOTES E VMA'!$L$3:$L$181,MATCH('LISTA DOS ITENS'!$D1080,'RESUMO - LOTES E VMA'!$A$3:$A$181,0))</f>
        <v>1% do Valor de Comparação do VMA</v>
      </c>
      <c r="AD1080" s="53" t="str">
        <f>VLOOKUP(Tabela1[[#This Row],[Índice]],[1]Planilha1!$A:$A,1,0)</f>
        <v>#ERROR!</v>
      </c>
    </row>
    <row r="1081" ht="15.75" customHeight="1">
      <c r="A1081" s="52">
        <v>250482.0</v>
      </c>
      <c r="B1081" s="53" t="s">
        <v>70</v>
      </c>
      <c r="C1081" s="53" t="s">
        <v>71</v>
      </c>
      <c r="D1081" s="22">
        <v>206855.0</v>
      </c>
      <c r="E1081" s="53" t="s">
        <v>119</v>
      </c>
      <c r="F1081" s="54">
        <v>1.1162967E7</v>
      </c>
      <c r="G1081" s="53" t="s">
        <v>842</v>
      </c>
      <c r="H1081" s="55">
        <v>2201.0</v>
      </c>
      <c r="I1081" s="55"/>
      <c r="J1081" s="55" t="s">
        <v>126</v>
      </c>
      <c r="K1081" s="53" t="s">
        <v>293</v>
      </c>
      <c r="L1081" s="53"/>
      <c r="M1081" s="53">
        <v>4.0</v>
      </c>
      <c r="N1081" s="53" t="s">
        <v>52</v>
      </c>
      <c r="O1081" s="25">
        <v>1.0</v>
      </c>
      <c r="P1081" s="25">
        <f>'LISTA DOS ITENS'!$O1081*'LISTA DOS ITENS'!$M1081</f>
        <v>4</v>
      </c>
      <c r="Q1081" s="25">
        <v>251.7</v>
      </c>
      <c r="R1081" s="25">
        <f>'LISTA DOS ITENS'!$Q1081*'LISTA DOS ITENS'!$M1081</f>
        <v>1006.8</v>
      </c>
      <c r="S1081" s="56">
        <f>IF('LISTA DOS ITENS'!$P1081&gt;'LISTA DOS ITENS'!$R1081,'LISTA DOS ITENS'!$P1081,'LISTA DOS ITENS'!$R1081)</f>
        <v>1006.8</v>
      </c>
      <c r="T1081" s="25">
        <v>25.51312603200443</v>
      </c>
      <c r="U1081" s="25">
        <f>'LISTA DOS ITENS'!$T1081*'LISTA DOS ITENS'!$M1081</f>
        <v>102.0525041</v>
      </c>
      <c r="V1081" s="56">
        <f t="array" ref="V1081">INDEX('RESUMO - LOTES E VMA'!$F$3:$F$181,MATCH('LISTA DOS ITENS'!$D1081,'RESUMO - LOTES E VMA'!$A$3:$A$181,0))</f>
        <v>36182.69532</v>
      </c>
      <c r="W1081" s="57">
        <f>'LISTA DOS ITENS'!$U1081/'LISTA DOS ITENS'!$V1081</f>
        <v>0.002820478221</v>
      </c>
      <c r="X1081" s="53" t="s">
        <v>53</v>
      </c>
      <c r="Y1081" s="53" t="s">
        <v>290</v>
      </c>
      <c r="Z1081" s="58" t="str">
        <f>'LISTA DOS ITENS'!$F1081&amp;"-"&amp;'LISTA DOS ITENS'!$H1081&amp;"-"&amp;'LISTA DOS ITENS'!$J1081&amp;"-"&amp;'LISTA DOS ITENS'!$K1081&amp;"-"&amp;'LISTA DOS ITENS'!$I1081</f>
        <v>11162967-2201-0026-SOBRE_EMP-</v>
      </c>
      <c r="AA1081" s="59" t="str">
        <f t="array" ref="AA1081">INDEX('RESUMO - LOTES E VMA'!$M$3:$M$181,MATCH('LISTA DOS ITENS'!$D1081,'RESUMO - LOTES E VMA'!$A$3:$A$181,0))</f>
        <v>Para Leilão</v>
      </c>
      <c r="AB1081" s="60">
        <f t="array" ref="AB1081">INDEX('RESUMO - LOTES E VMA'!$J$3:$J$181,MATCH('LISTA DOS ITENS'!$D1081,'RESUMO - LOTES E VMA'!$A$3:$A$181,0))</f>
        <v>0.1011750278</v>
      </c>
      <c r="AC1081" s="29" t="str">
        <f t="array" ref="AC1081">INDEX('RESUMO - LOTES E VMA'!$L$3:$L$181,MATCH('LISTA DOS ITENS'!$D1081,'RESUMO - LOTES E VMA'!$A$3:$A$181,0))</f>
        <v>1% do Valor de Comparação do VMA</v>
      </c>
      <c r="AD1081" s="53" t="str">
        <f>VLOOKUP(Tabela1[[#This Row],[Índice]],[1]Planilha1!$A:$A,1,0)</f>
        <v>#ERROR!</v>
      </c>
    </row>
    <row r="1082" ht="15.75" customHeight="1">
      <c r="A1082" s="52">
        <v>250483.0</v>
      </c>
      <c r="B1082" s="53" t="s">
        <v>70</v>
      </c>
      <c r="C1082" s="53" t="s">
        <v>71</v>
      </c>
      <c r="D1082" s="22">
        <v>206855.0</v>
      </c>
      <c r="E1082" s="53" t="s">
        <v>119</v>
      </c>
      <c r="F1082" s="54">
        <v>1.1163011E7</v>
      </c>
      <c r="G1082" s="53" t="s">
        <v>901</v>
      </c>
      <c r="H1082" s="55">
        <v>2201.0</v>
      </c>
      <c r="I1082" s="55"/>
      <c r="J1082" s="55" t="s">
        <v>126</v>
      </c>
      <c r="K1082" s="53" t="s">
        <v>73</v>
      </c>
      <c r="L1082" s="53"/>
      <c r="M1082" s="53">
        <v>3.0</v>
      </c>
      <c r="N1082" s="53" t="s">
        <v>52</v>
      </c>
      <c r="O1082" s="25">
        <v>214.22666666666666</v>
      </c>
      <c r="P1082" s="25">
        <f>'LISTA DOS ITENS'!$O1082*'LISTA DOS ITENS'!$M1082</f>
        <v>642.68</v>
      </c>
      <c r="Q1082" s="25">
        <v>214.22</v>
      </c>
      <c r="R1082" s="25">
        <f>'LISTA DOS ITENS'!$Q1082*'LISTA DOS ITENS'!$M1082</f>
        <v>642.66</v>
      </c>
      <c r="S1082" s="56">
        <f>IF('LISTA DOS ITENS'!$P1082&gt;'LISTA DOS ITENS'!$R1082,'LISTA DOS ITENS'!$P1082,'LISTA DOS ITENS'!$R1082)</f>
        <v>642.68</v>
      </c>
      <c r="T1082" s="25">
        <v>21.714032016591137</v>
      </c>
      <c r="U1082" s="25">
        <f>'LISTA DOS ITENS'!$T1082*'LISTA DOS ITENS'!$M1082</f>
        <v>65.14209605</v>
      </c>
      <c r="V1082" s="56">
        <f t="array" ref="V1082">INDEX('RESUMO - LOTES E VMA'!$F$3:$F$181,MATCH('LISTA DOS ITENS'!$D1082,'RESUMO - LOTES E VMA'!$A$3:$A$181,0))</f>
        <v>36182.69532</v>
      </c>
      <c r="W1082" s="57">
        <f>'LISTA DOS ITENS'!$U1082/'LISTA DOS ITENS'!$V1082</f>
        <v>0.001800366044</v>
      </c>
      <c r="X1082" s="53" t="s">
        <v>53</v>
      </c>
      <c r="Y1082" s="53" t="s">
        <v>290</v>
      </c>
      <c r="Z1082" s="58" t="str">
        <f>'LISTA DOS ITENS'!$F1082&amp;"-"&amp;'LISTA DOS ITENS'!$H1082&amp;"-"&amp;'LISTA DOS ITENS'!$J1082&amp;"-"&amp;'LISTA DOS ITENS'!$K1082&amp;"-"&amp;'LISTA DOS ITENS'!$I1082</f>
        <v>11163011-2201-0026-CONS/NAC-</v>
      </c>
      <c r="AA1082" s="59" t="str">
        <f t="array" ref="AA1082">INDEX('RESUMO - LOTES E VMA'!$M$3:$M$181,MATCH('LISTA DOS ITENS'!$D1082,'RESUMO - LOTES E VMA'!$A$3:$A$181,0))</f>
        <v>Para Leilão</v>
      </c>
      <c r="AB1082" s="60">
        <f t="array" ref="AB1082">INDEX('RESUMO - LOTES E VMA'!$J$3:$J$181,MATCH('LISTA DOS ITENS'!$D1082,'RESUMO - LOTES E VMA'!$A$3:$A$181,0))</f>
        <v>0.1011750278</v>
      </c>
      <c r="AC1082" s="29" t="str">
        <f t="array" ref="AC1082">INDEX('RESUMO - LOTES E VMA'!$L$3:$L$181,MATCH('LISTA DOS ITENS'!$D1082,'RESUMO - LOTES E VMA'!$A$3:$A$181,0))</f>
        <v>1% do Valor de Comparação do VMA</v>
      </c>
      <c r="AD1082" s="53" t="str">
        <f>VLOOKUP(Tabela1[[#This Row],[Índice]],[1]Planilha1!$A:$A,1,0)</f>
        <v>#ERROR!</v>
      </c>
    </row>
    <row r="1083" ht="15.75" customHeight="1">
      <c r="A1083" s="52">
        <v>250484.0</v>
      </c>
      <c r="B1083" s="53" t="s">
        <v>70</v>
      </c>
      <c r="C1083" s="53" t="s">
        <v>71</v>
      </c>
      <c r="D1083" s="22">
        <v>206855.0</v>
      </c>
      <c r="E1083" s="53" t="s">
        <v>119</v>
      </c>
      <c r="F1083" s="54">
        <v>1.1165843E7</v>
      </c>
      <c r="G1083" s="53" t="s">
        <v>902</v>
      </c>
      <c r="H1083" s="55">
        <v>2201.0</v>
      </c>
      <c r="I1083" s="55"/>
      <c r="J1083" s="55" t="s">
        <v>126</v>
      </c>
      <c r="K1083" s="53" t="s">
        <v>73</v>
      </c>
      <c r="L1083" s="53"/>
      <c r="M1083" s="53">
        <v>4.0</v>
      </c>
      <c r="N1083" s="53" t="s">
        <v>52</v>
      </c>
      <c r="O1083" s="25">
        <v>16.0775</v>
      </c>
      <c r="P1083" s="25">
        <f>'LISTA DOS ITENS'!$O1083*'LISTA DOS ITENS'!$M1083</f>
        <v>64.31</v>
      </c>
      <c r="Q1083" s="25">
        <v>16.08</v>
      </c>
      <c r="R1083" s="25">
        <f>'LISTA DOS ITENS'!$Q1083*'LISTA DOS ITENS'!$M1083</f>
        <v>64.32</v>
      </c>
      <c r="S1083" s="56">
        <f>IF('LISTA DOS ITENS'!$P1083&gt;'LISTA DOS ITENS'!$R1083,'LISTA DOS ITENS'!$P1083,'LISTA DOS ITENS'!$R1083)</f>
        <v>64.32</v>
      </c>
      <c r="T1083" s="25">
        <v>1.6299208049051697</v>
      </c>
      <c r="U1083" s="25">
        <f>'LISTA DOS ITENS'!$T1083*'LISTA DOS ITENS'!$M1083</f>
        <v>6.51968322</v>
      </c>
      <c r="V1083" s="56">
        <f t="array" ref="V1083">INDEX('RESUMO - LOTES E VMA'!$F$3:$F$181,MATCH('LISTA DOS ITENS'!$D1083,'RESUMO - LOTES E VMA'!$A$3:$A$181,0))</f>
        <v>36182.69532</v>
      </c>
      <c r="W1083" s="57">
        <f>'LISTA DOS ITENS'!$U1083/'LISTA DOS ITENS'!$V1083</f>
        <v>0.0001801878816</v>
      </c>
      <c r="X1083" s="53" t="s">
        <v>53</v>
      </c>
      <c r="Y1083" s="53" t="s">
        <v>290</v>
      </c>
      <c r="Z1083" s="58" t="str">
        <f>'LISTA DOS ITENS'!$F1083&amp;"-"&amp;'LISTA DOS ITENS'!$H1083&amp;"-"&amp;'LISTA DOS ITENS'!$J1083&amp;"-"&amp;'LISTA DOS ITENS'!$K1083&amp;"-"&amp;'LISTA DOS ITENS'!$I1083</f>
        <v>11165843-2201-0026-CONS/NAC-</v>
      </c>
      <c r="AA1083" s="59" t="str">
        <f t="array" ref="AA1083">INDEX('RESUMO - LOTES E VMA'!$M$3:$M$181,MATCH('LISTA DOS ITENS'!$D1083,'RESUMO - LOTES E VMA'!$A$3:$A$181,0))</f>
        <v>Para Leilão</v>
      </c>
      <c r="AB1083" s="60">
        <f t="array" ref="AB1083">INDEX('RESUMO - LOTES E VMA'!$J$3:$J$181,MATCH('LISTA DOS ITENS'!$D1083,'RESUMO - LOTES E VMA'!$A$3:$A$181,0))</f>
        <v>0.1011750278</v>
      </c>
      <c r="AC1083" s="29" t="str">
        <f t="array" ref="AC1083">INDEX('RESUMO - LOTES E VMA'!$L$3:$L$181,MATCH('LISTA DOS ITENS'!$D1083,'RESUMO - LOTES E VMA'!$A$3:$A$181,0))</f>
        <v>1% do Valor de Comparação do VMA</v>
      </c>
      <c r="AD1083" s="53" t="str">
        <f>VLOOKUP(Tabela1[[#This Row],[Índice]],[1]Planilha1!$A:$A,1,0)</f>
        <v>#ERROR!</v>
      </c>
    </row>
    <row r="1084" ht="15.75" customHeight="1">
      <c r="A1084" s="52">
        <v>250485.0</v>
      </c>
      <c r="B1084" s="53" t="s">
        <v>70</v>
      </c>
      <c r="C1084" s="53" t="s">
        <v>71</v>
      </c>
      <c r="D1084" s="22">
        <v>206855.0</v>
      </c>
      <c r="E1084" s="53" t="s">
        <v>119</v>
      </c>
      <c r="F1084" s="54">
        <v>1.1169243E7</v>
      </c>
      <c r="G1084" s="53" t="s">
        <v>903</v>
      </c>
      <c r="H1084" s="55">
        <v>2201.0</v>
      </c>
      <c r="I1084" s="55"/>
      <c r="J1084" s="55" t="s">
        <v>126</v>
      </c>
      <c r="K1084" s="53" t="s">
        <v>73</v>
      </c>
      <c r="L1084" s="53"/>
      <c r="M1084" s="53">
        <v>11.0</v>
      </c>
      <c r="N1084" s="53" t="s">
        <v>52</v>
      </c>
      <c r="O1084" s="25">
        <v>82.97272727272728</v>
      </c>
      <c r="P1084" s="25">
        <f>'LISTA DOS ITENS'!$O1084*'LISTA DOS ITENS'!$M1084</f>
        <v>912.7</v>
      </c>
      <c r="Q1084" s="25">
        <v>82.97</v>
      </c>
      <c r="R1084" s="25">
        <f>'LISTA DOS ITENS'!$Q1084*'LISTA DOS ITENS'!$M1084</f>
        <v>912.67</v>
      </c>
      <c r="S1084" s="56">
        <f>IF('LISTA DOS ITENS'!$P1084&gt;'LISTA DOS ITENS'!$R1084,'LISTA DOS ITENS'!$P1084,'LISTA DOS ITENS'!$R1084)</f>
        <v>912.7</v>
      </c>
      <c r="T1084" s="25">
        <v>8.410107536255095</v>
      </c>
      <c r="U1084" s="25">
        <f>'LISTA DOS ITENS'!$T1084*'LISTA DOS ITENS'!$M1084</f>
        <v>92.5111829</v>
      </c>
      <c r="V1084" s="56">
        <f t="array" ref="V1084">INDEX('RESUMO - LOTES E VMA'!$F$3:$F$181,MATCH('LISTA DOS ITENS'!$D1084,'RESUMO - LOTES E VMA'!$A$3:$A$181,0))</f>
        <v>36182.69532</v>
      </c>
      <c r="W1084" s="57">
        <f>'LISTA DOS ITENS'!$U1084/'LISTA DOS ITENS'!$V1084</f>
        <v>0.002556779756</v>
      </c>
      <c r="X1084" s="53" t="s">
        <v>53</v>
      </c>
      <c r="Y1084" s="53" t="s">
        <v>290</v>
      </c>
      <c r="Z1084" s="58" t="str">
        <f>'LISTA DOS ITENS'!$F1084&amp;"-"&amp;'LISTA DOS ITENS'!$H1084&amp;"-"&amp;'LISTA DOS ITENS'!$J1084&amp;"-"&amp;'LISTA DOS ITENS'!$K1084&amp;"-"&amp;'LISTA DOS ITENS'!$I1084</f>
        <v>11169243-2201-0026-CONS/NAC-</v>
      </c>
      <c r="AA1084" s="59" t="str">
        <f t="array" ref="AA1084">INDEX('RESUMO - LOTES E VMA'!$M$3:$M$181,MATCH('LISTA DOS ITENS'!$D1084,'RESUMO - LOTES E VMA'!$A$3:$A$181,0))</f>
        <v>Para Leilão</v>
      </c>
      <c r="AB1084" s="60">
        <f t="array" ref="AB1084">INDEX('RESUMO - LOTES E VMA'!$J$3:$J$181,MATCH('LISTA DOS ITENS'!$D1084,'RESUMO - LOTES E VMA'!$A$3:$A$181,0))</f>
        <v>0.1011750278</v>
      </c>
      <c r="AC1084" s="29" t="str">
        <f t="array" ref="AC1084">INDEX('RESUMO - LOTES E VMA'!$L$3:$L$181,MATCH('LISTA DOS ITENS'!$D1084,'RESUMO - LOTES E VMA'!$A$3:$A$181,0))</f>
        <v>1% do Valor de Comparação do VMA</v>
      </c>
      <c r="AD1084" s="53" t="str">
        <f>VLOOKUP(Tabela1[[#This Row],[Índice]],[1]Planilha1!$A:$A,1,0)</f>
        <v>#ERROR!</v>
      </c>
    </row>
    <row r="1085" ht="15.75" customHeight="1">
      <c r="A1085" s="52">
        <v>250486.0</v>
      </c>
      <c r="B1085" s="53" t="s">
        <v>70</v>
      </c>
      <c r="C1085" s="53" t="s">
        <v>71</v>
      </c>
      <c r="D1085" s="22">
        <v>206855.0</v>
      </c>
      <c r="E1085" s="53" t="s">
        <v>119</v>
      </c>
      <c r="F1085" s="54">
        <v>1.1173845E7</v>
      </c>
      <c r="G1085" s="53" t="s">
        <v>904</v>
      </c>
      <c r="H1085" s="55">
        <v>2201.0</v>
      </c>
      <c r="I1085" s="55"/>
      <c r="J1085" s="55" t="s">
        <v>126</v>
      </c>
      <c r="K1085" s="53" t="s">
        <v>73</v>
      </c>
      <c r="L1085" s="53"/>
      <c r="M1085" s="53">
        <v>5.0</v>
      </c>
      <c r="N1085" s="53" t="s">
        <v>52</v>
      </c>
      <c r="O1085" s="25">
        <v>402.454</v>
      </c>
      <c r="P1085" s="25">
        <f>'LISTA DOS ITENS'!$O1085*'LISTA DOS ITENS'!$M1085</f>
        <v>2012.27</v>
      </c>
      <c r="Q1085" s="25">
        <v>402.45</v>
      </c>
      <c r="R1085" s="25">
        <f>'LISTA DOS ITENS'!$Q1085*'LISTA DOS ITENS'!$M1085</f>
        <v>2012.25</v>
      </c>
      <c r="S1085" s="56">
        <f>IF('LISTA DOS ITENS'!$P1085&gt;'LISTA DOS ITENS'!$R1085,'LISTA DOS ITENS'!$P1085,'LISTA DOS ITENS'!$R1085)</f>
        <v>2012.27</v>
      </c>
      <c r="T1085" s="25">
        <v>40.79363357799039</v>
      </c>
      <c r="U1085" s="25">
        <f>'LISTA DOS ITENS'!$T1085*'LISTA DOS ITENS'!$M1085</f>
        <v>203.9681679</v>
      </c>
      <c r="V1085" s="56">
        <f t="array" ref="V1085">INDEX('RESUMO - LOTES E VMA'!$F$3:$F$181,MATCH('LISTA DOS ITENS'!$D1085,'RESUMO - LOTES E VMA'!$A$3:$A$181,0))</f>
        <v>36182.69532</v>
      </c>
      <c r="W1085" s="57">
        <f>'LISTA DOS ITENS'!$U1085/'LISTA DOS ITENS'!$V1085</f>
        <v>0.005637174514</v>
      </c>
      <c r="X1085" s="53" t="s">
        <v>53</v>
      </c>
      <c r="Y1085" s="53" t="s">
        <v>290</v>
      </c>
      <c r="Z1085" s="58" t="str">
        <f>'LISTA DOS ITENS'!$F1085&amp;"-"&amp;'LISTA DOS ITENS'!$H1085&amp;"-"&amp;'LISTA DOS ITENS'!$J1085&amp;"-"&amp;'LISTA DOS ITENS'!$K1085&amp;"-"&amp;'LISTA DOS ITENS'!$I1085</f>
        <v>11173845-2201-0026-CONS/NAC-</v>
      </c>
      <c r="AA1085" s="59" t="str">
        <f t="array" ref="AA1085">INDEX('RESUMO - LOTES E VMA'!$M$3:$M$181,MATCH('LISTA DOS ITENS'!$D1085,'RESUMO - LOTES E VMA'!$A$3:$A$181,0))</f>
        <v>Para Leilão</v>
      </c>
      <c r="AB1085" s="60">
        <f t="array" ref="AB1085">INDEX('RESUMO - LOTES E VMA'!$J$3:$J$181,MATCH('LISTA DOS ITENS'!$D1085,'RESUMO - LOTES E VMA'!$A$3:$A$181,0))</f>
        <v>0.1011750278</v>
      </c>
      <c r="AC1085" s="29" t="str">
        <f t="array" ref="AC1085">INDEX('RESUMO - LOTES E VMA'!$L$3:$L$181,MATCH('LISTA DOS ITENS'!$D1085,'RESUMO - LOTES E VMA'!$A$3:$A$181,0))</f>
        <v>1% do Valor de Comparação do VMA</v>
      </c>
      <c r="AD1085" s="53" t="str">
        <f>VLOOKUP(Tabela1[[#This Row],[Índice]],[1]Planilha1!$A:$A,1,0)</f>
        <v>#ERROR!</v>
      </c>
    </row>
    <row r="1086" ht="15.75" customHeight="1">
      <c r="A1086" s="52">
        <v>250487.0</v>
      </c>
      <c r="B1086" s="53" t="s">
        <v>70</v>
      </c>
      <c r="C1086" s="53" t="s">
        <v>71</v>
      </c>
      <c r="D1086" s="22">
        <v>206855.0</v>
      </c>
      <c r="E1086" s="53" t="s">
        <v>119</v>
      </c>
      <c r="F1086" s="54">
        <v>1.1174157E7</v>
      </c>
      <c r="G1086" s="53" t="s">
        <v>905</v>
      </c>
      <c r="H1086" s="55">
        <v>2201.0</v>
      </c>
      <c r="I1086" s="55"/>
      <c r="J1086" s="55" t="s">
        <v>126</v>
      </c>
      <c r="K1086" s="53" t="s">
        <v>73</v>
      </c>
      <c r="L1086" s="53"/>
      <c r="M1086" s="53">
        <v>3.0</v>
      </c>
      <c r="N1086" s="53" t="s">
        <v>52</v>
      </c>
      <c r="O1086" s="25">
        <v>115.66666666666667</v>
      </c>
      <c r="P1086" s="25">
        <f>'LISTA DOS ITENS'!$O1086*'LISTA DOS ITENS'!$M1086</f>
        <v>347</v>
      </c>
      <c r="Q1086" s="25">
        <v>115.67</v>
      </c>
      <c r="R1086" s="25">
        <f>'LISTA DOS ITENS'!$Q1086*'LISTA DOS ITENS'!$M1086</f>
        <v>347.01</v>
      </c>
      <c r="S1086" s="56">
        <f>IF('LISTA DOS ITENS'!$P1086&gt;'LISTA DOS ITENS'!$R1086,'LISTA DOS ITENS'!$P1086,'LISTA DOS ITENS'!$R1086)</f>
        <v>347.01</v>
      </c>
      <c r="T1086" s="25">
        <v>11.724685292498817</v>
      </c>
      <c r="U1086" s="25">
        <f>'LISTA DOS ITENS'!$T1086*'LISTA DOS ITENS'!$M1086</f>
        <v>35.17405588</v>
      </c>
      <c r="V1086" s="56">
        <f t="array" ref="V1086">INDEX('RESUMO - LOTES E VMA'!$F$3:$F$181,MATCH('LISTA DOS ITENS'!$D1086,'RESUMO - LOTES E VMA'!$A$3:$A$181,0))</f>
        <v>36182.69532</v>
      </c>
      <c r="W1086" s="57">
        <f>'LISTA DOS ITENS'!$U1086/'LISTA DOS ITENS'!$V1086</f>
        <v>0.0009721237063</v>
      </c>
      <c r="X1086" s="53" t="s">
        <v>53</v>
      </c>
      <c r="Y1086" s="53" t="s">
        <v>290</v>
      </c>
      <c r="Z1086" s="58" t="str">
        <f>'LISTA DOS ITENS'!$F1086&amp;"-"&amp;'LISTA DOS ITENS'!$H1086&amp;"-"&amp;'LISTA DOS ITENS'!$J1086&amp;"-"&amp;'LISTA DOS ITENS'!$K1086&amp;"-"&amp;'LISTA DOS ITENS'!$I1086</f>
        <v>11174157-2201-0026-CONS/NAC-</v>
      </c>
      <c r="AA1086" s="59" t="str">
        <f t="array" ref="AA1086">INDEX('RESUMO - LOTES E VMA'!$M$3:$M$181,MATCH('LISTA DOS ITENS'!$D1086,'RESUMO - LOTES E VMA'!$A$3:$A$181,0))</f>
        <v>Para Leilão</v>
      </c>
      <c r="AB1086" s="60">
        <f t="array" ref="AB1086">INDEX('RESUMO - LOTES E VMA'!$J$3:$J$181,MATCH('LISTA DOS ITENS'!$D1086,'RESUMO - LOTES E VMA'!$A$3:$A$181,0))</f>
        <v>0.1011750278</v>
      </c>
      <c r="AC1086" s="29" t="str">
        <f t="array" ref="AC1086">INDEX('RESUMO - LOTES E VMA'!$L$3:$L$181,MATCH('LISTA DOS ITENS'!$D1086,'RESUMO - LOTES E VMA'!$A$3:$A$181,0))</f>
        <v>1% do Valor de Comparação do VMA</v>
      </c>
      <c r="AD1086" s="53" t="str">
        <f>VLOOKUP(Tabela1[[#This Row],[Índice]],[1]Planilha1!$A:$A,1,0)</f>
        <v>#ERROR!</v>
      </c>
    </row>
    <row r="1087" ht="15.75" customHeight="1">
      <c r="A1087" s="52">
        <v>250488.0</v>
      </c>
      <c r="B1087" s="53" t="s">
        <v>70</v>
      </c>
      <c r="C1087" s="53" t="s">
        <v>71</v>
      </c>
      <c r="D1087" s="22">
        <v>206855.0</v>
      </c>
      <c r="E1087" s="53" t="s">
        <v>119</v>
      </c>
      <c r="F1087" s="54">
        <v>1.1176472E7</v>
      </c>
      <c r="G1087" s="53" t="s">
        <v>868</v>
      </c>
      <c r="H1087" s="55">
        <v>2201.0</v>
      </c>
      <c r="I1087" s="55"/>
      <c r="J1087" s="55" t="s">
        <v>126</v>
      </c>
      <c r="K1087" s="53" t="s">
        <v>80</v>
      </c>
      <c r="L1087" s="53"/>
      <c r="M1087" s="53">
        <v>4.0</v>
      </c>
      <c r="N1087" s="53" t="s">
        <v>52</v>
      </c>
      <c r="O1087" s="25">
        <v>17.571</v>
      </c>
      <c r="P1087" s="25">
        <f>'LISTA DOS ITENS'!$O1087*'LISTA DOS ITENS'!$M1087</f>
        <v>70.284</v>
      </c>
      <c r="Q1087" s="25">
        <v>17.57</v>
      </c>
      <c r="R1087" s="25">
        <f>'LISTA DOS ITENS'!$Q1087*'LISTA DOS ITENS'!$M1087</f>
        <v>70.28</v>
      </c>
      <c r="S1087" s="56">
        <f>IF('LISTA DOS ITENS'!$P1087&gt;'LISTA DOS ITENS'!$R1087,'LISTA DOS ITENS'!$P1087,'LISTA DOS ITENS'!$R1087)</f>
        <v>70.284</v>
      </c>
      <c r="T1087" s="25">
        <v>1.7809520237676513</v>
      </c>
      <c r="U1087" s="25">
        <f>'LISTA DOS ITENS'!$T1087*'LISTA DOS ITENS'!$M1087</f>
        <v>7.123808095</v>
      </c>
      <c r="V1087" s="56">
        <f t="array" ref="V1087">INDEX('RESUMO - LOTES E VMA'!$F$3:$F$181,MATCH('LISTA DOS ITENS'!$D1087,'RESUMO - LOTES E VMA'!$A$3:$A$181,0))</f>
        <v>36182.69532</v>
      </c>
      <c r="W1087" s="57">
        <f>'LISTA DOS ITENS'!$U1087/'LISTA DOS ITENS'!$V1087</f>
        <v>0.0001968843955</v>
      </c>
      <c r="X1087" s="53" t="s">
        <v>53</v>
      </c>
      <c r="Y1087" s="53" t="s">
        <v>290</v>
      </c>
      <c r="Z1087" s="58" t="str">
        <f>'LISTA DOS ITENS'!$F1087&amp;"-"&amp;'LISTA DOS ITENS'!$H1087&amp;"-"&amp;'LISTA DOS ITENS'!$J1087&amp;"-"&amp;'LISTA DOS ITENS'!$K1087&amp;"-"&amp;'LISTA DOS ITENS'!$I1087</f>
        <v>11176472-2201-0026-IMOB/NAC-</v>
      </c>
      <c r="AA1087" s="59" t="str">
        <f t="array" ref="AA1087">INDEX('RESUMO - LOTES E VMA'!$M$3:$M$181,MATCH('LISTA DOS ITENS'!$D1087,'RESUMO - LOTES E VMA'!$A$3:$A$181,0))</f>
        <v>Para Leilão</v>
      </c>
      <c r="AB1087" s="60">
        <f t="array" ref="AB1087">INDEX('RESUMO - LOTES E VMA'!$J$3:$J$181,MATCH('LISTA DOS ITENS'!$D1087,'RESUMO - LOTES E VMA'!$A$3:$A$181,0))</f>
        <v>0.1011750278</v>
      </c>
      <c r="AC1087" s="29" t="str">
        <f t="array" ref="AC1087">INDEX('RESUMO - LOTES E VMA'!$L$3:$L$181,MATCH('LISTA DOS ITENS'!$D1087,'RESUMO - LOTES E VMA'!$A$3:$A$181,0))</f>
        <v>1% do Valor de Comparação do VMA</v>
      </c>
      <c r="AD1087" s="53" t="str">
        <f>VLOOKUP(Tabela1[[#This Row],[Índice]],[1]Planilha1!$A:$A,1,0)</f>
        <v>#ERROR!</v>
      </c>
    </row>
    <row r="1088" ht="15.75" customHeight="1">
      <c r="A1088" s="52">
        <v>250489.0</v>
      </c>
      <c r="B1088" s="53" t="s">
        <v>70</v>
      </c>
      <c r="C1088" s="53" t="s">
        <v>71</v>
      </c>
      <c r="D1088" s="22">
        <v>206855.0</v>
      </c>
      <c r="E1088" s="53" t="s">
        <v>119</v>
      </c>
      <c r="F1088" s="54">
        <v>1.1176473E7</v>
      </c>
      <c r="G1088" s="53" t="s">
        <v>826</v>
      </c>
      <c r="H1088" s="55">
        <v>2201.0</v>
      </c>
      <c r="I1088" s="55"/>
      <c r="J1088" s="55" t="s">
        <v>126</v>
      </c>
      <c r="K1088" s="53" t="s">
        <v>80</v>
      </c>
      <c r="L1088" s="53"/>
      <c r="M1088" s="53">
        <v>4.0</v>
      </c>
      <c r="N1088" s="53" t="s">
        <v>52</v>
      </c>
      <c r="O1088" s="25">
        <v>29.855</v>
      </c>
      <c r="P1088" s="25">
        <f>'LISTA DOS ITENS'!$O1088*'LISTA DOS ITENS'!$M1088</f>
        <v>119.42</v>
      </c>
      <c r="Q1088" s="25">
        <v>29.86</v>
      </c>
      <c r="R1088" s="25">
        <f>'LISTA DOS ITENS'!$Q1088*'LISTA DOS ITENS'!$M1088</f>
        <v>119.44</v>
      </c>
      <c r="S1088" s="56">
        <f>IF('LISTA DOS ITENS'!$P1088&gt;'LISTA DOS ITENS'!$R1088,'LISTA DOS ITENS'!$P1088,'LISTA DOS ITENS'!$R1088)</f>
        <v>119.44</v>
      </c>
      <c r="T1088" s="25">
        <v>3.026706171297784</v>
      </c>
      <c r="U1088" s="25">
        <f>'LISTA DOS ITENS'!$T1088*'LISTA DOS ITENS'!$M1088</f>
        <v>12.10682469</v>
      </c>
      <c r="V1088" s="56">
        <f t="array" ref="V1088">INDEX('RESUMO - LOTES E VMA'!$F$3:$F$181,MATCH('LISTA DOS ITENS'!$D1088,'RESUMO - LOTES E VMA'!$A$3:$A$181,0))</f>
        <v>36182.69532</v>
      </c>
      <c r="W1088" s="57">
        <f>'LISTA DOS ITENS'!$U1088/'LISTA DOS ITENS'!$V1088</f>
        <v>0.0003346026209</v>
      </c>
      <c r="X1088" s="53" t="s">
        <v>53</v>
      </c>
      <c r="Y1088" s="53" t="s">
        <v>290</v>
      </c>
      <c r="Z1088" s="58" t="str">
        <f>'LISTA DOS ITENS'!$F1088&amp;"-"&amp;'LISTA DOS ITENS'!$H1088&amp;"-"&amp;'LISTA DOS ITENS'!$J1088&amp;"-"&amp;'LISTA DOS ITENS'!$K1088&amp;"-"&amp;'LISTA DOS ITENS'!$I1088</f>
        <v>11176473-2201-0026-IMOB/NAC-</v>
      </c>
      <c r="AA1088" s="59" t="str">
        <f t="array" ref="AA1088">INDEX('RESUMO - LOTES E VMA'!$M$3:$M$181,MATCH('LISTA DOS ITENS'!$D1088,'RESUMO - LOTES E VMA'!$A$3:$A$181,0))</f>
        <v>Para Leilão</v>
      </c>
      <c r="AB1088" s="60">
        <f t="array" ref="AB1088">INDEX('RESUMO - LOTES E VMA'!$J$3:$J$181,MATCH('LISTA DOS ITENS'!$D1088,'RESUMO - LOTES E VMA'!$A$3:$A$181,0))</f>
        <v>0.1011750278</v>
      </c>
      <c r="AC1088" s="29" t="str">
        <f t="array" ref="AC1088">INDEX('RESUMO - LOTES E VMA'!$L$3:$L$181,MATCH('LISTA DOS ITENS'!$D1088,'RESUMO - LOTES E VMA'!$A$3:$A$181,0))</f>
        <v>1% do Valor de Comparação do VMA</v>
      </c>
      <c r="AD1088" s="53" t="str">
        <f>VLOOKUP(Tabela1[[#This Row],[Índice]],[1]Planilha1!$A:$A,1,0)</f>
        <v>#ERROR!</v>
      </c>
    </row>
    <row r="1089" ht="15.75" customHeight="1">
      <c r="A1089" s="52">
        <v>250490.0</v>
      </c>
      <c r="B1089" s="53" t="s">
        <v>70</v>
      </c>
      <c r="C1089" s="53" t="s">
        <v>71</v>
      </c>
      <c r="D1089" s="22">
        <v>206855.0</v>
      </c>
      <c r="E1089" s="53" t="s">
        <v>119</v>
      </c>
      <c r="F1089" s="54">
        <v>1.1177354E7</v>
      </c>
      <c r="G1089" s="53" t="s">
        <v>906</v>
      </c>
      <c r="H1089" s="55">
        <v>2201.0</v>
      </c>
      <c r="I1089" s="55"/>
      <c r="J1089" s="55" t="s">
        <v>126</v>
      </c>
      <c r="K1089" s="53" t="s">
        <v>73</v>
      </c>
      <c r="L1089" s="53"/>
      <c r="M1089" s="53">
        <v>7.0</v>
      </c>
      <c r="N1089" s="53" t="s">
        <v>52</v>
      </c>
      <c r="O1089" s="25">
        <v>334.43857142857144</v>
      </c>
      <c r="P1089" s="25">
        <f>'LISTA DOS ITENS'!$O1089*'LISTA DOS ITENS'!$M1089</f>
        <v>2341.07</v>
      </c>
      <c r="Q1089" s="25">
        <v>334.44</v>
      </c>
      <c r="R1089" s="25">
        <f>'LISTA DOS ITENS'!$Q1089*'LISTA DOS ITENS'!$M1089</f>
        <v>2341.08</v>
      </c>
      <c r="S1089" s="56">
        <f>IF('LISTA DOS ITENS'!$P1089&gt;'LISTA DOS ITENS'!$R1089,'LISTA DOS ITENS'!$P1089,'LISTA DOS ITENS'!$R1089)</f>
        <v>2341.08</v>
      </c>
      <c r="T1089" s="25">
        <v>33.89992002440827</v>
      </c>
      <c r="U1089" s="25">
        <f>'LISTA DOS ITENS'!$T1089*'LISTA DOS ITENS'!$M1089</f>
        <v>237.2994402</v>
      </c>
      <c r="V1089" s="56">
        <f t="array" ref="V1089">INDEX('RESUMO - LOTES E VMA'!$F$3:$F$181,MATCH('LISTA DOS ITENS'!$D1089,'RESUMO - LOTES E VMA'!$A$3:$A$181,0))</f>
        <v>36182.69532</v>
      </c>
      <c r="W1089" s="57">
        <f>'LISTA DOS ITENS'!$U1089/'LISTA DOS ITENS'!$V1089</f>
        <v>0.00655836825</v>
      </c>
      <c r="X1089" s="53" t="s">
        <v>53</v>
      </c>
      <c r="Y1089" s="53" t="s">
        <v>290</v>
      </c>
      <c r="Z1089" s="58" t="str">
        <f>'LISTA DOS ITENS'!$F1089&amp;"-"&amp;'LISTA DOS ITENS'!$H1089&amp;"-"&amp;'LISTA DOS ITENS'!$J1089&amp;"-"&amp;'LISTA DOS ITENS'!$K1089&amp;"-"&amp;'LISTA DOS ITENS'!$I1089</f>
        <v>11177354-2201-0026-CONS/NAC-</v>
      </c>
      <c r="AA1089" s="59" t="str">
        <f t="array" ref="AA1089">INDEX('RESUMO - LOTES E VMA'!$M$3:$M$181,MATCH('LISTA DOS ITENS'!$D1089,'RESUMO - LOTES E VMA'!$A$3:$A$181,0))</f>
        <v>Para Leilão</v>
      </c>
      <c r="AB1089" s="60">
        <f t="array" ref="AB1089">INDEX('RESUMO - LOTES E VMA'!$J$3:$J$181,MATCH('LISTA DOS ITENS'!$D1089,'RESUMO - LOTES E VMA'!$A$3:$A$181,0))</f>
        <v>0.1011750278</v>
      </c>
      <c r="AC1089" s="29" t="str">
        <f t="array" ref="AC1089">INDEX('RESUMO - LOTES E VMA'!$L$3:$L$181,MATCH('LISTA DOS ITENS'!$D1089,'RESUMO - LOTES E VMA'!$A$3:$A$181,0))</f>
        <v>1% do Valor de Comparação do VMA</v>
      </c>
      <c r="AD1089" s="53" t="str">
        <f>VLOOKUP(Tabela1[[#This Row],[Índice]],[1]Planilha1!$A:$A,1,0)</f>
        <v>#ERROR!</v>
      </c>
    </row>
    <row r="1090" ht="15.75" customHeight="1">
      <c r="A1090" s="52">
        <v>250491.0</v>
      </c>
      <c r="B1090" s="53" t="s">
        <v>70</v>
      </c>
      <c r="C1090" s="53" t="s">
        <v>71</v>
      </c>
      <c r="D1090" s="22">
        <v>206855.0</v>
      </c>
      <c r="E1090" s="53" t="s">
        <v>119</v>
      </c>
      <c r="F1090" s="54">
        <v>1.1179047E7</v>
      </c>
      <c r="G1090" s="53" t="s">
        <v>843</v>
      </c>
      <c r="H1090" s="55">
        <v>2201.0</v>
      </c>
      <c r="I1090" s="55"/>
      <c r="J1090" s="55" t="s">
        <v>126</v>
      </c>
      <c r="K1090" s="53" t="s">
        <v>73</v>
      </c>
      <c r="L1090" s="53"/>
      <c r="M1090" s="53">
        <v>9.0</v>
      </c>
      <c r="N1090" s="53" t="s">
        <v>52</v>
      </c>
      <c r="O1090" s="25">
        <v>1085.0377777777778</v>
      </c>
      <c r="P1090" s="25">
        <f>'LISTA DOS ITENS'!$O1090*'LISTA DOS ITENS'!$M1090</f>
        <v>9765.34</v>
      </c>
      <c r="Q1090" s="25">
        <v>1085.04</v>
      </c>
      <c r="R1090" s="25">
        <f>'LISTA DOS ITENS'!$Q1090*'LISTA DOS ITENS'!$M1090</f>
        <v>9765.36</v>
      </c>
      <c r="S1090" s="56">
        <f>IF('LISTA DOS ITENS'!$P1090&gt;'LISTA DOS ITENS'!$R1090,'LISTA DOS ITENS'!$P1090,'LISTA DOS ITENS'!$R1090)</f>
        <v>9765.36</v>
      </c>
      <c r="T1090" s="25">
        <v>109.98316356681003</v>
      </c>
      <c r="U1090" s="25">
        <f>'LISTA DOS ITENS'!$T1090*'LISTA DOS ITENS'!$M1090</f>
        <v>989.8484721</v>
      </c>
      <c r="V1090" s="56">
        <f t="array" ref="V1090">INDEX('RESUMO - LOTES E VMA'!$F$3:$F$181,MATCH('LISTA DOS ITENS'!$D1090,'RESUMO - LOTES E VMA'!$A$3:$A$181,0))</f>
        <v>36182.69532</v>
      </c>
      <c r="W1090" s="57">
        <f>'LISTA DOS ITENS'!$U1090/'LISTA DOS ITENS'!$V1090</f>
        <v>0.02735695789</v>
      </c>
      <c r="X1090" s="53" t="s">
        <v>53</v>
      </c>
      <c r="Y1090" s="53" t="s">
        <v>290</v>
      </c>
      <c r="Z1090" s="58" t="str">
        <f>'LISTA DOS ITENS'!$F1090&amp;"-"&amp;'LISTA DOS ITENS'!$H1090&amp;"-"&amp;'LISTA DOS ITENS'!$J1090&amp;"-"&amp;'LISTA DOS ITENS'!$K1090&amp;"-"&amp;'LISTA DOS ITENS'!$I1090</f>
        <v>11179047-2201-0026-CONS/NAC-</v>
      </c>
      <c r="AA1090" s="59" t="str">
        <f t="array" ref="AA1090">INDEX('RESUMO - LOTES E VMA'!$M$3:$M$181,MATCH('LISTA DOS ITENS'!$D1090,'RESUMO - LOTES E VMA'!$A$3:$A$181,0))</f>
        <v>Para Leilão</v>
      </c>
      <c r="AB1090" s="60">
        <f t="array" ref="AB1090">INDEX('RESUMO - LOTES E VMA'!$J$3:$J$181,MATCH('LISTA DOS ITENS'!$D1090,'RESUMO - LOTES E VMA'!$A$3:$A$181,0))</f>
        <v>0.1011750278</v>
      </c>
      <c r="AC1090" s="29" t="str">
        <f t="array" ref="AC1090">INDEX('RESUMO - LOTES E VMA'!$L$3:$L$181,MATCH('LISTA DOS ITENS'!$D1090,'RESUMO - LOTES E VMA'!$A$3:$A$181,0))</f>
        <v>1% do Valor de Comparação do VMA</v>
      </c>
      <c r="AD1090" s="53" t="str">
        <f>VLOOKUP(Tabela1[[#This Row],[Índice]],[1]Planilha1!$A:$A,1,0)</f>
        <v>#ERROR!</v>
      </c>
    </row>
    <row r="1091" ht="15.75" customHeight="1">
      <c r="A1091" s="52">
        <v>250492.0</v>
      </c>
      <c r="B1091" s="53" t="s">
        <v>70</v>
      </c>
      <c r="C1091" s="53" t="s">
        <v>71</v>
      </c>
      <c r="D1091" s="22">
        <v>206855.0</v>
      </c>
      <c r="E1091" s="53" t="s">
        <v>119</v>
      </c>
      <c r="F1091" s="54">
        <v>1.1179126E7</v>
      </c>
      <c r="G1091" s="53" t="s">
        <v>907</v>
      </c>
      <c r="H1091" s="55">
        <v>2201.0</v>
      </c>
      <c r="I1091" s="55"/>
      <c r="J1091" s="55" t="s">
        <v>126</v>
      </c>
      <c r="K1091" s="53" t="s">
        <v>73</v>
      </c>
      <c r="L1091" s="53"/>
      <c r="M1091" s="53">
        <v>1.0</v>
      </c>
      <c r="N1091" s="53" t="s">
        <v>52</v>
      </c>
      <c r="O1091" s="25">
        <v>626.325</v>
      </c>
      <c r="P1091" s="25">
        <f>'LISTA DOS ITENS'!$O1091*'LISTA DOS ITENS'!$M1091</f>
        <v>626.325</v>
      </c>
      <c r="Q1091" s="25">
        <v>1355.47</v>
      </c>
      <c r="R1091" s="25">
        <f>'LISTA DOS ITENS'!$Q1091*'LISTA DOS ITENS'!$M1091</f>
        <v>1355.47</v>
      </c>
      <c r="S1091" s="56">
        <f>IF('LISTA DOS ITENS'!$P1091&gt;'LISTA DOS ITENS'!$R1091,'LISTA DOS ITENS'!$P1091,'LISTA DOS ITENS'!$R1091)</f>
        <v>1355.47</v>
      </c>
      <c r="T1091" s="25">
        <v>137.39482297417976</v>
      </c>
      <c r="U1091" s="25">
        <f>'LISTA DOS ITENS'!$T1091*'LISTA DOS ITENS'!$M1091</f>
        <v>137.394823</v>
      </c>
      <c r="V1091" s="56">
        <f t="array" ref="V1091">INDEX('RESUMO - LOTES E VMA'!$F$3:$F$181,MATCH('LISTA DOS ITENS'!$D1091,'RESUMO - LOTES E VMA'!$A$3:$A$181,0))</f>
        <v>36182.69532</v>
      </c>
      <c r="W1091" s="57">
        <f>'LISTA DOS ITENS'!$U1091/'LISTA DOS ITENS'!$V1091</f>
        <v>0.003797252299</v>
      </c>
      <c r="X1091" s="53" t="s">
        <v>53</v>
      </c>
      <c r="Y1091" s="53" t="s">
        <v>290</v>
      </c>
      <c r="Z1091" s="58" t="str">
        <f>'LISTA DOS ITENS'!$F1091&amp;"-"&amp;'LISTA DOS ITENS'!$H1091&amp;"-"&amp;'LISTA DOS ITENS'!$J1091&amp;"-"&amp;'LISTA DOS ITENS'!$K1091&amp;"-"&amp;'LISTA DOS ITENS'!$I1091</f>
        <v>11179126-2201-0026-CONS/NAC-</v>
      </c>
      <c r="AA1091" s="59" t="str">
        <f t="array" ref="AA1091">INDEX('RESUMO - LOTES E VMA'!$M$3:$M$181,MATCH('LISTA DOS ITENS'!$D1091,'RESUMO - LOTES E VMA'!$A$3:$A$181,0))</f>
        <v>Para Leilão</v>
      </c>
      <c r="AB1091" s="60">
        <f t="array" ref="AB1091">INDEX('RESUMO - LOTES E VMA'!$J$3:$J$181,MATCH('LISTA DOS ITENS'!$D1091,'RESUMO - LOTES E VMA'!$A$3:$A$181,0))</f>
        <v>0.1011750278</v>
      </c>
      <c r="AC1091" s="29" t="str">
        <f t="array" ref="AC1091">INDEX('RESUMO - LOTES E VMA'!$L$3:$L$181,MATCH('LISTA DOS ITENS'!$D1091,'RESUMO - LOTES E VMA'!$A$3:$A$181,0))</f>
        <v>1% do Valor de Comparação do VMA</v>
      </c>
      <c r="AD1091" s="53" t="str">
        <f>VLOOKUP(Tabela1[[#This Row],[Índice]],[1]Planilha1!$A:$A,1,0)</f>
        <v>#ERROR!</v>
      </c>
    </row>
    <row r="1092" ht="15.75" customHeight="1">
      <c r="A1092" s="52">
        <v>250493.0</v>
      </c>
      <c r="B1092" s="53" t="s">
        <v>70</v>
      </c>
      <c r="C1092" s="53" t="s">
        <v>71</v>
      </c>
      <c r="D1092" s="22">
        <v>206855.0</v>
      </c>
      <c r="E1092" s="53" t="s">
        <v>119</v>
      </c>
      <c r="F1092" s="54">
        <v>1.1179126E7</v>
      </c>
      <c r="G1092" s="53" t="s">
        <v>907</v>
      </c>
      <c r="H1092" s="55">
        <v>2201.0</v>
      </c>
      <c r="I1092" s="55"/>
      <c r="J1092" s="55" t="s">
        <v>126</v>
      </c>
      <c r="K1092" s="53" t="s">
        <v>293</v>
      </c>
      <c r="L1092" s="53"/>
      <c r="M1092" s="53">
        <v>2.0</v>
      </c>
      <c r="N1092" s="53" t="s">
        <v>52</v>
      </c>
      <c r="O1092" s="25">
        <v>1.0</v>
      </c>
      <c r="P1092" s="25">
        <f>'LISTA DOS ITENS'!$O1092*'LISTA DOS ITENS'!$M1092</f>
        <v>2</v>
      </c>
      <c r="Q1092" s="25">
        <v>1355.47</v>
      </c>
      <c r="R1092" s="25">
        <f>'LISTA DOS ITENS'!$Q1092*'LISTA DOS ITENS'!$M1092</f>
        <v>2710.94</v>
      </c>
      <c r="S1092" s="56">
        <f>IF('LISTA DOS ITENS'!$P1092&gt;'LISTA DOS ITENS'!$R1092,'LISTA DOS ITENS'!$P1092,'LISTA DOS ITENS'!$R1092)</f>
        <v>2710.94</v>
      </c>
      <c r="T1092" s="25">
        <v>137.39482297417976</v>
      </c>
      <c r="U1092" s="25">
        <f>'LISTA DOS ITENS'!$T1092*'LISTA DOS ITENS'!$M1092</f>
        <v>274.7896459</v>
      </c>
      <c r="V1092" s="56">
        <f t="array" ref="V1092">INDEX('RESUMO - LOTES E VMA'!$F$3:$F$181,MATCH('LISTA DOS ITENS'!$D1092,'RESUMO - LOTES E VMA'!$A$3:$A$181,0))</f>
        <v>36182.69532</v>
      </c>
      <c r="W1092" s="57">
        <f>'LISTA DOS ITENS'!$U1092/'LISTA DOS ITENS'!$V1092</f>
        <v>0.007594504597</v>
      </c>
      <c r="X1092" s="53" t="s">
        <v>53</v>
      </c>
      <c r="Y1092" s="53" t="s">
        <v>290</v>
      </c>
      <c r="Z1092" s="58" t="str">
        <f>'LISTA DOS ITENS'!$F1092&amp;"-"&amp;'LISTA DOS ITENS'!$H1092&amp;"-"&amp;'LISTA DOS ITENS'!$J1092&amp;"-"&amp;'LISTA DOS ITENS'!$K1092&amp;"-"&amp;'LISTA DOS ITENS'!$I1092</f>
        <v>11179126-2201-0026-SOBRE_EMP-</v>
      </c>
      <c r="AA1092" s="59" t="str">
        <f t="array" ref="AA1092">INDEX('RESUMO - LOTES E VMA'!$M$3:$M$181,MATCH('LISTA DOS ITENS'!$D1092,'RESUMO - LOTES E VMA'!$A$3:$A$181,0))</f>
        <v>Para Leilão</v>
      </c>
      <c r="AB1092" s="60">
        <f t="array" ref="AB1092">INDEX('RESUMO - LOTES E VMA'!$J$3:$J$181,MATCH('LISTA DOS ITENS'!$D1092,'RESUMO - LOTES E VMA'!$A$3:$A$181,0))</f>
        <v>0.1011750278</v>
      </c>
      <c r="AC1092" s="29" t="str">
        <f t="array" ref="AC1092">INDEX('RESUMO - LOTES E VMA'!$L$3:$L$181,MATCH('LISTA DOS ITENS'!$D1092,'RESUMO - LOTES E VMA'!$A$3:$A$181,0))</f>
        <v>1% do Valor de Comparação do VMA</v>
      </c>
      <c r="AD1092" s="53" t="str">
        <f>VLOOKUP(Tabela1[[#This Row],[Índice]],[1]Planilha1!$A:$A,1,0)</f>
        <v>#ERROR!</v>
      </c>
    </row>
    <row r="1093" ht="15.75" customHeight="1">
      <c r="A1093" s="52">
        <v>250494.0</v>
      </c>
      <c r="B1093" s="53" t="s">
        <v>70</v>
      </c>
      <c r="C1093" s="53" t="s">
        <v>71</v>
      </c>
      <c r="D1093" s="22">
        <v>206855.0</v>
      </c>
      <c r="E1093" s="53" t="s">
        <v>119</v>
      </c>
      <c r="F1093" s="54">
        <v>1.1188937E7</v>
      </c>
      <c r="G1093" s="53" t="s">
        <v>908</v>
      </c>
      <c r="H1093" s="55">
        <v>2201.0</v>
      </c>
      <c r="I1093" s="55"/>
      <c r="J1093" s="55" t="s">
        <v>126</v>
      </c>
      <c r="K1093" s="53" t="s">
        <v>73</v>
      </c>
      <c r="L1093" s="53"/>
      <c r="M1093" s="53">
        <v>9.0</v>
      </c>
      <c r="N1093" s="53" t="s">
        <v>52</v>
      </c>
      <c r="O1093" s="25">
        <v>88.32666666666667</v>
      </c>
      <c r="P1093" s="25">
        <f>'LISTA DOS ITENS'!$O1093*'LISTA DOS ITENS'!$M1093</f>
        <v>794.94</v>
      </c>
      <c r="Q1093" s="25">
        <v>88.33</v>
      </c>
      <c r="R1093" s="25">
        <f>'LISTA DOS ITENS'!$Q1093*'LISTA DOS ITENS'!$M1093</f>
        <v>794.97</v>
      </c>
      <c r="S1093" s="56">
        <f>IF('LISTA DOS ITENS'!$P1093&gt;'LISTA DOS ITENS'!$R1093,'LISTA DOS ITENS'!$P1093,'LISTA DOS ITENS'!$R1093)</f>
        <v>794.97</v>
      </c>
      <c r="T1093" s="25">
        <v>8.953414471223486</v>
      </c>
      <c r="U1093" s="25">
        <f>'LISTA DOS ITENS'!$T1093*'LISTA DOS ITENS'!$M1093</f>
        <v>80.58073024</v>
      </c>
      <c r="V1093" s="56">
        <f t="array" ref="V1093">INDEX('RESUMO - LOTES E VMA'!$F$3:$F$181,MATCH('LISTA DOS ITENS'!$D1093,'RESUMO - LOTES E VMA'!$A$3:$A$181,0))</f>
        <v>36182.69532</v>
      </c>
      <c r="W1093" s="57">
        <f>'LISTA DOS ITENS'!$U1093/'LISTA DOS ITENS'!$V1093</f>
        <v>0.00222705162</v>
      </c>
      <c r="X1093" s="53" t="s">
        <v>53</v>
      </c>
      <c r="Y1093" s="53" t="s">
        <v>290</v>
      </c>
      <c r="Z1093" s="58" t="str">
        <f>'LISTA DOS ITENS'!$F1093&amp;"-"&amp;'LISTA DOS ITENS'!$H1093&amp;"-"&amp;'LISTA DOS ITENS'!$J1093&amp;"-"&amp;'LISTA DOS ITENS'!$K1093&amp;"-"&amp;'LISTA DOS ITENS'!$I1093</f>
        <v>11188937-2201-0026-CONS/NAC-</v>
      </c>
      <c r="AA1093" s="59" t="str">
        <f t="array" ref="AA1093">INDEX('RESUMO - LOTES E VMA'!$M$3:$M$181,MATCH('LISTA DOS ITENS'!$D1093,'RESUMO - LOTES E VMA'!$A$3:$A$181,0))</f>
        <v>Para Leilão</v>
      </c>
      <c r="AB1093" s="60">
        <f t="array" ref="AB1093">INDEX('RESUMO - LOTES E VMA'!$J$3:$J$181,MATCH('LISTA DOS ITENS'!$D1093,'RESUMO - LOTES E VMA'!$A$3:$A$181,0))</f>
        <v>0.1011750278</v>
      </c>
      <c r="AC1093" s="29" t="str">
        <f t="array" ref="AC1093">INDEX('RESUMO - LOTES E VMA'!$L$3:$L$181,MATCH('LISTA DOS ITENS'!$D1093,'RESUMO - LOTES E VMA'!$A$3:$A$181,0))</f>
        <v>1% do Valor de Comparação do VMA</v>
      </c>
      <c r="AD1093" s="53" t="str">
        <f>VLOOKUP(Tabela1[[#This Row],[Índice]],[1]Planilha1!$A:$A,1,0)</f>
        <v>#ERROR!</v>
      </c>
    </row>
    <row r="1094" ht="15.75" customHeight="1">
      <c r="A1094" s="52">
        <v>250495.0</v>
      </c>
      <c r="B1094" s="53" t="s">
        <v>70</v>
      </c>
      <c r="C1094" s="53" t="s">
        <v>71</v>
      </c>
      <c r="D1094" s="22">
        <v>206855.0</v>
      </c>
      <c r="E1094" s="53" t="s">
        <v>119</v>
      </c>
      <c r="F1094" s="54">
        <v>1.1188938E7</v>
      </c>
      <c r="G1094" s="53" t="s">
        <v>837</v>
      </c>
      <c r="H1094" s="55">
        <v>2201.0</v>
      </c>
      <c r="I1094" s="55"/>
      <c r="J1094" s="55" t="s">
        <v>126</v>
      </c>
      <c r="K1094" s="53" t="s">
        <v>73</v>
      </c>
      <c r="L1094" s="53"/>
      <c r="M1094" s="53">
        <v>14.0</v>
      </c>
      <c r="N1094" s="53" t="s">
        <v>52</v>
      </c>
      <c r="O1094" s="25">
        <v>93.49428571428572</v>
      </c>
      <c r="P1094" s="25">
        <f>'LISTA DOS ITENS'!$O1094*'LISTA DOS ITENS'!$M1094</f>
        <v>1308.92</v>
      </c>
      <c r="Q1094" s="25">
        <v>93.49</v>
      </c>
      <c r="R1094" s="25">
        <f>'LISTA DOS ITENS'!$Q1094*'LISTA DOS ITENS'!$M1094</f>
        <v>1308.86</v>
      </c>
      <c r="S1094" s="56">
        <f>IF('LISTA DOS ITENS'!$P1094&gt;'LISTA DOS ITENS'!$R1094,'LISTA DOS ITENS'!$P1094,'LISTA DOS ITENS'!$R1094)</f>
        <v>1308.92</v>
      </c>
      <c r="T1094" s="25">
        <v>9.476448759364695</v>
      </c>
      <c r="U1094" s="25">
        <f>'LISTA DOS ITENS'!$T1094*'LISTA DOS ITENS'!$M1094</f>
        <v>132.6702826</v>
      </c>
      <c r="V1094" s="56">
        <f t="array" ref="V1094">INDEX('RESUMO - LOTES E VMA'!$F$3:$F$181,MATCH('LISTA DOS ITENS'!$D1094,'RESUMO - LOTES E VMA'!$A$3:$A$181,0))</f>
        <v>36182.69532</v>
      </c>
      <c r="W1094" s="57">
        <f>'LISTA DOS ITENS'!$U1094/'LISTA DOS ITENS'!$V1094</f>
        <v>0.003666677716</v>
      </c>
      <c r="X1094" s="53" t="s">
        <v>53</v>
      </c>
      <c r="Y1094" s="53" t="s">
        <v>290</v>
      </c>
      <c r="Z1094" s="58" t="str">
        <f>'LISTA DOS ITENS'!$F1094&amp;"-"&amp;'LISTA DOS ITENS'!$H1094&amp;"-"&amp;'LISTA DOS ITENS'!$J1094&amp;"-"&amp;'LISTA DOS ITENS'!$K1094&amp;"-"&amp;'LISTA DOS ITENS'!$I1094</f>
        <v>11188938-2201-0026-CONS/NAC-</v>
      </c>
      <c r="AA1094" s="59" t="str">
        <f t="array" ref="AA1094">INDEX('RESUMO - LOTES E VMA'!$M$3:$M$181,MATCH('LISTA DOS ITENS'!$D1094,'RESUMO - LOTES E VMA'!$A$3:$A$181,0))</f>
        <v>Para Leilão</v>
      </c>
      <c r="AB1094" s="60">
        <f t="array" ref="AB1094">INDEX('RESUMO - LOTES E VMA'!$J$3:$J$181,MATCH('LISTA DOS ITENS'!$D1094,'RESUMO - LOTES E VMA'!$A$3:$A$181,0))</f>
        <v>0.1011750278</v>
      </c>
      <c r="AC1094" s="29" t="str">
        <f t="array" ref="AC1094">INDEX('RESUMO - LOTES E VMA'!$L$3:$L$181,MATCH('LISTA DOS ITENS'!$D1094,'RESUMO - LOTES E VMA'!$A$3:$A$181,0))</f>
        <v>1% do Valor de Comparação do VMA</v>
      </c>
      <c r="AD1094" s="53" t="str">
        <f>VLOOKUP(Tabela1[[#This Row],[Índice]],[1]Planilha1!$A:$A,1,0)</f>
        <v>#ERROR!</v>
      </c>
    </row>
    <row r="1095" ht="15.75" customHeight="1">
      <c r="A1095" s="52">
        <v>250496.0</v>
      </c>
      <c r="B1095" s="53" t="s">
        <v>70</v>
      </c>
      <c r="C1095" s="53" t="s">
        <v>71</v>
      </c>
      <c r="D1095" s="22">
        <v>206855.0</v>
      </c>
      <c r="E1095" s="53" t="s">
        <v>119</v>
      </c>
      <c r="F1095" s="54">
        <v>1.1189406E7</v>
      </c>
      <c r="G1095" s="53" t="s">
        <v>844</v>
      </c>
      <c r="H1095" s="55">
        <v>2201.0</v>
      </c>
      <c r="I1095" s="55"/>
      <c r="J1095" s="55" t="s">
        <v>126</v>
      </c>
      <c r="K1095" s="53" t="s">
        <v>73</v>
      </c>
      <c r="L1095" s="53"/>
      <c r="M1095" s="53">
        <v>1.0</v>
      </c>
      <c r="N1095" s="53" t="s">
        <v>52</v>
      </c>
      <c r="O1095" s="25">
        <v>73.75</v>
      </c>
      <c r="P1095" s="25">
        <f>'LISTA DOS ITENS'!$O1095*'LISTA DOS ITENS'!$M1095</f>
        <v>73.75</v>
      </c>
      <c r="Q1095" s="25">
        <v>169.49</v>
      </c>
      <c r="R1095" s="25">
        <f>'LISTA DOS ITENS'!$Q1095*'LISTA DOS ITENS'!$M1095</f>
        <v>169.49</v>
      </c>
      <c r="S1095" s="56">
        <f>IF('LISTA DOS ITENS'!$P1095&gt;'LISTA DOS ITENS'!$R1095,'LISTA DOS ITENS'!$P1095,'LISTA DOS ITENS'!$R1095)</f>
        <v>169.49</v>
      </c>
      <c r="T1095" s="25">
        <v>17.180054553692614</v>
      </c>
      <c r="U1095" s="25">
        <f>'LISTA DOS ITENS'!$T1095*'LISTA DOS ITENS'!$M1095</f>
        <v>17.18005455</v>
      </c>
      <c r="V1095" s="56">
        <f t="array" ref="V1095">INDEX('RESUMO - LOTES E VMA'!$F$3:$F$181,MATCH('LISTA DOS ITENS'!$D1095,'RESUMO - LOTES E VMA'!$A$3:$A$181,0))</f>
        <v>36182.69532</v>
      </c>
      <c r="W1095" s="57">
        <f>'LISTA DOS ITENS'!$U1095/'LISTA DOS ITENS'!$V1095</f>
        <v>0.0004748141177</v>
      </c>
      <c r="X1095" s="53" t="s">
        <v>53</v>
      </c>
      <c r="Y1095" s="53" t="s">
        <v>290</v>
      </c>
      <c r="Z1095" s="58" t="str">
        <f>'LISTA DOS ITENS'!$F1095&amp;"-"&amp;'LISTA DOS ITENS'!$H1095&amp;"-"&amp;'LISTA DOS ITENS'!$J1095&amp;"-"&amp;'LISTA DOS ITENS'!$K1095&amp;"-"&amp;'LISTA DOS ITENS'!$I1095</f>
        <v>11189406-2201-0026-CONS/NAC-</v>
      </c>
      <c r="AA1095" s="59" t="str">
        <f t="array" ref="AA1095">INDEX('RESUMO - LOTES E VMA'!$M$3:$M$181,MATCH('LISTA DOS ITENS'!$D1095,'RESUMO - LOTES E VMA'!$A$3:$A$181,0))</f>
        <v>Para Leilão</v>
      </c>
      <c r="AB1095" s="60">
        <f t="array" ref="AB1095">INDEX('RESUMO - LOTES E VMA'!$J$3:$J$181,MATCH('LISTA DOS ITENS'!$D1095,'RESUMO - LOTES E VMA'!$A$3:$A$181,0))</f>
        <v>0.1011750278</v>
      </c>
      <c r="AC1095" s="29" t="str">
        <f t="array" ref="AC1095">INDEX('RESUMO - LOTES E VMA'!$L$3:$L$181,MATCH('LISTA DOS ITENS'!$D1095,'RESUMO - LOTES E VMA'!$A$3:$A$181,0))</f>
        <v>1% do Valor de Comparação do VMA</v>
      </c>
      <c r="AD1095" s="53" t="str">
        <f>VLOOKUP(Tabela1[[#This Row],[Índice]],[1]Planilha1!$A:$A,1,0)</f>
        <v>#ERROR!</v>
      </c>
    </row>
    <row r="1096" ht="15.75" customHeight="1">
      <c r="A1096" s="52">
        <v>250497.0</v>
      </c>
      <c r="B1096" s="53" t="s">
        <v>70</v>
      </c>
      <c r="C1096" s="53" t="s">
        <v>71</v>
      </c>
      <c r="D1096" s="22">
        <v>206855.0</v>
      </c>
      <c r="E1096" s="53" t="s">
        <v>119</v>
      </c>
      <c r="F1096" s="54">
        <v>1.11896E7</v>
      </c>
      <c r="G1096" s="53" t="s">
        <v>909</v>
      </c>
      <c r="H1096" s="55">
        <v>2201.0</v>
      </c>
      <c r="I1096" s="55"/>
      <c r="J1096" s="55" t="s">
        <v>126</v>
      </c>
      <c r="K1096" s="53" t="s">
        <v>80</v>
      </c>
      <c r="L1096" s="53"/>
      <c r="M1096" s="53">
        <v>5.0</v>
      </c>
      <c r="N1096" s="53" t="s">
        <v>52</v>
      </c>
      <c r="O1096" s="25">
        <v>210.08</v>
      </c>
      <c r="P1096" s="25">
        <f>'LISTA DOS ITENS'!$O1096*'LISTA DOS ITENS'!$M1096</f>
        <v>1050.4</v>
      </c>
      <c r="Q1096" s="25">
        <v>210.08</v>
      </c>
      <c r="R1096" s="25">
        <f>'LISTA DOS ITENS'!$Q1096*'LISTA DOS ITENS'!$M1096</f>
        <v>1050.4</v>
      </c>
      <c r="S1096" s="56">
        <f>IF('LISTA DOS ITENS'!$P1096&gt;'LISTA DOS ITENS'!$R1096,'LISTA DOS ITENS'!$P1096,'LISTA DOS ITENS'!$R1096)</f>
        <v>1050.4</v>
      </c>
      <c r="T1096" s="25">
        <v>21.294388227268538</v>
      </c>
      <c r="U1096" s="25">
        <f>'LISTA DOS ITENS'!$T1096*'LISTA DOS ITENS'!$M1096</f>
        <v>106.4719411</v>
      </c>
      <c r="V1096" s="56">
        <f t="array" ref="V1096">INDEX('RESUMO - LOTES E VMA'!$F$3:$F$181,MATCH('LISTA DOS ITENS'!$D1096,'RESUMO - LOTES E VMA'!$A$3:$A$181,0))</f>
        <v>36182.69532</v>
      </c>
      <c r="W1096" s="57">
        <f>'LISTA DOS ITENS'!$U1096/'LISTA DOS ITENS'!$V1096</f>
        <v>0.002942620504</v>
      </c>
      <c r="X1096" s="53" t="s">
        <v>53</v>
      </c>
      <c r="Y1096" s="53" t="s">
        <v>290</v>
      </c>
      <c r="Z1096" s="58" t="str">
        <f>'LISTA DOS ITENS'!$F1096&amp;"-"&amp;'LISTA DOS ITENS'!$H1096&amp;"-"&amp;'LISTA DOS ITENS'!$J1096&amp;"-"&amp;'LISTA DOS ITENS'!$K1096&amp;"-"&amp;'LISTA DOS ITENS'!$I1096</f>
        <v>11189600-2201-0026-IMOB/NAC-</v>
      </c>
      <c r="AA1096" s="59" t="str">
        <f t="array" ref="AA1096">INDEX('RESUMO - LOTES E VMA'!$M$3:$M$181,MATCH('LISTA DOS ITENS'!$D1096,'RESUMO - LOTES E VMA'!$A$3:$A$181,0))</f>
        <v>Para Leilão</v>
      </c>
      <c r="AB1096" s="60">
        <f t="array" ref="AB1096">INDEX('RESUMO - LOTES E VMA'!$J$3:$J$181,MATCH('LISTA DOS ITENS'!$D1096,'RESUMO - LOTES E VMA'!$A$3:$A$181,0))</f>
        <v>0.1011750278</v>
      </c>
      <c r="AC1096" s="29" t="str">
        <f t="array" ref="AC1096">INDEX('RESUMO - LOTES E VMA'!$L$3:$L$181,MATCH('LISTA DOS ITENS'!$D1096,'RESUMO - LOTES E VMA'!$A$3:$A$181,0))</f>
        <v>1% do Valor de Comparação do VMA</v>
      </c>
      <c r="AD1096" s="53" t="str">
        <f>VLOOKUP(Tabela1[[#This Row],[Índice]],[1]Planilha1!$A:$A,1,0)</f>
        <v>#ERROR!</v>
      </c>
    </row>
    <row r="1097" ht="15.75" customHeight="1">
      <c r="A1097" s="52">
        <v>250498.0</v>
      </c>
      <c r="B1097" s="53" t="s">
        <v>70</v>
      </c>
      <c r="C1097" s="53" t="s">
        <v>71</v>
      </c>
      <c r="D1097" s="22">
        <v>206855.0</v>
      </c>
      <c r="E1097" s="53" t="s">
        <v>119</v>
      </c>
      <c r="F1097" s="54">
        <v>1.119212E7</v>
      </c>
      <c r="G1097" s="53" t="s">
        <v>845</v>
      </c>
      <c r="H1097" s="55">
        <v>2201.0</v>
      </c>
      <c r="I1097" s="55"/>
      <c r="J1097" s="55" t="s">
        <v>126</v>
      </c>
      <c r="K1097" s="53" t="s">
        <v>73</v>
      </c>
      <c r="L1097" s="53"/>
      <c r="M1097" s="53">
        <v>4.0</v>
      </c>
      <c r="N1097" s="53" t="s">
        <v>52</v>
      </c>
      <c r="O1097" s="25">
        <v>209.53</v>
      </c>
      <c r="P1097" s="25">
        <f>'LISTA DOS ITENS'!$O1097*'LISTA DOS ITENS'!$M1097</f>
        <v>838.12</v>
      </c>
      <c r="Q1097" s="25">
        <v>279.03</v>
      </c>
      <c r="R1097" s="25">
        <f>'LISTA DOS ITENS'!$Q1097*'LISTA DOS ITENS'!$M1097</f>
        <v>1116.12</v>
      </c>
      <c r="S1097" s="56">
        <f>IF('LISTA DOS ITENS'!$P1097&gt;'LISTA DOS ITENS'!$R1097,'LISTA DOS ITENS'!$P1097,'LISTA DOS ITENS'!$R1097)</f>
        <v>1116.12</v>
      </c>
      <c r="T1097" s="25">
        <v>28.2833832209384</v>
      </c>
      <c r="U1097" s="25">
        <f>'LISTA DOS ITENS'!$T1097*'LISTA DOS ITENS'!$M1097</f>
        <v>113.1335329</v>
      </c>
      <c r="V1097" s="56">
        <f t="array" ref="V1097">INDEX('RESUMO - LOTES E VMA'!$F$3:$F$181,MATCH('LISTA DOS ITENS'!$D1097,'RESUMO - LOTES E VMA'!$A$3:$A$181,0))</f>
        <v>36182.69532</v>
      </c>
      <c r="W1097" s="57">
        <f>'LISTA DOS ITENS'!$U1097/'LISTA DOS ITENS'!$V1097</f>
        <v>0.003126730385</v>
      </c>
      <c r="X1097" s="53" t="s">
        <v>53</v>
      </c>
      <c r="Y1097" s="53" t="s">
        <v>290</v>
      </c>
      <c r="Z1097" s="58" t="str">
        <f>'LISTA DOS ITENS'!$F1097&amp;"-"&amp;'LISTA DOS ITENS'!$H1097&amp;"-"&amp;'LISTA DOS ITENS'!$J1097&amp;"-"&amp;'LISTA DOS ITENS'!$K1097&amp;"-"&amp;'LISTA DOS ITENS'!$I1097</f>
        <v>11192120-2201-0026-CONS/NAC-</v>
      </c>
      <c r="AA1097" s="59" t="str">
        <f t="array" ref="AA1097">INDEX('RESUMO - LOTES E VMA'!$M$3:$M$181,MATCH('LISTA DOS ITENS'!$D1097,'RESUMO - LOTES E VMA'!$A$3:$A$181,0))</f>
        <v>Para Leilão</v>
      </c>
      <c r="AB1097" s="60">
        <f t="array" ref="AB1097">INDEX('RESUMO - LOTES E VMA'!$J$3:$J$181,MATCH('LISTA DOS ITENS'!$D1097,'RESUMO - LOTES E VMA'!$A$3:$A$181,0))</f>
        <v>0.1011750278</v>
      </c>
      <c r="AC1097" s="29" t="str">
        <f t="array" ref="AC1097">INDEX('RESUMO - LOTES E VMA'!$L$3:$L$181,MATCH('LISTA DOS ITENS'!$D1097,'RESUMO - LOTES E VMA'!$A$3:$A$181,0))</f>
        <v>1% do Valor de Comparação do VMA</v>
      </c>
      <c r="AD1097" s="53" t="str">
        <f>VLOOKUP(Tabela1[[#This Row],[Índice]],[1]Planilha1!$A:$A,1,0)</f>
        <v>#ERROR!</v>
      </c>
    </row>
    <row r="1098" ht="15.75" customHeight="1">
      <c r="A1098" s="52">
        <v>250499.0</v>
      </c>
      <c r="B1098" s="53" t="s">
        <v>70</v>
      </c>
      <c r="C1098" s="53" t="s">
        <v>71</v>
      </c>
      <c r="D1098" s="22">
        <v>206855.0</v>
      </c>
      <c r="E1098" s="53" t="s">
        <v>119</v>
      </c>
      <c r="F1098" s="54">
        <v>1.1193324E7</v>
      </c>
      <c r="G1098" s="53" t="s">
        <v>881</v>
      </c>
      <c r="H1098" s="55">
        <v>2201.0</v>
      </c>
      <c r="I1098" s="55"/>
      <c r="J1098" s="55" t="s">
        <v>126</v>
      </c>
      <c r="K1098" s="53" t="s">
        <v>73</v>
      </c>
      <c r="L1098" s="53"/>
      <c r="M1098" s="53">
        <v>9.0</v>
      </c>
      <c r="N1098" s="53" t="s">
        <v>52</v>
      </c>
      <c r="O1098" s="25">
        <v>92.91777777777777</v>
      </c>
      <c r="P1098" s="25">
        <f>'LISTA DOS ITENS'!$O1098*'LISTA DOS ITENS'!$M1098</f>
        <v>836.26</v>
      </c>
      <c r="Q1098" s="25">
        <v>92.92</v>
      </c>
      <c r="R1098" s="25">
        <f>'LISTA DOS ITENS'!$Q1098*'LISTA DOS ITENS'!$M1098</f>
        <v>836.28</v>
      </c>
      <c r="S1098" s="56">
        <f>IF('LISTA DOS ITENS'!$P1098&gt;'LISTA DOS ITENS'!$R1098,'LISTA DOS ITENS'!$P1098,'LISTA DOS ITENS'!$R1098)</f>
        <v>836.28</v>
      </c>
      <c r="T1098" s="25">
        <v>9.418671715907237</v>
      </c>
      <c r="U1098" s="25">
        <f>'LISTA DOS ITENS'!$T1098*'LISTA DOS ITENS'!$M1098</f>
        <v>84.76804544</v>
      </c>
      <c r="V1098" s="56">
        <f t="array" ref="V1098">INDEX('RESUMO - LOTES E VMA'!$F$3:$F$181,MATCH('LISTA DOS ITENS'!$D1098,'RESUMO - LOTES E VMA'!$A$3:$A$181,0))</f>
        <v>36182.69532</v>
      </c>
      <c r="W1098" s="57">
        <f>'LISTA DOS ITENS'!$U1098/'LISTA DOS ITENS'!$V1098</f>
        <v>0.002342778632</v>
      </c>
      <c r="X1098" s="53" t="s">
        <v>53</v>
      </c>
      <c r="Y1098" s="53" t="s">
        <v>290</v>
      </c>
      <c r="Z1098" s="58" t="str">
        <f>'LISTA DOS ITENS'!$F1098&amp;"-"&amp;'LISTA DOS ITENS'!$H1098&amp;"-"&amp;'LISTA DOS ITENS'!$J1098&amp;"-"&amp;'LISTA DOS ITENS'!$K1098&amp;"-"&amp;'LISTA DOS ITENS'!$I1098</f>
        <v>11193324-2201-0026-CONS/NAC-</v>
      </c>
      <c r="AA1098" s="59" t="str">
        <f t="array" ref="AA1098">INDEX('RESUMO - LOTES E VMA'!$M$3:$M$181,MATCH('LISTA DOS ITENS'!$D1098,'RESUMO - LOTES E VMA'!$A$3:$A$181,0))</f>
        <v>Para Leilão</v>
      </c>
      <c r="AB1098" s="60">
        <f t="array" ref="AB1098">INDEX('RESUMO - LOTES E VMA'!$J$3:$J$181,MATCH('LISTA DOS ITENS'!$D1098,'RESUMO - LOTES E VMA'!$A$3:$A$181,0))</f>
        <v>0.1011750278</v>
      </c>
      <c r="AC1098" s="29" t="str">
        <f t="array" ref="AC1098">INDEX('RESUMO - LOTES E VMA'!$L$3:$L$181,MATCH('LISTA DOS ITENS'!$D1098,'RESUMO - LOTES E VMA'!$A$3:$A$181,0))</f>
        <v>1% do Valor de Comparação do VMA</v>
      </c>
      <c r="AD1098" s="53" t="str">
        <f>VLOOKUP(Tabela1[[#This Row],[Índice]],[1]Planilha1!$A:$A,1,0)</f>
        <v>#ERROR!</v>
      </c>
    </row>
    <row r="1099" ht="15.75" customHeight="1">
      <c r="A1099" s="52">
        <v>250500.0</v>
      </c>
      <c r="B1099" s="53" t="s">
        <v>70</v>
      </c>
      <c r="C1099" s="53" t="s">
        <v>71</v>
      </c>
      <c r="D1099" s="22">
        <v>206855.0</v>
      </c>
      <c r="E1099" s="53" t="s">
        <v>119</v>
      </c>
      <c r="F1099" s="54">
        <v>1.1193325E7</v>
      </c>
      <c r="G1099" s="53" t="s">
        <v>826</v>
      </c>
      <c r="H1099" s="55">
        <v>2201.0</v>
      </c>
      <c r="I1099" s="55"/>
      <c r="J1099" s="55" t="s">
        <v>126</v>
      </c>
      <c r="K1099" s="53" t="s">
        <v>73</v>
      </c>
      <c r="L1099" s="53"/>
      <c r="M1099" s="53">
        <v>12.0</v>
      </c>
      <c r="N1099" s="53" t="s">
        <v>52</v>
      </c>
      <c r="O1099" s="25">
        <v>148.03333333333333</v>
      </c>
      <c r="P1099" s="25">
        <f>'LISTA DOS ITENS'!$O1099*'LISTA DOS ITENS'!$M1099</f>
        <v>1776.4</v>
      </c>
      <c r="Q1099" s="25">
        <v>160.54</v>
      </c>
      <c r="R1099" s="25">
        <f>'LISTA DOS ITENS'!$Q1099*'LISTA DOS ITENS'!$M1099</f>
        <v>1926.48</v>
      </c>
      <c r="S1099" s="56">
        <f>IF('LISTA DOS ITENS'!$P1099&gt;'LISTA DOS ITENS'!$R1099,'LISTA DOS ITENS'!$P1099,'LISTA DOS ITENS'!$R1099)</f>
        <v>1926.48</v>
      </c>
      <c r="T1099" s="25">
        <v>16.272853608176366</v>
      </c>
      <c r="U1099" s="25">
        <f>'LISTA DOS ITENS'!$T1099*'LISTA DOS ITENS'!$M1099</f>
        <v>195.2742433</v>
      </c>
      <c r="V1099" s="56">
        <f t="array" ref="V1099">INDEX('RESUMO - LOTES E VMA'!$F$3:$F$181,MATCH('LISTA DOS ITENS'!$D1099,'RESUMO - LOTES E VMA'!$A$3:$A$181,0))</f>
        <v>36182.69532</v>
      </c>
      <c r="W1099" s="57">
        <f>'LISTA DOS ITENS'!$U1099/'LISTA DOS ITENS'!$V1099</f>
        <v>0.005396895991</v>
      </c>
      <c r="X1099" s="53" t="s">
        <v>53</v>
      </c>
      <c r="Y1099" s="53" t="s">
        <v>290</v>
      </c>
      <c r="Z1099" s="58" t="str">
        <f>'LISTA DOS ITENS'!$F1099&amp;"-"&amp;'LISTA DOS ITENS'!$H1099&amp;"-"&amp;'LISTA DOS ITENS'!$J1099&amp;"-"&amp;'LISTA DOS ITENS'!$K1099&amp;"-"&amp;'LISTA DOS ITENS'!$I1099</f>
        <v>11193325-2201-0026-CONS/NAC-</v>
      </c>
      <c r="AA1099" s="59" t="str">
        <f t="array" ref="AA1099">INDEX('RESUMO - LOTES E VMA'!$M$3:$M$181,MATCH('LISTA DOS ITENS'!$D1099,'RESUMO - LOTES E VMA'!$A$3:$A$181,0))</f>
        <v>Para Leilão</v>
      </c>
      <c r="AB1099" s="60">
        <f t="array" ref="AB1099">INDEX('RESUMO - LOTES E VMA'!$J$3:$J$181,MATCH('LISTA DOS ITENS'!$D1099,'RESUMO - LOTES E VMA'!$A$3:$A$181,0))</f>
        <v>0.1011750278</v>
      </c>
      <c r="AC1099" s="29" t="str">
        <f t="array" ref="AC1099">INDEX('RESUMO - LOTES E VMA'!$L$3:$L$181,MATCH('LISTA DOS ITENS'!$D1099,'RESUMO - LOTES E VMA'!$A$3:$A$181,0))</f>
        <v>1% do Valor de Comparação do VMA</v>
      </c>
      <c r="AD1099" s="53" t="str">
        <f>VLOOKUP(Tabela1[[#This Row],[Índice]],[1]Planilha1!$A:$A,1,0)</f>
        <v>#ERROR!</v>
      </c>
    </row>
    <row r="1100" ht="15.75" customHeight="1">
      <c r="A1100" s="52">
        <v>250501.0</v>
      </c>
      <c r="B1100" s="53" t="s">
        <v>70</v>
      </c>
      <c r="C1100" s="53" t="s">
        <v>71</v>
      </c>
      <c r="D1100" s="22">
        <v>206855.0</v>
      </c>
      <c r="E1100" s="53" t="s">
        <v>119</v>
      </c>
      <c r="F1100" s="54">
        <v>1.1203188E7</v>
      </c>
      <c r="G1100" s="53" t="s">
        <v>910</v>
      </c>
      <c r="H1100" s="55">
        <v>2201.0</v>
      </c>
      <c r="I1100" s="55"/>
      <c r="J1100" s="55" t="s">
        <v>126</v>
      </c>
      <c r="K1100" s="53" t="s">
        <v>73</v>
      </c>
      <c r="L1100" s="53"/>
      <c r="M1100" s="53">
        <v>9.0</v>
      </c>
      <c r="N1100" s="53" t="s">
        <v>52</v>
      </c>
      <c r="O1100" s="25">
        <v>88.63777777777779</v>
      </c>
      <c r="P1100" s="25">
        <f>'LISTA DOS ITENS'!$O1100*'LISTA DOS ITENS'!$M1100</f>
        <v>797.74</v>
      </c>
      <c r="Q1100" s="25">
        <v>88.64</v>
      </c>
      <c r="R1100" s="25">
        <f>'LISTA DOS ITENS'!$Q1100*'LISTA DOS ITENS'!$M1100</f>
        <v>797.76</v>
      </c>
      <c r="S1100" s="56">
        <f>IF('LISTA DOS ITENS'!$P1100&gt;'LISTA DOS ITENS'!$R1100,'LISTA DOS ITENS'!$P1100,'LISTA DOS ITENS'!$R1100)</f>
        <v>797.76</v>
      </c>
      <c r="T1100" s="25">
        <v>8.984837073805613</v>
      </c>
      <c r="U1100" s="25">
        <f>'LISTA DOS ITENS'!$T1100*'LISTA DOS ITENS'!$M1100</f>
        <v>80.86353366</v>
      </c>
      <c r="V1100" s="56">
        <f t="array" ref="V1100">INDEX('RESUMO - LOTES E VMA'!$F$3:$F$181,MATCH('LISTA DOS ITENS'!$D1100,'RESUMO - LOTES E VMA'!$A$3:$A$181,0))</f>
        <v>36182.69532</v>
      </c>
      <c r="W1100" s="57">
        <f>'LISTA DOS ITENS'!$U1100/'LISTA DOS ITENS'!$V1100</f>
        <v>0.002234867606</v>
      </c>
      <c r="X1100" s="53" t="s">
        <v>53</v>
      </c>
      <c r="Y1100" s="53" t="s">
        <v>290</v>
      </c>
      <c r="Z1100" s="58" t="str">
        <f>'LISTA DOS ITENS'!$F1100&amp;"-"&amp;'LISTA DOS ITENS'!$H1100&amp;"-"&amp;'LISTA DOS ITENS'!$J1100&amp;"-"&amp;'LISTA DOS ITENS'!$K1100&amp;"-"&amp;'LISTA DOS ITENS'!$I1100</f>
        <v>11203188-2201-0026-CONS/NAC-</v>
      </c>
      <c r="AA1100" s="59" t="str">
        <f t="array" ref="AA1100">INDEX('RESUMO - LOTES E VMA'!$M$3:$M$181,MATCH('LISTA DOS ITENS'!$D1100,'RESUMO - LOTES E VMA'!$A$3:$A$181,0))</f>
        <v>Para Leilão</v>
      </c>
      <c r="AB1100" s="60">
        <f t="array" ref="AB1100">INDEX('RESUMO - LOTES E VMA'!$J$3:$J$181,MATCH('LISTA DOS ITENS'!$D1100,'RESUMO - LOTES E VMA'!$A$3:$A$181,0))</f>
        <v>0.1011750278</v>
      </c>
      <c r="AC1100" s="29" t="str">
        <f t="array" ref="AC1100">INDEX('RESUMO - LOTES E VMA'!$L$3:$L$181,MATCH('LISTA DOS ITENS'!$D1100,'RESUMO - LOTES E VMA'!$A$3:$A$181,0))</f>
        <v>1% do Valor de Comparação do VMA</v>
      </c>
      <c r="AD1100" s="53" t="str">
        <f>VLOOKUP(Tabela1[[#This Row],[Índice]],[1]Planilha1!$A:$A,1,0)</f>
        <v>#ERROR!</v>
      </c>
    </row>
    <row r="1101" ht="15.75" customHeight="1">
      <c r="A1101" s="52">
        <v>250502.0</v>
      </c>
      <c r="B1101" s="53" t="s">
        <v>70</v>
      </c>
      <c r="C1101" s="53" t="s">
        <v>71</v>
      </c>
      <c r="D1101" s="22">
        <v>206855.0</v>
      </c>
      <c r="E1101" s="53" t="s">
        <v>119</v>
      </c>
      <c r="F1101" s="54">
        <v>1.120395E7</v>
      </c>
      <c r="G1101" s="53" t="s">
        <v>848</v>
      </c>
      <c r="H1101" s="55">
        <v>2201.0</v>
      </c>
      <c r="I1101" s="55"/>
      <c r="J1101" s="55" t="s">
        <v>126</v>
      </c>
      <c r="K1101" s="53" t="s">
        <v>73</v>
      </c>
      <c r="L1101" s="53"/>
      <c r="M1101" s="53">
        <v>10.0</v>
      </c>
      <c r="N1101" s="53" t="s">
        <v>52</v>
      </c>
      <c r="O1101" s="25">
        <v>196.363</v>
      </c>
      <c r="P1101" s="25">
        <f>'LISTA DOS ITENS'!$O1101*'LISTA DOS ITENS'!$M1101</f>
        <v>1963.63</v>
      </c>
      <c r="Q1101" s="25">
        <v>196.36</v>
      </c>
      <c r="R1101" s="25">
        <f>'LISTA DOS ITENS'!$Q1101*'LISTA DOS ITENS'!$M1101</f>
        <v>1963.6</v>
      </c>
      <c r="S1101" s="56">
        <f>IF('LISTA DOS ITENS'!$P1101&gt;'LISTA DOS ITENS'!$R1101,'LISTA DOS ITENS'!$P1101,'LISTA DOS ITENS'!$R1101)</f>
        <v>1963.63</v>
      </c>
      <c r="T1101" s="25">
        <v>19.903684654924078</v>
      </c>
      <c r="U1101" s="25">
        <f>'LISTA DOS ITENS'!$T1101*'LISTA DOS ITENS'!$M1101</f>
        <v>199.0368465</v>
      </c>
      <c r="V1101" s="56">
        <f t="array" ref="V1101">INDEX('RESUMO - LOTES E VMA'!$F$3:$F$181,MATCH('LISTA DOS ITENS'!$D1101,'RESUMO - LOTES E VMA'!$A$3:$A$181,0))</f>
        <v>36182.69532</v>
      </c>
      <c r="W1101" s="57">
        <f>'LISTA DOS ITENS'!$U1101/'LISTA DOS ITENS'!$V1101</f>
        <v>0.005500885017</v>
      </c>
      <c r="X1101" s="53" t="s">
        <v>53</v>
      </c>
      <c r="Y1101" s="53" t="s">
        <v>290</v>
      </c>
      <c r="Z1101" s="58" t="str">
        <f>'LISTA DOS ITENS'!$F1101&amp;"-"&amp;'LISTA DOS ITENS'!$H1101&amp;"-"&amp;'LISTA DOS ITENS'!$J1101&amp;"-"&amp;'LISTA DOS ITENS'!$K1101&amp;"-"&amp;'LISTA DOS ITENS'!$I1101</f>
        <v>11203950-2201-0026-CONS/NAC-</v>
      </c>
      <c r="AA1101" s="59" t="str">
        <f t="array" ref="AA1101">INDEX('RESUMO - LOTES E VMA'!$M$3:$M$181,MATCH('LISTA DOS ITENS'!$D1101,'RESUMO - LOTES E VMA'!$A$3:$A$181,0))</f>
        <v>Para Leilão</v>
      </c>
      <c r="AB1101" s="60">
        <f t="array" ref="AB1101">INDEX('RESUMO - LOTES E VMA'!$J$3:$J$181,MATCH('LISTA DOS ITENS'!$D1101,'RESUMO - LOTES E VMA'!$A$3:$A$181,0))</f>
        <v>0.1011750278</v>
      </c>
      <c r="AC1101" s="29" t="str">
        <f t="array" ref="AC1101">INDEX('RESUMO - LOTES E VMA'!$L$3:$L$181,MATCH('LISTA DOS ITENS'!$D1101,'RESUMO - LOTES E VMA'!$A$3:$A$181,0))</f>
        <v>1% do Valor de Comparação do VMA</v>
      </c>
      <c r="AD1101" s="53" t="str">
        <f>VLOOKUP(Tabela1[[#This Row],[Índice]],[1]Planilha1!$A:$A,1,0)</f>
        <v>#ERROR!</v>
      </c>
    </row>
    <row r="1102" ht="15.75" customHeight="1">
      <c r="A1102" s="52">
        <v>250503.0</v>
      </c>
      <c r="B1102" s="53" t="s">
        <v>70</v>
      </c>
      <c r="C1102" s="53" t="s">
        <v>71</v>
      </c>
      <c r="D1102" s="22">
        <v>206855.0</v>
      </c>
      <c r="E1102" s="53" t="s">
        <v>119</v>
      </c>
      <c r="F1102" s="54">
        <v>1.120395E7</v>
      </c>
      <c r="G1102" s="53" t="s">
        <v>848</v>
      </c>
      <c r="H1102" s="55">
        <v>2201.0</v>
      </c>
      <c r="I1102" s="55"/>
      <c r="J1102" s="55" t="s">
        <v>126</v>
      </c>
      <c r="K1102" s="53" t="s">
        <v>293</v>
      </c>
      <c r="L1102" s="53"/>
      <c r="M1102" s="53">
        <v>8.0</v>
      </c>
      <c r="N1102" s="53" t="s">
        <v>52</v>
      </c>
      <c r="O1102" s="25">
        <v>1.0</v>
      </c>
      <c r="P1102" s="25">
        <f>'LISTA DOS ITENS'!$O1102*'LISTA DOS ITENS'!$M1102</f>
        <v>8</v>
      </c>
      <c r="Q1102" s="25">
        <v>196.36</v>
      </c>
      <c r="R1102" s="25">
        <f>'LISTA DOS ITENS'!$Q1102*'LISTA DOS ITENS'!$M1102</f>
        <v>1570.88</v>
      </c>
      <c r="S1102" s="56">
        <f>IF('LISTA DOS ITENS'!$P1102&gt;'LISTA DOS ITENS'!$R1102,'LISTA DOS ITENS'!$P1102,'LISTA DOS ITENS'!$R1102)</f>
        <v>1570.88</v>
      </c>
      <c r="T1102" s="25">
        <v>19.903684654924078</v>
      </c>
      <c r="U1102" s="25">
        <f>'LISTA DOS ITENS'!$T1102*'LISTA DOS ITENS'!$M1102</f>
        <v>159.2294772</v>
      </c>
      <c r="V1102" s="56">
        <f t="array" ref="V1102">INDEX('RESUMO - LOTES E VMA'!$F$3:$F$181,MATCH('LISTA DOS ITENS'!$D1102,'RESUMO - LOTES E VMA'!$A$3:$A$181,0))</f>
        <v>36182.69532</v>
      </c>
      <c r="W1102" s="57">
        <f>'LISTA DOS ITENS'!$U1102/'LISTA DOS ITENS'!$V1102</f>
        <v>0.004400708013</v>
      </c>
      <c r="X1102" s="53" t="s">
        <v>53</v>
      </c>
      <c r="Y1102" s="53" t="s">
        <v>290</v>
      </c>
      <c r="Z1102" s="58" t="str">
        <f>'LISTA DOS ITENS'!$F1102&amp;"-"&amp;'LISTA DOS ITENS'!$H1102&amp;"-"&amp;'LISTA DOS ITENS'!$J1102&amp;"-"&amp;'LISTA DOS ITENS'!$K1102&amp;"-"&amp;'LISTA DOS ITENS'!$I1102</f>
        <v>11203950-2201-0026-SOBRE_EMP-</v>
      </c>
      <c r="AA1102" s="59" t="str">
        <f t="array" ref="AA1102">INDEX('RESUMO - LOTES E VMA'!$M$3:$M$181,MATCH('LISTA DOS ITENS'!$D1102,'RESUMO - LOTES E VMA'!$A$3:$A$181,0))</f>
        <v>Para Leilão</v>
      </c>
      <c r="AB1102" s="60">
        <f t="array" ref="AB1102">INDEX('RESUMO - LOTES E VMA'!$J$3:$J$181,MATCH('LISTA DOS ITENS'!$D1102,'RESUMO - LOTES E VMA'!$A$3:$A$181,0))</f>
        <v>0.1011750278</v>
      </c>
      <c r="AC1102" s="29" t="str">
        <f t="array" ref="AC1102">INDEX('RESUMO - LOTES E VMA'!$L$3:$L$181,MATCH('LISTA DOS ITENS'!$D1102,'RESUMO - LOTES E VMA'!$A$3:$A$181,0))</f>
        <v>1% do Valor de Comparação do VMA</v>
      </c>
      <c r="AD1102" s="53" t="str">
        <f>VLOOKUP(Tabela1[[#This Row],[Índice]],[1]Planilha1!$A:$A,1,0)</f>
        <v>#ERROR!</v>
      </c>
    </row>
    <row r="1103" ht="15.75" customHeight="1">
      <c r="A1103" s="52">
        <v>250504.0</v>
      </c>
      <c r="B1103" s="53" t="s">
        <v>70</v>
      </c>
      <c r="C1103" s="53" t="s">
        <v>71</v>
      </c>
      <c r="D1103" s="22">
        <v>206855.0</v>
      </c>
      <c r="E1103" s="53" t="s">
        <v>119</v>
      </c>
      <c r="F1103" s="54">
        <v>1.1204483E7</v>
      </c>
      <c r="G1103" s="53" t="s">
        <v>847</v>
      </c>
      <c r="H1103" s="55">
        <v>2201.0</v>
      </c>
      <c r="I1103" s="55"/>
      <c r="J1103" s="55" t="s">
        <v>126</v>
      </c>
      <c r="K1103" s="53" t="s">
        <v>80</v>
      </c>
      <c r="L1103" s="53"/>
      <c r="M1103" s="53">
        <v>7.0</v>
      </c>
      <c r="N1103" s="53" t="s">
        <v>52</v>
      </c>
      <c r="O1103" s="25">
        <v>92.65714285714286</v>
      </c>
      <c r="P1103" s="25">
        <f>'LISTA DOS ITENS'!$O1103*'LISTA DOS ITENS'!$M1103</f>
        <v>648.6</v>
      </c>
      <c r="Q1103" s="25">
        <v>104.99</v>
      </c>
      <c r="R1103" s="25">
        <f>'LISTA DOS ITENS'!$Q1103*'LISTA DOS ITENS'!$M1103</f>
        <v>734.93</v>
      </c>
      <c r="S1103" s="56">
        <f>IF('LISTA DOS ITENS'!$P1103&gt;'LISTA DOS ITENS'!$R1103,'LISTA DOS ITENS'!$P1103,'LISTA DOS ITENS'!$R1103)</f>
        <v>734.93</v>
      </c>
      <c r="T1103" s="25">
        <v>10.642125951927472</v>
      </c>
      <c r="U1103" s="25">
        <f>'LISTA DOS ITENS'!$T1103*'LISTA DOS ITENS'!$M1103</f>
        <v>74.49488166</v>
      </c>
      <c r="V1103" s="56">
        <f t="array" ref="V1103">INDEX('RESUMO - LOTES E VMA'!$F$3:$F$181,MATCH('LISTA DOS ITENS'!$D1103,'RESUMO - LOTES E VMA'!$A$3:$A$181,0))</f>
        <v>36182.69532</v>
      </c>
      <c r="W1103" s="57">
        <f>'LISTA DOS ITENS'!$U1103/'LISTA DOS ITENS'!$V1103</f>
        <v>0.002058853853</v>
      </c>
      <c r="X1103" s="53" t="s">
        <v>53</v>
      </c>
      <c r="Y1103" s="53" t="s">
        <v>290</v>
      </c>
      <c r="Z1103" s="58" t="str">
        <f>'LISTA DOS ITENS'!$F1103&amp;"-"&amp;'LISTA DOS ITENS'!$H1103&amp;"-"&amp;'LISTA DOS ITENS'!$J1103&amp;"-"&amp;'LISTA DOS ITENS'!$K1103&amp;"-"&amp;'LISTA DOS ITENS'!$I1103</f>
        <v>11204483-2201-0026-IMOB/NAC-</v>
      </c>
      <c r="AA1103" s="59" t="str">
        <f t="array" ref="AA1103">INDEX('RESUMO - LOTES E VMA'!$M$3:$M$181,MATCH('LISTA DOS ITENS'!$D1103,'RESUMO - LOTES E VMA'!$A$3:$A$181,0))</f>
        <v>Para Leilão</v>
      </c>
      <c r="AB1103" s="60">
        <f t="array" ref="AB1103">INDEX('RESUMO - LOTES E VMA'!$J$3:$J$181,MATCH('LISTA DOS ITENS'!$D1103,'RESUMO - LOTES E VMA'!$A$3:$A$181,0))</f>
        <v>0.1011750278</v>
      </c>
      <c r="AC1103" s="29" t="str">
        <f t="array" ref="AC1103">INDEX('RESUMO - LOTES E VMA'!$L$3:$L$181,MATCH('LISTA DOS ITENS'!$D1103,'RESUMO - LOTES E VMA'!$A$3:$A$181,0))</f>
        <v>1% do Valor de Comparação do VMA</v>
      </c>
      <c r="AD1103" s="53" t="str">
        <f>VLOOKUP(Tabela1[[#This Row],[Índice]],[1]Planilha1!$A:$A,1,0)</f>
        <v>#ERROR!</v>
      </c>
    </row>
    <row r="1104" ht="15.75" customHeight="1">
      <c r="A1104" s="52">
        <v>250505.0</v>
      </c>
      <c r="B1104" s="53" t="s">
        <v>70</v>
      </c>
      <c r="C1104" s="53" t="s">
        <v>71</v>
      </c>
      <c r="D1104" s="22">
        <v>206855.0</v>
      </c>
      <c r="E1104" s="53" t="s">
        <v>119</v>
      </c>
      <c r="F1104" s="54">
        <v>1.1204599E7</v>
      </c>
      <c r="G1104" s="53" t="s">
        <v>911</v>
      </c>
      <c r="H1104" s="55">
        <v>2201.0</v>
      </c>
      <c r="I1104" s="55"/>
      <c r="J1104" s="55" t="s">
        <v>126</v>
      </c>
      <c r="K1104" s="53" t="s">
        <v>73</v>
      </c>
      <c r="L1104" s="53"/>
      <c r="M1104" s="53">
        <v>18.0</v>
      </c>
      <c r="N1104" s="53" t="s">
        <v>52</v>
      </c>
      <c r="O1104" s="25">
        <v>32.14</v>
      </c>
      <c r="P1104" s="25">
        <f>'LISTA DOS ITENS'!$O1104*'LISTA DOS ITENS'!$M1104</f>
        <v>578.52</v>
      </c>
      <c r="Q1104" s="25">
        <v>32.14</v>
      </c>
      <c r="R1104" s="25">
        <f>'LISTA DOS ITENS'!$Q1104*'LISTA DOS ITENS'!$M1104</f>
        <v>578.52</v>
      </c>
      <c r="S1104" s="56">
        <f>IF('LISTA DOS ITENS'!$P1104&gt;'LISTA DOS ITENS'!$R1104,'LISTA DOS ITENS'!$P1104,'LISTA DOS ITENS'!$R1104)</f>
        <v>578.52</v>
      </c>
      <c r="T1104" s="25">
        <v>3.257814345127622</v>
      </c>
      <c r="U1104" s="25">
        <f>'LISTA DOS ITENS'!$T1104*'LISTA DOS ITENS'!$M1104</f>
        <v>58.64065821</v>
      </c>
      <c r="V1104" s="56">
        <f t="array" ref="V1104">INDEX('RESUMO - LOTES E VMA'!$F$3:$F$181,MATCH('LISTA DOS ITENS'!$D1104,'RESUMO - LOTES E VMA'!$A$3:$A$181,0))</f>
        <v>36182.69532</v>
      </c>
      <c r="W1104" s="57">
        <f>'LISTA DOS ITENS'!$U1104/'LISTA DOS ITENS'!$V1104</f>
        <v>0.00162068242</v>
      </c>
      <c r="X1104" s="53" t="s">
        <v>53</v>
      </c>
      <c r="Y1104" s="53" t="s">
        <v>290</v>
      </c>
      <c r="Z1104" s="58" t="str">
        <f>'LISTA DOS ITENS'!$F1104&amp;"-"&amp;'LISTA DOS ITENS'!$H1104&amp;"-"&amp;'LISTA DOS ITENS'!$J1104&amp;"-"&amp;'LISTA DOS ITENS'!$K1104&amp;"-"&amp;'LISTA DOS ITENS'!$I1104</f>
        <v>11204599-2201-0026-CONS/NAC-</v>
      </c>
      <c r="AA1104" s="59" t="str">
        <f t="array" ref="AA1104">INDEX('RESUMO - LOTES E VMA'!$M$3:$M$181,MATCH('LISTA DOS ITENS'!$D1104,'RESUMO - LOTES E VMA'!$A$3:$A$181,0))</f>
        <v>Para Leilão</v>
      </c>
      <c r="AB1104" s="60">
        <f t="array" ref="AB1104">INDEX('RESUMO - LOTES E VMA'!$J$3:$J$181,MATCH('LISTA DOS ITENS'!$D1104,'RESUMO - LOTES E VMA'!$A$3:$A$181,0))</f>
        <v>0.1011750278</v>
      </c>
      <c r="AC1104" s="29" t="str">
        <f t="array" ref="AC1104">INDEX('RESUMO - LOTES E VMA'!$L$3:$L$181,MATCH('LISTA DOS ITENS'!$D1104,'RESUMO - LOTES E VMA'!$A$3:$A$181,0))</f>
        <v>1% do Valor de Comparação do VMA</v>
      </c>
      <c r="AD1104" s="53" t="str">
        <f>VLOOKUP(Tabela1[[#This Row],[Índice]],[1]Planilha1!$A:$A,1,0)</f>
        <v>#ERROR!</v>
      </c>
    </row>
    <row r="1105" ht="15.75" customHeight="1">
      <c r="A1105" s="52">
        <v>250506.0</v>
      </c>
      <c r="B1105" s="53" t="s">
        <v>70</v>
      </c>
      <c r="C1105" s="53" t="s">
        <v>71</v>
      </c>
      <c r="D1105" s="22">
        <v>206855.0</v>
      </c>
      <c r="E1105" s="53" t="s">
        <v>119</v>
      </c>
      <c r="F1105" s="54">
        <v>1.1204633E7</v>
      </c>
      <c r="G1105" s="53" t="s">
        <v>912</v>
      </c>
      <c r="H1105" s="55">
        <v>2201.0</v>
      </c>
      <c r="I1105" s="55"/>
      <c r="J1105" s="55" t="s">
        <v>126</v>
      </c>
      <c r="K1105" s="53" t="s">
        <v>73</v>
      </c>
      <c r="L1105" s="53"/>
      <c r="M1105" s="53">
        <v>12.0</v>
      </c>
      <c r="N1105" s="53" t="s">
        <v>52</v>
      </c>
      <c r="O1105" s="25">
        <v>98.18083333333334</v>
      </c>
      <c r="P1105" s="25">
        <f>'LISTA DOS ITENS'!$O1105*'LISTA DOS ITENS'!$M1105</f>
        <v>1178.17</v>
      </c>
      <c r="Q1105" s="25">
        <v>679.85</v>
      </c>
      <c r="R1105" s="25">
        <f>'LISTA DOS ITENS'!$Q1105*'LISTA DOS ITENS'!$M1105</f>
        <v>8158.2</v>
      </c>
      <c r="S1105" s="56">
        <f>IF('LISTA DOS ITENS'!$P1105&gt;'LISTA DOS ITENS'!$R1105,'LISTA DOS ITENS'!$P1105,'LISTA DOS ITENS'!$R1105)</f>
        <v>8158.2</v>
      </c>
      <c r="T1105" s="25">
        <v>68.91179472728729</v>
      </c>
      <c r="U1105" s="25">
        <f>'LISTA DOS ITENS'!$T1105*'LISTA DOS ITENS'!$M1105</f>
        <v>826.9415367</v>
      </c>
      <c r="V1105" s="56">
        <f t="array" ref="V1105">INDEX('RESUMO - LOTES E VMA'!$F$3:$F$181,MATCH('LISTA DOS ITENS'!$D1105,'RESUMO - LOTES E VMA'!$A$3:$A$181,0))</f>
        <v>36182.69532</v>
      </c>
      <c r="W1105" s="57">
        <f>'LISTA DOS ITENS'!$U1105/'LISTA DOS ITENS'!$V1105</f>
        <v>0.02285461405</v>
      </c>
      <c r="X1105" s="53" t="s">
        <v>53</v>
      </c>
      <c r="Y1105" s="53" t="s">
        <v>290</v>
      </c>
      <c r="Z1105" s="58" t="str">
        <f>'LISTA DOS ITENS'!$F1105&amp;"-"&amp;'LISTA DOS ITENS'!$H1105&amp;"-"&amp;'LISTA DOS ITENS'!$J1105&amp;"-"&amp;'LISTA DOS ITENS'!$K1105&amp;"-"&amp;'LISTA DOS ITENS'!$I1105</f>
        <v>11204633-2201-0026-CONS/NAC-</v>
      </c>
      <c r="AA1105" s="59" t="str">
        <f t="array" ref="AA1105">INDEX('RESUMO - LOTES E VMA'!$M$3:$M$181,MATCH('LISTA DOS ITENS'!$D1105,'RESUMO - LOTES E VMA'!$A$3:$A$181,0))</f>
        <v>Para Leilão</v>
      </c>
      <c r="AB1105" s="60">
        <f t="array" ref="AB1105">INDEX('RESUMO - LOTES E VMA'!$J$3:$J$181,MATCH('LISTA DOS ITENS'!$D1105,'RESUMO - LOTES E VMA'!$A$3:$A$181,0))</f>
        <v>0.1011750278</v>
      </c>
      <c r="AC1105" s="29" t="str">
        <f t="array" ref="AC1105">INDEX('RESUMO - LOTES E VMA'!$L$3:$L$181,MATCH('LISTA DOS ITENS'!$D1105,'RESUMO - LOTES E VMA'!$A$3:$A$181,0))</f>
        <v>1% do Valor de Comparação do VMA</v>
      </c>
      <c r="AD1105" s="53" t="str">
        <f>VLOOKUP(Tabela1[[#This Row],[Índice]],[1]Planilha1!$A:$A,1,0)</f>
        <v>#ERROR!</v>
      </c>
    </row>
    <row r="1106" ht="15.75" customHeight="1">
      <c r="A1106" s="52">
        <v>250507.0</v>
      </c>
      <c r="B1106" s="53" t="s">
        <v>70</v>
      </c>
      <c r="C1106" s="53" t="s">
        <v>71</v>
      </c>
      <c r="D1106" s="22">
        <v>206855.0</v>
      </c>
      <c r="E1106" s="53" t="s">
        <v>119</v>
      </c>
      <c r="F1106" s="54">
        <v>1.1209459E7</v>
      </c>
      <c r="G1106" s="53" t="s">
        <v>913</v>
      </c>
      <c r="H1106" s="55">
        <v>2201.0</v>
      </c>
      <c r="I1106" s="55"/>
      <c r="J1106" s="55" t="s">
        <v>126</v>
      </c>
      <c r="K1106" s="53" t="s">
        <v>73</v>
      </c>
      <c r="L1106" s="53"/>
      <c r="M1106" s="53">
        <v>6.0</v>
      </c>
      <c r="N1106" s="53" t="s">
        <v>52</v>
      </c>
      <c r="O1106" s="25">
        <v>75.155</v>
      </c>
      <c r="P1106" s="25">
        <f>'LISTA DOS ITENS'!$O1106*'LISTA DOS ITENS'!$M1106</f>
        <v>450.93</v>
      </c>
      <c r="Q1106" s="25">
        <v>75.16</v>
      </c>
      <c r="R1106" s="25">
        <f>'LISTA DOS ITENS'!$Q1106*'LISTA DOS ITENS'!$M1106</f>
        <v>450.96</v>
      </c>
      <c r="S1106" s="56">
        <f>IF('LISTA DOS ITENS'!$P1106&gt;'LISTA DOS ITENS'!$R1106,'LISTA DOS ITENS'!$P1106,'LISTA DOS ITENS'!$R1106)</f>
        <v>450.96</v>
      </c>
      <c r="T1106" s="25">
        <v>7.618460677653766</v>
      </c>
      <c r="U1106" s="25">
        <f>'LISTA DOS ITENS'!$T1106*'LISTA DOS ITENS'!$M1106</f>
        <v>45.71076407</v>
      </c>
      <c r="V1106" s="56">
        <f t="array" ref="V1106">INDEX('RESUMO - LOTES E VMA'!$F$3:$F$181,MATCH('LISTA DOS ITENS'!$D1106,'RESUMO - LOTES E VMA'!$A$3:$A$181,0))</f>
        <v>36182.69532</v>
      </c>
      <c r="W1106" s="57">
        <f>'LISTA DOS ITENS'!$U1106/'LISTA DOS ITENS'!$V1106</f>
        <v>0.0012633322</v>
      </c>
      <c r="X1106" s="53" t="s">
        <v>53</v>
      </c>
      <c r="Y1106" s="53" t="s">
        <v>290</v>
      </c>
      <c r="Z1106" s="58" t="str">
        <f>'LISTA DOS ITENS'!$F1106&amp;"-"&amp;'LISTA DOS ITENS'!$H1106&amp;"-"&amp;'LISTA DOS ITENS'!$J1106&amp;"-"&amp;'LISTA DOS ITENS'!$K1106&amp;"-"&amp;'LISTA DOS ITENS'!$I1106</f>
        <v>11209459-2201-0026-CONS/NAC-</v>
      </c>
      <c r="AA1106" s="59" t="str">
        <f t="array" ref="AA1106">INDEX('RESUMO - LOTES E VMA'!$M$3:$M$181,MATCH('LISTA DOS ITENS'!$D1106,'RESUMO - LOTES E VMA'!$A$3:$A$181,0))</f>
        <v>Para Leilão</v>
      </c>
      <c r="AB1106" s="60">
        <f t="array" ref="AB1106">INDEX('RESUMO - LOTES E VMA'!$J$3:$J$181,MATCH('LISTA DOS ITENS'!$D1106,'RESUMO - LOTES E VMA'!$A$3:$A$181,0))</f>
        <v>0.1011750278</v>
      </c>
      <c r="AC1106" s="29" t="str">
        <f t="array" ref="AC1106">INDEX('RESUMO - LOTES E VMA'!$L$3:$L$181,MATCH('LISTA DOS ITENS'!$D1106,'RESUMO - LOTES E VMA'!$A$3:$A$181,0))</f>
        <v>1% do Valor de Comparação do VMA</v>
      </c>
      <c r="AD1106" s="53" t="str">
        <f>VLOOKUP(Tabela1[[#This Row],[Índice]],[1]Planilha1!$A:$A,1,0)</f>
        <v>#ERROR!</v>
      </c>
    </row>
    <row r="1107" ht="15.75" customHeight="1">
      <c r="A1107" s="52">
        <v>250508.0</v>
      </c>
      <c r="B1107" s="53" t="s">
        <v>70</v>
      </c>
      <c r="C1107" s="53" t="s">
        <v>71</v>
      </c>
      <c r="D1107" s="22">
        <v>206855.0</v>
      </c>
      <c r="E1107" s="53" t="s">
        <v>119</v>
      </c>
      <c r="F1107" s="54">
        <v>1.1215131E7</v>
      </c>
      <c r="G1107" s="53" t="s">
        <v>914</v>
      </c>
      <c r="H1107" s="55">
        <v>2201.0</v>
      </c>
      <c r="I1107" s="55"/>
      <c r="J1107" s="55" t="s">
        <v>126</v>
      </c>
      <c r="K1107" s="53" t="s">
        <v>73</v>
      </c>
      <c r="L1107" s="53"/>
      <c r="M1107" s="53">
        <v>18.0</v>
      </c>
      <c r="N1107" s="53" t="s">
        <v>52</v>
      </c>
      <c r="O1107" s="25">
        <v>40.31055555555556</v>
      </c>
      <c r="P1107" s="25">
        <f>'LISTA DOS ITENS'!$O1107*'LISTA DOS ITENS'!$M1107</f>
        <v>725.59</v>
      </c>
      <c r="Q1107" s="25">
        <v>40.31</v>
      </c>
      <c r="R1107" s="25">
        <f>'LISTA DOS ITENS'!$Q1107*'LISTA DOS ITENS'!$M1107</f>
        <v>725.58</v>
      </c>
      <c r="S1107" s="56">
        <f>IF('LISTA DOS ITENS'!$P1107&gt;'LISTA DOS ITENS'!$R1107,'LISTA DOS ITENS'!$P1107,'LISTA DOS ITENS'!$R1107)</f>
        <v>725.59</v>
      </c>
      <c r="T1107" s="25">
        <v>4.085951968017873</v>
      </c>
      <c r="U1107" s="25">
        <f>'LISTA DOS ITENS'!$T1107*'LISTA DOS ITENS'!$M1107</f>
        <v>73.54713542</v>
      </c>
      <c r="V1107" s="56">
        <f t="array" ref="V1107">INDEX('RESUMO - LOTES E VMA'!$F$3:$F$181,MATCH('LISTA DOS ITENS'!$D1107,'RESUMO - LOTES E VMA'!$A$3:$A$181,0))</f>
        <v>36182.69532</v>
      </c>
      <c r="W1107" s="57">
        <f>'LISTA DOS ITENS'!$U1107/'LISTA DOS ITENS'!$V1107</f>
        <v>0.002032660496</v>
      </c>
      <c r="X1107" s="53" t="s">
        <v>53</v>
      </c>
      <c r="Y1107" s="53" t="s">
        <v>290</v>
      </c>
      <c r="Z1107" s="58" t="str">
        <f>'LISTA DOS ITENS'!$F1107&amp;"-"&amp;'LISTA DOS ITENS'!$H1107&amp;"-"&amp;'LISTA DOS ITENS'!$J1107&amp;"-"&amp;'LISTA DOS ITENS'!$K1107&amp;"-"&amp;'LISTA DOS ITENS'!$I1107</f>
        <v>11215131-2201-0026-CONS/NAC-</v>
      </c>
      <c r="AA1107" s="59" t="str">
        <f t="array" ref="AA1107">INDEX('RESUMO - LOTES E VMA'!$M$3:$M$181,MATCH('LISTA DOS ITENS'!$D1107,'RESUMO - LOTES E VMA'!$A$3:$A$181,0))</f>
        <v>Para Leilão</v>
      </c>
      <c r="AB1107" s="60">
        <f t="array" ref="AB1107">INDEX('RESUMO - LOTES E VMA'!$J$3:$J$181,MATCH('LISTA DOS ITENS'!$D1107,'RESUMO - LOTES E VMA'!$A$3:$A$181,0))</f>
        <v>0.1011750278</v>
      </c>
      <c r="AC1107" s="29" t="str">
        <f t="array" ref="AC1107">INDEX('RESUMO - LOTES E VMA'!$L$3:$L$181,MATCH('LISTA DOS ITENS'!$D1107,'RESUMO - LOTES E VMA'!$A$3:$A$181,0))</f>
        <v>1% do Valor de Comparação do VMA</v>
      </c>
      <c r="AD1107" s="53" t="str">
        <f>VLOOKUP(Tabela1[[#This Row],[Índice]],[1]Planilha1!$A:$A,1,0)</f>
        <v>#ERROR!</v>
      </c>
    </row>
    <row r="1108" ht="15.75" customHeight="1">
      <c r="A1108" s="52">
        <v>250509.0</v>
      </c>
      <c r="B1108" s="53" t="s">
        <v>70</v>
      </c>
      <c r="C1108" s="53" t="s">
        <v>71</v>
      </c>
      <c r="D1108" s="22">
        <v>206855.0</v>
      </c>
      <c r="E1108" s="53" t="s">
        <v>119</v>
      </c>
      <c r="F1108" s="54">
        <v>1.1218209E7</v>
      </c>
      <c r="G1108" s="53" t="s">
        <v>915</v>
      </c>
      <c r="H1108" s="55">
        <v>2201.0</v>
      </c>
      <c r="I1108" s="55"/>
      <c r="J1108" s="55" t="s">
        <v>126</v>
      </c>
      <c r="K1108" s="53" t="s">
        <v>80</v>
      </c>
      <c r="L1108" s="53"/>
      <c r="M1108" s="53">
        <v>1.0</v>
      </c>
      <c r="N1108" s="53" t="s">
        <v>52</v>
      </c>
      <c r="O1108" s="25">
        <v>81.45</v>
      </c>
      <c r="P1108" s="25">
        <f>'LISTA DOS ITENS'!$O1108*'LISTA DOS ITENS'!$M1108</f>
        <v>81.45</v>
      </c>
      <c r="Q1108" s="25">
        <v>81.45</v>
      </c>
      <c r="R1108" s="25">
        <f>'LISTA DOS ITENS'!$Q1108*'LISTA DOS ITENS'!$M1108</f>
        <v>81.45</v>
      </c>
      <c r="S1108" s="56">
        <f>IF('LISTA DOS ITENS'!$P1108&gt;'LISTA DOS ITENS'!$R1108,'LISTA DOS ITENS'!$P1108,'LISTA DOS ITENS'!$R1108)</f>
        <v>81.45</v>
      </c>
      <c r="T1108" s="25">
        <v>8.256035420368537</v>
      </c>
      <c r="U1108" s="25">
        <f>'LISTA DOS ITENS'!$T1108*'LISTA DOS ITENS'!$M1108</f>
        <v>8.25603542</v>
      </c>
      <c r="V1108" s="56">
        <f t="array" ref="V1108">INDEX('RESUMO - LOTES E VMA'!$F$3:$F$181,MATCH('LISTA DOS ITENS'!$D1108,'RESUMO - LOTES E VMA'!$A$3:$A$181,0))</f>
        <v>36182.69532</v>
      </c>
      <c r="W1108" s="57">
        <f>'LISTA DOS ITENS'!$U1108/'LISTA DOS ITENS'!$V1108</f>
        <v>0.0002281763519</v>
      </c>
      <c r="X1108" s="53" t="s">
        <v>53</v>
      </c>
      <c r="Y1108" s="53" t="s">
        <v>290</v>
      </c>
      <c r="Z1108" s="58" t="str">
        <f>'LISTA DOS ITENS'!$F1108&amp;"-"&amp;'LISTA DOS ITENS'!$H1108&amp;"-"&amp;'LISTA DOS ITENS'!$J1108&amp;"-"&amp;'LISTA DOS ITENS'!$K1108&amp;"-"&amp;'LISTA DOS ITENS'!$I1108</f>
        <v>11218209-2201-0026-IMOB/NAC-</v>
      </c>
      <c r="AA1108" s="59" t="str">
        <f t="array" ref="AA1108">INDEX('RESUMO - LOTES E VMA'!$M$3:$M$181,MATCH('LISTA DOS ITENS'!$D1108,'RESUMO - LOTES E VMA'!$A$3:$A$181,0))</f>
        <v>Para Leilão</v>
      </c>
      <c r="AB1108" s="60">
        <f t="array" ref="AB1108">INDEX('RESUMO - LOTES E VMA'!$J$3:$J$181,MATCH('LISTA DOS ITENS'!$D1108,'RESUMO - LOTES E VMA'!$A$3:$A$181,0))</f>
        <v>0.1011750278</v>
      </c>
      <c r="AC1108" s="29" t="str">
        <f t="array" ref="AC1108">INDEX('RESUMO - LOTES E VMA'!$L$3:$L$181,MATCH('LISTA DOS ITENS'!$D1108,'RESUMO - LOTES E VMA'!$A$3:$A$181,0))</f>
        <v>1% do Valor de Comparação do VMA</v>
      </c>
      <c r="AD1108" s="53" t="str">
        <f>VLOOKUP(Tabela1[[#This Row],[Índice]],[1]Planilha1!$A:$A,1,0)</f>
        <v>#ERROR!</v>
      </c>
    </row>
    <row r="1109" ht="15.75" customHeight="1">
      <c r="A1109" s="52">
        <v>250510.0</v>
      </c>
      <c r="B1109" s="53" t="s">
        <v>70</v>
      </c>
      <c r="C1109" s="53" t="s">
        <v>71</v>
      </c>
      <c r="D1109" s="22">
        <v>206855.0</v>
      </c>
      <c r="E1109" s="53" t="s">
        <v>119</v>
      </c>
      <c r="F1109" s="54">
        <v>1.122506E7</v>
      </c>
      <c r="G1109" s="53" t="s">
        <v>916</v>
      </c>
      <c r="H1109" s="55">
        <v>2201.0</v>
      </c>
      <c r="I1109" s="55"/>
      <c r="J1109" s="55" t="s">
        <v>126</v>
      </c>
      <c r="K1109" s="53" t="s">
        <v>73</v>
      </c>
      <c r="L1109" s="53"/>
      <c r="M1109" s="53">
        <v>2.0</v>
      </c>
      <c r="N1109" s="53" t="s">
        <v>52</v>
      </c>
      <c r="O1109" s="25">
        <v>41.94</v>
      </c>
      <c r="P1109" s="25">
        <f>'LISTA DOS ITENS'!$O1109*'LISTA DOS ITENS'!$M1109</f>
        <v>83.88</v>
      </c>
      <c r="Q1109" s="25">
        <v>41.94</v>
      </c>
      <c r="R1109" s="25">
        <f>'LISTA DOS ITENS'!$Q1109*'LISTA DOS ITENS'!$M1109</f>
        <v>83.88</v>
      </c>
      <c r="S1109" s="56">
        <f>IF('LISTA DOS ITENS'!$P1109&gt;'LISTA DOS ITENS'!$R1109,'LISTA DOS ITENS'!$P1109,'LISTA DOS ITENS'!$R1109)</f>
        <v>83.88</v>
      </c>
      <c r="T1109" s="25">
        <v>4.251174039659379</v>
      </c>
      <c r="U1109" s="25">
        <f>'LISTA DOS ITENS'!$T1109*'LISTA DOS ITENS'!$M1109</f>
        <v>8.502348079</v>
      </c>
      <c r="V1109" s="56">
        <f t="array" ref="V1109">INDEX('RESUMO - LOTES E VMA'!$F$3:$F$181,MATCH('LISTA DOS ITENS'!$D1109,'RESUMO - LOTES E VMA'!$A$3:$A$181,0))</f>
        <v>36182.69532</v>
      </c>
      <c r="W1109" s="57">
        <f>'LISTA DOS ITENS'!$U1109/'LISTA DOS ITENS'!$V1109</f>
        <v>0.0002349838232</v>
      </c>
      <c r="X1109" s="53" t="s">
        <v>53</v>
      </c>
      <c r="Y1109" s="53" t="s">
        <v>290</v>
      </c>
      <c r="Z1109" s="58" t="str">
        <f>'LISTA DOS ITENS'!$F1109&amp;"-"&amp;'LISTA DOS ITENS'!$H1109&amp;"-"&amp;'LISTA DOS ITENS'!$J1109&amp;"-"&amp;'LISTA DOS ITENS'!$K1109&amp;"-"&amp;'LISTA DOS ITENS'!$I1109</f>
        <v>11225060-2201-0026-CONS/NAC-</v>
      </c>
      <c r="AA1109" s="59" t="str">
        <f t="array" ref="AA1109">INDEX('RESUMO - LOTES E VMA'!$M$3:$M$181,MATCH('LISTA DOS ITENS'!$D1109,'RESUMO - LOTES E VMA'!$A$3:$A$181,0))</f>
        <v>Para Leilão</v>
      </c>
      <c r="AB1109" s="60">
        <f t="array" ref="AB1109">INDEX('RESUMO - LOTES E VMA'!$J$3:$J$181,MATCH('LISTA DOS ITENS'!$D1109,'RESUMO - LOTES E VMA'!$A$3:$A$181,0))</f>
        <v>0.1011750278</v>
      </c>
      <c r="AC1109" s="29" t="str">
        <f t="array" ref="AC1109">INDEX('RESUMO - LOTES E VMA'!$L$3:$L$181,MATCH('LISTA DOS ITENS'!$D1109,'RESUMO - LOTES E VMA'!$A$3:$A$181,0))</f>
        <v>1% do Valor de Comparação do VMA</v>
      </c>
      <c r="AD1109" s="53" t="str">
        <f>VLOOKUP(Tabela1[[#This Row],[Índice]],[1]Planilha1!$A:$A,1,0)</f>
        <v>#ERROR!</v>
      </c>
    </row>
    <row r="1110" ht="15.75" customHeight="1">
      <c r="A1110" s="52">
        <v>250511.0</v>
      </c>
      <c r="B1110" s="53" t="s">
        <v>70</v>
      </c>
      <c r="C1110" s="53" t="s">
        <v>71</v>
      </c>
      <c r="D1110" s="22">
        <v>206855.0</v>
      </c>
      <c r="E1110" s="53" t="s">
        <v>119</v>
      </c>
      <c r="F1110" s="54">
        <v>1.1239536E7</v>
      </c>
      <c r="G1110" s="53" t="s">
        <v>917</v>
      </c>
      <c r="H1110" s="55">
        <v>2201.0</v>
      </c>
      <c r="I1110" s="55"/>
      <c r="J1110" s="55" t="s">
        <v>126</v>
      </c>
      <c r="K1110" s="53" t="s">
        <v>73</v>
      </c>
      <c r="L1110" s="53"/>
      <c r="M1110" s="53">
        <v>12.0</v>
      </c>
      <c r="N1110" s="53" t="s">
        <v>52</v>
      </c>
      <c r="O1110" s="25">
        <v>135.00333333333333</v>
      </c>
      <c r="P1110" s="25">
        <f>'LISTA DOS ITENS'!$O1110*'LISTA DOS ITENS'!$M1110</f>
        <v>1620.04</v>
      </c>
      <c r="Q1110" s="25">
        <v>135.0</v>
      </c>
      <c r="R1110" s="25">
        <f>'LISTA DOS ITENS'!$Q1110*'LISTA DOS ITENS'!$M1110</f>
        <v>1620</v>
      </c>
      <c r="S1110" s="56">
        <f>IF('LISTA DOS ITENS'!$P1110&gt;'LISTA DOS ITENS'!$R1110,'LISTA DOS ITENS'!$P1110,'LISTA DOS ITENS'!$R1110)</f>
        <v>1620.04</v>
      </c>
      <c r="T1110" s="25">
        <v>13.684036608345641</v>
      </c>
      <c r="U1110" s="25">
        <f>'LISTA DOS ITENS'!$T1110*'LISTA DOS ITENS'!$M1110</f>
        <v>164.2084393</v>
      </c>
      <c r="V1110" s="56">
        <f t="array" ref="V1110">INDEX('RESUMO - LOTES E VMA'!$F$3:$F$181,MATCH('LISTA DOS ITENS'!$D1110,'RESUMO - LOTES E VMA'!$A$3:$A$181,0))</f>
        <v>36182.69532</v>
      </c>
      <c r="W1110" s="57">
        <f>'LISTA DOS ITENS'!$U1110/'LISTA DOS ITENS'!$V1110</f>
        <v>0.004538314182</v>
      </c>
      <c r="X1110" s="53" t="s">
        <v>53</v>
      </c>
      <c r="Y1110" s="53" t="s">
        <v>290</v>
      </c>
      <c r="Z1110" s="58" t="str">
        <f>'LISTA DOS ITENS'!$F1110&amp;"-"&amp;'LISTA DOS ITENS'!$H1110&amp;"-"&amp;'LISTA DOS ITENS'!$J1110&amp;"-"&amp;'LISTA DOS ITENS'!$K1110&amp;"-"&amp;'LISTA DOS ITENS'!$I1110</f>
        <v>11239536-2201-0026-CONS/NAC-</v>
      </c>
      <c r="AA1110" s="59" t="str">
        <f t="array" ref="AA1110">INDEX('RESUMO - LOTES E VMA'!$M$3:$M$181,MATCH('LISTA DOS ITENS'!$D1110,'RESUMO - LOTES E VMA'!$A$3:$A$181,0))</f>
        <v>Para Leilão</v>
      </c>
      <c r="AB1110" s="60">
        <f t="array" ref="AB1110">INDEX('RESUMO - LOTES E VMA'!$J$3:$J$181,MATCH('LISTA DOS ITENS'!$D1110,'RESUMO - LOTES E VMA'!$A$3:$A$181,0))</f>
        <v>0.1011750278</v>
      </c>
      <c r="AC1110" s="29" t="str">
        <f t="array" ref="AC1110">INDEX('RESUMO - LOTES E VMA'!$L$3:$L$181,MATCH('LISTA DOS ITENS'!$D1110,'RESUMO - LOTES E VMA'!$A$3:$A$181,0))</f>
        <v>1% do Valor de Comparação do VMA</v>
      </c>
      <c r="AD1110" s="53" t="str">
        <f>VLOOKUP(Tabela1[[#This Row],[Índice]],[1]Planilha1!$A:$A,1,0)</f>
        <v>#ERROR!</v>
      </c>
    </row>
    <row r="1111" ht="15.75" customHeight="1">
      <c r="A1111" s="52">
        <v>250512.0</v>
      </c>
      <c r="B1111" s="53" t="s">
        <v>70</v>
      </c>
      <c r="C1111" s="53" t="s">
        <v>71</v>
      </c>
      <c r="D1111" s="22">
        <v>206855.0</v>
      </c>
      <c r="E1111" s="53" t="s">
        <v>119</v>
      </c>
      <c r="F1111" s="54">
        <v>1.1239578E7</v>
      </c>
      <c r="G1111" s="53" t="s">
        <v>918</v>
      </c>
      <c r="H1111" s="55">
        <v>2201.0</v>
      </c>
      <c r="I1111" s="55"/>
      <c r="J1111" s="55" t="s">
        <v>126</v>
      </c>
      <c r="K1111" s="53" t="s">
        <v>73</v>
      </c>
      <c r="L1111" s="53"/>
      <c r="M1111" s="53">
        <v>9.0</v>
      </c>
      <c r="N1111" s="53" t="s">
        <v>52</v>
      </c>
      <c r="O1111" s="25">
        <v>128.82333333333335</v>
      </c>
      <c r="P1111" s="25">
        <f>'LISTA DOS ITENS'!$O1111*'LISTA DOS ITENS'!$M1111</f>
        <v>1159.41</v>
      </c>
      <c r="Q1111" s="25">
        <v>128.82</v>
      </c>
      <c r="R1111" s="25">
        <f>'LISTA DOS ITENS'!$Q1111*'LISTA DOS ITENS'!$M1111</f>
        <v>1159.38</v>
      </c>
      <c r="S1111" s="56">
        <f>IF('LISTA DOS ITENS'!$P1111&gt;'LISTA DOS ITENS'!$R1111,'LISTA DOS ITENS'!$P1111,'LISTA DOS ITENS'!$R1111)</f>
        <v>1159.41</v>
      </c>
      <c r="T1111" s="25">
        <v>13.057611821385818</v>
      </c>
      <c r="U1111" s="25">
        <f>'LISTA DOS ITENS'!$T1111*'LISTA DOS ITENS'!$M1111</f>
        <v>117.5185064</v>
      </c>
      <c r="V1111" s="56">
        <f t="array" ref="V1111">INDEX('RESUMO - LOTES E VMA'!$F$3:$F$181,MATCH('LISTA DOS ITENS'!$D1111,'RESUMO - LOTES E VMA'!$A$3:$A$181,0))</f>
        <v>36182.69532</v>
      </c>
      <c r="W1111" s="57">
        <f>'LISTA DOS ITENS'!$U1111/'LISTA DOS ITENS'!$V1111</f>
        <v>0.003247920183</v>
      </c>
      <c r="X1111" s="53" t="s">
        <v>53</v>
      </c>
      <c r="Y1111" s="53" t="s">
        <v>290</v>
      </c>
      <c r="Z1111" s="58" t="str">
        <f>'LISTA DOS ITENS'!$F1111&amp;"-"&amp;'LISTA DOS ITENS'!$H1111&amp;"-"&amp;'LISTA DOS ITENS'!$J1111&amp;"-"&amp;'LISTA DOS ITENS'!$K1111&amp;"-"&amp;'LISTA DOS ITENS'!$I1111</f>
        <v>11239578-2201-0026-CONS/NAC-</v>
      </c>
      <c r="AA1111" s="59" t="str">
        <f t="array" ref="AA1111">INDEX('RESUMO - LOTES E VMA'!$M$3:$M$181,MATCH('LISTA DOS ITENS'!$D1111,'RESUMO - LOTES E VMA'!$A$3:$A$181,0))</f>
        <v>Para Leilão</v>
      </c>
      <c r="AB1111" s="60">
        <f t="array" ref="AB1111">INDEX('RESUMO - LOTES E VMA'!$J$3:$J$181,MATCH('LISTA DOS ITENS'!$D1111,'RESUMO - LOTES E VMA'!$A$3:$A$181,0))</f>
        <v>0.1011750278</v>
      </c>
      <c r="AC1111" s="29" t="str">
        <f t="array" ref="AC1111">INDEX('RESUMO - LOTES E VMA'!$L$3:$L$181,MATCH('LISTA DOS ITENS'!$D1111,'RESUMO - LOTES E VMA'!$A$3:$A$181,0))</f>
        <v>1% do Valor de Comparação do VMA</v>
      </c>
      <c r="AD1111" s="53" t="str">
        <f>VLOOKUP(Tabela1[[#This Row],[Índice]],[1]Planilha1!$A:$A,1,0)</f>
        <v>#ERROR!</v>
      </c>
    </row>
    <row r="1112" ht="15.75" customHeight="1">
      <c r="A1112" s="52">
        <v>250513.0</v>
      </c>
      <c r="B1112" s="53" t="s">
        <v>70</v>
      </c>
      <c r="C1112" s="53" t="s">
        <v>71</v>
      </c>
      <c r="D1112" s="22">
        <v>206855.0</v>
      </c>
      <c r="E1112" s="53" t="s">
        <v>119</v>
      </c>
      <c r="F1112" s="54">
        <v>1.1249621E7</v>
      </c>
      <c r="G1112" s="53" t="s">
        <v>919</v>
      </c>
      <c r="H1112" s="55">
        <v>2201.0</v>
      </c>
      <c r="I1112" s="55"/>
      <c r="J1112" s="55" t="s">
        <v>126</v>
      </c>
      <c r="K1112" s="53" t="s">
        <v>73</v>
      </c>
      <c r="L1112" s="53"/>
      <c r="M1112" s="53">
        <v>7.0</v>
      </c>
      <c r="N1112" s="53" t="s">
        <v>52</v>
      </c>
      <c r="O1112" s="25">
        <v>267.12111111111113</v>
      </c>
      <c r="P1112" s="25">
        <f>'LISTA DOS ITENS'!$O1112*'LISTA DOS ITENS'!$M1112</f>
        <v>1869.847778</v>
      </c>
      <c r="Q1112" s="25">
        <v>267.12</v>
      </c>
      <c r="R1112" s="25">
        <f>'LISTA DOS ITENS'!$Q1112*'LISTA DOS ITENS'!$M1112</f>
        <v>1869.84</v>
      </c>
      <c r="S1112" s="56">
        <f>IF('LISTA DOS ITENS'!$P1112&gt;'LISTA DOS ITENS'!$R1112,'LISTA DOS ITENS'!$P1112,'LISTA DOS ITENS'!$R1112)</f>
        <v>1869.847778</v>
      </c>
      <c r="T1112" s="25">
        <v>27.07614710237991</v>
      </c>
      <c r="U1112" s="25">
        <f>'LISTA DOS ITENS'!$T1112*'LISTA DOS ITENS'!$M1112</f>
        <v>189.5330297</v>
      </c>
      <c r="V1112" s="56">
        <f t="array" ref="V1112">INDEX('RESUMO - LOTES E VMA'!$F$3:$F$181,MATCH('LISTA DOS ITENS'!$D1112,'RESUMO - LOTES E VMA'!$A$3:$A$181,0))</f>
        <v>36182.69532</v>
      </c>
      <c r="W1112" s="57">
        <f>'LISTA DOS ITENS'!$U1112/'LISTA DOS ITENS'!$V1112</f>
        <v>0.00523822308</v>
      </c>
      <c r="X1112" s="53" t="s">
        <v>53</v>
      </c>
      <c r="Y1112" s="53" t="s">
        <v>290</v>
      </c>
      <c r="Z1112" s="58" t="str">
        <f>'LISTA DOS ITENS'!$F1112&amp;"-"&amp;'LISTA DOS ITENS'!$H1112&amp;"-"&amp;'LISTA DOS ITENS'!$J1112&amp;"-"&amp;'LISTA DOS ITENS'!$K1112&amp;"-"&amp;'LISTA DOS ITENS'!$I1112</f>
        <v>11249621-2201-0026-CONS/NAC-</v>
      </c>
      <c r="AA1112" s="59" t="str">
        <f t="array" ref="AA1112">INDEX('RESUMO - LOTES E VMA'!$M$3:$M$181,MATCH('LISTA DOS ITENS'!$D1112,'RESUMO - LOTES E VMA'!$A$3:$A$181,0))</f>
        <v>Para Leilão</v>
      </c>
      <c r="AB1112" s="60">
        <f t="array" ref="AB1112">INDEX('RESUMO - LOTES E VMA'!$J$3:$J$181,MATCH('LISTA DOS ITENS'!$D1112,'RESUMO - LOTES E VMA'!$A$3:$A$181,0))</f>
        <v>0.1011750278</v>
      </c>
      <c r="AC1112" s="29" t="str">
        <f t="array" ref="AC1112">INDEX('RESUMO - LOTES E VMA'!$L$3:$L$181,MATCH('LISTA DOS ITENS'!$D1112,'RESUMO - LOTES E VMA'!$A$3:$A$181,0))</f>
        <v>1% do Valor de Comparação do VMA</v>
      </c>
      <c r="AD1112" s="53" t="str">
        <f>VLOOKUP(Tabela1[[#This Row],[Índice]],[1]Planilha1!$A:$A,1,0)</f>
        <v>#ERROR!</v>
      </c>
    </row>
    <row r="1113" ht="15.75" customHeight="1">
      <c r="A1113" s="52">
        <v>250514.0</v>
      </c>
      <c r="B1113" s="53" t="s">
        <v>70</v>
      </c>
      <c r="C1113" s="53" t="s">
        <v>71</v>
      </c>
      <c r="D1113" s="22">
        <v>206855.0</v>
      </c>
      <c r="E1113" s="53" t="s">
        <v>119</v>
      </c>
      <c r="F1113" s="54">
        <v>1.1249622E7</v>
      </c>
      <c r="G1113" s="53" t="s">
        <v>920</v>
      </c>
      <c r="H1113" s="55">
        <v>2201.0</v>
      </c>
      <c r="I1113" s="55"/>
      <c r="J1113" s="55" t="s">
        <v>126</v>
      </c>
      <c r="K1113" s="53" t="s">
        <v>80</v>
      </c>
      <c r="L1113" s="53"/>
      <c r="M1113" s="53">
        <v>9.0</v>
      </c>
      <c r="N1113" s="53" t="s">
        <v>52</v>
      </c>
      <c r="O1113" s="25">
        <v>178.06777777777776</v>
      </c>
      <c r="P1113" s="25">
        <f>'LISTA DOS ITENS'!$O1113*'LISTA DOS ITENS'!$M1113</f>
        <v>1602.61</v>
      </c>
      <c r="Q1113" s="25">
        <v>178.07</v>
      </c>
      <c r="R1113" s="25">
        <f>'LISTA DOS ITENS'!$Q1113*'LISTA DOS ITENS'!$M1113</f>
        <v>1602.63</v>
      </c>
      <c r="S1113" s="56">
        <f>IF('LISTA DOS ITENS'!$P1113&gt;'LISTA DOS ITENS'!$R1113,'LISTA DOS ITENS'!$P1113,'LISTA DOS ITENS'!$R1113)</f>
        <v>1602.63</v>
      </c>
      <c r="T1113" s="25">
        <v>18.04975110257858</v>
      </c>
      <c r="U1113" s="25">
        <f>'LISTA DOS ITENS'!$T1113*'LISTA DOS ITENS'!$M1113</f>
        <v>162.4477599</v>
      </c>
      <c r="V1113" s="56">
        <f t="array" ref="V1113">INDEX('RESUMO - LOTES E VMA'!$F$3:$F$181,MATCH('LISTA DOS ITENS'!$D1113,'RESUMO - LOTES E VMA'!$A$3:$A$181,0))</f>
        <v>36182.69532</v>
      </c>
      <c r="W1113" s="57">
        <f>'LISTA DOS ITENS'!$U1113/'LISTA DOS ITENS'!$V1113</f>
        <v>0.004489653369</v>
      </c>
      <c r="X1113" s="53" t="s">
        <v>53</v>
      </c>
      <c r="Y1113" s="53" t="s">
        <v>290</v>
      </c>
      <c r="Z1113" s="58" t="str">
        <f>'LISTA DOS ITENS'!$F1113&amp;"-"&amp;'LISTA DOS ITENS'!$H1113&amp;"-"&amp;'LISTA DOS ITENS'!$J1113&amp;"-"&amp;'LISTA DOS ITENS'!$K1113&amp;"-"&amp;'LISTA DOS ITENS'!$I1113</f>
        <v>11249622-2201-0026-IMOB/NAC-</v>
      </c>
      <c r="AA1113" s="59" t="str">
        <f t="array" ref="AA1113">INDEX('RESUMO - LOTES E VMA'!$M$3:$M$181,MATCH('LISTA DOS ITENS'!$D1113,'RESUMO - LOTES E VMA'!$A$3:$A$181,0))</f>
        <v>Para Leilão</v>
      </c>
      <c r="AB1113" s="60">
        <f t="array" ref="AB1113">INDEX('RESUMO - LOTES E VMA'!$J$3:$J$181,MATCH('LISTA DOS ITENS'!$D1113,'RESUMO - LOTES E VMA'!$A$3:$A$181,0))</f>
        <v>0.1011750278</v>
      </c>
      <c r="AC1113" s="29" t="str">
        <f t="array" ref="AC1113">INDEX('RESUMO - LOTES E VMA'!$L$3:$L$181,MATCH('LISTA DOS ITENS'!$D1113,'RESUMO - LOTES E VMA'!$A$3:$A$181,0))</f>
        <v>1% do Valor de Comparação do VMA</v>
      </c>
      <c r="AD1113" s="53" t="str">
        <f>VLOOKUP(Tabela1[[#This Row],[Índice]],[1]Planilha1!$A:$A,1,0)</f>
        <v>#ERROR!</v>
      </c>
    </row>
    <row r="1114" ht="15.75" customHeight="1">
      <c r="A1114" s="52">
        <v>250515.0</v>
      </c>
      <c r="B1114" s="53" t="s">
        <v>70</v>
      </c>
      <c r="C1114" s="53" t="s">
        <v>71</v>
      </c>
      <c r="D1114" s="22">
        <v>206855.0</v>
      </c>
      <c r="E1114" s="53" t="s">
        <v>119</v>
      </c>
      <c r="F1114" s="54">
        <v>1.1261692E7</v>
      </c>
      <c r="G1114" s="53" t="s">
        <v>921</v>
      </c>
      <c r="H1114" s="55">
        <v>2201.0</v>
      </c>
      <c r="I1114" s="55"/>
      <c r="J1114" s="55" t="s">
        <v>126</v>
      </c>
      <c r="K1114" s="53" t="s">
        <v>73</v>
      </c>
      <c r="L1114" s="53"/>
      <c r="M1114" s="53">
        <v>9.0</v>
      </c>
      <c r="N1114" s="53" t="s">
        <v>52</v>
      </c>
      <c r="O1114" s="25">
        <v>63.89333333333333</v>
      </c>
      <c r="P1114" s="25">
        <f>'LISTA DOS ITENS'!$O1114*'LISTA DOS ITENS'!$M1114</f>
        <v>575.04</v>
      </c>
      <c r="Q1114" s="25">
        <v>63.89</v>
      </c>
      <c r="R1114" s="25">
        <f>'LISTA DOS ITENS'!$Q1114*'LISTA DOS ITENS'!$M1114</f>
        <v>575.01</v>
      </c>
      <c r="S1114" s="56">
        <f>IF('LISTA DOS ITENS'!$P1114&gt;'LISTA DOS ITENS'!$R1114,'LISTA DOS ITENS'!$P1114,'LISTA DOS ITENS'!$R1114)</f>
        <v>575.04</v>
      </c>
      <c r="T1114" s="25">
        <v>6.476097028942244</v>
      </c>
      <c r="U1114" s="25">
        <f>'LISTA DOS ITENS'!$T1114*'LISTA DOS ITENS'!$M1114</f>
        <v>58.28487326</v>
      </c>
      <c r="V1114" s="56">
        <f t="array" ref="V1114">INDEX('RESUMO - LOTES E VMA'!$F$3:$F$181,MATCH('LISTA DOS ITENS'!$D1114,'RESUMO - LOTES E VMA'!$A$3:$A$181,0))</f>
        <v>36182.69532</v>
      </c>
      <c r="W1114" s="57">
        <f>'LISTA DOS ITENS'!$U1114/'LISTA DOS ITENS'!$V1114</f>
        <v>0.001610849406</v>
      </c>
      <c r="X1114" s="53" t="s">
        <v>53</v>
      </c>
      <c r="Y1114" s="53" t="s">
        <v>290</v>
      </c>
      <c r="Z1114" s="58" t="str">
        <f>'LISTA DOS ITENS'!$F1114&amp;"-"&amp;'LISTA DOS ITENS'!$H1114&amp;"-"&amp;'LISTA DOS ITENS'!$J1114&amp;"-"&amp;'LISTA DOS ITENS'!$K1114&amp;"-"&amp;'LISTA DOS ITENS'!$I1114</f>
        <v>11261692-2201-0026-CONS/NAC-</v>
      </c>
      <c r="AA1114" s="59" t="str">
        <f t="array" ref="AA1114">INDEX('RESUMO - LOTES E VMA'!$M$3:$M$181,MATCH('LISTA DOS ITENS'!$D1114,'RESUMO - LOTES E VMA'!$A$3:$A$181,0))</f>
        <v>Para Leilão</v>
      </c>
      <c r="AB1114" s="60">
        <f t="array" ref="AB1114">INDEX('RESUMO - LOTES E VMA'!$J$3:$J$181,MATCH('LISTA DOS ITENS'!$D1114,'RESUMO - LOTES E VMA'!$A$3:$A$181,0))</f>
        <v>0.1011750278</v>
      </c>
      <c r="AC1114" s="29" t="str">
        <f t="array" ref="AC1114">INDEX('RESUMO - LOTES E VMA'!$L$3:$L$181,MATCH('LISTA DOS ITENS'!$D1114,'RESUMO - LOTES E VMA'!$A$3:$A$181,0))</f>
        <v>1% do Valor de Comparação do VMA</v>
      </c>
      <c r="AD1114" s="53" t="str">
        <f>VLOOKUP(Tabela1[[#This Row],[Índice]],[1]Planilha1!$A:$A,1,0)</f>
        <v>#ERROR!</v>
      </c>
    </row>
    <row r="1115" ht="15.75" customHeight="1">
      <c r="A1115" s="52">
        <v>250516.0</v>
      </c>
      <c r="B1115" s="53" t="s">
        <v>70</v>
      </c>
      <c r="C1115" s="53" t="s">
        <v>71</v>
      </c>
      <c r="D1115" s="22">
        <v>206855.0</v>
      </c>
      <c r="E1115" s="53" t="s">
        <v>119</v>
      </c>
      <c r="F1115" s="54">
        <v>1.1261694E7</v>
      </c>
      <c r="G1115" s="53" t="s">
        <v>922</v>
      </c>
      <c r="H1115" s="55">
        <v>2201.0</v>
      </c>
      <c r="I1115" s="55"/>
      <c r="J1115" s="55" t="s">
        <v>126</v>
      </c>
      <c r="K1115" s="53" t="s">
        <v>73</v>
      </c>
      <c r="L1115" s="53"/>
      <c r="M1115" s="53">
        <v>5.0</v>
      </c>
      <c r="N1115" s="53" t="s">
        <v>52</v>
      </c>
      <c r="O1115" s="25">
        <v>75.458</v>
      </c>
      <c r="P1115" s="25">
        <f>'LISTA DOS ITENS'!$O1115*'LISTA DOS ITENS'!$M1115</f>
        <v>377.29</v>
      </c>
      <c r="Q1115" s="25">
        <v>75.46</v>
      </c>
      <c r="R1115" s="25">
        <f>'LISTA DOS ITENS'!$Q1115*'LISTA DOS ITENS'!$M1115</f>
        <v>377.3</v>
      </c>
      <c r="S1115" s="56">
        <f>IF('LISTA DOS ITENS'!$P1115&gt;'LISTA DOS ITENS'!$R1115,'LISTA DOS ITENS'!$P1115,'LISTA DOS ITENS'!$R1115)</f>
        <v>377.3</v>
      </c>
      <c r="T1115" s="25">
        <v>7.648869647894533</v>
      </c>
      <c r="U1115" s="25">
        <f>'LISTA DOS ITENS'!$T1115*'LISTA DOS ITENS'!$M1115</f>
        <v>38.24434824</v>
      </c>
      <c r="V1115" s="56">
        <f t="array" ref="V1115">INDEX('RESUMO - LOTES E VMA'!$F$3:$F$181,MATCH('LISTA DOS ITENS'!$D1115,'RESUMO - LOTES E VMA'!$A$3:$A$181,0))</f>
        <v>36182.69532</v>
      </c>
      <c r="W1115" s="57">
        <f>'LISTA DOS ITENS'!$U1115/'LISTA DOS ITENS'!$V1115</f>
        <v>0.001056978976</v>
      </c>
      <c r="X1115" s="53" t="s">
        <v>53</v>
      </c>
      <c r="Y1115" s="53" t="s">
        <v>290</v>
      </c>
      <c r="Z1115" s="58" t="str">
        <f>'LISTA DOS ITENS'!$F1115&amp;"-"&amp;'LISTA DOS ITENS'!$H1115&amp;"-"&amp;'LISTA DOS ITENS'!$J1115&amp;"-"&amp;'LISTA DOS ITENS'!$K1115&amp;"-"&amp;'LISTA DOS ITENS'!$I1115</f>
        <v>11261694-2201-0026-CONS/NAC-</v>
      </c>
      <c r="AA1115" s="59" t="str">
        <f t="array" ref="AA1115">INDEX('RESUMO - LOTES E VMA'!$M$3:$M$181,MATCH('LISTA DOS ITENS'!$D1115,'RESUMO - LOTES E VMA'!$A$3:$A$181,0))</f>
        <v>Para Leilão</v>
      </c>
      <c r="AB1115" s="60">
        <f t="array" ref="AB1115">INDEX('RESUMO - LOTES E VMA'!$J$3:$J$181,MATCH('LISTA DOS ITENS'!$D1115,'RESUMO - LOTES E VMA'!$A$3:$A$181,0))</f>
        <v>0.1011750278</v>
      </c>
      <c r="AC1115" s="29" t="str">
        <f t="array" ref="AC1115">INDEX('RESUMO - LOTES E VMA'!$L$3:$L$181,MATCH('LISTA DOS ITENS'!$D1115,'RESUMO - LOTES E VMA'!$A$3:$A$181,0))</f>
        <v>1% do Valor de Comparação do VMA</v>
      </c>
      <c r="AD1115" s="53" t="str">
        <f>VLOOKUP(Tabela1[[#This Row],[Índice]],[1]Planilha1!$A:$A,1,0)</f>
        <v>#ERROR!</v>
      </c>
    </row>
    <row r="1116" ht="15.75" customHeight="1">
      <c r="A1116" s="52">
        <v>250517.0</v>
      </c>
      <c r="B1116" s="53" t="s">
        <v>70</v>
      </c>
      <c r="C1116" s="53" t="s">
        <v>71</v>
      </c>
      <c r="D1116" s="22">
        <v>206855.0</v>
      </c>
      <c r="E1116" s="53" t="s">
        <v>119</v>
      </c>
      <c r="F1116" s="54">
        <v>1.126507E7</v>
      </c>
      <c r="G1116" s="53" t="s">
        <v>826</v>
      </c>
      <c r="H1116" s="55">
        <v>2201.0</v>
      </c>
      <c r="I1116" s="55"/>
      <c r="J1116" s="55" t="s">
        <v>126</v>
      </c>
      <c r="K1116" s="53" t="s">
        <v>73</v>
      </c>
      <c r="L1116" s="53"/>
      <c r="M1116" s="53">
        <v>8.0</v>
      </c>
      <c r="N1116" s="53" t="s">
        <v>52</v>
      </c>
      <c r="O1116" s="25">
        <v>87.18</v>
      </c>
      <c r="P1116" s="25">
        <f>'LISTA DOS ITENS'!$O1116*'LISTA DOS ITENS'!$M1116</f>
        <v>697.44</v>
      </c>
      <c r="Q1116" s="25">
        <v>147.79</v>
      </c>
      <c r="R1116" s="25">
        <f>'LISTA DOS ITENS'!$Q1116*'LISTA DOS ITENS'!$M1116</f>
        <v>1182.32</v>
      </c>
      <c r="S1116" s="56">
        <f>IF('LISTA DOS ITENS'!$P1116&gt;'LISTA DOS ITENS'!$R1116,'LISTA DOS ITENS'!$P1116,'LISTA DOS ITENS'!$R1116)</f>
        <v>1182.32</v>
      </c>
      <c r="T1116" s="25">
        <v>14.980472372943721</v>
      </c>
      <c r="U1116" s="25">
        <f>'LISTA DOS ITENS'!$T1116*'LISTA DOS ITENS'!$M1116</f>
        <v>119.843779</v>
      </c>
      <c r="V1116" s="56">
        <f t="array" ref="V1116">INDEX('RESUMO - LOTES E VMA'!$F$3:$F$181,MATCH('LISTA DOS ITENS'!$D1116,'RESUMO - LOTES E VMA'!$A$3:$A$181,0))</f>
        <v>36182.69532</v>
      </c>
      <c r="W1116" s="57">
        <f>'LISTA DOS ITENS'!$U1116/'LISTA DOS ITENS'!$V1116</f>
        <v>0.003312184953</v>
      </c>
      <c r="X1116" s="53" t="s">
        <v>53</v>
      </c>
      <c r="Y1116" s="53" t="s">
        <v>290</v>
      </c>
      <c r="Z1116" s="58" t="str">
        <f>'LISTA DOS ITENS'!$F1116&amp;"-"&amp;'LISTA DOS ITENS'!$H1116&amp;"-"&amp;'LISTA DOS ITENS'!$J1116&amp;"-"&amp;'LISTA DOS ITENS'!$K1116&amp;"-"&amp;'LISTA DOS ITENS'!$I1116</f>
        <v>11265070-2201-0026-CONS/NAC-</v>
      </c>
      <c r="AA1116" s="59" t="str">
        <f t="array" ref="AA1116">INDEX('RESUMO - LOTES E VMA'!$M$3:$M$181,MATCH('LISTA DOS ITENS'!$D1116,'RESUMO - LOTES E VMA'!$A$3:$A$181,0))</f>
        <v>Para Leilão</v>
      </c>
      <c r="AB1116" s="60">
        <f t="array" ref="AB1116">INDEX('RESUMO - LOTES E VMA'!$J$3:$J$181,MATCH('LISTA DOS ITENS'!$D1116,'RESUMO - LOTES E VMA'!$A$3:$A$181,0))</f>
        <v>0.1011750278</v>
      </c>
      <c r="AC1116" s="29" t="str">
        <f t="array" ref="AC1116">INDEX('RESUMO - LOTES E VMA'!$L$3:$L$181,MATCH('LISTA DOS ITENS'!$D1116,'RESUMO - LOTES E VMA'!$A$3:$A$181,0))</f>
        <v>1% do Valor de Comparação do VMA</v>
      </c>
      <c r="AD1116" s="53" t="str">
        <f>VLOOKUP(Tabela1[[#This Row],[Índice]],[1]Planilha1!$A:$A,1,0)</f>
        <v>#ERROR!</v>
      </c>
    </row>
    <row r="1117" ht="15.75" customHeight="1">
      <c r="A1117" s="52">
        <v>250518.0</v>
      </c>
      <c r="B1117" s="53" t="s">
        <v>70</v>
      </c>
      <c r="C1117" s="53" t="s">
        <v>71</v>
      </c>
      <c r="D1117" s="22">
        <v>206855.0</v>
      </c>
      <c r="E1117" s="53" t="s">
        <v>119</v>
      </c>
      <c r="F1117" s="54">
        <v>1.126507E7</v>
      </c>
      <c r="G1117" s="53" t="s">
        <v>826</v>
      </c>
      <c r="H1117" s="55">
        <v>2201.0</v>
      </c>
      <c r="I1117" s="55"/>
      <c r="J1117" s="55" t="s">
        <v>126</v>
      </c>
      <c r="K1117" s="53" t="s">
        <v>80</v>
      </c>
      <c r="L1117" s="53"/>
      <c r="M1117" s="53">
        <v>1.0</v>
      </c>
      <c r="N1117" s="53" t="s">
        <v>52</v>
      </c>
      <c r="O1117" s="25">
        <v>147.79</v>
      </c>
      <c r="P1117" s="25">
        <f>'LISTA DOS ITENS'!$O1117*'LISTA DOS ITENS'!$M1117</f>
        <v>147.79</v>
      </c>
      <c r="Q1117" s="25">
        <v>147.79</v>
      </c>
      <c r="R1117" s="25">
        <f>'LISTA DOS ITENS'!$Q1117*'LISTA DOS ITENS'!$M1117</f>
        <v>147.79</v>
      </c>
      <c r="S1117" s="56">
        <f>IF('LISTA DOS ITENS'!$P1117&gt;'LISTA DOS ITENS'!$R1117,'LISTA DOS ITENS'!$P1117,'LISTA DOS ITENS'!$R1117)</f>
        <v>147.79</v>
      </c>
      <c r="T1117" s="25">
        <v>14.980472372943721</v>
      </c>
      <c r="U1117" s="25">
        <f>'LISTA DOS ITENS'!$T1117*'LISTA DOS ITENS'!$M1117</f>
        <v>14.98047237</v>
      </c>
      <c r="V1117" s="56">
        <f t="array" ref="V1117">INDEX('RESUMO - LOTES E VMA'!$F$3:$F$181,MATCH('LISTA DOS ITENS'!$D1117,'RESUMO - LOTES E VMA'!$A$3:$A$181,0))</f>
        <v>36182.69532</v>
      </c>
      <c r="W1117" s="57">
        <f>'LISTA DOS ITENS'!$U1117/'LISTA DOS ITENS'!$V1117</f>
        <v>0.0004140231191</v>
      </c>
      <c r="X1117" s="53" t="s">
        <v>53</v>
      </c>
      <c r="Y1117" s="53" t="s">
        <v>290</v>
      </c>
      <c r="Z1117" s="58" t="str">
        <f>'LISTA DOS ITENS'!$F1117&amp;"-"&amp;'LISTA DOS ITENS'!$H1117&amp;"-"&amp;'LISTA DOS ITENS'!$J1117&amp;"-"&amp;'LISTA DOS ITENS'!$K1117&amp;"-"&amp;'LISTA DOS ITENS'!$I1117</f>
        <v>11265070-2201-0026-IMOB/NAC-</v>
      </c>
      <c r="AA1117" s="59" t="str">
        <f t="array" ref="AA1117">INDEX('RESUMO - LOTES E VMA'!$M$3:$M$181,MATCH('LISTA DOS ITENS'!$D1117,'RESUMO - LOTES E VMA'!$A$3:$A$181,0))</f>
        <v>Para Leilão</v>
      </c>
      <c r="AB1117" s="60">
        <f t="array" ref="AB1117">INDEX('RESUMO - LOTES E VMA'!$J$3:$J$181,MATCH('LISTA DOS ITENS'!$D1117,'RESUMO - LOTES E VMA'!$A$3:$A$181,0))</f>
        <v>0.1011750278</v>
      </c>
      <c r="AC1117" s="29" t="str">
        <f t="array" ref="AC1117">INDEX('RESUMO - LOTES E VMA'!$L$3:$L$181,MATCH('LISTA DOS ITENS'!$D1117,'RESUMO - LOTES E VMA'!$A$3:$A$181,0))</f>
        <v>1% do Valor de Comparação do VMA</v>
      </c>
      <c r="AD1117" s="53" t="str">
        <f>VLOOKUP(Tabela1[[#This Row],[Índice]],[1]Planilha1!$A:$A,1,0)</f>
        <v>#ERROR!</v>
      </c>
    </row>
    <row r="1118" ht="15.75" customHeight="1">
      <c r="A1118" s="52">
        <v>250519.0</v>
      </c>
      <c r="B1118" s="53" t="s">
        <v>70</v>
      </c>
      <c r="C1118" s="53" t="s">
        <v>71</v>
      </c>
      <c r="D1118" s="22">
        <v>206855.0</v>
      </c>
      <c r="E1118" s="53" t="s">
        <v>119</v>
      </c>
      <c r="F1118" s="54">
        <v>1.1290206E7</v>
      </c>
      <c r="G1118" s="53" t="s">
        <v>826</v>
      </c>
      <c r="H1118" s="55">
        <v>2201.0</v>
      </c>
      <c r="I1118" s="55"/>
      <c r="J1118" s="55" t="s">
        <v>126</v>
      </c>
      <c r="K1118" s="53" t="s">
        <v>80</v>
      </c>
      <c r="L1118" s="53"/>
      <c r="M1118" s="53">
        <v>7.0</v>
      </c>
      <c r="N1118" s="53" t="s">
        <v>52</v>
      </c>
      <c r="O1118" s="25">
        <v>71.97714285714285</v>
      </c>
      <c r="P1118" s="25">
        <f>'LISTA DOS ITENS'!$O1118*'LISTA DOS ITENS'!$M1118</f>
        <v>503.84</v>
      </c>
      <c r="Q1118" s="25">
        <v>71.98</v>
      </c>
      <c r="R1118" s="25">
        <f>'LISTA DOS ITENS'!$Q1118*'LISTA DOS ITENS'!$M1118</f>
        <v>503.86</v>
      </c>
      <c r="S1118" s="56">
        <f>IF('LISTA DOS ITENS'!$P1118&gt;'LISTA DOS ITENS'!$R1118,'LISTA DOS ITENS'!$P1118,'LISTA DOS ITENS'!$R1118)</f>
        <v>503.86</v>
      </c>
      <c r="T1118" s="25">
        <v>7.296125593101625</v>
      </c>
      <c r="U1118" s="25">
        <f>'LISTA DOS ITENS'!$T1118*'LISTA DOS ITENS'!$M1118</f>
        <v>51.07287915</v>
      </c>
      <c r="V1118" s="56">
        <f t="array" ref="V1118">INDEX('RESUMO - LOTES E VMA'!$F$3:$F$181,MATCH('LISTA DOS ITENS'!$D1118,'RESUMO - LOTES E VMA'!$A$3:$A$181,0))</f>
        <v>36182.69532</v>
      </c>
      <c r="W1118" s="57">
        <f>'LISTA DOS ITENS'!$U1118/'LISTA DOS ITENS'!$V1118</f>
        <v>0.001411527768</v>
      </c>
      <c r="X1118" s="53" t="s">
        <v>53</v>
      </c>
      <c r="Y1118" s="53" t="s">
        <v>290</v>
      </c>
      <c r="Z1118" s="58" t="str">
        <f>'LISTA DOS ITENS'!$F1118&amp;"-"&amp;'LISTA DOS ITENS'!$H1118&amp;"-"&amp;'LISTA DOS ITENS'!$J1118&amp;"-"&amp;'LISTA DOS ITENS'!$K1118&amp;"-"&amp;'LISTA DOS ITENS'!$I1118</f>
        <v>11290206-2201-0026-IMOB/NAC-</v>
      </c>
      <c r="AA1118" s="59" t="str">
        <f t="array" ref="AA1118">INDEX('RESUMO - LOTES E VMA'!$M$3:$M$181,MATCH('LISTA DOS ITENS'!$D1118,'RESUMO - LOTES E VMA'!$A$3:$A$181,0))</f>
        <v>Para Leilão</v>
      </c>
      <c r="AB1118" s="60">
        <f t="array" ref="AB1118">INDEX('RESUMO - LOTES E VMA'!$J$3:$J$181,MATCH('LISTA DOS ITENS'!$D1118,'RESUMO - LOTES E VMA'!$A$3:$A$181,0))</f>
        <v>0.1011750278</v>
      </c>
      <c r="AC1118" s="29" t="str">
        <f t="array" ref="AC1118">INDEX('RESUMO - LOTES E VMA'!$L$3:$L$181,MATCH('LISTA DOS ITENS'!$D1118,'RESUMO - LOTES E VMA'!$A$3:$A$181,0))</f>
        <v>1% do Valor de Comparação do VMA</v>
      </c>
      <c r="AD1118" s="53" t="str">
        <f>VLOOKUP(Tabela1[[#This Row],[Índice]],[1]Planilha1!$A:$A,1,0)</f>
        <v>#ERROR!</v>
      </c>
    </row>
    <row r="1119" ht="15.75" customHeight="1">
      <c r="A1119" s="52">
        <v>250520.0</v>
      </c>
      <c r="B1119" s="53" t="s">
        <v>70</v>
      </c>
      <c r="C1119" s="53" t="s">
        <v>71</v>
      </c>
      <c r="D1119" s="22">
        <v>206855.0</v>
      </c>
      <c r="E1119" s="53" t="s">
        <v>119</v>
      </c>
      <c r="F1119" s="54">
        <v>1.1290457E7</v>
      </c>
      <c r="G1119" s="53" t="s">
        <v>923</v>
      </c>
      <c r="H1119" s="55">
        <v>2201.0</v>
      </c>
      <c r="I1119" s="55"/>
      <c r="J1119" s="55" t="s">
        <v>126</v>
      </c>
      <c r="K1119" s="53" t="s">
        <v>80</v>
      </c>
      <c r="L1119" s="53"/>
      <c r="M1119" s="53">
        <v>3.0</v>
      </c>
      <c r="N1119" s="53" t="s">
        <v>52</v>
      </c>
      <c r="O1119" s="25">
        <v>36.892</v>
      </c>
      <c r="P1119" s="25">
        <f>'LISTA DOS ITENS'!$O1119*'LISTA DOS ITENS'!$M1119</f>
        <v>110.676</v>
      </c>
      <c r="Q1119" s="25">
        <v>36.89</v>
      </c>
      <c r="R1119" s="25">
        <f>'LISTA DOS ITENS'!$Q1119*'LISTA DOS ITENS'!$M1119</f>
        <v>110.67</v>
      </c>
      <c r="S1119" s="56">
        <f>IF('LISTA DOS ITENS'!$P1119&gt;'LISTA DOS ITENS'!$R1119,'LISTA DOS ITENS'!$P1119,'LISTA DOS ITENS'!$R1119)</f>
        <v>110.676</v>
      </c>
      <c r="T1119" s="25">
        <v>3.7392897072731164</v>
      </c>
      <c r="U1119" s="25">
        <f>'LISTA DOS ITENS'!$T1119*'LISTA DOS ITENS'!$M1119</f>
        <v>11.21786912</v>
      </c>
      <c r="V1119" s="56">
        <f t="array" ref="V1119">INDEX('RESUMO - LOTES E VMA'!$F$3:$F$181,MATCH('LISTA DOS ITENS'!$D1119,'RESUMO - LOTES E VMA'!$A$3:$A$181,0))</f>
        <v>36182.69532</v>
      </c>
      <c r="W1119" s="57">
        <f>'LISTA DOS ITENS'!$U1119/'LISTA DOS ITENS'!$V1119</f>
        <v>0.0003100340929</v>
      </c>
      <c r="X1119" s="53" t="s">
        <v>53</v>
      </c>
      <c r="Y1119" s="53" t="s">
        <v>290</v>
      </c>
      <c r="Z1119" s="58" t="str">
        <f>'LISTA DOS ITENS'!$F1119&amp;"-"&amp;'LISTA DOS ITENS'!$H1119&amp;"-"&amp;'LISTA DOS ITENS'!$J1119&amp;"-"&amp;'LISTA DOS ITENS'!$K1119&amp;"-"&amp;'LISTA DOS ITENS'!$I1119</f>
        <v>11290457-2201-0026-IMOB/NAC-</v>
      </c>
      <c r="AA1119" s="59" t="str">
        <f t="array" ref="AA1119">INDEX('RESUMO - LOTES E VMA'!$M$3:$M$181,MATCH('LISTA DOS ITENS'!$D1119,'RESUMO - LOTES E VMA'!$A$3:$A$181,0))</f>
        <v>Para Leilão</v>
      </c>
      <c r="AB1119" s="60">
        <f t="array" ref="AB1119">INDEX('RESUMO - LOTES E VMA'!$J$3:$J$181,MATCH('LISTA DOS ITENS'!$D1119,'RESUMO - LOTES E VMA'!$A$3:$A$181,0))</f>
        <v>0.1011750278</v>
      </c>
      <c r="AC1119" s="29" t="str">
        <f t="array" ref="AC1119">INDEX('RESUMO - LOTES E VMA'!$L$3:$L$181,MATCH('LISTA DOS ITENS'!$D1119,'RESUMO - LOTES E VMA'!$A$3:$A$181,0))</f>
        <v>1% do Valor de Comparação do VMA</v>
      </c>
      <c r="AD1119" s="53" t="str">
        <f>VLOOKUP(Tabela1[[#This Row],[Índice]],[1]Planilha1!$A:$A,1,0)</f>
        <v>#ERROR!</v>
      </c>
    </row>
    <row r="1120" ht="15.75" customHeight="1">
      <c r="A1120" s="52">
        <v>250521.0</v>
      </c>
      <c r="B1120" s="53" t="s">
        <v>70</v>
      </c>
      <c r="C1120" s="53" t="s">
        <v>71</v>
      </c>
      <c r="D1120" s="22">
        <v>206855.0</v>
      </c>
      <c r="E1120" s="53" t="s">
        <v>119</v>
      </c>
      <c r="F1120" s="54">
        <v>1.129046E7</v>
      </c>
      <c r="G1120" s="53" t="s">
        <v>924</v>
      </c>
      <c r="H1120" s="55">
        <v>2201.0</v>
      </c>
      <c r="I1120" s="55"/>
      <c r="J1120" s="55" t="s">
        <v>126</v>
      </c>
      <c r="K1120" s="53" t="s">
        <v>73</v>
      </c>
      <c r="L1120" s="53"/>
      <c r="M1120" s="53">
        <v>7.0</v>
      </c>
      <c r="N1120" s="53" t="s">
        <v>52</v>
      </c>
      <c r="O1120" s="25">
        <v>51.839999999999996</v>
      </c>
      <c r="P1120" s="25">
        <f>'LISTA DOS ITENS'!$O1120*'LISTA DOS ITENS'!$M1120</f>
        <v>362.88</v>
      </c>
      <c r="Q1120" s="25">
        <v>54.17</v>
      </c>
      <c r="R1120" s="25">
        <f>'LISTA DOS ITENS'!$Q1120*'LISTA DOS ITENS'!$M1120</f>
        <v>379.19</v>
      </c>
      <c r="S1120" s="56">
        <f>IF('LISTA DOS ITENS'!$P1120&gt;'LISTA DOS ITENS'!$R1120,'LISTA DOS ITENS'!$P1120,'LISTA DOS ITENS'!$R1120)</f>
        <v>379.19</v>
      </c>
      <c r="T1120" s="25">
        <v>5.490846393141359</v>
      </c>
      <c r="U1120" s="25">
        <f>'LISTA DOS ITENS'!$T1120*'LISTA DOS ITENS'!$M1120</f>
        <v>38.43592475</v>
      </c>
      <c r="V1120" s="56">
        <f t="array" ref="V1120">INDEX('RESUMO - LOTES E VMA'!$F$3:$F$181,MATCH('LISTA DOS ITENS'!$D1120,'RESUMO - LOTES E VMA'!$A$3:$A$181,0))</f>
        <v>36182.69532</v>
      </c>
      <c r="W1120" s="57">
        <f>'LISTA DOS ITENS'!$U1120/'LISTA DOS ITENS'!$V1120</f>
        <v>0.001062273676</v>
      </c>
      <c r="X1120" s="53" t="s">
        <v>53</v>
      </c>
      <c r="Y1120" s="53" t="s">
        <v>290</v>
      </c>
      <c r="Z1120" s="58" t="str">
        <f>'LISTA DOS ITENS'!$F1120&amp;"-"&amp;'LISTA DOS ITENS'!$H1120&amp;"-"&amp;'LISTA DOS ITENS'!$J1120&amp;"-"&amp;'LISTA DOS ITENS'!$K1120&amp;"-"&amp;'LISTA DOS ITENS'!$I1120</f>
        <v>11290460-2201-0026-CONS/NAC-</v>
      </c>
      <c r="AA1120" s="59" t="str">
        <f t="array" ref="AA1120">INDEX('RESUMO - LOTES E VMA'!$M$3:$M$181,MATCH('LISTA DOS ITENS'!$D1120,'RESUMO - LOTES E VMA'!$A$3:$A$181,0))</f>
        <v>Para Leilão</v>
      </c>
      <c r="AB1120" s="60">
        <f t="array" ref="AB1120">INDEX('RESUMO - LOTES E VMA'!$J$3:$J$181,MATCH('LISTA DOS ITENS'!$D1120,'RESUMO - LOTES E VMA'!$A$3:$A$181,0))</f>
        <v>0.1011750278</v>
      </c>
      <c r="AC1120" s="29" t="str">
        <f t="array" ref="AC1120">INDEX('RESUMO - LOTES E VMA'!$L$3:$L$181,MATCH('LISTA DOS ITENS'!$D1120,'RESUMO - LOTES E VMA'!$A$3:$A$181,0))</f>
        <v>1% do Valor de Comparação do VMA</v>
      </c>
      <c r="AD1120" s="53" t="str">
        <f>VLOOKUP(Tabela1[[#This Row],[Índice]],[1]Planilha1!$A:$A,1,0)</f>
        <v>#ERROR!</v>
      </c>
    </row>
    <row r="1121" ht="15.75" customHeight="1">
      <c r="A1121" s="52">
        <v>250522.0</v>
      </c>
      <c r="B1121" s="53" t="s">
        <v>70</v>
      </c>
      <c r="C1121" s="53" t="s">
        <v>71</v>
      </c>
      <c r="D1121" s="22">
        <v>206855.0</v>
      </c>
      <c r="E1121" s="53" t="s">
        <v>119</v>
      </c>
      <c r="F1121" s="54">
        <v>1.129046E7</v>
      </c>
      <c r="G1121" s="53" t="s">
        <v>924</v>
      </c>
      <c r="H1121" s="55">
        <v>2201.0</v>
      </c>
      <c r="I1121" s="55"/>
      <c r="J1121" s="55" t="s">
        <v>126</v>
      </c>
      <c r="K1121" s="53" t="s">
        <v>80</v>
      </c>
      <c r="L1121" s="53"/>
      <c r="M1121" s="53">
        <v>4.0</v>
      </c>
      <c r="N1121" s="53" t="s">
        <v>52</v>
      </c>
      <c r="O1121" s="25">
        <v>54.169999999999995</v>
      </c>
      <c r="P1121" s="25">
        <f>'LISTA DOS ITENS'!$O1121*'LISTA DOS ITENS'!$M1121</f>
        <v>216.68</v>
      </c>
      <c r="Q1121" s="25">
        <v>54.17</v>
      </c>
      <c r="R1121" s="25">
        <f>'LISTA DOS ITENS'!$Q1121*'LISTA DOS ITENS'!$M1121</f>
        <v>216.68</v>
      </c>
      <c r="S1121" s="56">
        <f>IF('LISTA DOS ITENS'!$P1121&gt;'LISTA DOS ITENS'!$R1121,'LISTA DOS ITENS'!$P1121,'LISTA DOS ITENS'!$R1121)</f>
        <v>216.68</v>
      </c>
      <c r="T1121" s="25">
        <v>5.490846393141359</v>
      </c>
      <c r="U1121" s="25">
        <f>'LISTA DOS ITENS'!$T1121*'LISTA DOS ITENS'!$M1121</f>
        <v>21.96338557</v>
      </c>
      <c r="V1121" s="56">
        <f t="array" ref="V1121">INDEX('RESUMO - LOTES E VMA'!$F$3:$F$181,MATCH('LISTA DOS ITENS'!$D1121,'RESUMO - LOTES E VMA'!$A$3:$A$181,0))</f>
        <v>36182.69532</v>
      </c>
      <c r="W1121" s="57">
        <f>'LISTA DOS ITENS'!$U1121/'LISTA DOS ITENS'!$V1121</f>
        <v>0.0006070135289</v>
      </c>
      <c r="X1121" s="53" t="s">
        <v>53</v>
      </c>
      <c r="Y1121" s="53" t="s">
        <v>290</v>
      </c>
      <c r="Z1121" s="58" t="str">
        <f>'LISTA DOS ITENS'!$F1121&amp;"-"&amp;'LISTA DOS ITENS'!$H1121&amp;"-"&amp;'LISTA DOS ITENS'!$J1121&amp;"-"&amp;'LISTA DOS ITENS'!$K1121&amp;"-"&amp;'LISTA DOS ITENS'!$I1121</f>
        <v>11290460-2201-0026-IMOB/NAC-</v>
      </c>
      <c r="AA1121" s="59" t="str">
        <f t="array" ref="AA1121">INDEX('RESUMO - LOTES E VMA'!$M$3:$M$181,MATCH('LISTA DOS ITENS'!$D1121,'RESUMO - LOTES E VMA'!$A$3:$A$181,0))</f>
        <v>Para Leilão</v>
      </c>
      <c r="AB1121" s="60">
        <f t="array" ref="AB1121">INDEX('RESUMO - LOTES E VMA'!$J$3:$J$181,MATCH('LISTA DOS ITENS'!$D1121,'RESUMO - LOTES E VMA'!$A$3:$A$181,0))</f>
        <v>0.1011750278</v>
      </c>
      <c r="AC1121" s="29" t="str">
        <f t="array" ref="AC1121">INDEX('RESUMO - LOTES E VMA'!$L$3:$L$181,MATCH('LISTA DOS ITENS'!$D1121,'RESUMO - LOTES E VMA'!$A$3:$A$181,0))</f>
        <v>1% do Valor de Comparação do VMA</v>
      </c>
      <c r="AD1121" s="53" t="str">
        <f>VLOOKUP(Tabela1[[#This Row],[Índice]],[1]Planilha1!$A:$A,1,0)</f>
        <v>#ERROR!</v>
      </c>
    </row>
    <row r="1122" ht="15.75" customHeight="1">
      <c r="A1122" s="52">
        <v>250523.0</v>
      </c>
      <c r="B1122" s="53" t="s">
        <v>70</v>
      </c>
      <c r="C1122" s="53" t="s">
        <v>71</v>
      </c>
      <c r="D1122" s="22">
        <v>206855.0</v>
      </c>
      <c r="E1122" s="53" t="s">
        <v>119</v>
      </c>
      <c r="F1122" s="54">
        <v>1.1292156E7</v>
      </c>
      <c r="G1122" s="53" t="s">
        <v>925</v>
      </c>
      <c r="H1122" s="55">
        <v>2201.0</v>
      </c>
      <c r="I1122" s="55"/>
      <c r="J1122" s="55" t="s">
        <v>126</v>
      </c>
      <c r="K1122" s="53" t="s">
        <v>80</v>
      </c>
      <c r="L1122" s="53"/>
      <c r="M1122" s="53">
        <v>4.0</v>
      </c>
      <c r="N1122" s="53" t="s">
        <v>52</v>
      </c>
      <c r="O1122" s="25">
        <v>65.566</v>
      </c>
      <c r="P1122" s="25">
        <f>'LISTA DOS ITENS'!$O1122*'LISTA DOS ITENS'!$M1122</f>
        <v>262.264</v>
      </c>
      <c r="Q1122" s="25">
        <v>65.57</v>
      </c>
      <c r="R1122" s="25">
        <f>'LISTA DOS ITENS'!$Q1122*'LISTA DOS ITENS'!$M1122</f>
        <v>262.28</v>
      </c>
      <c r="S1122" s="56">
        <f>IF('LISTA DOS ITENS'!$P1122&gt;'LISTA DOS ITENS'!$R1122,'LISTA DOS ITENS'!$P1122,'LISTA DOS ITENS'!$R1122)</f>
        <v>262.28</v>
      </c>
      <c r="T1122" s="25">
        <v>6.6463872622905456</v>
      </c>
      <c r="U1122" s="25">
        <f>'LISTA DOS ITENS'!$T1122*'LISTA DOS ITENS'!$M1122</f>
        <v>26.58554905</v>
      </c>
      <c r="V1122" s="56">
        <f t="array" ref="V1122">INDEX('RESUMO - LOTES E VMA'!$F$3:$F$181,MATCH('LISTA DOS ITENS'!$D1122,'RESUMO - LOTES E VMA'!$A$3:$A$181,0))</f>
        <v>36182.69532</v>
      </c>
      <c r="W1122" s="57">
        <f>'LISTA DOS ITENS'!$U1122/'LISTA DOS ITENS'!$V1122</f>
        <v>0.0007347586689</v>
      </c>
      <c r="X1122" s="53" t="s">
        <v>53</v>
      </c>
      <c r="Y1122" s="53" t="s">
        <v>290</v>
      </c>
      <c r="Z1122" s="58" t="str">
        <f>'LISTA DOS ITENS'!$F1122&amp;"-"&amp;'LISTA DOS ITENS'!$H1122&amp;"-"&amp;'LISTA DOS ITENS'!$J1122&amp;"-"&amp;'LISTA DOS ITENS'!$K1122&amp;"-"&amp;'LISTA DOS ITENS'!$I1122</f>
        <v>11292156-2201-0026-IMOB/NAC-</v>
      </c>
      <c r="AA1122" s="59" t="str">
        <f t="array" ref="AA1122">INDEX('RESUMO - LOTES E VMA'!$M$3:$M$181,MATCH('LISTA DOS ITENS'!$D1122,'RESUMO - LOTES E VMA'!$A$3:$A$181,0))</f>
        <v>Para Leilão</v>
      </c>
      <c r="AB1122" s="60">
        <f t="array" ref="AB1122">INDEX('RESUMO - LOTES E VMA'!$J$3:$J$181,MATCH('LISTA DOS ITENS'!$D1122,'RESUMO - LOTES E VMA'!$A$3:$A$181,0))</f>
        <v>0.1011750278</v>
      </c>
      <c r="AC1122" s="29" t="str">
        <f t="array" ref="AC1122">INDEX('RESUMO - LOTES E VMA'!$L$3:$L$181,MATCH('LISTA DOS ITENS'!$D1122,'RESUMO - LOTES E VMA'!$A$3:$A$181,0))</f>
        <v>1% do Valor de Comparação do VMA</v>
      </c>
      <c r="AD1122" s="53" t="str">
        <f>VLOOKUP(Tabela1[[#This Row],[Índice]],[1]Planilha1!$A:$A,1,0)</f>
        <v>#ERROR!</v>
      </c>
    </row>
    <row r="1123" ht="15.75" customHeight="1">
      <c r="A1123" s="52">
        <v>250524.0</v>
      </c>
      <c r="B1123" s="53" t="s">
        <v>70</v>
      </c>
      <c r="C1123" s="53" t="s">
        <v>71</v>
      </c>
      <c r="D1123" s="22">
        <v>206855.0</v>
      </c>
      <c r="E1123" s="53" t="s">
        <v>119</v>
      </c>
      <c r="F1123" s="54">
        <v>1.1344937E7</v>
      </c>
      <c r="G1123" s="53" t="s">
        <v>857</v>
      </c>
      <c r="H1123" s="55">
        <v>2201.0</v>
      </c>
      <c r="I1123" s="55"/>
      <c r="J1123" s="55" t="s">
        <v>126</v>
      </c>
      <c r="K1123" s="53" t="s">
        <v>73</v>
      </c>
      <c r="L1123" s="53"/>
      <c r="M1123" s="53">
        <v>8.0</v>
      </c>
      <c r="N1123" s="53" t="s">
        <v>52</v>
      </c>
      <c r="O1123" s="25">
        <v>252.06125</v>
      </c>
      <c r="P1123" s="25">
        <f>'LISTA DOS ITENS'!$O1123*'LISTA DOS ITENS'!$M1123</f>
        <v>2016.49</v>
      </c>
      <c r="Q1123" s="25">
        <v>370.7</v>
      </c>
      <c r="R1123" s="25">
        <f>'LISTA DOS ITENS'!$Q1123*'LISTA DOS ITENS'!$M1123</f>
        <v>2965.6</v>
      </c>
      <c r="S1123" s="56">
        <f>IF('LISTA DOS ITENS'!$P1123&gt;'LISTA DOS ITENS'!$R1123,'LISTA DOS ITENS'!$P1123,'LISTA DOS ITENS'!$R1123)</f>
        <v>2965.6</v>
      </c>
      <c r="T1123" s="25">
        <v>37.57535089417577</v>
      </c>
      <c r="U1123" s="25">
        <f>'LISTA DOS ITENS'!$T1123*'LISTA DOS ITENS'!$M1123</f>
        <v>300.6028072</v>
      </c>
      <c r="V1123" s="56">
        <f t="array" ref="V1123">INDEX('RESUMO - LOTES E VMA'!$F$3:$F$181,MATCH('LISTA DOS ITENS'!$D1123,'RESUMO - LOTES E VMA'!$A$3:$A$181,0))</f>
        <v>36182.69532</v>
      </c>
      <c r="W1123" s="57">
        <f>'LISTA DOS ITENS'!$U1123/'LISTA DOS ITENS'!$V1123</f>
        <v>0.008307916381</v>
      </c>
      <c r="X1123" s="53" t="s">
        <v>53</v>
      </c>
      <c r="Y1123" s="53" t="s">
        <v>290</v>
      </c>
      <c r="Z1123" s="58" t="str">
        <f>'LISTA DOS ITENS'!$F1123&amp;"-"&amp;'LISTA DOS ITENS'!$H1123&amp;"-"&amp;'LISTA DOS ITENS'!$J1123&amp;"-"&amp;'LISTA DOS ITENS'!$K1123&amp;"-"&amp;'LISTA DOS ITENS'!$I1123</f>
        <v>11344937-2201-0026-CONS/NAC-</v>
      </c>
      <c r="AA1123" s="59" t="str">
        <f t="array" ref="AA1123">INDEX('RESUMO - LOTES E VMA'!$M$3:$M$181,MATCH('LISTA DOS ITENS'!$D1123,'RESUMO - LOTES E VMA'!$A$3:$A$181,0))</f>
        <v>Para Leilão</v>
      </c>
      <c r="AB1123" s="60">
        <f t="array" ref="AB1123">INDEX('RESUMO - LOTES E VMA'!$J$3:$J$181,MATCH('LISTA DOS ITENS'!$D1123,'RESUMO - LOTES E VMA'!$A$3:$A$181,0))</f>
        <v>0.1011750278</v>
      </c>
      <c r="AC1123" s="29" t="str">
        <f t="array" ref="AC1123">INDEX('RESUMO - LOTES E VMA'!$L$3:$L$181,MATCH('LISTA DOS ITENS'!$D1123,'RESUMO - LOTES E VMA'!$A$3:$A$181,0))</f>
        <v>1% do Valor de Comparação do VMA</v>
      </c>
      <c r="AD1123" s="53" t="str">
        <f>VLOOKUP(Tabela1[[#This Row],[Índice]],[1]Planilha1!$A:$A,1,0)</f>
        <v>#ERROR!</v>
      </c>
    </row>
    <row r="1124" ht="15.75" customHeight="1">
      <c r="A1124" s="52">
        <v>250525.0</v>
      </c>
      <c r="B1124" s="53" t="s">
        <v>70</v>
      </c>
      <c r="C1124" s="53" t="s">
        <v>71</v>
      </c>
      <c r="D1124" s="22">
        <v>206855.0</v>
      </c>
      <c r="E1124" s="53" t="s">
        <v>119</v>
      </c>
      <c r="F1124" s="54">
        <v>1.1395236E7</v>
      </c>
      <c r="G1124" s="53" t="s">
        <v>926</v>
      </c>
      <c r="H1124" s="55">
        <v>2201.0</v>
      </c>
      <c r="I1124" s="55"/>
      <c r="J1124" s="55" t="s">
        <v>126</v>
      </c>
      <c r="K1124" s="53" t="s">
        <v>73</v>
      </c>
      <c r="L1124" s="53"/>
      <c r="M1124" s="53">
        <v>11.0</v>
      </c>
      <c r="N1124" s="53" t="s">
        <v>52</v>
      </c>
      <c r="O1124" s="25">
        <v>26.793636363636367</v>
      </c>
      <c r="P1124" s="25">
        <f>'LISTA DOS ITENS'!$O1124*'LISTA DOS ITENS'!$M1124</f>
        <v>294.73</v>
      </c>
      <c r="Q1124" s="25">
        <v>26.79</v>
      </c>
      <c r="R1124" s="25">
        <f>'LISTA DOS ITENS'!$Q1124*'LISTA DOS ITENS'!$M1124</f>
        <v>294.69</v>
      </c>
      <c r="S1124" s="56">
        <f>IF('LISTA DOS ITENS'!$P1124&gt;'LISTA DOS ITENS'!$R1124,'LISTA DOS ITENS'!$P1124,'LISTA DOS ITENS'!$R1124)</f>
        <v>294.73</v>
      </c>
      <c r="T1124" s="25">
        <v>2.7155210425005905</v>
      </c>
      <c r="U1124" s="25">
        <f>'LISTA DOS ITENS'!$T1124*'LISTA DOS ITENS'!$M1124</f>
        <v>29.87073147</v>
      </c>
      <c r="V1124" s="56">
        <f t="array" ref="V1124">INDEX('RESUMO - LOTES E VMA'!$F$3:$F$181,MATCH('LISTA DOS ITENS'!$D1124,'RESUMO - LOTES E VMA'!$A$3:$A$181,0))</f>
        <v>36182.69532</v>
      </c>
      <c r="W1124" s="57">
        <f>'LISTA DOS ITENS'!$U1124/'LISTA DOS ITENS'!$V1124</f>
        <v>0.0008255529668</v>
      </c>
      <c r="X1124" s="53" t="s">
        <v>53</v>
      </c>
      <c r="Y1124" s="53" t="s">
        <v>290</v>
      </c>
      <c r="Z1124" s="58" t="str">
        <f>'LISTA DOS ITENS'!$F1124&amp;"-"&amp;'LISTA DOS ITENS'!$H1124&amp;"-"&amp;'LISTA DOS ITENS'!$J1124&amp;"-"&amp;'LISTA DOS ITENS'!$K1124&amp;"-"&amp;'LISTA DOS ITENS'!$I1124</f>
        <v>11395236-2201-0026-CONS/NAC-</v>
      </c>
      <c r="AA1124" s="59" t="str">
        <f t="array" ref="AA1124">INDEX('RESUMO - LOTES E VMA'!$M$3:$M$181,MATCH('LISTA DOS ITENS'!$D1124,'RESUMO - LOTES E VMA'!$A$3:$A$181,0))</f>
        <v>Para Leilão</v>
      </c>
      <c r="AB1124" s="60">
        <f t="array" ref="AB1124">INDEX('RESUMO - LOTES E VMA'!$J$3:$J$181,MATCH('LISTA DOS ITENS'!$D1124,'RESUMO - LOTES E VMA'!$A$3:$A$181,0))</f>
        <v>0.1011750278</v>
      </c>
      <c r="AC1124" s="29" t="str">
        <f t="array" ref="AC1124">INDEX('RESUMO - LOTES E VMA'!$L$3:$L$181,MATCH('LISTA DOS ITENS'!$D1124,'RESUMO - LOTES E VMA'!$A$3:$A$181,0))</f>
        <v>1% do Valor de Comparação do VMA</v>
      </c>
      <c r="AD1124" s="53" t="str">
        <f>VLOOKUP(Tabela1[[#This Row],[Índice]],[1]Planilha1!$A:$A,1,0)</f>
        <v>#ERROR!</v>
      </c>
    </row>
    <row r="1125" ht="15.75" customHeight="1">
      <c r="A1125" s="52">
        <v>250526.0</v>
      </c>
      <c r="B1125" s="53" t="s">
        <v>70</v>
      </c>
      <c r="C1125" s="53" t="s">
        <v>71</v>
      </c>
      <c r="D1125" s="22">
        <v>206855.0</v>
      </c>
      <c r="E1125" s="53" t="s">
        <v>119</v>
      </c>
      <c r="F1125" s="54">
        <v>1.1421076E7</v>
      </c>
      <c r="G1125" s="53" t="s">
        <v>927</v>
      </c>
      <c r="H1125" s="55">
        <v>2201.0</v>
      </c>
      <c r="I1125" s="55"/>
      <c r="J1125" s="55" t="s">
        <v>126</v>
      </c>
      <c r="K1125" s="53" t="s">
        <v>73</v>
      </c>
      <c r="L1125" s="53"/>
      <c r="M1125" s="53">
        <v>8.0</v>
      </c>
      <c r="N1125" s="53" t="s">
        <v>52</v>
      </c>
      <c r="O1125" s="25">
        <v>175.48125</v>
      </c>
      <c r="P1125" s="25">
        <f>'LISTA DOS ITENS'!$O1125*'LISTA DOS ITENS'!$M1125</f>
        <v>1403.85</v>
      </c>
      <c r="Q1125" s="25">
        <v>175.48</v>
      </c>
      <c r="R1125" s="25">
        <f>'LISTA DOS ITENS'!$Q1125*'LISTA DOS ITENS'!$M1125</f>
        <v>1403.84</v>
      </c>
      <c r="S1125" s="56">
        <f>IF('LISTA DOS ITENS'!$P1125&gt;'LISTA DOS ITENS'!$R1125,'LISTA DOS ITENS'!$P1125,'LISTA DOS ITENS'!$R1125)</f>
        <v>1403.85</v>
      </c>
      <c r="T1125" s="25">
        <v>17.787220326166615</v>
      </c>
      <c r="U1125" s="25">
        <f>'LISTA DOS ITENS'!$T1125*'LISTA DOS ITENS'!$M1125</f>
        <v>142.2977626</v>
      </c>
      <c r="V1125" s="56">
        <f t="array" ref="V1125">INDEX('RESUMO - LOTES E VMA'!$F$3:$F$181,MATCH('LISTA DOS ITENS'!$D1125,'RESUMO - LOTES E VMA'!$A$3:$A$181,0))</f>
        <v>36182.69532</v>
      </c>
      <c r="W1125" s="57">
        <f>'LISTA DOS ITENS'!$U1125/'LISTA DOS ITENS'!$V1125</f>
        <v>0.003932757396</v>
      </c>
      <c r="X1125" s="53" t="s">
        <v>53</v>
      </c>
      <c r="Y1125" s="53" t="s">
        <v>290</v>
      </c>
      <c r="Z1125" s="58" t="str">
        <f>'LISTA DOS ITENS'!$F1125&amp;"-"&amp;'LISTA DOS ITENS'!$H1125&amp;"-"&amp;'LISTA DOS ITENS'!$J1125&amp;"-"&amp;'LISTA DOS ITENS'!$K1125&amp;"-"&amp;'LISTA DOS ITENS'!$I1125</f>
        <v>11421076-2201-0026-CONS/NAC-</v>
      </c>
      <c r="AA1125" s="59" t="str">
        <f t="array" ref="AA1125">INDEX('RESUMO - LOTES E VMA'!$M$3:$M$181,MATCH('LISTA DOS ITENS'!$D1125,'RESUMO - LOTES E VMA'!$A$3:$A$181,0))</f>
        <v>Para Leilão</v>
      </c>
      <c r="AB1125" s="60">
        <f t="array" ref="AB1125">INDEX('RESUMO - LOTES E VMA'!$J$3:$J$181,MATCH('LISTA DOS ITENS'!$D1125,'RESUMO - LOTES E VMA'!$A$3:$A$181,0))</f>
        <v>0.1011750278</v>
      </c>
      <c r="AC1125" s="29" t="str">
        <f t="array" ref="AC1125">INDEX('RESUMO - LOTES E VMA'!$L$3:$L$181,MATCH('LISTA DOS ITENS'!$D1125,'RESUMO - LOTES E VMA'!$A$3:$A$181,0))</f>
        <v>1% do Valor de Comparação do VMA</v>
      </c>
      <c r="AD1125" s="53" t="str">
        <f>VLOOKUP(Tabela1[[#This Row],[Índice]],[1]Planilha1!$A:$A,1,0)</f>
        <v>#ERROR!</v>
      </c>
    </row>
    <row r="1126" ht="15.75" customHeight="1">
      <c r="A1126" s="52">
        <v>250527.0</v>
      </c>
      <c r="B1126" s="53" t="s">
        <v>70</v>
      </c>
      <c r="C1126" s="53" t="s">
        <v>71</v>
      </c>
      <c r="D1126" s="22">
        <v>206855.0</v>
      </c>
      <c r="E1126" s="53" t="s">
        <v>119</v>
      </c>
      <c r="F1126" s="54">
        <v>1.1421308E7</v>
      </c>
      <c r="G1126" s="53" t="s">
        <v>847</v>
      </c>
      <c r="H1126" s="55">
        <v>2201.0</v>
      </c>
      <c r="I1126" s="55"/>
      <c r="J1126" s="55" t="s">
        <v>126</v>
      </c>
      <c r="K1126" s="53" t="s">
        <v>80</v>
      </c>
      <c r="L1126" s="53"/>
      <c r="M1126" s="53">
        <v>9.0</v>
      </c>
      <c r="N1126" s="53" t="s">
        <v>52</v>
      </c>
      <c r="O1126" s="25">
        <v>123.99888888888889</v>
      </c>
      <c r="P1126" s="25">
        <f>'LISTA DOS ITENS'!$O1126*'LISTA DOS ITENS'!$M1126</f>
        <v>1115.99</v>
      </c>
      <c r="Q1126" s="25">
        <v>124.0</v>
      </c>
      <c r="R1126" s="25">
        <f>'LISTA DOS ITENS'!$Q1126*'LISTA DOS ITENS'!$M1126</f>
        <v>1116</v>
      </c>
      <c r="S1126" s="56">
        <f>IF('LISTA DOS ITENS'!$P1126&gt;'LISTA DOS ITENS'!$R1126,'LISTA DOS ITENS'!$P1126,'LISTA DOS ITENS'!$R1126)</f>
        <v>1116</v>
      </c>
      <c r="T1126" s="25">
        <v>12.569041032850812</v>
      </c>
      <c r="U1126" s="25">
        <f>'LISTA DOS ITENS'!$T1126*'LISTA DOS ITENS'!$M1126</f>
        <v>113.1213693</v>
      </c>
      <c r="V1126" s="56">
        <f t="array" ref="V1126">INDEX('RESUMO - LOTES E VMA'!$F$3:$F$181,MATCH('LISTA DOS ITENS'!$D1126,'RESUMO - LOTES E VMA'!$A$3:$A$181,0))</f>
        <v>36182.69532</v>
      </c>
      <c r="W1126" s="57">
        <f>'LISTA DOS ITENS'!$U1126/'LISTA DOS ITENS'!$V1126</f>
        <v>0.003126394214</v>
      </c>
      <c r="X1126" s="53" t="s">
        <v>53</v>
      </c>
      <c r="Y1126" s="53" t="s">
        <v>290</v>
      </c>
      <c r="Z1126" s="58" t="str">
        <f>'LISTA DOS ITENS'!$F1126&amp;"-"&amp;'LISTA DOS ITENS'!$H1126&amp;"-"&amp;'LISTA DOS ITENS'!$J1126&amp;"-"&amp;'LISTA DOS ITENS'!$K1126&amp;"-"&amp;'LISTA DOS ITENS'!$I1126</f>
        <v>11421308-2201-0026-IMOB/NAC-</v>
      </c>
      <c r="AA1126" s="59" t="str">
        <f t="array" ref="AA1126">INDEX('RESUMO - LOTES E VMA'!$M$3:$M$181,MATCH('LISTA DOS ITENS'!$D1126,'RESUMO - LOTES E VMA'!$A$3:$A$181,0))</f>
        <v>Para Leilão</v>
      </c>
      <c r="AB1126" s="60">
        <f t="array" ref="AB1126">INDEX('RESUMO - LOTES E VMA'!$J$3:$J$181,MATCH('LISTA DOS ITENS'!$D1126,'RESUMO - LOTES E VMA'!$A$3:$A$181,0))</f>
        <v>0.1011750278</v>
      </c>
      <c r="AC1126" s="29" t="str">
        <f t="array" ref="AC1126">INDEX('RESUMO - LOTES E VMA'!$L$3:$L$181,MATCH('LISTA DOS ITENS'!$D1126,'RESUMO - LOTES E VMA'!$A$3:$A$181,0))</f>
        <v>1% do Valor de Comparação do VMA</v>
      </c>
      <c r="AD1126" s="53" t="str">
        <f>VLOOKUP(Tabela1[[#This Row],[Índice]],[1]Planilha1!$A:$A,1,0)</f>
        <v>#ERROR!</v>
      </c>
    </row>
    <row r="1127" ht="15.75" customHeight="1">
      <c r="A1127" s="52">
        <v>250528.0</v>
      </c>
      <c r="B1127" s="53" t="s">
        <v>70</v>
      </c>
      <c r="C1127" s="53" t="s">
        <v>71</v>
      </c>
      <c r="D1127" s="22">
        <v>206855.0</v>
      </c>
      <c r="E1127" s="53" t="s">
        <v>119</v>
      </c>
      <c r="F1127" s="54">
        <v>1.161425E7</v>
      </c>
      <c r="G1127" s="53" t="s">
        <v>928</v>
      </c>
      <c r="H1127" s="55">
        <v>2201.0</v>
      </c>
      <c r="I1127" s="55"/>
      <c r="J1127" s="55" t="s">
        <v>126</v>
      </c>
      <c r="K1127" s="53" t="s">
        <v>73</v>
      </c>
      <c r="L1127" s="53"/>
      <c r="M1127" s="53">
        <v>2.0</v>
      </c>
      <c r="N1127" s="53" t="s">
        <v>52</v>
      </c>
      <c r="O1127" s="25">
        <v>217.735</v>
      </c>
      <c r="P1127" s="25">
        <f>'LISTA DOS ITENS'!$O1127*'LISTA DOS ITENS'!$M1127</f>
        <v>435.47</v>
      </c>
      <c r="Q1127" s="25">
        <v>217.74</v>
      </c>
      <c r="R1127" s="25">
        <f>'LISTA DOS ITENS'!$Q1127*'LISTA DOS ITENS'!$M1127</f>
        <v>435.48</v>
      </c>
      <c r="S1127" s="56">
        <f>IF('LISTA DOS ITENS'!$P1127&gt;'LISTA DOS ITENS'!$R1127,'LISTA DOS ITENS'!$P1127,'LISTA DOS ITENS'!$R1127)</f>
        <v>435.48</v>
      </c>
      <c r="T1127" s="25">
        <v>22.07083060074948</v>
      </c>
      <c r="U1127" s="25">
        <f>'LISTA DOS ITENS'!$T1127*'LISTA DOS ITENS'!$M1127</f>
        <v>44.1416612</v>
      </c>
      <c r="V1127" s="56">
        <f t="array" ref="V1127">INDEX('RESUMO - LOTES E VMA'!$F$3:$F$181,MATCH('LISTA DOS ITENS'!$D1127,'RESUMO - LOTES E VMA'!$A$3:$A$181,0))</f>
        <v>36182.69532</v>
      </c>
      <c r="W1127" s="57">
        <f>'LISTA DOS ITENS'!$U1127/'LISTA DOS ITENS'!$V1127</f>
        <v>0.001219966086</v>
      </c>
      <c r="X1127" s="53" t="s">
        <v>53</v>
      </c>
      <c r="Y1127" s="53" t="s">
        <v>290</v>
      </c>
      <c r="Z1127" s="58" t="str">
        <f>'LISTA DOS ITENS'!$F1127&amp;"-"&amp;'LISTA DOS ITENS'!$H1127&amp;"-"&amp;'LISTA DOS ITENS'!$J1127&amp;"-"&amp;'LISTA DOS ITENS'!$K1127&amp;"-"&amp;'LISTA DOS ITENS'!$I1127</f>
        <v>11614250-2201-0026-CONS/NAC-</v>
      </c>
      <c r="AA1127" s="59" t="str">
        <f t="array" ref="AA1127">INDEX('RESUMO - LOTES E VMA'!$M$3:$M$181,MATCH('LISTA DOS ITENS'!$D1127,'RESUMO - LOTES E VMA'!$A$3:$A$181,0))</f>
        <v>Para Leilão</v>
      </c>
      <c r="AB1127" s="60">
        <f t="array" ref="AB1127">INDEX('RESUMO - LOTES E VMA'!$J$3:$J$181,MATCH('LISTA DOS ITENS'!$D1127,'RESUMO - LOTES E VMA'!$A$3:$A$181,0))</f>
        <v>0.1011750278</v>
      </c>
      <c r="AC1127" s="29" t="str">
        <f t="array" ref="AC1127">INDEX('RESUMO - LOTES E VMA'!$L$3:$L$181,MATCH('LISTA DOS ITENS'!$D1127,'RESUMO - LOTES E VMA'!$A$3:$A$181,0))</f>
        <v>1% do Valor de Comparação do VMA</v>
      </c>
      <c r="AD1127" s="53" t="str">
        <f>VLOOKUP(Tabela1[[#This Row],[Índice]],[1]Planilha1!$A:$A,1,0)</f>
        <v>#ERROR!</v>
      </c>
    </row>
    <row r="1128" ht="15.75" customHeight="1">
      <c r="A1128" s="52">
        <v>250529.0</v>
      </c>
      <c r="B1128" s="53" t="s">
        <v>70</v>
      </c>
      <c r="C1128" s="53" t="s">
        <v>71</v>
      </c>
      <c r="D1128" s="22">
        <v>206855.0</v>
      </c>
      <c r="E1128" s="53" t="s">
        <v>119</v>
      </c>
      <c r="F1128" s="54">
        <v>1.2012461E7</v>
      </c>
      <c r="G1128" s="53" t="s">
        <v>929</v>
      </c>
      <c r="H1128" s="55">
        <v>2201.0</v>
      </c>
      <c r="I1128" s="55"/>
      <c r="J1128" s="55" t="s">
        <v>126</v>
      </c>
      <c r="K1128" s="53" t="s">
        <v>73</v>
      </c>
      <c r="L1128" s="53"/>
      <c r="M1128" s="53">
        <v>3.0</v>
      </c>
      <c r="N1128" s="53" t="s">
        <v>52</v>
      </c>
      <c r="O1128" s="25">
        <v>197.84666666666666</v>
      </c>
      <c r="P1128" s="25">
        <f>'LISTA DOS ITENS'!$O1128*'LISTA DOS ITENS'!$M1128</f>
        <v>593.54</v>
      </c>
      <c r="Q1128" s="25">
        <v>197.85</v>
      </c>
      <c r="R1128" s="25">
        <f>'LISTA DOS ITENS'!$Q1128*'LISTA DOS ITENS'!$M1128</f>
        <v>593.55</v>
      </c>
      <c r="S1128" s="56">
        <f>IF('LISTA DOS ITENS'!$P1128&gt;'LISTA DOS ITENS'!$R1128,'LISTA DOS ITENS'!$P1128,'LISTA DOS ITENS'!$R1128)</f>
        <v>593.55</v>
      </c>
      <c r="T1128" s="25">
        <v>20.054715873786556</v>
      </c>
      <c r="U1128" s="25">
        <f>'LISTA DOS ITENS'!$T1128*'LISTA DOS ITENS'!$M1128</f>
        <v>60.16414762</v>
      </c>
      <c r="V1128" s="56">
        <f t="array" ref="V1128">INDEX('RESUMO - LOTES E VMA'!$F$3:$F$181,MATCH('LISTA DOS ITENS'!$D1128,'RESUMO - LOTES E VMA'!$A$3:$A$181,0))</f>
        <v>36182.69532</v>
      </c>
      <c r="W1128" s="57">
        <f>'LISTA DOS ITENS'!$U1128/'LISTA DOS ITENS'!$V1128</f>
        <v>0.00166278789</v>
      </c>
      <c r="X1128" s="53" t="s">
        <v>53</v>
      </c>
      <c r="Y1128" s="53" t="s">
        <v>290</v>
      </c>
      <c r="Z1128" s="58" t="str">
        <f>'LISTA DOS ITENS'!$F1128&amp;"-"&amp;'LISTA DOS ITENS'!$H1128&amp;"-"&amp;'LISTA DOS ITENS'!$J1128&amp;"-"&amp;'LISTA DOS ITENS'!$K1128&amp;"-"&amp;'LISTA DOS ITENS'!$I1128</f>
        <v>12012461-2201-0026-CONS/NAC-</v>
      </c>
      <c r="AA1128" s="59" t="str">
        <f t="array" ref="AA1128">INDEX('RESUMO - LOTES E VMA'!$M$3:$M$181,MATCH('LISTA DOS ITENS'!$D1128,'RESUMO - LOTES E VMA'!$A$3:$A$181,0))</f>
        <v>Para Leilão</v>
      </c>
      <c r="AB1128" s="60">
        <f t="array" ref="AB1128">INDEX('RESUMO - LOTES E VMA'!$J$3:$J$181,MATCH('LISTA DOS ITENS'!$D1128,'RESUMO - LOTES E VMA'!$A$3:$A$181,0))</f>
        <v>0.1011750278</v>
      </c>
      <c r="AC1128" s="29" t="str">
        <f t="array" ref="AC1128">INDEX('RESUMO - LOTES E VMA'!$L$3:$L$181,MATCH('LISTA DOS ITENS'!$D1128,'RESUMO - LOTES E VMA'!$A$3:$A$181,0))</f>
        <v>1% do Valor de Comparação do VMA</v>
      </c>
      <c r="AD1128" s="53" t="str">
        <f>VLOOKUP(Tabela1[[#This Row],[Índice]],[1]Planilha1!$A:$A,1,0)</f>
        <v>#ERROR!</v>
      </c>
    </row>
    <row r="1129" ht="15.75" customHeight="1">
      <c r="A1129" s="52">
        <v>250530.0</v>
      </c>
      <c r="B1129" s="53" t="s">
        <v>70</v>
      </c>
      <c r="C1129" s="53" t="s">
        <v>71</v>
      </c>
      <c r="D1129" s="22">
        <v>206855.0</v>
      </c>
      <c r="E1129" s="53" t="s">
        <v>119</v>
      </c>
      <c r="F1129" s="54">
        <v>1.201302E7</v>
      </c>
      <c r="G1129" s="53" t="s">
        <v>930</v>
      </c>
      <c r="H1129" s="55">
        <v>2201.0</v>
      </c>
      <c r="I1129" s="55"/>
      <c r="J1129" s="55" t="s">
        <v>126</v>
      </c>
      <c r="K1129" s="53" t="s">
        <v>73</v>
      </c>
      <c r="L1129" s="53"/>
      <c r="M1129" s="53">
        <v>6.0</v>
      </c>
      <c r="N1129" s="53" t="s">
        <v>52</v>
      </c>
      <c r="O1129" s="25">
        <v>99.065</v>
      </c>
      <c r="P1129" s="25">
        <f>'LISTA DOS ITENS'!$O1129*'LISTA DOS ITENS'!$M1129</f>
        <v>594.39</v>
      </c>
      <c r="Q1129" s="25">
        <v>99.07</v>
      </c>
      <c r="R1129" s="25">
        <f>'LISTA DOS ITENS'!$Q1129*'LISTA DOS ITENS'!$M1129</f>
        <v>594.42</v>
      </c>
      <c r="S1129" s="56">
        <f>IF('LISTA DOS ITENS'!$P1129&gt;'LISTA DOS ITENS'!$R1129,'LISTA DOS ITENS'!$P1129,'LISTA DOS ITENS'!$R1129)</f>
        <v>594.42</v>
      </c>
      <c r="T1129" s="25">
        <v>10.042055605842982</v>
      </c>
      <c r="U1129" s="25">
        <f>'LISTA DOS ITENS'!$T1129*'LISTA DOS ITENS'!$M1129</f>
        <v>60.25233364</v>
      </c>
      <c r="V1129" s="56">
        <f t="array" ref="V1129">INDEX('RESUMO - LOTES E VMA'!$F$3:$F$181,MATCH('LISTA DOS ITENS'!$D1129,'RESUMO - LOTES E VMA'!$A$3:$A$181,0))</f>
        <v>36182.69532</v>
      </c>
      <c r="W1129" s="57">
        <f>'LISTA DOS ITENS'!$U1129/'LISTA DOS ITENS'!$V1129</f>
        <v>0.001665225133</v>
      </c>
      <c r="X1129" s="53" t="s">
        <v>53</v>
      </c>
      <c r="Y1129" s="53" t="s">
        <v>290</v>
      </c>
      <c r="Z1129" s="58" t="str">
        <f>'LISTA DOS ITENS'!$F1129&amp;"-"&amp;'LISTA DOS ITENS'!$H1129&amp;"-"&amp;'LISTA DOS ITENS'!$J1129&amp;"-"&amp;'LISTA DOS ITENS'!$K1129&amp;"-"&amp;'LISTA DOS ITENS'!$I1129</f>
        <v>12013020-2201-0026-CONS/NAC-</v>
      </c>
      <c r="AA1129" s="59" t="str">
        <f t="array" ref="AA1129">INDEX('RESUMO - LOTES E VMA'!$M$3:$M$181,MATCH('LISTA DOS ITENS'!$D1129,'RESUMO - LOTES E VMA'!$A$3:$A$181,0))</f>
        <v>Para Leilão</v>
      </c>
      <c r="AB1129" s="60">
        <f t="array" ref="AB1129">INDEX('RESUMO - LOTES E VMA'!$J$3:$J$181,MATCH('LISTA DOS ITENS'!$D1129,'RESUMO - LOTES E VMA'!$A$3:$A$181,0))</f>
        <v>0.1011750278</v>
      </c>
      <c r="AC1129" s="29" t="str">
        <f t="array" ref="AC1129">INDEX('RESUMO - LOTES E VMA'!$L$3:$L$181,MATCH('LISTA DOS ITENS'!$D1129,'RESUMO - LOTES E VMA'!$A$3:$A$181,0))</f>
        <v>1% do Valor de Comparação do VMA</v>
      </c>
      <c r="AD1129" s="53" t="str">
        <f>VLOOKUP(Tabela1[[#This Row],[Índice]],[1]Planilha1!$A:$A,1,0)</f>
        <v>#ERROR!</v>
      </c>
    </row>
    <row r="1130" ht="15.75" customHeight="1">
      <c r="A1130" s="52">
        <v>250531.0</v>
      </c>
      <c r="B1130" s="53" t="s">
        <v>70</v>
      </c>
      <c r="C1130" s="53" t="s">
        <v>71</v>
      </c>
      <c r="D1130" s="22">
        <v>206855.0</v>
      </c>
      <c r="E1130" s="53" t="s">
        <v>119</v>
      </c>
      <c r="F1130" s="54">
        <v>1.2034074E7</v>
      </c>
      <c r="G1130" s="53" t="s">
        <v>931</v>
      </c>
      <c r="H1130" s="55">
        <v>2201.0</v>
      </c>
      <c r="I1130" s="55"/>
      <c r="J1130" s="55" t="s">
        <v>126</v>
      </c>
      <c r="K1130" s="53" t="s">
        <v>73</v>
      </c>
      <c r="L1130" s="53"/>
      <c r="M1130" s="53">
        <v>7.0</v>
      </c>
      <c r="N1130" s="53" t="s">
        <v>52</v>
      </c>
      <c r="O1130" s="25">
        <v>1261.467142857143</v>
      </c>
      <c r="P1130" s="25">
        <f>'LISTA DOS ITENS'!$O1130*'LISTA DOS ITENS'!$M1130</f>
        <v>8830.27</v>
      </c>
      <c r="Q1130" s="25">
        <v>1261.47</v>
      </c>
      <c r="R1130" s="25">
        <f>'LISTA DOS ITENS'!$Q1130*'LISTA DOS ITENS'!$M1130</f>
        <v>8830.29</v>
      </c>
      <c r="S1130" s="56">
        <f>IF('LISTA DOS ITENS'!$P1130&gt;'LISTA DOS ITENS'!$R1130,'LISTA DOS ITENS'!$P1130,'LISTA DOS ITENS'!$R1130)</f>
        <v>8830.29</v>
      </c>
      <c r="T1130" s="25">
        <v>127.86667896540575</v>
      </c>
      <c r="U1130" s="25">
        <f>'LISTA DOS ITENS'!$T1130*'LISTA DOS ITENS'!$M1130</f>
        <v>895.0667528</v>
      </c>
      <c r="V1130" s="56">
        <f t="array" ref="V1130">INDEX('RESUMO - LOTES E VMA'!$F$3:$F$181,MATCH('LISTA DOS ITENS'!$D1130,'RESUMO - LOTES E VMA'!$A$3:$A$181,0))</f>
        <v>36182.69532</v>
      </c>
      <c r="W1130" s="57">
        <f>'LISTA DOS ITENS'!$U1130/'LISTA DOS ITENS'!$V1130</f>
        <v>0.02473742613</v>
      </c>
      <c r="X1130" s="53" t="s">
        <v>53</v>
      </c>
      <c r="Y1130" s="53" t="s">
        <v>290</v>
      </c>
      <c r="Z1130" s="58" t="str">
        <f>'LISTA DOS ITENS'!$F1130&amp;"-"&amp;'LISTA DOS ITENS'!$H1130&amp;"-"&amp;'LISTA DOS ITENS'!$J1130&amp;"-"&amp;'LISTA DOS ITENS'!$K1130&amp;"-"&amp;'LISTA DOS ITENS'!$I1130</f>
        <v>12034074-2201-0026-CONS/NAC-</v>
      </c>
      <c r="AA1130" s="59" t="str">
        <f t="array" ref="AA1130">INDEX('RESUMO - LOTES E VMA'!$M$3:$M$181,MATCH('LISTA DOS ITENS'!$D1130,'RESUMO - LOTES E VMA'!$A$3:$A$181,0))</f>
        <v>Para Leilão</v>
      </c>
      <c r="AB1130" s="60">
        <f t="array" ref="AB1130">INDEX('RESUMO - LOTES E VMA'!$J$3:$J$181,MATCH('LISTA DOS ITENS'!$D1130,'RESUMO - LOTES E VMA'!$A$3:$A$181,0))</f>
        <v>0.1011750278</v>
      </c>
      <c r="AC1130" s="29" t="str">
        <f t="array" ref="AC1130">INDEX('RESUMO - LOTES E VMA'!$L$3:$L$181,MATCH('LISTA DOS ITENS'!$D1130,'RESUMO - LOTES E VMA'!$A$3:$A$181,0))</f>
        <v>1% do Valor de Comparação do VMA</v>
      </c>
      <c r="AD1130" s="53" t="str">
        <f>VLOOKUP(Tabela1[[#This Row],[Índice]],[1]Planilha1!$A:$A,1,0)</f>
        <v>#ERROR!</v>
      </c>
    </row>
    <row r="1131" ht="15.75" customHeight="1">
      <c r="A1131" s="52">
        <v>250532.0</v>
      </c>
      <c r="B1131" s="53" t="s">
        <v>70</v>
      </c>
      <c r="C1131" s="53" t="s">
        <v>71</v>
      </c>
      <c r="D1131" s="22">
        <v>206855.0</v>
      </c>
      <c r="E1131" s="53" t="s">
        <v>119</v>
      </c>
      <c r="F1131" s="54">
        <v>1.2034244E7</v>
      </c>
      <c r="G1131" s="53" t="s">
        <v>931</v>
      </c>
      <c r="H1131" s="55">
        <v>2201.0</v>
      </c>
      <c r="I1131" s="55"/>
      <c r="J1131" s="55" t="s">
        <v>126</v>
      </c>
      <c r="K1131" s="53" t="s">
        <v>73</v>
      </c>
      <c r="L1131" s="53"/>
      <c r="M1131" s="53">
        <v>2.0</v>
      </c>
      <c r="N1131" s="53" t="s">
        <v>52</v>
      </c>
      <c r="O1131" s="25">
        <v>1288.84</v>
      </c>
      <c r="P1131" s="25">
        <f>'LISTA DOS ITENS'!$O1131*'LISTA DOS ITENS'!$M1131</f>
        <v>2577.68</v>
      </c>
      <c r="Q1131" s="25">
        <v>1288.84</v>
      </c>
      <c r="R1131" s="25">
        <f>'LISTA DOS ITENS'!$Q1131*'LISTA DOS ITENS'!$M1131</f>
        <v>2577.68</v>
      </c>
      <c r="S1131" s="56">
        <f>IF('LISTA DOS ITENS'!$P1131&gt;'LISTA DOS ITENS'!$R1131,'LISTA DOS ITENS'!$P1131,'LISTA DOS ITENS'!$R1131)</f>
        <v>2577.68</v>
      </c>
      <c r="T1131" s="25">
        <v>130.64099068370516</v>
      </c>
      <c r="U1131" s="25">
        <f>'LISTA DOS ITENS'!$T1131*'LISTA DOS ITENS'!$M1131</f>
        <v>261.2819814</v>
      </c>
      <c r="V1131" s="56">
        <f t="array" ref="V1131">INDEX('RESUMO - LOTES E VMA'!$F$3:$F$181,MATCH('LISTA DOS ITENS'!$D1131,'RESUMO - LOTES E VMA'!$A$3:$A$181,0))</f>
        <v>36182.69532</v>
      </c>
      <c r="W1131" s="57">
        <f>'LISTA DOS ITENS'!$U1131/'LISTA DOS ITENS'!$V1131</f>
        <v>0.007221186235</v>
      </c>
      <c r="X1131" s="53" t="s">
        <v>53</v>
      </c>
      <c r="Y1131" s="53" t="s">
        <v>290</v>
      </c>
      <c r="Z1131" s="58" t="str">
        <f>'LISTA DOS ITENS'!$F1131&amp;"-"&amp;'LISTA DOS ITENS'!$H1131&amp;"-"&amp;'LISTA DOS ITENS'!$J1131&amp;"-"&amp;'LISTA DOS ITENS'!$K1131&amp;"-"&amp;'LISTA DOS ITENS'!$I1131</f>
        <v>12034244-2201-0026-CONS/NAC-</v>
      </c>
      <c r="AA1131" s="59" t="str">
        <f t="array" ref="AA1131">INDEX('RESUMO - LOTES E VMA'!$M$3:$M$181,MATCH('LISTA DOS ITENS'!$D1131,'RESUMO - LOTES E VMA'!$A$3:$A$181,0))</f>
        <v>Para Leilão</v>
      </c>
      <c r="AB1131" s="60">
        <f t="array" ref="AB1131">INDEX('RESUMO - LOTES E VMA'!$J$3:$J$181,MATCH('LISTA DOS ITENS'!$D1131,'RESUMO - LOTES E VMA'!$A$3:$A$181,0))</f>
        <v>0.1011750278</v>
      </c>
      <c r="AC1131" s="29" t="str">
        <f t="array" ref="AC1131">INDEX('RESUMO - LOTES E VMA'!$L$3:$L$181,MATCH('LISTA DOS ITENS'!$D1131,'RESUMO - LOTES E VMA'!$A$3:$A$181,0))</f>
        <v>1% do Valor de Comparação do VMA</v>
      </c>
      <c r="AD1131" s="53" t="str">
        <f>VLOOKUP(Tabela1[[#This Row],[Índice]],[1]Planilha1!$A:$A,1,0)</f>
        <v>#ERROR!</v>
      </c>
    </row>
    <row r="1132" ht="15.75" customHeight="1">
      <c r="A1132" s="52">
        <v>250533.0</v>
      </c>
      <c r="B1132" s="53" t="s">
        <v>70</v>
      </c>
      <c r="C1132" s="53" t="s">
        <v>71</v>
      </c>
      <c r="D1132" s="22">
        <v>206855.0</v>
      </c>
      <c r="E1132" s="53" t="s">
        <v>119</v>
      </c>
      <c r="F1132" s="54">
        <v>1.2055092E7</v>
      </c>
      <c r="G1132" s="53" t="s">
        <v>932</v>
      </c>
      <c r="H1132" s="55">
        <v>2201.0</v>
      </c>
      <c r="I1132" s="55"/>
      <c r="J1132" s="55" t="s">
        <v>126</v>
      </c>
      <c r="K1132" s="53" t="s">
        <v>73</v>
      </c>
      <c r="L1132" s="53"/>
      <c r="M1132" s="53">
        <v>3.0</v>
      </c>
      <c r="N1132" s="53" t="s">
        <v>52</v>
      </c>
      <c r="O1132" s="25">
        <v>248.54999999999998</v>
      </c>
      <c r="P1132" s="25">
        <f>'LISTA DOS ITENS'!$O1132*'LISTA DOS ITENS'!$M1132</f>
        <v>745.65</v>
      </c>
      <c r="Q1132" s="25">
        <v>248.55</v>
      </c>
      <c r="R1132" s="25">
        <f>'LISTA DOS ITENS'!$Q1132*'LISTA DOS ITENS'!$M1132</f>
        <v>745.65</v>
      </c>
      <c r="S1132" s="56">
        <f>IF('LISTA DOS ITENS'!$P1132&gt;'LISTA DOS ITENS'!$R1132,'LISTA DOS ITENS'!$P1132,'LISTA DOS ITENS'!$R1132)</f>
        <v>745.65</v>
      </c>
      <c r="T1132" s="25">
        <v>25.193831844476364</v>
      </c>
      <c r="U1132" s="25">
        <f>'LISTA DOS ITENS'!$T1132*'LISTA DOS ITENS'!$M1132</f>
        <v>75.58149553</v>
      </c>
      <c r="V1132" s="56">
        <f t="array" ref="V1132">INDEX('RESUMO - LOTES E VMA'!$F$3:$F$181,MATCH('LISTA DOS ITENS'!$D1132,'RESUMO - LOTES E VMA'!$A$3:$A$181,0))</f>
        <v>36182.69532</v>
      </c>
      <c r="W1132" s="57">
        <f>'LISTA DOS ITENS'!$U1132/'LISTA DOS ITENS'!$V1132</f>
        <v>0.002088885166</v>
      </c>
      <c r="X1132" s="53" t="s">
        <v>53</v>
      </c>
      <c r="Y1132" s="53" t="s">
        <v>290</v>
      </c>
      <c r="Z1132" s="58" t="str">
        <f>'LISTA DOS ITENS'!$F1132&amp;"-"&amp;'LISTA DOS ITENS'!$H1132&amp;"-"&amp;'LISTA DOS ITENS'!$J1132&amp;"-"&amp;'LISTA DOS ITENS'!$K1132&amp;"-"&amp;'LISTA DOS ITENS'!$I1132</f>
        <v>12055092-2201-0026-CONS/NAC-</v>
      </c>
      <c r="AA1132" s="59" t="str">
        <f t="array" ref="AA1132">INDEX('RESUMO - LOTES E VMA'!$M$3:$M$181,MATCH('LISTA DOS ITENS'!$D1132,'RESUMO - LOTES E VMA'!$A$3:$A$181,0))</f>
        <v>Para Leilão</v>
      </c>
      <c r="AB1132" s="60">
        <f t="array" ref="AB1132">INDEX('RESUMO - LOTES E VMA'!$J$3:$J$181,MATCH('LISTA DOS ITENS'!$D1132,'RESUMO - LOTES E VMA'!$A$3:$A$181,0))</f>
        <v>0.1011750278</v>
      </c>
      <c r="AC1132" s="29" t="str">
        <f t="array" ref="AC1132">INDEX('RESUMO - LOTES E VMA'!$L$3:$L$181,MATCH('LISTA DOS ITENS'!$D1132,'RESUMO - LOTES E VMA'!$A$3:$A$181,0))</f>
        <v>1% do Valor de Comparação do VMA</v>
      </c>
      <c r="AD1132" s="53" t="str">
        <f>VLOOKUP(Tabela1[[#This Row],[Índice]],[1]Planilha1!$A:$A,1,0)</f>
        <v>#ERROR!</v>
      </c>
    </row>
    <row r="1133" ht="15.75" customHeight="1">
      <c r="A1133" s="52">
        <v>250534.0</v>
      </c>
      <c r="B1133" s="53" t="s">
        <v>70</v>
      </c>
      <c r="C1133" s="53" t="s">
        <v>71</v>
      </c>
      <c r="D1133" s="22">
        <v>206855.0</v>
      </c>
      <c r="E1133" s="53" t="s">
        <v>119</v>
      </c>
      <c r="F1133" s="54">
        <v>1.2055094E7</v>
      </c>
      <c r="G1133" s="53" t="s">
        <v>923</v>
      </c>
      <c r="H1133" s="55">
        <v>2201.0</v>
      </c>
      <c r="I1133" s="55"/>
      <c r="J1133" s="55" t="s">
        <v>126</v>
      </c>
      <c r="K1133" s="53" t="s">
        <v>73</v>
      </c>
      <c r="L1133" s="53"/>
      <c r="M1133" s="53">
        <v>3.0</v>
      </c>
      <c r="N1133" s="53" t="s">
        <v>52</v>
      </c>
      <c r="O1133" s="25">
        <v>40.87</v>
      </c>
      <c r="P1133" s="25">
        <f>'LISTA DOS ITENS'!$O1133*'LISTA DOS ITENS'!$M1133</f>
        <v>122.61</v>
      </c>
      <c r="Q1133" s="25">
        <v>40.87</v>
      </c>
      <c r="R1133" s="25">
        <f>'LISTA DOS ITENS'!$Q1133*'LISTA DOS ITENS'!$M1133</f>
        <v>122.61</v>
      </c>
      <c r="S1133" s="56">
        <f>IF('LISTA DOS ITENS'!$P1133&gt;'LISTA DOS ITENS'!$R1133,'LISTA DOS ITENS'!$P1133,'LISTA DOS ITENS'!$R1133)</f>
        <v>122.61</v>
      </c>
      <c r="T1133" s="25">
        <v>4.142715379133973</v>
      </c>
      <c r="U1133" s="25">
        <f>'LISTA DOS ITENS'!$T1133*'LISTA DOS ITENS'!$M1133</f>
        <v>12.42814614</v>
      </c>
      <c r="V1133" s="56">
        <f t="array" ref="V1133">INDEX('RESUMO - LOTES E VMA'!$F$3:$F$181,MATCH('LISTA DOS ITENS'!$D1133,'RESUMO - LOTES E VMA'!$A$3:$A$181,0))</f>
        <v>36182.69532</v>
      </c>
      <c r="W1133" s="57">
        <f>'LISTA DOS ITENS'!$U1133/'LISTA DOS ITENS'!$V1133</f>
        <v>0.0003434831493</v>
      </c>
      <c r="X1133" s="53" t="s">
        <v>53</v>
      </c>
      <c r="Y1133" s="53" t="s">
        <v>290</v>
      </c>
      <c r="Z1133" s="58" t="str">
        <f>'LISTA DOS ITENS'!$F1133&amp;"-"&amp;'LISTA DOS ITENS'!$H1133&amp;"-"&amp;'LISTA DOS ITENS'!$J1133&amp;"-"&amp;'LISTA DOS ITENS'!$K1133&amp;"-"&amp;'LISTA DOS ITENS'!$I1133</f>
        <v>12055094-2201-0026-CONS/NAC-</v>
      </c>
      <c r="AA1133" s="59" t="str">
        <f t="array" ref="AA1133">INDEX('RESUMO - LOTES E VMA'!$M$3:$M$181,MATCH('LISTA DOS ITENS'!$D1133,'RESUMO - LOTES E VMA'!$A$3:$A$181,0))</f>
        <v>Para Leilão</v>
      </c>
      <c r="AB1133" s="60">
        <f t="array" ref="AB1133">INDEX('RESUMO - LOTES E VMA'!$J$3:$J$181,MATCH('LISTA DOS ITENS'!$D1133,'RESUMO - LOTES E VMA'!$A$3:$A$181,0))</f>
        <v>0.1011750278</v>
      </c>
      <c r="AC1133" s="29" t="str">
        <f t="array" ref="AC1133">INDEX('RESUMO - LOTES E VMA'!$L$3:$L$181,MATCH('LISTA DOS ITENS'!$D1133,'RESUMO - LOTES E VMA'!$A$3:$A$181,0))</f>
        <v>1% do Valor de Comparação do VMA</v>
      </c>
      <c r="AD1133" s="53" t="str">
        <f>VLOOKUP(Tabela1[[#This Row],[Índice]],[1]Planilha1!$A:$A,1,0)</f>
        <v>#ERROR!</v>
      </c>
    </row>
    <row r="1134" ht="15.75" customHeight="1">
      <c r="A1134" s="52">
        <v>250535.0</v>
      </c>
      <c r="B1134" s="53" t="s">
        <v>70</v>
      </c>
      <c r="C1134" s="53" t="s">
        <v>71</v>
      </c>
      <c r="D1134" s="22">
        <v>206855.0</v>
      </c>
      <c r="E1134" s="53" t="s">
        <v>119</v>
      </c>
      <c r="F1134" s="54">
        <v>1.2055096E7</v>
      </c>
      <c r="G1134" s="53" t="s">
        <v>933</v>
      </c>
      <c r="H1134" s="55">
        <v>2201.0</v>
      </c>
      <c r="I1134" s="55"/>
      <c r="J1134" s="55" t="s">
        <v>126</v>
      </c>
      <c r="K1134" s="53" t="s">
        <v>73</v>
      </c>
      <c r="L1134" s="53"/>
      <c r="M1134" s="53">
        <v>3.0</v>
      </c>
      <c r="N1134" s="53" t="s">
        <v>52</v>
      </c>
      <c r="O1134" s="25">
        <v>66.27</v>
      </c>
      <c r="P1134" s="25">
        <f>'LISTA DOS ITENS'!$O1134*'LISTA DOS ITENS'!$M1134</f>
        <v>198.81</v>
      </c>
      <c r="Q1134" s="25">
        <v>66.27</v>
      </c>
      <c r="R1134" s="25">
        <f>'LISTA DOS ITENS'!$Q1134*'LISTA DOS ITENS'!$M1134</f>
        <v>198.81</v>
      </c>
      <c r="S1134" s="56">
        <f>IF('LISTA DOS ITENS'!$P1134&gt;'LISTA DOS ITENS'!$R1134,'LISTA DOS ITENS'!$P1134,'LISTA DOS ITENS'!$R1134)</f>
        <v>198.81</v>
      </c>
      <c r="T1134" s="25">
        <v>6.717341526185671</v>
      </c>
      <c r="U1134" s="25">
        <f>'LISTA DOS ITENS'!$T1134*'LISTA DOS ITENS'!$M1134</f>
        <v>20.15202458</v>
      </c>
      <c r="V1134" s="56">
        <f t="array" ref="V1134">INDEX('RESUMO - LOTES E VMA'!$F$3:$F$181,MATCH('LISTA DOS ITENS'!$D1134,'RESUMO - LOTES E VMA'!$A$3:$A$181,0))</f>
        <v>36182.69532</v>
      </c>
      <c r="W1134" s="57">
        <f>'LISTA DOS ITENS'!$U1134/'LISTA DOS ITENS'!$V1134</f>
        <v>0.0005569520015</v>
      </c>
      <c r="X1134" s="53" t="s">
        <v>53</v>
      </c>
      <c r="Y1134" s="53" t="s">
        <v>290</v>
      </c>
      <c r="Z1134" s="58" t="str">
        <f>'LISTA DOS ITENS'!$F1134&amp;"-"&amp;'LISTA DOS ITENS'!$H1134&amp;"-"&amp;'LISTA DOS ITENS'!$J1134&amp;"-"&amp;'LISTA DOS ITENS'!$K1134&amp;"-"&amp;'LISTA DOS ITENS'!$I1134</f>
        <v>12055096-2201-0026-CONS/NAC-</v>
      </c>
      <c r="AA1134" s="59" t="str">
        <f t="array" ref="AA1134">INDEX('RESUMO - LOTES E VMA'!$M$3:$M$181,MATCH('LISTA DOS ITENS'!$D1134,'RESUMO - LOTES E VMA'!$A$3:$A$181,0))</f>
        <v>Para Leilão</v>
      </c>
      <c r="AB1134" s="60">
        <f t="array" ref="AB1134">INDEX('RESUMO - LOTES E VMA'!$J$3:$J$181,MATCH('LISTA DOS ITENS'!$D1134,'RESUMO - LOTES E VMA'!$A$3:$A$181,0))</f>
        <v>0.1011750278</v>
      </c>
      <c r="AC1134" s="29" t="str">
        <f t="array" ref="AC1134">INDEX('RESUMO - LOTES E VMA'!$L$3:$L$181,MATCH('LISTA DOS ITENS'!$D1134,'RESUMO - LOTES E VMA'!$A$3:$A$181,0))</f>
        <v>1% do Valor de Comparação do VMA</v>
      </c>
      <c r="AD1134" s="53" t="str">
        <f>VLOOKUP(Tabela1[[#This Row],[Índice]],[1]Planilha1!$A:$A,1,0)</f>
        <v>#ERROR!</v>
      </c>
    </row>
    <row r="1135" ht="15.75" customHeight="1">
      <c r="A1135" s="52">
        <v>250536.0</v>
      </c>
      <c r="B1135" s="53" t="s">
        <v>70</v>
      </c>
      <c r="C1135" s="53" t="s">
        <v>71</v>
      </c>
      <c r="D1135" s="22">
        <v>206855.0</v>
      </c>
      <c r="E1135" s="53" t="s">
        <v>119</v>
      </c>
      <c r="F1135" s="54">
        <v>1.2055999E7</v>
      </c>
      <c r="G1135" s="53" t="s">
        <v>858</v>
      </c>
      <c r="H1135" s="55">
        <v>2201.0</v>
      </c>
      <c r="I1135" s="55"/>
      <c r="J1135" s="55" t="s">
        <v>126</v>
      </c>
      <c r="K1135" s="53" t="s">
        <v>73</v>
      </c>
      <c r="L1135" s="53"/>
      <c r="M1135" s="53">
        <v>3.0</v>
      </c>
      <c r="N1135" s="53" t="s">
        <v>52</v>
      </c>
      <c r="O1135" s="25">
        <v>410.8866666666667</v>
      </c>
      <c r="P1135" s="25">
        <f>'LISTA DOS ITENS'!$O1135*'LISTA DOS ITENS'!$M1135</f>
        <v>1232.66</v>
      </c>
      <c r="Q1135" s="25">
        <v>410.89</v>
      </c>
      <c r="R1135" s="25">
        <f>'LISTA DOS ITENS'!$Q1135*'LISTA DOS ITENS'!$M1135</f>
        <v>1232.67</v>
      </c>
      <c r="S1135" s="56">
        <f>IF('LISTA DOS ITENS'!$P1135&gt;'LISTA DOS ITENS'!$R1135,'LISTA DOS ITENS'!$P1135,'LISTA DOS ITENS'!$R1135)</f>
        <v>1232.67</v>
      </c>
      <c r="T1135" s="25">
        <v>41.64913927409734</v>
      </c>
      <c r="U1135" s="25">
        <f>'LISTA DOS ITENS'!$T1135*'LISTA DOS ITENS'!$M1135</f>
        <v>124.9474178</v>
      </c>
      <c r="V1135" s="56">
        <f t="array" ref="V1135">INDEX('RESUMO - LOTES E VMA'!$F$3:$F$181,MATCH('LISTA DOS ITENS'!$D1135,'RESUMO - LOTES E VMA'!$A$3:$A$181,0))</f>
        <v>36182.69532</v>
      </c>
      <c r="W1135" s="57">
        <f>'LISTA DOS ITENS'!$U1135/'LISTA DOS ITENS'!$V1135</f>
        <v>0.003453236878</v>
      </c>
      <c r="X1135" s="53" t="s">
        <v>53</v>
      </c>
      <c r="Y1135" s="53" t="s">
        <v>290</v>
      </c>
      <c r="Z1135" s="58" t="str">
        <f>'LISTA DOS ITENS'!$F1135&amp;"-"&amp;'LISTA DOS ITENS'!$H1135&amp;"-"&amp;'LISTA DOS ITENS'!$J1135&amp;"-"&amp;'LISTA DOS ITENS'!$K1135&amp;"-"&amp;'LISTA DOS ITENS'!$I1135</f>
        <v>12055999-2201-0026-CONS/NAC-</v>
      </c>
      <c r="AA1135" s="59" t="str">
        <f t="array" ref="AA1135">INDEX('RESUMO - LOTES E VMA'!$M$3:$M$181,MATCH('LISTA DOS ITENS'!$D1135,'RESUMO - LOTES E VMA'!$A$3:$A$181,0))</f>
        <v>Para Leilão</v>
      </c>
      <c r="AB1135" s="60">
        <f t="array" ref="AB1135">INDEX('RESUMO - LOTES E VMA'!$J$3:$J$181,MATCH('LISTA DOS ITENS'!$D1135,'RESUMO - LOTES E VMA'!$A$3:$A$181,0))</f>
        <v>0.1011750278</v>
      </c>
      <c r="AC1135" s="29" t="str">
        <f t="array" ref="AC1135">INDEX('RESUMO - LOTES E VMA'!$L$3:$L$181,MATCH('LISTA DOS ITENS'!$D1135,'RESUMO - LOTES E VMA'!$A$3:$A$181,0))</f>
        <v>1% do Valor de Comparação do VMA</v>
      </c>
      <c r="AD1135" s="53" t="str">
        <f>VLOOKUP(Tabela1[[#This Row],[Índice]],[1]Planilha1!$A:$A,1,0)</f>
        <v>#ERROR!</v>
      </c>
    </row>
    <row r="1136" ht="15.75" customHeight="1">
      <c r="A1136" s="52">
        <v>250537.0</v>
      </c>
      <c r="B1136" s="53" t="s">
        <v>70</v>
      </c>
      <c r="C1136" s="53" t="s">
        <v>71</v>
      </c>
      <c r="D1136" s="22">
        <v>206855.0</v>
      </c>
      <c r="E1136" s="53" t="s">
        <v>119</v>
      </c>
      <c r="F1136" s="54">
        <v>1.2056001E7</v>
      </c>
      <c r="G1136" s="53" t="s">
        <v>835</v>
      </c>
      <c r="H1136" s="55">
        <v>2201.0</v>
      </c>
      <c r="I1136" s="55"/>
      <c r="J1136" s="55" t="s">
        <v>126</v>
      </c>
      <c r="K1136" s="53" t="s">
        <v>73</v>
      </c>
      <c r="L1136" s="53"/>
      <c r="M1136" s="53">
        <v>3.0</v>
      </c>
      <c r="N1136" s="53" t="s">
        <v>52</v>
      </c>
      <c r="O1136" s="25">
        <v>319.97666666666663</v>
      </c>
      <c r="P1136" s="25">
        <f>'LISTA DOS ITENS'!$O1136*'LISTA DOS ITENS'!$M1136</f>
        <v>959.93</v>
      </c>
      <c r="Q1136" s="25">
        <v>319.98</v>
      </c>
      <c r="R1136" s="25">
        <f>'LISTA DOS ITENS'!$Q1136*'LISTA DOS ITENS'!$M1136</f>
        <v>959.94</v>
      </c>
      <c r="S1136" s="56">
        <f>IF('LISTA DOS ITENS'!$P1136&gt;'LISTA DOS ITENS'!$R1136,'LISTA DOS ITENS'!$P1136,'LISTA DOS ITENS'!$R1136)</f>
        <v>959.94</v>
      </c>
      <c r="T1136" s="25">
        <v>32.434207658803246</v>
      </c>
      <c r="U1136" s="25">
        <f>'LISTA DOS ITENS'!$T1136*'LISTA DOS ITENS'!$M1136</f>
        <v>97.30262298</v>
      </c>
      <c r="V1136" s="56">
        <f t="array" ref="V1136">INDEX('RESUMO - LOTES E VMA'!$F$3:$F$181,MATCH('LISTA DOS ITENS'!$D1136,'RESUMO - LOTES E VMA'!$A$3:$A$181,0))</f>
        <v>36182.69532</v>
      </c>
      <c r="W1136" s="57">
        <f>'LISTA DOS ITENS'!$U1136/'LISTA DOS ITENS'!$V1136</f>
        <v>0.002689203281</v>
      </c>
      <c r="X1136" s="53" t="s">
        <v>53</v>
      </c>
      <c r="Y1136" s="53" t="s">
        <v>290</v>
      </c>
      <c r="Z1136" s="58" t="str">
        <f>'LISTA DOS ITENS'!$F1136&amp;"-"&amp;'LISTA DOS ITENS'!$H1136&amp;"-"&amp;'LISTA DOS ITENS'!$J1136&amp;"-"&amp;'LISTA DOS ITENS'!$K1136&amp;"-"&amp;'LISTA DOS ITENS'!$I1136</f>
        <v>12056001-2201-0026-CONS/NAC-</v>
      </c>
      <c r="AA1136" s="59" t="str">
        <f t="array" ref="AA1136">INDEX('RESUMO - LOTES E VMA'!$M$3:$M$181,MATCH('LISTA DOS ITENS'!$D1136,'RESUMO - LOTES E VMA'!$A$3:$A$181,0))</f>
        <v>Para Leilão</v>
      </c>
      <c r="AB1136" s="60">
        <f t="array" ref="AB1136">INDEX('RESUMO - LOTES E VMA'!$J$3:$J$181,MATCH('LISTA DOS ITENS'!$D1136,'RESUMO - LOTES E VMA'!$A$3:$A$181,0))</f>
        <v>0.1011750278</v>
      </c>
      <c r="AC1136" s="29" t="str">
        <f t="array" ref="AC1136">INDEX('RESUMO - LOTES E VMA'!$L$3:$L$181,MATCH('LISTA DOS ITENS'!$D1136,'RESUMO - LOTES E VMA'!$A$3:$A$181,0))</f>
        <v>1% do Valor de Comparação do VMA</v>
      </c>
      <c r="AD1136" s="53" t="str">
        <f>VLOOKUP(Tabela1[[#This Row],[Índice]],[1]Planilha1!$A:$A,1,0)</f>
        <v>#ERROR!</v>
      </c>
    </row>
    <row r="1137" ht="15.75" customHeight="1">
      <c r="A1137" s="52">
        <v>250538.0</v>
      </c>
      <c r="B1137" s="53" t="s">
        <v>70</v>
      </c>
      <c r="C1137" s="53" t="s">
        <v>71</v>
      </c>
      <c r="D1137" s="22">
        <v>206855.0</v>
      </c>
      <c r="E1137" s="53" t="s">
        <v>119</v>
      </c>
      <c r="F1137" s="54">
        <v>1.2056003E7</v>
      </c>
      <c r="G1137" s="53" t="s">
        <v>934</v>
      </c>
      <c r="H1137" s="55">
        <v>2201.0</v>
      </c>
      <c r="I1137" s="55"/>
      <c r="J1137" s="55" t="s">
        <v>126</v>
      </c>
      <c r="K1137" s="53" t="s">
        <v>73</v>
      </c>
      <c r="L1137" s="53"/>
      <c r="M1137" s="53">
        <v>3.0</v>
      </c>
      <c r="N1137" s="53" t="s">
        <v>52</v>
      </c>
      <c r="O1137" s="25">
        <v>344.20666666666665</v>
      </c>
      <c r="P1137" s="25">
        <f>'LISTA DOS ITENS'!$O1137*'LISTA DOS ITENS'!$M1137</f>
        <v>1032.62</v>
      </c>
      <c r="Q1137" s="25">
        <v>344.21</v>
      </c>
      <c r="R1137" s="25">
        <f>'LISTA DOS ITENS'!$Q1137*'LISTA DOS ITENS'!$M1137</f>
        <v>1032.63</v>
      </c>
      <c r="S1137" s="56">
        <f>IF('LISTA DOS ITENS'!$P1137&gt;'LISTA DOS ITENS'!$R1137,'LISTA DOS ITENS'!$P1137,'LISTA DOS ITENS'!$R1137)</f>
        <v>1032.63</v>
      </c>
      <c r="T1137" s="25">
        <v>34.89023882191595</v>
      </c>
      <c r="U1137" s="25">
        <f>'LISTA DOS ITENS'!$T1137*'LISTA DOS ITENS'!$M1137</f>
        <v>104.6707165</v>
      </c>
      <c r="V1137" s="56">
        <f t="array" ref="V1137">INDEX('RESUMO - LOTES E VMA'!$F$3:$F$181,MATCH('LISTA DOS ITENS'!$D1137,'RESUMO - LOTES E VMA'!$A$3:$A$181,0))</f>
        <v>36182.69532</v>
      </c>
      <c r="W1137" s="57">
        <f>'LISTA DOS ITENS'!$U1137/'LISTA DOS ITENS'!$V1137</f>
        <v>0.002892839119</v>
      </c>
      <c r="X1137" s="53" t="s">
        <v>53</v>
      </c>
      <c r="Y1137" s="53" t="s">
        <v>290</v>
      </c>
      <c r="Z1137" s="58" t="str">
        <f>'LISTA DOS ITENS'!$F1137&amp;"-"&amp;'LISTA DOS ITENS'!$H1137&amp;"-"&amp;'LISTA DOS ITENS'!$J1137&amp;"-"&amp;'LISTA DOS ITENS'!$K1137&amp;"-"&amp;'LISTA DOS ITENS'!$I1137</f>
        <v>12056003-2201-0026-CONS/NAC-</v>
      </c>
      <c r="AA1137" s="59" t="str">
        <f t="array" ref="AA1137">INDEX('RESUMO - LOTES E VMA'!$M$3:$M$181,MATCH('LISTA DOS ITENS'!$D1137,'RESUMO - LOTES E VMA'!$A$3:$A$181,0))</f>
        <v>Para Leilão</v>
      </c>
      <c r="AB1137" s="60">
        <f t="array" ref="AB1137">INDEX('RESUMO - LOTES E VMA'!$J$3:$J$181,MATCH('LISTA DOS ITENS'!$D1137,'RESUMO - LOTES E VMA'!$A$3:$A$181,0))</f>
        <v>0.1011750278</v>
      </c>
      <c r="AC1137" s="29" t="str">
        <f t="array" ref="AC1137">INDEX('RESUMO - LOTES E VMA'!$L$3:$L$181,MATCH('LISTA DOS ITENS'!$D1137,'RESUMO - LOTES E VMA'!$A$3:$A$181,0))</f>
        <v>1% do Valor de Comparação do VMA</v>
      </c>
      <c r="AD1137" s="53" t="str">
        <f>VLOOKUP(Tabela1[[#This Row],[Índice]],[1]Planilha1!$A:$A,1,0)</f>
        <v>#ERROR!</v>
      </c>
    </row>
    <row r="1138" ht="15.75" customHeight="1">
      <c r="A1138" s="52">
        <v>250539.0</v>
      </c>
      <c r="B1138" s="53" t="s">
        <v>70</v>
      </c>
      <c r="C1138" s="53" t="s">
        <v>71</v>
      </c>
      <c r="D1138" s="22">
        <v>206855.0</v>
      </c>
      <c r="E1138" s="53" t="s">
        <v>119</v>
      </c>
      <c r="F1138" s="54">
        <v>1.2056005E7</v>
      </c>
      <c r="G1138" s="53" t="s">
        <v>934</v>
      </c>
      <c r="H1138" s="55">
        <v>2201.0</v>
      </c>
      <c r="I1138" s="55"/>
      <c r="J1138" s="55" t="s">
        <v>126</v>
      </c>
      <c r="K1138" s="53" t="s">
        <v>73</v>
      </c>
      <c r="L1138" s="53"/>
      <c r="M1138" s="53">
        <v>3.0</v>
      </c>
      <c r="N1138" s="53" t="s">
        <v>52</v>
      </c>
      <c r="O1138" s="25">
        <v>326.0833333333333</v>
      </c>
      <c r="P1138" s="25">
        <f>'LISTA DOS ITENS'!$O1138*'LISTA DOS ITENS'!$M1138</f>
        <v>978.25</v>
      </c>
      <c r="Q1138" s="25">
        <v>326.08</v>
      </c>
      <c r="R1138" s="25">
        <f>'LISTA DOS ITENS'!$Q1138*'LISTA DOS ITENS'!$M1138</f>
        <v>978.24</v>
      </c>
      <c r="S1138" s="56">
        <f>IF('LISTA DOS ITENS'!$P1138&gt;'LISTA DOS ITENS'!$R1138,'LISTA DOS ITENS'!$P1138,'LISTA DOS ITENS'!$R1138)</f>
        <v>978.25</v>
      </c>
      <c r="T1138" s="25">
        <v>33.052523387032196</v>
      </c>
      <c r="U1138" s="25">
        <f>'LISTA DOS ITENS'!$T1138*'LISTA DOS ITENS'!$M1138</f>
        <v>99.15757016</v>
      </c>
      <c r="V1138" s="56">
        <f t="array" ref="V1138">INDEX('RESUMO - LOTES E VMA'!$F$3:$F$181,MATCH('LISTA DOS ITENS'!$D1138,'RESUMO - LOTES E VMA'!$A$3:$A$181,0))</f>
        <v>36182.69532</v>
      </c>
      <c r="W1138" s="57">
        <f>'LISTA DOS ITENS'!$U1138/'LISTA DOS ITENS'!$V1138</f>
        <v>0.002740469423</v>
      </c>
      <c r="X1138" s="53" t="s">
        <v>53</v>
      </c>
      <c r="Y1138" s="53" t="s">
        <v>290</v>
      </c>
      <c r="Z1138" s="58" t="str">
        <f>'LISTA DOS ITENS'!$F1138&amp;"-"&amp;'LISTA DOS ITENS'!$H1138&amp;"-"&amp;'LISTA DOS ITENS'!$J1138&amp;"-"&amp;'LISTA DOS ITENS'!$K1138&amp;"-"&amp;'LISTA DOS ITENS'!$I1138</f>
        <v>12056005-2201-0026-CONS/NAC-</v>
      </c>
      <c r="AA1138" s="59" t="str">
        <f t="array" ref="AA1138">INDEX('RESUMO - LOTES E VMA'!$M$3:$M$181,MATCH('LISTA DOS ITENS'!$D1138,'RESUMO - LOTES E VMA'!$A$3:$A$181,0))</f>
        <v>Para Leilão</v>
      </c>
      <c r="AB1138" s="60">
        <f t="array" ref="AB1138">INDEX('RESUMO - LOTES E VMA'!$J$3:$J$181,MATCH('LISTA DOS ITENS'!$D1138,'RESUMO - LOTES E VMA'!$A$3:$A$181,0))</f>
        <v>0.1011750278</v>
      </c>
      <c r="AC1138" s="29" t="str">
        <f t="array" ref="AC1138">INDEX('RESUMO - LOTES E VMA'!$L$3:$L$181,MATCH('LISTA DOS ITENS'!$D1138,'RESUMO - LOTES E VMA'!$A$3:$A$181,0))</f>
        <v>1% do Valor de Comparação do VMA</v>
      </c>
      <c r="AD1138" s="53" t="str">
        <f>VLOOKUP(Tabela1[[#This Row],[Índice]],[1]Planilha1!$A:$A,1,0)</f>
        <v>#ERROR!</v>
      </c>
    </row>
    <row r="1139" ht="15.75" customHeight="1">
      <c r="A1139" s="52">
        <v>250540.0</v>
      </c>
      <c r="B1139" s="53" t="s">
        <v>70</v>
      </c>
      <c r="C1139" s="53" t="s">
        <v>71</v>
      </c>
      <c r="D1139" s="22">
        <v>206855.0</v>
      </c>
      <c r="E1139" s="53" t="s">
        <v>119</v>
      </c>
      <c r="F1139" s="54">
        <v>1.2056289E7</v>
      </c>
      <c r="G1139" s="53" t="s">
        <v>935</v>
      </c>
      <c r="H1139" s="55">
        <v>2201.0</v>
      </c>
      <c r="I1139" s="55"/>
      <c r="J1139" s="55" t="s">
        <v>126</v>
      </c>
      <c r="K1139" s="53" t="s">
        <v>73</v>
      </c>
      <c r="L1139" s="53"/>
      <c r="M1139" s="53">
        <v>1.0</v>
      </c>
      <c r="N1139" s="53" t="s">
        <v>52</v>
      </c>
      <c r="O1139" s="25">
        <v>53.13</v>
      </c>
      <c r="P1139" s="25">
        <f>'LISTA DOS ITENS'!$O1139*'LISTA DOS ITENS'!$M1139</f>
        <v>53.13</v>
      </c>
      <c r="Q1139" s="25">
        <v>53.13</v>
      </c>
      <c r="R1139" s="25">
        <f>'LISTA DOS ITENS'!$Q1139*'LISTA DOS ITENS'!$M1139</f>
        <v>53.13</v>
      </c>
      <c r="S1139" s="56">
        <f>IF('LISTA DOS ITENS'!$P1139&gt;'LISTA DOS ITENS'!$R1139,'LISTA DOS ITENS'!$P1139,'LISTA DOS ITENS'!$R1139)</f>
        <v>53.13</v>
      </c>
      <c r="T1139" s="25">
        <v>5.385428629640029</v>
      </c>
      <c r="U1139" s="25">
        <f>'LISTA DOS ITENS'!$T1139*'LISTA DOS ITENS'!$M1139</f>
        <v>5.38542863</v>
      </c>
      <c r="V1139" s="56">
        <f t="array" ref="V1139">INDEX('RESUMO - LOTES E VMA'!$F$3:$F$181,MATCH('LISTA DOS ITENS'!$D1139,'RESUMO - LOTES E VMA'!$A$3:$A$181,0))</f>
        <v>36182.69532</v>
      </c>
      <c r="W1139" s="57">
        <f>'LISTA DOS ITENS'!$U1139/'LISTA DOS ITENS'!$V1139</f>
        <v>0.0001488398966</v>
      </c>
      <c r="X1139" s="53" t="s">
        <v>53</v>
      </c>
      <c r="Y1139" s="53" t="s">
        <v>290</v>
      </c>
      <c r="Z1139" s="58" t="str">
        <f>'LISTA DOS ITENS'!$F1139&amp;"-"&amp;'LISTA DOS ITENS'!$H1139&amp;"-"&amp;'LISTA DOS ITENS'!$J1139&amp;"-"&amp;'LISTA DOS ITENS'!$K1139&amp;"-"&amp;'LISTA DOS ITENS'!$I1139</f>
        <v>12056289-2201-0026-CONS/NAC-</v>
      </c>
      <c r="AA1139" s="59" t="str">
        <f t="array" ref="AA1139">INDEX('RESUMO - LOTES E VMA'!$M$3:$M$181,MATCH('LISTA DOS ITENS'!$D1139,'RESUMO - LOTES E VMA'!$A$3:$A$181,0))</f>
        <v>Para Leilão</v>
      </c>
      <c r="AB1139" s="60">
        <f t="array" ref="AB1139">INDEX('RESUMO - LOTES E VMA'!$J$3:$J$181,MATCH('LISTA DOS ITENS'!$D1139,'RESUMO - LOTES E VMA'!$A$3:$A$181,0))</f>
        <v>0.1011750278</v>
      </c>
      <c r="AC1139" s="29" t="str">
        <f t="array" ref="AC1139">INDEX('RESUMO - LOTES E VMA'!$L$3:$L$181,MATCH('LISTA DOS ITENS'!$D1139,'RESUMO - LOTES E VMA'!$A$3:$A$181,0))</f>
        <v>1% do Valor de Comparação do VMA</v>
      </c>
      <c r="AD1139" s="53" t="str">
        <f>VLOOKUP(Tabela1[[#This Row],[Índice]],[1]Planilha1!$A:$A,1,0)</f>
        <v>#ERROR!</v>
      </c>
    </row>
    <row r="1140" ht="15.75" customHeight="1">
      <c r="A1140" s="52">
        <v>250541.0</v>
      </c>
      <c r="B1140" s="53" t="s">
        <v>70</v>
      </c>
      <c r="C1140" s="53" t="s">
        <v>71</v>
      </c>
      <c r="D1140" s="22">
        <v>206855.0</v>
      </c>
      <c r="E1140" s="53" t="s">
        <v>119</v>
      </c>
      <c r="F1140" s="54">
        <v>1.2056417E7</v>
      </c>
      <c r="G1140" s="53" t="s">
        <v>925</v>
      </c>
      <c r="H1140" s="55">
        <v>2201.0</v>
      </c>
      <c r="I1140" s="55"/>
      <c r="J1140" s="55" t="s">
        <v>126</v>
      </c>
      <c r="K1140" s="53" t="s">
        <v>73</v>
      </c>
      <c r="L1140" s="53"/>
      <c r="M1140" s="53">
        <v>3.0</v>
      </c>
      <c r="N1140" s="53" t="s">
        <v>52</v>
      </c>
      <c r="O1140" s="25">
        <v>58.46333333333333</v>
      </c>
      <c r="P1140" s="25">
        <f>'LISTA DOS ITENS'!$O1140*'LISTA DOS ITENS'!$M1140</f>
        <v>175.39</v>
      </c>
      <c r="Q1140" s="25">
        <v>58.46</v>
      </c>
      <c r="R1140" s="25">
        <f>'LISTA DOS ITENS'!$Q1140*'LISTA DOS ITENS'!$M1140</f>
        <v>175.38</v>
      </c>
      <c r="S1140" s="56">
        <f>IF('LISTA DOS ITENS'!$P1140&gt;'LISTA DOS ITENS'!$R1140,'LISTA DOS ITENS'!$P1140,'LISTA DOS ITENS'!$R1140)</f>
        <v>175.39</v>
      </c>
      <c r="T1140" s="25">
        <v>5.9256946675843425</v>
      </c>
      <c r="U1140" s="25">
        <f>'LISTA DOS ITENS'!$T1140*'LISTA DOS ITENS'!$M1140</f>
        <v>17.777084</v>
      </c>
      <c r="V1140" s="56">
        <f t="array" ref="V1140">INDEX('RESUMO - LOTES E VMA'!$F$3:$F$181,MATCH('LISTA DOS ITENS'!$D1140,'RESUMO - LOTES E VMA'!$A$3:$A$181,0))</f>
        <v>36182.69532</v>
      </c>
      <c r="W1140" s="57">
        <f>'LISTA DOS ITENS'!$U1140/'LISTA DOS ITENS'!$V1140</f>
        <v>0.0004913145316</v>
      </c>
      <c r="X1140" s="53" t="s">
        <v>53</v>
      </c>
      <c r="Y1140" s="53" t="s">
        <v>290</v>
      </c>
      <c r="Z1140" s="58" t="str">
        <f>'LISTA DOS ITENS'!$F1140&amp;"-"&amp;'LISTA DOS ITENS'!$H1140&amp;"-"&amp;'LISTA DOS ITENS'!$J1140&amp;"-"&amp;'LISTA DOS ITENS'!$K1140&amp;"-"&amp;'LISTA DOS ITENS'!$I1140</f>
        <v>12056417-2201-0026-CONS/NAC-</v>
      </c>
      <c r="AA1140" s="59" t="str">
        <f t="array" ref="AA1140">INDEX('RESUMO - LOTES E VMA'!$M$3:$M$181,MATCH('LISTA DOS ITENS'!$D1140,'RESUMO - LOTES E VMA'!$A$3:$A$181,0))</f>
        <v>Para Leilão</v>
      </c>
      <c r="AB1140" s="60">
        <f t="array" ref="AB1140">INDEX('RESUMO - LOTES E VMA'!$J$3:$J$181,MATCH('LISTA DOS ITENS'!$D1140,'RESUMO - LOTES E VMA'!$A$3:$A$181,0))</f>
        <v>0.1011750278</v>
      </c>
      <c r="AC1140" s="29" t="str">
        <f t="array" ref="AC1140">INDEX('RESUMO - LOTES E VMA'!$L$3:$L$181,MATCH('LISTA DOS ITENS'!$D1140,'RESUMO - LOTES E VMA'!$A$3:$A$181,0))</f>
        <v>1% do Valor de Comparação do VMA</v>
      </c>
      <c r="AD1140" s="53" t="str">
        <f>VLOOKUP(Tabela1[[#This Row],[Índice]],[1]Planilha1!$A:$A,1,0)</f>
        <v>#ERROR!</v>
      </c>
    </row>
    <row r="1141" ht="15.75" customHeight="1">
      <c r="A1141" s="52">
        <v>250542.0</v>
      </c>
      <c r="B1141" s="53" t="s">
        <v>70</v>
      </c>
      <c r="C1141" s="53" t="s">
        <v>71</v>
      </c>
      <c r="D1141" s="22">
        <v>206855.0</v>
      </c>
      <c r="E1141" s="53" t="s">
        <v>119</v>
      </c>
      <c r="F1141" s="54">
        <v>1.2056419E7</v>
      </c>
      <c r="G1141" s="53" t="s">
        <v>936</v>
      </c>
      <c r="H1141" s="55">
        <v>2201.0</v>
      </c>
      <c r="I1141" s="55"/>
      <c r="J1141" s="55" t="s">
        <v>126</v>
      </c>
      <c r="K1141" s="53" t="s">
        <v>73</v>
      </c>
      <c r="L1141" s="53"/>
      <c r="M1141" s="53">
        <v>3.0</v>
      </c>
      <c r="N1141" s="53" t="s">
        <v>52</v>
      </c>
      <c r="O1141" s="25">
        <v>115.87666666666667</v>
      </c>
      <c r="P1141" s="25">
        <f>'LISTA DOS ITENS'!$O1141*'LISTA DOS ITENS'!$M1141</f>
        <v>347.63</v>
      </c>
      <c r="Q1141" s="25">
        <v>115.88</v>
      </c>
      <c r="R1141" s="25">
        <f>'LISTA DOS ITENS'!$Q1141*'LISTA DOS ITENS'!$M1141</f>
        <v>347.64</v>
      </c>
      <c r="S1141" s="56">
        <f>IF('LISTA DOS ITENS'!$P1141&gt;'LISTA DOS ITENS'!$R1141,'LISTA DOS ITENS'!$P1141,'LISTA DOS ITENS'!$R1141)</f>
        <v>347.64</v>
      </c>
      <c r="T1141" s="25">
        <v>11.745971571667354</v>
      </c>
      <c r="U1141" s="25">
        <f>'LISTA DOS ITENS'!$T1141*'LISTA DOS ITENS'!$M1141</f>
        <v>35.23791472</v>
      </c>
      <c r="V1141" s="56">
        <f t="array" ref="V1141">INDEX('RESUMO - LOTES E VMA'!$F$3:$F$181,MATCH('LISTA DOS ITENS'!$D1141,'RESUMO - LOTES E VMA'!$A$3:$A$181,0))</f>
        <v>36182.69532</v>
      </c>
      <c r="W1141" s="57">
        <f>'LISTA DOS ITENS'!$U1141/'LISTA DOS ITENS'!$V1141</f>
        <v>0.0009738886063</v>
      </c>
      <c r="X1141" s="53" t="s">
        <v>53</v>
      </c>
      <c r="Y1141" s="53" t="s">
        <v>290</v>
      </c>
      <c r="Z1141" s="58" t="str">
        <f>'LISTA DOS ITENS'!$F1141&amp;"-"&amp;'LISTA DOS ITENS'!$H1141&amp;"-"&amp;'LISTA DOS ITENS'!$J1141&amp;"-"&amp;'LISTA DOS ITENS'!$K1141&amp;"-"&amp;'LISTA DOS ITENS'!$I1141</f>
        <v>12056419-2201-0026-CONS/NAC-</v>
      </c>
      <c r="AA1141" s="59" t="str">
        <f t="array" ref="AA1141">INDEX('RESUMO - LOTES E VMA'!$M$3:$M$181,MATCH('LISTA DOS ITENS'!$D1141,'RESUMO - LOTES E VMA'!$A$3:$A$181,0))</f>
        <v>Para Leilão</v>
      </c>
      <c r="AB1141" s="60">
        <f t="array" ref="AB1141">INDEX('RESUMO - LOTES E VMA'!$J$3:$J$181,MATCH('LISTA DOS ITENS'!$D1141,'RESUMO - LOTES E VMA'!$A$3:$A$181,0))</f>
        <v>0.1011750278</v>
      </c>
      <c r="AC1141" s="29" t="str">
        <f t="array" ref="AC1141">INDEX('RESUMO - LOTES E VMA'!$L$3:$L$181,MATCH('LISTA DOS ITENS'!$D1141,'RESUMO - LOTES E VMA'!$A$3:$A$181,0))</f>
        <v>1% do Valor de Comparação do VMA</v>
      </c>
      <c r="AD1141" s="53" t="str">
        <f>VLOOKUP(Tabela1[[#This Row],[Índice]],[1]Planilha1!$A:$A,1,0)</f>
        <v>#ERROR!</v>
      </c>
    </row>
    <row r="1142" ht="15.75" customHeight="1">
      <c r="A1142" s="52">
        <v>250543.0</v>
      </c>
      <c r="B1142" s="53" t="s">
        <v>70</v>
      </c>
      <c r="C1142" s="53" t="s">
        <v>71</v>
      </c>
      <c r="D1142" s="22">
        <v>206855.0</v>
      </c>
      <c r="E1142" s="53" t="s">
        <v>119</v>
      </c>
      <c r="F1142" s="54">
        <v>1.2056421E7</v>
      </c>
      <c r="G1142" s="53" t="s">
        <v>835</v>
      </c>
      <c r="H1142" s="55">
        <v>2201.0</v>
      </c>
      <c r="I1142" s="55"/>
      <c r="J1142" s="55" t="s">
        <v>126</v>
      </c>
      <c r="K1142" s="53" t="s">
        <v>73</v>
      </c>
      <c r="L1142" s="53"/>
      <c r="M1142" s="53">
        <v>3.0</v>
      </c>
      <c r="N1142" s="53" t="s">
        <v>52</v>
      </c>
      <c r="O1142" s="25">
        <v>174.67999999999998</v>
      </c>
      <c r="P1142" s="25">
        <f>'LISTA DOS ITENS'!$O1142*'LISTA DOS ITENS'!$M1142</f>
        <v>524.04</v>
      </c>
      <c r="Q1142" s="25">
        <v>174.68</v>
      </c>
      <c r="R1142" s="25">
        <f>'LISTA DOS ITENS'!$Q1142*'LISTA DOS ITENS'!$M1142</f>
        <v>524.04</v>
      </c>
      <c r="S1142" s="56">
        <f>IF('LISTA DOS ITENS'!$P1142&gt;'LISTA DOS ITENS'!$R1142,'LISTA DOS ITENS'!$P1142,'LISTA DOS ITENS'!$R1142)</f>
        <v>524.04</v>
      </c>
      <c r="T1142" s="25">
        <v>17.7061297388579</v>
      </c>
      <c r="U1142" s="25">
        <f>'LISTA DOS ITENS'!$T1142*'LISTA DOS ITENS'!$M1142</f>
        <v>53.11838922</v>
      </c>
      <c r="V1142" s="56">
        <f t="array" ref="V1142">INDEX('RESUMO - LOTES E VMA'!$F$3:$F$181,MATCH('LISTA DOS ITENS'!$D1142,'RESUMO - LOTES E VMA'!$A$3:$A$181,0))</f>
        <v>36182.69532</v>
      </c>
      <c r="W1142" s="57">
        <f>'LISTA DOS ITENS'!$U1142/'LISTA DOS ITENS'!$V1142</f>
        <v>0.001468060595</v>
      </c>
      <c r="X1142" s="53" t="s">
        <v>53</v>
      </c>
      <c r="Y1142" s="53" t="s">
        <v>290</v>
      </c>
      <c r="Z1142" s="58" t="str">
        <f>'LISTA DOS ITENS'!$F1142&amp;"-"&amp;'LISTA DOS ITENS'!$H1142&amp;"-"&amp;'LISTA DOS ITENS'!$J1142&amp;"-"&amp;'LISTA DOS ITENS'!$K1142&amp;"-"&amp;'LISTA DOS ITENS'!$I1142</f>
        <v>12056421-2201-0026-CONS/NAC-</v>
      </c>
      <c r="AA1142" s="59" t="str">
        <f t="array" ref="AA1142">INDEX('RESUMO - LOTES E VMA'!$M$3:$M$181,MATCH('LISTA DOS ITENS'!$D1142,'RESUMO - LOTES E VMA'!$A$3:$A$181,0))</f>
        <v>Para Leilão</v>
      </c>
      <c r="AB1142" s="60">
        <f t="array" ref="AB1142">INDEX('RESUMO - LOTES E VMA'!$J$3:$J$181,MATCH('LISTA DOS ITENS'!$D1142,'RESUMO - LOTES E VMA'!$A$3:$A$181,0))</f>
        <v>0.1011750278</v>
      </c>
      <c r="AC1142" s="29" t="str">
        <f t="array" ref="AC1142">INDEX('RESUMO - LOTES E VMA'!$L$3:$L$181,MATCH('LISTA DOS ITENS'!$D1142,'RESUMO - LOTES E VMA'!$A$3:$A$181,0))</f>
        <v>1% do Valor de Comparação do VMA</v>
      </c>
      <c r="AD1142" s="53" t="str">
        <f>VLOOKUP(Tabela1[[#This Row],[Índice]],[1]Planilha1!$A:$A,1,0)</f>
        <v>#ERROR!</v>
      </c>
    </row>
    <row r="1143" ht="15.75" customHeight="1">
      <c r="A1143" s="52">
        <v>250544.0</v>
      </c>
      <c r="B1143" s="53" t="s">
        <v>70</v>
      </c>
      <c r="C1143" s="53" t="s">
        <v>71</v>
      </c>
      <c r="D1143" s="22">
        <v>206855.0</v>
      </c>
      <c r="E1143" s="53" t="s">
        <v>119</v>
      </c>
      <c r="F1143" s="54">
        <v>1.2056754E7</v>
      </c>
      <c r="G1143" s="53" t="s">
        <v>937</v>
      </c>
      <c r="H1143" s="55">
        <v>2201.0</v>
      </c>
      <c r="I1143" s="55"/>
      <c r="J1143" s="55" t="s">
        <v>126</v>
      </c>
      <c r="K1143" s="53" t="s">
        <v>80</v>
      </c>
      <c r="L1143" s="53"/>
      <c r="M1143" s="53">
        <v>3.0</v>
      </c>
      <c r="N1143" s="53" t="s">
        <v>52</v>
      </c>
      <c r="O1143" s="25">
        <v>117.08333333333333</v>
      </c>
      <c r="P1143" s="25">
        <f>'LISTA DOS ITENS'!$O1143*'LISTA DOS ITENS'!$M1143</f>
        <v>351.25</v>
      </c>
      <c r="Q1143" s="25">
        <v>117.08</v>
      </c>
      <c r="R1143" s="25">
        <f>'LISTA DOS ITENS'!$Q1143*'LISTA DOS ITENS'!$M1143</f>
        <v>351.24</v>
      </c>
      <c r="S1143" s="56">
        <f>IF('LISTA DOS ITENS'!$P1143&gt;'LISTA DOS ITENS'!$R1143,'LISTA DOS ITENS'!$P1143,'LISTA DOS ITENS'!$R1143)</f>
        <v>351.25</v>
      </c>
      <c r="T1143" s="25">
        <v>11.867607452630427</v>
      </c>
      <c r="U1143" s="25">
        <f>'LISTA DOS ITENS'!$T1143*'LISTA DOS ITENS'!$M1143</f>
        <v>35.60282236</v>
      </c>
      <c r="V1143" s="56">
        <f t="array" ref="V1143">INDEX('RESUMO - LOTES E VMA'!$F$3:$F$181,MATCH('LISTA DOS ITENS'!$D1143,'RESUMO - LOTES E VMA'!$A$3:$A$181,0))</f>
        <v>36182.69532</v>
      </c>
      <c r="W1143" s="57">
        <f>'LISTA DOS ITENS'!$U1143/'LISTA DOS ITENS'!$V1143</f>
        <v>0.0009839737489</v>
      </c>
      <c r="X1143" s="53" t="s">
        <v>53</v>
      </c>
      <c r="Y1143" s="53" t="s">
        <v>290</v>
      </c>
      <c r="Z1143" s="58" t="str">
        <f>'LISTA DOS ITENS'!$F1143&amp;"-"&amp;'LISTA DOS ITENS'!$H1143&amp;"-"&amp;'LISTA DOS ITENS'!$J1143&amp;"-"&amp;'LISTA DOS ITENS'!$K1143&amp;"-"&amp;'LISTA DOS ITENS'!$I1143</f>
        <v>12056754-2201-0026-IMOB/NAC-</v>
      </c>
      <c r="AA1143" s="59" t="str">
        <f t="array" ref="AA1143">INDEX('RESUMO - LOTES E VMA'!$M$3:$M$181,MATCH('LISTA DOS ITENS'!$D1143,'RESUMO - LOTES E VMA'!$A$3:$A$181,0))</f>
        <v>Para Leilão</v>
      </c>
      <c r="AB1143" s="60">
        <f t="array" ref="AB1143">INDEX('RESUMO - LOTES E VMA'!$J$3:$J$181,MATCH('LISTA DOS ITENS'!$D1143,'RESUMO - LOTES E VMA'!$A$3:$A$181,0))</f>
        <v>0.1011750278</v>
      </c>
      <c r="AC1143" s="29" t="str">
        <f t="array" ref="AC1143">INDEX('RESUMO - LOTES E VMA'!$L$3:$L$181,MATCH('LISTA DOS ITENS'!$D1143,'RESUMO - LOTES E VMA'!$A$3:$A$181,0))</f>
        <v>1% do Valor de Comparação do VMA</v>
      </c>
      <c r="AD1143" s="53" t="str">
        <f>VLOOKUP(Tabela1[[#This Row],[Índice]],[1]Planilha1!$A:$A,1,0)</f>
        <v>#ERROR!</v>
      </c>
    </row>
    <row r="1144" ht="15.75" customHeight="1">
      <c r="A1144" s="52">
        <v>250545.0</v>
      </c>
      <c r="B1144" s="53" t="s">
        <v>70</v>
      </c>
      <c r="C1144" s="53" t="s">
        <v>71</v>
      </c>
      <c r="D1144" s="22">
        <v>206855.0</v>
      </c>
      <c r="E1144" s="53" t="s">
        <v>119</v>
      </c>
      <c r="F1144" s="54">
        <v>1.2056756E7</v>
      </c>
      <c r="G1144" s="53" t="s">
        <v>835</v>
      </c>
      <c r="H1144" s="55">
        <v>2201.0</v>
      </c>
      <c r="I1144" s="55"/>
      <c r="J1144" s="55" t="s">
        <v>126</v>
      </c>
      <c r="K1144" s="53" t="s">
        <v>73</v>
      </c>
      <c r="L1144" s="53"/>
      <c r="M1144" s="53">
        <v>3.0</v>
      </c>
      <c r="N1144" s="53" t="s">
        <v>52</v>
      </c>
      <c r="O1144" s="25">
        <v>310.3</v>
      </c>
      <c r="P1144" s="25">
        <f>'LISTA DOS ITENS'!$O1144*'LISTA DOS ITENS'!$M1144</f>
        <v>930.9</v>
      </c>
      <c r="Q1144" s="25">
        <v>310.3</v>
      </c>
      <c r="R1144" s="25">
        <f>'LISTA DOS ITENS'!$Q1144*'LISTA DOS ITENS'!$M1144</f>
        <v>930.9</v>
      </c>
      <c r="S1144" s="56">
        <f>IF('LISTA DOS ITENS'!$P1144&gt;'LISTA DOS ITENS'!$R1144,'LISTA DOS ITENS'!$P1144,'LISTA DOS ITENS'!$R1144)</f>
        <v>930.9</v>
      </c>
      <c r="T1144" s="25">
        <v>31.453011552367798</v>
      </c>
      <c r="U1144" s="25">
        <f>'LISTA DOS ITENS'!$T1144*'LISTA DOS ITENS'!$M1144</f>
        <v>94.35903466</v>
      </c>
      <c r="V1144" s="56">
        <f t="array" ref="V1144">INDEX('RESUMO - LOTES E VMA'!$F$3:$F$181,MATCH('LISTA DOS ITENS'!$D1144,'RESUMO - LOTES E VMA'!$A$3:$A$181,0))</f>
        <v>36182.69532</v>
      </c>
      <c r="W1144" s="57">
        <f>'LISTA DOS ITENS'!$U1144/'LISTA DOS ITENS'!$V1144</f>
        <v>0.002607849797</v>
      </c>
      <c r="X1144" s="53" t="s">
        <v>53</v>
      </c>
      <c r="Y1144" s="53" t="s">
        <v>290</v>
      </c>
      <c r="Z1144" s="58" t="str">
        <f>'LISTA DOS ITENS'!$F1144&amp;"-"&amp;'LISTA DOS ITENS'!$H1144&amp;"-"&amp;'LISTA DOS ITENS'!$J1144&amp;"-"&amp;'LISTA DOS ITENS'!$K1144&amp;"-"&amp;'LISTA DOS ITENS'!$I1144</f>
        <v>12056756-2201-0026-CONS/NAC-</v>
      </c>
      <c r="AA1144" s="59" t="str">
        <f t="array" ref="AA1144">INDEX('RESUMO - LOTES E VMA'!$M$3:$M$181,MATCH('LISTA DOS ITENS'!$D1144,'RESUMO - LOTES E VMA'!$A$3:$A$181,0))</f>
        <v>Para Leilão</v>
      </c>
      <c r="AB1144" s="60">
        <f t="array" ref="AB1144">INDEX('RESUMO - LOTES E VMA'!$J$3:$J$181,MATCH('LISTA DOS ITENS'!$D1144,'RESUMO - LOTES E VMA'!$A$3:$A$181,0))</f>
        <v>0.1011750278</v>
      </c>
      <c r="AC1144" s="29" t="str">
        <f t="array" ref="AC1144">INDEX('RESUMO - LOTES E VMA'!$L$3:$L$181,MATCH('LISTA DOS ITENS'!$D1144,'RESUMO - LOTES E VMA'!$A$3:$A$181,0))</f>
        <v>1% do Valor de Comparação do VMA</v>
      </c>
      <c r="AD1144" s="53" t="str">
        <f>VLOOKUP(Tabela1[[#This Row],[Índice]],[1]Planilha1!$A:$A,1,0)</f>
        <v>#ERROR!</v>
      </c>
    </row>
    <row r="1145" ht="15.75" customHeight="1">
      <c r="A1145" s="52">
        <v>250546.0</v>
      </c>
      <c r="B1145" s="53" t="s">
        <v>70</v>
      </c>
      <c r="C1145" s="53" t="s">
        <v>71</v>
      </c>
      <c r="D1145" s="22">
        <v>206855.0</v>
      </c>
      <c r="E1145" s="53" t="s">
        <v>119</v>
      </c>
      <c r="F1145" s="54">
        <v>1.2056865E7</v>
      </c>
      <c r="G1145" s="53" t="s">
        <v>938</v>
      </c>
      <c r="H1145" s="55">
        <v>2201.0</v>
      </c>
      <c r="I1145" s="55"/>
      <c r="J1145" s="55" t="s">
        <v>126</v>
      </c>
      <c r="K1145" s="53" t="s">
        <v>73</v>
      </c>
      <c r="L1145" s="53"/>
      <c r="M1145" s="53">
        <v>3.0</v>
      </c>
      <c r="N1145" s="53" t="s">
        <v>52</v>
      </c>
      <c r="O1145" s="25">
        <v>218.40333333333334</v>
      </c>
      <c r="P1145" s="25">
        <f>'LISTA DOS ITENS'!$O1145*'LISTA DOS ITENS'!$M1145</f>
        <v>655.21</v>
      </c>
      <c r="Q1145" s="25">
        <v>218.4</v>
      </c>
      <c r="R1145" s="25">
        <f>'LISTA DOS ITENS'!$Q1145*'LISTA DOS ITENS'!$M1145</f>
        <v>655.2</v>
      </c>
      <c r="S1145" s="56">
        <f>IF('LISTA DOS ITENS'!$P1145&gt;'LISTA DOS ITENS'!$R1145,'LISTA DOS ITENS'!$P1145,'LISTA DOS ITENS'!$R1145)</f>
        <v>655.21</v>
      </c>
      <c r="T1145" s="25">
        <v>22.137730335279173</v>
      </c>
      <c r="U1145" s="25">
        <f>'LISTA DOS ITENS'!$T1145*'LISTA DOS ITENS'!$M1145</f>
        <v>66.41319101</v>
      </c>
      <c r="V1145" s="56">
        <f t="array" ref="V1145">INDEX('RESUMO - LOTES E VMA'!$F$3:$F$181,MATCH('LISTA DOS ITENS'!$D1145,'RESUMO - LOTES E VMA'!$A$3:$A$181,0))</f>
        <v>36182.69532</v>
      </c>
      <c r="W1145" s="57">
        <f>'LISTA DOS ITENS'!$U1145/'LISTA DOS ITENS'!$V1145</f>
        <v>0.001835495958</v>
      </c>
      <c r="X1145" s="53" t="s">
        <v>53</v>
      </c>
      <c r="Y1145" s="53" t="s">
        <v>290</v>
      </c>
      <c r="Z1145" s="58" t="str">
        <f>'LISTA DOS ITENS'!$F1145&amp;"-"&amp;'LISTA DOS ITENS'!$H1145&amp;"-"&amp;'LISTA DOS ITENS'!$J1145&amp;"-"&amp;'LISTA DOS ITENS'!$K1145&amp;"-"&amp;'LISTA DOS ITENS'!$I1145</f>
        <v>12056865-2201-0026-CONS/NAC-</v>
      </c>
      <c r="AA1145" s="59" t="str">
        <f t="array" ref="AA1145">INDEX('RESUMO - LOTES E VMA'!$M$3:$M$181,MATCH('LISTA DOS ITENS'!$D1145,'RESUMO - LOTES E VMA'!$A$3:$A$181,0))</f>
        <v>Para Leilão</v>
      </c>
      <c r="AB1145" s="60">
        <f t="array" ref="AB1145">INDEX('RESUMO - LOTES E VMA'!$J$3:$J$181,MATCH('LISTA DOS ITENS'!$D1145,'RESUMO - LOTES E VMA'!$A$3:$A$181,0))</f>
        <v>0.1011750278</v>
      </c>
      <c r="AC1145" s="29" t="str">
        <f t="array" ref="AC1145">INDEX('RESUMO - LOTES E VMA'!$L$3:$L$181,MATCH('LISTA DOS ITENS'!$D1145,'RESUMO - LOTES E VMA'!$A$3:$A$181,0))</f>
        <v>1% do Valor de Comparação do VMA</v>
      </c>
      <c r="AD1145" s="53" t="str">
        <f>VLOOKUP(Tabela1[[#This Row],[Índice]],[1]Planilha1!$A:$A,1,0)</f>
        <v>#ERROR!</v>
      </c>
    </row>
    <row r="1146" ht="15.75" customHeight="1">
      <c r="A1146" s="52">
        <v>250547.0</v>
      </c>
      <c r="B1146" s="53" t="s">
        <v>70</v>
      </c>
      <c r="C1146" s="53" t="s">
        <v>71</v>
      </c>
      <c r="D1146" s="22">
        <v>206855.0</v>
      </c>
      <c r="E1146" s="53" t="s">
        <v>119</v>
      </c>
      <c r="F1146" s="54">
        <v>1.2056898E7</v>
      </c>
      <c r="G1146" s="53" t="s">
        <v>939</v>
      </c>
      <c r="H1146" s="55">
        <v>2201.0</v>
      </c>
      <c r="I1146" s="55"/>
      <c r="J1146" s="55" t="s">
        <v>126</v>
      </c>
      <c r="K1146" s="53" t="s">
        <v>73</v>
      </c>
      <c r="L1146" s="53"/>
      <c r="M1146" s="53">
        <v>4.0</v>
      </c>
      <c r="N1146" s="53" t="s">
        <v>52</v>
      </c>
      <c r="O1146" s="25">
        <v>106.5725</v>
      </c>
      <c r="P1146" s="25">
        <f>'LISTA DOS ITENS'!$O1146*'LISTA DOS ITENS'!$M1146</f>
        <v>426.29</v>
      </c>
      <c r="Q1146" s="25">
        <v>106.57</v>
      </c>
      <c r="R1146" s="25">
        <f>'LISTA DOS ITENS'!$Q1146*'LISTA DOS ITENS'!$M1146</f>
        <v>426.28</v>
      </c>
      <c r="S1146" s="56">
        <f>IF('LISTA DOS ITENS'!$P1146&gt;'LISTA DOS ITENS'!$R1146,'LISTA DOS ITENS'!$P1146,'LISTA DOS ITENS'!$R1146)</f>
        <v>426.29</v>
      </c>
      <c r="T1146" s="25">
        <v>10.802279861862184</v>
      </c>
      <c r="U1146" s="25">
        <f>'LISTA DOS ITENS'!$T1146*'LISTA DOS ITENS'!$M1146</f>
        <v>43.20911945</v>
      </c>
      <c r="V1146" s="56">
        <f t="array" ref="V1146">INDEX('RESUMO - LOTES E VMA'!$F$3:$F$181,MATCH('LISTA DOS ITENS'!$D1146,'RESUMO - LOTES E VMA'!$A$3:$A$181,0))</f>
        <v>36182.69532</v>
      </c>
      <c r="W1146" s="57">
        <f>'LISTA DOS ITENS'!$U1146/'LISTA DOS ITENS'!$V1146</f>
        <v>0.001194192944</v>
      </c>
      <c r="X1146" s="53" t="s">
        <v>53</v>
      </c>
      <c r="Y1146" s="53" t="s">
        <v>290</v>
      </c>
      <c r="Z1146" s="58" t="str">
        <f>'LISTA DOS ITENS'!$F1146&amp;"-"&amp;'LISTA DOS ITENS'!$H1146&amp;"-"&amp;'LISTA DOS ITENS'!$J1146&amp;"-"&amp;'LISTA DOS ITENS'!$K1146&amp;"-"&amp;'LISTA DOS ITENS'!$I1146</f>
        <v>12056898-2201-0026-CONS/NAC-</v>
      </c>
      <c r="AA1146" s="59" t="str">
        <f t="array" ref="AA1146">INDEX('RESUMO - LOTES E VMA'!$M$3:$M$181,MATCH('LISTA DOS ITENS'!$D1146,'RESUMO - LOTES E VMA'!$A$3:$A$181,0))</f>
        <v>Para Leilão</v>
      </c>
      <c r="AB1146" s="60">
        <f t="array" ref="AB1146">INDEX('RESUMO - LOTES E VMA'!$J$3:$J$181,MATCH('LISTA DOS ITENS'!$D1146,'RESUMO - LOTES E VMA'!$A$3:$A$181,0))</f>
        <v>0.1011750278</v>
      </c>
      <c r="AC1146" s="29" t="str">
        <f t="array" ref="AC1146">INDEX('RESUMO - LOTES E VMA'!$L$3:$L$181,MATCH('LISTA DOS ITENS'!$D1146,'RESUMO - LOTES E VMA'!$A$3:$A$181,0))</f>
        <v>1% do Valor de Comparação do VMA</v>
      </c>
      <c r="AD1146" s="53" t="str">
        <f>VLOOKUP(Tabela1[[#This Row],[Índice]],[1]Planilha1!$A:$A,1,0)</f>
        <v>#ERROR!</v>
      </c>
    </row>
    <row r="1147" ht="15.75" customHeight="1">
      <c r="A1147" s="52">
        <v>250548.0</v>
      </c>
      <c r="B1147" s="53" t="s">
        <v>70</v>
      </c>
      <c r="C1147" s="53" t="s">
        <v>71</v>
      </c>
      <c r="D1147" s="22">
        <v>206855.0</v>
      </c>
      <c r="E1147" s="53" t="s">
        <v>119</v>
      </c>
      <c r="F1147" s="54">
        <v>1.20569E7</v>
      </c>
      <c r="G1147" s="53" t="s">
        <v>940</v>
      </c>
      <c r="H1147" s="55">
        <v>2201.0</v>
      </c>
      <c r="I1147" s="55"/>
      <c r="J1147" s="55" t="s">
        <v>126</v>
      </c>
      <c r="K1147" s="53" t="s">
        <v>73</v>
      </c>
      <c r="L1147" s="53"/>
      <c r="M1147" s="53">
        <v>3.0</v>
      </c>
      <c r="N1147" s="53" t="s">
        <v>52</v>
      </c>
      <c r="O1147" s="25">
        <v>67.30333333333333</v>
      </c>
      <c r="P1147" s="25">
        <f>'LISTA DOS ITENS'!$O1147*'LISTA DOS ITENS'!$M1147</f>
        <v>201.91</v>
      </c>
      <c r="Q1147" s="25">
        <v>67.3</v>
      </c>
      <c r="R1147" s="25">
        <f>'LISTA DOS ITENS'!$Q1147*'LISTA DOS ITENS'!$M1147</f>
        <v>201.9</v>
      </c>
      <c r="S1147" s="56">
        <f>IF('LISTA DOS ITENS'!$P1147&gt;'LISTA DOS ITENS'!$R1147,'LISTA DOS ITENS'!$P1147,'LISTA DOS ITENS'!$R1147)</f>
        <v>201.91</v>
      </c>
      <c r="T1147" s="25">
        <v>6.821745657345642</v>
      </c>
      <c r="U1147" s="25">
        <f>'LISTA DOS ITENS'!$T1147*'LISTA DOS ITENS'!$M1147</f>
        <v>20.46523697</v>
      </c>
      <c r="V1147" s="56">
        <f t="array" ref="V1147">INDEX('RESUMO - LOTES E VMA'!$F$3:$F$181,MATCH('LISTA DOS ITENS'!$D1147,'RESUMO - LOTES E VMA'!$A$3:$A$181,0))</f>
        <v>36182.69532</v>
      </c>
      <c r="W1147" s="57">
        <f>'LISTA DOS ITENS'!$U1147/'LISTA DOS ITENS'!$V1147</f>
        <v>0.0005656084156</v>
      </c>
      <c r="X1147" s="53" t="s">
        <v>53</v>
      </c>
      <c r="Y1147" s="53" t="s">
        <v>290</v>
      </c>
      <c r="Z1147" s="58" t="str">
        <f>'LISTA DOS ITENS'!$F1147&amp;"-"&amp;'LISTA DOS ITENS'!$H1147&amp;"-"&amp;'LISTA DOS ITENS'!$J1147&amp;"-"&amp;'LISTA DOS ITENS'!$K1147&amp;"-"&amp;'LISTA DOS ITENS'!$I1147</f>
        <v>12056900-2201-0026-CONS/NAC-</v>
      </c>
      <c r="AA1147" s="59" t="str">
        <f t="array" ref="AA1147">INDEX('RESUMO - LOTES E VMA'!$M$3:$M$181,MATCH('LISTA DOS ITENS'!$D1147,'RESUMO - LOTES E VMA'!$A$3:$A$181,0))</f>
        <v>Para Leilão</v>
      </c>
      <c r="AB1147" s="60">
        <f t="array" ref="AB1147">INDEX('RESUMO - LOTES E VMA'!$J$3:$J$181,MATCH('LISTA DOS ITENS'!$D1147,'RESUMO - LOTES E VMA'!$A$3:$A$181,0))</f>
        <v>0.1011750278</v>
      </c>
      <c r="AC1147" s="29" t="str">
        <f t="array" ref="AC1147">INDEX('RESUMO - LOTES E VMA'!$L$3:$L$181,MATCH('LISTA DOS ITENS'!$D1147,'RESUMO - LOTES E VMA'!$A$3:$A$181,0))</f>
        <v>1% do Valor de Comparação do VMA</v>
      </c>
      <c r="AD1147" s="53" t="str">
        <f>VLOOKUP(Tabela1[[#This Row],[Índice]],[1]Planilha1!$A:$A,1,0)</f>
        <v>#ERROR!</v>
      </c>
    </row>
    <row r="1148" ht="15.75" customHeight="1">
      <c r="A1148" s="52">
        <v>250549.0</v>
      </c>
      <c r="B1148" s="53" t="s">
        <v>70</v>
      </c>
      <c r="C1148" s="53" t="s">
        <v>71</v>
      </c>
      <c r="D1148" s="22">
        <v>206855.0</v>
      </c>
      <c r="E1148" s="53" t="s">
        <v>119</v>
      </c>
      <c r="F1148" s="54">
        <v>1.2056902E7</v>
      </c>
      <c r="G1148" s="53" t="s">
        <v>826</v>
      </c>
      <c r="H1148" s="55">
        <v>2201.0</v>
      </c>
      <c r="I1148" s="55"/>
      <c r="J1148" s="55" t="s">
        <v>126</v>
      </c>
      <c r="K1148" s="53" t="s">
        <v>73</v>
      </c>
      <c r="L1148" s="53"/>
      <c r="M1148" s="53">
        <v>4.0</v>
      </c>
      <c r="N1148" s="53" t="s">
        <v>52</v>
      </c>
      <c r="O1148" s="25">
        <v>72.9325</v>
      </c>
      <c r="P1148" s="25">
        <f>'LISTA DOS ITENS'!$O1148*'LISTA DOS ITENS'!$M1148</f>
        <v>291.73</v>
      </c>
      <c r="Q1148" s="25">
        <v>72.93</v>
      </c>
      <c r="R1148" s="25">
        <f>'LISTA DOS ITENS'!$Q1148*'LISTA DOS ITENS'!$M1148</f>
        <v>291.72</v>
      </c>
      <c r="S1148" s="56">
        <f>IF('LISTA DOS ITENS'!$P1148&gt;'LISTA DOS ITENS'!$R1148,'LISTA DOS ITENS'!$P1148,'LISTA DOS ITENS'!$R1148)</f>
        <v>291.73</v>
      </c>
      <c r="T1148" s="25">
        <v>7.392420665530724</v>
      </c>
      <c r="U1148" s="25">
        <f>'LISTA DOS ITENS'!$T1148*'LISTA DOS ITENS'!$M1148</f>
        <v>29.56968266</v>
      </c>
      <c r="V1148" s="56">
        <f t="array" ref="V1148">INDEX('RESUMO - LOTES E VMA'!$F$3:$F$181,MATCH('LISTA DOS ITENS'!$D1148,'RESUMO - LOTES E VMA'!$A$3:$A$181,0))</f>
        <v>36182.69532</v>
      </c>
      <c r="W1148" s="57">
        <f>'LISTA DOS ITENS'!$U1148/'LISTA DOS ITENS'!$V1148</f>
        <v>0.0008172327241</v>
      </c>
      <c r="X1148" s="53" t="s">
        <v>53</v>
      </c>
      <c r="Y1148" s="53" t="s">
        <v>290</v>
      </c>
      <c r="Z1148" s="58" t="str">
        <f>'LISTA DOS ITENS'!$F1148&amp;"-"&amp;'LISTA DOS ITENS'!$H1148&amp;"-"&amp;'LISTA DOS ITENS'!$J1148&amp;"-"&amp;'LISTA DOS ITENS'!$K1148&amp;"-"&amp;'LISTA DOS ITENS'!$I1148</f>
        <v>12056902-2201-0026-CONS/NAC-</v>
      </c>
      <c r="AA1148" s="59" t="str">
        <f t="array" ref="AA1148">INDEX('RESUMO - LOTES E VMA'!$M$3:$M$181,MATCH('LISTA DOS ITENS'!$D1148,'RESUMO - LOTES E VMA'!$A$3:$A$181,0))</f>
        <v>Para Leilão</v>
      </c>
      <c r="AB1148" s="60">
        <f t="array" ref="AB1148">INDEX('RESUMO - LOTES E VMA'!$J$3:$J$181,MATCH('LISTA DOS ITENS'!$D1148,'RESUMO - LOTES E VMA'!$A$3:$A$181,0))</f>
        <v>0.1011750278</v>
      </c>
      <c r="AC1148" s="29" t="str">
        <f t="array" ref="AC1148">INDEX('RESUMO - LOTES E VMA'!$L$3:$L$181,MATCH('LISTA DOS ITENS'!$D1148,'RESUMO - LOTES E VMA'!$A$3:$A$181,0))</f>
        <v>1% do Valor de Comparação do VMA</v>
      </c>
      <c r="AD1148" s="53" t="str">
        <f>VLOOKUP(Tabela1[[#This Row],[Índice]],[1]Planilha1!$A:$A,1,0)</f>
        <v>#ERROR!</v>
      </c>
    </row>
    <row r="1149" ht="15.75" customHeight="1">
      <c r="A1149" s="52">
        <v>250550.0</v>
      </c>
      <c r="B1149" s="53" t="s">
        <v>70</v>
      </c>
      <c r="C1149" s="53" t="s">
        <v>71</v>
      </c>
      <c r="D1149" s="22">
        <v>206855.0</v>
      </c>
      <c r="E1149" s="53" t="s">
        <v>119</v>
      </c>
      <c r="F1149" s="54">
        <v>1.2056904E7</v>
      </c>
      <c r="G1149" s="53" t="s">
        <v>941</v>
      </c>
      <c r="H1149" s="55">
        <v>2201.0</v>
      </c>
      <c r="I1149" s="55"/>
      <c r="J1149" s="55" t="s">
        <v>126</v>
      </c>
      <c r="K1149" s="53" t="s">
        <v>73</v>
      </c>
      <c r="L1149" s="53"/>
      <c r="M1149" s="53">
        <v>3.0</v>
      </c>
      <c r="N1149" s="53" t="s">
        <v>52</v>
      </c>
      <c r="O1149" s="25">
        <v>76.06333333333333</v>
      </c>
      <c r="P1149" s="25">
        <f>'LISTA DOS ITENS'!$O1149*'LISTA DOS ITENS'!$M1149</f>
        <v>228.19</v>
      </c>
      <c r="Q1149" s="25">
        <v>76.06</v>
      </c>
      <c r="R1149" s="25">
        <f>'LISTA DOS ITENS'!$Q1149*'LISTA DOS ITENS'!$M1149</f>
        <v>228.18</v>
      </c>
      <c r="S1149" s="56">
        <f>IF('LISTA DOS ITENS'!$P1149&gt;'LISTA DOS ITENS'!$R1149,'LISTA DOS ITENS'!$P1149,'LISTA DOS ITENS'!$R1149)</f>
        <v>228.19</v>
      </c>
      <c r="T1149" s="25">
        <v>7.70968758837607</v>
      </c>
      <c r="U1149" s="25">
        <f>'LISTA DOS ITENS'!$T1149*'LISTA DOS ITENS'!$M1149</f>
        <v>23.12906277</v>
      </c>
      <c r="V1149" s="56">
        <f t="array" ref="V1149">INDEX('RESUMO - LOTES E VMA'!$F$3:$F$181,MATCH('LISTA DOS ITENS'!$D1149,'RESUMO - LOTES E VMA'!$A$3:$A$181,0))</f>
        <v>36182.69532</v>
      </c>
      <c r="W1149" s="57">
        <f>'LISTA DOS ITENS'!$U1149/'LISTA DOS ITENS'!$V1149</f>
        <v>0.0006392299568</v>
      </c>
      <c r="X1149" s="53" t="s">
        <v>53</v>
      </c>
      <c r="Y1149" s="53" t="s">
        <v>290</v>
      </c>
      <c r="Z1149" s="58" t="str">
        <f>'LISTA DOS ITENS'!$F1149&amp;"-"&amp;'LISTA DOS ITENS'!$H1149&amp;"-"&amp;'LISTA DOS ITENS'!$J1149&amp;"-"&amp;'LISTA DOS ITENS'!$K1149&amp;"-"&amp;'LISTA DOS ITENS'!$I1149</f>
        <v>12056904-2201-0026-CONS/NAC-</v>
      </c>
      <c r="AA1149" s="59" t="str">
        <f t="array" ref="AA1149">INDEX('RESUMO - LOTES E VMA'!$M$3:$M$181,MATCH('LISTA DOS ITENS'!$D1149,'RESUMO - LOTES E VMA'!$A$3:$A$181,0))</f>
        <v>Para Leilão</v>
      </c>
      <c r="AB1149" s="60">
        <f t="array" ref="AB1149">INDEX('RESUMO - LOTES E VMA'!$J$3:$J$181,MATCH('LISTA DOS ITENS'!$D1149,'RESUMO - LOTES E VMA'!$A$3:$A$181,0))</f>
        <v>0.1011750278</v>
      </c>
      <c r="AC1149" s="29" t="str">
        <f t="array" ref="AC1149">INDEX('RESUMO - LOTES E VMA'!$L$3:$L$181,MATCH('LISTA DOS ITENS'!$D1149,'RESUMO - LOTES E VMA'!$A$3:$A$181,0))</f>
        <v>1% do Valor de Comparação do VMA</v>
      </c>
      <c r="AD1149" s="53" t="str">
        <f>VLOOKUP(Tabela1[[#This Row],[Índice]],[1]Planilha1!$A:$A,1,0)</f>
        <v>#ERROR!</v>
      </c>
    </row>
    <row r="1150" ht="15.75" customHeight="1">
      <c r="A1150" s="52">
        <v>250551.0</v>
      </c>
      <c r="B1150" s="53" t="s">
        <v>70</v>
      </c>
      <c r="C1150" s="53" t="s">
        <v>71</v>
      </c>
      <c r="D1150" s="22">
        <v>206855.0</v>
      </c>
      <c r="E1150" s="53" t="s">
        <v>119</v>
      </c>
      <c r="F1150" s="54">
        <v>1.2056906E7</v>
      </c>
      <c r="G1150" s="53" t="s">
        <v>942</v>
      </c>
      <c r="H1150" s="55">
        <v>2201.0</v>
      </c>
      <c r="I1150" s="55"/>
      <c r="J1150" s="55" t="s">
        <v>126</v>
      </c>
      <c r="K1150" s="53" t="s">
        <v>73</v>
      </c>
      <c r="L1150" s="53"/>
      <c r="M1150" s="53">
        <v>1.0</v>
      </c>
      <c r="N1150" s="53" t="s">
        <v>52</v>
      </c>
      <c r="O1150" s="25">
        <v>28.59</v>
      </c>
      <c r="P1150" s="25">
        <f>'LISTA DOS ITENS'!$O1150*'LISTA DOS ITENS'!$M1150</f>
        <v>28.59</v>
      </c>
      <c r="Q1150" s="25">
        <v>28.59</v>
      </c>
      <c r="R1150" s="25">
        <f>'LISTA DOS ITENS'!$Q1150*'LISTA DOS ITENS'!$M1150</f>
        <v>28.59</v>
      </c>
      <c r="S1150" s="56">
        <f>IF('LISTA DOS ITENS'!$P1150&gt;'LISTA DOS ITENS'!$R1150,'LISTA DOS ITENS'!$P1150,'LISTA DOS ITENS'!$R1150)</f>
        <v>28.59</v>
      </c>
      <c r="T1150" s="25">
        <v>2.897974863945199</v>
      </c>
      <c r="U1150" s="25">
        <f>'LISTA DOS ITENS'!$T1150*'LISTA DOS ITENS'!$M1150</f>
        <v>2.897974864</v>
      </c>
      <c r="V1150" s="56">
        <f t="array" ref="V1150">INDEX('RESUMO - LOTES E VMA'!$F$3:$F$181,MATCH('LISTA DOS ITENS'!$D1150,'RESUMO - LOTES E VMA'!$A$3:$A$181,0))</f>
        <v>36182.69532</v>
      </c>
      <c r="W1150" s="57">
        <f>'LISTA DOS ITENS'!$U1150/'LISTA DOS ITENS'!$V1150</f>
        <v>0.00008009284102</v>
      </c>
      <c r="X1150" s="53" t="s">
        <v>53</v>
      </c>
      <c r="Y1150" s="53" t="s">
        <v>290</v>
      </c>
      <c r="Z1150" s="58" t="str">
        <f>'LISTA DOS ITENS'!$F1150&amp;"-"&amp;'LISTA DOS ITENS'!$H1150&amp;"-"&amp;'LISTA DOS ITENS'!$J1150&amp;"-"&amp;'LISTA DOS ITENS'!$K1150&amp;"-"&amp;'LISTA DOS ITENS'!$I1150</f>
        <v>12056906-2201-0026-CONS/NAC-</v>
      </c>
      <c r="AA1150" s="59" t="str">
        <f t="array" ref="AA1150">INDEX('RESUMO - LOTES E VMA'!$M$3:$M$181,MATCH('LISTA DOS ITENS'!$D1150,'RESUMO - LOTES E VMA'!$A$3:$A$181,0))</f>
        <v>Para Leilão</v>
      </c>
      <c r="AB1150" s="60">
        <f t="array" ref="AB1150">INDEX('RESUMO - LOTES E VMA'!$J$3:$J$181,MATCH('LISTA DOS ITENS'!$D1150,'RESUMO - LOTES E VMA'!$A$3:$A$181,0))</f>
        <v>0.1011750278</v>
      </c>
      <c r="AC1150" s="29" t="str">
        <f t="array" ref="AC1150">INDEX('RESUMO - LOTES E VMA'!$L$3:$L$181,MATCH('LISTA DOS ITENS'!$D1150,'RESUMO - LOTES E VMA'!$A$3:$A$181,0))</f>
        <v>1% do Valor de Comparação do VMA</v>
      </c>
      <c r="AD1150" s="53" t="str">
        <f>VLOOKUP(Tabela1[[#This Row],[Índice]],[1]Planilha1!$A:$A,1,0)</f>
        <v>#ERROR!</v>
      </c>
    </row>
    <row r="1151" ht="15.75" customHeight="1">
      <c r="A1151" s="52">
        <v>250552.0</v>
      </c>
      <c r="B1151" s="53" t="s">
        <v>70</v>
      </c>
      <c r="C1151" s="53" t="s">
        <v>71</v>
      </c>
      <c r="D1151" s="22">
        <v>206855.0</v>
      </c>
      <c r="E1151" s="53" t="s">
        <v>119</v>
      </c>
      <c r="F1151" s="54">
        <v>1.2057103E7</v>
      </c>
      <c r="G1151" s="53" t="s">
        <v>943</v>
      </c>
      <c r="H1151" s="55">
        <v>2201.0</v>
      </c>
      <c r="I1151" s="55"/>
      <c r="J1151" s="55" t="s">
        <v>126</v>
      </c>
      <c r="K1151" s="53" t="s">
        <v>73</v>
      </c>
      <c r="L1151" s="53"/>
      <c r="M1151" s="53">
        <v>3.0</v>
      </c>
      <c r="N1151" s="53" t="s">
        <v>52</v>
      </c>
      <c r="O1151" s="25">
        <v>120.54666666666667</v>
      </c>
      <c r="P1151" s="25">
        <f>'LISTA DOS ITENS'!$O1151*'LISTA DOS ITENS'!$M1151</f>
        <v>361.64</v>
      </c>
      <c r="Q1151" s="25">
        <v>120.55</v>
      </c>
      <c r="R1151" s="25">
        <f>'LISTA DOS ITENS'!$Q1151*'LISTA DOS ITENS'!$M1151</f>
        <v>361.65</v>
      </c>
      <c r="S1151" s="56">
        <f>IF('LISTA DOS ITENS'!$P1151&gt;'LISTA DOS ITENS'!$R1151,'LISTA DOS ITENS'!$P1151,'LISTA DOS ITENS'!$R1151)</f>
        <v>361.65</v>
      </c>
      <c r="T1151" s="25">
        <v>12.219337875081978</v>
      </c>
      <c r="U1151" s="25">
        <f>'LISTA DOS ITENS'!$T1151*'LISTA DOS ITENS'!$M1151</f>
        <v>36.65801363</v>
      </c>
      <c r="V1151" s="56">
        <f t="array" ref="V1151">INDEX('RESUMO - LOTES E VMA'!$F$3:$F$181,MATCH('LISTA DOS ITENS'!$D1151,'RESUMO - LOTES E VMA'!$A$3:$A$181,0))</f>
        <v>36182.69532</v>
      </c>
      <c r="W1151" s="57">
        <f>'LISTA DOS ITENS'!$U1151/'LISTA DOS ITENS'!$V1151</f>
        <v>0.00101313662</v>
      </c>
      <c r="X1151" s="53" t="s">
        <v>53</v>
      </c>
      <c r="Y1151" s="53" t="s">
        <v>290</v>
      </c>
      <c r="Z1151" s="58" t="str">
        <f>'LISTA DOS ITENS'!$F1151&amp;"-"&amp;'LISTA DOS ITENS'!$H1151&amp;"-"&amp;'LISTA DOS ITENS'!$J1151&amp;"-"&amp;'LISTA DOS ITENS'!$K1151&amp;"-"&amp;'LISTA DOS ITENS'!$I1151</f>
        <v>12057103-2201-0026-CONS/NAC-</v>
      </c>
      <c r="AA1151" s="59" t="str">
        <f t="array" ref="AA1151">INDEX('RESUMO - LOTES E VMA'!$M$3:$M$181,MATCH('LISTA DOS ITENS'!$D1151,'RESUMO - LOTES E VMA'!$A$3:$A$181,0))</f>
        <v>Para Leilão</v>
      </c>
      <c r="AB1151" s="60">
        <f t="array" ref="AB1151">INDEX('RESUMO - LOTES E VMA'!$J$3:$J$181,MATCH('LISTA DOS ITENS'!$D1151,'RESUMO - LOTES E VMA'!$A$3:$A$181,0))</f>
        <v>0.1011750278</v>
      </c>
      <c r="AC1151" s="29" t="str">
        <f t="array" ref="AC1151">INDEX('RESUMO - LOTES E VMA'!$L$3:$L$181,MATCH('LISTA DOS ITENS'!$D1151,'RESUMO - LOTES E VMA'!$A$3:$A$181,0))</f>
        <v>1% do Valor de Comparação do VMA</v>
      </c>
      <c r="AD1151" s="53" t="str">
        <f>VLOOKUP(Tabela1[[#This Row],[Índice]],[1]Planilha1!$A:$A,1,0)</f>
        <v>#ERROR!</v>
      </c>
    </row>
    <row r="1152" ht="15.75" customHeight="1">
      <c r="A1152" s="52">
        <v>250553.0</v>
      </c>
      <c r="B1152" s="53" t="s">
        <v>70</v>
      </c>
      <c r="C1152" s="53" t="s">
        <v>71</v>
      </c>
      <c r="D1152" s="22">
        <v>206855.0</v>
      </c>
      <c r="E1152" s="53" t="s">
        <v>119</v>
      </c>
      <c r="F1152" s="54">
        <v>1.2057129E7</v>
      </c>
      <c r="G1152" s="53" t="s">
        <v>944</v>
      </c>
      <c r="H1152" s="55">
        <v>2201.0</v>
      </c>
      <c r="I1152" s="55"/>
      <c r="J1152" s="55" t="s">
        <v>126</v>
      </c>
      <c r="K1152" s="53" t="s">
        <v>73</v>
      </c>
      <c r="L1152" s="53"/>
      <c r="M1152" s="53">
        <v>4.0</v>
      </c>
      <c r="N1152" s="53" t="s">
        <v>52</v>
      </c>
      <c r="O1152" s="25">
        <v>579.8825</v>
      </c>
      <c r="P1152" s="25">
        <f>'LISTA DOS ITENS'!$O1152*'LISTA DOS ITENS'!$M1152</f>
        <v>2319.53</v>
      </c>
      <c r="Q1152" s="25">
        <v>579.88</v>
      </c>
      <c r="R1152" s="25">
        <f>'LISTA DOS ITENS'!$Q1152*'LISTA DOS ITENS'!$M1152</f>
        <v>2319.52</v>
      </c>
      <c r="S1152" s="56">
        <f>IF('LISTA DOS ITENS'!$P1152&gt;'LISTA DOS ITENS'!$R1152,'LISTA DOS ITENS'!$P1152,'LISTA DOS ITENS'!$R1152)</f>
        <v>2319.53</v>
      </c>
      <c r="T1152" s="25">
        <v>58.778512210722006</v>
      </c>
      <c r="U1152" s="25">
        <f>'LISTA DOS ITENS'!$T1152*'LISTA DOS ITENS'!$M1152</f>
        <v>235.1140488</v>
      </c>
      <c r="V1152" s="56">
        <f t="array" ref="V1152">INDEX('RESUMO - LOTES E VMA'!$F$3:$F$181,MATCH('LISTA DOS ITENS'!$D1152,'RESUMO - LOTES E VMA'!$A$3:$A$181,0))</f>
        <v>36182.69532</v>
      </c>
      <c r="W1152" s="57">
        <f>'LISTA DOS ITENS'!$U1152/'LISTA DOS ITENS'!$V1152</f>
        <v>0.006497969451</v>
      </c>
      <c r="X1152" s="53" t="s">
        <v>53</v>
      </c>
      <c r="Y1152" s="53" t="s">
        <v>290</v>
      </c>
      <c r="Z1152" s="58" t="str">
        <f>'LISTA DOS ITENS'!$F1152&amp;"-"&amp;'LISTA DOS ITENS'!$H1152&amp;"-"&amp;'LISTA DOS ITENS'!$J1152&amp;"-"&amp;'LISTA DOS ITENS'!$K1152&amp;"-"&amp;'LISTA DOS ITENS'!$I1152</f>
        <v>12057129-2201-0026-CONS/NAC-</v>
      </c>
      <c r="AA1152" s="59" t="str">
        <f t="array" ref="AA1152">INDEX('RESUMO - LOTES E VMA'!$M$3:$M$181,MATCH('LISTA DOS ITENS'!$D1152,'RESUMO - LOTES E VMA'!$A$3:$A$181,0))</f>
        <v>Para Leilão</v>
      </c>
      <c r="AB1152" s="60">
        <f t="array" ref="AB1152">INDEX('RESUMO - LOTES E VMA'!$J$3:$J$181,MATCH('LISTA DOS ITENS'!$D1152,'RESUMO - LOTES E VMA'!$A$3:$A$181,0))</f>
        <v>0.1011750278</v>
      </c>
      <c r="AC1152" s="29" t="str">
        <f t="array" ref="AC1152">INDEX('RESUMO - LOTES E VMA'!$L$3:$L$181,MATCH('LISTA DOS ITENS'!$D1152,'RESUMO - LOTES E VMA'!$A$3:$A$181,0))</f>
        <v>1% do Valor de Comparação do VMA</v>
      </c>
      <c r="AD1152" s="53" t="str">
        <f>VLOOKUP(Tabela1[[#This Row],[Índice]],[1]Planilha1!$A:$A,1,0)</f>
        <v>#ERROR!</v>
      </c>
    </row>
    <row r="1153" ht="15.75" customHeight="1">
      <c r="A1153" s="52">
        <v>250554.0</v>
      </c>
      <c r="B1153" s="53" t="s">
        <v>70</v>
      </c>
      <c r="C1153" s="53" t="s">
        <v>71</v>
      </c>
      <c r="D1153" s="22">
        <v>206855.0</v>
      </c>
      <c r="E1153" s="53" t="s">
        <v>119</v>
      </c>
      <c r="F1153" s="54">
        <v>1.2058436E7</v>
      </c>
      <c r="G1153" s="53" t="s">
        <v>945</v>
      </c>
      <c r="H1153" s="55">
        <v>2201.0</v>
      </c>
      <c r="I1153" s="55"/>
      <c r="J1153" s="55" t="s">
        <v>126</v>
      </c>
      <c r="K1153" s="53" t="s">
        <v>73</v>
      </c>
      <c r="L1153" s="53"/>
      <c r="M1153" s="53">
        <v>3.0</v>
      </c>
      <c r="N1153" s="53" t="s">
        <v>52</v>
      </c>
      <c r="O1153" s="25">
        <v>53.36666666666667</v>
      </c>
      <c r="P1153" s="25">
        <f>'LISTA DOS ITENS'!$O1153*'LISTA DOS ITENS'!$M1153</f>
        <v>160.1</v>
      </c>
      <c r="Q1153" s="25">
        <v>53.37</v>
      </c>
      <c r="R1153" s="25">
        <f>'LISTA DOS ITENS'!$Q1153*'LISTA DOS ITENS'!$M1153</f>
        <v>160.11</v>
      </c>
      <c r="S1153" s="56">
        <f>IF('LISTA DOS ITENS'!$P1153&gt;'LISTA DOS ITENS'!$R1153,'LISTA DOS ITENS'!$P1153,'LISTA DOS ITENS'!$R1153)</f>
        <v>160.11</v>
      </c>
      <c r="T1153" s="25">
        <v>5.409755805832643</v>
      </c>
      <c r="U1153" s="25">
        <f>'LISTA DOS ITENS'!$T1153*'LISTA DOS ITENS'!$M1153</f>
        <v>16.22926742</v>
      </c>
      <c r="V1153" s="56">
        <f t="array" ref="V1153">INDEX('RESUMO - LOTES E VMA'!$F$3:$F$181,MATCH('LISTA DOS ITENS'!$D1153,'RESUMO - LOTES E VMA'!$A$3:$A$181,0))</f>
        <v>36182.69532</v>
      </c>
      <c r="W1153" s="57">
        <f>'LISTA DOS ITENS'!$U1153/'LISTA DOS ITENS'!$V1153</f>
        <v>0.0004485367183</v>
      </c>
      <c r="X1153" s="53" t="s">
        <v>53</v>
      </c>
      <c r="Y1153" s="53" t="s">
        <v>290</v>
      </c>
      <c r="Z1153" s="58" t="str">
        <f>'LISTA DOS ITENS'!$F1153&amp;"-"&amp;'LISTA DOS ITENS'!$H1153&amp;"-"&amp;'LISTA DOS ITENS'!$J1153&amp;"-"&amp;'LISTA DOS ITENS'!$K1153&amp;"-"&amp;'LISTA DOS ITENS'!$I1153</f>
        <v>12058436-2201-0026-CONS/NAC-</v>
      </c>
      <c r="AA1153" s="59" t="str">
        <f t="array" ref="AA1153">INDEX('RESUMO - LOTES E VMA'!$M$3:$M$181,MATCH('LISTA DOS ITENS'!$D1153,'RESUMO - LOTES E VMA'!$A$3:$A$181,0))</f>
        <v>Para Leilão</v>
      </c>
      <c r="AB1153" s="60">
        <f t="array" ref="AB1153">INDEX('RESUMO - LOTES E VMA'!$J$3:$J$181,MATCH('LISTA DOS ITENS'!$D1153,'RESUMO - LOTES E VMA'!$A$3:$A$181,0))</f>
        <v>0.1011750278</v>
      </c>
      <c r="AC1153" s="29" t="str">
        <f t="array" ref="AC1153">INDEX('RESUMO - LOTES E VMA'!$L$3:$L$181,MATCH('LISTA DOS ITENS'!$D1153,'RESUMO - LOTES E VMA'!$A$3:$A$181,0))</f>
        <v>1% do Valor de Comparação do VMA</v>
      </c>
      <c r="AD1153" s="53" t="str">
        <f>VLOOKUP(Tabela1[[#This Row],[Índice]],[1]Planilha1!$A:$A,1,0)</f>
        <v>#ERROR!</v>
      </c>
    </row>
    <row r="1154" ht="15.75" customHeight="1">
      <c r="A1154" s="52">
        <v>250555.0</v>
      </c>
      <c r="B1154" s="53" t="s">
        <v>70</v>
      </c>
      <c r="C1154" s="53" t="s">
        <v>71</v>
      </c>
      <c r="D1154" s="22">
        <v>206855.0</v>
      </c>
      <c r="E1154" s="53" t="s">
        <v>119</v>
      </c>
      <c r="F1154" s="54">
        <v>1.205884E7</v>
      </c>
      <c r="G1154" s="53" t="s">
        <v>932</v>
      </c>
      <c r="H1154" s="55">
        <v>2201.0</v>
      </c>
      <c r="I1154" s="55"/>
      <c r="J1154" s="55" t="s">
        <v>126</v>
      </c>
      <c r="K1154" s="53" t="s">
        <v>73</v>
      </c>
      <c r="L1154" s="53"/>
      <c r="M1154" s="53">
        <v>3.0</v>
      </c>
      <c r="N1154" s="53" t="s">
        <v>52</v>
      </c>
      <c r="O1154" s="25">
        <v>316.7633333333333</v>
      </c>
      <c r="P1154" s="25">
        <f>'LISTA DOS ITENS'!$O1154*'LISTA DOS ITENS'!$M1154</f>
        <v>950.29</v>
      </c>
      <c r="Q1154" s="25">
        <v>316.76</v>
      </c>
      <c r="R1154" s="25">
        <f>'LISTA DOS ITENS'!$Q1154*'LISTA DOS ITENS'!$M1154</f>
        <v>950.28</v>
      </c>
      <c r="S1154" s="56">
        <f>IF('LISTA DOS ITENS'!$P1154&gt;'LISTA DOS ITENS'!$R1154,'LISTA DOS ITENS'!$P1154,'LISTA DOS ITENS'!$R1154)</f>
        <v>950.29</v>
      </c>
      <c r="T1154" s="25">
        <v>32.10781804488567</v>
      </c>
      <c r="U1154" s="25">
        <f>'LISTA DOS ITENS'!$T1154*'LISTA DOS ITENS'!$M1154</f>
        <v>96.32345413</v>
      </c>
      <c r="V1154" s="56">
        <f t="array" ref="V1154">INDEX('RESUMO - LOTES E VMA'!$F$3:$F$181,MATCH('LISTA DOS ITENS'!$D1154,'RESUMO - LOTES E VMA'!$A$3:$A$181,0))</f>
        <v>36182.69532</v>
      </c>
      <c r="W1154" s="57">
        <f>'LISTA DOS ITENS'!$U1154/'LISTA DOS ITENS'!$V1154</f>
        <v>0.002662141482</v>
      </c>
      <c r="X1154" s="53" t="s">
        <v>53</v>
      </c>
      <c r="Y1154" s="53" t="s">
        <v>290</v>
      </c>
      <c r="Z1154" s="58" t="str">
        <f>'LISTA DOS ITENS'!$F1154&amp;"-"&amp;'LISTA DOS ITENS'!$H1154&amp;"-"&amp;'LISTA DOS ITENS'!$J1154&amp;"-"&amp;'LISTA DOS ITENS'!$K1154&amp;"-"&amp;'LISTA DOS ITENS'!$I1154</f>
        <v>12058840-2201-0026-CONS/NAC-</v>
      </c>
      <c r="AA1154" s="59" t="str">
        <f t="array" ref="AA1154">INDEX('RESUMO - LOTES E VMA'!$M$3:$M$181,MATCH('LISTA DOS ITENS'!$D1154,'RESUMO - LOTES E VMA'!$A$3:$A$181,0))</f>
        <v>Para Leilão</v>
      </c>
      <c r="AB1154" s="60">
        <f t="array" ref="AB1154">INDEX('RESUMO - LOTES E VMA'!$J$3:$J$181,MATCH('LISTA DOS ITENS'!$D1154,'RESUMO - LOTES E VMA'!$A$3:$A$181,0))</f>
        <v>0.1011750278</v>
      </c>
      <c r="AC1154" s="29" t="str">
        <f t="array" ref="AC1154">INDEX('RESUMO - LOTES E VMA'!$L$3:$L$181,MATCH('LISTA DOS ITENS'!$D1154,'RESUMO - LOTES E VMA'!$A$3:$A$181,0))</f>
        <v>1% do Valor de Comparação do VMA</v>
      </c>
      <c r="AD1154" s="53" t="str">
        <f>VLOOKUP(Tabela1[[#This Row],[Índice]],[1]Planilha1!$A:$A,1,0)</f>
        <v>#ERROR!</v>
      </c>
    </row>
    <row r="1155" ht="15.75" customHeight="1">
      <c r="A1155" s="52">
        <v>250556.0</v>
      </c>
      <c r="B1155" s="53" t="s">
        <v>70</v>
      </c>
      <c r="C1155" s="53" t="s">
        <v>71</v>
      </c>
      <c r="D1155" s="22">
        <v>206855.0</v>
      </c>
      <c r="E1155" s="53" t="s">
        <v>119</v>
      </c>
      <c r="F1155" s="54">
        <v>1.2058844E7</v>
      </c>
      <c r="G1155" s="53" t="s">
        <v>826</v>
      </c>
      <c r="H1155" s="55">
        <v>2201.0</v>
      </c>
      <c r="I1155" s="55"/>
      <c r="J1155" s="55" t="s">
        <v>126</v>
      </c>
      <c r="K1155" s="53" t="s">
        <v>73</v>
      </c>
      <c r="L1155" s="53"/>
      <c r="M1155" s="53">
        <v>4.0</v>
      </c>
      <c r="N1155" s="53" t="s">
        <v>52</v>
      </c>
      <c r="O1155" s="25">
        <v>80.1575</v>
      </c>
      <c r="P1155" s="25">
        <f>'LISTA DOS ITENS'!$O1155*'LISTA DOS ITENS'!$M1155</f>
        <v>320.63</v>
      </c>
      <c r="Q1155" s="25">
        <v>80.16</v>
      </c>
      <c r="R1155" s="25">
        <f>'LISTA DOS ITENS'!$Q1155*'LISTA DOS ITENS'!$M1155</f>
        <v>320.64</v>
      </c>
      <c r="S1155" s="56">
        <f>IF('LISTA DOS ITENS'!$P1155&gt;'LISTA DOS ITENS'!$R1155,'LISTA DOS ITENS'!$P1155,'LISTA DOS ITENS'!$R1155)</f>
        <v>320.64</v>
      </c>
      <c r="T1155" s="25">
        <v>8.125276848333234</v>
      </c>
      <c r="U1155" s="25">
        <f>'LISTA DOS ITENS'!$T1155*'LISTA DOS ITENS'!$M1155</f>
        <v>32.50110739</v>
      </c>
      <c r="V1155" s="56">
        <f t="array" ref="V1155">INDEX('RESUMO - LOTES E VMA'!$F$3:$F$181,MATCH('LISTA DOS ITENS'!$D1155,'RESUMO - LOTES E VMA'!$A$3:$A$181,0))</f>
        <v>36182.69532</v>
      </c>
      <c r="W1155" s="57">
        <f>'LISTA DOS ITENS'!$U1155/'LISTA DOS ITENS'!$V1155</f>
        <v>0.0008982500366</v>
      </c>
      <c r="X1155" s="53" t="s">
        <v>53</v>
      </c>
      <c r="Y1155" s="53" t="s">
        <v>290</v>
      </c>
      <c r="Z1155" s="58" t="str">
        <f>'LISTA DOS ITENS'!$F1155&amp;"-"&amp;'LISTA DOS ITENS'!$H1155&amp;"-"&amp;'LISTA DOS ITENS'!$J1155&amp;"-"&amp;'LISTA DOS ITENS'!$K1155&amp;"-"&amp;'LISTA DOS ITENS'!$I1155</f>
        <v>12058844-2201-0026-CONS/NAC-</v>
      </c>
      <c r="AA1155" s="59" t="str">
        <f t="array" ref="AA1155">INDEX('RESUMO - LOTES E VMA'!$M$3:$M$181,MATCH('LISTA DOS ITENS'!$D1155,'RESUMO - LOTES E VMA'!$A$3:$A$181,0))</f>
        <v>Para Leilão</v>
      </c>
      <c r="AB1155" s="60">
        <f t="array" ref="AB1155">INDEX('RESUMO - LOTES E VMA'!$J$3:$J$181,MATCH('LISTA DOS ITENS'!$D1155,'RESUMO - LOTES E VMA'!$A$3:$A$181,0))</f>
        <v>0.1011750278</v>
      </c>
      <c r="AC1155" s="29" t="str">
        <f t="array" ref="AC1155">INDEX('RESUMO - LOTES E VMA'!$L$3:$L$181,MATCH('LISTA DOS ITENS'!$D1155,'RESUMO - LOTES E VMA'!$A$3:$A$181,0))</f>
        <v>1% do Valor de Comparação do VMA</v>
      </c>
      <c r="AD1155" s="53" t="str">
        <f>VLOOKUP(Tabela1[[#This Row],[Índice]],[1]Planilha1!$A:$A,1,0)</f>
        <v>#ERROR!</v>
      </c>
    </row>
    <row r="1156" ht="15.75" customHeight="1">
      <c r="A1156" s="52">
        <v>250557.0</v>
      </c>
      <c r="B1156" s="53" t="s">
        <v>70</v>
      </c>
      <c r="C1156" s="53" t="s">
        <v>71</v>
      </c>
      <c r="D1156" s="22">
        <v>206855.0</v>
      </c>
      <c r="E1156" s="53" t="s">
        <v>119</v>
      </c>
      <c r="F1156" s="54">
        <v>1.2058859E7</v>
      </c>
      <c r="G1156" s="53" t="s">
        <v>946</v>
      </c>
      <c r="H1156" s="55">
        <v>2201.0</v>
      </c>
      <c r="I1156" s="55"/>
      <c r="J1156" s="55" t="s">
        <v>126</v>
      </c>
      <c r="K1156" s="53" t="s">
        <v>73</v>
      </c>
      <c r="L1156" s="53"/>
      <c r="M1156" s="53">
        <v>3.0</v>
      </c>
      <c r="N1156" s="53" t="s">
        <v>52</v>
      </c>
      <c r="O1156" s="25">
        <v>32.163333333333334</v>
      </c>
      <c r="P1156" s="25">
        <f>'LISTA DOS ITENS'!$O1156*'LISTA DOS ITENS'!$M1156</f>
        <v>96.49</v>
      </c>
      <c r="Q1156" s="25">
        <v>32.16</v>
      </c>
      <c r="R1156" s="25">
        <f>'LISTA DOS ITENS'!$Q1156*'LISTA DOS ITENS'!$M1156</f>
        <v>96.48</v>
      </c>
      <c r="S1156" s="56">
        <f>IF('LISTA DOS ITENS'!$P1156&gt;'LISTA DOS ITENS'!$R1156,'LISTA DOS ITENS'!$P1156,'LISTA DOS ITENS'!$R1156)</f>
        <v>96.49</v>
      </c>
      <c r="T1156" s="25">
        <v>3.2598416098103393</v>
      </c>
      <c r="U1156" s="25">
        <f>'LISTA DOS ITENS'!$T1156*'LISTA DOS ITENS'!$M1156</f>
        <v>9.779524829</v>
      </c>
      <c r="V1156" s="56">
        <f t="array" ref="V1156">INDEX('RESUMO - LOTES E VMA'!$F$3:$F$181,MATCH('LISTA DOS ITENS'!$D1156,'RESUMO - LOTES E VMA'!$A$3:$A$181,0))</f>
        <v>36182.69532</v>
      </c>
      <c r="W1156" s="57">
        <f>'LISTA DOS ITENS'!$U1156/'LISTA DOS ITENS'!$V1156</f>
        <v>0.0002702818224</v>
      </c>
      <c r="X1156" s="53" t="s">
        <v>53</v>
      </c>
      <c r="Y1156" s="53" t="s">
        <v>290</v>
      </c>
      <c r="Z1156" s="58" t="str">
        <f>'LISTA DOS ITENS'!$F1156&amp;"-"&amp;'LISTA DOS ITENS'!$H1156&amp;"-"&amp;'LISTA DOS ITENS'!$J1156&amp;"-"&amp;'LISTA DOS ITENS'!$K1156&amp;"-"&amp;'LISTA DOS ITENS'!$I1156</f>
        <v>12058859-2201-0026-CONS/NAC-</v>
      </c>
      <c r="AA1156" s="59" t="str">
        <f t="array" ref="AA1156">INDEX('RESUMO - LOTES E VMA'!$M$3:$M$181,MATCH('LISTA DOS ITENS'!$D1156,'RESUMO - LOTES E VMA'!$A$3:$A$181,0))</f>
        <v>Para Leilão</v>
      </c>
      <c r="AB1156" s="60">
        <f t="array" ref="AB1156">INDEX('RESUMO - LOTES E VMA'!$J$3:$J$181,MATCH('LISTA DOS ITENS'!$D1156,'RESUMO - LOTES E VMA'!$A$3:$A$181,0))</f>
        <v>0.1011750278</v>
      </c>
      <c r="AC1156" s="29" t="str">
        <f t="array" ref="AC1156">INDEX('RESUMO - LOTES E VMA'!$L$3:$L$181,MATCH('LISTA DOS ITENS'!$D1156,'RESUMO - LOTES E VMA'!$A$3:$A$181,0))</f>
        <v>1% do Valor de Comparação do VMA</v>
      </c>
      <c r="AD1156" s="53" t="str">
        <f>VLOOKUP(Tabela1[[#This Row],[Índice]],[1]Planilha1!$A:$A,1,0)</f>
        <v>#ERROR!</v>
      </c>
    </row>
    <row r="1157" ht="15.75" customHeight="1">
      <c r="A1157" s="52">
        <v>250558.0</v>
      </c>
      <c r="B1157" s="53" t="s">
        <v>70</v>
      </c>
      <c r="C1157" s="53" t="s">
        <v>71</v>
      </c>
      <c r="D1157" s="22">
        <v>206855.0</v>
      </c>
      <c r="E1157" s="53" t="s">
        <v>119</v>
      </c>
      <c r="F1157" s="54">
        <v>1.2058863E7</v>
      </c>
      <c r="G1157" s="53" t="s">
        <v>835</v>
      </c>
      <c r="H1157" s="55">
        <v>2201.0</v>
      </c>
      <c r="I1157" s="55"/>
      <c r="J1157" s="55" t="s">
        <v>126</v>
      </c>
      <c r="K1157" s="53" t="s">
        <v>73</v>
      </c>
      <c r="L1157" s="53"/>
      <c r="M1157" s="53">
        <v>3.0</v>
      </c>
      <c r="N1157" s="53" t="s">
        <v>52</v>
      </c>
      <c r="O1157" s="25">
        <v>74.72666666666667</v>
      </c>
      <c r="P1157" s="25">
        <f>'LISTA DOS ITENS'!$O1157*'LISTA DOS ITENS'!$M1157</f>
        <v>224.18</v>
      </c>
      <c r="Q1157" s="25">
        <v>74.73</v>
      </c>
      <c r="R1157" s="25">
        <f>'LISTA DOS ITENS'!$Q1157*'LISTA DOS ITENS'!$M1157</f>
        <v>224.19</v>
      </c>
      <c r="S1157" s="56">
        <f>IF('LISTA DOS ITENS'!$P1157&gt;'LISTA DOS ITENS'!$R1157,'LISTA DOS ITENS'!$P1157,'LISTA DOS ITENS'!$R1157)</f>
        <v>224.19</v>
      </c>
      <c r="T1157" s="25">
        <v>7.574874486975332</v>
      </c>
      <c r="U1157" s="25">
        <f>'LISTA DOS ITENS'!$T1157*'LISTA DOS ITENS'!$M1157</f>
        <v>22.72462346</v>
      </c>
      <c r="V1157" s="56">
        <f t="array" ref="V1157">INDEX('RESUMO - LOTES E VMA'!$F$3:$F$181,MATCH('LISTA DOS ITENS'!$D1157,'RESUMO - LOTES E VMA'!$A$3:$A$181,0))</f>
        <v>36182.69532</v>
      </c>
      <c r="W1157" s="57">
        <f>'LISTA DOS ITENS'!$U1157/'LISTA DOS ITENS'!$V1157</f>
        <v>0.000628052257</v>
      </c>
      <c r="X1157" s="53" t="s">
        <v>53</v>
      </c>
      <c r="Y1157" s="53" t="s">
        <v>290</v>
      </c>
      <c r="Z1157" s="58" t="str">
        <f>'LISTA DOS ITENS'!$F1157&amp;"-"&amp;'LISTA DOS ITENS'!$H1157&amp;"-"&amp;'LISTA DOS ITENS'!$J1157&amp;"-"&amp;'LISTA DOS ITENS'!$K1157&amp;"-"&amp;'LISTA DOS ITENS'!$I1157</f>
        <v>12058863-2201-0026-CONS/NAC-</v>
      </c>
      <c r="AA1157" s="59" t="str">
        <f t="array" ref="AA1157">INDEX('RESUMO - LOTES E VMA'!$M$3:$M$181,MATCH('LISTA DOS ITENS'!$D1157,'RESUMO - LOTES E VMA'!$A$3:$A$181,0))</f>
        <v>Para Leilão</v>
      </c>
      <c r="AB1157" s="60">
        <f t="array" ref="AB1157">INDEX('RESUMO - LOTES E VMA'!$J$3:$J$181,MATCH('LISTA DOS ITENS'!$D1157,'RESUMO - LOTES E VMA'!$A$3:$A$181,0))</f>
        <v>0.1011750278</v>
      </c>
      <c r="AC1157" s="29" t="str">
        <f t="array" ref="AC1157">INDEX('RESUMO - LOTES E VMA'!$L$3:$L$181,MATCH('LISTA DOS ITENS'!$D1157,'RESUMO - LOTES E VMA'!$A$3:$A$181,0))</f>
        <v>1% do Valor de Comparação do VMA</v>
      </c>
      <c r="AD1157" s="53" t="str">
        <f>VLOOKUP(Tabela1[[#This Row],[Índice]],[1]Planilha1!$A:$A,1,0)</f>
        <v>#ERROR!</v>
      </c>
    </row>
    <row r="1158" ht="15.75" customHeight="1">
      <c r="A1158" s="52">
        <v>250559.0</v>
      </c>
      <c r="B1158" s="53" t="s">
        <v>70</v>
      </c>
      <c r="C1158" s="53" t="s">
        <v>71</v>
      </c>
      <c r="D1158" s="22">
        <v>206855.0</v>
      </c>
      <c r="E1158" s="53" t="s">
        <v>119</v>
      </c>
      <c r="F1158" s="54">
        <v>1.2058899E7</v>
      </c>
      <c r="G1158" s="53" t="s">
        <v>934</v>
      </c>
      <c r="H1158" s="55">
        <v>2201.0</v>
      </c>
      <c r="I1158" s="55"/>
      <c r="J1158" s="55" t="s">
        <v>126</v>
      </c>
      <c r="K1158" s="53" t="s">
        <v>73</v>
      </c>
      <c r="L1158" s="53"/>
      <c r="M1158" s="53">
        <v>3.0</v>
      </c>
      <c r="N1158" s="53" t="s">
        <v>52</v>
      </c>
      <c r="O1158" s="25">
        <v>229.79</v>
      </c>
      <c r="P1158" s="25">
        <f>'LISTA DOS ITENS'!$O1158*'LISTA DOS ITENS'!$M1158</f>
        <v>689.37</v>
      </c>
      <c r="Q1158" s="25">
        <v>229.79</v>
      </c>
      <c r="R1158" s="25">
        <f>'LISTA DOS ITENS'!$Q1158*'LISTA DOS ITENS'!$M1158</f>
        <v>689.37</v>
      </c>
      <c r="S1158" s="56">
        <f>IF('LISTA DOS ITENS'!$P1158&gt;'LISTA DOS ITENS'!$R1158,'LISTA DOS ITENS'!$P1158,'LISTA DOS ITENS'!$R1158)</f>
        <v>689.37</v>
      </c>
      <c r="T1158" s="25">
        <v>23.292257572087</v>
      </c>
      <c r="U1158" s="25">
        <f>'LISTA DOS ITENS'!$T1158*'LISTA DOS ITENS'!$M1158</f>
        <v>69.87677272</v>
      </c>
      <c r="V1158" s="56">
        <f t="array" ref="V1158">INDEX('RESUMO - LOTES E VMA'!$F$3:$F$181,MATCH('LISTA DOS ITENS'!$D1158,'RESUMO - LOTES E VMA'!$A$3:$A$181,0))</f>
        <v>36182.69532</v>
      </c>
      <c r="W1158" s="57">
        <f>'LISTA DOS ITENS'!$U1158/'LISTA DOS ITENS'!$V1158</f>
        <v>0.00193122077</v>
      </c>
      <c r="X1158" s="53" t="s">
        <v>53</v>
      </c>
      <c r="Y1158" s="53" t="s">
        <v>290</v>
      </c>
      <c r="Z1158" s="58" t="str">
        <f>'LISTA DOS ITENS'!$F1158&amp;"-"&amp;'LISTA DOS ITENS'!$H1158&amp;"-"&amp;'LISTA DOS ITENS'!$J1158&amp;"-"&amp;'LISTA DOS ITENS'!$K1158&amp;"-"&amp;'LISTA DOS ITENS'!$I1158</f>
        <v>12058899-2201-0026-CONS/NAC-</v>
      </c>
      <c r="AA1158" s="59" t="str">
        <f t="array" ref="AA1158">INDEX('RESUMO - LOTES E VMA'!$M$3:$M$181,MATCH('LISTA DOS ITENS'!$D1158,'RESUMO - LOTES E VMA'!$A$3:$A$181,0))</f>
        <v>Para Leilão</v>
      </c>
      <c r="AB1158" s="60">
        <f t="array" ref="AB1158">INDEX('RESUMO - LOTES E VMA'!$J$3:$J$181,MATCH('LISTA DOS ITENS'!$D1158,'RESUMO - LOTES E VMA'!$A$3:$A$181,0))</f>
        <v>0.1011750278</v>
      </c>
      <c r="AC1158" s="29" t="str">
        <f t="array" ref="AC1158">INDEX('RESUMO - LOTES E VMA'!$L$3:$L$181,MATCH('LISTA DOS ITENS'!$D1158,'RESUMO - LOTES E VMA'!$A$3:$A$181,0))</f>
        <v>1% do Valor de Comparação do VMA</v>
      </c>
      <c r="AD1158" s="53" t="str">
        <f>VLOOKUP(Tabela1[[#This Row],[Índice]],[1]Planilha1!$A:$A,1,0)</f>
        <v>#ERROR!</v>
      </c>
    </row>
    <row r="1159" ht="15.75" customHeight="1">
      <c r="A1159" s="52">
        <v>250560.0</v>
      </c>
      <c r="B1159" s="53" t="s">
        <v>70</v>
      </c>
      <c r="C1159" s="53" t="s">
        <v>71</v>
      </c>
      <c r="D1159" s="22">
        <v>206855.0</v>
      </c>
      <c r="E1159" s="53" t="s">
        <v>119</v>
      </c>
      <c r="F1159" s="54">
        <v>1.2058901E7</v>
      </c>
      <c r="G1159" s="53" t="s">
        <v>835</v>
      </c>
      <c r="H1159" s="55">
        <v>2201.0</v>
      </c>
      <c r="I1159" s="55"/>
      <c r="J1159" s="55" t="s">
        <v>126</v>
      </c>
      <c r="K1159" s="53" t="s">
        <v>73</v>
      </c>
      <c r="L1159" s="53"/>
      <c r="M1159" s="53">
        <v>3.0</v>
      </c>
      <c r="N1159" s="53" t="s">
        <v>52</v>
      </c>
      <c r="O1159" s="25">
        <v>275.41333333333336</v>
      </c>
      <c r="P1159" s="25">
        <f>'LISTA DOS ITENS'!$O1159*'LISTA DOS ITENS'!$M1159</f>
        <v>826.24</v>
      </c>
      <c r="Q1159" s="25">
        <v>275.41</v>
      </c>
      <c r="R1159" s="25">
        <f>'LISTA DOS ITENS'!$Q1159*'LISTA DOS ITENS'!$M1159</f>
        <v>826.23</v>
      </c>
      <c r="S1159" s="56">
        <f>IF('LISTA DOS ITENS'!$P1159&gt;'LISTA DOS ITENS'!$R1159,'LISTA DOS ITENS'!$P1159,'LISTA DOS ITENS'!$R1159)</f>
        <v>826.24</v>
      </c>
      <c r="T1159" s="25">
        <v>27.91644831336647</v>
      </c>
      <c r="U1159" s="25">
        <f>'LISTA DOS ITENS'!$T1159*'LISTA DOS ITENS'!$M1159</f>
        <v>83.74934494</v>
      </c>
      <c r="V1159" s="56">
        <f t="array" ref="V1159">INDEX('RESUMO - LOTES E VMA'!$F$3:$F$181,MATCH('LISTA DOS ITENS'!$D1159,'RESUMO - LOTES E VMA'!$A$3:$A$181,0))</f>
        <v>36182.69532</v>
      </c>
      <c r="W1159" s="57">
        <f>'LISTA DOS ITENS'!$U1159/'LISTA DOS ITENS'!$V1159</f>
        <v>0.002314624276</v>
      </c>
      <c r="X1159" s="53" t="s">
        <v>53</v>
      </c>
      <c r="Y1159" s="53" t="s">
        <v>290</v>
      </c>
      <c r="Z1159" s="58" t="str">
        <f>'LISTA DOS ITENS'!$F1159&amp;"-"&amp;'LISTA DOS ITENS'!$H1159&amp;"-"&amp;'LISTA DOS ITENS'!$J1159&amp;"-"&amp;'LISTA DOS ITENS'!$K1159&amp;"-"&amp;'LISTA DOS ITENS'!$I1159</f>
        <v>12058901-2201-0026-CONS/NAC-</v>
      </c>
      <c r="AA1159" s="59" t="str">
        <f t="array" ref="AA1159">INDEX('RESUMO - LOTES E VMA'!$M$3:$M$181,MATCH('LISTA DOS ITENS'!$D1159,'RESUMO - LOTES E VMA'!$A$3:$A$181,0))</f>
        <v>Para Leilão</v>
      </c>
      <c r="AB1159" s="60">
        <f t="array" ref="AB1159">INDEX('RESUMO - LOTES E VMA'!$J$3:$J$181,MATCH('LISTA DOS ITENS'!$D1159,'RESUMO - LOTES E VMA'!$A$3:$A$181,0))</f>
        <v>0.1011750278</v>
      </c>
      <c r="AC1159" s="29" t="str">
        <f t="array" ref="AC1159">INDEX('RESUMO - LOTES E VMA'!$L$3:$L$181,MATCH('LISTA DOS ITENS'!$D1159,'RESUMO - LOTES E VMA'!$A$3:$A$181,0))</f>
        <v>1% do Valor de Comparação do VMA</v>
      </c>
      <c r="AD1159" s="53" t="str">
        <f>VLOOKUP(Tabela1[[#This Row],[Índice]],[1]Planilha1!$A:$A,1,0)</f>
        <v>#ERROR!</v>
      </c>
    </row>
    <row r="1160" ht="15.75" customHeight="1">
      <c r="A1160" s="52">
        <v>250561.0</v>
      </c>
      <c r="B1160" s="53" t="s">
        <v>70</v>
      </c>
      <c r="C1160" s="53" t="s">
        <v>71</v>
      </c>
      <c r="D1160" s="22">
        <v>206855.0</v>
      </c>
      <c r="E1160" s="53" t="s">
        <v>119</v>
      </c>
      <c r="F1160" s="54">
        <v>1.2062008E7</v>
      </c>
      <c r="G1160" s="53" t="s">
        <v>944</v>
      </c>
      <c r="H1160" s="55">
        <v>2201.0</v>
      </c>
      <c r="I1160" s="55"/>
      <c r="J1160" s="55" t="s">
        <v>126</v>
      </c>
      <c r="K1160" s="53" t="s">
        <v>73</v>
      </c>
      <c r="L1160" s="53"/>
      <c r="M1160" s="53">
        <v>4.0</v>
      </c>
      <c r="N1160" s="53" t="s">
        <v>52</v>
      </c>
      <c r="O1160" s="25">
        <v>433.8975</v>
      </c>
      <c r="P1160" s="25">
        <f>'LISTA DOS ITENS'!$O1160*'LISTA DOS ITENS'!$M1160</f>
        <v>1735.59</v>
      </c>
      <c r="Q1160" s="25">
        <v>433.9</v>
      </c>
      <c r="R1160" s="25">
        <f>'LISTA DOS ITENS'!$Q1160*'LISTA DOS ITENS'!$M1160</f>
        <v>1735.6</v>
      </c>
      <c r="S1160" s="56">
        <f>IF('LISTA DOS ITENS'!$P1160&gt;'LISTA DOS ITENS'!$R1160,'LISTA DOS ITENS'!$P1160,'LISTA DOS ITENS'!$R1160)</f>
        <v>1735.6</v>
      </c>
      <c r="T1160" s="25">
        <v>43.98150729156425</v>
      </c>
      <c r="U1160" s="25">
        <f>'LISTA DOS ITENS'!$T1160*'LISTA DOS ITENS'!$M1160</f>
        <v>175.9260292</v>
      </c>
      <c r="V1160" s="56">
        <f t="array" ref="V1160">INDEX('RESUMO - LOTES E VMA'!$F$3:$F$181,MATCH('LISTA DOS ITENS'!$D1160,'RESUMO - LOTES E VMA'!$A$3:$A$181,0))</f>
        <v>36182.69532</v>
      </c>
      <c r="W1160" s="57">
        <f>'LISTA DOS ITENS'!$U1160/'LISTA DOS ITENS'!$V1160</f>
        <v>0.004862159317</v>
      </c>
      <c r="X1160" s="53" t="s">
        <v>53</v>
      </c>
      <c r="Y1160" s="53" t="s">
        <v>290</v>
      </c>
      <c r="Z1160" s="58" t="str">
        <f>'LISTA DOS ITENS'!$F1160&amp;"-"&amp;'LISTA DOS ITENS'!$H1160&amp;"-"&amp;'LISTA DOS ITENS'!$J1160&amp;"-"&amp;'LISTA DOS ITENS'!$K1160&amp;"-"&amp;'LISTA DOS ITENS'!$I1160</f>
        <v>12062008-2201-0026-CONS/NAC-</v>
      </c>
      <c r="AA1160" s="59" t="str">
        <f t="array" ref="AA1160">INDEX('RESUMO - LOTES E VMA'!$M$3:$M$181,MATCH('LISTA DOS ITENS'!$D1160,'RESUMO - LOTES E VMA'!$A$3:$A$181,0))</f>
        <v>Para Leilão</v>
      </c>
      <c r="AB1160" s="60">
        <f t="array" ref="AB1160">INDEX('RESUMO - LOTES E VMA'!$J$3:$J$181,MATCH('LISTA DOS ITENS'!$D1160,'RESUMO - LOTES E VMA'!$A$3:$A$181,0))</f>
        <v>0.1011750278</v>
      </c>
      <c r="AC1160" s="29" t="str">
        <f t="array" ref="AC1160">INDEX('RESUMO - LOTES E VMA'!$L$3:$L$181,MATCH('LISTA DOS ITENS'!$D1160,'RESUMO - LOTES E VMA'!$A$3:$A$181,0))</f>
        <v>1% do Valor de Comparação do VMA</v>
      </c>
      <c r="AD1160" s="53" t="str">
        <f>VLOOKUP(Tabela1[[#This Row],[Índice]],[1]Planilha1!$A:$A,1,0)</f>
        <v>#ERROR!</v>
      </c>
    </row>
    <row r="1161" ht="15.75" customHeight="1">
      <c r="A1161" s="52">
        <v>250562.0</v>
      </c>
      <c r="B1161" s="53" t="s">
        <v>70</v>
      </c>
      <c r="C1161" s="53" t="s">
        <v>71</v>
      </c>
      <c r="D1161" s="22">
        <v>206855.0</v>
      </c>
      <c r="E1161" s="53" t="s">
        <v>119</v>
      </c>
      <c r="F1161" s="54">
        <v>1.206201E7</v>
      </c>
      <c r="G1161" s="53" t="s">
        <v>947</v>
      </c>
      <c r="H1161" s="55">
        <v>2201.0</v>
      </c>
      <c r="I1161" s="55"/>
      <c r="J1161" s="55" t="s">
        <v>126</v>
      </c>
      <c r="K1161" s="53" t="s">
        <v>73</v>
      </c>
      <c r="L1161" s="53"/>
      <c r="M1161" s="53">
        <v>3.0</v>
      </c>
      <c r="N1161" s="53" t="s">
        <v>52</v>
      </c>
      <c r="O1161" s="25">
        <v>369.99</v>
      </c>
      <c r="P1161" s="25">
        <f>'LISTA DOS ITENS'!$O1161*'LISTA DOS ITENS'!$M1161</f>
        <v>1109.97</v>
      </c>
      <c r="Q1161" s="25">
        <v>369.99</v>
      </c>
      <c r="R1161" s="25">
        <f>'LISTA DOS ITENS'!$Q1161*'LISTA DOS ITENS'!$M1161</f>
        <v>1109.97</v>
      </c>
      <c r="S1161" s="56">
        <f>IF('LISTA DOS ITENS'!$P1161&gt;'LISTA DOS ITENS'!$R1161,'LISTA DOS ITENS'!$P1161,'LISTA DOS ITENS'!$R1161)</f>
        <v>1109.97</v>
      </c>
      <c r="T1161" s="25">
        <v>37.50338299793929</v>
      </c>
      <c r="U1161" s="25">
        <f>'LISTA DOS ITENS'!$T1161*'LISTA DOS ITENS'!$M1161</f>
        <v>112.510149</v>
      </c>
      <c r="V1161" s="56">
        <f t="array" ref="V1161">INDEX('RESUMO - LOTES E VMA'!$F$3:$F$181,MATCH('LISTA DOS ITENS'!$D1161,'RESUMO - LOTES E VMA'!$A$3:$A$181,0))</f>
        <v>36182.69532</v>
      </c>
      <c r="W1161" s="57">
        <f>'LISTA DOS ITENS'!$U1161/'LISTA DOS ITENS'!$V1161</f>
        <v>0.0031095016</v>
      </c>
      <c r="X1161" s="53" t="s">
        <v>53</v>
      </c>
      <c r="Y1161" s="53" t="s">
        <v>290</v>
      </c>
      <c r="Z1161" s="58" t="str">
        <f>'LISTA DOS ITENS'!$F1161&amp;"-"&amp;'LISTA DOS ITENS'!$H1161&amp;"-"&amp;'LISTA DOS ITENS'!$J1161&amp;"-"&amp;'LISTA DOS ITENS'!$K1161&amp;"-"&amp;'LISTA DOS ITENS'!$I1161</f>
        <v>12062010-2201-0026-CONS/NAC-</v>
      </c>
      <c r="AA1161" s="59" t="str">
        <f t="array" ref="AA1161">INDEX('RESUMO - LOTES E VMA'!$M$3:$M$181,MATCH('LISTA DOS ITENS'!$D1161,'RESUMO - LOTES E VMA'!$A$3:$A$181,0))</f>
        <v>Para Leilão</v>
      </c>
      <c r="AB1161" s="60">
        <f t="array" ref="AB1161">INDEX('RESUMO - LOTES E VMA'!$J$3:$J$181,MATCH('LISTA DOS ITENS'!$D1161,'RESUMO - LOTES E VMA'!$A$3:$A$181,0))</f>
        <v>0.1011750278</v>
      </c>
      <c r="AC1161" s="29" t="str">
        <f t="array" ref="AC1161">INDEX('RESUMO - LOTES E VMA'!$L$3:$L$181,MATCH('LISTA DOS ITENS'!$D1161,'RESUMO - LOTES E VMA'!$A$3:$A$181,0))</f>
        <v>1% do Valor de Comparação do VMA</v>
      </c>
      <c r="AD1161" s="53" t="str">
        <f>VLOOKUP(Tabela1[[#This Row],[Índice]],[1]Planilha1!$A:$A,1,0)</f>
        <v>#ERROR!</v>
      </c>
    </row>
    <row r="1162" ht="15.75" customHeight="1">
      <c r="A1162" s="52">
        <v>250563.0</v>
      </c>
      <c r="B1162" s="53" t="s">
        <v>70</v>
      </c>
      <c r="C1162" s="53" t="s">
        <v>71</v>
      </c>
      <c r="D1162" s="22">
        <v>206855.0</v>
      </c>
      <c r="E1162" s="53" t="s">
        <v>119</v>
      </c>
      <c r="F1162" s="54">
        <v>1.2062012E7</v>
      </c>
      <c r="G1162" s="53" t="s">
        <v>924</v>
      </c>
      <c r="H1162" s="55">
        <v>2201.0</v>
      </c>
      <c r="I1162" s="55"/>
      <c r="J1162" s="55" t="s">
        <v>126</v>
      </c>
      <c r="K1162" s="53" t="s">
        <v>73</v>
      </c>
      <c r="L1162" s="53"/>
      <c r="M1162" s="53">
        <v>3.0</v>
      </c>
      <c r="N1162" s="53" t="s">
        <v>52</v>
      </c>
      <c r="O1162" s="25">
        <v>62.32666666666666</v>
      </c>
      <c r="P1162" s="25">
        <f>'LISTA DOS ITENS'!$O1162*'LISTA DOS ITENS'!$M1162</f>
        <v>186.98</v>
      </c>
      <c r="Q1162" s="25">
        <v>62.33</v>
      </c>
      <c r="R1162" s="25">
        <f>'LISTA DOS ITENS'!$Q1162*'LISTA DOS ITENS'!$M1162</f>
        <v>186.99</v>
      </c>
      <c r="S1162" s="56">
        <f>IF('LISTA DOS ITENS'!$P1162&gt;'LISTA DOS ITENS'!$R1162,'LISTA DOS ITENS'!$P1162,'LISTA DOS ITENS'!$R1162)</f>
        <v>186.99</v>
      </c>
      <c r="T1162" s="25">
        <v>6.31797038369025</v>
      </c>
      <c r="U1162" s="25">
        <f>'LISTA DOS ITENS'!$T1162*'LISTA DOS ITENS'!$M1162</f>
        <v>18.95391115</v>
      </c>
      <c r="V1162" s="56">
        <f t="array" ref="V1162">INDEX('RESUMO - LOTES E VMA'!$F$3:$F$181,MATCH('LISTA DOS ITENS'!$D1162,'RESUMO - LOTES E VMA'!$A$3:$A$181,0))</f>
        <v>36182.69532</v>
      </c>
      <c r="W1162" s="57">
        <f>'LISTA DOS ITENS'!$U1162/'LISTA DOS ITENS'!$V1162</f>
        <v>0.0005238391166</v>
      </c>
      <c r="X1162" s="53" t="s">
        <v>53</v>
      </c>
      <c r="Y1162" s="53" t="s">
        <v>290</v>
      </c>
      <c r="Z1162" s="58" t="str">
        <f>'LISTA DOS ITENS'!$F1162&amp;"-"&amp;'LISTA DOS ITENS'!$H1162&amp;"-"&amp;'LISTA DOS ITENS'!$J1162&amp;"-"&amp;'LISTA DOS ITENS'!$K1162&amp;"-"&amp;'LISTA DOS ITENS'!$I1162</f>
        <v>12062012-2201-0026-CONS/NAC-</v>
      </c>
      <c r="AA1162" s="59" t="str">
        <f t="array" ref="AA1162">INDEX('RESUMO - LOTES E VMA'!$M$3:$M$181,MATCH('LISTA DOS ITENS'!$D1162,'RESUMO - LOTES E VMA'!$A$3:$A$181,0))</f>
        <v>Para Leilão</v>
      </c>
      <c r="AB1162" s="60">
        <f t="array" ref="AB1162">INDEX('RESUMO - LOTES E VMA'!$J$3:$J$181,MATCH('LISTA DOS ITENS'!$D1162,'RESUMO - LOTES E VMA'!$A$3:$A$181,0))</f>
        <v>0.1011750278</v>
      </c>
      <c r="AC1162" s="29" t="str">
        <f t="array" ref="AC1162">INDEX('RESUMO - LOTES E VMA'!$L$3:$L$181,MATCH('LISTA DOS ITENS'!$D1162,'RESUMO - LOTES E VMA'!$A$3:$A$181,0))</f>
        <v>1% do Valor de Comparação do VMA</v>
      </c>
      <c r="AD1162" s="53" t="str">
        <f>VLOOKUP(Tabela1[[#This Row],[Índice]],[1]Planilha1!$A:$A,1,0)</f>
        <v>#ERROR!</v>
      </c>
    </row>
    <row r="1163" ht="15.75" customHeight="1">
      <c r="A1163" s="52">
        <v>250564.0</v>
      </c>
      <c r="B1163" s="53" t="s">
        <v>70</v>
      </c>
      <c r="C1163" s="53" t="s">
        <v>71</v>
      </c>
      <c r="D1163" s="22">
        <v>206855.0</v>
      </c>
      <c r="E1163" s="53" t="s">
        <v>119</v>
      </c>
      <c r="F1163" s="54">
        <v>1.2062014E7</v>
      </c>
      <c r="G1163" s="53" t="s">
        <v>858</v>
      </c>
      <c r="H1163" s="55">
        <v>2201.0</v>
      </c>
      <c r="I1163" s="55"/>
      <c r="J1163" s="55" t="s">
        <v>126</v>
      </c>
      <c r="K1163" s="53" t="s">
        <v>73</v>
      </c>
      <c r="L1163" s="53"/>
      <c r="M1163" s="53">
        <v>3.0</v>
      </c>
      <c r="N1163" s="53" t="s">
        <v>52</v>
      </c>
      <c r="O1163" s="25">
        <v>213.3033333333333</v>
      </c>
      <c r="P1163" s="25">
        <f>'LISTA DOS ITENS'!$O1163*'LISTA DOS ITENS'!$M1163</f>
        <v>639.91</v>
      </c>
      <c r="Q1163" s="25">
        <v>213.3</v>
      </c>
      <c r="R1163" s="25">
        <f>'LISTA DOS ITENS'!$Q1163*'LISTA DOS ITENS'!$M1163</f>
        <v>639.9</v>
      </c>
      <c r="S1163" s="56">
        <f>IF('LISTA DOS ITENS'!$P1163&gt;'LISTA DOS ITENS'!$R1163,'LISTA DOS ITENS'!$P1163,'LISTA DOS ITENS'!$R1163)</f>
        <v>639.91</v>
      </c>
      <c r="T1163" s="25">
        <v>21.620777841186115</v>
      </c>
      <c r="U1163" s="25">
        <f>'LISTA DOS ITENS'!$T1163*'LISTA DOS ITENS'!$M1163</f>
        <v>64.86233352</v>
      </c>
      <c r="V1163" s="56">
        <f t="array" ref="V1163">INDEX('RESUMO - LOTES E VMA'!$F$3:$F$181,MATCH('LISTA DOS ITENS'!$D1163,'RESUMO - LOTES E VMA'!$A$3:$A$181,0))</f>
        <v>36182.69532</v>
      </c>
      <c r="W1163" s="57">
        <f>'LISTA DOS ITENS'!$U1163/'LISTA DOS ITENS'!$V1163</f>
        <v>0.001792634102</v>
      </c>
      <c r="X1163" s="53" t="s">
        <v>53</v>
      </c>
      <c r="Y1163" s="53" t="s">
        <v>290</v>
      </c>
      <c r="Z1163" s="58" t="str">
        <f>'LISTA DOS ITENS'!$F1163&amp;"-"&amp;'LISTA DOS ITENS'!$H1163&amp;"-"&amp;'LISTA DOS ITENS'!$J1163&amp;"-"&amp;'LISTA DOS ITENS'!$K1163&amp;"-"&amp;'LISTA DOS ITENS'!$I1163</f>
        <v>12062014-2201-0026-CONS/NAC-</v>
      </c>
      <c r="AA1163" s="59" t="str">
        <f t="array" ref="AA1163">INDEX('RESUMO - LOTES E VMA'!$M$3:$M$181,MATCH('LISTA DOS ITENS'!$D1163,'RESUMO - LOTES E VMA'!$A$3:$A$181,0))</f>
        <v>Para Leilão</v>
      </c>
      <c r="AB1163" s="60">
        <f t="array" ref="AB1163">INDEX('RESUMO - LOTES E VMA'!$J$3:$J$181,MATCH('LISTA DOS ITENS'!$D1163,'RESUMO - LOTES E VMA'!$A$3:$A$181,0))</f>
        <v>0.1011750278</v>
      </c>
      <c r="AC1163" s="29" t="str">
        <f t="array" ref="AC1163">INDEX('RESUMO - LOTES E VMA'!$L$3:$L$181,MATCH('LISTA DOS ITENS'!$D1163,'RESUMO - LOTES E VMA'!$A$3:$A$181,0))</f>
        <v>1% do Valor de Comparação do VMA</v>
      </c>
      <c r="AD1163" s="53" t="str">
        <f>VLOOKUP(Tabela1[[#This Row],[Índice]],[1]Planilha1!$A:$A,1,0)</f>
        <v>#ERROR!</v>
      </c>
    </row>
    <row r="1164" ht="15.75" customHeight="1">
      <c r="A1164" s="52">
        <v>250565.0</v>
      </c>
      <c r="B1164" s="53" t="s">
        <v>70</v>
      </c>
      <c r="C1164" s="53" t="s">
        <v>71</v>
      </c>
      <c r="D1164" s="22">
        <v>206855.0</v>
      </c>
      <c r="E1164" s="53" t="s">
        <v>119</v>
      </c>
      <c r="F1164" s="54">
        <v>1.2063855E7</v>
      </c>
      <c r="G1164" s="53" t="s">
        <v>948</v>
      </c>
      <c r="H1164" s="55">
        <v>2201.0</v>
      </c>
      <c r="I1164" s="55"/>
      <c r="J1164" s="55" t="s">
        <v>126</v>
      </c>
      <c r="K1164" s="53" t="s">
        <v>73</v>
      </c>
      <c r="L1164" s="53"/>
      <c r="M1164" s="53">
        <v>3.0</v>
      </c>
      <c r="N1164" s="53" t="s">
        <v>52</v>
      </c>
      <c r="O1164" s="25">
        <v>172.88333333333333</v>
      </c>
      <c r="P1164" s="25">
        <f>'LISTA DOS ITENS'!$O1164*'LISTA DOS ITENS'!$M1164</f>
        <v>518.65</v>
      </c>
      <c r="Q1164" s="25">
        <v>172.88</v>
      </c>
      <c r="R1164" s="25">
        <f>'LISTA DOS ITENS'!$Q1164*'LISTA DOS ITENS'!$M1164</f>
        <v>518.64</v>
      </c>
      <c r="S1164" s="56">
        <f>IF('LISTA DOS ITENS'!$P1164&gt;'LISTA DOS ITENS'!$R1164,'LISTA DOS ITENS'!$P1164,'LISTA DOS ITENS'!$R1164)</f>
        <v>518.65</v>
      </c>
      <c r="T1164" s="25">
        <v>17.523675917413293</v>
      </c>
      <c r="U1164" s="25">
        <f>'LISTA DOS ITENS'!$T1164*'LISTA DOS ITENS'!$M1164</f>
        <v>52.57102775</v>
      </c>
      <c r="V1164" s="56">
        <f t="array" ref="V1164">INDEX('RESUMO - LOTES E VMA'!$F$3:$F$181,MATCH('LISTA DOS ITENS'!$D1164,'RESUMO - LOTES E VMA'!$A$3:$A$181,0))</f>
        <v>36182.69532</v>
      </c>
      <c r="W1164" s="57">
        <f>'LISTA DOS ITENS'!$U1164/'LISTA DOS ITENS'!$V1164</f>
        <v>0.001452932881</v>
      </c>
      <c r="X1164" s="53" t="s">
        <v>53</v>
      </c>
      <c r="Y1164" s="53" t="s">
        <v>290</v>
      </c>
      <c r="Z1164" s="58" t="str">
        <f>'LISTA DOS ITENS'!$F1164&amp;"-"&amp;'LISTA DOS ITENS'!$H1164&amp;"-"&amp;'LISTA DOS ITENS'!$J1164&amp;"-"&amp;'LISTA DOS ITENS'!$K1164&amp;"-"&amp;'LISTA DOS ITENS'!$I1164</f>
        <v>12063855-2201-0026-CONS/NAC-</v>
      </c>
      <c r="AA1164" s="59" t="str">
        <f t="array" ref="AA1164">INDEX('RESUMO - LOTES E VMA'!$M$3:$M$181,MATCH('LISTA DOS ITENS'!$D1164,'RESUMO - LOTES E VMA'!$A$3:$A$181,0))</f>
        <v>Para Leilão</v>
      </c>
      <c r="AB1164" s="60">
        <f t="array" ref="AB1164">INDEX('RESUMO - LOTES E VMA'!$J$3:$J$181,MATCH('LISTA DOS ITENS'!$D1164,'RESUMO - LOTES E VMA'!$A$3:$A$181,0))</f>
        <v>0.1011750278</v>
      </c>
      <c r="AC1164" s="29" t="str">
        <f t="array" ref="AC1164">INDEX('RESUMO - LOTES E VMA'!$L$3:$L$181,MATCH('LISTA DOS ITENS'!$D1164,'RESUMO - LOTES E VMA'!$A$3:$A$181,0))</f>
        <v>1% do Valor de Comparação do VMA</v>
      </c>
      <c r="AD1164" s="53" t="str">
        <f>VLOOKUP(Tabela1[[#This Row],[Índice]],[1]Planilha1!$A:$A,1,0)</f>
        <v>#ERROR!</v>
      </c>
    </row>
    <row r="1165" ht="15.75" customHeight="1">
      <c r="A1165" s="52">
        <v>250566.0</v>
      </c>
      <c r="B1165" s="53" t="s">
        <v>70</v>
      </c>
      <c r="C1165" s="53" t="s">
        <v>71</v>
      </c>
      <c r="D1165" s="22">
        <v>206855.0</v>
      </c>
      <c r="E1165" s="53" t="s">
        <v>119</v>
      </c>
      <c r="F1165" s="54">
        <v>1.2063877E7</v>
      </c>
      <c r="G1165" s="53" t="s">
        <v>858</v>
      </c>
      <c r="H1165" s="55">
        <v>2201.0</v>
      </c>
      <c r="I1165" s="55"/>
      <c r="J1165" s="55" t="s">
        <v>126</v>
      </c>
      <c r="K1165" s="53" t="s">
        <v>73</v>
      </c>
      <c r="L1165" s="53"/>
      <c r="M1165" s="53">
        <v>4.0</v>
      </c>
      <c r="N1165" s="53" t="s">
        <v>52</v>
      </c>
      <c r="O1165" s="25">
        <v>247.195</v>
      </c>
      <c r="P1165" s="25">
        <f>'LISTA DOS ITENS'!$O1165*'LISTA DOS ITENS'!$M1165</f>
        <v>988.78</v>
      </c>
      <c r="Q1165" s="25">
        <v>247.2</v>
      </c>
      <c r="R1165" s="25">
        <f>'LISTA DOS ITENS'!$Q1165*'LISTA DOS ITENS'!$M1165</f>
        <v>988.8</v>
      </c>
      <c r="S1165" s="56">
        <f>IF('LISTA DOS ITENS'!$P1165&gt;'LISTA DOS ITENS'!$R1165,'LISTA DOS ITENS'!$P1165,'LISTA DOS ITENS'!$R1165)</f>
        <v>988.8</v>
      </c>
      <c r="T1165" s="25">
        <v>25.056991478392906</v>
      </c>
      <c r="U1165" s="25">
        <f>'LISTA DOS ITENS'!$T1165*'LISTA DOS ITENS'!$M1165</f>
        <v>100.2279659</v>
      </c>
      <c r="V1165" s="56">
        <f t="array" ref="V1165">INDEX('RESUMO - LOTES E VMA'!$F$3:$F$181,MATCH('LISTA DOS ITENS'!$D1165,'RESUMO - LOTES E VMA'!$A$3:$A$181,0))</f>
        <v>36182.69532</v>
      </c>
      <c r="W1165" s="57">
        <f>'LISTA DOS ITENS'!$U1165/'LISTA DOS ITENS'!$V1165</f>
        <v>0.002770052508</v>
      </c>
      <c r="X1165" s="53" t="s">
        <v>53</v>
      </c>
      <c r="Y1165" s="53" t="s">
        <v>290</v>
      </c>
      <c r="Z1165" s="58" t="str">
        <f>'LISTA DOS ITENS'!$F1165&amp;"-"&amp;'LISTA DOS ITENS'!$H1165&amp;"-"&amp;'LISTA DOS ITENS'!$J1165&amp;"-"&amp;'LISTA DOS ITENS'!$K1165&amp;"-"&amp;'LISTA DOS ITENS'!$I1165</f>
        <v>12063877-2201-0026-CONS/NAC-</v>
      </c>
      <c r="AA1165" s="59" t="str">
        <f t="array" ref="AA1165">INDEX('RESUMO - LOTES E VMA'!$M$3:$M$181,MATCH('LISTA DOS ITENS'!$D1165,'RESUMO - LOTES E VMA'!$A$3:$A$181,0))</f>
        <v>Para Leilão</v>
      </c>
      <c r="AB1165" s="60">
        <f t="array" ref="AB1165">INDEX('RESUMO - LOTES E VMA'!$J$3:$J$181,MATCH('LISTA DOS ITENS'!$D1165,'RESUMO - LOTES E VMA'!$A$3:$A$181,0))</f>
        <v>0.1011750278</v>
      </c>
      <c r="AC1165" s="29" t="str">
        <f t="array" ref="AC1165">INDEX('RESUMO - LOTES E VMA'!$L$3:$L$181,MATCH('LISTA DOS ITENS'!$D1165,'RESUMO - LOTES E VMA'!$A$3:$A$181,0))</f>
        <v>1% do Valor de Comparação do VMA</v>
      </c>
      <c r="AD1165" s="53" t="str">
        <f>VLOOKUP(Tabela1[[#This Row],[Índice]],[1]Planilha1!$A:$A,1,0)</f>
        <v>#ERROR!</v>
      </c>
    </row>
    <row r="1166" ht="15.75" customHeight="1">
      <c r="A1166" s="52">
        <v>250567.0</v>
      </c>
      <c r="B1166" s="53" t="s">
        <v>70</v>
      </c>
      <c r="C1166" s="53" t="s">
        <v>71</v>
      </c>
      <c r="D1166" s="22">
        <v>206855.0</v>
      </c>
      <c r="E1166" s="53" t="s">
        <v>119</v>
      </c>
      <c r="F1166" s="54">
        <v>1.2064626E7</v>
      </c>
      <c r="G1166" s="53" t="s">
        <v>872</v>
      </c>
      <c r="H1166" s="55">
        <v>2201.0</v>
      </c>
      <c r="I1166" s="55"/>
      <c r="J1166" s="55" t="s">
        <v>126</v>
      </c>
      <c r="K1166" s="53" t="s">
        <v>80</v>
      </c>
      <c r="L1166" s="53"/>
      <c r="M1166" s="53">
        <v>8.0</v>
      </c>
      <c r="N1166" s="53" t="s">
        <v>52</v>
      </c>
      <c r="O1166" s="25">
        <v>1141.8075</v>
      </c>
      <c r="P1166" s="25">
        <f>'LISTA DOS ITENS'!$O1166*'LISTA DOS ITENS'!$M1166</f>
        <v>9134.46</v>
      </c>
      <c r="Q1166" s="25">
        <v>1440.91</v>
      </c>
      <c r="R1166" s="25">
        <f>'LISTA DOS ITENS'!$Q1166*'LISTA DOS ITENS'!$M1166</f>
        <v>11527.28</v>
      </c>
      <c r="S1166" s="56">
        <f>IF('LISTA DOS ITENS'!$P1166&gt;'LISTA DOS ITENS'!$R1166,'LISTA DOS ITENS'!$P1166,'LISTA DOS ITENS'!$R1166)</f>
        <v>11527.28</v>
      </c>
      <c r="T1166" s="25">
        <v>146.0552976987505</v>
      </c>
      <c r="U1166" s="25">
        <f>'LISTA DOS ITENS'!$T1166*'LISTA DOS ITENS'!$M1166</f>
        <v>1168.442382</v>
      </c>
      <c r="V1166" s="56">
        <f t="array" ref="V1166">INDEX('RESUMO - LOTES E VMA'!$F$3:$F$181,MATCH('LISTA DOS ITENS'!$D1166,'RESUMO - LOTES E VMA'!$A$3:$A$181,0))</f>
        <v>36182.69532</v>
      </c>
      <c r="W1166" s="57">
        <f>'LISTA DOS ITENS'!$U1166/'LISTA DOS ITENS'!$V1166</f>
        <v>0.0322928508</v>
      </c>
      <c r="X1166" s="53" t="s">
        <v>53</v>
      </c>
      <c r="Y1166" s="53" t="s">
        <v>290</v>
      </c>
      <c r="Z1166" s="58" t="str">
        <f>'LISTA DOS ITENS'!$F1166&amp;"-"&amp;'LISTA DOS ITENS'!$H1166&amp;"-"&amp;'LISTA DOS ITENS'!$J1166&amp;"-"&amp;'LISTA DOS ITENS'!$K1166&amp;"-"&amp;'LISTA DOS ITENS'!$I1166</f>
        <v>12064626-2201-0026-IMOB/NAC-</v>
      </c>
      <c r="AA1166" s="59" t="str">
        <f t="array" ref="AA1166">INDEX('RESUMO - LOTES E VMA'!$M$3:$M$181,MATCH('LISTA DOS ITENS'!$D1166,'RESUMO - LOTES E VMA'!$A$3:$A$181,0))</f>
        <v>Para Leilão</v>
      </c>
      <c r="AB1166" s="60">
        <f t="array" ref="AB1166">INDEX('RESUMO - LOTES E VMA'!$J$3:$J$181,MATCH('LISTA DOS ITENS'!$D1166,'RESUMO - LOTES E VMA'!$A$3:$A$181,0))</f>
        <v>0.1011750278</v>
      </c>
      <c r="AC1166" s="29" t="str">
        <f t="array" ref="AC1166">INDEX('RESUMO - LOTES E VMA'!$L$3:$L$181,MATCH('LISTA DOS ITENS'!$D1166,'RESUMO - LOTES E VMA'!$A$3:$A$181,0))</f>
        <v>1% do Valor de Comparação do VMA</v>
      </c>
      <c r="AD1166" s="53" t="str">
        <f>VLOOKUP(Tabela1[[#This Row],[Índice]],[1]Planilha1!$A:$A,1,0)</f>
        <v>#ERROR!</v>
      </c>
    </row>
    <row r="1167" ht="15.75" customHeight="1">
      <c r="A1167" s="52">
        <v>250568.0</v>
      </c>
      <c r="B1167" s="53" t="s">
        <v>70</v>
      </c>
      <c r="C1167" s="53" t="s">
        <v>71</v>
      </c>
      <c r="D1167" s="22">
        <v>206855.0</v>
      </c>
      <c r="E1167" s="53" t="s">
        <v>119</v>
      </c>
      <c r="F1167" s="54">
        <v>1.2065242E7</v>
      </c>
      <c r="G1167" s="53" t="s">
        <v>949</v>
      </c>
      <c r="H1167" s="55">
        <v>2201.0</v>
      </c>
      <c r="I1167" s="55"/>
      <c r="J1167" s="55" t="s">
        <v>126</v>
      </c>
      <c r="K1167" s="53" t="s">
        <v>73</v>
      </c>
      <c r="L1167" s="53"/>
      <c r="M1167" s="53">
        <v>3.0</v>
      </c>
      <c r="N1167" s="53" t="s">
        <v>52</v>
      </c>
      <c r="O1167" s="25">
        <v>19.04</v>
      </c>
      <c r="P1167" s="25">
        <f>'LISTA DOS ITENS'!$O1167*'LISTA DOS ITENS'!$M1167</f>
        <v>57.12</v>
      </c>
      <c r="Q1167" s="25">
        <v>19.04</v>
      </c>
      <c r="R1167" s="25">
        <f>'LISTA DOS ITENS'!$Q1167*'LISTA DOS ITENS'!$M1167</f>
        <v>57.12</v>
      </c>
      <c r="S1167" s="56">
        <f>IF('LISTA DOS ITENS'!$P1167&gt;'LISTA DOS ITENS'!$R1167,'LISTA DOS ITENS'!$P1167,'LISTA DOS ITENS'!$R1167)</f>
        <v>57.12</v>
      </c>
      <c r="T1167" s="25">
        <v>1.929955977947415</v>
      </c>
      <c r="U1167" s="25">
        <f>'LISTA DOS ITENS'!$T1167*'LISTA DOS ITENS'!$M1167</f>
        <v>5.789867934</v>
      </c>
      <c r="V1167" s="56">
        <f t="array" ref="V1167">INDEX('RESUMO - LOTES E VMA'!$F$3:$F$181,MATCH('LISTA DOS ITENS'!$D1167,'RESUMO - LOTES E VMA'!$A$3:$A$181,0))</f>
        <v>36182.69532</v>
      </c>
      <c r="W1167" s="57">
        <f>'LISTA DOS ITENS'!$U1167/'LISTA DOS ITENS'!$V1167</f>
        <v>0.0001600175963</v>
      </c>
      <c r="X1167" s="53" t="s">
        <v>53</v>
      </c>
      <c r="Y1167" s="53" t="s">
        <v>290</v>
      </c>
      <c r="Z1167" s="58" t="str">
        <f>'LISTA DOS ITENS'!$F1167&amp;"-"&amp;'LISTA DOS ITENS'!$H1167&amp;"-"&amp;'LISTA DOS ITENS'!$J1167&amp;"-"&amp;'LISTA DOS ITENS'!$K1167&amp;"-"&amp;'LISTA DOS ITENS'!$I1167</f>
        <v>12065242-2201-0026-CONS/NAC-</v>
      </c>
      <c r="AA1167" s="59" t="str">
        <f t="array" ref="AA1167">INDEX('RESUMO - LOTES E VMA'!$M$3:$M$181,MATCH('LISTA DOS ITENS'!$D1167,'RESUMO - LOTES E VMA'!$A$3:$A$181,0))</f>
        <v>Para Leilão</v>
      </c>
      <c r="AB1167" s="60">
        <f t="array" ref="AB1167">INDEX('RESUMO - LOTES E VMA'!$J$3:$J$181,MATCH('LISTA DOS ITENS'!$D1167,'RESUMO - LOTES E VMA'!$A$3:$A$181,0))</f>
        <v>0.1011750278</v>
      </c>
      <c r="AC1167" s="29" t="str">
        <f t="array" ref="AC1167">INDEX('RESUMO - LOTES E VMA'!$L$3:$L$181,MATCH('LISTA DOS ITENS'!$D1167,'RESUMO - LOTES E VMA'!$A$3:$A$181,0))</f>
        <v>1% do Valor de Comparação do VMA</v>
      </c>
      <c r="AD1167" s="53" t="str">
        <f>VLOOKUP(Tabela1[[#This Row],[Índice]],[1]Planilha1!$A:$A,1,0)</f>
        <v>#ERROR!</v>
      </c>
    </row>
    <row r="1168" ht="15.75" customHeight="1">
      <c r="A1168" s="52">
        <v>250569.0</v>
      </c>
      <c r="B1168" s="53" t="s">
        <v>70</v>
      </c>
      <c r="C1168" s="53" t="s">
        <v>71</v>
      </c>
      <c r="D1168" s="22">
        <v>206855.0</v>
      </c>
      <c r="E1168" s="53" t="s">
        <v>119</v>
      </c>
      <c r="F1168" s="54">
        <v>1.2065246E7</v>
      </c>
      <c r="G1168" s="53" t="s">
        <v>950</v>
      </c>
      <c r="H1168" s="55">
        <v>2201.0</v>
      </c>
      <c r="I1168" s="55"/>
      <c r="J1168" s="55" t="s">
        <v>126</v>
      </c>
      <c r="K1168" s="53" t="s">
        <v>73</v>
      </c>
      <c r="L1168" s="53"/>
      <c r="M1168" s="53">
        <v>3.0</v>
      </c>
      <c r="N1168" s="53" t="s">
        <v>52</v>
      </c>
      <c r="O1168" s="25">
        <v>109.25666666666666</v>
      </c>
      <c r="P1168" s="25">
        <f>'LISTA DOS ITENS'!$O1168*'LISTA DOS ITENS'!$M1168</f>
        <v>327.77</v>
      </c>
      <c r="Q1168" s="25">
        <v>109.26</v>
      </c>
      <c r="R1168" s="25">
        <f>'LISTA DOS ITENS'!$Q1168*'LISTA DOS ITENS'!$M1168</f>
        <v>327.78</v>
      </c>
      <c r="S1168" s="56">
        <f>IF('LISTA DOS ITENS'!$P1168&gt;'LISTA DOS ITENS'!$R1168,'LISTA DOS ITENS'!$P1168,'LISTA DOS ITENS'!$R1168)</f>
        <v>327.78</v>
      </c>
      <c r="T1168" s="25">
        <v>11.07494696168774</v>
      </c>
      <c r="U1168" s="25">
        <f>'LISTA DOS ITENS'!$T1168*'LISTA DOS ITENS'!$M1168</f>
        <v>33.22484089</v>
      </c>
      <c r="V1168" s="56">
        <f t="array" ref="V1168">INDEX('RESUMO - LOTES E VMA'!$F$3:$F$181,MATCH('LISTA DOS ITENS'!$D1168,'RESUMO - LOTES E VMA'!$A$3:$A$181,0))</f>
        <v>36182.69532</v>
      </c>
      <c r="W1168" s="57">
        <f>'LISTA DOS ITENS'!$U1168/'LISTA DOS ITENS'!$V1168</f>
        <v>0.0009182522361</v>
      </c>
      <c r="X1168" s="53" t="s">
        <v>53</v>
      </c>
      <c r="Y1168" s="53" t="s">
        <v>290</v>
      </c>
      <c r="Z1168" s="58" t="str">
        <f>'LISTA DOS ITENS'!$F1168&amp;"-"&amp;'LISTA DOS ITENS'!$H1168&amp;"-"&amp;'LISTA DOS ITENS'!$J1168&amp;"-"&amp;'LISTA DOS ITENS'!$K1168&amp;"-"&amp;'LISTA DOS ITENS'!$I1168</f>
        <v>12065246-2201-0026-CONS/NAC-</v>
      </c>
      <c r="AA1168" s="59" t="str">
        <f t="array" ref="AA1168">INDEX('RESUMO - LOTES E VMA'!$M$3:$M$181,MATCH('LISTA DOS ITENS'!$D1168,'RESUMO - LOTES E VMA'!$A$3:$A$181,0))</f>
        <v>Para Leilão</v>
      </c>
      <c r="AB1168" s="60">
        <f t="array" ref="AB1168">INDEX('RESUMO - LOTES E VMA'!$J$3:$J$181,MATCH('LISTA DOS ITENS'!$D1168,'RESUMO - LOTES E VMA'!$A$3:$A$181,0))</f>
        <v>0.1011750278</v>
      </c>
      <c r="AC1168" s="29" t="str">
        <f t="array" ref="AC1168">INDEX('RESUMO - LOTES E VMA'!$L$3:$L$181,MATCH('LISTA DOS ITENS'!$D1168,'RESUMO - LOTES E VMA'!$A$3:$A$181,0))</f>
        <v>1% do Valor de Comparação do VMA</v>
      </c>
      <c r="AD1168" s="53" t="str">
        <f>VLOOKUP(Tabela1[[#This Row],[Índice]],[1]Planilha1!$A:$A,1,0)</f>
        <v>#ERROR!</v>
      </c>
    </row>
    <row r="1169" ht="15.75" customHeight="1">
      <c r="A1169" s="52">
        <v>250570.0</v>
      </c>
      <c r="B1169" s="53" t="s">
        <v>70</v>
      </c>
      <c r="C1169" s="53" t="s">
        <v>71</v>
      </c>
      <c r="D1169" s="22">
        <v>206855.0</v>
      </c>
      <c r="E1169" s="53" t="s">
        <v>119</v>
      </c>
      <c r="F1169" s="54">
        <v>1.2065327E7</v>
      </c>
      <c r="G1169" s="53" t="s">
        <v>951</v>
      </c>
      <c r="H1169" s="55">
        <v>2201.0</v>
      </c>
      <c r="I1169" s="55"/>
      <c r="J1169" s="55" t="s">
        <v>126</v>
      </c>
      <c r="K1169" s="53" t="s">
        <v>73</v>
      </c>
      <c r="L1169" s="53"/>
      <c r="M1169" s="53">
        <v>3.0</v>
      </c>
      <c r="N1169" s="53" t="s">
        <v>52</v>
      </c>
      <c r="O1169" s="25">
        <v>54.093333333333334</v>
      </c>
      <c r="P1169" s="25">
        <f>'LISTA DOS ITENS'!$O1169*'LISTA DOS ITENS'!$M1169</f>
        <v>162.28</v>
      </c>
      <c r="Q1169" s="25">
        <v>54.09</v>
      </c>
      <c r="R1169" s="25">
        <f>'LISTA DOS ITENS'!$Q1169*'LISTA DOS ITENS'!$M1169</f>
        <v>162.27</v>
      </c>
      <c r="S1169" s="56">
        <f>IF('LISTA DOS ITENS'!$P1169&gt;'LISTA DOS ITENS'!$R1169,'LISTA DOS ITENS'!$P1169,'LISTA DOS ITENS'!$R1169)</f>
        <v>162.28</v>
      </c>
      <c r="T1169" s="25">
        <v>5.482737334410487</v>
      </c>
      <c r="U1169" s="25">
        <f>'LISTA DOS ITENS'!$T1169*'LISTA DOS ITENS'!$M1169</f>
        <v>16.448212</v>
      </c>
      <c r="V1169" s="56">
        <f t="array" ref="V1169">INDEX('RESUMO - LOTES E VMA'!$F$3:$F$181,MATCH('LISTA DOS ITENS'!$D1169,'RESUMO - LOTES E VMA'!$A$3:$A$181,0))</f>
        <v>36182.69532</v>
      </c>
      <c r="W1169" s="57">
        <f>'LISTA DOS ITENS'!$U1169/'LISTA DOS ITENS'!$V1169</f>
        <v>0.0004545878039</v>
      </c>
      <c r="X1169" s="53" t="s">
        <v>53</v>
      </c>
      <c r="Y1169" s="53" t="s">
        <v>290</v>
      </c>
      <c r="Z1169" s="58" t="str">
        <f>'LISTA DOS ITENS'!$F1169&amp;"-"&amp;'LISTA DOS ITENS'!$H1169&amp;"-"&amp;'LISTA DOS ITENS'!$J1169&amp;"-"&amp;'LISTA DOS ITENS'!$K1169&amp;"-"&amp;'LISTA DOS ITENS'!$I1169</f>
        <v>12065327-2201-0026-CONS/NAC-</v>
      </c>
      <c r="AA1169" s="59" t="str">
        <f t="array" ref="AA1169">INDEX('RESUMO - LOTES E VMA'!$M$3:$M$181,MATCH('LISTA DOS ITENS'!$D1169,'RESUMO - LOTES E VMA'!$A$3:$A$181,0))</f>
        <v>Para Leilão</v>
      </c>
      <c r="AB1169" s="60">
        <f t="array" ref="AB1169">INDEX('RESUMO - LOTES E VMA'!$J$3:$J$181,MATCH('LISTA DOS ITENS'!$D1169,'RESUMO - LOTES E VMA'!$A$3:$A$181,0))</f>
        <v>0.1011750278</v>
      </c>
      <c r="AC1169" s="29" t="str">
        <f t="array" ref="AC1169">INDEX('RESUMO - LOTES E VMA'!$L$3:$L$181,MATCH('LISTA DOS ITENS'!$D1169,'RESUMO - LOTES E VMA'!$A$3:$A$181,0))</f>
        <v>1% do Valor de Comparação do VMA</v>
      </c>
      <c r="AD1169" s="53" t="str">
        <f>VLOOKUP(Tabela1[[#This Row],[Índice]],[1]Planilha1!$A:$A,1,0)</f>
        <v>#ERROR!</v>
      </c>
    </row>
    <row r="1170" ht="15.75" customHeight="1">
      <c r="A1170" s="52">
        <v>250571.0</v>
      </c>
      <c r="B1170" s="53" t="s">
        <v>70</v>
      </c>
      <c r="C1170" s="53" t="s">
        <v>71</v>
      </c>
      <c r="D1170" s="22">
        <v>206855.0</v>
      </c>
      <c r="E1170" s="53" t="s">
        <v>119</v>
      </c>
      <c r="F1170" s="54">
        <v>1.2065329E7</v>
      </c>
      <c r="G1170" s="53" t="s">
        <v>835</v>
      </c>
      <c r="H1170" s="55">
        <v>2201.0</v>
      </c>
      <c r="I1170" s="55"/>
      <c r="J1170" s="55" t="s">
        <v>126</v>
      </c>
      <c r="K1170" s="53" t="s">
        <v>73</v>
      </c>
      <c r="L1170" s="53"/>
      <c r="M1170" s="53">
        <v>4.0</v>
      </c>
      <c r="N1170" s="53" t="s">
        <v>52</v>
      </c>
      <c r="O1170" s="25">
        <v>85.9225</v>
      </c>
      <c r="P1170" s="25">
        <f>'LISTA DOS ITENS'!$O1170*'LISTA DOS ITENS'!$M1170</f>
        <v>343.69</v>
      </c>
      <c r="Q1170" s="25">
        <v>85.92</v>
      </c>
      <c r="R1170" s="25">
        <f>'LISTA DOS ITENS'!$Q1170*'LISTA DOS ITENS'!$M1170</f>
        <v>343.68</v>
      </c>
      <c r="S1170" s="56">
        <f>IF('LISTA DOS ITENS'!$P1170&gt;'LISTA DOS ITENS'!$R1170,'LISTA DOS ITENS'!$P1170,'LISTA DOS ITENS'!$R1170)</f>
        <v>343.69</v>
      </c>
      <c r="T1170" s="25">
        <v>8.709129076955982</v>
      </c>
      <c r="U1170" s="25">
        <f>'LISTA DOS ITENS'!$T1170*'LISTA DOS ITENS'!$M1170</f>
        <v>34.83651631</v>
      </c>
      <c r="V1170" s="56">
        <f t="array" ref="V1170">INDEX('RESUMO - LOTES E VMA'!$F$3:$F$181,MATCH('LISTA DOS ITENS'!$D1170,'RESUMO - LOTES E VMA'!$A$3:$A$181,0))</f>
        <v>36182.69532</v>
      </c>
      <c r="W1170" s="57">
        <f>'LISTA DOS ITENS'!$U1170/'LISTA DOS ITENS'!$V1170</f>
        <v>0.0009627949494</v>
      </c>
      <c r="X1170" s="53" t="s">
        <v>53</v>
      </c>
      <c r="Y1170" s="53" t="s">
        <v>290</v>
      </c>
      <c r="Z1170" s="58" t="str">
        <f>'LISTA DOS ITENS'!$F1170&amp;"-"&amp;'LISTA DOS ITENS'!$H1170&amp;"-"&amp;'LISTA DOS ITENS'!$J1170&amp;"-"&amp;'LISTA DOS ITENS'!$K1170&amp;"-"&amp;'LISTA DOS ITENS'!$I1170</f>
        <v>12065329-2201-0026-CONS/NAC-</v>
      </c>
      <c r="AA1170" s="59" t="str">
        <f t="array" ref="AA1170">INDEX('RESUMO - LOTES E VMA'!$M$3:$M$181,MATCH('LISTA DOS ITENS'!$D1170,'RESUMO - LOTES E VMA'!$A$3:$A$181,0))</f>
        <v>Para Leilão</v>
      </c>
      <c r="AB1170" s="60">
        <f t="array" ref="AB1170">INDEX('RESUMO - LOTES E VMA'!$J$3:$J$181,MATCH('LISTA DOS ITENS'!$D1170,'RESUMO - LOTES E VMA'!$A$3:$A$181,0))</f>
        <v>0.1011750278</v>
      </c>
      <c r="AC1170" s="29" t="str">
        <f t="array" ref="AC1170">INDEX('RESUMO - LOTES E VMA'!$L$3:$L$181,MATCH('LISTA DOS ITENS'!$D1170,'RESUMO - LOTES E VMA'!$A$3:$A$181,0))</f>
        <v>1% do Valor de Comparação do VMA</v>
      </c>
      <c r="AD1170" s="53" t="str">
        <f>VLOOKUP(Tabela1[[#This Row],[Índice]],[1]Planilha1!$A:$A,1,0)</f>
        <v>#ERROR!</v>
      </c>
    </row>
    <row r="1171" ht="15.75" customHeight="1">
      <c r="A1171" s="52">
        <v>250572.0</v>
      </c>
      <c r="B1171" s="53" t="s">
        <v>70</v>
      </c>
      <c r="C1171" s="53" t="s">
        <v>71</v>
      </c>
      <c r="D1171" s="22">
        <v>206855.0</v>
      </c>
      <c r="E1171" s="53" t="s">
        <v>119</v>
      </c>
      <c r="F1171" s="54">
        <v>1.2065331E7</v>
      </c>
      <c r="G1171" s="53" t="s">
        <v>858</v>
      </c>
      <c r="H1171" s="55">
        <v>2201.0</v>
      </c>
      <c r="I1171" s="55"/>
      <c r="J1171" s="55" t="s">
        <v>126</v>
      </c>
      <c r="K1171" s="53" t="s">
        <v>73</v>
      </c>
      <c r="L1171" s="53"/>
      <c r="M1171" s="53">
        <v>3.0</v>
      </c>
      <c r="N1171" s="53" t="s">
        <v>52</v>
      </c>
      <c r="O1171" s="25">
        <v>404.85999999999996</v>
      </c>
      <c r="P1171" s="25">
        <f>'LISTA DOS ITENS'!$O1171*'LISTA DOS ITENS'!$M1171</f>
        <v>1214.58</v>
      </c>
      <c r="Q1171" s="25">
        <v>404.86</v>
      </c>
      <c r="R1171" s="25">
        <f>'LISTA DOS ITENS'!$Q1171*'LISTA DOS ITENS'!$M1171</f>
        <v>1214.58</v>
      </c>
      <c r="S1171" s="56">
        <f>IF('LISTA DOS ITENS'!$P1171&gt;'LISTA DOS ITENS'!$R1171,'LISTA DOS ITENS'!$P1171,'LISTA DOS ITENS'!$R1171)</f>
        <v>1214.58</v>
      </c>
      <c r="T1171" s="25">
        <v>41.0379189722579</v>
      </c>
      <c r="U1171" s="25">
        <f>'LISTA DOS ITENS'!$T1171*'LISTA DOS ITENS'!$M1171</f>
        <v>123.1137569</v>
      </c>
      <c r="V1171" s="56">
        <f t="array" ref="V1171">INDEX('RESUMO - LOTES E VMA'!$F$3:$F$181,MATCH('LISTA DOS ITENS'!$D1171,'RESUMO - LOTES E VMA'!$A$3:$A$181,0))</f>
        <v>36182.69532</v>
      </c>
      <c r="W1171" s="57">
        <f>'LISTA DOS ITENS'!$U1171/'LISTA DOS ITENS'!$V1171</f>
        <v>0.003402559036</v>
      </c>
      <c r="X1171" s="53" t="s">
        <v>53</v>
      </c>
      <c r="Y1171" s="53" t="s">
        <v>290</v>
      </c>
      <c r="Z1171" s="58" t="str">
        <f>'LISTA DOS ITENS'!$F1171&amp;"-"&amp;'LISTA DOS ITENS'!$H1171&amp;"-"&amp;'LISTA DOS ITENS'!$J1171&amp;"-"&amp;'LISTA DOS ITENS'!$K1171&amp;"-"&amp;'LISTA DOS ITENS'!$I1171</f>
        <v>12065331-2201-0026-CONS/NAC-</v>
      </c>
      <c r="AA1171" s="59" t="str">
        <f t="array" ref="AA1171">INDEX('RESUMO - LOTES E VMA'!$M$3:$M$181,MATCH('LISTA DOS ITENS'!$D1171,'RESUMO - LOTES E VMA'!$A$3:$A$181,0))</f>
        <v>Para Leilão</v>
      </c>
      <c r="AB1171" s="60">
        <f t="array" ref="AB1171">INDEX('RESUMO - LOTES E VMA'!$J$3:$J$181,MATCH('LISTA DOS ITENS'!$D1171,'RESUMO - LOTES E VMA'!$A$3:$A$181,0))</f>
        <v>0.1011750278</v>
      </c>
      <c r="AC1171" s="29" t="str">
        <f t="array" ref="AC1171">INDEX('RESUMO - LOTES E VMA'!$L$3:$L$181,MATCH('LISTA DOS ITENS'!$D1171,'RESUMO - LOTES E VMA'!$A$3:$A$181,0))</f>
        <v>1% do Valor de Comparação do VMA</v>
      </c>
      <c r="AD1171" s="53" t="str">
        <f>VLOOKUP(Tabela1[[#This Row],[Índice]],[1]Planilha1!$A:$A,1,0)</f>
        <v>#ERROR!</v>
      </c>
    </row>
    <row r="1172" ht="15.75" customHeight="1">
      <c r="A1172" s="52">
        <v>250573.0</v>
      </c>
      <c r="B1172" s="53" t="s">
        <v>70</v>
      </c>
      <c r="C1172" s="53" t="s">
        <v>71</v>
      </c>
      <c r="D1172" s="22">
        <v>206855.0</v>
      </c>
      <c r="E1172" s="53" t="s">
        <v>119</v>
      </c>
      <c r="F1172" s="54">
        <v>1.2065333E7</v>
      </c>
      <c r="G1172" s="53" t="s">
        <v>858</v>
      </c>
      <c r="H1172" s="55">
        <v>2201.0</v>
      </c>
      <c r="I1172" s="55"/>
      <c r="J1172" s="55" t="s">
        <v>126</v>
      </c>
      <c r="K1172" s="53" t="s">
        <v>73</v>
      </c>
      <c r="L1172" s="53"/>
      <c r="M1172" s="53">
        <v>1.0</v>
      </c>
      <c r="N1172" s="53" t="s">
        <v>52</v>
      </c>
      <c r="O1172" s="25">
        <v>428.33</v>
      </c>
      <c r="P1172" s="25">
        <f>'LISTA DOS ITENS'!$O1172*'LISTA DOS ITENS'!$M1172</f>
        <v>428.33</v>
      </c>
      <c r="Q1172" s="25">
        <v>428.33</v>
      </c>
      <c r="R1172" s="25">
        <f>'LISTA DOS ITENS'!$Q1172*'LISTA DOS ITENS'!$M1172</f>
        <v>428.33</v>
      </c>
      <c r="S1172" s="56">
        <f>IF('LISTA DOS ITENS'!$P1172&gt;'LISTA DOS ITENS'!$R1172,'LISTA DOS ITENS'!$P1172,'LISTA DOS ITENS'!$R1172)</f>
        <v>428.33</v>
      </c>
      <c r="T1172" s="25">
        <v>43.41691407742732</v>
      </c>
      <c r="U1172" s="25">
        <f>'LISTA DOS ITENS'!$T1172*'LISTA DOS ITENS'!$M1172</f>
        <v>43.41691408</v>
      </c>
      <c r="V1172" s="56">
        <f t="array" ref="V1172">INDEX('RESUMO - LOTES E VMA'!$F$3:$F$181,MATCH('LISTA DOS ITENS'!$D1172,'RESUMO - LOTES E VMA'!$A$3:$A$181,0))</f>
        <v>36182.69532</v>
      </c>
      <c r="W1172" s="57">
        <f>'LISTA DOS ITENS'!$U1172/'LISTA DOS ITENS'!$V1172</f>
        <v>0.001199935873</v>
      </c>
      <c r="X1172" s="53" t="s">
        <v>53</v>
      </c>
      <c r="Y1172" s="53" t="s">
        <v>290</v>
      </c>
      <c r="Z1172" s="58" t="str">
        <f>'LISTA DOS ITENS'!$F1172&amp;"-"&amp;'LISTA DOS ITENS'!$H1172&amp;"-"&amp;'LISTA DOS ITENS'!$J1172&amp;"-"&amp;'LISTA DOS ITENS'!$K1172&amp;"-"&amp;'LISTA DOS ITENS'!$I1172</f>
        <v>12065333-2201-0026-CONS/NAC-</v>
      </c>
      <c r="AA1172" s="59" t="str">
        <f t="array" ref="AA1172">INDEX('RESUMO - LOTES E VMA'!$M$3:$M$181,MATCH('LISTA DOS ITENS'!$D1172,'RESUMO - LOTES E VMA'!$A$3:$A$181,0))</f>
        <v>Para Leilão</v>
      </c>
      <c r="AB1172" s="60">
        <f t="array" ref="AB1172">INDEX('RESUMO - LOTES E VMA'!$J$3:$J$181,MATCH('LISTA DOS ITENS'!$D1172,'RESUMO - LOTES E VMA'!$A$3:$A$181,0))</f>
        <v>0.1011750278</v>
      </c>
      <c r="AC1172" s="29" t="str">
        <f t="array" ref="AC1172">INDEX('RESUMO - LOTES E VMA'!$L$3:$L$181,MATCH('LISTA DOS ITENS'!$D1172,'RESUMO - LOTES E VMA'!$A$3:$A$181,0))</f>
        <v>1% do Valor de Comparação do VMA</v>
      </c>
      <c r="AD1172" s="53" t="str">
        <f>VLOOKUP(Tabela1[[#This Row],[Índice]],[1]Planilha1!$A:$A,1,0)</f>
        <v>#ERROR!</v>
      </c>
    </row>
    <row r="1173" ht="15.75" customHeight="1">
      <c r="A1173" s="52">
        <v>250574.0</v>
      </c>
      <c r="B1173" s="53" t="s">
        <v>70</v>
      </c>
      <c r="C1173" s="53" t="s">
        <v>71</v>
      </c>
      <c r="D1173" s="22">
        <v>206855.0</v>
      </c>
      <c r="E1173" s="53" t="s">
        <v>119</v>
      </c>
      <c r="F1173" s="54">
        <v>1.2065335E7</v>
      </c>
      <c r="G1173" s="53" t="s">
        <v>858</v>
      </c>
      <c r="H1173" s="55">
        <v>2201.0</v>
      </c>
      <c r="I1173" s="55"/>
      <c r="J1173" s="55" t="s">
        <v>126</v>
      </c>
      <c r="K1173" s="53" t="s">
        <v>73</v>
      </c>
      <c r="L1173" s="53"/>
      <c r="M1173" s="53">
        <v>1.0</v>
      </c>
      <c r="N1173" s="53" t="s">
        <v>52</v>
      </c>
      <c r="O1173" s="25">
        <v>380.08</v>
      </c>
      <c r="P1173" s="25">
        <f>'LISTA DOS ITENS'!$O1173*'LISTA DOS ITENS'!$M1173</f>
        <v>380.08</v>
      </c>
      <c r="Q1173" s="25">
        <v>380.08</v>
      </c>
      <c r="R1173" s="25">
        <f>'LISTA DOS ITENS'!$Q1173*'LISTA DOS ITENS'!$M1173</f>
        <v>380.08</v>
      </c>
      <c r="S1173" s="56">
        <f>IF('LISTA DOS ITENS'!$P1173&gt;'LISTA DOS ITENS'!$R1173,'LISTA DOS ITENS'!$P1173,'LISTA DOS ITENS'!$R1173)</f>
        <v>380.08</v>
      </c>
      <c r="T1173" s="25">
        <v>38.526138030370454</v>
      </c>
      <c r="U1173" s="25">
        <f>'LISTA DOS ITENS'!$T1173*'LISTA DOS ITENS'!$M1173</f>
        <v>38.52613803</v>
      </c>
      <c r="V1173" s="56">
        <f t="array" ref="V1173">INDEX('RESUMO - LOTES E VMA'!$F$3:$F$181,MATCH('LISTA DOS ITENS'!$D1173,'RESUMO - LOTES E VMA'!$A$3:$A$181,0))</f>
        <v>36182.69532</v>
      </c>
      <c r="W1173" s="57">
        <f>'LISTA DOS ITENS'!$U1173/'LISTA DOS ITENS'!$V1173</f>
        <v>0.001064766947</v>
      </c>
      <c r="X1173" s="53" t="s">
        <v>53</v>
      </c>
      <c r="Y1173" s="53" t="s">
        <v>290</v>
      </c>
      <c r="Z1173" s="58" t="str">
        <f>'LISTA DOS ITENS'!$F1173&amp;"-"&amp;'LISTA DOS ITENS'!$H1173&amp;"-"&amp;'LISTA DOS ITENS'!$J1173&amp;"-"&amp;'LISTA DOS ITENS'!$K1173&amp;"-"&amp;'LISTA DOS ITENS'!$I1173</f>
        <v>12065335-2201-0026-CONS/NAC-</v>
      </c>
      <c r="AA1173" s="59" t="str">
        <f t="array" ref="AA1173">INDEX('RESUMO - LOTES E VMA'!$M$3:$M$181,MATCH('LISTA DOS ITENS'!$D1173,'RESUMO - LOTES E VMA'!$A$3:$A$181,0))</f>
        <v>Para Leilão</v>
      </c>
      <c r="AB1173" s="60">
        <f t="array" ref="AB1173">INDEX('RESUMO - LOTES E VMA'!$J$3:$J$181,MATCH('LISTA DOS ITENS'!$D1173,'RESUMO - LOTES E VMA'!$A$3:$A$181,0))</f>
        <v>0.1011750278</v>
      </c>
      <c r="AC1173" s="29" t="str">
        <f t="array" ref="AC1173">INDEX('RESUMO - LOTES E VMA'!$L$3:$L$181,MATCH('LISTA DOS ITENS'!$D1173,'RESUMO - LOTES E VMA'!$A$3:$A$181,0))</f>
        <v>1% do Valor de Comparação do VMA</v>
      </c>
      <c r="AD1173" s="53" t="str">
        <f>VLOOKUP(Tabela1[[#This Row],[Índice]],[1]Planilha1!$A:$A,1,0)</f>
        <v>#ERROR!</v>
      </c>
    </row>
    <row r="1174" ht="15.75" customHeight="1">
      <c r="A1174" s="52">
        <v>250575.0</v>
      </c>
      <c r="B1174" s="53" t="s">
        <v>70</v>
      </c>
      <c r="C1174" s="53" t="s">
        <v>71</v>
      </c>
      <c r="D1174" s="22">
        <v>206855.0</v>
      </c>
      <c r="E1174" s="53" t="s">
        <v>119</v>
      </c>
      <c r="F1174" s="54">
        <v>1.2065347E7</v>
      </c>
      <c r="G1174" s="53" t="s">
        <v>934</v>
      </c>
      <c r="H1174" s="55">
        <v>2201.0</v>
      </c>
      <c r="I1174" s="55"/>
      <c r="J1174" s="55" t="s">
        <v>126</v>
      </c>
      <c r="K1174" s="53" t="s">
        <v>73</v>
      </c>
      <c r="L1174" s="53"/>
      <c r="M1174" s="53">
        <v>3.0</v>
      </c>
      <c r="N1174" s="53" t="s">
        <v>52</v>
      </c>
      <c r="O1174" s="25">
        <v>230.06333333333336</v>
      </c>
      <c r="P1174" s="25">
        <f>'LISTA DOS ITENS'!$O1174*'LISTA DOS ITENS'!$M1174</f>
        <v>690.19</v>
      </c>
      <c r="Q1174" s="25">
        <v>230.06</v>
      </c>
      <c r="R1174" s="25">
        <f>'LISTA DOS ITENS'!$Q1174*'LISTA DOS ITENS'!$M1174</f>
        <v>690.18</v>
      </c>
      <c r="S1174" s="56">
        <f>IF('LISTA DOS ITENS'!$P1174&gt;'LISTA DOS ITENS'!$R1174,'LISTA DOS ITENS'!$P1174,'LISTA DOS ITENS'!$R1174)</f>
        <v>690.19</v>
      </c>
      <c r="T1174" s="25">
        <v>23.31962564530369</v>
      </c>
      <c r="U1174" s="25">
        <f>'LISTA DOS ITENS'!$T1174*'LISTA DOS ITENS'!$M1174</f>
        <v>69.95887694</v>
      </c>
      <c r="V1174" s="56">
        <f t="array" ref="V1174">INDEX('RESUMO - LOTES E VMA'!$F$3:$F$181,MATCH('LISTA DOS ITENS'!$D1174,'RESUMO - LOTES E VMA'!$A$3:$A$181,0))</f>
        <v>36182.69532</v>
      </c>
      <c r="W1174" s="57">
        <f>'LISTA DOS ITENS'!$U1174/'LISTA DOS ITENS'!$V1174</f>
        <v>0.001933489927</v>
      </c>
      <c r="X1174" s="53" t="s">
        <v>53</v>
      </c>
      <c r="Y1174" s="53" t="s">
        <v>290</v>
      </c>
      <c r="Z1174" s="58" t="str">
        <f>'LISTA DOS ITENS'!$F1174&amp;"-"&amp;'LISTA DOS ITENS'!$H1174&amp;"-"&amp;'LISTA DOS ITENS'!$J1174&amp;"-"&amp;'LISTA DOS ITENS'!$K1174&amp;"-"&amp;'LISTA DOS ITENS'!$I1174</f>
        <v>12065347-2201-0026-CONS/NAC-</v>
      </c>
      <c r="AA1174" s="59" t="str">
        <f t="array" ref="AA1174">INDEX('RESUMO - LOTES E VMA'!$M$3:$M$181,MATCH('LISTA DOS ITENS'!$D1174,'RESUMO - LOTES E VMA'!$A$3:$A$181,0))</f>
        <v>Para Leilão</v>
      </c>
      <c r="AB1174" s="60">
        <f t="array" ref="AB1174">INDEX('RESUMO - LOTES E VMA'!$J$3:$J$181,MATCH('LISTA DOS ITENS'!$D1174,'RESUMO - LOTES E VMA'!$A$3:$A$181,0))</f>
        <v>0.1011750278</v>
      </c>
      <c r="AC1174" s="29" t="str">
        <f t="array" ref="AC1174">INDEX('RESUMO - LOTES E VMA'!$L$3:$L$181,MATCH('LISTA DOS ITENS'!$D1174,'RESUMO - LOTES E VMA'!$A$3:$A$181,0))</f>
        <v>1% do Valor de Comparação do VMA</v>
      </c>
      <c r="AD1174" s="53" t="str">
        <f>VLOOKUP(Tabela1[[#This Row],[Índice]],[1]Planilha1!$A:$A,1,0)</f>
        <v>#ERROR!</v>
      </c>
    </row>
    <row r="1175" ht="15.75" customHeight="1">
      <c r="A1175" s="52">
        <v>250576.0</v>
      </c>
      <c r="B1175" s="53" t="s">
        <v>70</v>
      </c>
      <c r="C1175" s="53" t="s">
        <v>71</v>
      </c>
      <c r="D1175" s="22">
        <v>206855.0</v>
      </c>
      <c r="E1175" s="53" t="s">
        <v>119</v>
      </c>
      <c r="F1175" s="54">
        <v>1.206582E7</v>
      </c>
      <c r="G1175" s="53" t="s">
        <v>952</v>
      </c>
      <c r="H1175" s="55">
        <v>2201.0</v>
      </c>
      <c r="I1175" s="55"/>
      <c r="J1175" s="55" t="s">
        <v>126</v>
      </c>
      <c r="K1175" s="53" t="s">
        <v>73</v>
      </c>
      <c r="L1175" s="53"/>
      <c r="M1175" s="53">
        <v>1.0</v>
      </c>
      <c r="N1175" s="53" t="s">
        <v>52</v>
      </c>
      <c r="O1175" s="25">
        <v>131.595</v>
      </c>
      <c r="P1175" s="25">
        <f>'LISTA DOS ITENS'!$O1175*'LISTA DOS ITENS'!$M1175</f>
        <v>131.595</v>
      </c>
      <c r="Q1175" s="25">
        <v>131.6</v>
      </c>
      <c r="R1175" s="25">
        <f>'LISTA DOS ITENS'!$Q1175*'LISTA DOS ITENS'!$M1175</f>
        <v>131.6</v>
      </c>
      <c r="S1175" s="56">
        <f>IF('LISTA DOS ITENS'!$P1175&gt;'LISTA DOS ITENS'!$R1175,'LISTA DOS ITENS'!$P1175,'LISTA DOS ITENS'!$R1175)</f>
        <v>131.6</v>
      </c>
      <c r="T1175" s="25">
        <v>13.339401612283602</v>
      </c>
      <c r="U1175" s="25">
        <f>'LISTA DOS ITENS'!$T1175*'LISTA DOS ITENS'!$M1175</f>
        <v>13.33940161</v>
      </c>
      <c r="V1175" s="56">
        <f t="array" ref="V1175">INDEX('RESUMO - LOTES E VMA'!$F$3:$F$181,MATCH('LISTA DOS ITENS'!$D1175,'RESUMO - LOTES E VMA'!$A$3:$A$181,0))</f>
        <v>36182.69532</v>
      </c>
      <c r="W1175" s="57">
        <f>'LISTA DOS ITENS'!$U1175/'LISTA DOS ITENS'!$V1175</f>
        <v>0.0003686679916</v>
      </c>
      <c r="X1175" s="53" t="s">
        <v>53</v>
      </c>
      <c r="Y1175" s="53" t="s">
        <v>290</v>
      </c>
      <c r="Z1175" s="58" t="str">
        <f>'LISTA DOS ITENS'!$F1175&amp;"-"&amp;'LISTA DOS ITENS'!$H1175&amp;"-"&amp;'LISTA DOS ITENS'!$J1175&amp;"-"&amp;'LISTA DOS ITENS'!$K1175&amp;"-"&amp;'LISTA DOS ITENS'!$I1175</f>
        <v>12065820-2201-0026-CONS/NAC-</v>
      </c>
      <c r="AA1175" s="59" t="str">
        <f t="array" ref="AA1175">INDEX('RESUMO - LOTES E VMA'!$M$3:$M$181,MATCH('LISTA DOS ITENS'!$D1175,'RESUMO - LOTES E VMA'!$A$3:$A$181,0))</f>
        <v>Para Leilão</v>
      </c>
      <c r="AB1175" s="60">
        <f t="array" ref="AB1175">INDEX('RESUMO - LOTES E VMA'!$J$3:$J$181,MATCH('LISTA DOS ITENS'!$D1175,'RESUMO - LOTES E VMA'!$A$3:$A$181,0))</f>
        <v>0.1011750278</v>
      </c>
      <c r="AC1175" s="29" t="str">
        <f t="array" ref="AC1175">INDEX('RESUMO - LOTES E VMA'!$L$3:$L$181,MATCH('LISTA DOS ITENS'!$D1175,'RESUMO - LOTES E VMA'!$A$3:$A$181,0))</f>
        <v>1% do Valor de Comparação do VMA</v>
      </c>
      <c r="AD1175" s="53" t="str">
        <f>VLOOKUP(Tabela1[[#This Row],[Índice]],[1]Planilha1!$A:$A,1,0)</f>
        <v>#ERROR!</v>
      </c>
    </row>
    <row r="1176" ht="15.75" customHeight="1">
      <c r="A1176" s="52">
        <v>250577.0</v>
      </c>
      <c r="B1176" s="53" t="s">
        <v>70</v>
      </c>
      <c r="C1176" s="53" t="s">
        <v>71</v>
      </c>
      <c r="D1176" s="22">
        <v>206855.0</v>
      </c>
      <c r="E1176" s="53" t="s">
        <v>119</v>
      </c>
      <c r="F1176" s="54">
        <v>1.2065822E7</v>
      </c>
      <c r="G1176" s="53" t="s">
        <v>835</v>
      </c>
      <c r="H1176" s="55">
        <v>2201.0</v>
      </c>
      <c r="I1176" s="55"/>
      <c r="J1176" s="55" t="s">
        <v>126</v>
      </c>
      <c r="K1176" s="53" t="s">
        <v>73</v>
      </c>
      <c r="L1176" s="53"/>
      <c r="M1176" s="53">
        <v>3.0</v>
      </c>
      <c r="N1176" s="53" t="s">
        <v>52</v>
      </c>
      <c r="O1176" s="25">
        <v>310.3</v>
      </c>
      <c r="P1176" s="25">
        <f>'LISTA DOS ITENS'!$O1176*'LISTA DOS ITENS'!$M1176</f>
        <v>930.9</v>
      </c>
      <c r="Q1176" s="25">
        <v>310.3</v>
      </c>
      <c r="R1176" s="25">
        <f>'LISTA DOS ITENS'!$Q1176*'LISTA DOS ITENS'!$M1176</f>
        <v>930.9</v>
      </c>
      <c r="S1176" s="56">
        <f>IF('LISTA DOS ITENS'!$P1176&gt;'LISTA DOS ITENS'!$R1176,'LISTA DOS ITENS'!$P1176,'LISTA DOS ITENS'!$R1176)</f>
        <v>930.9</v>
      </c>
      <c r="T1176" s="25">
        <v>31.453011552367798</v>
      </c>
      <c r="U1176" s="25">
        <f>'LISTA DOS ITENS'!$T1176*'LISTA DOS ITENS'!$M1176</f>
        <v>94.35903466</v>
      </c>
      <c r="V1176" s="56">
        <f t="array" ref="V1176">INDEX('RESUMO - LOTES E VMA'!$F$3:$F$181,MATCH('LISTA DOS ITENS'!$D1176,'RESUMO - LOTES E VMA'!$A$3:$A$181,0))</f>
        <v>36182.69532</v>
      </c>
      <c r="W1176" s="57">
        <f>'LISTA DOS ITENS'!$U1176/'LISTA DOS ITENS'!$V1176</f>
        <v>0.002607849797</v>
      </c>
      <c r="X1176" s="53" t="s">
        <v>53</v>
      </c>
      <c r="Y1176" s="53" t="s">
        <v>290</v>
      </c>
      <c r="Z1176" s="58" t="str">
        <f>'LISTA DOS ITENS'!$F1176&amp;"-"&amp;'LISTA DOS ITENS'!$H1176&amp;"-"&amp;'LISTA DOS ITENS'!$J1176&amp;"-"&amp;'LISTA DOS ITENS'!$K1176&amp;"-"&amp;'LISTA DOS ITENS'!$I1176</f>
        <v>12065822-2201-0026-CONS/NAC-</v>
      </c>
      <c r="AA1176" s="59" t="str">
        <f t="array" ref="AA1176">INDEX('RESUMO - LOTES E VMA'!$M$3:$M$181,MATCH('LISTA DOS ITENS'!$D1176,'RESUMO - LOTES E VMA'!$A$3:$A$181,0))</f>
        <v>Para Leilão</v>
      </c>
      <c r="AB1176" s="60">
        <f t="array" ref="AB1176">INDEX('RESUMO - LOTES E VMA'!$J$3:$J$181,MATCH('LISTA DOS ITENS'!$D1176,'RESUMO - LOTES E VMA'!$A$3:$A$181,0))</f>
        <v>0.1011750278</v>
      </c>
      <c r="AC1176" s="29" t="str">
        <f t="array" ref="AC1176">INDEX('RESUMO - LOTES E VMA'!$L$3:$L$181,MATCH('LISTA DOS ITENS'!$D1176,'RESUMO - LOTES E VMA'!$A$3:$A$181,0))</f>
        <v>1% do Valor de Comparação do VMA</v>
      </c>
      <c r="AD1176" s="53" t="str">
        <f>VLOOKUP(Tabela1[[#This Row],[Índice]],[1]Planilha1!$A:$A,1,0)</f>
        <v>#ERROR!</v>
      </c>
    </row>
    <row r="1177" ht="15.75" customHeight="1">
      <c r="A1177" s="52">
        <v>250578.0</v>
      </c>
      <c r="B1177" s="53" t="s">
        <v>70</v>
      </c>
      <c r="C1177" s="53" t="s">
        <v>71</v>
      </c>
      <c r="D1177" s="22">
        <v>206855.0</v>
      </c>
      <c r="E1177" s="53" t="s">
        <v>119</v>
      </c>
      <c r="F1177" s="54">
        <v>1.2065827E7</v>
      </c>
      <c r="G1177" s="53" t="s">
        <v>953</v>
      </c>
      <c r="H1177" s="55">
        <v>2201.0</v>
      </c>
      <c r="I1177" s="55"/>
      <c r="J1177" s="55" t="s">
        <v>126</v>
      </c>
      <c r="K1177" s="53" t="s">
        <v>73</v>
      </c>
      <c r="L1177" s="53"/>
      <c r="M1177" s="53">
        <v>3.0</v>
      </c>
      <c r="N1177" s="53" t="s">
        <v>52</v>
      </c>
      <c r="O1177" s="25">
        <v>232.76</v>
      </c>
      <c r="P1177" s="25">
        <f>'LISTA DOS ITENS'!$O1177*'LISTA DOS ITENS'!$M1177</f>
        <v>698.28</v>
      </c>
      <c r="Q1177" s="25">
        <v>232.76</v>
      </c>
      <c r="R1177" s="25">
        <f>'LISTA DOS ITENS'!$Q1177*'LISTA DOS ITENS'!$M1177</f>
        <v>698.28</v>
      </c>
      <c r="S1177" s="56">
        <f>IF('LISTA DOS ITENS'!$P1177&gt;'LISTA DOS ITENS'!$R1177,'LISTA DOS ITENS'!$P1177,'LISTA DOS ITENS'!$R1177)</f>
        <v>698.28</v>
      </c>
      <c r="T1177" s="25">
        <v>23.593306377470604</v>
      </c>
      <c r="U1177" s="25">
        <f>'LISTA DOS ITENS'!$T1177*'LISTA DOS ITENS'!$M1177</f>
        <v>70.77991913</v>
      </c>
      <c r="V1177" s="56">
        <f t="array" ref="V1177">INDEX('RESUMO - LOTES E VMA'!$F$3:$F$181,MATCH('LISTA DOS ITENS'!$D1177,'RESUMO - LOTES E VMA'!$A$3:$A$181,0))</f>
        <v>36182.69532</v>
      </c>
      <c r="W1177" s="57">
        <f>'LISTA DOS ITENS'!$U1177/'LISTA DOS ITENS'!$V1177</f>
        <v>0.001956181498</v>
      </c>
      <c r="X1177" s="53" t="s">
        <v>53</v>
      </c>
      <c r="Y1177" s="53" t="s">
        <v>290</v>
      </c>
      <c r="Z1177" s="58" t="str">
        <f>'LISTA DOS ITENS'!$F1177&amp;"-"&amp;'LISTA DOS ITENS'!$H1177&amp;"-"&amp;'LISTA DOS ITENS'!$J1177&amp;"-"&amp;'LISTA DOS ITENS'!$K1177&amp;"-"&amp;'LISTA DOS ITENS'!$I1177</f>
        <v>12065827-2201-0026-CONS/NAC-</v>
      </c>
      <c r="AA1177" s="59" t="str">
        <f t="array" ref="AA1177">INDEX('RESUMO - LOTES E VMA'!$M$3:$M$181,MATCH('LISTA DOS ITENS'!$D1177,'RESUMO - LOTES E VMA'!$A$3:$A$181,0))</f>
        <v>Para Leilão</v>
      </c>
      <c r="AB1177" s="60">
        <f t="array" ref="AB1177">INDEX('RESUMO - LOTES E VMA'!$J$3:$J$181,MATCH('LISTA DOS ITENS'!$D1177,'RESUMO - LOTES E VMA'!$A$3:$A$181,0))</f>
        <v>0.1011750278</v>
      </c>
      <c r="AC1177" s="29" t="str">
        <f t="array" ref="AC1177">INDEX('RESUMO - LOTES E VMA'!$L$3:$L$181,MATCH('LISTA DOS ITENS'!$D1177,'RESUMO - LOTES E VMA'!$A$3:$A$181,0))</f>
        <v>1% do Valor de Comparação do VMA</v>
      </c>
      <c r="AD1177" s="53" t="str">
        <f>VLOOKUP(Tabela1[[#This Row],[Índice]],[1]Planilha1!$A:$A,1,0)</f>
        <v>#ERROR!</v>
      </c>
    </row>
    <row r="1178" ht="15.75" customHeight="1">
      <c r="A1178" s="52">
        <v>250579.0</v>
      </c>
      <c r="B1178" s="53" t="s">
        <v>70</v>
      </c>
      <c r="C1178" s="53" t="s">
        <v>71</v>
      </c>
      <c r="D1178" s="22">
        <v>206855.0</v>
      </c>
      <c r="E1178" s="53" t="s">
        <v>119</v>
      </c>
      <c r="F1178" s="54">
        <v>1.2065831E7</v>
      </c>
      <c r="G1178" s="53" t="s">
        <v>954</v>
      </c>
      <c r="H1178" s="55">
        <v>2201.0</v>
      </c>
      <c r="I1178" s="55"/>
      <c r="J1178" s="55" t="s">
        <v>126</v>
      </c>
      <c r="K1178" s="53" t="s">
        <v>73</v>
      </c>
      <c r="L1178" s="53"/>
      <c r="M1178" s="53">
        <v>3.0</v>
      </c>
      <c r="N1178" s="53" t="s">
        <v>52</v>
      </c>
      <c r="O1178" s="25">
        <v>207.02666666666667</v>
      </c>
      <c r="P1178" s="25">
        <f>'LISTA DOS ITENS'!$O1178*'LISTA DOS ITENS'!$M1178</f>
        <v>621.08</v>
      </c>
      <c r="Q1178" s="25">
        <v>207.03</v>
      </c>
      <c r="R1178" s="25">
        <f>'LISTA DOS ITENS'!$Q1178*'LISTA DOS ITENS'!$M1178</f>
        <v>621.09</v>
      </c>
      <c r="S1178" s="56">
        <f>IF('LISTA DOS ITENS'!$P1178&gt;'LISTA DOS ITENS'!$R1178,'LISTA DOS ITENS'!$P1178,'LISTA DOS ITENS'!$R1178)</f>
        <v>621.09</v>
      </c>
      <c r="T1178" s="25">
        <v>20.98523036315406</v>
      </c>
      <c r="U1178" s="25">
        <f>'LISTA DOS ITENS'!$T1178*'LISTA DOS ITENS'!$M1178</f>
        <v>62.95569109</v>
      </c>
      <c r="V1178" s="56">
        <f t="array" ref="V1178">INDEX('RESUMO - LOTES E VMA'!$F$3:$F$181,MATCH('LISTA DOS ITENS'!$D1178,'RESUMO - LOTES E VMA'!$A$3:$A$181,0))</f>
        <v>36182.69532</v>
      </c>
      <c r="W1178" s="57">
        <f>'LISTA DOS ITENS'!$U1178/'LISTA DOS ITENS'!$V1178</f>
        <v>0.001739939232</v>
      </c>
      <c r="X1178" s="53" t="s">
        <v>53</v>
      </c>
      <c r="Y1178" s="53" t="s">
        <v>290</v>
      </c>
      <c r="Z1178" s="58" t="str">
        <f>'LISTA DOS ITENS'!$F1178&amp;"-"&amp;'LISTA DOS ITENS'!$H1178&amp;"-"&amp;'LISTA DOS ITENS'!$J1178&amp;"-"&amp;'LISTA DOS ITENS'!$K1178&amp;"-"&amp;'LISTA DOS ITENS'!$I1178</f>
        <v>12065831-2201-0026-CONS/NAC-</v>
      </c>
      <c r="AA1178" s="59" t="str">
        <f t="array" ref="AA1178">INDEX('RESUMO - LOTES E VMA'!$M$3:$M$181,MATCH('LISTA DOS ITENS'!$D1178,'RESUMO - LOTES E VMA'!$A$3:$A$181,0))</f>
        <v>Para Leilão</v>
      </c>
      <c r="AB1178" s="60">
        <f t="array" ref="AB1178">INDEX('RESUMO - LOTES E VMA'!$J$3:$J$181,MATCH('LISTA DOS ITENS'!$D1178,'RESUMO - LOTES E VMA'!$A$3:$A$181,0))</f>
        <v>0.1011750278</v>
      </c>
      <c r="AC1178" s="29" t="str">
        <f t="array" ref="AC1178">INDEX('RESUMO - LOTES E VMA'!$L$3:$L$181,MATCH('LISTA DOS ITENS'!$D1178,'RESUMO - LOTES E VMA'!$A$3:$A$181,0))</f>
        <v>1% do Valor de Comparação do VMA</v>
      </c>
      <c r="AD1178" s="53" t="str">
        <f>VLOOKUP(Tabela1[[#This Row],[Índice]],[1]Planilha1!$A:$A,1,0)</f>
        <v>#ERROR!</v>
      </c>
    </row>
    <row r="1179" ht="15.75" customHeight="1">
      <c r="A1179" s="52">
        <v>250580.0</v>
      </c>
      <c r="B1179" s="53" t="s">
        <v>70</v>
      </c>
      <c r="C1179" s="53" t="s">
        <v>71</v>
      </c>
      <c r="D1179" s="22">
        <v>206855.0</v>
      </c>
      <c r="E1179" s="53" t="s">
        <v>119</v>
      </c>
      <c r="F1179" s="54">
        <v>1.2065833E7</v>
      </c>
      <c r="G1179" s="53" t="s">
        <v>955</v>
      </c>
      <c r="H1179" s="55">
        <v>2201.0</v>
      </c>
      <c r="I1179" s="55"/>
      <c r="J1179" s="55" t="s">
        <v>126</v>
      </c>
      <c r="K1179" s="53" t="s">
        <v>73</v>
      </c>
      <c r="L1179" s="53"/>
      <c r="M1179" s="53">
        <v>6.0</v>
      </c>
      <c r="N1179" s="53" t="s">
        <v>52</v>
      </c>
      <c r="O1179" s="25">
        <v>217.84666666666666</v>
      </c>
      <c r="P1179" s="25">
        <f>'LISTA DOS ITENS'!$O1179*'LISTA DOS ITENS'!$M1179</f>
        <v>1307.08</v>
      </c>
      <c r="Q1179" s="25">
        <v>660.36</v>
      </c>
      <c r="R1179" s="25">
        <f>'LISTA DOS ITENS'!$Q1179*'LISTA DOS ITENS'!$M1179</f>
        <v>3962.16</v>
      </c>
      <c r="S1179" s="56">
        <f>IF('LISTA DOS ITENS'!$P1179&gt;'LISTA DOS ITENS'!$R1179,'LISTA DOS ITENS'!$P1179,'LISTA DOS ITENS'!$R1179)</f>
        <v>3962.16</v>
      </c>
      <c r="T1179" s="25">
        <v>66.93622529397872</v>
      </c>
      <c r="U1179" s="25">
        <f>'LISTA DOS ITENS'!$T1179*'LISTA DOS ITENS'!$M1179</f>
        <v>401.6173518</v>
      </c>
      <c r="V1179" s="56">
        <f t="array" ref="V1179">INDEX('RESUMO - LOTES E VMA'!$F$3:$F$181,MATCH('LISTA DOS ITENS'!$D1179,'RESUMO - LOTES E VMA'!$A$3:$A$181,0))</f>
        <v>36182.69532</v>
      </c>
      <c r="W1179" s="57">
        <f>'LISTA DOS ITENS'!$U1179/'LISTA DOS ITENS'!$V1179</f>
        <v>0.01109970797</v>
      </c>
      <c r="X1179" s="53" t="s">
        <v>53</v>
      </c>
      <c r="Y1179" s="53" t="s">
        <v>290</v>
      </c>
      <c r="Z1179" s="58" t="str">
        <f>'LISTA DOS ITENS'!$F1179&amp;"-"&amp;'LISTA DOS ITENS'!$H1179&amp;"-"&amp;'LISTA DOS ITENS'!$J1179&amp;"-"&amp;'LISTA DOS ITENS'!$K1179&amp;"-"&amp;'LISTA DOS ITENS'!$I1179</f>
        <v>12065833-2201-0026-CONS/NAC-</v>
      </c>
      <c r="AA1179" s="59" t="str">
        <f t="array" ref="AA1179">INDEX('RESUMO - LOTES E VMA'!$M$3:$M$181,MATCH('LISTA DOS ITENS'!$D1179,'RESUMO - LOTES E VMA'!$A$3:$A$181,0))</f>
        <v>Para Leilão</v>
      </c>
      <c r="AB1179" s="60">
        <f t="array" ref="AB1179">INDEX('RESUMO - LOTES E VMA'!$J$3:$J$181,MATCH('LISTA DOS ITENS'!$D1179,'RESUMO - LOTES E VMA'!$A$3:$A$181,0))</f>
        <v>0.1011750278</v>
      </c>
      <c r="AC1179" s="29" t="str">
        <f t="array" ref="AC1179">INDEX('RESUMO - LOTES E VMA'!$L$3:$L$181,MATCH('LISTA DOS ITENS'!$D1179,'RESUMO - LOTES E VMA'!$A$3:$A$181,0))</f>
        <v>1% do Valor de Comparação do VMA</v>
      </c>
      <c r="AD1179" s="53" t="str">
        <f>VLOOKUP(Tabela1[[#This Row],[Índice]],[1]Planilha1!$A:$A,1,0)</f>
        <v>#ERROR!</v>
      </c>
    </row>
    <row r="1180" ht="15.75" customHeight="1">
      <c r="A1180" s="52">
        <v>250581.0</v>
      </c>
      <c r="B1180" s="53" t="s">
        <v>70</v>
      </c>
      <c r="C1180" s="53" t="s">
        <v>71</v>
      </c>
      <c r="D1180" s="22">
        <v>206855.0</v>
      </c>
      <c r="E1180" s="53" t="s">
        <v>119</v>
      </c>
      <c r="F1180" s="54">
        <v>1.2065833E7</v>
      </c>
      <c r="G1180" s="53" t="s">
        <v>955</v>
      </c>
      <c r="H1180" s="55">
        <v>2201.0</v>
      </c>
      <c r="I1180" s="55"/>
      <c r="J1180" s="55" t="s">
        <v>126</v>
      </c>
      <c r="K1180" s="53" t="s">
        <v>80</v>
      </c>
      <c r="L1180" s="53"/>
      <c r="M1180" s="53">
        <v>3.0</v>
      </c>
      <c r="N1180" s="53" t="s">
        <v>52</v>
      </c>
      <c r="O1180" s="25">
        <v>660.36</v>
      </c>
      <c r="P1180" s="25">
        <f>'LISTA DOS ITENS'!$O1180*'LISTA DOS ITENS'!$M1180</f>
        <v>1981.08</v>
      </c>
      <c r="Q1180" s="25">
        <v>660.36</v>
      </c>
      <c r="R1180" s="25">
        <f>'LISTA DOS ITENS'!$Q1180*'LISTA DOS ITENS'!$M1180</f>
        <v>1981.08</v>
      </c>
      <c r="S1180" s="56">
        <f>IF('LISTA DOS ITENS'!$P1180&gt;'LISTA DOS ITENS'!$R1180,'LISTA DOS ITENS'!$P1180,'LISTA DOS ITENS'!$R1180)</f>
        <v>1981.08</v>
      </c>
      <c r="T1180" s="25">
        <v>66.93622529397872</v>
      </c>
      <c r="U1180" s="25">
        <f>'LISTA DOS ITENS'!$T1180*'LISTA DOS ITENS'!$M1180</f>
        <v>200.8086759</v>
      </c>
      <c r="V1180" s="56">
        <f t="array" ref="V1180">INDEX('RESUMO - LOTES E VMA'!$F$3:$F$181,MATCH('LISTA DOS ITENS'!$D1180,'RESUMO - LOTES E VMA'!$A$3:$A$181,0))</f>
        <v>36182.69532</v>
      </c>
      <c r="W1180" s="57">
        <f>'LISTA DOS ITENS'!$U1180/'LISTA DOS ITENS'!$V1180</f>
        <v>0.005549853987</v>
      </c>
      <c r="X1180" s="53" t="s">
        <v>53</v>
      </c>
      <c r="Y1180" s="53" t="s">
        <v>290</v>
      </c>
      <c r="Z1180" s="58" t="str">
        <f>'LISTA DOS ITENS'!$F1180&amp;"-"&amp;'LISTA DOS ITENS'!$H1180&amp;"-"&amp;'LISTA DOS ITENS'!$J1180&amp;"-"&amp;'LISTA DOS ITENS'!$K1180&amp;"-"&amp;'LISTA DOS ITENS'!$I1180</f>
        <v>12065833-2201-0026-IMOB/NAC-</v>
      </c>
      <c r="AA1180" s="59" t="str">
        <f t="array" ref="AA1180">INDEX('RESUMO - LOTES E VMA'!$M$3:$M$181,MATCH('LISTA DOS ITENS'!$D1180,'RESUMO - LOTES E VMA'!$A$3:$A$181,0))</f>
        <v>Para Leilão</v>
      </c>
      <c r="AB1180" s="60">
        <f t="array" ref="AB1180">INDEX('RESUMO - LOTES E VMA'!$J$3:$J$181,MATCH('LISTA DOS ITENS'!$D1180,'RESUMO - LOTES E VMA'!$A$3:$A$181,0))</f>
        <v>0.1011750278</v>
      </c>
      <c r="AC1180" s="29" t="str">
        <f t="array" ref="AC1180">INDEX('RESUMO - LOTES E VMA'!$L$3:$L$181,MATCH('LISTA DOS ITENS'!$D1180,'RESUMO - LOTES E VMA'!$A$3:$A$181,0))</f>
        <v>1% do Valor de Comparação do VMA</v>
      </c>
      <c r="AD1180" s="53" t="str">
        <f>VLOOKUP(Tabela1[[#This Row],[Índice]],[1]Planilha1!$A:$A,1,0)</f>
        <v>#ERROR!</v>
      </c>
    </row>
    <row r="1181" ht="15.75" customHeight="1">
      <c r="A1181" s="52">
        <v>250582.0</v>
      </c>
      <c r="B1181" s="53" t="s">
        <v>70</v>
      </c>
      <c r="C1181" s="53" t="s">
        <v>71</v>
      </c>
      <c r="D1181" s="22">
        <v>206855.0</v>
      </c>
      <c r="E1181" s="53" t="s">
        <v>119</v>
      </c>
      <c r="F1181" s="54">
        <v>1.2065837E7</v>
      </c>
      <c r="G1181" s="53" t="s">
        <v>956</v>
      </c>
      <c r="H1181" s="55">
        <v>2201.0</v>
      </c>
      <c r="I1181" s="55"/>
      <c r="J1181" s="55" t="s">
        <v>126</v>
      </c>
      <c r="K1181" s="53" t="s">
        <v>73</v>
      </c>
      <c r="L1181" s="53"/>
      <c r="M1181" s="53">
        <v>3.0</v>
      </c>
      <c r="N1181" s="53" t="s">
        <v>52</v>
      </c>
      <c r="O1181" s="25">
        <v>241.16666666666666</v>
      </c>
      <c r="P1181" s="25">
        <f>'LISTA DOS ITENS'!$O1181*'LISTA DOS ITENS'!$M1181</f>
        <v>723.5</v>
      </c>
      <c r="Q1181" s="25">
        <v>241.17</v>
      </c>
      <c r="R1181" s="25">
        <f>'LISTA DOS ITENS'!$Q1181*'LISTA DOS ITENS'!$M1181</f>
        <v>723.51</v>
      </c>
      <c r="S1181" s="56">
        <f>IF('LISTA DOS ITENS'!$P1181&gt;'LISTA DOS ITENS'!$R1181,'LISTA DOS ITENS'!$P1181,'LISTA DOS ITENS'!$R1181)</f>
        <v>723.51</v>
      </c>
      <c r="T1181" s="25">
        <v>24.445771176553468</v>
      </c>
      <c r="U1181" s="25">
        <f>'LISTA DOS ITENS'!$T1181*'LISTA DOS ITENS'!$M1181</f>
        <v>73.33731353</v>
      </c>
      <c r="V1181" s="56">
        <f t="array" ref="V1181">INDEX('RESUMO - LOTES E VMA'!$F$3:$F$181,MATCH('LISTA DOS ITENS'!$D1181,'RESUMO - LOTES E VMA'!$A$3:$A$181,0))</f>
        <v>36182.69532</v>
      </c>
      <c r="W1181" s="57">
        <f>'LISTA DOS ITENS'!$U1181/'LISTA DOS ITENS'!$V1181</f>
        <v>0.002026861539</v>
      </c>
      <c r="X1181" s="53" t="s">
        <v>53</v>
      </c>
      <c r="Y1181" s="53" t="s">
        <v>290</v>
      </c>
      <c r="Z1181" s="58" t="str">
        <f>'LISTA DOS ITENS'!$F1181&amp;"-"&amp;'LISTA DOS ITENS'!$H1181&amp;"-"&amp;'LISTA DOS ITENS'!$J1181&amp;"-"&amp;'LISTA DOS ITENS'!$K1181&amp;"-"&amp;'LISTA DOS ITENS'!$I1181</f>
        <v>12065837-2201-0026-CONS/NAC-</v>
      </c>
      <c r="AA1181" s="59" t="str">
        <f t="array" ref="AA1181">INDEX('RESUMO - LOTES E VMA'!$M$3:$M$181,MATCH('LISTA DOS ITENS'!$D1181,'RESUMO - LOTES E VMA'!$A$3:$A$181,0))</f>
        <v>Para Leilão</v>
      </c>
      <c r="AB1181" s="60">
        <f t="array" ref="AB1181">INDEX('RESUMO - LOTES E VMA'!$J$3:$J$181,MATCH('LISTA DOS ITENS'!$D1181,'RESUMO - LOTES E VMA'!$A$3:$A$181,0))</f>
        <v>0.1011750278</v>
      </c>
      <c r="AC1181" s="29" t="str">
        <f t="array" ref="AC1181">INDEX('RESUMO - LOTES E VMA'!$L$3:$L$181,MATCH('LISTA DOS ITENS'!$D1181,'RESUMO - LOTES E VMA'!$A$3:$A$181,0))</f>
        <v>1% do Valor de Comparação do VMA</v>
      </c>
      <c r="AD1181" s="53" t="str">
        <f>VLOOKUP(Tabela1[[#This Row],[Índice]],[1]Planilha1!$A:$A,1,0)</f>
        <v>#ERROR!</v>
      </c>
    </row>
    <row r="1182" ht="15.75" customHeight="1">
      <c r="A1182" s="52">
        <v>250583.0</v>
      </c>
      <c r="B1182" s="53" t="s">
        <v>70</v>
      </c>
      <c r="C1182" s="53" t="s">
        <v>71</v>
      </c>
      <c r="D1182" s="22">
        <v>206855.0</v>
      </c>
      <c r="E1182" s="53" t="s">
        <v>119</v>
      </c>
      <c r="F1182" s="54">
        <v>1.2067172E7</v>
      </c>
      <c r="G1182" s="53" t="s">
        <v>950</v>
      </c>
      <c r="H1182" s="55">
        <v>2201.0</v>
      </c>
      <c r="I1182" s="55"/>
      <c r="J1182" s="55" t="s">
        <v>126</v>
      </c>
      <c r="K1182" s="53" t="s">
        <v>73</v>
      </c>
      <c r="L1182" s="53"/>
      <c r="M1182" s="53">
        <v>3.0</v>
      </c>
      <c r="N1182" s="53" t="s">
        <v>52</v>
      </c>
      <c r="O1182" s="25">
        <v>91.94</v>
      </c>
      <c r="P1182" s="25">
        <f>'LISTA DOS ITENS'!$O1182*'LISTA DOS ITENS'!$M1182</f>
        <v>275.82</v>
      </c>
      <c r="Q1182" s="25">
        <v>91.94</v>
      </c>
      <c r="R1182" s="25">
        <f>'LISTA DOS ITENS'!$Q1182*'LISTA DOS ITENS'!$M1182</f>
        <v>275.82</v>
      </c>
      <c r="S1182" s="56">
        <f>IF('LISTA DOS ITENS'!$P1182&gt;'LISTA DOS ITENS'!$R1182,'LISTA DOS ITENS'!$P1182,'LISTA DOS ITENS'!$R1182)</f>
        <v>275.82</v>
      </c>
      <c r="T1182" s="25">
        <v>9.319335746454062</v>
      </c>
      <c r="U1182" s="25">
        <f>'LISTA DOS ITENS'!$T1182*'LISTA DOS ITENS'!$M1182</f>
        <v>27.95800724</v>
      </c>
      <c r="V1182" s="56">
        <f t="array" ref="V1182">INDEX('RESUMO - LOTES E VMA'!$F$3:$F$181,MATCH('LISTA DOS ITENS'!$D1182,'RESUMO - LOTES E VMA'!$A$3:$A$181,0))</f>
        <v>36182.69532</v>
      </c>
      <c r="W1182" s="57">
        <f>'LISTA DOS ITENS'!$U1182/'LISTA DOS ITENS'!$V1182</f>
        <v>0.0007726900109</v>
      </c>
      <c r="X1182" s="53" t="s">
        <v>53</v>
      </c>
      <c r="Y1182" s="53" t="s">
        <v>290</v>
      </c>
      <c r="Z1182" s="58" t="str">
        <f>'LISTA DOS ITENS'!$F1182&amp;"-"&amp;'LISTA DOS ITENS'!$H1182&amp;"-"&amp;'LISTA DOS ITENS'!$J1182&amp;"-"&amp;'LISTA DOS ITENS'!$K1182&amp;"-"&amp;'LISTA DOS ITENS'!$I1182</f>
        <v>12067172-2201-0026-CONS/NAC-</v>
      </c>
      <c r="AA1182" s="59" t="str">
        <f t="array" ref="AA1182">INDEX('RESUMO - LOTES E VMA'!$M$3:$M$181,MATCH('LISTA DOS ITENS'!$D1182,'RESUMO - LOTES E VMA'!$A$3:$A$181,0))</f>
        <v>Para Leilão</v>
      </c>
      <c r="AB1182" s="60">
        <f t="array" ref="AB1182">INDEX('RESUMO - LOTES E VMA'!$J$3:$J$181,MATCH('LISTA DOS ITENS'!$D1182,'RESUMO - LOTES E VMA'!$A$3:$A$181,0))</f>
        <v>0.1011750278</v>
      </c>
      <c r="AC1182" s="29" t="str">
        <f t="array" ref="AC1182">INDEX('RESUMO - LOTES E VMA'!$L$3:$L$181,MATCH('LISTA DOS ITENS'!$D1182,'RESUMO - LOTES E VMA'!$A$3:$A$181,0))</f>
        <v>1% do Valor de Comparação do VMA</v>
      </c>
      <c r="AD1182" s="53" t="str">
        <f>VLOOKUP(Tabela1[[#This Row],[Índice]],[1]Planilha1!$A:$A,1,0)</f>
        <v>#ERROR!</v>
      </c>
    </row>
    <row r="1183" ht="15.75" customHeight="1">
      <c r="A1183" s="52">
        <v>250584.0</v>
      </c>
      <c r="B1183" s="53" t="s">
        <v>70</v>
      </c>
      <c r="C1183" s="53" t="s">
        <v>71</v>
      </c>
      <c r="D1183" s="22">
        <v>206855.0</v>
      </c>
      <c r="E1183" s="53" t="s">
        <v>119</v>
      </c>
      <c r="F1183" s="54">
        <v>1.2067174E7</v>
      </c>
      <c r="G1183" s="53" t="s">
        <v>957</v>
      </c>
      <c r="H1183" s="55">
        <v>2201.0</v>
      </c>
      <c r="I1183" s="55"/>
      <c r="J1183" s="55" t="s">
        <v>126</v>
      </c>
      <c r="K1183" s="53" t="s">
        <v>73</v>
      </c>
      <c r="L1183" s="53"/>
      <c r="M1183" s="53">
        <v>3.0</v>
      </c>
      <c r="N1183" s="53" t="s">
        <v>52</v>
      </c>
      <c r="O1183" s="25">
        <v>40.266666666666666</v>
      </c>
      <c r="P1183" s="25">
        <f>'LISTA DOS ITENS'!$O1183*'LISTA DOS ITENS'!$M1183</f>
        <v>120.8</v>
      </c>
      <c r="Q1183" s="25">
        <v>40.27</v>
      </c>
      <c r="R1183" s="25">
        <f>'LISTA DOS ITENS'!$Q1183*'LISTA DOS ITENS'!$M1183</f>
        <v>120.81</v>
      </c>
      <c r="S1183" s="56">
        <f>IF('LISTA DOS ITENS'!$P1183&gt;'LISTA DOS ITENS'!$R1183,'LISTA DOS ITENS'!$P1183,'LISTA DOS ITENS'!$R1183)</f>
        <v>120.81</v>
      </c>
      <c r="T1183" s="25">
        <v>4.081897438652438</v>
      </c>
      <c r="U1183" s="25">
        <f>'LISTA DOS ITENS'!$T1183*'LISTA DOS ITENS'!$M1183</f>
        <v>12.24569232</v>
      </c>
      <c r="V1183" s="56">
        <f t="array" ref="V1183">INDEX('RESUMO - LOTES E VMA'!$F$3:$F$181,MATCH('LISTA DOS ITENS'!$D1183,'RESUMO - LOTES E VMA'!$A$3:$A$181,0))</f>
        <v>36182.69532</v>
      </c>
      <c r="W1183" s="57">
        <f>'LISTA DOS ITENS'!$U1183/'LISTA DOS ITENS'!$V1183</f>
        <v>0.000338440578</v>
      </c>
      <c r="X1183" s="53" t="s">
        <v>53</v>
      </c>
      <c r="Y1183" s="53" t="s">
        <v>290</v>
      </c>
      <c r="Z1183" s="58" t="str">
        <f>'LISTA DOS ITENS'!$F1183&amp;"-"&amp;'LISTA DOS ITENS'!$H1183&amp;"-"&amp;'LISTA DOS ITENS'!$J1183&amp;"-"&amp;'LISTA DOS ITENS'!$K1183&amp;"-"&amp;'LISTA DOS ITENS'!$I1183</f>
        <v>12067174-2201-0026-CONS/NAC-</v>
      </c>
      <c r="AA1183" s="59" t="str">
        <f t="array" ref="AA1183">INDEX('RESUMO - LOTES E VMA'!$M$3:$M$181,MATCH('LISTA DOS ITENS'!$D1183,'RESUMO - LOTES E VMA'!$A$3:$A$181,0))</f>
        <v>Para Leilão</v>
      </c>
      <c r="AB1183" s="60">
        <f t="array" ref="AB1183">INDEX('RESUMO - LOTES E VMA'!$J$3:$J$181,MATCH('LISTA DOS ITENS'!$D1183,'RESUMO - LOTES E VMA'!$A$3:$A$181,0))</f>
        <v>0.1011750278</v>
      </c>
      <c r="AC1183" s="29" t="str">
        <f t="array" ref="AC1183">INDEX('RESUMO - LOTES E VMA'!$L$3:$L$181,MATCH('LISTA DOS ITENS'!$D1183,'RESUMO - LOTES E VMA'!$A$3:$A$181,0))</f>
        <v>1% do Valor de Comparação do VMA</v>
      </c>
      <c r="AD1183" s="53" t="str">
        <f>VLOOKUP(Tabela1[[#This Row],[Índice]],[1]Planilha1!$A:$A,1,0)</f>
        <v>#ERROR!</v>
      </c>
    </row>
    <row r="1184" ht="15.75" customHeight="1">
      <c r="A1184" s="52">
        <v>250585.0</v>
      </c>
      <c r="B1184" s="53" t="s">
        <v>70</v>
      </c>
      <c r="C1184" s="53" t="s">
        <v>71</v>
      </c>
      <c r="D1184" s="22">
        <v>206855.0</v>
      </c>
      <c r="E1184" s="53" t="s">
        <v>119</v>
      </c>
      <c r="F1184" s="54">
        <v>1.2067176E7</v>
      </c>
      <c r="G1184" s="53" t="s">
        <v>958</v>
      </c>
      <c r="H1184" s="55">
        <v>2201.0</v>
      </c>
      <c r="I1184" s="55"/>
      <c r="J1184" s="55" t="s">
        <v>126</v>
      </c>
      <c r="K1184" s="53" t="s">
        <v>73</v>
      </c>
      <c r="L1184" s="53"/>
      <c r="M1184" s="53">
        <v>3.0</v>
      </c>
      <c r="N1184" s="53" t="s">
        <v>52</v>
      </c>
      <c r="O1184" s="25">
        <v>45.846666666666664</v>
      </c>
      <c r="P1184" s="25">
        <f>'LISTA DOS ITENS'!$O1184*'LISTA DOS ITENS'!$M1184</f>
        <v>137.54</v>
      </c>
      <c r="Q1184" s="25">
        <v>45.85</v>
      </c>
      <c r="R1184" s="25">
        <f>'LISTA DOS ITENS'!$Q1184*'LISTA DOS ITENS'!$M1184</f>
        <v>137.55</v>
      </c>
      <c r="S1184" s="56">
        <f>IF('LISTA DOS ITENS'!$P1184&gt;'LISTA DOS ITENS'!$R1184,'LISTA DOS ITENS'!$P1184,'LISTA DOS ITENS'!$R1184)</f>
        <v>137.55</v>
      </c>
      <c r="T1184" s="25">
        <v>4.647504285130723</v>
      </c>
      <c r="U1184" s="25">
        <f>'LISTA DOS ITENS'!$T1184*'LISTA DOS ITENS'!$M1184</f>
        <v>13.94251286</v>
      </c>
      <c r="V1184" s="56">
        <f t="array" ref="V1184">INDEX('RESUMO - LOTES E VMA'!$F$3:$F$181,MATCH('LISTA DOS ITENS'!$D1184,'RESUMO - LOTES E VMA'!$A$3:$A$181,0))</f>
        <v>36182.69532</v>
      </c>
      <c r="W1184" s="57">
        <f>'LISTA DOS ITENS'!$U1184/'LISTA DOS ITENS'!$V1184</f>
        <v>0.0003853364912</v>
      </c>
      <c r="X1184" s="53" t="s">
        <v>53</v>
      </c>
      <c r="Y1184" s="53" t="s">
        <v>290</v>
      </c>
      <c r="Z1184" s="58" t="str">
        <f>'LISTA DOS ITENS'!$F1184&amp;"-"&amp;'LISTA DOS ITENS'!$H1184&amp;"-"&amp;'LISTA DOS ITENS'!$J1184&amp;"-"&amp;'LISTA DOS ITENS'!$K1184&amp;"-"&amp;'LISTA DOS ITENS'!$I1184</f>
        <v>12067176-2201-0026-CONS/NAC-</v>
      </c>
      <c r="AA1184" s="59" t="str">
        <f t="array" ref="AA1184">INDEX('RESUMO - LOTES E VMA'!$M$3:$M$181,MATCH('LISTA DOS ITENS'!$D1184,'RESUMO - LOTES E VMA'!$A$3:$A$181,0))</f>
        <v>Para Leilão</v>
      </c>
      <c r="AB1184" s="60">
        <f t="array" ref="AB1184">INDEX('RESUMO - LOTES E VMA'!$J$3:$J$181,MATCH('LISTA DOS ITENS'!$D1184,'RESUMO - LOTES E VMA'!$A$3:$A$181,0))</f>
        <v>0.1011750278</v>
      </c>
      <c r="AC1184" s="29" t="str">
        <f t="array" ref="AC1184">INDEX('RESUMO - LOTES E VMA'!$L$3:$L$181,MATCH('LISTA DOS ITENS'!$D1184,'RESUMO - LOTES E VMA'!$A$3:$A$181,0))</f>
        <v>1% do Valor de Comparação do VMA</v>
      </c>
      <c r="AD1184" s="53" t="str">
        <f>VLOOKUP(Tabela1[[#This Row],[Índice]],[1]Planilha1!$A:$A,1,0)</f>
        <v>#ERROR!</v>
      </c>
    </row>
    <row r="1185" ht="15.75" customHeight="1">
      <c r="A1185" s="52">
        <v>250586.0</v>
      </c>
      <c r="B1185" s="53" t="s">
        <v>70</v>
      </c>
      <c r="C1185" s="53" t="s">
        <v>71</v>
      </c>
      <c r="D1185" s="22">
        <v>206855.0</v>
      </c>
      <c r="E1185" s="53" t="s">
        <v>119</v>
      </c>
      <c r="F1185" s="54">
        <v>1.2067678E7</v>
      </c>
      <c r="G1185" s="53" t="s">
        <v>959</v>
      </c>
      <c r="H1185" s="55">
        <v>2201.0</v>
      </c>
      <c r="I1185" s="55"/>
      <c r="J1185" s="55" t="s">
        <v>126</v>
      </c>
      <c r="K1185" s="53" t="s">
        <v>73</v>
      </c>
      <c r="L1185" s="53"/>
      <c r="M1185" s="53">
        <v>3.0</v>
      </c>
      <c r="N1185" s="53" t="s">
        <v>52</v>
      </c>
      <c r="O1185" s="25">
        <v>66.85333333333334</v>
      </c>
      <c r="P1185" s="25">
        <f>'LISTA DOS ITENS'!$O1185*'LISTA DOS ITENS'!$M1185</f>
        <v>200.56</v>
      </c>
      <c r="Q1185" s="25">
        <v>66.85</v>
      </c>
      <c r="R1185" s="25">
        <f>'LISTA DOS ITENS'!$Q1185*'LISTA DOS ITENS'!$M1185</f>
        <v>200.55</v>
      </c>
      <c r="S1185" s="56">
        <f>IF('LISTA DOS ITENS'!$P1185&gt;'LISTA DOS ITENS'!$R1185,'LISTA DOS ITENS'!$P1185,'LISTA DOS ITENS'!$R1185)</f>
        <v>200.56</v>
      </c>
      <c r="T1185" s="25">
        <v>6.776132201984489</v>
      </c>
      <c r="U1185" s="25">
        <f>'LISTA DOS ITENS'!$T1185*'LISTA DOS ITENS'!$M1185</f>
        <v>20.32839661</v>
      </c>
      <c r="V1185" s="56">
        <f t="array" ref="V1185">INDEX('RESUMO - LOTES E VMA'!$F$3:$F$181,MATCH('LISTA DOS ITENS'!$D1185,'RESUMO - LOTES E VMA'!$A$3:$A$181,0))</f>
        <v>36182.69532</v>
      </c>
      <c r="W1185" s="57">
        <f>'LISTA DOS ITENS'!$U1185/'LISTA DOS ITENS'!$V1185</f>
        <v>0.0005618264871</v>
      </c>
      <c r="X1185" s="53" t="s">
        <v>53</v>
      </c>
      <c r="Y1185" s="53" t="s">
        <v>290</v>
      </c>
      <c r="Z1185" s="58" t="str">
        <f>'LISTA DOS ITENS'!$F1185&amp;"-"&amp;'LISTA DOS ITENS'!$H1185&amp;"-"&amp;'LISTA DOS ITENS'!$J1185&amp;"-"&amp;'LISTA DOS ITENS'!$K1185&amp;"-"&amp;'LISTA DOS ITENS'!$I1185</f>
        <v>12067678-2201-0026-CONS/NAC-</v>
      </c>
      <c r="AA1185" s="59" t="str">
        <f t="array" ref="AA1185">INDEX('RESUMO - LOTES E VMA'!$M$3:$M$181,MATCH('LISTA DOS ITENS'!$D1185,'RESUMO - LOTES E VMA'!$A$3:$A$181,0))</f>
        <v>Para Leilão</v>
      </c>
      <c r="AB1185" s="60">
        <f t="array" ref="AB1185">INDEX('RESUMO - LOTES E VMA'!$J$3:$J$181,MATCH('LISTA DOS ITENS'!$D1185,'RESUMO - LOTES E VMA'!$A$3:$A$181,0))</f>
        <v>0.1011750278</v>
      </c>
      <c r="AC1185" s="29" t="str">
        <f t="array" ref="AC1185">INDEX('RESUMO - LOTES E VMA'!$L$3:$L$181,MATCH('LISTA DOS ITENS'!$D1185,'RESUMO - LOTES E VMA'!$A$3:$A$181,0))</f>
        <v>1% do Valor de Comparação do VMA</v>
      </c>
      <c r="AD1185" s="53" t="str">
        <f>VLOOKUP(Tabela1[[#This Row],[Índice]],[1]Planilha1!$A:$A,1,0)</f>
        <v>#ERROR!</v>
      </c>
    </row>
    <row r="1186" ht="15.75" customHeight="1">
      <c r="A1186" s="52">
        <v>250587.0</v>
      </c>
      <c r="B1186" s="53" t="s">
        <v>70</v>
      </c>
      <c r="C1186" s="53" t="s">
        <v>71</v>
      </c>
      <c r="D1186" s="22">
        <v>206855.0</v>
      </c>
      <c r="E1186" s="53" t="s">
        <v>119</v>
      </c>
      <c r="F1186" s="54">
        <v>1.2073908E7</v>
      </c>
      <c r="G1186" s="53" t="s">
        <v>845</v>
      </c>
      <c r="H1186" s="55">
        <v>2201.0</v>
      </c>
      <c r="I1186" s="55"/>
      <c r="J1186" s="55" t="s">
        <v>126</v>
      </c>
      <c r="K1186" s="53" t="s">
        <v>73</v>
      </c>
      <c r="L1186" s="53"/>
      <c r="M1186" s="53">
        <v>4.0</v>
      </c>
      <c r="N1186" s="53" t="s">
        <v>52</v>
      </c>
      <c r="O1186" s="25">
        <v>71.01</v>
      </c>
      <c r="P1186" s="25">
        <f>'LISTA DOS ITENS'!$O1186*'LISTA DOS ITENS'!$M1186</f>
        <v>284.04</v>
      </c>
      <c r="Q1186" s="25">
        <v>71.01</v>
      </c>
      <c r="R1186" s="25">
        <f>'LISTA DOS ITENS'!$Q1186*'LISTA DOS ITENS'!$M1186</f>
        <v>284.04</v>
      </c>
      <c r="S1186" s="56">
        <f>IF('LISTA DOS ITENS'!$P1186&gt;'LISTA DOS ITENS'!$R1186,'LISTA DOS ITENS'!$P1186,'LISTA DOS ITENS'!$R1186)</f>
        <v>284.04</v>
      </c>
      <c r="T1186" s="25">
        <v>7.1978032559898075</v>
      </c>
      <c r="U1186" s="25">
        <f>'LISTA DOS ITENS'!$T1186*'LISTA DOS ITENS'!$M1186</f>
        <v>28.79121302</v>
      </c>
      <c r="V1186" s="56">
        <f t="array" ref="V1186">INDEX('RESUMO - LOTES E VMA'!$F$3:$F$181,MATCH('LISTA DOS ITENS'!$D1186,'RESUMO - LOTES E VMA'!$A$3:$A$181,0))</f>
        <v>36182.69532</v>
      </c>
      <c r="W1186" s="57">
        <f>'LISTA DOS ITENS'!$U1186/'LISTA DOS ITENS'!$V1186</f>
        <v>0.0007957177532</v>
      </c>
      <c r="X1186" s="53" t="s">
        <v>53</v>
      </c>
      <c r="Y1186" s="53" t="s">
        <v>290</v>
      </c>
      <c r="Z1186" s="58" t="str">
        <f>'LISTA DOS ITENS'!$F1186&amp;"-"&amp;'LISTA DOS ITENS'!$H1186&amp;"-"&amp;'LISTA DOS ITENS'!$J1186&amp;"-"&amp;'LISTA DOS ITENS'!$K1186&amp;"-"&amp;'LISTA DOS ITENS'!$I1186</f>
        <v>12073908-2201-0026-CONS/NAC-</v>
      </c>
      <c r="AA1186" s="59" t="str">
        <f t="array" ref="AA1186">INDEX('RESUMO - LOTES E VMA'!$M$3:$M$181,MATCH('LISTA DOS ITENS'!$D1186,'RESUMO - LOTES E VMA'!$A$3:$A$181,0))</f>
        <v>Para Leilão</v>
      </c>
      <c r="AB1186" s="60">
        <f t="array" ref="AB1186">INDEX('RESUMO - LOTES E VMA'!$J$3:$J$181,MATCH('LISTA DOS ITENS'!$D1186,'RESUMO - LOTES E VMA'!$A$3:$A$181,0))</f>
        <v>0.1011750278</v>
      </c>
      <c r="AC1186" s="29" t="str">
        <f t="array" ref="AC1186">INDEX('RESUMO - LOTES E VMA'!$L$3:$L$181,MATCH('LISTA DOS ITENS'!$D1186,'RESUMO - LOTES E VMA'!$A$3:$A$181,0))</f>
        <v>1% do Valor de Comparação do VMA</v>
      </c>
      <c r="AD1186" s="53" t="str">
        <f>VLOOKUP(Tabela1[[#This Row],[Índice]],[1]Planilha1!$A:$A,1,0)</f>
        <v>#ERROR!</v>
      </c>
    </row>
    <row r="1187" ht="15.75" customHeight="1">
      <c r="A1187" s="52">
        <v>250588.0</v>
      </c>
      <c r="B1187" s="53" t="s">
        <v>70</v>
      </c>
      <c r="C1187" s="53" t="s">
        <v>71</v>
      </c>
      <c r="D1187" s="22">
        <v>206855.0</v>
      </c>
      <c r="E1187" s="53" t="s">
        <v>119</v>
      </c>
      <c r="F1187" s="54">
        <v>1.2076398E7</v>
      </c>
      <c r="G1187" s="53" t="s">
        <v>960</v>
      </c>
      <c r="H1187" s="55">
        <v>2201.0</v>
      </c>
      <c r="I1187" s="55"/>
      <c r="J1187" s="55" t="s">
        <v>126</v>
      </c>
      <c r="K1187" s="53" t="s">
        <v>73</v>
      </c>
      <c r="L1187" s="53"/>
      <c r="M1187" s="53">
        <v>6.0</v>
      </c>
      <c r="N1187" s="53" t="s">
        <v>52</v>
      </c>
      <c r="O1187" s="25">
        <v>116.17166666666667</v>
      </c>
      <c r="P1187" s="25">
        <f>'LISTA DOS ITENS'!$O1187*'LISTA DOS ITENS'!$M1187</f>
        <v>697.03</v>
      </c>
      <c r="Q1187" s="25">
        <v>116.17</v>
      </c>
      <c r="R1187" s="25">
        <f>'LISTA DOS ITENS'!$Q1187*'LISTA DOS ITENS'!$M1187</f>
        <v>697.02</v>
      </c>
      <c r="S1187" s="56">
        <f>IF('LISTA DOS ITENS'!$P1187&gt;'LISTA DOS ITENS'!$R1187,'LISTA DOS ITENS'!$P1187,'LISTA DOS ITENS'!$R1187)</f>
        <v>697.03</v>
      </c>
      <c r="T1187" s="25">
        <v>11.775366909566765</v>
      </c>
      <c r="U1187" s="25">
        <f>'LISTA DOS ITENS'!$T1187*'LISTA DOS ITENS'!$M1187</f>
        <v>70.65220146</v>
      </c>
      <c r="V1187" s="56">
        <f t="array" ref="V1187">INDEX('RESUMO - LOTES E VMA'!$F$3:$F$181,MATCH('LISTA DOS ITENS'!$D1187,'RESUMO - LOTES E VMA'!$A$3:$A$181,0))</f>
        <v>36182.69532</v>
      </c>
      <c r="W1187" s="57">
        <f>'LISTA DOS ITENS'!$U1187/'LISTA DOS ITENS'!$V1187</f>
        <v>0.001952651698</v>
      </c>
      <c r="X1187" s="53" t="s">
        <v>53</v>
      </c>
      <c r="Y1187" s="53" t="s">
        <v>290</v>
      </c>
      <c r="Z1187" s="58" t="str">
        <f>'LISTA DOS ITENS'!$F1187&amp;"-"&amp;'LISTA DOS ITENS'!$H1187&amp;"-"&amp;'LISTA DOS ITENS'!$J1187&amp;"-"&amp;'LISTA DOS ITENS'!$K1187&amp;"-"&amp;'LISTA DOS ITENS'!$I1187</f>
        <v>12076398-2201-0026-CONS/NAC-</v>
      </c>
      <c r="AA1187" s="59" t="str">
        <f t="array" ref="AA1187">INDEX('RESUMO - LOTES E VMA'!$M$3:$M$181,MATCH('LISTA DOS ITENS'!$D1187,'RESUMO - LOTES E VMA'!$A$3:$A$181,0))</f>
        <v>Para Leilão</v>
      </c>
      <c r="AB1187" s="60">
        <f t="array" ref="AB1187">INDEX('RESUMO - LOTES E VMA'!$J$3:$J$181,MATCH('LISTA DOS ITENS'!$D1187,'RESUMO - LOTES E VMA'!$A$3:$A$181,0))</f>
        <v>0.1011750278</v>
      </c>
      <c r="AC1187" s="29" t="str">
        <f t="array" ref="AC1187">INDEX('RESUMO - LOTES E VMA'!$L$3:$L$181,MATCH('LISTA DOS ITENS'!$D1187,'RESUMO - LOTES E VMA'!$A$3:$A$181,0))</f>
        <v>1% do Valor de Comparação do VMA</v>
      </c>
      <c r="AD1187" s="53" t="str">
        <f>VLOOKUP(Tabela1[[#This Row],[Índice]],[1]Planilha1!$A:$A,1,0)</f>
        <v>#ERROR!</v>
      </c>
    </row>
    <row r="1188" ht="15.75" customHeight="1">
      <c r="A1188" s="52">
        <v>250589.0</v>
      </c>
      <c r="B1188" s="53" t="s">
        <v>70</v>
      </c>
      <c r="C1188" s="53" t="s">
        <v>71</v>
      </c>
      <c r="D1188" s="22">
        <v>206855.0</v>
      </c>
      <c r="E1188" s="53" t="s">
        <v>119</v>
      </c>
      <c r="F1188" s="54">
        <v>1.2079562E7</v>
      </c>
      <c r="G1188" s="53" t="s">
        <v>918</v>
      </c>
      <c r="H1188" s="55">
        <v>2201.0</v>
      </c>
      <c r="I1188" s="55"/>
      <c r="J1188" s="55" t="s">
        <v>126</v>
      </c>
      <c r="K1188" s="53" t="s">
        <v>73</v>
      </c>
      <c r="L1188" s="53"/>
      <c r="M1188" s="53">
        <v>3.0</v>
      </c>
      <c r="N1188" s="53" t="s">
        <v>52</v>
      </c>
      <c r="O1188" s="25">
        <v>130.9</v>
      </c>
      <c r="P1188" s="25">
        <f>'LISTA DOS ITENS'!$O1188*'LISTA DOS ITENS'!$M1188</f>
        <v>392.7</v>
      </c>
      <c r="Q1188" s="25">
        <v>130.9</v>
      </c>
      <c r="R1188" s="25">
        <f>'LISTA DOS ITENS'!$Q1188*'LISTA DOS ITENS'!$M1188</f>
        <v>392.7</v>
      </c>
      <c r="S1188" s="56">
        <f>IF('LISTA DOS ITENS'!$P1188&gt;'LISTA DOS ITENS'!$R1188,'LISTA DOS ITENS'!$P1188,'LISTA DOS ITENS'!$R1188)</f>
        <v>392.7</v>
      </c>
      <c r="T1188" s="25">
        <v>13.268447348388477</v>
      </c>
      <c r="U1188" s="25">
        <f>'LISTA DOS ITENS'!$T1188*'LISTA DOS ITENS'!$M1188</f>
        <v>39.80534205</v>
      </c>
      <c r="V1188" s="56">
        <f t="array" ref="V1188">INDEX('RESUMO - LOTES E VMA'!$F$3:$F$181,MATCH('LISTA DOS ITENS'!$D1188,'RESUMO - LOTES E VMA'!$A$3:$A$181,0))</f>
        <v>36182.69532</v>
      </c>
      <c r="W1188" s="57">
        <f>'LISTA DOS ITENS'!$U1188/'LISTA DOS ITENS'!$V1188</f>
        <v>0.001100120975</v>
      </c>
      <c r="X1188" s="53" t="s">
        <v>53</v>
      </c>
      <c r="Y1188" s="53" t="s">
        <v>290</v>
      </c>
      <c r="Z1188" s="58" t="str">
        <f>'LISTA DOS ITENS'!$F1188&amp;"-"&amp;'LISTA DOS ITENS'!$H1188&amp;"-"&amp;'LISTA DOS ITENS'!$J1188&amp;"-"&amp;'LISTA DOS ITENS'!$K1188&amp;"-"&amp;'LISTA DOS ITENS'!$I1188</f>
        <v>12079562-2201-0026-CONS/NAC-</v>
      </c>
      <c r="AA1188" s="59" t="str">
        <f t="array" ref="AA1188">INDEX('RESUMO - LOTES E VMA'!$M$3:$M$181,MATCH('LISTA DOS ITENS'!$D1188,'RESUMO - LOTES E VMA'!$A$3:$A$181,0))</f>
        <v>Para Leilão</v>
      </c>
      <c r="AB1188" s="60">
        <f t="array" ref="AB1188">INDEX('RESUMO - LOTES E VMA'!$J$3:$J$181,MATCH('LISTA DOS ITENS'!$D1188,'RESUMO - LOTES E VMA'!$A$3:$A$181,0))</f>
        <v>0.1011750278</v>
      </c>
      <c r="AC1188" s="29" t="str">
        <f t="array" ref="AC1188">INDEX('RESUMO - LOTES E VMA'!$L$3:$L$181,MATCH('LISTA DOS ITENS'!$D1188,'RESUMO - LOTES E VMA'!$A$3:$A$181,0))</f>
        <v>1% do Valor de Comparação do VMA</v>
      </c>
      <c r="AD1188" s="53" t="str">
        <f>VLOOKUP(Tabela1[[#This Row],[Índice]],[1]Planilha1!$A:$A,1,0)</f>
        <v>#ERROR!</v>
      </c>
    </row>
    <row r="1189" ht="15.75" customHeight="1">
      <c r="A1189" s="52">
        <v>250590.0</v>
      </c>
      <c r="B1189" s="53" t="s">
        <v>70</v>
      </c>
      <c r="C1189" s="53" t="s">
        <v>71</v>
      </c>
      <c r="D1189" s="22">
        <v>206855.0</v>
      </c>
      <c r="E1189" s="53" t="s">
        <v>119</v>
      </c>
      <c r="F1189" s="54">
        <v>1.2079566E7</v>
      </c>
      <c r="G1189" s="53" t="s">
        <v>858</v>
      </c>
      <c r="H1189" s="55">
        <v>2201.0</v>
      </c>
      <c r="I1189" s="55"/>
      <c r="J1189" s="55" t="s">
        <v>126</v>
      </c>
      <c r="K1189" s="53" t="s">
        <v>73</v>
      </c>
      <c r="L1189" s="53"/>
      <c r="M1189" s="53">
        <v>3.0</v>
      </c>
      <c r="N1189" s="53" t="s">
        <v>52</v>
      </c>
      <c r="O1189" s="25">
        <v>120.31</v>
      </c>
      <c r="P1189" s="25">
        <f>'LISTA DOS ITENS'!$O1189*'LISTA DOS ITENS'!$M1189</f>
        <v>360.93</v>
      </c>
      <c r="Q1189" s="25">
        <v>120.31</v>
      </c>
      <c r="R1189" s="25">
        <f>'LISTA DOS ITENS'!$Q1189*'LISTA DOS ITENS'!$M1189</f>
        <v>360.93</v>
      </c>
      <c r="S1189" s="56">
        <f>IF('LISTA DOS ITENS'!$P1189&gt;'LISTA DOS ITENS'!$R1189,'LISTA DOS ITENS'!$P1189,'LISTA DOS ITENS'!$R1189)</f>
        <v>360.93</v>
      </c>
      <c r="T1189" s="25">
        <v>12.195010698889364</v>
      </c>
      <c r="U1189" s="25">
        <f>'LISTA DOS ITENS'!$T1189*'LISTA DOS ITENS'!$M1189</f>
        <v>36.5850321</v>
      </c>
      <c r="V1189" s="56">
        <f t="array" ref="V1189">INDEX('RESUMO - LOTES E VMA'!$F$3:$F$181,MATCH('LISTA DOS ITENS'!$D1189,'RESUMO - LOTES E VMA'!$A$3:$A$181,0))</f>
        <v>36182.69532</v>
      </c>
      <c r="W1189" s="57">
        <f>'LISTA DOS ITENS'!$U1189/'LISTA DOS ITENS'!$V1189</f>
        <v>0.001011119591</v>
      </c>
      <c r="X1189" s="53" t="s">
        <v>53</v>
      </c>
      <c r="Y1189" s="53" t="s">
        <v>290</v>
      </c>
      <c r="Z1189" s="58" t="str">
        <f>'LISTA DOS ITENS'!$F1189&amp;"-"&amp;'LISTA DOS ITENS'!$H1189&amp;"-"&amp;'LISTA DOS ITENS'!$J1189&amp;"-"&amp;'LISTA DOS ITENS'!$K1189&amp;"-"&amp;'LISTA DOS ITENS'!$I1189</f>
        <v>12079566-2201-0026-CONS/NAC-</v>
      </c>
      <c r="AA1189" s="59" t="str">
        <f t="array" ref="AA1189">INDEX('RESUMO - LOTES E VMA'!$M$3:$M$181,MATCH('LISTA DOS ITENS'!$D1189,'RESUMO - LOTES E VMA'!$A$3:$A$181,0))</f>
        <v>Para Leilão</v>
      </c>
      <c r="AB1189" s="60">
        <f t="array" ref="AB1189">INDEX('RESUMO - LOTES E VMA'!$J$3:$J$181,MATCH('LISTA DOS ITENS'!$D1189,'RESUMO - LOTES E VMA'!$A$3:$A$181,0))</f>
        <v>0.1011750278</v>
      </c>
      <c r="AC1189" s="29" t="str">
        <f t="array" ref="AC1189">INDEX('RESUMO - LOTES E VMA'!$L$3:$L$181,MATCH('LISTA DOS ITENS'!$D1189,'RESUMO - LOTES E VMA'!$A$3:$A$181,0))</f>
        <v>1% do Valor de Comparação do VMA</v>
      </c>
      <c r="AD1189" s="53" t="str">
        <f>VLOOKUP(Tabela1[[#This Row],[Índice]],[1]Planilha1!$A:$A,1,0)</f>
        <v>#ERROR!</v>
      </c>
    </row>
    <row r="1190" ht="15.75" customHeight="1">
      <c r="A1190" s="52">
        <v>250591.0</v>
      </c>
      <c r="B1190" s="53" t="s">
        <v>70</v>
      </c>
      <c r="C1190" s="53" t="s">
        <v>71</v>
      </c>
      <c r="D1190" s="22">
        <v>206855.0</v>
      </c>
      <c r="E1190" s="53" t="s">
        <v>119</v>
      </c>
      <c r="F1190" s="54">
        <v>1.2079878E7</v>
      </c>
      <c r="G1190" s="53" t="s">
        <v>961</v>
      </c>
      <c r="H1190" s="55">
        <v>2201.0</v>
      </c>
      <c r="I1190" s="55"/>
      <c r="J1190" s="55" t="s">
        <v>126</v>
      </c>
      <c r="K1190" s="53" t="s">
        <v>73</v>
      </c>
      <c r="L1190" s="53"/>
      <c r="M1190" s="53">
        <v>3.0</v>
      </c>
      <c r="N1190" s="53" t="s">
        <v>52</v>
      </c>
      <c r="O1190" s="25">
        <v>49.89333333333334</v>
      </c>
      <c r="P1190" s="25">
        <f>'LISTA DOS ITENS'!$O1190*'LISTA DOS ITENS'!$M1190</f>
        <v>149.68</v>
      </c>
      <c r="Q1190" s="25">
        <v>49.89</v>
      </c>
      <c r="R1190" s="25">
        <f>'LISTA DOS ITENS'!$Q1190*'LISTA DOS ITENS'!$M1190</f>
        <v>149.67</v>
      </c>
      <c r="S1190" s="56">
        <f>IF('LISTA DOS ITENS'!$P1190&gt;'LISTA DOS ITENS'!$R1190,'LISTA DOS ITENS'!$P1190,'LISTA DOS ITENS'!$R1190)</f>
        <v>149.68</v>
      </c>
      <c r="T1190" s="25">
        <v>5.057011751039734</v>
      </c>
      <c r="U1190" s="25">
        <f>'LISTA DOS ITENS'!$T1190*'LISTA DOS ITENS'!$M1190</f>
        <v>15.17103525</v>
      </c>
      <c r="V1190" s="56">
        <f t="array" ref="V1190">INDEX('RESUMO - LOTES E VMA'!$F$3:$F$181,MATCH('LISTA DOS ITENS'!$D1190,'RESUMO - LOTES E VMA'!$A$3:$A$181,0))</f>
        <v>36182.69532</v>
      </c>
      <c r="W1190" s="57">
        <f>'LISTA DOS ITENS'!$U1190/'LISTA DOS ITENS'!$V1190</f>
        <v>0.0004192898047</v>
      </c>
      <c r="X1190" s="53" t="s">
        <v>53</v>
      </c>
      <c r="Y1190" s="53" t="s">
        <v>290</v>
      </c>
      <c r="Z1190" s="58" t="str">
        <f>'LISTA DOS ITENS'!$F1190&amp;"-"&amp;'LISTA DOS ITENS'!$H1190&amp;"-"&amp;'LISTA DOS ITENS'!$J1190&amp;"-"&amp;'LISTA DOS ITENS'!$K1190&amp;"-"&amp;'LISTA DOS ITENS'!$I1190</f>
        <v>12079878-2201-0026-CONS/NAC-</v>
      </c>
      <c r="AA1190" s="59" t="str">
        <f t="array" ref="AA1190">INDEX('RESUMO - LOTES E VMA'!$M$3:$M$181,MATCH('LISTA DOS ITENS'!$D1190,'RESUMO - LOTES E VMA'!$A$3:$A$181,0))</f>
        <v>Para Leilão</v>
      </c>
      <c r="AB1190" s="60">
        <f t="array" ref="AB1190">INDEX('RESUMO - LOTES E VMA'!$J$3:$J$181,MATCH('LISTA DOS ITENS'!$D1190,'RESUMO - LOTES E VMA'!$A$3:$A$181,0))</f>
        <v>0.1011750278</v>
      </c>
      <c r="AC1190" s="29" t="str">
        <f t="array" ref="AC1190">INDEX('RESUMO - LOTES E VMA'!$L$3:$L$181,MATCH('LISTA DOS ITENS'!$D1190,'RESUMO - LOTES E VMA'!$A$3:$A$181,0))</f>
        <v>1% do Valor de Comparação do VMA</v>
      </c>
      <c r="AD1190" s="53" t="str">
        <f>VLOOKUP(Tabela1[[#This Row],[Índice]],[1]Planilha1!$A:$A,1,0)</f>
        <v>#ERROR!</v>
      </c>
    </row>
    <row r="1191" ht="15.75" customHeight="1">
      <c r="A1191" s="52">
        <v>250592.0</v>
      </c>
      <c r="B1191" s="53" t="s">
        <v>70</v>
      </c>
      <c r="C1191" s="53" t="s">
        <v>71</v>
      </c>
      <c r="D1191" s="22">
        <v>206855.0</v>
      </c>
      <c r="E1191" s="53" t="s">
        <v>119</v>
      </c>
      <c r="F1191" s="54">
        <v>1.2079882E7</v>
      </c>
      <c r="G1191" s="53" t="s">
        <v>858</v>
      </c>
      <c r="H1191" s="55">
        <v>2201.0</v>
      </c>
      <c r="I1191" s="55"/>
      <c r="J1191" s="55" t="s">
        <v>126</v>
      </c>
      <c r="K1191" s="53" t="s">
        <v>73</v>
      </c>
      <c r="L1191" s="53"/>
      <c r="M1191" s="53">
        <v>3.0</v>
      </c>
      <c r="N1191" s="53" t="s">
        <v>52</v>
      </c>
      <c r="O1191" s="25">
        <v>181.33333333333334</v>
      </c>
      <c r="P1191" s="25">
        <f>'LISTA DOS ITENS'!$O1191*'LISTA DOS ITENS'!$M1191</f>
        <v>544</v>
      </c>
      <c r="Q1191" s="25">
        <v>181.33</v>
      </c>
      <c r="R1191" s="25">
        <f>'LISTA DOS ITENS'!$Q1191*'LISTA DOS ITENS'!$M1191</f>
        <v>543.99</v>
      </c>
      <c r="S1191" s="56">
        <f>IF('LISTA DOS ITENS'!$P1191&gt;'LISTA DOS ITENS'!$R1191,'LISTA DOS ITENS'!$P1191,'LISTA DOS ITENS'!$R1191)</f>
        <v>544</v>
      </c>
      <c r="T1191" s="25">
        <v>18.380195245861596</v>
      </c>
      <c r="U1191" s="25">
        <f>'LISTA DOS ITENS'!$T1191*'LISTA DOS ITENS'!$M1191</f>
        <v>55.14058574</v>
      </c>
      <c r="V1191" s="56">
        <f t="array" ref="V1191">INDEX('RESUMO - LOTES E VMA'!$F$3:$F$181,MATCH('LISTA DOS ITENS'!$D1191,'RESUMO - LOTES E VMA'!$A$3:$A$181,0))</f>
        <v>36182.69532</v>
      </c>
      <c r="W1191" s="57">
        <f>'LISTA DOS ITENS'!$U1191/'LISTA DOS ITENS'!$V1191</f>
        <v>0.001523949094</v>
      </c>
      <c r="X1191" s="53" t="s">
        <v>53</v>
      </c>
      <c r="Y1191" s="53" t="s">
        <v>290</v>
      </c>
      <c r="Z1191" s="58" t="str">
        <f>'LISTA DOS ITENS'!$F1191&amp;"-"&amp;'LISTA DOS ITENS'!$H1191&amp;"-"&amp;'LISTA DOS ITENS'!$J1191&amp;"-"&amp;'LISTA DOS ITENS'!$K1191&amp;"-"&amp;'LISTA DOS ITENS'!$I1191</f>
        <v>12079882-2201-0026-CONS/NAC-</v>
      </c>
      <c r="AA1191" s="59" t="str">
        <f t="array" ref="AA1191">INDEX('RESUMO - LOTES E VMA'!$M$3:$M$181,MATCH('LISTA DOS ITENS'!$D1191,'RESUMO - LOTES E VMA'!$A$3:$A$181,0))</f>
        <v>Para Leilão</v>
      </c>
      <c r="AB1191" s="60">
        <f t="array" ref="AB1191">INDEX('RESUMO - LOTES E VMA'!$J$3:$J$181,MATCH('LISTA DOS ITENS'!$D1191,'RESUMO - LOTES E VMA'!$A$3:$A$181,0))</f>
        <v>0.1011750278</v>
      </c>
      <c r="AC1191" s="29" t="str">
        <f t="array" ref="AC1191">INDEX('RESUMO - LOTES E VMA'!$L$3:$L$181,MATCH('LISTA DOS ITENS'!$D1191,'RESUMO - LOTES E VMA'!$A$3:$A$181,0))</f>
        <v>1% do Valor de Comparação do VMA</v>
      </c>
      <c r="AD1191" s="53" t="str">
        <f>VLOOKUP(Tabela1[[#This Row],[Índice]],[1]Planilha1!$A:$A,1,0)</f>
        <v>#ERROR!</v>
      </c>
    </row>
    <row r="1192" ht="15.75" customHeight="1">
      <c r="A1192" s="52">
        <v>250593.0</v>
      </c>
      <c r="B1192" s="53" t="s">
        <v>70</v>
      </c>
      <c r="C1192" s="53" t="s">
        <v>71</v>
      </c>
      <c r="D1192" s="22">
        <v>206855.0</v>
      </c>
      <c r="E1192" s="53" t="s">
        <v>119</v>
      </c>
      <c r="F1192" s="54">
        <v>1.2079885E7</v>
      </c>
      <c r="G1192" s="53" t="s">
        <v>858</v>
      </c>
      <c r="H1192" s="55">
        <v>2201.0</v>
      </c>
      <c r="I1192" s="55"/>
      <c r="J1192" s="55" t="s">
        <v>126</v>
      </c>
      <c r="K1192" s="53" t="s">
        <v>73</v>
      </c>
      <c r="L1192" s="53"/>
      <c r="M1192" s="53">
        <v>3.0</v>
      </c>
      <c r="N1192" s="53" t="s">
        <v>52</v>
      </c>
      <c r="O1192" s="25">
        <v>105.95</v>
      </c>
      <c r="P1192" s="25">
        <f>'LISTA DOS ITENS'!$O1192*'LISTA DOS ITENS'!$M1192</f>
        <v>317.85</v>
      </c>
      <c r="Q1192" s="25">
        <v>105.95</v>
      </c>
      <c r="R1192" s="25">
        <f>'LISTA DOS ITENS'!$Q1192*'LISTA DOS ITENS'!$M1192</f>
        <v>317.85</v>
      </c>
      <c r="S1192" s="56">
        <f>IF('LISTA DOS ITENS'!$P1192&gt;'LISTA DOS ITENS'!$R1192,'LISTA DOS ITENS'!$P1192,'LISTA DOS ITENS'!$R1192)</f>
        <v>317.85</v>
      </c>
      <c r="T1192" s="25">
        <v>10.73943465669793</v>
      </c>
      <c r="U1192" s="25">
        <f>'LISTA DOS ITENS'!$T1192*'LISTA DOS ITENS'!$M1192</f>
        <v>32.21830397</v>
      </c>
      <c r="V1192" s="56">
        <f t="array" ref="V1192">INDEX('RESUMO - LOTES E VMA'!$F$3:$F$181,MATCH('LISTA DOS ITENS'!$D1192,'RESUMO - LOTES E VMA'!$A$3:$A$181,0))</f>
        <v>36182.69532</v>
      </c>
      <c r="W1192" s="57">
        <f>'LISTA DOS ITENS'!$U1192/'LISTA DOS ITENS'!$V1192</f>
        <v>0.000890434051</v>
      </c>
      <c r="X1192" s="53" t="s">
        <v>53</v>
      </c>
      <c r="Y1192" s="53" t="s">
        <v>290</v>
      </c>
      <c r="Z1192" s="58" t="str">
        <f>'LISTA DOS ITENS'!$F1192&amp;"-"&amp;'LISTA DOS ITENS'!$H1192&amp;"-"&amp;'LISTA DOS ITENS'!$J1192&amp;"-"&amp;'LISTA DOS ITENS'!$K1192&amp;"-"&amp;'LISTA DOS ITENS'!$I1192</f>
        <v>12079885-2201-0026-CONS/NAC-</v>
      </c>
      <c r="AA1192" s="59" t="str">
        <f t="array" ref="AA1192">INDEX('RESUMO - LOTES E VMA'!$M$3:$M$181,MATCH('LISTA DOS ITENS'!$D1192,'RESUMO - LOTES E VMA'!$A$3:$A$181,0))</f>
        <v>Para Leilão</v>
      </c>
      <c r="AB1192" s="60">
        <f t="array" ref="AB1192">INDEX('RESUMO - LOTES E VMA'!$J$3:$J$181,MATCH('LISTA DOS ITENS'!$D1192,'RESUMO - LOTES E VMA'!$A$3:$A$181,0))</f>
        <v>0.1011750278</v>
      </c>
      <c r="AC1192" s="29" t="str">
        <f t="array" ref="AC1192">INDEX('RESUMO - LOTES E VMA'!$L$3:$L$181,MATCH('LISTA DOS ITENS'!$D1192,'RESUMO - LOTES E VMA'!$A$3:$A$181,0))</f>
        <v>1% do Valor de Comparação do VMA</v>
      </c>
      <c r="AD1192" s="53" t="str">
        <f>VLOOKUP(Tabela1[[#This Row],[Índice]],[1]Planilha1!$A:$A,1,0)</f>
        <v>#ERROR!</v>
      </c>
    </row>
    <row r="1193" ht="15.75" customHeight="1">
      <c r="A1193" s="52">
        <v>250594.0</v>
      </c>
      <c r="B1193" s="53" t="s">
        <v>70</v>
      </c>
      <c r="C1193" s="53" t="s">
        <v>71</v>
      </c>
      <c r="D1193" s="22">
        <v>206855.0</v>
      </c>
      <c r="E1193" s="53" t="s">
        <v>119</v>
      </c>
      <c r="F1193" s="54">
        <v>1.2079997E7</v>
      </c>
      <c r="G1193" s="53" t="s">
        <v>858</v>
      </c>
      <c r="H1193" s="55">
        <v>2201.0</v>
      </c>
      <c r="I1193" s="55"/>
      <c r="J1193" s="55" t="s">
        <v>126</v>
      </c>
      <c r="K1193" s="53" t="s">
        <v>73</v>
      </c>
      <c r="L1193" s="53"/>
      <c r="M1193" s="53">
        <v>3.0</v>
      </c>
      <c r="N1193" s="53" t="s">
        <v>52</v>
      </c>
      <c r="O1193" s="25">
        <v>374.27</v>
      </c>
      <c r="P1193" s="25">
        <f>'LISTA DOS ITENS'!$O1193*'LISTA DOS ITENS'!$M1193</f>
        <v>1122.81</v>
      </c>
      <c r="Q1193" s="25">
        <v>374.27</v>
      </c>
      <c r="R1193" s="25">
        <f>'LISTA DOS ITENS'!$Q1193*'LISTA DOS ITENS'!$M1193</f>
        <v>1122.81</v>
      </c>
      <c r="S1193" s="56">
        <f>IF('LISTA DOS ITENS'!$P1193&gt;'LISTA DOS ITENS'!$R1193,'LISTA DOS ITENS'!$P1193,'LISTA DOS ITENS'!$R1193)</f>
        <v>1122.81</v>
      </c>
      <c r="T1193" s="25">
        <v>37.93721764004091</v>
      </c>
      <c r="U1193" s="25">
        <f>'LISTA DOS ITENS'!$T1193*'LISTA DOS ITENS'!$M1193</f>
        <v>113.8116529</v>
      </c>
      <c r="V1193" s="56">
        <f t="array" ref="V1193">INDEX('RESUMO - LOTES E VMA'!$F$3:$F$181,MATCH('LISTA DOS ITENS'!$D1193,'RESUMO - LOTES E VMA'!$A$3:$A$181,0))</f>
        <v>36182.69532</v>
      </c>
      <c r="W1193" s="57">
        <f>'LISTA DOS ITENS'!$U1193/'LISTA DOS ITENS'!$V1193</f>
        <v>0.003145471942</v>
      </c>
      <c r="X1193" s="53" t="s">
        <v>53</v>
      </c>
      <c r="Y1193" s="53" t="s">
        <v>290</v>
      </c>
      <c r="Z1193" s="58" t="str">
        <f>'LISTA DOS ITENS'!$F1193&amp;"-"&amp;'LISTA DOS ITENS'!$H1193&amp;"-"&amp;'LISTA DOS ITENS'!$J1193&amp;"-"&amp;'LISTA DOS ITENS'!$K1193&amp;"-"&amp;'LISTA DOS ITENS'!$I1193</f>
        <v>12079997-2201-0026-CONS/NAC-</v>
      </c>
      <c r="AA1193" s="59" t="str">
        <f t="array" ref="AA1193">INDEX('RESUMO - LOTES E VMA'!$M$3:$M$181,MATCH('LISTA DOS ITENS'!$D1193,'RESUMO - LOTES E VMA'!$A$3:$A$181,0))</f>
        <v>Para Leilão</v>
      </c>
      <c r="AB1193" s="60">
        <f t="array" ref="AB1193">INDEX('RESUMO - LOTES E VMA'!$J$3:$J$181,MATCH('LISTA DOS ITENS'!$D1193,'RESUMO - LOTES E VMA'!$A$3:$A$181,0))</f>
        <v>0.1011750278</v>
      </c>
      <c r="AC1193" s="29" t="str">
        <f t="array" ref="AC1193">INDEX('RESUMO - LOTES E VMA'!$L$3:$L$181,MATCH('LISTA DOS ITENS'!$D1193,'RESUMO - LOTES E VMA'!$A$3:$A$181,0))</f>
        <v>1% do Valor de Comparação do VMA</v>
      </c>
      <c r="AD1193" s="53" t="str">
        <f>VLOOKUP(Tabela1[[#This Row],[Índice]],[1]Planilha1!$A:$A,1,0)</f>
        <v>#ERROR!</v>
      </c>
    </row>
    <row r="1194" ht="15.75" customHeight="1">
      <c r="A1194" s="52">
        <v>250595.0</v>
      </c>
      <c r="B1194" s="53" t="s">
        <v>70</v>
      </c>
      <c r="C1194" s="53" t="s">
        <v>71</v>
      </c>
      <c r="D1194" s="22">
        <v>206855.0</v>
      </c>
      <c r="E1194" s="53" t="s">
        <v>119</v>
      </c>
      <c r="F1194" s="54">
        <v>1.2080003E7</v>
      </c>
      <c r="G1194" s="53" t="s">
        <v>858</v>
      </c>
      <c r="H1194" s="55">
        <v>2201.0</v>
      </c>
      <c r="I1194" s="55"/>
      <c r="J1194" s="55" t="s">
        <v>126</v>
      </c>
      <c r="K1194" s="53" t="s">
        <v>73</v>
      </c>
      <c r="L1194" s="53"/>
      <c r="M1194" s="53">
        <v>3.0</v>
      </c>
      <c r="N1194" s="53" t="s">
        <v>52</v>
      </c>
      <c r="O1194" s="25">
        <v>349.53</v>
      </c>
      <c r="P1194" s="25">
        <f>'LISTA DOS ITENS'!$O1194*'LISTA DOS ITENS'!$M1194</f>
        <v>1048.59</v>
      </c>
      <c r="Q1194" s="25">
        <v>349.53</v>
      </c>
      <c r="R1194" s="25">
        <f>'LISTA DOS ITENS'!$Q1194*'LISTA DOS ITENS'!$M1194</f>
        <v>1048.59</v>
      </c>
      <c r="S1194" s="56">
        <f>IF('LISTA DOS ITENS'!$P1194&gt;'LISTA DOS ITENS'!$R1194,'LISTA DOS ITENS'!$P1194,'LISTA DOS ITENS'!$R1194)</f>
        <v>1048.59</v>
      </c>
      <c r="T1194" s="25">
        <v>35.4294912275189</v>
      </c>
      <c r="U1194" s="25">
        <f>'LISTA DOS ITENS'!$T1194*'LISTA DOS ITENS'!$M1194</f>
        <v>106.2884737</v>
      </c>
      <c r="V1194" s="56">
        <f t="array" ref="V1194">INDEX('RESUMO - LOTES E VMA'!$F$3:$F$181,MATCH('LISTA DOS ITENS'!$D1194,'RESUMO - LOTES E VMA'!$A$3:$A$181,0))</f>
        <v>36182.69532</v>
      </c>
      <c r="W1194" s="57">
        <f>'LISTA DOS ITENS'!$U1194/'LISTA DOS ITENS'!$V1194</f>
        <v>0.002937549918</v>
      </c>
      <c r="X1194" s="53" t="s">
        <v>53</v>
      </c>
      <c r="Y1194" s="53" t="s">
        <v>290</v>
      </c>
      <c r="Z1194" s="58" t="str">
        <f>'LISTA DOS ITENS'!$F1194&amp;"-"&amp;'LISTA DOS ITENS'!$H1194&amp;"-"&amp;'LISTA DOS ITENS'!$J1194&amp;"-"&amp;'LISTA DOS ITENS'!$K1194&amp;"-"&amp;'LISTA DOS ITENS'!$I1194</f>
        <v>12080003-2201-0026-CONS/NAC-</v>
      </c>
      <c r="AA1194" s="59" t="str">
        <f t="array" ref="AA1194">INDEX('RESUMO - LOTES E VMA'!$M$3:$M$181,MATCH('LISTA DOS ITENS'!$D1194,'RESUMO - LOTES E VMA'!$A$3:$A$181,0))</f>
        <v>Para Leilão</v>
      </c>
      <c r="AB1194" s="60">
        <f t="array" ref="AB1194">INDEX('RESUMO - LOTES E VMA'!$J$3:$J$181,MATCH('LISTA DOS ITENS'!$D1194,'RESUMO - LOTES E VMA'!$A$3:$A$181,0))</f>
        <v>0.1011750278</v>
      </c>
      <c r="AC1194" s="29" t="str">
        <f t="array" ref="AC1194">INDEX('RESUMO - LOTES E VMA'!$L$3:$L$181,MATCH('LISTA DOS ITENS'!$D1194,'RESUMO - LOTES E VMA'!$A$3:$A$181,0))</f>
        <v>1% do Valor de Comparação do VMA</v>
      </c>
      <c r="AD1194" s="53" t="str">
        <f>VLOOKUP(Tabela1[[#This Row],[Índice]],[1]Planilha1!$A:$A,1,0)</f>
        <v>#ERROR!</v>
      </c>
    </row>
    <row r="1195" ht="15.75" customHeight="1">
      <c r="A1195" s="52">
        <v>250596.0</v>
      </c>
      <c r="B1195" s="53" t="s">
        <v>70</v>
      </c>
      <c r="C1195" s="53" t="s">
        <v>71</v>
      </c>
      <c r="D1195" s="22">
        <v>206855.0</v>
      </c>
      <c r="E1195" s="53" t="s">
        <v>119</v>
      </c>
      <c r="F1195" s="54">
        <v>1.2080243E7</v>
      </c>
      <c r="G1195" s="53" t="s">
        <v>962</v>
      </c>
      <c r="H1195" s="55">
        <v>2201.0</v>
      </c>
      <c r="I1195" s="55"/>
      <c r="J1195" s="55" t="s">
        <v>126</v>
      </c>
      <c r="K1195" s="53" t="s">
        <v>73</v>
      </c>
      <c r="L1195" s="53"/>
      <c r="M1195" s="53">
        <v>3.0</v>
      </c>
      <c r="N1195" s="53" t="s">
        <v>52</v>
      </c>
      <c r="O1195" s="25">
        <v>159.25666666666666</v>
      </c>
      <c r="P1195" s="25">
        <f>'LISTA DOS ITENS'!$O1195*'LISTA DOS ITENS'!$M1195</f>
        <v>477.77</v>
      </c>
      <c r="Q1195" s="25">
        <v>159.26</v>
      </c>
      <c r="R1195" s="25">
        <f>'LISTA DOS ITENS'!$Q1195*'LISTA DOS ITENS'!$M1195</f>
        <v>477.78</v>
      </c>
      <c r="S1195" s="56">
        <f>IF('LISTA DOS ITENS'!$P1195&gt;'LISTA DOS ITENS'!$R1195,'LISTA DOS ITENS'!$P1195,'LISTA DOS ITENS'!$R1195)</f>
        <v>477.78</v>
      </c>
      <c r="T1195" s="25">
        <v>16.14310866848242</v>
      </c>
      <c r="U1195" s="25">
        <f>'LISTA DOS ITENS'!$T1195*'LISTA DOS ITENS'!$M1195</f>
        <v>48.42932601</v>
      </c>
      <c r="V1195" s="56">
        <f t="array" ref="V1195">INDEX('RESUMO - LOTES E VMA'!$F$3:$F$181,MATCH('LISTA DOS ITENS'!$D1195,'RESUMO - LOTES E VMA'!$A$3:$A$181,0))</f>
        <v>36182.69532</v>
      </c>
      <c r="W1195" s="57">
        <f>'LISTA DOS ITENS'!$U1195/'LISTA DOS ITENS'!$V1195</f>
        <v>0.001338466512</v>
      </c>
      <c r="X1195" s="53" t="s">
        <v>53</v>
      </c>
      <c r="Y1195" s="53" t="s">
        <v>290</v>
      </c>
      <c r="Z1195" s="58" t="str">
        <f>'LISTA DOS ITENS'!$F1195&amp;"-"&amp;'LISTA DOS ITENS'!$H1195&amp;"-"&amp;'LISTA DOS ITENS'!$J1195&amp;"-"&amp;'LISTA DOS ITENS'!$K1195&amp;"-"&amp;'LISTA DOS ITENS'!$I1195</f>
        <v>12080243-2201-0026-CONS/NAC-</v>
      </c>
      <c r="AA1195" s="59" t="str">
        <f t="array" ref="AA1195">INDEX('RESUMO - LOTES E VMA'!$M$3:$M$181,MATCH('LISTA DOS ITENS'!$D1195,'RESUMO - LOTES E VMA'!$A$3:$A$181,0))</f>
        <v>Para Leilão</v>
      </c>
      <c r="AB1195" s="60">
        <f t="array" ref="AB1195">INDEX('RESUMO - LOTES E VMA'!$J$3:$J$181,MATCH('LISTA DOS ITENS'!$D1195,'RESUMO - LOTES E VMA'!$A$3:$A$181,0))</f>
        <v>0.1011750278</v>
      </c>
      <c r="AC1195" s="29" t="str">
        <f t="array" ref="AC1195">INDEX('RESUMO - LOTES E VMA'!$L$3:$L$181,MATCH('LISTA DOS ITENS'!$D1195,'RESUMO - LOTES E VMA'!$A$3:$A$181,0))</f>
        <v>1% do Valor de Comparação do VMA</v>
      </c>
      <c r="AD1195" s="53" t="str">
        <f>VLOOKUP(Tabela1[[#This Row],[Índice]],[1]Planilha1!$A:$A,1,0)</f>
        <v>#ERROR!</v>
      </c>
    </row>
    <row r="1196" ht="15.75" customHeight="1">
      <c r="A1196" s="52">
        <v>250597.0</v>
      </c>
      <c r="B1196" s="53" t="s">
        <v>70</v>
      </c>
      <c r="C1196" s="53" t="s">
        <v>71</v>
      </c>
      <c r="D1196" s="22">
        <v>206855.0</v>
      </c>
      <c r="E1196" s="53" t="s">
        <v>119</v>
      </c>
      <c r="F1196" s="54">
        <v>1.2080245E7</v>
      </c>
      <c r="G1196" s="53" t="s">
        <v>916</v>
      </c>
      <c r="H1196" s="55">
        <v>2201.0</v>
      </c>
      <c r="I1196" s="55"/>
      <c r="J1196" s="55" t="s">
        <v>126</v>
      </c>
      <c r="K1196" s="53" t="s">
        <v>73</v>
      </c>
      <c r="L1196" s="53"/>
      <c r="M1196" s="53">
        <v>3.0</v>
      </c>
      <c r="N1196" s="53" t="s">
        <v>52</v>
      </c>
      <c r="O1196" s="25">
        <v>29.816666666666666</v>
      </c>
      <c r="P1196" s="25">
        <f>'LISTA DOS ITENS'!$O1196*'LISTA DOS ITENS'!$M1196</f>
        <v>89.45</v>
      </c>
      <c r="Q1196" s="25">
        <v>29.82</v>
      </c>
      <c r="R1196" s="25">
        <f>'LISTA DOS ITENS'!$Q1196*'LISTA DOS ITENS'!$M1196</f>
        <v>89.46</v>
      </c>
      <c r="S1196" s="56">
        <f>IF('LISTA DOS ITENS'!$P1196&gt;'LISTA DOS ITENS'!$R1196,'LISTA DOS ITENS'!$P1196,'LISTA DOS ITENS'!$R1196)</f>
        <v>89.46</v>
      </c>
      <c r="T1196" s="25">
        <v>3.0226516419323484</v>
      </c>
      <c r="U1196" s="25">
        <f>'LISTA DOS ITENS'!$T1196*'LISTA DOS ITENS'!$M1196</f>
        <v>9.067954926</v>
      </c>
      <c r="V1196" s="56">
        <f t="array" ref="V1196">INDEX('RESUMO - LOTES E VMA'!$F$3:$F$181,MATCH('LISTA DOS ITENS'!$D1196,'RESUMO - LOTES E VMA'!$A$3:$A$181,0))</f>
        <v>36182.69532</v>
      </c>
      <c r="W1196" s="57">
        <f>'LISTA DOS ITENS'!$U1196/'LISTA DOS ITENS'!$V1196</f>
        <v>0.0002506157943</v>
      </c>
      <c r="X1196" s="53" t="s">
        <v>53</v>
      </c>
      <c r="Y1196" s="53" t="s">
        <v>290</v>
      </c>
      <c r="Z1196" s="58" t="str">
        <f>'LISTA DOS ITENS'!$F1196&amp;"-"&amp;'LISTA DOS ITENS'!$H1196&amp;"-"&amp;'LISTA DOS ITENS'!$J1196&amp;"-"&amp;'LISTA DOS ITENS'!$K1196&amp;"-"&amp;'LISTA DOS ITENS'!$I1196</f>
        <v>12080245-2201-0026-CONS/NAC-</v>
      </c>
      <c r="AA1196" s="59" t="str">
        <f t="array" ref="AA1196">INDEX('RESUMO - LOTES E VMA'!$M$3:$M$181,MATCH('LISTA DOS ITENS'!$D1196,'RESUMO - LOTES E VMA'!$A$3:$A$181,0))</f>
        <v>Para Leilão</v>
      </c>
      <c r="AB1196" s="60">
        <f t="array" ref="AB1196">INDEX('RESUMO - LOTES E VMA'!$J$3:$J$181,MATCH('LISTA DOS ITENS'!$D1196,'RESUMO - LOTES E VMA'!$A$3:$A$181,0))</f>
        <v>0.1011750278</v>
      </c>
      <c r="AC1196" s="29" t="str">
        <f t="array" ref="AC1196">INDEX('RESUMO - LOTES E VMA'!$L$3:$L$181,MATCH('LISTA DOS ITENS'!$D1196,'RESUMO - LOTES E VMA'!$A$3:$A$181,0))</f>
        <v>1% do Valor de Comparação do VMA</v>
      </c>
      <c r="AD1196" s="53" t="str">
        <f>VLOOKUP(Tabela1[[#This Row],[Índice]],[1]Planilha1!$A:$A,1,0)</f>
        <v>#ERROR!</v>
      </c>
    </row>
    <row r="1197" ht="15.75" customHeight="1">
      <c r="A1197" s="52">
        <v>250598.0</v>
      </c>
      <c r="B1197" s="53" t="s">
        <v>70</v>
      </c>
      <c r="C1197" s="53" t="s">
        <v>71</v>
      </c>
      <c r="D1197" s="22">
        <v>206855.0</v>
      </c>
      <c r="E1197" s="53" t="s">
        <v>119</v>
      </c>
      <c r="F1197" s="54">
        <v>1.2083885E7</v>
      </c>
      <c r="G1197" s="53" t="s">
        <v>963</v>
      </c>
      <c r="H1197" s="55">
        <v>2201.0</v>
      </c>
      <c r="I1197" s="55"/>
      <c r="J1197" s="55" t="s">
        <v>126</v>
      </c>
      <c r="K1197" s="53" t="s">
        <v>73</v>
      </c>
      <c r="L1197" s="53"/>
      <c r="M1197" s="53">
        <v>3.0</v>
      </c>
      <c r="N1197" s="53" t="s">
        <v>52</v>
      </c>
      <c r="O1197" s="25">
        <v>75.63</v>
      </c>
      <c r="P1197" s="25">
        <f>'LISTA DOS ITENS'!$O1197*'LISTA DOS ITENS'!$M1197</f>
        <v>226.89</v>
      </c>
      <c r="Q1197" s="25">
        <v>75.63</v>
      </c>
      <c r="R1197" s="25">
        <f>'LISTA DOS ITENS'!$Q1197*'LISTA DOS ITENS'!$M1197</f>
        <v>226.89</v>
      </c>
      <c r="S1197" s="56">
        <f>IF('LISTA DOS ITENS'!$P1197&gt;'LISTA DOS ITENS'!$R1197,'LISTA DOS ITENS'!$P1197,'LISTA DOS ITENS'!$R1197)</f>
        <v>226.89</v>
      </c>
      <c r="T1197" s="25">
        <v>7.666101397697635</v>
      </c>
      <c r="U1197" s="25">
        <f>'LISTA DOS ITENS'!$T1197*'LISTA DOS ITENS'!$M1197</f>
        <v>22.99830419</v>
      </c>
      <c r="V1197" s="56">
        <f t="array" ref="V1197">INDEX('RESUMO - LOTES E VMA'!$F$3:$F$181,MATCH('LISTA DOS ITENS'!$D1197,'RESUMO - LOTES E VMA'!$A$3:$A$181,0))</f>
        <v>36182.69532</v>
      </c>
      <c r="W1197" s="57">
        <f>'LISTA DOS ITENS'!$U1197/'LISTA DOS ITENS'!$V1197</f>
        <v>0.000635616114</v>
      </c>
      <c r="X1197" s="53" t="s">
        <v>53</v>
      </c>
      <c r="Y1197" s="53" t="s">
        <v>290</v>
      </c>
      <c r="Z1197" s="58" t="str">
        <f>'LISTA DOS ITENS'!$F1197&amp;"-"&amp;'LISTA DOS ITENS'!$H1197&amp;"-"&amp;'LISTA DOS ITENS'!$J1197&amp;"-"&amp;'LISTA DOS ITENS'!$K1197&amp;"-"&amp;'LISTA DOS ITENS'!$I1197</f>
        <v>12083885-2201-0026-CONS/NAC-</v>
      </c>
      <c r="AA1197" s="59" t="str">
        <f t="array" ref="AA1197">INDEX('RESUMO - LOTES E VMA'!$M$3:$M$181,MATCH('LISTA DOS ITENS'!$D1197,'RESUMO - LOTES E VMA'!$A$3:$A$181,0))</f>
        <v>Para Leilão</v>
      </c>
      <c r="AB1197" s="60">
        <f t="array" ref="AB1197">INDEX('RESUMO - LOTES E VMA'!$J$3:$J$181,MATCH('LISTA DOS ITENS'!$D1197,'RESUMO - LOTES E VMA'!$A$3:$A$181,0))</f>
        <v>0.1011750278</v>
      </c>
      <c r="AC1197" s="29" t="str">
        <f t="array" ref="AC1197">INDEX('RESUMO - LOTES E VMA'!$L$3:$L$181,MATCH('LISTA DOS ITENS'!$D1197,'RESUMO - LOTES E VMA'!$A$3:$A$181,0))</f>
        <v>1% do Valor de Comparação do VMA</v>
      </c>
      <c r="AD1197" s="53" t="str">
        <f>VLOOKUP(Tabela1[[#This Row],[Índice]],[1]Planilha1!$A:$A,1,0)</f>
        <v>#ERROR!</v>
      </c>
    </row>
    <row r="1198" ht="15.75" customHeight="1">
      <c r="A1198" s="52">
        <v>250599.0</v>
      </c>
      <c r="B1198" s="53" t="s">
        <v>70</v>
      </c>
      <c r="C1198" s="53" t="s">
        <v>71</v>
      </c>
      <c r="D1198" s="22">
        <v>206855.0</v>
      </c>
      <c r="E1198" s="53" t="s">
        <v>119</v>
      </c>
      <c r="F1198" s="54">
        <v>1.1109006E7</v>
      </c>
      <c r="G1198" s="53" t="s">
        <v>964</v>
      </c>
      <c r="H1198" s="55">
        <v>2210.0</v>
      </c>
      <c r="I1198" s="55"/>
      <c r="J1198" s="55" t="s">
        <v>126</v>
      </c>
      <c r="K1198" s="53" t="s">
        <v>73</v>
      </c>
      <c r="L1198" s="53"/>
      <c r="M1198" s="53">
        <v>4.0</v>
      </c>
      <c r="N1198" s="53" t="s">
        <v>52</v>
      </c>
      <c r="O1198" s="25">
        <v>178.655</v>
      </c>
      <c r="P1198" s="25">
        <f>'LISTA DOS ITENS'!$O1198*'LISTA DOS ITENS'!$M1198</f>
        <v>714.62</v>
      </c>
      <c r="Q1198" s="25">
        <v>178.66</v>
      </c>
      <c r="R1198" s="25">
        <f>'LISTA DOS ITENS'!$Q1198*'LISTA DOS ITENS'!$M1198</f>
        <v>714.64</v>
      </c>
      <c r="S1198" s="56">
        <f>IF('LISTA DOS ITENS'!$P1198&gt;'LISTA DOS ITENS'!$R1198,'LISTA DOS ITENS'!$P1198,'LISTA DOS ITENS'!$R1198)</f>
        <v>714.64</v>
      </c>
      <c r="T1198" s="25">
        <v>18.10955541071876</v>
      </c>
      <c r="U1198" s="25">
        <f>'LISTA DOS ITENS'!$T1198*'LISTA DOS ITENS'!$M1198</f>
        <v>72.43822164</v>
      </c>
      <c r="V1198" s="56">
        <f t="array" ref="V1198">INDEX('RESUMO - LOTES E VMA'!$F$3:$F$181,MATCH('LISTA DOS ITENS'!$D1198,'RESUMO - LOTES E VMA'!$A$3:$A$181,0))</f>
        <v>36182.69532</v>
      </c>
      <c r="W1198" s="57">
        <f>'LISTA DOS ITENS'!$U1198/'LISTA DOS ITENS'!$V1198</f>
        <v>0.002002012868</v>
      </c>
      <c r="X1198" s="53" t="s">
        <v>53</v>
      </c>
      <c r="Y1198" s="53" t="s">
        <v>290</v>
      </c>
      <c r="Z1198" s="58" t="str">
        <f>'LISTA DOS ITENS'!$F1198&amp;"-"&amp;'LISTA DOS ITENS'!$H1198&amp;"-"&amp;'LISTA DOS ITENS'!$J1198&amp;"-"&amp;'LISTA DOS ITENS'!$K1198&amp;"-"&amp;'LISTA DOS ITENS'!$I1198</f>
        <v>11109006-2210-0026-CONS/NAC-</v>
      </c>
      <c r="AA1198" s="59" t="str">
        <f t="array" ref="AA1198">INDEX('RESUMO - LOTES E VMA'!$M$3:$M$181,MATCH('LISTA DOS ITENS'!$D1198,'RESUMO - LOTES E VMA'!$A$3:$A$181,0))</f>
        <v>Para Leilão</v>
      </c>
      <c r="AB1198" s="60">
        <f t="array" ref="AB1198">INDEX('RESUMO - LOTES E VMA'!$J$3:$J$181,MATCH('LISTA DOS ITENS'!$D1198,'RESUMO - LOTES E VMA'!$A$3:$A$181,0))</f>
        <v>0.1011750278</v>
      </c>
      <c r="AC1198" s="29" t="str">
        <f t="array" ref="AC1198">INDEX('RESUMO - LOTES E VMA'!$L$3:$L$181,MATCH('LISTA DOS ITENS'!$D1198,'RESUMO - LOTES E VMA'!$A$3:$A$181,0))</f>
        <v>1% do Valor de Comparação do VMA</v>
      </c>
      <c r="AD1198" s="53" t="str">
        <f>VLOOKUP(Tabela1[[#This Row],[Índice]],[1]Planilha1!$A:$A,1,0)</f>
        <v>#ERROR!</v>
      </c>
    </row>
    <row r="1199" ht="15.75" customHeight="1">
      <c r="A1199" s="52">
        <v>250600.0</v>
      </c>
      <c r="B1199" s="53" t="s">
        <v>70</v>
      </c>
      <c r="C1199" s="53" t="s">
        <v>71</v>
      </c>
      <c r="D1199" s="22">
        <v>206855.0</v>
      </c>
      <c r="E1199" s="53" t="s">
        <v>119</v>
      </c>
      <c r="F1199" s="54">
        <v>1.1136729E7</v>
      </c>
      <c r="G1199" s="53" t="s">
        <v>882</v>
      </c>
      <c r="H1199" s="55">
        <v>2220.0</v>
      </c>
      <c r="I1199" s="55"/>
      <c r="J1199" s="55" t="s">
        <v>126</v>
      </c>
      <c r="K1199" s="53" t="s">
        <v>73</v>
      </c>
      <c r="L1199" s="53"/>
      <c r="M1199" s="53">
        <v>2.0</v>
      </c>
      <c r="N1199" s="53" t="s">
        <v>52</v>
      </c>
      <c r="O1199" s="25">
        <v>1037.7</v>
      </c>
      <c r="P1199" s="25">
        <f>'LISTA DOS ITENS'!$O1199*'LISTA DOS ITENS'!$M1199</f>
        <v>2075.4</v>
      </c>
      <c r="Q1199" s="25">
        <v>1037.7</v>
      </c>
      <c r="R1199" s="25">
        <f>'LISTA DOS ITENS'!$Q1199*'LISTA DOS ITENS'!$M1199</f>
        <v>2075.4</v>
      </c>
      <c r="S1199" s="56">
        <f>IF('LISTA DOS ITENS'!$P1199&gt;'LISTA DOS ITENS'!$R1199,'LISTA DOS ITENS'!$P1199,'LISTA DOS ITENS'!$R1199)</f>
        <v>2075.4</v>
      </c>
      <c r="T1199" s="25">
        <v>105.18462806281684</v>
      </c>
      <c r="U1199" s="25">
        <f>'LISTA DOS ITENS'!$T1199*'LISTA DOS ITENS'!$M1199</f>
        <v>210.3692561</v>
      </c>
      <c r="V1199" s="56">
        <f t="array" ref="V1199">INDEX('RESUMO - LOTES E VMA'!$F$3:$F$181,MATCH('LISTA DOS ITENS'!$D1199,'RESUMO - LOTES E VMA'!$A$3:$A$181,0))</f>
        <v>36182.69532</v>
      </c>
      <c r="W1199" s="57">
        <f>'LISTA DOS ITENS'!$U1199/'LISTA DOS ITENS'!$V1199</f>
        <v>0.005814084724</v>
      </c>
      <c r="X1199" s="53" t="s">
        <v>53</v>
      </c>
      <c r="Y1199" s="53" t="s">
        <v>290</v>
      </c>
      <c r="Z1199" s="58" t="str">
        <f>'LISTA DOS ITENS'!$F1199&amp;"-"&amp;'LISTA DOS ITENS'!$H1199&amp;"-"&amp;'LISTA DOS ITENS'!$J1199&amp;"-"&amp;'LISTA DOS ITENS'!$K1199&amp;"-"&amp;'LISTA DOS ITENS'!$I1199</f>
        <v>11136729-2220-0026-CONS/NAC-</v>
      </c>
      <c r="AA1199" s="59" t="str">
        <f t="array" ref="AA1199">INDEX('RESUMO - LOTES E VMA'!$M$3:$M$181,MATCH('LISTA DOS ITENS'!$D1199,'RESUMO - LOTES E VMA'!$A$3:$A$181,0))</f>
        <v>Para Leilão</v>
      </c>
      <c r="AB1199" s="60">
        <f t="array" ref="AB1199">INDEX('RESUMO - LOTES E VMA'!$J$3:$J$181,MATCH('LISTA DOS ITENS'!$D1199,'RESUMO - LOTES E VMA'!$A$3:$A$181,0))</f>
        <v>0.1011750278</v>
      </c>
      <c r="AC1199" s="29" t="str">
        <f t="array" ref="AC1199">INDEX('RESUMO - LOTES E VMA'!$L$3:$L$181,MATCH('LISTA DOS ITENS'!$D1199,'RESUMO - LOTES E VMA'!$A$3:$A$181,0))</f>
        <v>1% do Valor de Comparação do VMA</v>
      </c>
      <c r="AD1199" s="53" t="str">
        <f>VLOOKUP(Tabela1[[#This Row],[Índice]],[1]Planilha1!$A:$A,1,0)</f>
        <v>#ERROR!</v>
      </c>
    </row>
    <row r="1200" ht="15.75" customHeight="1">
      <c r="A1200" s="52">
        <v>250601.0</v>
      </c>
      <c r="B1200" s="53" t="s">
        <v>70</v>
      </c>
      <c r="C1200" s="53" t="s">
        <v>71</v>
      </c>
      <c r="D1200" s="22">
        <v>206855.0</v>
      </c>
      <c r="E1200" s="53" t="s">
        <v>119</v>
      </c>
      <c r="F1200" s="54">
        <v>1.2057137E7</v>
      </c>
      <c r="G1200" s="53" t="s">
        <v>871</v>
      </c>
      <c r="H1200" s="55">
        <v>2220.0</v>
      </c>
      <c r="I1200" s="55"/>
      <c r="J1200" s="55" t="s">
        <v>126</v>
      </c>
      <c r="K1200" s="53" t="s">
        <v>73</v>
      </c>
      <c r="L1200" s="53"/>
      <c r="M1200" s="53">
        <v>2.0</v>
      </c>
      <c r="N1200" s="53" t="s">
        <v>52</v>
      </c>
      <c r="O1200" s="25">
        <v>78.925</v>
      </c>
      <c r="P1200" s="25">
        <f>'LISTA DOS ITENS'!$O1200*'LISTA DOS ITENS'!$M1200</f>
        <v>157.85</v>
      </c>
      <c r="Q1200" s="25">
        <v>142.98</v>
      </c>
      <c r="R1200" s="25">
        <f>'LISTA DOS ITENS'!$Q1200*'LISTA DOS ITENS'!$M1200</f>
        <v>285.96</v>
      </c>
      <c r="S1200" s="56">
        <f>IF('LISTA DOS ITENS'!$P1200&gt;'LISTA DOS ITENS'!$R1200,'LISTA DOS ITENS'!$P1200,'LISTA DOS ITENS'!$R1200)</f>
        <v>285.96</v>
      </c>
      <c r="T1200" s="25">
        <v>14.492915216750072</v>
      </c>
      <c r="U1200" s="25">
        <f>'LISTA DOS ITENS'!$T1200*'LISTA DOS ITENS'!$M1200</f>
        <v>28.98583043</v>
      </c>
      <c r="V1200" s="56">
        <f t="array" ref="V1200">INDEX('RESUMO - LOTES E VMA'!$F$3:$F$181,MATCH('LISTA DOS ITENS'!$D1200,'RESUMO - LOTES E VMA'!$A$3:$A$181,0))</f>
        <v>36182.69532</v>
      </c>
      <c r="W1200" s="57">
        <f>'LISTA DOS ITENS'!$U1200/'LISTA DOS ITENS'!$V1200</f>
        <v>0.0008010964959</v>
      </c>
      <c r="X1200" s="53" t="s">
        <v>53</v>
      </c>
      <c r="Y1200" s="53" t="s">
        <v>290</v>
      </c>
      <c r="Z1200" s="58" t="str">
        <f>'LISTA DOS ITENS'!$F1200&amp;"-"&amp;'LISTA DOS ITENS'!$H1200&amp;"-"&amp;'LISTA DOS ITENS'!$J1200&amp;"-"&amp;'LISTA DOS ITENS'!$K1200&amp;"-"&amp;'LISTA DOS ITENS'!$I1200</f>
        <v>12057137-2220-0026-CONS/NAC-</v>
      </c>
      <c r="AA1200" s="59" t="str">
        <f t="array" ref="AA1200">INDEX('RESUMO - LOTES E VMA'!$M$3:$M$181,MATCH('LISTA DOS ITENS'!$D1200,'RESUMO - LOTES E VMA'!$A$3:$A$181,0))</f>
        <v>Para Leilão</v>
      </c>
      <c r="AB1200" s="60">
        <f t="array" ref="AB1200">INDEX('RESUMO - LOTES E VMA'!$J$3:$J$181,MATCH('LISTA DOS ITENS'!$D1200,'RESUMO - LOTES E VMA'!$A$3:$A$181,0))</f>
        <v>0.1011750278</v>
      </c>
      <c r="AC1200" s="29" t="str">
        <f t="array" ref="AC1200">INDEX('RESUMO - LOTES E VMA'!$L$3:$L$181,MATCH('LISTA DOS ITENS'!$D1200,'RESUMO - LOTES E VMA'!$A$3:$A$181,0))</f>
        <v>1% do Valor de Comparação do VMA</v>
      </c>
      <c r="AD1200" s="53" t="str">
        <f>VLOOKUP(Tabela1[[#This Row],[Índice]],[1]Planilha1!$A:$A,1,0)</f>
        <v>#ERROR!</v>
      </c>
    </row>
    <row r="1201" ht="15.75" customHeight="1">
      <c r="A1201" s="52">
        <v>250602.0</v>
      </c>
      <c r="B1201" s="53" t="s">
        <v>70</v>
      </c>
      <c r="C1201" s="53" t="s">
        <v>71</v>
      </c>
      <c r="D1201" s="22">
        <v>206855.0</v>
      </c>
      <c r="E1201" s="53" t="s">
        <v>119</v>
      </c>
      <c r="F1201" s="54">
        <v>1.1094897E7</v>
      </c>
      <c r="G1201" s="53" t="s">
        <v>899</v>
      </c>
      <c r="H1201" s="55">
        <v>2101.0</v>
      </c>
      <c r="I1201" s="55"/>
      <c r="J1201" s="55" t="s">
        <v>121</v>
      </c>
      <c r="K1201" s="53" t="s">
        <v>80</v>
      </c>
      <c r="L1201" s="53"/>
      <c r="M1201" s="53">
        <v>4.0</v>
      </c>
      <c r="N1201" s="53" t="s">
        <v>52</v>
      </c>
      <c r="O1201" s="25">
        <v>310.0</v>
      </c>
      <c r="P1201" s="25">
        <f>'LISTA DOS ITENS'!$O1201*'LISTA DOS ITENS'!$M1201</f>
        <v>1240</v>
      </c>
      <c r="Q1201" s="25">
        <v>310.0</v>
      </c>
      <c r="R1201" s="25">
        <f>'LISTA DOS ITENS'!$Q1201*'LISTA DOS ITENS'!$M1201</f>
        <v>1240</v>
      </c>
      <c r="S1201" s="56">
        <f>IF('LISTA DOS ITENS'!$P1201&gt;'LISTA DOS ITENS'!$R1201,'LISTA DOS ITENS'!$P1201,'LISTA DOS ITENS'!$R1201)</f>
        <v>1240</v>
      </c>
      <c r="T1201" s="25">
        <v>31.422602582127027</v>
      </c>
      <c r="U1201" s="25">
        <f>'LISTA DOS ITENS'!$T1201*'LISTA DOS ITENS'!$M1201</f>
        <v>125.6904103</v>
      </c>
      <c r="V1201" s="56">
        <f t="array" ref="V1201">INDEX('RESUMO - LOTES E VMA'!$F$3:$F$181,MATCH('LISTA DOS ITENS'!$D1201,'RESUMO - LOTES E VMA'!$A$3:$A$181,0))</f>
        <v>36182.69532</v>
      </c>
      <c r="W1201" s="57">
        <f>'LISTA DOS ITENS'!$U1201/'LISTA DOS ITENS'!$V1201</f>
        <v>0.003473771349</v>
      </c>
      <c r="X1201" s="53" t="s">
        <v>53</v>
      </c>
      <c r="Y1201" s="53" t="s">
        <v>290</v>
      </c>
      <c r="Z1201" s="58" t="str">
        <f>'LISTA DOS ITENS'!$F1201&amp;"-"&amp;'LISTA DOS ITENS'!$H1201&amp;"-"&amp;'LISTA DOS ITENS'!$J1201&amp;"-"&amp;'LISTA DOS ITENS'!$K1201&amp;"-"&amp;'LISTA DOS ITENS'!$I1201</f>
        <v>11094897-2101-A026-IMOB/NAC-</v>
      </c>
      <c r="AA1201" s="59" t="str">
        <f t="array" ref="AA1201">INDEX('RESUMO - LOTES E VMA'!$M$3:$M$181,MATCH('LISTA DOS ITENS'!$D1201,'RESUMO - LOTES E VMA'!$A$3:$A$181,0))</f>
        <v>Para Leilão</v>
      </c>
      <c r="AB1201" s="60">
        <f t="array" ref="AB1201">INDEX('RESUMO - LOTES E VMA'!$J$3:$J$181,MATCH('LISTA DOS ITENS'!$D1201,'RESUMO - LOTES E VMA'!$A$3:$A$181,0))</f>
        <v>0.1011750278</v>
      </c>
      <c r="AC1201" s="29" t="str">
        <f t="array" ref="AC1201">INDEX('RESUMO - LOTES E VMA'!$L$3:$L$181,MATCH('LISTA DOS ITENS'!$D1201,'RESUMO - LOTES E VMA'!$A$3:$A$181,0))</f>
        <v>1% do Valor de Comparação do VMA</v>
      </c>
      <c r="AD1201" s="53" t="str">
        <f>VLOOKUP(Tabela1[[#This Row],[Índice]],[1]Planilha1!$A:$A,1,0)</f>
        <v>#ERROR!</v>
      </c>
    </row>
    <row r="1202" ht="15.75" customHeight="1">
      <c r="A1202" s="52">
        <v>250603.0</v>
      </c>
      <c r="B1202" s="53" t="s">
        <v>70</v>
      </c>
      <c r="C1202" s="53" t="s">
        <v>71</v>
      </c>
      <c r="D1202" s="22">
        <v>206855.0</v>
      </c>
      <c r="E1202" s="53" t="s">
        <v>119</v>
      </c>
      <c r="F1202" s="54">
        <v>1.1250282E7</v>
      </c>
      <c r="G1202" s="53" t="s">
        <v>852</v>
      </c>
      <c r="H1202" s="55">
        <v>2101.0</v>
      </c>
      <c r="I1202" s="55"/>
      <c r="J1202" s="55" t="s">
        <v>121</v>
      </c>
      <c r="K1202" s="53" t="s">
        <v>73</v>
      </c>
      <c r="L1202" s="53"/>
      <c r="M1202" s="53">
        <v>1.0</v>
      </c>
      <c r="N1202" s="53" t="s">
        <v>52</v>
      </c>
      <c r="O1202" s="25">
        <v>416.16</v>
      </c>
      <c r="P1202" s="25">
        <f>'LISTA DOS ITENS'!$O1202*'LISTA DOS ITENS'!$M1202</f>
        <v>416.16</v>
      </c>
      <c r="Q1202" s="25">
        <v>416.16</v>
      </c>
      <c r="R1202" s="25">
        <f>'LISTA DOS ITENS'!$Q1202*'LISTA DOS ITENS'!$M1202</f>
        <v>416.16</v>
      </c>
      <c r="S1202" s="56">
        <f>IF('LISTA DOS ITENS'!$P1202&gt;'LISTA DOS ITENS'!$R1202,'LISTA DOS ITENS'!$P1202,'LISTA DOS ITENS'!$R1202)</f>
        <v>416.16</v>
      </c>
      <c r="T1202" s="25">
        <v>42.1833235179935</v>
      </c>
      <c r="U1202" s="25">
        <f>'LISTA DOS ITENS'!$T1202*'LISTA DOS ITENS'!$M1202</f>
        <v>42.18332352</v>
      </c>
      <c r="V1202" s="56">
        <f t="array" ref="V1202">INDEX('RESUMO - LOTES E VMA'!$F$3:$F$181,MATCH('LISTA DOS ITENS'!$D1202,'RESUMO - LOTES E VMA'!$A$3:$A$181,0))</f>
        <v>36182.69532</v>
      </c>
      <c r="W1202" s="57">
        <f>'LISTA DOS ITENS'!$U1202/'LISTA DOS ITENS'!$V1202</f>
        <v>0.001165842488</v>
      </c>
      <c r="X1202" s="53" t="s">
        <v>53</v>
      </c>
      <c r="Y1202" s="53" t="s">
        <v>290</v>
      </c>
      <c r="Z1202" s="58" t="str">
        <f>'LISTA DOS ITENS'!$F1202&amp;"-"&amp;'LISTA DOS ITENS'!$H1202&amp;"-"&amp;'LISTA DOS ITENS'!$J1202&amp;"-"&amp;'LISTA DOS ITENS'!$K1202&amp;"-"&amp;'LISTA DOS ITENS'!$I1202</f>
        <v>11250282-2101-A026-CONS/NAC-</v>
      </c>
      <c r="AA1202" s="59" t="str">
        <f t="array" ref="AA1202">INDEX('RESUMO - LOTES E VMA'!$M$3:$M$181,MATCH('LISTA DOS ITENS'!$D1202,'RESUMO - LOTES E VMA'!$A$3:$A$181,0))</f>
        <v>Para Leilão</v>
      </c>
      <c r="AB1202" s="60">
        <f t="array" ref="AB1202">INDEX('RESUMO - LOTES E VMA'!$J$3:$J$181,MATCH('LISTA DOS ITENS'!$D1202,'RESUMO - LOTES E VMA'!$A$3:$A$181,0))</f>
        <v>0.1011750278</v>
      </c>
      <c r="AC1202" s="29" t="str">
        <f t="array" ref="AC1202">INDEX('RESUMO - LOTES E VMA'!$L$3:$L$181,MATCH('LISTA DOS ITENS'!$D1202,'RESUMO - LOTES E VMA'!$A$3:$A$181,0))</f>
        <v>1% do Valor de Comparação do VMA</v>
      </c>
      <c r="AD1202" s="53" t="str">
        <f>VLOOKUP(Tabela1[[#This Row],[Índice]],[1]Planilha1!$A:$A,1,0)</f>
        <v>#ERROR!</v>
      </c>
    </row>
    <row r="1203" ht="15.75" customHeight="1">
      <c r="A1203" s="52">
        <v>250604.0</v>
      </c>
      <c r="B1203" s="53" t="s">
        <v>70</v>
      </c>
      <c r="C1203" s="53" t="s">
        <v>71</v>
      </c>
      <c r="D1203" s="22">
        <v>206855.0</v>
      </c>
      <c r="E1203" s="53" t="s">
        <v>119</v>
      </c>
      <c r="F1203" s="54">
        <v>1.1743697E7</v>
      </c>
      <c r="G1203" s="53" t="s">
        <v>965</v>
      </c>
      <c r="H1203" s="55">
        <v>2101.0</v>
      </c>
      <c r="I1203" s="55"/>
      <c r="J1203" s="55" t="s">
        <v>121</v>
      </c>
      <c r="K1203" s="53" t="s">
        <v>73</v>
      </c>
      <c r="L1203" s="53"/>
      <c r="M1203" s="53">
        <v>9.0</v>
      </c>
      <c r="N1203" s="53" t="s">
        <v>52</v>
      </c>
      <c r="O1203" s="25">
        <v>500.0</v>
      </c>
      <c r="P1203" s="25">
        <f>'LISTA DOS ITENS'!$O1203*'LISTA DOS ITENS'!$M1203</f>
        <v>4500</v>
      </c>
      <c r="Q1203" s="25">
        <v>500.0</v>
      </c>
      <c r="R1203" s="25">
        <f>'LISTA DOS ITENS'!$Q1203*'LISTA DOS ITENS'!$M1203</f>
        <v>4500</v>
      </c>
      <c r="S1203" s="56">
        <f>IF('LISTA DOS ITENS'!$P1203&gt;'LISTA DOS ITENS'!$R1203,'LISTA DOS ITENS'!$P1203,'LISTA DOS ITENS'!$R1203)</f>
        <v>4500</v>
      </c>
      <c r="T1203" s="25">
        <v>50.68161706794682</v>
      </c>
      <c r="U1203" s="25">
        <f>'LISTA DOS ITENS'!$T1203*'LISTA DOS ITENS'!$M1203</f>
        <v>456.1345536</v>
      </c>
      <c r="V1203" s="56">
        <f t="array" ref="V1203">INDEX('RESUMO - LOTES E VMA'!$F$3:$F$181,MATCH('LISTA DOS ITENS'!$D1203,'RESUMO - LOTES E VMA'!$A$3:$A$181,0))</f>
        <v>36182.69532</v>
      </c>
      <c r="W1203" s="57">
        <f>'LISTA DOS ITENS'!$U1203/'LISTA DOS ITENS'!$V1203</f>
        <v>0.01260642828</v>
      </c>
      <c r="X1203" s="53" t="s">
        <v>53</v>
      </c>
      <c r="Y1203" s="53" t="s">
        <v>290</v>
      </c>
      <c r="Z1203" s="58" t="str">
        <f>'LISTA DOS ITENS'!$F1203&amp;"-"&amp;'LISTA DOS ITENS'!$H1203&amp;"-"&amp;'LISTA DOS ITENS'!$J1203&amp;"-"&amp;'LISTA DOS ITENS'!$K1203&amp;"-"&amp;'LISTA DOS ITENS'!$I1203</f>
        <v>11743697-2101-A026-CONS/NAC-</v>
      </c>
      <c r="AA1203" s="59" t="str">
        <f t="array" ref="AA1203">INDEX('RESUMO - LOTES E VMA'!$M$3:$M$181,MATCH('LISTA DOS ITENS'!$D1203,'RESUMO - LOTES E VMA'!$A$3:$A$181,0))</f>
        <v>Para Leilão</v>
      </c>
      <c r="AB1203" s="60">
        <f t="array" ref="AB1203">INDEX('RESUMO - LOTES E VMA'!$J$3:$J$181,MATCH('LISTA DOS ITENS'!$D1203,'RESUMO - LOTES E VMA'!$A$3:$A$181,0))</f>
        <v>0.1011750278</v>
      </c>
      <c r="AC1203" s="29" t="str">
        <f t="array" ref="AC1203">INDEX('RESUMO - LOTES E VMA'!$L$3:$L$181,MATCH('LISTA DOS ITENS'!$D1203,'RESUMO - LOTES E VMA'!$A$3:$A$181,0))</f>
        <v>1% do Valor de Comparação do VMA</v>
      </c>
      <c r="AD1203" s="53" t="str">
        <f>VLOOKUP(Tabela1[[#This Row],[Índice]],[1]Planilha1!$A:$A,1,0)</f>
        <v>#ERROR!</v>
      </c>
    </row>
    <row r="1204" ht="15.75" customHeight="1">
      <c r="A1204" s="52">
        <v>250605.0</v>
      </c>
      <c r="B1204" s="53" t="s">
        <v>70</v>
      </c>
      <c r="C1204" s="53" t="s">
        <v>71</v>
      </c>
      <c r="D1204" s="22">
        <v>206855.0</v>
      </c>
      <c r="E1204" s="53" t="s">
        <v>119</v>
      </c>
      <c r="F1204" s="54">
        <v>1.1176472E7</v>
      </c>
      <c r="G1204" s="53" t="s">
        <v>868</v>
      </c>
      <c r="H1204" s="55">
        <v>2170.0</v>
      </c>
      <c r="I1204" s="55"/>
      <c r="J1204" s="55" t="s">
        <v>121</v>
      </c>
      <c r="K1204" s="53" t="s">
        <v>80</v>
      </c>
      <c r="L1204" s="53"/>
      <c r="M1204" s="53">
        <v>6.0</v>
      </c>
      <c r="N1204" s="53" t="s">
        <v>52</v>
      </c>
      <c r="O1204" s="25">
        <v>16.669999999999998</v>
      </c>
      <c r="P1204" s="25">
        <f>'LISTA DOS ITENS'!$O1204*'LISTA DOS ITENS'!$M1204</f>
        <v>100.02</v>
      </c>
      <c r="Q1204" s="25">
        <v>17.57</v>
      </c>
      <c r="R1204" s="25">
        <f>'LISTA DOS ITENS'!$Q1204*'LISTA DOS ITENS'!$M1204</f>
        <v>105.42</v>
      </c>
      <c r="S1204" s="56">
        <f>IF('LISTA DOS ITENS'!$P1204&gt;'LISTA DOS ITENS'!$R1204,'LISTA DOS ITENS'!$P1204,'LISTA DOS ITENS'!$R1204)</f>
        <v>105.42</v>
      </c>
      <c r="T1204" s="25">
        <v>1.7809520237676513</v>
      </c>
      <c r="U1204" s="25">
        <f>'LISTA DOS ITENS'!$T1204*'LISTA DOS ITENS'!$M1204</f>
        <v>10.68571214</v>
      </c>
      <c r="V1204" s="56">
        <f t="array" ref="V1204">INDEX('RESUMO - LOTES E VMA'!$F$3:$F$181,MATCH('LISTA DOS ITENS'!$D1204,'RESUMO - LOTES E VMA'!$A$3:$A$181,0))</f>
        <v>36182.69532</v>
      </c>
      <c r="W1204" s="57">
        <f>'LISTA DOS ITENS'!$U1204/'LISTA DOS ITENS'!$V1204</f>
        <v>0.0002953265932</v>
      </c>
      <c r="X1204" s="53" t="s">
        <v>53</v>
      </c>
      <c r="Y1204" s="53" t="s">
        <v>290</v>
      </c>
      <c r="Z1204" s="58" t="str">
        <f>'LISTA DOS ITENS'!$F1204&amp;"-"&amp;'LISTA DOS ITENS'!$H1204&amp;"-"&amp;'LISTA DOS ITENS'!$J1204&amp;"-"&amp;'LISTA DOS ITENS'!$K1204&amp;"-"&amp;'LISTA DOS ITENS'!$I1204</f>
        <v>11176472-2170-A026-IMOB/NAC-</v>
      </c>
      <c r="AA1204" s="59" t="str">
        <f t="array" ref="AA1204">INDEX('RESUMO - LOTES E VMA'!$M$3:$M$181,MATCH('LISTA DOS ITENS'!$D1204,'RESUMO - LOTES E VMA'!$A$3:$A$181,0))</f>
        <v>Para Leilão</v>
      </c>
      <c r="AB1204" s="60">
        <f t="array" ref="AB1204">INDEX('RESUMO - LOTES E VMA'!$J$3:$J$181,MATCH('LISTA DOS ITENS'!$D1204,'RESUMO - LOTES E VMA'!$A$3:$A$181,0))</f>
        <v>0.1011750278</v>
      </c>
      <c r="AC1204" s="29" t="str">
        <f t="array" ref="AC1204">INDEX('RESUMO - LOTES E VMA'!$L$3:$L$181,MATCH('LISTA DOS ITENS'!$D1204,'RESUMO - LOTES E VMA'!$A$3:$A$181,0))</f>
        <v>1% do Valor de Comparação do VMA</v>
      </c>
      <c r="AD1204" s="53" t="str">
        <f>VLOOKUP(Tabela1[[#This Row],[Índice]],[1]Planilha1!$A:$A,1,0)</f>
        <v>#ERROR!</v>
      </c>
    </row>
    <row r="1205" ht="15.75" customHeight="1">
      <c r="A1205" s="52">
        <v>250606.0</v>
      </c>
      <c r="B1205" s="53" t="s">
        <v>70</v>
      </c>
      <c r="C1205" s="53" t="s">
        <v>71</v>
      </c>
      <c r="D1205" s="22">
        <v>206855.0</v>
      </c>
      <c r="E1205" s="53" t="s">
        <v>119</v>
      </c>
      <c r="F1205" s="54">
        <v>1.1249617E7</v>
      </c>
      <c r="G1205" s="53" t="s">
        <v>878</v>
      </c>
      <c r="H1205" s="55">
        <v>2170.0</v>
      </c>
      <c r="I1205" s="55"/>
      <c r="J1205" s="55" t="s">
        <v>121</v>
      </c>
      <c r="K1205" s="53" t="s">
        <v>80</v>
      </c>
      <c r="L1205" s="53"/>
      <c r="M1205" s="53">
        <v>3.0</v>
      </c>
      <c r="N1205" s="53" t="s">
        <v>52</v>
      </c>
      <c r="O1205" s="25">
        <v>247.92999999999998</v>
      </c>
      <c r="P1205" s="25">
        <f>'LISTA DOS ITENS'!$O1205*'LISTA DOS ITENS'!$M1205</f>
        <v>743.79</v>
      </c>
      <c r="Q1205" s="25">
        <v>247.93</v>
      </c>
      <c r="R1205" s="25">
        <f>'LISTA DOS ITENS'!$Q1205*'LISTA DOS ITENS'!$M1205</f>
        <v>743.79</v>
      </c>
      <c r="S1205" s="56">
        <f>IF('LISTA DOS ITENS'!$P1205&gt;'LISTA DOS ITENS'!$R1205,'LISTA DOS ITENS'!$P1205,'LISTA DOS ITENS'!$R1205)</f>
        <v>743.79</v>
      </c>
      <c r="T1205" s="25">
        <v>25.130986639312113</v>
      </c>
      <c r="U1205" s="25">
        <f>'LISTA DOS ITENS'!$T1205*'LISTA DOS ITENS'!$M1205</f>
        <v>75.39295992</v>
      </c>
      <c r="V1205" s="56">
        <f t="array" ref="V1205">INDEX('RESUMO - LOTES E VMA'!$F$3:$F$181,MATCH('LISTA DOS ITENS'!$D1205,'RESUMO - LOTES E VMA'!$A$3:$A$181,0))</f>
        <v>36182.69532</v>
      </c>
      <c r="W1205" s="57">
        <f>'LISTA DOS ITENS'!$U1205/'LISTA DOS ITENS'!$V1205</f>
        <v>0.002083674509</v>
      </c>
      <c r="X1205" s="53" t="s">
        <v>53</v>
      </c>
      <c r="Y1205" s="53" t="s">
        <v>290</v>
      </c>
      <c r="Z1205" s="58" t="str">
        <f>'LISTA DOS ITENS'!$F1205&amp;"-"&amp;'LISTA DOS ITENS'!$H1205&amp;"-"&amp;'LISTA DOS ITENS'!$J1205&amp;"-"&amp;'LISTA DOS ITENS'!$K1205&amp;"-"&amp;'LISTA DOS ITENS'!$I1205</f>
        <v>11249617-2170-A026-IMOB/NAC-</v>
      </c>
      <c r="AA1205" s="59" t="str">
        <f t="array" ref="AA1205">INDEX('RESUMO - LOTES E VMA'!$M$3:$M$181,MATCH('LISTA DOS ITENS'!$D1205,'RESUMO - LOTES E VMA'!$A$3:$A$181,0))</f>
        <v>Para Leilão</v>
      </c>
      <c r="AB1205" s="60">
        <f t="array" ref="AB1205">INDEX('RESUMO - LOTES E VMA'!$J$3:$J$181,MATCH('LISTA DOS ITENS'!$D1205,'RESUMO - LOTES E VMA'!$A$3:$A$181,0))</f>
        <v>0.1011750278</v>
      </c>
      <c r="AC1205" s="29" t="str">
        <f t="array" ref="AC1205">INDEX('RESUMO - LOTES E VMA'!$L$3:$L$181,MATCH('LISTA DOS ITENS'!$D1205,'RESUMO - LOTES E VMA'!$A$3:$A$181,0))</f>
        <v>1% do Valor de Comparação do VMA</v>
      </c>
      <c r="AD1205" s="53" t="str">
        <f>VLOOKUP(Tabela1[[#This Row],[Índice]],[1]Planilha1!$A:$A,1,0)</f>
        <v>#ERROR!</v>
      </c>
    </row>
    <row r="1206" ht="15.75" customHeight="1">
      <c r="A1206" s="52">
        <v>250607.0</v>
      </c>
      <c r="B1206" s="53" t="s">
        <v>70</v>
      </c>
      <c r="C1206" s="53" t="s">
        <v>71</v>
      </c>
      <c r="D1206" s="22">
        <v>206855.0</v>
      </c>
      <c r="E1206" s="53" t="s">
        <v>119</v>
      </c>
      <c r="F1206" s="54">
        <v>1.124962E7</v>
      </c>
      <c r="G1206" s="53" t="s">
        <v>966</v>
      </c>
      <c r="H1206" s="55">
        <v>2170.0</v>
      </c>
      <c r="I1206" s="55"/>
      <c r="J1206" s="55" t="s">
        <v>121</v>
      </c>
      <c r="K1206" s="53" t="s">
        <v>73</v>
      </c>
      <c r="L1206" s="53"/>
      <c r="M1206" s="53">
        <v>3.0</v>
      </c>
      <c r="N1206" s="53" t="s">
        <v>52</v>
      </c>
      <c r="O1206" s="25">
        <v>408.4883333333333</v>
      </c>
      <c r="P1206" s="25">
        <f>'LISTA DOS ITENS'!$O1206*'LISTA DOS ITENS'!$M1206</f>
        <v>1225.465</v>
      </c>
      <c r="Q1206" s="25">
        <v>408.49</v>
      </c>
      <c r="R1206" s="25">
        <f>'LISTA DOS ITENS'!$Q1206*'LISTA DOS ITENS'!$M1206</f>
        <v>1225.47</v>
      </c>
      <c r="S1206" s="56">
        <f>IF('LISTA DOS ITENS'!$P1206&gt;'LISTA DOS ITENS'!$R1206,'LISTA DOS ITENS'!$P1206,'LISTA DOS ITENS'!$R1206)</f>
        <v>1225.47</v>
      </c>
      <c r="T1206" s="25">
        <v>41.40586751217119</v>
      </c>
      <c r="U1206" s="25">
        <f>'LISTA DOS ITENS'!$T1206*'LISTA DOS ITENS'!$M1206</f>
        <v>124.2176025</v>
      </c>
      <c r="V1206" s="56">
        <f t="array" ref="V1206">INDEX('RESUMO - LOTES E VMA'!$F$3:$F$181,MATCH('LISTA DOS ITENS'!$D1206,'RESUMO - LOTES E VMA'!$A$3:$A$181,0))</f>
        <v>36182.69532</v>
      </c>
      <c r="W1206" s="57">
        <f>'LISTA DOS ITENS'!$U1206/'LISTA DOS ITENS'!$V1206</f>
        <v>0.003433066593</v>
      </c>
      <c r="X1206" s="53" t="s">
        <v>53</v>
      </c>
      <c r="Y1206" s="53" t="s">
        <v>290</v>
      </c>
      <c r="Z1206" s="58" t="str">
        <f>'LISTA DOS ITENS'!$F1206&amp;"-"&amp;'LISTA DOS ITENS'!$H1206&amp;"-"&amp;'LISTA DOS ITENS'!$J1206&amp;"-"&amp;'LISTA DOS ITENS'!$K1206&amp;"-"&amp;'LISTA DOS ITENS'!$I1206</f>
        <v>11249620-2170-A026-CONS/NAC-</v>
      </c>
      <c r="AA1206" s="59" t="str">
        <f t="array" ref="AA1206">INDEX('RESUMO - LOTES E VMA'!$M$3:$M$181,MATCH('LISTA DOS ITENS'!$D1206,'RESUMO - LOTES E VMA'!$A$3:$A$181,0))</f>
        <v>Para Leilão</v>
      </c>
      <c r="AB1206" s="60">
        <f t="array" ref="AB1206">INDEX('RESUMO - LOTES E VMA'!$J$3:$J$181,MATCH('LISTA DOS ITENS'!$D1206,'RESUMO - LOTES E VMA'!$A$3:$A$181,0))</f>
        <v>0.1011750278</v>
      </c>
      <c r="AC1206" s="29" t="str">
        <f t="array" ref="AC1206">INDEX('RESUMO - LOTES E VMA'!$L$3:$L$181,MATCH('LISTA DOS ITENS'!$D1206,'RESUMO - LOTES E VMA'!$A$3:$A$181,0))</f>
        <v>1% do Valor de Comparação do VMA</v>
      </c>
      <c r="AD1206" s="53" t="str">
        <f>VLOOKUP(Tabela1[[#This Row],[Índice]],[1]Planilha1!$A:$A,1,0)</f>
        <v>#ERROR!</v>
      </c>
    </row>
    <row r="1207" ht="15.75" customHeight="1">
      <c r="A1207" s="52">
        <v>250608.0</v>
      </c>
      <c r="B1207" s="53" t="s">
        <v>70</v>
      </c>
      <c r="C1207" s="53" t="s">
        <v>71</v>
      </c>
      <c r="D1207" s="22">
        <v>206855.0</v>
      </c>
      <c r="E1207" s="53" t="s">
        <v>119</v>
      </c>
      <c r="F1207" s="54">
        <v>1.1249621E7</v>
      </c>
      <c r="G1207" s="53" t="s">
        <v>919</v>
      </c>
      <c r="H1207" s="55">
        <v>2170.0</v>
      </c>
      <c r="I1207" s="55"/>
      <c r="J1207" s="55" t="s">
        <v>121</v>
      </c>
      <c r="K1207" s="53" t="s">
        <v>73</v>
      </c>
      <c r="L1207" s="53"/>
      <c r="M1207" s="53">
        <v>2.0</v>
      </c>
      <c r="N1207" s="53" t="s">
        <v>52</v>
      </c>
      <c r="O1207" s="25">
        <v>267.12</v>
      </c>
      <c r="P1207" s="25">
        <f>'LISTA DOS ITENS'!$O1207*'LISTA DOS ITENS'!$M1207</f>
        <v>534.24</v>
      </c>
      <c r="Q1207" s="25">
        <v>267.12</v>
      </c>
      <c r="R1207" s="25">
        <f>'LISTA DOS ITENS'!$Q1207*'LISTA DOS ITENS'!$M1207</f>
        <v>534.24</v>
      </c>
      <c r="S1207" s="56">
        <f>IF('LISTA DOS ITENS'!$P1207&gt;'LISTA DOS ITENS'!$R1207,'LISTA DOS ITENS'!$P1207,'LISTA DOS ITENS'!$R1207)</f>
        <v>534.24</v>
      </c>
      <c r="T1207" s="25">
        <v>27.07614710237991</v>
      </c>
      <c r="U1207" s="25">
        <f>'LISTA DOS ITENS'!$T1207*'LISTA DOS ITENS'!$M1207</f>
        <v>54.1522942</v>
      </c>
      <c r="V1207" s="56">
        <f t="array" ref="V1207">INDEX('RESUMO - LOTES E VMA'!$F$3:$F$181,MATCH('LISTA DOS ITENS'!$D1207,'RESUMO - LOTES E VMA'!$A$3:$A$181,0))</f>
        <v>36182.69532</v>
      </c>
      <c r="W1207" s="57">
        <f>'LISTA DOS ITENS'!$U1207/'LISTA DOS ITENS'!$V1207</f>
        <v>0.001496635166</v>
      </c>
      <c r="X1207" s="53" t="s">
        <v>53</v>
      </c>
      <c r="Y1207" s="53" t="s">
        <v>290</v>
      </c>
      <c r="Z1207" s="58" t="str">
        <f>'LISTA DOS ITENS'!$F1207&amp;"-"&amp;'LISTA DOS ITENS'!$H1207&amp;"-"&amp;'LISTA DOS ITENS'!$J1207&amp;"-"&amp;'LISTA DOS ITENS'!$K1207&amp;"-"&amp;'LISTA DOS ITENS'!$I1207</f>
        <v>11249621-2170-A026-CONS/NAC-</v>
      </c>
      <c r="AA1207" s="59" t="str">
        <f t="array" ref="AA1207">INDEX('RESUMO - LOTES E VMA'!$M$3:$M$181,MATCH('LISTA DOS ITENS'!$D1207,'RESUMO - LOTES E VMA'!$A$3:$A$181,0))</f>
        <v>Para Leilão</v>
      </c>
      <c r="AB1207" s="60">
        <f t="array" ref="AB1207">INDEX('RESUMO - LOTES E VMA'!$J$3:$J$181,MATCH('LISTA DOS ITENS'!$D1207,'RESUMO - LOTES E VMA'!$A$3:$A$181,0))</f>
        <v>0.1011750278</v>
      </c>
      <c r="AC1207" s="29" t="str">
        <f t="array" ref="AC1207">INDEX('RESUMO - LOTES E VMA'!$L$3:$L$181,MATCH('LISTA DOS ITENS'!$D1207,'RESUMO - LOTES E VMA'!$A$3:$A$181,0))</f>
        <v>1% do Valor de Comparação do VMA</v>
      </c>
      <c r="AD1207" s="53" t="str">
        <f>VLOOKUP(Tabela1[[#This Row],[Índice]],[1]Planilha1!$A:$A,1,0)</f>
        <v>#ERROR!</v>
      </c>
    </row>
    <row r="1208" ht="15.75" customHeight="1">
      <c r="A1208" s="52">
        <v>250609.0</v>
      </c>
      <c r="B1208" s="53" t="s">
        <v>70</v>
      </c>
      <c r="C1208" s="53" t="s">
        <v>71</v>
      </c>
      <c r="D1208" s="22">
        <v>206855.0</v>
      </c>
      <c r="E1208" s="53" t="s">
        <v>119</v>
      </c>
      <c r="F1208" s="54">
        <v>1.1290457E7</v>
      </c>
      <c r="G1208" s="53" t="s">
        <v>923</v>
      </c>
      <c r="H1208" s="55">
        <v>2170.0</v>
      </c>
      <c r="I1208" s="55"/>
      <c r="J1208" s="55" t="s">
        <v>121</v>
      </c>
      <c r="K1208" s="53" t="s">
        <v>80</v>
      </c>
      <c r="L1208" s="53"/>
      <c r="M1208" s="53">
        <v>2.0</v>
      </c>
      <c r="N1208" s="53" t="s">
        <v>52</v>
      </c>
      <c r="O1208" s="25">
        <v>41.055</v>
      </c>
      <c r="P1208" s="25">
        <f>'LISTA DOS ITENS'!$O1208*'LISTA DOS ITENS'!$M1208</f>
        <v>82.11</v>
      </c>
      <c r="Q1208" s="25">
        <v>36.89</v>
      </c>
      <c r="R1208" s="25">
        <f>'LISTA DOS ITENS'!$Q1208*'LISTA DOS ITENS'!$M1208</f>
        <v>73.78</v>
      </c>
      <c r="S1208" s="56">
        <f>IF('LISTA DOS ITENS'!$P1208&gt;'LISTA DOS ITENS'!$R1208,'LISTA DOS ITENS'!$P1208,'LISTA DOS ITENS'!$R1208)</f>
        <v>82.11</v>
      </c>
      <c r="T1208" s="25">
        <v>3.7392897072731164</v>
      </c>
      <c r="U1208" s="25">
        <f>'LISTA DOS ITENS'!$T1208*'LISTA DOS ITENS'!$M1208</f>
        <v>7.478579415</v>
      </c>
      <c r="V1208" s="56">
        <f t="array" ref="V1208">INDEX('RESUMO - LOTES E VMA'!$F$3:$F$181,MATCH('LISTA DOS ITENS'!$D1208,'RESUMO - LOTES E VMA'!$A$3:$A$181,0))</f>
        <v>36182.69532</v>
      </c>
      <c r="W1208" s="57">
        <f>'LISTA DOS ITENS'!$U1208/'LISTA DOS ITENS'!$V1208</f>
        <v>0.0002066893953</v>
      </c>
      <c r="X1208" s="53" t="s">
        <v>53</v>
      </c>
      <c r="Y1208" s="53" t="s">
        <v>290</v>
      </c>
      <c r="Z1208" s="58" t="str">
        <f>'LISTA DOS ITENS'!$F1208&amp;"-"&amp;'LISTA DOS ITENS'!$H1208&amp;"-"&amp;'LISTA DOS ITENS'!$J1208&amp;"-"&amp;'LISTA DOS ITENS'!$K1208&amp;"-"&amp;'LISTA DOS ITENS'!$I1208</f>
        <v>11290457-2170-A026-IMOB/NAC-</v>
      </c>
      <c r="AA1208" s="59" t="str">
        <f t="array" ref="AA1208">INDEX('RESUMO - LOTES E VMA'!$M$3:$M$181,MATCH('LISTA DOS ITENS'!$D1208,'RESUMO - LOTES E VMA'!$A$3:$A$181,0))</f>
        <v>Para Leilão</v>
      </c>
      <c r="AB1208" s="60">
        <f t="array" ref="AB1208">INDEX('RESUMO - LOTES E VMA'!$J$3:$J$181,MATCH('LISTA DOS ITENS'!$D1208,'RESUMO - LOTES E VMA'!$A$3:$A$181,0))</f>
        <v>0.1011750278</v>
      </c>
      <c r="AC1208" s="29" t="str">
        <f t="array" ref="AC1208">INDEX('RESUMO - LOTES E VMA'!$L$3:$L$181,MATCH('LISTA DOS ITENS'!$D1208,'RESUMO - LOTES E VMA'!$A$3:$A$181,0))</f>
        <v>1% do Valor de Comparação do VMA</v>
      </c>
      <c r="AD1208" s="53" t="str">
        <f>VLOOKUP(Tabela1[[#This Row],[Índice]],[1]Planilha1!$A:$A,1,0)</f>
        <v>#ERROR!</v>
      </c>
    </row>
    <row r="1209" ht="15.75" customHeight="1">
      <c r="A1209" s="52">
        <v>250610.0</v>
      </c>
      <c r="B1209" s="53" t="s">
        <v>70</v>
      </c>
      <c r="C1209" s="53" t="s">
        <v>71</v>
      </c>
      <c r="D1209" s="22">
        <v>206855.0</v>
      </c>
      <c r="E1209" s="53" t="s">
        <v>119</v>
      </c>
      <c r="F1209" s="54">
        <v>1.129046E7</v>
      </c>
      <c r="G1209" s="53" t="s">
        <v>924</v>
      </c>
      <c r="H1209" s="55">
        <v>2170.0</v>
      </c>
      <c r="I1209" s="55"/>
      <c r="J1209" s="55" t="s">
        <v>121</v>
      </c>
      <c r="K1209" s="53" t="s">
        <v>80</v>
      </c>
      <c r="L1209" s="53"/>
      <c r="M1209" s="53">
        <v>2.0</v>
      </c>
      <c r="N1209" s="53" t="s">
        <v>52</v>
      </c>
      <c r="O1209" s="25">
        <v>60.29</v>
      </c>
      <c r="P1209" s="25">
        <f>'LISTA DOS ITENS'!$O1209*'LISTA DOS ITENS'!$M1209</f>
        <v>120.58</v>
      </c>
      <c r="Q1209" s="25">
        <v>54.17</v>
      </c>
      <c r="R1209" s="25">
        <f>'LISTA DOS ITENS'!$Q1209*'LISTA DOS ITENS'!$M1209</f>
        <v>108.34</v>
      </c>
      <c r="S1209" s="56">
        <f>IF('LISTA DOS ITENS'!$P1209&gt;'LISTA DOS ITENS'!$R1209,'LISTA DOS ITENS'!$P1209,'LISTA DOS ITENS'!$R1209)</f>
        <v>120.58</v>
      </c>
      <c r="T1209" s="25">
        <v>5.490846393141359</v>
      </c>
      <c r="U1209" s="25">
        <f>'LISTA DOS ITENS'!$T1209*'LISTA DOS ITENS'!$M1209</f>
        <v>10.98169279</v>
      </c>
      <c r="V1209" s="56">
        <f t="array" ref="V1209">INDEX('RESUMO - LOTES E VMA'!$F$3:$F$181,MATCH('LISTA DOS ITENS'!$D1209,'RESUMO - LOTES E VMA'!$A$3:$A$181,0))</f>
        <v>36182.69532</v>
      </c>
      <c r="W1209" s="57">
        <f>'LISTA DOS ITENS'!$U1209/'LISTA DOS ITENS'!$V1209</f>
        <v>0.0003035067645</v>
      </c>
      <c r="X1209" s="53" t="s">
        <v>53</v>
      </c>
      <c r="Y1209" s="53" t="s">
        <v>290</v>
      </c>
      <c r="Z1209" s="58" t="str">
        <f>'LISTA DOS ITENS'!$F1209&amp;"-"&amp;'LISTA DOS ITENS'!$H1209&amp;"-"&amp;'LISTA DOS ITENS'!$J1209&amp;"-"&amp;'LISTA DOS ITENS'!$K1209&amp;"-"&amp;'LISTA DOS ITENS'!$I1209</f>
        <v>11290460-2170-A026-IMOB/NAC-</v>
      </c>
      <c r="AA1209" s="59" t="str">
        <f t="array" ref="AA1209">INDEX('RESUMO - LOTES E VMA'!$M$3:$M$181,MATCH('LISTA DOS ITENS'!$D1209,'RESUMO - LOTES E VMA'!$A$3:$A$181,0))</f>
        <v>Para Leilão</v>
      </c>
      <c r="AB1209" s="60">
        <f t="array" ref="AB1209">INDEX('RESUMO - LOTES E VMA'!$J$3:$J$181,MATCH('LISTA DOS ITENS'!$D1209,'RESUMO - LOTES E VMA'!$A$3:$A$181,0))</f>
        <v>0.1011750278</v>
      </c>
      <c r="AC1209" s="29" t="str">
        <f t="array" ref="AC1209">INDEX('RESUMO - LOTES E VMA'!$L$3:$L$181,MATCH('LISTA DOS ITENS'!$D1209,'RESUMO - LOTES E VMA'!$A$3:$A$181,0))</f>
        <v>1% do Valor de Comparação do VMA</v>
      </c>
      <c r="AD1209" s="53" t="str">
        <f>VLOOKUP(Tabela1[[#This Row],[Índice]],[1]Planilha1!$A:$A,1,0)</f>
        <v>#ERROR!</v>
      </c>
    </row>
    <row r="1210" ht="15.75" customHeight="1">
      <c r="A1210" s="52">
        <v>250611.0</v>
      </c>
      <c r="B1210" s="53" t="s">
        <v>70</v>
      </c>
      <c r="C1210" s="53" t="s">
        <v>71</v>
      </c>
      <c r="D1210" s="22">
        <v>206855.0</v>
      </c>
      <c r="E1210" s="53" t="s">
        <v>119</v>
      </c>
      <c r="F1210" s="54">
        <v>1.1292156E7</v>
      </c>
      <c r="G1210" s="53" t="s">
        <v>925</v>
      </c>
      <c r="H1210" s="55">
        <v>2170.0</v>
      </c>
      <c r="I1210" s="55"/>
      <c r="J1210" s="55" t="s">
        <v>121</v>
      </c>
      <c r="K1210" s="53" t="s">
        <v>80</v>
      </c>
      <c r="L1210" s="53"/>
      <c r="M1210" s="53">
        <v>1.0</v>
      </c>
      <c r="N1210" s="53" t="s">
        <v>52</v>
      </c>
      <c r="O1210" s="25">
        <v>72.99</v>
      </c>
      <c r="P1210" s="25">
        <f>'LISTA DOS ITENS'!$O1210*'LISTA DOS ITENS'!$M1210</f>
        <v>72.99</v>
      </c>
      <c r="Q1210" s="25">
        <v>65.57</v>
      </c>
      <c r="R1210" s="25">
        <f>'LISTA DOS ITENS'!$Q1210*'LISTA DOS ITENS'!$M1210</f>
        <v>65.57</v>
      </c>
      <c r="S1210" s="56">
        <f>IF('LISTA DOS ITENS'!$P1210&gt;'LISTA DOS ITENS'!$R1210,'LISTA DOS ITENS'!$P1210,'LISTA DOS ITENS'!$R1210)</f>
        <v>72.99</v>
      </c>
      <c r="T1210" s="25">
        <v>6.6463872622905456</v>
      </c>
      <c r="U1210" s="25">
        <f>'LISTA DOS ITENS'!$T1210*'LISTA DOS ITENS'!$M1210</f>
        <v>6.646387262</v>
      </c>
      <c r="V1210" s="56">
        <f t="array" ref="V1210">INDEX('RESUMO - LOTES E VMA'!$F$3:$F$181,MATCH('LISTA DOS ITENS'!$D1210,'RESUMO - LOTES E VMA'!$A$3:$A$181,0))</f>
        <v>36182.69532</v>
      </c>
      <c r="W1210" s="57">
        <f>'LISTA DOS ITENS'!$U1210/'LISTA DOS ITENS'!$V1210</f>
        <v>0.0001836896672</v>
      </c>
      <c r="X1210" s="53" t="s">
        <v>53</v>
      </c>
      <c r="Y1210" s="53" t="s">
        <v>290</v>
      </c>
      <c r="Z1210" s="58" t="str">
        <f>'LISTA DOS ITENS'!$F1210&amp;"-"&amp;'LISTA DOS ITENS'!$H1210&amp;"-"&amp;'LISTA DOS ITENS'!$J1210&amp;"-"&amp;'LISTA DOS ITENS'!$K1210&amp;"-"&amp;'LISTA DOS ITENS'!$I1210</f>
        <v>11292156-2170-A026-IMOB/NAC-</v>
      </c>
      <c r="AA1210" s="59" t="str">
        <f t="array" ref="AA1210">INDEX('RESUMO - LOTES E VMA'!$M$3:$M$181,MATCH('LISTA DOS ITENS'!$D1210,'RESUMO - LOTES E VMA'!$A$3:$A$181,0))</f>
        <v>Para Leilão</v>
      </c>
      <c r="AB1210" s="60">
        <f t="array" ref="AB1210">INDEX('RESUMO - LOTES E VMA'!$J$3:$J$181,MATCH('LISTA DOS ITENS'!$D1210,'RESUMO - LOTES E VMA'!$A$3:$A$181,0))</f>
        <v>0.1011750278</v>
      </c>
      <c r="AC1210" s="29" t="str">
        <f t="array" ref="AC1210">INDEX('RESUMO - LOTES E VMA'!$L$3:$L$181,MATCH('LISTA DOS ITENS'!$D1210,'RESUMO - LOTES E VMA'!$A$3:$A$181,0))</f>
        <v>1% do Valor de Comparação do VMA</v>
      </c>
      <c r="AD1210" s="53" t="str">
        <f>VLOOKUP(Tabela1[[#This Row],[Índice]],[1]Planilha1!$A:$A,1,0)</f>
        <v>#ERROR!</v>
      </c>
    </row>
    <row r="1211" ht="15.75" customHeight="1">
      <c r="A1211" s="52">
        <v>250612.0</v>
      </c>
      <c r="B1211" s="53" t="s">
        <v>70</v>
      </c>
      <c r="C1211" s="53" t="s">
        <v>71</v>
      </c>
      <c r="D1211" s="22">
        <v>206855.0</v>
      </c>
      <c r="E1211" s="53" t="s">
        <v>119</v>
      </c>
      <c r="F1211" s="54">
        <v>1.0162298E7</v>
      </c>
      <c r="G1211" s="53" t="s">
        <v>967</v>
      </c>
      <c r="H1211" s="55">
        <v>2201.0</v>
      </c>
      <c r="I1211" s="55"/>
      <c r="J1211" s="55" t="s">
        <v>121</v>
      </c>
      <c r="K1211" s="53" t="s">
        <v>80</v>
      </c>
      <c r="L1211" s="53"/>
      <c r="M1211" s="53">
        <v>3.0</v>
      </c>
      <c r="N1211" s="53" t="s">
        <v>52</v>
      </c>
      <c r="O1211" s="25">
        <v>42.07</v>
      </c>
      <c r="P1211" s="25">
        <f>'LISTA DOS ITENS'!$O1211*'LISTA DOS ITENS'!$M1211</f>
        <v>126.21</v>
      </c>
      <c r="Q1211" s="25">
        <v>42.07</v>
      </c>
      <c r="R1211" s="25">
        <f>'LISTA DOS ITENS'!$Q1211*'LISTA DOS ITENS'!$M1211</f>
        <v>126.21</v>
      </c>
      <c r="S1211" s="56">
        <f>IF('LISTA DOS ITENS'!$P1211&gt;'LISTA DOS ITENS'!$R1211,'LISTA DOS ITENS'!$P1211,'LISTA DOS ITENS'!$R1211)</f>
        <v>126.21</v>
      </c>
      <c r="T1211" s="25">
        <v>4.264351260097046</v>
      </c>
      <c r="U1211" s="25">
        <f>'LISTA DOS ITENS'!$T1211*'LISTA DOS ITENS'!$M1211</f>
        <v>12.79305378</v>
      </c>
      <c r="V1211" s="56">
        <f t="array" ref="V1211">INDEX('RESUMO - LOTES E VMA'!$F$3:$F$181,MATCH('LISTA DOS ITENS'!$D1211,'RESUMO - LOTES E VMA'!$A$3:$A$181,0))</f>
        <v>36182.69532</v>
      </c>
      <c r="W1211" s="57">
        <f>'LISTA DOS ITENS'!$U1211/'LISTA DOS ITENS'!$V1211</f>
        <v>0.0003535682919</v>
      </c>
      <c r="X1211" s="53" t="s">
        <v>53</v>
      </c>
      <c r="Y1211" s="53" t="s">
        <v>290</v>
      </c>
      <c r="Z1211" s="58" t="str">
        <f>'LISTA DOS ITENS'!$F1211&amp;"-"&amp;'LISTA DOS ITENS'!$H1211&amp;"-"&amp;'LISTA DOS ITENS'!$J1211&amp;"-"&amp;'LISTA DOS ITENS'!$K1211&amp;"-"&amp;'LISTA DOS ITENS'!$I1211</f>
        <v>10162298-2201-A026-IMOB/NAC-</v>
      </c>
      <c r="AA1211" s="59" t="str">
        <f t="array" ref="AA1211">INDEX('RESUMO - LOTES E VMA'!$M$3:$M$181,MATCH('LISTA DOS ITENS'!$D1211,'RESUMO - LOTES E VMA'!$A$3:$A$181,0))</f>
        <v>Para Leilão</v>
      </c>
      <c r="AB1211" s="60">
        <f t="array" ref="AB1211">INDEX('RESUMO - LOTES E VMA'!$J$3:$J$181,MATCH('LISTA DOS ITENS'!$D1211,'RESUMO - LOTES E VMA'!$A$3:$A$181,0))</f>
        <v>0.1011750278</v>
      </c>
      <c r="AC1211" s="29" t="str">
        <f t="array" ref="AC1211">INDEX('RESUMO - LOTES E VMA'!$L$3:$L$181,MATCH('LISTA DOS ITENS'!$D1211,'RESUMO - LOTES E VMA'!$A$3:$A$181,0))</f>
        <v>1% do Valor de Comparação do VMA</v>
      </c>
      <c r="AD1211" s="53" t="str">
        <f>VLOOKUP(Tabela1[[#This Row],[Índice]],[1]Planilha1!$A:$A,1,0)</f>
        <v>#ERROR!</v>
      </c>
    </row>
    <row r="1212" ht="15.75" customHeight="1">
      <c r="A1212" s="52">
        <v>250613.0</v>
      </c>
      <c r="B1212" s="53" t="s">
        <v>70</v>
      </c>
      <c r="C1212" s="53" t="s">
        <v>71</v>
      </c>
      <c r="D1212" s="22">
        <v>206855.0</v>
      </c>
      <c r="E1212" s="53" t="s">
        <v>119</v>
      </c>
      <c r="F1212" s="54">
        <v>1.0164214E7</v>
      </c>
      <c r="G1212" s="53" t="s">
        <v>968</v>
      </c>
      <c r="H1212" s="55">
        <v>2201.0</v>
      </c>
      <c r="I1212" s="55"/>
      <c r="J1212" s="55" t="s">
        <v>121</v>
      </c>
      <c r="K1212" s="53" t="s">
        <v>80</v>
      </c>
      <c r="L1212" s="53"/>
      <c r="M1212" s="53">
        <v>6.0</v>
      </c>
      <c r="N1212" s="53" t="s">
        <v>52</v>
      </c>
      <c r="O1212" s="25">
        <v>1.29</v>
      </c>
      <c r="P1212" s="25">
        <f>'LISTA DOS ITENS'!$O1212*'LISTA DOS ITENS'!$M1212</f>
        <v>7.74</v>
      </c>
      <c r="Q1212" s="25">
        <v>1.29</v>
      </c>
      <c r="R1212" s="25">
        <f>'LISTA DOS ITENS'!$Q1212*'LISTA DOS ITENS'!$M1212</f>
        <v>7.74</v>
      </c>
      <c r="S1212" s="56">
        <f>IF('LISTA DOS ITENS'!$P1212&gt;'LISTA DOS ITENS'!$R1212,'LISTA DOS ITENS'!$P1212,'LISTA DOS ITENS'!$R1212)</f>
        <v>7.74</v>
      </c>
      <c r="T1212" s="25">
        <v>0.1307585720353028</v>
      </c>
      <c r="U1212" s="25">
        <f>'LISTA DOS ITENS'!$T1212*'LISTA DOS ITENS'!$M1212</f>
        <v>0.7845514322</v>
      </c>
      <c r="V1212" s="56">
        <f t="array" ref="V1212">INDEX('RESUMO - LOTES E VMA'!$F$3:$F$181,MATCH('LISTA DOS ITENS'!$D1212,'RESUMO - LOTES E VMA'!$A$3:$A$181,0))</f>
        <v>36182.69532</v>
      </c>
      <c r="W1212" s="57">
        <f>'LISTA DOS ITENS'!$U1212/'LISTA DOS ITENS'!$V1212</f>
        <v>0.00002168305665</v>
      </c>
      <c r="X1212" s="53" t="s">
        <v>53</v>
      </c>
      <c r="Y1212" s="53" t="s">
        <v>290</v>
      </c>
      <c r="Z1212" s="58" t="str">
        <f>'LISTA DOS ITENS'!$F1212&amp;"-"&amp;'LISTA DOS ITENS'!$H1212&amp;"-"&amp;'LISTA DOS ITENS'!$J1212&amp;"-"&amp;'LISTA DOS ITENS'!$K1212&amp;"-"&amp;'LISTA DOS ITENS'!$I1212</f>
        <v>10164214-2201-A026-IMOB/NAC-</v>
      </c>
      <c r="AA1212" s="59" t="str">
        <f t="array" ref="AA1212">INDEX('RESUMO - LOTES E VMA'!$M$3:$M$181,MATCH('LISTA DOS ITENS'!$D1212,'RESUMO - LOTES E VMA'!$A$3:$A$181,0))</f>
        <v>Para Leilão</v>
      </c>
      <c r="AB1212" s="60">
        <f t="array" ref="AB1212">INDEX('RESUMO - LOTES E VMA'!$J$3:$J$181,MATCH('LISTA DOS ITENS'!$D1212,'RESUMO - LOTES E VMA'!$A$3:$A$181,0))</f>
        <v>0.1011750278</v>
      </c>
      <c r="AC1212" s="29" t="str">
        <f t="array" ref="AC1212">INDEX('RESUMO - LOTES E VMA'!$L$3:$L$181,MATCH('LISTA DOS ITENS'!$D1212,'RESUMO - LOTES E VMA'!$A$3:$A$181,0))</f>
        <v>1% do Valor de Comparação do VMA</v>
      </c>
      <c r="AD1212" s="53" t="str">
        <f>VLOOKUP(Tabela1[[#This Row],[Índice]],[1]Planilha1!$A:$A,1,0)</f>
        <v>#ERROR!</v>
      </c>
    </row>
    <row r="1213" ht="15.75" customHeight="1">
      <c r="A1213" s="52">
        <v>250614.0</v>
      </c>
      <c r="B1213" s="53" t="s">
        <v>70</v>
      </c>
      <c r="C1213" s="53" t="s">
        <v>71</v>
      </c>
      <c r="D1213" s="22">
        <v>206855.0</v>
      </c>
      <c r="E1213" s="53" t="s">
        <v>119</v>
      </c>
      <c r="F1213" s="54">
        <v>1.0694907E7</v>
      </c>
      <c r="G1213" s="53" t="s">
        <v>824</v>
      </c>
      <c r="H1213" s="55">
        <v>2201.0</v>
      </c>
      <c r="I1213" s="55"/>
      <c r="J1213" s="55" t="s">
        <v>121</v>
      </c>
      <c r="K1213" s="53" t="s">
        <v>80</v>
      </c>
      <c r="L1213" s="53"/>
      <c r="M1213" s="53">
        <v>5.0</v>
      </c>
      <c r="N1213" s="53" t="s">
        <v>52</v>
      </c>
      <c r="O1213" s="25">
        <v>180.014</v>
      </c>
      <c r="P1213" s="25">
        <f>'LISTA DOS ITENS'!$O1213*'LISTA DOS ITENS'!$M1213</f>
        <v>900.07</v>
      </c>
      <c r="Q1213" s="25">
        <v>180.01</v>
      </c>
      <c r="R1213" s="25">
        <f>'LISTA DOS ITENS'!$Q1213*'LISTA DOS ITENS'!$M1213</f>
        <v>900.05</v>
      </c>
      <c r="S1213" s="56">
        <f>IF('LISTA DOS ITENS'!$P1213&gt;'LISTA DOS ITENS'!$R1213,'LISTA DOS ITENS'!$P1213,'LISTA DOS ITENS'!$R1213)</f>
        <v>900.07</v>
      </c>
      <c r="T1213" s="25">
        <v>18.246395776802213</v>
      </c>
      <c r="U1213" s="25">
        <f>'LISTA DOS ITENS'!$T1213*'LISTA DOS ITENS'!$M1213</f>
        <v>91.23197888</v>
      </c>
      <c r="V1213" s="56">
        <f t="array" ref="V1213">INDEX('RESUMO - LOTES E VMA'!$F$3:$F$181,MATCH('LISTA DOS ITENS'!$D1213,'RESUMO - LOTES E VMA'!$A$3:$A$181,0))</f>
        <v>36182.69532</v>
      </c>
      <c r="W1213" s="57">
        <f>'LISTA DOS ITENS'!$U1213/'LISTA DOS ITENS'!$V1213</f>
        <v>0.002521425728</v>
      </c>
      <c r="X1213" s="53" t="s">
        <v>53</v>
      </c>
      <c r="Y1213" s="53" t="s">
        <v>290</v>
      </c>
      <c r="Z1213" s="58" t="str">
        <f>'LISTA DOS ITENS'!$F1213&amp;"-"&amp;'LISTA DOS ITENS'!$H1213&amp;"-"&amp;'LISTA DOS ITENS'!$J1213&amp;"-"&amp;'LISTA DOS ITENS'!$K1213&amp;"-"&amp;'LISTA DOS ITENS'!$I1213</f>
        <v>10694907-2201-A026-IMOB/NAC-</v>
      </c>
      <c r="AA1213" s="59" t="str">
        <f t="array" ref="AA1213">INDEX('RESUMO - LOTES E VMA'!$M$3:$M$181,MATCH('LISTA DOS ITENS'!$D1213,'RESUMO - LOTES E VMA'!$A$3:$A$181,0))</f>
        <v>Para Leilão</v>
      </c>
      <c r="AB1213" s="60">
        <f t="array" ref="AB1213">INDEX('RESUMO - LOTES E VMA'!$J$3:$J$181,MATCH('LISTA DOS ITENS'!$D1213,'RESUMO - LOTES E VMA'!$A$3:$A$181,0))</f>
        <v>0.1011750278</v>
      </c>
      <c r="AC1213" s="29" t="str">
        <f t="array" ref="AC1213">INDEX('RESUMO - LOTES E VMA'!$L$3:$L$181,MATCH('LISTA DOS ITENS'!$D1213,'RESUMO - LOTES E VMA'!$A$3:$A$181,0))</f>
        <v>1% do Valor de Comparação do VMA</v>
      </c>
      <c r="AD1213" s="53" t="str">
        <f>VLOOKUP(Tabela1[[#This Row],[Índice]],[1]Planilha1!$A:$A,1,0)</f>
        <v>#ERROR!</v>
      </c>
    </row>
    <row r="1214" ht="15.75" customHeight="1">
      <c r="A1214" s="52">
        <v>250615.0</v>
      </c>
      <c r="B1214" s="53" t="s">
        <v>70</v>
      </c>
      <c r="C1214" s="53" t="s">
        <v>71</v>
      </c>
      <c r="D1214" s="22">
        <v>206855.0</v>
      </c>
      <c r="E1214" s="53" t="s">
        <v>119</v>
      </c>
      <c r="F1214" s="54">
        <v>1.0807945E7</v>
      </c>
      <c r="G1214" s="53" t="s">
        <v>969</v>
      </c>
      <c r="H1214" s="55">
        <v>2201.0</v>
      </c>
      <c r="I1214" s="55"/>
      <c r="J1214" s="55" t="s">
        <v>121</v>
      </c>
      <c r="K1214" s="53" t="s">
        <v>80</v>
      </c>
      <c r="L1214" s="53"/>
      <c r="M1214" s="53">
        <v>4.0</v>
      </c>
      <c r="N1214" s="53" t="s">
        <v>52</v>
      </c>
      <c r="O1214" s="25">
        <v>45.2025</v>
      </c>
      <c r="P1214" s="25">
        <f>'LISTA DOS ITENS'!$O1214*'LISTA DOS ITENS'!$M1214</f>
        <v>180.81</v>
      </c>
      <c r="Q1214" s="25">
        <v>45.2</v>
      </c>
      <c r="R1214" s="25">
        <f>'LISTA DOS ITENS'!$Q1214*'LISTA DOS ITENS'!$M1214</f>
        <v>180.8</v>
      </c>
      <c r="S1214" s="56">
        <f>IF('LISTA DOS ITENS'!$P1214&gt;'LISTA DOS ITENS'!$R1214,'LISTA DOS ITENS'!$P1214,'LISTA DOS ITENS'!$R1214)</f>
        <v>180.81</v>
      </c>
      <c r="T1214" s="25">
        <v>4.5816181829423925</v>
      </c>
      <c r="U1214" s="25">
        <f>'LISTA DOS ITENS'!$T1214*'LISTA DOS ITENS'!$M1214</f>
        <v>18.32647273</v>
      </c>
      <c r="V1214" s="56">
        <f t="array" ref="V1214">INDEX('RESUMO - LOTES E VMA'!$F$3:$F$181,MATCH('LISTA DOS ITENS'!$D1214,'RESUMO - LOTES E VMA'!$A$3:$A$181,0))</f>
        <v>36182.69532</v>
      </c>
      <c r="W1214" s="57">
        <f>'LISTA DOS ITENS'!$U1214/'LISTA DOS ITENS'!$V1214</f>
        <v>0.0005064982741</v>
      </c>
      <c r="X1214" s="53" t="s">
        <v>53</v>
      </c>
      <c r="Y1214" s="53" t="s">
        <v>290</v>
      </c>
      <c r="Z1214" s="58" t="str">
        <f>'LISTA DOS ITENS'!$F1214&amp;"-"&amp;'LISTA DOS ITENS'!$H1214&amp;"-"&amp;'LISTA DOS ITENS'!$J1214&amp;"-"&amp;'LISTA DOS ITENS'!$K1214&amp;"-"&amp;'LISTA DOS ITENS'!$I1214</f>
        <v>10807945-2201-A026-IMOB/NAC-</v>
      </c>
      <c r="AA1214" s="59" t="str">
        <f t="array" ref="AA1214">INDEX('RESUMO - LOTES E VMA'!$M$3:$M$181,MATCH('LISTA DOS ITENS'!$D1214,'RESUMO - LOTES E VMA'!$A$3:$A$181,0))</f>
        <v>Para Leilão</v>
      </c>
      <c r="AB1214" s="60">
        <f t="array" ref="AB1214">INDEX('RESUMO - LOTES E VMA'!$J$3:$J$181,MATCH('LISTA DOS ITENS'!$D1214,'RESUMO - LOTES E VMA'!$A$3:$A$181,0))</f>
        <v>0.1011750278</v>
      </c>
      <c r="AC1214" s="29" t="str">
        <f t="array" ref="AC1214">INDEX('RESUMO - LOTES E VMA'!$L$3:$L$181,MATCH('LISTA DOS ITENS'!$D1214,'RESUMO - LOTES E VMA'!$A$3:$A$181,0))</f>
        <v>1% do Valor de Comparação do VMA</v>
      </c>
      <c r="AD1214" s="53" t="str">
        <f>VLOOKUP(Tabela1[[#This Row],[Índice]],[1]Planilha1!$A:$A,1,0)</f>
        <v>#ERROR!</v>
      </c>
    </row>
    <row r="1215" ht="15.75" customHeight="1">
      <c r="A1215" s="52">
        <v>250616.0</v>
      </c>
      <c r="B1215" s="53" t="s">
        <v>70</v>
      </c>
      <c r="C1215" s="53" t="s">
        <v>71</v>
      </c>
      <c r="D1215" s="22">
        <v>206855.0</v>
      </c>
      <c r="E1215" s="53" t="s">
        <v>119</v>
      </c>
      <c r="F1215" s="54">
        <v>1.1018302E7</v>
      </c>
      <c r="G1215" s="53" t="s">
        <v>825</v>
      </c>
      <c r="H1215" s="55">
        <v>2201.0</v>
      </c>
      <c r="I1215" s="55"/>
      <c r="J1215" s="55" t="s">
        <v>121</v>
      </c>
      <c r="K1215" s="53" t="s">
        <v>73</v>
      </c>
      <c r="L1215" s="53"/>
      <c r="M1215" s="53">
        <v>10.0</v>
      </c>
      <c r="N1215" s="53" t="s">
        <v>52</v>
      </c>
      <c r="O1215" s="25">
        <v>115.78900000000002</v>
      </c>
      <c r="P1215" s="25">
        <f>'LISTA DOS ITENS'!$O1215*'LISTA DOS ITENS'!$M1215</f>
        <v>1157.89</v>
      </c>
      <c r="Q1215" s="25">
        <v>115.79</v>
      </c>
      <c r="R1215" s="25">
        <f>'LISTA DOS ITENS'!$Q1215*'LISTA DOS ITENS'!$M1215</f>
        <v>1157.9</v>
      </c>
      <c r="S1215" s="56">
        <f>IF('LISTA DOS ITENS'!$P1215&gt;'LISTA DOS ITENS'!$R1215,'LISTA DOS ITENS'!$P1215,'LISTA DOS ITENS'!$R1215)</f>
        <v>1157.9</v>
      </c>
      <c r="T1215" s="25">
        <v>11.736848880595126</v>
      </c>
      <c r="U1215" s="25">
        <f>'LISTA DOS ITENS'!$T1215*'LISTA DOS ITENS'!$M1215</f>
        <v>117.3684888</v>
      </c>
      <c r="V1215" s="56">
        <f t="array" ref="V1215">INDEX('RESUMO - LOTES E VMA'!$F$3:$F$181,MATCH('LISTA DOS ITENS'!$D1215,'RESUMO - LOTES E VMA'!$A$3:$A$181,0))</f>
        <v>36182.69532</v>
      </c>
      <c r="W1215" s="57">
        <f>'LISTA DOS ITENS'!$U1215/'LISTA DOS ITENS'!$V1215</f>
        <v>0.003243774069</v>
      </c>
      <c r="X1215" s="53" t="s">
        <v>53</v>
      </c>
      <c r="Y1215" s="53" t="s">
        <v>290</v>
      </c>
      <c r="Z1215" s="58" t="str">
        <f>'LISTA DOS ITENS'!$F1215&amp;"-"&amp;'LISTA DOS ITENS'!$H1215&amp;"-"&amp;'LISTA DOS ITENS'!$J1215&amp;"-"&amp;'LISTA DOS ITENS'!$K1215&amp;"-"&amp;'LISTA DOS ITENS'!$I1215</f>
        <v>11018302-2201-A026-CONS/NAC-</v>
      </c>
      <c r="AA1215" s="59" t="str">
        <f t="array" ref="AA1215">INDEX('RESUMO - LOTES E VMA'!$M$3:$M$181,MATCH('LISTA DOS ITENS'!$D1215,'RESUMO - LOTES E VMA'!$A$3:$A$181,0))</f>
        <v>Para Leilão</v>
      </c>
      <c r="AB1215" s="60">
        <f t="array" ref="AB1215">INDEX('RESUMO - LOTES E VMA'!$J$3:$J$181,MATCH('LISTA DOS ITENS'!$D1215,'RESUMO - LOTES E VMA'!$A$3:$A$181,0))</f>
        <v>0.1011750278</v>
      </c>
      <c r="AC1215" s="29" t="str">
        <f t="array" ref="AC1215">INDEX('RESUMO - LOTES E VMA'!$L$3:$L$181,MATCH('LISTA DOS ITENS'!$D1215,'RESUMO - LOTES E VMA'!$A$3:$A$181,0))</f>
        <v>1% do Valor de Comparação do VMA</v>
      </c>
      <c r="AD1215" s="53" t="str">
        <f>VLOOKUP(Tabela1[[#This Row],[Índice]],[1]Planilha1!$A:$A,1,0)</f>
        <v>#ERROR!</v>
      </c>
    </row>
    <row r="1216" ht="15.75" customHeight="1">
      <c r="A1216" s="52">
        <v>250617.0</v>
      </c>
      <c r="B1216" s="53" t="s">
        <v>70</v>
      </c>
      <c r="C1216" s="53" t="s">
        <v>71</v>
      </c>
      <c r="D1216" s="22">
        <v>206855.0</v>
      </c>
      <c r="E1216" s="53" t="s">
        <v>119</v>
      </c>
      <c r="F1216" s="54">
        <v>1.1034641E7</v>
      </c>
      <c r="G1216" s="53" t="s">
        <v>970</v>
      </c>
      <c r="H1216" s="55">
        <v>2201.0</v>
      </c>
      <c r="I1216" s="55"/>
      <c r="J1216" s="55" t="s">
        <v>121</v>
      </c>
      <c r="K1216" s="53" t="s">
        <v>80</v>
      </c>
      <c r="L1216" s="53"/>
      <c r="M1216" s="53">
        <v>12.0</v>
      </c>
      <c r="N1216" s="53" t="s">
        <v>52</v>
      </c>
      <c r="O1216" s="25">
        <v>116.4925</v>
      </c>
      <c r="P1216" s="25">
        <f>'LISTA DOS ITENS'!$O1216*'LISTA DOS ITENS'!$M1216</f>
        <v>1397.91</v>
      </c>
      <c r="Q1216" s="25">
        <v>116.49</v>
      </c>
      <c r="R1216" s="25">
        <f>'LISTA DOS ITENS'!$Q1216*'LISTA DOS ITENS'!$M1216</f>
        <v>1397.88</v>
      </c>
      <c r="S1216" s="56">
        <f>IF('LISTA DOS ITENS'!$P1216&gt;'LISTA DOS ITENS'!$R1216,'LISTA DOS ITENS'!$P1216,'LISTA DOS ITENS'!$R1216)</f>
        <v>1397.91</v>
      </c>
      <c r="T1216" s="25">
        <v>11.807803144490249</v>
      </c>
      <c r="U1216" s="25">
        <f>'LISTA DOS ITENS'!$T1216*'LISTA DOS ITENS'!$M1216</f>
        <v>141.6936377</v>
      </c>
      <c r="V1216" s="56">
        <f t="array" ref="V1216">INDEX('RESUMO - LOTES E VMA'!$F$3:$F$181,MATCH('LISTA DOS ITENS'!$D1216,'RESUMO - LOTES E VMA'!$A$3:$A$181,0))</f>
        <v>36182.69532</v>
      </c>
      <c r="W1216" s="57">
        <f>'LISTA DOS ITENS'!$U1216/'LISTA DOS ITENS'!$V1216</f>
        <v>0.003916060882</v>
      </c>
      <c r="X1216" s="53" t="s">
        <v>53</v>
      </c>
      <c r="Y1216" s="53" t="s">
        <v>290</v>
      </c>
      <c r="Z1216" s="58" t="str">
        <f>'LISTA DOS ITENS'!$F1216&amp;"-"&amp;'LISTA DOS ITENS'!$H1216&amp;"-"&amp;'LISTA DOS ITENS'!$J1216&amp;"-"&amp;'LISTA DOS ITENS'!$K1216&amp;"-"&amp;'LISTA DOS ITENS'!$I1216</f>
        <v>11034641-2201-A026-IMOB/NAC-</v>
      </c>
      <c r="AA1216" s="59" t="str">
        <f t="array" ref="AA1216">INDEX('RESUMO - LOTES E VMA'!$M$3:$M$181,MATCH('LISTA DOS ITENS'!$D1216,'RESUMO - LOTES E VMA'!$A$3:$A$181,0))</f>
        <v>Para Leilão</v>
      </c>
      <c r="AB1216" s="60">
        <f t="array" ref="AB1216">INDEX('RESUMO - LOTES E VMA'!$J$3:$J$181,MATCH('LISTA DOS ITENS'!$D1216,'RESUMO - LOTES E VMA'!$A$3:$A$181,0))</f>
        <v>0.1011750278</v>
      </c>
      <c r="AC1216" s="29" t="str">
        <f t="array" ref="AC1216">INDEX('RESUMO - LOTES E VMA'!$L$3:$L$181,MATCH('LISTA DOS ITENS'!$D1216,'RESUMO - LOTES E VMA'!$A$3:$A$181,0))</f>
        <v>1% do Valor de Comparação do VMA</v>
      </c>
      <c r="AD1216" s="53" t="str">
        <f>VLOOKUP(Tabela1[[#This Row],[Índice]],[1]Planilha1!$A:$A,1,0)</f>
        <v>#ERROR!</v>
      </c>
    </row>
    <row r="1217" ht="15.75" customHeight="1">
      <c r="A1217" s="52">
        <v>250618.0</v>
      </c>
      <c r="B1217" s="53" t="s">
        <v>70</v>
      </c>
      <c r="C1217" s="53" t="s">
        <v>71</v>
      </c>
      <c r="D1217" s="22">
        <v>206855.0</v>
      </c>
      <c r="E1217" s="53" t="s">
        <v>119</v>
      </c>
      <c r="F1217" s="54">
        <v>1.1034923E7</v>
      </c>
      <c r="G1217" s="53" t="s">
        <v>898</v>
      </c>
      <c r="H1217" s="55">
        <v>2201.0</v>
      </c>
      <c r="I1217" s="55"/>
      <c r="J1217" s="55" t="s">
        <v>121</v>
      </c>
      <c r="K1217" s="53" t="s">
        <v>80</v>
      </c>
      <c r="L1217" s="53"/>
      <c r="M1217" s="53">
        <v>8.0</v>
      </c>
      <c r="N1217" s="53" t="s">
        <v>52</v>
      </c>
      <c r="O1217" s="25">
        <v>91.9275</v>
      </c>
      <c r="P1217" s="25">
        <f>'LISTA DOS ITENS'!$O1217*'LISTA DOS ITENS'!$M1217</f>
        <v>735.42</v>
      </c>
      <c r="Q1217" s="25">
        <v>91.93</v>
      </c>
      <c r="R1217" s="25">
        <f>'LISTA DOS ITENS'!$Q1217*'LISTA DOS ITENS'!$M1217</f>
        <v>735.44</v>
      </c>
      <c r="S1217" s="56">
        <f>IF('LISTA DOS ITENS'!$P1217&gt;'LISTA DOS ITENS'!$R1217,'LISTA DOS ITENS'!$P1217,'LISTA DOS ITENS'!$R1217)</f>
        <v>735.44</v>
      </c>
      <c r="T1217" s="25">
        <v>9.318322114112704</v>
      </c>
      <c r="U1217" s="25">
        <f>'LISTA DOS ITENS'!$T1217*'LISTA DOS ITENS'!$M1217</f>
        <v>74.54657691</v>
      </c>
      <c r="V1217" s="56">
        <f t="array" ref="V1217">INDEX('RESUMO - LOTES E VMA'!$F$3:$F$181,MATCH('LISTA DOS ITENS'!$D1217,'RESUMO - LOTES E VMA'!$A$3:$A$181,0))</f>
        <v>36182.69532</v>
      </c>
      <c r="W1217" s="57">
        <f>'LISTA DOS ITENS'!$U1217/'LISTA DOS ITENS'!$V1217</f>
        <v>0.002060282581</v>
      </c>
      <c r="X1217" s="53" t="s">
        <v>53</v>
      </c>
      <c r="Y1217" s="53" t="s">
        <v>290</v>
      </c>
      <c r="Z1217" s="58" t="str">
        <f>'LISTA DOS ITENS'!$F1217&amp;"-"&amp;'LISTA DOS ITENS'!$H1217&amp;"-"&amp;'LISTA DOS ITENS'!$J1217&amp;"-"&amp;'LISTA DOS ITENS'!$K1217&amp;"-"&amp;'LISTA DOS ITENS'!$I1217</f>
        <v>11034923-2201-A026-IMOB/NAC-</v>
      </c>
      <c r="AA1217" s="59" t="str">
        <f t="array" ref="AA1217">INDEX('RESUMO - LOTES E VMA'!$M$3:$M$181,MATCH('LISTA DOS ITENS'!$D1217,'RESUMO - LOTES E VMA'!$A$3:$A$181,0))</f>
        <v>Para Leilão</v>
      </c>
      <c r="AB1217" s="60">
        <f t="array" ref="AB1217">INDEX('RESUMO - LOTES E VMA'!$J$3:$J$181,MATCH('LISTA DOS ITENS'!$D1217,'RESUMO - LOTES E VMA'!$A$3:$A$181,0))</f>
        <v>0.1011750278</v>
      </c>
      <c r="AC1217" s="29" t="str">
        <f t="array" ref="AC1217">INDEX('RESUMO - LOTES E VMA'!$L$3:$L$181,MATCH('LISTA DOS ITENS'!$D1217,'RESUMO - LOTES E VMA'!$A$3:$A$181,0))</f>
        <v>1% do Valor de Comparação do VMA</v>
      </c>
      <c r="AD1217" s="53" t="str">
        <f>VLOOKUP(Tabela1[[#This Row],[Índice]],[1]Planilha1!$A:$A,1,0)</f>
        <v>#ERROR!</v>
      </c>
    </row>
    <row r="1218" ht="15.75" customHeight="1">
      <c r="A1218" s="52">
        <v>250619.0</v>
      </c>
      <c r="B1218" s="53" t="s">
        <v>70</v>
      </c>
      <c r="C1218" s="53" t="s">
        <v>71</v>
      </c>
      <c r="D1218" s="22">
        <v>206855.0</v>
      </c>
      <c r="E1218" s="53" t="s">
        <v>119</v>
      </c>
      <c r="F1218" s="54">
        <v>1.1034926E7</v>
      </c>
      <c r="G1218" s="53" t="s">
        <v>971</v>
      </c>
      <c r="H1218" s="55">
        <v>2201.0</v>
      </c>
      <c r="I1218" s="55"/>
      <c r="J1218" s="55" t="s">
        <v>121</v>
      </c>
      <c r="K1218" s="53" t="s">
        <v>80</v>
      </c>
      <c r="L1218" s="53"/>
      <c r="M1218" s="53">
        <v>8.0</v>
      </c>
      <c r="N1218" s="53" t="s">
        <v>52</v>
      </c>
      <c r="O1218" s="25">
        <v>144.02875</v>
      </c>
      <c r="P1218" s="25">
        <f>'LISTA DOS ITENS'!$O1218*'LISTA DOS ITENS'!$M1218</f>
        <v>1152.23</v>
      </c>
      <c r="Q1218" s="25">
        <v>144.03</v>
      </c>
      <c r="R1218" s="25">
        <f>'LISTA DOS ITENS'!$Q1218*'LISTA DOS ITENS'!$M1218</f>
        <v>1152.24</v>
      </c>
      <c r="S1218" s="56">
        <f>IF('LISTA DOS ITENS'!$P1218&gt;'LISTA DOS ITENS'!$R1218,'LISTA DOS ITENS'!$P1218,'LISTA DOS ITENS'!$R1218)</f>
        <v>1152.24</v>
      </c>
      <c r="T1218" s="25">
        <v>14.599346612592761</v>
      </c>
      <c r="U1218" s="25">
        <f>'LISTA DOS ITENS'!$T1218*'LISTA DOS ITENS'!$M1218</f>
        <v>116.7947729</v>
      </c>
      <c r="V1218" s="56">
        <f t="array" ref="V1218">INDEX('RESUMO - LOTES E VMA'!$F$3:$F$181,MATCH('LISTA DOS ITENS'!$D1218,'RESUMO - LOTES E VMA'!$A$3:$A$181,0))</f>
        <v>36182.69532</v>
      </c>
      <c r="W1218" s="57">
        <f>'LISTA DOS ITENS'!$U1218/'LISTA DOS ITENS'!$V1218</f>
        <v>0.003227917983</v>
      </c>
      <c r="X1218" s="53" t="s">
        <v>53</v>
      </c>
      <c r="Y1218" s="53" t="s">
        <v>290</v>
      </c>
      <c r="Z1218" s="58" t="str">
        <f>'LISTA DOS ITENS'!$F1218&amp;"-"&amp;'LISTA DOS ITENS'!$H1218&amp;"-"&amp;'LISTA DOS ITENS'!$J1218&amp;"-"&amp;'LISTA DOS ITENS'!$K1218&amp;"-"&amp;'LISTA DOS ITENS'!$I1218</f>
        <v>11034926-2201-A026-IMOB/NAC-</v>
      </c>
      <c r="AA1218" s="59" t="str">
        <f t="array" ref="AA1218">INDEX('RESUMO - LOTES E VMA'!$M$3:$M$181,MATCH('LISTA DOS ITENS'!$D1218,'RESUMO - LOTES E VMA'!$A$3:$A$181,0))</f>
        <v>Para Leilão</v>
      </c>
      <c r="AB1218" s="60">
        <f t="array" ref="AB1218">INDEX('RESUMO - LOTES E VMA'!$J$3:$J$181,MATCH('LISTA DOS ITENS'!$D1218,'RESUMO - LOTES E VMA'!$A$3:$A$181,0))</f>
        <v>0.1011750278</v>
      </c>
      <c r="AC1218" s="29" t="str">
        <f t="array" ref="AC1218">INDEX('RESUMO - LOTES E VMA'!$L$3:$L$181,MATCH('LISTA DOS ITENS'!$D1218,'RESUMO - LOTES E VMA'!$A$3:$A$181,0))</f>
        <v>1% do Valor de Comparação do VMA</v>
      </c>
      <c r="AD1218" s="53" t="str">
        <f>VLOOKUP(Tabela1[[#This Row],[Índice]],[1]Planilha1!$A:$A,1,0)</f>
        <v>#ERROR!</v>
      </c>
    </row>
    <row r="1219" ht="15.75" customHeight="1">
      <c r="A1219" s="52">
        <v>250620.0</v>
      </c>
      <c r="B1219" s="53" t="s">
        <v>70</v>
      </c>
      <c r="C1219" s="53" t="s">
        <v>71</v>
      </c>
      <c r="D1219" s="22">
        <v>206855.0</v>
      </c>
      <c r="E1219" s="53" t="s">
        <v>119</v>
      </c>
      <c r="F1219" s="54">
        <v>1.1034963E7</v>
      </c>
      <c r="G1219" s="53" t="s">
        <v>898</v>
      </c>
      <c r="H1219" s="55">
        <v>2201.0</v>
      </c>
      <c r="I1219" s="55"/>
      <c r="J1219" s="55" t="s">
        <v>121</v>
      </c>
      <c r="K1219" s="53" t="s">
        <v>80</v>
      </c>
      <c r="L1219" s="53"/>
      <c r="M1219" s="53">
        <v>4.0</v>
      </c>
      <c r="N1219" s="53" t="s">
        <v>52</v>
      </c>
      <c r="O1219" s="25">
        <v>117.075</v>
      </c>
      <c r="P1219" s="25">
        <f>'LISTA DOS ITENS'!$O1219*'LISTA DOS ITENS'!$M1219</f>
        <v>468.3</v>
      </c>
      <c r="Q1219" s="25">
        <v>117.08</v>
      </c>
      <c r="R1219" s="25">
        <f>'LISTA DOS ITENS'!$Q1219*'LISTA DOS ITENS'!$M1219</f>
        <v>468.32</v>
      </c>
      <c r="S1219" s="56">
        <f>IF('LISTA DOS ITENS'!$P1219&gt;'LISTA DOS ITENS'!$R1219,'LISTA DOS ITENS'!$P1219,'LISTA DOS ITENS'!$R1219)</f>
        <v>468.32</v>
      </c>
      <c r="T1219" s="25">
        <v>11.867607452630427</v>
      </c>
      <c r="U1219" s="25">
        <f>'LISTA DOS ITENS'!$T1219*'LISTA DOS ITENS'!$M1219</f>
        <v>47.47042981</v>
      </c>
      <c r="V1219" s="56">
        <f t="array" ref="V1219">INDEX('RESUMO - LOTES E VMA'!$F$3:$F$181,MATCH('LISTA DOS ITENS'!$D1219,'RESUMO - LOTES E VMA'!$A$3:$A$181,0))</f>
        <v>36182.69532</v>
      </c>
      <c r="W1219" s="57">
        <f>'LISTA DOS ITENS'!$U1219/'LISTA DOS ITENS'!$V1219</f>
        <v>0.001311964999</v>
      </c>
      <c r="X1219" s="53" t="s">
        <v>53</v>
      </c>
      <c r="Y1219" s="53" t="s">
        <v>290</v>
      </c>
      <c r="Z1219" s="58" t="str">
        <f>'LISTA DOS ITENS'!$F1219&amp;"-"&amp;'LISTA DOS ITENS'!$H1219&amp;"-"&amp;'LISTA DOS ITENS'!$J1219&amp;"-"&amp;'LISTA DOS ITENS'!$K1219&amp;"-"&amp;'LISTA DOS ITENS'!$I1219</f>
        <v>11034963-2201-A026-IMOB/NAC-</v>
      </c>
      <c r="AA1219" s="59" t="str">
        <f t="array" ref="AA1219">INDEX('RESUMO - LOTES E VMA'!$M$3:$M$181,MATCH('LISTA DOS ITENS'!$D1219,'RESUMO - LOTES E VMA'!$A$3:$A$181,0))</f>
        <v>Para Leilão</v>
      </c>
      <c r="AB1219" s="60">
        <f t="array" ref="AB1219">INDEX('RESUMO - LOTES E VMA'!$J$3:$J$181,MATCH('LISTA DOS ITENS'!$D1219,'RESUMO - LOTES E VMA'!$A$3:$A$181,0))</f>
        <v>0.1011750278</v>
      </c>
      <c r="AC1219" s="29" t="str">
        <f t="array" ref="AC1219">INDEX('RESUMO - LOTES E VMA'!$L$3:$L$181,MATCH('LISTA DOS ITENS'!$D1219,'RESUMO - LOTES E VMA'!$A$3:$A$181,0))</f>
        <v>1% do Valor de Comparação do VMA</v>
      </c>
      <c r="AD1219" s="53" t="str">
        <f>VLOOKUP(Tabela1[[#This Row],[Índice]],[1]Planilha1!$A:$A,1,0)</f>
        <v>#ERROR!</v>
      </c>
    </row>
    <row r="1220" ht="15.75" customHeight="1">
      <c r="A1220" s="52">
        <v>250621.0</v>
      </c>
      <c r="B1220" s="53" t="s">
        <v>70</v>
      </c>
      <c r="C1220" s="53" t="s">
        <v>71</v>
      </c>
      <c r="D1220" s="22">
        <v>206855.0</v>
      </c>
      <c r="E1220" s="53" t="s">
        <v>119</v>
      </c>
      <c r="F1220" s="54">
        <v>1.1034965E7</v>
      </c>
      <c r="G1220" s="53" t="s">
        <v>898</v>
      </c>
      <c r="H1220" s="55">
        <v>2201.0</v>
      </c>
      <c r="I1220" s="55"/>
      <c r="J1220" s="55" t="s">
        <v>121</v>
      </c>
      <c r="K1220" s="53" t="s">
        <v>80</v>
      </c>
      <c r="L1220" s="53"/>
      <c r="M1220" s="53">
        <v>9.0</v>
      </c>
      <c r="N1220" s="53" t="s">
        <v>52</v>
      </c>
      <c r="O1220" s="25">
        <v>85.08</v>
      </c>
      <c r="P1220" s="25">
        <f>'LISTA DOS ITENS'!$O1220*'LISTA DOS ITENS'!$M1220</f>
        <v>765.72</v>
      </c>
      <c r="Q1220" s="25">
        <v>85.08</v>
      </c>
      <c r="R1220" s="25">
        <f>'LISTA DOS ITENS'!$Q1220*'LISTA DOS ITENS'!$M1220</f>
        <v>765.72</v>
      </c>
      <c r="S1220" s="56">
        <f>IF('LISTA DOS ITENS'!$P1220&gt;'LISTA DOS ITENS'!$R1220,'LISTA DOS ITENS'!$P1220,'LISTA DOS ITENS'!$R1220)</f>
        <v>765.72</v>
      </c>
      <c r="T1220" s="25">
        <v>8.62398396028183</v>
      </c>
      <c r="U1220" s="25">
        <f>'LISTA DOS ITENS'!$T1220*'LISTA DOS ITENS'!$M1220</f>
        <v>77.61585564</v>
      </c>
      <c r="V1220" s="56">
        <f t="array" ref="V1220">INDEX('RESUMO - LOTES E VMA'!$F$3:$F$181,MATCH('LISTA DOS ITENS'!$D1220,'RESUMO - LOTES E VMA'!$A$3:$A$181,0))</f>
        <v>36182.69532</v>
      </c>
      <c r="W1220" s="57">
        <f>'LISTA DOS ITENS'!$U1220/'LISTA DOS ITENS'!$V1220</f>
        <v>0.002145109837</v>
      </c>
      <c r="X1220" s="53" t="s">
        <v>53</v>
      </c>
      <c r="Y1220" s="53" t="s">
        <v>290</v>
      </c>
      <c r="Z1220" s="58" t="str">
        <f>'LISTA DOS ITENS'!$F1220&amp;"-"&amp;'LISTA DOS ITENS'!$H1220&amp;"-"&amp;'LISTA DOS ITENS'!$J1220&amp;"-"&amp;'LISTA DOS ITENS'!$K1220&amp;"-"&amp;'LISTA DOS ITENS'!$I1220</f>
        <v>11034965-2201-A026-IMOB/NAC-</v>
      </c>
      <c r="AA1220" s="59" t="str">
        <f t="array" ref="AA1220">INDEX('RESUMO - LOTES E VMA'!$M$3:$M$181,MATCH('LISTA DOS ITENS'!$D1220,'RESUMO - LOTES E VMA'!$A$3:$A$181,0))</f>
        <v>Para Leilão</v>
      </c>
      <c r="AB1220" s="60">
        <f t="array" ref="AB1220">INDEX('RESUMO - LOTES E VMA'!$J$3:$J$181,MATCH('LISTA DOS ITENS'!$D1220,'RESUMO - LOTES E VMA'!$A$3:$A$181,0))</f>
        <v>0.1011750278</v>
      </c>
      <c r="AC1220" s="29" t="str">
        <f t="array" ref="AC1220">INDEX('RESUMO - LOTES E VMA'!$L$3:$L$181,MATCH('LISTA DOS ITENS'!$D1220,'RESUMO - LOTES E VMA'!$A$3:$A$181,0))</f>
        <v>1% do Valor de Comparação do VMA</v>
      </c>
      <c r="AD1220" s="53" t="str">
        <f>VLOOKUP(Tabela1[[#This Row],[Índice]],[1]Planilha1!$A:$A,1,0)</f>
        <v>#ERROR!</v>
      </c>
    </row>
    <row r="1221" ht="15.75" customHeight="1">
      <c r="A1221" s="52">
        <v>250622.0</v>
      </c>
      <c r="B1221" s="53" t="s">
        <v>70</v>
      </c>
      <c r="C1221" s="53" t="s">
        <v>71</v>
      </c>
      <c r="D1221" s="22">
        <v>206855.0</v>
      </c>
      <c r="E1221" s="53" t="s">
        <v>119</v>
      </c>
      <c r="F1221" s="54">
        <v>1.1145731E7</v>
      </c>
      <c r="G1221" s="53" t="s">
        <v>972</v>
      </c>
      <c r="H1221" s="55">
        <v>2201.0</v>
      </c>
      <c r="I1221" s="55"/>
      <c r="J1221" s="55" t="s">
        <v>121</v>
      </c>
      <c r="K1221" s="53" t="s">
        <v>80</v>
      </c>
      <c r="L1221" s="53"/>
      <c r="M1221" s="53">
        <v>9.0</v>
      </c>
      <c r="N1221" s="53" t="s">
        <v>52</v>
      </c>
      <c r="O1221" s="25">
        <v>83.77</v>
      </c>
      <c r="P1221" s="25">
        <f>'LISTA DOS ITENS'!$O1221*'LISTA DOS ITENS'!$M1221</f>
        <v>753.93</v>
      </c>
      <c r="Q1221" s="25">
        <v>83.77</v>
      </c>
      <c r="R1221" s="25">
        <f>'LISTA DOS ITENS'!$Q1221*'LISTA DOS ITENS'!$M1221</f>
        <v>753.93</v>
      </c>
      <c r="S1221" s="56">
        <f>IF('LISTA DOS ITENS'!$P1221&gt;'LISTA DOS ITENS'!$R1221,'LISTA DOS ITENS'!$P1221,'LISTA DOS ITENS'!$R1221)</f>
        <v>753.93</v>
      </c>
      <c r="T1221" s="25">
        <v>8.49119812356381</v>
      </c>
      <c r="U1221" s="25">
        <f>'LISTA DOS ITENS'!$T1221*'LISTA DOS ITENS'!$M1221</f>
        <v>76.42078311</v>
      </c>
      <c r="V1221" s="56">
        <f t="array" ref="V1221">INDEX('RESUMO - LOTES E VMA'!$F$3:$F$181,MATCH('LISTA DOS ITENS'!$D1221,'RESUMO - LOTES E VMA'!$A$3:$A$181,0))</f>
        <v>36182.69532</v>
      </c>
      <c r="W1221" s="57">
        <f>'LISTA DOS ITENS'!$U1221/'LISTA DOS ITENS'!$V1221</f>
        <v>0.002112080994</v>
      </c>
      <c r="X1221" s="53" t="s">
        <v>53</v>
      </c>
      <c r="Y1221" s="53" t="s">
        <v>290</v>
      </c>
      <c r="Z1221" s="58" t="str">
        <f>'LISTA DOS ITENS'!$F1221&amp;"-"&amp;'LISTA DOS ITENS'!$H1221&amp;"-"&amp;'LISTA DOS ITENS'!$J1221&amp;"-"&amp;'LISTA DOS ITENS'!$K1221&amp;"-"&amp;'LISTA DOS ITENS'!$I1221</f>
        <v>11145731-2201-A026-IMOB/NAC-</v>
      </c>
      <c r="AA1221" s="59" t="str">
        <f t="array" ref="AA1221">INDEX('RESUMO - LOTES E VMA'!$M$3:$M$181,MATCH('LISTA DOS ITENS'!$D1221,'RESUMO - LOTES E VMA'!$A$3:$A$181,0))</f>
        <v>Para Leilão</v>
      </c>
      <c r="AB1221" s="60">
        <f t="array" ref="AB1221">INDEX('RESUMO - LOTES E VMA'!$J$3:$J$181,MATCH('LISTA DOS ITENS'!$D1221,'RESUMO - LOTES E VMA'!$A$3:$A$181,0))</f>
        <v>0.1011750278</v>
      </c>
      <c r="AC1221" s="29" t="str">
        <f t="array" ref="AC1221">INDEX('RESUMO - LOTES E VMA'!$L$3:$L$181,MATCH('LISTA DOS ITENS'!$D1221,'RESUMO - LOTES E VMA'!$A$3:$A$181,0))</f>
        <v>1% do Valor de Comparação do VMA</v>
      </c>
      <c r="AD1221" s="53" t="str">
        <f>VLOOKUP(Tabela1[[#This Row],[Índice]],[1]Planilha1!$A:$A,1,0)</f>
        <v>#ERROR!</v>
      </c>
    </row>
    <row r="1222" ht="15.75" customHeight="1">
      <c r="A1222" s="52">
        <v>250623.0</v>
      </c>
      <c r="B1222" s="53" t="s">
        <v>70</v>
      </c>
      <c r="C1222" s="53" t="s">
        <v>71</v>
      </c>
      <c r="D1222" s="22">
        <v>206855.0</v>
      </c>
      <c r="E1222" s="53" t="s">
        <v>119</v>
      </c>
      <c r="F1222" s="54">
        <v>1.115862E7</v>
      </c>
      <c r="G1222" s="53" t="s">
        <v>838</v>
      </c>
      <c r="H1222" s="55">
        <v>2201.0</v>
      </c>
      <c r="I1222" s="55"/>
      <c r="J1222" s="55" t="s">
        <v>121</v>
      </c>
      <c r="K1222" s="53" t="s">
        <v>73</v>
      </c>
      <c r="L1222" s="53"/>
      <c r="M1222" s="53">
        <v>12.0</v>
      </c>
      <c r="N1222" s="53" t="s">
        <v>52</v>
      </c>
      <c r="O1222" s="25">
        <v>79.58166666666666</v>
      </c>
      <c r="P1222" s="25">
        <f>'LISTA DOS ITENS'!$O1222*'LISTA DOS ITENS'!$M1222</f>
        <v>954.98</v>
      </c>
      <c r="Q1222" s="25">
        <v>124.12</v>
      </c>
      <c r="R1222" s="25">
        <f>'LISTA DOS ITENS'!$Q1222*'LISTA DOS ITENS'!$M1222</f>
        <v>1489.44</v>
      </c>
      <c r="S1222" s="56">
        <f>IF('LISTA DOS ITENS'!$P1222&gt;'LISTA DOS ITENS'!$R1222,'LISTA DOS ITENS'!$P1222,'LISTA DOS ITENS'!$R1222)</f>
        <v>1489.44</v>
      </c>
      <c r="T1222" s="25">
        <v>12.581204620947119</v>
      </c>
      <c r="U1222" s="25">
        <f>'LISTA DOS ITENS'!$T1222*'LISTA DOS ITENS'!$M1222</f>
        <v>150.9744555</v>
      </c>
      <c r="V1222" s="56">
        <f t="array" ref="V1222">INDEX('RESUMO - LOTES E VMA'!$F$3:$F$181,MATCH('LISTA DOS ITENS'!$D1222,'RESUMO - LOTES E VMA'!$A$3:$A$181,0))</f>
        <v>36182.69532</v>
      </c>
      <c r="W1222" s="57">
        <f>'LISTA DOS ITENS'!$U1222/'LISTA DOS ITENS'!$V1222</f>
        <v>0.004172559676</v>
      </c>
      <c r="X1222" s="53" t="s">
        <v>53</v>
      </c>
      <c r="Y1222" s="53" t="s">
        <v>290</v>
      </c>
      <c r="Z1222" s="58" t="str">
        <f>'LISTA DOS ITENS'!$F1222&amp;"-"&amp;'LISTA DOS ITENS'!$H1222&amp;"-"&amp;'LISTA DOS ITENS'!$J1222&amp;"-"&amp;'LISTA DOS ITENS'!$K1222&amp;"-"&amp;'LISTA DOS ITENS'!$I1222</f>
        <v>11158620-2201-A026-CONS/NAC-</v>
      </c>
      <c r="AA1222" s="59" t="str">
        <f t="array" ref="AA1222">INDEX('RESUMO - LOTES E VMA'!$M$3:$M$181,MATCH('LISTA DOS ITENS'!$D1222,'RESUMO - LOTES E VMA'!$A$3:$A$181,0))</f>
        <v>Para Leilão</v>
      </c>
      <c r="AB1222" s="60">
        <f t="array" ref="AB1222">INDEX('RESUMO - LOTES E VMA'!$J$3:$J$181,MATCH('LISTA DOS ITENS'!$D1222,'RESUMO - LOTES E VMA'!$A$3:$A$181,0))</f>
        <v>0.1011750278</v>
      </c>
      <c r="AC1222" s="29" t="str">
        <f t="array" ref="AC1222">INDEX('RESUMO - LOTES E VMA'!$L$3:$L$181,MATCH('LISTA DOS ITENS'!$D1222,'RESUMO - LOTES E VMA'!$A$3:$A$181,0))</f>
        <v>1% do Valor de Comparação do VMA</v>
      </c>
      <c r="AD1222" s="53" t="str">
        <f>VLOOKUP(Tabela1[[#This Row],[Índice]],[1]Planilha1!$A:$A,1,0)</f>
        <v>#ERROR!</v>
      </c>
    </row>
    <row r="1223" ht="15.75" customHeight="1">
      <c r="A1223" s="52">
        <v>250624.0</v>
      </c>
      <c r="B1223" s="53" t="s">
        <v>70</v>
      </c>
      <c r="C1223" s="53" t="s">
        <v>71</v>
      </c>
      <c r="D1223" s="22">
        <v>206855.0</v>
      </c>
      <c r="E1223" s="53" t="s">
        <v>119</v>
      </c>
      <c r="F1223" s="54">
        <v>1.1158621E7</v>
      </c>
      <c r="G1223" s="53" t="s">
        <v>839</v>
      </c>
      <c r="H1223" s="55">
        <v>2201.0</v>
      </c>
      <c r="I1223" s="55"/>
      <c r="J1223" s="55" t="s">
        <v>121</v>
      </c>
      <c r="K1223" s="53" t="s">
        <v>80</v>
      </c>
      <c r="L1223" s="53"/>
      <c r="M1223" s="53">
        <v>6.0</v>
      </c>
      <c r="N1223" s="53" t="s">
        <v>52</v>
      </c>
      <c r="O1223" s="25">
        <v>113.61166666666666</v>
      </c>
      <c r="P1223" s="25">
        <f>'LISTA DOS ITENS'!$O1223*'LISTA DOS ITENS'!$M1223</f>
        <v>681.67</v>
      </c>
      <c r="Q1223" s="25">
        <v>113.61</v>
      </c>
      <c r="R1223" s="25">
        <f>'LISTA DOS ITENS'!$Q1223*'LISTA DOS ITENS'!$M1223</f>
        <v>681.66</v>
      </c>
      <c r="S1223" s="56">
        <f>IF('LISTA DOS ITENS'!$P1223&gt;'LISTA DOS ITENS'!$R1223,'LISTA DOS ITENS'!$P1223,'LISTA DOS ITENS'!$R1223)</f>
        <v>681.67</v>
      </c>
      <c r="T1223" s="25">
        <v>11.515877030178876</v>
      </c>
      <c r="U1223" s="25">
        <f>'LISTA DOS ITENS'!$T1223*'LISTA DOS ITENS'!$M1223</f>
        <v>69.09526218</v>
      </c>
      <c r="V1223" s="56">
        <f t="array" ref="V1223">INDEX('RESUMO - LOTES E VMA'!$F$3:$F$181,MATCH('LISTA DOS ITENS'!$D1223,'RESUMO - LOTES E VMA'!$A$3:$A$181,0))</f>
        <v>36182.69532</v>
      </c>
      <c r="W1223" s="57">
        <f>'LISTA DOS ITENS'!$U1223/'LISTA DOS ITENS'!$V1223</f>
        <v>0.001909621756</v>
      </c>
      <c r="X1223" s="53" t="s">
        <v>53</v>
      </c>
      <c r="Y1223" s="53" t="s">
        <v>290</v>
      </c>
      <c r="Z1223" s="58" t="str">
        <f>'LISTA DOS ITENS'!$F1223&amp;"-"&amp;'LISTA DOS ITENS'!$H1223&amp;"-"&amp;'LISTA DOS ITENS'!$J1223&amp;"-"&amp;'LISTA DOS ITENS'!$K1223&amp;"-"&amp;'LISTA DOS ITENS'!$I1223</f>
        <v>11158621-2201-A026-IMOB/NAC-</v>
      </c>
      <c r="AA1223" s="59" t="str">
        <f t="array" ref="AA1223">INDEX('RESUMO - LOTES E VMA'!$M$3:$M$181,MATCH('LISTA DOS ITENS'!$D1223,'RESUMO - LOTES E VMA'!$A$3:$A$181,0))</f>
        <v>Para Leilão</v>
      </c>
      <c r="AB1223" s="60">
        <f t="array" ref="AB1223">INDEX('RESUMO - LOTES E VMA'!$J$3:$J$181,MATCH('LISTA DOS ITENS'!$D1223,'RESUMO - LOTES E VMA'!$A$3:$A$181,0))</f>
        <v>0.1011750278</v>
      </c>
      <c r="AC1223" s="29" t="str">
        <f t="array" ref="AC1223">INDEX('RESUMO - LOTES E VMA'!$L$3:$L$181,MATCH('LISTA DOS ITENS'!$D1223,'RESUMO - LOTES E VMA'!$A$3:$A$181,0))</f>
        <v>1% do Valor de Comparação do VMA</v>
      </c>
      <c r="AD1223" s="53" t="str">
        <f>VLOOKUP(Tabela1[[#This Row],[Índice]],[1]Planilha1!$A:$A,1,0)</f>
        <v>#ERROR!</v>
      </c>
    </row>
    <row r="1224" ht="15.75" customHeight="1">
      <c r="A1224" s="52">
        <v>250625.0</v>
      </c>
      <c r="B1224" s="53" t="s">
        <v>70</v>
      </c>
      <c r="C1224" s="53" t="s">
        <v>71</v>
      </c>
      <c r="D1224" s="22">
        <v>206855.0</v>
      </c>
      <c r="E1224" s="53" t="s">
        <v>119</v>
      </c>
      <c r="F1224" s="54">
        <v>1.1159376E7</v>
      </c>
      <c r="G1224" s="53" t="s">
        <v>850</v>
      </c>
      <c r="H1224" s="55">
        <v>2201.0</v>
      </c>
      <c r="I1224" s="55"/>
      <c r="J1224" s="55" t="s">
        <v>121</v>
      </c>
      <c r="K1224" s="53" t="s">
        <v>73</v>
      </c>
      <c r="L1224" s="53"/>
      <c r="M1224" s="53">
        <v>10.0</v>
      </c>
      <c r="N1224" s="53" t="s">
        <v>52</v>
      </c>
      <c r="O1224" s="25">
        <v>145.753</v>
      </c>
      <c r="P1224" s="25">
        <f>'LISTA DOS ITENS'!$O1224*'LISTA DOS ITENS'!$M1224</f>
        <v>1457.53</v>
      </c>
      <c r="Q1224" s="25">
        <v>221.06</v>
      </c>
      <c r="R1224" s="25">
        <f>'LISTA DOS ITENS'!$Q1224*'LISTA DOS ITENS'!$M1224</f>
        <v>2210.6</v>
      </c>
      <c r="S1224" s="56">
        <f>IF('LISTA DOS ITENS'!$P1224&gt;'LISTA DOS ITENS'!$R1224,'LISTA DOS ITENS'!$P1224,'LISTA DOS ITENS'!$R1224)</f>
        <v>2210.6</v>
      </c>
      <c r="T1224" s="25">
        <v>22.40735653808065</v>
      </c>
      <c r="U1224" s="25">
        <f>'LISTA DOS ITENS'!$T1224*'LISTA DOS ITENS'!$M1224</f>
        <v>224.0735654</v>
      </c>
      <c r="V1224" s="56">
        <f t="array" ref="V1224">INDEX('RESUMO - LOTES E VMA'!$F$3:$F$181,MATCH('LISTA DOS ITENS'!$D1224,'RESUMO - LOTES E VMA'!$A$3:$A$181,0))</f>
        <v>36182.69532</v>
      </c>
      <c r="W1224" s="57">
        <f>'LISTA DOS ITENS'!$U1224/'LISTA DOS ITENS'!$V1224</f>
        <v>0.006192837858</v>
      </c>
      <c r="X1224" s="53" t="s">
        <v>53</v>
      </c>
      <c r="Y1224" s="53" t="s">
        <v>290</v>
      </c>
      <c r="Z1224" s="58" t="str">
        <f>'LISTA DOS ITENS'!$F1224&amp;"-"&amp;'LISTA DOS ITENS'!$H1224&amp;"-"&amp;'LISTA DOS ITENS'!$J1224&amp;"-"&amp;'LISTA DOS ITENS'!$K1224&amp;"-"&amp;'LISTA DOS ITENS'!$I1224</f>
        <v>11159376-2201-A026-CONS/NAC-</v>
      </c>
      <c r="AA1224" s="59" t="str">
        <f t="array" ref="AA1224">INDEX('RESUMO - LOTES E VMA'!$M$3:$M$181,MATCH('LISTA DOS ITENS'!$D1224,'RESUMO - LOTES E VMA'!$A$3:$A$181,0))</f>
        <v>Para Leilão</v>
      </c>
      <c r="AB1224" s="60">
        <f t="array" ref="AB1224">INDEX('RESUMO - LOTES E VMA'!$J$3:$J$181,MATCH('LISTA DOS ITENS'!$D1224,'RESUMO - LOTES E VMA'!$A$3:$A$181,0))</f>
        <v>0.1011750278</v>
      </c>
      <c r="AC1224" s="29" t="str">
        <f t="array" ref="AC1224">INDEX('RESUMO - LOTES E VMA'!$L$3:$L$181,MATCH('LISTA DOS ITENS'!$D1224,'RESUMO - LOTES E VMA'!$A$3:$A$181,0))</f>
        <v>1% do Valor de Comparação do VMA</v>
      </c>
      <c r="AD1224" s="53" t="str">
        <f>VLOOKUP(Tabela1[[#This Row],[Índice]],[1]Planilha1!$A:$A,1,0)</f>
        <v>#ERROR!</v>
      </c>
    </row>
    <row r="1225" ht="15.75" customHeight="1">
      <c r="A1225" s="52">
        <v>250626.0</v>
      </c>
      <c r="B1225" s="53" t="s">
        <v>70</v>
      </c>
      <c r="C1225" s="53" t="s">
        <v>71</v>
      </c>
      <c r="D1225" s="22">
        <v>206855.0</v>
      </c>
      <c r="E1225" s="53" t="s">
        <v>119</v>
      </c>
      <c r="F1225" s="54">
        <v>1.1159376E7</v>
      </c>
      <c r="G1225" s="53" t="s">
        <v>850</v>
      </c>
      <c r="H1225" s="55">
        <v>2201.0</v>
      </c>
      <c r="I1225" s="55"/>
      <c r="J1225" s="55" t="s">
        <v>121</v>
      </c>
      <c r="K1225" s="53" t="s">
        <v>80</v>
      </c>
      <c r="L1225" s="53"/>
      <c r="M1225" s="53">
        <v>2.0</v>
      </c>
      <c r="N1225" s="53" t="s">
        <v>52</v>
      </c>
      <c r="O1225" s="25">
        <v>221.055</v>
      </c>
      <c r="P1225" s="25">
        <f>'LISTA DOS ITENS'!$O1225*'LISTA DOS ITENS'!$M1225</f>
        <v>442.11</v>
      </c>
      <c r="Q1225" s="25">
        <v>221.06</v>
      </c>
      <c r="R1225" s="25">
        <f>'LISTA DOS ITENS'!$Q1225*'LISTA DOS ITENS'!$M1225</f>
        <v>442.12</v>
      </c>
      <c r="S1225" s="56">
        <f>IF('LISTA DOS ITENS'!$P1225&gt;'LISTA DOS ITENS'!$R1225,'LISTA DOS ITENS'!$P1225,'LISTA DOS ITENS'!$R1225)</f>
        <v>442.12</v>
      </c>
      <c r="T1225" s="25">
        <v>22.40735653808065</v>
      </c>
      <c r="U1225" s="25">
        <f>'LISTA DOS ITENS'!$T1225*'LISTA DOS ITENS'!$M1225</f>
        <v>44.81471308</v>
      </c>
      <c r="V1225" s="56">
        <f t="array" ref="V1225">INDEX('RESUMO - LOTES E VMA'!$F$3:$F$181,MATCH('LISTA DOS ITENS'!$D1225,'RESUMO - LOTES E VMA'!$A$3:$A$181,0))</f>
        <v>36182.69532</v>
      </c>
      <c r="W1225" s="57">
        <f>'LISTA DOS ITENS'!$U1225/'LISTA DOS ITENS'!$V1225</f>
        <v>0.001238567572</v>
      </c>
      <c r="X1225" s="53" t="s">
        <v>53</v>
      </c>
      <c r="Y1225" s="53" t="s">
        <v>290</v>
      </c>
      <c r="Z1225" s="58" t="str">
        <f>'LISTA DOS ITENS'!$F1225&amp;"-"&amp;'LISTA DOS ITENS'!$H1225&amp;"-"&amp;'LISTA DOS ITENS'!$J1225&amp;"-"&amp;'LISTA DOS ITENS'!$K1225&amp;"-"&amp;'LISTA DOS ITENS'!$I1225</f>
        <v>11159376-2201-A026-IMOB/NAC-</v>
      </c>
      <c r="AA1225" s="59" t="str">
        <f t="array" ref="AA1225">INDEX('RESUMO - LOTES E VMA'!$M$3:$M$181,MATCH('LISTA DOS ITENS'!$D1225,'RESUMO - LOTES E VMA'!$A$3:$A$181,0))</f>
        <v>Para Leilão</v>
      </c>
      <c r="AB1225" s="60">
        <f t="array" ref="AB1225">INDEX('RESUMO - LOTES E VMA'!$J$3:$J$181,MATCH('LISTA DOS ITENS'!$D1225,'RESUMO - LOTES E VMA'!$A$3:$A$181,0))</f>
        <v>0.1011750278</v>
      </c>
      <c r="AC1225" s="29" t="str">
        <f t="array" ref="AC1225">INDEX('RESUMO - LOTES E VMA'!$L$3:$L$181,MATCH('LISTA DOS ITENS'!$D1225,'RESUMO - LOTES E VMA'!$A$3:$A$181,0))</f>
        <v>1% do Valor de Comparação do VMA</v>
      </c>
      <c r="AD1225" s="53" t="str">
        <f>VLOOKUP(Tabela1[[#This Row],[Índice]],[1]Planilha1!$A:$A,1,0)</f>
        <v>#ERROR!</v>
      </c>
    </row>
    <row r="1226" ht="15.75" customHeight="1">
      <c r="A1226" s="52">
        <v>250627.0</v>
      </c>
      <c r="B1226" s="53" t="s">
        <v>70</v>
      </c>
      <c r="C1226" s="53" t="s">
        <v>71</v>
      </c>
      <c r="D1226" s="22">
        <v>206855.0</v>
      </c>
      <c r="E1226" s="53" t="s">
        <v>119</v>
      </c>
      <c r="F1226" s="54">
        <v>1.115958E7</v>
      </c>
      <c r="G1226" s="53" t="s">
        <v>973</v>
      </c>
      <c r="H1226" s="55">
        <v>2201.0</v>
      </c>
      <c r="I1226" s="55"/>
      <c r="J1226" s="55" t="s">
        <v>121</v>
      </c>
      <c r="K1226" s="53" t="s">
        <v>73</v>
      </c>
      <c r="L1226" s="53"/>
      <c r="M1226" s="53">
        <v>10.0</v>
      </c>
      <c r="N1226" s="53" t="s">
        <v>52</v>
      </c>
      <c r="O1226" s="25">
        <v>86.202</v>
      </c>
      <c r="P1226" s="25">
        <f>'LISTA DOS ITENS'!$O1226*'LISTA DOS ITENS'!$M1226</f>
        <v>862.02</v>
      </c>
      <c r="Q1226" s="25">
        <v>107.8</v>
      </c>
      <c r="R1226" s="25">
        <f>'LISTA DOS ITENS'!$Q1226*'LISTA DOS ITENS'!$M1226</f>
        <v>1078</v>
      </c>
      <c r="S1226" s="56">
        <f>IF('LISTA DOS ITENS'!$P1226&gt;'LISTA DOS ITENS'!$R1226,'LISTA DOS ITENS'!$P1226,'LISTA DOS ITENS'!$R1226)</f>
        <v>1078</v>
      </c>
      <c r="T1226" s="25">
        <v>10.926956639849335</v>
      </c>
      <c r="U1226" s="25">
        <f>'LISTA DOS ITENS'!$T1226*'LISTA DOS ITENS'!$M1226</f>
        <v>109.2695664</v>
      </c>
      <c r="V1226" s="56">
        <f t="array" ref="V1226">INDEX('RESUMO - LOTES E VMA'!$F$3:$F$181,MATCH('LISTA DOS ITENS'!$D1226,'RESUMO - LOTES E VMA'!$A$3:$A$181,0))</f>
        <v>36182.69532</v>
      </c>
      <c r="W1226" s="57">
        <f>'LISTA DOS ITENS'!$U1226/'LISTA DOS ITENS'!$V1226</f>
        <v>0.003019939931</v>
      </c>
      <c r="X1226" s="53" t="s">
        <v>53</v>
      </c>
      <c r="Y1226" s="53" t="s">
        <v>290</v>
      </c>
      <c r="Z1226" s="58" t="str">
        <f>'LISTA DOS ITENS'!$F1226&amp;"-"&amp;'LISTA DOS ITENS'!$H1226&amp;"-"&amp;'LISTA DOS ITENS'!$J1226&amp;"-"&amp;'LISTA DOS ITENS'!$K1226&amp;"-"&amp;'LISTA DOS ITENS'!$I1226</f>
        <v>11159580-2201-A026-CONS/NAC-</v>
      </c>
      <c r="AA1226" s="59" t="str">
        <f t="array" ref="AA1226">INDEX('RESUMO - LOTES E VMA'!$M$3:$M$181,MATCH('LISTA DOS ITENS'!$D1226,'RESUMO - LOTES E VMA'!$A$3:$A$181,0))</f>
        <v>Para Leilão</v>
      </c>
      <c r="AB1226" s="60">
        <f t="array" ref="AB1226">INDEX('RESUMO - LOTES E VMA'!$J$3:$J$181,MATCH('LISTA DOS ITENS'!$D1226,'RESUMO - LOTES E VMA'!$A$3:$A$181,0))</f>
        <v>0.1011750278</v>
      </c>
      <c r="AC1226" s="29" t="str">
        <f t="array" ref="AC1226">INDEX('RESUMO - LOTES E VMA'!$L$3:$L$181,MATCH('LISTA DOS ITENS'!$D1226,'RESUMO - LOTES E VMA'!$A$3:$A$181,0))</f>
        <v>1% do Valor de Comparação do VMA</v>
      </c>
      <c r="AD1226" s="53" t="str">
        <f>VLOOKUP(Tabela1[[#This Row],[Índice]],[1]Planilha1!$A:$A,1,0)</f>
        <v>#ERROR!</v>
      </c>
    </row>
    <row r="1227" ht="15.75" customHeight="1">
      <c r="A1227" s="52">
        <v>250628.0</v>
      </c>
      <c r="B1227" s="53" t="s">
        <v>70</v>
      </c>
      <c r="C1227" s="53" t="s">
        <v>71</v>
      </c>
      <c r="D1227" s="22">
        <v>206855.0</v>
      </c>
      <c r="E1227" s="53" t="s">
        <v>119</v>
      </c>
      <c r="F1227" s="54">
        <v>1.115958E7</v>
      </c>
      <c r="G1227" s="53" t="s">
        <v>973</v>
      </c>
      <c r="H1227" s="55">
        <v>2201.0</v>
      </c>
      <c r="I1227" s="55"/>
      <c r="J1227" s="55" t="s">
        <v>121</v>
      </c>
      <c r="K1227" s="53" t="s">
        <v>80</v>
      </c>
      <c r="L1227" s="53"/>
      <c r="M1227" s="53">
        <v>2.0</v>
      </c>
      <c r="N1227" s="53" t="s">
        <v>52</v>
      </c>
      <c r="O1227" s="25">
        <v>107.8</v>
      </c>
      <c r="P1227" s="25">
        <f>'LISTA DOS ITENS'!$O1227*'LISTA DOS ITENS'!$M1227</f>
        <v>215.6</v>
      </c>
      <c r="Q1227" s="25">
        <v>107.8</v>
      </c>
      <c r="R1227" s="25">
        <f>'LISTA DOS ITENS'!$Q1227*'LISTA DOS ITENS'!$M1227</f>
        <v>215.6</v>
      </c>
      <c r="S1227" s="56">
        <f>IF('LISTA DOS ITENS'!$P1227&gt;'LISTA DOS ITENS'!$R1227,'LISTA DOS ITENS'!$P1227,'LISTA DOS ITENS'!$R1227)</f>
        <v>215.6</v>
      </c>
      <c r="T1227" s="25">
        <v>10.926956639849335</v>
      </c>
      <c r="U1227" s="25">
        <f>'LISTA DOS ITENS'!$T1227*'LISTA DOS ITENS'!$M1227</f>
        <v>21.85391328</v>
      </c>
      <c r="V1227" s="56">
        <f t="array" ref="V1227">INDEX('RESUMO - LOTES E VMA'!$F$3:$F$181,MATCH('LISTA DOS ITENS'!$D1227,'RESUMO - LOTES E VMA'!$A$3:$A$181,0))</f>
        <v>36182.69532</v>
      </c>
      <c r="W1227" s="57">
        <f>'LISTA DOS ITENS'!$U1227/'LISTA DOS ITENS'!$V1227</f>
        <v>0.0006039879862</v>
      </c>
      <c r="X1227" s="53" t="s">
        <v>53</v>
      </c>
      <c r="Y1227" s="53" t="s">
        <v>290</v>
      </c>
      <c r="Z1227" s="58" t="str">
        <f>'LISTA DOS ITENS'!$F1227&amp;"-"&amp;'LISTA DOS ITENS'!$H1227&amp;"-"&amp;'LISTA DOS ITENS'!$J1227&amp;"-"&amp;'LISTA DOS ITENS'!$K1227&amp;"-"&amp;'LISTA DOS ITENS'!$I1227</f>
        <v>11159580-2201-A026-IMOB/NAC-</v>
      </c>
      <c r="AA1227" s="59" t="str">
        <f t="array" ref="AA1227">INDEX('RESUMO - LOTES E VMA'!$M$3:$M$181,MATCH('LISTA DOS ITENS'!$D1227,'RESUMO - LOTES E VMA'!$A$3:$A$181,0))</f>
        <v>Para Leilão</v>
      </c>
      <c r="AB1227" s="60">
        <f t="array" ref="AB1227">INDEX('RESUMO - LOTES E VMA'!$J$3:$J$181,MATCH('LISTA DOS ITENS'!$D1227,'RESUMO - LOTES E VMA'!$A$3:$A$181,0))</f>
        <v>0.1011750278</v>
      </c>
      <c r="AC1227" s="29" t="str">
        <f t="array" ref="AC1227">INDEX('RESUMO - LOTES E VMA'!$L$3:$L$181,MATCH('LISTA DOS ITENS'!$D1227,'RESUMO - LOTES E VMA'!$A$3:$A$181,0))</f>
        <v>1% do Valor de Comparação do VMA</v>
      </c>
      <c r="AD1227" s="53" t="str">
        <f>VLOOKUP(Tabela1[[#This Row],[Índice]],[1]Planilha1!$A:$A,1,0)</f>
        <v>#ERROR!</v>
      </c>
    </row>
    <row r="1228" ht="15.75" customHeight="1">
      <c r="A1228" s="52">
        <v>250629.0</v>
      </c>
      <c r="B1228" s="53" t="s">
        <v>70</v>
      </c>
      <c r="C1228" s="53" t="s">
        <v>71</v>
      </c>
      <c r="D1228" s="22">
        <v>206855.0</v>
      </c>
      <c r="E1228" s="53" t="s">
        <v>119</v>
      </c>
      <c r="F1228" s="54">
        <v>1.1159582E7</v>
      </c>
      <c r="G1228" s="53" t="s">
        <v>826</v>
      </c>
      <c r="H1228" s="55">
        <v>2201.0</v>
      </c>
      <c r="I1228" s="55"/>
      <c r="J1228" s="55" t="s">
        <v>121</v>
      </c>
      <c r="K1228" s="53" t="s">
        <v>73</v>
      </c>
      <c r="L1228" s="53"/>
      <c r="M1228" s="53">
        <v>18.0</v>
      </c>
      <c r="N1228" s="53" t="s">
        <v>52</v>
      </c>
      <c r="O1228" s="25">
        <v>106.2188888888889</v>
      </c>
      <c r="P1228" s="25">
        <f>'LISTA DOS ITENS'!$O1228*'LISTA DOS ITENS'!$M1228</f>
        <v>1911.94</v>
      </c>
      <c r="Q1228" s="25">
        <v>160.07</v>
      </c>
      <c r="R1228" s="25">
        <f>'LISTA DOS ITENS'!$Q1228*'LISTA DOS ITENS'!$M1228</f>
        <v>2881.26</v>
      </c>
      <c r="S1228" s="56">
        <f>IF('LISTA DOS ITENS'!$P1228&gt;'LISTA DOS ITENS'!$R1228,'LISTA DOS ITENS'!$P1228,'LISTA DOS ITENS'!$R1228)</f>
        <v>2881.26</v>
      </c>
      <c r="T1228" s="25">
        <v>16.225212888132493</v>
      </c>
      <c r="U1228" s="25">
        <f>'LISTA DOS ITENS'!$T1228*'LISTA DOS ITENS'!$M1228</f>
        <v>292.053832</v>
      </c>
      <c r="V1228" s="56">
        <f t="array" ref="V1228">INDEX('RESUMO - LOTES E VMA'!$F$3:$F$181,MATCH('LISTA DOS ITENS'!$D1228,'RESUMO - LOTES E VMA'!$A$3:$A$181,0))</f>
        <v>36182.69532</v>
      </c>
      <c r="W1228" s="57">
        <f>'LISTA DOS ITENS'!$U1228/'LISTA DOS ITENS'!$V1228</f>
        <v>0.008071643901</v>
      </c>
      <c r="X1228" s="53" t="s">
        <v>53</v>
      </c>
      <c r="Y1228" s="53" t="s">
        <v>290</v>
      </c>
      <c r="Z1228" s="58" t="str">
        <f>'LISTA DOS ITENS'!$F1228&amp;"-"&amp;'LISTA DOS ITENS'!$H1228&amp;"-"&amp;'LISTA DOS ITENS'!$J1228&amp;"-"&amp;'LISTA DOS ITENS'!$K1228&amp;"-"&amp;'LISTA DOS ITENS'!$I1228</f>
        <v>11159582-2201-A026-CONS/NAC-</v>
      </c>
      <c r="AA1228" s="59" t="str">
        <f t="array" ref="AA1228">INDEX('RESUMO - LOTES E VMA'!$M$3:$M$181,MATCH('LISTA DOS ITENS'!$D1228,'RESUMO - LOTES E VMA'!$A$3:$A$181,0))</f>
        <v>Para Leilão</v>
      </c>
      <c r="AB1228" s="60">
        <f t="array" ref="AB1228">INDEX('RESUMO - LOTES E VMA'!$J$3:$J$181,MATCH('LISTA DOS ITENS'!$D1228,'RESUMO - LOTES E VMA'!$A$3:$A$181,0))</f>
        <v>0.1011750278</v>
      </c>
      <c r="AC1228" s="29" t="str">
        <f t="array" ref="AC1228">INDEX('RESUMO - LOTES E VMA'!$L$3:$L$181,MATCH('LISTA DOS ITENS'!$D1228,'RESUMO - LOTES E VMA'!$A$3:$A$181,0))</f>
        <v>1% do Valor de Comparação do VMA</v>
      </c>
      <c r="AD1228" s="53" t="str">
        <f>VLOOKUP(Tabela1[[#This Row],[Índice]],[1]Planilha1!$A:$A,1,0)</f>
        <v>#ERROR!</v>
      </c>
    </row>
    <row r="1229" ht="15.75" customHeight="1">
      <c r="A1229" s="52">
        <v>250630.0</v>
      </c>
      <c r="B1229" s="53" t="s">
        <v>70</v>
      </c>
      <c r="C1229" s="53" t="s">
        <v>71</v>
      </c>
      <c r="D1229" s="22">
        <v>206855.0</v>
      </c>
      <c r="E1229" s="53" t="s">
        <v>119</v>
      </c>
      <c r="F1229" s="54">
        <v>1.1159588E7</v>
      </c>
      <c r="G1229" s="53" t="s">
        <v>840</v>
      </c>
      <c r="H1229" s="55">
        <v>2201.0</v>
      </c>
      <c r="I1229" s="55"/>
      <c r="J1229" s="55" t="s">
        <v>121</v>
      </c>
      <c r="K1229" s="53" t="s">
        <v>80</v>
      </c>
      <c r="L1229" s="53"/>
      <c r="M1229" s="53">
        <v>11.0</v>
      </c>
      <c r="N1229" s="53" t="s">
        <v>52</v>
      </c>
      <c r="O1229" s="25">
        <v>122.04</v>
      </c>
      <c r="P1229" s="25">
        <f>'LISTA DOS ITENS'!$O1229*'LISTA DOS ITENS'!$M1229</f>
        <v>1342.44</v>
      </c>
      <c r="Q1229" s="25">
        <v>122.04</v>
      </c>
      <c r="R1229" s="25">
        <f>'LISTA DOS ITENS'!$Q1229*'LISTA DOS ITENS'!$M1229</f>
        <v>1342.44</v>
      </c>
      <c r="S1229" s="56">
        <f>IF('LISTA DOS ITENS'!$P1229&gt;'LISTA DOS ITENS'!$R1229,'LISTA DOS ITENS'!$P1229,'LISTA DOS ITENS'!$R1229)</f>
        <v>1342.44</v>
      </c>
      <c r="T1229" s="25">
        <v>12.370369093944461</v>
      </c>
      <c r="U1229" s="25">
        <f>'LISTA DOS ITENS'!$T1229*'LISTA DOS ITENS'!$M1229</f>
        <v>136.07406</v>
      </c>
      <c r="V1229" s="56">
        <f t="array" ref="V1229">INDEX('RESUMO - LOTES E VMA'!$F$3:$F$181,MATCH('LISTA DOS ITENS'!$D1229,'RESUMO - LOTES E VMA'!$A$3:$A$181,0))</f>
        <v>36182.69532</v>
      </c>
      <c r="W1229" s="57">
        <f>'LISTA DOS ITENS'!$U1229/'LISTA DOS ITENS'!$V1229</f>
        <v>0.003760749685</v>
      </c>
      <c r="X1229" s="53" t="s">
        <v>53</v>
      </c>
      <c r="Y1229" s="53" t="s">
        <v>290</v>
      </c>
      <c r="Z1229" s="58" t="str">
        <f>'LISTA DOS ITENS'!$F1229&amp;"-"&amp;'LISTA DOS ITENS'!$H1229&amp;"-"&amp;'LISTA DOS ITENS'!$J1229&amp;"-"&amp;'LISTA DOS ITENS'!$K1229&amp;"-"&amp;'LISTA DOS ITENS'!$I1229</f>
        <v>11159588-2201-A026-IMOB/NAC-</v>
      </c>
      <c r="AA1229" s="59" t="str">
        <f t="array" ref="AA1229">INDEX('RESUMO - LOTES E VMA'!$M$3:$M$181,MATCH('LISTA DOS ITENS'!$D1229,'RESUMO - LOTES E VMA'!$A$3:$A$181,0))</f>
        <v>Para Leilão</v>
      </c>
      <c r="AB1229" s="60">
        <f t="array" ref="AB1229">INDEX('RESUMO - LOTES E VMA'!$J$3:$J$181,MATCH('LISTA DOS ITENS'!$D1229,'RESUMO - LOTES E VMA'!$A$3:$A$181,0))</f>
        <v>0.1011750278</v>
      </c>
      <c r="AC1229" s="29" t="str">
        <f t="array" ref="AC1229">INDEX('RESUMO - LOTES E VMA'!$L$3:$L$181,MATCH('LISTA DOS ITENS'!$D1229,'RESUMO - LOTES E VMA'!$A$3:$A$181,0))</f>
        <v>1% do Valor de Comparação do VMA</v>
      </c>
      <c r="AD1229" s="53" t="str">
        <f>VLOOKUP(Tabela1[[#This Row],[Índice]],[1]Planilha1!$A:$A,1,0)</f>
        <v>#ERROR!</v>
      </c>
    </row>
    <row r="1230" ht="15.75" customHeight="1">
      <c r="A1230" s="52">
        <v>250631.0</v>
      </c>
      <c r="B1230" s="53" t="s">
        <v>70</v>
      </c>
      <c r="C1230" s="53" t="s">
        <v>71</v>
      </c>
      <c r="D1230" s="22">
        <v>206855.0</v>
      </c>
      <c r="E1230" s="53" t="s">
        <v>119</v>
      </c>
      <c r="F1230" s="54">
        <v>1.1160762E7</v>
      </c>
      <c r="G1230" s="53" t="s">
        <v>909</v>
      </c>
      <c r="H1230" s="55">
        <v>2201.0</v>
      </c>
      <c r="I1230" s="55"/>
      <c r="J1230" s="55" t="s">
        <v>121</v>
      </c>
      <c r="K1230" s="53" t="s">
        <v>80</v>
      </c>
      <c r="L1230" s="53"/>
      <c r="M1230" s="53">
        <v>10.0</v>
      </c>
      <c r="N1230" s="53" t="s">
        <v>52</v>
      </c>
      <c r="O1230" s="25">
        <v>163.701</v>
      </c>
      <c r="P1230" s="25">
        <f>'LISTA DOS ITENS'!$O1230*'LISTA DOS ITENS'!$M1230</f>
        <v>1637.01</v>
      </c>
      <c r="Q1230" s="25">
        <v>163.7</v>
      </c>
      <c r="R1230" s="25">
        <f>'LISTA DOS ITENS'!$Q1230*'LISTA DOS ITENS'!$M1230</f>
        <v>1637</v>
      </c>
      <c r="S1230" s="56">
        <f>IF('LISTA DOS ITENS'!$P1230&gt;'LISTA DOS ITENS'!$R1230,'LISTA DOS ITENS'!$P1230,'LISTA DOS ITENS'!$R1230)</f>
        <v>1637.01</v>
      </c>
      <c r="T1230" s="25">
        <v>16.59316142804579</v>
      </c>
      <c r="U1230" s="25">
        <f>'LISTA DOS ITENS'!$T1230*'LISTA DOS ITENS'!$M1230</f>
        <v>165.9316143</v>
      </c>
      <c r="V1230" s="56">
        <f t="array" ref="V1230">INDEX('RESUMO - LOTES E VMA'!$F$3:$F$181,MATCH('LISTA DOS ITENS'!$D1230,'RESUMO - LOTES E VMA'!$A$3:$A$181,0))</f>
        <v>36182.69532</v>
      </c>
      <c r="W1230" s="57">
        <f>'LISTA DOS ITENS'!$U1230/'LISTA DOS ITENS'!$V1230</f>
        <v>0.004585938466</v>
      </c>
      <c r="X1230" s="53" t="s">
        <v>53</v>
      </c>
      <c r="Y1230" s="53" t="s">
        <v>290</v>
      </c>
      <c r="Z1230" s="58" t="str">
        <f>'LISTA DOS ITENS'!$F1230&amp;"-"&amp;'LISTA DOS ITENS'!$H1230&amp;"-"&amp;'LISTA DOS ITENS'!$J1230&amp;"-"&amp;'LISTA DOS ITENS'!$K1230&amp;"-"&amp;'LISTA DOS ITENS'!$I1230</f>
        <v>11160762-2201-A026-IMOB/NAC-</v>
      </c>
      <c r="AA1230" s="59" t="str">
        <f t="array" ref="AA1230">INDEX('RESUMO - LOTES E VMA'!$M$3:$M$181,MATCH('LISTA DOS ITENS'!$D1230,'RESUMO - LOTES E VMA'!$A$3:$A$181,0))</f>
        <v>Para Leilão</v>
      </c>
      <c r="AB1230" s="60">
        <f t="array" ref="AB1230">INDEX('RESUMO - LOTES E VMA'!$J$3:$J$181,MATCH('LISTA DOS ITENS'!$D1230,'RESUMO - LOTES E VMA'!$A$3:$A$181,0))</f>
        <v>0.1011750278</v>
      </c>
      <c r="AC1230" s="29" t="str">
        <f t="array" ref="AC1230">INDEX('RESUMO - LOTES E VMA'!$L$3:$L$181,MATCH('LISTA DOS ITENS'!$D1230,'RESUMO - LOTES E VMA'!$A$3:$A$181,0))</f>
        <v>1% do Valor de Comparação do VMA</v>
      </c>
      <c r="AD1230" s="53" t="str">
        <f>VLOOKUP(Tabela1[[#This Row],[Índice]],[1]Planilha1!$A:$A,1,0)</f>
        <v>#ERROR!</v>
      </c>
    </row>
    <row r="1231" ht="15.75" customHeight="1">
      <c r="A1231" s="52">
        <v>250632.0</v>
      </c>
      <c r="B1231" s="53" t="s">
        <v>70</v>
      </c>
      <c r="C1231" s="53" t="s">
        <v>71</v>
      </c>
      <c r="D1231" s="22">
        <v>206855.0</v>
      </c>
      <c r="E1231" s="53" t="s">
        <v>119</v>
      </c>
      <c r="F1231" s="54">
        <v>1.1170007E7</v>
      </c>
      <c r="G1231" s="53" t="s">
        <v>974</v>
      </c>
      <c r="H1231" s="55">
        <v>2201.0</v>
      </c>
      <c r="I1231" s="55"/>
      <c r="J1231" s="55" t="s">
        <v>121</v>
      </c>
      <c r="K1231" s="53" t="s">
        <v>80</v>
      </c>
      <c r="L1231" s="53"/>
      <c r="M1231" s="53">
        <v>10.0</v>
      </c>
      <c r="N1231" s="53" t="s">
        <v>52</v>
      </c>
      <c r="O1231" s="25">
        <v>86.364</v>
      </c>
      <c r="P1231" s="25">
        <f>'LISTA DOS ITENS'!$O1231*'LISTA DOS ITENS'!$M1231</f>
        <v>863.64</v>
      </c>
      <c r="Q1231" s="25">
        <v>86.36</v>
      </c>
      <c r="R1231" s="25">
        <f>'LISTA DOS ITENS'!$Q1231*'LISTA DOS ITENS'!$M1231</f>
        <v>863.6</v>
      </c>
      <c r="S1231" s="56">
        <f>IF('LISTA DOS ITENS'!$P1231&gt;'LISTA DOS ITENS'!$R1231,'LISTA DOS ITENS'!$P1231,'LISTA DOS ITENS'!$R1231)</f>
        <v>863.64</v>
      </c>
      <c r="T1231" s="25">
        <v>8.753728899975775</v>
      </c>
      <c r="U1231" s="25">
        <f>'LISTA DOS ITENS'!$T1231*'LISTA DOS ITENS'!$M1231</f>
        <v>87.537289</v>
      </c>
      <c r="V1231" s="56">
        <f t="array" ref="V1231">INDEX('RESUMO - LOTES E VMA'!$F$3:$F$181,MATCH('LISTA DOS ITENS'!$D1231,'RESUMO - LOTES E VMA'!$A$3:$A$181,0))</f>
        <v>36182.69532</v>
      </c>
      <c r="W1231" s="57">
        <f>'LISTA DOS ITENS'!$U1231/'LISTA DOS ITENS'!$V1231</f>
        <v>0.002419313659</v>
      </c>
      <c r="X1231" s="53" t="s">
        <v>53</v>
      </c>
      <c r="Y1231" s="53" t="s">
        <v>290</v>
      </c>
      <c r="Z1231" s="58" t="str">
        <f>'LISTA DOS ITENS'!$F1231&amp;"-"&amp;'LISTA DOS ITENS'!$H1231&amp;"-"&amp;'LISTA DOS ITENS'!$J1231&amp;"-"&amp;'LISTA DOS ITENS'!$K1231&amp;"-"&amp;'LISTA DOS ITENS'!$I1231</f>
        <v>11170007-2201-A026-IMOB/NAC-</v>
      </c>
      <c r="AA1231" s="59" t="str">
        <f t="array" ref="AA1231">INDEX('RESUMO - LOTES E VMA'!$M$3:$M$181,MATCH('LISTA DOS ITENS'!$D1231,'RESUMO - LOTES E VMA'!$A$3:$A$181,0))</f>
        <v>Para Leilão</v>
      </c>
      <c r="AB1231" s="60">
        <f t="array" ref="AB1231">INDEX('RESUMO - LOTES E VMA'!$J$3:$J$181,MATCH('LISTA DOS ITENS'!$D1231,'RESUMO - LOTES E VMA'!$A$3:$A$181,0))</f>
        <v>0.1011750278</v>
      </c>
      <c r="AC1231" s="29" t="str">
        <f t="array" ref="AC1231">INDEX('RESUMO - LOTES E VMA'!$L$3:$L$181,MATCH('LISTA DOS ITENS'!$D1231,'RESUMO - LOTES E VMA'!$A$3:$A$181,0))</f>
        <v>1% do Valor de Comparação do VMA</v>
      </c>
      <c r="AD1231" s="53" t="str">
        <f>VLOOKUP(Tabela1[[#This Row],[Índice]],[1]Planilha1!$A:$A,1,0)</f>
        <v>#ERROR!</v>
      </c>
    </row>
    <row r="1232" ht="15.75" customHeight="1">
      <c r="A1232" s="52">
        <v>250633.0</v>
      </c>
      <c r="B1232" s="53" t="s">
        <v>70</v>
      </c>
      <c r="C1232" s="53" t="s">
        <v>71</v>
      </c>
      <c r="D1232" s="22">
        <v>206855.0</v>
      </c>
      <c r="E1232" s="53" t="s">
        <v>119</v>
      </c>
      <c r="F1232" s="54">
        <v>1.1179126E7</v>
      </c>
      <c r="G1232" s="53" t="s">
        <v>907</v>
      </c>
      <c r="H1232" s="55">
        <v>2201.0</v>
      </c>
      <c r="I1232" s="55"/>
      <c r="J1232" s="55" t="s">
        <v>121</v>
      </c>
      <c r="K1232" s="53" t="s">
        <v>73</v>
      </c>
      <c r="L1232" s="53"/>
      <c r="M1232" s="53">
        <v>1.0</v>
      </c>
      <c r="N1232" s="53" t="s">
        <v>52</v>
      </c>
      <c r="O1232" s="25">
        <v>626.32</v>
      </c>
      <c r="P1232" s="25">
        <f>'LISTA DOS ITENS'!$O1232*'LISTA DOS ITENS'!$M1232</f>
        <v>626.32</v>
      </c>
      <c r="Q1232" s="25">
        <v>1355.47</v>
      </c>
      <c r="R1232" s="25">
        <f>'LISTA DOS ITENS'!$Q1232*'LISTA DOS ITENS'!$M1232</f>
        <v>1355.47</v>
      </c>
      <c r="S1232" s="56">
        <f>IF('LISTA DOS ITENS'!$P1232&gt;'LISTA DOS ITENS'!$R1232,'LISTA DOS ITENS'!$P1232,'LISTA DOS ITENS'!$R1232)</f>
        <v>1355.47</v>
      </c>
      <c r="T1232" s="25">
        <v>137.39482297417976</v>
      </c>
      <c r="U1232" s="25">
        <f>'LISTA DOS ITENS'!$T1232*'LISTA DOS ITENS'!$M1232</f>
        <v>137.394823</v>
      </c>
      <c r="V1232" s="56">
        <f t="array" ref="V1232">INDEX('RESUMO - LOTES E VMA'!$F$3:$F$181,MATCH('LISTA DOS ITENS'!$D1232,'RESUMO - LOTES E VMA'!$A$3:$A$181,0))</f>
        <v>36182.69532</v>
      </c>
      <c r="W1232" s="57">
        <f>'LISTA DOS ITENS'!$U1232/'LISTA DOS ITENS'!$V1232</f>
        <v>0.003797252299</v>
      </c>
      <c r="X1232" s="53" t="s">
        <v>53</v>
      </c>
      <c r="Y1232" s="53" t="s">
        <v>290</v>
      </c>
      <c r="Z1232" s="58" t="str">
        <f>'LISTA DOS ITENS'!$F1232&amp;"-"&amp;'LISTA DOS ITENS'!$H1232&amp;"-"&amp;'LISTA DOS ITENS'!$J1232&amp;"-"&amp;'LISTA DOS ITENS'!$K1232&amp;"-"&amp;'LISTA DOS ITENS'!$I1232</f>
        <v>11179126-2201-A026-CONS/NAC-</v>
      </c>
      <c r="AA1232" s="59" t="str">
        <f t="array" ref="AA1232">INDEX('RESUMO - LOTES E VMA'!$M$3:$M$181,MATCH('LISTA DOS ITENS'!$D1232,'RESUMO - LOTES E VMA'!$A$3:$A$181,0))</f>
        <v>Para Leilão</v>
      </c>
      <c r="AB1232" s="60">
        <f t="array" ref="AB1232">INDEX('RESUMO - LOTES E VMA'!$J$3:$J$181,MATCH('LISTA DOS ITENS'!$D1232,'RESUMO - LOTES E VMA'!$A$3:$A$181,0))</f>
        <v>0.1011750278</v>
      </c>
      <c r="AC1232" s="29" t="str">
        <f t="array" ref="AC1232">INDEX('RESUMO - LOTES E VMA'!$L$3:$L$181,MATCH('LISTA DOS ITENS'!$D1232,'RESUMO - LOTES E VMA'!$A$3:$A$181,0))</f>
        <v>1% do Valor de Comparação do VMA</v>
      </c>
      <c r="AD1232" s="53" t="str">
        <f>VLOOKUP(Tabela1[[#This Row],[Índice]],[1]Planilha1!$A:$A,1,0)</f>
        <v>#ERROR!</v>
      </c>
    </row>
    <row r="1233" ht="15.75" customHeight="1">
      <c r="A1233" s="52">
        <v>250634.0</v>
      </c>
      <c r="B1233" s="53" t="s">
        <v>70</v>
      </c>
      <c r="C1233" s="53" t="s">
        <v>71</v>
      </c>
      <c r="D1233" s="22">
        <v>206855.0</v>
      </c>
      <c r="E1233" s="53" t="s">
        <v>119</v>
      </c>
      <c r="F1233" s="54">
        <v>1.1204556E7</v>
      </c>
      <c r="G1233" s="53" t="s">
        <v>975</v>
      </c>
      <c r="H1233" s="55">
        <v>2201.0</v>
      </c>
      <c r="I1233" s="55"/>
      <c r="J1233" s="55" t="s">
        <v>121</v>
      </c>
      <c r="K1233" s="53" t="s">
        <v>73</v>
      </c>
      <c r="L1233" s="53"/>
      <c r="M1233" s="53">
        <v>18.0</v>
      </c>
      <c r="N1233" s="53" t="s">
        <v>52</v>
      </c>
      <c r="O1233" s="25">
        <v>28.806666666666665</v>
      </c>
      <c r="P1233" s="25">
        <f>'LISTA DOS ITENS'!$O1233*'LISTA DOS ITENS'!$M1233</f>
        <v>518.52</v>
      </c>
      <c r="Q1233" s="25">
        <v>28.81</v>
      </c>
      <c r="R1233" s="25">
        <f>'LISTA DOS ITENS'!$Q1233*'LISTA DOS ITENS'!$M1233</f>
        <v>518.58</v>
      </c>
      <c r="S1233" s="56">
        <f>IF('LISTA DOS ITENS'!$P1233&gt;'LISTA DOS ITENS'!$R1233,'LISTA DOS ITENS'!$P1233,'LISTA DOS ITENS'!$R1233)</f>
        <v>518.58</v>
      </c>
      <c r="T1233" s="25">
        <v>2.9202747754550957</v>
      </c>
      <c r="U1233" s="25">
        <f>'LISTA DOS ITENS'!$T1233*'LISTA DOS ITENS'!$M1233</f>
        <v>52.56494596</v>
      </c>
      <c r="V1233" s="56">
        <f t="array" ref="V1233">INDEX('RESUMO - LOTES E VMA'!$F$3:$F$181,MATCH('LISTA DOS ITENS'!$D1233,'RESUMO - LOTES E VMA'!$A$3:$A$181,0))</f>
        <v>36182.69532</v>
      </c>
      <c r="W1233" s="57">
        <f>'LISTA DOS ITENS'!$U1233/'LISTA DOS ITENS'!$V1233</f>
        <v>0.001452764795</v>
      </c>
      <c r="X1233" s="53" t="s">
        <v>53</v>
      </c>
      <c r="Y1233" s="53" t="s">
        <v>290</v>
      </c>
      <c r="Z1233" s="58" t="str">
        <f>'LISTA DOS ITENS'!$F1233&amp;"-"&amp;'LISTA DOS ITENS'!$H1233&amp;"-"&amp;'LISTA DOS ITENS'!$J1233&amp;"-"&amp;'LISTA DOS ITENS'!$K1233&amp;"-"&amp;'LISTA DOS ITENS'!$I1233</f>
        <v>11204556-2201-A026-CONS/NAC-</v>
      </c>
      <c r="AA1233" s="59" t="str">
        <f t="array" ref="AA1233">INDEX('RESUMO - LOTES E VMA'!$M$3:$M$181,MATCH('LISTA DOS ITENS'!$D1233,'RESUMO - LOTES E VMA'!$A$3:$A$181,0))</f>
        <v>Para Leilão</v>
      </c>
      <c r="AB1233" s="60">
        <f t="array" ref="AB1233">INDEX('RESUMO - LOTES E VMA'!$J$3:$J$181,MATCH('LISTA DOS ITENS'!$D1233,'RESUMO - LOTES E VMA'!$A$3:$A$181,0))</f>
        <v>0.1011750278</v>
      </c>
      <c r="AC1233" s="29" t="str">
        <f t="array" ref="AC1233">INDEX('RESUMO - LOTES E VMA'!$L$3:$L$181,MATCH('LISTA DOS ITENS'!$D1233,'RESUMO - LOTES E VMA'!$A$3:$A$181,0))</f>
        <v>1% do Valor de Comparação do VMA</v>
      </c>
      <c r="AD1233" s="53" t="str">
        <f>VLOOKUP(Tabela1[[#This Row],[Índice]],[1]Planilha1!$A:$A,1,0)</f>
        <v>#ERROR!</v>
      </c>
    </row>
    <row r="1234" ht="15.75" customHeight="1">
      <c r="A1234" s="52">
        <v>250635.0</v>
      </c>
      <c r="B1234" s="53" t="s">
        <v>70</v>
      </c>
      <c r="C1234" s="53" t="s">
        <v>71</v>
      </c>
      <c r="D1234" s="22">
        <v>206855.0</v>
      </c>
      <c r="E1234" s="53" t="s">
        <v>119</v>
      </c>
      <c r="F1234" s="54">
        <v>1.1204573E7</v>
      </c>
      <c r="G1234" s="53" t="s">
        <v>892</v>
      </c>
      <c r="H1234" s="55">
        <v>2201.0</v>
      </c>
      <c r="I1234" s="55"/>
      <c r="J1234" s="55" t="s">
        <v>121</v>
      </c>
      <c r="K1234" s="53" t="s">
        <v>73</v>
      </c>
      <c r="L1234" s="53"/>
      <c r="M1234" s="53">
        <v>18.0</v>
      </c>
      <c r="N1234" s="53" t="s">
        <v>52</v>
      </c>
      <c r="O1234" s="25">
        <v>34.0</v>
      </c>
      <c r="P1234" s="25">
        <f>'LISTA DOS ITENS'!$O1234*'LISTA DOS ITENS'!$M1234</f>
        <v>612</v>
      </c>
      <c r="Q1234" s="25">
        <v>34.0</v>
      </c>
      <c r="R1234" s="25">
        <f>'LISTA DOS ITENS'!$Q1234*'LISTA DOS ITENS'!$M1234</f>
        <v>612</v>
      </c>
      <c r="S1234" s="56">
        <f>IF('LISTA DOS ITENS'!$P1234&gt;'LISTA DOS ITENS'!$R1234,'LISTA DOS ITENS'!$P1234,'LISTA DOS ITENS'!$R1234)</f>
        <v>612</v>
      </c>
      <c r="T1234" s="25">
        <v>3.446349960620384</v>
      </c>
      <c r="U1234" s="25">
        <f>'LISTA DOS ITENS'!$T1234*'LISTA DOS ITENS'!$M1234</f>
        <v>62.03429929</v>
      </c>
      <c r="V1234" s="56">
        <f t="array" ref="V1234">INDEX('RESUMO - LOTES E VMA'!$F$3:$F$181,MATCH('LISTA DOS ITENS'!$D1234,'RESUMO - LOTES E VMA'!$A$3:$A$181,0))</f>
        <v>36182.69532</v>
      </c>
      <c r="W1234" s="57">
        <f>'LISTA DOS ITENS'!$U1234/'LISTA DOS ITENS'!$V1234</f>
        <v>0.001714474246</v>
      </c>
      <c r="X1234" s="53" t="s">
        <v>53</v>
      </c>
      <c r="Y1234" s="53" t="s">
        <v>290</v>
      </c>
      <c r="Z1234" s="58" t="str">
        <f>'LISTA DOS ITENS'!$F1234&amp;"-"&amp;'LISTA DOS ITENS'!$H1234&amp;"-"&amp;'LISTA DOS ITENS'!$J1234&amp;"-"&amp;'LISTA DOS ITENS'!$K1234&amp;"-"&amp;'LISTA DOS ITENS'!$I1234</f>
        <v>11204573-2201-A026-CONS/NAC-</v>
      </c>
      <c r="AA1234" s="59" t="str">
        <f t="array" ref="AA1234">INDEX('RESUMO - LOTES E VMA'!$M$3:$M$181,MATCH('LISTA DOS ITENS'!$D1234,'RESUMO - LOTES E VMA'!$A$3:$A$181,0))</f>
        <v>Para Leilão</v>
      </c>
      <c r="AB1234" s="60">
        <f t="array" ref="AB1234">INDEX('RESUMO - LOTES E VMA'!$J$3:$J$181,MATCH('LISTA DOS ITENS'!$D1234,'RESUMO - LOTES E VMA'!$A$3:$A$181,0))</f>
        <v>0.1011750278</v>
      </c>
      <c r="AC1234" s="29" t="str">
        <f t="array" ref="AC1234">INDEX('RESUMO - LOTES E VMA'!$L$3:$L$181,MATCH('LISTA DOS ITENS'!$D1234,'RESUMO - LOTES E VMA'!$A$3:$A$181,0))</f>
        <v>1% do Valor de Comparação do VMA</v>
      </c>
      <c r="AD1234" s="53" t="str">
        <f>VLOOKUP(Tabela1[[#This Row],[Índice]],[1]Planilha1!$A:$A,1,0)</f>
        <v>#ERROR!</v>
      </c>
    </row>
    <row r="1235" ht="15.75" customHeight="1">
      <c r="A1235" s="52">
        <v>250636.0</v>
      </c>
      <c r="B1235" s="53" t="s">
        <v>70</v>
      </c>
      <c r="C1235" s="53" t="s">
        <v>71</v>
      </c>
      <c r="D1235" s="22">
        <v>206855.0</v>
      </c>
      <c r="E1235" s="53" t="s">
        <v>119</v>
      </c>
      <c r="F1235" s="54">
        <v>1.121513E7</v>
      </c>
      <c r="G1235" s="53" t="s">
        <v>976</v>
      </c>
      <c r="H1235" s="55">
        <v>2201.0</v>
      </c>
      <c r="I1235" s="55"/>
      <c r="J1235" s="55" t="s">
        <v>121</v>
      </c>
      <c r="K1235" s="53" t="s">
        <v>80</v>
      </c>
      <c r="L1235" s="53"/>
      <c r="M1235" s="53">
        <v>6.0</v>
      </c>
      <c r="N1235" s="53" t="s">
        <v>52</v>
      </c>
      <c r="O1235" s="25">
        <v>77.31833333333334</v>
      </c>
      <c r="P1235" s="25">
        <f>'LISTA DOS ITENS'!$O1235*'LISTA DOS ITENS'!$M1235</f>
        <v>463.91</v>
      </c>
      <c r="Q1235" s="25">
        <v>77.32</v>
      </c>
      <c r="R1235" s="25">
        <f>'LISTA DOS ITENS'!$Q1235*'LISTA DOS ITENS'!$M1235</f>
        <v>463.92</v>
      </c>
      <c r="S1235" s="56">
        <f>IF('LISTA DOS ITENS'!$P1235&gt;'LISTA DOS ITENS'!$R1235,'LISTA DOS ITENS'!$P1235,'LISTA DOS ITENS'!$R1235)</f>
        <v>463.92</v>
      </c>
      <c r="T1235" s="25">
        <v>7.8374052633872955</v>
      </c>
      <c r="U1235" s="25">
        <f>'LISTA DOS ITENS'!$T1235*'LISTA DOS ITENS'!$M1235</f>
        <v>47.02443158</v>
      </c>
      <c r="V1235" s="56">
        <f t="array" ref="V1235">INDEX('RESUMO - LOTES E VMA'!$F$3:$F$181,MATCH('LISTA DOS ITENS'!$D1235,'RESUMO - LOTES E VMA'!$A$3:$A$181,0))</f>
        <v>36182.69532</v>
      </c>
      <c r="W1235" s="57">
        <f>'LISTA DOS ITENS'!$U1235/'LISTA DOS ITENS'!$V1235</f>
        <v>0.001299638713</v>
      </c>
      <c r="X1235" s="53" t="s">
        <v>53</v>
      </c>
      <c r="Y1235" s="53" t="s">
        <v>290</v>
      </c>
      <c r="Z1235" s="58" t="str">
        <f>'LISTA DOS ITENS'!$F1235&amp;"-"&amp;'LISTA DOS ITENS'!$H1235&amp;"-"&amp;'LISTA DOS ITENS'!$J1235&amp;"-"&amp;'LISTA DOS ITENS'!$K1235&amp;"-"&amp;'LISTA DOS ITENS'!$I1235</f>
        <v>11215130-2201-A026-IMOB/NAC-</v>
      </c>
      <c r="AA1235" s="59" t="str">
        <f t="array" ref="AA1235">INDEX('RESUMO - LOTES E VMA'!$M$3:$M$181,MATCH('LISTA DOS ITENS'!$D1235,'RESUMO - LOTES E VMA'!$A$3:$A$181,0))</f>
        <v>Para Leilão</v>
      </c>
      <c r="AB1235" s="60">
        <f t="array" ref="AB1235">INDEX('RESUMO - LOTES E VMA'!$J$3:$J$181,MATCH('LISTA DOS ITENS'!$D1235,'RESUMO - LOTES E VMA'!$A$3:$A$181,0))</f>
        <v>0.1011750278</v>
      </c>
      <c r="AC1235" s="29" t="str">
        <f t="array" ref="AC1235">INDEX('RESUMO - LOTES E VMA'!$L$3:$L$181,MATCH('LISTA DOS ITENS'!$D1235,'RESUMO - LOTES E VMA'!$A$3:$A$181,0))</f>
        <v>1% do Valor de Comparação do VMA</v>
      </c>
      <c r="AD1235" s="53" t="str">
        <f>VLOOKUP(Tabela1[[#This Row],[Índice]],[1]Planilha1!$A:$A,1,0)</f>
        <v>#ERROR!</v>
      </c>
    </row>
    <row r="1236" ht="15.75" customHeight="1">
      <c r="A1236" s="52">
        <v>250637.0</v>
      </c>
      <c r="B1236" s="53" t="s">
        <v>70</v>
      </c>
      <c r="C1236" s="53" t="s">
        <v>71</v>
      </c>
      <c r="D1236" s="22">
        <v>206855.0</v>
      </c>
      <c r="E1236" s="53" t="s">
        <v>119</v>
      </c>
      <c r="F1236" s="54">
        <v>1.1277443E7</v>
      </c>
      <c r="G1236" s="53" t="s">
        <v>853</v>
      </c>
      <c r="H1236" s="55">
        <v>2201.0</v>
      </c>
      <c r="I1236" s="55"/>
      <c r="J1236" s="55" t="s">
        <v>121</v>
      </c>
      <c r="K1236" s="53" t="s">
        <v>73</v>
      </c>
      <c r="L1236" s="53"/>
      <c r="M1236" s="53">
        <v>18.0</v>
      </c>
      <c r="N1236" s="53" t="s">
        <v>52</v>
      </c>
      <c r="O1236" s="25">
        <v>70.80722222222222</v>
      </c>
      <c r="P1236" s="25">
        <f>'LISTA DOS ITENS'!$O1236*'LISTA DOS ITENS'!$M1236</f>
        <v>1274.53</v>
      </c>
      <c r="Q1236" s="25">
        <v>70.81</v>
      </c>
      <c r="R1236" s="25">
        <f>'LISTA DOS ITENS'!$Q1236*'LISTA DOS ITENS'!$M1236</f>
        <v>1274.58</v>
      </c>
      <c r="S1236" s="56">
        <f>IF('LISTA DOS ITENS'!$P1236&gt;'LISTA DOS ITENS'!$R1236,'LISTA DOS ITENS'!$P1236,'LISTA DOS ITENS'!$R1236)</f>
        <v>1274.58</v>
      </c>
      <c r="T1236" s="25">
        <v>7.177530609162629</v>
      </c>
      <c r="U1236" s="25">
        <f>'LISTA DOS ITENS'!$T1236*'LISTA DOS ITENS'!$M1236</f>
        <v>129.195551</v>
      </c>
      <c r="V1236" s="56">
        <f t="array" ref="V1236">INDEX('RESUMO - LOTES E VMA'!$F$3:$F$181,MATCH('LISTA DOS ITENS'!$D1236,'RESUMO - LOTES E VMA'!$A$3:$A$181,0))</f>
        <v>36182.69532</v>
      </c>
      <c r="W1236" s="57">
        <f>'LISTA DOS ITENS'!$U1236/'LISTA DOS ITENS'!$V1236</f>
        <v>0.003570644747</v>
      </c>
      <c r="X1236" s="53" t="s">
        <v>53</v>
      </c>
      <c r="Y1236" s="53" t="s">
        <v>290</v>
      </c>
      <c r="Z1236" s="58" t="str">
        <f>'LISTA DOS ITENS'!$F1236&amp;"-"&amp;'LISTA DOS ITENS'!$H1236&amp;"-"&amp;'LISTA DOS ITENS'!$J1236&amp;"-"&amp;'LISTA DOS ITENS'!$K1236&amp;"-"&amp;'LISTA DOS ITENS'!$I1236</f>
        <v>11277443-2201-A026-CONS/NAC-</v>
      </c>
      <c r="AA1236" s="59" t="str">
        <f t="array" ref="AA1236">INDEX('RESUMO - LOTES E VMA'!$M$3:$M$181,MATCH('LISTA DOS ITENS'!$D1236,'RESUMO - LOTES E VMA'!$A$3:$A$181,0))</f>
        <v>Para Leilão</v>
      </c>
      <c r="AB1236" s="60">
        <f t="array" ref="AB1236">INDEX('RESUMO - LOTES E VMA'!$J$3:$J$181,MATCH('LISTA DOS ITENS'!$D1236,'RESUMO - LOTES E VMA'!$A$3:$A$181,0))</f>
        <v>0.1011750278</v>
      </c>
      <c r="AC1236" s="29" t="str">
        <f t="array" ref="AC1236">INDEX('RESUMO - LOTES E VMA'!$L$3:$L$181,MATCH('LISTA DOS ITENS'!$D1236,'RESUMO - LOTES E VMA'!$A$3:$A$181,0))</f>
        <v>1% do Valor de Comparação do VMA</v>
      </c>
      <c r="AD1236" s="53" t="str">
        <f>VLOOKUP(Tabela1[[#This Row],[Índice]],[1]Planilha1!$A:$A,1,0)</f>
        <v>#ERROR!</v>
      </c>
    </row>
    <row r="1237" ht="15.75" customHeight="1">
      <c r="A1237" s="52">
        <v>250638.0</v>
      </c>
      <c r="B1237" s="53" t="s">
        <v>70</v>
      </c>
      <c r="C1237" s="53" t="s">
        <v>71</v>
      </c>
      <c r="D1237" s="22">
        <v>206855.0</v>
      </c>
      <c r="E1237" s="53" t="s">
        <v>119</v>
      </c>
      <c r="F1237" s="54">
        <v>1.1342918E7</v>
      </c>
      <c r="G1237" s="53" t="s">
        <v>856</v>
      </c>
      <c r="H1237" s="55">
        <v>2201.0</v>
      </c>
      <c r="I1237" s="55"/>
      <c r="J1237" s="55" t="s">
        <v>121</v>
      </c>
      <c r="K1237" s="53" t="s">
        <v>73</v>
      </c>
      <c r="L1237" s="53"/>
      <c r="M1237" s="53">
        <v>11.0</v>
      </c>
      <c r="N1237" s="53" t="s">
        <v>52</v>
      </c>
      <c r="O1237" s="25">
        <v>388.49545454545455</v>
      </c>
      <c r="P1237" s="25">
        <f>'LISTA DOS ITENS'!$O1237*'LISTA DOS ITENS'!$M1237</f>
        <v>4273.45</v>
      </c>
      <c r="Q1237" s="25">
        <v>388.5</v>
      </c>
      <c r="R1237" s="25">
        <f>'LISTA DOS ITENS'!$Q1237*'LISTA DOS ITENS'!$M1237</f>
        <v>4273.5</v>
      </c>
      <c r="S1237" s="56">
        <f>IF('LISTA DOS ITENS'!$P1237&gt;'LISTA DOS ITENS'!$R1237,'LISTA DOS ITENS'!$P1237,'LISTA DOS ITENS'!$R1237)</f>
        <v>4273.5</v>
      </c>
      <c r="T1237" s="25">
        <v>39.379616461794676</v>
      </c>
      <c r="U1237" s="25">
        <f>'LISTA DOS ITENS'!$T1237*'LISTA DOS ITENS'!$M1237</f>
        <v>433.1757811</v>
      </c>
      <c r="V1237" s="56">
        <f t="array" ref="V1237">INDEX('RESUMO - LOTES E VMA'!$F$3:$F$181,MATCH('LISTA DOS ITENS'!$D1237,'RESUMO - LOTES E VMA'!$A$3:$A$181,0))</f>
        <v>36182.69532</v>
      </c>
      <c r="W1237" s="57">
        <f>'LISTA DOS ITENS'!$U1237/'LISTA DOS ITENS'!$V1237</f>
        <v>0.01197190473</v>
      </c>
      <c r="X1237" s="53" t="s">
        <v>53</v>
      </c>
      <c r="Y1237" s="53" t="s">
        <v>290</v>
      </c>
      <c r="Z1237" s="58" t="str">
        <f>'LISTA DOS ITENS'!$F1237&amp;"-"&amp;'LISTA DOS ITENS'!$H1237&amp;"-"&amp;'LISTA DOS ITENS'!$J1237&amp;"-"&amp;'LISTA DOS ITENS'!$K1237&amp;"-"&amp;'LISTA DOS ITENS'!$I1237</f>
        <v>11342918-2201-A026-CONS/NAC-</v>
      </c>
      <c r="AA1237" s="59" t="str">
        <f t="array" ref="AA1237">INDEX('RESUMO - LOTES E VMA'!$M$3:$M$181,MATCH('LISTA DOS ITENS'!$D1237,'RESUMO - LOTES E VMA'!$A$3:$A$181,0))</f>
        <v>Para Leilão</v>
      </c>
      <c r="AB1237" s="60">
        <f t="array" ref="AB1237">INDEX('RESUMO - LOTES E VMA'!$J$3:$J$181,MATCH('LISTA DOS ITENS'!$D1237,'RESUMO - LOTES E VMA'!$A$3:$A$181,0))</f>
        <v>0.1011750278</v>
      </c>
      <c r="AC1237" s="29" t="str">
        <f t="array" ref="AC1237">INDEX('RESUMO - LOTES E VMA'!$L$3:$L$181,MATCH('LISTA DOS ITENS'!$D1237,'RESUMO - LOTES E VMA'!$A$3:$A$181,0))</f>
        <v>1% do Valor de Comparação do VMA</v>
      </c>
      <c r="AD1237" s="53" t="str">
        <f>VLOOKUP(Tabela1[[#This Row],[Índice]],[1]Planilha1!$A:$A,1,0)</f>
        <v>#ERROR!</v>
      </c>
    </row>
    <row r="1238" ht="15.75" customHeight="1">
      <c r="A1238" s="52">
        <v>250639.0</v>
      </c>
      <c r="B1238" s="53" t="s">
        <v>70</v>
      </c>
      <c r="C1238" s="53" t="s">
        <v>71</v>
      </c>
      <c r="D1238" s="22">
        <v>206855.0</v>
      </c>
      <c r="E1238" s="53" t="s">
        <v>119</v>
      </c>
      <c r="F1238" s="54">
        <v>1.1342918E7</v>
      </c>
      <c r="G1238" s="53" t="s">
        <v>856</v>
      </c>
      <c r="H1238" s="55">
        <v>2201.0</v>
      </c>
      <c r="I1238" s="55"/>
      <c r="J1238" s="55" t="s">
        <v>121</v>
      </c>
      <c r="K1238" s="53" t="s">
        <v>80</v>
      </c>
      <c r="L1238" s="53"/>
      <c r="M1238" s="53">
        <v>1.0</v>
      </c>
      <c r="N1238" s="53" t="s">
        <v>52</v>
      </c>
      <c r="O1238" s="25">
        <v>311.23</v>
      </c>
      <c r="P1238" s="25">
        <f>'LISTA DOS ITENS'!$O1238*'LISTA DOS ITENS'!$M1238</f>
        <v>311.23</v>
      </c>
      <c r="Q1238" s="25">
        <v>388.5</v>
      </c>
      <c r="R1238" s="25">
        <f>'LISTA DOS ITENS'!$Q1238*'LISTA DOS ITENS'!$M1238</f>
        <v>388.5</v>
      </c>
      <c r="S1238" s="56">
        <f>IF('LISTA DOS ITENS'!$P1238&gt;'LISTA DOS ITENS'!$R1238,'LISTA DOS ITENS'!$P1238,'LISTA DOS ITENS'!$R1238)</f>
        <v>388.5</v>
      </c>
      <c r="T1238" s="25">
        <v>39.379616461794676</v>
      </c>
      <c r="U1238" s="25">
        <f>'LISTA DOS ITENS'!$T1238*'LISTA DOS ITENS'!$M1238</f>
        <v>39.37961646</v>
      </c>
      <c r="V1238" s="56">
        <f t="array" ref="V1238">INDEX('RESUMO - LOTES E VMA'!$F$3:$F$181,MATCH('LISTA DOS ITENS'!$D1238,'RESUMO - LOTES E VMA'!$A$3:$A$181,0))</f>
        <v>36182.69532</v>
      </c>
      <c r="W1238" s="57">
        <f>'LISTA DOS ITENS'!$U1238/'LISTA DOS ITENS'!$V1238</f>
        <v>0.001088354975</v>
      </c>
      <c r="X1238" s="53" t="s">
        <v>53</v>
      </c>
      <c r="Y1238" s="53" t="s">
        <v>290</v>
      </c>
      <c r="Z1238" s="58" t="str">
        <f>'LISTA DOS ITENS'!$F1238&amp;"-"&amp;'LISTA DOS ITENS'!$H1238&amp;"-"&amp;'LISTA DOS ITENS'!$J1238&amp;"-"&amp;'LISTA DOS ITENS'!$K1238&amp;"-"&amp;'LISTA DOS ITENS'!$I1238</f>
        <v>11342918-2201-A026-IMOB/NAC-</v>
      </c>
      <c r="AA1238" s="59" t="str">
        <f t="array" ref="AA1238">INDEX('RESUMO - LOTES E VMA'!$M$3:$M$181,MATCH('LISTA DOS ITENS'!$D1238,'RESUMO - LOTES E VMA'!$A$3:$A$181,0))</f>
        <v>Para Leilão</v>
      </c>
      <c r="AB1238" s="60">
        <f t="array" ref="AB1238">INDEX('RESUMO - LOTES E VMA'!$J$3:$J$181,MATCH('LISTA DOS ITENS'!$D1238,'RESUMO - LOTES E VMA'!$A$3:$A$181,0))</f>
        <v>0.1011750278</v>
      </c>
      <c r="AC1238" s="29" t="str">
        <f t="array" ref="AC1238">INDEX('RESUMO - LOTES E VMA'!$L$3:$L$181,MATCH('LISTA DOS ITENS'!$D1238,'RESUMO - LOTES E VMA'!$A$3:$A$181,0))</f>
        <v>1% do Valor de Comparação do VMA</v>
      </c>
      <c r="AD1238" s="53" t="str">
        <f>VLOOKUP(Tabela1[[#This Row],[Índice]],[1]Planilha1!$A:$A,1,0)</f>
        <v>#ERROR!</v>
      </c>
    </row>
    <row r="1239" ht="15.75" customHeight="1">
      <c r="A1239" s="52">
        <v>250640.0</v>
      </c>
      <c r="B1239" s="53" t="s">
        <v>70</v>
      </c>
      <c r="C1239" s="53" t="s">
        <v>71</v>
      </c>
      <c r="D1239" s="22">
        <v>206855.0</v>
      </c>
      <c r="E1239" s="53" t="s">
        <v>119</v>
      </c>
      <c r="F1239" s="54">
        <v>1.1136743E7</v>
      </c>
      <c r="G1239" s="53" t="s">
        <v>865</v>
      </c>
      <c r="H1239" s="55">
        <v>2201.0</v>
      </c>
      <c r="I1239" s="55"/>
      <c r="J1239" s="55" t="s">
        <v>134</v>
      </c>
      <c r="K1239" s="53" t="s">
        <v>51</v>
      </c>
      <c r="L1239" s="53"/>
      <c r="M1239" s="53">
        <v>1.0</v>
      </c>
      <c r="N1239" s="53" t="s">
        <v>52</v>
      </c>
      <c r="O1239" s="25">
        <v>1.0</v>
      </c>
      <c r="P1239" s="25">
        <f>'LISTA DOS ITENS'!$O1239*'LISTA DOS ITENS'!$M1239</f>
        <v>1</v>
      </c>
      <c r="Q1239" s="25">
        <v>771.51</v>
      </c>
      <c r="R1239" s="25">
        <f>'LISTA DOS ITENS'!$Q1239*'LISTA DOS ITENS'!$M1239</f>
        <v>771.51</v>
      </c>
      <c r="S1239" s="56">
        <f>IF('LISTA DOS ITENS'!$P1239&gt;'LISTA DOS ITENS'!$R1239,'LISTA DOS ITENS'!$P1239,'LISTA DOS ITENS'!$R1239)</f>
        <v>771.51</v>
      </c>
      <c r="T1239" s="25">
        <v>78.2027487681833</v>
      </c>
      <c r="U1239" s="25">
        <f>'LISTA DOS ITENS'!$T1239*'LISTA DOS ITENS'!$M1239</f>
        <v>78.20274877</v>
      </c>
      <c r="V1239" s="56">
        <f t="array" ref="V1239">INDEX('RESUMO - LOTES E VMA'!$F$3:$F$181,MATCH('LISTA DOS ITENS'!$D1239,'RESUMO - LOTES E VMA'!$A$3:$A$181,0))</f>
        <v>36182.69532</v>
      </c>
      <c r="W1239" s="57">
        <f>'LISTA DOS ITENS'!$U1239/'LISTA DOS ITENS'!$V1239</f>
        <v>0.002161330108</v>
      </c>
      <c r="X1239" s="53" t="s">
        <v>53</v>
      </c>
      <c r="Y1239" s="53" t="s">
        <v>290</v>
      </c>
      <c r="Z1239" s="58" t="str">
        <f>'LISTA DOS ITENS'!$F1239&amp;"-"&amp;'LISTA DOS ITENS'!$H1239&amp;"-"&amp;'LISTA DOS ITENS'!$J1239&amp;"-"&amp;'LISTA DOS ITENS'!$K1239&amp;"-"&amp;'LISTA DOS ITENS'!$I1239</f>
        <v>11136743-2201-R026-A RECUPER-</v>
      </c>
      <c r="AA1239" s="59" t="str">
        <f t="array" ref="AA1239">INDEX('RESUMO - LOTES E VMA'!$M$3:$M$181,MATCH('LISTA DOS ITENS'!$D1239,'RESUMO - LOTES E VMA'!$A$3:$A$181,0))</f>
        <v>Para Leilão</v>
      </c>
      <c r="AB1239" s="60">
        <f t="array" ref="AB1239">INDEX('RESUMO - LOTES E VMA'!$J$3:$J$181,MATCH('LISTA DOS ITENS'!$D1239,'RESUMO - LOTES E VMA'!$A$3:$A$181,0))</f>
        <v>0.1011750278</v>
      </c>
      <c r="AC1239" s="29" t="str">
        <f t="array" ref="AC1239">INDEX('RESUMO - LOTES E VMA'!$L$3:$L$181,MATCH('LISTA DOS ITENS'!$D1239,'RESUMO - LOTES E VMA'!$A$3:$A$181,0))</f>
        <v>1% do Valor de Comparação do VMA</v>
      </c>
      <c r="AD1239" s="53" t="str">
        <f>VLOOKUP(Tabela1[[#This Row],[Índice]],[1]Planilha1!$A:$A,1,0)</f>
        <v>#ERROR!</v>
      </c>
    </row>
    <row r="1240" ht="15.75" customHeight="1">
      <c r="A1240" s="52">
        <v>250641.0</v>
      </c>
      <c r="B1240" s="53" t="s">
        <v>70</v>
      </c>
      <c r="C1240" s="53" t="s">
        <v>71</v>
      </c>
      <c r="D1240" s="22">
        <v>206855.0</v>
      </c>
      <c r="E1240" s="53" t="s">
        <v>119</v>
      </c>
      <c r="F1240" s="54">
        <v>1.1138925E7</v>
      </c>
      <c r="G1240" s="53" t="s">
        <v>847</v>
      </c>
      <c r="H1240" s="55">
        <v>2201.0</v>
      </c>
      <c r="I1240" s="55"/>
      <c r="J1240" s="55" t="s">
        <v>134</v>
      </c>
      <c r="K1240" s="53" t="s">
        <v>51</v>
      </c>
      <c r="L1240" s="53"/>
      <c r="M1240" s="53">
        <v>5.0</v>
      </c>
      <c r="N1240" s="53" t="s">
        <v>52</v>
      </c>
      <c r="O1240" s="25">
        <v>0.002</v>
      </c>
      <c r="P1240" s="25">
        <f>'LISTA DOS ITENS'!$O1240*'LISTA DOS ITENS'!$M1240</f>
        <v>0.01</v>
      </c>
      <c r="Q1240" s="25">
        <v>208.62</v>
      </c>
      <c r="R1240" s="25">
        <f>'LISTA DOS ITENS'!$Q1240*'LISTA DOS ITENS'!$M1240</f>
        <v>1043.1</v>
      </c>
      <c r="S1240" s="56">
        <f>IF('LISTA DOS ITENS'!$P1240&gt;'LISTA DOS ITENS'!$R1240,'LISTA DOS ITENS'!$P1240,'LISTA DOS ITENS'!$R1240)</f>
        <v>1043.1</v>
      </c>
      <c r="T1240" s="25">
        <v>21.14639790543013</v>
      </c>
      <c r="U1240" s="25">
        <f>'LISTA DOS ITENS'!$T1240*'LISTA DOS ITENS'!$M1240</f>
        <v>105.7319895</v>
      </c>
      <c r="V1240" s="56">
        <f t="array" ref="V1240">INDEX('RESUMO - LOTES E VMA'!$F$3:$F$181,MATCH('LISTA DOS ITENS'!$D1240,'RESUMO - LOTES E VMA'!$A$3:$A$181,0))</f>
        <v>36182.69532</v>
      </c>
      <c r="W1240" s="57">
        <f>'LISTA DOS ITENS'!$U1240/'LISTA DOS ITENS'!$V1240</f>
        <v>0.002922170076</v>
      </c>
      <c r="X1240" s="53" t="s">
        <v>53</v>
      </c>
      <c r="Y1240" s="53" t="s">
        <v>290</v>
      </c>
      <c r="Z1240" s="58" t="str">
        <f>'LISTA DOS ITENS'!$F1240&amp;"-"&amp;'LISTA DOS ITENS'!$H1240&amp;"-"&amp;'LISTA DOS ITENS'!$J1240&amp;"-"&amp;'LISTA DOS ITENS'!$K1240&amp;"-"&amp;'LISTA DOS ITENS'!$I1240</f>
        <v>11138925-2201-R026-A RECUPER-</v>
      </c>
      <c r="AA1240" s="59" t="str">
        <f t="array" ref="AA1240">INDEX('RESUMO - LOTES E VMA'!$M$3:$M$181,MATCH('LISTA DOS ITENS'!$D1240,'RESUMO - LOTES E VMA'!$A$3:$A$181,0))</f>
        <v>Para Leilão</v>
      </c>
      <c r="AB1240" s="60">
        <f t="array" ref="AB1240">INDEX('RESUMO - LOTES E VMA'!$J$3:$J$181,MATCH('LISTA DOS ITENS'!$D1240,'RESUMO - LOTES E VMA'!$A$3:$A$181,0))</f>
        <v>0.1011750278</v>
      </c>
      <c r="AC1240" s="29" t="str">
        <f t="array" ref="AC1240">INDEX('RESUMO - LOTES E VMA'!$L$3:$L$181,MATCH('LISTA DOS ITENS'!$D1240,'RESUMO - LOTES E VMA'!$A$3:$A$181,0))</f>
        <v>1% do Valor de Comparação do VMA</v>
      </c>
      <c r="AD1240" s="53" t="str">
        <f>VLOOKUP(Tabela1[[#This Row],[Índice]],[1]Planilha1!$A:$A,1,0)</f>
        <v>#ERROR!</v>
      </c>
    </row>
    <row r="1241" ht="15.75" customHeight="1">
      <c r="A1241" s="52">
        <v>250642.0</v>
      </c>
      <c r="B1241" s="53" t="s">
        <v>70</v>
      </c>
      <c r="C1241" s="53" t="s">
        <v>71</v>
      </c>
      <c r="D1241" s="22">
        <v>206855.0</v>
      </c>
      <c r="E1241" s="53" t="s">
        <v>119</v>
      </c>
      <c r="F1241" s="54">
        <v>1.1138927E7</v>
      </c>
      <c r="G1241" s="53" t="s">
        <v>883</v>
      </c>
      <c r="H1241" s="55">
        <v>2201.0</v>
      </c>
      <c r="I1241" s="55"/>
      <c r="J1241" s="55" t="s">
        <v>134</v>
      </c>
      <c r="K1241" s="53" t="s">
        <v>51</v>
      </c>
      <c r="L1241" s="53"/>
      <c r="M1241" s="53">
        <v>1.0</v>
      </c>
      <c r="N1241" s="53" t="s">
        <v>52</v>
      </c>
      <c r="O1241" s="25">
        <v>1.0</v>
      </c>
      <c r="P1241" s="25">
        <f>'LISTA DOS ITENS'!$O1241*'LISTA DOS ITENS'!$M1241</f>
        <v>1</v>
      </c>
      <c r="Q1241" s="25">
        <v>173.12</v>
      </c>
      <c r="R1241" s="25">
        <f>'LISTA DOS ITENS'!$Q1241*'LISTA DOS ITENS'!$M1241</f>
        <v>173.12</v>
      </c>
      <c r="S1241" s="56">
        <f>IF('LISTA DOS ITENS'!$P1241&gt;'LISTA DOS ITENS'!$R1241,'LISTA DOS ITENS'!$P1241,'LISTA DOS ITENS'!$R1241)</f>
        <v>173.12</v>
      </c>
      <c r="T1241" s="25">
        <v>17.548003093605907</v>
      </c>
      <c r="U1241" s="25">
        <f>'LISTA DOS ITENS'!$T1241*'LISTA DOS ITENS'!$M1241</f>
        <v>17.54800309</v>
      </c>
      <c r="V1241" s="56">
        <f t="array" ref="V1241">INDEX('RESUMO - LOTES E VMA'!$F$3:$F$181,MATCH('LISTA DOS ITENS'!$D1241,'RESUMO - LOTES E VMA'!$A$3:$A$181,0))</f>
        <v>36182.69532</v>
      </c>
      <c r="W1241" s="57">
        <f>'LISTA DOS ITENS'!$U1241/'LISTA DOS ITENS'!$V1241</f>
        <v>0.0004849833032</v>
      </c>
      <c r="X1241" s="53" t="s">
        <v>53</v>
      </c>
      <c r="Y1241" s="53" t="s">
        <v>290</v>
      </c>
      <c r="Z1241" s="58" t="str">
        <f>'LISTA DOS ITENS'!$F1241&amp;"-"&amp;'LISTA DOS ITENS'!$H1241&amp;"-"&amp;'LISTA DOS ITENS'!$J1241&amp;"-"&amp;'LISTA DOS ITENS'!$K1241&amp;"-"&amp;'LISTA DOS ITENS'!$I1241</f>
        <v>11138927-2201-R026-A RECUPER-</v>
      </c>
      <c r="AA1241" s="59" t="str">
        <f t="array" ref="AA1241">INDEX('RESUMO - LOTES E VMA'!$M$3:$M$181,MATCH('LISTA DOS ITENS'!$D1241,'RESUMO - LOTES E VMA'!$A$3:$A$181,0))</f>
        <v>Para Leilão</v>
      </c>
      <c r="AB1241" s="60">
        <f t="array" ref="AB1241">INDEX('RESUMO - LOTES E VMA'!$J$3:$J$181,MATCH('LISTA DOS ITENS'!$D1241,'RESUMO - LOTES E VMA'!$A$3:$A$181,0))</f>
        <v>0.1011750278</v>
      </c>
      <c r="AC1241" s="29" t="str">
        <f t="array" ref="AC1241">INDEX('RESUMO - LOTES E VMA'!$L$3:$L$181,MATCH('LISTA DOS ITENS'!$D1241,'RESUMO - LOTES E VMA'!$A$3:$A$181,0))</f>
        <v>1% do Valor de Comparação do VMA</v>
      </c>
      <c r="AD1241" s="53" t="str">
        <f>VLOOKUP(Tabela1[[#This Row],[Índice]],[1]Planilha1!$A:$A,1,0)</f>
        <v>#ERROR!</v>
      </c>
    </row>
    <row r="1242" ht="15.75" customHeight="1">
      <c r="A1242" s="52">
        <v>250643.0</v>
      </c>
      <c r="B1242" s="53" t="s">
        <v>70</v>
      </c>
      <c r="C1242" s="53" t="s">
        <v>71</v>
      </c>
      <c r="D1242" s="22">
        <v>206855.0</v>
      </c>
      <c r="E1242" s="53" t="s">
        <v>119</v>
      </c>
      <c r="F1242" s="54">
        <v>1.1139264E7</v>
      </c>
      <c r="G1242" s="53" t="s">
        <v>891</v>
      </c>
      <c r="H1242" s="55">
        <v>2201.0</v>
      </c>
      <c r="I1242" s="55"/>
      <c r="J1242" s="55" t="s">
        <v>134</v>
      </c>
      <c r="K1242" s="53" t="s">
        <v>51</v>
      </c>
      <c r="L1242" s="53"/>
      <c r="M1242" s="53">
        <v>1.0</v>
      </c>
      <c r="N1242" s="53" t="s">
        <v>52</v>
      </c>
      <c r="O1242" s="25">
        <v>1.0</v>
      </c>
      <c r="P1242" s="25">
        <f>'LISTA DOS ITENS'!$O1242*'LISTA DOS ITENS'!$M1242</f>
        <v>1</v>
      </c>
      <c r="Q1242" s="25">
        <v>37.2744</v>
      </c>
      <c r="R1242" s="25">
        <f>'LISTA DOS ITENS'!$Q1242*'LISTA DOS ITENS'!$M1242</f>
        <v>37.2744</v>
      </c>
      <c r="S1242" s="56">
        <f>IF('LISTA DOS ITENS'!$P1242&gt;'LISTA DOS ITENS'!$R1242,'LISTA DOS ITENS'!$P1242,'LISTA DOS ITENS'!$R1242)</f>
        <v>37.2744</v>
      </c>
      <c r="T1242" s="25">
        <v>3.778253734474954</v>
      </c>
      <c r="U1242" s="25">
        <f>'LISTA DOS ITENS'!$T1242*'LISTA DOS ITENS'!$M1242</f>
        <v>3.778253734</v>
      </c>
      <c r="V1242" s="56">
        <f t="array" ref="V1242">INDEX('RESUMO - LOTES E VMA'!$F$3:$F$181,MATCH('LISTA DOS ITENS'!$D1242,'RESUMO - LOTES E VMA'!$A$3:$A$181,0))</f>
        <v>36182.69532</v>
      </c>
      <c r="W1242" s="57">
        <f>'LISTA DOS ITENS'!$U1242/'LISTA DOS ITENS'!$V1242</f>
        <v>0.0001044215667</v>
      </c>
      <c r="X1242" s="53" t="s">
        <v>53</v>
      </c>
      <c r="Y1242" s="53" t="s">
        <v>290</v>
      </c>
      <c r="Z1242" s="58" t="str">
        <f>'LISTA DOS ITENS'!$F1242&amp;"-"&amp;'LISTA DOS ITENS'!$H1242&amp;"-"&amp;'LISTA DOS ITENS'!$J1242&amp;"-"&amp;'LISTA DOS ITENS'!$K1242&amp;"-"&amp;'LISTA DOS ITENS'!$I1242</f>
        <v>11139264-2201-R026-A RECUPER-</v>
      </c>
      <c r="AA1242" s="59" t="str">
        <f t="array" ref="AA1242">INDEX('RESUMO - LOTES E VMA'!$M$3:$M$181,MATCH('LISTA DOS ITENS'!$D1242,'RESUMO - LOTES E VMA'!$A$3:$A$181,0))</f>
        <v>Para Leilão</v>
      </c>
      <c r="AB1242" s="60">
        <f t="array" ref="AB1242">INDEX('RESUMO - LOTES E VMA'!$J$3:$J$181,MATCH('LISTA DOS ITENS'!$D1242,'RESUMO - LOTES E VMA'!$A$3:$A$181,0))</f>
        <v>0.1011750278</v>
      </c>
      <c r="AC1242" s="29" t="str">
        <f t="array" ref="AC1242">INDEX('RESUMO - LOTES E VMA'!$L$3:$L$181,MATCH('LISTA DOS ITENS'!$D1242,'RESUMO - LOTES E VMA'!$A$3:$A$181,0))</f>
        <v>1% do Valor de Comparação do VMA</v>
      </c>
      <c r="AD1242" s="53" t="str">
        <f>VLOOKUP(Tabela1[[#This Row],[Índice]],[1]Planilha1!$A:$A,1,0)</f>
        <v>#ERROR!</v>
      </c>
    </row>
    <row r="1243" ht="15.75" customHeight="1">
      <c r="A1243" s="52">
        <v>250644.0</v>
      </c>
      <c r="B1243" s="53" t="s">
        <v>70</v>
      </c>
      <c r="C1243" s="53" t="s">
        <v>71</v>
      </c>
      <c r="D1243" s="22">
        <v>206855.0</v>
      </c>
      <c r="E1243" s="53" t="s">
        <v>119</v>
      </c>
      <c r="F1243" s="54">
        <v>1.1142691E7</v>
      </c>
      <c r="G1243" s="53" t="s">
        <v>909</v>
      </c>
      <c r="H1243" s="55">
        <v>2201.0</v>
      </c>
      <c r="I1243" s="55"/>
      <c r="J1243" s="55" t="s">
        <v>134</v>
      </c>
      <c r="K1243" s="53" t="s">
        <v>51</v>
      </c>
      <c r="L1243" s="53"/>
      <c r="M1243" s="53">
        <v>11.0</v>
      </c>
      <c r="N1243" s="53" t="s">
        <v>52</v>
      </c>
      <c r="O1243" s="25">
        <v>1.0</v>
      </c>
      <c r="P1243" s="25">
        <f>'LISTA DOS ITENS'!$O1243*'LISTA DOS ITENS'!$M1243</f>
        <v>11</v>
      </c>
      <c r="Q1243" s="25">
        <v>78.31</v>
      </c>
      <c r="R1243" s="25">
        <f>'LISTA DOS ITENS'!$Q1243*'LISTA DOS ITENS'!$M1243</f>
        <v>861.41</v>
      </c>
      <c r="S1243" s="56">
        <f>IF('LISTA DOS ITENS'!$P1243&gt;'LISTA DOS ITENS'!$R1243,'LISTA DOS ITENS'!$P1243,'LISTA DOS ITENS'!$R1243)</f>
        <v>861.41</v>
      </c>
      <c r="T1243" s="25">
        <v>7.937754865181831</v>
      </c>
      <c r="U1243" s="25">
        <f>'LISTA DOS ITENS'!$T1243*'LISTA DOS ITENS'!$M1243</f>
        <v>87.31530352</v>
      </c>
      <c r="V1243" s="56">
        <f t="array" ref="V1243">INDEX('RESUMO - LOTES E VMA'!$F$3:$F$181,MATCH('LISTA DOS ITENS'!$D1243,'RESUMO - LOTES E VMA'!$A$3:$A$181,0))</f>
        <v>36182.69532</v>
      </c>
      <c r="W1243" s="57">
        <f>'LISTA DOS ITENS'!$U1243/'LISTA DOS ITENS'!$V1243</f>
        <v>0.00241317853</v>
      </c>
      <c r="X1243" s="53" t="s">
        <v>53</v>
      </c>
      <c r="Y1243" s="53" t="s">
        <v>290</v>
      </c>
      <c r="Z1243" s="58" t="str">
        <f>'LISTA DOS ITENS'!$F1243&amp;"-"&amp;'LISTA DOS ITENS'!$H1243&amp;"-"&amp;'LISTA DOS ITENS'!$J1243&amp;"-"&amp;'LISTA DOS ITENS'!$K1243&amp;"-"&amp;'LISTA DOS ITENS'!$I1243</f>
        <v>11142691-2201-R026-A RECUPER-</v>
      </c>
      <c r="AA1243" s="59" t="str">
        <f t="array" ref="AA1243">INDEX('RESUMO - LOTES E VMA'!$M$3:$M$181,MATCH('LISTA DOS ITENS'!$D1243,'RESUMO - LOTES E VMA'!$A$3:$A$181,0))</f>
        <v>Para Leilão</v>
      </c>
      <c r="AB1243" s="60">
        <f t="array" ref="AB1243">INDEX('RESUMO - LOTES E VMA'!$J$3:$J$181,MATCH('LISTA DOS ITENS'!$D1243,'RESUMO - LOTES E VMA'!$A$3:$A$181,0))</f>
        <v>0.1011750278</v>
      </c>
      <c r="AC1243" s="29" t="str">
        <f t="array" ref="AC1243">INDEX('RESUMO - LOTES E VMA'!$L$3:$L$181,MATCH('LISTA DOS ITENS'!$D1243,'RESUMO - LOTES E VMA'!$A$3:$A$181,0))</f>
        <v>1% do Valor de Comparação do VMA</v>
      </c>
      <c r="AD1243" s="53" t="str">
        <f>VLOOKUP(Tabela1[[#This Row],[Índice]],[1]Planilha1!$A:$A,1,0)</f>
        <v>#ERROR!</v>
      </c>
    </row>
    <row r="1244" ht="15.75" customHeight="1">
      <c r="A1244" s="52">
        <v>250645.0</v>
      </c>
      <c r="B1244" s="53" t="s">
        <v>70</v>
      </c>
      <c r="C1244" s="53" t="s">
        <v>71</v>
      </c>
      <c r="D1244" s="22">
        <v>206855.0</v>
      </c>
      <c r="E1244" s="53" t="s">
        <v>119</v>
      </c>
      <c r="F1244" s="54">
        <v>1.1158621E7</v>
      </c>
      <c r="G1244" s="53" t="s">
        <v>839</v>
      </c>
      <c r="H1244" s="55">
        <v>2201.0</v>
      </c>
      <c r="I1244" s="55"/>
      <c r="J1244" s="55" t="s">
        <v>134</v>
      </c>
      <c r="K1244" s="53" t="s">
        <v>51</v>
      </c>
      <c r="L1244" s="53"/>
      <c r="M1244" s="53">
        <v>10.0</v>
      </c>
      <c r="N1244" s="53" t="s">
        <v>52</v>
      </c>
      <c r="O1244" s="25">
        <v>1.0</v>
      </c>
      <c r="P1244" s="25">
        <f>'LISTA DOS ITENS'!$O1244*'LISTA DOS ITENS'!$M1244</f>
        <v>10</v>
      </c>
      <c r="Q1244" s="25">
        <v>113.61</v>
      </c>
      <c r="R1244" s="25">
        <f>'LISTA DOS ITENS'!$Q1244*'LISTA DOS ITENS'!$M1244</f>
        <v>1136.1</v>
      </c>
      <c r="S1244" s="56">
        <f>IF('LISTA DOS ITENS'!$P1244&gt;'LISTA DOS ITENS'!$R1244,'LISTA DOS ITENS'!$P1244,'LISTA DOS ITENS'!$R1244)</f>
        <v>1136.1</v>
      </c>
      <c r="T1244" s="25">
        <v>11.515877030178876</v>
      </c>
      <c r="U1244" s="25">
        <f>'LISTA DOS ITENS'!$T1244*'LISTA DOS ITENS'!$M1244</f>
        <v>115.1587703</v>
      </c>
      <c r="V1244" s="56">
        <f t="array" ref="V1244">INDEX('RESUMO - LOTES E VMA'!$F$3:$F$181,MATCH('LISTA DOS ITENS'!$D1244,'RESUMO - LOTES E VMA'!$A$3:$A$181,0))</f>
        <v>36182.69532</v>
      </c>
      <c r="W1244" s="57">
        <f>'LISTA DOS ITENS'!$U1244/'LISTA DOS ITENS'!$V1244</f>
        <v>0.003182702927</v>
      </c>
      <c r="X1244" s="53" t="s">
        <v>53</v>
      </c>
      <c r="Y1244" s="53" t="s">
        <v>290</v>
      </c>
      <c r="Z1244" s="58" t="str">
        <f>'LISTA DOS ITENS'!$F1244&amp;"-"&amp;'LISTA DOS ITENS'!$H1244&amp;"-"&amp;'LISTA DOS ITENS'!$J1244&amp;"-"&amp;'LISTA DOS ITENS'!$K1244&amp;"-"&amp;'LISTA DOS ITENS'!$I1244</f>
        <v>11158621-2201-R026-A RECUPER-</v>
      </c>
      <c r="AA1244" s="59" t="str">
        <f t="array" ref="AA1244">INDEX('RESUMO - LOTES E VMA'!$M$3:$M$181,MATCH('LISTA DOS ITENS'!$D1244,'RESUMO - LOTES E VMA'!$A$3:$A$181,0))</f>
        <v>Para Leilão</v>
      </c>
      <c r="AB1244" s="60">
        <f t="array" ref="AB1244">INDEX('RESUMO - LOTES E VMA'!$J$3:$J$181,MATCH('LISTA DOS ITENS'!$D1244,'RESUMO - LOTES E VMA'!$A$3:$A$181,0))</f>
        <v>0.1011750278</v>
      </c>
      <c r="AC1244" s="29" t="str">
        <f t="array" ref="AC1244">INDEX('RESUMO - LOTES E VMA'!$L$3:$L$181,MATCH('LISTA DOS ITENS'!$D1244,'RESUMO - LOTES E VMA'!$A$3:$A$181,0))</f>
        <v>1% do Valor de Comparação do VMA</v>
      </c>
      <c r="AD1244" s="53" t="str">
        <f>VLOOKUP(Tabela1[[#This Row],[Índice]],[1]Planilha1!$A:$A,1,0)</f>
        <v>#ERROR!</v>
      </c>
    </row>
    <row r="1245" ht="15.75" customHeight="1">
      <c r="A1245" s="52">
        <v>250646.0</v>
      </c>
      <c r="B1245" s="53" t="s">
        <v>70</v>
      </c>
      <c r="C1245" s="53" t="s">
        <v>71</v>
      </c>
      <c r="D1245" s="22">
        <v>206855.0</v>
      </c>
      <c r="E1245" s="53" t="s">
        <v>119</v>
      </c>
      <c r="F1245" s="54">
        <v>1.1177354E7</v>
      </c>
      <c r="G1245" s="53" t="s">
        <v>906</v>
      </c>
      <c r="H1245" s="55">
        <v>2201.0</v>
      </c>
      <c r="I1245" s="55"/>
      <c r="J1245" s="55" t="s">
        <v>134</v>
      </c>
      <c r="K1245" s="53" t="s">
        <v>51</v>
      </c>
      <c r="L1245" s="53"/>
      <c r="M1245" s="53">
        <v>8.0</v>
      </c>
      <c r="N1245" s="53" t="s">
        <v>52</v>
      </c>
      <c r="O1245" s="25">
        <v>0.00125</v>
      </c>
      <c r="P1245" s="25">
        <f>'LISTA DOS ITENS'!$O1245*'LISTA DOS ITENS'!$M1245</f>
        <v>0.01</v>
      </c>
      <c r="Q1245" s="25">
        <v>334.44</v>
      </c>
      <c r="R1245" s="25">
        <f>'LISTA DOS ITENS'!$Q1245*'LISTA DOS ITENS'!$M1245</f>
        <v>2675.52</v>
      </c>
      <c r="S1245" s="56">
        <f>IF('LISTA DOS ITENS'!$P1245&gt;'LISTA DOS ITENS'!$R1245,'LISTA DOS ITENS'!$P1245,'LISTA DOS ITENS'!$R1245)</f>
        <v>2675.52</v>
      </c>
      <c r="T1245" s="25">
        <v>33.89992002440827</v>
      </c>
      <c r="U1245" s="25">
        <f>'LISTA DOS ITENS'!$T1245*'LISTA DOS ITENS'!$M1245</f>
        <v>271.1993602</v>
      </c>
      <c r="V1245" s="56">
        <f t="array" ref="V1245">INDEX('RESUMO - LOTES E VMA'!$F$3:$F$181,MATCH('LISTA DOS ITENS'!$D1245,'RESUMO - LOTES E VMA'!$A$3:$A$181,0))</f>
        <v>36182.69532</v>
      </c>
      <c r="W1245" s="57">
        <f>'LISTA DOS ITENS'!$U1245/'LISTA DOS ITENS'!$V1245</f>
        <v>0.007495278</v>
      </c>
      <c r="X1245" s="53" t="s">
        <v>53</v>
      </c>
      <c r="Y1245" s="53" t="s">
        <v>290</v>
      </c>
      <c r="Z1245" s="58" t="str">
        <f>'LISTA DOS ITENS'!$F1245&amp;"-"&amp;'LISTA DOS ITENS'!$H1245&amp;"-"&amp;'LISTA DOS ITENS'!$J1245&amp;"-"&amp;'LISTA DOS ITENS'!$K1245&amp;"-"&amp;'LISTA DOS ITENS'!$I1245</f>
        <v>11177354-2201-R026-A RECUPER-</v>
      </c>
      <c r="AA1245" s="59" t="str">
        <f t="array" ref="AA1245">INDEX('RESUMO - LOTES E VMA'!$M$3:$M$181,MATCH('LISTA DOS ITENS'!$D1245,'RESUMO - LOTES E VMA'!$A$3:$A$181,0))</f>
        <v>Para Leilão</v>
      </c>
      <c r="AB1245" s="60">
        <f t="array" ref="AB1245">INDEX('RESUMO - LOTES E VMA'!$J$3:$J$181,MATCH('LISTA DOS ITENS'!$D1245,'RESUMO - LOTES E VMA'!$A$3:$A$181,0))</f>
        <v>0.1011750278</v>
      </c>
      <c r="AC1245" s="29" t="str">
        <f t="array" ref="AC1245">INDEX('RESUMO - LOTES E VMA'!$L$3:$L$181,MATCH('LISTA DOS ITENS'!$D1245,'RESUMO - LOTES E VMA'!$A$3:$A$181,0))</f>
        <v>1% do Valor de Comparação do VMA</v>
      </c>
      <c r="AD1245" s="53" t="str">
        <f>VLOOKUP(Tabela1[[#This Row],[Índice]],[1]Planilha1!$A:$A,1,0)</f>
        <v>#ERROR!</v>
      </c>
    </row>
    <row r="1246" ht="15.75" customHeight="1">
      <c r="A1246" s="52">
        <v>250647.0</v>
      </c>
      <c r="B1246" s="53" t="s">
        <v>70</v>
      </c>
      <c r="C1246" s="53" t="s">
        <v>71</v>
      </c>
      <c r="D1246" s="22">
        <v>206855.0</v>
      </c>
      <c r="E1246" s="53" t="s">
        <v>119</v>
      </c>
      <c r="F1246" s="54">
        <v>1.1204633E7</v>
      </c>
      <c r="G1246" s="53" t="s">
        <v>912</v>
      </c>
      <c r="H1246" s="55">
        <v>2201.0</v>
      </c>
      <c r="I1246" s="55"/>
      <c r="J1246" s="55" t="s">
        <v>134</v>
      </c>
      <c r="K1246" s="53" t="s">
        <v>51</v>
      </c>
      <c r="L1246" s="53"/>
      <c r="M1246" s="53">
        <v>2.0</v>
      </c>
      <c r="N1246" s="53" t="s">
        <v>52</v>
      </c>
      <c r="O1246" s="25">
        <v>1.0</v>
      </c>
      <c r="P1246" s="25">
        <f>'LISTA DOS ITENS'!$O1246*'LISTA DOS ITENS'!$M1246</f>
        <v>2</v>
      </c>
      <c r="Q1246" s="25">
        <v>679.85</v>
      </c>
      <c r="R1246" s="25">
        <f>'LISTA DOS ITENS'!$Q1246*'LISTA DOS ITENS'!$M1246</f>
        <v>1359.7</v>
      </c>
      <c r="S1246" s="56">
        <f>IF('LISTA DOS ITENS'!$P1246&gt;'LISTA DOS ITENS'!$R1246,'LISTA DOS ITENS'!$P1246,'LISTA DOS ITENS'!$R1246)</f>
        <v>1359.7</v>
      </c>
      <c r="T1246" s="25">
        <v>68.91179472728729</v>
      </c>
      <c r="U1246" s="25">
        <f>'LISTA DOS ITENS'!$T1246*'LISTA DOS ITENS'!$M1246</f>
        <v>137.8235895</v>
      </c>
      <c r="V1246" s="56">
        <f t="array" ref="V1246">INDEX('RESUMO - LOTES E VMA'!$F$3:$F$181,MATCH('LISTA DOS ITENS'!$D1246,'RESUMO - LOTES E VMA'!$A$3:$A$181,0))</f>
        <v>36182.69532</v>
      </c>
      <c r="W1246" s="57">
        <f>'LISTA DOS ITENS'!$U1246/'LISTA DOS ITENS'!$V1246</f>
        <v>0.003809102341</v>
      </c>
      <c r="X1246" s="53" t="s">
        <v>53</v>
      </c>
      <c r="Y1246" s="53" t="s">
        <v>290</v>
      </c>
      <c r="Z1246" s="58" t="str">
        <f>'LISTA DOS ITENS'!$F1246&amp;"-"&amp;'LISTA DOS ITENS'!$H1246&amp;"-"&amp;'LISTA DOS ITENS'!$J1246&amp;"-"&amp;'LISTA DOS ITENS'!$K1246&amp;"-"&amp;'LISTA DOS ITENS'!$I1246</f>
        <v>11204633-2201-R026-A RECUPER-</v>
      </c>
      <c r="AA1246" s="59" t="str">
        <f t="array" ref="AA1246">INDEX('RESUMO - LOTES E VMA'!$M$3:$M$181,MATCH('LISTA DOS ITENS'!$D1246,'RESUMO - LOTES E VMA'!$A$3:$A$181,0))</f>
        <v>Para Leilão</v>
      </c>
      <c r="AB1246" s="60">
        <f t="array" ref="AB1246">INDEX('RESUMO - LOTES E VMA'!$J$3:$J$181,MATCH('LISTA DOS ITENS'!$D1246,'RESUMO - LOTES E VMA'!$A$3:$A$181,0))</f>
        <v>0.1011750278</v>
      </c>
      <c r="AC1246" s="29" t="str">
        <f t="array" ref="AC1246">INDEX('RESUMO - LOTES E VMA'!$L$3:$L$181,MATCH('LISTA DOS ITENS'!$D1246,'RESUMO - LOTES E VMA'!$A$3:$A$181,0))</f>
        <v>1% do Valor de Comparação do VMA</v>
      </c>
      <c r="AD1246" s="53" t="str">
        <f>VLOOKUP(Tabela1[[#This Row],[Índice]],[1]Planilha1!$A:$A,1,0)</f>
        <v>#ERROR!</v>
      </c>
    </row>
    <row r="1247" ht="15.75" customHeight="1">
      <c r="A1247" s="52">
        <v>250648.0</v>
      </c>
      <c r="B1247" s="53" t="s">
        <v>70</v>
      </c>
      <c r="C1247" s="53" t="s">
        <v>71</v>
      </c>
      <c r="D1247" s="22">
        <v>206855.0</v>
      </c>
      <c r="E1247" s="53" t="s">
        <v>119</v>
      </c>
      <c r="F1247" s="54">
        <v>1.125011E7</v>
      </c>
      <c r="G1247" s="53" t="s">
        <v>870</v>
      </c>
      <c r="H1247" s="55">
        <v>2201.0</v>
      </c>
      <c r="I1247" s="55"/>
      <c r="J1247" s="55" t="s">
        <v>134</v>
      </c>
      <c r="K1247" s="53" t="s">
        <v>51</v>
      </c>
      <c r="L1247" s="53"/>
      <c r="M1247" s="53">
        <v>11.0</v>
      </c>
      <c r="N1247" s="53" t="s">
        <v>52</v>
      </c>
      <c r="O1247" s="25">
        <v>9.090909090909091E-4</v>
      </c>
      <c r="P1247" s="25">
        <f>'LISTA DOS ITENS'!$O1247*'LISTA DOS ITENS'!$M1247</f>
        <v>0.01</v>
      </c>
      <c r="Q1247" s="25">
        <v>119.06</v>
      </c>
      <c r="R1247" s="25">
        <f>'LISTA DOS ITENS'!$Q1247*'LISTA DOS ITENS'!$M1247</f>
        <v>1309.66</v>
      </c>
      <c r="S1247" s="56">
        <f>IF('LISTA DOS ITENS'!$P1247&gt;'LISTA DOS ITENS'!$R1247,'LISTA DOS ITENS'!$P1247,'LISTA DOS ITENS'!$R1247)</f>
        <v>1309.66</v>
      </c>
      <c r="T1247" s="25">
        <v>12.068306656219496</v>
      </c>
      <c r="U1247" s="25">
        <f>'LISTA DOS ITENS'!$T1247*'LISTA DOS ITENS'!$M1247</f>
        <v>132.7513732</v>
      </c>
      <c r="V1247" s="56">
        <f t="array" ref="V1247">INDEX('RESUMO - LOTES E VMA'!$F$3:$F$181,MATCH('LISTA DOS ITENS'!$D1247,'RESUMO - LOTES E VMA'!$A$3:$A$181,0))</f>
        <v>36182.69532</v>
      </c>
      <c r="W1247" s="57">
        <f>'LISTA DOS ITENS'!$U1247/'LISTA DOS ITENS'!$V1247</f>
        <v>0.003668918859</v>
      </c>
      <c r="X1247" s="53" t="s">
        <v>53</v>
      </c>
      <c r="Y1247" s="53" t="s">
        <v>290</v>
      </c>
      <c r="Z1247" s="58" t="str">
        <f>'LISTA DOS ITENS'!$F1247&amp;"-"&amp;'LISTA DOS ITENS'!$H1247&amp;"-"&amp;'LISTA DOS ITENS'!$J1247&amp;"-"&amp;'LISTA DOS ITENS'!$K1247&amp;"-"&amp;'LISTA DOS ITENS'!$I1247</f>
        <v>11250110-2201-R026-A RECUPER-</v>
      </c>
      <c r="AA1247" s="59" t="str">
        <f t="array" ref="AA1247">INDEX('RESUMO - LOTES E VMA'!$M$3:$M$181,MATCH('LISTA DOS ITENS'!$D1247,'RESUMO - LOTES E VMA'!$A$3:$A$181,0))</f>
        <v>Para Leilão</v>
      </c>
      <c r="AB1247" s="60">
        <f t="array" ref="AB1247">INDEX('RESUMO - LOTES E VMA'!$J$3:$J$181,MATCH('LISTA DOS ITENS'!$D1247,'RESUMO - LOTES E VMA'!$A$3:$A$181,0))</f>
        <v>0.1011750278</v>
      </c>
      <c r="AC1247" s="29" t="str">
        <f t="array" ref="AC1247">INDEX('RESUMO - LOTES E VMA'!$L$3:$L$181,MATCH('LISTA DOS ITENS'!$D1247,'RESUMO - LOTES E VMA'!$A$3:$A$181,0))</f>
        <v>1% do Valor de Comparação do VMA</v>
      </c>
      <c r="AD1247" s="53" t="str">
        <f>VLOOKUP(Tabela1[[#This Row],[Índice]],[1]Planilha1!$A:$A,1,0)</f>
        <v>#ERROR!</v>
      </c>
    </row>
    <row r="1248" ht="15.75" customHeight="1">
      <c r="A1248" s="52">
        <v>250649.0</v>
      </c>
      <c r="B1248" s="53" t="s">
        <v>70</v>
      </c>
      <c r="C1248" s="53" t="s">
        <v>71</v>
      </c>
      <c r="D1248" s="22">
        <v>206855.0</v>
      </c>
      <c r="E1248" s="53" t="s">
        <v>119</v>
      </c>
      <c r="F1248" s="54">
        <v>1.1261694E7</v>
      </c>
      <c r="G1248" s="53" t="s">
        <v>922</v>
      </c>
      <c r="H1248" s="55">
        <v>2201.0</v>
      </c>
      <c r="I1248" s="55"/>
      <c r="J1248" s="55" t="s">
        <v>134</v>
      </c>
      <c r="K1248" s="53" t="s">
        <v>51</v>
      </c>
      <c r="L1248" s="53"/>
      <c r="M1248" s="53">
        <v>3.0</v>
      </c>
      <c r="N1248" s="53" t="s">
        <v>52</v>
      </c>
      <c r="O1248" s="25">
        <v>1.0</v>
      </c>
      <c r="P1248" s="25">
        <f>'LISTA DOS ITENS'!$O1248*'LISTA DOS ITENS'!$M1248</f>
        <v>3</v>
      </c>
      <c r="Q1248" s="25">
        <v>75.46</v>
      </c>
      <c r="R1248" s="25">
        <f>'LISTA DOS ITENS'!$Q1248*'LISTA DOS ITENS'!$M1248</f>
        <v>226.38</v>
      </c>
      <c r="S1248" s="56">
        <f>IF('LISTA DOS ITENS'!$P1248&gt;'LISTA DOS ITENS'!$R1248,'LISTA DOS ITENS'!$P1248,'LISTA DOS ITENS'!$R1248)</f>
        <v>226.38</v>
      </c>
      <c r="T1248" s="25">
        <v>7.648869647894533</v>
      </c>
      <c r="U1248" s="25">
        <f>'LISTA DOS ITENS'!$T1248*'LISTA DOS ITENS'!$M1248</f>
        <v>22.94660894</v>
      </c>
      <c r="V1248" s="56">
        <f t="array" ref="V1248">INDEX('RESUMO - LOTES E VMA'!$F$3:$F$181,MATCH('LISTA DOS ITENS'!$D1248,'RESUMO - LOTES E VMA'!$A$3:$A$181,0))</f>
        <v>36182.69532</v>
      </c>
      <c r="W1248" s="57">
        <f>'LISTA DOS ITENS'!$U1248/'LISTA DOS ITENS'!$V1248</f>
        <v>0.0006341873855</v>
      </c>
      <c r="X1248" s="53" t="s">
        <v>53</v>
      </c>
      <c r="Y1248" s="53" t="s">
        <v>290</v>
      </c>
      <c r="Z1248" s="58" t="str">
        <f>'LISTA DOS ITENS'!$F1248&amp;"-"&amp;'LISTA DOS ITENS'!$H1248&amp;"-"&amp;'LISTA DOS ITENS'!$J1248&amp;"-"&amp;'LISTA DOS ITENS'!$K1248&amp;"-"&amp;'LISTA DOS ITENS'!$I1248</f>
        <v>11261694-2201-R026-A RECUPER-</v>
      </c>
      <c r="AA1248" s="59" t="str">
        <f t="array" ref="AA1248">INDEX('RESUMO - LOTES E VMA'!$M$3:$M$181,MATCH('LISTA DOS ITENS'!$D1248,'RESUMO - LOTES E VMA'!$A$3:$A$181,0))</f>
        <v>Para Leilão</v>
      </c>
      <c r="AB1248" s="60">
        <f t="array" ref="AB1248">INDEX('RESUMO - LOTES E VMA'!$J$3:$J$181,MATCH('LISTA DOS ITENS'!$D1248,'RESUMO - LOTES E VMA'!$A$3:$A$181,0))</f>
        <v>0.1011750278</v>
      </c>
      <c r="AC1248" s="29" t="str">
        <f t="array" ref="AC1248">INDEX('RESUMO - LOTES E VMA'!$L$3:$L$181,MATCH('LISTA DOS ITENS'!$D1248,'RESUMO - LOTES E VMA'!$A$3:$A$181,0))</f>
        <v>1% do Valor de Comparação do VMA</v>
      </c>
      <c r="AD1248" s="53" t="str">
        <f>VLOOKUP(Tabela1[[#This Row],[Índice]],[1]Planilha1!$A:$A,1,0)</f>
        <v>#ERROR!</v>
      </c>
    </row>
    <row r="1249" ht="15.75" customHeight="1">
      <c r="A1249" s="52">
        <v>250650.0</v>
      </c>
      <c r="B1249" s="53" t="s">
        <v>70</v>
      </c>
      <c r="C1249" s="53" t="s">
        <v>71</v>
      </c>
      <c r="D1249" s="22">
        <v>206855.0</v>
      </c>
      <c r="E1249" s="53" t="s">
        <v>119</v>
      </c>
      <c r="F1249" s="54">
        <v>1.1395368E7</v>
      </c>
      <c r="G1249" s="53" t="s">
        <v>977</v>
      </c>
      <c r="H1249" s="55">
        <v>2201.0</v>
      </c>
      <c r="I1249" s="55"/>
      <c r="J1249" s="55" t="s">
        <v>134</v>
      </c>
      <c r="K1249" s="53" t="s">
        <v>51</v>
      </c>
      <c r="L1249" s="53"/>
      <c r="M1249" s="53">
        <v>9.0</v>
      </c>
      <c r="N1249" s="53" t="s">
        <v>52</v>
      </c>
      <c r="O1249" s="25">
        <v>1.0</v>
      </c>
      <c r="P1249" s="25">
        <f>'LISTA DOS ITENS'!$O1249*'LISTA DOS ITENS'!$M1249</f>
        <v>9</v>
      </c>
      <c r="Q1249" s="25">
        <v>197.3433</v>
      </c>
      <c r="R1249" s="25">
        <f>'LISTA DOS ITENS'!$Q1249*'LISTA DOS ITENS'!$M1249</f>
        <v>1776.0897</v>
      </c>
      <c r="S1249" s="56">
        <f>IF('LISTA DOS ITENS'!$P1249&gt;'LISTA DOS ITENS'!$R1249,'LISTA DOS ITENS'!$P1249,'LISTA DOS ITENS'!$R1249)</f>
        <v>1776.0897</v>
      </c>
      <c r="T1249" s="25">
        <v>20.0033551230499</v>
      </c>
      <c r="U1249" s="25">
        <f>'LISTA DOS ITENS'!$T1249*'LISTA DOS ITENS'!$M1249</f>
        <v>180.0301961</v>
      </c>
      <c r="V1249" s="56">
        <f t="array" ref="V1249">INDEX('RESUMO - LOTES E VMA'!$F$3:$F$181,MATCH('LISTA DOS ITENS'!$D1249,'RESUMO - LOTES E VMA'!$A$3:$A$181,0))</f>
        <v>36182.69532</v>
      </c>
      <c r="W1249" s="57">
        <f>'LISTA DOS ITENS'!$U1249/'LISTA DOS ITENS'!$V1249</f>
        <v>0.004975588317</v>
      </c>
      <c r="X1249" s="53" t="s">
        <v>53</v>
      </c>
      <c r="Y1249" s="53" t="s">
        <v>290</v>
      </c>
      <c r="Z1249" s="58" t="str">
        <f>'LISTA DOS ITENS'!$F1249&amp;"-"&amp;'LISTA DOS ITENS'!$H1249&amp;"-"&amp;'LISTA DOS ITENS'!$J1249&amp;"-"&amp;'LISTA DOS ITENS'!$K1249&amp;"-"&amp;'LISTA DOS ITENS'!$I1249</f>
        <v>11395368-2201-R026-A RECUPER-</v>
      </c>
      <c r="AA1249" s="59" t="str">
        <f t="array" ref="AA1249">INDEX('RESUMO - LOTES E VMA'!$M$3:$M$181,MATCH('LISTA DOS ITENS'!$D1249,'RESUMO - LOTES E VMA'!$A$3:$A$181,0))</f>
        <v>Para Leilão</v>
      </c>
      <c r="AB1249" s="60">
        <f t="array" ref="AB1249">INDEX('RESUMO - LOTES E VMA'!$J$3:$J$181,MATCH('LISTA DOS ITENS'!$D1249,'RESUMO - LOTES E VMA'!$A$3:$A$181,0))</f>
        <v>0.1011750278</v>
      </c>
      <c r="AC1249" s="29" t="str">
        <f t="array" ref="AC1249">INDEX('RESUMO - LOTES E VMA'!$L$3:$L$181,MATCH('LISTA DOS ITENS'!$D1249,'RESUMO - LOTES E VMA'!$A$3:$A$181,0))</f>
        <v>1% do Valor de Comparação do VMA</v>
      </c>
      <c r="AD1249" s="53" t="str">
        <f>VLOOKUP(Tabela1[[#This Row],[Índice]],[1]Planilha1!$A:$A,1,0)</f>
        <v>#ERROR!</v>
      </c>
    </row>
    <row r="1250" ht="15.75" customHeight="1">
      <c r="A1250" s="52">
        <v>250651.0</v>
      </c>
      <c r="B1250" s="53" t="s">
        <v>70</v>
      </c>
      <c r="C1250" s="53" t="s">
        <v>71</v>
      </c>
      <c r="D1250" s="22">
        <v>206855.0</v>
      </c>
      <c r="E1250" s="53" t="s">
        <v>119</v>
      </c>
      <c r="F1250" s="54">
        <v>1.1776745E7</v>
      </c>
      <c r="G1250" s="53" t="s">
        <v>978</v>
      </c>
      <c r="H1250" s="55">
        <v>2201.0</v>
      </c>
      <c r="I1250" s="55"/>
      <c r="J1250" s="55" t="s">
        <v>134</v>
      </c>
      <c r="K1250" s="53" t="s">
        <v>51</v>
      </c>
      <c r="L1250" s="53"/>
      <c r="M1250" s="53">
        <v>4.0</v>
      </c>
      <c r="N1250" s="53" t="s">
        <v>52</v>
      </c>
      <c r="O1250" s="25">
        <v>1.0</v>
      </c>
      <c r="P1250" s="25">
        <f>'LISTA DOS ITENS'!$O1250*'LISTA DOS ITENS'!$M1250</f>
        <v>4</v>
      </c>
      <c r="Q1250" s="25">
        <v>56.51</v>
      </c>
      <c r="R1250" s="25">
        <f>'LISTA DOS ITENS'!$Q1250*'LISTA DOS ITENS'!$M1250</f>
        <v>226.04</v>
      </c>
      <c r="S1250" s="56">
        <f>IF('LISTA DOS ITENS'!$P1250&gt;'LISTA DOS ITENS'!$R1250,'LISTA DOS ITENS'!$P1250,'LISTA DOS ITENS'!$R1250)</f>
        <v>226.04</v>
      </c>
      <c r="T1250" s="25">
        <v>5.728036361019349</v>
      </c>
      <c r="U1250" s="25">
        <f>'LISTA DOS ITENS'!$T1250*'LISTA DOS ITENS'!$M1250</f>
        <v>22.91214544</v>
      </c>
      <c r="V1250" s="56">
        <f t="array" ref="V1250">INDEX('RESUMO - LOTES E VMA'!$F$3:$F$181,MATCH('LISTA DOS ITENS'!$D1250,'RESUMO - LOTES E VMA'!$A$3:$A$181,0))</f>
        <v>36182.69532</v>
      </c>
      <c r="W1250" s="57">
        <f>'LISTA DOS ITENS'!$U1250/'LISTA DOS ITENS'!$V1250</f>
        <v>0.0006332348998</v>
      </c>
      <c r="X1250" s="53" t="s">
        <v>53</v>
      </c>
      <c r="Y1250" s="53" t="s">
        <v>290</v>
      </c>
      <c r="Z1250" s="58" t="str">
        <f>'LISTA DOS ITENS'!$F1250&amp;"-"&amp;'LISTA DOS ITENS'!$H1250&amp;"-"&amp;'LISTA DOS ITENS'!$J1250&amp;"-"&amp;'LISTA DOS ITENS'!$K1250&amp;"-"&amp;'LISTA DOS ITENS'!$I1250</f>
        <v>11776745-2201-R026-A RECUPER-</v>
      </c>
      <c r="AA1250" s="59" t="str">
        <f t="array" ref="AA1250">INDEX('RESUMO - LOTES E VMA'!$M$3:$M$181,MATCH('LISTA DOS ITENS'!$D1250,'RESUMO - LOTES E VMA'!$A$3:$A$181,0))</f>
        <v>Para Leilão</v>
      </c>
      <c r="AB1250" s="60">
        <f t="array" ref="AB1250">INDEX('RESUMO - LOTES E VMA'!$J$3:$J$181,MATCH('LISTA DOS ITENS'!$D1250,'RESUMO - LOTES E VMA'!$A$3:$A$181,0))</f>
        <v>0.1011750278</v>
      </c>
      <c r="AC1250" s="29" t="str">
        <f t="array" ref="AC1250">INDEX('RESUMO - LOTES E VMA'!$L$3:$L$181,MATCH('LISTA DOS ITENS'!$D1250,'RESUMO - LOTES E VMA'!$A$3:$A$181,0))</f>
        <v>1% do Valor de Comparação do VMA</v>
      </c>
      <c r="AD1250" s="53" t="str">
        <f>VLOOKUP(Tabela1[[#This Row],[Índice]],[1]Planilha1!$A:$A,1,0)</f>
        <v>#ERROR!</v>
      </c>
    </row>
    <row r="1251" ht="15.75" customHeight="1">
      <c r="A1251" s="52">
        <v>250652.0</v>
      </c>
      <c r="B1251" s="53" t="s">
        <v>70</v>
      </c>
      <c r="C1251" s="53" t="s">
        <v>71</v>
      </c>
      <c r="D1251" s="22">
        <v>206855.0</v>
      </c>
      <c r="E1251" s="53" t="s">
        <v>119</v>
      </c>
      <c r="F1251" s="54">
        <v>1.1900104E7</v>
      </c>
      <c r="G1251" s="53" t="s">
        <v>979</v>
      </c>
      <c r="H1251" s="55">
        <v>2201.0</v>
      </c>
      <c r="I1251" s="55"/>
      <c r="J1251" s="55" t="s">
        <v>134</v>
      </c>
      <c r="K1251" s="53" t="s">
        <v>51</v>
      </c>
      <c r="L1251" s="53"/>
      <c r="M1251" s="53">
        <v>3.0</v>
      </c>
      <c r="N1251" s="53" t="s">
        <v>52</v>
      </c>
      <c r="O1251" s="25">
        <v>1.0</v>
      </c>
      <c r="P1251" s="25">
        <f>'LISTA DOS ITENS'!$O1251*'LISTA DOS ITENS'!$M1251</f>
        <v>3</v>
      </c>
      <c r="Q1251" s="25">
        <v>53.3</v>
      </c>
      <c r="R1251" s="25">
        <f>'LISTA DOS ITENS'!$Q1251*'LISTA DOS ITENS'!$M1251</f>
        <v>159.9</v>
      </c>
      <c r="S1251" s="56">
        <f>IF('LISTA DOS ITENS'!$P1251&gt;'LISTA DOS ITENS'!$R1251,'LISTA DOS ITENS'!$P1251,'LISTA DOS ITENS'!$R1251)</f>
        <v>159.9</v>
      </c>
      <c r="T1251" s="25">
        <v>5.402660379443131</v>
      </c>
      <c r="U1251" s="25">
        <f>'LISTA DOS ITENS'!$T1251*'LISTA DOS ITENS'!$M1251</f>
        <v>16.20798114</v>
      </c>
      <c r="V1251" s="56">
        <f t="array" ref="V1251">INDEX('RESUMO - LOTES E VMA'!$F$3:$F$181,MATCH('LISTA DOS ITENS'!$D1251,'RESUMO - LOTES E VMA'!$A$3:$A$181,0))</f>
        <v>36182.69532</v>
      </c>
      <c r="W1251" s="57">
        <f>'LISTA DOS ITENS'!$U1251/'LISTA DOS ITENS'!$V1251</f>
        <v>0.0004479484183</v>
      </c>
      <c r="X1251" s="53" t="s">
        <v>53</v>
      </c>
      <c r="Y1251" s="53" t="s">
        <v>290</v>
      </c>
      <c r="Z1251" s="58" t="str">
        <f>'LISTA DOS ITENS'!$F1251&amp;"-"&amp;'LISTA DOS ITENS'!$H1251&amp;"-"&amp;'LISTA DOS ITENS'!$J1251&amp;"-"&amp;'LISTA DOS ITENS'!$K1251&amp;"-"&amp;'LISTA DOS ITENS'!$I1251</f>
        <v>11900104-2201-R026-A RECUPER-</v>
      </c>
      <c r="AA1251" s="59" t="str">
        <f t="array" ref="AA1251">INDEX('RESUMO - LOTES E VMA'!$M$3:$M$181,MATCH('LISTA DOS ITENS'!$D1251,'RESUMO - LOTES E VMA'!$A$3:$A$181,0))</f>
        <v>Para Leilão</v>
      </c>
      <c r="AB1251" s="60">
        <f t="array" ref="AB1251">INDEX('RESUMO - LOTES E VMA'!$J$3:$J$181,MATCH('LISTA DOS ITENS'!$D1251,'RESUMO - LOTES E VMA'!$A$3:$A$181,0))</f>
        <v>0.1011750278</v>
      </c>
      <c r="AC1251" s="29" t="str">
        <f t="array" ref="AC1251">INDEX('RESUMO - LOTES E VMA'!$L$3:$L$181,MATCH('LISTA DOS ITENS'!$D1251,'RESUMO - LOTES E VMA'!$A$3:$A$181,0))</f>
        <v>1% do Valor de Comparação do VMA</v>
      </c>
      <c r="AD1251" s="53" t="str">
        <f>VLOOKUP(Tabela1[[#This Row],[Índice]],[1]Planilha1!$A:$A,1,0)</f>
        <v>#ERROR!</v>
      </c>
    </row>
    <row r="1252" ht="15.75" customHeight="1">
      <c r="A1252" s="52">
        <v>250653.0</v>
      </c>
      <c r="B1252" s="53" t="s">
        <v>70</v>
      </c>
      <c r="C1252" s="53" t="s">
        <v>71</v>
      </c>
      <c r="D1252" s="22">
        <v>206855.0</v>
      </c>
      <c r="E1252" s="53" t="s">
        <v>119</v>
      </c>
      <c r="F1252" s="54">
        <v>1.2012461E7</v>
      </c>
      <c r="G1252" s="53" t="s">
        <v>929</v>
      </c>
      <c r="H1252" s="55">
        <v>2201.0</v>
      </c>
      <c r="I1252" s="55"/>
      <c r="J1252" s="55" t="s">
        <v>134</v>
      </c>
      <c r="K1252" s="53" t="s">
        <v>51</v>
      </c>
      <c r="L1252" s="53"/>
      <c r="M1252" s="53">
        <v>3.0</v>
      </c>
      <c r="N1252" s="53" t="s">
        <v>52</v>
      </c>
      <c r="O1252" s="25">
        <v>1.0</v>
      </c>
      <c r="P1252" s="25">
        <f>'LISTA DOS ITENS'!$O1252*'LISTA DOS ITENS'!$M1252</f>
        <v>3</v>
      </c>
      <c r="Q1252" s="25">
        <v>197.85</v>
      </c>
      <c r="R1252" s="25">
        <f>'LISTA DOS ITENS'!$Q1252*'LISTA DOS ITENS'!$M1252</f>
        <v>593.55</v>
      </c>
      <c r="S1252" s="56">
        <f>IF('LISTA DOS ITENS'!$P1252&gt;'LISTA DOS ITENS'!$R1252,'LISTA DOS ITENS'!$P1252,'LISTA DOS ITENS'!$R1252)</f>
        <v>593.55</v>
      </c>
      <c r="T1252" s="25">
        <v>20.054715873786556</v>
      </c>
      <c r="U1252" s="25">
        <f>'LISTA DOS ITENS'!$T1252*'LISTA DOS ITENS'!$M1252</f>
        <v>60.16414762</v>
      </c>
      <c r="V1252" s="56">
        <f t="array" ref="V1252">INDEX('RESUMO - LOTES E VMA'!$F$3:$F$181,MATCH('LISTA DOS ITENS'!$D1252,'RESUMO - LOTES E VMA'!$A$3:$A$181,0))</f>
        <v>36182.69532</v>
      </c>
      <c r="W1252" s="57">
        <f>'LISTA DOS ITENS'!$U1252/'LISTA DOS ITENS'!$V1252</f>
        <v>0.00166278789</v>
      </c>
      <c r="X1252" s="53" t="s">
        <v>53</v>
      </c>
      <c r="Y1252" s="53" t="s">
        <v>290</v>
      </c>
      <c r="Z1252" s="58" t="str">
        <f>'LISTA DOS ITENS'!$F1252&amp;"-"&amp;'LISTA DOS ITENS'!$H1252&amp;"-"&amp;'LISTA DOS ITENS'!$J1252&amp;"-"&amp;'LISTA DOS ITENS'!$K1252&amp;"-"&amp;'LISTA DOS ITENS'!$I1252</f>
        <v>12012461-2201-R026-A RECUPER-</v>
      </c>
      <c r="AA1252" s="59" t="str">
        <f t="array" ref="AA1252">INDEX('RESUMO - LOTES E VMA'!$M$3:$M$181,MATCH('LISTA DOS ITENS'!$D1252,'RESUMO - LOTES E VMA'!$A$3:$A$181,0))</f>
        <v>Para Leilão</v>
      </c>
      <c r="AB1252" s="60">
        <f t="array" ref="AB1252">INDEX('RESUMO - LOTES E VMA'!$J$3:$J$181,MATCH('LISTA DOS ITENS'!$D1252,'RESUMO - LOTES E VMA'!$A$3:$A$181,0))</f>
        <v>0.1011750278</v>
      </c>
      <c r="AC1252" s="29" t="str">
        <f t="array" ref="AC1252">INDEX('RESUMO - LOTES E VMA'!$L$3:$L$181,MATCH('LISTA DOS ITENS'!$D1252,'RESUMO - LOTES E VMA'!$A$3:$A$181,0))</f>
        <v>1% do Valor de Comparação do VMA</v>
      </c>
      <c r="AD1252" s="53" t="str">
        <f>VLOOKUP(Tabela1[[#This Row],[Índice]],[1]Planilha1!$A:$A,1,0)</f>
        <v>#ERROR!</v>
      </c>
    </row>
    <row r="1253" ht="15.75" customHeight="1">
      <c r="A1253" s="52">
        <v>250654.0</v>
      </c>
      <c r="B1253" s="53" t="s">
        <v>70</v>
      </c>
      <c r="C1253" s="53" t="s">
        <v>71</v>
      </c>
      <c r="D1253" s="22">
        <v>206855.0</v>
      </c>
      <c r="E1253" s="53" t="s">
        <v>119</v>
      </c>
      <c r="F1253" s="54">
        <v>1.2056003E7</v>
      </c>
      <c r="G1253" s="53" t="s">
        <v>934</v>
      </c>
      <c r="H1253" s="55">
        <v>2201.0</v>
      </c>
      <c r="I1253" s="55"/>
      <c r="J1253" s="55" t="s">
        <v>134</v>
      </c>
      <c r="K1253" s="53" t="s">
        <v>51</v>
      </c>
      <c r="L1253" s="53"/>
      <c r="M1253" s="53">
        <v>3.0</v>
      </c>
      <c r="N1253" s="53" t="s">
        <v>52</v>
      </c>
      <c r="O1253" s="25">
        <v>1.0</v>
      </c>
      <c r="P1253" s="25">
        <f>'LISTA DOS ITENS'!$O1253*'LISTA DOS ITENS'!$M1253</f>
        <v>3</v>
      </c>
      <c r="Q1253" s="25">
        <v>344.21</v>
      </c>
      <c r="R1253" s="25">
        <f>'LISTA DOS ITENS'!$Q1253*'LISTA DOS ITENS'!$M1253</f>
        <v>1032.63</v>
      </c>
      <c r="S1253" s="56">
        <f>IF('LISTA DOS ITENS'!$P1253&gt;'LISTA DOS ITENS'!$R1253,'LISTA DOS ITENS'!$P1253,'LISTA DOS ITENS'!$R1253)</f>
        <v>1032.63</v>
      </c>
      <c r="T1253" s="25">
        <v>34.89023882191595</v>
      </c>
      <c r="U1253" s="25">
        <f>'LISTA DOS ITENS'!$T1253*'LISTA DOS ITENS'!$M1253</f>
        <v>104.6707165</v>
      </c>
      <c r="V1253" s="56">
        <f t="array" ref="V1253">INDEX('RESUMO - LOTES E VMA'!$F$3:$F$181,MATCH('LISTA DOS ITENS'!$D1253,'RESUMO - LOTES E VMA'!$A$3:$A$181,0))</f>
        <v>36182.69532</v>
      </c>
      <c r="W1253" s="57">
        <f>'LISTA DOS ITENS'!$U1253/'LISTA DOS ITENS'!$V1253</f>
        <v>0.002892839119</v>
      </c>
      <c r="X1253" s="53" t="s">
        <v>53</v>
      </c>
      <c r="Y1253" s="53" t="s">
        <v>290</v>
      </c>
      <c r="Z1253" s="58" t="str">
        <f>'LISTA DOS ITENS'!$F1253&amp;"-"&amp;'LISTA DOS ITENS'!$H1253&amp;"-"&amp;'LISTA DOS ITENS'!$J1253&amp;"-"&amp;'LISTA DOS ITENS'!$K1253&amp;"-"&amp;'LISTA DOS ITENS'!$I1253</f>
        <v>12056003-2201-R026-A RECUPER-</v>
      </c>
      <c r="AA1253" s="59" t="str">
        <f t="array" ref="AA1253">INDEX('RESUMO - LOTES E VMA'!$M$3:$M$181,MATCH('LISTA DOS ITENS'!$D1253,'RESUMO - LOTES E VMA'!$A$3:$A$181,0))</f>
        <v>Para Leilão</v>
      </c>
      <c r="AB1253" s="60">
        <f t="array" ref="AB1253">INDEX('RESUMO - LOTES E VMA'!$J$3:$J$181,MATCH('LISTA DOS ITENS'!$D1253,'RESUMO - LOTES E VMA'!$A$3:$A$181,0))</f>
        <v>0.1011750278</v>
      </c>
      <c r="AC1253" s="29" t="str">
        <f t="array" ref="AC1253">INDEX('RESUMO - LOTES E VMA'!$L$3:$L$181,MATCH('LISTA DOS ITENS'!$D1253,'RESUMO - LOTES E VMA'!$A$3:$A$181,0))</f>
        <v>1% do Valor de Comparação do VMA</v>
      </c>
      <c r="AD1253" s="53" t="str">
        <f>VLOOKUP(Tabela1[[#This Row],[Índice]],[1]Planilha1!$A:$A,1,0)</f>
        <v>#ERROR!</v>
      </c>
    </row>
    <row r="1254" ht="15.75" customHeight="1">
      <c r="A1254" s="52">
        <v>251638.0</v>
      </c>
      <c r="B1254" s="53" t="s">
        <v>70</v>
      </c>
      <c r="C1254" s="53" t="s">
        <v>71</v>
      </c>
      <c r="D1254" s="22">
        <v>206916.0</v>
      </c>
      <c r="E1254" s="53" t="s">
        <v>90</v>
      </c>
      <c r="F1254" s="54">
        <v>1.1339072E7</v>
      </c>
      <c r="G1254" s="53" t="s">
        <v>980</v>
      </c>
      <c r="H1254" s="55">
        <v>2101.0</v>
      </c>
      <c r="I1254" s="55" t="s">
        <v>130</v>
      </c>
      <c r="J1254" s="55" t="s">
        <v>92</v>
      </c>
      <c r="K1254" s="53" t="s">
        <v>73</v>
      </c>
      <c r="L1254" s="53"/>
      <c r="M1254" s="53">
        <v>146.14000000000001</v>
      </c>
      <c r="N1254" s="53" t="s">
        <v>93</v>
      </c>
      <c r="O1254" s="25">
        <v>93.23736486486486</v>
      </c>
      <c r="P1254" s="25">
        <f>'LISTA DOS ITENS'!$O1254*'LISTA DOS ITENS'!$M1254</f>
        <v>13625.7085</v>
      </c>
      <c r="Q1254" s="25">
        <v>140.34</v>
      </c>
      <c r="R1254" s="25">
        <f>'LISTA DOS ITENS'!$Q1254*'LISTA DOS ITENS'!$M1254</f>
        <v>20509.2876</v>
      </c>
      <c r="S1254" s="56">
        <f>IF('LISTA DOS ITENS'!$P1254&gt;'LISTA DOS ITENS'!$R1254,'LISTA DOS ITENS'!$P1254,'LISTA DOS ITENS'!$R1254)</f>
        <v>20509.2876</v>
      </c>
      <c r="T1254" s="25">
        <v>57.258720000000004</v>
      </c>
      <c r="U1254" s="25">
        <f>'LISTA DOS ITENS'!$T1254*'LISTA DOS ITENS'!$M1254</f>
        <v>8367.789341</v>
      </c>
      <c r="V1254" s="56">
        <f t="array" ref="V1254">INDEX('RESUMO - LOTES E VMA'!$F$3:$F$181,MATCH('LISTA DOS ITENS'!$D1254,'RESUMO - LOTES E VMA'!$A$3:$A$181,0))</f>
        <v>8520.097536</v>
      </c>
      <c r="W1254" s="57">
        <f>'LISTA DOS ITENS'!$U1254/'LISTA DOS ITENS'!$V1254</f>
        <v>0.9821236559</v>
      </c>
      <c r="X1254" s="53" t="s">
        <v>53</v>
      </c>
      <c r="Y1254" s="53" t="s">
        <v>290</v>
      </c>
      <c r="Z1254" s="58" t="str">
        <f>'LISTA DOS ITENS'!$F1254&amp;"-"&amp;'LISTA DOS ITENS'!$H1254&amp;"-"&amp;'LISTA DOS ITENS'!$J1254&amp;"-"&amp;'LISTA DOS ITENS'!$K1254&amp;"-"&amp;'LISTA DOS ITENS'!$I1254</f>
        <v>11339072-2101-0033-CONS/NAC-ED-1000-01.02</v>
      </c>
      <c r="AA1254" s="59" t="str">
        <f t="array" ref="AA1254">INDEX('RESUMO - LOTES E VMA'!$M$3:$M$181,MATCH('LISTA DOS ITENS'!$D1254,'RESUMO - LOTES E VMA'!$A$3:$A$181,0))</f>
        <v>Para Leilão</v>
      </c>
      <c r="AB1254" s="60">
        <f t="array" ref="AB1254">INDEX('RESUMO - LOTES E VMA'!$J$3:$J$181,MATCH('LISTA DOS ITENS'!$D1254,'RESUMO - LOTES E VMA'!$A$3:$A$181,0))</f>
        <v>0.408</v>
      </c>
      <c r="AC1254" s="29" t="str">
        <f t="array" ref="AC1254">INDEX('RESUMO - LOTES E VMA'!$L$3:$L$181,MATCH('LISTA DOS ITENS'!$D1254,'RESUMO - LOTES E VMA'!$A$3:$A$181,0))</f>
        <v>5% do Valor de Comparação do VMA</v>
      </c>
      <c r="AD1254" s="53" t="str">
        <f>VLOOKUP(Tabela1[[#This Row],[Índice]],[1]Planilha1!$A:$A,1,0)</f>
        <v>#ERROR!</v>
      </c>
    </row>
    <row r="1255" ht="15.75" customHeight="1">
      <c r="A1255" s="52">
        <v>251639.0</v>
      </c>
      <c r="B1255" s="53" t="s">
        <v>70</v>
      </c>
      <c r="C1255" s="53" t="s">
        <v>71</v>
      </c>
      <c r="D1255" s="22">
        <v>206916.0</v>
      </c>
      <c r="E1255" s="53" t="s">
        <v>90</v>
      </c>
      <c r="F1255" s="54">
        <v>1.1339072E7</v>
      </c>
      <c r="G1255" s="53" t="s">
        <v>980</v>
      </c>
      <c r="H1255" s="55">
        <v>2101.0</v>
      </c>
      <c r="I1255" s="55"/>
      <c r="J1255" s="55" t="s">
        <v>92</v>
      </c>
      <c r="K1255" s="53" t="s">
        <v>73</v>
      </c>
      <c r="L1255" s="53"/>
      <c r="M1255" s="53">
        <v>1.86</v>
      </c>
      <c r="N1255" s="53" t="s">
        <v>93</v>
      </c>
      <c r="O1255" s="25">
        <v>140.33870967741933</v>
      </c>
      <c r="P1255" s="25">
        <f>'LISTA DOS ITENS'!$O1255*'LISTA DOS ITENS'!$M1255</f>
        <v>261.03</v>
      </c>
      <c r="Q1255" s="25">
        <v>140.34</v>
      </c>
      <c r="R1255" s="25">
        <f>'LISTA DOS ITENS'!$Q1255*'LISTA DOS ITENS'!$M1255</f>
        <v>261.0324</v>
      </c>
      <c r="S1255" s="56">
        <f>IF('LISTA DOS ITENS'!$P1255&gt;'LISTA DOS ITENS'!$R1255,'LISTA DOS ITENS'!$P1255,'LISTA DOS ITENS'!$R1255)</f>
        <v>261.0324</v>
      </c>
      <c r="T1255" s="25">
        <v>57.258720000000004</v>
      </c>
      <c r="U1255" s="25">
        <f>'LISTA DOS ITENS'!$T1255*'LISTA DOS ITENS'!$M1255</f>
        <v>106.5012192</v>
      </c>
      <c r="V1255" s="56">
        <f t="array" ref="V1255">INDEX('RESUMO - LOTES E VMA'!$F$3:$F$181,MATCH('LISTA DOS ITENS'!$D1255,'RESUMO - LOTES E VMA'!$A$3:$A$181,0))</f>
        <v>8520.097536</v>
      </c>
      <c r="W1255" s="57">
        <f>'LISTA DOS ITENS'!$U1255/'LISTA DOS ITENS'!$V1255</f>
        <v>0.0125</v>
      </c>
      <c r="X1255" s="53" t="s">
        <v>53</v>
      </c>
      <c r="Y1255" s="53" t="s">
        <v>290</v>
      </c>
      <c r="Z1255" s="58" t="str">
        <f>'LISTA DOS ITENS'!$F1255&amp;"-"&amp;'LISTA DOS ITENS'!$H1255&amp;"-"&amp;'LISTA DOS ITENS'!$J1255&amp;"-"&amp;'LISTA DOS ITENS'!$K1255&amp;"-"&amp;'LISTA DOS ITENS'!$I1255</f>
        <v>11339072-2101-0033-CONS/NAC-</v>
      </c>
      <c r="AA1255" s="59" t="str">
        <f t="array" ref="AA1255">INDEX('RESUMO - LOTES E VMA'!$M$3:$M$181,MATCH('LISTA DOS ITENS'!$D1255,'RESUMO - LOTES E VMA'!$A$3:$A$181,0))</f>
        <v>Para Leilão</v>
      </c>
      <c r="AB1255" s="60">
        <f t="array" ref="AB1255">INDEX('RESUMO - LOTES E VMA'!$J$3:$J$181,MATCH('LISTA DOS ITENS'!$D1255,'RESUMO - LOTES E VMA'!$A$3:$A$181,0))</f>
        <v>0.408</v>
      </c>
      <c r="AC1255" s="29" t="str">
        <f t="array" ref="AC1255">INDEX('RESUMO - LOTES E VMA'!$L$3:$L$181,MATCH('LISTA DOS ITENS'!$D1255,'RESUMO - LOTES E VMA'!$A$3:$A$181,0))</f>
        <v>5% do Valor de Comparação do VMA</v>
      </c>
      <c r="AD1255" s="53" t="str">
        <f>VLOOKUP(Tabela1[[#This Row],[Índice]],[1]Planilha1!$A:$A,1,0)</f>
        <v>#ERROR!</v>
      </c>
    </row>
    <row r="1256" ht="15.75" customHeight="1">
      <c r="A1256" s="52">
        <v>251640.0</v>
      </c>
      <c r="B1256" s="53" t="s">
        <v>70</v>
      </c>
      <c r="C1256" s="53" t="s">
        <v>71</v>
      </c>
      <c r="D1256" s="22">
        <v>206916.0</v>
      </c>
      <c r="E1256" s="53" t="s">
        <v>90</v>
      </c>
      <c r="F1256" s="54">
        <v>1.1339072E7</v>
      </c>
      <c r="G1256" s="53" t="s">
        <v>980</v>
      </c>
      <c r="H1256" s="55">
        <v>2201.0</v>
      </c>
      <c r="I1256" s="55"/>
      <c r="J1256" s="55" t="s">
        <v>92</v>
      </c>
      <c r="K1256" s="53" t="s">
        <v>73</v>
      </c>
      <c r="L1256" s="53"/>
      <c r="M1256" s="53">
        <v>0.8</v>
      </c>
      <c r="N1256" s="53" t="s">
        <v>93</v>
      </c>
      <c r="O1256" s="25">
        <v>93.2375</v>
      </c>
      <c r="P1256" s="25">
        <f>'LISTA DOS ITENS'!$O1256*'LISTA DOS ITENS'!$M1256</f>
        <v>74.59</v>
      </c>
      <c r="Q1256" s="25">
        <v>140.34</v>
      </c>
      <c r="R1256" s="25">
        <f>'LISTA DOS ITENS'!$Q1256*'LISTA DOS ITENS'!$M1256</f>
        <v>112.272</v>
      </c>
      <c r="S1256" s="56">
        <f>IF('LISTA DOS ITENS'!$P1256&gt;'LISTA DOS ITENS'!$R1256,'LISTA DOS ITENS'!$P1256,'LISTA DOS ITENS'!$R1256)</f>
        <v>112.272</v>
      </c>
      <c r="T1256" s="25">
        <v>57.258720000000004</v>
      </c>
      <c r="U1256" s="25">
        <f>'LISTA DOS ITENS'!$T1256*'LISTA DOS ITENS'!$M1256</f>
        <v>45.806976</v>
      </c>
      <c r="V1256" s="56">
        <f t="array" ref="V1256">INDEX('RESUMO - LOTES E VMA'!$F$3:$F$181,MATCH('LISTA DOS ITENS'!$D1256,'RESUMO - LOTES E VMA'!$A$3:$A$181,0))</f>
        <v>8520.097536</v>
      </c>
      <c r="W1256" s="57">
        <f>'LISTA DOS ITENS'!$U1256/'LISTA DOS ITENS'!$V1256</f>
        <v>0.005376344086</v>
      </c>
      <c r="X1256" s="53" t="s">
        <v>53</v>
      </c>
      <c r="Y1256" s="53" t="s">
        <v>290</v>
      </c>
      <c r="Z1256" s="58" t="str">
        <f>'LISTA DOS ITENS'!$F1256&amp;"-"&amp;'LISTA DOS ITENS'!$H1256&amp;"-"&amp;'LISTA DOS ITENS'!$J1256&amp;"-"&amp;'LISTA DOS ITENS'!$K1256&amp;"-"&amp;'LISTA DOS ITENS'!$I1256</f>
        <v>11339072-2201-0033-CONS/NAC-</v>
      </c>
      <c r="AA1256" s="59" t="str">
        <f t="array" ref="AA1256">INDEX('RESUMO - LOTES E VMA'!$M$3:$M$181,MATCH('LISTA DOS ITENS'!$D1256,'RESUMO - LOTES E VMA'!$A$3:$A$181,0))</f>
        <v>Para Leilão</v>
      </c>
      <c r="AB1256" s="60">
        <f t="array" ref="AB1256">INDEX('RESUMO - LOTES E VMA'!$J$3:$J$181,MATCH('LISTA DOS ITENS'!$D1256,'RESUMO - LOTES E VMA'!$A$3:$A$181,0))</f>
        <v>0.408</v>
      </c>
      <c r="AC1256" s="29" t="str">
        <f t="array" ref="AC1256">INDEX('RESUMO - LOTES E VMA'!$L$3:$L$181,MATCH('LISTA DOS ITENS'!$D1256,'RESUMO - LOTES E VMA'!$A$3:$A$181,0))</f>
        <v>5% do Valor de Comparação do VMA</v>
      </c>
      <c r="AD1256" s="53" t="str">
        <f>VLOOKUP(Tabela1[[#This Row],[Índice]],[1]Planilha1!$A:$A,1,0)</f>
        <v>#ERROR!</v>
      </c>
    </row>
    <row r="1257" ht="15.75" customHeight="1">
      <c r="A1257" s="52">
        <v>251641.0</v>
      </c>
      <c r="B1257" s="53" t="s">
        <v>70</v>
      </c>
      <c r="C1257" s="53" t="s">
        <v>71</v>
      </c>
      <c r="D1257" s="22">
        <v>206917.0</v>
      </c>
      <c r="E1257" s="53" t="s">
        <v>90</v>
      </c>
      <c r="F1257" s="54">
        <v>1.0116747E7</v>
      </c>
      <c r="G1257" s="53" t="s">
        <v>981</v>
      </c>
      <c r="H1257" s="55">
        <v>2101.0</v>
      </c>
      <c r="I1257" s="55"/>
      <c r="J1257" s="55" t="s">
        <v>92</v>
      </c>
      <c r="K1257" s="53" t="s">
        <v>73</v>
      </c>
      <c r="L1257" s="53"/>
      <c r="M1257" s="53">
        <v>15.8</v>
      </c>
      <c r="N1257" s="53" t="s">
        <v>93</v>
      </c>
      <c r="O1257" s="25">
        <v>33.07993827160494</v>
      </c>
      <c r="P1257" s="25">
        <f>'LISTA DOS ITENS'!$O1257*'LISTA DOS ITENS'!$M1257</f>
        <v>522.6630247</v>
      </c>
      <c r="Q1257" s="25">
        <v>33.27</v>
      </c>
      <c r="R1257" s="25">
        <f>'LISTA DOS ITENS'!$Q1257*'LISTA DOS ITENS'!$M1257</f>
        <v>525.666</v>
      </c>
      <c r="S1257" s="56">
        <f>IF('LISTA DOS ITENS'!$P1257&gt;'LISTA DOS ITENS'!$R1257,'LISTA DOS ITENS'!$P1257,'LISTA DOS ITENS'!$R1257)</f>
        <v>525.666</v>
      </c>
      <c r="T1257" s="25">
        <v>13.574160000000003</v>
      </c>
      <c r="U1257" s="25">
        <f>'LISTA DOS ITENS'!$T1257*'LISTA DOS ITENS'!$M1257</f>
        <v>214.471728</v>
      </c>
      <c r="V1257" s="56">
        <f t="array" ref="V1257">INDEX('RESUMO - LOTES E VMA'!$F$3:$F$181,MATCH('LISTA DOS ITENS'!$D1257,'RESUMO - LOTES E VMA'!$A$3:$A$181,0))</f>
        <v>28603.44221</v>
      </c>
      <c r="W1257" s="57">
        <f>'LISTA DOS ITENS'!$U1257/'LISTA DOS ITENS'!$V1257</f>
        <v>0.007498109019</v>
      </c>
      <c r="X1257" s="53" t="s">
        <v>53</v>
      </c>
      <c r="Y1257" s="53" t="s">
        <v>290</v>
      </c>
      <c r="Z1257" s="58" t="str">
        <f>'LISTA DOS ITENS'!$F1257&amp;"-"&amp;'LISTA DOS ITENS'!$H1257&amp;"-"&amp;'LISTA DOS ITENS'!$J1257&amp;"-"&amp;'LISTA DOS ITENS'!$K1257&amp;"-"&amp;'LISTA DOS ITENS'!$I1257</f>
        <v>10116747-2101-0033-CONS/NAC-</v>
      </c>
      <c r="AA1257" s="59" t="str">
        <f t="array" ref="AA1257">INDEX('RESUMO - LOTES E VMA'!$M$3:$M$181,MATCH('LISTA DOS ITENS'!$D1257,'RESUMO - LOTES E VMA'!$A$3:$A$181,0))</f>
        <v>Para Leilão</v>
      </c>
      <c r="AB1257" s="60">
        <f t="array" ref="AB1257">INDEX('RESUMO - LOTES E VMA'!$J$3:$J$181,MATCH('LISTA DOS ITENS'!$D1257,'RESUMO - LOTES E VMA'!$A$3:$A$181,0))</f>
        <v>0.4005934204</v>
      </c>
      <c r="AC1257" s="29" t="str">
        <f t="array" ref="AC1257">INDEX('RESUMO - LOTES E VMA'!$L$3:$L$181,MATCH('LISTA DOS ITENS'!$D1257,'RESUMO - LOTES E VMA'!$A$3:$A$181,0))</f>
        <v>5% do Valor de Comparação do VMA</v>
      </c>
      <c r="AD1257" s="53" t="str">
        <f>VLOOKUP(Tabela1[[#This Row],[Índice]],[1]Planilha1!$A:$A,1,0)</f>
        <v>#ERROR!</v>
      </c>
    </row>
    <row r="1258" ht="15.75" customHeight="1">
      <c r="A1258" s="52">
        <v>251642.0</v>
      </c>
      <c r="B1258" s="53" t="s">
        <v>70</v>
      </c>
      <c r="C1258" s="53" t="s">
        <v>71</v>
      </c>
      <c r="D1258" s="22">
        <v>206917.0</v>
      </c>
      <c r="E1258" s="53" t="s">
        <v>90</v>
      </c>
      <c r="F1258" s="54">
        <v>1.0862986E7</v>
      </c>
      <c r="G1258" s="53" t="s">
        <v>982</v>
      </c>
      <c r="H1258" s="55">
        <v>2101.0</v>
      </c>
      <c r="I1258" s="55"/>
      <c r="J1258" s="55" t="s">
        <v>92</v>
      </c>
      <c r="K1258" s="53" t="s">
        <v>73</v>
      </c>
      <c r="L1258" s="53"/>
      <c r="M1258" s="53">
        <v>65.0</v>
      </c>
      <c r="N1258" s="53" t="s">
        <v>52</v>
      </c>
      <c r="O1258" s="25">
        <v>72.77215384615384</v>
      </c>
      <c r="P1258" s="25">
        <f>'LISTA DOS ITENS'!$O1258*'LISTA DOS ITENS'!$M1258</f>
        <v>4730.19</v>
      </c>
      <c r="Q1258" s="25">
        <v>72.77</v>
      </c>
      <c r="R1258" s="25">
        <f>'LISTA DOS ITENS'!$Q1258*'LISTA DOS ITENS'!$M1258</f>
        <v>4730.05</v>
      </c>
      <c r="S1258" s="56">
        <f>IF('LISTA DOS ITENS'!$P1258&gt;'LISTA DOS ITENS'!$R1258,'LISTA DOS ITENS'!$P1258,'LISTA DOS ITENS'!$R1258)</f>
        <v>4730.19</v>
      </c>
      <c r="T1258" s="25">
        <v>29.69016</v>
      </c>
      <c r="U1258" s="25">
        <f>'LISTA DOS ITENS'!$T1258*'LISTA DOS ITENS'!$M1258</f>
        <v>1929.8604</v>
      </c>
      <c r="V1258" s="56">
        <f t="array" ref="V1258">INDEX('RESUMO - LOTES E VMA'!$F$3:$F$181,MATCH('LISTA DOS ITENS'!$D1258,'RESUMO - LOTES E VMA'!$A$3:$A$181,0))</f>
        <v>28603.44221</v>
      </c>
      <c r="W1258" s="57">
        <f>'LISTA DOS ITENS'!$U1258/'LISTA DOS ITENS'!$V1258</f>
        <v>0.06746951594</v>
      </c>
      <c r="X1258" s="53" t="s">
        <v>53</v>
      </c>
      <c r="Y1258" s="53" t="s">
        <v>290</v>
      </c>
      <c r="Z1258" s="58" t="str">
        <f>'LISTA DOS ITENS'!$F1258&amp;"-"&amp;'LISTA DOS ITENS'!$H1258&amp;"-"&amp;'LISTA DOS ITENS'!$J1258&amp;"-"&amp;'LISTA DOS ITENS'!$K1258&amp;"-"&amp;'LISTA DOS ITENS'!$I1258</f>
        <v>10862986-2101-0033-CONS/NAC-</v>
      </c>
      <c r="AA1258" s="59" t="str">
        <f t="array" ref="AA1258">INDEX('RESUMO - LOTES E VMA'!$M$3:$M$181,MATCH('LISTA DOS ITENS'!$D1258,'RESUMO - LOTES E VMA'!$A$3:$A$181,0))</f>
        <v>Para Leilão</v>
      </c>
      <c r="AB1258" s="60">
        <f t="array" ref="AB1258">INDEX('RESUMO - LOTES E VMA'!$J$3:$J$181,MATCH('LISTA DOS ITENS'!$D1258,'RESUMO - LOTES E VMA'!$A$3:$A$181,0))</f>
        <v>0.4005934204</v>
      </c>
      <c r="AC1258" s="29" t="str">
        <f t="array" ref="AC1258">INDEX('RESUMO - LOTES E VMA'!$L$3:$L$181,MATCH('LISTA DOS ITENS'!$D1258,'RESUMO - LOTES E VMA'!$A$3:$A$181,0))</f>
        <v>5% do Valor de Comparação do VMA</v>
      </c>
      <c r="AD1258" s="53" t="str">
        <f>VLOOKUP(Tabela1[[#This Row],[Índice]],[1]Planilha1!$A:$A,1,0)</f>
        <v>#ERROR!</v>
      </c>
    </row>
    <row r="1259" ht="15.75" customHeight="1">
      <c r="A1259" s="52">
        <v>251643.0</v>
      </c>
      <c r="B1259" s="53" t="s">
        <v>70</v>
      </c>
      <c r="C1259" s="53" t="s">
        <v>71</v>
      </c>
      <c r="D1259" s="22">
        <v>206917.0</v>
      </c>
      <c r="E1259" s="53" t="s">
        <v>90</v>
      </c>
      <c r="F1259" s="54">
        <v>1.0880409E7</v>
      </c>
      <c r="G1259" s="53" t="s">
        <v>983</v>
      </c>
      <c r="H1259" s="55">
        <v>2101.0</v>
      </c>
      <c r="I1259" s="55"/>
      <c r="J1259" s="55" t="s">
        <v>92</v>
      </c>
      <c r="K1259" s="53" t="s">
        <v>73</v>
      </c>
      <c r="L1259" s="53"/>
      <c r="M1259" s="53">
        <v>141.0</v>
      </c>
      <c r="N1259" s="53" t="s">
        <v>52</v>
      </c>
      <c r="O1259" s="25">
        <v>105.93609929078013</v>
      </c>
      <c r="P1259" s="25">
        <f>'LISTA DOS ITENS'!$O1259*'LISTA DOS ITENS'!$M1259</f>
        <v>14936.99</v>
      </c>
      <c r="Q1259" s="25">
        <v>105.94</v>
      </c>
      <c r="R1259" s="25">
        <f>'LISTA DOS ITENS'!$Q1259*'LISTA DOS ITENS'!$M1259</f>
        <v>14937.54</v>
      </c>
      <c r="S1259" s="56">
        <f>IF('LISTA DOS ITENS'!$P1259&gt;'LISTA DOS ITENS'!$R1259,'LISTA DOS ITENS'!$P1259,'LISTA DOS ITENS'!$R1259)</f>
        <v>14937.54</v>
      </c>
      <c r="T1259" s="25">
        <v>43.22352</v>
      </c>
      <c r="U1259" s="25">
        <f>'LISTA DOS ITENS'!$T1259*'LISTA DOS ITENS'!$M1259</f>
        <v>6094.51632</v>
      </c>
      <c r="V1259" s="56">
        <f t="array" ref="V1259">INDEX('RESUMO - LOTES E VMA'!$F$3:$F$181,MATCH('LISTA DOS ITENS'!$D1259,'RESUMO - LOTES E VMA'!$A$3:$A$181,0))</f>
        <v>28603.44221</v>
      </c>
      <c r="W1259" s="57">
        <f>'LISTA DOS ITENS'!$U1259/'LISTA DOS ITENS'!$V1259</f>
        <v>0.2130693319</v>
      </c>
      <c r="X1259" s="53" t="s">
        <v>53</v>
      </c>
      <c r="Y1259" s="53" t="s">
        <v>290</v>
      </c>
      <c r="Z1259" s="58" t="str">
        <f>'LISTA DOS ITENS'!$F1259&amp;"-"&amp;'LISTA DOS ITENS'!$H1259&amp;"-"&amp;'LISTA DOS ITENS'!$J1259&amp;"-"&amp;'LISTA DOS ITENS'!$K1259&amp;"-"&amp;'LISTA DOS ITENS'!$I1259</f>
        <v>10880409-2101-0033-CONS/NAC-</v>
      </c>
      <c r="AA1259" s="59" t="str">
        <f t="array" ref="AA1259">INDEX('RESUMO - LOTES E VMA'!$M$3:$M$181,MATCH('LISTA DOS ITENS'!$D1259,'RESUMO - LOTES E VMA'!$A$3:$A$181,0))</f>
        <v>Para Leilão</v>
      </c>
      <c r="AB1259" s="60">
        <f t="array" ref="AB1259">INDEX('RESUMO - LOTES E VMA'!$J$3:$J$181,MATCH('LISTA DOS ITENS'!$D1259,'RESUMO - LOTES E VMA'!$A$3:$A$181,0))</f>
        <v>0.4005934204</v>
      </c>
      <c r="AC1259" s="29" t="str">
        <f t="array" ref="AC1259">INDEX('RESUMO - LOTES E VMA'!$L$3:$L$181,MATCH('LISTA DOS ITENS'!$D1259,'RESUMO - LOTES E VMA'!$A$3:$A$181,0))</f>
        <v>5% do Valor de Comparação do VMA</v>
      </c>
      <c r="AD1259" s="53" t="str">
        <f>VLOOKUP(Tabela1[[#This Row],[Índice]],[1]Planilha1!$A:$A,1,0)</f>
        <v>#ERROR!</v>
      </c>
    </row>
    <row r="1260" ht="15.75" customHeight="1">
      <c r="A1260" s="52">
        <v>251644.0</v>
      </c>
      <c r="B1260" s="53" t="s">
        <v>70</v>
      </c>
      <c r="C1260" s="53" t="s">
        <v>71</v>
      </c>
      <c r="D1260" s="22">
        <v>206917.0</v>
      </c>
      <c r="E1260" s="53" t="s">
        <v>90</v>
      </c>
      <c r="F1260" s="54">
        <v>1.0925209E7</v>
      </c>
      <c r="G1260" s="53" t="s">
        <v>984</v>
      </c>
      <c r="H1260" s="55">
        <v>2101.0</v>
      </c>
      <c r="I1260" s="55"/>
      <c r="J1260" s="55" t="s">
        <v>92</v>
      </c>
      <c r="K1260" s="53" t="s">
        <v>73</v>
      </c>
      <c r="L1260" s="53"/>
      <c r="M1260" s="53">
        <v>115.0</v>
      </c>
      <c r="N1260" s="53" t="s">
        <v>52</v>
      </c>
      <c r="O1260" s="25">
        <v>75.71</v>
      </c>
      <c r="P1260" s="25">
        <f>'LISTA DOS ITENS'!$O1260*'LISTA DOS ITENS'!$M1260</f>
        <v>8706.65</v>
      </c>
      <c r="Q1260" s="25">
        <v>75.71</v>
      </c>
      <c r="R1260" s="25">
        <f>'LISTA DOS ITENS'!$Q1260*'LISTA DOS ITENS'!$M1260</f>
        <v>8706.65</v>
      </c>
      <c r="S1260" s="56">
        <f>IF('LISTA DOS ITENS'!$P1260&gt;'LISTA DOS ITENS'!$R1260,'LISTA DOS ITENS'!$P1260,'LISTA DOS ITENS'!$R1260)</f>
        <v>8706.65</v>
      </c>
      <c r="T1260" s="25">
        <v>30.88968</v>
      </c>
      <c r="U1260" s="25">
        <f>'LISTA DOS ITENS'!$T1260*'LISTA DOS ITENS'!$M1260</f>
        <v>3552.3132</v>
      </c>
      <c r="V1260" s="56">
        <f t="array" ref="V1260">INDEX('RESUMO - LOTES E VMA'!$F$3:$F$181,MATCH('LISTA DOS ITENS'!$D1260,'RESUMO - LOTES E VMA'!$A$3:$A$181,0))</f>
        <v>28603.44221</v>
      </c>
      <c r="W1260" s="57">
        <f>'LISTA DOS ITENS'!$U1260/'LISTA DOS ITENS'!$V1260</f>
        <v>0.1241918079</v>
      </c>
      <c r="X1260" s="53" t="s">
        <v>53</v>
      </c>
      <c r="Y1260" s="53" t="s">
        <v>290</v>
      </c>
      <c r="Z1260" s="58" t="str">
        <f>'LISTA DOS ITENS'!$F1260&amp;"-"&amp;'LISTA DOS ITENS'!$H1260&amp;"-"&amp;'LISTA DOS ITENS'!$J1260&amp;"-"&amp;'LISTA DOS ITENS'!$K1260&amp;"-"&amp;'LISTA DOS ITENS'!$I1260</f>
        <v>10925209-2101-0033-CONS/NAC-</v>
      </c>
      <c r="AA1260" s="59" t="str">
        <f t="array" ref="AA1260">INDEX('RESUMO - LOTES E VMA'!$M$3:$M$181,MATCH('LISTA DOS ITENS'!$D1260,'RESUMO - LOTES E VMA'!$A$3:$A$181,0))</f>
        <v>Para Leilão</v>
      </c>
      <c r="AB1260" s="60">
        <f t="array" ref="AB1260">INDEX('RESUMO - LOTES E VMA'!$J$3:$J$181,MATCH('LISTA DOS ITENS'!$D1260,'RESUMO - LOTES E VMA'!$A$3:$A$181,0))</f>
        <v>0.4005934204</v>
      </c>
      <c r="AC1260" s="29" t="str">
        <f t="array" ref="AC1260">INDEX('RESUMO - LOTES E VMA'!$L$3:$L$181,MATCH('LISTA DOS ITENS'!$D1260,'RESUMO - LOTES E VMA'!$A$3:$A$181,0))</f>
        <v>5% do Valor de Comparação do VMA</v>
      </c>
      <c r="AD1260" s="53" t="str">
        <f>VLOOKUP(Tabela1[[#This Row],[Índice]],[1]Planilha1!$A:$A,1,0)</f>
        <v>#ERROR!</v>
      </c>
    </row>
    <row r="1261" ht="15.75" customHeight="1">
      <c r="A1261" s="52">
        <v>251645.0</v>
      </c>
      <c r="B1261" s="53" t="s">
        <v>70</v>
      </c>
      <c r="C1261" s="53" t="s">
        <v>71</v>
      </c>
      <c r="D1261" s="22">
        <v>206917.0</v>
      </c>
      <c r="E1261" s="53" t="s">
        <v>90</v>
      </c>
      <c r="F1261" s="54">
        <v>1.0937754E7</v>
      </c>
      <c r="G1261" s="53" t="s">
        <v>985</v>
      </c>
      <c r="H1261" s="55">
        <v>2101.0</v>
      </c>
      <c r="I1261" s="55"/>
      <c r="J1261" s="55" t="s">
        <v>92</v>
      </c>
      <c r="K1261" s="53" t="s">
        <v>73</v>
      </c>
      <c r="L1261" s="53"/>
      <c r="M1261" s="53">
        <v>20.0</v>
      </c>
      <c r="N1261" s="53" t="s">
        <v>52</v>
      </c>
      <c r="O1261" s="25">
        <v>97.223</v>
      </c>
      <c r="P1261" s="25">
        <f>'LISTA DOS ITENS'!$O1261*'LISTA DOS ITENS'!$M1261</f>
        <v>1944.46</v>
      </c>
      <c r="Q1261" s="25">
        <v>97.22</v>
      </c>
      <c r="R1261" s="25">
        <f>'LISTA DOS ITENS'!$Q1261*'LISTA DOS ITENS'!$M1261</f>
        <v>1944.4</v>
      </c>
      <c r="S1261" s="56">
        <f>IF('LISTA DOS ITENS'!$P1261&gt;'LISTA DOS ITENS'!$R1261,'LISTA DOS ITENS'!$P1261,'LISTA DOS ITENS'!$R1261)</f>
        <v>1944.46</v>
      </c>
      <c r="T1261" s="25">
        <v>39.665760000000006</v>
      </c>
      <c r="U1261" s="25">
        <f>'LISTA DOS ITENS'!$T1261*'LISTA DOS ITENS'!$M1261</f>
        <v>793.3152</v>
      </c>
      <c r="V1261" s="56">
        <f t="array" ref="V1261">INDEX('RESUMO - LOTES E VMA'!$F$3:$F$181,MATCH('LISTA DOS ITENS'!$D1261,'RESUMO - LOTES E VMA'!$A$3:$A$181,0))</f>
        <v>28603.44221</v>
      </c>
      <c r="W1261" s="57">
        <f>'LISTA DOS ITENS'!$U1261/'LISTA DOS ITENS'!$V1261</f>
        <v>0.02773495561</v>
      </c>
      <c r="X1261" s="53" t="s">
        <v>53</v>
      </c>
      <c r="Y1261" s="53" t="s">
        <v>290</v>
      </c>
      <c r="Z1261" s="58" t="str">
        <f>'LISTA DOS ITENS'!$F1261&amp;"-"&amp;'LISTA DOS ITENS'!$H1261&amp;"-"&amp;'LISTA DOS ITENS'!$J1261&amp;"-"&amp;'LISTA DOS ITENS'!$K1261&amp;"-"&amp;'LISTA DOS ITENS'!$I1261</f>
        <v>10937754-2101-0033-CONS/NAC-</v>
      </c>
      <c r="AA1261" s="59" t="str">
        <f t="array" ref="AA1261">INDEX('RESUMO - LOTES E VMA'!$M$3:$M$181,MATCH('LISTA DOS ITENS'!$D1261,'RESUMO - LOTES E VMA'!$A$3:$A$181,0))</f>
        <v>Para Leilão</v>
      </c>
      <c r="AB1261" s="60">
        <f t="array" ref="AB1261">INDEX('RESUMO - LOTES E VMA'!$J$3:$J$181,MATCH('LISTA DOS ITENS'!$D1261,'RESUMO - LOTES E VMA'!$A$3:$A$181,0))</f>
        <v>0.4005934204</v>
      </c>
      <c r="AC1261" s="29" t="str">
        <f t="array" ref="AC1261">INDEX('RESUMO - LOTES E VMA'!$L$3:$L$181,MATCH('LISTA DOS ITENS'!$D1261,'RESUMO - LOTES E VMA'!$A$3:$A$181,0))</f>
        <v>5% do Valor de Comparação do VMA</v>
      </c>
      <c r="AD1261" s="53" t="str">
        <f>VLOOKUP(Tabela1[[#This Row],[Índice]],[1]Planilha1!$A:$A,1,0)</f>
        <v>#ERROR!</v>
      </c>
    </row>
    <row r="1262" ht="15.75" customHeight="1">
      <c r="A1262" s="52">
        <v>251646.0</v>
      </c>
      <c r="B1262" s="53" t="s">
        <v>70</v>
      </c>
      <c r="C1262" s="53" t="s">
        <v>71</v>
      </c>
      <c r="D1262" s="22">
        <v>206917.0</v>
      </c>
      <c r="E1262" s="53" t="s">
        <v>90</v>
      </c>
      <c r="F1262" s="54">
        <v>1.0983171E7</v>
      </c>
      <c r="G1262" s="53" t="s">
        <v>986</v>
      </c>
      <c r="H1262" s="55">
        <v>2101.0</v>
      </c>
      <c r="I1262" s="55"/>
      <c r="J1262" s="55" t="s">
        <v>92</v>
      </c>
      <c r="K1262" s="53" t="s">
        <v>73</v>
      </c>
      <c r="L1262" s="53"/>
      <c r="M1262" s="53">
        <v>6.0</v>
      </c>
      <c r="N1262" s="53" t="s">
        <v>52</v>
      </c>
      <c r="O1262" s="25">
        <v>155.83333333333334</v>
      </c>
      <c r="P1262" s="25">
        <f>'LISTA DOS ITENS'!$O1262*'LISTA DOS ITENS'!$M1262</f>
        <v>935</v>
      </c>
      <c r="Q1262" s="25">
        <v>156.55</v>
      </c>
      <c r="R1262" s="25">
        <f>'LISTA DOS ITENS'!$Q1262*'LISTA DOS ITENS'!$M1262</f>
        <v>939.3</v>
      </c>
      <c r="S1262" s="56">
        <f>IF('LISTA DOS ITENS'!$P1262&gt;'LISTA DOS ITENS'!$R1262,'LISTA DOS ITENS'!$P1262,'LISTA DOS ITENS'!$R1262)</f>
        <v>939.3</v>
      </c>
      <c r="T1262" s="25">
        <v>63.872400000000006</v>
      </c>
      <c r="U1262" s="25">
        <f>'LISTA DOS ITENS'!$T1262*'LISTA DOS ITENS'!$M1262</f>
        <v>383.2344</v>
      </c>
      <c r="V1262" s="56">
        <f t="array" ref="V1262">INDEX('RESUMO - LOTES E VMA'!$F$3:$F$181,MATCH('LISTA DOS ITENS'!$D1262,'RESUMO - LOTES E VMA'!$A$3:$A$181,0))</f>
        <v>28603.44221</v>
      </c>
      <c r="W1262" s="57">
        <f>'LISTA DOS ITENS'!$U1262/'LISTA DOS ITENS'!$V1262</f>
        <v>0.01339819163</v>
      </c>
      <c r="X1262" s="53" t="s">
        <v>53</v>
      </c>
      <c r="Y1262" s="53" t="s">
        <v>290</v>
      </c>
      <c r="Z1262" s="58" t="str">
        <f>'LISTA DOS ITENS'!$F1262&amp;"-"&amp;'LISTA DOS ITENS'!$H1262&amp;"-"&amp;'LISTA DOS ITENS'!$J1262&amp;"-"&amp;'LISTA DOS ITENS'!$K1262&amp;"-"&amp;'LISTA DOS ITENS'!$I1262</f>
        <v>10983171-2101-0033-CONS/NAC-</v>
      </c>
      <c r="AA1262" s="59" t="str">
        <f t="array" ref="AA1262">INDEX('RESUMO - LOTES E VMA'!$M$3:$M$181,MATCH('LISTA DOS ITENS'!$D1262,'RESUMO - LOTES E VMA'!$A$3:$A$181,0))</f>
        <v>Para Leilão</v>
      </c>
      <c r="AB1262" s="60">
        <f t="array" ref="AB1262">INDEX('RESUMO - LOTES E VMA'!$J$3:$J$181,MATCH('LISTA DOS ITENS'!$D1262,'RESUMO - LOTES E VMA'!$A$3:$A$181,0))</f>
        <v>0.4005934204</v>
      </c>
      <c r="AC1262" s="29" t="str">
        <f t="array" ref="AC1262">INDEX('RESUMO - LOTES E VMA'!$L$3:$L$181,MATCH('LISTA DOS ITENS'!$D1262,'RESUMO - LOTES E VMA'!$A$3:$A$181,0))</f>
        <v>5% do Valor de Comparação do VMA</v>
      </c>
      <c r="AD1262" s="53" t="str">
        <f>VLOOKUP(Tabela1[[#This Row],[Índice]],[1]Planilha1!$A:$A,1,0)</f>
        <v>#ERROR!</v>
      </c>
    </row>
    <row r="1263" ht="15.75" customHeight="1">
      <c r="A1263" s="52">
        <v>251647.0</v>
      </c>
      <c r="B1263" s="53" t="s">
        <v>70</v>
      </c>
      <c r="C1263" s="53" t="s">
        <v>71</v>
      </c>
      <c r="D1263" s="22">
        <v>206917.0</v>
      </c>
      <c r="E1263" s="53" t="s">
        <v>90</v>
      </c>
      <c r="F1263" s="54">
        <v>1.0983621E7</v>
      </c>
      <c r="G1263" s="53" t="s">
        <v>987</v>
      </c>
      <c r="H1263" s="55">
        <v>2101.0</v>
      </c>
      <c r="I1263" s="55"/>
      <c r="J1263" s="55" t="s">
        <v>92</v>
      </c>
      <c r="K1263" s="53" t="s">
        <v>73</v>
      </c>
      <c r="L1263" s="53"/>
      <c r="M1263" s="53">
        <v>8.0</v>
      </c>
      <c r="N1263" s="53" t="s">
        <v>52</v>
      </c>
      <c r="O1263" s="25">
        <v>180.22</v>
      </c>
      <c r="P1263" s="25">
        <f>'LISTA DOS ITENS'!$O1263*'LISTA DOS ITENS'!$M1263</f>
        <v>1441.76</v>
      </c>
      <c r="Q1263" s="25">
        <v>180.22</v>
      </c>
      <c r="R1263" s="25">
        <f>'LISTA DOS ITENS'!$Q1263*'LISTA DOS ITENS'!$M1263</f>
        <v>1441.76</v>
      </c>
      <c r="S1263" s="56">
        <f>IF('LISTA DOS ITENS'!$P1263&gt;'LISTA DOS ITENS'!$R1263,'LISTA DOS ITENS'!$P1263,'LISTA DOS ITENS'!$R1263)</f>
        <v>1441.76</v>
      </c>
      <c r="T1263" s="25">
        <v>73.52976000000001</v>
      </c>
      <c r="U1263" s="25">
        <f>'LISTA DOS ITENS'!$T1263*'LISTA DOS ITENS'!$M1263</f>
        <v>588.23808</v>
      </c>
      <c r="V1263" s="56">
        <f t="array" ref="V1263">INDEX('RESUMO - LOTES E VMA'!$F$3:$F$181,MATCH('LISTA DOS ITENS'!$D1263,'RESUMO - LOTES E VMA'!$A$3:$A$181,0))</f>
        <v>28603.44221</v>
      </c>
      <c r="W1263" s="57">
        <f>'LISTA DOS ITENS'!$U1263/'LISTA DOS ITENS'!$V1263</f>
        <v>0.02056528986</v>
      </c>
      <c r="X1263" s="53" t="s">
        <v>53</v>
      </c>
      <c r="Y1263" s="53" t="s">
        <v>290</v>
      </c>
      <c r="Z1263" s="58" t="str">
        <f>'LISTA DOS ITENS'!$F1263&amp;"-"&amp;'LISTA DOS ITENS'!$H1263&amp;"-"&amp;'LISTA DOS ITENS'!$J1263&amp;"-"&amp;'LISTA DOS ITENS'!$K1263&amp;"-"&amp;'LISTA DOS ITENS'!$I1263</f>
        <v>10983621-2101-0033-CONS/NAC-</v>
      </c>
      <c r="AA1263" s="59" t="str">
        <f t="array" ref="AA1263">INDEX('RESUMO - LOTES E VMA'!$M$3:$M$181,MATCH('LISTA DOS ITENS'!$D1263,'RESUMO - LOTES E VMA'!$A$3:$A$181,0))</f>
        <v>Para Leilão</v>
      </c>
      <c r="AB1263" s="60">
        <f t="array" ref="AB1263">INDEX('RESUMO - LOTES E VMA'!$J$3:$J$181,MATCH('LISTA DOS ITENS'!$D1263,'RESUMO - LOTES E VMA'!$A$3:$A$181,0))</f>
        <v>0.4005934204</v>
      </c>
      <c r="AC1263" s="29" t="str">
        <f t="array" ref="AC1263">INDEX('RESUMO - LOTES E VMA'!$L$3:$L$181,MATCH('LISTA DOS ITENS'!$D1263,'RESUMO - LOTES E VMA'!$A$3:$A$181,0))</f>
        <v>5% do Valor de Comparação do VMA</v>
      </c>
      <c r="AD1263" s="53" t="str">
        <f>VLOOKUP(Tabela1[[#This Row],[Índice]],[1]Planilha1!$A:$A,1,0)</f>
        <v>#ERROR!</v>
      </c>
    </row>
    <row r="1264" ht="15.75" customHeight="1">
      <c r="A1264" s="52">
        <v>251648.0</v>
      </c>
      <c r="B1264" s="53" t="s">
        <v>70</v>
      </c>
      <c r="C1264" s="53" t="s">
        <v>71</v>
      </c>
      <c r="D1264" s="22">
        <v>206917.0</v>
      </c>
      <c r="E1264" s="53" t="s">
        <v>90</v>
      </c>
      <c r="F1264" s="54">
        <v>1.0983684E7</v>
      </c>
      <c r="G1264" s="53" t="s">
        <v>988</v>
      </c>
      <c r="H1264" s="55">
        <v>2101.0</v>
      </c>
      <c r="I1264" s="55"/>
      <c r="J1264" s="55" t="s">
        <v>92</v>
      </c>
      <c r="K1264" s="53" t="s">
        <v>73</v>
      </c>
      <c r="L1264" s="53"/>
      <c r="M1264" s="53">
        <v>82.0</v>
      </c>
      <c r="N1264" s="53" t="s">
        <v>52</v>
      </c>
      <c r="O1264" s="25">
        <v>148.2463492063492</v>
      </c>
      <c r="P1264" s="25">
        <f>'LISTA DOS ITENS'!$O1264*'LISTA DOS ITENS'!$M1264</f>
        <v>12156.20063</v>
      </c>
      <c r="Q1264" s="25">
        <v>148.25</v>
      </c>
      <c r="R1264" s="25">
        <f>'LISTA DOS ITENS'!$Q1264*'LISTA DOS ITENS'!$M1264</f>
        <v>12156.5</v>
      </c>
      <c r="S1264" s="56">
        <f>IF('LISTA DOS ITENS'!$P1264&gt;'LISTA DOS ITENS'!$R1264,'LISTA DOS ITENS'!$P1264,'LISTA DOS ITENS'!$R1264)</f>
        <v>12156.5</v>
      </c>
      <c r="T1264" s="25">
        <v>60.486000000000004</v>
      </c>
      <c r="U1264" s="25">
        <f>'LISTA DOS ITENS'!$T1264*'LISTA DOS ITENS'!$M1264</f>
        <v>4959.852</v>
      </c>
      <c r="V1264" s="56">
        <f t="array" ref="V1264">INDEX('RESUMO - LOTES E VMA'!$F$3:$F$181,MATCH('LISTA DOS ITENS'!$D1264,'RESUMO - LOTES E VMA'!$A$3:$A$181,0))</f>
        <v>28603.44221</v>
      </c>
      <c r="W1264" s="57">
        <f>'LISTA DOS ITENS'!$U1264/'LISTA DOS ITENS'!$V1264</f>
        <v>0.1734005286</v>
      </c>
      <c r="X1264" s="53" t="s">
        <v>53</v>
      </c>
      <c r="Y1264" s="53" t="s">
        <v>290</v>
      </c>
      <c r="Z1264" s="58" t="str">
        <f>'LISTA DOS ITENS'!$F1264&amp;"-"&amp;'LISTA DOS ITENS'!$H1264&amp;"-"&amp;'LISTA DOS ITENS'!$J1264&amp;"-"&amp;'LISTA DOS ITENS'!$K1264&amp;"-"&amp;'LISTA DOS ITENS'!$I1264</f>
        <v>10983684-2101-0033-CONS/NAC-</v>
      </c>
      <c r="AA1264" s="59" t="str">
        <f t="array" ref="AA1264">INDEX('RESUMO - LOTES E VMA'!$M$3:$M$181,MATCH('LISTA DOS ITENS'!$D1264,'RESUMO - LOTES E VMA'!$A$3:$A$181,0))</f>
        <v>Para Leilão</v>
      </c>
      <c r="AB1264" s="60">
        <f t="array" ref="AB1264">INDEX('RESUMO - LOTES E VMA'!$J$3:$J$181,MATCH('LISTA DOS ITENS'!$D1264,'RESUMO - LOTES E VMA'!$A$3:$A$181,0))</f>
        <v>0.4005934204</v>
      </c>
      <c r="AC1264" s="29" t="str">
        <f t="array" ref="AC1264">INDEX('RESUMO - LOTES E VMA'!$L$3:$L$181,MATCH('LISTA DOS ITENS'!$D1264,'RESUMO - LOTES E VMA'!$A$3:$A$181,0))</f>
        <v>5% do Valor de Comparação do VMA</v>
      </c>
      <c r="AD1264" s="53" t="str">
        <f>VLOOKUP(Tabela1[[#This Row],[Índice]],[1]Planilha1!$A:$A,1,0)</f>
        <v>#ERROR!</v>
      </c>
    </row>
    <row r="1265" ht="15.75" customHeight="1">
      <c r="A1265" s="52">
        <v>251649.0</v>
      </c>
      <c r="B1265" s="53" t="s">
        <v>70</v>
      </c>
      <c r="C1265" s="53" t="s">
        <v>71</v>
      </c>
      <c r="D1265" s="22">
        <v>206917.0</v>
      </c>
      <c r="E1265" s="53" t="s">
        <v>90</v>
      </c>
      <c r="F1265" s="54">
        <v>1.1518297E7</v>
      </c>
      <c r="G1265" s="53" t="s">
        <v>989</v>
      </c>
      <c r="H1265" s="55">
        <v>2101.0</v>
      </c>
      <c r="I1265" s="55"/>
      <c r="J1265" s="55" t="s">
        <v>92</v>
      </c>
      <c r="K1265" s="53" t="s">
        <v>73</v>
      </c>
      <c r="L1265" s="53"/>
      <c r="M1265" s="53">
        <v>15.0</v>
      </c>
      <c r="N1265" s="53" t="s">
        <v>52</v>
      </c>
      <c r="O1265" s="25">
        <v>170.688125</v>
      </c>
      <c r="P1265" s="25">
        <f>'LISTA DOS ITENS'!$O1265*'LISTA DOS ITENS'!$M1265</f>
        <v>2560.321875</v>
      </c>
      <c r="Q1265" s="25">
        <v>170.69</v>
      </c>
      <c r="R1265" s="25">
        <f>'LISTA DOS ITENS'!$Q1265*'LISTA DOS ITENS'!$M1265</f>
        <v>2560.35</v>
      </c>
      <c r="S1265" s="56">
        <f>IF('LISTA DOS ITENS'!$P1265&gt;'LISTA DOS ITENS'!$R1265,'LISTA DOS ITENS'!$P1265,'LISTA DOS ITENS'!$R1265)</f>
        <v>2560.35</v>
      </c>
      <c r="T1265" s="25">
        <v>69.64152</v>
      </c>
      <c r="U1265" s="25">
        <f>'LISTA DOS ITENS'!$T1265*'LISTA DOS ITENS'!$M1265</f>
        <v>1044.6228</v>
      </c>
      <c r="V1265" s="56">
        <f t="array" ref="V1265">INDEX('RESUMO - LOTES E VMA'!$F$3:$F$181,MATCH('LISTA DOS ITENS'!$D1265,'RESUMO - LOTES E VMA'!$A$3:$A$181,0))</f>
        <v>28603.44221</v>
      </c>
      <c r="W1265" s="57">
        <f>'LISTA DOS ITENS'!$U1265/'LISTA DOS ITENS'!$V1265</f>
        <v>0.03652087719</v>
      </c>
      <c r="X1265" s="53" t="s">
        <v>53</v>
      </c>
      <c r="Y1265" s="53" t="s">
        <v>290</v>
      </c>
      <c r="Z1265" s="58" t="str">
        <f>'LISTA DOS ITENS'!$F1265&amp;"-"&amp;'LISTA DOS ITENS'!$H1265&amp;"-"&amp;'LISTA DOS ITENS'!$J1265&amp;"-"&amp;'LISTA DOS ITENS'!$K1265&amp;"-"&amp;'LISTA DOS ITENS'!$I1265</f>
        <v>11518297-2101-0033-CONS/NAC-</v>
      </c>
      <c r="AA1265" s="59" t="str">
        <f t="array" ref="AA1265">INDEX('RESUMO - LOTES E VMA'!$M$3:$M$181,MATCH('LISTA DOS ITENS'!$D1265,'RESUMO - LOTES E VMA'!$A$3:$A$181,0))</f>
        <v>Para Leilão</v>
      </c>
      <c r="AB1265" s="60">
        <f t="array" ref="AB1265">INDEX('RESUMO - LOTES E VMA'!$J$3:$J$181,MATCH('LISTA DOS ITENS'!$D1265,'RESUMO - LOTES E VMA'!$A$3:$A$181,0))</f>
        <v>0.4005934204</v>
      </c>
      <c r="AC1265" s="29" t="str">
        <f t="array" ref="AC1265">INDEX('RESUMO - LOTES E VMA'!$L$3:$L$181,MATCH('LISTA DOS ITENS'!$D1265,'RESUMO - LOTES E VMA'!$A$3:$A$181,0))</f>
        <v>5% do Valor de Comparação do VMA</v>
      </c>
      <c r="AD1265" s="53" t="str">
        <f>VLOOKUP(Tabela1[[#This Row],[Índice]],[1]Planilha1!$A:$A,1,0)</f>
        <v>#ERROR!</v>
      </c>
    </row>
    <row r="1266" ht="15.75" customHeight="1">
      <c r="A1266" s="52">
        <v>251650.0</v>
      </c>
      <c r="B1266" s="53" t="s">
        <v>70</v>
      </c>
      <c r="C1266" s="53" t="s">
        <v>71</v>
      </c>
      <c r="D1266" s="22">
        <v>206917.0</v>
      </c>
      <c r="E1266" s="53" t="s">
        <v>90</v>
      </c>
      <c r="F1266" s="54">
        <v>1.202051E7</v>
      </c>
      <c r="G1266" s="53" t="s">
        <v>990</v>
      </c>
      <c r="H1266" s="55">
        <v>2101.0</v>
      </c>
      <c r="I1266" s="55"/>
      <c r="J1266" s="55" t="s">
        <v>92</v>
      </c>
      <c r="K1266" s="53" t="s">
        <v>73</v>
      </c>
      <c r="L1266" s="53"/>
      <c r="M1266" s="53">
        <v>9.0</v>
      </c>
      <c r="N1266" s="53" t="s">
        <v>52</v>
      </c>
      <c r="O1266" s="25">
        <v>247.67999999999998</v>
      </c>
      <c r="P1266" s="25">
        <f>'LISTA DOS ITENS'!$O1266*'LISTA DOS ITENS'!$M1266</f>
        <v>2229.12</v>
      </c>
      <c r="Q1266" s="25">
        <v>247.68</v>
      </c>
      <c r="R1266" s="25">
        <f>'LISTA DOS ITENS'!$Q1266*'LISTA DOS ITENS'!$M1266</f>
        <v>2229.12</v>
      </c>
      <c r="S1266" s="56">
        <f>IF('LISTA DOS ITENS'!$P1266&gt;'LISTA DOS ITENS'!$R1266,'LISTA DOS ITENS'!$P1266,'LISTA DOS ITENS'!$R1266)</f>
        <v>2229.12</v>
      </c>
      <c r="T1266" s="25">
        <v>101.05344000000001</v>
      </c>
      <c r="U1266" s="25">
        <f>'LISTA DOS ITENS'!$T1266*'LISTA DOS ITENS'!$M1266</f>
        <v>909.48096</v>
      </c>
      <c r="V1266" s="56">
        <f t="array" ref="V1266">INDEX('RESUMO - LOTES E VMA'!$F$3:$F$181,MATCH('LISTA DOS ITENS'!$D1266,'RESUMO - LOTES E VMA'!$A$3:$A$181,0))</f>
        <v>28603.44221</v>
      </c>
      <c r="W1266" s="57">
        <f>'LISTA DOS ITENS'!$U1266/'LISTA DOS ITENS'!$V1266</f>
        <v>0.03179620667</v>
      </c>
      <c r="X1266" s="53" t="s">
        <v>53</v>
      </c>
      <c r="Y1266" s="53" t="s">
        <v>290</v>
      </c>
      <c r="Z1266" s="58" t="str">
        <f>'LISTA DOS ITENS'!$F1266&amp;"-"&amp;'LISTA DOS ITENS'!$H1266&amp;"-"&amp;'LISTA DOS ITENS'!$J1266&amp;"-"&amp;'LISTA DOS ITENS'!$K1266&amp;"-"&amp;'LISTA DOS ITENS'!$I1266</f>
        <v>12020510-2101-0033-CONS/NAC-</v>
      </c>
      <c r="AA1266" s="59" t="str">
        <f t="array" ref="AA1266">INDEX('RESUMO - LOTES E VMA'!$M$3:$M$181,MATCH('LISTA DOS ITENS'!$D1266,'RESUMO - LOTES E VMA'!$A$3:$A$181,0))</f>
        <v>Para Leilão</v>
      </c>
      <c r="AB1266" s="60">
        <f t="array" ref="AB1266">INDEX('RESUMO - LOTES E VMA'!$J$3:$J$181,MATCH('LISTA DOS ITENS'!$D1266,'RESUMO - LOTES E VMA'!$A$3:$A$181,0))</f>
        <v>0.4005934204</v>
      </c>
      <c r="AC1266" s="29" t="str">
        <f t="array" ref="AC1266">INDEX('RESUMO - LOTES E VMA'!$L$3:$L$181,MATCH('LISTA DOS ITENS'!$D1266,'RESUMO - LOTES E VMA'!$A$3:$A$181,0))</f>
        <v>5% do Valor de Comparação do VMA</v>
      </c>
      <c r="AD1266" s="53" t="str">
        <f>VLOOKUP(Tabela1[[#This Row],[Índice]],[1]Planilha1!$A:$A,1,0)</f>
        <v>#ERROR!</v>
      </c>
    </row>
    <row r="1267" ht="15.75" customHeight="1">
      <c r="A1267" s="52">
        <v>251651.0</v>
      </c>
      <c r="B1267" s="53" t="s">
        <v>70</v>
      </c>
      <c r="C1267" s="53" t="s">
        <v>71</v>
      </c>
      <c r="D1267" s="22">
        <v>206917.0</v>
      </c>
      <c r="E1267" s="53" t="s">
        <v>90</v>
      </c>
      <c r="F1267" s="54">
        <v>1.202055E7</v>
      </c>
      <c r="G1267" s="53" t="s">
        <v>991</v>
      </c>
      <c r="H1267" s="55">
        <v>2101.0</v>
      </c>
      <c r="I1267" s="55"/>
      <c r="J1267" s="55" t="s">
        <v>92</v>
      </c>
      <c r="K1267" s="53" t="s">
        <v>73</v>
      </c>
      <c r="L1267" s="53"/>
      <c r="M1267" s="53">
        <v>16.0</v>
      </c>
      <c r="N1267" s="53" t="s">
        <v>52</v>
      </c>
      <c r="O1267" s="25">
        <v>128.3575</v>
      </c>
      <c r="P1267" s="25">
        <f>'LISTA DOS ITENS'!$O1267*'LISTA DOS ITENS'!$M1267</f>
        <v>2053.72</v>
      </c>
      <c r="Q1267" s="25">
        <v>128.36</v>
      </c>
      <c r="R1267" s="25">
        <f>'LISTA DOS ITENS'!$Q1267*'LISTA DOS ITENS'!$M1267</f>
        <v>2053.76</v>
      </c>
      <c r="S1267" s="56">
        <f>IF('LISTA DOS ITENS'!$P1267&gt;'LISTA DOS ITENS'!$R1267,'LISTA DOS ITENS'!$P1267,'LISTA DOS ITENS'!$R1267)</f>
        <v>2053.76</v>
      </c>
      <c r="T1267" s="25">
        <v>52.37088000000001</v>
      </c>
      <c r="U1267" s="25">
        <f>'LISTA DOS ITENS'!$T1267*'LISTA DOS ITENS'!$M1267</f>
        <v>837.93408</v>
      </c>
      <c r="V1267" s="56">
        <f t="array" ref="V1267">INDEX('RESUMO - LOTES E VMA'!$F$3:$F$181,MATCH('LISTA DOS ITENS'!$D1267,'RESUMO - LOTES E VMA'!$A$3:$A$181,0))</f>
        <v>28603.44221</v>
      </c>
      <c r="W1267" s="57">
        <f>'LISTA DOS ITENS'!$U1267/'LISTA DOS ITENS'!$V1267</f>
        <v>0.02929486857</v>
      </c>
      <c r="X1267" s="53" t="s">
        <v>53</v>
      </c>
      <c r="Y1267" s="53" t="s">
        <v>290</v>
      </c>
      <c r="Z1267" s="58" t="str">
        <f>'LISTA DOS ITENS'!$F1267&amp;"-"&amp;'LISTA DOS ITENS'!$H1267&amp;"-"&amp;'LISTA DOS ITENS'!$J1267&amp;"-"&amp;'LISTA DOS ITENS'!$K1267&amp;"-"&amp;'LISTA DOS ITENS'!$I1267</f>
        <v>12020550-2101-0033-CONS/NAC-</v>
      </c>
      <c r="AA1267" s="59" t="str">
        <f t="array" ref="AA1267">INDEX('RESUMO - LOTES E VMA'!$M$3:$M$181,MATCH('LISTA DOS ITENS'!$D1267,'RESUMO - LOTES E VMA'!$A$3:$A$181,0))</f>
        <v>Para Leilão</v>
      </c>
      <c r="AB1267" s="60">
        <f t="array" ref="AB1267">INDEX('RESUMO - LOTES E VMA'!$J$3:$J$181,MATCH('LISTA DOS ITENS'!$D1267,'RESUMO - LOTES E VMA'!$A$3:$A$181,0))</f>
        <v>0.4005934204</v>
      </c>
      <c r="AC1267" s="29" t="str">
        <f t="array" ref="AC1267">INDEX('RESUMO - LOTES E VMA'!$L$3:$L$181,MATCH('LISTA DOS ITENS'!$D1267,'RESUMO - LOTES E VMA'!$A$3:$A$181,0))</f>
        <v>5% do Valor de Comparação do VMA</v>
      </c>
      <c r="AD1267" s="53" t="str">
        <f>VLOOKUP(Tabela1[[#This Row],[Índice]],[1]Planilha1!$A:$A,1,0)</f>
        <v>#ERROR!</v>
      </c>
    </row>
    <row r="1268" ht="15.75" customHeight="1">
      <c r="A1268" s="52">
        <v>251652.0</v>
      </c>
      <c r="B1268" s="53" t="s">
        <v>70</v>
      </c>
      <c r="C1268" s="53" t="s">
        <v>71</v>
      </c>
      <c r="D1268" s="22">
        <v>206917.0</v>
      </c>
      <c r="E1268" s="53" t="s">
        <v>90</v>
      </c>
      <c r="F1268" s="54">
        <v>1.2456744E7</v>
      </c>
      <c r="G1268" s="53" t="s">
        <v>992</v>
      </c>
      <c r="H1268" s="55">
        <v>2101.0</v>
      </c>
      <c r="I1268" s="55"/>
      <c r="J1268" s="55" t="s">
        <v>92</v>
      </c>
      <c r="K1268" s="53" t="s">
        <v>73</v>
      </c>
      <c r="L1268" s="53"/>
      <c r="M1268" s="53">
        <v>23.0</v>
      </c>
      <c r="N1268" s="53" t="s">
        <v>52</v>
      </c>
      <c r="O1268" s="25">
        <v>192.6221739130435</v>
      </c>
      <c r="P1268" s="25">
        <f>'LISTA DOS ITENS'!$O1268*'LISTA DOS ITENS'!$M1268</f>
        <v>4430.31</v>
      </c>
      <c r="Q1268" s="25">
        <v>192.62</v>
      </c>
      <c r="R1268" s="25">
        <f>'LISTA DOS ITENS'!$Q1268*'LISTA DOS ITENS'!$M1268</f>
        <v>4430.26</v>
      </c>
      <c r="S1268" s="56">
        <f>IF('LISTA DOS ITENS'!$P1268&gt;'LISTA DOS ITENS'!$R1268,'LISTA DOS ITENS'!$P1268,'LISTA DOS ITENS'!$R1268)</f>
        <v>4430.31</v>
      </c>
      <c r="T1268" s="25">
        <v>78.58896000000001</v>
      </c>
      <c r="U1268" s="25">
        <f>'LISTA DOS ITENS'!$T1268*'LISTA DOS ITENS'!$M1268</f>
        <v>1807.54608</v>
      </c>
      <c r="V1268" s="56">
        <f t="array" ref="V1268">INDEX('RESUMO - LOTES E VMA'!$F$3:$F$181,MATCH('LISTA DOS ITENS'!$D1268,'RESUMO - LOTES E VMA'!$A$3:$A$181,0))</f>
        <v>28603.44221</v>
      </c>
      <c r="W1268" s="57">
        <f>'LISTA DOS ITENS'!$U1268/'LISTA DOS ITENS'!$V1268</f>
        <v>0.06319330614</v>
      </c>
      <c r="X1268" s="53" t="s">
        <v>53</v>
      </c>
      <c r="Y1268" s="53" t="s">
        <v>290</v>
      </c>
      <c r="Z1268" s="58" t="str">
        <f>'LISTA DOS ITENS'!$F1268&amp;"-"&amp;'LISTA DOS ITENS'!$H1268&amp;"-"&amp;'LISTA DOS ITENS'!$J1268&amp;"-"&amp;'LISTA DOS ITENS'!$K1268&amp;"-"&amp;'LISTA DOS ITENS'!$I1268</f>
        <v>12456744-2101-0033-CONS/NAC-</v>
      </c>
      <c r="AA1268" s="59" t="str">
        <f t="array" ref="AA1268">INDEX('RESUMO - LOTES E VMA'!$M$3:$M$181,MATCH('LISTA DOS ITENS'!$D1268,'RESUMO - LOTES E VMA'!$A$3:$A$181,0))</f>
        <v>Para Leilão</v>
      </c>
      <c r="AB1268" s="60">
        <f t="array" ref="AB1268">INDEX('RESUMO - LOTES E VMA'!$J$3:$J$181,MATCH('LISTA DOS ITENS'!$D1268,'RESUMO - LOTES E VMA'!$A$3:$A$181,0))</f>
        <v>0.4005934204</v>
      </c>
      <c r="AC1268" s="29" t="str">
        <f t="array" ref="AC1268">INDEX('RESUMO - LOTES E VMA'!$L$3:$L$181,MATCH('LISTA DOS ITENS'!$D1268,'RESUMO - LOTES E VMA'!$A$3:$A$181,0))</f>
        <v>5% do Valor de Comparação do VMA</v>
      </c>
      <c r="AD1268" s="53" t="str">
        <f>VLOOKUP(Tabela1[[#This Row],[Índice]],[1]Planilha1!$A:$A,1,0)</f>
        <v>#ERROR!</v>
      </c>
    </row>
    <row r="1269" ht="15.75" customHeight="1">
      <c r="A1269" s="52">
        <v>251653.0</v>
      </c>
      <c r="B1269" s="53" t="s">
        <v>70</v>
      </c>
      <c r="C1269" s="53" t="s">
        <v>71</v>
      </c>
      <c r="D1269" s="22">
        <v>206917.0</v>
      </c>
      <c r="E1269" s="53" t="s">
        <v>90</v>
      </c>
      <c r="F1269" s="54">
        <v>1.058932E7</v>
      </c>
      <c r="G1269" s="53" t="s">
        <v>993</v>
      </c>
      <c r="H1269" s="55">
        <v>2170.0</v>
      </c>
      <c r="I1269" s="55"/>
      <c r="J1269" s="55" t="s">
        <v>92</v>
      </c>
      <c r="K1269" s="53" t="s">
        <v>73</v>
      </c>
      <c r="L1269" s="53"/>
      <c r="M1269" s="53">
        <v>6.0</v>
      </c>
      <c r="N1269" s="53" t="s">
        <v>52</v>
      </c>
      <c r="O1269" s="25">
        <v>246.68833333333336</v>
      </c>
      <c r="P1269" s="25">
        <f>'LISTA DOS ITENS'!$O1269*'LISTA DOS ITENS'!$M1269</f>
        <v>1480.13</v>
      </c>
      <c r="Q1269" s="25">
        <v>132.59</v>
      </c>
      <c r="R1269" s="25">
        <f>'LISTA DOS ITENS'!$Q1269*'LISTA DOS ITENS'!$M1269</f>
        <v>795.54</v>
      </c>
      <c r="S1269" s="56">
        <f>IF('LISTA DOS ITENS'!$P1269&gt;'LISTA DOS ITENS'!$R1269,'LISTA DOS ITENS'!$P1269,'LISTA DOS ITENS'!$R1269)</f>
        <v>1480.13</v>
      </c>
      <c r="T1269" s="25">
        <v>54.096720000000005</v>
      </c>
      <c r="U1269" s="25">
        <f>'LISTA DOS ITENS'!$T1269*'LISTA DOS ITENS'!$M1269</f>
        <v>324.58032</v>
      </c>
      <c r="V1269" s="56">
        <f t="array" ref="V1269">INDEX('RESUMO - LOTES E VMA'!$F$3:$F$181,MATCH('LISTA DOS ITENS'!$D1269,'RESUMO - LOTES E VMA'!$A$3:$A$181,0))</f>
        <v>28603.44221</v>
      </c>
      <c r="W1269" s="57">
        <f>'LISTA DOS ITENS'!$U1269/'LISTA DOS ITENS'!$V1269</f>
        <v>0.01134759648</v>
      </c>
      <c r="X1269" s="53" t="s">
        <v>53</v>
      </c>
      <c r="Y1269" s="53" t="s">
        <v>290</v>
      </c>
      <c r="Z1269" s="58" t="str">
        <f>'LISTA DOS ITENS'!$F1269&amp;"-"&amp;'LISTA DOS ITENS'!$H1269&amp;"-"&amp;'LISTA DOS ITENS'!$J1269&amp;"-"&amp;'LISTA DOS ITENS'!$K1269&amp;"-"&amp;'LISTA DOS ITENS'!$I1269</f>
        <v>10589320-2170-0033-CONS/NAC-</v>
      </c>
      <c r="AA1269" s="59" t="str">
        <f t="array" ref="AA1269">INDEX('RESUMO - LOTES E VMA'!$M$3:$M$181,MATCH('LISTA DOS ITENS'!$D1269,'RESUMO - LOTES E VMA'!$A$3:$A$181,0))</f>
        <v>Para Leilão</v>
      </c>
      <c r="AB1269" s="60">
        <f t="array" ref="AB1269">INDEX('RESUMO - LOTES E VMA'!$J$3:$J$181,MATCH('LISTA DOS ITENS'!$D1269,'RESUMO - LOTES E VMA'!$A$3:$A$181,0))</f>
        <v>0.4005934204</v>
      </c>
      <c r="AC1269" s="29" t="str">
        <f t="array" ref="AC1269">INDEX('RESUMO - LOTES E VMA'!$L$3:$L$181,MATCH('LISTA DOS ITENS'!$D1269,'RESUMO - LOTES E VMA'!$A$3:$A$181,0))</f>
        <v>5% do Valor de Comparação do VMA</v>
      </c>
      <c r="AD1269" s="53" t="str">
        <f>VLOOKUP(Tabela1[[#This Row],[Índice]],[1]Planilha1!$A:$A,1,0)</f>
        <v>#ERROR!</v>
      </c>
    </row>
    <row r="1270" ht="15.75" customHeight="1">
      <c r="A1270" s="52">
        <v>251654.0</v>
      </c>
      <c r="B1270" s="53" t="s">
        <v>70</v>
      </c>
      <c r="C1270" s="53" t="s">
        <v>71</v>
      </c>
      <c r="D1270" s="22">
        <v>206917.0</v>
      </c>
      <c r="E1270" s="53" t="s">
        <v>90</v>
      </c>
      <c r="F1270" s="54">
        <v>1.0848512E7</v>
      </c>
      <c r="G1270" s="53" t="s">
        <v>994</v>
      </c>
      <c r="H1270" s="55">
        <v>2170.0</v>
      </c>
      <c r="I1270" s="55"/>
      <c r="J1270" s="55" t="s">
        <v>92</v>
      </c>
      <c r="K1270" s="53" t="s">
        <v>73</v>
      </c>
      <c r="L1270" s="53"/>
      <c r="M1270" s="53">
        <v>6.0</v>
      </c>
      <c r="N1270" s="53" t="s">
        <v>52</v>
      </c>
      <c r="O1270" s="25">
        <v>221.79666666666665</v>
      </c>
      <c r="P1270" s="25">
        <f>'LISTA DOS ITENS'!$O1270*'LISTA DOS ITENS'!$M1270</f>
        <v>1330.78</v>
      </c>
      <c r="Q1270" s="25">
        <v>119.91</v>
      </c>
      <c r="R1270" s="25">
        <f>'LISTA DOS ITENS'!$Q1270*'LISTA DOS ITENS'!$M1270</f>
        <v>719.46</v>
      </c>
      <c r="S1270" s="56">
        <f>IF('LISTA DOS ITENS'!$P1270&gt;'LISTA DOS ITENS'!$R1270,'LISTA DOS ITENS'!$P1270,'LISTA DOS ITENS'!$R1270)</f>
        <v>1330.78</v>
      </c>
      <c r="T1270" s="25">
        <v>48.923280000000005</v>
      </c>
      <c r="U1270" s="25">
        <f>'LISTA DOS ITENS'!$T1270*'LISTA DOS ITENS'!$M1270</f>
        <v>293.53968</v>
      </c>
      <c r="V1270" s="56">
        <f t="array" ref="V1270">INDEX('RESUMO - LOTES E VMA'!$F$3:$F$181,MATCH('LISTA DOS ITENS'!$D1270,'RESUMO - LOTES E VMA'!$A$3:$A$181,0))</f>
        <v>28603.44221</v>
      </c>
      <c r="W1270" s="57">
        <f>'LISTA DOS ITENS'!$U1270/'LISTA DOS ITENS'!$V1270</f>
        <v>0.01026239003</v>
      </c>
      <c r="X1270" s="53" t="s">
        <v>53</v>
      </c>
      <c r="Y1270" s="53" t="s">
        <v>290</v>
      </c>
      <c r="Z1270" s="58" t="str">
        <f>'LISTA DOS ITENS'!$F1270&amp;"-"&amp;'LISTA DOS ITENS'!$H1270&amp;"-"&amp;'LISTA DOS ITENS'!$J1270&amp;"-"&amp;'LISTA DOS ITENS'!$K1270&amp;"-"&amp;'LISTA DOS ITENS'!$I1270</f>
        <v>10848512-2170-0033-CONS/NAC-</v>
      </c>
      <c r="AA1270" s="59" t="str">
        <f t="array" ref="AA1270">INDEX('RESUMO - LOTES E VMA'!$M$3:$M$181,MATCH('LISTA DOS ITENS'!$D1270,'RESUMO - LOTES E VMA'!$A$3:$A$181,0))</f>
        <v>Para Leilão</v>
      </c>
      <c r="AB1270" s="60">
        <f t="array" ref="AB1270">INDEX('RESUMO - LOTES E VMA'!$J$3:$J$181,MATCH('LISTA DOS ITENS'!$D1270,'RESUMO - LOTES E VMA'!$A$3:$A$181,0))</f>
        <v>0.4005934204</v>
      </c>
      <c r="AC1270" s="29" t="str">
        <f t="array" ref="AC1270">INDEX('RESUMO - LOTES E VMA'!$L$3:$L$181,MATCH('LISTA DOS ITENS'!$D1270,'RESUMO - LOTES E VMA'!$A$3:$A$181,0))</f>
        <v>5% do Valor de Comparação do VMA</v>
      </c>
      <c r="AD1270" s="53" t="str">
        <f>VLOOKUP(Tabela1[[#This Row],[Índice]],[1]Planilha1!$A:$A,1,0)</f>
        <v>#ERROR!</v>
      </c>
    </row>
    <row r="1271" ht="15.75" customHeight="1">
      <c r="A1271" s="52">
        <v>251655.0</v>
      </c>
      <c r="B1271" s="53" t="s">
        <v>70</v>
      </c>
      <c r="C1271" s="53" t="s">
        <v>71</v>
      </c>
      <c r="D1271" s="22">
        <v>206917.0</v>
      </c>
      <c r="E1271" s="53" t="s">
        <v>90</v>
      </c>
      <c r="F1271" s="54">
        <v>1.1119695E7</v>
      </c>
      <c r="G1271" s="53" t="s">
        <v>995</v>
      </c>
      <c r="H1271" s="55">
        <v>2201.0</v>
      </c>
      <c r="I1271" s="55"/>
      <c r="J1271" s="55" t="s">
        <v>92</v>
      </c>
      <c r="K1271" s="53" t="s">
        <v>73</v>
      </c>
      <c r="L1271" s="53"/>
      <c r="M1271" s="53">
        <v>24.0</v>
      </c>
      <c r="N1271" s="53" t="s">
        <v>52</v>
      </c>
      <c r="O1271" s="25">
        <v>136.71</v>
      </c>
      <c r="P1271" s="25">
        <f>'LISTA DOS ITENS'!$O1271*'LISTA DOS ITENS'!$M1271</f>
        <v>3281.04</v>
      </c>
      <c r="Q1271" s="25">
        <v>136.71</v>
      </c>
      <c r="R1271" s="25">
        <f>'LISTA DOS ITENS'!$Q1271*'LISTA DOS ITENS'!$M1271</f>
        <v>3281.04</v>
      </c>
      <c r="S1271" s="56">
        <f>IF('LISTA DOS ITENS'!$P1271&gt;'LISTA DOS ITENS'!$R1271,'LISTA DOS ITENS'!$P1271,'LISTA DOS ITENS'!$R1271)</f>
        <v>3281.04</v>
      </c>
      <c r="T1271" s="25">
        <v>55.777680000000004</v>
      </c>
      <c r="U1271" s="25">
        <f>'LISTA DOS ITENS'!$T1271*'LISTA DOS ITENS'!$M1271</f>
        <v>1338.66432</v>
      </c>
      <c r="V1271" s="56">
        <f t="array" ref="V1271">INDEX('RESUMO - LOTES E VMA'!$F$3:$F$181,MATCH('LISTA DOS ITENS'!$D1271,'RESUMO - LOTES E VMA'!$A$3:$A$181,0))</f>
        <v>28603.44221</v>
      </c>
      <c r="W1271" s="57">
        <f>'LISTA DOS ITENS'!$U1271/'LISTA DOS ITENS'!$V1271</f>
        <v>0.04680081195</v>
      </c>
      <c r="X1271" s="53" t="s">
        <v>53</v>
      </c>
      <c r="Y1271" s="53" t="s">
        <v>290</v>
      </c>
      <c r="Z1271" s="58" t="str">
        <f>'LISTA DOS ITENS'!$F1271&amp;"-"&amp;'LISTA DOS ITENS'!$H1271&amp;"-"&amp;'LISTA DOS ITENS'!$J1271&amp;"-"&amp;'LISTA DOS ITENS'!$K1271&amp;"-"&amp;'LISTA DOS ITENS'!$I1271</f>
        <v>11119695-2201-0033-CONS/NAC-</v>
      </c>
      <c r="AA1271" s="59" t="str">
        <f t="array" ref="AA1271">INDEX('RESUMO - LOTES E VMA'!$M$3:$M$181,MATCH('LISTA DOS ITENS'!$D1271,'RESUMO - LOTES E VMA'!$A$3:$A$181,0))</f>
        <v>Para Leilão</v>
      </c>
      <c r="AB1271" s="60">
        <f t="array" ref="AB1271">INDEX('RESUMO - LOTES E VMA'!$J$3:$J$181,MATCH('LISTA DOS ITENS'!$D1271,'RESUMO - LOTES E VMA'!$A$3:$A$181,0))</f>
        <v>0.4005934204</v>
      </c>
      <c r="AC1271" s="29" t="str">
        <f t="array" ref="AC1271">INDEX('RESUMO - LOTES E VMA'!$L$3:$L$181,MATCH('LISTA DOS ITENS'!$D1271,'RESUMO - LOTES E VMA'!$A$3:$A$181,0))</f>
        <v>5% do Valor de Comparação do VMA</v>
      </c>
      <c r="AD1271" s="53" t="str">
        <f>VLOOKUP(Tabela1[[#This Row],[Índice]],[1]Planilha1!$A:$A,1,0)</f>
        <v>#ERROR!</v>
      </c>
    </row>
    <row r="1272" ht="15.75" customHeight="1">
      <c r="A1272" s="52">
        <v>251656.0</v>
      </c>
      <c r="B1272" s="53" t="s">
        <v>70</v>
      </c>
      <c r="C1272" s="53" t="s">
        <v>71</v>
      </c>
      <c r="D1272" s="22">
        <v>206917.0</v>
      </c>
      <c r="E1272" s="53" t="s">
        <v>90</v>
      </c>
      <c r="F1272" s="54">
        <v>1.1247272E7</v>
      </c>
      <c r="G1272" s="53" t="s">
        <v>996</v>
      </c>
      <c r="H1272" s="55">
        <v>2201.0</v>
      </c>
      <c r="I1272" s="55"/>
      <c r="J1272" s="55" t="s">
        <v>92</v>
      </c>
      <c r="K1272" s="53" t="s">
        <v>73</v>
      </c>
      <c r="L1272" s="53"/>
      <c r="M1272" s="53">
        <v>36.0</v>
      </c>
      <c r="N1272" s="53" t="s">
        <v>93</v>
      </c>
      <c r="O1272" s="25">
        <v>71.94444444444444</v>
      </c>
      <c r="P1272" s="25">
        <f>'LISTA DOS ITENS'!$O1272*'LISTA DOS ITENS'!$M1272</f>
        <v>2590</v>
      </c>
      <c r="Q1272" s="25">
        <v>85.28</v>
      </c>
      <c r="R1272" s="25">
        <f>'LISTA DOS ITENS'!$Q1272*'LISTA DOS ITENS'!$M1272</f>
        <v>3070.08</v>
      </c>
      <c r="S1272" s="56">
        <f>IF('LISTA DOS ITENS'!$P1272&gt;'LISTA DOS ITENS'!$R1272,'LISTA DOS ITENS'!$P1272,'LISTA DOS ITENS'!$R1272)</f>
        <v>3070.08</v>
      </c>
      <c r="T1272" s="25">
        <v>34.79424</v>
      </c>
      <c r="U1272" s="25">
        <f>'LISTA DOS ITENS'!$T1272*'LISTA DOS ITENS'!$M1272</f>
        <v>1252.59264</v>
      </c>
      <c r="V1272" s="56">
        <f t="array" ref="V1272">INDEX('RESUMO - LOTES E VMA'!$F$3:$F$181,MATCH('LISTA DOS ITENS'!$D1272,'RESUMO - LOTES E VMA'!$A$3:$A$181,0))</f>
        <v>28603.44221</v>
      </c>
      <c r="W1272" s="57">
        <f>'LISTA DOS ITENS'!$U1272/'LISTA DOS ITENS'!$V1272</f>
        <v>0.04379167482</v>
      </c>
      <c r="X1272" s="53" t="s">
        <v>53</v>
      </c>
      <c r="Y1272" s="53" t="s">
        <v>290</v>
      </c>
      <c r="Z1272" s="58" t="str">
        <f>'LISTA DOS ITENS'!$F1272&amp;"-"&amp;'LISTA DOS ITENS'!$H1272&amp;"-"&amp;'LISTA DOS ITENS'!$J1272&amp;"-"&amp;'LISTA DOS ITENS'!$K1272&amp;"-"&amp;'LISTA DOS ITENS'!$I1272</f>
        <v>11247272-2201-0033-CONS/NAC-</v>
      </c>
      <c r="AA1272" s="59" t="str">
        <f t="array" ref="AA1272">INDEX('RESUMO - LOTES E VMA'!$M$3:$M$181,MATCH('LISTA DOS ITENS'!$D1272,'RESUMO - LOTES E VMA'!$A$3:$A$181,0))</f>
        <v>Para Leilão</v>
      </c>
      <c r="AB1272" s="60">
        <f t="array" ref="AB1272">INDEX('RESUMO - LOTES E VMA'!$J$3:$J$181,MATCH('LISTA DOS ITENS'!$D1272,'RESUMO - LOTES E VMA'!$A$3:$A$181,0))</f>
        <v>0.4005934204</v>
      </c>
      <c r="AC1272" s="29" t="str">
        <f t="array" ref="AC1272">INDEX('RESUMO - LOTES E VMA'!$L$3:$L$181,MATCH('LISTA DOS ITENS'!$D1272,'RESUMO - LOTES E VMA'!$A$3:$A$181,0))</f>
        <v>5% do Valor de Comparação do VMA</v>
      </c>
      <c r="AD1272" s="53" t="str">
        <f>VLOOKUP(Tabela1[[#This Row],[Índice]],[1]Planilha1!$A:$A,1,0)</f>
        <v>#ERROR!</v>
      </c>
    </row>
    <row r="1273" ht="15.75" customHeight="1">
      <c r="A1273" s="52">
        <v>251657.0</v>
      </c>
      <c r="B1273" s="53" t="s">
        <v>70</v>
      </c>
      <c r="C1273" s="53" t="s">
        <v>71</v>
      </c>
      <c r="D1273" s="22">
        <v>206917.0</v>
      </c>
      <c r="E1273" s="53" t="s">
        <v>90</v>
      </c>
      <c r="F1273" s="54">
        <v>1.0862109E7</v>
      </c>
      <c r="G1273" s="53" t="s">
        <v>997</v>
      </c>
      <c r="H1273" s="55">
        <v>2101.0</v>
      </c>
      <c r="I1273" s="55"/>
      <c r="J1273" s="55" t="s">
        <v>998</v>
      </c>
      <c r="K1273" s="53" t="s">
        <v>73</v>
      </c>
      <c r="L1273" s="53"/>
      <c r="M1273" s="53">
        <v>26.0</v>
      </c>
      <c r="N1273" s="53" t="s">
        <v>52</v>
      </c>
      <c r="O1273" s="25">
        <v>169.31153846153848</v>
      </c>
      <c r="P1273" s="25">
        <f>'LISTA DOS ITENS'!$O1273*'LISTA DOS ITENS'!$M1273</f>
        <v>4402.1</v>
      </c>
      <c r="Q1273" s="25">
        <v>169.31</v>
      </c>
      <c r="R1273" s="25">
        <f>'LISTA DOS ITENS'!$Q1273*'LISTA DOS ITENS'!$M1273</f>
        <v>4402.06</v>
      </c>
      <c r="S1273" s="56">
        <f>IF('LISTA DOS ITENS'!$P1273&gt;'LISTA DOS ITENS'!$R1273,'LISTA DOS ITENS'!$P1273,'LISTA DOS ITENS'!$R1273)</f>
        <v>4402.1</v>
      </c>
      <c r="T1273" s="25">
        <v>69.07848</v>
      </c>
      <c r="U1273" s="25">
        <f>'LISTA DOS ITENS'!$T1273*'LISTA DOS ITENS'!$M1273</f>
        <v>1796.04048</v>
      </c>
      <c r="V1273" s="56">
        <f t="array" ref="V1273">INDEX('RESUMO - LOTES E VMA'!$F$3:$F$181,MATCH('LISTA DOS ITENS'!$D1273,'RESUMO - LOTES E VMA'!$A$3:$A$181,0))</f>
        <v>28603.44221</v>
      </c>
      <c r="W1273" s="57">
        <f>'LISTA DOS ITENS'!$U1273/'LISTA DOS ITENS'!$V1273</f>
        <v>0.06279106084</v>
      </c>
      <c r="X1273" s="53" t="s">
        <v>53</v>
      </c>
      <c r="Y1273" s="53" t="s">
        <v>290</v>
      </c>
      <c r="Z1273" s="58" t="str">
        <f>'LISTA DOS ITENS'!$F1273&amp;"-"&amp;'LISTA DOS ITENS'!$H1273&amp;"-"&amp;'LISTA DOS ITENS'!$J1273&amp;"-"&amp;'LISTA DOS ITENS'!$K1273&amp;"-"&amp;'LISTA DOS ITENS'!$I1273</f>
        <v>10862109-2101-A033-CONS/NAC-</v>
      </c>
      <c r="AA1273" s="59" t="str">
        <f t="array" ref="AA1273">INDEX('RESUMO - LOTES E VMA'!$M$3:$M$181,MATCH('LISTA DOS ITENS'!$D1273,'RESUMO - LOTES E VMA'!$A$3:$A$181,0))</f>
        <v>Para Leilão</v>
      </c>
      <c r="AB1273" s="60">
        <f t="array" ref="AB1273">INDEX('RESUMO - LOTES E VMA'!$J$3:$J$181,MATCH('LISTA DOS ITENS'!$D1273,'RESUMO - LOTES E VMA'!$A$3:$A$181,0))</f>
        <v>0.4005934204</v>
      </c>
      <c r="AC1273" s="29" t="str">
        <f t="array" ref="AC1273">INDEX('RESUMO - LOTES E VMA'!$L$3:$L$181,MATCH('LISTA DOS ITENS'!$D1273,'RESUMO - LOTES E VMA'!$A$3:$A$181,0))</f>
        <v>5% do Valor de Comparação do VMA</v>
      </c>
      <c r="AD1273" s="53" t="str">
        <f>VLOOKUP(Tabela1[[#This Row],[Índice]],[1]Planilha1!$A:$A,1,0)</f>
        <v>#ERROR!</v>
      </c>
    </row>
    <row r="1274" ht="15.75" customHeight="1">
      <c r="A1274" s="52">
        <v>251658.0</v>
      </c>
      <c r="B1274" s="53" t="s">
        <v>70</v>
      </c>
      <c r="C1274" s="53" t="s">
        <v>71</v>
      </c>
      <c r="D1274" s="22">
        <v>206917.0</v>
      </c>
      <c r="E1274" s="53" t="s">
        <v>90</v>
      </c>
      <c r="F1274" s="54">
        <v>1.1253052E7</v>
      </c>
      <c r="G1274" s="53" t="s">
        <v>999</v>
      </c>
      <c r="H1274" s="55">
        <v>2101.0</v>
      </c>
      <c r="I1274" s="55"/>
      <c r="J1274" s="55" t="s">
        <v>998</v>
      </c>
      <c r="K1274" s="53" t="s">
        <v>73</v>
      </c>
      <c r="L1274" s="53"/>
      <c r="M1274" s="53">
        <v>19.0</v>
      </c>
      <c r="N1274" s="53" t="s">
        <v>52</v>
      </c>
      <c r="O1274" s="25">
        <v>62.259473684210526</v>
      </c>
      <c r="P1274" s="25">
        <f>'LISTA DOS ITENS'!$O1274*'LISTA DOS ITENS'!$M1274</f>
        <v>1182.93</v>
      </c>
      <c r="Q1274" s="25">
        <v>62.26</v>
      </c>
      <c r="R1274" s="25">
        <f>'LISTA DOS ITENS'!$Q1274*'LISTA DOS ITENS'!$M1274</f>
        <v>1182.94</v>
      </c>
      <c r="S1274" s="56">
        <f>IF('LISTA DOS ITENS'!$P1274&gt;'LISTA DOS ITENS'!$R1274,'LISTA DOS ITENS'!$P1274,'LISTA DOS ITENS'!$R1274)</f>
        <v>1182.94</v>
      </c>
      <c r="T1274" s="25">
        <v>25.40208</v>
      </c>
      <c r="U1274" s="25">
        <f>'LISTA DOS ITENS'!$T1274*'LISTA DOS ITENS'!$M1274</f>
        <v>482.63952</v>
      </c>
      <c r="V1274" s="56">
        <f t="array" ref="V1274">INDEX('RESUMO - LOTES E VMA'!$F$3:$F$181,MATCH('LISTA DOS ITENS'!$D1274,'RESUMO - LOTES E VMA'!$A$3:$A$181,0))</f>
        <v>28603.44221</v>
      </c>
      <c r="W1274" s="57">
        <f>'LISTA DOS ITENS'!$U1274/'LISTA DOS ITENS'!$V1274</f>
        <v>0.01687347685</v>
      </c>
      <c r="X1274" s="53" t="s">
        <v>53</v>
      </c>
      <c r="Y1274" s="53" t="s">
        <v>290</v>
      </c>
      <c r="Z1274" s="58" t="str">
        <f>'LISTA DOS ITENS'!$F1274&amp;"-"&amp;'LISTA DOS ITENS'!$H1274&amp;"-"&amp;'LISTA DOS ITENS'!$J1274&amp;"-"&amp;'LISTA DOS ITENS'!$K1274&amp;"-"&amp;'LISTA DOS ITENS'!$I1274</f>
        <v>11253052-2101-A033-CONS/NAC-</v>
      </c>
      <c r="AA1274" s="59" t="str">
        <f t="array" ref="AA1274">INDEX('RESUMO - LOTES E VMA'!$M$3:$M$181,MATCH('LISTA DOS ITENS'!$D1274,'RESUMO - LOTES E VMA'!$A$3:$A$181,0))</f>
        <v>Para Leilão</v>
      </c>
      <c r="AB1274" s="60">
        <f t="array" ref="AB1274">INDEX('RESUMO - LOTES E VMA'!$J$3:$J$181,MATCH('LISTA DOS ITENS'!$D1274,'RESUMO - LOTES E VMA'!$A$3:$A$181,0))</f>
        <v>0.4005934204</v>
      </c>
      <c r="AC1274" s="29" t="str">
        <f t="array" ref="AC1274">INDEX('RESUMO - LOTES E VMA'!$L$3:$L$181,MATCH('LISTA DOS ITENS'!$D1274,'RESUMO - LOTES E VMA'!$A$3:$A$181,0))</f>
        <v>5% do Valor de Comparação do VMA</v>
      </c>
      <c r="AD1274" s="53" t="str">
        <f>VLOOKUP(Tabela1[[#This Row],[Índice]],[1]Planilha1!$A:$A,1,0)</f>
        <v>#ERROR!</v>
      </c>
    </row>
    <row r="1275" ht="15.75" customHeight="1">
      <c r="A1275" s="52">
        <v>251828.0</v>
      </c>
      <c r="B1275" s="53" t="s">
        <v>70</v>
      </c>
      <c r="C1275" s="53" t="s">
        <v>71</v>
      </c>
      <c r="D1275" s="22">
        <v>206950.0</v>
      </c>
      <c r="E1275" s="53" t="s">
        <v>119</v>
      </c>
      <c r="F1275" s="54">
        <v>1.0483582E7</v>
      </c>
      <c r="G1275" s="53" t="s">
        <v>1000</v>
      </c>
      <c r="H1275" s="55">
        <v>2101.0</v>
      </c>
      <c r="I1275" s="55" t="s">
        <v>130</v>
      </c>
      <c r="J1275" s="55" t="s">
        <v>126</v>
      </c>
      <c r="K1275" s="53" t="s">
        <v>80</v>
      </c>
      <c r="L1275" s="53"/>
      <c r="M1275" s="53">
        <v>2.4000000000000004</v>
      </c>
      <c r="N1275" s="53" t="s">
        <v>104</v>
      </c>
      <c r="O1275" s="25">
        <v>280.0</v>
      </c>
      <c r="P1275" s="25">
        <f>'LISTA DOS ITENS'!$O1275*'LISTA DOS ITENS'!$M1275</f>
        <v>672</v>
      </c>
      <c r="Q1275" s="25">
        <v>280.0</v>
      </c>
      <c r="R1275" s="25">
        <f>'LISTA DOS ITENS'!$Q1275*'LISTA DOS ITENS'!$M1275</f>
        <v>672</v>
      </c>
      <c r="S1275" s="56">
        <f>IF('LISTA DOS ITENS'!$P1275&gt;'LISTA DOS ITENS'!$R1275,'LISTA DOS ITENS'!$P1275,'LISTA DOS ITENS'!$R1275)</f>
        <v>672</v>
      </c>
      <c r="T1275" s="25">
        <v>114.24000000000001</v>
      </c>
      <c r="U1275" s="25">
        <f>'LISTA DOS ITENS'!$T1275*'LISTA DOS ITENS'!$M1275</f>
        <v>274.176</v>
      </c>
      <c r="V1275" s="56">
        <f t="array" ref="V1275">INDEX('RESUMO - LOTES E VMA'!$F$3:$F$181,MATCH('LISTA DOS ITENS'!$D1275,'RESUMO - LOTES E VMA'!$A$3:$A$181,0))</f>
        <v>9335.856</v>
      </c>
      <c r="W1275" s="57">
        <f>'LISTA DOS ITENS'!$U1275/'LISTA DOS ITENS'!$V1275</f>
        <v>0.02936806223</v>
      </c>
      <c r="X1275" s="53" t="s">
        <v>53</v>
      </c>
      <c r="Y1275" s="53" t="s">
        <v>290</v>
      </c>
      <c r="Z1275" s="58" t="str">
        <f>'LISTA DOS ITENS'!$F1275&amp;"-"&amp;'LISTA DOS ITENS'!$H1275&amp;"-"&amp;'LISTA DOS ITENS'!$J1275&amp;"-"&amp;'LISTA DOS ITENS'!$K1275&amp;"-"&amp;'LISTA DOS ITENS'!$I1275</f>
        <v>10483582-2101-0026-IMOB/NAC-ED-1000-01.02</v>
      </c>
      <c r="AA1275" s="59" t="str">
        <f t="array" ref="AA1275">INDEX('RESUMO - LOTES E VMA'!$M$3:$M$181,MATCH('LISTA DOS ITENS'!$D1275,'RESUMO - LOTES E VMA'!$A$3:$A$181,0))</f>
        <v>Para Leilão</v>
      </c>
      <c r="AB1275" s="60">
        <f t="array" ref="AB1275">INDEX('RESUMO - LOTES E VMA'!$J$3:$J$181,MATCH('LISTA DOS ITENS'!$D1275,'RESUMO - LOTES E VMA'!$A$3:$A$181,0))</f>
        <v>0.408</v>
      </c>
      <c r="AC1275" s="29" t="str">
        <f t="array" ref="AC1275">INDEX('RESUMO - LOTES E VMA'!$L$3:$L$181,MATCH('LISTA DOS ITENS'!$D1275,'RESUMO - LOTES E VMA'!$A$3:$A$181,0))</f>
        <v>5% do Valor de Comparação do VMA</v>
      </c>
      <c r="AD1275" s="53" t="str">
        <f>VLOOKUP(Tabela1[[#This Row],[Índice]],[1]Planilha1!$A:$A,1,0)</f>
        <v>#ERROR!</v>
      </c>
    </row>
    <row r="1276" ht="15.75" customHeight="1">
      <c r="A1276" s="52">
        <v>251829.0</v>
      </c>
      <c r="B1276" s="53" t="s">
        <v>70</v>
      </c>
      <c r="C1276" s="53" t="s">
        <v>71</v>
      </c>
      <c r="D1276" s="22">
        <v>206950.0</v>
      </c>
      <c r="E1276" s="53" t="s">
        <v>119</v>
      </c>
      <c r="F1276" s="54">
        <v>1.0782199E7</v>
      </c>
      <c r="G1276" s="53" t="s">
        <v>1001</v>
      </c>
      <c r="H1276" s="55">
        <v>2201.0</v>
      </c>
      <c r="I1276" s="55"/>
      <c r="J1276" s="55" t="s">
        <v>126</v>
      </c>
      <c r="K1276" s="53" t="s">
        <v>73</v>
      </c>
      <c r="L1276" s="53"/>
      <c r="M1276" s="53">
        <v>10.0</v>
      </c>
      <c r="N1276" s="53" t="s">
        <v>52</v>
      </c>
      <c r="O1276" s="25">
        <v>1996.9990000000003</v>
      </c>
      <c r="P1276" s="25">
        <f>'LISTA DOS ITENS'!$O1276*'LISTA DOS ITENS'!$M1276</f>
        <v>19969.99</v>
      </c>
      <c r="Q1276" s="25">
        <v>1997.0</v>
      </c>
      <c r="R1276" s="25">
        <f>'LISTA DOS ITENS'!$Q1276*'LISTA DOS ITENS'!$M1276</f>
        <v>19970</v>
      </c>
      <c r="S1276" s="56">
        <f>IF('LISTA DOS ITENS'!$P1276&gt;'LISTA DOS ITENS'!$R1276,'LISTA DOS ITENS'!$P1276,'LISTA DOS ITENS'!$R1276)</f>
        <v>19970</v>
      </c>
      <c r="T1276" s="25">
        <v>814.7760000000001</v>
      </c>
      <c r="U1276" s="25">
        <f>'LISTA DOS ITENS'!$T1276*'LISTA DOS ITENS'!$M1276</f>
        <v>8147.76</v>
      </c>
      <c r="V1276" s="56">
        <f t="array" ref="V1276">INDEX('RESUMO - LOTES E VMA'!$F$3:$F$181,MATCH('LISTA DOS ITENS'!$D1276,'RESUMO - LOTES E VMA'!$A$3:$A$181,0))</f>
        <v>9335.856</v>
      </c>
      <c r="W1276" s="57">
        <f>'LISTA DOS ITENS'!$U1276/'LISTA DOS ITENS'!$V1276</f>
        <v>0.872738397</v>
      </c>
      <c r="X1276" s="53" t="s">
        <v>53</v>
      </c>
      <c r="Y1276" s="53" t="s">
        <v>290</v>
      </c>
      <c r="Z1276" s="58" t="str">
        <f>'LISTA DOS ITENS'!$F1276&amp;"-"&amp;'LISTA DOS ITENS'!$H1276&amp;"-"&amp;'LISTA DOS ITENS'!$J1276&amp;"-"&amp;'LISTA DOS ITENS'!$K1276&amp;"-"&amp;'LISTA DOS ITENS'!$I1276</f>
        <v>10782199-2201-0026-CONS/NAC-</v>
      </c>
      <c r="AA1276" s="59" t="str">
        <f t="array" ref="AA1276">INDEX('RESUMO - LOTES E VMA'!$M$3:$M$181,MATCH('LISTA DOS ITENS'!$D1276,'RESUMO - LOTES E VMA'!$A$3:$A$181,0))</f>
        <v>Para Leilão</v>
      </c>
      <c r="AB1276" s="60">
        <f t="array" ref="AB1276">INDEX('RESUMO - LOTES E VMA'!$J$3:$J$181,MATCH('LISTA DOS ITENS'!$D1276,'RESUMO - LOTES E VMA'!$A$3:$A$181,0))</f>
        <v>0.408</v>
      </c>
      <c r="AC1276" s="29" t="str">
        <f t="array" ref="AC1276">INDEX('RESUMO - LOTES E VMA'!$L$3:$L$181,MATCH('LISTA DOS ITENS'!$D1276,'RESUMO - LOTES E VMA'!$A$3:$A$181,0))</f>
        <v>5% do Valor de Comparação do VMA</v>
      </c>
      <c r="AD1276" s="53" t="str">
        <f>VLOOKUP(Tabela1[[#This Row],[Índice]],[1]Planilha1!$A:$A,1,0)</f>
        <v>#ERROR!</v>
      </c>
    </row>
    <row r="1277" ht="15.75" customHeight="1">
      <c r="A1277" s="52">
        <v>251830.0</v>
      </c>
      <c r="B1277" s="53" t="s">
        <v>70</v>
      </c>
      <c r="C1277" s="53" t="s">
        <v>71</v>
      </c>
      <c r="D1277" s="22">
        <v>206950.0</v>
      </c>
      <c r="E1277" s="53" t="s">
        <v>119</v>
      </c>
      <c r="F1277" s="54">
        <v>1.0483582E7</v>
      </c>
      <c r="G1277" s="53" t="s">
        <v>1000</v>
      </c>
      <c r="H1277" s="55">
        <v>2101.0</v>
      </c>
      <c r="I1277" s="55"/>
      <c r="J1277" s="55" t="s">
        <v>121</v>
      </c>
      <c r="K1277" s="53" t="s">
        <v>80</v>
      </c>
      <c r="L1277" s="53"/>
      <c r="M1277" s="53">
        <v>6.0</v>
      </c>
      <c r="N1277" s="53" t="s">
        <v>104</v>
      </c>
      <c r="O1277" s="25">
        <v>280.0</v>
      </c>
      <c r="P1277" s="25">
        <f>'LISTA DOS ITENS'!$O1277*'LISTA DOS ITENS'!$M1277</f>
        <v>1680</v>
      </c>
      <c r="Q1277" s="25">
        <v>280.0</v>
      </c>
      <c r="R1277" s="25">
        <f>'LISTA DOS ITENS'!$Q1277*'LISTA DOS ITENS'!$M1277</f>
        <v>1680</v>
      </c>
      <c r="S1277" s="56">
        <f>IF('LISTA DOS ITENS'!$P1277&gt;'LISTA DOS ITENS'!$R1277,'LISTA DOS ITENS'!$P1277,'LISTA DOS ITENS'!$R1277)</f>
        <v>1680</v>
      </c>
      <c r="T1277" s="25">
        <v>114.24000000000001</v>
      </c>
      <c r="U1277" s="25">
        <f>'LISTA DOS ITENS'!$T1277*'LISTA DOS ITENS'!$M1277</f>
        <v>685.44</v>
      </c>
      <c r="V1277" s="56">
        <f t="array" ref="V1277">INDEX('RESUMO - LOTES E VMA'!$F$3:$F$181,MATCH('LISTA DOS ITENS'!$D1277,'RESUMO - LOTES E VMA'!$A$3:$A$181,0))</f>
        <v>9335.856</v>
      </c>
      <c r="W1277" s="57">
        <f>'LISTA DOS ITENS'!$U1277/'LISTA DOS ITENS'!$V1277</f>
        <v>0.07342015558</v>
      </c>
      <c r="X1277" s="53" t="s">
        <v>53</v>
      </c>
      <c r="Y1277" s="53" t="s">
        <v>290</v>
      </c>
      <c r="Z1277" s="58" t="str">
        <f>'LISTA DOS ITENS'!$F1277&amp;"-"&amp;'LISTA DOS ITENS'!$H1277&amp;"-"&amp;'LISTA DOS ITENS'!$J1277&amp;"-"&amp;'LISTA DOS ITENS'!$K1277&amp;"-"&amp;'LISTA DOS ITENS'!$I1277</f>
        <v>10483582-2101-A026-IMOB/NAC-</v>
      </c>
      <c r="AA1277" s="59" t="str">
        <f t="array" ref="AA1277">INDEX('RESUMO - LOTES E VMA'!$M$3:$M$181,MATCH('LISTA DOS ITENS'!$D1277,'RESUMO - LOTES E VMA'!$A$3:$A$181,0))</f>
        <v>Para Leilão</v>
      </c>
      <c r="AB1277" s="60">
        <f t="array" ref="AB1277">INDEX('RESUMO - LOTES E VMA'!$J$3:$J$181,MATCH('LISTA DOS ITENS'!$D1277,'RESUMO - LOTES E VMA'!$A$3:$A$181,0))</f>
        <v>0.408</v>
      </c>
      <c r="AC1277" s="29" t="str">
        <f t="array" ref="AC1277">INDEX('RESUMO - LOTES E VMA'!$L$3:$L$181,MATCH('LISTA DOS ITENS'!$D1277,'RESUMO - LOTES E VMA'!$A$3:$A$181,0))</f>
        <v>5% do Valor de Comparação do VMA</v>
      </c>
      <c r="AD1277" s="53" t="str">
        <f>VLOOKUP(Tabela1[[#This Row],[Índice]],[1]Planilha1!$A:$A,1,0)</f>
        <v>#ERROR!</v>
      </c>
    </row>
    <row r="1278" ht="15.75" customHeight="1">
      <c r="A1278" s="52">
        <v>251831.0</v>
      </c>
      <c r="B1278" s="53" t="s">
        <v>70</v>
      </c>
      <c r="C1278" s="53" t="s">
        <v>71</v>
      </c>
      <c r="D1278" s="22">
        <v>206950.0</v>
      </c>
      <c r="E1278" s="53" t="s">
        <v>119</v>
      </c>
      <c r="F1278" s="54">
        <v>1.0483582E7</v>
      </c>
      <c r="G1278" s="53" t="s">
        <v>1000</v>
      </c>
      <c r="H1278" s="55">
        <v>2101.0</v>
      </c>
      <c r="I1278" s="55" t="s">
        <v>81</v>
      </c>
      <c r="J1278" s="55" t="s">
        <v>121</v>
      </c>
      <c r="K1278" s="53" t="s">
        <v>80</v>
      </c>
      <c r="L1278" s="53"/>
      <c r="M1278" s="53">
        <v>2.0</v>
      </c>
      <c r="N1278" s="53" t="s">
        <v>104</v>
      </c>
      <c r="O1278" s="25">
        <v>280.0</v>
      </c>
      <c r="P1278" s="25">
        <f>'LISTA DOS ITENS'!$O1278*'LISTA DOS ITENS'!$M1278</f>
        <v>560</v>
      </c>
      <c r="Q1278" s="25">
        <v>280.0</v>
      </c>
      <c r="R1278" s="25">
        <f>'LISTA DOS ITENS'!$Q1278*'LISTA DOS ITENS'!$M1278</f>
        <v>560</v>
      </c>
      <c r="S1278" s="56">
        <f>IF('LISTA DOS ITENS'!$P1278&gt;'LISTA DOS ITENS'!$R1278,'LISTA DOS ITENS'!$P1278,'LISTA DOS ITENS'!$R1278)</f>
        <v>560</v>
      </c>
      <c r="T1278" s="25">
        <v>114.24000000000001</v>
      </c>
      <c r="U1278" s="25">
        <f>'LISTA DOS ITENS'!$T1278*'LISTA DOS ITENS'!$M1278</f>
        <v>228.48</v>
      </c>
      <c r="V1278" s="56">
        <f t="array" ref="V1278">INDEX('RESUMO - LOTES E VMA'!$F$3:$F$181,MATCH('LISTA DOS ITENS'!$D1278,'RESUMO - LOTES E VMA'!$A$3:$A$181,0))</f>
        <v>9335.856</v>
      </c>
      <c r="W1278" s="57">
        <f>'LISTA DOS ITENS'!$U1278/'LISTA DOS ITENS'!$V1278</f>
        <v>0.02447338519</v>
      </c>
      <c r="X1278" s="53" t="s">
        <v>53</v>
      </c>
      <c r="Y1278" s="53" t="s">
        <v>290</v>
      </c>
      <c r="Z1278" s="58" t="str">
        <f>'LISTA DOS ITENS'!$F1278&amp;"-"&amp;'LISTA DOS ITENS'!$H1278&amp;"-"&amp;'LISTA DOS ITENS'!$J1278&amp;"-"&amp;'LISTA DOS ITENS'!$K1278&amp;"-"&amp;'LISTA DOS ITENS'!$I1278</f>
        <v>10483582-2101-A026-IMOB/NAC-ED-1000-01.01</v>
      </c>
      <c r="AA1278" s="59" t="str">
        <f t="array" ref="AA1278">INDEX('RESUMO - LOTES E VMA'!$M$3:$M$181,MATCH('LISTA DOS ITENS'!$D1278,'RESUMO - LOTES E VMA'!$A$3:$A$181,0))</f>
        <v>Para Leilão</v>
      </c>
      <c r="AB1278" s="60">
        <f t="array" ref="AB1278">INDEX('RESUMO - LOTES E VMA'!$J$3:$J$181,MATCH('LISTA DOS ITENS'!$D1278,'RESUMO - LOTES E VMA'!$A$3:$A$181,0))</f>
        <v>0.408</v>
      </c>
      <c r="AC1278" s="29" t="str">
        <f t="array" ref="AC1278">INDEX('RESUMO - LOTES E VMA'!$L$3:$L$181,MATCH('LISTA DOS ITENS'!$D1278,'RESUMO - LOTES E VMA'!$A$3:$A$181,0))</f>
        <v>5% do Valor de Comparação do VMA</v>
      </c>
      <c r="AD1278" s="53" t="str">
        <f>VLOOKUP(Tabela1[[#This Row],[Índice]],[1]Planilha1!$A:$A,1,0)</f>
        <v>#ERROR!</v>
      </c>
    </row>
    <row r="1279" ht="15.75" customHeight="1">
      <c r="A1279" s="52">
        <v>252125.0</v>
      </c>
      <c r="B1279" s="53" t="s">
        <v>70</v>
      </c>
      <c r="C1279" s="53" t="s">
        <v>71</v>
      </c>
      <c r="D1279" s="22">
        <v>206985.0</v>
      </c>
      <c r="E1279" s="53" t="s">
        <v>63</v>
      </c>
      <c r="F1279" s="54">
        <v>1.0716261E7</v>
      </c>
      <c r="G1279" s="53" t="s">
        <v>1002</v>
      </c>
      <c r="H1279" s="55">
        <v>2058.0</v>
      </c>
      <c r="I1279" s="55"/>
      <c r="J1279" s="55" t="s">
        <v>68</v>
      </c>
      <c r="K1279" s="53" t="s">
        <v>73</v>
      </c>
      <c r="L1279" s="53"/>
      <c r="M1279" s="53">
        <v>40.0</v>
      </c>
      <c r="N1279" s="53" t="s">
        <v>52</v>
      </c>
      <c r="O1279" s="25">
        <v>17.8626</v>
      </c>
      <c r="P1279" s="25">
        <f>'LISTA DOS ITENS'!$O1279*'LISTA DOS ITENS'!$M1279</f>
        <v>714.504</v>
      </c>
      <c r="Q1279" s="25">
        <v>24.35</v>
      </c>
      <c r="R1279" s="25">
        <f>'LISTA DOS ITENS'!$Q1279*'LISTA DOS ITENS'!$M1279</f>
        <v>974</v>
      </c>
      <c r="S1279" s="56">
        <f>IF('LISTA DOS ITENS'!$P1279&gt;'LISTA DOS ITENS'!$R1279,'LISTA DOS ITENS'!$P1279,'LISTA DOS ITENS'!$R1279)</f>
        <v>974</v>
      </c>
      <c r="T1279" s="25">
        <v>2.2018770629717626</v>
      </c>
      <c r="U1279" s="25">
        <f>'LISTA DOS ITENS'!$T1279*'LISTA DOS ITENS'!$M1279</f>
        <v>88.07508252</v>
      </c>
      <c r="V1279" s="56">
        <f t="array" ref="V1279">INDEX('RESUMO - LOTES E VMA'!$F$3:$F$181,MATCH('LISTA DOS ITENS'!$D1279,'RESUMO - LOTES E VMA'!$A$3:$A$181,0))</f>
        <v>5060.569985</v>
      </c>
      <c r="W1279" s="57">
        <f>'LISTA DOS ITENS'!$U1279/'LISTA DOS ITENS'!$V1279</f>
        <v>0.01740418229</v>
      </c>
      <c r="X1279" s="53" t="s">
        <v>53</v>
      </c>
      <c r="Y1279" s="53" t="s">
        <v>290</v>
      </c>
      <c r="Z1279" s="58" t="str">
        <f>'LISTA DOS ITENS'!$F1279&amp;"-"&amp;'LISTA DOS ITENS'!$H1279&amp;"-"&amp;'LISTA DOS ITENS'!$J1279&amp;"-"&amp;'LISTA DOS ITENS'!$K1279&amp;"-"&amp;'LISTA DOS ITENS'!$I1279</f>
        <v>10716261-2058-0003-CONS/NAC-</v>
      </c>
      <c r="AA1279" s="59" t="str">
        <f t="array" ref="AA1279">INDEX('RESUMO - LOTES E VMA'!$M$3:$M$181,MATCH('LISTA DOS ITENS'!$D1279,'RESUMO - LOTES E VMA'!$A$3:$A$181,0))</f>
        <v>Para Leilão</v>
      </c>
      <c r="AB1279" s="60">
        <f t="array" ref="AB1279">INDEX('RESUMO - LOTES E VMA'!$J$3:$J$181,MATCH('LISTA DOS ITENS'!$D1279,'RESUMO - LOTES E VMA'!$A$3:$A$181,0))</f>
        <v>0.0875261595</v>
      </c>
      <c r="AC1279" s="29" t="str">
        <f t="array" ref="AC1279">INDEX('RESUMO - LOTES E VMA'!$L$3:$L$181,MATCH('LISTA DOS ITENS'!$D1279,'RESUMO - LOTES E VMA'!$A$3:$A$181,0))</f>
        <v>1% do Valor de Comparação do VMA</v>
      </c>
      <c r="AD1279" s="53" t="str">
        <f>VLOOKUP(Tabela1[[#This Row],[Índice]],[1]Planilha1!$A:$A,1,0)</f>
        <v>#ERROR!</v>
      </c>
    </row>
    <row r="1280" ht="15.75" customHeight="1">
      <c r="A1280" s="52">
        <v>252126.0</v>
      </c>
      <c r="B1280" s="53" t="s">
        <v>70</v>
      </c>
      <c r="C1280" s="53" t="s">
        <v>71</v>
      </c>
      <c r="D1280" s="22">
        <v>206985.0</v>
      </c>
      <c r="E1280" s="53" t="s">
        <v>63</v>
      </c>
      <c r="F1280" s="54">
        <v>1.0182483E7</v>
      </c>
      <c r="G1280" s="53" t="s">
        <v>1003</v>
      </c>
      <c r="H1280" s="55">
        <v>2101.0</v>
      </c>
      <c r="I1280" s="55"/>
      <c r="J1280" s="55" t="s">
        <v>68</v>
      </c>
      <c r="K1280" s="53" t="s">
        <v>73</v>
      </c>
      <c r="L1280" s="53"/>
      <c r="M1280" s="53">
        <v>44.0</v>
      </c>
      <c r="N1280" s="53" t="s">
        <v>52</v>
      </c>
      <c r="O1280" s="25">
        <v>33.00272727272727</v>
      </c>
      <c r="P1280" s="25">
        <f>'LISTA DOS ITENS'!$O1280*'LISTA DOS ITENS'!$M1280</f>
        <v>1452.12</v>
      </c>
      <c r="Q1280" s="25">
        <v>34.0</v>
      </c>
      <c r="R1280" s="25">
        <f>'LISTA DOS ITENS'!$Q1280*'LISTA DOS ITENS'!$M1280</f>
        <v>1496</v>
      </c>
      <c r="S1280" s="56">
        <f>IF('LISTA DOS ITENS'!$P1280&gt;'LISTA DOS ITENS'!$R1280,'LISTA DOS ITENS'!$P1280,'LISTA DOS ITENS'!$R1280)</f>
        <v>1496</v>
      </c>
      <c r="T1280" s="25">
        <v>3.074489533512933</v>
      </c>
      <c r="U1280" s="25">
        <f>'LISTA DOS ITENS'!$T1280*'LISTA DOS ITENS'!$M1280</f>
        <v>135.2775395</v>
      </c>
      <c r="V1280" s="56">
        <f t="array" ref="V1280">INDEX('RESUMO - LOTES E VMA'!$F$3:$F$181,MATCH('LISTA DOS ITENS'!$D1280,'RESUMO - LOTES E VMA'!$A$3:$A$181,0))</f>
        <v>5060.569985</v>
      </c>
      <c r="W1280" s="57">
        <f>'LISTA DOS ITENS'!$U1280/'LISTA DOS ITENS'!$V1280</f>
        <v>0.0267316804</v>
      </c>
      <c r="X1280" s="53" t="s">
        <v>53</v>
      </c>
      <c r="Y1280" s="53" t="s">
        <v>290</v>
      </c>
      <c r="Z1280" s="58" t="str">
        <f>'LISTA DOS ITENS'!$F1280&amp;"-"&amp;'LISTA DOS ITENS'!$H1280&amp;"-"&amp;'LISTA DOS ITENS'!$J1280&amp;"-"&amp;'LISTA DOS ITENS'!$K1280&amp;"-"&amp;'LISTA DOS ITENS'!$I1280</f>
        <v>10182483-2101-0003-CONS/NAC-</v>
      </c>
      <c r="AA1280" s="59" t="str">
        <f t="array" ref="AA1280">INDEX('RESUMO - LOTES E VMA'!$M$3:$M$181,MATCH('LISTA DOS ITENS'!$D1280,'RESUMO - LOTES E VMA'!$A$3:$A$181,0))</f>
        <v>Para Leilão</v>
      </c>
      <c r="AB1280" s="60">
        <f t="array" ref="AB1280">INDEX('RESUMO - LOTES E VMA'!$J$3:$J$181,MATCH('LISTA DOS ITENS'!$D1280,'RESUMO - LOTES E VMA'!$A$3:$A$181,0))</f>
        <v>0.0875261595</v>
      </c>
      <c r="AC1280" s="29" t="str">
        <f t="array" ref="AC1280">INDEX('RESUMO - LOTES E VMA'!$L$3:$L$181,MATCH('LISTA DOS ITENS'!$D1280,'RESUMO - LOTES E VMA'!$A$3:$A$181,0))</f>
        <v>1% do Valor de Comparação do VMA</v>
      </c>
      <c r="AD1280" s="53" t="str">
        <f>VLOOKUP(Tabela1[[#This Row],[Índice]],[1]Planilha1!$A:$A,1,0)</f>
        <v>#ERROR!</v>
      </c>
    </row>
    <row r="1281" ht="15.75" customHeight="1">
      <c r="A1281" s="52">
        <v>252127.0</v>
      </c>
      <c r="B1281" s="53" t="s">
        <v>70</v>
      </c>
      <c r="C1281" s="53" t="s">
        <v>71</v>
      </c>
      <c r="D1281" s="22">
        <v>206985.0</v>
      </c>
      <c r="E1281" s="53" t="s">
        <v>63</v>
      </c>
      <c r="F1281" s="54">
        <v>1.0341613E7</v>
      </c>
      <c r="G1281" s="53" t="s">
        <v>1004</v>
      </c>
      <c r="H1281" s="55">
        <v>2101.0</v>
      </c>
      <c r="I1281" s="55"/>
      <c r="J1281" s="55" t="s">
        <v>68</v>
      </c>
      <c r="K1281" s="53" t="s">
        <v>73</v>
      </c>
      <c r="L1281" s="53"/>
      <c r="M1281" s="53">
        <v>115.0</v>
      </c>
      <c r="N1281" s="53" t="s">
        <v>52</v>
      </c>
      <c r="O1281" s="25">
        <v>14.151652173913044</v>
      </c>
      <c r="P1281" s="25">
        <f>'LISTA DOS ITENS'!$O1281*'LISTA DOS ITENS'!$M1281</f>
        <v>1627.44</v>
      </c>
      <c r="Q1281" s="25">
        <v>14.15</v>
      </c>
      <c r="R1281" s="25">
        <f>'LISTA DOS ITENS'!$Q1281*'LISTA DOS ITENS'!$M1281</f>
        <v>1627.25</v>
      </c>
      <c r="S1281" s="56">
        <f>IF('LISTA DOS ITENS'!$P1281&gt;'LISTA DOS ITENS'!$R1281,'LISTA DOS ITENS'!$P1281,'LISTA DOS ITENS'!$R1281)</f>
        <v>1627.44</v>
      </c>
      <c r="T1281" s="25">
        <v>1.2795302029178826</v>
      </c>
      <c r="U1281" s="25">
        <f>'LISTA DOS ITENS'!$T1281*'LISTA DOS ITENS'!$M1281</f>
        <v>147.1459733</v>
      </c>
      <c r="V1281" s="56">
        <f t="array" ref="V1281">INDEX('RESUMO - LOTES E VMA'!$F$3:$F$181,MATCH('LISTA DOS ITENS'!$D1281,'RESUMO - LOTES E VMA'!$A$3:$A$181,0))</f>
        <v>5060.569985</v>
      </c>
      <c r="W1281" s="57">
        <f>'LISTA DOS ITENS'!$U1281/'LISTA DOS ITENS'!$V1281</f>
        <v>0.02907695651</v>
      </c>
      <c r="X1281" s="53" t="s">
        <v>53</v>
      </c>
      <c r="Y1281" s="53" t="s">
        <v>290</v>
      </c>
      <c r="Z1281" s="58" t="str">
        <f>'LISTA DOS ITENS'!$F1281&amp;"-"&amp;'LISTA DOS ITENS'!$H1281&amp;"-"&amp;'LISTA DOS ITENS'!$J1281&amp;"-"&amp;'LISTA DOS ITENS'!$K1281&amp;"-"&amp;'LISTA DOS ITENS'!$I1281</f>
        <v>10341613-2101-0003-CONS/NAC-</v>
      </c>
      <c r="AA1281" s="59" t="str">
        <f t="array" ref="AA1281">INDEX('RESUMO - LOTES E VMA'!$M$3:$M$181,MATCH('LISTA DOS ITENS'!$D1281,'RESUMO - LOTES E VMA'!$A$3:$A$181,0))</f>
        <v>Para Leilão</v>
      </c>
      <c r="AB1281" s="60">
        <f t="array" ref="AB1281">INDEX('RESUMO - LOTES E VMA'!$J$3:$J$181,MATCH('LISTA DOS ITENS'!$D1281,'RESUMO - LOTES E VMA'!$A$3:$A$181,0))</f>
        <v>0.0875261595</v>
      </c>
      <c r="AC1281" s="29" t="str">
        <f t="array" ref="AC1281">INDEX('RESUMO - LOTES E VMA'!$L$3:$L$181,MATCH('LISTA DOS ITENS'!$D1281,'RESUMO - LOTES E VMA'!$A$3:$A$181,0))</f>
        <v>1% do Valor de Comparação do VMA</v>
      </c>
      <c r="AD1281" s="53" t="str">
        <f>VLOOKUP(Tabela1[[#This Row],[Índice]],[1]Planilha1!$A:$A,1,0)</f>
        <v>#ERROR!</v>
      </c>
    </row>
    <row r="1282" ht="15.75" customHeight="1">
      <c r="A1282" s="52">
        <v>252128.0</v>
      </c>
      <c r="B1282" s="53" t="s">
        <v>70</v>
      </c>
      <c r="C1282" s="53" t="s">
        <v>71</v>
      </c>
      <c r="D1282" s="22">
        <v>206985.0</v>
      </c>
      <c r="E1282" s="53" t="s">
        <v>63</v>
      </c>
      <c r="F1282" s="54">
        <v>1.0568476E7</v>
      </c>
      <c r="G1282" s="53" t="s">
        <v>1005</v>
      </c>
      <c r="H1282" s="55">
        <v>2101.0</v>
      </c>
      <c r="I1282" s="55"/>
      <c r="J1282" s="55" t="s">
        <v>68</v>
      </c>
      <c r="K1282" s="53" t="s">
        <v>73</v>
      </c>
      <c r="L1282" s="53"/>
      <c r="M1282" s="53">
        <v>58.0</v>
      </c>
      <c r="N1282" s="53" t="s">
        <v>52</v>
      </c>
      <c r="O1282" s="25">
        <v>2.11</v>
      </c>
      <c r="P1282" s="25">
        <f>'LISTA DOS ITENS'!$O1282*'LISTA DOS ITENS'!$M1282</f>
        <v>122.38</v>
      </c>
      <c r="Q1282" s="25">
        <v>3.69</v>
      </c>
      <c r="R1282" s="25">
        <f>'LISTA DOS ITENS'!$Q1282*'LISTA DOS ITENS'!$M1282</f>
        <v>214.02</v>
      </c>
      <c r="S1282" s="56">
        <f>IF('LISTA DOS ITENS'!$P1282&gt;'LISTA DOS ITENS'!$R1282,'LISTA DOS ITENS'!$P1282,'LISTA DOS ITENS'!$R1282)</f>
        <v>214.02</v>
      </c>
      <c r="T1282" s="25">
        <v>0.3336725405489036</v>
      </c>
      <c r="U1282" s="25">
        <f>'LISTA DOS ITENS'!$T1282*'LISTA DOS ITENS'!$M1282</f>
        <v>19.35300735</v>
      </c>
      <c r="V1282" s="56">
        <f t="array" ref="V1282">INDEX('RESUMO - LOTES E VMA'!$F$3:$F$181,MATCH('LISTA DOS ITENS'!$D1282,'RESUMO - LOTES E VMA'!$A$3:$A$181,0))</f>
        <v>5060.569985</v>
      </c>
      <c r="W1282" s="57">
        <f>'LISTA DOS ITENS'!$U1282/'LISTA DOS ITENS'!$V1282</f>
        <v>0.003824274224</v>
      </c>
      <c r="X1282" s="53" t="s">
        <v>53</v>
      </c>
      <c r="Y1282" s="53" t="s">
        <v>290</v>
      </c>
      <c r="Z1282" s="58" t="str">
        <f>'LISTA DOS ITENS'!$F1282&amp;"-"&amp;'LISTA DOS ITENS'!$H1282&amp;"-"&amp;'LISTA DOS ITENS'!$J1282&amp;"-"&amp;'LISTA DOS ITENS'!$K1282&amp;"-"&amp;'LISTA DOS ITENS'!$I1282</f>
        <v>10568476-2101-0003-CONS/NAC-</v>
      </c>
      <c r="AA1282" s="59" t="str">
        <f t="array" ref="AA1282">INDEX('RESUMO - LOTES E VMA'!$M$3:$M$181,MATCH('LISTA DOS ITENS'!$D1282,'RESUMO - LOTES E VMA'!$A$3:$A$181,0))</f>
        <v>Para Leilão</v>
      </c>
      <c r="AB1282" s="60">
        <f t="array" ref="AB1282">INDEX('RESUMO - LOTES E VMA'!$J$3:$J$181,MATCH('LISTA DOS ITENS'!$D1282,'RESUMO - LOTES E VMA'!$A$3:$A$181,0))</f>
        <v>0.0875261595</v>
      </c>
      <c r="AC1282" s="29" t="str">
        <f t="array" ref="AC1282">INDEX('RESUMO - LOTES E VMA'!$L$3:$L$181,MATCH('LISTA DOS ITENS'!$D1282,'RESUMO - LOTES E VMA'!$A$3:$A$181,0))</f>
        <v>1% do Valor de Comparação do VMA</v>
      </c>
      <c r="AD1282" s="53" t="str">
        <f>VLOOKUP(Tabela1[[#This Row],[Índice]],[1]Planilha1!$A:$A,1,0)</f>
        <v>#ERROR!</v>
      </c>
    </row>
    <row r="1283" ht="15.75" customHeight="1">
      <c r="A1283" s="52">
        <v>252129.0</v>
      </c>
      <c r="B1283" s="53" t="s">
        <v>70</v>
      </c>
      <c r="C1283" s="53" t="s">
        <v>71</v>
      </c>
      <c r="D1283" s="22">
        <v>206985.0</v>
      </c>
      <c r="E1283" s="53" t="s">
        <v>63</v>
      </c>
      <c r="F1283" s="54">
        <v>1.0826965E7</v>
      </c>
      <c r="G1283" s="53" t="s">
        <v>1006</v>
      </c>
      <c r="H1283" s="55">
        <v>2101.0</v>
      </c>
      <c r="I1283" s="55"/>
      <c r="J1283" s="55" t="s">
        <v>68</v>
      </c>
      <c r="K1283" s="53" t="s">
        <v>117</v>
      </c>
      <c r="L1283" s="53"/>
      <c r="M1283" s="53">
        <v>6.0</v>
      </c>
      <c r="N1283" s="53" t="s">
        <v>52</v>
      </c>
      <c r="O1283" s="25">
        <v>2174.9966666666664</v>
      </c>
      <c r="P1283" s="25">
        <f>'LISTA DOS ITENS'!$O1283*'LISTA DOS ITENS'!$M1283</f>
        <v>13049.98</v>
      </c>
      <c r="Q1283" s="25">
        <v>2175.0</v>
      </c>
      <c r="R1283" s="25">
        <f>'LISTA DOS ITENS'!$Q1283*'LISTA DOS ITENS'!$M1283</f>
        <v>13050</v>
      </c>
      <c r="S1283" s="56">
        <f>IF('LISTA DOS ITENS'!$P1283&gt;'LISTA DOS ITENS'!$R1283,'LISTA DOS ITENS'!$P1283,'LISTA DOS ITENS'!$R1283)</f>
        <v>13050</v>
      </c>
      <c r="T1283" s="25">
        <v>196.67690398207733</v>
      </c>
      <c r="U1283" s="25">
        <f>'LISTA DOS ITENS'!$T1283*'LISTA DOS ITENS'!$M1283</f>
        <v>1180.061424</v>
      </c>
      <c r="V1283" s="56">
        <f t="array" ref="V1283">INDEX('RESUMO - LOTES E VMA'!$F$3:$F$181,MATCH('LISTA DOS ITENS'!$D1283,'RESUMO - LOTES E VMA'!$A$3:$A$181,0))</f>
        <v>5060.569985</v>
      </c>
      <c r="W1283" s="57">
        <f>'LISTA DOS ITENS'!$U1283/'LISTA DOS ITENS'!$V1283</f>
        <v>0.2331874527</v>
      </c>
      <c r="X1283" s="53" t="s">
        <v>53</v>
      </c>
      <c r="Y1283" s="53" t="s">
        <v>290</v>
      </c>
      <c r="Z1283" s="58" t="str">
        <f>'LISTA DOS ITENS'!$F1283&amp;"-"&amp;'LISTA DOS ITENS'!$H1283&amp;"-"&amp;'LISTA DOS ITENS'!$J1283&amp;"-"&amp;'LISTA DOS ITENS'!$K1283&amp;"-"&amp;'LISTA DOS ITENS'!$I1283</f>
        <v>10826965-2101-0003-CONS/IAMN-</v>
      </c>
      <c r="AA1283" s="59" t="str">
        <f t="array" ref="AA1283">INDEX('RESUMO - LOTES E VMA'!$M$3:$M$181,MATCH('LISTA DOS ITENS'!$D1283,'RESUMO - LOTES E VMA'!$A$3:$A$181,0))</f>
        <v>Para Leilão</v>
      </c>
      <c r="AB1283" s="60">
        <f t="array" ref="AB1283">INDEX('RESUMO - LOTES E VMA'!$J$3:$J$181,MATCH('LISTA DOS ITENS'!$D1283,'RESUMO - LOTES E VMA'!$A$3:$A$181,0))</f>
        <v>0.0875261595</v>
      </c>
      <c r="AC1283" s="29" t="str">
        <f t="array" ref="AC1283">INDEX('RESUMO - LOTES E VMA'!$L$3:$L$181,MATCH('LISTA DOS ITENS'!$D1283,'RESUMO - LOTES E VMA'!$A$3:$A$181,0))</f>
        <v>1% do Valor de Comparação do VMA</v>
      </c>
      <c r="AD1283" s="53" t="str">
        <f>VLOOKUP(Tabela1[[#This Row],[Índice]],[1]Planilha1!$A:$A,1,0)</f>
        <v>#ERROR!</v>
      </c>
    </row>
    <row r="1284" ht="15.75" customHeight="1">
      <c r="A1284" s="52">
        <v>252130.0</v>
      </c>
      <c r="B1284" s="53" t="s">
        <v>70</v>
      </c>
      <c r="C1284" s="53" t="s">
        <v>71</v>
      </c>
      <c r="D1284" s="22">
        <v>206985.0</v>
      </c>
      <c r="E1284" s="53" t="s">
        <v>63</v>
      </c>
      <c r="F1284" s="54">
        <v>1.0839108E7</v>
      </c>
      <c r="G1284" s="53" t="s">
        <v>1007</v>
      </c>
      <c r="H1284" s="55">
        <v>2101.0</v>
      </c>
      <c r="I1284" s="55"/>
      <c r="J1284" s="55" t="s">
        <v>68</v>
      </c>
      <c r="K1284" s="53" t="s">
        <v>73</v>
      </c>
      <c r="L1284" s="53"/>
      <c r="M1284" s="53">
        <v>12.0</v>
      </c>
      <c r="N1284" s="53" t="s">
        <v>52</v>
      </c>
      <c r="O1284" s="25">
        <v>119.86</v>
      </c>
      <c r="P1284" s="25">
        <f>'LISTA DOS ITENS'!$O1284*'LISTA DOS ITENS'!$M1284</f>
        <v>1438.32</v>
      </c>
      <c r="Q1284" s="25">
        <v>119.86</v>
      </c>
      <c r="R1284" s="25">
        <f>'LISTA DOS ITENS'!$Q1284*'LISTA DOS ITENS'!$M1284</f>
        <v>1438.32</v>
      </c>
      <c r="S1284" s="56">
        <f>IF('LISTA DOS ITENS'!$P1284&gt;'LISTA DOS ITENS'!$R1284,'LISTA DOS ITENS'!$P1284,'LISTA DOS ITENS'!$R1284)</f>
        <v>1438.32</v>
      </c>
      <c r="T1284" s="25">
        <v>10.838479867260594</v>
      </c>
      <c r="U1284" s="25">
        <f>'LISTA DOS ITENS'!$T1284*'LISTA DOS ITENS'!$M1284</f>
        <v>130.0617584</v>
      </c>
      <c r="V1284" s="56">
        <f t="array" ref="V1284">INDEX('RESUMO - LOTES E VMA'!$F$3:$F$181,MATCH('LISTA DOS ITENS'!$D1284,'RESUMO - LOTES E VMA'!$A$3:$A$181,0))</f>
        <v>5060.569985</v>
      </c>
      <c r="W1284" s="57">
        <f>'LISTA DOS ITENS'!$U1284/'LISTA DOS ITENS'!$V1284</f>
        <v>0.02570100973</v>
      </c>
      <c r="X1284" s="53" t="s">
        <v>53</v>
      </c>
      <c r="Y1284" s="53" t="s">
        <v>290</v>
      </c>
      <c r="Z1284" s="58" t="str">
        <f>'LISTA DOS ITENS'!$F1284&amp;"-"&amp;'LISTA DOS ITENS'!$H1284&amp;"-"&amp;'LISTA DOS ITENS'!$J1284&amp;"-"&amp;'LISTA DOS ITENS'!$K1284&amp;"-"&amp;'LISTA DOS ITENS'!$I1284</f>
        <v>10839108-2101-0003-CONS/NAC-</v>
      </c>
      <c r="AA1284" s="59" t="str">
        <f t="array" ref="AA1284">INDEX('RESUMO - LOTES E VMA'!$M$3:$M$181,MATCH('LISTA DOS ITENS'!$D1284,'RESUMO - LOTES E VMA'!$A$3:$A$181,0))</f>
        <v>Para Leilão</v>
      </c>
      <c r="AB1284" s="60">
        <f t="array" ref="AB1284">INDEX('RESUMO - LOTES E VMA'!$J$3:$J$181,MATCH('LISTA DOS ITENS'!$D1284,'RESUMO - LOTES E VMA'!$A$3:$A$181,0))</f>
        <v>0.0875261595</v>
      </c>
      <c r="AC1284" s="29" t="str">
        <f t="array" ref="AC1284">INDEX('RESUMO - LOTES E VMA'!$L$3:$L$181,MATCH('LISTA DOS ITENS'!$D1284,'RESUMO - LOTES E VMA'!$A$3:$A$181,0))</f>
        <v>1% do Valor de Comparação do VMA</v>
      </c>
      <c r="AD1284" s="53" t="str">
        <f>VLOOKUP(Tabela1[[#This Row],[Índice]],[1]Planilha1!$A:$A,1,0)</f>
        <v>#ERROR!</v>
      </c>
    </row>
    <row r="1285" ht="15.75" customHeight="1">
      <c r="A1285" s="52">
        <v>252131.0</v>
      </c>
      <c r="B1285" s="53" t="s">
        <v>70</v>
      </c>
      <c r="C1285" s="53" t="s">
        <v>71</v>
      </c>
      <c r="D1285" s="22">
        <v>206985.0</v>
      </c>
      <c r="E1285" s="53" t="s">
        <v>63</v>
      </c>
      <c r="F1285" s="54">
        <v>1.0182483E7</v>
      </c>
      <c r="G1285" s="53" t="s">
        <v>1003</v>
      </c>
      <c r="H1285" s="55">
        <v>2170.0</v>
      </c>
      <c r="I1285" s="55"/>
      <c r="J1285" s="55" t="s">
        <v>68</v>
      </c>
      <c r="K1285" s="53" t="s">
        <v>73</v>
      </c>
      <c r="L1285" s="53"/>
      <c r="M1285" s="53">
        <v>13.0</v>
      </c>
      <c r="N1285" s="53" t="s">
        <v>52</v>
      </c>
      <c r="O1285" s="25">
        <v>34.79846153846154</v>
      </c>
      <c r="P1285" s="25">
        <f>'LISTA DOS ITENS'!$O1285*'LISTA DOS ITENS'!$M1285</f>
        <v>452.38</v>
      </c>
      <c r="Q1285" s="25">
        <v>34.0</v>
      </c>
      <c r="R1285" s="25">
        <f>'LISTA DOS ITENS'!$Q1285*'LISTA DOS ITENS'!$M1285</f>
        <v>442</v>
      </c>
      <c r="S1285" s="56">
        <f>IF('LISTA DOS ITENS'!$P1285&gt;'LISTA DOS ITENS'!$R1285,'LISTA DOS ITENS'!$P1285,'LISTA DOS ITENS'!$R1285)</f>
        <v>452.38</v>
      </c>
      <c r="T1285" s="25">
        <v>3.074489533512933</v>
      </c>
      <c r="U1285" s="25">
        <f>'LISTA DOS ITENS'!$T1285*'LISTA DOS ITENS'!$M1285</f>
        <v>39.96836394</v>
      </c>
      <c r="V1285" s="56">
        <f t="array" ref="V1285">INDEX('RESUMO - LOTES E VMA'!$F$3:$F$181,MATCH('LISTA DOS ITENS'!$D1285,'RESUMO - LOTES E VMA'!$A$3:$A$181,0))</f>
        <v>5060.569985</v>
      </c>
      <c r="W1285" s="57">
        <f>'LISTA DOS ITENS'!$U1285/'LISTA DOS ITENS'!$V1285</f>
        <v>0.007897996482</v>
      </c>
      <c r="X1285" s="53" t="s">
        <v>53</v>
      </c>
      <c r="Y1285" s="53" t="s">
        <v>290</v>
      </c>
      <c r="Z1285" s="58" t="str">
        <f>'LISTA DOS ITENS'!$F1285&amp;"-"&amp;'LISTA DOS ITENS'!$H1285&amp;"-"&amp;'LISTA DOS ITENS'!$J1285&amp;"-"&amp;'LISTA DOS ITENS'!$K1285&amp;"-"&amp;'LISTA DOS ITENS'!$I1285</f>
        <v>10182483-2170-0003-CONS/NAC-</v>
      </c>
      <c r="AA1285" s="59" t="str">
        <f t="array" ref="AA1285">INDEX('RESUMO - LOTES E VMA'!$M$3:$M$181,MATCH('LISTA DOS ITENS'!$D1285,'RESUMO - LOTES E VMA'!$A$3:$A$181,0))</f>
        <v>Para Leilão</v>
      </c>
      <c r="AB1285" s="60">
        <f t="array" ref="AB1285">INDEX('RESUMO - LOTES E VMA'!$J$3:$J$181,MATCH('LISTA DOS ITENS'!$D1285,'RESUMO - LOTES E VMA'!$A$3:$A$181,0))</f>
        <v>0.0875261595</v>
      </c>
      <c r="AC1285" s="29" t="str">
        <f t="array" ref="AC1285">INDEX('RESUMO - LOTES E VMA'!$L$3:$L$181,MATCH('LISTA DOS ITENS'!$D1285,'RESUMO - LOTES E VMA'!$A$3:$A$181,0))</f>
        <v>1% do Valor de Comparação do VMA</v>
      </c>
      <c r="AD1285" s="53" t="str">
        <f>VLOOKUP(Tabela1[[#This Row],[Índice]],[1]Planilha1!$A:$A,1,0)</f>
        <v>#ERROR!</v>
      </c>
    </row>
    <row r="1286" ht="15.75" customHeight="1">
      <c r="A1286" s="52">
        <v>252132.0</v>
      </c>
      <c r="B1286" s="53" t="s">
        <v>70</v>
      </c>
      <c r="C1286" s="53" t="s">
        <v>71</v>
      </c>
      <c r="D1286" s="22">
        <v>206985.0</v>
      </c>
      <c r="E1286" s="53" t="s">
        <v>63</v>
      </c>
      <c r="F1286" s="54">
        <v>1.0257128E7</v>
      </c>
      <c r="G1286" s="53" t="s">
        <v>1008</v>
      </c>
      <c r="H1286" s="55">
        <v>2201.0</v>
      </c>
      <c r="I1286" s="55"/>
      <c r="J1286" s="55" t="s">
        <v>68</v>
      </c>
      <c r="K1286" s="53" t="s">
        <v>73</v>
      </c>
      <c r="L1286" s="53"/>
      <c r="M1286" s="53">
        <v>53.0</v>
      </c>
      <c r="N1286" s="53" t="s">
        <v>52</v>
      </c>
      <c r="O1286" s="25">
        <v>41.2011320754717</v>
      </c>
      <c r="P1286" s="25">
        <f>'LISTA DOS ITENS'!$O1286*'LISTA DOS ITENS'!$M1286</f>
        <v>2183.66</v>
      </c>
      <c r="Q1286" s="25">
        <v>41.2</v>
      </c>
      <c r="R1286" s="25">
        <f>'LISTA DOS ITENS'!$Q1286*'LISTA DOS ITENS'!$M1286</f>
        <v>2183.6</v>
      </c>
      <c r="S1286" s="56">
        <f>IF('LISTA DOS ITENS'!$P1286&gt;'LISTA DOS ITENS'!$R1286,'LISTA DOS ITENS'!$P1286,'LISTA DOS ITENS'!$R1286)</f>
        <v>2183.66</v>
      </c>
      <c r="T1286" s="25">
        <v>3.725557905315672</v>
      </c>
      <c r="U1286" s="25">
        <f>'LISTA DOS ITENS'!$T1286*'LISTA DOS ITENS'!$M1286</f>
        <v>197.454569</v>
      </c>
      <c r="V1286" s="56">
        <f t="array" ref="V1286">INDEX('RESUMO - LOTES E VMA'!$F$3:$F$181,MATCH('LISTA DOS ITENS'!$D1286,'RESUMO - LOTES E VMA'!$A$3:$A$181,0))</f>
        <v>5060.569985</v>
      </c>
      <c r="W1286" s="57">
        <f>'LISTA DOS ITENS'!$U1286/'LISTA DOS ITENS'!$V1286</f>
        <v>0.03901824687</v>
      </c>
      <c r="X1286" s="53" t="s">
        <v>53</v>
      </c>
      <c r="Y1286" s="53" t="s">
        <v>290</v>
      </c>
      <c r="Z1286" s="58" t="str">
        <f>'LISTA DOS ITENS'!$F1286&amp;"-"&amp;'LISTA DOS ITENS'!$H1286&amp;"-"&amp;'LISTA DOS ITENS'!$J1286&amp;"-"&amp;'LISTA DOS ITENS'!$K1286&amp;"-"&amp;'LISTA DOS ITENS'!$I1286</f>
        <v>10257128-2201-0003-CONS/NAC-</v>
      </c>
      <c r="AA1286" s="59" t="str">
        <f t="array" ref="AA1286">INDEX('RESUMO - LOTES E VMA'!$M$3:$M$181,MATCH('LISTA DOS ITENS'!$D1286,'RESUMO - LOTES E VMA'!$A$3:$A$181,0))</f>
        <v>Para Leilão</v>
      </c>
      <c r="AB1286" s="60">
        <f t="array" ref="AB1286">INDEX('RESUMO - LOTES E VMA'!$J$3:$J$181,MATCH('LISTA DOS ITENS'!$D1286,'RESUMO - LOTES E VMA'!$A$3:$A$181,0))</f>
        <v>0.0875261595</v>
      </c>
      <c r="AC1286" s="29" t="str">
        <f t="array" ref="AC1286">INDEX('RESUMO - LOTES E VMA'!$L$3:$L$181,MATCH('LISTA DOS ITENS'!$D1286,'RESUMO - LOTES E VMA'!$A$3:$A$181,0))</f>
        <v>1% do Valor de Comparação do VMA</v>
      </c>
      <c r="AD1286" s="53" t="str">
        <f>VLOOKUP(Tabela1[[#This Row],[Índice]],[1]Planilha1!$A:$A,1,0)</f>
        <v>#ERROR!</v>
      </c>
    </row>
    <row r="1287" ht="15.75" customHeight="1">
      <c r="A1287" s="52">
        <v>252133.0</v>
      </c>
      <c r="B1287" s="53" t="s">
        <v>70</v>
      </c>
      <c r="C1287" s="53" t="s">
        <v>71</v>
      </c>
      <c r="D1287" s="22">
        <v>206985.0</v>
      </c>
      <c r="E1287" s="53" t="s">
        <v>63</v>
      </c>
      <c r="F1287" s="54">
        <v>1.0270015E7</v>
      </c>
      <c r="G1287" s="53" t="s">
        <v>1009</v>
      </c>
      <c r="H1287" s="55">
        <v>2201.0</v>
      </c>
      <c r="I1287" s="55"/>
      <c r="J1287" s="55" t="s">
        <v>68</v>
      </c>
      <c r="K1287" s="53" t="s">
        <v>73</v>
      </c>
      <c r="L1287" s="53"/>
      <c r="M1287" s="53">
        <v>91.0</v>
      </c>
      <c r="N1287" s="53" t="s">
        <v>52</v>
      </c>
      <c r="O1287" s="25">
        <v>7.380000000000001</v>
      </c>
      <c r="P1287" s="25">
        <f>'LISTA DOS ITENS'!$O1287*'LISTA DOS ITENS'!$M1287</f>
        <v>671.58</v>
      </c>
      <c r="Q1287" s="25">
        <v>9.5</v>
      </c>
      <c r="R1287" s="25">
        <f>'LISTA DOS ITENS'!$Q1287*'LISTA DOS ITENS'!$M1287</f>
        <v>864.5</v>
      </c>
      <c r="S1287" s="56">
        <f>IF('LISTA DOS ITENS'!$P1287&gt;'LISTA DOS ITENS'!$R1287,'LISTA DOS ITENS'!$P1287,'LISTA DOS ITENS'!$R1287)</f>
        <v>864.5</v>
      </c>
      <c r="T1287" s="25">
        <v>0.8590485461286137</v>
      </c>
      <c r="U1287" s="25">
        <f>'LISTA DOS ITENS'!$T1287*'LISTA DOS ITENS'!$M1287</f>
        <v>78.1734177</v>
      </c>
      <c r="V1287" s="56">
        <f t="array" ref="V1287">INDEX('RESUMO - LOTES E VMA'!$F$3:$F$181,MATCH('LISTA DOS ITENS'!$D1287,'RESUMO - LOTES E VMA'!$A$3:$A$181,0))</f>
        <v>5060.569985</v>
      </c>
      <c r="W1287" s="57">
        <f>'LISTA DOS ITENS'!$U1287/'LISTA DOS ITENS'!$V1287</f>
        <v>0.01544755194</v>
      </c>
      <c r="X1287" s="53" t="s">
        <v>53</v>
      </c>
      <c r="Y1287" s="53" t="s">
        <v>290</v>
      </c>
      <c r="Z1287" s="58" t="str">
        <f>'LISTA DOS ITENS'!$F1287&amp;"-"&amp;'LISTA DOS ITENS'!$H1287&amp;"-"&amp;'LISTA DOS ITENS'!$J1287&amp;"-"&amp;'LISTA DOS ITENS'!$K1287&amp;"-"&amp;'LISTA DOS ITENS'!$I1287</f>
        <v>10270015-2201-0003-CONS/NAC-</v>
      </c>
      <c r="AA1287" s="59" t="str">
        <f t="array" ref="AA1287">INDEX('RESUMO - LOTES E VMA'!$M$3:$M$181,MATCH('LISTA DOS ITENS'!$D1287,'RESUMO - LOTES E VMA'!$A$3:$A$181,0))</f>
        <v>Para Leilão</v>
      </c>
      <c r="AB1287" s="60">
        <f t="array" ref="AB1287">INDEX('RESUMO - LOTES E VMA'!$J$3:$J$181,MATCH('LISTA DOS ITENS'!$D1287,'RESUMO - LOTES E VMA'!$A$3:$A$181,0))</f>
        <v>0.0875261595</v>
      </c>
      <c r="AC1287" s="29" t="str">
        <f t="array" ref="AC1287">INDEX('RESUMO - LOTES E VMA'!$L$3:$L$181,MATCH('LISTA DOS ITENS'!$D1287,'RESUMO - LOTES E VMA'!$A$3:$A$181,0))</f>
        <v>1% do Valor de Comparação do VMA</v>
      </c>
      <c r="AD1287" s="53" t="str">
        <f>VLOOKUP(Tabela1[[#This Row],[Índice]],[1]Planilha1!$A:$A,1,0)</f>
        <v>#ERROR!</v>
      </c>
    </row>
    <row r="1288" ht="15.75" customHeight="1">
      <c r="A1288" s="52">
        <v>252134.0</v>
      </c>
      <c r="B1288" s="53" t="s">
        <v>70</v>
      </c>
      <c r="C1288" s="53" t="s">
        <v>71</v>
      </c>
      <c r="D1288" s="22">
        <v>206985.0</v>
      </c>
      <c r="E1288" s="53" t="s">
        <v>63</v>
      </c>
      <c r="F1288" s="54">
        <v>1.051864E7</v>
      </c>
      <c r="G1288" s="53" t="s">
        <v>1010</v>
      </c>
      <c r="H1288" s="55">
        <v>2201.0</v>
      </c>
      <c r="I1288" s="55"/>
      <c r="J1288" s="55" t="s">
        <v>68</v>
      </c>
      <c r="K1288" s="53" t="s">
        <v>73</v>
      </c>
      <c r="L1288" s="53"/>
      <c r="M1288" s="53">
        <v>14.0</v>
      </c>
      <c r="N1288" s="53" t="s">
        <v>52</v>
      </c>
      <c r="O1288" s="25">
        <v>800.0</v>
      </c>
      <c r="P1288" s="25">
        <f>'LISTA DOS ITENS'!$O1288*'LISTA DOS ITENS'!$M1288</f>
        <v>11200</v>
      </c>
      <c r="Q1288" s="25">
        <v>800.0</v>
      </c>
      <c r="R1288" s="25">
        <f>'LISTA DOS ITENS'!$Q1288*'LISTA DOS ITENS'!$M1288</f>
        <v>11200</v>
      </c>
      <c r="S1288" s="56">
        <f>IF('LISTA DOS ITENS'!$P1288&gt;'LISTA DOS ITENS'!$R1288,'LISTA DOS ITENS'!$P1288,'LISTA DOS ITENS'!$R1288)</f>
        <v>11200</v>
      </c>
      <c r="T1288" s="25">
        <v>72.34093020030431</v>
      </c>
      <c r="U1288" s="25">
        <f>'LISTA DOS ITENS'!$T1288*'LISTA DOS ITENS'!$M1288</f>
        <v>1012.773023</v>
      </c>
      <c r="V1288" s="56">
        <f t="array" ref="V1288">INDEX('RESUMO - LOTES E VMA'!$F$3:$F$181,MATCH('LISTA DOS ITENS'!$D1288,'RESUMO - LOTES E VMA'!$A$3:$A$181,0))</f>
        <v>5060.569985</v>
      </c>
      <c r="W1288" s="57">
        <f>'LISTA DOS ITENS'!$U1288/'LISTA DOS ITENS'!$V1288</f>
        <v>0.2001302276</v>
      </c>
      <c r="X1288" s="53" t="s">
        <v>53</v>
      </c>
      <c r="Y1288" s="53" t="s">
        <v>290</v>
      </c>
      <c r="Z1288" s="58" t="str">
        <f>'LISTA DOS ITENS'!$F1288&amp;"-"&amp;'LISTA DOS ITENS'!$H1288&amp;"-"&amp;'LISTA DOS ITENS'!$J1288&amp;"-"&amp;'LISTA DOS ITENS'!$K1288&amp;"-"&amp;'LISTA DOS ITENS'!$I1288</f>
        <v>10518640-2201-0003-CONS/NAC-</v>
      </c>
      <c r="AA1288" s="59" t="str">
        <f t="array" ref="AA1288">INDEX('RESUMO - LOTES E VMA'!$M$3:$M$181,MATCH('LISTA DOS ITENS'!$D1288,'RESUMO - LOTES E VMA'!$A$3:$A$181,0))</f>
        <v>Para Leilão</v>
      </c>
      <c r="AB1288" s="60">
        <f t="array" ref="AB1288">INDEX('RESUMO - LOTES E VMA'!$J$3:$J$181,MATCH('LISTA DOS ITENS'!$D1288,'RESUMO - LOTES E VMA'!$A$3:$A$181,0))</f>
        <v>0.0875261595</v>
      </c>
      <c r="AC1288" s="29" t="str">
        <f t="array" ref="AC1288">INDEX('RESUMO - LOTES E VMA'!$L$3:$L$181,MATCH('LISTA DOS ITENS'!$D1288,'RESUMO - LOTES E VMA'!$A$3:$A$181,0))</f>
        <v>1% do Valor de Comparação do VMA</v>
      </c>
      <c r="AD1288" s="53" t="str">
        <f>VLOOKUP(Tabela1[[#This Row],[Índice]],[1]Planilha1!$A:$A,1,0)</f>
        <v>#ERROR!</v>
      </c>
    </row>
    <row r="1289" ht="15.75" customHeight="1">
      <c r="A1289" s="52">
        <v>252135.0</v>
      </c>
      <c r="B1289" s="53" t="s">
        <v>70</v>
      </c>
      <c r="C1289" s="53" t="s">
        <v>71</v>
      </c>
      <c r="D1289" s="22">
        <v>206985.0</v>
      </c>
      <c r="E1289" s="53" t="s">
        <v>63</v>
      </c>
      <c r="F1289" s="54">
        <v>1.0568476E7</v>
      </c>
      <c r="G1289" s="53" t="s">
        <v>1005</v>
      </c>
      <c r="H1289" s="55">
        <v>2201.0</v>
      </c>
      <c r="I1289" s="55"/>
      <c r="J1289" s="55" t="s">
        <v>68</v>
      </c>
      <c r="K1289" s="53" t="s">
        <v>73</v>
      </c>
      <c r="L1289" s="53"/>
      <c r="M1289" s="53">
        <v>36.0</v>
      </c>
      <c r="N1289" s="53" t="s">
        <v>52</v>
      </c>
      <c r="O1289" s="25">
        <v>3.69</v>
      </c>
      <c r="P1289" s="25">
        <f>'LISTA DOS ITENS'!$O1289*'LISTA DOS ITENS'!$M1289</f>
        <v>132.84</v>
      </c>
      <c r="Q1289" s="25">
        <v>3.69</v>
      </c>
      <c r="R1289" s="25">
        <f>'LISTA DOS ITENS'!$Q1289*'LISTA DOS ITENS'!$M1289</f>
        <v>132.84</v>
      </c>
      <c r="S1289" s="56">
        <f>IF('LISTA DOS ITENS'!$P1289&gt;'LISTA DOS ITENS'!$R1289,'LISTA DOS ITENS'!$P1289,'LISTA DOS ITENS'!$R1289)</f>
        <v>132.84</v>
      </c>
      <c r="T1289" s="25">
        <v>0.3336725405489036</v>
      </c>
      <c r="U1289" s="25">
        <f>'LISTA DOS ITENS'!$T1289*'LISTA DOS ITENS'!$M1289</f>
        <v>12.01221146</v>
      </c>
      <c r="V1289" s="56">
        <f t="array" ref="V1289">INDEX('RESUMO - LOTES E VMA'!$F$3:$F$181,MATCH('LISTA DOS ITENS'!$D1289,'RESUMO - LOTES E VMA'!$A$3:$A$181,0))</f>
        <v>5060.569985</v>
      </c>
      <c r="W1289" s="57">
        <f>'LISTA DOS ITENS'!$U1289/'LISTA DOS ITENS'!$V1289</f>
        <v>0.002373687449</v>
      </c>
      <c r="X1289" s="53" t="s">
        <v>53</v>
      </c>
      <c r="Y1289" s="53" t="s">
        <v>290</v>
      </c>
      <c r="Z1289" s="58" t="str">
        <f>'LISTA DOS ITENS'!$F1289&amp;"-"&amp;'LISTA DOS ITENS'!$H1289&amp;"-"&amp;'LISTA DOS ITENS'!$J1289&amp;"-"&amp;'LISTA DOS ITENS'!$K1289&amp;"-"&amp;'LISTA DOS ITENS'!$I1289</f>
        <v>10568476-2201-0003-CONS/NAC-</v>
      </c>
      <c r="AA1289" s="59" t="str">
        <f t="array" ref="AA1289">INDEX('RESUMO - LOTES E VMA'!$M$3:$M$181,MATCH('LISTA DOS ITENS'!$D1289,'RESUMO - LOTES E VMA'!$A$3:$A$181,0))</f>
        <v>Para Leilão</v>
      </c>
      <c r="AB1289" s="60">
        <f t="array" ref="AB1289">INDEX('RESUMO - LOTES E VMA'!$J$3:$J$181,MATCH('LISTA DOS ITENS'!$D1289,'RESUMO - LOTES E VMA'!$A$3:$A$181,0))</f>
        <v>0.0875261595</v>
      </c>
      <c r="AC1289" s="29" t="str">
        <f t="array" ref="AC1289">INDEX('RESUMO - LOTES E VMA'!$L$3:$L$181,MATCH('LISTA DOS ITENS'!$D1289,'RESUMO - LOTES E VMA'!$A$3:$A$181,0))</f>
        <v>1% do Valor de Comparação do VMA</v>
      </c>
      <c r="AD1289" s="53" t="str">
        <f>VLOOKUP(Tabela1[[#This Row],[Índice]],[1]Planilha1!$A:$A,1,0)</f>
        <v>#ERROR!</v>
      </c>
    </row>
    <row r="1290" ht="15.75" customHeight="1">
      <c r="A1290" s="52">
        <v>252136.0</v>
      </c>
      <c r="B1290" s="53" t="s">
        <v>70</v>
      </c>
      <c r="C1290" s="53" t="s">
        <v>71</v>
      </c>
      <c r="D1290" s="22">
        <v>206985.0</v>
      </c>
      <c r="E1290" s="53" t="s">
        <v>63</v>
      </c>
      <c r="F1290" s="54">
        <v>1.0968841E7</v>
      </c>
      <c r="G1290" s="53" t="s">
        <v>1011</v>
      </c>
      <c r="H1290" s="55">
        <v>2201.0</v>
      </c>
      <c r="I1290" s="55"/>
      <c r="J1290" s="55" t="s">
        <v>68</v>
      </c>
      <c r="K1290" s="53" t="s">
        <v>73</v>
      </c>
      <c r="L1290" s="53"/>
      <c r="M1290" s="53">
        <v>1.0</v>
      </c>
      <c r="N1290" s="53" t="s">
        <v>52</v>
      </c>
      <c r="O1290" s="25">
        <v>23.46</v>
      </c>
      <c r="P1290" s="25">
        <f>'LISTA DOS ITENS'!$O1290*'LISTA DOS ITENS'!$M1290</f>
        <v>23.46</v>
      </c>
      <c r="Q1290" s="25">
        <v>23.46</v>
      </c>
      <c r="R1290" s="25">
        <f>'LISTA DOS ITENS'!$Q1290*'LISTA DOS ITENS'!$M1290</f>
        <v>23.46</v>
      </c>
      <c r="S1290" s="56">
        <f>IF('LISTA DOS ITENS'!$P1290&gt;'LISTA DOS ITENS'!$R1290,'LISTA DOS ITENS'!$P1290,'LISTA DOS ITENS'!$R1290)</f>
        <v>23.46</v>
      </c>
      <c r="T1290" s="25">
        <v>2.121397778123924</v>
      </c>
      <c r="U1290" s="25">
        <f>'LISTA DOS ITENS'!$T1290*'LISTA DOS ITENS'!$M1290</f>
        <v>2.121397778</v>
      </c>
      <c r="V1290" s="56">
        <f t="array" ref="V1290">INDEX('RESUMO - LOTES E VMA'!$F$3:$F$181,MATCH('LISTA DOS ITENS'!$D1290,'RESUMO - LOTES E VMA'!$A$3:$A$181,0))</f>
        <v>5060.569985</v>
      </c>
      <c r="W1290" s="57">
        <f>'LISTA DOS ITENS'!$U1290/'LISTA DOS ITENS'!$V1290</f>
        <v>0.0004192013517</v>
      </c>
      <c r="X1290" s="53" t="s">
        <v>53</v>
      </c>
      <c r="Y1290" s="53" t="s">
        <v>290</v>
      </c>
      <c r="Z1290" s="58" t="str">
        <f>'LISTA DOS ITENS'!$F1290&amp;"-"&amp;'LISTA DOS ITENS'!$H1290&amp;"-"&amp;'LISTA DOS ITENS'!$J1290&amp;"-"&amp;'LISTA DOS ITENS'!$K1290&amp;"-"&amp;'LISTA DOS ITENS'!$I1290</f>
        <v>10968841-2201-0003-CONS/NAC-</v>
      </c>
      <c r="AA1290" s="59" t="str">
        <f t="array" ref="AA1290">INDEX('RESUMO - LOTES E VMA'!$M$3:$M$181,MATCH('LISTA DOS ITENS'!$D1290,'RESUMO - LOTES E VMA'!$A$3:$A$181,0))</f>
        <v>Para Leilão</v>
      </c>
      <c r="AB1290" s="60">
        <f t="array" ref="AB1290">INDEX('RESUMO - LOTES E VMA'!$J$3:$J$181,MATCH('LISTA DOS ITENS'!$D1290,'RESUMO - LOTES E VMA'!$A$3:$A$181,0))</f>
        <v>0.0875261595</v>
      </c>
      <c r="AC1290" s="29" t="str">
        <f t="array" ref="AC1290">INDEX('RESUMO - LOTES E VMA'!$L$3:$L$181,MATCH('LISTA DOS ITENS'!$D1290,'RESUMO - LOTES E VMA'!$A$3:$A$181,0))</f>
        <v>1% do Valor de Comparação do VMA</v>
      </c>
      <c r="AD1290" s="53" t="str">
        <f>VLOOKUP(Tabela1[[#This Row],[Índice]],[1]Planilha1!$A:$A,1,0)</f>
        <v>#ERROR!</v>
      </c>
    </row>
    <row r="1291" ht="15.75" customHeight="1">
      <c r="A1291" s="52">
        <v>252137.0</v>
      </c>
      <c r="B1291" s="53" t="s">
        <v>70</v>
      </c>
      <c r="C1291" s="53" t="s">
        <v>71</v>
      </c>
      <c r="D1291" s="22">
        <v>206985.0</v>
      </c>
      <c r="E1291" s="53" t="s">
        <v>63</v>
      </c>
      <c r="F1291" s="54">
        <v>1.0341613E7</v>
      </c>
      <c r="G1291" s="53" t="s">
        <v>1004</v>
      </c>
      <c r="H1291" s="55">
        <v>2101.0</v>
      </c>
      <c r="I1291" s="55"/>
      <c r="J1291" s="55" t="s">
        <v>65</v>
      </c>
      <c r="K1291" s="53" t="s">
        <v>73</v>
      </c>
      <c r="L1291" s="53"/>
      <c r="M1291" s="53">
        <v>180.0</v>
      </c>
      <c r="N1291" s="53" t="s">
        <v>52</v>
      </c>
      <c r="O1291" s="25">
        <v>14.151666666666667</v>
      </c>
      <c r="P1291" s="25">
        <f>'LISTA DOS ITENS'!$O1291*'LISTA DOS ITENS'!$M1291</f>
        <v>2547.3</v>
      </c>
      <c r="Q1291" s="25">
        <v>14.15</v>
      </c>
      <c r="R1291" s="25">
        <f>'LISTA DOS ITENS'!$Q1291*'LISTA DOS ITENS'!$M1291</f>
        <v>2547</v>
      </c>
      <c r="S1291" s="56">
        <f>IF('LISTA DOS ITENS'!$P1291&gt;'LISTA DOS ITENS'!$R1291,'LISTA DOS ITENS'!$P1291,'LISTA DOS ITENS'!$R1291)</f>
        <v>2547.3</v>
      </c>
      <c r="T1291" s="25">
        <v>1.2795302029178826</v>
      </c>
      <c r="U1291" s="25">
        <f>'LISTA DOS ITENS'!$T1291*'LISTA DOS ITENS'!$M1291</f>
        <v>230.3154365</v>
      </c>
      <c r="V1291" s="56">
        <f t="array" ref="V1291">INDEX('RESUMO - LOTES E VMA'!$F$3:$F$181,MATCH('LISTA DOS ITENS'!$D1291,'RESUMO - LOTES E VMA'!$A$3:$A$181,0))</f>
        <v>5060.569985</v>
      </c>
      <c r="W1291" s="57">
        <f>'LISTA DOS ITENS'!$U1291/'LISTA DOS ITENS'!$V1291</f>
        <v>0.04551175801</v>
      </c>
      <c r="X1291" s="53" t="s">
        <v>53</v>
      </c>
      <c r="Y1291" s="53" t="s">
        <v>290</v>
      </c>
      <c r="Z1291" s="58" t="str">
        <f>'LISTA DOS ITENS'!$F1291&amp;"-"&amp;'LISTA DOS ITENS'!$H1291&amp;"-"&amp;'LISTA DOS ITENS'!$J1291&amp;"-"&amp;'LISTA DOS ITENS'!$K1291&amp;"-"&amp;'LISTA DOS ITENS'!$I1291</f>
        <v>10341613-2101-0803-CONS/NAC-</v>
      </c>
      <c r="AA1291" s="59" t="str">
        <f t="array" ref="AA1291">INDEX('RESUMO - LOTES E VMA'!$M$3:$M$181,MATCH('LISTA DOS ITENS'!$D1291,'RESUMO - LOTES E VMA'!$A$3:$A$181,0))</f>
        <v>Para Leilão</v>
      </c>
      <c r="AB1291" s="60">
        <f t="array" ref="AB1291">INDEX('RESUMO - LOTES E VMA'!$J$3:$J$181,MATCH('LISTA DOS ITENS'!$D1291,'RESUMO - LOTES E VMA'!$A$3:$A$181,0))</f>
        <v>0.0875261595</v>
      </c>
      <c r="AC1291" s="29" t="str">
        <f t="array" ref="AC1291">INDEX('RESUMO - LOTES E VMA'!$L$3:$L$181,MATCH('LISTA DOS ITENS'!$D1291,'RESUMO - LOTES E VMA'!$A$3:$A$181,0))</f>
        <v>1% do Valor de Comparação do VMA</v>
      </c>
      <c r="AD1291" s="53" t="str">
        <f>VLOOKUP(Tabela1[[#This Row],[Índice]],[1]Planilha1!$A:$A,1,0)</f>
        <v>#ERROR!</v>
      </c>
    </row>
    <row r="1292" ht="15.75" customHeight="1">
      <c r="A1292" s="52">
        <v>252138.0</v>
      </c>
      <c r="B1292" s="53" t="s">
        <v>70</v>
      </c>
      <c r="C1292" s="53" t="s">
        <v>71</v>
      </c>
      <c r="D1292" s="22">
        <v>206985.0</v>
      </c>
      <c r="E1292" s="53" t="s">
        <v>63</v>
      </c>
      <c r="F1292" s="54">
        <v>1.0257122E7</v>
      </c>
      <c r="G1292" s="53" t="s">
        <v>1008</v>
      </c>
      <c r="H1292" s="55">
        <v>2101.0</v>
      </c>
      <c r="I1292" s="55"/>
      <c r="J1292" s="55" t="s">
        <v>69</v>
      </c>
      <c r="K1292" s="53" t="s">
        <v>73</v>
      </c>
      <c r="L1292" s="53"/>
      <c r="M1292" s="53">
        <v>13.0</v>
      </c>
      <c r="N1292" s="53" t="s">
        <v>52</v>
      </c>
      <c r="O1292" s="25">
        <v>90.72</v>
      </c>
      <c r="P1292" s="25">
        <f>'LISTA DOS ITENS'!$O1292*'LISTA DOS ITENS'!$M1292</f>
        <v>1179.36</v>
      </c>
      <c r="Q1292" s="25">
        <v>90.72</v>
      </c>
      <c r="R1292" s="25">
        <f>'LISTA DOS ITENS'!$Q1292*'LISTA DOS ITENS'!$M1292</f>
        <v>1179.36</v>
      </c>
      <c r="S1292" s="56">
        <f>IF('LISTA DOS ITENS'!$P1292&gt;'LISTA DOS ITENS'!$R1292,'LISTA DOS ITENS'!$P1292,'LISTA DOS ITENS'!$R1292)</f>
        <v>1179.36</v>
      </c>
      <c r="T1292" s="25">
        <v>8.20346148471451</v>
      </c>
      <c r="U1292" s="25">
        <f>'LISTA DOS ITENS'!$T1292*'LISTA DOS ITENS'!$M1292</f>
        <v>106.6449993</v>
      </c>
      <c r="V1292" s="56">
        <f t="array" ref="V1292">INDEX('RESUMO - LOTES E VMA'!$F$3:$F$181,MATCH('LISTA DOS ITENS'!$D1292,'RESUMO - LOTES E VMA'!$A$3:$A$181,0))</f>
        <v>5060.569985</v>
      </c>
      <c r="W1292" s="57">
        <f>'LISTA DOS ITENS'!$U1292/'LISTA DOS ITENS'!$V1292</f>
        <v>0.02107371297</v>
      </c>
      <c r="X1292" s="53" t="s">
        <v>53</v>
      </c>
      <c r="Y1292" s="53" t="s">
        <v>290</v>
      </c>
      <c r="Z1292" s="58" t="str">
        <f>'LISTA DOS ITENS'!$F1292&amp;"-"&amp;'LISTA DOS ITENS'!$H1292&amp;"-"&amp;'LISTA DOS ITENS'!$J1292&amp;"-"&amp;'LISTA DOS ITENS'!$K1292&amp;"-"&amp;'LISTA DOS ITENS'!$I1292</f>
        <v>10257122-2101-0903-CONS/NAC-</v>
      </c>
      <c r="AA1292" s="59" t="str">
        <f t="array" ref="AA1292">INDEX('RESUMO - LOTES E VMA'!$M$3:$M$181,MATCH('LISTA DOS ITENS'!$D1292,'RESUMO - LOTES E VMA'!$A$3:$A$181,0))</f>
        <v>Para Leilão</v>
      </c>
      <c r="AB1292" s="60">
        <f t="array" ref="AB1292">INDEX('RESUMO - LOTES E VMA'!$J$3:$J$181,MATCH('LISTA DOS ITENS'!$D1292,'RESUMO - LOTES E VMA'!$A$3:$A$181,0))</f>
        <v>0.0875261595</v>
      </c>
      <c r="AC1292" s="29" t="str">
        <f t="array" ref="AC1292">INDEX('RESUMO - LOTES E VMA'!$L$3:$L$181,MATCH('LISTA DOS ITENS'!$D1292,'RESUMO - LOTES E VMA'!$A$3:$A$181,0))</f>
        <v>1% do Valor de Comparação do VMA</v>
      </c>
      <c r="AD1292" s="53" t="str">
        <f>VLOOKUP(Tabela1[[#This Row],[Índice]],[1]Planilha1!$A:$A,1,0)</f>
        <v>#ERROR!</v>
      </c>
    </row>
    <row r="1293" ht="15.75" customHeight="1">
      <c r="A1293" s="52">
        <v>252139.0</v>
      </c>
      <c r="B1293" s="53" t="s">
        <v>70</v>
      </c>
      <c r="C1293" s="53" t="s">
        <v>71</v>
      </c>
      <c r="D1293" s="22">
        <v>206985.0</v>
      </c>
      <c r="E1293" s="53" t="s">
        <v>63</v>
      </c>
      <c r="F1293" s="54">
        <v>1.027323E7</v>
      </c>
      <c r="G1293" s="53" t="s">
        <v>1012</v>
      </c>
      <c r="H1293" s="55">
        <v>2101.0</v>
      </c>
      <c r="I1293" s="55"/>
      <c r="J1293" s="55" t="s">
        <v>69</v>
      </c>
      <c r="K1293" s="53" t="s">
        <v>73</v>
      </c>
      <c r="L1293" s="53"/>
      <c r="M1293" s="53">
        <v>18.0</v>
      </c>
      <c r="N1293" s="53" t="s">
        <v>52</v>
      </c>
      <c r="O1293" s="25">
        <v>13.850000000000001</v>
      </c>
      <c r="P1293" s="25">
        <f>'LISTA DOS ITENS'!$O1293*'LISTA DOS ITENS'!$M1293</f>
        <v>249.3</v>
      </c>
      <c r="Q1293" s="25">
        <v>13.85</v>
      </c>
      <c r="R1293" s="25">
        <f>'LISTA DOS ITENS'!$Q1293*'LISTA DOS ITENS'!$M1293</f>
        <v>249.3</v>
      </c>
      <c r="S1293" s="56">
        <f>IF('LISTA DOS ITENS'!$P1293&gt;'LISTA DOS ITENS'!$R1293,'LISTA DOS ITENS'!$P1293,'LISTA DOS ITENS'!$R1293)</f>
        <v>249.3</v>
      </c>
      <c r="T1293" s="25">
        <v>1.2524023540927682</v>
      </c>
      <c r="U1293" s="25">
        <f>'LISTA DOS ITENS'!$T1293*'LISTA DOS ITENS'!$M1293</f>
        <v>22.54324237</v>
      </c>
      <c r="V1293" s="56">
        <f t="array" ref="V1293">INDEX('RESUMO - LOTES E VMA'!$F$3:$F$181,MATCH('LISTA DOS ITENS'!$D1293,'RESUMO - LOTES E VMA'!$A$3:$A$181,0))</f>
        <v>5060.569985</v>
      </c>
      <c r="W1293" s="57">
        <f>'LISTA DOS ITENS'!$U1293/'LISTA DOS ITENS'!$V1293</f>
        <v>0.004454684441</v>
      </c>
      <c r="X1293" s="53" t="s">
        <v>53</v>
      </c>
      <c r="Y1293" s="53" t="s">
        <v>290</v>
      </c>
      <c r="Z1293" s="58" t="str">
        <f>'LISTA DOS ITENS'!$F1293&amp;"-"&amp;'LISTA DOS ITENS'!$H1293&amp;"-"&amp;'LISTA DOS ITENS'!$J1293&amp;"-"&amp;'LISTA DOS ITENS'!$K1293&amp;"-"&amp;'LISTA DOS ITENS'!$I1293</f>
        <v>10273230-2101-0903-CONS/NAC-</v>
      </c>
      <c r="AA1293" s="59" t="str">
        <f t="array" ref="AA1293">INDEX('RESUMO - LOTES E VMA'!$M$3:$M$181,MATCH('LISTA DOS ITENS'!$D1293,'RESUMO - LOTES E VMA'!$A$3:$A$181,0))</f>
        <v>Para Leilão</v>
      </c>
      <c r="AB1293" s="60">
        <f t="array" ref="AB1293">INDEX('RESUMO - LOTES E VMA'!$J$3:$J$181,MATCH('LISTA DOS ITENS'!$D1293,'RESUMO - LOTES E VMA'!$A$3:$A$181,0))</f>
        <v>0.0875261595</v>
      </c>
      <c r="AC1293" s="29" t="str">
        <f t="array" ref="AC1293">INDEX('RESUMO - LOTES E VMA'!$L$3:$L$181,MATCH('LISTA DOS ITENS'!$D1293,'RESUMO - LOTES E VMA'!$A$3:$A$181,0))</f>
        <v>1% do Valor de Comparação do VMA</v>
      </c>
      <c r="AD1293" s="53" t="str">
        <f>VLOOKUP(Tabela1[[#This Row],[Índice]],[1]Planilha1!$A:$A,1,0)</f>
        <v>#ERROR!</v>
      </c>
    </row>
    <row r="1294" ht="15.75" customHeight="1">
      <c r="A1294" s="52">
        <v>252140.0</v>
      </c>
      <c r="B1294" s="53" t="s">
        <v>70</v>
      </c>
      <c r="C1294" s="53" t="s">
        <v>71</v>
      </c>
      <c r="D1294" s="22">
        <v>206985.0</v>
      </c>
      <c r="E1294" s="53" t="s">
        <v>63</v>
      </c>
      <c r="F1294" s="54">
        <v>1.0278034E7</v>
      </c>
      <c r="G1294" s="53" t="s">
        <v>1013</v>
      </c>
      <c r="H1294" s="55">
        <v>2101.0</v>
      </c>
      <c r="I1294" s="55"/>
      <c r="J1294" s="55" t="s">
        <v>69</v>
      </c>
      <c r="K1294" s="53" t="s">
        <v>73</v>
      </c>
      <c r="L1294" s="53"/>
      <c r="M1294" s="53">
        <v>7.0</v>
      </c>
      <c r="N1294" s="53" t="s">
        <v>52</v>
      </c>
      <c r="O1294" s="25">
        <v>10.005625</v>
      </c>
      <c r="P1294" s="25">
        <f>'LISTA DOS ITENS'!$O1294*'LISTA DOS ITENS'!$M1294</f>
        <v>70.039375</v>
      </c>
      <c r="Q1294" s="25">
        <v>12.5</v>
      </c>
      <c r="R1294" s="25">
        <f>'LISTA DOS ITENS'!$Q1294*'LISTA DOS ITENS'!$M1294</f>
        <v>87.5</v>
      </c>
      <c r="S1294" s="56">
        <f>IF('LISTA DOS ITENS'!$P1294&gt;'LISTA DOS ITENS'!$R1294,'LISTA DOS ITENS'!$P1294,'LISTA DOS ITENS'!$R1294)</f>
        <v>87.5</v>
      </c>
      <c r="T1294" s="25">
        <v>1.130327034379755</v>
      </c>
      <c r="U1294" s="25">
        <f>'LISTA DOS ITENS'!$T1294*'LISTA DOS ITENS'!$M1294</f>
        <v>7.912289241</v>
      </c>
      <c r="V1294" s="56">
        <f t="array" ref="V1294">INDEX('RESUMO - LOTES E VMA'!$F$3:$F$181,MATCH('LISTA DOS ITENS'!$D1294,'RESUMO - LOTES E VMA'!$A$3:$A$181,0))</f>
        <v>5060.569985</v>
      </c>
      <c r="W1294" s="57">
        <f>'LISTA DOS ITENS'!$U1294/'LISTA DOS ITENS'!$V1294</f>
        <v>0.001563517403</v>
      </c>
      <c r="X1294" s="53" t="s">
        <v>53</v>
      </c>
      <c r="Y1294" s="53" t="s">
        <v>290</v>
      </c>
      <c r="Z1294" s="58" t="str">
        <f>'LISTA DOS ITENS'!$F1294&amp;"-"&amp;'LISTA DOS ITENS'!$H1294&amp;"-"&amp;'LISTA DOS ITENS'!$J1294&amp;"-"&amp;'LISTA DOS ITENS'!$K1294&amp;"-"&amp;'LISTA DOS ITENS'!$I1294</f>
        <v>10278034-2101-0903-CONS/NAC-</v>
      </c>
      <c r="AA1294" s="59" t="str">
        <f t="array" ref="AA1294">INDEX('RESUMO - LOTES E VMA'!$M$3:$M$181,MATCH('LISTA DOS ITENS'!$D1294,'RESUMO - LOTES E VMA'!$A$3:$A$181,0))</f>
        <v>Para Leilão</v>
      </c>
      <c r="AB1294" s="60">
        <f t="array" ref="AB1294">INDEX('RESUMO - LOTES E VMA'!$J$3:$J$181,MATCH('LISTA DOS ITENS'!$D1294,'RESUMO - LOTES E VMA'!$A$3:$A$181,0))</f>
        <v>0.0875261595</v>
      </c>
      <c r="AC1294" s="29" t="str">
        <f t="array" ref="AC1294">INDEX('RESUMO - LOTES E VMA'!$L$3:$L$181,MATCH('LISTA DOS ITENS'!$D1294,'RESUMO - LOTES E VMA'!$A$3:$A$181,0))</f>
        <v>1% do Valor de Comparação do VMA</v>
      </c>
      <c r="AD1294" s="53" t="str">
        <f>VLOOKUP(Tabela1[[#This Row],[Índice]],[1]Planilha1!$A:$A,1,0)</f>
        <v>#ERROR!</v>
      </c>
    </row>
    <row r="1295" ht="15.75" customHeight="1">
      <c r="A1295" s="52">
        <v>252141.0</v>
      </c>
      <c r="B1295" s="53" t="s">
        <v>70</v>
      </c>
      <c r="C1295" s="53" t="s">
        <v>71</v>
      </c>
      <c r="D1295" s="22">
        <v>206985.0</v>
      </c>
      <c r="E1295" s="53" t="s">
        <v>63</v>
      </c>
      <c r="F1295" s="54">
        <v>1.0547162E7</v>
      </c>
      <c r="G1295" s="53" t="s">
        <v>1014</v>
      </c>
      <c r="H1295" s="55">
        <v>2101.0</v>
      </c>
      <c r="I1295" s="55"/>
      <c r="J1295" s="55" t="s">
        <v>69</v>
      </c>
      <c r="K1295" s="53" t="s">
        <v>73</v>
      </c>
      <c r="L1295" s="53"/>
      <c r="M1295" s="53">
        <v>5.0</v>
      </c>
      <c r="N1295" s="53" t="s">
        <v>52</v>
      </c>
      <c r="O1295" s="25">
        <v>15.487142857142857</v>
      </c>
      <c r="P1295" s="25">
        <f>'LISTA DOS ITENS'!$O1295*'LISTA DOS ITENS'!$M1295</f>
        <v>77.43571429</v>
      </c>
      <c r="Q1295" s="25">
        <v>26.0</v>
      </c>
      <c r="R1295" s="25">
        <f>'LISTA DOS ITENS'!$Q1295*'LISTA DOS ITENS'!$M1295</f>
        <v>130</v>
      </c>
      <c r="S1295" s="56">
        <f>IF('LISTA DOS ITENS'!$P1295&gt;'LISTA DOS ITENS'!$R1295,'LISTA DOS ITENS'!$P1295,'LISTA DOS ITENS'!$R1295)</f>
        <v>130</v>
      </c>
      <c r="T1295" s="25">
        <v>2.35108023150989</v>
      </c>
      <c r="U1295" s="25">
        <f>'LISTA DOS ITENS'!$T1295*'LISTA DOS ITENS'!$M1295</f>
        <v>11.75540116</v>
      </c>
      <c r="V1295" s="56">
        <f t="array" ref="V1295">INDEX('RESUMO - LOTES E VMA'!$F$3:$F$181,MATCH('LISTA DOS ITENS'!$D1295,'RESUMO - LOTES E VMA'!$A$3:$A$181,0))</f>
        <v>5060.569985</v>
      </c>
      <c r="W1295" s="57">
        <f>'LISTA DOS ITENS'!$U1295/'LISTA DOS ITENS'!$V1295</f>
        <v>0.002322940142</v>
      </c>
      <c r="X1295" s="53" t="s">
        <v>53</v>
      </c>
      <c r="Y1295" s="53" t="s">
        <v>290</v>
      </c>
      <c r="Z1295" s="58" t="str">
        <f>'LISTA DOS ITENS'!$F1295&amp;"-"&amp;'LISTA DOS ITENS'!$H1295&amp;"-"&amp;'LISTA DOS ITENS'!$J1295&amp;"-"&amp;'LISTA DOS ITENS'!$K1295&amp;"-"&amp;'LISTA DOS ITENS'!$I1295</f>
        <v>10547162-2101-0903-CONS/NAC-</v>
      </c>
      <c r="AA1295" s="59" t="str">
        <f t="array" ref="AA1295">INDEX('RESUMO - LOTES E VMA'!$M$3:$M$181,MATCH('LISTA DOS ITENS'!$D1295,'RESUMO - LOTES E VMA'!$A$3:$A$181,0))</f>
        <v>Para Leilão</v>
      </c>
      <c r="AB1295" s="60">
        <f t="array" ref="AB1295">INDEX('RESUMO - LOTES E VMA'!$J$3:$J$181,MATCH('LISTA DOS ITENS'!$D1295,'RESUMO - LOTES E VMA'!$A$3:$A$181,0))</f>
        <v>0.0875261595</v>
      </c>
      <c r="AC1295" s="29" t="str">
        <f t="array" ref="AC1295">INDEX('RESUMO - LOTES E VMA'!$L$3:$L$181,MATCH('LISTA DOS ITENS'!$D1295,'RESUMO - LOTES E VMA'!$A$3:$A$181,0))</f>
        <v>1% do Valor de Comparação do VMA</v>
      </c>
      <c r="AD1295" s="53" t="str">
        <f>VLOOKUP(Tabela1[[#This Row],[Índice]],[1]Planilha1!$A:$A,1,0)</f>
        <v>#ERROR!</v>
      </c>
    </row>
    <row r="1296" ht="15.75" customHeight="1">
      <c r="A1296" s="52">
        <v>252142.0</v>
      </c>
      <c r="B1296" s="53" t="s">
        <v>70</v>
      </c>
      <c r="C1296" s="53" t="s">
        <v>71</v>
      </c>
      <c r="D1296" s="22">
        <v>206985.0</v>
      </c>
      <c r="E1296" s="53" t="s">
        <v>63</v>
      </c>
      <c r="F1296" s="54">
        <v>1.0574335E7</v>
      </c>
      <c r="G1296" s="53" t="s">
        <v>1015</v>
      </c>
      <c r="H1296" s="55">
        <v>2101.0</v>
      </c>
      <c r="I1296" s="55"/>
      <c r="J1296" s="55" t="s">
        <v>69</v>
      </c>
      <c r="K1296" s="53" t="s">
        <v>73</v>
      </c>
      <c r="L1296" s="53"/>
      <c r="M1296" s="53">
        <v>3.0</v>
      </c>
      <c r="N1296" s="53" t="s">
        <v>52</v>
      </c>
      <c r="O1296" s="25">
        <v>74.62333333333333</v>
      </c>
      <c r="P1296" s="25">
        <f>'LISTA DOS ITENS'!$O1296*'LISTA DOS ITENS'!$M1296</f>
        <v>223.87</v>
      </c>
      <c r="Q1296" s="25">
        <v>27.0</v>
      </c>
      <c r="R1296" s="25">
        <f>'LISTA DOS ITENS'!$Q1296*'LISTA DOS ITENS'!$M1296</f>
        <v>81</v>
      </c>
      <c r="S1296" s="56">
        <f>IF('LISTA DOS ITENS'!$P1296&gt;'LISTA DOS ITENS'!$R1296,'LISTA DOS ITENS'!$P1296,'LISTA DOS ITENS'!$R1296)</f>
        <v>223.87</v>
      </c>
      <c r="T1296" s="25">
        <v>2.4415063942602706</v>
      </c>
      <c r="U1296" s="25">
        <f>'LISTA DOS ITENS'!$T1296*'LISTA DOS ITENS'!$M1296</f>
        <v>7.324519183</v>
      </c>
      <c r="V1296" s="56">
        <f t="array" ref="V1296">INDEX('RESUMO - LOTES E VMA'!$F$3:$F$181,MATCH('LISTA DOS ITENS'!$D1296,'RESUMO - LOTES E VMA'!$A$3:$A$181,0))</f>
        <v>5060.569985</v>
      </c>
      <c r="W1296" s="57">
        <f>'LISTA DOS ITENS'!$U1296/'LISTA DOS ITENS'!$V1296</f>
        <v>0.001447370396</v>
      </c>
      <c r="X1296" s="53" t="s">
        <v>53</v>
      </c>
      <c r="Y1296" s="53" t="s">
        <v>290</v>
      </c>
      <c r="Z1296" s="58" t="str">
        <f>'LISTA DOS ITENS'!$F1296&amp;"-"&amp;'LISTA DOS ITENS'!$H1296&amp;"-"&amp;'LISTA DOS ITENS'!$J1296&amp;"-"&amp;'LISTA DOS ITENS'!$K1296&amp;"-"&amp;'LISTA DOS ITENS'!$I1296</f>
        <v>10574335-2101-0903-CONS/NAC-</v>
      </c>
      <c r="AA1296" s="59" t="str">
        <f t="array" ref="AA1296">INDEX('RESUMO - LOTES E VMA'!$M$3:$M$181,MATCH('LISTA DOS ITENS'!$D1296,'RESUMO - LOTES E VMA'!$A$3:$A$181,0))</f>
        <v>Para Leilão</v>
      </c>
      <c r="AB1296" s="60">
        <f t="array" ref="AB1296">INDEX('RESUMO - LOTES E VMA'!$J$3:$J$181,MATCH('LISTA DOS ITENS'!$D1296,'RESUMO - LOTES E VMA'!$A$3:$A$181,0))</f>
        <v>0.0875261595</v>
      </c>
      <c r="AC1296" s="29" t="str">
        <f t="array" ref="AC1296">INDEX('RESUMO - LOTES E VMA'!$L$3:$L$181,MATCH('LISTA DOS ITENS'!$D1296,'RESUMO - LOTES E VMA'!$A$3:$A$181,0))</f>
        <v>1% do Valor de Comparação do VMA</v>
      </c>
      <c r="AD1296" s="53" t="str">
        <f>VLOOKUP(Tabela1[[#This Row],[Índice]],[1]Planilha1!$A:$A,1,0)</f>
        <v>#ERROR!</v>
      </c>
    </row>
    <row r="1297" ht="15.75" customHeight="1">
      <c r="A1297" s="52">
        <v>252143.0</v>
      </c>
      <c r="B1297" s="53" t="s">
        <v>70</v>
      </c>
      <c r="C1297" s="53" t="s">
        <v>71</v>
      </c>
      <c r="D1297" s="22">
        <v>206985.0</v>
      </c>
      <c r="E1297" s="53" t="s">
        <v>63</v>
      </c>
      <c r="F1297" s="54">
        <v>1.0713171E7</v>
      </c>
      <c r="G1297" s="53" t="s">
        <v>1016</v>
      </c>
      <c r="H1297" s="55">
        <v>2101.0</v>
      </c>
      <c r="I1297" s="55"/>
      <c r="J1297" s="55" t="s">
        <v>69</v>
      </c>
      <c r="K1297" s="53" t="s">
        <v>57</v>
      </c>
      <c r="L1297" s="53"/>
      <c r="M1297" s="53">
        <v>1.0</v>
      </c>
      <c r="N1297" s="53" t="s">
        <v>52</v>
      </c>
      <c r="O1297" s="25">
        <v>1.0</v>
      </c>
      <c r="P1297" s="25">
        <f>'LISTA DOS ITENS'!$O1297*'LISTA DOS ITENS'!$M1297</f>
        <v>1</v>
      </c>
      <c r="Q1297" s="25">
        <v>444.48</v>
      </c>
      <c r="R1297" s="25">
        <f>'LISTA DOS ITENS'!$Q1297*'LISTA DOS ITENS'!$M1297</f>
        <v>444.48</v>
      </c>
      <c r="S1297" s="56">
        <f>IF('LISTA DOS ITENS'!$P1297&gt;'LISTA DOS ITENS'!$R1297,'LISTA DOS ITENS'!$P1297,'LISTA DOS ITENS'!$R1297)</f>
        <v>444.48</v>
      </c>
      <c r="T1297" s="25">
        <v>40.192620819289075</v>
      </c>
      <c r="U1297" s="25">
        <f>'LISTA DOS ITENS'!$T1297*'LISTA DOS ITENS'!$M1297</f>
        <v>40.19262082</v>
      </c>
      <c r="V1297" s="56">
        <f t="array" ref="V1297">INDEX('RESUMO - LOTES E VMA'!$F$3:$F$181,MATCH('LISTA DOS ITENS'!$D1297,'RESUMO - LOTES E VMA'!$A$3:$A$181,0))</f>
        <v>5060.569985</v>
      </c>
      <c r="W1297" s="57">
        <f>'LISTA DOS ITENS'!$U1297/'LISTA DOS ITENS'!$V1297</f>
        <v>0.007942311032</v>
      </c>
      <c r="X1297" s="53" t="s">
        <v>53</v>
      </c>
      <c r="Y1297" s="53" t="s">
        <v>290</v>
      </c>
      <c r="Z1297" s="58" t="str">
        <f>'LISTA DOS ITENS'!$F1297&amp;"-"&amp;'LISTA DOS ITENS'!$H1297&amp;"-"&amp;'LISTA DOS ITENS'!$J1297&amp;"-"&amp;'LISTA DOS ITENS'!$K1297&amp;"-"&amp;'LISTA DOS ITENS'!$I1297</f>
        <v>10713171-2101-0903-USADO-</v>
      </c>
      <c r="AA1297" s="59" t="str">
        <f t="array" ref="AA1297">INDEX('RESUMO - LOTES E VMA'!$M$3:$M$181,MATCH('LISTA DOS ITENS'!$D1297,'RESUMO - LOTES E VMA'!$A$3:$A$181,0))</f>
        <v>Para Leilão</v>
      </c>
      <c r="AB1297" s="60">
        <f t="array" ref="AB1297">INDEX('RESUMO - LOTES E VMA'!$J$3:$J$181,MATCH('LISTA DOS ITENS'!$D1297,'RESUMO - LOTES E VMA'!$A$3:$A$181,0))</f>
        <v>0.0875261595</v>
      </c>
      <c r="AC1297" s="29" t="str">
        <f t="array" ref="AC1297">INDEX('RESUMO - LOTES E VMA'!$L$3:$L$181,MATCH('LISTA DOS ITENS'!$D1297,'RESUMO - LOTES E VMA'!$A$3:$A$181,0))</f>
        <v>1% do Valor de Comparação do VMA</v>
      </c>
      <c r="AD1297" s="53" t="str">
        <f>VLOOKUP(Tabela1[[#This Row],[Índice]],[1]Planilha1!$A:$A,1,0)</f>
        <v>#ERROR!</v>
      </c>
    </row>
    <row r="1298" ht="15.75" customHeight="1">
      <c r="A1298" s="52">
        <v>252144.0</v>
      </c>
      <c r="B1298" s="53" t="s">
        <v>70</v>
      </c>
      <c r="C1298" s="53" t="s">
        <v>71</v>
      </c>
      <c r="D1298" s="22">
        <v>206985.0</v>
      </c>
      <c r="E1298" s="53" t="s">
        <v>63</v>
      </c>
      <c r="F1298" s="54">
        <v>1.0781553E7</v>
      </c>
      <c r="G1298" s="53" t="s">
        <v>1017</v>
      </c>
      <c r="H1298" s="55">
        <v>2101.0</v>
      </c>
      <c r="I1298" s="55"/>
      <c r="J1298" s="55" t="s">
        <v>69</v>
      </c>
      <c r="K1298" s="53" t="s">
        <v>73</v>
      </c>
      <c r="L1298" s="53"/>
      <c r="M1298" s="53">
        <v>29.0</v>
      </c>
      <c r="N1298" s="53" t="s">
        <v>52</v>
      </c>
      <c r="O1298" s="25">
        <v>3.0566442953020134</v>
      </c>
      <c r="P1298" s="25">
        <f>'LISTA DOS ITENS'!$O1298*'LISTA DOS ITENS'!$M1298</f>
        <v>88.64268456</v>
      </c>
      <c r="Q1298" s="25">
        <v>8.89</v>
      </c>
      <c r="R1298" s="25">
        <f>'LISTA DOS ITENS'!$Q1298*'LISTA DOS ITENS'!$M1298</f>
        <v>257.81</v>
      </c>
      <c r="S1298" s="56">
        <f>IF('LISTA DOS ITENS'!$P1298&gt;'LISTA DOS ITENS'!$R1298,'LISTA DOS ITENS'!$P1298,'LISTA DOS ITENS'!$R1298)</f>
        <v>257.81</v>
      </c>
      <c r="T1298" s="25">
        <v>0.8038885868508817</v>
      </c>
      <c r="U1298" s="25">
        <f>'LISTA DOS ITENS'!$T1298*'LISTA DOS ITENS'!$M1298</f>
        <v>23.31276902</v>
      </c>
      <c r="V1298" s="56">
        <f t="array" ref="V1298">INDEX('RESUMO - LOTES E VMA'!$F$3:$F$181,MATCH('LISTA DOS ITENS'!$D1298,'RESUMO - LOTES E VMA'!$A$3:$A$181,0))</f>
        <v>5060.569985</v>
      </c>
      <c r="W1298" s="57">
        <f>'LISTA DOS ITENS'!$U1298/'LISTA DOS ITENS'!$V1298</f>
        <v>0.004606747677</v>
      </c>
      <c r="X1298" s="53" t="s">
        <v>53</v>
      </c>
      <c r="Y1298" s="53" t="s">
        <v>290</v>
      </c>
      <c r="Z1298" s="58" t="str">
        <f>'LISTA DOS ITENS'!$F1298&amp;"-"&amp;'LISTA DOS ITENS'!$H1298&amp;"-"&amp;'LISTA DOS ITENS'!$J1298&amp;"-"&amp;'LISTA DOS ITENS'!$K1298&amp;"-"&amp;'LISTA DOS ITENS'!$I1298</f>
        <v>10781553-2101-0903-CONS/NAC-</v>
      </c>
      <c r="AA1298" s="59" t="str">
        <f t="array" ref="AA1298">INDEX('RESUMO - LOTES E VMA'!$M$3:$M$181,MATCH('LISTA DOS ITENS'!$D1298,'RESUMO - LOTES E VMA'!$A$3:$A$181,0))</f>
        <v>Para Leilão</v>
      </c>
      <c r="AB1298" s="60">
        <f t="array" ref="AB1298">INDEX('RESUMO - LOTES E VMA'!$J$3:$J$181,MATCH('LISTA DOS ITENS'!$D1298,'RESUMO - LOTES E VMA'!$A$3:$A$181,0))</f>
        <v>0.0875261595</v>
      </c>
      <c r="AC1298" s="29" t="str">
        <f t="array" ref="AC1298">INDEX('RESUMO - LOTES E VMA'!$L$3:$L$181,MATCH('LISTA DOS ITENS'!$D1298,'RESUMO - LOTES E VMA'!$A$3:$A$181,0))</f>
        <v>1% do Valor de Comparação do VMA</v>
      </c>
      <c r="AD1298" s="53" t="str">
        <f>VLOOKUP(Tabela1[[#This Row],[Índice]],[1]Planilha1!$A:$A,1,0)</f>
        <v>#ERROR!</v>
      </c>
    </row>
    <row r="1299" ht="15.75" customHeight="1">
      <c r="A1299" s="52">
        <v>252145.0</v>
      </c>
      <c r="B1299" s="53" t="s">
        <v>70</v>
      </c>
      <c r="C1299" s="53" t="s">
        <v>71</v>
      </c>
      <c r="D1299" s="22">
        <v>206985.0</v>
      </c>
      <c r="E1299" s="53" t="s">
        <v>63</v>
      </c>
      <c r="F1299" s="54">
        <v>1.1005175E7</v>
      </c>
      <c r="G1299" s="53" t="s">
        <v>1018</v>
      </c>
      <c r="H1299" s="55">
        <v>2101.0</v>
      </c>
      <c r="I1299" s="55"/>
      <c r="J1299" s="55" t="s">
        <v>69</v>
      </c>
      <c r="K1299" s="53" t="s">
        <v>80</v>
      </c>
      <c r="L1299" s="53"/>
      <c r="M1299" s="53">
        <v>2.0</v>
      </c>
      <c r="N1299" s="53" t="s">
        <v>52</v>
      </c>
      <c r="O1299" s="25">
        <v>16.67</v>
      </c>
      <c r="P1299" s="25">
        <f>'LISTA DOS ITENS'!$O1299*'LISTA DOS ITENS'!$M1299</f>
        <v>33.34</v>
      </c>
      <c r="Q1299" s="25">
        <v>16.67</v>
      </c>
      <c r="R1299" s="25">
        <f>'LISTA DOS ITENS'!$Q1299*'LISTA DOS ITENS'!$M1299</f>
        <v>33.34</v>
      </c>
      <c r="S1299" s="56">
        <f>IF('LISTA DOS ITENS'!$P1299&gt;'LISTA DOS ITENS'!$R1299,'LISTA DOS ITENS'!$P1299,'LISTA DOS ITENS'!$R1299)</f>
        <v>33.34</v>
      </c>
      <c r="T1299" s="25">
        <v>1.5074041330488412</v>
      </c>
      <c r="U1299" s="25">
        <f>'LISTA DOS ITENS'!$T1299*'LISTA DOS ITENS'!$M1299</f>
        <v>3.014808266</v>
      </c>
      <c r="V1299" s="56">
        <f t="array" ref="V1299">INDEX('RESUMO - LOTES E VMA'!$F$3:$F$181,MATCH('LISTA DOS ITENS'!$D1299,'RESUMO - LOTES E VMA'!$A$3:$A$181,0))</f>
        <v>5060.569985</v>
      </c>
      <c r="W1299" s="57">
        <f>'LISTA DOS ITENS'!$U1299/'LISTA DOS ITENS'!$V1299</f>
        <v>0.0005957448025</v>
      </c>
      <c r="X1299" s="53" t="s">
        <v>53</v>
      </c>
      <c r="Y1299" s="53" t="s">
        <v>290</v>
      </c>
      <c r="Z1299" s="58" t="str">
        <f>'LISTA DOS ITENS'!$F1299&amp;"-"&amp;'LISTA DOS ITENS'!$H1299&amp;"-"&amp;'LISTA DOS ITENS'!$J1299&amp;"-"&amp;'LISTA DOS ITENS'!$K1299&amp;"-"&amp;'LISTA DOS ITENS'!$I1299</f>
        <v>11005175-2101-0903-IMOB/NAC-</v>
      </c>
      <c r="AA1299" s="59" t="str">
        <f t="array" ref="AA1299">INDEX('RESUMO - LOTES E VMA'!$M$3:$M$181,MATCH('LISTA DOS ITENS'!$D1299,'RESUMO - LOTES E VMA'!$A$3:$A$181,0))</f>
        <v>Para Leilão</v>
      </c>
      <c r="AB1299" s="60">
        <f t="array" ref="AB1299">INDEX('RESUMO - LOTES E VMA'!$J$3:$J$181,MATCH('LISTA DOS ITENS'!$D1299,'RESUMO - LOTES E VMA'!$A$3:$A$181,0))</f>
        <v>0.0875261595</v>
      </c>
      <c r="AC1299" s="29" t="str">
        <f t="array" ref="AC1299">INDEX('RESUMO - LOTES E VMA'!$L$3:$L$181,MATCH('LISTA DOS ITENS'!$D1299,'RESUMO - LOTES E VMA'!$A$3:$A$181,0))</f>
        <v>1% do Valor de Comparação do VMA</v>
      </c>
      <c r="AD1299" s="53" t="str">
        <f>VLOOKUP(Tabela1[[#This Row],[Índice]],[1]Planilha1!$A:$A,1,0)</f>
        <v>#ERROR!</v>
      </c>
    </row>
    <row r="1300" ht="15.75" customHeight="1">
      <c r="A1300" s="52">
        <v>252146.0</v>
      </c>
      <c r="B1300" s="53" t="s">
        <v>70</v>
      </c>
      <c r="C1300" s="53" t="s">
        <v>71</v>
      </c>
      <c r="D1300" s="22">
        <v>206985.0</v>
      </c>
      <c r="E1300" s="53" t="s">
        <v>63</v>
      </c>
      <c r="F1300" s="54">
        <v>1.1370079E7</v>
      </c>
      <c r="G1300" s="53" t="s">
        <v>1019</v>
      </c>
      <c r="H1300" s="55">
        <v>2101.0</v>
      </c>
      <c r="I1300" s="55"/>
      <c r="J1300" s="55" t="s">
        <v>69</v>
      </c>
      <c r="K1300" s="53" t="s">
        <v>73</v>
      </c>
      <c r="L1300" s="53"/>
      <c r="M1300" s="53">
        <v>4.0</v>
      </c>
      <c r="N1300" s="53" t="s">
        <v>52</v>
      </c>
      <c r="O1300" s="25">
        <v>31.0</v>
      </c>
      <c r="P1300" s="25">
        <f>'LISTA DOS ITENS'!$O1300*'LISTA DOS ITENS'!$M1300</f>
        <v>124</v>
      </c>
      <c r="Q1300" s="25">
        <v>31.0</v>
      </c>
      <c r="R1300" s="25">
        <f>'LISTA DOS ITENS'!$Q1300*'LISTA DOS ITENS'!$M1300</f>
        <v>124</v>
      </c>
      <c r="S1300" s="56">
        <f>IF('LISTA DOS ITENS'!$P1300&gt;'LISTA DOS ITENS'!$R1300,'LISTA DOS ITENS'!$P1300,'LISTA DOS ITENS'!$R1300)</f>
        <v>124</v>
      </c>
      <c r="T1300" s="25">
        <v>2.803211045261792</v>
      </c>
      <c r="U1300" s="25">
        <f>'LISTA DOS ITENS'!$T1300*'LISTA DOS ITENS'!$M1300</f>
        <v>11.21284418</v>
      </c>
      <c r="V1300" s="56">
        <f t="array" ref="V1300">INDEX('RESUMO - LOTES E VMA'!$F$3:$F$181,MATCH('LISTA DOS ITENS'!$D1300,'RESUMO - LOTES E VMA'!$A$3:$A$181,0))</f>
        <v>5060.569985</v>
      </c>
      <c r="W1300" s="57">
        <f>'LISTA DOS ITENS'!$U1300/'LISTA DOS ITENS'!$V1300</f>
        <v>0.00221572752</v>
      </c>
      <c r="X1300" s="53" t="s">
        <v>53</v>
      </c>
      <c r="Y1300" s="53" t="s">
        <v>290</v>
      </c>
      <c r="Z1300" s="58" t="str">
        <f>'LISTA DOS ITENS'!$F1300&amp;"-"&amp;'LISTA DOS ITENS'!$H1300&amp;"-"&amp;'LISTA DOS ITENS'!$J1300&amp;"-"&amp;'LISTA DOS ITENS'!$K1300&amp;"-"&amp;'LISTA DOS ITENS'!$I1300</f>
        <v>11370079-2101-0903-CONS/NAC-</v>
      </c>
      <c r="AA1300" s="59" t="str">
        <f t="array" ref="AA1300">INDEX('RESUMO - LOTES E VMA'!$M$3:$M$181,MATCH('LISTA DOS ITENS'!$D1300,'RESUMO - LOTES E VMA'!$A$3:$A$181,0))</f>
        <v>Para Leilão</v>
      </c>
      <c r="AB1300" s="60">
        <f t="array" ref="AB1300">INDEX('RESUMO - LOTES E VMA'!$J$3:$J$181,MATCH('LISTA DOS ITENS'!$D1300,'RESUMO - LOTES E VMA'!$A$3:$A$181,0))</f>
        <v>0.0875261595</v>
      </c>
      <c r="AC1300" s="29" t="str">
        <f t="array" ref="AC1300">INDEX('RESUMO - LOTES E VMA'!$L$3:$L$181,MATCH('LISTA DOS ITENS'!$D1300,'RESUMO - LOTES E VMA'!$A$3:$A$181,0))</f>
        <v>1% do Valor de Comparação do VMA</v>
      </c>
      <c r="AD1300" s="53" t="str">
        <f>VLOOKUP(Tabela1[[#This Row],[Índice]],[1]Planilha1!$A:$A,1,0)</f>
        <v>#ERROR!</v>
      </c>
    </row>
    <row r="1301" ht="15.75" customHeight="1">
      <c r="A1301" s="52">
        <v>252147.0</v>
      </c>
      <c r="B1301" s="53" t="s">
        <v>70</v>
      </c>
      <c r="C1301" s="53" t="s">
        <v>71</v>
      </c>
      <c r="D1301" s="22">
        <v>206985.0</v>
      </c>
      <c r="E1301" s="53" t="s">
        <v>63</v>
      </c>
      <c r="F1301" s="54">
        <v>1.0182483E7</v>
      </c>
      <c r="G1301" s="53" t="s">
        <v>1003</v>
      </c>
      <c r="H1301" s="55">
        <v>2170.0</v>
      </c>
      <c r="I1301" s="55"/>
      <c r="J1301" s="55" t="s">
        <v>69</v>
      </c>
      <c r="K1301" s="53" t="s">
        <v>73</v>
      </c>
      <c r="L1301" s="53"/>
      <c r="M1301" s="53">
        <v>7.0</v>
      </c>
      <c r="N1301" s="53" t="s">
        <v>52</v>
      </c>
      <c r="O1301" s="25">
        <v>34.79857142857143</v>
      </c>
      <c r="P1301" s="25">
        <f>'LISTA DOS ITENS'!$O1301*'LISTA DOS ITENS'!$M1301</f>
        <v>243.59</v>
      </c>
      <c r="Q1301" s="25">
        <v>34.0</v>
      </c>
      <c r="R1301" s="25">
        <f>'LISTA DOS ITENS'!$Q1301*'LISTA DOS ITENS'!$M1301</f>
        <v>238</v>
      </c>
      <c r="S1301" s="56">
        <f>IF('LISTA DOS ITENS'!$P1301&gt;'LISTA DOS ITENS'!$R1301,'LISTA DOS ITENS'!$P1301,'LISTA DOS ITENS'!$R1301)</f>
        <v>243.59</v>
      </c>
      <c r="T1301" s="25">
        <v>3.074489533512933</v>
      </c>
      <c r="U1301" s="25">
        <f>'LISTA DOS ITENS'!$T1301*'LISTA DOS ITENS'!$M1301</f>
        <v>21.52142673</v>
      </c>
      <c r="V1301" s="56">
        <f t="array" ref="V1301">INDEX('RESUMO - LOTES E VMA'!$F$3:$F$181,MATCH('LISTA DOS ITENS'!$D1301,'RESUMO - LOTES E VMA'!$A$3:$A$181,0))</f>
        <v>5060.569985</v>
      </c>
      <c r="W1301" s="57">
        <f>'LISTA DOS ITENS'!$U1301/'LISTA DOS ITENS'!$V1301</f>
        <v>0.004252767336</v>
      </c>
      <c r="X1301" s="53" t="s">
        <v>53</v>
      </c>
      <c r="Y1301" s="53" t="s">
        <v>290</v>
      </c>
      <c r="Z1301" s="58" t="str">
        <f>'LISTA DOS ITENS'!$F1301&amp;"-"&amp;'LISTA DOS ITENS'!$H1301&amp;"-"&amp;'LISTA DOS ITENS'!$J1301&amp;"-"&amp;'LISTA DOS ITENS'!$K1301&amp;"-"&amp;'LISTA DOS ITENS'!$I1301</f>
        <v>10182483-2170-0903-CONS/NAC-</v>
      </c>
      <c r="AA1301" s="59" t="str">
        <f t="array" ref="AA1301">INDEX('RESUMO - LOTES E VMA'!$M$3:$M$181,MATCH('LISTA DOS ITENS'!$D1301,'RESUMO - LOTES E VMA'!$A$3:$A$181,0))</f>
        <v>Para Leilão</v>
      </c>
      <c r="AB1301" s="60">
        <f t="array" ref="AB1301">INDEX('RESUMO - LOTES E VMA'!$J$3:$J$181,MATCH('LISTA DOS ITENS'!$D1301,'RESUMO - LOTES E VMA'!$A$3:$A$181,0))</f>
        <v>0.0875261595</v>
      </c>
      <c r="AC1301" s="29" t="str">
        <f t="array" ref="AC1301">INDEX('RESUMO - LOTES E VMA'!$L$3:$L$181,MATCH('LISTA DOS ITENS'!$D1301,'RESUMO - LOTES E VMA'!$A$3:$A$181,0))</f>
        <v>1% do Valor de Comparação do VMA</v>
      </c>
      <c r="AD1301" s="53" t="str">
        <f>VLOOKUP(Tabela1[[#This Row],[Índice]],[1]Planilha1!$A:$A,1,0)</f>
        <v>#ERROR!</v>
      </c>
    </row>
    <row r="1302" ht="15.75" customHeight="1">
      <c r="A1302" s="52">
        <v>252148.0</v>
      </c>
      <c r="B1302" s="53" t="s">
        <v>70</v>
      </c>
      <c r="C1302" s="53" t="s">
        <v>71</v>
      </c>
      <c r="D1302" s="22">
        <v>206985.0</v>
      </c>
      <c r="E1302" s="53" t="s">
        <v>63</v>
      </c>
      <c r="F1302" s="54">
        <v>1.070766E7</v>
      </c>
      <c r="G1302" s="53" t="s">
        <v>1020</v>
      </c>
      <c r="H1302" s="55">
        <v>2170.0</v>
      </c>
      <c r="I1302" s="55"/>
      <c r="J1302" s="55" t="s">
        <v>69</v>
      </c>
      <c r="K1302" s="53" t="s">
        <v>73</v>
      </c>
      <c r="L1302" s="53"/>
      <c r="M1302" s="53">
        <v>29.0</v>
      </c>
      <c r="N1302" s="53" t="s">
        <v>52</v>
      </c>
      <c r="O1302" s="25">
        <v>78.99724137931035</v>
      </c>
      <c r="P1302" s="25">
        <f>'LISTA DOS ITENS'!$O1302*'LISTA DOS ITENS'!$M1302</f>
        <v>2290.92</v>
      </c>
      <c r="Q1302" s="25">
        <v>20.56</v>
      </c>
      <c r="R1302" s="25">
        <f>'LISTA DOS ITENS'!$Q1302*'LISTA DOS ITENS'!$M1302</f>
        <v>596.24</v>
      </c>
      <c r="S1302" s="56">
        <f>IF('LISTA DOS ITENS'!$P1302&gt;'LISTA DOS ITENS'!$R1302,'LISTA DOS ITENS'!$P1302,'LISTA DOS ITENS'!$R1302)</f>
        <v>2290.92</v>
      </c>
      <c r="T1302" s="25">
        <v>1.8591619061478206</v>
      </c>
      <c r="U1302" s="25">
        <f>'LISTA DOS ITENS'!$T1302*'LISTA DOS ITENS'!$M1302</f>
        <v>53.91569528</v>
      </c>
      <c r="V1302" s="56">
        <f t="array" ref="V1302">INDEX('RESUMO - LOTES E VMA'!$F$3:$F$181,MATCH('LISTA DOS ITENS'!$D1302,'RESUMO - LOTES E VMA'!$A$3:$A$181,0))</f>
        <v>5060.569985</v>
      </c>
      <c r="W1302" s="57">
        <f>'LISTA DOS ITENS'!$U1302/'LISTA DOS ITENS'!$V1302</f>
        <v>0.01065407562</v>
      </c>
      <c r="X1302" s="53" t="s">
        <v>53</v>
      </c>
      <c r="Y1302" s="53" t="s">
        <v>290</v>
      </c>
      <c r="Z1302" s="58" t="str">
        <f>'LISTA DOS ITENS'!$F1302&amp;"-"&amp;'LISTA DOS ITENS'!$H1302&amp;"-"&amp;'LISTA DOS ITENS'!$J1302&amp;"-"&amp;'LISTA DOS ITENS'!$K1302&amp;"-"&amp;'LISTA DOS ITENS'!$I1302</f>
        <v>10707660-2170-0903-CONS/NAC-</v>
      </c>
      <c r="AA1302" s="59" t="str">
        <f t="array" ref="AA1302">INDEX('RESUMO - LOTES E VMA'!$M$3:$M$181,MATCH('LISTA DOS ITENS'!$D1302,'RESUMO - LOTES E VMA'!$A$3:$A$181,0))</f>
        <v>Para Leilão</v>
      </c>
      <c r="AB1302" s="60">
        <f t="array" ref="AB1302">INDEX('RESUMO - LOTES E VMA'!$J$3:$J$181,MATCH('LISTA DOS ITENS'!$D1302,'RESUMO - LOTES E VMA'!$A$3:$A$181,0))</f>
        <v>0.0875261595</v>
      </c>
      <c r="AC1302" s="29" t="str">
        <f t="array" ref="AC1302">INDEX('RESUMO - LOTES E VMA'!$L$3:$L$181,MATCH('LISTA DOS ITENS'!$D1302,'RESUMO - LOTES E VMA'!$A$3:$A$181,0))</f>
        <v>1% do Valor de Comparação do VMA</v>
      </c>
      <c r="AD1302" s="53" t="str">
        <f>VLOOKUP(Tabela1[[#This Row],[Índice]],[1]Planilha1!$A:$A,1,0)</f>
        <v>#ERROR!</v>
      </c>
    </row>
    <row r="1303" ht="15.75" customHeight="1">
      <c r="A1303" s="52">
        <v>252149.0</v>
      </c>
      <c r="B1303" s="53" t="s">
        <v>70</v>
      </c>
      <c r="C1303" s="53" t="s">
        <v>71</v>
      </c>
      <c r="D1303" s="22">
        <v>206985.0</v>
      </c>
      <c r="E1303" s="53" t="s">
        <v>63</v>
      </c>
      <c r="F1303" s="54">
        <v>1.0257122E7</v>
      </c>
      <c r="G1303" s="53" t="s">
        <v>1008</v>
      </c>
      <c r="H1303" s="55">
        <v>2201.0</v>
      </c>
      <c r="I1303" s="55"/>
      <c r="J1303" s="55" t="s">
        <v>69</v>
      </c>
      <c r="K1303" s="53" t="s">
        <v>73</v>
      </c>
      <c r="L1303" s="53"/>
      <c r="M1303" s="53">
        <v>7.0</v>
      </c>
      <c r="N1303" s="53" t="s">
        <v>52</v>
      </c>
      <c r="O1303" s="25">
        <v>90.72</v>
      </c>
      <c r="P1303" s="25">
        <f>'LISTA DOS ITENS'!$O1303*'LISTA DOS ITENS'!$M1303</f>
        <v>635.04</v>
      </c>
      <c r="Q1303" s="25">
        <v>90.72</v>
      </c>
      <c r="R1303" s="25">
        <f>'LISTA DOS ITENS'!$Q1303*'LISTA DOS ITENS'!$M1303</f>
        <v>635.04</v>
      </c>
      <c r="S1303" s="56">
        <f>IF('LISTA DOS ITENS'!$P1303&gt;'LISTA DOS ITENS'!$R1303,'LISTA DOS ITENS'!$P1303,'LISTA DOS ITENS'!$R1303)</f>
        <v>635.04</v>
      </c>
      <c r="T1303" s="25">
        <v>8.20346148471451</v>
      </c>
      <c r="U1303" s="25">
        <f>'LISTA DOS ITENS'!$T1303*'LISTA DOS ITENS'!$M1303</f>
        <v>57.42423039</v>
      </c>
      <c r="V1303" s="56">
        <f t="array" ref="V1303">INDEX('RESUMO - LOTES E VMA'!$F$3:$F$181,MATCH('LISTA DOS ITENS'!$D1303,'RESUMO - LOTES E VMA'!$A$3:$A$181,0))</f>
        <v>5060.569985</v>
      </c>
      <c r="W1303" s="57">
        <f>'LISTA DOS ITENS'!$U1303/'LISTA DOS ITENS'!$V1303</f>
        <v>0.0113473839</v>
      </c>
      <c r="X1303" s="53" t="s">
        <v>53</v>
      </c>
      <c r="Y1303" s="53" t="s">
        <v>290</v>
      </c>
      <c r="Z1303" s="58" t="str">
        <f>'LISTA DOS ITENS'!$F1303&amp;"-"&amp;'LISTA DOS ITENS'!$H1303&amp;"-"&amp;'LISTA DOS ITENS'!$J1303&amp;"-"&amp;'LISTA DOS ITENS'!$K1303&amp;"-"&amp;'LISTA DOS ITENS'!$I1303</f>
        <v>10257122-2201-0903-CONS/NAC-</v>
      </c>
      <c r="AA1303" s="59" t="str">
        <f t="array" ref="AA1303">INDEX('RESUMO - LOTES E VMA'!$M$3:$M$181,MATCH('LISTA DOS ITENS'!$D1303,'RESUMO - LOTES E VMA'!$A$3:$A$181,0))</f>
        <v>Para Leilão</v>
      </c>
      <c r="AB1303" s="60">
        <f t="array" ref="AB1303">INDEX('RESUMO - LOTES E VMA'!$J$3:$J$181,MATCH('LISTA DOS ITENS'!$D1303,'RESUMO - LOTES E VMA'!$A$3:$A$181,0))</f>
        <v>0.0875261595</v>
      </c>
      <c r="AC1303" s="29" t="str">
        <f t="array" ref="AC1303">INDEX('RESUMO - LOTES E VMA'!$L$3:$L$181,MATCH('LISTA DOS ITENS'!$D1303,'RESUMO - LOTES E VMA'!$A$3:$A$181,0))</f>
        <v>1% do Valor de Comparação do VMA</v>
      </c>
      <c r="AD1303" s="53" t="str">
        <f>VLOOKUP(Tabela1[[#This Row],[Índice]],[1]Planilha1!$A:$A,1,0)</f>
        <v>#ERROR!</v>
      </c>
    </row>
    <row r="1304" ht="15.75" customHeight="1">
      <c r="A1304" s="52">
        <v>252150.0</v>
      </c>
      <c r="B1304" s="53" t="s">
        <v>70</v>
      </c>
      <c r="C1304" s="53" t="s">
        <v>71</v>
      </c>
      <c r="D1304" s="22">
        <v>206985.0</v>
      </c>
      <c r="E1304" s="53" t="s">
        <v>63</v>
      </c>
      <c r="F1304" s="54">
        <v>1.0278034E7</v>
      </c>
      <c r="G1304" s="53" t="s">
        <v>1013</v>
      </c>
      <c r="H1304" s="55">
        <v>2201.0</v>
      </c>
      <c r="I1304" s="55"/>
      <c r="J1304" s="55" t="s">
        <v>69</v>
      </c>
      <c r="K1304" s="53" t="s">
        <v>73</v>
      </c>
      <c r="L1304" s="53"/>
      <c r="M1304" s="53">
        <v>33.0</v>
      </c>
      <c r="N1304" s="53" t="s">
        <v>52</v>
      </c>
      <c r="O1304" s="25">
        <v>10.005454545454546</v>
      </c>
      <c r="P1304" s="25">
        <f>'LISTA DOS ITENS'!$O1304*'LISTA DOS ITENS'!$M1304</f>
        <v>330.18</v>
      </c>
      <c r="Q1304" s="25">
        <v>12.5</v>
      </c>
      <c r="R1304" s="25">
        <f>'LISTA DOS ITENS'!$Q1304*'LISTA DOS ITENS'!$M1304</f>
        <v>412.5</v>
      </c>
      <c r="S1304" s="56">
        <f>IF('LISTA DOS ITENS'!$P1304&gt;'LISTA DOS ITENS'!$R1304,'LISTA DOS ITENS'!$P1304,'LISTA DOS ITENS'!$R1304)</f>
        <v>412.5</v>
      </c>
      <c r="T1304" s="25">
        <v>1.130327034379755</v>
      </c>
      <c r="U1304" s="25">
        <f>'LISTA DOS ITENS'!$T1304*'LISTA DOS ITENS'!$M1304</f>
        <v>37.30079213</v>
      </c>
      <c r="V1304" s="56">
        <f t="array" ref="V1304">INDEX('RESUMO - LOTES E VMA'!$F$3:$F$181,MATCH('LISTA DOS ITENS'!$D1304,'RESUMO - LOTES E VMA'!$A$3:$A$181,0))</f>
        <v>5060.569985</v>
      </c>
      <c r="W1304" s="57">
        <f>'LISTA DOS ITENS'!$U1304/'LISTA DOS ITENS'!$V1304</f>
        <v>0.007370867758</v>
      </c>
      <c r="X1304" s="53" t="s">
        <v>53</v>
      </c>
      <c r="Y1304" s="53" t="s">
        <v>290</v>
      </c>
      <c r="Z1304" s="58" t="str">
        <f>'LISTA DOS ITENS'!$F1304&amp;"-"&amp;'LISTA DOS ITENS'!$H1304&amp;"-"&amp;'LISTA DOS ITENS'!$J1304&amp;"-"&amp;'LISTA DOS ITENS'!$K1304&amp;"-"&amp;'LISTA DOS ITENS'!$I1304</f>
        <v>10278034-2201-0903-CONS/NAC-</v>
      </c>
      <c r="AA1304" s="59" t="str">
        <f t="array" ref="AA1304">INDEX('RESUMO - LOTES E VMA'!$M$3:$M$181,MATCH('LISTA DOS ITENS'!$D1304,'RESUMO - LOTES E VMA'!$A$3:$A$181,0))</f>
        <v>Para Leilão</v>
      </c>
      <c r="AB1304" s="60">
        <f t="array" ref="AB1304">INDEX('RESUMO - LOTES E VMA'!$J$3:$J$181,MATCH('LISTA DOS ITENS'!$D1304,'RESUMO - LOTES E VMA'!$A$3:$A$181,0))</f>
        <v>0.0875261595</v>
      </c>
      <c r="AC1304" s="29" t="str">
        <f t="array" ref="AC1304">INDEX('RESUMO - LOTES E VMA'!$L$3:$L$181,MATCH('LISTA DOS ITENS'!$D1304,'RESUMO - LOTES E VMA'!$A$3:$A$181,0))</f>
        <v>1% do Valor de Comparação do VMA</v>
      </c>
      <c r="AD1304" s="53" t="str">
        <f>VLOOKUP(Tabela1[[#This Row],[Índice]],[1]Planilha1!$A:$A,1,0)</f>
        <v>#ERROR!</v>
      </c>
    </row>
    <row r="1305" ht="15.75" customHeight="1">
      <c r="A1305" s="52">
        <v>252151.0</v>
      </c>
      <c r="B1305" s="53" t="s">
        <v>70</v>
      </c>
      <c r="C1305" s="53" t="s">
        <v>71</v>
      </c>
      <c r="D1305" s="22">
        <v>206985.0</v>
      </c>
      <c r="E1305" s="53" t="s">
        <v>63</v>
      </c>
      <c r="F1305" s="54">
        <v>1.055095E7</v>
      </c>
      <c r="G1305" s="53" t="s">
        <v>1021</v>
      </c>
      <c r="H1305" s="55">
        <v>2201.0</v>
      </c>
      <c r="I1305" s="55"/>
      <c r="J1305" s="55" t="s">
        <v>69</v>
      </c>
      <c r="K1305" s="53" t="s">
        <v>73</v>
      </c>
      <c r="L1305" s="53"/>
      <c r="M1305" s="53">
        <v>42.0</v>
      </c>
      <c r="N1305" s="53" t="s">
        <v>52</v>
      </c>
      <c r="O1305" s="25">
        <v>12.62952380952381</v>
      </c>
      <c r="P1305" s="25">
        <f>'LISTA DOS ITENS'!$O1305*'LISTA DOS ITENS'!$M1305</f>
        <v>530.44</v>
      </c>
      <c r="Q1305" s="25">
        <v>12.63</v>
      </c>
      <c r="R1305" s="25">
        <f>'LISTA DOS ITENS'!$Q1305*'LISTA DOS ITENS'!$M1305</f>
        <v>530.46</v>
      </c>
      <c r="S1305" s="56">
        <f>IF('LISTA DOS ITENS'!$P1305&gt;'LISTA DOS ITENS'!$R1305,'LISTA DOS ITENS'!$P1305,'LISTA DOS ITENS'!$R1305)</f>
        <v>530.46</v>
      </c>
      <c r="T1305" s="25">
        <v>1.1420824355373043</v>
      </c>
      <c r="U1305" s="25">
        <f>'LISTA DOS ITENS'!$T1305*'LISTA DOS ITENS'!$M1305</f>
        <v>47.96746229</v>
      </c>
      <c r="V1305" s="56">
        <f t="array" ref="V1305">INDEX('RESUMO - LOTES E VMA'!$F$3:$F$181,MATCH('LISTA DOS ITENS'!$D1305,'RESUMO - LOTES E VMA'!$A$3:$A$181,0))</f>
        <v>5060.569985</v>
      </c>
      <c r="W1305" s="57">
        <f>'LISTA DOS ITENS'!$U1305/'LISTA DOS ITENS'!$V1305</f>
        <v>0.009478667905</v>
      </c>
      <c r="X1305" s="53" t="s">
        <v>53</v>
      </c>
      <c r="Y1305" s="53" t="s">
        <v>290</v>
      </c>
      <c r="Z1305" s="58" t="str">
        <f>'LISTA DOS ITENS'!$F1305&amp;"-"&amp;'LISTA DOS ITENS'!$H1305&amp;"-"&amp;'LISTA DOS ITENS'!$J1305&amp;"-"&amp;'LISTA DOS ITENS'!$K1305&amp;"-"&amp;'LISTA DOS ITENS'!$I1305</f>
        <v>10550950-2201-0903-CONS/NAC-</v>
      </c>
      <c r="AA1305" s="59" t="str">
        <f t="array" ref="AA1305">INDEX('RESUMO - LOTES E VMA'!$M$3:$M$181,MATCH('LISTA DOS ITENS'!$D1305,'RESUMO - LOTES E VMA'!$A$3:$A$181,0))</f>
        <v>Para Leilão</v>
      </c>
      <c r="AB1305" s="60">
        <f t="array" ref="AB1305">INDEX('RESUMO - LOTES E VMA'!$J$3:$J$181,MATCH('LISTA DOS ITENS'!$D1305,'RESUMO - LOTES E VMA'!$A$3:$A$181,0))</f>
        <v>0.0875261595</v>
      </c>
      <c r="AC1305" s="29" t="str">
        <f t="array" ref="AC1305">INDEX('RESUMO - LOTES E VMA'!$L$3:$L$181,MATCH('LISTA DOS ITENS'!$D1305,'RESUMO - LOTES E VMA'!$A$3:$A$181,0))</f>
        <v>1% do Valor de Comparação do VMA</v>
      </c>
      <c r="AD1305" s="53" t="str">
        <f>VLOOKUP(Tabela1[[#This Row],[Índice]],[1]Planilha1!$A:$A,1,0)</f>
        <v>#ERROR!</v>
      </c>
    </row>
    <row r="1306" ht="15.75" customHeight="1">
      <c r="A1306" s="52">
        <v>252152.0</v>
      </c>
      <c r="B1306" s="53" t="s">
        <v>70</v>
      </c>
      <c r="C1306" s="53" t="s">
        <v>71</v>
      </c>
      <c r="D1306" s="22">
        <v>206985.0</v>
      </c>
      <c r="E1306" s="53" t="s">
        <v>63</v>
      </c>
      <c r="F1306" s="54">
        <v>1.0968841E7</v>
      </c>
      <c r="G1306" s="53" t="s">
        <v>1011</v>
      </c>
      <c r="H1306" s="55">
        <v>2201.0</v>
      </c>
      <c r="I1306" s="55"/>
      <c r="J1306" s="55" t="s">
        <v>69</v>
      </c>
      <c r="K1306" s="53" t="s">
        <v>73</v>
      </c>
      <c r="L1306" s="53"/>
      <c r="M1306" s="53">
        <v>59.0</v>
      </c>
      <c r="N1306" s="53" t="s">
        <v>52</v>
      </c>
      <c r="O1306" s="25">
        <v>23.460169491525424</v>
      </c>
      <c r="P1306" s="25">
        <f>'LISTA DOS ITENS'!$O1306*'LISTA DOS ITENS'!$M1306</f>
        <v>1384.15</v>
      </c>
      <c r="Q1306" s="25">
        <v>23.46</v>
      </c>
      <c r="R1306" s="25">
        <f>'LISTA DOS ITENS'!$Q1306*'LISTA DOS ITENS'!$M1306</f>
        <v>1384.14</v>
      </c>
      <c r="S1306" s="56">
        <f>IF('LISTA DOS ITENS'!$P1306&gt;'LISTA DOS ITENS'!$R1306,'LISTA DOS ITENS'!$P1306,'LISTA DOS ITENS'!$R1306)</f>
        <v>1384.15</v>
      </c>
      <c r="T1306" s="25">
        <v>2.121397778123924</v>
      </c>
      <c r="U1306" s="25">
        <f>'LISTA DOS ITENS'!$T1306*'LISTA DOS ITENS'!$M1306</f>
        <v>125.1624689</v>
      </c>
      <c r="V1306" s="56">
        <f t="array" ref="V1306">INDEX('RESUMO - LOTES E VMA'!$F$3:$F$181,MATCH('LISTA DOS ITENS'!$D1306,'RESUMO - LOTES E VMA'!$A$3:$A$181,0))</f>
        <v>5060.569985</v>
      </c>
      <c r="W1306" s="57">
        <f>'LISTA DOS ITENS'!$U1306/'LISTA DOS ITENS'!$V1306</f>
        <v>0.02473287975</v>
      </c>
      <c r="X1306" s="53" t="s">
        <v>53</v>
      </c>
      <c r="Y1306" s="53" t="s">
        <v>290</v>
      </c>
      <c r="Z1306" s="58" t="str">
        <f>'LISTA DOS ITENS'!$F1306&amp;"-"&amp;'LISTA DOS ITENS'!$H1306&amp;"-"&amp;'LISTA DOS ITENS'!$J1306&amp;"-"&amp;'LISTA DOS ITENS'!$K1306&amp;"-"&amp;'LISTA DOS ITENS'!$I1306</f>
        <v>10968841-2201-0903-CONS/NAC-</v>
      </c>
      <c r="AA1306" s="59" t="str">
        <f t="array" ref="AA1306">INDEX('RESUMO - LOTES E VMA'!$M$3:$M$181,MATCH('LISTA DOS ITENS'!$D1306,'RESUMO - LOTES E VMA'!$A$3:$A$181,0))</f>
        <v>Para Leilão</v>
      </c>
      <c r="AB1306" s="60">
        <f t="array" ref="AB1306">INDEX('RESUMO - LOTES E VMA'!$J$3:$J$181,MATCH('LISTA DOS ITENS'!$D1306,'RESUMO - LOTES E VMA'!$A$3:$A$181,0))</f>
        <v>0.0875261595</v>
      </c>
      <c r="AC1306" s="29" t="str">
        <f t="array" ref="AC1306">INDEX('RESUMO - LOTES E VMA'!$L$3:$L$181,MATCH('LISTA DOS ITENS'!$D1306,'RESUMO - LOTES E VMA'!$A$3:$A$181,0))</f>
        <v>1% do Valor de Comparação do VMA</v>
      </c>
      <c r="AD1306" s="53" t="str">
        <f>VLOOKUP(Tabela1[[#This Row],[Índice]],[1]Planilha1!$A:$A,1,0)</f>
        <v>#ERROR!</v>
      </c>
    </row>
    <row r="1307" ht="15.75" customHeight="1">
      <c r="A1307" s="52">
        <v>252153.0</v>
      </c>
      <c r="B1307" s="53" t="s">
        <v>70</v>
      </c>
      <c r="C1307" s="53" t="s">
        <v>71</v>
      </c>
      <c r="D1307" s="22">
        <v>206985.0</v>
      </c>
      <c r="E1307" s="53" t="s">
        <v>63</v>
      </c>
      <c r="F1307" s="54">
        <v>1.1042775E7</v>
      </c>
      <c r="G1307" s="53" t="s">
        <v>1022</v>
      </c>
      <c r="H1307" s="55">
        <v>2201.0</v>
      </c>
      <c r="I1307" s="55"/>
      <c r="J1307" s="55" t="s">
        <v>69</v>
      </c>
      <c r="K1307" s="53" t="s">
        <v>73</v>
      </c>
      <c r="L1307" s="53"/>
      <c r="M1307" s="53">
        <v>5.0</v>
      </c>
      <c r="N1307" s="53" t="s">
        <v>52</v>
      </c>
      <c r="O1307" s="25">
        <v>300.0</v>
      </c>
      <c r="P1307" s="25">
        <f>'LISTA DOS ITENS'!$O1307*'LISTA DOS ITENS'!$M1307</f>
        <v>1500</v>
      </c>
      <c r="Q1307" s="25">
        <v>355.65</v>
      </c>
      <c r="R1307" s="25">
        <f>'LISTA DOS ITENS'!$Q1307*'LISTA DOS ITENS'!$M1307</f>
        <v>1778.25</v>
      </c>
      <c r="S1307" s="56">
        <f>IF('LISTA DOS ITENS'!$P1307&gt;'LISTA DOS ITENS'!$R1307,'LISTA DOS ITENS'!$P1307,'LISTA DOS ITENS'!$R1307)</f>
        <v>1778.25</v>
      </c>
      <c r="T1307" s="25">
        <v>32.16006478217278</v>
      </c>
      <c r="U1307" s="25">
        <f>'LISTA DOS ITENS'!$T1307*'LISTA DOS ITENS'!$M1307</f>
        <v>160.8003239</v>
      </c>
      <c r="V1307" s="56">
        <f t="array" ref="V1307">INDEX('RESUMO - LOTES E VMA'!$F$3:$F$181,MATCH('LISTA DOS ITENS'!$D1307,'RESUMO - LOTES E VMA'!$A$3:$A$181,0))</f>
        <v>5060.569985</v>
      </c>
      <c r="W1307" s="57">
        <f>'LISTA DOS ITENS'!$U1307/'LISTA DOS ITENS'!$V1307</f>
        <v>0.03177514082</v>
      </c>
      <c r="X1307" s="53" t="s">
        <v>53</v>
      </c>
      <c r="Y1307" s="53" t="s">
        <v>290</v>
      </c>
      <c r="Z1307" s="58" t="str">
        <f>'LISTA DOS ITENS'!$F1307&amp;"-"&amp;'LISTA DOS ITENS'!$H1307&amp;"-"&amp;'LISTA DOS ITENS'!$J1307&amp;"-"&amp;'LISTA DOS ITENS'!$K1307&amp;"-"&amp;'LISTA DOS ITENS'!$I1307</f>
        <v>11042775-2201-0903-CONS/NAC-</v>
      </c>
      <c r="AA1307" s="59" t="str">
        <f t="array" ref="AA1307">INDEX('RESUMO - LOTES E VMA'!$M$3:$M$181,MATCH('LISTA DOS ITENS'!$D1307,'RESUMO - LOTES E VMA'!$A$3:$A$181,0))</f>
        <v>Para Leilão</v>
      </c>
      <c r="AB1307" s="60">
        <f t="array" ref="AB1307">INDEX('RESUMO - LOTES E VMA'!$J$3:$J$181,MATCH('LISTA DOS ITENS'!$D1307,'RESUMO - LOTES E VMA'!$A$3:$A$181,0))</f>
        <v>0.0875261595</v>
      </c>
      <c r="AC1307" s="29" t="str">
        <f t="array" ref="AC1307">INDEX('RESUMO - LOTES E VMA'!$L$3:$L$181,MATCH('LISTA DOS ITENS'!$D1307,'RESUMO - LOTES E VMA'!$A$3:$A$181,0))</f>
        <v>1% do Valor de Comparação do VMA</v>
      </c>
      <c r="AD1307" s="53" t="str">
        <f>VLOOKUP(Tabela1[[#This Row],[Índice]],[1]Planilha1!$A:$A,1,0)</f>
        <v>#ERROR!</v>
      </c>
    </row>
    <row r="1308" ht="15.75" customHeight="1">
      <c r="A1308" s="52">
        <v>252154.0</v>
      </c>
      <c r="B1308" s="53" t="s">
        <v>70</v>
      </c>
      <c r="C1308" s="53" t="s">
        <v>71</v>
      </c>
      <c r="D1308" s="22">
        <v>206985.0</v>
      </c>
      <c r="E1308" s="53" t="s">
        <v>63</v>
      </c>
      <c r="F1308" s="54">
        <v>1.1097033E7</v>
      </c>
      <c r="G1308" s="53" t="s">
        <v>1023</v>
      </c>
      <c r="H1308" s="55">
        <v>2201.0</v>
      </c>
      <c r="I1308" s="55"/>
      <c r="J1308" s="55" t="s">
        <v>69</v>
      </c>
      <c r="K1308" s="53" t="s">
        <v>117</v>
      </c>
      <c r="L1308" s="53"/>
      <c r="M1308" s="53">
        <v>95.0</v>
      </c>
      <c r="N1308" s="53" t="s">
        <v>52</v>
      </c>
      <c r="O1308" s="25">
        <v>3.2066315789473685</v>
      </c>
      <c r="P1308" s="25">
        <f>'LISTA DOS ITENS'!$O1308*'LISTA DOS ITENS'!$M1308</f>
        <v>304.63</v>
      </c>
      <c r="Q1308" s="25">
        <v>9.9</v>
      </c>
      <c r="R1308" s="25">
        <f>'LISTA DOS ITENS'!$Q1308*'LISTA DOS ITENS'!$M1308</f>
        <v>940.5</v>
      </c>
      <c r="S1308" s="56">
        <f>IF('LISTA DOS ITENS'!$P1308&gt;'LISTA DOS ITENS'!$R1308,'LISTA DOS ITENS'!$P1308,'LISTA DOS ITENS'!$R1308)</f>
        <v>940.5</v>
      </c>
      <c r="T1308" s="25">
        <v>0.8952190112287659</v>
      </c>
      <c r="U1308" s="25">
        <f>'LISTA DOS ITENS'!$T1308*'LISTA DOS ITENS'!$M1308</f>
        <v>85.04580607</v>
      </c>
      <c r="V1308" s="56">
        <f t="array" ref="V1308">INDEX('RESUMO - LOTES E VMA'!$F$3:$F$181,MATCH('LISTA DOS ITENS'!$D1308,'RESUMO - LOTES E VMA'!$A$3:$A$181,0))</f>
        <v>5060.569985</v>
      </c>
      <c r="W1308" s="57">
        <f>'LISTA DOS ITENS'!$U1308/'LISTA DOS ITENS'!$V1308</f>
        <v>0.01680557849</v>
      </c>
      <c r="X1308" s="53" t="s">
        <v>53</v>
      </c>
      <c r="Y1308" s="53" t="s">
        <v>290</v>
      </c>
      <c r="Z1308" s="58" t="str">
        <f>'LISTA DOS ITENS'!$F1308&amp;"-"&amp;'LISTA DOS ITENS'!$H1308&amp;"-"&amp;'LISTA DOS ITENS'!$J1308&amp;"-"&amp;'LISTA DOS ITENS'!$K1308&amp;"-"&amp;'LISTA DOS ITENS'!$I1308</f>
        <v>11097033-2201-0903-CONS/IAMN-</v>
      </c>
      <c r="AA1308" s="59" t="str">
        <f t="array" ref="AA1308">INDEX('RESUMO - LOTES E VMA'!$M$3:$M$181,MATCH('LISTA DOS ITENS'!$D1308,'RESUMO - LOTES E VMA'!$A$3:$A$181,0))</f>
        <v>Para Leilão</v>
      </c>
      <c r="AB1308" s="60">
        <f t="array" ref="AB1308">INDEX('RESUMO - LOTES E VMA'!$J$3:$J$181,MATCH('LISTA DOS ITENS'!$D1308,'RESUMO - LOTES E VMA'!$A$3:$A$181,0))</f>
        <v>0.0875261595</v>
      </c>
      <c r="AC1308" s="29" t="str">
        <f t="array" ref="AC1308">INDEX('RESUMO - LOTES E VMA'!$L$3:$L$181,MATCH('LISTA DOS ITENS'!$D1308,'RESUMO - LOTES E VMA'!$A$3:$A$181,0))</f>
        <v>1% do Valor de Comparação do VMA</v>
      </c>
      <c r="AD1308" s="53" t="str">
        <f>VLOOKUP(Tabela1[[#This Row],[Índice]],[1]Planilha1!$A:$A,1,0)</f>
        <v>#ERROR!</v>
      </c>
    </row>
    <row r="1309" ht="15.75" customHeight="1">
      <c r="A1309" s="52">
        <v>252155.0</v>
      </c>
      <c r="B1309" s="53" t="s">
        <v>70</v>
      </c>
      <c r="C1309" s="53" t="s">
        <v>71</v>
      </c>
      <c r="D1309" s="22">
        <v>206985.0</v>
      </c>
      <c r="E1309" s="53" t="s">
        <v>63</v>
      </c>
      <c r="F1309" s="54">
        <v>1.1097451E7</v>
      </c>
      <c r="G1309" s="53" t="s">
        <v>1024</v>
      </c>
      <c r="H1309" s="55">
        <v>2201.0</v>
      </c>
      <c r="I1309" s="55"/>
      <c r="J1309" s="55" t="s">
        <v>69</v>
      </c>
      <c r="K1309" s="53" t="s">
        <v>73</v>
      </c>
      <c r="L1309" s="53"/>
      <c r="M1309" s="53">
        <v>1.0</v>
      </c>
      <c r="N1309" s="53" t="s">
        <v>52</v>
      </c>
      <c r="O1309" s="25">
        <v>9.97</v>
      </c>
      <c r="P1309" s="25">
        <f>'LISTA DOS ITENS'!$O1309*'LISTA DOS ITENS'!$M1309</f>
        <v>9.97</v>
      </c>
      <c r="Q1309" s="25">
        <v>9.97</v>
      </c>
      <c r="R1309" s="25">
        <f>'LISTA DOS ITENS'!$Q1309*'LISTA DOS ITENS'!$M1309</f>
        <v>9.97</v>
      </c>
      <c r="S1309" s="56">
        <f>IF('LISTA DOS ITENS'!$P1309&gt;'LISTA DOS ITENS'!$R1309,'LISTA DOS ITENS'!$P1309,'LISTA DOS ITENS'!$R1309)</f>
        <v>9.97</v>
      </c>
      <c r="T1309" s="25">
        <v>0.9015488426212925</v>
      </c>
      <c r="U1309" s="25">
        <f>'LISTA DOS ITENS'!$T1309*'LISTA DOS ITENS'!$M1309</f>
        <v>0.9015488426</v>
      </c>
      <c r="V1309" s="56">
        <f t="array" ref="V1309">INDEX('RESUMO - LOTES E VMA'!$F$3:$F$181,MATCH('LISTA DOS ITENS'!$D1309,'RESUMO - LOTES E VMA'!$A$3:$A$181,0))</f>
        <v>5060.569985</v>
      </c>
      <c r="W1309" s="57">
        <f>'LISTA DOS ITENS'!$U1309/'LISTA DOS ITENS'!$V1309</f>
        <v>0.0001781516401</v>
      </c>
      <c r="X1309" s="53" t="s">
        <v>53</v>
      </c>
      <c r="Y1309" s="53" t="s">
        <v>290</v>
      </c>
      <c r="Z1309" s="58" t="str">
        <f>'LISTA DOS ITENS'!$F1309&amp;"-"&amp;'LISTA DOS ITENS'!$H1309&amp;"-"&amp;'LISTA DOS ITENS'!$J1309&amp;"-"&amp;'LISTA DOS ITENS'!$K1309&amp;"-"&amp;'LISTA DOS ITENS'!$I1309</f>
        <v>11097451-2201-0903-CONS/NAC-</v>
      </c>
      <c r="AA1309" s="59" t="str">
        <f t="array" ref="AA1309">INDEX('RESUMO - LOTES E VMA'!$M$3:$M$181,MATCH('LISTA DOS ITENS'!$D1309,'RESUMO - LOTES E VMA'!$A$3:$A$181,0))</f>
        <v>Para Leilão</v>
      </c>
      <c r="AB1309" s="60">
        <f t="array" ref="AB1309">INDEX('RESUMO - LOTES E VMA'!$J$3:$J$181,MATCH('LISTA DOS ITENS'!$D1309,'RESUMO - LOTES E VMA'!$A$3:$A$181,0))</f>
        <v>0.0875261595</v>
      </c>
      <c r="AC1309" s="29" t="str">
        <f t="array" ref="AC1309">INDEX('RESUMO - LOTES E VMA'!$L$3:$L$181,MATCH('LISTA DOS ITENS'!$D1309,'RESUMO - LOTES E VMA'!$A$3:$A$181,0))</f>
        <v>1% do Valor de Comparação do VMA</v>
      </c>
      <c r="AD1309" s="53" t="str">
        <f>VLOOKUP(Tabela1[[#This Row],[Índice]],[1]Planilha1!$A:$A,1,0)</f>
        <v>#ERROR!</v>
      </c>
    </row>
    <row r="1310" ht="15.75" customHeight="1">
      <c r="A1310" s="52">
        <v>252156.0</v>
      </c>
      <c r="B1310" s="53" t="s">
        <v>70</v>
      </c>
      <c r="C1310" s="53" t="s">
        <v>71</v>
      </c>
      <c r="D1310" s="22">
        <v>206985.0</v>
      </c>
      <c r="E1310" s="53" t="s">
        <v>63</v>
      </c>
      <c r="F1310" s="54">
        <v>1.1370079E7</v>
      </c>
      <c r="G1310" s="53" t="s">
        <v>1019</v>
      </c>
      <c r="H1310" s="55">
        <v>2201.0</v>
      </c>
      <c r="I1310" s="55"/>
      <c r="J1310" s="55" t="s">
        <v>69</v>
      </c>
      <c r="K1310" s="53" t="s">
        <v>73</v>
      </c>
      <c r="L1310" s="53"/>
      <c r="M1310" s="53">
        <v>10.0</v>
      </c>
      <c r="N1310" s="53" t="s">
        <v>52</v>
      </c>
      <c r="O1310" s="25">
        <v>31.0</v>
      </c>
      <c r="P1310" s="25">
        <f>'LISTA DOS ITENS'!$O1310*'LISTA DOS ITENS'!$M1310</f>
        <v>310</v>
      </c>
      <c r="Q1310" s="25">
        <v>31.0</v>
      </c>
      <c r="R1310" s="25">
        <f>'LISTA DOS ITENS'!$Q1310*'LISTA DOS ITENS'!$M1310</f>
        <v>310</v>
      </c>
      <c r="S1310" s="56">
        <f>IF('LISTA DOS ITENS'!$P1310&gt;'LISTA DOS ITENS'!$R1310,'LISTA DOS ITENS'!$P1310,'LISTA DOS ITENS'!$R1310)</f>
        <v>310</v>
      </c>
      <c r="T1310" s="25">
        <v>2.803211045261792</v>
      </c>
      <c r="U1310" s="25">
        <f>'LISTA DOS ITENS'!$T1310*'LISTA DOS ITENS'!$M1310</f>
        <v>28.03211045</v>
      </c>
      <c r="V1310" s="56">
        <f t="array" ref="V1310">INDEX('RESUMO - LOTES E VMA'!$F$3:$F$181,MATCH('LISTA DOS ITENS'!$D1310,'RESUMO - LOTES E VMA'!$A$3:$A$181,0))</f>
        <v>5060.569985</v>
      </c>
      <c r="W1310" s="57">
        <f>'LISTA DOS ITENS'!$U1310/'LISTA DOS ITENS'!$V1310</f>
        <v>0.0055393188</v>
      </c>
      <c r="X1310" s="53" t="s">
        <v>53</v>
      </c>
      <c r="Y1310" s="53" t="s">
        <v>290</v>
      </c>
      <c r="Z1310" s="58" t="str">
        <f>'LISTA DOS ITENS'!$F1310&amp;"-"&amp;'LISTA DOS ITENS'!$H1310&amp;"-"&amp;'LISTA DOS ITENS'!$J1310&amp;"-"&amp;'LISTA DOS ITENS'!$K1310&amp;"-"&amp;'LISTA DOS ITENS'!$I1310</f>
        <v>11370079-2201-0903-CONS/NAC-</v>
      </c>
      <c r="AA1310" s="59" t="str">
        <f t="array" ref="AA1310">INDEX('RESUMO - LOTES E VMA'!$M$3:$M$181,MATCH('LISTA DOS ITENS'!$D1310,'RESUMO - LOTES E VMA'!$A$3:$A$181,0))</f>
        <v>Para Leilão</v>
      </c>
      <c r="AB1310" s="60">
        <f t="array" ref="AB1310">INDEX('RESUMO - LOTES E VMA'!$J$3:$J$181,MATCH('LISTA DOS ITENS'!$D1310,'RESUMO - LOTES E VMA'!$A$3:$A$181,0))</f>
        <v>0.0875261595</v>
      </c>
      <c r="AC1310" s="29" t="str">
        <f t="array" ref="AC1310">INDEX('RESUMO - LOTES E VMA'!$L$3:$L$181,MATCH('LISTA DOS ITENS'!$D1310,'RESUMO - LOTES E VMA'!$A$3:$A$181,0))</f>
        <v>1% do Valor de Comparação do VMA</v>
      </c>
      <c r="AD1310" s="53" t="str">
        <f>VLOOKUP(Tabela1[[#This Row],[Índice]],[1]Planilha1!$A:$A,1,0)</f>
        <v>#ERROR!</v>
      </c>
    </row>
    <row r="1311" ht="15.75" customHeight="1">
      <c r="A1311" s="52">
        <v>252157.0</v>
      </c>
      <c r="B1311" s="53" t="s">
        <v>70</v>
      </c>
      <c r="C1311" s="53" t="s">
        <v>71</v>
      </c>
      <c r="D1311" s="22">
        <v>206985.0</v>
      </c>
      <c r="E1311" s="53" t="s">
        <v>63</v>
      </c>
      <c r="F1311" s="54">
        <v>1.0574313E7</v>
      </c>
      <c r="G1311" s="53" t="s">
        <v>1025</v>
      </c>
      <c r="H1311" s="55">
        <v>2101.0</v>
      </c>
      <c r="I1311" s="55"/>
      <c r="J1311" s="55" t="s">
        <v>79</v>
      </c>
      <c r="K1311" s="53" t="s">
        <v>80</v>
      </c>
      <c r="L1311" s="53"/>
      <c r="M1311" s="53">
        <v>9.0</v>
      </c>
      <c r="N1311" s="53" t="s">
        <v>52</v>
      </c>
      <c r="O1311" s="25">
        <v>126.96000000000001</v>
      </c>
      <c r="P1311" s="25">
        <f>'LISTA DOS ITENS'!$O1311*'LISTA DOS ITENS'!$M1311</f>
        <v>1142.64</v>
      </c>
      <c r="Q1311" s="25">
        <v>126.96</v>
      </c>
      <c r="R1311" s="25">
        <f>'LISTA DOS ITENS'!$Q1311*'LISTA DOS ITENS'!$M1311</f>
        <v>1142.64</v>
      </c>
      <c r="S1311" s="56">
        <f>IF('LISTA DOS ITENS'!$P1311&gt;'LISTA DOS ITENS'!$R1311,'LISTA DOS ITENS'!$P1311,'LISTA DOS ITENS'!$R1311)</f>
        <v>1142.64</v>
      </c>
      <c r="T1311" s="25">
        <v>11.480505622788293</v>
      </c>
      <c r="U1311" s="25">
        <f>'LISTA DOS ITENS'!$T1311*'LISTA DOS ITENS'!$M1311</f>
        <v>103.3245506</v>
      </c>
      <c r="V1311" s="56">
        <f t="array" ref="V1311">INDEX('RESUMO - LOTES E VMA'!$F$3:$F$181,MATCH('LISTA DOS ITENS'!$D1311,'RESUMO - LOTES E VMA'!$A$3:$A$181,0))</f>
        <v>5060.569985</v>
      </c>
      <c r="W1311" s="57">
        <f>'LISTA DOS ITENS'!$U1311/'LISTA DOS ITENS'!$V1311</f>
        <v>0.02041757172</v>
      </c>
      <c r="X1311" s="53" t="s">
        <v>53</v>
      </c>
      <c r="Y1311" s="53" t="s">
        <v>290</v>
      </c>
      <c r="Z1311" s="58" t="str">
        <f>'LISTA DOS ITENS'!$F1311&amp;"-"&amp;'LISTA DOS ITENS'!$H1311&amp;"-"&amp;'LISTA DOS ITENS'!$J1311&amp;"-"&amp;'LISTA DOS ITENS'!$K1311&amp;"-"&amp;'LISTA DOS ITENS'!$I1311</f>
        <v>10574313-2101-A003-IMOB/NAC-</v>
      </c>
      <c r="AA1311" s="59" t="str">
        <f t="array" ref="AA1311">INDEX('RESUMO - LOTES E VMA'!$M$3:$M$181,MATCH('LISTA DOS ITENS'!$D1311,'RESUMO - LOTES E VMA'!$A$3:$A$181,0))</f>
        <v>Para Leilão</v>
      </c>
      <c r="AB1311" s="60">
        <f t="array" ref="AB1311">INDEX('RESUMO - LOTES E VMA'!$J$3:$J$181,MATCH('LISTA DOS ITENS'!$D1311,'RESUMO - LOTES E VMA'!$A$3:$A$181,0))</f>
        <v>0.0875261595</v>
      </c>
      <c r="AC1311" s="29" t="str">
        <f t="array" ref="AC1311">INDEX('RESUMO - LOTES E VMA'!$L$3:$L$181,MATCH('LISTA DOS ITENS'!$D1311,'RESUMO - LOTES E VMA'!$A$3:$A$181,0))</f>
        <v>1% do Valor de Comparação do VMA</v>
      </c>
      <c r="AD1311" s="53" t="str">
        <f>VLOOKUP(Tabela1[[#This Row],[Índice]],[1]Planilha1!$A:$A,1,0)</f>
        <v>#ERROR!</v>
      </c>
    </row>
    <row r="1312" ht="15.75" customHeight="1">
      <c r="A1312" s="52">
        <v>252158.0</v>
      </c>
      <c r="B1312" s="53" t="s">
        <v>70</v>
      </c>
      <c r="C1312" s="53" t="s">
        <v>71</v>
      </c>
      <c r="D1312" s="22">
        <v>206985.0</v>
      </c>
      <c r="E1312" s="53" t="s">
        <v>63</v>
      </c>
      <c r="F1312" s="54">
        <v>1.0547162E7</v>
      </c>
      <c r="G1312" s="53" t="s">
        <v>1014</v>
      </c>
      <c r="H1312" s="55">
        <v>2101.0</v>
      </c>
      <c r="I1312" s="55"/>
      <c r="J1312" s="55" t="s">
        <v>319</v>
      </c>
      <c r="K1312" s="53" t="s">
        <v>73</v>
      </c>
      <c r="L1312" s="53"/>
      <c r="M1312" s="53">
        <v>1.0</v>
      </c>
      <c r="N1312" s="53" t="s">
        <v>52</v>
      </c>
      <c r="O1312" s="25">
        <v>15.49</v>
      </c>
      <c r="P1312" s="25">
        <f>'LISTA DOS ITENS'!$O1312*'LISTA DOS ITENS'!$M1312</f>
        <v>15.49</v>
      </c>
      <c r="Q1312" s="25">
        <v>26.0</v>
      </c>
      <c r="R1312" s="25">
        <f>'LISTA DOS ITENS'!$Q1312*'LISTA DOS ITENS'!$M1312</f>
        <v>26</v>
      </c>
      <c r="S1312" s="56">
        <f>IF('LISTA DOS ITENS'!$P1312&gt;'LISTA DOS ITENS'!$R1312,'LISTA DOS ITENS'!$P1312,'LISTA DOS ITENS'!$R1312)</f>
        <v>26</v>
      </c>
      <c r="T1312" s="25">
        <v>2.35108023150989</v>
      </c>
      <c r="U1312" s="25">
        <f>'LISTA DOS ITENS'!$T1312*'LISTA DOS ITENS'!$M1312</f>
        <v>2.351080232</v>
      </c>
      <c r="V1312" s="56">
        <f t="array" ref="V1312">INDEX('RESUMO - LOTES E VMA'!$F$3:$F$181,MATCH('LISTA DOS ITENS'!$D1312,'RESUMO - LOTES E VMA'!$A$3:$A$181,0))</f>
        <v>5060.569985</v>
      </c>
      <c r="W1312" s="57">
        <f>'LISTA DOS ITENS'!$U1312/'LISTA DOS ITENS'!$V1312</f>
        <v>0.0004645880284</v>
      </c>
      <c r="X1312" s="53" t="s">
        <v>53</v>
      </c>
      <c r="Y1312" s="53" t="s">
        <v>290</v>
      </c>
      <c r="Z1312" s="58" t="str">
        <f>'LISTA DOS ITENS'!$F1312&amp;"-"&amp;'LISTA DOS ITENS'!$H1312&amp;"-"&amp;'LISTA DOS ITENS'!$J1312&amp;"-"&amp;'LISTA DOS ITENS'!$K1312&amp;"-"&amp;'LISTA DOS ITENS'!$I1312</f>
        <v>10547162-2101-A803-CONS/NAC-</v>
      </c>
      <c r="AA1312" s="59" t="str">
        <f t="array" ref="AA1312">INDEX('RESUMO - LOTES E VMA'!$M$3:$M$181,MATCH('LISTA DOS ITENS'!$D1312,'RESUMO - LOTES E VMA'!$A$3:$A$181,0))</f>
        <v>Para Leilão</v>
      </c>
      <c r="AB1312" s="60">
        <f t="array" ref="AB1312">INDEX('RESUMO - LOTES E VMA'!$J$3:$J$181,MATCH('LISTA DOS ITENS'!$D1312,'RESUMO - LOTES E VMA'!$A$3:$A$181,0))</f>
        <v>0.0875261595</v>
      </c>
      <c r="AC1312" s="29" t="str">
        <f t="array" ref="AC1312">INDEX('RESUMO - LOTES E VMA'!$L$3:$L$181,MATCH('LISTA DOS ITENS'!$D1312,'RESUMO - LOTES E VMA'!$A$3:$A$181,0))</f>
        <v>1% do Valor de Comparação do VMA</v>
      </c>
      <c r="AD1312" s="53" t="str">
        <f>VLOOKUP(Tabela1[[#This Row],[Índice]],[1]Planilha1!$A:$A,1,0)</f>
        <v>#ERROR!</v>
      </c>
    </row>
    <row r="1313" ht="15.75" customHeight="1">
      <c r="A1313" s="52">
        <v>252159.0</v>
      </c>
      <c r="B1313" s="53" t="s">
        <v>70</v>
      </c>
      <c r="C1313" s="53" t="s">
        <v>71</v>
      </c>
      <c r="D1313" s="22">
        <v>206985.0</v>
      </c>
      <c r="E1313" s="53" t="s">
        <v>63</v>
      </c>
      <c r="F1313" s="54">
        <v>1.0547162E7</v>
      </c>
      <c r="G1313" s="53" t="s">
        <v>1014</v>
      </c>
      <c r="H1313" s="55">
        <v>2101.0</v>
      </c>
      <c r="I1313" s="55"/>
      <c r="J1313" s="55" t="s">
        <v>319</v>
      </c>
      <c r="K1313" s="53" t="s">
        <v>84</v>
      </c>
      <c r="L1313" s="53"/>
      <c r="M1313" s="53">
        <v>2.0</v>
      </c>
      <c r="N1313" s="53" t="s">
        <v>52</v>
      </c>
      <c r="O1313" s="25">
        <v>0.0</v>
      </c>
      <c r="P1313" s="25">
        <f>'LISTA DOS ITENS'!$O1313*'LISTA DOS ITENS'!$M1313</f>
        <v>0</v>
      </c>
      <c r="Q1313" s="25">
        <v>26.0</v>
      </c>
      <c r="R1313" s="25">
        <f>'LISTA DOS ITENS'!$Q1313*'LISTA DOS ITENS'!$M1313</f>
        <v>52</v>
      </c>
      <c r="S1313" s="56">
        <f>IF('LISTA DOS ITENS'!$P1313&gt;'LISTA DOS ITENS'!$R1313,'LISTA DOS ITENS'!$P1313,'LISTA DOS ITENS'!$R1313)</f>
        <v>52</v>
      </c>
      <c r="T1313" s="25">
        <v>2.35108023150989</v>
      </c>
      <c r="U1313" s="25">
        <f>'LISTA DOS ITENS'!$T1313*'LISTA DOS ITENS'!$M1313</f>
        <v>4.702160463</v>
      </c>
      <c r="V1313" s="56">
        <f t="array" ref="V1313">INDEX('RESUMO - LOTES E VMA'!$F$3:$F$181,MATCH('LISTA DOS ITENS'!$D1313,'RESUMO - LOTES E VMA'!$A$3:$A$181,0))</f>
        <v>5060.569985</v>
      </c>
      <c r="W1313" s="57">
        <f>'LISTA DOS ITENS'!$U1313/'LISTA DOS ITENS'!$V1313</f>
        <v>0.0009291760567</v>
      </c>
      <c r="X1313" s="53" t="s">
        <v>53</v>
      </c>
      <c r="Y1313" s="53" t="s">
        <v>290</v>
      </c>
      <c r="Z1313" s="58" t="str">
        <f>'LISTA DOS ITENS'!$F1313&amp;"-"&amp;'LISTA DOS ITENS'!$H1313&amp;"-"&amp;'LISTA DOS ITENS'!$J1313&amp;"-"&amp;'LISTA DOS ITENS'!$K1313&amp;"-"&amp;'LISTA DOS ITENS'!$I1313</f>
        <v>10547162-2101-A803-RAST-</v>
      </c>
      <c r="AA1313" s="59" t="str">
        <f t="array" ref="AA1313">INDEX('RESUMO - LOTES E VMA'!$M$3:$M$181,MATCH('LISTA DOS ITENS'!$D1313,'RESUMO - LOTES E VMA'!$A$3:$A$181,0))</f>
        <v>Para Leilão</v>
      </c>
      <c r="AB1313" s="60">
        <f t="array" ref="AB1313">INDEX('RESUMO - LOTES E VMA'!$J$3:$J$181,MATCH('LISTA DOS ITENS'!$D1313,'RESUMO - LOTES E VMA'!$A$3:$A$181,0))</f>
        <v>0.0875261595</v>
      </c>
      <c r="AC1313" s="29" t="str">
        <f t="array" ref="AC1313">INDEX('RESUMO - LOTES E VMA'!$L$3:$L$181,MATCH('LISTA DOS ITENS'!$D1313,'RESUMO - LOTES E VMA'!$A$3:$A$181,0))</f>
        <v>1% do Valor de Comparação do VMA</v>
      </c>
      <c r="AD1313" s="53" t="str">
        <f>VLOOKUP(Tabela1[[#This Row],[Índice]],[1]Planilha1!$A:$A,1,0)</f>
        <v>#ERROR!</v>
      </c>
    </row>
    <row r="1314" ht="15.75" customHeight="1">
      <c r="A1314" s="52">
        <v>252160.0</v>
      </c>
      <c r="B1314" s="53" t="s">
        <v>70</v>
      </c>
      <c r="C1314" s="53" t="s">
        <v>71</v>
      </c>
      <c r="D1314" s="22">
        <v>206985.0</v>
      </c>
      <c r="E1314" s="53" t="s">
        <v>63</v>
      </c>
      <c r="F1314" s="54">
        <v>1.0540598E7</v>
      </c>
      <c r="G1314" s="53" t="s">
        <v>1026</v>
      </c>
      <c r="H1314" s="55">
        <v>2101.0</v>
      </c>
      <c r="I1314" s="55"/>
      <c r="J1314" s="55" t="s">
        <v>77</v>
      </c>
      <c r="K1314" s="53" t="s">
        <v>73</v>
      </c>
      <c r="L1314" s="53"/>
      <c r="M1314" s="53">
        <v>2.0</v>
      </c>
      <c r="N1314" s="53" t="s">
        <v>52</v>
      </c>
      <c r="O1314" s="25">
        <v>17.595</v>
      </c>
      <c r="P1314" s="25">
        <f>'LISTA DOS ITENS'!$O1314*'LISTA DOS ITENS'!$M1314</f>
        <v>35.19</v>
      </c>
      <c r="Q1314" s="25">
        <v>17.6</v>
      </c>
      <c r="R1314" s="25">
        <f>'LISTA DOS ITENS'!$Q1314*'LISTA DOS ITENS'!$M1314</f>
        <v>35.2</v>
      </c>
      <c r="S1314" s="56">
        <f>IF('LISTA DOS ITENS'!$P1314&gt;'LISTA DOS ITENS'!$R1314,'LISTA DOS ITENS'!$P1314,'LISTA DOS ITENS'!$R1314)</f>
        <v>35.2</v>
      </c>
      <c r="T1314" s="25">
        <v>1.591500464406695</v>
      </c>
      <c r="U1314" s="25">
        <f>'LISTA DOS ITENS'!$T1314*'LISTA DOS ITENS'!$M1314</f>
        <v>3.183000929</v>
      </c>
      <c r="V1314" s="56">
        <f t="array" ref="V1314">INDEX('RESUMO - LOTES E VMA'!$F$3:$F$181,MATCH('LISTA DOS ITENS'!$D1314,'RESUMO - LOTES E VMA'!$A$3:$A$181,0))</f>
        <v>5060.569985</v>
      </c>
      <c r="W1314" s="57">
        <f>'LISTA DOS ITENS'!$U1314/'LISTA DOS ITENS'!$V1314</f>
        <v>0.0006289807153</v>
      </c>
      <c r="X1314" s="53" t="s">
        <v>53</v>
      </c>
      <c r="Y1314" s="53" t="s">
        <v>290</v>
      </c>
      <c r="Z1314" s="58" t="str">
        <f>'LISTA DOS ITENS'!$F1314&amp;"-"&amp;'LISTA DOS ITENS'!$H1314&amp;"-"&amp;'LISTA DOS ITENS'!$J1314&amp;"-"&amp;'LISTA DOS ITENS'!$K1314&amp;"-"&amp;'LISTA DOS ITENS'!$I1314</f>
        <v>10540598-2101-A903-CONS/NAC-</v>
      </c>
      <c r="AA1314" s="59" t="str">
        <f t="array" ref="AA1314">INDEX('RESUMO - LOTES E VMA'!$M$3:$M$181,MATCH('LISTA DOS ITENS'!$D1314,'RESUMO - LOTES E VMA'!$A$3:$A$181,0))</f>
        <v>Para Leilão</v>
      </c>
      <c r="AB1314" s="60">
        <f t="array" ref="AB1314">INDEX('RESUMO - LOTES E VMA'!$J$3:$J$181,MATCH('LISTA DOS ITENS'!$D1314,'RESUMO - LOTES E VMA'!$A$3:$A$181,0))</f>
        <v>0.0875261595</v>
      </c>
      <c r="AC1314" s="29" t="str">
        <f t="array" ref="AC1314">INDEX('RESUMO - LOTES E VMA'!$L$3:$L$181,MATCH('LISTA DOS ITENS'!$D1314,'RESUMO - LOTES E VMA'!$A$3:$A$181,0))</f>
        <v>1% do Valor de Comparação do VMA</v>
      </c>
      <c r="AD1314" s="53" t="str">
        <f>VLOOKUP(Tabela1[[#This Row],[Índice]],[1]Planilha1!$A:$A,1,0)</f>
        <v>#ERROR!</v>
      </c>
    </row>
    <row r="1315" ht="15.75" customHeight="1">
      <c r="A1315" s="52">
        <v>252161.0</v>
      </c>
      <c r="B1315" s="53" t="s">
        <v>70</v>
      </c>
      <c r="C1315" s="53" t="s">
        <v>71</v>
      </c>
      <c r="D1315" s="22">
        <v>206985.0</v>
      </c>
      <c r="E1315" s="53" t="s">
        <v>63</v>
      </c>
      <c r="F1315" s="54">
        <v>1.022557E7</v>
      </c>
      <c r="G1315" s="53" t="s">
        <v>1025</v>
      </c>
      <c r="H1315" s="55">
        <v>2201.0</v>
      </c>
      <c r="I1315" s="55"/>
      <c r="J1315" s="55" t="s">
        <v>77</v>
      </c>
      <c r="K1315" s="53" t="s">
        <v>73</v>
      </c>
      <c r="L1315" s="53"/>
      <c r="M1315" s="53">
        <v>2.0</v>
      </c>
      <c r="N1315" s="53" t="s">
        <v>52</v>
      </c>
      <c r="O1315" s="25">
        <v>105.21</v>
      </c>
      <c r="P1315" s="25">
        <f>'LISTA DOS ITENS'!$O1315*'LISTA DOS ITENS'!$M1315</f>
        <v>210.42</v>
      </c>
      <c r="Q1315" s="25">
        <v>223.66</v>
      </c>
      <c r="R1315" s="25">
        <f>'LISTA DOS ITENS'!$Q1315*'LISTA DOS ITENS'!$M1315</f>
        <v>447.32</v>
      </c>
      <c r="S1315" s="56">
        <f>IF('LISTA DOS ITENS'!$P1315&gt;'LISTA DOS ITENS'!$R1315,'LISTA DOS ITENS'!$P1315,'LISTA DOS ITENS'!$R1315)</f>
        <v>447.32</v>
      </c>
      <c r="T1315" s="25">
        <v>20.224715560750077</v>
      </c>
      <c r="U1315" s="25">
        <f>'LISTA DOS ITENS'!$T1315*'LISTA DOS ITENS'!$M1315</f>
        <v>40.44943112</v>
      </c>
      <c r="V1315" s="56">
        <f t="array" ref="V1315">INDEX('RESUMO - LOTES E VMA'!$F$3:$F$181,MATCH('LISTA DOS ITENS'!$D1315,'RESUMO - LOTES E VMA'!$A$3:$A$181,0))</f>
        <v>5060.569985</v>
      </c>
      <c r="W1315" s="57">
        <f>'LISTA DOS ITENS'!$U1315/'LISTA DOS ITENS'!$V1315</f>
        <v>0.00799305834</v>
      </c>
      <c r="X1315" s="53" t="s">
        <v>53</v>
      </c>
      <c r="Y1315" s="53" t="s">
        <v>290</v>
      </c>
      <c r="Z1315" s="58" t="str">
        <f>'LISTA DOS ITENS'!$F1315&amp;"-"&amp;'LISTA DOS ITENS'!$H1315&amp;"-"&amp;'LISTA DOS ITENS'!$J1315&amp;"-"&amp;'LISTA DOS ITENS'!$K1315&amp;"-"&amp;'LISTA DOS ITENS'!$I1315</f>
        <v>10225570-2201-A903-CONS/NAC-</v>
      </c>
      <c r="AA1315" s="59" t="str">
        <f t="array" ref="AA1315">INDEX('RESUMO - LOTES E VMA'!$M$3:$M$181,MATCH('LISTA DOS ITENS'!$D1315,'RESUMO - LOTES E VMA'!$A$3:$A$181,0))</f>
        <v>Para Leilão</v>
      </c>
      <c r="AB1315" s="60">
        <f t="array" ref="AB1315">INDEX('RESUMO - LOTES E VMA'!$J$3:$J$181,MATCH('LISTA DOS ITENS'!$D1315,'RESUMO - LOTES E VMA'!$A$3:$A$181,0))</f>
        <v>0.0875261595</v>
      </c>
      <c r="AC1315" s="29" t="str">
        <f t="array" ref="AC1315">INDEX('RESUMO - LOTES E VMA'!$L$3:$L$181,MATCH('LISTA DOS ITENS'!$D1315,'RESUMO - LOTES E VMA'!$A$3:$A$181,0))</f>
        <v>1% do Valor de Comparação do VMA</v>
      </c>
      <c r="AD1315" s="53" t="str">
        <f>VLOOKUP(Tabela1[[#This Row],[Índice]],[1]Planilha1!$A:$A,1,0)</f>
        <v>#ERROR!</v>
      </c>
    </row>
    <row r="1316" ht="15.75" customHeight="1">
      <c r="A1316" s="52">
        <v>252162.0</v>
      </c>
      <c r="B1316" s="53" t="s">
        <v>70</v>
      </c>
      <c r="C1316" s="53" t="s">
        <v>71</v>
      </c>
      <c r="D1316" s="22">
        <v>206985.0</v>
      </c>
      <c r="E1316" s="53" t="s">
        <v>63</v>
      </c>
      <c r="F1316" s="54">
        <v>1.0225596E7</v>
      </c>
      <c r="G1316" s="53" t="s">
        <v>1027</v>
      </c>
      <c r="H1316" s="55">
        <v>2201.0</v>
      </c>
      <c r="I1316" s="55"/>
      <c r="J1316" s="55" t="s">
        <v>77</v>
      </c>
      <c r="K1316" s="53" t="s">
        <v>73</v>
      </c>
      <c r="L1316" s="53"/>
      <c r="M1316" s="53">
        <v>232.0</v>
      </c>
      <c r="N1316" s="53" t="s">
        <v>52</v>
      </c>
      <c r="O1316" s="25">
        <v>5.3500000000000005</v>
      </c>
      <c r="P1316" s="25">
        <f>'LISTA DOS ITENS'!$O1316*'LISTA DOS ITENS'!$M1316</f>
        <v>1241.2</v>
      </c>
      <c r="Q1316" s="25">
        <v>5.35</v>
      </c>
      <c r="R1316" s="25">
        <f>'LISTA DOS ITENS'!$Q1316*'LISTA DOS ITENS'!$M1316</f>
        <v>1241.2</v>
      </c>
      <c r="S1316" s="56">
        <f>IF('LISTA DOS ITENS'!$P1316&gt;'LISTA DOS ITENS'!$R1316,'LISTA DOS ITENS'!$P1316,'LISTA DOS ITENS'!$R1316)</f>
        <v>1241.2</v>
      </c>
      <c r="T1316" s="25">
        <v>0.48377997071453505</v>
      </c>
      <c r="U1316" s="25">
        <f>'LISTA DOS ITENS'!$T1316*'LISTA DOS ITENS'!$M1316</f>
        <v>112.2369532</v>
      </c>
      <c r="V1316" s="56">
        <f t="array" ref="V1316">INDEX('RESUMO - LOTES E VMA'!$F$3:$F$181,MATCH('LISTA DOS ITENS'!$D1316,'RESUMO - LOTES E VMA'!$A$3:$A$181,0))</f>
        <v>5060.569985</v>
      </c>
      <c r="W1316" s="57">
        <f>'LISTA DOS ITENS'!$U1316/'LISTA DOS ITENS'!$V1316</f>
        <v>0.02217871772</v>
      </c>
      <c r="X1316" s="53" t="s">
        <v>53</v>
      </c>
      <c r="Y1316" s="53" t="s">
        <v>290</v>
      </c>
      <c r="Z1316" s="58" t="str">
        <f>'LISTA DOS ITENS'!$F1316&amp;"-"&amp;'LISTA DOS ITENS'!$H1316&amp;"-"&amp;'LISTA DOS ITENS'!$J1316&amp;"-"&amp;'LISTA DOS ITENS'!$K1316&amp;"-"&amp;'LISTA DOS ITENS'!$I1316</f>
        <v>10225596-2201-A903-CONS/NAC-</v>
      </c>
      <c r="AA1316" s="59" t="str">
        <f t="array" ref="AA1316">INDEX('RESUMO - LOTES E VMA'!$M$3:$M$181,MATCH('LISTA DOS ITENS'!$D1316,'RESUMO - LOTES E VMA'!$A$3:$A$181,0))</f>
        <v>Para Leilão</v>
      </c>
      <c r="AB1316" s="60">
        <f t="array" ref="AB1316">INDEX('RESUMO - LOTES E VMA'!$J$3:$J$181,MATCH('LISTA DOS ITENS'!$D1316,'RESUMO - LOTES E VMA'!$A$3:$A$181,0))</f>
        <v>0.0875261595</v>
      </c>
      <c r="AC1316" s="29" t="str">
        <f t="array" ref="AC1316">INDEX('RESUMO - LOTES E VMA'!$L$3:$L$181,MATCH('LISTA DOS ITENS'!$D1316,'RESUMO - LOTES E VMA'!$A$3:$A$181,0))</f>
        <v>1% do Valor de Comparação do VMA</v>
      </c>
      <c r="AD1316" s="53" t="str">
        <f>VLOOKUP(Tabela1[[#This Row],[Índice]],[1]Planilha1!$A:$A,1,0)</f>
        <v>#ERROR!</v>
      </c>
    </row>
    <row r="1317" ht="15.75" customHeight="1">
      <c r="A1317" s="52">
        <v>252163.0</v>
      </c>
      <c r="B1317" s="53" t="s">
        <v>70</v>
      </c>
      <c r="C1317" s="53" t="s">
        <v>71</v>
      </c>
      <c r="D1317" s="22">
        <v>206985.0</v>
      </c>
      <c r="E1317" s="53" t="s">
        <v>63</v>
      </c>
      <c r="F1317" s="54">
        <v>1.043657E7</v>
      </c>
      <c r="G1317" s="53" t="s">
        <v>1028</v>
      </c>
      <c r="H1317" s="55">
        <v>2201.0</v>
      </c>
      <c r="I1317" s="55"/>
      <c r="J1317" s="55" t="s">
        <v>77</v>
      </c>
      <c r="K1317" s="53" t="s">
        <v>73</v>
      </c>
      <c r="L1317" s="53"/>
      <c r="M1317" s="53">
        <v>5.0</v>
      </c>
      <c r="N1317" s="53" t="s">
        <v>52</v>
      </c>
      <c r="O1317" s="25">
        <v>33.016000000000005</v>
      </c>
      <c r="P1317" s="25">
        <f>'LISTA DOS ITENS'!$O1317*'LISTA DOS ITENS'!$M1317</f>
        <v>165.08</v>
      </c>
      <c r="Q1317" s="25">
        <v>33.02</v>
      </c>
      <c r="R1317" s="25">
        <f>'LISTA DOS ITENS'!$Q1317*'LISTA DOS ITENS'!$M1317</f>
        <v>165.1</v>
      </c>
      <c r="S1317" s="56">
        <f>IF('LISTA DOS ITENS'!$P1317&gt;'LISTA DOS ITENS'!$R1317,'LISTA DOS ITENS'!$P1317,'LISTA DOS ITENS'!$R1317)</f>
        <v>165.1</v>
      </c>
      <c r="T1317" s="25">
        <v>2.985871894017561</v>
      </c>
      <c r="U1317" s="25">
        <f>'LISTA DOS ITENS'!$T1317*'LISTA DOS ITENS'!$M1317</f>
        <v>14.92935947</v>
      </c>
      <c r="V1317" s="56">
        <f t="array" ref="V1317">INDEX('RESUMO - LOTES E VMA'!$F$3:$F$181,MATCH('LISTA DOS ITENS'!$D1317,'RESUMO - LOTES E VMA'!$A$3:$A$181,0))</f>
        <v>5060.569985</v>
      </c>
      <c r="W1317" s="57">
        <f>'LISTA DOS ITENS'!$U1317/'LISTA DOS ITENS'!$V1317</f>
        <v>0.00295013398</v>
      </c>
      <c r="X1317" s="53" t="s">
        <v>53</v>
      </c>
      <c r="Y1317" s="53" t="s">
        <v>290</v>
      </c>
      <c r="Z1317" s="58" t="str">
        <f>'LISTA DOS ITENS'!$F1317&amp;"-"&amp;'LISTA DOS ITENS'!$H1317&amp;"-"&amp;'LISTA DOS ITENS'!$J1317&amp;"-"&amp;'LISTA DOS ITENS'!$K1317&amp;"-"&amp;'LISTA DOS ITENS'!$I1317</f>
        <v>10436570-2201-A903-CONS/NAC-</v>
      </c>
      <c r="AA1317" s="59" t="str">
        <f t="array" ref="AA1317">INDEX('RESUMO - LOTES E VMA'!$M$3:$M$181,MATCH('LISTA DOS ITENS'!$D1317,'RESUMO - LOTES E VMA'!$A$3:$A$181,0))</f>
        <v>Para Leilão</v>
      </c>
      <c r="AB1317" s="60">
        <f t="array" ref="AB1317">INDEX('RESUMO - LOTES E VMA'!$J$3:$J$181,MATCH('LISTA DOS ITENS'!$D1317,'RESUMO - LOTES E VMA'!$A$3:$A$181,0))</f>
        <v>0.0875261595</v>
      </c>
      <c r="AC1317" s="29" t="str">
        <f t="array" ref="AC1317">INDEX('RESUMO - LOTES E VMA'!$L$3:$L$181,MATCH('LISTA DOS ITENS'!$D1317,'RESUMO - LOTES E VMA'!$A$3:$A$181,0))</f>
        <v>1% do Valor de Comparação do VMA</v>
      </c>
      <c r="AD1317" s="53" t="str">
        <f>VLOOKUP(Tabela1[[#This Row],[Índice]],[1]Planilha1!$A:$A,1,0)</f>
        <v>#ERROR!</v>
      </c>
    </row>
    <row r="1318" ht="15.75" customHeight="1">
      <c r="A1318" s="52">
        <v>252164.0</v>
      </c>
      <c r="B1318" s="53" t="s">
        <v>70</v>
      </c>
      <c r="C1318" s="53" t="s">
        <v>71</v>
      </c>
      <c r="D1318" s="22">
        <v>206985.0</v>
      </c>
      <c r="E1318" s="53" t="s">
        <v>63</v>
      </c>
      <c r="F1318" s="54">
        <v>1.0529591E7</v>
      </c>
      <c r="G1318" s="53" t="s">
        <v>1029</v>
      </c>
      <c r="H1318" s="55">
        <v>2201.0</v>
      </c>
      <c r="I1318" s="55"/>
      <c r="J1318" s="55" t="s">
        <v>77</v>
      </c>
      <c r="K1318" s="53" t="s">
        <v>73</v>
      </c>
      <c r="L1318" s="53"/>
      <c r="M1318" s="53">
        <v>72.0</v>
      </c>
      <c r="N1318" s="53" t="s">
        <v>52</v>
      </c>
      <c r="O1318" s="25">
        <v>64.42069444444445</v>
      </c>
      <c r="P1318" s="25">
        <f>'LISTA DOS ITENS'!$O1318*'LISTA DOS ITENS'!$M1318</f>
        <v>4638.29</v>
      </c>
      <c r="Q1318" s="25">
        <v>84.0</v>
      </c>
      <c r="R1318" s="25">
        <f>'LISTA DOS ITENS'!$Q1318*'LISTA DOS ITENS'!$M1318</f>
        <v>6048</v>
      </c>
      <c r="S1318" s="56">
        <f>IF('LISTA DOS ITENS'!$P1318&gt;'LISTA DOS ITENS'!$R1318,'LISTA DOS ITENS'!$P1318,'LISTA DOS ITENS'!$R1318)</f>
        <v>6048</v>
      </c>
      <c r="T1318" s="25">
        <v>7.595797671031953</v>
      </c>
      <c r="U1318" s="25">
        <f>'LISTA DOS ITENS'!$T1318*'LISTA DOS ITENS'!$M1318</f>
        <v>546.8974323</v>
      </c>
      <c r="V1318" s="56">
        <f t="array" ref="V1318">INDEX('RESUMO - LOTES E VMA'!$F$3:$F$181,MATCH('LISTA DOS ITENS'!$D1318,'RESUMO - LOTES E VMA'!$A$3:$A$181,0))</f>
        <v>5060.569985</v>
      </c>
      <c r="W1318" s="57">
        <f>'LISTA DOS ITENS'!$U1318/'LISTA DOS ITENS'!$V1318</f>
        <v>0.1080703229</v>
      </c>
      <c r="X1318" s="53" t="s">
        <v>53</v>
      </c>
      <c r="Y1318" s="53" t="s">
        <v>290</v>
      </c>
      <c r="Z1318" s="58" t="str">
        <f>'LISTA DOS ITENS'!$F1318&amp;"-"&amp;'LISTA DOS ITENS'!$H1318&amp;"-"&amp;'LISTA DOS ITENS'!$J1318&amp;"-"&amp;'LISTA DOS ITENS'!$K1318&amp;"-"&amp;'LISTA DOS ITENS'!$I1318</f>
        <v>10529591-2201-A903-CONS/NAC-</v>
      </c>
      <c r="AA1318" s="59" t="str">
        <f t="array" ref="AA1318">INDEX('RESUMO - LOTES E VMA'!$M$3:$M$181,MATCH('LISTA DOS ITENS'!$D1318,'RESUMO - LOTES E VMA'!$A$3:$A$181,0))</f>
        <v>Para Leilão</v>
      </c>
      <c r="AB1318" s="60">
        <f t="array" ref="AB1318">INDEX('RESUMO - LOTES E VMA'!$J$3:$J$181,MATCH('LISTA DOS ITENS'!$D1318,'RESUMO - LOTES E VMA'!$A$3:$A$181,0))</f>
        <v>0.0875261595</v>
      </c>
      <c r="AC1318" s="29" t="str">
        <f t="array" ref="AC1318">INDEX('RESUMO - LOTES E VMA'!$L$3:$L$181,MATCH('LISTA DOS ITENS'!$D1318,'RESUMO - LOTES E VMA'!$A$3:$A$181,0))</f>
        <v>1% do Valor de Comparação do VMA</v>
      </c>
      <c r="AD1318" s="53" t="str">
        <f>VLOOKUP(Tabela1[[#This Row],[Índice]],[1]Planilha1!$A:$A,1,0)</f>
        <v>#ERROR!</v>
      </c>
    </row>
    <row r="1319" ht="15.75" customHeight="1">
      <c r="A1319" s="52">
        <v>252165.0</v>
      </c>
      <c r="B1319" s="53" t="s">
        <v>70</v>
      </c>
      <c r="C1319" s="53" t="s">
        <v>71</v>
      </c>
      <c r="D1319" s="22">
        <v>206985.0</v>
      </c>
      <c r="E1319" s="53" t="s">
        <v>63</v>
      </c>
      <c r="F1319" s="54">
        <v>1.0956405E7</v>
      </c>
      <c r="G1319" s="53" t="s">
        <v>1030</v>
      </c>
      <c r="H1319" s="55">
        <v>2201.0</v>
      </c>
      <c r="I1319" s="55"/>
      <c r="J1319" s="55" t="s">
        <v>77</v>
      </c>
      <c r="K1319" s="53" t="s">
        <v>73</v>
      </c>
      <c r="L1319" s="53"/>
      <c r="M1319" s="53">
        <v>1.0</v>
      </c>
      <c r="N1319" s="53" t="s">
        <v>52</v>
      </c>
      <c r="O1319" s="25">
        <v>136.11</v>
      </c>
      <c r="P1319" s="25">
        <f>'LISTA DOS ITENS'!$O1319*'LISTA DOS ITENS'!$M1319</f>
        <v>136.11</v>
      </c>
      <c r="Q1319" s="25">
        <v>136.11</v>
      </c>
      <c r="R1319" s="25">
        <f>'LISTA DOS ITENS'!$Q1319*'LISTA DOS ITENS'!$M1319</f>
        <v>136.11</v>
      </c>
      <c r="S1319" s="56">
        <f>IF('LISTA DOS ITENS'!$P1319&gt;'LISTA DOS ITENS'!$R1319,'LISTA DOS ITENS'!$P1319,'LISTA DOS ITENS'!$R1319)</f>
        <v>136.11</v>
      </c>
      <c r="T1319" s="25">
        <v>12.307905011954276</v>
      </c>
      <c r="U1319" s="25">
        <f>'LISTA DOS ITENS'!$T1319*'LISTA DOS ITENS'!$M1319</f>
        <v>12.30790501</v>
      </c>
      <c r="V1319" s="56">
        <f t="array" ref="V1319">INDEX('RESUMO - LOTES E VMA'!$F$3:$F$181,MATCH('LISTA DOS ITENS'!$D1319,'RESUMO - LOTES E VMA'!$A$3:$A$181,0))</f>
        <v>5060.569985</v>
      </c>
      <c r="W1319" s="57">
        <f>'LISTA DOS ITENS'!$U1319/'LISTA DOS ITENS'!$V1319</f>
        <v>0.002432118328</v>
      </c>
      <c r="X1319" s="53" t="s">
        <v>53</v>
      </c>
      <c r="Y1319" s="53" t="s">
        <v>290</v>
      </c>
      <c r="Z1319" s="58" t="str">
        <f>'LISTA DOS ITENS'!$F1319&amp;"-"&amp;'LISTA DOS ITENS'!$H1319&amp;"-"&amp;'LISTA DOS ITENS'!$J1319&amp;"-"&amp;'LISTA DOS ITENS'!$K1319&amp;"-"&amp;'LISTA DOS ITENS'!$I1319</f>
        <v>10956405-2201-A903-CONS/NAC-</v>
      </c>
      <c r="AA1319" s="59" t="str">
        <f t="array" ref="AA1319">INDEX('RESUMO - LOTES E VMA'!$M$3:$M$181,MATCH('LISTA DOS ITENS'!$D1319,'RESUMO - LOTES E VMA'!$A$3:$A$181,0))</f>
        <v>Para Leilão</v>
      </c>
      <c r="AB1319" s="60">
        <f t="array" ref="AB1319">INDEX('RESUMO - LOTES E VMA'!$J$3:$J$181,MATCH('LISTA DOS ITENS'!$D1319,'RESUMO - LOTES E VMA'!$A$3:$A$181,0))</f>
        <v>0.0875261595</v>
      </c>
      <c r="AC1319" s="29" t="str">
        <f t="array" ref="AC1319">INDEX('RESUMO - LOTES E VMA'!$L$3:$L$181,MATCH('LISTA DOS ITENS'!$D1319,'RESUMO - LOTES E VMA'!$A$3:$A$181,0))</f>
        <v>1% do Valor de Comparação do VMA</v>
      </c>
      <c r="AD1319" s="53" t="str">
        <f>VLOOKUP(Tabela1[[#This Row],[Índice]],[1]Planilha1!$A:$A,1,0)</f>
        <v>#ERROR!</v>
      </c>
    </row>
    <row r="1320" ht="15.75" customHeight="1">
      <c r="A1320" s="52">
        <v>252166.0</v>
      </c>
      <c r="B1320" s="53" t="s">
        <v>70</v>
      </c>
      <c r="C1320" s="53" t="s">
        <v>71</v>
      </c>
      <c r="D1320" s="22">
        <v>206985.0</v>
      </c>
      <c r="E1320" s="53" t="s">
        <v>63</v>
      </c>
      <c r="F1320" s="54">
        <v>1.096885E7</v>
      </c>
      <c r="G1320" s="53" t="s">
        <v>1031</v>
      </c>
      <c r="H1320" s="55">
        <v>2201.0</v>
      </c>
      <c r="I1320" s="55"/>
      <c r="J1320" s="55" t="s">
        <v>77</v>
      </c>
      <c r="K1320" s="53" t="s">
        <v>117</v>
      </c>
      <c r="L1320" s="53"/>
      <c r="M1320" s="53">
        <v>116.0</v>
      </c>
      <c r="N1320" s="53" t="s">
        <v>52</v>
      </c>
      <c r="O1320" s="25">
        <v>6.501379310344827</v>
      </c>
      <c r="P1320" s="25">
        <f>'LISTA DOS ITENS'!$O1320*'LISTA DOS ITENS'!$M1320</f>
        <v>754.16</v>
      </c>
      <c r="Q1320" s="25">
        <v>6.5</v>
      </c>
      <c r="R1320" s="25">
        <f>'LISTA DOS ITENS'!$Q1320*'LISTA DOS ITENS'!$M1320</f>
        <v>754</v>
      </c>
      <c r="S1320" s="56">
        <f>IF('LISTA DOS ITENS'!$P1320&gt;'LISTA DOS ITENS'!$R1320,'LISTA DOS ITENS'!$P1320,'LISTA DOS ITENS'!$R1320)</f>
        <v>754.16</v>
      </c>
      <c r="T1320" s="25">
        <v>0.5877700578774725</v>
      </c>
      <c r="U1320" s="25">
        <f>'LISTA DOS ITENS'!$T1320*'LISTA DOS ITENS'!$M1320</f>
        <v>68.18132671</v>
      </c>
      <c r="V1320" s="56">
        <f t="array" ref="V1320">INDEX('RESUMO - LOTES E VMA'!$F$3:$F$181,MATCH('LISTA DOS ITENS'!$D1320,'RESUMO - LOTES E VMA'!$A$3:$A$181,0))</f>
        <v>5060.569985</v>
      </c>
      <c r="W1320" s="57">
        <f>'LISTA DOS ITENS'!$U1320/'LISTA DOS ITENS'!$V1320</f>
        <v>0.01347305282</v>
      </c>
      <c r="X1320" s="53" t="s">
        <v>53</v>
      </c>
      <c r="Y1320" s="53" t="s">
        <v>290</v>
      </c>
      <c r="Z1320" s="58" t="str">
        <f>'LISTA DOS ITENS'!$F1320&amp;"-"&amp;'LISTA DOS ITENS'!$H1320&amp;"-"&amp;'LISTA DOS ITENS'!$J1320&amp;"-"&amp;'LISTA DOS ITENS'!$K1320&amp;"-"&amp;'LISTA DOS ITENS'!$I1320</f>
        <v>10968850-2201-A903-CONS/IAMN-</v>
      </c>
      <c r="AA1320" s="59" t="str">
        <f t="array" ref="AA1320">INDEX('RESUMO - LOTES E VMA'!$M$3:$M$181,MATCH('LISTA DOS ITENS'!$D1320,'RESUMO - LOTES E VMA'!$A$3:$A$181,0))</f>
        <v>Para Leilão</v>
      </c>
      <c r="AB1320" s="60">
        <f t="array" ref="AB1320">INDEX('RESUMO - LOTES E VMA'!$J$3:$J$181,MATCH('LISTA DOS ITENS'!$D1320,'RESUMO - LOTES E VMA'!$A$3:$A$181,0))</f>
        <v>0.0875261595</v>
      </c>
      <c r="AC1320" s="29" t="str">
        <f t="array" ref="AC1320">INDEX('RESUMO - LOTES E VMA'!$L$3:$L$181,MATCH('LISTA DOS ITENS'!$D1320,'RESUMO - LOTES E VMA'!$A$3:$A$181,0))</f>
        <v>1% do Valor de Comparação do VMA</v>
      </c>
      <c r="AD1320" s="53" t="str">
        <f>VLOOKUP(Tabela1[[#This Row],[Índice]],[1]Planilha1!$A:$A,1,0)</f>
        <v>#ERROR!</v>
      </c>
    </row>
    <row r="1321" ht="15.75" customHeight="1">
      <c r="A1321" s="52">
        <v>252167.0</v>
      </c>
      <c r="B1321" s="53" t="s">
        <v>70</v>
      </c>
      <c r="C1321" s="53" t="s">
        <v>71</v>
      </c>
      <c r="D1321" s="22">
        <v>206985.0</v>
      </c>
      <c r="E1321" s="53" t="s">
        <v>63</v>
      </c>
      <c r="F1321" s="54">
        <v>1.1097451E7</v>
      </c>
      <c r="G1321" s="53" t="s">
        <v>1024</v>
      </c>
      <c r="H1321" s="55">
        <v>2201.0</v>
      </c>
      <c r="I1321" s="55"/>
      <c r="J1321" s="55" t="s">
        <v>77</v>
      </c>
      <c r="K1321" s="53" t="s">
        <v>73</v>
      </c>
      <c r="L1321" s="53"/>
      <c r="M1321" s="53">
        <v>13.0</v>
      </c>
      <c r="N1321" s="53" t="s">
        <v>52</v>
      </c>
      <c r="O1321" s="25">
        <v>9.97</v>
      </c>
      <c r="P1321" s="25">
        <f>'LISTA DOS ITENS'!$O1321*'LISTA DOS ITENS'!$M1321</f>
        <v>129.61</v>
      </c>
      <c r="Q1321" s="25">
        <v>9.97</v>
      </c>
      <c r="R1321" s="25">
        <f>'LISTA DOS ITENS'!$Q1321*'LISTA DOS ITENS'!$M1321</f>
        <v>129.61</v>
      </c>
      <c r="S1321" s="56">
        <f>IF('LISTA DOS ITENS'!$P1321&gt;'LISTA DOS ITENS'!$R1321,'LISTA DOS ITENS'!$P1321,'LISTA DOS ITENS'!$R1321)</f>
        <v>129.61</v>
      </c>
      <c r="T1321" s="25">
        <v>0.9015488426212925</v>
      </c>
      <c r="U1321" s="25">
        <f>'LISTA DOS ITENS'!$T1321*'LISTA DOS ITENS'!$M1321</f>
        <v>11.72013495</v>
      </c>
      <c r="V1321" s="56">
        <f t="array" ref="V1321">INDEX('RESUMO - LOTES E VMA'!$F$3:$F$181,MATCH('LISTA DOS ITENS'!$D1321,'RESUMO - LOTES E VMA'!$A$3:$A$181,0))</f>
        <v>5060.569985</v>
      </c>
      <c r="W1321" s="57">
        <f>'LISTA DOS ITENS'!$U1321/'LISTA DOS ITENS'!$V1321</f>
        <v>0.002315971321</v>
      </c>
      <c r="X1321" s="53" t="s">
        <v>53</v>
      </c>
      <c r="Y1321" s="53" t="s">
        <v>290</v>
      </c>
      <c r="Z1321" s="58" t="str">
        <f>'LISTA DOS ITENS'!$F1321&amp;"-"&amp;'LISTA DOS ITENS'!$H1321&amp;"-"&amp;'LISTA DOS ITENS'!$J1321&amp;"-"&amp;'LISTA DOS ITENS'!$K1321&amp;"-"&amp;'LISTA DOS ITENS'!$I1321</f>
        <v>11097451-2201-A903-CONS/NAC-</v>
      </c>
      <c r="AA1321" s="59" t="str">
        <f t="array" ref="AA1321">INDEX('RESUMO - LOTES E VMA'!$M$3:$M$181,MATCH('LISTA DOS ITENS'!$D1321,'RESUMO - LOTES E VMA'!$A$3:$A$181,0))</f>
        <v>Para Leilão</v>
      </c>
      <c r="AB1321" s="60">
        <f t="array" ref="AB1321">INDEX('RESUMO - LOTES E VMA'!$J$3:$J$181,MATCH('LISTA DOS ITENS'!$D1321,'RESUMO - LOTES E VMA'!$A$3:$A$181,0))</f>
        <v>0.0875261595</v>
      </c>
      <c r="AC1321" s="29" t="str">
        <f t="array" ref="AC1321">INDEX('RESUMO - LOTES E VMA'!$L$3:$L$181,MATCH('LISTA DOS ITENS'!$D1321,'RESUMO - LOTES E VMA'!$A$3:$A$181,0))</f>
        <v>1% do Valor de Comparação do VMA</v>
      </c>
      <c r="AD1321" s="53" t="str">
        <f>VLOOKUP(Tabela1[[#This Row],[Índice]],[1]Planilha1!$A:$A,1,0)</f>
        <v>#ERROR!</v>
      </c>
    </row>
    <row r="1322" ht="15.75" customHeight="1">
      <c r="A1322" s="52">
        <v>252168.0</v>
      </c>
      <c r="B1322" s="53" t="s">
        <v>70</v>
      </c>
      <c r="C1322" s="53" t="s">
        <v>71</v>
      </c>
      <c r="D1322" s="22">
        <v>206985.0</v>
      </c>
      <c r="E1322" s="53" t="s">
        <v>63</v>
      </c>
      <c r="F1322" s="54">
        <v>1.1285022E7</v>
      </c>
      <c r="G1322" s="53" t="s">
        <v>1032</v>
      </c>
      <c r="H1322" s="55">
        <v>2201.0</v>
      </c>
      <c r="I1322" s="55"/>
      <c r="J1322" s="55" t="s">
        <v>77</v>
      </c>
      <c r="K1322" s="53" t="s">
        <v>80</v>
      </c>
      <c r="L1322" s="53"/>
      <c r="M1322" s="53">
        <v>49.0</v>
      </c>
      <c r="N1322" s="53" t="s">
        <v>52</v>
      </c>
      <c r="O1322" s="25">
        <v>3.5</v>
      </c>
      <c r="P1322" s="25">
        <f>'LISTA DOS ITENS'!$O1322*'LISTA DOS ITENS'!$M1322</f>
        <v>171.5</v>
      </c>
      <c r="Q1322" s="25">
        <v>3.5</v>
      </c>
      <c r="R1322" s="25">
        <f>'LISTA DOS ITENS'!$Q1322*'LISTA DOS ITENS'!$M1322</f>
        <v>171.5</v>
      </c>
      <c r="S1322" s="56">
        <f>IF('LISTA DOS ITENS'!$P1322&gt;'LISTA DOS ITENS'!$R1322,'LISTA DOS ITENS'!$P1322,'LISTA DOS ITENS'!$R1322)</f>
        <v>171.5</v>
      </c>
      <c r="T1322" s="25">
        <v>0.31649156962633135</v>
      </c>
      <c r="U1322" s="25">
        <f>'LISTA DOS ITENS'!$T1322*'LISTA DOS ITENS'!$M1322</f>
        <v>15.50808691</v>
      </c>
      <c r="V1322" s="56">
        <f t="array" ref="V1322">INDEX('RESUMO - LOTES E VMA'!$F$3:$F$181,MATCH('LISTA DOS ITENS'!$D1322,'RESUMO - LOTES E VMA'!$A$3:$A$181,0))</f>
        <v>5060.569985</v>
      </c>
      <c r="W1322" s="57">
        <f>'LISTA DOS ITENS'!$U1322/'LISTA DOS ITENS'!$V1322</f>
        <v>0.00306449411</v>
      </c>
      <c r="X1322" s="53" t="s">
        <v>53</v>
      </c>
      <c r="Y1322" s="53" t="s">
        <v>290</v>
      </c>
      <c r="Z1322" s="58" t="str">
        <f>'LISTA DOS ITENS'!$F1322&amp;"-"&amp;'LISTA DOS ITENS'!$H1322&amp;"-"&amp;'LISTA DOS ITENS'!$J1322&amp;"-"&amp;'LISTA DOS ITENS'!$K1322&amp;"-"&amp;'LISTA DOS ITENS'!$I1322</f>
        <v>11285022-2201-A903-IMOB/NAC-</v>
      </c>
      <c r="AA1322" s="59" t="str">
        <f t="array" ref="AA1322">INDEX('RESUMO - LOTES E VMA'!$M$3:$M$181,MATCH('LISTA DOS ITENS'!$D1322,'RESUMO - LOTES E VMA'!$A$3:$A$181,0))</f>
        <v>Para Leilão</v>
      </c>
      <c r="AB1322" s="60">
        <f t="array" ref="AB1322">INDEX('RESUMO - LOTES E VMA'!$J$3:$J$181,MATCH('LISTA DOS ITENS'!$D1322,'RESUMO - LOTES E VMA'!$A$3:$A$181,0))</f>
        <v>0.0875261595</v>
      </c>
      <c r="AC1322" s="29" t="str">
        <f t="array" ref="AC1322">INDEX('RESUMO - LOTES E VMA'!$L$3:$L$181,MATCH('LISTA DOS ITENS'!$D1322,'RESUMO - LOTES E VMA'!$A$3:$A$181,0))</f>
        <v>1% do Valor de Comparação do VMA</v>
      </c>
      <c r="AD1322" s="53" t="str">
        <f>VLOOKUP(Tabela1[[#This Row],[Índice]],[1]Planilha1!$A:$A,1,0)</f>
        <v>#ERROR!</v>
      </c>
    </row>
    <row r="1323" ht="15.75" customHeight="1">
      <c r="A1323" s="52">
        <v>252169.0</v>
      </c>
      <c r="B1323" s="53" t="s">
        <v>70</v>
      </c>
      <c r="C1323" s="53" t="s">
        <v>71</v>
      </c>
      <c r="D1323" s="22">
        <v>206986.0</v>
      </c>
      <c r="E1323" s="53" t="s">
        <v>63</v>
      </c>
      <c r="F1323" s="54">
        <v>1.0054922E7</v>
      </c>
      <c r="G1323" s="53" t="s">
        <v>1033</v>
      </c>
      <c r="H1323" s="55">
        <v>2101.0</v>
      </c>
      <c r="I1323" s="55"/>
      <c r="J1323" s="55" t="s">
        <v>68</v>
      </c>
      <c r="K1323" s="53" t="s">
        <v>117</v>
      </c>
      <c r="L1323" s="53"/>
      <c r="M1323" s="53">
        <v>2136.0</v>
      </c>
      <c r="N1323" s="53" t="s">
        <v>52</v>
      </c>
      <c r="O1323" s="25">
        <v>4.383912195121951</v>
      </c>
      <c r="P1323" s="25">
        <f>'LISTA DOS ITENS'!$O1323*'LISTA DOS ITENS'!$M1323</f>
        <v>9364.036449</v>
      </c>
      <c r="Q1323" s="25">
        <v>5.6</v>
      </c>
      <c r="R1323" s="25">
        <f>'LISTA DOS ITENS'!$Q1323*'LISTA DOS ITENS'!$M1323</f>
        <v>11961.6</v>
      </c>
      <c r="S1323" s="56">
        <f>IF('LISTA DOS ITENS'!$P1323&gt;'LISTA DOS ITENS'!$R1323,'LISTA DOS ITENS'!$P1323,'LISTA DOS ITENS'!$R1323)</f>
        <v>11961.6</v>
      </c>
      <c r="T1323" s="25">
        <v>0.5063865114021302</v>
      </c>
      <c r="U1323" s="25">
        <f>'LISTA DOS ITENS'!$T1323*'LISTA DOS ITENS'!$M1323</f>
        <v>1081.641588</v>
      </c>
      <c r="V1323" s="56">
        <f t="array" ref="V1323">INDEX('RESUMO - LOTES E VMA'!$F$3:$F$181,MATCH('LISTA DOS ITENS'!$D1323,'RESUMO - LOTES E VMA'!$A$3:$A$181,0))</f>
        <v>5043.409812</v>
      </c>
      <c r="W1323" s="57">
        <f>'LISTA DOS ITENS'!$U1323/'LISTA DOS ITENS'!$V1323</f>
        <v>0.2144663291</v>
      </c>
      <c r="X1323" s="53" t="s">
        <v>53</v>
      </c>
      <c r="Y1323" s="53" t="s">
        <v>290</v>
      </c>
      <c r="Z1323" s="58" t="str">
        <f>'LISTA DOS ITENS'!$F1323&amp;"-"&amp;'LISTA DOS ITENS'!$H1323&amp;"-"&amp;'LISTA DOS ITENS'!$J1323&amp;"-"&amp;'LISTA DOS ITENS'!$K1323&amp;"-"&amp;'LISTA DOS ITENS'!$I1323</f>
        <v>10054922-2101-0003-CONS/IAMN-</v>
      </c>
      <c r="AA1323" s="59" t="str">
        <f t="array" ref="AA1323">INDEX('RESUMO - LOTES E VMA'!$M$3:$M$181,MATCH('LISTA DOS ITENS'!$D1323,'RESUMO - LOTES E VMA'!$A$3:$A$181,0))</f>
        <v>Para Leilão</v>
      </c>
      <c r="AB1323" s="60">
        <f t="array" ref="AB1323">INDEX('RESUMO - LOTES E VMA'!$J$3:$J$181,MATCH('LISTA DOS ITENS'!$D1323,'RESUMO - LOTES E VMA'!$A$3:$A$181,0))</f>
        <v>0.09027052028</v>
      </c>
      <c r="AC1323" s="29" t="str">
        <f t="array" ref="AC1323">INDEX('RESUMO - LOTES E VMA'!$L$3:$L$181,MATCH('LISTA DOS ITENS'!$D1323,'RESUMO - LOTES E VMA'!$A$3:$A$181,0))</f>
        <v>1% do Valor de Comparação do VMA</v>
      </c>
      <c r="AD1323" s="53" t="str">
        <f>VLOOKUP(Tabela1[[#This Row],[Índice]],[1]Planilha1!$A:$A,1,0)</f>
        <v>#ERROR!</v>
      </c>
    </row>
    <row r="1324" ht="15.75" customHeight="1">
      <c r="A1324" s="52">
        <v>252170.0</v>
      </c>
      <c r="B1324" s="53" t="s">
        <v>70</v>
      </c>
      <c r="C1324" s="53" t="s">
        <v>71</v>
      </c>
      <c r="D1324" s="22">
        <v>206986.0</v>
      </c>
      <c r="E1324" s="53" t="s">
        <v>63</v>
      </c>
      <c r="F1324" s="54">
        <v>1.0653782E7</v>
      </c>
      <c r="G1324" s="53" t="s">
        <v>1034</v>
      </c>
      <c r="H1324" s="55">
        <v>2101.0</v>
      </c>
      <c r="I1324" s="55"/>
      <c r="J1324" s="55" t="s">
        <v>68</v>
      </c>
      <c r="K1324" s="53" t="s">
        <v>73</v>
      </c>
      <c r="L1324" s="53"/>
      <c r="M1324" s="53">
        <v>570.0</v>
      </c>
      <c r="N1324" s="53" t="s">
        <v>52</v>
      </c>
      <c r="O1324" s="25">
        <v>6.225526315789474</v>
      </c>
      <c r="P1324" s="25">
        <f>'LISTA DOS ITENS'!$O1324*'LISTA DOS ITENS'!$M1324</f>
        <v>3548.55</v>
      </c>
      <c r="Q1324" s="25">
        <v>6.37</v>
      </c>
      <c r="R1324" s="25">
        <f>'LISTA DOS ITENS'!$Q1324*'LISTA DOS ITENS'!$M1324</f>
        <v>3630.9</v>
      </c>
      <c r="S1324" s="56">
        <f>IF('LISTA DOS ITENS'!$P1324&gt;'LISTA DOS ITENS'!$R1324,'LISTA DOS ITENS'!$P1324,'LISTA DOS ITENS'!$R1324)</f>
        <v>3630.9</v>
      </c>
      <c r="T1324" s="25">
        <v>0.5760146567199231</v>
      </c>
      <c r="U1324" s="25">
        <f>'LISTA DOS ITENS'!$T1324*'LISTA DOS ITENS'!$M1324</f>
        <v>328.3283543</v>
      </c>
      <c r="V1324" s="56">
        <f t="array" ref="V1324">INDEX('RESUMO - LOTES E VMA'!$F$3:$F$181,MATCH('LISTA DOS ITENS'!$D1324,'RESUMO - LOTES E VMA'!$A$3:$A$181,0))</f>
        <v>5043.409812</v>
      </c>
      <c r="W1324" s="57">
        <f>'LISTA DOS ITENS'!$U1324/'LISTA DOS ITENS'!$V1324</f>
        <v>0.06510047103</v>
      </c>
      <c r="X1324" s="53" t="s">
        <v>53</v>
      </c>
      <c r="Y1324" s="53" t="s">
        <v>290</v>
      </c>
      <c r="Z1324" s="58" t="str">
        <f>'LISTA DOS ITENS'!$F1324&amp;"-"&amp;'LISTA DOS ITENS'!$H1324&amp;"-"&amp;'LISTA DOS ITENS'!$J1324&amp;"-"&amp;'LISTA DOS ITENS'!$K1324&amp;"-"&amp;'LISTA DOS ITENS'!$I1324</f>
        <v>10653782-2101-0003-CONS/NAC-</v>
      </c>
      <c r="AA1324" s="59" t="str">
        <f t="array" ref="AA1324">INDEX('RESUMO - LOTES E VMA'!$M$3:$M$181,MATCH('LISTA DOS ITENS'!$D1324,'RESUMO - LOTES E VMA'!$A$3:$A$181,0))</f>
        <v>Para Leilão</v>
      </c>
      <c r="AB1324" s="60">
        <f t="array" ref="AB1324">INDEX('RESUMO - LOTES E VMA'!$J$3:$J$181,MATCH('LISTA DOS ITENS'!$D1324,'RESUMO - LOTES E VMA'!$A$3:$A$181,0))</f>
        <v>0.09027052028</v>
      </c>
      <c r="AC1324" s="29" t="str">
        <f t="array" ref="AC1324">INDEX('RESUMO - LOTES E VMA'!$L$3:$L$181,MATCH('LISTA DOS ITENS'!$D1324,'RESUMO - LOTES E VMA'!$A$3:$A$181,0))</f>
        <v>1% do Valor de Comparação do VMA</v>
      </c>
      <c r="AD1324" s="53" t="str">
        <f>VLOOKUP(Tabela1[[#This Row],[Índice]],[1]Planilha1!$A:$A,1,0)</f>
        <v>#ERROR!</v>
      </c>
    </row>
    <row r="1325" ht="15.75" customHeight="1">
      <c r="A1325" s="52">
        <v>252171.0</v>
      </c>
      <c r="B1325" s="53" t="s">
        <v>70</v>
      </c>
      <c r="C1325" s="53" t="s">
        <v>71</v>
      </c>
      <c r="D1325" s="22">
        <v>206986.0</v>
      </c>
      <c r="E1325" s="53" t="s">
        <v>63</v>
      </c>
      <c r="F1325" s="54">
        <v>1.0708229E7</v>
      </c>
      <c r="G1325" s="53" t="s">
        <v>1035</v>
      </c>
      <c r="H1325" s="55">
        <v>2101.0</v>
      </c>
      <c r="I1325" s="55"/>
      <c r="J1325" s="55" t="s">
        <v>68</v>
      </c>
      <c r="K1325" s="53" t="s">
        <v>117</v>
      </c>
      <c r="L1325" s="53"/>
      <c r="M1325" s="53">
        <v>786.0</v>
      </c>
      <c r="N1325" s="53" t="s">
        <v>52</v>
      </c>
      <c r="O1325" s="25">
        <v>5.179071246819339</v>
      </c>
      <c r="P1325" s="25">
        <f>'LISTA DOS ITENS'!$O1325*'LISTA DOS ITENS'!$M1325</f>
        <v>4070.75</v>
      </c>
      <c r="Q1325" s="25">
        <v>5.18</v>
      </c>
      <c r="R1325" s="25">
        <f>'LISTA DOS ITENS'!$Q1325*'LISTA DOS ITENS'!$M1325</f>
        <v>4071.48</v>
      </c>
      <c r="S1325" s="56">
        <f>IF('LISTA DOS ITENS'!$P1325&gt;'LISTA DOS ITENS'!$R1325,'LISTA DOS ITENS'!$P1325,'LISTA DOS ITENS'!$R1325)</f>
        <v>4071.48</v>
      </c>
      <c r="T1325" s="25">
        <v>0.4684075230469705</v>
      </c>
      <c r="U1325" s="25">
        <f>'LISTA DOS ITENS'!$T1325*'LISTA DOS ITENS'!$M1325</f>
        <v>368.1683131</v>
      </c>
      <c r="V1325" s="56">
        <f t="array" ref="V1325">INDEX('RESUMO - LOTES E VMA'!$F$3:$F$181,MATCH('LISTA DOS ITENS'!$D1325,'RESUMO - LOTES E VMA'!$A$3:$A$181,0))</f>
        <v>5043.409812</v>
      </c>
      <c r="W1325" s="57">
        <f>'LISTA DOS ITENS'!$U1325/'LISTA DOS ITENS'!$V1325</f>
        <v>0.07299988041</v>
      </c>
      <c r="X1325" s="53" t="s">
        <v>53</v>
      </c>
      <c r="Y1325" s="53" t="s">
        <v>290</v>
      </c>
      <c r="Z1325" s="58" t="str">
        <f>'LISTA DOS ITENS'!$F1325&amp;"-"&amp;'LISTA DOS ITENS'!$H1325&amp;"-"&amp;'LISTA DOS ITENS'!$J1325&amp;"-"&amp;'LISTA DOS ITENS'!$K1325&amp;"-"&amp;'LISTA DOS ITENS'!$I1325</f>
        <v>10708229-2101-0003-CONS/IAMN-</v>
      </c>
      <c r="AA1325" s="59" t="str">
        <f t="array" ref="AA1325">INDEX('RESUMO - LOTES E VMA'!$M$3:$M$181,MATCH('LISTA DOS ITENS'!$D1325,'RESUMO - LOTES E VMA'!$A$3:$A$181,0))</f>
        <v>Para Leilão</v>
      </c>
      <c r="AB1325" s="60">
        <f t="array" ref="AB1325">INDEX('RESUMO - LOTES E VMA'!$J$3:$J$181,MATCH('LISTA DOS ITENS'!$D1325,'RESUMO - LOTES E VMA'!$A$3:$A$181,0))</f>
        <v>0.09027052028</v>
      </c>
      <c r="AC1325" s="29" t="str">
        <f t="array" ref="AC1325">INDEX('RESUMO - LOTES E VMA'!$L$3:$L$181,MATCH('LISTA DOS ITENS'!$D1325,'RESUMO - LOTES E VMA'!$A$3:$A$181,0))</f>
        <v>1% do Valor de Comparação do VMA</v>
      </c>
      <c r="AD1325" s="53" t="str">
        <f>VLOOKUP(Tabela1[[#This Row],[Índice]],[1]Planilha1!$A:$A,1,0)</f>
        <v>#ERROR!</v>
      </c>
    </row>
    <row r="1326" ht="15.75" customHeight="1">
      <c r="A1326" s="52">
        <v>252172.0</v>
      </c>
      <c r="B1326" s="53" t="s">
        <v>70</v>
      </c>
      <c r="C1326" s="53" t="s">
        <v>71</v>
      </c>
      <c r="D1326" s="22">
        <v>206986.0</v>
      </c>
      <c r="E1326" s="53" t="s">
        <v>63</v>
      </c>
      <c r="F1326" s="54">
        <v>1.0899749E7</v>
      </c>
      <c r="G1326" s="53" t="s">
        <v>1036</v>
      </c>
      <c r="H1326" s="55">
        <v>2101.0</v>
      </c>
      <c r="I1326" s="55"/>
      <c r="J1326" s="55" t="s">
        <v>68</v>
      </c>
      <c r="K1326" s="53" t="s">
        <v>73</v>
      </c>
      <c r="L1326" s="53"/>
      <c r="M1326" s="53">
        <v>7.0</v>
      </c>
      <c r="N1326" s="53" t="s">
        <v>52</v>
      </c>
      <c r="O1326" s="25">
        <v>15.920208333333333</v>
      </c>
      <c r="P1326" s="25">
        <f>'LISTA DOS ITENS'!$O1326*'LISTA DOS ITENS'!$M1326</f>
        <v>111.4414583</v>
      </c>
      <c r="Q1326" s="25">
        <v>15.83</v>
      </c>
      <c r="R1326" s="25">
        <f>'LISTA DOS ITENS'!$Q1326*'LISTA DOS ITENS'!$M1326</f>
        <v>110.81</v>
      </c>
      <c r="S1326" s="56">
        <f>IF('LISTA DOS ITENS'!$P1326&gt;'LISTA DOS ITENS'!$R1326,'LISTA DOS ITENS'!$P1326,'LISTA DOS ITENS'!$R1326)</f>
        <v>111.4414583</v>
      </c>
      <c r="T1326" s="25">
        <v>1.4314461563385217</v>
      </c>
      <c r="U1326" s="25">
        <f>'LISTA DOS ITENS'!$T1326*'LISTA DOS ITENS'!$M1326</f>
        <v>10.02012309</v>
      </c>
      <c r="V1326" s="56">
        <f t="array" ref="V1326">INDEX('RESUMO - LOTES E VMA'!$F$3:$F$181,MATCH('LISTA DOS ITENS'!$D1326,'RESUMO - LOTES E VMA'!$A$3:$A$181,0))</f>
        <v>5043.409812</v>
      </c>
      <c r="W1326" s="57">
        <f>'LISTA DOS ITENS'!$U1326/'LISTA DOS ITENS'!$V1326</f>
        <v>0.001986775509</v>
      </c>
      <c r="X1326" s="53" t="s">
        <v>53</v>
      </c>
      <c r="Y1326" s="53" t="s">
        <v>290</v>
      </c>
      <c r="Z1326" s="58" t="str">
        <f>'LISTA DOS ITENS'!$F1326&amp;"-"&amp;'LISTA DOS ITENS'!$H1326&amp;"-"&amp;'LISTA DOS ITENS'!$J1326&amp;"-"&amp;'LISTA DOS ITENS'!$K1326&amp;"-"&amp;'LISTA DOS ITENS'!$I1326</f>
        <v>10899749-2101-0003-CONS/NAC-</v>
      </c>
      <c r="AA1326" s="59" t="str">
        <f t="array" ref="AA1326">INDEX('RESUMO - LOTES E VMA'!$M$3:$M$181,MATCH('LISTA DOS ITENS'!$D1326,'RESUMO - LOTES E VMA'!$A$3:$A$181,0))</f>
        <v>Para Leilão</v>
      </c>
      <c r="AB1326" s="60">
        <f t="array" ref="AB1326">INDEX('RESUMO - LOTES E VMA'!$J$3:$J$181,MATCH('LISTA DOS ITENS'!$D1326,'RESUMO - LOTES E VMA'!$A$3:$A$181,0))</f>
        <v>0.09027052028</v>
      </c>
      <c r="AC1326" s="29" t="str">
        <f t="array" ref="AC1326">INDEX('RESUMO - LOTES E VMA'!$L$3:$L$181,MATCH('LISTA DOS ITENS'!$D1326,'RESUMO - LOTES E VMA'!$A$3:$A$181,0))</f>
        <v>1% do Valor de Comparação do VMA</v>
      </c>
      <c r="AD1326" s="53" t="str">
        <f>VLOOKUP(Tabela1[[#This Row],[Índice]],[1]Planilha1!$A:$A,1,0)</f>
        <v>#ERROR!</v>
      </c>
    </row>
    <row r="1327" ht="15.75" customHeight="1">
      <c r="A1327" s="52">
        <v>252173.0</v>
      </c>
      <c r="B1327" s="53" t="s">
        <v>70</v>
      </c>
      <c r="C1327" s="53" t="s">
        <v>71</v>
      </c>
      <c r="D1327" s="22">
        <v>206986.0</v>
      </c>
      <c r="E1327" s="53" t="s">
        <v>63</v>
      </c>
      <c r="F1327" s="54">
        <v>1.0339625E7</v>
      </c>
      <c r="G1327" s="53" t="s">
        <v>1037</v>
      </c>
      <c r="H1327" s="55">
        <v>2170.0</v>
      </c>
      <c r="I1327" s="55"/>
      <c r="J1327" s="55" t="s">
        <v>68</v>
      </c>
      <c r="K1327" s="53" t="s">
        <v>73</v>
      </c>
      <c r="L1327" s="53"/>
      <c r="M1327" s="53">
        <v>53.0</v>
      </c>
      <c r="N1327" s="53" t="s">
        <v>52</v>
      </c>
      <c r="O1327" s="25">
        <v>15.227341772151899</v>
      </c>
      <c r="P1327" s="25">
        <f>'LISTA DOS ITENS'!$O1327*'LISTA DOS ITENS'!$M1327</f>
        <v>807.0491139</v>
      </c>
      <c r="Q1327" s="25">
        <v>15.15</v>
      </c>
      <c r="R1327" s="25">
        <f>'LISTA DOS ITENS'!$Q1327*'LISTA DOS ITENS'!$M1327</f>
        <v>802.95</v>
      </c>
      <c r="S1327" s="56">
        <f>IF('LISTA DOS ITENS'!$P1327&gt;'LISTA DOS ITENS'!$R1327,'LISTA DOS ITENS'!$P1327,'LISTA DOS ITENS'!$R1327)</f>
        <v>807.0491139</v>
      </c>
      <c r="T1327" s="25">
        <v>1.3699563656682632</v>
      </c>
      <c r="U1327" s="25">
        <f>'LISTA DOS ITENS'!$T1327*'LISTA DOS ITENS'!$M1327</f>
        <v>72.60768738</v>
      </c>
      <c r="V1327" s="56">
        <f t="array" ref="V1327">INDEX('RESUMO - LOTES E VMA'!$F$3:$F$181,MATCH('LISTA DOS ITENS'!$D1327,'RESUMO - LOTES E VMA'!$A$3:$A$181,0))</f>
        <v>5043.409812</v>
      </c>
      <c r="W1327" s="57">
        <f>'LISTA DOS ITENS'!$U1327/'LISTA DOS ITENS'!$V1327</f>
        <v>0.0143965472</v>
      </c>
      <c r="X1327" s="53" t="s">
        <v>53</v>
      </c>
      <c r="Y1327" s="53" t="s">
        <v>290</v>
      </c>
      <c r="Z1327" s="58" t="str">
        <f>'LISTA DOS ITENS'!$F1327&amp;"-"&amp;'LISTA DOS ITENS'!$H1327&amp;"-"&amp;'LISTA DOS ITENS'!$J1327&amp;"-"&amp;'LISTA DOS ITENS'!$K1327&amp;"-"&amp;'LISTA DOS ITENS'!$I1327</f>
        <v>10339625-2170-0003-CONS/NAC-</v>
      </c>
      <c r="AA1327" s="59" t="str">
        <f t="array" ref="AA1327">INDEX('RESUMO - LOTES E VMA'!$M$3:$M$181,MATCH('LISTA DOS ITENS'!$D1327,'RESUMO - LOTES E VMA'!$A$3:$A$181,0))</f>
        <v>Para Leilão</v>
      </c>
      <c r="AB1327" s="60">
        <f t="array" ref="AB1327">INDEX('RESUMO - LOTES E VMA'!$J$3:$J$181,MATCH('LISTA DOS ITENS'!$D1327,'RESUMO - LOTES E VMA'!$A$3:$A$181,0))</f>
        <v>0.09027052028</v>
      </c>
      <c r="AC1327" s="29" t="str">
        <f t="array" ref="AC1327">INDEX('RESUMO - LOTES E VMA'!$L$3:$L$181,MATCH('LISTA DOS ITENS'!$D1327,'RESUMO - LOTES E VMA'!$A$3:$A$181,0))</f>
        <v>1% do Valor de Comparação do VMA</v>
      </c>
      <c r="AD1327" s="53" t="str">
        <f>VLOOKUP(Tabela1[[#This Row],[Índice]],[1]Planilha1!$A:$A,1,0)</f>
        <v>#ERROR!</v>
      </c>
    </row>
    <row r="1328" ht="15.75" customHeight="1">
      <c r="A1328" s="52">
        <v>252174.0</v>
      </c>
      <c r="B1328" s="53" t="s">
        <v>70</v>
      </c>
      <c r="C1328" s="53" t="s">
        <v>71</v>
      </c>
      <c r="D1328" s="22">
        <v>206986.0</v>
      </c>
      <c r="E1328" s="53" t="s">
        <v>63</v>
      </c>
      <c r="F1328" s="54">
        <v>1.0274678E7</v>
      </c>
      <c r="G1328" s="53" t="s">
        <v>1038</v>
      </c>
      <c r="H1328" s="55">
        <v>2201.0</v>
      </c>
      <c r="I1328" s="55"/>
      <c r="J1328" s="55" t="s">
        <v>68</v>
      </c>
      <c r="K1328" s="53" t="s">
        <v>117</v>
      </c>
      <c r="L1328" s="53"/>
      <c r="M1328" s="53">
        <v>4.0</v>
      </c>
      <c r="N1328" s="53" t="s">
        <v>52</v>
      </c>
      <c r="O1328" s="25">
        <v>6.4125</v>
      </c>
      <c r="P1328" s="25">
        <f>'LISTA DOS ITENS'!$O1328*'LISTA DOS ITENS'!$M1328</f>
        <v>25.65</v>
      </c>
      <c r="Q1328" s="25">
        <v>6.41</v>
      </c>
      <c r="R1328" s="25">
        <f>'LISTA DOS ITENS'!$Q1328*'LISTA DOS ITENS'!$M1328</f>
        <v>25.64</v>
      </c>
      <c r="S1328" s="56">
        <f>IF('LISTA DOS ITENS'!$P1328&gt;'LISTA DOS ITENS'!$R1328,'LISTA DOS ITENS'!$P1328,'LISTA DOS ITENS'!$R1328)</f>
        <v>25.65</v>
      </c>
      <c r="T1328" s="25">
        <v>0.5796317032299384</v>
      </c>
      <c r="U1328" s="25">
        <f>'LISTA DOS ITENS'!$T1328*'LISTA DOS ITENS'!$M1328</f>
        <v>2.318526813</v>
      </c>
      <c r="V1328" s="56">
        <f t="array" ref="V1328">INDEX('RESUMO - LOTES E VMA'!$F$3:$F$181,MATCH('LISTA DOS ITENS'!$D1328,'RESUMO - LOTES E VMA'!$A$3:$A$181,0))</f>
        <v>5043.409812</v>
      </c>
      <c r="W1328" s="57">
        <f>'LISTA DOS ITENS'!$U1328/'LISTA DOS ITENS'!$V1328</f>
        <v>0.0004597141417</v>
      </c>
      <c r="X1328" s="53" t="s">
        <v>53</v>
      </c>
      <c r="Y1328" s="53" t="s">
        <v>290</v>
      </c>
      <c r="Z1328" s="58" t="str">
        <f>'LISTA DOS ITENS'!$F1328&amp;"-"&amp;'LISTA DOS ITENS'!$H1328&amp;"-"&amp;'LISTA DOS ITENS'!$J1328&amp;"-"&amp;'LISTA DOS ITENS'!$K1328&amp;"-"&amp;'LISTA DOS ITENS'!$I1328</f>
        <v>10274678-2201-0003-CONS/IAMN-</v>
      </c>
      <c r="AA1328" s="59" t="str">
        <f t="array" ref="AA1328">INDEX('RESUMO - LOTES E VMA'!$M$3:$M$181,MATCH('LISTA DOS ITENS'!$D1328,'RESUMO - LOTES E VMA'!$A$3:$A$181,0))</f>
        <v>Para Leilão</v>
      </c>
      <c r="AB1328" s="60">
        <f t="array" ref="AB1328">INDEX('RESUMO - LOTES E VMA'!$J$3:$J$181,MATCH('LISTA DOS ITENS'!$D1328,'RESUMO - LOTES E VMA'!$A$3:$A$181,0))</f>
        <v>0.09027052028</v>
      </c>
      <c r="AC1328" s="29" t="str">
        <f t="array" ref="AC1328">INDEX('RESUMO - LOTES E VMA'!$L$3:$L$181,MATCH('LISTA DOS ITENS'!$D1328,'RESUMO - LOTES E VMA'!$A$3:$A$181,0))</f>
        <v>1% do Valor de Comparação do VMA</v>
      </c>
      <c r="AD1328" s="53" t="str">
        <f>VLOOKUP(Tabela1[[#This Row],[Índice]],[1]Planilha1!$A:$A,1,0)</f>
        <v>#ERROR!</v>
      </c>
    </row>
    <row r="1329" ht="15.75" customHeight="1">
      <c r="A1329" s="52">
        <v>252175.0</v>
      </c>
      <c r="B1329" s="53" t="s">
        <v>70</v>
      </c>
      <c r="C1329" s="53" t="s">
        <v>71</v>
      </c>
      <c r="D1329" s="22">
        <v>206986.0</v>
      </c>
      <c r="E1329" s="53" t="s">
        <v>63</v>
      </c>
      <c r="F1329" s="54">
        <v>1.0563394E7</v>
      </c>
      <c r="G1329" s="53" t="s">
        <v>1039</v>
      </c>
      <c r="H1329" s="55">
        <v>2101.0</v>
      </c>
      <c r="I1329" s="55"/>
      <c r="J1329" s="55" t="s">
        <v>69</v>
      </c>
      <c r="K1329" s="53" t="s">
        <v>73</v>
      </c>
      <c r="L1329" s="53"/>
      <c r="M1329" s="53">
        <v>1.0</v>
      </c>
      <c r="N1329" s="53" t="s">
        <v>52</v>
      </c>
      <c r="O1329" s="25">
        <v>7.06</v>
      </c>
      <c r="P1329" s="25">
        <f>'LISTA DOS ITENS'!$O1329*'LISTA DOS ITENS'!$M1329</f>
        <v>7.06</v>
      </c>
      <c r="Q1329" s="25">
        <v>9.71</v>
      </c>
      <c r="R1329" s="25">
        <f>'LISTA DOS ITENS'!$Q1329*'LISTA DOS ITENS'!$M1329</f>
        <v>9.71</v>
      </c>
      <c r="S1329" s="56">
        <f>IF('LISTA DOS ITENS'!$P1329&gt;'LISTA DOS ITENS'!$R1329,'LISTA DOS ITENS'!$P1329,'LISTA DOS ITENS'!$R1329)</f>
        <v>9.71</v>
      </c>
      <c r="T1329" s="25">
        <v>0.8780380403061938</v>
      </c>
      <c r="U1329" s="25">
        <f>'LISTA DOS ITENS'!$T1329*'LISTA DOS ITENS'!$M1329</f>
        <v>0.8780380403</v>
      </c>
      <c r="V1329" s="56">
        <f t="array" ref="V1329">INDEX('RESUMO - LOTES E VMA'!$F$3:$F$181,MATCH('LISTA DOS ITENS'!$D1329,'RESUMO - LOTES E VMA'!$A$3:$A$181,0))</f>
        <v>5043.409812</v>
      </c>
      <c r="W1329" s="57">
        <f>'LISTA DOS ITENS'!$U1329/'LISTA DOS ITENS'!$V1329</f>
        <v>0.0001740961122</v>
      </c>
      <c r="X1329" s="53" t="s">
        <v>53</v>
      </c>
      <c r="Y1329" s="53" t="s">
        <v>290</v>
      </c>
      <c r="Z1329" s="58" t="str">
        <f>'LISTA DOS ITENS'!$F1329&amp;"-"&amp;'LISTA DOS ITENS'!$H1329&amp;"-"&amp;'LISTA DOS ITENS'!$J1329&amp;"-"&amp;'LISTA DOS ITENS'!$K1329&amp;"-"&amp;'LISTA DOS ITENS'!$I1329</f>
        <v>10563394-2101-0903-CONS/NAC-</v>
      </c>
      <c r="AA1329" s="59" t="str">
        <f t="array" ref="AA1329">INDEX('RESUMO - LOTES E VMA'!$M$3:$M$181,MATCH('LISTA DOS ITENS'!$D1329,'RESUMO - LOTES E VMA'!$A$3:$A$181,0))</f>
        <v>Para Leilão</v>
      </c>
      <c r="AB1329" s="60">
        <f t="array" ref="AB1329">INDEX('RESUMO - LOTES E VMA'!$J$3:$J$181,MATCH('LISTA DOS ITENS'!$D1329,'RESUMO - LOTES E VMA'!$A$3:$A$181,0))</f>
        <v>0.09027052028</v>
      </c>
      <c r="AC1329" s="29" t="str">
        <f t="array" ref="AC1329">INDEX('RESUMO - LOTES E VMA'!$L$3:$L$181,MATCH('LISTA DOS ITENS'!$D1329,'RESUMO - LOTES E VMA'!$A$3:$A$181,0))</f>
        <v>1% do Valor de Comparação do VMA</v>
      </c>
      <c r="AD1329" s="53" t="str">
        <f>VLOOKUP(Tabela1[[#This Row],[Índice]],[1]Planilha1!$A:$A,1,0)</f>
        <v>#ERROR!</v>
      </c>
    </row>
    <row r="1330" ht="15.75" customHeight="1">
      <c r="A1330" s="52">
        <v>252176.0</v>
      </c>
      <c r="B1330" s="53" t="s">
        <v>70</v>
      </c>
      <c r="C1330" s="53" t="s">
        <v>71</v>
      </c>
      <c r="D1330" s="22">
        <v>206986.0</v>
      </c>
      <c r="E1330" s="53" t="s">
        <v>63</v>
      </c>
      <c r="F1330" s="54">
        <v>1.0653782E7</v>
      </c>
      <c r="G1330" s="53" t="s">
        <v>1034</v>
      </c>
      <c r="H1330" s="55">
        <v>2101.0</v>
      </c>
      <c r="I1330" s="55"/>
      <c r="J1330" s="55" t="s">
        <v>69</v>
      </c>
      <c r="K1330" s="53" t="s">
        <v>73</v>
      </c>
      <c r="L1330" s="53"/>
      <c r="M1330" s="53">
        <v>888.0</v>
      </c>
      <c r="N1330" s="53" t="s">
        <v>52</v>
      </c>
      <c r="O1330" s="25">
        <v>6.22552927927928</v>
      </c>
      <c r="P1330" s="25">
        <f>'LISTA DOS ITENS'!$O1330*'LISTA DOS ITENS'!$M1330</f>
        <v>5528.27</v>
      </c>
      <c r="Q1330" s="25">
        <v>6.37</v>
      </c>
      <c r="R1330" s="25">
        <f>'LISTA DOS ITENS'!$Q1330*'LISTA DOS ITENS'!$M1330</f>
        <v>5656.56</v>
      </c>
      <c r="S1330" s="56">
        <f>IF('LISTA DOS ITENS'!$P1330&gt;'LISTA DOS ITENS'!$R1330,'LISTA DOS ITENS'!$P1330,'LISTA DOS ITENS'!$R1330)</f>
        <v>5656.56</v>
      </c>
      <c r="T1330" s="25">
        <v>0.5760146567199231</v>
      </c>
      <c r="U1330" s="25">
        <f>'LISTA DOS ITENS'!$T1330*'LISTA DOS ITENS'!$M1330</f>
        <v>511.5010152</v>
      </c>
      <c r="V1330" s="56">
        <f t="array" ref="V1330">INDEX('RESUMO - LOTES E VMA'!$F$3:$F$181,MATCH('LISTA DOS ITENS'!$D1330,'RESUMO - LOTES E VMA'!$A$3:$A$181,0))</f>
        <v>5043.409812</v>
      </c>
      <c r="W1330" s="57">
        <f>'LISTA DOS ITENS'!$U1330/'LISTA DOS ITENS'!$V1330</f>
        <v>0.1014196812</v>
      </c>
      <c r="X1330" s="53" t="s">
        <v>53</v>
      </c>
      <c r="Y1330" s="53" t="s">
        <v>290</v>
      </c>
      <c r="Z1330" s="58" t="str">
        <f>'LISTA DOS ITENS'!$F1330&amp;"-"&amp;'LISTA DOS ITENS'!$H1330&amp;"-"&amp;'LISTA DOS ITENS'!$J1330&amp;"-"&amp;'LISTA DOS ITENS'!$K1330&amp;"-"&amp;'LISTA DOS ITENS'!$I1330</f>
        <v>10653782-2101-0903-CONS/NAC-</v>
      </c>
      <c r="AA1330" s="59" t="str">
        <f t="array" ref="AA1330">INDEX('RESUMO - LOTES E VMA'!$M$3:$M$181,MATCH('LISTA DOS ITENS'!$D1330,'RESUMO - LOTES E VMA'!$A$3:$A$181,0))</f>
        <v>Para Leilão</v>
      </c>
      <c r="AB1330" s="60">
        <f t="array" ref="AB1330">INDEX('RESUMO - LOTES E VMA'!$J$3:$J$181,MATCH('LISTA DOS ITENS'!$D1330,'RESUMO - LOTES E VMA'!$A$3:$A$181,0))</f>
        <v>0.09027052028</v>
      </c>
      <c r="AC1330" s="29" t="str">
        <f t="array" ref="AC1330">INDEX('RESUMO - LOTES E VMA'!$L$3:$L$181,MATCH('LISTA DOS ITENS'!$D1330,'RESUMO - LOTES E VMA'!$A$3:$A$181,0))</f>
        <v>1% do Valor de Comparação do VMA</v>
      </c>
      <c r="AD1330" s="53" t="str">
        <f>VLOOKUP(Tabela1[[#This Row],[Índice]],[1]Planilha1!$A:$A,1,0)</f>
        <v>#ERROR!</v>
      </c>
    </row>
    <row r="1331" ht="15.75" customHeight="1">
      <c r="A1331" s="52">
        <v>252177.0</v>
      </c>
      <c r="B1331" s="53" t="s">
        <v>70</v>
      </c>
      <c r="C1331" s="53" t="s">
        <v>71</v>
      </c>
      <c r="D1331" s="22">
        <v>206986.0</v>
      </c>
      <c r="E1331" s="53" t="s">
        <v>63</v>
      </c>
      <c r="F1331" s="54">
        <v>1.0708229E7</v>
      </c>
      <c r="G1331" s="53" t="s">
        <v>1035</v>
      </c>
      <c r="H1331" s="55">
        <v>2170.0</v>
      </c>
      <c r="I1331" s="55"/>
      <c r="J1331" s="55" t="s">
        <v>69</v>
      </c>
      <c r="K1331" s="53" t="s">
        <v>117</v>
      </c>
      <c r="L1331" s="53"/>
      <c r="M1331" s="53">
        <v>659.0</v>
      </c>
      <c r="N1331" s="53" t="s">
        <v>52</v>
      </c>
      <c r="O1331" s="25">
        <v>5.318609077598829</v>
      </c>
      <c r="P1331" s="25">
        <f>'LISTA DOS ITENS'!$O1331*'LISTA DOS ITENS'!$M1331</f>
        <v>3504.963382</v>
      </c>
      <c r="Q1331" s="25">
        <v>5.18</v>
      </c>
      <c r="R1331" s="25">
        <f>'LISTA DOS ITENS'!$Q1331*'LISTA DOS ITENS'!$M1331</f>
        <v>3413.62</v>
      </c>
      <c r="S1331" s="56">
        <f>IF('LISTA DOS ITENS'!$P1331&gt;'LISTA DOS ITENS'!$R1331,'LISTA DOS ITENS'!$P1331,'LISTA DOS ITENS'!$R1331)</f>
        <v>3504.963382</v>
      </c>
      <c r="T1331" s="25">
        <v>0.4684075230469705</v>
      </c>
      <c r="U1331" s="25">
        <f>'LISTA DOS ITENS'!$T1331*'LISTA DOS ITENS'!$M1331</f>
        <v>308.6805577</v>
      </c>
      <c r="V1331" s="56">
        <f t="array" ref="V1331">INDEX('RESUMO - LOTES E VMA'!$F$3:$F$181,MATCH('LISTA DOS ITENS'!$D1331,'RESUMO - LOTES E VMA'!$A$3:$A$181,0))</f>
        <v>5043.409812</v>
      </c>
      <c r="W1331" s="57">
        <f>'LISTA DOS ITENS'!$U1331/'LISTA DOS ITENS'!$V1331</f>
        <v>0.06120473434</v>
      </c>
      <c r="X1331" s="53" t="s">
        <v>53</v>
      </c>
      <c r="Y1331" s="53" t="s">
        <v>290</v>
      </c>
      <c r="Z1331" s="58" t="str">
        <f>'LISTA DOS ITENS'!$F1331&amp;"-"&amp;'LISTA DOS ITENS'!$H1331&amp;"-"&amp;'LISTA DOS ITENS'!$J1331&amp;"-"&amp;'LISTA DOS ITENS'!$K1331&amp;"-"&amp;'LISTA DOS ITENS'!$I1331</f>
        <v>10708229-2170-0903-CONS/IAMN-</v>
      </c>
      <c r="AA1331" s="59" t="str">
        <f t="array" ref="AA1331">INDEX('RESUMO - LOTES E VMA'!$M$3:$M$181,MATCH('LISTA DOS ITENS'!$D1331,'RESUMO - LOTES E VMA'!$A$3:$A$181,0))</f>
        <v>Para Leilão</v>
      </c>
      <c r="AB1331" s="60">
        <f t="array" ref="AB1331">INDEX('RESUMO - LOTES E VMA'!$J$3:$J$181,MATCH('LISTA DOS ITENS'!$D1331,'RESUMO - LOTES E VMA'!$A$3:$A$181,0))</f>
        <v>0.09027052028</v>
      </c>
      <c r="AC1331" s="29" t="str">
        <f t="array" ref="AC1331">INDEX('RESUMO - LOTES E VMA'!$L$3:$L$181,MATCH('LISTA DOS ITENS'!$D1331,'RESUMO - LOTES E VMA'!$A$3:$A$181,0))</f>
        <v>1% do Valor de Comparação do VMA</v>
      </c>
      <c r="AD1331" s="53" t="str">
        <f>VLOOKUP(Tabela1[[#This Row],[Índice]],[1]Planilha1!$A:$A,1,0)</f>
        <v>#ERROR!</v>
      </c>
    </row>
    <row r="1332" ht="15.75" customHeight="1">
      <c r="A1332" s="52">
        <v>252178.0</v>
      </c>
      <c r="B1332" s="53" t="s">
        <v>70</v>
      </c>
      <c r="C1332" s="53" t="s">
        <v>71</v>
      </c>
      <c r="D1332" s="22">
        <v>206986.0</v>
      </c>
      <c r="E1332" s="53" t="s">
        <v>63</v>
      </c>
      <c r="F1332" s="54">
        <v>1.0274678E7</v>
      </c>
      <c r="G1332" s="53" t="s">
        <v>1038</v>
      </c>
      <c r="H1332" s="55">
        <v>2201.0</v>
      </c>
      <c r="I1332" s="55"/>
      <c r="J1332" s="55" t="s">
        <v>69</v>
      </c>
      <c r="K1332" s="53" t="s">
        <v>117</v>
      </c>
      <c r="L1332" s="53"/>
      <c r="M1332" s="53">
        <v>26.0</v>
      </c>
      <c r="N1332" s="53" t="s">
        <v>52</v>
      </c>
      <c r="O1332" s="25">
        <v>6.413076923076924</v>
      </c>
      <c r="P1332" s="25">
        <f>'LISTA DOS ITENS'!$O1332*'LISTA DOS ITENS'!$M1332</f>
        <v>166.74</v>
      </c>
      <c r="Q1332" s="25">
        <v>6.41</v>
      </c>
      <c r="R1332" s="25">
        <f>'LISTA DOS ITENS'!$Q1332*'LISTA DOS ITENS'!$M1332</f>
        <v>166.66</v>
      </c>
      <c r="S1332" s="56">
        <f>IF('LISTA DOS ITENS'!$P1332&gt;'LISTA DOS ITENS'!$R1332,'LISTA DOS ITENS'!$P1332,'LISTA DOS ITENS'!$R1332)</f>
        <v>166.74</v>
      </c>
      <c r="T1332" s="25">
        <v>0.5796317032299384</v>
      </c>
      <c r="U1332" s="25">
        <f>'LISTA DOS ITENS'!$T1332*'LISTA DOS ITENS'!$M1332</f>
        <v>15.07042428</v>
      </c>
      <c r="V1332" s="56">
        <f t="array" ref="V1332">INDEX('RESUMO - LOTES E VMA'!$F$3:$F$181,MATCH('LISTA DOS ITENS'!$D1332,'RESUMO - LOTES E VMA'!$A$3:$A$181,0))</f>
        <v>5043.409812</v>
      </c>
      <c r="W1332" s="57">
        <f>'LISTA DOS ITENS'!$U1332/'LISTA DOS ITENS'!$V1332</f>
        <v>0.002988141921</v>
      </c>
      <c r="X1332" s="53" t="s">
        <v>53</v>
      </c>
      <c r="Y1332" s="53" t="s">
        <v>290</v>
      </c>
      <c r="Z1332" s="58" t="str">
        <f>'LISTA DOS ITENS'!$F1332&amp;"-"&amp;'LISTA DOS ITENS'!$H1332&amp;"-"&amp;'LISTA DOS ITENS'!$J1332&amp;"-"&amp;'LISTA DOS ITENS'!$K1332&amp;"-"&amp;'LISTA DOS ITENS'!$I1332</f>
        <v>10274678-2201-0903-CONS/IAMN-</v>
      </c>
      <c r="AA1332" s="59" t="str">
        <f t="array" ref="AA1332">INDEX('RESUMO - LOTES E VMA'!$M$3:$M$181,MATCH('LISTA DOS ITENS'!$D1332,'RESUMO - LOTES E VMA'!$A$3:$A$181,0))</f>
        <v>Para Leilão</v>
      </c>
      <c r="AB1332" s="60">
        <f t="array" ref="AB1332">INDEX('RESUMO - LOTES E VMA'!$J$3:$J$181,MATCH('LISTA DOS ITENS'!$D1332,'RESUMO - LOTES E VMA'!$A$3:$A$181,0))</f>
        <v>0.09027052028</v>
      </c>
      <c r="AC1332" s="29" t="str">
        <f t="array" ref="AC1332">INDEX('RESUMO - LOTES E VMA'!$L$3:$L$181,MATCH('LISTA DOS ITENS'!$D1332,'RESUMO - LOTES E VMA'!$A$3:$A$181,0))</f>
        <v>1% do Valor de Comparação do VMA</v>
      </c>
      <c r="AD1332" s="53" t="str">
        <f>VLOOKUP(Tabela1[[#This Row],[Índice]],[1]Planilha1!$A:$A,1,0)</f>
        <v>#ERROR!</v>
      </c>
    </row>
    <row r="1333" ht="15.75" customHeight="1">
      <c r="A1333" s="52">
        <v>252179.0</v>
      </c>
      <c r="B1333" s="53" t="s">
        <v>70</v>
      </c>
      <c r="C1333" s="53" t="s">
        <v>71</v>
      </c>
      <c r="D1333" s="22">
        <v>206986.0</v>
      </c>
      <c r="E1333" s="53" t="s">
        <v>63</v>
      </c>
      <c r="F1333" s="54">
        <v>1.0286058E7</v>
      </c>
      <c r="G1333" s="53" t="s">
        <v>1040</v>
      </c>
      <c r="H1333" s="55">
        <v>2201.0</v>
      </c>
      <c r="I1333" s="55"/>
      <c r="J1333" s="55" t="s">
        <v>69</v>
      </c>
      <c r="K1333" s="53" t="s">
        <v>80</v>
      </c>
      <c r="L1333" s="53"/>
      <c r="M1333" s="53">
        <v>1.0</v>
      </c>
      <c r="N1333" s="53" t="s">
        <v>52</v>
      </c>
      <c r="O1333" s="25">
        <v>6.92</v>
      </c>
      <c r="P1333" s="25">
        <f>'LISTA DOS ITENS'!$O1333*'LISTA DOS ITENS'!$M1333</f>
        <v>6.92</v>
      </c>
      <c r="Q1333" s="25">
        <v>14.31</v>
      </c>
      <c r="R1333" s="25">
        <f>'LISTA DOS ITENS'!$Q1333*'LISTA DOS ITENS'!$M1333</f>
        <v>14.31</v>
      </c>
      <c r="S1333" s="56">
        <f>IF('LISTA DOS ITENS'!$P1333&gt;'LISTA DOS ITENS'!$R1333,'LISTA DOS ITENS'!$P1333,'LISTA DOS ITENS'!$R1333)</f>
        <v>14.31</v>
      </c>
      <c r="T1333" s="25">
        <v>1.2939983889579436</v>
      </c>
      <c r="U1333" s="25">
        <f>'LISTA DOS ITENS'!$T1333*'LISTA DOS ITENS'!$M1333</f>
        <v>1.293998389</v>
      </c>
      <c r="V1333" s="56">
        <f t="array" ref="V1333">INDEX('RESUMO - LOTES E VMA'!$F$3:$F$181,MATCH('LISTA DOS ITENS'!$D1333,'RESUMO - LOTES E VMA'!$A$3:$A$181,0))</f>
        <v>5043.409812</v>
      </c>
      <c r="W1333" s="57">
        <f>'LISTA DOS ITENS'!$U1333/'LISTA DOS ITENS'!$V1333</f>
        <v>0.0002565721282</v>
      </c>
      <c r="X1333" s="53" t="s">
        <v>53</v>
      </c>
      <c r="Y1333" s="53" t="s">
        <v>290</v>
      </c>
      <c r="Z1333" s="58" t="str">
        <f>'LISTA DOS ITENS'!$F1333&amp;"-"&amp;'LISTA DOS ITENS'!$H1333&amp;"-"&amp;'LISTA DOS ITENS'!$J1333&amp;"-"&amp;'LISTA DOS ITENS'!$K1333&amp;"-"&amp;'LISTA DOS ITENS'!$I1333</f>
        <v>10286058-2201-0903-IMOB/NAC-</v>
      </c>
      <c r="AA1333" s="59" t="str">
        <f t="array" ref="AA1333">INDEX('RESUMO - LOTES E VMA'!$M$3:$M$181,MATCH('LISTA DOS ITENS'!$D1333,'RESUMO - LOTES E VMA'!$A$3:$A$181,0))</f>
        <v>Para Leilão</v>
      </c>
      <c r="AB1333" s="60">
        <f t="array" ref="AB1333">INDEX('RESUMO - LOTES E VMA'!$J$3:$J$181,MATCH('LISTA DOS ITENS'!$D1333,'RESUMO - LOTES E VMA'!$A$3:$A$181,0))</f>
        <v>0.09027052028</v>
      </c>
      <c r="AC1333" s="29" t="str">
        <f t="array" ref="AC1333">INDEX('RESUMO - LOTES E VMA'!$L$3:$L$181,MATCH('LISTA DOS ITENS'!$D1333,'RESUMO - LOTES E VMA'!$A$3:$A$181,0))</f>
        <v>1% do Valor de Comparação do VMA</v>
      </c>
      <c r="AD1333" s="53" t="str">
        <f>VLOOKUP(Tabela1[[#This Row],[Índice]],[1]Planilha1!$A:$A,1,0)</f>
        <v>#ERROR!</v>
      </c>
    </row>
    <row r="1334" ht="15.75" customHeight="1">
      <c r="A1334" s="52">
        <v>252180.0</v>
      </c>
      <c r="B1334" s="53" t="s">
        <v>70</v>
      </c>
      <c r="C1334" s="53" t="s">
        <v>71</v>
      </c>
      <c r="D1334" s="22">
        <v>206986.0</v>
      </c>
      <c r="E1334" s="53" t="s">
        <v>63</v>
      </c>
      <c r="F1334" s="54">
        <v>1.0640929E7</v>
      </c>
      <c r="G1334" s="53" t="s">
        <v>1041</v>
      </c>
      <c r="H1334" s="55">
        <v>2201.0</v>
      </c>
      <c r="I1334" s="55"/>
      <c r="J1334" s="55" t="s">
        <v>69</v>
      </c>
      <c r="K1334" s="53" t="s">
        <v>73</v>
      </c>
      <c r="L1334" s="53"/>
      <c r="M1334" s="53">
        <v>18.0</v>
      </c>
      <c r="N1334" s="53" t="s">
        <v>52</v>
      </c>
      <c r="O1334" s="25">
        <v>33.375</v>
      </c>
      <c r="P1334" s="25">
        <f>'LISTA DOS ITENS'!$O1334*'LISTA DOS ITENS'!$M1334</f>
        <v>600.75</v>
      </c>
      <c r="Q1334" s="25">
        <v>33.38</v>
      </c>
      <c r="R1334" s="25">
        <f>'LISTA DOS ITENS'!$Q1334*'LISTA DOS ITENS'!$M1334</f>
        <v>600.84</v>
      </c>
      <c r="S1334" s="56">
        <f>IF('LISTA DOS ITENS'!$P1334&gt;'LISTA DOS ITENS'!$R1334,'LISTA DOS ITENS'!$P1334,'LISTA DOS ITENS'!$R1334)</f>
        <v>600.84</v>
      </c>
      <c r="T1334" s="25">
        <v>3.018425312607698</v>
      </c>
      <c r="U1334" s="25">
        <f>'LISTA DOS ITENS'!$T1334*'LISTA DOS ITENS'!$M1334</f>
        <v>54.33165563</v>
      </c>
      <c r="V1334" s="56">
        <f t="array" ref="V1334">INDEX('RESUMO - LOTES E VMA'!$F$3:$F$181,MATCH('LISTA DOS ITENS'!$D1334,'RESUMO - LOTES E VMA'!$A$3:$A$181,0))</f>
        <v>5043.409812</v>
      </c>
      <c r="W1334" s="57">
        <f>'LISTA DOS ITENS'!$U1334/'LISTA DOS ITENS'!$V1334</f>
        <v>0.01077280206</v>
      </c>
      <c r="X1334" s="53" t="s">
        <v>53</v>
      </c>
      <c r="Y1334" s="53" t="s">
        <v>290</v>
      </c>
      <c r="Z1334" s="58" t="str">
        <f>'LISTA DOS ITENS'!$F1334&amp;"-"&amp;'LISTA DOS ITENS'!$H1334&amp;"-"&amp;'LISTA DOS ITENS'!$J1334&amp;"-"&amp;'LISTA DOS ITENS'!$K1334&amp;"-"&amp;'LISTA DOS ITENS'!$I1334</f>
        <v>10640929-2201-0903-CONS/NAC-</v>
      </c>
      <c r="AA1334" s="59" t="str">
        <f t="array" ref="AA1334">INDEX('RESUMO - LOTES E VMA'!$M$3:$M$181,MATCH('LISTA DOS ITENS'!$D1334,'RESUMO - LOTES E VMA'!$A$3:$A$181,0))</f>
        <v>Para Leilão</v>
      </c>
      <c r="AB1334" s="60">
        <f t="array" ref="AB1334">INDEX('RESUMO - LOTES E VMA'!$J$3:$J$181,MATCH('LISTA DOS ITENS'!$D1334,'RESUMO - LOTES E VMA'!$A$3:$A$181,0))</f>
        <v>0.09027052028</v>
      </c>
      <c r="AC1334" s="29" t="str">
        <f t="array" ref="AC1334">INDEX('RESUMO - LOTES E VMA'!$L$3:$L$181,MATCH('LISTA DOS ITENS'!$D1334,'RESUMO - LOTES E VMA'!$A$3:$A$181,0))</f>
        <v>1% do Valor de Comparação do VMA</v>
      </c>
      <c r="AD1334" s="53" t="str">
        <f>VLOOKUP(Tabela1[[#This Row],[Índice]],[1]Planilha1!$A:$A,1,0)</f>
        <v>#ERROR!</v>
      </c>
    </row>
    <row r="1335" ht="15.75" customHeight="1">
      <c r="A1335" s="52">
        <v>252181.0</v>
      </c>
      <c r="B1335" s="53" t="s">
        <v>70</v>
      </c>
      <c r="C1335" s="53" t="s">
        <v>71</v>
      </c>
      <c r="D1335" s="22">
        <v>206986.0</v>
      </c>
      <c r="E1335" s="53" t="s">
        <v>63</v>
      </c>
      <c r="F1335" s="54">
        <v>1.0653782E7</v>
      </c>
      <c r="G1335" s="53" t="s">
        <v>1034</v>
      </c>
      <c r="H1335" s="55">
        <v>2201.0</v>
      </c>
      <c r="I1335" s="55"/>
      <c r="J1335" s="55" t="s">
        <v>69</v>
      </c>
      <c r="K1335" s="53" t="s">
        <v>73</v>
      </c>
      <c r="L1335" s="53"/>
      <c r="M1335" s="53">
        <v>383.0</v>
      </c>
      <c r="N1335" s="53" t="s">
        <v>52</v>
      </c>
      <c r="O1335" s="25">
        <v>6.366422976501306</v>
      </c>
      <c r="P1335" s="25">
        <f>'LISTA DOS ITENS'!$O1335*'LISTA DOS ITENS'!$M1335</f>
        <v>2438.34</v>
      </c>
      <c r="Q1335" s="25">
        <v>6.37</v>
      </c>
      <c r="R1335" s="25">
        <f>'LISTA DOS ITENS'!$Q1335*'LISTA DOS ITENS'!$M1335</f>
        <v>2439.71</v>
      </c>
      <c r="S1335" s="56">
        <f>IF('LISTA DOS ITENS'!$P1335&gt;'LISTA DOS ITENS'!$R1335,'LISTA DOS ITENS'!$P1335,'LISTA DOS ITENS'!$R1335)</f>
        <v>2439.71</v>
      </c>
      <c r="T1335" s="25">
        <v>0.5760146567199231</v>
      </c>
      <c r="U1335" s="25">
        <f>'LISTA DOS ITENS'!$T1335*'LISTA DOS ITENS'!$M1335</f>
        <v>220.6136135</v>
      </c>
      <c r="V1335" s="56">
        <f t="array" ref="V1335">INDEX('RESUMO - LOTES E VMA'!$F$3:$F$181,MATCH('LISTA DOS ITENS'!$D1335,'RESUMO - LOTES E VMA'!$A$3:$A$181,0))</f>
        <v>5043.409812</v>
      </c>
      <c r="W1335" s="57">
        <f>'LISTA DOS ITENS'!$U1335/'LISTA DOS ITENS'!$V1335</f>
        <v>0.04374294808</v>
      </c>
      <c r="X1335" s="53" t="s">
        <v>53</v>
      </c>
      <c r="Y1335" s="53" t="s">
        <v>290</v>
      </c>
      <c r="Z1335" s="58" t="str">
        <f>'LISTA DOS ITENS'!$F1335&amp;"-"&amp;'LISTA DOS ITENS'!$H1335&amp;"-"&amp;'LISTA DOS ITENS'!$J1335&amp;"-"&amp;'LISTA DOS ITENS'!$K1335&amp;"-"&amp;'LISTA DOS ITENS'!$I1335</f>
        <v>10653782-2201-0903-CONS/NAC-</v>
      </c>
      <c r="AA1335" s="59" t="str">
        <f t="array" ref="AA1335">INDEX('RESUMO - LOTES E VMA'!$M$3:$M$181,MATCH('LISTA DOS ITENS'!$D1335,'RESUMO - LOTES E VMA'!$A$3:$A$181,0))</f>
        <v>Para Leilão</v>
      </c>
      <c r="AB1335" s="60">
        <f t="array" ref="AB1335">INDEX('RESUMO - LOTES E VMA'!$J$3:$J$181,MATCH('LISTA DOS ITENS'!$D1335,'RESUMO - LOTES E VMA'!$A$3:$A$181,0))</f>
        <v>0.09027052028</v>
      </c>
      <c r="AC1335" s="29" t="str">
        <f t="array" ref="AC1335">INDEX('RESUMO - LOTES E VMA'!$L$3:$L$181,MATCH('LISTA DOS ITENS'!$D1335,'RESUMO - LOTES E VMA'!$A$3:$A$181,0))</f>
        <v>1% do Valor de Comparação do VMA</v>
      </c>
      <c r="AD1335" s="53" t="str">
        <f>VLOOKUP(Tabela1[[#This Row],[Índice]],[1]Planilha1!$A:$A,1,0)</f>
        <v>#ERROR!</v>
      </c>
    </row>
    <row r="1336" ht="15.75" customHeight="1">
      <c r="A1336" s="52">
        <v>252182.0</v>
      </c>
      <c r="B1336" s="53" t="s">
        <v>70</v>
      </c>
      <c r="C1336" s="53" t="s">
        <v>71</v>
      </c>
      <c r="D1336" s="22">
        <v>206986.0</v>
      </c>
      <c r="E1336" s="53" t="s">
        <v>63</v>
      </c>
      <c r="F1336" s="54">
        <v>1.1402063E7</v>
      </c>
      <c r="G1336" s="53" t="s">
        <v>1037</v>
      </c>
      <c r="H1336" s="55">
        <v>2201.0</v>
      </c>
      <c r="I1336" s="55"/>
      <c r="J1336" s="55" t="s">
        <v>77</v>
      </c>
      <c r="K1336" s="53" t="s">
        <v>293</v>
      </c>
      <c r="L1336" s="53"/>
      <c r="M1336" s="53">
        <v>28.0</v>
      </c>
      <c r="N1336" s="53" t="s">
        <v>52</v>
      </c>
      <c r="O1336" s="25">
        <v>1.0</v>
      </c>
      <c r="P1336" s="25">
        <f>'LISTA DOS ITENS'!$O1336*'LISTA DOS ITENS'!$M1336</f>
        <v>28</v>
      </c>
      <c r="Q1336" s="25">
        <v>816.75</v>
      </c>
      <c r="R1336" s="25">
        <f>'LISTA DOS ITENS'!$Q1336*'LISTA DOS ITENS'!$M1336</f>
        <v>22869</v>
      </c>
      <c r="S1336" s="56">
        <f>IF('LISTA DOS ITENS'!$P1336&gt;'LISTA DOS ITENS'!$R1336,'LISTA DOS ITENS'!$P1336,'LISTA DOS ITENS'!$R1336)</f>
        <v>22869</v>
      </c>
      <c r="T1336" s="25">
        <v>73.8555684263732</v>
      </c>
      <c r="U1336" s="25">
        <f>'LISTA DOS ITENS'!$T1336*'LISTA DOS ITENS'!$M1336</f>
        <v>2067.955916</v>
      </c>
      <c r="V1336" s="56">
        <f t="array" ref="V1336">INDEX('RESUMO - LOTES E VMA'!$F$3:$F$181,MATCH('LISTA DOS ITENS'!$D1336,'RESUMO - LOTES E VMA'!$A$3:$A$181,0))</f>
        <v>5043.409812</v>
      </c>
      <c r="W1336" s="57">
        <f>'LISTA DOS ITENS'!$U1336/'LISTA DOS ITENS'!$V1336</f>
        <v>0.4100313068</v>
      </c>
      <c r="X1336" s="53" t="s">
        <v>53</v>
      </c>
      <c r="Y1336" s="53" t="s">
        <v>290</v>
      </c>
      <c r="Z1336" s="58" t="str">
        <f>'LISTA DOS ITENS'!$F1336&amp;"-"&amp;'LISTA DOS ITENS'!$H1336&amp;"-"&amp;'LISTA DOS ITENS'!$J1336&amp;"-"&amp;'LISTA DOS ITENS'!$K1336&amp;"-"&amp;'LISTA DOS ITENS'!$I1336</f>
        <v>11402063-2201-A903-SOBRE_EMP-</v>
      </c>
      <c r="AA1336" s="59" t="str">
        <f t="array" ref="AA1336">INDEX('RESUMO - LOTES E VMA'!$M$3:$M$181,MATCH('LISTA DOS ITENS'!$D1336,'RESUMO - LOTES E VMA'!$A$3:$A$181,0))</f>
        <v>Para Leilão</v>
      </c>
      <c r="AB1336" s="60">
        <f t="array" ref="AB1336">INDEX('RESUMO - LOTES E VMA'!$J$3:$J$181,MATCH('LISTA DOS ITENS'!$D1336,'RESUMO - LOTES E VMA'!$A$3:$A$181,0))</f>
        <v>0.09027052028</v>
      </c>
      <c r="AC1336" s="29" t="str">
        <f t="array" ref="AC1336">INDEX('RESUMO - LOTES E VMA'!$L$3:$L$181,MATCH('LISTA DOS ITENS'!$D1336,'RESUMO - LOTES E VMA'!$A$3:$A$181,0))</f>
        <v>1% do Valor de Comparação do VMA</v>
      </c>
      <c r="AD1336" s="53" t="str">
        <f>VLOOKUP(Tabela1[[#This Row],[Índice]],[1]Planilha1!$A:$A,1,0)</f>
        <v>#ERROR!</v>
      </c>
    </row>
    <row r="1337" ht="15.75" customHeight="1">
      <c r="A1337" s="52">
        <v>252337.0</v>
      </c>
      <c r="B1337" s="53" t="s">
        <v>70</v>
      </c>
      <c r="C1337" s="53" t="s">
        <v>71</v>
      </c>
      <c r="D1337" s="22">
        <v>206996.0</v>
      </c>
      <c r="E1337" s="53" t="s">
        <v>63</v>
      </c>
      <c r="F1337" s="54">
        <v>1.005404E7</v>
      </c>
      <c r="G1337" s="53" t="s">
        <v>1042</v>
      </c>
      <c r="H1337" s="55">
        <v>2058.0</v>
      </c>
      <c r="I1337" s="55"/>
      <c r="J1337" s="55" t="s">
        <v>68</v>
      </c>
      <c r="K1337" s="53" t="s">
        <v>73</v>
      </c>
      <c r="L1337" s="53"/>
      <c r="M1337" s="53">
        <v>9.0</v>
      </c>
      <c r="N1337" s="53" t="s">
        <v>52</v>
      </c>
      <c r="O1337" s="25">
        <v>39.64962962962963</v>
      </c>
      <c r="P1337" s="25">
        <f>'LISTA DOS ITENS'!$O1337*'LISTA DOS ITENS'!$M1337</f>
        <v>356.8466667</v>
      </c>
      <c r="Q1337" s="25">
        <v>24.95</v>
      </c>
      <c r="R1337" s="25">
        <f>'LISTA DOS ITENS'!$Q1337*'LISTA DOS ITENS'!$M1337</f>
        <v>224.55</v>
      </c>
      <c r="S1337" s="56">
        <f>IF('LISTA DOS ITENS'!$P1337&gt;'LISTA DOS ITENS'!$R1337,'LISTA DOS ITENS'!$P1337,'LISTA DOS ITENS'!$R1337)</f>
        <v>356.8466667</v>
      </c>
      <c r="T1337" s="25">
        <v>2.2561327606219908</v>
      </c>
      <c r="U1337" s="25">
        <f>'LISTA DOS ITENS'!$T1337*'LISTA DOS ITENS'!$M1337</f>
        <v>20.30519485</v>
      </c>
      <c r="V1337" s="56">
        <f t="array" ref="V1337">INDEX('RESUMO - LOTES E VMA'!$F$3:$F$181,MATCH('LISTA DOS ITENS'!$D1337,'RESUMO - LOTES E VMA'!$A$3:$A$181,0))</f>
        <v>4655.146092</v>
      </c>
      <c r="W1337" s="57">
        <f>'LISTA DOS ITENS'!$U1337/'LISTA DOS ITENS'!$V1337</f>
        <v>0.004361881334</v>
      </c>
      <c r="X1337" s="53" t="s">
        <v>53</v>
      </c>
      <c r="Y1337" s="53" t="s">
        <v>290</v>
      </c>
      <c r="Z1337" s="58" t="str">
        <f>'LISTA DOS ITENS'!$F1337&amp;"-"&amp;'LISTA DOS ITENS'!$H1337&amp;"-"&amp;'LISTA DOS ITENS'!$J1337&amp;"-"&amp;'LISTA DOS ITENS'!$K1337&amp;"-"&amp;'LISTA DOS ITENS'!$I1337</f>
        <v>10054040-2058-0003-CONS/NAC-</v>
      </c>
      <c r="AA1337" s="59" t="str">
        <f t="array" ref="AA1337">INDEX('RESUMO - LOTES E VMA'!$M$3:$M$181,MATCH('LISTA DOS ITENS'!$D1337,'RESUMO - LOTES E VMA'!$A$3:$A$181,0))</f>
        <v>Para Leilão</v>
      </c>
      <c r="AB1337" s="60">
        <f t="array" ref="AB1337">INDEX('RESUMO - LOTES E VMA'!$J$3:$J$181,MATCH('LISTA DOS ITENS'!$D1337,'RESUMO - LOTES E VMA'!$A$3:$A$181,0))</f>
        <v>0.08895098179</v>
      </c>
      <c r="AC1337" s="29" t="str">
        <f t="array" ref="AC1337">INDEX('RESUMO - LOTES E VMA'!$L$3:$L$181,MATCH('LISTA DOS ITENS'!$D1337,'RESUMO - LOTES E VMA'!$A$3:$A$181,0))</f>
        <v>1% do Valor de Comparação do VMA</v>
      </c>
      <c r="AD1337" s="53" t="str">
        <f>VLOOKUP(Tabela1[[#This Row],[Índice]],[1]Planilha1!$A:$A,1,0)</f>
        <v>#ERROR!</v>
      </c>
    </row>
    <row r="1338" ht="15.75" customHeight="1">
      <c r="A1338" s="52">
        <v>252338.0</v>
      </c>
      <c r="B1338" s="53" t="s">
        <v>70</v>
      </c>
      <c r="C1338" s="53" t="s">
        <v>71</v>
      </c>
      <c r="D1338" s="22">
        <v>206996.0</v>
      </c>
      <c r="E1338" s="53" t="s">
        <v>63</v>
      </c>
      <c r="F1338" s="54">
        <v>1.0054036E7</v>
      </c>
      <c r="G1338" s="53" t="s">
        <v>1043</v>
      </c>
      <c r="H1338" s="55">
        <v>2101.0</v>
      </c>
      <c r="I1338" s="55"/>
      <c r="J1338" s="55" t="s">
        <v>68</v>
      </c>
      <c r="K1338" s="53" t="s">
        <v>73</v>
      </c>
      <c r="L1338" s="53"/>
      <c r="M1338" s="53">
        <v>7.0</v>
      </c>
      <c r="N1338" s="53" t="s">
        <v>52</v>
      </c>
      <c r="O1338" s="25">
        <v>85.20076086956522</v>
      </c>
      <c r="P1338" s="25">
        <f>'LISTA DOS ITENS'!$O1338*'LISTA DOS ITENS'!$M1338</f>
        <v>596.4053261</v>
      </c>
      <c r="Q1338" s="25">
        <v>79.0</v>
      </c>
      <c r="R1338" s="25">
        <f>'LISTA DOS ITENS'!$Q1338*'LISTA DOS ITENS'!$M1338</f>
        <v>553</v>
      </c>
      <c r="S1338" s="56">
        <f>IF('LISTA DOS ITENS'!$P1338&gt;'LISTA DOS ITENS'!$R1338,'LISTA DOS ITENS'!$P1338,'LISTA DOS ITENS'!$R1338)</f>
        <v>596.4053261</v>
      </c>
      <c r="T1338" s="25">
        <v>7.143666857280051</v>
      </c>
      <c r="U1338" s="25">
        <f>'LISTA DOS ITENS'!$T1338*'LISTA DOS ITENS'!$M1338</f>
        <v>50.005668</v>
      </c>
      <c r="V1338" s="56">
        <f t="array" ref="V1338">INDEX('RESUMO - LOTES E VMA'!$F$3:$F$181,MATCH('LISTA DOS ITENS'!$D1338,'RESUMO - LOTES E VMA'!$A$3:$A$181,0))</f>
        <v>4655.146092</v>
      </c>
      <c r="W1338" s="57">
        <f>'LISTA DOS ITENS'!$U1338/'LISTA DOS ITENS'!$V1338</f>
        <v>0.01074201905</v>
      </c>
      <c r="X1338" s="53" t="s">
        <v>53</v>
      </c>
      <c r="Y1338" s="53" t="s">
        <v>290</v>
      </c>
      <c r="Z1338" s="58" t="str">
        <f>'LISTA DOS ITENS'!$F1338&amp;"-"&amp;'LISTA DOS ITENS'!$H1338&amp;"-"&amp;'LISTA DOS ITENS'!$J1338&amp;"-"&amp;'LISTA DOS ITENS'!$K1338&amp;"-"&amp;'LISTA DOS ITENS'!$I1338</f>
        <v>10054036-2101-0003-CONS/NAC-</v>
      </c>
      <c r="AA1338" s="59" t="str">
        <f t="array" ref="AA1338">INDEX('RESUMO - LOTES E VMA'!$M$3:$M$181,MATCH('LISTA DOS ITENS'!$D1338,'RESUMO - LOTES E VMA'!$A$3:$A$181,0))</f>
        <v>Para Leilão</v>
      </c>
      <c r="AB1338" s="60">
        <f t="array" ref="AB1338">INDEX('RESUMO - LOTES E VMA'!$J$3:$J$181,MATCH('LISTA DOS ITENS'!$D1338,'RESUMO - LOTES E VMA'!$A$3:$A$181,0))</f>
        <v>0.08895098179</v>
      </c>
      <c r="AC1338" s="29" t="str">
        <f t="array" ref="AC1338">INDEX('RESUMO - LOTES E VMA'!$L$3:$L$181,MATCH('LISTA DOS ITENS'!$D1338,'RESUMO - LOTES E VMA'!$A$3:$A$181,0))</f>
        <v>1% do Valor de Comparação do VMA</v>
      </c>
      <c r="AD1338" s="53" t="str">
        <f>VLOOKUP(Tabela1[[#This Row],[Índice]],[1]Planilha1!$A:$A,1,0)</f>
        <v>#ERROR!</v>
      </c>
    </row>
    <row r="1339" ht="15.75" customHeight="1">
      <c r="A1339" s="52">
        <v>252339.0</v>
      </c>
      <c r="B1339" s="53" t="s">
        <v>70</v>
      </c>
      <c r="C1339" s="53" t="s">
        <v>71</v>
      </c>
      <c r="D1339" s="22">
        <v>206996.0</v>
      </c>
      <c r="E1339" s="53" t="s">
        <v>63</v>
      </c>
      <c r="F1339" s="54">
        <v>1.0184709E7</v>
      </c>
      <c r="G1339" s="53" t="s">
        <v>1044</v>
      </c>
      <c r="H1339" s="55">
        <v>2101.0</v>
      </c>
      <c r="I1339" s="55"/>
      <c r="J1339" s="55" t="s">
        <v>68</v>
      </c>
      <c r="K1339" s="53" t="s">
        <v>73</v>
      </c>
      <c r="L1339" s="53"/>
      <c r="M1339" s="53">
        <v>8.0</v>
      </c>
      <c r="N1339" s="53" t="s">
        <v>52</v>
      </c>
      <c r="O1339" s="25">
        <v>137.2925</v>
      </c>
      <c r="P1339" s="25">
        <f>'LISTA DOS ITENS'!$O1339*'LISTA DOS ITENS'!$M1339</f>
        <v>1098.34</v>
      </c>
      <c r="Q1339" s="25">
        <v>137.29</v>
      </c>
      <c r="R1339" s="25">
        <f>'LISTA DOS ITENS'!$Q1339*'LISTA DOS ITENS'!$M1339</f>
        <v>1098.32</v>
      </c>
      <c r="S1339" s="56">
        <f>IF('LISTA DOS ITENS'!$P1339&gt;'LISTA DOS ITENS'!$R1339,'LISTA DOS ITENS'!$P1339,'LISTA DOS ITENS'!$R1339)</f>
        <v>1098.34</v>
      </c>
      <c r="T1339" s="25">
        <v>12.414607883999723</v>
      </c>
      <c r="U1339" s="25">
        <f>'LISTA DOS ITENS'!$T1339*'LISTA DOS ITENS'!$M1339</f>
        <v>99.31686307</v>
      </c>
      <c r="V1339" s="56">
        <f t="array" ref="V1339">INDEX('RESUMO - LOTES E VMA'!$F$3:$F$181,MATCH('LISTA DOS ITENS'!$D1339,'RESUMO - LOTES E VMA'!$A$3:$A$181,0))</f>
        <v>4655.146092</v>
      </c>
      <c r="W1339" s="57">
        <f>'LISTA DOS ITENS'!$U1339/'LISTA DOS ITENS'!$V1339</f>
        <v>0.02133485418</v>
      </c>
      <c r="X1339" s="53" t="s">
        <v>53</v>
      </c>
      <c r="Y1339" s="53" t="s">
        <v>290</v>
      </c>
      <c r="Z1339" s="58" t="str">
        <f>'LISTA DOS ITENS'!$F1339&amp;"-"&amp;'LISTA DOS ITENS'!$H1339&amp;"-"&amp;'LISTA DOS ITENS'!$J1339&amp;"-"&amp;'LISTA DOS ITENS'!$K1339&amp;"-"&amp;'LISTA DOS ITENS'!$I1339</f>
        <v>10184709-2101-0003-CONS/NAC-</v>
      </c>
      <c r="AA1339" s="59" t="str">
        <f t="array" ref="AA1339">INDEX('RESUMO - LOTES E VMA'!$M$3:$M$181,MATCH('LISTA DOS ITENS'!$D1339,'RESUMO - LOTES E VMA'!$A$3:$A$181,0))</f>
        <v>Para Leilão</v>
      </c>
      <c r="AB1339" s="60">
        <f t="array" ref="AB1339">INDEX('RESUMO - LOTES E VMA'!$J$3:$J$181,MATCH('LISTA DOS ITENS'!$D1339,'RESUMO - LOTES E VMA'!$A$3:$A$181,0))</f>
        <v>0.08895098179</v>
      </c>
      <c r="AC1339" s="29" t="str">
        <f t="array" ref="AC1339">INDEX('RESUMO - LOTES E VMA'!$L$3:$L$181,MATCH('LISTA DOS ITENS'!$D1339,'RESUMO - LOTES E VMA'!$A$3:$A$181,0))</f>
        <v>1% do Valor de Comparação do VMA</v>
      </c>
      <c r="AD1339" s="53" t="str">
        <f>VLOOKUP(Tabela1[[#This Row],[Índice]],[1]Planilha1!$A:$A,1,0)</f>
        <v>#ERROR!</v>
      </c>
    </row>
    <row r="1340" ht="15.75" customHeight="1">
      <c r="A1340" s="52">
        <v>252340.0</v>
      </c>
      <c r="B1340" s="53" t="s">
        <v>70</v>
      </c>
      <c r="C1340" s="53" t="s">
        <v>71</v>
      </c>
      <c r="D1340" s="22">
        <v>206996.0</v>
      </c>
      <c r="E1340" s="53" t="s">
        <v>63</v>
      </c>
      <c r="F1340" s="54">
        <v>1.02553E7</v>
      </c>
      <c r="G1340" s="53" t="s">
        <v>1045</v>
      </c>
      <c r="H1340" s="55">
        <v>2101.0</v>
      </c>
      <c r="I1340" s="55"/>
      <c r="J1340" s="55" t="s">
        <v>68</v>
      </c>
      <c r="K1340" s="53" t="s">
        <v>73</v>
      </c>
      <c r="L1340" s="53"/>
      <c r="M1340" s="53">
        <v>21.0</v>
      </c>
      <c r="N1340" s="53" t="s">
        <v>52</v>
      </c>
      <c r="O1340" s="25">
        <v>28.826521739130435</v>
      </c>
      <c r="P1340" s="25">
        <f>'LISTA DOS ITENS'!$O1340*'LISTA DOS ITENS'!$M1340</f>
        <v>605.3569565</v>
      </c>
      <c r="Q1340" s="25">
        <v>41.0</v>
      </c>
      <c r="R1340" s="25">
        <f>'LISTA DOS ITENS'!$Q1340*'LISTA DOS ITENS'!$M1340</f>
        <v>861</v>
      </c>
      <c r="S1340" s="56">
        <f>IF('LISTA DOS ITENS'!$P1340&gt;'LISTA DOS ITENS'!$R1340,'LISTA DOS ITENS'!$P1340,'LISTA DOS ITENS'!$R1340)</f>
        <v>861</v>
      </c>
      <c r="T1340" s="25">
        <v>3.707472672765596</v>
      </c>
      <c r="U1340" s="25">
        <f>'LISTA DOS ITENS'!$T1340*'LISTA DOS ITENS'!$M1340</f>
        <v>77.85692613</v>
      </c>
      <c r="V1340" s="56">
        <f t="array" ref="V1340">INDEX('RESUMO - LOTES E VMA'!$F$3:$F$181,MATCH('LISTA DOS ITENS'!$D1340,'RESUMO - LOTES E VMA'!$A$3:$A$181,0))</f>
        <v>4655.146092</v>
      </c>
      <c r="W1340" s="57">
        <f>'LISTA DOS ITENS'!$U1340/'LISTA DOS ITENS'!$V1340</f>
        <v>0.01672491573</v>
      </c>
      <c r="X1340" s="53" t="s">
        <v>53</v>
      </c>
      <c r="Y1340" s="53" t="s">
        <v>290</v>
      </c>
      <c r="Z1340" s="58" t="str">
        <f>'LISTA DOS ITENS'!$F1340&amp;"-"&amp;'LISTA DOS ITENS'!$H1340&amp;"-"&amp;'LISTA DOS ITENS'!$J1340&amp;"-"&amp;'LISTA DOS ITENS'!$K1340&amp;"-"&amp;'LISTA DOS ITENS'!$I1340</f>
        <v>10255300-2101-0003-CONS/NAC-</v>
      </c>
      <c r="AA1340" s="59" t="str">
        <f t="array" ref="AA1340">INDEX('RESUMO - LOTES E VMA'!$M$3:$M$181,MATCH('LISTA DOS ITENS'!$D1340,'RESUMO - LOTES E VMA'!$A$3:$A$181,0))</f>
        <v>Para Leilão</v>
      </c>
      <c r="AB1340" s="60">
        <f t="array" ref="AB1340">INDEX('RESUMO - LOTES E VMA'!$J$3:$J$181,MATCH('LISTA DOS ITENS'!$D1340,'RESUMO - LOTES E VMA'!$A$3:$A$181,0))</f>
        <v>0.08895098179</v>
      </c>
      <c r="AC1340" s="29" t="str">
        <f t="array" ref="AC1340">INDEX('RESUMO - LOTES E VMA'!$L$3:$L$181,MATCH('LISTA DOS ITENS'!$D1340,'RESUMO - LOTES E VMA'!$A$3:$A$181,0))</f>
        <v>1% do Valor de Comparação do VMA</v>
      </c>
      <c r="AD1340" s="53" t="str">
        <f>VLOOKUP(Tabela1[[#This Row],[Índice]],[1]Planilha1!$A:$A,1,0)</f>
        <v>#ERROR!</v>
      </c>
    </row>
    <row r="1341" ht="15.75" customHeight="1">
      <c r="A1341" s="52">
        <v>252341.0</v>
      </c>
      <c r="B1341" s="53" t="s">
        <v>70</v>
      </c>
      <c r="C1341" s="53" t="s">
        <v>71</v>
      </c>
      <c r="D1341" s="22">
        <v>206996.0</v>
      </c>
      <c r="E1341" s="53" t="s">
        <v>63</v>
      </c>
      <c r="F1341" s="54">
        <v>1.0270566E7</v>
      </c>
      <c r="G1341" s="53" t="s">
        <v>1046</v>
      </c>
      <c r="H1341" s="55">
        <v>2101.0</v>
      </c>
      <c r="I1341" s="55"/>
      <c r="J1341" s="55" t="s">
        <v>68</v>
      </c>
      <c r="K1341" s="53" t="s">
        <v>73</v>
      </c>
      <c r="L1341" s="53"/>
      <c r="M1341" s="53">
        <v>12.0</v>
      </c>
      <c r="N1341" s="53" t="s">
        <v>52</v>
      </c>
      <c r="O1341" s="25">
        <v>50.11833333333333</v>
      </c>
      <c r="P1341" s="25">
        <f>'LISTA DOS ITENS'!$O1341*'LISTA DOS ITENS'!$M1341</f>
        <v>601.42</v>
      </c>
      <c r="Q1341" s="25">
        <v>31.0</v>
      </c>
      <c r="R1341" s="25">
        <f>'LISTA DOS ITENS'!$Q1341*'LISTA DOS ITENS'!$M1341</f>
        <v>372</v>
      </c>
      <c r="S1341" s="56">
        <f>IF('LISTA DOS ITENS'!$P1341&gt;'LISTA DOS ITENS'!$R1341,'LISTA DOS ITENS'!$P1341,'LISTA DOS ITENS'!$R1341)</f>
        <v>601.42</v>
      </c>
      <c r="T1341" s="25">
        <v>2.803211045261792</v>
      </c>
      <c r="U1341" s="25">
        <f>'LISTA DOS ITENS'!$T1341*'LISTA DOS ITENS'!$M1341</f>
        <v>33.63853254</v>
      </c>
      <c r="V1341" s="56">
        <f t="array" ref="V1341">INDEX('RESUMO - LOTES E VMA'!$F$3:$F$181,MATCH('LISTA DOS ITENS'!$D1341,'RESUMO - LOTES E VMA'!$A$3:$A$181,0))</f>
        <v>4655.146092</v>
      </c>
      <c r="W1341" s="57">
        <f>'LISTA DOS ITENS'!$U1341/'LISTA DOS ITENS'!$V1341</f>
        <v>0.007226095997</v>
      </c>
      <c r="X1341" s="53" t="s">
        <v>53</v>
      </c>
      <c r="Y1341" s="53" t="s">
        <v>290</v>
      </c>
      <c r="Z1341" s="58" t="str">
        <f>'LISTA DOS ITENS'!$F1341&amp;"-"&amp;'LISTA DOS ITENS'!$H1341&amp;"-"&amp;'LISTA DOS ITENS'!$J1341&amp;"-"&amp;'LISTA DOS ITENS'!$K1341&amp;"-"&amp;'LISTA DOS ITENS'!$I1341</f>
        <v>10270566-2101-0003-CONS/NAC-</v>
      </c>
      <c r="AA1341" s="59" t="str">
        <f t="array" ref="AA1341">INDEX('RESUMO - LOTES E VMA'!$M$3:$M$181,MATCH('LISTA DOS ITENS'!$D1341,'RESUMO - LOTES E VMA'!$A$3:$A$181,0))</f>
        <v>Para Leilão</v>
      </c>
      <c r="AB1341" s="60">
        <f t="array" ref="AB1341">INDEX('RESUMO - LOTES E VMA'!$J$3:$J$181,MATCH('LISTA DOS ITENS'!$D1341,'RESUMO - LOTES E VMA'!$A$3:$A$181,0))</f>
        <v>0.08895098179</v>
      </c>
      <c r="AC1341" s="29" t="str">
        <f t="array" ref="AC1341">INDEX('RESUMO - LOTES E VMA'!$L$3:$L$181,MATCH('LISTA DOS ITENS'!$D1341,'RESUMO - LOTES E VMA'!$A$3:$A$181,0))</f>
        <v>1% do Valor de Comparação do VMA</v>
      </c>
      <c r="AD1341" s="53" t="str">
        <f>VLOOKUP(Tabela1[[#This Row],[Índice]],[1]Planilha1!$A:$A,1,0)</f>
        <v>#ERROR!</v>
      </c>
    </row>
    <row r="1342" ht="15.75" customHeight="1">
      <c r="A1342" s="52">
        <v>252342.0</v>
      </c>
      <c r="B1342" s="53" t="s">
        <v>70</v>
      </c>
      <c r="C1342" s="53" t="s">
        <v>71</v>
      </c>
      <c r="D1342" s="22">
        <v>206996.0</v>
      </c>
      <c r="E1342" s="53" t="s">
        <v>63</v>
      </c>
      <c r="F1342" s="54">
        <v>1.0553368E7</v>
      </c>
      <c r="G1342" s="53" t="s">
        <v>1047</v>
      </c>
      <c r="H1342" s="55">
        <v>2101.0</v>
      </c>
      <c r="I1342" s="55"/>
      <c r="J1342" s="55" t="s">
        <v>68</v>
      </c>
      <c r="K1342" s="53" t="s">
        <v>73</v>
      </c>
      <c r="L1342" s="53"/>
      <c r="M1342" s="53">
        <v>6.0</v>
      </c>
      <c r="N1342" s="53" t="s">
        <v>52</v>
      </c>
      <c r="O1342" s="25">
        <v>1166.3316666666667</v>
      </c>
      <c r="P1342" s="25">
        <f>'LISTA DOS ITENS'!$O1342*'LISTA DOS ITENS'!$M1342</f>
        <v>6997.99</v>
      </c>
      <c r="Q1342" s="25">
        <v>1166.33</v>
      </c>
      <c r="R1342" s="25">
        <f>'LISTA DOS ITENS'!$Q1342*'LISTA DOS ITENS'!$M1342</f>
        <v>6997.98</v>
      </c>
      <c r="S1342" s="56">
        <f>IF('LISTA DOS ITENS'!$P1342&gt;'LISTA DOS ITENS'!$R1342,'LISTA DOS ITENS'!$P1342,'LISTA DOS ITENS'!$R1342)</f>
        <v>6997.99</v>
      </c>
      <c r="T1342" s="25">
        <v>105.46674640065115</v>
      </c>
      <c r="U1342" s="25">
        <f>'LISTA DOS ITENS'!$T1342*'LISTA DOS ITENS'!$M1342</f>
        <v>632.8004784</v>
      </c>
      <c r="V1342" s="56">
        <f t="array" ref="V1342">INDEX('RESUMO - LOTES E VMA'!$F$3:$F$181,MATCH('LISTA DOS ITENS'!$D1342,'RESUMO - LOTES E VMA'!$A$3:$A$181,0))</f>
        <v>4655.146092</v>
      </c>
      <c r="W1342" s="57">
        <f>'LISTA DOS ITENS'!$U1342/'LISTA DOS ITENS'!$V1342</f>
        <v>0.1359356862</v>
      </c>
      <c r="X1342" s="53" t="s">
        <v>53</v>
      </c>
      <c r="Y1342" s="53" t="s">
        <v>290</v>
      </c>
      <c r="Z1342" s="58" t="str">
        <f>'LISTA DOS ITENS'!$F1342&amp;"-"&amp;'LISTA DOS ITENS'!$H1342&amp;"-"&amp;'LISTA DOS ITENS'!$J1342&amp;"-"&amp;'LISTA DOS ITENS'!$K1342&amp;"-"&amp;'LISTA DOS ITENS'!$I1342</f>
        <v>10553368-2101-0003-CONS/NAC-</v>
      </c>
      <c r="AA1342" s="59" t="str">
        <f t="array" ref="AA1342">INDEX('RESUMO - LOTES E VMA'!$M$3:$M$181,MATCH('LISTA DOS ITENS'!$D1342,'RESUMO - LOTES E VMA'!$A$3:$A$181,0))</f>
        <v>Para Leilão</v>
      </c>
      <c r="AB1342" s="60">
        <f t="array" ref="AB1342">INDEX('RESUMO - LOTES E VMA'!$J$3:$J$181,MATCH('LISTA DOS ITENS'!$D1342,'RESUMO - LOTES E VMA'!$A$3:$A$181,0))</f>
        <v>0.08895098179</v>
      </c>
      <c r="AC1342" s="29" t="str">
        <f t="array" ref="AC1342">INDEX('RESUMO - LOTES E VMA'!$L$3:$L$181,MATCH('LISTA DOS ITENS'!$D1342,'RESUMO - LOTES E VMA'!$A$3:$A$181,0))</f>
        <v>1% do Valor de Comparação do VMA</v>
      </c>
      <c r="AD1342" s="53" t="str">
        <f>VLOOKUP(Tabela1[[#This Row],[Índice]],[1]Planilha1!$A:$A,1,0)</f>
        <v>#ERROR!</v>
      </c>
    </row>
    <row r="1343" ht="15.75" customHeight="1">
      <c r="A1343" s="52">
        <v>252343.0</v>
      </c>
      <c r="B1343" s="53" t="s">
        <v>70</v>
      </c>
      <c r="C1343" s="53" t="s">
        <v>71</v>
      </c>
      <c r="D1343" s="22">
        <v>206996.0</v>
      </c>
      <c r="E1343" s="53" t="s">
        <v>63</v>
      </c>
      <c r="F1343" s="54">
        <v>1.1388779E7</v>
      </c>
      <c r="G1343" s="53" t="s">
        <v>1048</v>
      </c>
      <c r="H1343" s="55">
        <v>2101.0</v>
      </c>
      <c r="I1343" s="55"/>
      <c r="J1343" s="55" t="s">
        <v>68</v>
      </c>
      <c r="K1343" s="53" t="s">
        <v>51</v>
      </c>
      <c r="L1343" s="53"/>
      <c r="M1343" s="53">
        <v>8.0</v>
      </c>
      <c r="N1343" s="53" t="s">
        <v>52</v>
      </c>
      <c r="O1343" s="25">
        <v>0.00125</v>
      </c>
      <c r="P1343" s="25">
        <f>'LISTA DOS ITENS'!$O1343*'LISTA DOS ITENS'!$M1343</f>
        <v>0.01</v>
      </c>
      <c r="Q1343" s="25">
        <v>685.5</v>
      </c>
      <c r="R1343" s="25">
        <f>'LISTA DOS ITENS'!$Q1343*'LISTA DOS ITENS'!$M1343</f>
        <v>5484</v>
      </c>
      <c r="S1343" s="56">
        <f>IF('LISTA DOS ITENS'!$P1343&gt;'LISTA DOS ITENS'!$R1343,'LISTA DOS ITENS'!$P1343,'LISTA DOS ITENS'!$R1343)</f>
        <v>5484</v>
      </c>
      <c r="T1343" s="25">
        <v>61.98713456538576</v>
      </c>
      <c r="U1343" s="25">
        <f>'LISTA DOS ITENS'!$T1343*'LISTA DOS ITENS'!$M1343</f>
        <v>495.8970765</v>
      </c>
      <c r="V1343" s="56">
        <f t="array" ref="V1343">INDEX('RESUMO - LOTES E VMA'!$F$3:$F$181,MATCH('LISTA DOS ITENS'!$D1343,'RESUMO - LOTES E VMA'!$A$3:$A$181,0))</f>
        <v>4655.146092</v>
      </c>
      <c r="W1343" s="57">
        <f>'LISTA DOS ITENS'!$U1343/'LISTA DOS ITENS'!$V1343</f>
        <v>0.106526641</v>
      </c>
      <c r="X1343" s="53" t="s">
        <v>53</v>
      </c>
      <c r="Y1343" s="53" t="s">
        <v>290</v>
      </c>
      <c r="Z1343" s="58" t="str">
        <f>'LISTA DOS ITENS'!$F1343&amp;"-"&amp;'LISTA DOS ITENS'!$H1343&amp;"-"&amp;'LISTA DOS ITENS'!$J1343&amp;"-"&amp;'LISTA DOS ITENS'!$K1343&amp;"-"&amp;'LISTA DOS ITENS'!$I1343</f>
        <v>11388779-2101-0003-A RECUPER-</v>
      </c>
      <c r="AA1343" s="59" t="str">
        <f t="array" ref="AA1343">INDEX('RESUMO - LOTES E VMA'!$M$3:$M$181,MATCH('LISTA DOS ITENS'!$D1343,'RESUMO - LOTES E VMA'!$A$3:$A$181,0))</f>
        <v>Para Leilão</v>
      </c>
      <c r="AB1343" s="60">
        <f t="array" ref="AB1343">INDEX('RESUMO - LOTES E VMA'!$J$3:$J$181,MATCH('LISTA DOS ITENS'!$D1343,'RESUMO - LOTES E VMA'!$A$3:$A$181,0))</f>
        <v>0.08895098179</v>
      </c>
      <c r="AC1343" s="29" t="str">
        <f t="array" ref="AC1343">INDEX('RESUMO - LOTES E VMA'!$L$3:$L$181,MATCH('LISTA DOS ITENS'!$D1343,'RESUMO - LOTES E VMA'!$A$3:$A$181,0))</f>
        <v>1% do Valor de Comparação do VMA</v>
      </c>
      <c r="AD1343" s="53" t="str">
        <f>VLOOKUP(Tabela1[[#This Row],[Índice]],[1]Planilha1!$A:$A,1,0)</f>
        <v>#ERROR!</v>
      </c>
    </row>
    <row r="1344" ht="15.75" customHeight="1">
      <c r="A1344" s="52">
        <v>252344.0</v>
      </c>
      <c r="B1344" s="53" t="s">
        <v>70</v>
      </c>
      <c r="C1344" s="53" t="s">
        <v>71</v>
      </c>
      <c r="D1344" s="22">
        <v>206996.0</v>
      </c>
      <c r="E1344" s="53" t="s">
        <v>63</v>
      </c>
      <c r="F1344" s="54">
        <v>1.1388779E7</v>
      </c>
      <c r="G1344" s="53" t="s">
        <v>1048</v>
      </c>
      <c r="H1344" s="55">
        <v>2101.0</v>
      </c>
      <c r="I1344" s="55"/>
      <c r="J1344" s="55" t="s">
        <v>68</v>
      </c>
      <c r="K1344" s="53" t="s">
        <v>73</v>
      </c>
      <c r="L1344" s="53"/>
      <c r="M1344" s="53">
        <v>2.0</v>
      </c>
      <c r="N1344" s="53" t="s">
        <v>52</v>
      </c>
      <c r="O1344" s="25">
        <v>685.5</v>
      </c>
      <c r="P1344" s="25">
        <f>'LISTA DOS ITENS'!$O1344*'LISTA DOS ITENS'!$M1344</f>
        <v>1371</v>
      </c>
      <c r="Q1344" s="25">
        <v>685.5</v>
      </c>
      <c r="R1344" s="25">
        <f>'LISTA DOS ITENS'!$Q1344*'LISTA DOS ITENS'!$M1344</f>
        <v>1371</v>
      </c>
      <c r="S1344" s="56">
        <f>IF('LISTA DOS ITENS'!$P1344&gt;'LISTA DOS ITENS'!$R1344,'LISTA DOS ITENS'!$P1344,'LISTA DOS ITENS'!$R1344)</f>
        <v>1371</v>
      </c>
      <c r="T1344" s="25">
        <v>61.98713456538576</v>
      </c>
      <c r="U1344" s="25">
        <f>'LISTA DOS ITENS'!$T1344*'LISTA DOS ITENS'!$M1344</f>
        <v>123.9742691</v>
      </c>
      <c r="V1344" s="56">
        <f t="array" ref="V1344">INDEX('RESUMO - LOTES E VMA'!$F$3:$F$181,MATCH('LISTA DOS ITENS'!$D1344,'RESUMO - LOTES E VMA'!$A$3:$A$181,0))</f>
        <v>4655.146092</v>
      </c>
      <c r="W1344" s="57">
        <f>'LISTA DOS ITENS'!$U1344/'LISTA DOS ITENS'!$V1344</f>
        <v>0.02663166025</v>
      </c>
      <c r="X1344" s="53" t="s">
        <v>53</v>
      </c>
      <c r="Y1344" s="53" t="s">
        <v>290</v>
      </c>
      <c r="Z1344" s="58" t="str">
        <f>'LISTA DOS ITENS'!$F1344&amp;"-"&amp;'LISTA DOS ITENS'!$H1344&amp;"-"&amp;'LISTA DOS ITENS'!$J1344&amp;"-"&amp;'LISTA DOS ITENS'!$K1344&amp;"-"&amp;'LISTA DOS ITENS'!$I1344</f>
        <v>11388779-2101-0003-CONS/NAC-</v>
      </c>
      <c r="AA1344" s="59" t="str">
        <f t="array" ref="AA1344">INDEX('RESUMO - LOTES E VMA'!$M$3:$M$181,MATCH('LISTA DOS ITENS'!$D1344,'RESUMO - LOTES E VMA'!$A$3:$A$181,0))</f>
        <v>Para Leilão</v>
      </c>
      <c r="AB1344" s="60">
        <f t="array" ref="AB1344">INDEX('RESUMO - LOTES E VMA'!$J$3:$J$181,MATCH('LISTA DOS ITENS'!$D1344,'RESUMO - LOTES E VMA'!$A$3:$A$181,0))</f>
        <v>0.08895098179</v>
      </c>
      <c r="AC1344" s="29" t="str">
        <f t="array" ref="AC1344">INDEX('RESUMO - LOTES E VMA'!$L$3:$L$181,MATCH('LISTA DOS ITENS'!$D1344,'RESUMO - LOTES E VMA'!$A$3:$A$181,0))</f>
        <v>1% do Valor de Comparação do VMA</v>
      </c>
      <c r="AD1344" s="53" t="str">
        <f>VLOOKUP(Tabela1[[#This Row],[Índice]],[1]Planilha1!$A:$A,1,0)</f>
        <v>#ERROR!</v>
      </c>
    </row>
    <row r="1345" ht="15.75" customHeight="1">
      <c r="A1345" s="52">
        <v>252345.0</v>
      </c>
      <c r="B1345" s="53" t="s">
        <v>70</v>
      </c>
      <c r="C1345" s="53" t="s">
        <v>71</v>
      </c>
      <c r="D1345" s="22">
        <v>206996.0</v>
      </c>
      <c r="E1345" s="53" t="s">
        <v>63</v>
      </c>
      <c r="F1345" s="54">
        <v>1.0405946E7</v>
      </c>
      <c r="G1345" s="53" t="s">
        <v>1049</v>
      </c>
      <c r="H1345" s="55">
        <v>2201.0</v>
      </c>
      <c r="I1345" s="55"/>
      <c r="J1345" s="55" t="s">
        <v>68</v>
      </c>
      <c r="K1345" s="53" t="s">
        <v>73</v>
      </c>
      <c r="L1345" s="53"/>
      <c r="M1345" s="53">
        <v>11.0</v>
      </c>
      <c r="N1345" s="53" t="s">
        <v>52</v>
      </c>
      <c r="O1345" s="25">
        <v>23.17</v>
      </c>
      <c r="P1345" s="25">
        <f>'LISTA DOS ITENS'!$O1345*'LISTA DOS ITENS'!$M1345</f>
        <v>254.87</v>
      </c>
      <c r="Q1345" s="25">
        <v>23.17</v>
      </c>
      <c r="R1345" s="25">
        <f>'LISTA DOS ITENS'!$Q1345*'LISTA DOS ITENS'!$M1345</f>
        <v>254.87</v>
      </c>
      <c r="S1345" s="56">
        <f>IF('LISTA DOS ITENS'!$P1345&gt;'LISTA DOS ITENS'!$R1345,'LISTA DOS ITENS'!$P1345,'LISTA DOS ITENS'!$R1345)</f>
        <v>254.87</v>
      </c>
      <c r="T1345" s="25">
        <v>2.0951741909263135</v>
      </c>
      <c r="U1345" s="25">
        <f>'LISTA DOS ITENS'!$T1345*'LISTA DOS ITENS'!$M1345</f>
        <v>23.0469161</v>
      </c>
      <c r="V1345" s="56">
        <f t="array" ref="V1345">INDEX('RESUMO - LOTES E VMA'!$F$3:$F$181,MATCH('LISTA DOS ITENS'!$D1345,'RESUMO - LOTES E VMA'!$A$3:$A$181,0))</f>
        <v>4655.146092</v>
      </c>
      <c r="W1345" s="57">
        <f>'LISTA DOS ITENS'!$U1345/'LISTA DOS ITENS'!$V1345</f>
        <v>0.004950847007</v>
      </c>
      <c r="X1345" s="53" t="s">
        <v>53</v>
      </c>
      <c r="Y1345" s="53" t="s">
        <v>290</v>
      </c>
      <c r="Z1345" s="58" t="str">
        <f>'LISTA DOS ITENS'!$F1345&amp;"-"&amp;'LISTA DOS ITENS'!$H1345&amp;"-"&amp;'LISTA DOS ITENS'!$J1345&amp;"-"&amp;'LISTA DOS ITENS'!$K1345&amp;"-"&amp;'LISTA DOS ITENS'!$I1345</f>
        <v>10405946-2201-0003-CONS/NAC-</v>
      </c>
      <c r="AA1345" s="59" t="str">
        <f t="array" ref="AA1345">INDEX('RESUMO - LOTES E VMA'!$M$3:$M$181,MATCH('LISTA DOS ITENS'!$D1345,'RESUMO - LOTES E VMA'!$A$3:$A$181,0))</f>
        <v>Para Leilão</v>
      </c>
      <c r="AB1345" s="60">
        <f t="array" ref="AB1345">INDEX('RESUMO - LOTES E VMA'!$J$3:$J$181,MATCH('LISTA DOS ITENS'!$D1345,'RESUMO - LOTES E VMA'!$A$3:$A$181,0))</f>
        <v>0.08895098179</v>
      </c>
      <c r="AC1345" s="29" t="str">
        <f t="array" ref="AC1345">INDEX('RESUMO - LOTES E VMA'!$L$3:$L$181,MATCH('LISTA DOS ITENS'!$D1345,'RESUMO - LOTES E VMA'!$A$3:$A$181,0))</f>
        <v>1% do Valor de Comparação do VMA</v>
      </c>
      <c r="AD1345" s="53" t="str">
        <f>VLOOKUP(Tabela1[[#This Row],[Índice]],[1]Planilha1!$A:$A,1,0)</f>
        <v>#ERROR!</v>
      </c>
    </row>
    <row r="1346" ht="15.75" customHeight="1">
      <c r="A1346" s="52">
        <v>252346.0</v>
      </c>
      <c r="B1346" s="53" t="s">
        <v>70</v>
      </c>
      <c r="C1346" s="53" t="s">
        <v>71</v>
      </c>
      <c r="D1346" s="22">
        <v>206996.0</v>
      </c>
      <c r="E1346" s="53" t="s">
        <v>63</v>
      </c>
      <c r="F1346" s="54">
        <v>1.0514335E7</v>
      </c>
      <c r="G1346" s="53" t="s">
        <v>1050</v>
      </c>
      <c r="H1346" s="55">
        <v>2201.0</v>
      </c>
      <c r="I1346" s="55"/>
      <c r="J1346" s="55" t="s">
        <v>68</v>
      </c>
      <c r="K1346" s="53" t="s">
        <v>73</v>
      </c>
      <c r="L1346" s="53"/>
      <c r="M1346" s="53">
        <v>87.0</v>
      </c>
      <c r="N1346" s="53" t="s">
        <v>52</v>
      </c>
      <c r="O1346" s="25">
        <v>8.396666666666667</v>
      </c>
      <c r="P1346" s="25">
        <f>'LISTA DOS ITENS'!$O1346*'LISTA DOS ITENS'!$M1346</f>
        <v>730.51</v>
      </c>
      <c r="Q1346" s="25">
        <v>8.4</v>
      </c>
      <c r="R1346" s="25">
        <f>'LISTA DOS ITENS'!$Q1346*'LISTA DOS ITENS'!$M1346</f>
        <v>730.8</v>
      </c>
      <c r="S1346" s="56">
        <f>IF('LISTA DOS ITENS'!$P1346&gt;'LISTA DOS ITENS'!$R1346,'LISTA DOS ITENS'!$P1346,'LISTA DOS ITENS'!$R1346)</f>
        <v>730.8</v>
      </c>
      <c r="T1346" s="25">
        <v>0.7595797671031953</v>
      </c>
      <c r="U1346" s="25">
        <f>'LISTA DOS ITENS'!$T1346*'LISTA DOS ITENS'!$M1346</f>
        <v>66.08343974</v>
      </c>
      <c r="V1346" s="56">
        <f t="array" ref="V1346">INDEX('RESUMO - LOTES E VMA'!$F$3:$F$181,MATCH('LISTA DOS ITENS'!$D1346,'RESUMO - LOTES E VMA'!$A$3:$A$181,0))</f>
        <v>4655.146092</v>
      </c>
      <c r="W1346" s="57">
        <f>'LISTA DOS ITENS'!$U1346/'LISTA DOS ITENS'!$V1346</f>
        <v>0.01419578214</v>
      </c>
      <c r="X1346" s="53" t="s">
        <v>53</v>
      </c>
      <c r="Y1346" s="53" t="s">
        <v>290</v>
      </c>
      <c r="Z1346" s="58" t="str">
        <f>'LISTA DOS ITENS'!$F1346&amp;"-"&amp;'LISTA DOS ITENS'!$H1346&amp;"-"&amp;'LISTA DOS ITENS'!$J1346&amp;"-"&amp;'LISTA DOS ITENS'!$K1346&amp;"-"&amp;'LISTA DOS ITENS'!$I1346</f>
        <v>10514335-2201-0003-CONS/NAC-</v>
      </c>
      <c r="AA1346" s="59" t="str">
        <f t="array" ref="AA1346">INDEX('RESUMO - LOTES E VMA'!$M$3:$M$181,MATCH('LISTA DOS ITENS'!$D1346,'RESUMO - LOTES E VMA'!$A$3:$A$181,0))</f>
        <v>Para Leilão</v>
      </c>
      <c r="AB1346" s="60">
        <f t="array" ref="AB1346">INDEX('RESUMO - LOTES E VMA'!$J$3:$J$181,MATCH('LISTA DOS ITENS'!$D1346,'RESUMO - LOTES E VMA'!$A$3:$A$181,0))</f>
        <v>0.08895098179</v>
      </c>
      <c r="AC1346" s="29" t="str">
        <f t="array" ref="AC1346">INDEX('RESUMO - LOTES E VMA'!$L$3:$L$181,MATCH('LISTA DOS ITENS'!$D1346,'RESUMO - LOTES E VMA'!$A$3:$A$181,0))</f>
        <v>1% do Valor de Comparação do VMA</v>
      </c>
      <c r="AD1346" s="53" t="str">
        <f>VLOOKUP(Tabela1[[#This Row],[Índice]],[1]Planilha1!$A:$A,1,0)</f>
        <v>#ERROR!</v>
      </c>
    </row>
    <row r="1347" ht="15.75" customHeight="1">
      <c r="A1347" s="52">
        <v>252347.0</v>
      </c>
      <c r="B1347" s="53" t="s">
        <v>70</v>
      </c>
      <c r="C1347" s="53" t="s">
        <v>71</v>
      </c>
      <c r="D1347" s="22">
        <v>206996.0</v>
      </c>
      <c r="E1347" s="53" t="s">
        <v>63</v>
      </c>
      <c r="F1347" s="54">
        <v>1.0959629E7</v>
      </c>
      <c r="G1347" s="53" t="s">
        <v>1051</v>
      </c>
      <c r="H1347" s="55">
        <v>2201.0</v>
      </c>
      <c r="I1347" s="55"/>
      <c r="J1347" s="55" t="s">
        <v>68</v>
      </c>
      <c r="K1347" s="53" t="s">
        <v>293</v>
      </c>
      <c r="L1347" s="53"/>
      <c r="M1347" s="53">
        <v>138.0</v>
      </c>
      <c r="N1347" s="53" t="s">
        <v>52</v>
      </c>
      <c r="O1347" s="25">
        <v>1.0</v>
      </c>
      <c r="P1347" s="25">
        <f>'LISTA DOS ITENS'!$O1347*'LISTA DOS ITENS'!$M1347</f>
        <v>138</v>
      </c>
      <c r="Q1347" s="25">
        <v>63.52</v>
      </c>
      <c r="R1347" s="25">
        <f>'LISTA DOS ITENS'!$Q1347*'LISTA DOS ITENS'!$M1347</f>
        <v>8765.76</v>
      </c>
      <c r="S1347" s="56">
        <f>IF('LISTA DOS ITENS'!$P1347&gt;'LISTA DOS ITENS'!$R1347,'LISTA DOS ITENS'!$P1347,'LISTA DOS ITENS'!$R1347)</f>
        <v>8765.76</v>
      </c>
      <c r="T1347" s="25">
        <v>5.743869857904162</v>
      </c>
      <c r="U1347" s="25">
        <f>'LISTA DOS ITENS'!$T1347*'LISTA DOS ITENS'!$M1347</f>
        <v>792.6540404</v>
      </c>
      <c r="V1347" s="56">
        <f t="array" ref="V1347">INDEX('RESUMO - LOTES E VMA'!$F$3:$F$181,MATCH('LISTA DOS ITENS'!$D1347,'RESUMO - LOTES E VMA'!$A$3:$A$181,0))</f>
        <v>4655.146092</v>
      </c>
      <c r="W1347" s="57">
        <f>'LISTA DOS ITENS'!$U1347/'LISTA DOS ITENS'!$V1347</f>
        <v>0.1702747937</v>
      </c>
      <c r="X1347" s="53" t="s">
        <v>53</v>
      </c>
      <c r="Y1347" s="53" t="s">
        <v>290</v>
      </c>
      <c r="Z1347" s="58" t="str">
        <f>'LISTA DOS ITENS'!$F1347&amp;"-"&amp;'LISTA DOS ITENS'!$H1347&amp;"-"&amp;'LISTA DOS ITENS'!$J1347&amp;"-"&amp;'LISTA DOS ITENS'!$K1347&amp;"-"&amp;'LISTA DOS ITENS'!$I1347</f>
        <v>10959629-2201-0003-SOBRE_EMP-</v>
      </c>
      <c r="AA1347" s="59" t="str">
        <f t="array" ref="AA1347">INDEX('RESUMO - LOTES E VMA'!$M$3:$M$181,MATCH('LISTA DOS ITENS'!$D1347,'RESUMO - LOTES E VMA'!$A$3:$A$181,0))</f>
        <v>Para Leilão</v>
      </c>
      <c r="AB1347" s="60">
        <f t="array" ref="AB1347">INDEX('RESUMO - LOTES E VMA'!$J$3:$J$181,MATCH('LISTA DOS ITENS'!$D1347,'RESUMO - LOTES E VMA'!$A$3:$A$181,0))</f>
        <v>0.08895098179</v>
      </c>
      <c r="AC1347" s="29" t="str">
        <f t="array" ref="AC1347">INDEX('RESUMO - LOTES E VMA'!$L$3:$L$181,MATCH('LISTA DOS ITENS'!$D1347,'RESUMO - LOTES E VMA'!$A$3:$A$181,0))</f>
        <v>1% do Valor de Comparação do VMA</v>
      </c>
      <c r="AD1347" s="53" t="str">
        <f>VLOOKUP(Tabela1[[#This Row],[Índice]],[1]Planilha1!$A:$A,1,0)</f>
        <v>#ERROR!</v>
      </c>
    </row>
    <row r="1348" ht="15.75" customHeight="1">
      <c r="A1348" s="52">
        <v>252348.0</v>
      </c>
      <c r="B1348" s="53" t="s">
        <v>70</v>
      </c>
      <c r="C1348" s="53" t="s">
        <v>71</v>
      </c>
      <c r="D1348" s="22">
        <v>206996.0</v>
      </c>
      <c r="E1348" s="53" t="s">
        <v>63</v>
      </c>
      <c r="F1348" s="54">
        <v>1.1208865E7</v>
      </c>
      <c r="G1348" s="53" t="s">
        <v>1052</v>
      </c>
      <c r="H1348" s="55">
        <v>2201.0</v>
      </c>
      <c r="I1348" s="55"/>
      <c r="J1348" s="55" t="s">
        <v>68</v>
      </c>
      <c r="K1348" s="53" t="s">
        <v>73</v>
      </c>
      <c r="L1348" s="53"/>
      <c r="M1348" s="53">
        <v>31.0</v>
      </c>
      <c r="N1348" s="53" t="s">
        <v>52</v>
      </c>
      <c r="O1348" s="25">
        <v>34.170967741935485</v>
      </c>
      <c r="P1348" s="25">
        <f>'LISTA DOS ITENS'!$O1348*'LISTA DOS ITENS'!$M1348</f>
        <v>1059.3</v>
      </c>
      <c r="Q1348" s="25">
        <v>34.17</v>
      </c>
      <c r="R1348" s="25">
        <f>'LISTA DOS ITENS'!$Q1348*'LISTA DOS ITENS'!$M1348</f>
        <v>1059.27</v>
      </c>
      <c r="S1348" s="56">
        <f>IF('LISTA DOS ITENS'!$P1348&gt;'LISTA DOS ITENS'!$R1348,'LISTA DOS ITENS'!$P1348,'LISTA DOS ITENS'!$R1348)</f>
        <v>1059.3</v>
      </c>
      <c r="T1348" s="25">
        <v>3.089861981180498</v>
      </c>
      <c r="U1348" s="25">
        <f>'LISTA DOS ITENS'!$T1348*'LISTA DOS ITENS'!$M1348</f>
        <v>95.78572142</v>
      </c>
      <c r="V1348" s="56">
        <f t="array" ref="V1348">INDEX('RESUMO - LOTES E VMA'!$F$3:$F$181,MATCH('LISTA DOS ITENS'!$D1348,'RESUMO - LOTES E VMA'!$A$3:$A$181,0))</f>
        <v>4655.146092</v>
      </c>
      <c r="W1348" s="57">
        <f>'LISTA DOS ITENS'!$U1348/'LISTA DOS ITENS'!$V1348</f>
        <v>0.02057630835</v>
      </c>
      <c r="X1348" s="53" t="s">
        <v>53</v>
      </c>
      <c r="Y1348" s="53" t="s">
        <v>290</v>
      </c>
      <c r="Z1348" s="58" t="str">
        <f>'LISTA DOS ITENS'!$F1348&amp;"-"&amp;'LISTA DOS ITENS'!$H1348&amp;"-"&amp;'LISTA DOS ITENS'!$J1348&amp;"-"&amp;'LISTA DOS ITENS'!$K1348&amp;"-"&amp;'LISTA DOS ITENS'!$I1348</f>
        <v>11208865-2201-0003-CONS/NAC-</v>
      </c>
      <c r="AA1348" s="59" t="str">
        <f t="array" ref="AA1348">INDEX('RESUMO - LOTES E VMA'!$M$3:$M$181,MATCH('LISTA DOS ITENS'!$D1348,'RESUMO - LOTES E VMA'!$A$3:$A$181,0))</f>
        <v>Para Leilão</v>
      </c>
      <c r="AB1348" s="60">
        <f t="array" ref="AB1348">INDEX('RESUMO - LOTES E VMA'!$J$3:$J$181,MATCH('LISTA DOS ITENS'!$D1348,'RESUMO - LOTES E VMA'!$A$3:$A$181,0))</f>
        <v>0.08895098179</v>
      </c>
      <c r="AC1348" s="29" t="str">
        <f t="array" ref="AC1348">INDEX('RESUMO - LOTES E VMA'!$L$3:$L$181,MATCH('LISTA DOS ITENS'!$D1348,'RESUMO - LOTES E VMA'!$A$3:$A$181,0))</f>
        <v>1% do Valor de Comparação do VMA</v>
      </c>
      <c r="AD1348" s="53" t="str">
        <f>VLOOKUP(Tabela1[[#This Row],[Índice]],[1]Planilha1!$A:$A,1,0)</f>
        <v>#ERROR!</v>
      </c>
    </row>
    <row r="1349" ht="15.75" customHeight="1">
      <c r="A1349" s="52">
        <v>252349.0</v>
      </c>
      <c r="B1349" s="53" t="s">
        <v>70</v>
      </c>
      <c r="C1349" s="53" t="s">
        <v>71</v>
      </c>
      <c r="D1349" s="22">
        <v>206996.0</v>
      </c>
      <c r="E1349" s="53" t="s">
        <v>63</v>
      </c>
      <c r="F1349" s="54">
        <v>1.1037884E7</v>
      </c>
      <c r="G1349" s="53" t="s">
        <v>1053</v>
      </c>
      <c r="H1349" s="55">
        <v>2101.0</v>
      </c>
      <c r="I1349" s="55"/>
      <c r="J1349" s="55" t="s">
        <v>65</v>
      </c>
      <c r="K1349" s="53" t="s">
        <v>73</v>
      </c>
      <c r="L1349" s="53"/>
      <c r="M1349" s="53">
        <v>1.0</v>
      </c>
      <c r="N1349" s="53" t="s">
        <v>52</v>
      </c>
      <c r="O1349" s="25">
        <v>720.34</v>
      </c>
      <c r="P1349" s="25">
        <f>'LISTA DOS ITENS'!$O1349*'LISTA DOS ITENS'!$M1349</f>
        <v>720.34</v>
      </c>
      <c r="Q1349" s="25">
        <v>720.35</v>
      </c>
      <c r="R1349" s="25">
        <f>'LISTA DOS ITENS'!$Q1349*'LISTA DOS ITENS'!$M1349</f>
        <v>720.35</v>
      </c>
      <c r="S1349" s="56">
        <f>IF('LISTA DOS ITENS'!$P1349&gt;'LISTA DOS ITENS'!$R1349,'LISTA DOS ITENS'!$P1349,'LISTA DOS ITENS'!$R1349)</f>
        <v>720.35</v>
      </c>
      <c r="T1349" s="25">
        <v>65.13848633723651</v>
      </c>
      <c r="U1349" s="25">
        <f>'LISTA DOS ITENS'!$T1349*'LISTA DOS ITENS'!$M1349</f>
        <v>65.13848634</v>
      </c>
      <c r="V1349" s="56">
        <f t="array" ref="V1349">INDEX('RESUMO - LOTES E VMA'!$F$3:$F$181,MATCH('LISTA DOS ITENS'!$D1349,'RESUMO - LOTES E VMA'!$A$3:$A$181,0))</f>
        <v>4655.146092</v>
      </c>
      <c r="W1349" s="57">
        <f>'LISTA DOS ITENS'!$U1349/'LISTA DOS ITENS'!$V1349</f>
        <v>0.013992791</v>
      </c>
      <c r="X1349" s="53" t="s">
        <v>53</v>
      </c>
      <c r="Y1349" s="53" t="s">
        <v>290</v>
      </c>
      <c r="Z1349" s="58" t="str">
        <f>'LISTA DOS ITENS'!$F1349&amp;"-"&amp;'LISTA DOS ITENS'!$H1349&amp;"-"&amp;'LISTA DOS ITENS'!$J1349&amp;"-"&amp;'LISTA DOS ITENS'!$K1349&amp;"-"&amp;'LISTA DOS ITENS'!$I1349</f>
        <v>11037884-2101-0803-CONS/NAC-</v>
      </c>
      <c r="AA1349" s="59" t="str">
        <f t="array" ref="AA1349">INDEX('RESUMO - LOTES E VMA'!$M$3:$M$181,MATCH('LISTA DOS ITENS'!$D1349,'RESUMO - LOTES E VMA'!$A$3:$A$181,0))</f>
        <v>Para Leilão</v>
      </c>
      <c r="AB1349" s="60">
        <f t="array" ref="AB1349">INDEX('RESUMO - LOTES E VMA'!$J$3:$J$181,MATCH('LISTA DOS ITENS'!$D1349,'RESUMO - LOTES E VMA'!$A$3:$A$181,0))</f>
        <v>0.08895098179</v>
      </c>
      <c r="AC1349" s="29" t="str">
        <f t="array" ref="AC1349">INDEX('RESUMO - LOTES E VMA'!$L$3:$L$181,MATCH('LISTA DOS ITENS'!$D1349,'RESUMO - LOTES E VMA'!$A$3:$A$181,0))</f>
        <v>1% do Valor de Comparação do VMA</v>
      </c>
      <c r="AD1349" s="53" t="str">
        <f>VLOOKUP(Tabela1[[#This Row],[Índice]],[1]Planilha1!$A:$A,1,0)</f>
        <v>#ERROR!</v>
      </c>
    </row>
    <row r="1350" ht="15.75" customHeight="1">
      <c r="A1350" s="52">
        <v>252350.0</v>
      </c>
      <c r="B1350" s="53" t="s">
        <v>70</v>
      </c>
      <c r="C1350" s="53" t="s">
        <v>71</v>
      </c>
      <c r="D1350" s="22">
        <v>206996.0</v>
      </c>
      <c r="E1350" s="53" t="s">
        <v>63</v>
      </c>
      <c r="F1350" s="54">
        <v>1.1297663E7</v>
      </c>
      <c r="G1350" s="53" t="s">
        <v>1054</v>
      </c>
      <c r="H1350" s="55">
        <v>2101.0</v>
      </c>
      <c r="I1350" s="55"/>
      <c r="J1350" s="55" t="s">
        <v>65</v>
      </c>
      <c r="K1350" s="53" t="s">
        <v>73</v>
      </c>
      <c r="L1350" s="53"/>
      <c r="M1350" s="53">
        <v>12.0</v>
      </c>
      <c r="N1350" s="53" t="s">
        <v>52</v>
      </c>
      <c r="O1350" s="25">
        <v>56.602</v>
      </c>
      <c r="P1350" s="25">
        <f>'LISTA DOS ITENS'!$O1350*'LISTA DOS ITENS'!$M1350</f>
        <v>679.224</v>
      </c>
      <c r="Q1350" s="25">
        <v>24.06</v>
      </c>
      <c r="R1350" s="25">
        <f>'LISTA DOS ITENS'!$Q1350*'LISTA DOS ITENS'!$M1350</f>
        <v>288.72</v>
      </c>
      <c r="S1350" s="56">
        <f>IF('LISTA DOS ITENS'!$P1350&gt;'LISTA DOS ITENS'!$R1350,'LISTA DOS ITENS'!$P1350,'LISTA DOS ITENS'!$R1350)</f>
        <v>679.224</v>
      </c>
      <c r="T1350" s="25">
        <v>2.175653475774152</v>
      </c>
      <c r="U1350" s="25">
        <f>'LISTA DOS ITENS'!$T1350*'LISTA DOS ITENS'!$M1350</f>
        <v>26.10784171</v>
      </c>
      <c r="V1350" s="56">
        <f t="array" ref="V1350">INDEX('RESUMO - LOTES E VMA'!$F$3:$F$181,MATCH('LISTA DOS ITENS'!$D1350,'RESUMO - LOTES E VMA'!$A$3:$A$181,0))</f>
        <v>4655.146092</v>
      </c>
      <c r="W1350" s="57">
        <f>'LISTA DOS ITENS'!$U1350/'LISTA DOS ITENS'!$V1350</f>
        <v>0.005608382893</v>
      </c>
      <c r="X1350" s="53" t="s">
        <v>53</v>
      </c>
      <c r="Y1350" s="53" t="s">
        <v>290</v>
      </c>
      <c r="Z1350" s="58" t="str">
        <f>'LISTA DOS ITENS'!$F1350&amp;"-"&amp;'LISTA DOS ITENS'!$H1350&amp;"-"&amp;'LISTA DOS ITENS'!$J1350&amp;"-"&amp;'LISTA DOS ITENS'!$K1350&amp;"-"&amp;'LISTA DOS ITENS'!$I1350</f>
        <v>11297663-2101-0803-CONS/NAC-</v>
      </c>
      <c r="AA1350" s="59" t="str">
        <f t="array" ref="AA1350">INDEX('RESUMO - LOTES E VMA'!$M$3:$M$181,MATCH('LISTA DOS ITENS'!$D1350,'RESUMO - LOTES E VMA'!$A$3:$A$181,0))</f>
        <v>Para Leilão</v>
      </c>
      <c r="AB1350" s="60">
        <f t="array" ref="AB1350">INDEX('RESUMO - LOTES E VMA'!$J$3:$J$181,MATCH('LISTA DOS ITENS'!$D1350,'RESUMO - LOTES E VMA'!$A$3:$A$181,0))</f>
        <v>0.08895098179</v>
      </c>
      <c r="AC1350" s="29" t="str">
        <f t="array" ref="AC1350">INDEX('RESUMO - LOTES E VMA'!$L$3:$L$181,MATCH('LISTA DOS ITENS'!$D1350,'RESUMO - LOTES E VMA'!$A$3:$A$181,0))</f>
        <v>1% do Valor de Comparação do VMA</v>
      </c>
      <c r="AD1350" s="53" t="str">
        <f>VLOOKUP(Tabela1[[#This Row],[Índice]],[1]Planilha1!$A:$A,1,0)</f>
        <v>#ERROR!</v>
      </c>
    </row>
    <row r="1351" ht="15.75" customHeight="1">
      <c r="A1351" s="52">
        <v>252351.0</v>
      </c>
      <c r="B1351" s="53" t="s">
        <v>70</v>
      </c>
      <c r="C1351" s="53" t="s">
        <v>71</v>
      </c>
      <c r="D1351" s="22">
        <v>206996.0</v>
      </c>
      <c r="E1351" s="53" t="s">
        <v>63</v>
      </c>
      <c r="F1351" s="54">
        <v>1.0270566E7</v>
      </c>
      <c r="G1351" s="53" t="s">
        <v>1046</v>
      </c>
      <c r="H1351" s="55">
        <v>2101.0</v>
      </c>
      <c r="I1351" s="55"/>
      <c r="J1351" s="55" t="s">
        <v>69</v>
      </c>
      <c r="K1351" s="53" t="s">
        <v>73</v>
      </c>
      <c r="L1351" s="53"/>
      <c r="M1351" s="53">
        <v>3.0</v>
      </c>
      <c r="N1351" s="53" t="s">
        <v>52</v>
      </c>
      <c r="O1351" s="25">
        <v>50.120000000000005</v>
      </c>
      <c r="P1351" s="25">
        <f>'LISTA DOS ITENS'!$O1351*'LISTA DOS ITENS'!$M1351</f>
        <v>150.36</v>
      </c>
      <c r="Q1351" s="25">
        <v>31.0</v>
      </c>
      <c r="R1351" s="25">
        <f>'LISTA DOS ITENS'!$Q1351*'LISTA DOS ITENS'!$M1351</f>
        <v>93</v>
      </c>
      <c r="S1351" s="56">
        <f>IF('LISTA DOS ITENS'!$P1351&gt;'LISTA DOS ITENS'!$R1351,'LISTA DOS ITENS'!$P1351,'LISTA DOS ITENS'!$R1351)</f>
        <v>150.36</v>
      </c>
      <c r="T1351" s="25">
        <v>2.803211045261792</v>
      </c>
      <c r="U1351" s="25">
        <f>'LISTA DOS ITENS'!$T1351*'LISTA DOS ITENS'!$M1351</f>
        <v>8.409633136</v>
      </c>
      <c r="V1351" s="56">
        <f t="array" ref="V1351">INDEX('RESUMO - LOTES E VMA'!$F$3:$F$181,MATCH('LISTA DOS ITENS'!$D1351,'RESUMO - LOTES E VMA'!$A$3:$A$181,0))</f>
        <v>4655.146092</v>
      </c>
      <c r="W1351" s="57">
        <f>'LISTA DOS ITENS'!$U1351/'LISTA DOS ITENS'!$V1351</f>
        <v>0.001806523999</v>
      </c>
      <c r="X1351" s="53" t="s">
        <v>53</v>
      </c>
      <c r="Y1351" s="53" t="s">
        <v>290</v>
      </c>
      <c r="Z1351" s="58" t="str">
        <f>'LISTA DOS ITENS'!$F1351&amp;"-"&amp;'LISTA DOS ITENS'!$H1351&amp;"-"&amp;'LISTA DOS ITENS'!$J1351&amp;"-"&amp;'LISTA DOS ITENS'!$K1351&amp;"-"&amp;'LISTA DOS ITENS'!$I1351</f>
        <v>10270566-2101-0903-CONS/NAC-</v>
      </c>
      <c r="AA1351" s="59" t="str">
        <f t="array" ref="AA1351">INDEX('RESUMO - LOTES E VMA'!$M$3:$M$181,MATCH('LISTA DOS ITENS'!$D1351,'RESUMO - LOTES E VMA'!$A$3:$A$181,0))</f>
        <v>Para Leilão</v>
      </c>
      <c r="AB1351" s="60">
        <f t="array" ref="AB1351">INDEX('RESUMO - LOTES E VMA'!$J$3:$J$181,MATCH('LISTA DOS ITENS'!$D1351,'RESUMO - LOTES E VMA'!$A$3:$A$181,0))</f>
        <v>0.08895098179</v>
      </c>
      <c r="AC1351" s="29" t="str">
        <f t="array" ref="AC1351">INDEX('RESUMO - LOTES E VMA'!$L$3:$L$181,MATCH('LISTA DOS ITENS'!$D1351,'RESUMO - LOTES E VMA'!$A$3:$A$181,0))</f>
        <v>1% do Valor de Comparação do VMA</v>
      </c>
      <c r="AD1351" s="53" t="str">
        <f>VLOOKUP(Tabela1[[#This Row],[Índice]],[1]Planilha1!$A:$A,1,0)</f>
        <v>#ERROR!</v>
      </c>
    </row>
    <row r="1352" ht="15.75" customHeight="1">
      <c r="A1352" s="52">
        <v>252352.0</v>
      </c>
      <c r="B1352" s="53" t="s">
        <v>70</v>
      </c>
      <c r="C1352" s="53" t="s">
        <v>71</v>
      </c>
      <c r="D1352" s="22">
        <v>206996.0</v>
      </c>
      <c r="E1352" s="53" t="s">
        <v>63</v>
      </c>
      <c r="F1352" s="54">
        <v>1.0405946E7</v>
      </c>
      <c r="G1352" s="53" t="s">
        <v>1049</v>
      </c>
      <c r="H1352" s="55">
        <v>2201.0</v>
      </c>
      <c r="I1352" s="55"/>
      <c r="J1352" s="55" t="s">
        <v>69</v>
      </c>
      <c r="K1352" s="53" t="s">
        <v>80</v>
      </c>
      <c r="L1352" s="53"/>
      <c r="M1352" s="53">
        <v>7.0</v>
      </c>
      <c r="N1352" s="53" t="s">
        <v>52</v>
      </c>
      <c r="O1352" s="25">
        <v>19.584285714285716</v>
      </c>
      <c r="P1352" s="25">
        <f>'LISTA DOS ITENS'!$O1352*'LISTA DOS ITENS'!$M1352</f>
        <v>137.09</v>
      </c>
      <c r="Q1352" s="25">
        <v>23.17</v>
      </c>
      <c r="R1352" s="25">
        <f>'LISTA DOS ITENS'!$Q1352*'LISTA DOS ITENS'!$M1352</f>
        <v>162.19</v>
      </c>
      <c r="S1352" s="56">
        <f>IF('LISTA DOS ITENS'!$P1352&gt;'LISTA DOS ITENS'!$R1352,'LISTA DOS ITENS'!$P1352,'LISTA DOS ITENS'!$R1352)</f>
        <v>162.19</v>
      </c>
      <c r="T1352" s="25">
        <v>2.0951741909263135</v>
      </c>
      <c r="U1352" s="25">
        <f>'LISTA DOS ITENS'!$T1352*'LISTA DOS ITENS'!$M1352</f>
        <v>14.66621934</v>
      </c>
      <c r="V1352" s="56">
        <f t="array" ref="V1352">INDEX('RESUMO - LOTES E VMA'!$F$3:$F$181,MATCH('LISTA DOS ITENS'!$D1352,'RESUMO - LOTES E VMA'!$A$3:$A$181,0))</f>
        <v>4655.146092</v>
      </c>
      <c r="W1352" s="57">
        <f>'LISTA DOS ITENS'!$U1352/'LISTA DOS ITENS'!$V1352</f>
        <v>0.003150539005</v>
      </c>
      <c r="X1352" s="53" t="s">
        <v>53</v>
      </c>
      <c r="Y1352" s="53" t="s">
        <v>290</v>
      </c>
      <c r="Z1352" s="58" t="str">
        <f>'LISTA DOS ITENS'!$F1352&amp;"-"&amp;'LISTA DOS ITENS'!$H1352&amp;"-"&amp;'LISTA DOS ITENS'!$J1352&amp;"-"&amp;'LISTA DOS ITENS'!$K1352&amp;"-"&amp;'LISTA DOS ITENS'!$I1352</f>
        <v>10405946-2201-0903-IMOB/NAC-</v>
      </c>
      <c r="AA1352" s="59" t="str">
        <f t="array" ref="AA1352">INDEX('RESUMO - LOTES E VMA'!$M$3:$M$181,MATCH('LISTA DOS ITENS'!$D1352,'RESUMO - LOTES E VMA'!$A$3:$A$181,0))</f>
        <v>Para Leilão</v>
      </c>
      <c r="AB1352" s="60">
        <f t="array" ref="AB1352">INDEX('RESUMO - LOTES E VMA'!$J$3:$J$181,MATCH('LISTA DOS ITENS'!$D1352,'RESUMO - LOTES E VMA'!$A$3:$A$181,0))</f>
        <v>0.08895098179</v>
      </c>
      <c r="AC1352" s="29" t="str">
        <f t="array" ref="AC1352">INDEX('RESUMO - LOTES E VMA'!$L$3:$L$181,MATCH('LISTA DOS ITENS'!$D1352,'RESUMO - LOTES E VMA'!$A$3:$A$181,0))</f>
        <v>1% do Valor de Comparação do VMA</v>
      </c>
      <c r="AD1352" s="53" t="str">
        <f>VLOOKUP(Tabela1[[#This Row],[Índice]],[1]Planilha1!$A:$A,1,0)</f>
        <v>#ERROR!</v>
      </c>
    </row>
    <row r="1353" ht="15.75" customHeight="1">
      <c r="A1353" s="52">
        <v>252353.0</v>
      </c>
      <c r="B1353" s="53" t="s">
        <v>70</v>
      </c>
      <c r="C1353" s="53" t="s">
        <v>71</v>
      </c>
      <c r="D1353" s="22">
        <v>206996.0</v>
      </c>
      <c r="E1353" s="53" t="s">
        <v>63</v>
      </c>
      <c r="F1353" s="54">
        <v>1.1010437E7</v>
      </c>
      <c r="G1353" s="53" t="s">
        <v>1055</v>
      </c>
      <c r="H1353" s="55">
        <v>2201.0</v>
      </c>
      <c r="I1353" s="55"/>
      <c r="J1353" s="55" t="s">
        <v>69</v>
      </c>
      <c r="K1353" s="53" t="s">
        <v>80</v>
      </c>
      <c r="L1353" s="53"/>
      <c r="M1353" s="53">
        <v>30.0</v>
      </c>
      <c r="N1353" s="53" t="s">
        <v>52</v>
      </c>
      <c r="O1353" s="25">
        <v>21.107000000000003</v>
      </c>
      <c r="P1353" s="25">
        <f>'LISTA DOS ITENS'!$O1353*'LISTA DOS ITENS'!$M1353</f>
        <v>633.21</v>
      </c>
      <c r="Q1353" s="25">
        <v>28.52</v>
      </c>
      <c r="R1353" s="25">
        <f>'LISTA DOS ITENS'!$Q1353*'LISTA DOS ITENS'!$M1353</f>
        <v>855.6</v>
      </c>
      <c r="S1353" s="56">
        <f>IF('LISTA DOS ITENS'!$P1353&gt;'LISTA DOS ITENS'!$R1353,'LISTA DOS ITENS'!$P1353,'LISTA DOS ITENS'!$R1353)</f>
        <v>855.6</v>
      </c>
      <c r="T1353" s="25">
        <v>2.5789541616408487</v>
      </c>
      <c r="U1353" s="25">
        <f>'LISTA DOS ITENS'!$T1353*'LISTA DOS ITENS'!$M1353</f>
        <v>77.36862485</v>
      </c>
      <c r="V1353" s="56">
        <f t="array" ref="V1353">INDEX('RESUMO - LOTES E VMA'!$F$3:$F$181,MATCH('LISTA DOS ITENS'!$D1353,'RESUMO - LOTES E VMA'!$A$3:$A$181,0))</f>
        <v>4655.146092</v>
      </c>
      <c r="W1353" s="57">
        <f>'LISTA DOS ITENS'!$U1353/'LISTA DOS ITENS'!$V1353</f>
        <v>0.01662002079</v>
      </c>
      <c r="X1353" s="53" t="s">
        <v>53</v>
      </c>
      <c r="Y1353" s="53" t="s">
        <v>290</v>
      </c>
      <c r="Z1353" s="58" t="str">
        <f>'LISTA DOS ITENS'!$F1353&amp;"-"&amp;'LISTA DOS ITENS'!$H1353&amp;"-"&amp;'LISTA DOS ITENS'!$J1353&amp;"-"&amp;'LISTA DOS ITENS'!$K1353&amp;"-"&amp;'LISTA DOS ITENS'!$I1353</f>
        <v>11010437-2201-0903-IMOB/NAC-</v>
      </c>
      <c r="AA1353" s="59" t="str">
        <f t="array" ref="AA1353">INDEX('RESUMO - LOTES E VMA'!$M$3:$M$181,MATCH('LISTA DOS ITENS'!$D1353,'RESUMO - LOTES E VMA'!$A$3:$A$181,0))</f>
        <v>Para Leilão</v>
      </c>
      <c r="AB1353" s="60">
        <f t="array" ref="AB1353">INDEX('RESUMO - LOTES E VMA'!$J$3:$J$181,MATCH('LISTA DOS ITENS'!$D1353,'RESUMO - LOTES E VMA'!$A$3:$A$181,0))</f>
        <v>0.08895098179</v>
      </c>
      <c r="AC1353" s="29" t="str">
        <f t="array" ref="AC1353">INDEX('RESUMO - LOTES E VMA'!$L$3:$L$181,MATCH('LISTA DOS ITENS'!$D1353,'RESUMO - LOTES E VMA'!$A$3:$A$181,0))</f>
        <v>1% do Valor de Comparação do VMA</v>
      </c>
      <c r="AD1353" s="53" t="str">
        <f>VLOOKUP(Tabela1[[#This Row],[Índice]],[1]Planilha1!$A:$A,1,0)</f>
        <v>#ERROR!</v>
      </c>
    </row>
    <row r="1354" ht="15.75" customHeight="1">
      <c r="A1354" s="52">
        <v>252354.0</v>
      </c>
      <c r="B1354" s="53" t="s">
        <v>70</v>
      </c>
      <c r="C1354" s="53" t="s">
        <v>71</v>
      </c>
      <c r="D1354" s="22">
        <v>206996.0</v>
      </c>
      <c r="E1354" s="53" t="s">
        <v>63</v>
      </c>
      <c r="F1354" s="54">
        <v>1.0543923E7</v>
      </c>
      <c r="G1354" s="53" t="s">
        <v>1056</v>
      </c>
      <c r="H1354" s="55">
        <v>2101.0</v>
      </c>
      <c r="I1354" s="55"/>
      <c r="J1354" s="55" t="s">
        <v>79</v>
      </c>
      <c r="K1354" s="53" t="s">
        <v>73</v>
      </c>
      <c r="L1354" s="53"/>
      <c r="M1354" s="53">
        <v>342.0</v>
      </c>
      <c r="N1354" s="53" t="s">
        <v>52</v>
      </c>
      <c r="O1354" s="25">
        <v>10.322076023391814</v>
      </c>
      <c r="P1354" s="25">
        <f>'LISTA DOS ITENS'!$O1354*'LISTA DOS ITENS'!$M1354</f>
        <v>3530.15</v>
      </c>
      <c r="Q1354" s="25">
        <v>10.32</v>
      </c>
      <c r="R1354" s="25">
        <f>'LISTA DOS ITENS'!$Q1354*'LISTA DOS ITENS'!$M1354</f>
        <v>3529.44</v>
      </c>
      <c r="S1354" s="56">
        <f>IF('LISTA DOS ITENS'!$P1354&gt;'LISTA DOS ITENS'!$R1354,'LISTA DOS ITENS'!$P1354,'LISTA DOS ITENS'!$R1354)</f>
        <v>3530.15</v>
      </c>
      <c r="T1354" s="25">
        <v>0.9331979995839256</v>
      </c>
      <c r="U1354" s="25">
        <f>'LISTA DOS ITENS'!$T1354*'LISTA DOS ITENS'!$M1354</f>
        <v>319.1537159</v>
      </c>
      <c r="V1354" s="56">
        <f t="array" ref="V1354">INDEX('RESUMO - LOTES E VMA'!$F$3:$F$181,MATCH('LISTA DOS ITENS'!$D1354,'RESUMO - LOTES E VMA'!$A$3:$A$181,0))</f>
        <v>4655.146092</v>
      </c>
      <c r="W1354" s="57">
        <f>'LISTA DOS ITENS'!$U1354/'LISTA DOS ITENS'!$V1354</f>
        <v>0.06855933402</v>
      </c>
      <c r="X1354" s="53" t="s">
        <v>53</v>
      </c>
      <c r="Y1354" s="53" t="s">
        <v>290</v>
      </c>
      <c r="Z1354" s="58" t="str">
        <f>'LISTA DOS ITENS'!$F1354&amp;"-"&amp;'LISTA DOS ITENS'!$H1354&amp;"-"&amp;'LISTA DOS ITENS'!$J1354&amp;"-"&amp;'LISTA DOS ITENS'!$K1354&amp;"-"&amp;'LISTA DOS ITENS'!$I1354</f>
        <v>10543923-2101-A003-CONS/NAC-</v>
      </c>
      <c r="AA1354" s="59" t="str">
        <f t="array" ref="AA1354">INDEX('RESUMO - LOTES E VMA'!$M$3:$M$181,MATCH('LISTA DOS ITENS'!$D1354,'RESUMO - LOTES E VMA'!$A$3:$A$181,0))</f>
        <v>Para Leilão</v>
      </c>
      <c r="AB1354" s="60">
        <f t="array" ref="AB1354">INDEX('RESUMO - LOTES E VMA'!$J$3:$J$181,MATCH('LISTA DOS ITENS'!$D1354,'RESUMO - LOTES E VMA'!$A$3:$A$181,0))</f>
        <v>0.08895098179</v>
      </c>
      <c r="AC1354" s="29" t="str">
        <f t="array" ref="AC1354">INDEX('RESUMO - LOTES E VMA'!$L$3:$L$181,MATCH('LISTA DOS ITENS'!$D1354,'RESUMO - LOTES E VMA'!$A$3:$A$181,0))</f>
        <v>1% do Valor de Comparação do VMA</v>
      </c>
      <c r="AD1354" s="53" t="str">
        <f>VLOOKUP(Tabela1[[#This Row],[Índice]],[1]Planilha1!$A:$A,1,0)</f>
        <v>#ERROR!</v>
      </c>
    </row>
    <row r="1355" ht="15.75" customHeight="1">
      <c r="A1355" s="52">
        <v>252355.0</v>
      </c>
      <c r="B1355" s="53" t="s">
        <v>70</v>
      </c>
      <c r="C1355" s="53" t="s">
        <v>71</v>
      </c>
      <c r="D1355" s="22">
        <v>206996.0</v>
      </c>
      <c r="E1355" s="53" t="s">
        <v>63</v>
      </c>
      <c r="F1355" s="54">
        <v>1.1388779E7</v>
      </c>
      <c r="G1355" s="53" t="s">
        <v>1048</v>
      </c>
      <c r="H1355" s="55">
        <v>2101.0</v>
      </c>
      <c r="I1355" s="55"/>
      <c r="J1355" s="55" t="s">
        <v>79</v>
      </c>
      <c r="K1355" s="53" t="s">
        <v>57</v>
      </c>
      <c r="L1355" s="53"/>
      <c r="M1355" s="53">
        <v>17.0</v>
      </c>
      <c r="N1355" s="53" t="s">
        <v>52</v>
      </c>
      <c r="O1355" s="25">
        <v>1.0</v>
      </c>
      <c r="P1355" s="25">
        <f>'LISTA DOS ITENS'!$O1355*'LISTA DOS ITENS'!$M1355</f>
        <v>17</v>
      </c>
      <c r="Q1355" s="25">
        <v>685.5</v>
      </c>
      <c r="R1355" s="25">
        <f>'LISTA DOS ITENS'!$Q1355*'LISTA DOS ITENS'!$M1355</f>
        <v>11653.5</v>
      </c>
      <c r="S1355" s="56">
        <f>IF('LISTA DOS ITENS'!$P1355&gt;'LISTA DOS ITENS'!$R1355,'LISTA DOS ITENS'!$P1355,'LISTA DOS ITENS'!$R1355)</f>
        <v>11653.5</v>
      </c>
      <c r="T1355" s="25">
        <v>61.98713456538576</v>
      </c>
      <c r="U1355" s="25">
        <f>'LISTA DOS ITENS'!$T1355*'LISTA DOS ITENS'!$M1355</f>
        <v>1053.781288</v>
      </c>
      <c r="V1355" s="56">
        <f t="array" ref="V1355">INDEX('RESUMO - LOTES E VMA'!$F$3:$F$181,MATCH('LISTA DOS ITENS'!$D1355,'RESUMO - LOTES E VMA'!$A$3:$A$181,0))</f>
        <v>4655.146092</v>
      </c>
      <c r="W1355" s="57">
        <f>'LISTA DOS ITENS'!$U1355/'LISTA DOS ITENS'!$V1355</f>
        <v>0.2263691121</v>
      </c>
      <c r="X1355" s="53" t="s">
        <v>53</v>
      </c>
      <c r="Y1355" s="53" t="s">
        <v>290</v>
      </c>
      <c r="Z1355" s="58" t="str">
        <f>'LISTA DOS ITENS'!$F1355&amp;"-"&amp;'LISTA DOS ITENS'!$H1355&amp;"-"&amp;'LISTA DOS ITENS'!$J1355&amp;"-"&amp;'LISTA DOS ITENS'!$K1355&amp;"-"&amp;'LISTA DOS ITENS'!$I1355</f>
        <v>11388779-2101-A003-USADO-</v>
      </c>
      <c r="AA1355" s="59" t="str">
        <f t="array" ref="AA1355">INDEX('RESUMO - LOTES E VMA'!$M$3:$M$181,MATCH('LISTA DOS ITENS'!$D1355,'RESUMO - LOTES E VMA'!$A$3:$A$181,0))</f>
        <v>Para Leilão</v>
      </c>
      <c r="AB1355" s="60">
        <f t="array" ref="AB1355">INDEX('RESUMO - LOTES E VMA'!$J$3:$J$181,MATCH('LISTA DOS ITENS'!$D1355,'RESUMO - LOTES E VMA'!$A$3:$A$181,0))</f>
        <v>0.08895098179</v>
      </c>
      <c r="AC1355" s="29" t="str">
        <f t="array" ref="AC1355">INDEX('RESUMO - LOTES E VMA'!$L$3:$L$181,MATCH('LISTA DOS ITENS'!$D1355,'RESUMO - LOTES E VMA'!$A$3:$A$181,0))</f>
        <v>1% do Valor de Comparação do VMA</v>
      </c>
      <c r="AD1355" s="53" t="str">
        <f>VLOOKUP(Tabela1[[#This Row],[Índice]],[1]Planilha1!$A:$A,1,0)</f>
        <v>#ERROR!</v>
      </c>
    </row>
    <row r="1356" ht="15.75" customHeight="1">
      <c r="A1356" s="52">
        <v>252356.0</v>
      </c>
      <c r="B1356" s="53" t="s">
        <v>70</v>
      </c>
      <c r="C1356" s="53" t="s">
        <v>71</v>
      </c>
      <c r="D1356" s="22">
        <v>206996.0</v>
      </c>
      <c r="E1356" s="53" t="s">
        <v>63</v>
      </c>
      <c r="F1356" s="54">
        <v>1.0917421E7</v>
      </c>
      <c r="G1356" s="53" t="s">
        <v>1057</v>
      </c>
      <c r="H1356" s="55">
        <v>2101.0</v>
      </c>
      <c r="I1356" s="55"/>
      <c r="J1356" s="55" t="s">
        <v>319</v>
      </c>
      <c r="K1356" s="53" t="s">
        <v>73</v>
      </c>
      <c r="L1356" s="53"/>
      <c r="M1356" s="53">
        <v>3.0</v>
      </c>
      <c r="N1356" s="53" t="s">
        <v>52</v>
      </c>
      <c r="O1356" s="25">
        <v>1000.0</v>
      </c>
      <c r="P1356" s="25">
        <f>'LISTA DOS ITENS'!$O1356*'LISTA DOS ITENS'!$M1356</f>
        <v>3000</v>
      </c>
      <c r="Q1356" s="25">
        <v>1000.0</v>
      </c>
      <c r="R1356" s="25">
        <f>'LISTA DOS ITENS'!$Q1356*'LISTA DOS ITENS'!$M1356</f>
        <v>3000</v>
      </c>
      <c r="S1356" s="56">
        <f>IF('LISTA DOS ITENS'!$P1356&gt;'LISTA DOS ITENS'!$R1356,'LISTA DOS ITENS'!$P1356,'LISTA DOS ITENS'!$R1356)</f>
        <v>3000</v>
      </c>
      <c r="T1356" s="25">
        <v>90.42616275038039</v>
      </c>
      <c r="U1356" s="25">
        <f>'LISTA DOS ITENS'!$T1356*'LISTA DOS ITENS'!$M1356</f>
        <v>271.2784883</v>
      </c>
      <c r="V1356" s="56">
        <f t="array" ref="V1356">INDEX('RESUMO - LOTES E VMA'!$F$3:$F$181,MATCH('LISTA DOS ITENS'!$D1356,'RESUMO - LOTES E VMA'!$A$3:$A$181,0))</f>
        <v>4655.146092</v>
      </c>
      <c r="W1356" s="57">
        <f>'LISTA DOS ITENS'!$U1356/'LISTA DOS ITENS'!$V1356</f>
        <v>0.05827496772</v>
      </c>
      <c r="X1356" s="53" t="s">
        <v>53</v>
      </c>
      <c r="Y1356" s="53" t="s">
        <v>290</v>
      </c>
      <c r="Z1356" s="58" t="str">
        <f>'LISTA DOS ITENS'!$F1356&amp;"-"&amp;'LISTA DOS ITENS'!$H1356&amp;"-"&amp;'LISTA DOS ITENS'!$J1356&amp;"-"&amp;'LISTA DOS ITENS'!$K1356&amp;"-"&amp;'LISTA DOS ITENS'!$I1356</f>
        <v>10917421-2101-A803-CONS/NAC-</v>
      </c>
      <c r="AA1356" s="59" t="str">
        <f t="array" ref="AA1356">INDEX('RESUMO - LOTES E VMA'!$M$3:$M$181,MATCH('LISTA DOS ITENS'!$D1356,'RESUMO - LOTES E VMA'!$A$3:$A$181,0))</f>
        <v>Para Leilão</v>
      </c>
      <c r="AB1356" s="60">
        <f t="array" ref="AB1356">INDEX('RESUMO - LOTES E VMA'!$J$3:$J$181,MATCH('LISTA DOS ITENS'!$D1356,'RESUMO - LOTES E VMA'!$A$3:$A$181,0))</f>
        <v>0.08895098179</v>
      </c>
      <c r="AC1356" s="29" t="str">
        <f t="array" ref="AC1356">INDEX('RESUMO - LOTES E VMA'!$L$3:$L$181,MATCH('LISTA DOS ITENS'!$D1356,'RESUMO - LOTES E VMA'!$A$3:$A$181,0))</f>
        <v>1% do Valor de Comparação do VMA</v>
      </c>
      <c r="AD1356" s="53" t="str">
        <f>VLOOKUP(Tabela1[[#This Row],[Índice]],[1]Planilha1!$A:$A,1,0)</f>
        <v>#ERROR!</v>
      </c>
    </row>
    <row r="1357" ht="15.75" customHeight="1">
      <c r="A1357" s="52">
        <v>252357.0</v>
      </c>
      <c r="B1357" s="53" t="s">
        <v>70</v>
      </c>
      <c r="C1357" s="53" t="s">
        <v>71</v>
      </c>
      <c r="D1357" s="22">
        <v>206996.0</v>
      </c>
      <c r="E1357" s="53" t="s">
        <v>63</v>
      </c>
      <c r="F1357" s="54">
        <v>1.071389E7</v>
      </c>
      <c r="G1357" s="53" t="s">
        <v>1051</v>
      </c>
      <c r="H1357" s="55">
        <v>2101.0</v>
      </c>
      <c r="I1357" s="55"/>
      <c r="J1357" s="55" t="s">
        <v>77</v>
      </c>
      <c r="K1357" s="53" t="s">
        <v>80</v>
      </c>
      <c r="L1357" s="53"/>
      <c r="M1357" s="53">
        <v>8.0</v>
      </c>
      <c r="N1357" s="53" t="s">
        <v>52</v>
      </c>
      <c r="O1357" s="25">
        <v>11.7</v>
      </c>
      <c r="P1357" s="25">
        <f>'LISTA DOS ITENS'!$O1357*'LISTA DOS ITENS'!$M1357</f>
        <v>93.6</v>
      </c>
      <c r="Q1357" s="25">
        <v>11.7</v>
      </c>
      <c r="R1357" s="25">
        <f>'LISTA DOS ITENS'!$Q1357*'LISTA DOS ITENS'!$M1357</f>
        <v>93.6</v>
      </c>
      <c r="S1357" s="56">
        <f>IF('LISTA DOS ITENS'!$P1357&gt;'LISTA DOS ITENS'!$R1357,'LISTA DOS ITENS'!$P1357,'LISTA DOS ITENS'!$R1357)</f>
        <v>93.6</v>
      </c>
      <c r="T1357" s="25">
        <v>1.0579861041794505</v>
      </c>
      <c r="U1357" s="25">
        <f>'LISTA DOS ITENS'!$T1357*'LISTA DOS ITENS'!$M1357</f>
        <v>8.463888833</v>
      </c>
      <c r="V1357" s="56">
        <f t="array" ref="V1357">INDEX('RESUMO - LOTES E VMA'!$F$3:$F$181,MATCH('LISTA DOS ITENS'!$D1357,'RESUMO - LOTES E VMA'!$A$3:$A$181,0))</f>
        <v>4655.146092</v>
      </c>
      <c r="W1357" s="57">
        <f>'LISTA DOS ITENS'!$U1357/'LISTA DOS ITENS'!$V1357</f>
        <v>0.001818178993</v>
      </c>
      <c r="X1357" s="53" t="s">
        <v>53</v>
      </c>
      <c r="Y1357" s="53" t="s">
        <v>290</v>
      </c>
      <c r="Z1357" s="58" t="str">
        <f>'LISTA DOS ITENS'!$F1357&amp;"-"&amp;'LISTA DOS ITENS'!$H1357&amp;"-"&amp;'LISTA DOS ITENS'!$J1357&amp;"-"&amp;'LISTA DOS ITENS'!$K1357&amp;"-"&amp;'LISTA DOS ITENS'!$I1357</f>
        <v>10713890-2101-A903-IMOB/NAC-</v>
      </c>
      <c r="AA1357" s="59" t="str">
        <f t="array" ref="AA1357">INDEX('RESUMO - LOTES E VMA'!$M$3:$M$181,MATCH('LISTA DOS ITENS'!$D1357,'RESUMO - LOTES E VMA'!$A$3:$A$181,0))</f>
        <v>Para Leilão</v>
      </c>
      <c r="AB1357" s="60">
        <f t="array" ref="AB1357">INDEX('RESUMO - LOTES E VMA'!$J$3:$J$181,MATCH('LISTA DOS ITENS'!$D1357,'RESUMO - LOTES E VMA'!$A$3:$A$181,0))</f>
        <v>0.08895098179</v>
      </c>
      <c r="AC1357" s="29" t="str">
        <f t="array" ref="AC1357">INDEX('RESUMO - LOTES E VMA'!$L$3:$L$181,MATCH('LISTA DOS ITENS'!$D1357,'RESUMO - LOTES E VMA'!$A$3:$A$181,0))</f>
        <v>1% do Valor de Comparação do VMA</v>
      </c>
      <c r="AD1357" s="53" t="str">
        <f>VLOOKUP(Tabela1[[#This Row],[Índice]],[1]Planilha1!$A:$A,1,0)</f>
        <v>#ERROR!</v>
      </c>
    </row>
    <row r="1358" ht="15.75" customHeight="1">
      <c r="A1358" s="52">
        <v>252358.0</v>
      </c>
      <c r="B1358" s="53" t="s">
        <v>70</v>
      </c>
      <c r="C1358" s="53" t="s">
        <v>71</v>
      </c>
      <c r="D1358" s="22">
        <v>206996.0</v>
      </c>
      <c r="E1358" s="53" t="s">
        <v>63</v>
      </c>
      <c r="F1358" s="54">
        <v>1.0525338E7</v>
      </c>
      <c r="G1358" s="53" t="s">
        <v>1058</v>
      </c>
      <c r="H1358" s="55">
        <v>2201.0</v>
      </c>
      <c r="I1358" s="55"/>
      <c r="J1358" s="55" t="s">
        <v>77</v>
      </c>
      <c r="K1358" s="53" t="s">
        <v>73</v>
      </c>
      <c r="L1358" s="53"/>
      <c r="M1358" s="53">
        <v>10.0</v>
      </c>
      <c r="N1358" s="53" t="s">
        <v>52</v>
      </c>
      <c r="O1358" s="25">
        <v>10.84</v>
      </c>
      <c r="P1358" s="25">
        <f>'LISTA DOS ITENS'!$O1358*'LISTA DOS ITENS'!$M1358</f>
        <v>108.4</v>
      </c>
      <c r="Q1358" s="25">
        <v>10.84</v>
      </c>
      <c r="R1358" s="25">
        <f>'LISTA DOS ITENS'!$Q1358*'LISTA DOS ITENS'!$M1358</f>
        <v>108.4</v>
      </c>
      <c r="S1358" s="56">
        <f>IF('LISTA DOS ITENS'!$P1358&gt;'LISTA DOS ITENS'!$R1358,'LISTA DOS ITENS'!$P1358,'LISTA DOS ITENS'!$R1358)</f>
        <v>108.4</v>
      </c>
      <c r="T1358" s="25">
        <v>0.9802196042141234</v>
      </c>
      <c r="U1358" s="25">
        <f>'LISTA DOS ITENS'!$T1358*'LISTA DOS ITENS'!$M1358</f>
        <v>9.802196042</v>
      </c>
      <c r="V1358" s="56">
        <f t="array" ref="V1358">INDEX('RESUMO - LOTES E VMA'!$F$3:$F$181,MATCH('LISTA DOS ITENS'!$D1358,'RESUMO - LOTES E VMA'!$A$3:$A$181,0))</f>
        <v>4655.146092</v>
      </c>
      <c r="W1358" s="57">
        <f>'LISTA DOS ITENS'!$U1358/'LISTA DOS ITENS'!$V1358</f>
        <v>0.002105668833</v>
      </c>
      <c r="X1358" s="53" t="s">
        <v>53</v>
      </c>
      <c r="Y1358" s="53" t="s">
        <v>290</v>
      </c>
      <c r="Z1358" s="58" t="str">
        <f>'LISTA DOS ITENS'!$F1358&amp;"-"&amp;'LISTA DOS ITENS'!$H1358&amp;"-"&amp;'LISTA DOS ITENS'!$J1358&amp;"-"&amp;'LISTA DOS ITENS'!$K1358&amp;"-"&amp;'LISTA DOS ITENS'!$I1358</f>
        <v>10525338-2201-A903-CONS/NAC-</v>
      </c>
      <c r="AA1358" s="59" t="str">
        <f t="array" ref="AA1358">INDEX('RESUMO - LOTES E VMA'!$M$3:$M$181,MATCH('LISTA DOS ITENS'!$D1358,'RESUMO - LOTES E VMA'!$A$3:$A$181,0))</f>
        <v>Para Leilão</v>
      </c>
      <c r="AB1358" s="60">
        <f t="array" ref="AB1358">INDEX('RESUMO - LOTES E VMA'!$J$3:$J$181,MATCH('LISTA DOS ITENS'!$D1358,'RESUMO - LOTES E VMA'!$A$3:$A$181,0))</f>
        <v>0.08895098179</v>
      </c>
      <c r="AC1358" s="29" t="str">
        <f t="array" ref="AC1358">INDEX('RESUMO - LOTES E VMA'!$L$3:$L$181,MATCH('LISTA DOS ITENS'!$D1358,'RESUMO - LOTES E VMA'!$A$3:$A$181,0))</f>
        <v>1% do Valor de Comparação do VMA</v>
      </c>
      <c r="AD1358" s="53" t="str">
        <f>VLOOKUP(Tabela1[[#This Row],[Índice]],[1]Planilha1!$A:$A,1,0)</f>
        <v>#ERROR!</v>
      </c>
    </row>
    <row r="1359" ht="15.75" customHeight="1">
      <c r="A1359" s="52">
        <v>252359.0</v>
      </c>
      <c r="B1359" s="53" t="s">
        <v>70</v>
      </c>
      <c r="C1359" s="53" t="s">
        <v>71</v>
      </c>
      <c r="D1359" s="22">
        <v>206996.0</v>
      </c>
      <c r="E1359" s="53" t="s">
        <v>63</v>
      </c>
      <c r="F1359" s="54">
        <v>1.0751302E7</v>
      </c>
      <c r="G1359" s="53" t="s">
        <v>1059</v>
      </c>
      <c r="H1359" s="55">
        <v>2201.0</v>
      </c>
      <c r="I1359" s="55"/>
      <c r="J1359" s="55" t="s">
        <v>77</v>
      </c>
      <c r="K1359" s="53" t="s">
        <v>73</v>
      </c>
      <c r="L1359" s="53"/>
      <c r="M1359" s="53">
        <v>1.0</v>
      </c>
      <c r="N1359" s="53" t="s">
        <v>52</v>
      </c>
      <c r="O1359" s="25">
        <v>248.94</v>
      </c>
      <c r="P1359" s="25">
        <f>'LISTA DOS ITENS'!$O1359*'LISTA DOS ITENS'!$M1359</f>
        <v>248.94</v>
      </c>
      <c r="Q1359" s="25">
        <v>248.94</v>
      </c>
      <c r="R1359" s="25">
        <f>'LISTA DOS ITENS'!$Q1359*'LISTA DOS ITENS'!$M1359</f>
        <v>248.94</v>
      </c>
      <c r="S1359" s="56">
        <f>IF('LISTA DOS ITENS'!$P1359&gt;'LISTA DOS ITENS'!$R1359,'LISTA DOS ITENS'!$P1359,'LISTA DOS ITENS'!$R1359)</f>
        <v>248.94</v>
      </c>
      <c r="T1359" s="25">
        <v>22.510688955079694</v>
      </c>
      <c r="U1359" s="25">
        <f>'LISTA DOS ITENS'!$T1359*'LISTA DOS ITENS'!$M1359</f>
        <v>22.51068896</v>
      </c>
      <c r="V1359" s="56">
        <f t="array" ref="V1359">INDEX('RESUMO - LOTES E VMA'!$F$3:$F$181,MATCH('LISTA DOS ITENS'!$D1359,'RESUMO - LOTES E VMA'!$A$3:$A$181,0))</f>
        <v>4655.146092</v>
      </c>
      <c r="W1359" s="57">
        <f>'LISTA DOS ITENS'!$U1359/'LISTA DOS ITENS'!$V1359</f>
        <v>0.004835656821</v>
      </c>
      <c r="X1359" s="53" t="s">
        <v>53</v>
      </c>
      <c r="Y1359" s="53" t="s">
        <v>290</v>
      </c>
      <c r="Z1359" s="58" t="str">
        <f>'LISTA DOS ITENS'!$F1359&amp;"-"&amp;'LISTA DOS ITENS'!$H1359&amp;"-"&amp;'LISTA DOS ITENS'!$J1359&amp;"-"&amp;'LISTA DOS ITENS'!$K1359&amp;"-"&amp;'LISTA DOS ITENS'!$I1359</f>
        <v>10751302-2201-A903-CONS/NAC-</v>
      </c>
      <c r="AA1359" s="59" t="str">
        <f t="array" ref="AA1359">INDEX('RESUMO - LOTES E VMA'!$M$3:$M$181,MATCH('LISTA DOS ITENS'!$D1359,'RESUMO - LOTES E VMA'!$A$3:$A$181,0))</f>
        <v>Para Leilão</v>
      </c>
      <c r="AB1359" s="60">
        <f t="array" ref="AB1359">INDEX('RESUMO - LOTES E VMA'!$J$3:$J$181,MATCH('LISTA DOS ITENS'!$D1359,'RESUMO - LOTES E VMA'!$A$3:$A$181,0))</f>
        <v>0.08895098179</v>
      </c>
      <c r="AC1359" s="29" t="str">
        <f t="array" ref="AC1359">INDEX('RESUMO - LOTES E VMA'!$L$3:$L$181,MATCH('LISTA DOS ITENS'!$D1359,'RESUMO - LOTES E VMA'!$A$3:$A$181,0))</f>
        <v>1% do Valor de Comparação do VMA</v>
      </c>
      <c r="AD1359" s="53" t="str">
        <f>VLOOKUP(Tabela1[[#This Row],[Índice]],[1]Planilha1!$A:$A,1,0)</f>
        <v>#ERROR!</v>
      </c>
    </row>
    <row r="1360" ht="15.75" customHeight="1">
      <c r="A1360" s="52">
        <v>252360.0</v>
      </c>
      <c r="B1360" s="53" t="s">
        <v>70</v>
      </c>
      <c r="C1360" s="53" t="s">
        <v>71</v>
      </c>
      <c r="D1360" s="22">
        <v>206996.0</v>
      </c>
      <c r="E1360" s="53" t="s">
        <v>63</v>
      </c>
      <c r="F1360" s="54">
        <v>1.0933028E7</v>
      </c>
      <c r="G1360" s="53" t="s">
        <v>1052</v>
      </c>
      <c r="H1360" s="55">
        <v>2201.0</v>
      </c>
      <c r="I1360" s="55"/>
      <c r="J1360" s="55" t="s">
        <v>77</v>
      </c>
      <c r="K1360" s="53" t="s">
        <v>73</v>
      </c>
      <c r="L1360" s="53"/>
      <c r="M1360" s="53">
        <v>2.0</v>
      </c>
      <c r="N1360" s="53" t="s">
        <v>52</v>
      </c>
      <c r="O1360" s="25">
        <v>14.88</v>
      </c>
      <c r="P1360" s="25">
        <f>'LISTA DOS ITENS'!$O1360*'LISTA DOS ITENS'!$M1360</f>
        <v>29.76</v>
      </c>
      <c r="Q1360" s="25">
        <v>14.88</v>
      </c>
      <c r="R1360" s="25">
        <f>'LISTA DOS ITENS'!$Q1360*'LISTA DOS ITENS'!$M1360</f>
        <v>29.76</v>
      </c>
      <c r="S1360" s="56">
        <f>IF('LISTA DOS ITENS'!$P1360&gt;'LISTA DOS ITENS'!$R1360,'LISTA DOS ITENS'!$P1360,'LISTA DOS ITENS'!$R1360)</f>
        <v>29.76</v>
      </c>
      <c r="T1360" s="25">
        <v>1.3455413017256603</v>
      </c>
      <c r="U1360" s="25">
        <f>'LISTA DOS ITENS'!$T1360*'LISTA DOS ITENS'!$M1360</f>
        <v>2.691082603</v>
      </c>
      <c r="V1360" s="56">
        <f t="array" ref="V1360">INDEX('RESUMO - LOTES E VMA'!$F$3:$F$181,MATCH('LISTA DOS ITENS'!$D1360,'RESUMO - LOTES E VMA'!$A$3:$A$181,0))</f>
        <v>4655.146092</v>
      </c>
      <c r="W1360" s="57">
        <f>'LISTA DOS ITENS'!$U1360/'LISTA DOS ITENS'!$V1360</f>
        <v>0.0005780876797</v>
      </c>
      <c r="X1360" s="53" t="s">
        <v>53</v>
      </c>
      <c r="Y1360" s="53" t="s">
        <v>290</v>
      </c>
      <c r="Z1360" s="58" t="str">
        <f>'LISTA DOS ITENS'!$F1360&amp;"-"&amp;'LISTA DOS ITENS'!$H1360&amp;"-"&amp;'LISTA DOS ITENS'!$J1360&amp;"-"&amp;'LISTA DOS ITENS'!$K1360&amp;"-"&amp;'LISTA DOS ITENS'!$I1360</f>
        <v>10933028-2201-A903-CONS/NAC-</v>
      </c>
      <c r="AA1360" s="59" t="str">
        <f t="array" ref="AA1360">INDEX('RESUMO - LOTES E VMA'!$M$3:$M$181,MATCH('LISTA DOS ITENS'!$D1360,'RESUMO - LOTES E VMA'!$A$3:$A$181,0))</f>
        <v>Para Leilão</v>
      </c>
      <c r="AB1360" s="60">
        <f t="array" ref="AB1360">INDEX('RESUMO - LOTES E VMA'!$J$3:$J$181,MATCH('LISTA DOS ITENS'!$D1360,'RESUMO - LOTES E VMA'!$A$3:$A$181,0))</f>
        <v>0.08895098179</v>
      </c>
      <c r="AC1360" s="29" t="str">
        <f t="array" ref="AC1360">INDEX('RESUMO - LOTES E VMA'!$L$3:$L$181,MATCH('LISTA DOS ITENS'!$D1360,'RESUMO - LOTES E VMA'!$A$3:$A$181,0))</f>
        <v>1% do Valor de Comparação do VMA</v>
      </c>
      <c r="AD1360" s="53" t="str">
        <f>VLOOKUP(Tabela1[[#This Row],[Índice]],[1]Planilha1!$A:$A,1,0)</f>
        <v>#ERROR!</v>
      </c>
    </row>
    <row r="1361" ht="15.75" customHeight="1">
      <c r="A1361" s="52">
        <v>252361.0</v>
      </c>
      <c r="B1361" s="53" t="s">
        <v>70</v>
      </c>
      <c r="C1361" s="53" t="s">
        <v>71</v>
      </c>
      <c r="D1361" s="22">
        <v>206996.0</v>
      </c>
      <c r="E1361" s="53" t="s">
        <v>63</v>
      </c>
      <c r="F1361" s="54">
        <v>1.105235E7</v>
      </c>
      <c r="G1361" s="53" t="s">
        <v>1049</v>
      </c>
      <c r="H1361" s="55">
        <v>2201.0</v>
      </c>
      <c r="I1361" s="55"/>
      <c r="J1361" s="55" t="s">
        <v>77</v>
      </c>
      <c r="K1361" s="53" t="s">
        <v>73</v>
      </c>
      <c r="L1361" s="53"/>
      <c r="M1361" s="53">
        <v>2.0</v>
      </c>
      <c r="N1361" s="53" t="s">
        <v>52</v>
      </c>
      <c r="O1361" s="25">
        <v>16.3</v>
      </c>
      <c r="P1361" s="25">
        <f>'LISTA DOS ITENS'!$O1361*'LISTA DOS ITENS'!$M1361</f>
        <v>32.6</v>
      </c>
      <c r="Q1361" s="25">
        <v>16.3</v>
      </c>
      <c r="R1361" s="25">
        <f>'LISTA DOS ITENS'!$Q1361*'LISTA DOS ITENS'!$M1361</f>
        <v>32.6</v>
      </c>
      <c r="S1361" s="56">
        <f>IF('LISTA DOS ITENS'!$P1361&gt;'LISTA DOS ITENS'!$R1361,'LISTA DOS ITENS'!$P1361,'LISTA DOS ITENS'!$R1361)</f>
        <v>32.6</v>
      </c>
      <c r="T1361" s="25">
        <v>1.4739464528312003</v>
      </c>
      <c r="U1361" s="25">
        <f>'LISTA DOS ITENS'!$T1361*'LISTA DOS ITENS'!$M1361</f>
        <v>2.947892906</v>
      </c>
      <c r="V1361" s="56">
        <f t="array" ref="V1361">INDEX('RESUMO - LOTES E VMA'!$F$3:$F$181,MATCH('LISTA DOS ITENS'!$D1361,'RESUMO - LOTES E VMA'!$A$3:$A$181,0))</f>
        <v>4655.146092</v>
      </c>
      <c r="W1361" s="57">
        <f>'LISTA DOS ITENS'!$U1361/'LISTA DOS ITENS'!$V1361</f>
        <v>0.0006332546492</v>
      </c>
      <c r="X1361" s="53" t="s">
        <v>53</v>
      </c>
      <c r="Y1361" s="53" t="s">
        <v>290</v>
      </c>
      <c r="Z1361" s="58" t="str">
        <f>'LISTA DOS ITENS'!$F1361&amp;"-"&amp;'LISTA DOS ITENS'!$H1361&amp;"-"&amp;'LISTA DOS ITENS'!$J1361&amp;"-"&amp;'LISTA DOS ITENS'!$K1361&amp;"-"&amp;'LISTA DOS ITENS'!$I1361</f>
        <v>11052350-2201-A903-CONS/NAC-</v>
      </c>
      <c r="AA1361" s="59" t="str">
        <f t="array" ref="AA1361">INDEX('RESUMO - LOTES E VMA'!$M$3:$M$181,MATCH('LISTA DOS ITENS'!$D1361,'RESUMO - LOTES E VMA'!$A$3:$A$181,0))</f>
        <v>Para Leilão</v>
      </c>
      <c r="AB1361" s="60">
        <f t="array" ref="AB1361">INDEX('RESUMO - LOTES E VMA'!$J$3:$J$181,MATCH('LISTA DOS ITENS'!$D1361,'RESUMO - LOTES E VMA'!$A$3:$A$181,0))</f>
        <v>0.08895098179</v>
      </c>
      <c r="AC1361" s="29" t="str">
        <f t="array" ref="AC1361">INDEX('RESUMO - LOTES E VMA'!$L$3:$L$181,MATCH('LISTA DOS ITENS'!$D1361,'RESUMO - LOTES E VMA'!$A$3:$A$181,0))</f>
        <v>1% do Valor de Comparação do VMA</v>
      </c>
      <c r="AD1361" s="53" t="str">
        <f>VLOOKUP(Tabela1[[#This Row],[Índice]],[1]Planilha1!$A:$A,1,0)</f>
        <v>#ERROR!</v>
      </c>
    </row>
    <row r="1362" ht="15.75" customHeight="1">
      <c r="A1362" s="52">
        <v>252362.0</v>
      </c>
      <c r="B1362" s="53" t="s">
        <v>70</v>
      </c>
      <c r="C1362" s="53" t="s">
        <v>71</v>
      </c>
      <c r="D1362" s="22">
        <v>206996.0</v>
      </c>
      <c r="E1362" s="53" t="s">
        <v>63</v>
      </c>
      <c r="F1362" s="54">
        <v>1.1409951E7</v>
      </c>
      <c r="G1362" s="53" t="s">
        <v>1060</v>
      </c>
      <c r="H1362" s="55">
        <v>2201.0</v>
      </c>
      <c r="I1362" s="55"/>
      <c r="J1362" s="55" t="s">
        <v>77</v>
      </c>
      <c r="K1362" s="53" t="s">
        <v>73</v>
      </c>
      <c r="L1362" s="53"/>
      <c r="M1362" s="53">
        <v>1.0</v>
      </c>
      <c r="N1362" s="53" t="s">
        <v>52</v>
      </c>
      <c r="O1362" s="25">
        <v>2891.43</v>
      </c>
      <c r="P1362" s="25">
        <f>'LISTA DOS ITENS'!$O1362*'LISTA DOS ITENS'!$M1362</f>
        <v>2891.43</v>
      </c>
      <c r="Q1362" s="25">
        <v>2891.43</v>
      </c>
      <c r="R1362" s="25">
        <f>'LISTA DOS ITENS'!$Q1362*'LISTA DOS ITENS'!$M1362</f>
        <v>2891.43</v>
      </c>
      <c r="S1362" s="56">
        <f>IF('LISTA DOS ITENS'!$P1362&gt;'LISTA DOS ITENS'!$R1362,'LISTA DOS ITENS'!$P1362,'LISTA DOS ITENS'!$R1362)</f>
        <v>2891.43</v>
      </c>
      <c r="T1362" s="25">
        <v>261.4609197613323</v>
      </c>
      <c r="U1362" s="25">
        <f>'LISTA DOS ITENS'!$T1362*'LISTA DOS ITENS'!$M1362</f>
        <v>261.4609198</v>
      </c>
      <c r="V1362" s="56">
        <f t="array" ref="V1362">INDEX('RESUMO - LOTES E VMA'!$F$3:$F$181,MATCH('LISTA DOS ITENS'!$D1362,'RESUMO - LOTES E VMA'!$A$3:$A$181,0))</f>
        <v>4655.146092</v>
      </c>
      <c r="W1362" s="57">
        <f>'LISTA DOS ITENS'!$U1362/'LISTA DOS ITENS'!$V1362</f>
        <v>0.05616599663</v>
      </c>
      <c r="X1362" s="53" t="s">
        <v>53</v>
      </c>
      <c r="Y1362" s="53" t="s">
        <v>290</v>
      </c>
      <c r="Z1362" s="58" t="str">
        <f>'LISTA DOS ITENS'!$F1362&amp;"-"&amp;'LISTA DOS ITENS'!$H1362&amp;"-"&amp;'LISTA DOS ITENS'!$J1362&amp;"-"&amp;'LISTA DOS ITENS'!$K1362&amp;"-"&amp;'LISTA DOS ITENS'!$I1362</f>
        <v>11409951-2201-A903-CONS/NAC-</v>
      </c>
      <c r="AA1362" s="59" t="str">
        <f t="array" ref="AA1362">INDEX('RESUMO - LOTES E VMA'!$M$3:$M$181,MATCH('LISTA DOS ITENS'!$D1362,'RESUMO - LOTES E VMA'!$A$3:$A$181,0))</f>
        <v>Para Leilão</v>
      </c>
      <c r="AB1362" s="60">
        <f t="array" ref="AB1362">INDEX('RESUMO - LOTES E VMA'!$J$3:$J$181,MATCH('LISTA DOS ITENS'!$D1362,'RESUMO - LOTES E VMA'!$A$3:$A$181,0))</f>
        <v>0.08895098179</v>
      </c>
      <c r="AC1362" s="29" t="str">
        <f t="array" ref="AC1362">INDEX('RESUMO - LOTES E VMA'!$L$3:$L$181,MATCH('LISTA DOS ITENS'!$D1362,'RESUMO - LOTES E VMA'!$A$3:$A$181,0))</f>
        <v>1% do Valor de Comparação do VMA</v>
      </c>
      <c r="AD1362" s="53" t="str">
        <f>VLOOKUP(Tabela1[[#This Row],[Índice]],[1]Planilha1!$A:$A,1,0)</f>
        <v>#ERROR!</v>
      </c>
    </row>
    <row r="1363" ht="15.75" customHeight="1">
      <c r="A1363" s="52">
        <v>252440.0</v>
      </c>
      <c r="B1363" s="53" t="s">
        <v>70</v>
      </c>
      <c r="C1363" s="53" t="s">
        <v>71</v>
      </c>
      <c r="D1363" s="22">
        <v>207009.0</v>
      </c>
      <c r="E1363" s="53" t="s">
        <v>63</v>
      </c>
      <c r="F1363" s="54">
        <v>1.0937154E7</v>
      </c>
      <c r="G1363" s="53" t="s">
        <v>1061</v>
      </c>
      <c r="H1363" s="55">
        <v>2101.0</v>
      </c>
      <c r="I1363" s="55" t="s">
        <v>130</v>
      </c>
      <c r="J1363" s="55" t="s">
        <v>68</v>
      </c>
      <c r="K1363" s="53" t="s">
        <v>73</v>
      </c>
      <c r="L1363" s="53"/>
      <c r="M1363" s="53">
        <v>3.0</v>
      </c>
      <c r="N1363" s="53" t="s">
        <v>52</v>
      </c>
      <c r="O1363" s="25">
        <v>2342.4966666666664</v>
      </c>
      <c r="P1363" s="25">
        <f>'LISTA DOS ITENS'!$O1363*'LISTA DOS ITENS'!$M1363</f>
        <v>7027.49</v>
      </c>
      <c r="Q1363" s="25">
        <v>450.0</v>
      </c>
      <c r="R1363" s="25">
        <f>'LISTA DOS ITENS'!$Q1363*'LISTA DOS ITENS'!$M1363</f>
        <v>1350</v>
      </c>
      <c r="S1363" s="56">
        <f>IF('LISTA DOS ITENS'!$P1363&gt;'LISTA DOS ITENS'!$R1363,'LISTA DOS ITENS'!$P1363,'LISTA DOS ITENS'!$R1363)</f>
        <v>7027.49</v>
      </c>
      <c r="T1363" s="25">
        <v>40.69177323767117</v>
      </c>
      <c r="U1363" s="25">
        <f>'LISTA DOS ITENS'!$T1363*'LISTA DOS ITENS'!$M1363</f>
        <v>122.0753197</v>
      </c>
      <c r="V1363" s="56">
        <f t="array" ref="V1363">INDEX('RESUMO - LOTES E VMA'!$F$3:$F$181,MATCH('LISTA DOS ITENS'!$D1363,'RESUMO - LOTES E VMA'!$A$3:$A$181,0))</f>
        <v>13726.60831</v>
      </c>
      <c r="W1363" s="57">
        <f>'LISTA DOS ITENS'!$U1363/'LISTA DOS ITENS'!$V1363</f>
        <v>0.008893334531</v>
      </c>
      <c r="X1363" s="53" t="s">
        <v>53</v>
      </c>
      <c r="Y1363" s="53" t="s">
        <v>290</v>
      </c>
      <c r="Z1363" s="58" t="str">
        <f>'LISTA DOS ITENS'!$F1363&amp;"-"&amp;'LISTA DOS ITENS'!$H1363&amp;"-"&amp;'LISTA DOS ITENS'!$J1363&amp;"-"&amp;'LISTA DOS ITENS'!$K1363&amp;"-"&amp;'LISTA DOS ITENS'!$I1363</f>
        <v>10937154-2101-0003-CONS/NAC-ED-1000-01.02</v>
      </c>
      <c r="AA1363" s="59" t="str">
        <f t="array" ref="AA1363">INDEX('RESUMO - LOTES E VMA'!$M$3:$M$181,MATCH('LISTA DOS ITENS'!$D1363,'RESUMO - LOTES E VMA'!$A$3:$A$181,0))</f>
        <v>Para Leilão</v>
      </c>
      <c r="AB1363" s="60">
        <f t="array" ref="AB1363">INDEX('RESUMO - LOTES E VMA'!$J$3:$J$181,MATCH('LISTA DOS ITENS'!$D1363,'RESUMO - LOTES E VMA'!$A$3:$A$181,0))</f>
        <v>0.08667521513</v>
      </c>
      <c r="AC1363" s="29" t="str">
        <f t="array" ref="AC1363">INDEX('RESUMO - LOTES E VMA'!$L$3:$L$181,MATCH('LISTA DOS ITENS'!$D1363,'RESUMO - LOTES E VMA'!$A$3:$A$181,0))</f>
        <v>1% do Valor de Comparação do VMA</v>
      </c>
      <c r="AD1363" s="53" t="str">
        <f>VLOOKUP(Tabela1[[#This Row],[Índice]],[1]Planilha1!$A:$A,1,0)</f>
        <v>#ERROR!</v>
      </c>
    </row>
    <row r="1364" ht="15.75" customHeight="1">
      <c r="A1364" s="52">
        <v>252441.0</v>
      </c>
      <c r="B1364" s="53" t="s">
        <v>70</v>
      </c>
      <c r="C1364" s="53" t="s">
        <v>71</v>
      </c>
      <c r="D1364" s="22">
        <v>207009.0</v>
      </c>
      <c r="E1364" s="53" t="s">
        <v>63</v>
      </c>
      <c r="F1364" s="54">
        <v>1.1054729E7</v>
      </c>
      <c r="G1364" s="53" t="s">
        <v>1062</v>
      </c>
      <c r="H1364" s="55">
        <v>2101.0</v>
      </c>
      <c r="I1364" s="55"/>
      <c r="J1364" s="55" t="s">
        <v>68</v>
      </c>
      <c r="K1364" s="53" t="s">
        <v>73</v>
      </c>
      <c r="L1364" s="53"/>
      <c r="M1364" s="53">
        <v>2.0</v>
      </c>
      <c r="N1364" s="53" t="s">
        <v>52</v>
      </c>
      <c r="O1364" s="25">
        <v>698.0</v>
      </c>
      <c r="P1364" s="25">
        <f>'LISTA DOS ITENS'!$O1364*'LISTA DOS ITENS'!$M1364</f>
        <v>1396</v>
      </c>
      <c r="Q1364" s="25">
        <v>698.0</v>
      </c>
      <c r="R1364" s="25">
        <f>'LISTA DOS ITENS'!$Q1364*'LISTA DOS ITENS'!$M1364</f>
        <v>1396</v>
      </c>
      <c r="S1364" s="56">
        <f>IF('LISTA DOS ITENS'!$P1364&gt;'LISTA DOS ITENS'!$R1364,'LISTA DOS ITENS'!$P1364,'LISTA DOS ITENS'!$R1364)</f>
        <v>1396</v>
      </c>
      <c r="T1364" s="25">
        <v>63.11746159976551</v>
      </c>
      <c r="U1364" s="25">
        <f>'LISTA DOS ITENS'!$T1364*'LISTA DOS ITENS'!$M1364</f>
        <v>126.2349232</v>
      </c>
      <c r="V1364" s="56">
        <f t="array" ref="V1364">INDEX('RESUMO - LOTES E VMA'!$F$3:$F$181,MATCH('LISTA DOS ITENS'!$D1364,'RESUMO - LOTES E VMA'!$A$3:$A$181,0))</f>
        <v>13726.60831</v>
      </c>
      <c r="W1364" s="57">
        <f>'LISTA DOS ITENS'!$U1364/'LISTA DOS ITENS'!$V1364</f>
        <v>0.009196366671</v>
      </c>
      <c r="X1364" s="53" t="s">
        <v>53</v>
      </c>
      <c r="Y1364" s="53" t="s">
        <v>290</v>
      </c>
      <c r="Z1364" s="58" t="str">
        <f>'LISTA DOS ITENS'!$F1364&amp;"-"&amp;'LISTA DOS ITENS'!$H1364&amp;"-"&amp;'LISTA DOS ITENS'!$J1364&amp;"-"&amp;'LISTA DOS ITENS'!$K1364&amp;"-"&amp;'LISTA DOS ITENS'!$I1364</f>
        <v>11054729-2101-0003-CONS/NAC-</v>
      </c>
      <c r="AA1364" s="59" t="str">
        <f t="array" ref="AA1364">INDEX('RESUMO - LOTES E VMA'!$M$3:$M$181,MATCH('LISTA DOS ITENS'!$D1364,'RESUMO - LOTES E VMA'!$A$3:$A$181,0))</f>
        <v>Para Leilão</v>
      </c>
      <c r="AB1364" s="60">
        <f t="array" ref="AB1364">INDEX('RESUMO - LOTES E VMA'!$J$3:$J$181,MATCH('LISTA DOS ITENS'!$D1364,'RESUMO - LOTES E VMA'!$A$3:$A$181,0))</f>
        <v>0.08667521513</v>
      </c>
      <c r="AC1364" s="29" t="str">
        <f t="array" ref="AC1364">INDEX('RESUMO - LOTES E VMA'!$L$3:$L$181,MATCH('LISTA DOS ITENS'!$D1364,'RESUMO - LOTES E VMA'!$A$3:$A$181,0))</f>
        <v>1% do Valor de Comparação do VMA</v>
      </c>
      <c r="AD1364" s="53" t="str">
        <f>VLOOKUP(Tabela1[[#This Row],[Índice]],[1]Planilha1!$A:$A,1,0)</f>
        <v>#ERROR!</v>
      </c>
    </row>
    <row r="1365" ht="15.75" customHeight="1">
      <c r="A1365" s="52">
        <v>252442.0</v>
      </c>
      <c r="B1365" s="53" t="s">
        <v>70</v>
      </c>
      <c r="C1365" s="53" t="s">
        <v>71</v>
      </c>
      <c r="D1365" s="22">
        <v>207009.0</v>
      </c>
      <c r="E1365" s="53" t="s">
        <v>63</v>
      </c>
      <c r="F1365" s="54">
        <v>1.1248983E7</v>
      </c>
      <c r="G1365" s="53" t="s">
        <v>1063</v>
      </c>
      <c r="H1365" s="55">
        <v>2101.0</v>
      </c>
      <c r="I1365" s="55"/>
      <c r="J1365" s="55" t="s">
        <v>68</v>
      </c>
      <c r="K1365" s="53" t="s">
        <v>80</v>
      </c>
      <c r="L1365" s="53"/>
      <c r="M1365" s="53">
        <v>8.0</v>
      </c>
      <c r="N1365" s="53" t="s">
        <v>52</v>
      </c>
      <c r="O1365" s="25">
        <v>2641.94125</v>
      </c>
      <c r="P1365" s="25">
        <f>'LISTA DOS ITENS'!$O1365*'LISTA DOS ITENS'!$M1365</f>
        <v>21135.53</v>
      </c>
      <c r="Q1365" s="25">
        <v>2641.94</v>
      </c>
      <c r="R1365" s="25">
        <f>'LISTA DOS ITENS'!$Q1365*'LISTA DOS ITENS'!$M1365</f>
        <v>21135.52</v>
      </c>
      <c r="S1365" s="56">
        <f>IF('LISTA DOS ITENS'!$P1365&gt;'LISTA DOS ITENS'!$R1365,'LISTA DOS ITENS'!$P1365,'LISTA DOS ITENS'!$R1365)</f>
        <v>21135.53</v>
      </c>
      <c r="T1365" s="25">
        <v>238.90049641673997</v>
      </c>
      <c r="U1365" s="25">
        <f>'LISTA DOS ITENS'!$T1365*'LISTA DOS ITENS'!$M1365</f>
        <v>1911.203971</v>
      </c>
      <c r="V1365" s="56">
        <f t="array" ref="V1365">INDEX('RESUMO - LOTES E VMA'!$F$3:$F$181,MATCH('LISTA DOS ITENS'!$D1365,'RESUMO - LOTES E VMA'!$A$3:$A$181,0))</f>
        <v>13726.60831</v>
      </c>
      <c r="W1365" s="57">
        <f>'LISTA DOS ITENS'!$U1365/'LISTA DOS ITENS'!$V1365</f>
        <v>0.1392335184</v>
      </c>
      <c r="X1365" s="53" t="s">
        <v>53</v>
      </c>
      <c r="Y1365" s="53" t="s">
        <v>290</v>
      </c>
      <c r="Z1365" s="58" t="str">
        <f>'LISTA DOS ITENS'!$F1365&amp;"-"&amp;'LISTA DOS ITENS'!$H1365&amp;"-"&amp;'LISTA DOS ITENS'!$J1365&amp;"-"&amp;'LISTA DOS ITENS'!$K1365&amp;"-"&amp;'LISTA DOS ITENS'!$I1365</f>
        <v>11248983-2101-0003-IMOB/NAC-</v>
      </c>
      <c r="AA1365" s="59" t="str">
        <f t="array" ref="AA1365">INDEX('RESUMO - LOTES E VMA'!$M$3:$M$181,MATCH('LISTA DOS ITENS'!$D1365,'RESUMO - LOTES E VMA'!$A$3:$A$181,0))</f>
        <v>Para Leilão</v>
      </c>
      <c r="AB1365" s="60">
        <f t="array" ref="AB1365">INDEX('RESUMO - LOTES E VMA'!$J$3:$J$181,MATCH('LISTA DOS ITENS'!$D1365,'RESUMO - LOTES E VMA'!$A$3:$A$181,0))</f>
        <v>0.08667521513</v>
      </c>
      <c r="AC1365" s="29" t="str">
        <f t="array" ref="AC1365">INDEX('RESUMO - LOTES E VMA'!$L$3:$L$181,MATCH('LISTA DOS ITENS'!$D1365,'RESUMO - LOTES E VMA'!$A$3:$A$181,0))</f>
        <v>1% do Valor de Comparação do VMA</v>
      </c>
      <c r="AD1365" s="53" t="str">
        <f>VLOOKUP(Tabela1[[#This Row],[Índice]],[1]Planilha1!$A:$A,1,0)</f>
        <v>#ERROR!</v>
      </c>
    </row>
    <row r="1366" ht="15.75" customHeight="1">
      <c r="A1366" s="52">
        <v>252443.0</v>
      </c>
      <c r="B1366" s="53" t="s">
        <v>70</v>
      </c>
      <c r="C1366" s="53" t="s">
        <v>71</v>
      </c>
      <c r="D1366" s="22">
        <v>207009.0</v>
      </c>
      <c r="E1366" s="53" t="s">
        <v>63</v>
      </c>
      <c r="F1366" s="54">
        <v>1.126734E7</v>
      </c>
      <c r="G1366" s="53" t="s">
        <v>1064</v>
      </c>
      <c r="H1366" s="55">
        <v>2101.0</v>
      </c>
      <c r="I1366" s="55"/>
      <c r="J1366" s="55" t="s">
        <v>68</v>
      </c>
      <c r="K1366" s="53" t="s">
        <v>73</v>
      </c>
      <c r="L1366" s="53"/>
      <c r="M1366" s="53">
        <v>1.0</v>
      </c>
      <c r="N1366" s="53" t="s">
        <v>52</v>
      </c>
      <c r="O1366" s="25">
        <v>1179.2</v>
      </c>
      <c r="P1366" s="25">
        <f>'LISTA DOS ITENS'!$O1366*'LISTA DOS ITENS'!$M1366</f>
        <v>1179.2</v>
      </c>
      <c r="Q1366" s="25">
        <v>1179.2</v>
      </c>
      <c r="R1366" s="25">
        <f>'LISTA DOS ITENS'!$Q1366*'LISTA DOS ITENS'!$M1366</f>
        <v>1179.2</v>
      </c>
      <c r="S1366" s="56">
        <f>IF('LISTA DOS ITENS'!$P1366&gt;'LISTA DOS ITENS'!$R1366,'LISTA DOS ITENS'!$P1366,'LISTA DOS ITENS'!$R1366)</f>
        <v>1179.2</v>
      </c>
      <c r="T1366" s="25">
        <v>106.63053111524856</v>
      </c>
      <c r="U1366" s="25">
        <f>'LISTA DOS ITENS'!$T1366*'LISTA DOS ITENS'!$M1366</f>
        <v>106.6305311</v>
      </c>
      <c r="V1366" s="56">
        <f t="array" ref="V1366">INDEX('RESUMO - LOTES E VMA'!$F$3:$F$181,MATCH('LISTA DOS ITENS'!$D1366,'RESUMO - LOTES E VMA'!$A$3:$A$181,0))</f>
        <v>13726.60831</v>
      </c>
      <c r="W1366" s="57">
        <f>'LISTA DOS ITENS'!$U1366/'LISTA DOS ITENS'!$V1366</f>
        <v>0.007768163022</v>
      </c>
      <c r="X1366" s="53" t="s">
        <v>53</v>
      </c>
      <c r="Y1366" s="53" t="s">
        <v>290</v>
      </c>
      <c r="Z1366" s="58" t="str">
        <f>'LISTA DOS ITENS'!$F1366&amp;"-"&amp;'LISTA DOS ITENS'!$H1366&amp;"-"&amp;'LISTA DOS ITENS'!$J1366&amp;"-"&amp;'LISTA DOS ITENS'!$K1366&amp;"-"&amp;'LISTA DOS ITENS'!$I1366</f>
        <v>11267340-2101-0003-CONS/NAC-</v>
      </c>
      <c r="AA1366" s="59" t="str">
        <f t="array" ref="AA1366">INDEX('RESUMO - LOTES E VMA'!$M$3:$M$181,MATCH('LISTA DOS ITENS'!$D1366,'RESUMO - LOTES E VMA'!$A$3:$A$181,0))</f>
        <v>Para Leilão</v>
      </c>
      <c r="AB1366" s="60">
        <f t="array" ref="AB1366">INDEX('RESUMO - LOTES E VMA'!$J$3:$J$181,MATCH('LISTA DOS ITENS'!$D1366,'RESUMO - LOTES E VMA'!$A$3:$A$181,0))</f>
        <v>0.08667521513</v>
      </c>
      <c r="AC1366" s="29" t="str">
        <f t="array" ref="AC1366">INDEX('RESUMO - LOTES E VMA'!$L$3:$L$181,MATCH('LISTA DOS ITENS'!$D1366,'RESUMO - LOTES E VMA'!$A$3:$A$181,0))</f>
        <v>1% do Valor de Comparação do VMA</v>
      </c>
      <c r="AD1366" s="53" t="str">
        <f>VLOOKUP(Tabela1[[#This Row],[Índice]],[1]Planilha1!$A:$A,1,0)</f>
        <v>#ERROR!</v>
      </c>
    </row>
    <row r="1367" ht="15.75" customHeight="1">
      <c r="A1367" s="52">
        <v>252444.0</v>
      </c>
      <c r="B1367" s="53" t="s">
        <v>70</v>
      </c>
      <c r="C1367" s="53" t="s">
        <v>71</v>
      </c>
      <c r="D1367" s="22">
        <v>207009.0</v>
      </c>
      <c r="E1367" s="53" t="s">
        <v>63</v>
      </c>
      <c r="F1367" s="54">
        <v>1.1372836E7</v>
      </c>
      <c r="G1367" s="53" t="s">
        <v>1065</v>
      </c>
      <c r="H1367" s="55">
        <v>2101.0</v>
      </c>
      <c r="I1367" s="55"/>
      <c r="J1367" s="55" t="s">
        <v>68</v>
      </c>
      <c r="K1367" s="53" t="s">
        <v>73</v>
      </c>
      <c r="L1367" s="53"/>
      <c r="M1367" s="53">
        <v>5.0</v>
      </c>
      <c r="N1367" s="53" t="s">
        <v>52</v>
      </c>
      <c r="O1367" s="25">
        <v>1754.4720000000002</v>
      </c>
      <c r="P1367" s="25">
        <f>'LISTA DOS ITENS'!$O1367*'LISTA DOS ITENS'!$M1367</f>
        <v>8772.36</v>
      </c>
      <c r="Q1367" s="25">
        <v>1754.47</v>
      </c>
      <c r="R1367" s="25">
        <f>'LISTA DOS ITENS'!$Q1367*'LISTA DOS ITENS'!$M1367</f>
        <v>8772.35</v>
      </c>
      <c r="S1367" s="56">
        <f>IF('LISTA DOS ITENS'!$P1367&gt;'LISTA DOS ITENS'!$R1367,'LISTA DOS ITENS'!$P1367,'LISTA DOS ITENS'!$R1367)</f>
        <v>8772.36</v>
      </c>
      <c r="T1367" s="25">
        <v>158.64998976065988</v>
      </c>
      <c r="U1367" s="25">
        <f>'LISTA DOS ITENS'!$T1367*'LISTA DOS ITENS'!$M1367</f>
        <v>793.2499488</v>
      </c>
      <c r="V1367" s="56">
        <f t="array" ref="V1367">INDEX('RESUMO - LOTES E VMA'!$F$3:$F$181,MATCH('LISTA DOS ITENS'!$D1367,'RESUMO - LOTES E VMA'!$A$3:$A$181,0))</f>
        <v>13726.60831</v>
      </c>
      <c r="W1367" s="57">
        <f>'LISTA DOS ITENS'!$U1367/'LISTA DOS ITENS'!$V1367</f>
        <v>0.05778921717</v>
      </c>
      <c r="X1367" s="53" t="s">
        <v>53</v>
      </c>
      <c r="Y1367" s="53" t="s">
        <v>290</v>
      </c>
      <c r="Z1367" s="58" t="str">
        <f>'LISTA DOS ITENS'!$F1367&amp;"-"&amp;'LISTA DOS ITENS'!$H1367&amp;"-"&amp;'LISTA DOS ITENS'!$J1367&amp;"-"&amp;'LISTA DOS ITENS'!$K1367&amp;"-"&amp;'LISTA DOS ITENS'!$I1367</f>
        <v>11372836-2101-0003-CONS/NAC-</v>
      </c>
      <c r="AA1367" s="59" t="str">
        <f t="array" ref="AA1367">INDEX('RESUMO - LOTES E VMA'!$M$3:$M$181,MATCH('LISTA DOS ITENS'!$D1367,'RESUMO - LOTES E VMA'!$A$3:$A$181,0))</f>
        <v>Para Leilão</v>
      </c>
      <c r="AB1367" s="60">
        <f t="array" ref="AB1367">INDEX('RESUMO - LOTES E VMA'!$J$3:$J$181,MATCH('LISTA DOS ITENS'!$D1367,'RESUMO - LOTES E VMA'!$A$3:$A$181,0))</f>
        <v>0.08667521513</v>
      </c>
      <c r="AC1367" s="29" t="str">
        <f t="array" ref="AC1367">INDEX('RESUMO - LOTES E VMA'!$L$3:$L$181,MATCH('LISTA DOS ITENS'!$D1367,'RESUMO - LOTES E VMA'!$A$3:$A$181,0))</f>
        <v>1% do Valor de Comparação do VMA</v>
      </c>
      <c r="AD1367" s="53" t="str">
        <f>VLOOKUP(Tabela1[[#This Row],[Índice]],[1]Planilha1!$A:$A,1,0)</f>
        <v>#ERROR!</v>
      </c>
    </row>
    <row r="1368" ht="15.75" customHeight="1">
      <c r="A1368" s="52">
        <v>252445.0</v>
      </c>
      <c r="B1368" s="53" t="s">
        <v>70</v>
      </c>
      <c r="C1368" s="53" t="s">
        <v>71</v>
      </c>
      <c r="D1368" s="22">
        <v>207009.0</v>
      </c>
      <c r="E1368" s="53" t="s">
        <v>63</v>
      </c>
      <c r="F1368" s="54">
        <v>1.1817535E7</v>
      </c>
      <c r="G1368" s="53" t="s">
        <v>1066</v>
      </c>
      <c r="H1368" s="55">
        <v>2101.0</v>
      </c>
      <c r="I1368" s="55"/>
      <c r="J1368" s="55" t="s">
        <v>68</v>
      </c>
      <c r="K1368" s="53" t="s">
        <v>73</v>
      </c>
      <c r="L1368" s="53"/>
      <c r="M1368" s="53">
        <v>30.0</v>
      </c>
      <c r="N1368" s="53" t="s">
        <v>52</v>
      </c>
      <c r="O1368" s="25">
        <v>3205.7273333333337</v>
      </c>
      <c r="P1368" s="25">
        <f>'LISTA DOS ITENS'!$O1368*'LISTA DOS ITENS'!$M1368</f>
        <v>96171.82</v>
      </c>
      <c r="Q1368" s="25">
        <v>3205.73</v>
      </c>
      <c r="R1368" s="25">
        <f>'LISTA DOS ITENS'!$Q1368*'LISTA DOS ITENS'!$M1368</f>
        <v>96171.9</v>
      </c>
      <c r="S1368" s="56">
        <f>IF('LISTA DOS ITENS'!$P1368&gt;'LISTA DOS ITENS'!$R1368,'LISTA DOS ITENS'!$P1368,'LISTA DOS ITENS'!$R1368)</f>
        <v>96171.9</v>
      </c>
      <c r="T1368" s="25">
        <v>289.8818627137769</v>
      </c>
      <c r="U1368" s="25">
        <f>'LISTA DOS ITENS'!$T1368*'LISTA DOS ITENS'!$M1368</f>
        <v>8696.455881</v>
      </c>
      <c r="V1368" s="56">
        <f t="array" ref="V1368">INDEX('RESUMO - LOTES E VMA'!$F$3:$F$181,MATCH('LISTA DOS ITENS'!$D1368,'RESUMO - LOTES E VMA'!$A$3:$A$181,0))</f>
        <v>13726.60831</v>
      </c>
      <c r="W1368" s="57">
        <f>'LISTA DOS ITENS'!$U1368/'LISTA DOS ITENS'!$V1368</f>
        <v>0.6335473179</v>
      </c>
      <c r="X1368" s="53" t="s">
        <v>53</v>
      </c>
      <c r="Y1368" s="53" t="s">
        <v>290</v>
      </c>
      <c r="Z1368" s="58" t="str">
        <f>'LISTA DOS ITENS'!$F1368&amp;"-"&amp;'LISTA DOS ITENS'!$H1368&amp;"-"&amp;'LISTA DOS ITENS'!$J1368&amp;"-"&amp;'LISTA DOS ITENS'!$K1368&amp;"-"&amp;'LISTA DOS ITENS'!$I1368</f>
        <v>11817535-2101-0003-CONS/NAC-</v>
      </c>
      <c r="AA1368" s="59" t="str">
        <f t="array" ref="AA1368">INDEX('RESUMO - LOTES E VMA'!$M$3:$M$181,MATCH('LISTA DOS ITENS'!$D1368,'RESUMO - LOTES E VMA'!$A$3:$A$181,0))</f>
        <v>Para Leilão</v>
      </c>
      <c r="AB1368" s="60">
        <f t="array" ref="AB1368">INDEX('RESUMO - LOTES E VMA'!$J$3:$J$181,MATCH('LISTA DOS ITENS'!$D1368,'RESUMO - LOTES E VMA'!$A$3:$A$181,0))</f>
        <v>0.08667521513</v>
      </c>
      <c r="AC1368" s="29" t="str">
        <f t="array" ref="AC1368">INDEX('RESUMO - LOTES E VMA'!$L$3:$L$181,MATCH('LISTA DOS ITENS'!$D1368,'RESUMO - LOTES E VMA'!$A$3:$A$181,0))</f>
        <v>1% do Valor de Comparação do VMA</v>
      </c>
      <c r="AD1368" s="53" t="str">
        <f>VLOOKUP(Tabela1[[#This Row],[Índice]],[1]Planilha1!$A:$A,1,0)</f>
        <v>#ERROR!</v>
      </c>
    </row>
    <row r="1369" ht="15.75" customHeight="1">
      <c r="A1369" s="52">
        <v>252446.0</v>
      </c>
      <c r="B1369" s="53" t="s">
        <v>70</v>
      </c>
      <c r="C1369" s="53" t="s">
        <v>71</v>
      </c>
      <c r="D1369" s="22">
        <v>207009.0</v>
      </c>
      <c r="E1369" s="53" t="s">
        <v>63</v>
      </c>
      <c r="F1369" s="54">
        <v>1.0560726E7</v>
      </c>
      <c r="G1369" s="53" t="s">
        <v>1067</v>
      </c>
      <c r="H1369" s="55">
        <v>2170.0</v>
      </c>
      <c r="I1369" s="55"/>
      <c r="J1369" s="55" t="s">
        <v>68</v>
      </c>
      <c r="K1369" s="53" t="s">
        <v>73</v>
      </c>
      <c r="L1369" s="53"/>
      <c r="M1369" s="53">
        <v>3.0</v>
      </c>
      <c r="N1369" s="53" t="s">
        <v>52</v>
      </c>
      <c r="O1369" s="25">
        <v>1765.88375</v>
      </c>
      <c r="P1369" s="25">
        <f>'LISTA DOS ITENS'!$O1369*'LISTA DOS ITENS'!$M1369</f>
        <v>5297.65125</v>
      </c>
      <c r="Q1369" s="25">
        <v>1468.64</v>
      </c>
      <c r="R1369" s="25">
        <f>'LISTA DOS ITENS'!$Q1369*'LISTA DOS ITENS'!$M1369</f>
        <v>4405.92</v>
      </c>
      <c r="S1369" s="56">
        <f>IF('LISTA DOS ITENS'!$P1369&gt;'LISTA DOS ITENS'!$R1369,'LISTA DOS ITENS'!$P1369,'LISTA DOS ITENS'!$R1369)</f>
        <v>5297.65125</v>
      </c>
      <c r="T1369" s="25">
        <v>132.80347966171865</v>
      </c>
      <c r="U1369" s="25">
        <f>'LISTA DOS ITENS'!$T1369*'LISTA DOS ITENS'!$M1369</f>
        <v>398.410439</v>
      </c>
      <c r="V1369" s="56">
        <f t="array" ref="V1369">INDEX('RESUMO - LOTES E VMA'!$F$3:$F$181,MATCH('LISTA DOS ITENS'!$D1369,'RESUMO - LOTES E VMA'!$A$3:$A$181,0))</f>
        <v>13726.60831</v>
      </c>
      <c r="W1369" s="57">
        <f>'LISTA DOS ITENS'!$U1369/'LISTA DOS ITENS'!$V1369</f>
        <v>0.02902468184</v>
      </c>
      <c r="X1369" s="53" t="s">
        <v>53</v>
      </c>
      <c r="Y1369" s="53" t="s">
        <v>290</v>
      </c>
      <c r="Z1369" s="58" t="str">
        <f>'LISTA DOS ITENS'!$F1369&amp;"-"&amp;'LISTA DOS ITENS'!$H1369&amp;"-"&amp;'LISTA DOS ITENS'!$J1369&amp;"-"&amp;'LISTA DOS ITENS'!$K1369&amp;"-"&amp;'LISTA DOS ITENS'!$I1369</f>
        <v>10560726-2170-0003-CONS/NAC-</v>
      </c>
      <c r="AA1369" s="59" t="str">
        <f t="array" ref="AA1369">INDEX('RESUMO - LOTES E VMA'!$M$3:$M$181,MATCH('LISTA DOS ITENS'!$D1369,'RESUMO - LOTES E VMA'!$A$3:$A$181,0))</f>
        <v>Para Leilão</v>
      </c>
      <c r="AB1369" s="60">
        <f t="array" ref="AB1369">INDEX('RESUMO - LOTES E VMA'!$J$3:$J$181,MATCH('LISTA DOS ITENS'!$D1369,'RESUMO - LOTES E VMA'!$A$3:$A$181,0))</f>
        <v>0.08667521513</v>
      </c>
      <c r="AC1369" s="29" t="str">
        <f t="array" ref="AC1369">INDEX('RESUMO - LOTES E VMA'!$L$3:$L$181,MATCH('LISTA DOS ITENS'!$D1369,'RESUMO - LOTES E VMA'!$A$3:$A$181,0))</f>
        <v>1% do Valor de Comparação do VMA</v>
      </c>
      <c r="AD1369" s="53" t="str">
        <f>VLOOKUP(Tabela1[[#This Row],[Índice]],[1]Planilha1!$A:$A,1,0)</f>
        <v>#ERROR!</v>
      </c>
    </row>
    <row r="1370" ht="15.75" customHeight="1">
      <c r="A1370" s="52">
        <v>252447.0</v>
      </c>
      <c r="B1370" s="53" t="s">
        <v>70</v>
      </c>
      <c r="C1370" s="53" t="s">
        <v>71</v>
      </c>
      <c r="D1370" s="22">
        <v>207009.0</v>
      </c>
      <c r="E1370" s="53" t="s">
        <v>63</v>
      </c>
      <c r="F1370" s="54">
        <v>1.0800386E7</v>
      </c>
      <c r="G1370" s="53" t="s">
        <v>1068</v>
      </c>
      <c r="H1370" s="55">
        <v>2201.0</v>
      </c>
      <c r="I1370" s="55"/>
      <c r="J1370" s="55" t="s">
        <v>68</v>
      </c>
      <c r="K1370" s="53" t="s">
        <v>73</v>
      </c>
      <c r="L1370" s="53"/>
      <c r="M1370" s="53">
        <v>3.0</v>
      </c>
      <c r="N1370" s="53" t="s">
        <v>52</v>
      </c>
      <c r="O1370" s="25">
        <v>5282.88</v>
      </c>
      <c r="P1370" s="25">
        <f>'LISTA DOS ITENS'!$O1370*'LISTA DOS ITENS'!$M1370</f>
        <v>15848.64</v>
      </c>
      <c r="Q1370" s="25">
        <v>5282.88</v>
      </c>
      <c r="R1370" s="25">
        <f>'LISTA DOS ITENS'!$Q1370*'LISTA DOS ITENS'!$M1370</f>
        <v>15848.64</v>
      </c>
      <c r="S1370" s="56">
        <f>IF('LISTA DOS ITENS'!$P1370&gt;'LISTA DOS ITENS'!$R1370,'LISTA DOS ITENS'!$P1370,'LISTA DOS ITENS'!$R1370)</f>
        <v>15848.64</v>
      </c>
      <c r="T1370" s="25">
        <v>477.7105666707296</v>
      </c>
      <c r="U1370" s="25">
        <f>'LISTA DOS ITENS'!$T1370*'LISTA DOS ITENS'!$M1370</f>
        <v>1433.1317</v>
      </c>
      <c r="V1370" s="56">
        <f t="array" ref="V1370">INDEX('RESUMO - LOTES E VMA'!$F$3:$F$181,MATCH('LISTA DOS ITENS'!$D1370,'RESUMO - LOTES E VMA'!$A$3:$A$181,0))</f>
        <v>13726.60831</v>
      </c>
      <c r="W1370" s="57">
        <f>'LISTA DOS ITENS'!$U1370/'LISTA DOS ITENS'!$V1370</f>
        <v>0.1044053758</v>
      </c>
      <c r="X1370" s="53" t="s">
        <v>53</v>
      </c>
      <c r="Y1370" s="53" t="s">
        <v>290</v>
      </c>
      <c r="Z1370" s="58" t="str">
        <f>'LISTA DOS ITENS'!$F1370&amp;"-"&amp;'LISTA DOS ITENS'!$H1370&amp;"-"&amp;'LISTA DOS ITENS'!$J1370&amp;"-"&amp;'LISTA DOS ITENS'!$K1370&amp;"-"&amp;'LISTA DOS ITENS'!$I1370</f>
        <v>10800386-2201-0003-CONS/NAC-</v>
      </c>
      <c r="AA1370" s="59" t="str">
        <f t="array" ref="AA1370">INDEX('RESUMO - LOTES E VMA'!$M$3:$M$181,MATCH('LISTA DOS ITENS'!$D1370,'RESUMO - LOTES E VMA'!$A$3:$A$181,0))</f>
        <v>Para Leilão</v>
      </c>
      <c r="AB1370" s="60">
        <f t="array" ref="AB1370">INDEX('RESUMO - LOTES E VMA'!$J$3:$J$181,MATCH('LISTA DOS ITENS'!$D1370,'RESUMO - LOTES E VMA'!$A$3:$A$181,0))</f>
        <v>0.08667521513</v>
      </c>
      <c r="AC1370" s="29" t="str">
        <f t="array" ref="AC1370">INDEX('RESUMO - LOTES E VMA'!$L$3:$L$181,MATCH('LISTA DOS ITENS'!$D1370,'RESUMO - LOTES E VMA'!$A$3:$A$181,0))</f>
        <v>1% do Valor de Comparação do VMA</v>
      </c>
      <c r="AD1370" s="53" t="str">
        <f>VLOOKUP(Tabela1[[#This Row],[Índice]],[1]Planilha1!$A:$A,1,0)</f>
        <v>#ERROR!</v>
      </c>
    </row>
    <row r="1371" ht="15.75" customHeight="1">
      <c r="A1371" s="52">
        <v>252448.0</v>
      </c>
      <c r="B1371" s="53" t="s">
        <v>70</v>
      </c>
      <c r="C1371" s="53" t="s">
        <v>71</v>
      </c>
      <c r="D1371" s="22">
        <v>207009.0</v>
      </c>
      <c r="E1371" s="53" t="s">
        <v>63</v>
      </c>
      <c r="F1371" s="54">
        <v>1.0898408E7</v>
      </c>
      <c r="G1371" s="53" t="s">
        <v>1064</v>
      </c>
      <c r="H1371" s="55">
        <v>2201.0</v>
      </c>
      <c r="I1371" s="55"/>
      <c r="J1371" s="55" t="s">
        <v>68</v>
      </c>
      <c r="K1371" s="53" t="s">
        <v>73</v>
      </c>
      <c r="L1371" s="53"/>
      <c r="M1371" s="53">
        <v>7.0</v>
      </c>
      <c r="N1371" s="53" t="s">
        <v>52</v>
      </c>
      <c r="O1371" s="25">
        <v>211.1185714285714</v>
      </c>
      <c r="P1371" s="25">
        <f>'LISTA DOS ITENS'!$O1371*'LISTA DOS ITENS'!$M1371</f>
        <v>1477.83</v>
      </c>
      <c r="Q1371" s="25">
        <v>211.12</v>
      </c>
      <c r="R1371" s="25">
        <f>'LISTA DOS ITENS'!$Q1371*'LISTA DOS ITENS'!$M1371</f>
        <v>1477.84</v>
      </c>
      <c r="S1371" s="56">
        <f>IF('LISTA DOS ITENS'!$P1371&gt;'LISTA DOS ITENS'!$R1371,'LISTA DOS ITENS'!$P1371,'LISTA DOS ITENS'!$R1371)</f>
        <v>1477.84</v>
      </c>
      <c r="T1371" s="25">
        <v>19.090771479860308</v>
      </c>
      <c r="U1371" s="25">
        <f>'LISTA DOS ITENS'!$T1371*'LISTA DOS ITENS'!$M1371</f>
        <v>133.6354004</v>
      </c>
      <c r="V1371" s="56">
        <f t="array" ref="V1371">INDEX('RESUMO - LOTES E VMA'!$F$3:$F$181,MATCH('LISTA DOS ITENS'!$D1371,'RESUMO - LOTES E VMA'!$A$3:$A$181,0))</f>
        <v>13726.60831</v>
      </c>
      <c r="W1371" s="57">
        <f>'LISTA DOS ITENS'!$U1371/'LISTA DOS ITENS'!$V1371</f>
        <v>0.009735500373</v>
      </c>
      <c r="X1371" s="53" t="s">
        <v>53</v>
      </c>
      <c r="Y1371" s="53" t="s">
        <v>290</v>
      </c>
      <c r="Z1371" s="58" t="str">
        <f>'LISTA DOS ITENS'!$F1371&amp;"-"&amp;'LISTA DOS ITENS'!$H1371&amp;"-"&amp;'LISTA DOS ITENS'!$J1371&amp;"-"&amp;'LISTA DOS ITENS'!$K1371&amp;"-"&amp;'LISTA DOS ITENS'!$I1371</f>
        <v>10898408-2201-0003-CONS/NAC-</v>
      </c>
      <c r="AA1371" s="59" t="str">
        <f t="array" ref="AA1371">INDEX('RESUMO - LOTES E VMA'!$M$3:$M$181,MATCH('LISTA DOS ITENS'!$D1371,'RESUMO - LOTES E VMA'!$A$3:$A$181,0))</f>
        <v>Para Leilão</v>
      </c>
      <c r="AB1371" s="60">
        <f t="array" ref="AB1371">INDEX('RESUMO - LOTES E VMA'!$J$3:$J$181,MATCH('LISTA DOS ITENS'!$D1371,'RESUMO - LOTES E VMA'!$A$3:$A$181,0))</f>
        <v>0.08667521513</v>
      </c>
      <c r="AC1371" s="29" t="str">
        <f t="array" ref="AC1371">INDEX('RESUMO - LOTES E VMA'!$L$3:$L$181,MATCH('LISTA DOS ITENS'!$D1371,'RESUMO - LOTES E VMA'!$A$3:$A$181,0))</f>
        <v>1% do Valor de Comparação do VMA</v>
      </c>
      <c r="AD1371" s="53" t="str">
        <f>VLOOKUP(Tabela1[[#This Row],[Índice]],[1]Planilha1!$A:$A,1,0)</f>
        <v>#ERROR!</v>
      </c>
    </row>
    <row r="1372" ht="15.75" customHeight="1">
      <c r="A1372" s="52">
        <v>252449.0</v>
      </c>
      <c r="B1372" s="53" t="s">
        <v>70</v>
      </c>
      <c r="C1372" s="53" t="s">
        <v>71</v>
      </c>
      <c r="D1372" s="22">
        <v>207009.0</v>
      </c>
      <c r="E1372" s="53" t="s">
        <v>63</v>
      </c>
      <c r="F1372" s="54">
        <v>1.0230725E7</v>
      </c>
      <c r="G1372" s="53" t="s">
        <v>1069</v>
      </c>
      <c r="H1372" s="55">
        <v>2101.0</v>
      </c>
      <c r="I1372" s="55" t="s">
        <v>1070</v>
      </c>
      <c r="J1372" s="55" t="s">
        <v>69</v>
      </c>
      <c r="K1372" s="53" t="s">
        <v>80</v>
      </c>
      <c r="L1372" s="53"/>
      <c r="M1372" s="53">
        <v>1.0</v>
      </c>
      <c r="N1372" s="53" t="s">
        <v>52</v>
      </c>
      <c r="O1372" s="25">
        <v>0.02</v>
      </c>
      <c r="P1372" s="25">
        <f>'LISTA DOS ITENS'!$O1372*'LISTA DOS ITENS'!$M1372</f>
        <v>0.02</v>
      </c>
      <c r="Q1372" s="25">
        <v>61.71</v>
      </c>
      <c r="R1372" s="25">
        <f>'LISTA DOS ITENS'!$Q1372*'LISTA DOS ITENS'!$M1372</f>
        <v>61.71</v>
      </c>
      <c r="S1372" s="56">
        <f>IF('LISTA DOS ITENS'!$P1372&gt;'LISTA DOS ITENS'!$R1372,'LISTA DOS ITENS'!$P1372,'LISTA DOS ITENS'!$R1372)</f>
        <v>61.71</v>
      </c>
      <c r="T1372" s="25">
        <v>5.580198503325974</v>
      </c>
      <c r="U1372" s="25">
        <f>'LISTA DOS ITENS'!$T1372*'LISTA DOS ITENS'!$M1372</f>
        <v>5.580198503</v>
      </c>
      <c r="V1372" s="56">
        <f t="array" ref="V1372">INDEX('RESUMO - LOTES E VMA'!$F$3:$F$181,MATCH('LISTA DOS ITENS'!$D1372,'RESUMO - LOTES E VMA'!$A$3:$A$181,0))</f>
        <v>13726.60831</v>
      </c>
      <c r="W1372" s="57">
        <f>'LISTA DOS ITENS'!$U1372/'LISTA DOS ITENS'!$V1372</f>
        <v>0.0004065242029</v>
      </c>
      <c r="X1372" s="53" t="s">
        <v>53</v>
      </c>
      <c r="Y1372" s="53" t="s">
        <v>290</v>
      </c>
      <c r="Z1372" s="58" t="str">
        <f>'LISTA DOS ITENS'!$F1372&amp;"-"&amp;'LISTA DOS ITENS'!$H1372&amp;"-"&amp;'LISTA DOS ITENS'!$J1372&amp;"-"&amp;'LISTA DOS ITENS'!$K1372&amp;"-"&amp;'LISTA DOS ITENS'!$I1372</f>
        <v>10230725-2101-0903-IMOB/NAC-PC-39932.03</v>
      </c>
      <c r="AA1372" s="59" t="str">
        <f t="array" ref="AA1372">INDEX('RESUMO - LOTES E VMA'!$M$3:$M$181,MATCH('LISTA DOS ITENS'!$D1372,'RESUMO - LOTES E VMA'!$A$3:$A$181,0))</f>
        <v>Para Leilão</v>
      </c>
      <c r="AB1372" s="60">
        <f t="array" ref="AB1372">INDEX('RESUMO - LOTES E VMA'!$J$3:$J$181,MATCH('LISTA DOS ITENS'!$D1372,'RESUMO - LOTES E VMA'!$A$3:$A$181,0))</f>
        <v>0.08667521513</v>
      </c>
      <c r="AC1372" s="29" t="str">
        <f t="array" ref="AC1372">INDEX('RESUMO - LOTES E VMA'!$L$3:$L$181,MATCH('LISTA DOS ITENS'!$D1372,'RESUMO - LOTES E VMA'!$A$3:$A$181,0))</f>
        <v>1% do Valor de Comparação do VMA</v>
      </c>
      <c r="AD1372" s="53" t="str">
        <f>VLOOKUP(Tabela1[[#This Row],[Índice]],[1]Planilha1!$A:$A,1,0)</f>
        <v>#ERROR!</v>
      </c>
    </row>
    <row r="1373" ht="15.75" customHeight="1">
      <c r="A1373" s="52">
        <v>252481.0</v>
      </c>
      <c r="B1373" s="53" t="s">
        <v>70</v>
      </c>
      <c r="C1373" s="53" t="s">
        <v>71</v>
      </c>
      <c r="D1373" s="22">
        <v>207015.0</v>
      </c>
      <c r="E1373" s="53" t="s">
        <v>63</v>
      </c>
      <c r="F1373" s="54">
        <v>1.0275778E7</v>
      </c>
      <c r="G1373" s="53" t="s">
        <v>1071</v>
      </c>
      <c r="H1373" s="55">
        <v>2101.0</v>
      </c>
      <c r="I1373" s="55"/>
      <c r="J1373" s="55" t="s">
        <v>68</v>
      </c>
      <c r="K1373" s="53" t="s">
        <v>73</v>
      </c>
      <c r="L1373" s="53"/>
      <c r="M1373" s="53">
        <v>10.0</v>
      </c>
      <c r="N1373" s="53" t="s">
        <v>52</v>
      </c>
      <c r="O1373" s="25">
        <v>450.005</v>
      </c>
      <c r="P1373" s="25">
        <f>'LISTA DOS ITENS'!$O1373*'LISTA DOS ITENS'!$M1373</f>
        <v>4500.05</v>
      </c>
      <c r="Q1373" s="25">
        <v>450.01</v>
      </c>
      <c r="R1373" s="25">
        <f>'LISTA DOS ITENS'!$Q1373*'LISTA DOS ITENS'!$M1373</f>
        <v>4500.1</v>
      </c>
      <c r="S1373" s="56">
        <f>IF('LISTA DOS ITENS'!$P1373&gt;'LISTA DOS ITENS'!$R1373,'LISTA DOS ITENS'!$P1373,'LISTA DOS ITENS'!$R1373)</f>
        <v>4500.1</v>
      </c>
      <c r="T1373" s="25">
        <v>40.69267749929868</v>
      </c>
      <c r="U1373" s="25">
        <f>'LISTA DOS ITENS'!$T1373*'LISTA DOS ITENS'!$M1373</f>
        <v>406.926775</v>
      </c>
      <c r="V1373" s="56">
        <f t="array" ref="V1373">INDEX('RESUMO - LOTES E VMA'!$F$3:$F$181,MATCH('LISTA DOS ITENS'!$D1373,'RESUMO - LOTES E VMA'!$A$3:$A$181,0))</f>
        <v>17605.62936</v>
      </c>
      <c r="W1373" s="57">
        <f>'LISTA DOS ITENS'!$U1373/'LISTA DOS ITENS'!$V1373</f>
        <v>0.02311344665</v>
      </c>
      <c r="X1373" s="53" t="s">
        <v>53</v>
      </c>
      <c r="Y1373" s="53" t="s">
        <v>290</v>
      </c>
      <c r="Z1373" s="58" t="str">
        <f>'LISTA DOS ITENS'!$F1373&amp;"-"&amp;'LISTA DOS ITENS'!$H1373&amp;"-"&amp;'LISTA DOS ITENS'!$J1373&amp;"-"&amp;'LISTA DOS ITENS'!$K1373&amp;"-"&amp;'LISTA DOS ITENS'!$I1373</f>
        <v>10275778-2101-0003-CONS/NAC-</v>
      </c>
      <c r="AA1373" s="59" t="str">
        <f t="array" ref="AA1373">INDEX('RESUMO - LOTES E VMA'!$M$3:$M$181,MATCH('LISTA DOS ITENS'!$D1373,'RESUMO - LOTES E VMA'!$A$3:$A$181,0))</f>
        <v>Para Leilão</v>
      </c>
      <c r="AB1373" s="60">
        <f t="array" ref="AB1373">INDEX('RESUMO - LOTES E VMA'!$J$3:$J$181,MATCH('LISTA DOS ITENS'!$D1373,'RESUMO - LOTES E VMA'!$A$3:$A$181,0))</f>
        <v>0.09038820919</v>
      </c>
      <c r="AC1373" s="29" t="str">
        <f t="array" ref="AC1373">INDEX('RESUMO - LOTES E VMA'!$L$3:$L$181,MATCH('LISTA DOS ITENS'!$D1373,'RESUMO - LOTES E VMA'!$A$3:$A$181,0))</f>
        <v>1% do Valor de Comparação do VMA</v>
      </c>
      <c r="AD1373" s="53" t="str">
        <f>VLOOKUP(Tabela1[[#This Row],[Índice]],[1]Planilha1!$A:$A,1,0)</f>
        <v>#ERROR!</v>
      </c>
    </row>
    <row r="1374" ht="15.75" customHeight="1">
      <c r="A1374" s="52">
        <v>252482.0</v>
      </c>
      <c r="B1374" s="53" t="s">
        <v>70</v>
      </c>
      <c r="C1374" s="53" t="s">
        <v>71</v>
      </c>
      <c r="D1374" s="22">
        <v>207015.0</v>
      </c>
      <c r="E1374" s="53" t="s">
        <v>63</v>
      </c>
      <c r="F1374" s="54">
        <v>1.0553925E7</v>
      </c>
      <c r="G1374" s="53" t="s">
        <v>1072</v>
      </c>
      <c r="H1374" s="55">
        <v>2101.0</v>
      </c>
      <c r="I1374" s="55"/>
      <c r="J1374" s="55" t="s">
        <v>68</v>
      </c>
      <c r="K1374" s="53" t="s">
        <v>73</v>
      </c>
      <c r="L1374" s="53"/>
      <c r="M1374" s="53">
        <v>8.0</v>
      </c>
      <c r="N1374" s="53" t="s">
        <v>52</v>
      </c>
      <c r="O1374" s="25">
        <v>30.5</v>
      </c>
      <c r="P1374" s="25">
        <f>'LISTA DOS ITENS'!$O1374*'LISTA DOS ITENS'!$M1374</f>
        <v>244</v>
      </c>
      <c r="Q1374" s="25">
        <v>30.5</v>
      </c>
      <c r="R1374" s="25">
        <f>'LISTA DOS ITENS'!$Q1374*'LISTA DOS ITENS'!$M1374</f>
        <v>244</v>
      </c>
      <c r="S1374" s="56">
        <f>IF('LISTA DOS ITENS'!$P1374&gt;'LISTA DOS ITENS'!$R1374,'LISTA DOS ITENS'!$P1374,'LISTA DOS ITENS'!$R1374)</f>
        <v>244</v>
      </c>
      <c r="T1374" s="25">
        <v>2.757997963886602</v>
      </c>
      <c r="U1374" s="25">
        <f>'LISTA DOS ITENS'!$T1374*'LISTA DOS ITENS'!$M1374</f>
        <v>22.06398371</v>
      </c>
      <c r="V1374" s="56">
        <f t="array" ref="V1374">INDEX('RESUMO - LOTES E VMA'!$F$3:$F$181,MATCH('LISTA DOS ITENS'!$D1374,'RESUMO - LOTES E VMA'!$A$3:$A$181,0))</f>
        <v>17605.62936</v>
      </c>
      <c r="W1374" s="57">
        <f>'LISTA DOS ITENS'!$U1374/'LISTA DOS ITENS'!$V1374</f>
        <v>0.001253234591</v>
      </c>
      <c r="X1374" s="53" t="s">
        <v>53</v>
      </c>
      <c r="Y1374" s="53" t="s">
        <v>290</v>
      </c>
      <c r="Z1374" s="58" t="str">
        <f>'LISTA DOS ITENS'!$F1374&amp;"-"&amp;'LISTA DOS ITENS'!$H1374&amp;"-"&amp;'LISTA DOS ITENS'!$J1374&amp;"-"&amp;'LISTA DOS ITENS'!$K1374&amp;"-"&amp;'LISTA DOS ITENS'!$I1374</f>
        <v>10553925-2101-0003-CONS/NAC-</v>
      </c>
      <c r="AA1374" s="59" t="str">
        <f t="array" ref="AA1374">INDEX('RESUMO - LOTES E VMA'!$M$3:$M$181,MATCH('LISTA DOS ITENS'!$D1374,'RESUMO - LOTES E VMA'!$A$3:$A$181,0))</f>
        <v>Para Leilão</v>
      </c>
      <c r="AB1374" s="60">
        <f t="array" ref="AB1374">INDEX('RESUMO - LOTES E VMA'!$J$3:$J$181,MATCH('LISTA DOS ITENS'!$D1374,'RESUMO - LOTES E VMA'!$A$3:$A$181,0))</f>
        <v>0.09038820919</v>
      </c>
      <c r="AC1374" s="29" t="str">
        <f t="array" ref="AC1374">INDEX('RESUMO - LOTES E VMA'!$L$3:$L$181,MATCH('LISTA DOS ITENS'!$D1374,'RESUMO - LOTES E VMA'!$A$3:$A$181,0))</f>
        <v>1% do Valor de Comparação do VMA</v>
      </c>
      <c r="AD1374" s="53" t="str">
        <f>VLOOKUP(Tabela1[[#This Row],[Índice]],[1]Planilha1!$A:$A,1,0)</f>
        <v>#ERROR!</v>
      </c>
    </row>
    <row r="1375" ht="15.75" customHeight="1">
      <c r="A1375" s="52">
        <v>252483.0</v>
      </c>
      <c r="B1375" s="53" t="s">
        <v>70</v>
      </c>
      <c r="C1375" s="53" t="s">
        <v>71</v>
      </c>
      <c r="D1375" s="22">
        <v>207015.0</v>
      </c>
      <c r="E1375" s="53" t="s">
        <v>63</v>
      </c>
      <c r="F1375" s="54">
        <v>1.0553925E7</v>
      </c>
      <c r="G1375" s="53" t="s">
        <v>1072</v>
      </c>
      <c r="H1375" s="55">
        <v>2101.0</v>
      </c>
      <c r="I1375" s="55"/>
      <c r="J1375" s="55" t="s">
        <v>68</v>
      </c>
      <c r="K1375" s="53" t="s">
        <v>84</v>
      </c>
      <c r="L1375" s="53"/>
      <c r="M1375" s="53">
        <v>1.0</v>
      </c>
      <c r="N1375" s="53" t="s">
        <v>52</v>
      </c>
      <c r="O1375" s="25">
        <v>0.0</v>
      </c>
      <c r="P1375" s="25">
        <f>'LISTA DOS ITENS'!$O1375*'LISTA DOS ITENS'!$M1375</f>
        <v>0</v>
      </c>
      <c r="Q1375" s="25">
        <v>30.5</v>
      </c>
      <c r="R1375" s="25">
        <f>'LISTA DOS ITENS'!$Q1375*'LISTA DOS ITENS'!$M1375</f>
        <v>30.5</v>
      </c>
      <c r="S1375" s="56">
        <f>IF('LISTA DOS ITENS'!$P1375&gt;'LISTA DOS ITENS'!$R1375,'LISTA DOS ITENS'!$P1375,'LISTA DOS ITENS'!$R1375)</f>
        <v>30.5</v>
      </c>
      <c r="T1375" s="25">
        <v>2.757997963886602</v>
      </c>
      <c r="U1375" s="25">
        <f>'LISTA DOS ITENS'!$T1375*'LISTA DOS ITENS'!$M1375</f>
        <v>2.757997964</v>
      </c>
      <c r="V1375" s="56">
        <f t="array" ref="V1375">INDEX('RESUMO - LOTES E VMA'!$F$3:$F$181,MATCH('LISTA DOS ITENS'!$D1375,'RESUMO - LOTES E VMA'!$A$3:$A$181,0))</f>
        <v>17605.62936</v>
      </c>
      <c r="W1375" s="57">
        <f>'LISTA DOS ITENS'!$U1375/'LISTA DOS ITENS'!$V1375</f>
        <v>0.0001566543238</v>
      </c>
      <c r="X1375" s="53" t="s">
        <v>53</v>
      </c>
      <c r="Y1375" s="53" t="s">
        <v>290</v>
      </c>
      <c r="Z1375" s="58" t="str">
        <f>'LISTA DOS ITENS'!$F1375&amp;"-"&amp;'LISTA DOS ITENS'!$H1375&amp;"-"&amp;'LISTA DOS ITENS'!$J1375&amp;"-"&amp;'LISTA DOS ITENS'!$K1375&amp;"-"&amp;'LISTA DOS ITENS'!$I1375</f>
        <v>10553925-2101-0003-RAST-</v>
      </c>
      <c r="AA1375" s="59" t="str">
        <f t="array" ref="AA1375">INDEX('RESUMO - LOTES E VMA'!$M$3:$M$181,MATCH('LISTA DOS ITENS'!$D1375,'RESUMO - LOTES E VMA'!$A$3:$A$181,0))</f>
        <v>Para Leilão</v>
      </c>
      <c r="AB1375" s="60">
        <f t="array" ref="AB1375">INDEX('RESUMO - LOTES E VMA'!$J$3:$J$181,MATCH('LISTA DOS ITENS'!$D1375,'RESUMO - LOTES E VMA'!$A$3:$A$181,0))</f>
        <v>0.09038820919</v>
      </c>
      <c r="AC1375" s="29" t="str">
        <f t="array" ref="AC1375">INDEX('RESUMO - LOTES E VMA'!$L$3:$L$181,MATCH('LISTA DOS ITENS'!$D1375,'RESUMO - LOTES E VMA'!$A$3:$A$181,0))</f>
        <v>1% do Valor de Comparação do VMA</v>
      </c>
      <c r="AD1375" s="53" t="str">
        <f>VLOOKUP(Tabela1[[#This Row],[Índice]],[1]Planilha1!$A:$A,1,0)</f>
        <v>#ERROR!</v>
      </c>
    </row>
    <row r="1376" ht="15.75" customHeight="1">
      <c r="A1376" s="52">
        <v>252484.0</v>
      </c>
      <c r="B1376" s="53" t="s">
        <v>70</v>
      </c>
      <c r="C1376" s="53" t="s">
        <v>71</v>
      </c>
      <c r="D1376" s="22">
        <v>207015.0</v>
      </c>
      <c r="E1376" s="53" t="s">
        <v>63</v>
      </c>
      <c r="F1376" s="54">
        <v>1.0571715E7</v>
      </c>
      <c r="G1376" s="53" t="s">
        <v>1072</v>
      </c>
      <c r="H1376" s="55">
        <v>2101.0</v>
      </c>
      <c r="I1376" s="55"/>
      <c r="J1376" s="55" t="s">
        <v>68</v>
      </c>
      <c r="K1376" s="53" t="s">
        <v>73</v>
      </c>
      <c r="L1376" s="53"/>
      <c r="M1376" s="53">
        <v>7.0</v>
      </c>
      <c r="N1376" s="53" t="s">
        <v>52</v>
      </c>
      <c r="O1376" s="25">
        <v>14.162857142857144</v>
      </c>
      <c r="P1376" s="25">
        <f>'LISTA DOS ITENS'!$O1376*'LISTA DOS ITENS'!$M1376</f>
        <v>99.14</v>
      </c>
      <c r="Q1376" s="25">
        <v>14.17</v>
      </c>
      <c r="R1376" s="25">
        <f>'LISTA DOS ITENS'!$Q1376*'LISTA DOS ITENS'!$M1376</f>
        <v>99.19</v>
      </c>
      <c r="S1376" s="56">
        <f>IF('LISTA DOS ITENS'!$P1376&gt;'LISTA DOS ITENS'!$R1376,'LISTA DOS ITENS'!$P1376,'LISTA DOS ITENS'!$R1376)</f>
        <v>99.19</v>
      </c>
      <c r="T1376" s="25">
        <v>1.2813387261728904</v>
      </c>
      <c r="U1376" s="25">
        <f>'LISTA DOS ITENS'!$T1376*'LISTA DOS ITENS'!$M1376</f>
        <v>8.969371083</v>
      </c>
      <c r="V1376" s="56">
        <f t="array" ref="V1376">INDEX('RESUMO - LOTES E VMA'!$F$3:$F$181,MATCH('LISTA DOS ITENS'!$D1376,'RESUMO - LOTES E VMA'!$A$3:$A$181,0))</f>
        <v>17605.62936</v>
      </c>
      <c r="W1376" s="57">
        <f>'LISTA DOS ITENS'!$U1376/'LISTA DOS ITENS'!$V1376</f>
        <v>0.000509460406</v>
      </c>
      <c r="X1376" s="53" t="s">
        <v>53</v>
      </c>
      <c r="Y1376" s="53" t="s">
        <v>290</v>
      </c>
      <c r="Z1376" s="58" t="str">
        <f>'LISTA DOS ITENS'!$F1376&amp;"-"&amp;'LISTA DOS ITENS'!$H1376&amp;"-"&amp;'LISTA DOS ITENS'!$J1376&amp;"-"&amp;'LISTA DOS ITENS'!$K1376&amp;"-"&amp;'LISTA DOS ITENS'!$I1376</f>
        <v>10571715-2101-0003-CONS/NAC-</v>
      </c>
      <c r="AA1376" s="59" t="str">
        <f t="array" ref="AA1376">INDEX('RESUMO - LOTES E VMA'!$M$3:$M$181,MATCH('LISTA DOS ITENS'!$D1376,'RESUMO - LOTES E VMA'!$A$3:$A$181,0))</f>
        <v>Para Leilão</v>
      </c>
      <c r="AB1376" s="60">
        <f t="array" ref="AB1376">INDEX('RESUMO - LOTES E VMA'!$J$3:$J$181,MATCH('LISTA DOS ITENS'!$D1376,'RESUMO - LOTES E VMA'!$A$3:$A$181,0))</f>
        <v>0.09038820919</v>
      </c>
      <c r="AC1376" s="29" t="str">
        <f t="array" ref="AC1376">INDEX('RESUMO - LOTES E VMA'!$L$3:$L$181,MATCH('LISTA DOS ITENS'!$D1376,'RESUMO - LOTES E VMA'!$A$3:$A$181,0))</f>
        <v>1% do Valor de Comparação do VMA</v>
      </c>
      <c r="AD1376" s="53" t="str">
        <f>VLOOKUP(Tabela1[[#This Row],[Índice]],[1]Planilha1!$A:$A,1,0)</f>
        <v>#ERROR!</v>
      </c>
    </row>
    <row r="1377" ht="15.75" customHeight="1">
      <c r="A1377" s="52">
        <v>252485.0</v>
      </c>
      <c r="B1377" s="53" t="s">
        <v>70</v>
      </c>
      <c r="C1377" s="53" t="s">
        <v>71</v>
      </c>
      <c r="D1377" s="22">
        <v>207015.0</v>
      </c>
      <c r="E1377" s="53" t="s">
        <v>63</v>
      </c>
      <c r="F1377" s="54">
        <v>1.0740173E7</v>
      </c>
      <c r="G1377" s="53" t="s">
        <v>1073</v>
      </c>
      <c r="H1377" s="55">
        <v>2101.0</v>
      </c>
      <c r="I1377" s="55"/>
      <c r="J1377" s="55" t="s">
        <v>68</v>
      </c>
      <c r="K1377" s="53" t="s">
        <v>51</v>
      </c>
      <c r="L1377" s="53"/>
      <c r="M1377" s="53">
        <v>37.0</v>
      </c>
      <c r="N1377" s="53" t="s">
        <v>52</v>
      </c>
      <c r="O1377" s="25">
        <v>1.0</v>
      </c>
      <c r="P1377" s="25">
        <f>'LISTA DOS ITENS'!$O1377*'LISTA DOS ITENS'!$M1377</f>
        <v>37</v>
      </c>
      <c r="Q1377" s="25">
        <v>168.07</v>
      </c>
      <c r="R1377" s="25">
        <f>'LISTA DOS ITENS'!$Q1377*'LISTA DOS ITENS'!$M1377</f>
        <v>6218.59</v>
      </c>
      <c r="S1377" s="56">
        <f>IF('LISTA DOS ITENS'!$P1377&gt;'LISTA DOS ITENS'!$R1377,'LISTA DOS ITENS'!$P1377,'LISTA DOS ITENS'!$R1377)</f>
        <v>6218.59</v>
      </c>
      <c r="T1377" s="25">
        <v>15.197925173456433</v>
      </c>
      <c r="U1377" s="25">
        <f>'LISTA DOS ITENS'!$T1377*'LISTA DOS ITENS'!$M1377</f>
        <v>562.3232314</v>
      </c>
      <c r="V1377" s="56">
        <f t="array" ref="V1377">INDEX('RESUMO - LOTES E VMA'!$F$3:$F$181,MATCH('LISTA DOS ITENS'!$D1377,'RESUMO - LOTES E VMA'!$A$3:$A$181,0))</f>
        <v>17605.62936</v>
      </c>
      <c r="W1377" s="57">
        <f>'LISTA DOS ITENS'!$U1377/'LISTA DOS ITENS'!$V1377</f>
        <v>0.0319399676</v>
      </c>
      <c r="X1377" s="53" t="s">
        <v>53</v>
      </c>
      <c r="Y1377" s="53" t="s">
        <v>290</v>
      </c>
      <c r="Z1377" s="58" t="str">
        <f>'LISTA DOS ITENS'!$F1377&amp;"-"&amp;'LISTA DOS ITENS'!$H1377&amp;"-"&amp;'LISTA DOS ITENS'!$J1377&amp;"-"&amp;'LISTA DOS ITENS'!$K1377&amp;"-"&amp;'LISTA DOS ITENS'!$I1377</f>
        <v>10740173-2101-0003-A RECUPER-</v>
      </c>
      <c r="AA1377" s="59" t="str">
        <f t="array" ref="AA1377">INDEX('RESUMO - LOTES E VMA'!$M$3:$M$181,MATCH('LISTA DOS ITENS'!$D1377,'RESUMO - LOTES E VMA'!$A$3:$A$181,0))</f>
        <v>Para Leilão</v>
      </c>
      <c r="AB1377" s="60">
        <f t="array" ref="AB1377">INDEX('RESUMO - LOTES E VMA'!$J$3:$J$181,MATCH('LISTA DOS ITENS'!$D1377,'RESUMO - LOTES E VMA'!$A$3:$A$181,0))</f>
        <v>0.09038820919</v>
      </c>
      <c r="AC1377" s="29" t="str">
        <f t="array" ref="AC1377">INDEX('RESUMO - LOTES E VMA'!$L$3:$L$181,MATCH('LISTA DOS ITENS'!$D1377,'RESUMO - LOTES E VMA'!$A$3:$A$181,0))</f>
        <v>1% do Valor de Comparação do VMA</v>
      </c>
      <c r="AD1377" s="53" t="str">
        <f>VLOOKUP(Tabela1[[#This Row],[Índice]],[1]Planilha1!$A:$A,1,0)</f>
        <v>#ERROR!</v>
      </c>
    </row>
    <row r="1378" ht="15.75" customHeight="1">
      <c r="A1378" s="52">
        <v>252486.0</v>
      </c>
      <c r="B1378" s="53" t="s">
        <v>70</v>
      </c>
      <c r="C1378" s="53" t="s">
        <v>71</v>
      </c>
      <c r="D1378" s="22">
        <v>207015.0</v>
      </c>
      <c r="E1378" s="53" t="s">
        <v>63</v>
      </c>
      <c r="F1378" s="54">
        <v>1.0770525E7</v>
      </c>
      <c r="G1378" s="53" t="s">
        <v>1074</v>
      </c>
      <c r="H1378" s="55">
        <v>2101.0</v>
      </c>
      <c r="I1378" s="55"/>
      <c r="J1378" s="55" t="s">
        <v>68</v>
      </c>
      <c r="K1378" s="53" t="s">
        <v>51</v>
      </c>
      <c r="L1378" s="53"/>
      <c r="M1378" s="53">
        <v>47.0</v>
      </c>
      <c r="N1378" s="53" t="s">
        <v>52</v>
      </c>
      <c r="O1378" s="25">
        <v>1.0</v>
      </c>
      <c r="P1378" s="25">
        <f>'LISTA DOS ITENS'!$O1378*'LISTA DOS ITENS'!$M1378</f>
        <v>47</v>
      </c>
      <c r="Q1378" s="25">
        <v>2000.0</v>
      </c>
      <c r="R1378" s="25">
        <f>'LISTA DOS ITENS'!$Q1378*'LISTA DOS ITENS'!$M1378</f>
        <v>94000</v>
      </c>
      <c r="S1378" s="56">
        <f>IF('LISTA DOS ITENS'!$P1378&gt;'LISTA DOS ITENS'!$R1378,'LISTA DOS ITENS'!$P1378,'LISTA DOS ITENS'!$R1378)</f>
        <v>94000</v>
      </c>
      <c r="T1378" s="25">
        <v>180.8523255007608</v>
      </c>
      <c r="U1378" s="25">
        <f>'LISTA DOS ITENS'!$T1378*'LISTA DOS ITENS'!$M1378</f>
        <v>8500.059299</v>
      </c>
      <c r="V1378" s="56">
        <f t="array" ref="V1378">INDEX('RESUMO - LOTES E VMA'!$F$3:$F$181,MATCH('LISTA DOS ITENS'!$D1378,'RESUMO - LOTES E VMA'!$A$3:$A$181,0))</f>
        <v>17605.62936</v>
      </c>
      <c r="W1378" s="57">
        <f>'LISTA DOS ITENS'!$U1378/'LISTA DOS ITENS'!$V1378</f>
        <v>0.4828034899</v>
      </c>
      <c r="X1378" s="53" t="s">
        <v>53</v>
      </c>
      <c r="Y1378" s="53" t="s">
        <v>290</v>
      </c>
      <c r="Z1378" s="58" t="str">
        <f>'LISTA DOS ITENS'!$F1378&amp;"-"&amp;'LISTA DOS ITENS'!$H1378&amp;"-"&amp;'LISTA DOS ITENS'!$J1378&amp;"-"&amp;'LISTA DOS ITENS'!$K1378&amp;"-"&amp;'LISTA DOS ITENS'!$I1378</f>
        <v>10770525-2101-0003-A RECUPER-</v>
      </c>
      <c r="AA1378" s="59" t="str">
        <f t="array" ref="AA1378">INDEX('RESUMO - LOTES E VMA'!$M$3:$M$181,MATCH('LISTA DOS ITENS'!$D1378,'RESUMO - LOTES E VMA'!$A$3:$A$181,0))</f>
        <v>Para Leilão</v>
      </c>
      <c r="AB1378" s="60">
        <f t="array" ref="AB1378">INDEX('RESUMO - LOTES E VMA'!$J$3:$J$181,MATCH('LISTA DOS ITENS'!$D1378,'RESUMO - LOTES E VMA'!$A$3:$A$181,0))</f>
        <v>0.09038820919</v>
      </c>
      <c r="AC1378" s="29" t="str">
        <f t="array" ref="AC1378">INDEX('RESUMO - LOTES E VMA'!$L$3:$L$181,MATCH('LISTA DOS ITENS'!$D1378,'RESUMO - LOTES E VMA'!$A$3:$A$181,0))</f>
        <v>1% do Valor de Comparação do VMA</v>
      </c>
      <c r="AD1378" s="53" t="str">
        <f>VLOOKUP(Tabela1[[#This Row],[Índice]],[1]Planilha1!$A:$A,1,0)</f>
        <v>#ERROR!</v>
      </c>
    </row>
    <row r="1379" ht="15.75" customHeight="1">
      <c r="A1379" s="52">
        <v>252487.0</v>
      </c>
      <c r="B1379" s="53" t="s">
        <v>70</v>
      </c>
      <c r="C1379" s="53" t="s">
        <v>71</v>
      </c>
      <c r="D1379" s="22">
        <v>207015.0</v>
      </c>
      <c r="E1379" s="53" t="s">
        <v>63</v>
      </c>
      <c r="F1379" s="54">
        <v>1.0951761E7</v>
      </c>
      <c r="G1379" s="53" t="s">
        <v>1075</v>
      </c>
      <c r="H1379" s="55">
        <v>2101.0</v>
      </c>
      <c r="I1379" s="55"/>
      <c r="J1379" s="55" t="s">
        <v>68</v>
      </c>
      <c r="K1379" s="53" t="s">
        <v>73</v>
      </c>
      <c r="L1379" s="53"/>
      <c r="M1379" s="53">
        <v>2.0</v>
      </c>
      <c r="N1379" s="53" t="s">
        <v>52</v>
      </c>
      <c r="O1379" s="25">
        <v>640.05</v>
      </c>
      <c r="P1379" s="25">
        <f>'LISTA DOS ITENS'!$O1379*'LISTA DOS ITENS'!$M1379</f>
        <v>1280.1</v>
      </c>
      <c r="Q1379" s="25">
        <v>640.05</v>
      </c>
      <c r="R1379" s="25">
        <f>'LISTA DOS ITENS'!$Q1379*'LISTA DOS ITENS'!$M1379</f>
        <v>1280.1</v>
      </c>
      <c r="S1379" s="56">
        <f>IF('LISTA DOS ITENS'!$P1379&gt;'LISTA DOS ITENS'!$R1379,'LISTA DOS ITENS'!$P1379,'LISTA DOS ITENS'!$R1379)</f>
        <v>1280.1</v>
      </c>
      <c r="T1379" s="25">
        <v>57.87726546838097</v>
      </c>
      <c r="U1379" s="25">
        <f>'LISTA DOS ITENS'!$T1379*'LISTA DOS ITENS'!$M1379</f>
        <v>115.7545309</v>
      </c>
      <c r="V1379" s="56">
        <f t="array" ref="V1379">INDEX('RESUMO - LOTES E VMA'!$F$3:$F$181,MATCH('LISTA DOS ITENS'!$D1379,'RESUMO - LOTES E VMA'!$A$3:$A$181,0))</f>
        <v>17605.62936</v>
      </c>
      <c r="W1379" s="57">
        <f>'LISTA DOS ITENS'!$U1379/'LISTA DOS ITENS'!$V1379</f>
        <v>0.006574859015</v>
      </c>
      <c r="X1379" s="53" t="s">
        <v>53</v>
      </c>
      <c r="Y1379" s="53" t="s">
        <v>290</v>
      </c>
      <c r="Z1379" s="58" t="str">
        <f>'LISTA DOS ITENS'!$F1379&amp;"-"&amp;'LISTA DOS ITENS'!$H1379&amp;"-"&amp;'LISTA DOS ITENS'!$J1379&amp;"-"&amp;'LISTA DOS ITENS'!$K1379&amp;"-"&amp;'LISTA DOS ITENS'!$I1379</f>
        <v>10951761-2101-0003-CONS/NAC-</v>
      </c>
      <c r="AA1379" s="59" t="str">
        <f t="array" ref="AA1379">INDEX('RESUMO - LOTES E VMA'!$M$3:$M$181,MATCH('LISTA DOS ITENS'!$D1379,'RESUMO - LOTES E VMA'!$A$3:$A$181,0))</f>
        <v>Para Leilão</v>
      </c>
      <c r="AB1379" s="60">
        <f t="array" ref="AB1379">INDEX('RESUMO - LOTES E VMA'!$J$3:$J$181,MATCH('LISTA DOS ITENS'!$D1379,'RESUMO - LOTES E VMA'!$A$3:$A$181,0))</f>
        <v>0.09038820919</v>
      </c>
      <c r="AC1379" s="29" t="str">
        <f t="array" ref="AC1379">INDEX('RESUMO - LOTES E VMA'!$L$3:$L$181,MATCH('LISTA DOS ITENS'!$D1379,'RESUMO - LOTES E VMA'!$A$3:$A$181,0))</f>
        <v>1% do Valor de Comparação do VMA</v>
      </c>
      <c r="AD1379" s="53" t="str">
        <f>VLOOKUP(Tabela1[[#This Row],[Índice]],[1]Planilha1!$A:$A,1,0)</f>
        <v>#ERROR!</v>
      </c>
    </row>
    <row r="1380" ht="15.75" customHeight="1">
      <c r="A1380" s="52">
        <v>252488.0</v>
      </c>
      <c r="B1380" s="53" t="s">
        <v>70</v>
      </c>
      <c r="C1380" s="53" t="s">
        <v>71</v>
      </c>
      <c r="D1380" s="22">
        <v>207015.0</v>
      </c>
      <c r="E1380" s="53" t="s">
        <v>63</v>
      </c>
      <c r="F1380" s="54">
        <v>1.0979754E7</v>
      </c>
      <c r="G1380" s="53" t="s">
        <v>1076</v>
      </c>
      <c r="H1380" s="55">
        <v>2101.0</v>
      </c>
      <c r="I1380" s="55"/>
      <c r="J1380" s="55" t="s">
        <v>68</v>
      </c>
      <c r="K1380" s="53" t="s">
        <v>51</v>
      </c>
      <c r="L1380" s="53"/>
      <c r="M1380" s="53">
        <v>1.0</v>
      </c>
      <c r="N1380" s="53" t="s">
        <v>52</v>
      </c>
      <c r="O1380" s="25">
        <v>1.0</v>
      </c>
      <c r="P1380" s="25">
        <f>'LISTA DOS ITENS'!$O1380*'LISTA DOS ITENS'!$M1380</f>
        <v>1</v>
      </c>
      <c r="Q1380" s="25">
        <v>29.04</v>
      </c>
      <c r="R1380" s="25">
        <f>'LISTA DOS ITENS'!$Q1380*'LISTA DOS ITENS'!$M1380</f>
        <v>29.04</v>
      </c>
      <c r="S1380" s="56">
        <f>IF('LISTA DOS ITENS'!$P1380&gt;'LISTA DOS ITENS'!$R1380,'LISTA DOS ITENS'!$P1380,'LISTA DOS ITENS'!$R1380)</f>
        <v>29.04</v>
      </c>
      <c r="T1380" s="25">
        <v>2.6259757662710466</v>
      </c>
      <c r="U1380" s="25">
        <f>'LISTA DOS ITENS'!$T1380*'LISTA DOS ITENS'!$M1380</f>
        <v>2.625975766</v>
      </c>
      <c r="V1380" s="56">
        <f t="array" ref="V1380">INDEX('RESUMO - LOTES E VMA'!$F$3:$F$181,MATCH('LISTA DOS ITENS'!$D1380,'RESUMO - LOTES E VMA'!$A$3:$A$181,0))</f>
        <v>17605.62936</v>
      </c>
      <c r="W1380" s="57">
        <f>'LISTA DOS ITENS'!$U1380/'LISTA DOS ITENS'!$V1380</f>
        <v>0.0001491554611</v>
      </c>
      <c r="X1380" s="53" t="s">
        <v>53</v>
      </c>
      <c r="Y1380" s="53" t="s">
        <v>290</v>
      </c>
      <c r="Z1380" s="58" t="str">
        <f>'LISTA DOS ITENS'!$F1380&amp;"-"&amp;'LISTA DOS ITENS'!$H1380&amp;"-"&amp;'LISTA DOS ITENS'!$J1380&amp;"-"&amp;'LISTA DOS ITENS'!$K1380&amp;"-"&amp;'LISTA DOS ITENS'!$I1380</f>
        <v>10979754-2101-0003-A RECUPER-</v>
      </c>
      <c r="AA1380" s="59" t="str">
        <f t="array" ref="AA1380">INDEX('RESUMO - LOTES E VMA'!$M$3:$M$181,MATCH('LISTA DOS ITENS'!$D1380,'RESUMO - LOTES E VMA'!$A$3:$A$181,0))</f>
        <v>Para Leilão</v>
      </c>
      <c r="AB1380" s="60">
        <f t="array" ref="AB1380">INDEX('RESUMO - LOTES E VMA'!$J$3:$J$181,MATCH('LISTA DOS ITENS'!$D1380,'RESUMO - LOTES E VMA'!$A$3:$A$181,0))</f>
        <v>0.09038820919</v>
      </c>
      <c r="AC1380" s="29" t="str">
        <f t="array" ref="AC1380">INDEX('RESUMO - LOTES E VMA'!$L$3:$L$181,MATCH('LISTA DOS ITENS'!$D1380,'RESUMO - LOTES E VMA'!$A$3:$A$181,0))</f>
        <v>1% do Valor de Comparação do VMA</v>
      </c>
      <c r="AD1380" s="53" t="str">
        <f>VLOOKUP(Tabela1[[#This Row],[Índice]],[1]Planilha1!$A:$A,1,0)</f>
        <v>#ERROR!</v>
      </c>
    </row>
    <row r="1381" ht="15.75" customHeight="1">
      <c r="A1381" s="52">
        <v>252489.0</v>
      </c>
      <c r="B1381" s="53" t="s">
        <v>70</v>
      </c>
      <c r="C1381" s="53" t="s">
        <v>71</v>
      </c>
      <c r="D1381" s="22">
        <v>207015.0</v>
      </c>
      <c r="E1381" s="53" t="s">
        <v>63</v>
      </c>
      <c r="F1381" s="54">
        <v>1.0530157E7</v>
      </c>
      <c r="G1381" s="53" t="s">
        <v>1077</v>
      </c>
      <c r="H1381" s="55">
        <v>2170.0</v>
      </c>
      <c r="I1381" s="55"/>
      <c r="J1381" s="55" t="s">
        <v>68</v>
      </c>
      <c r="K1381" s="53" t="s">
        <v>73</v>
      </c>
      <c r="L1381" s="53"/>
      <c r="M1381" s="53">
        <v>5.0</v>
      </c>
      <c r="N1381" s="53" t="s">
        <v>52</v>
      </c>
      <c r="O1381" s="25">
        <v>36.475833333333334</v>
      </c>
      <c r="P1381" s="25">
        <f>'LISTA DOS ITENS'!$O1381*'LISTA DOS ITENS'!$M1381</f>
        <v>182.3791667</v>
      </c>
      <c r="Q1381" s="25">
        <v>20.13</v>
      </c>
      <c r="R1381" s="25">
        <f>'LISTA DOS ITENS'!$Q1381*'LISTA DOS ITENS'!$M1381</f>
        <v>100.65</v>
      </c>
      <c r="S1381" s="56">
        <f>IF('LISTA DOS ITENS'!$P1381&gt;'LISTA DOS ITENS'!$R1381,'LISTA DOS ITENS'!$P1381,'LISTA DOS ITENS'!$R1381)</f>
        <v>182.3791667</v>
      </c>
      <c r="T1381" s="25">
        <v>1.8202786561651574</v>
      </c>
      <c r="U1381" s="25">
        <f>'LISTA DOS ITENS'!$T1381*'LISTA DOS ITENS'!$M1381</f>
        <v>9.101393281</v>
      </c>
      <c r="V1381" s="56">
        <f t="array" ref="V1381">INDEX('RESUMO - LOTES E VMA'!$F$3:$F$181,MATCH('LISTA DOS ITENS'!$D1381,'RESUMO - LOTES E VMA'!$A$3:$A$181,0))</f>
        <v>17605.62936</v>
      </c>
      <c r="W1381" s="57">
        <f>'LISTA DOS ITENS'!$U1381/'LISTA DOS ITENS'!$V1381</f>
        <v>0.0005169592687</v>
      </c>
      <c r="X1381" s="53" t="s">
        <v>53</v>
      </c>
      <c r="Y1381" s="53" t="s">
        <v>290</v>
      </c>
      <c r="Z1381" s="58" t="str">
        <f>'LISTA DOS ITENS'!$F1381&amp;"-"&amp;'LISTA DOS ITENS'!$H1381&amp;"-"&amp;'LISTA DOS ITENS'!$J1381&amp;"-"&amp;'LISTA DOS ITENS'!$K1381&amp;"-"&amp;'LISTA DOS ITENS'!$I1381</f>
        <v>10530157-2170-0003-CONS/NAC-</v>
      </c>
      <c r="AA1381" s="59" t="str">
        <f t="array" ref="AA1381">INDEX('RESUMO - LOTES E VMA'!$M$3:$M$181,MATCH('LISTA DOS ITENS'!$D1381,'RESUMO - LOTES E VMA'!$A$3:$A$181,0))</f>
        <v>Para Leilão</v>
      </c>
      <c r="AB1381" s="60">
        <f t="array" ref="AB1381">INDEX('RESUMO - LOTES E VMA'!$J$3:$J$181,MATCH('LISTA DOS ITENS'!$D1381,'RESUMO - LOTES E VMA'!$A$3:$A$181,0))</f>
        <v>0.09038820919</v>
      </c>
      <c r="AC1381" s="29" t="str">
        <f t="array" ref="AC1381">INDEX('RESUMO - LOTES E VMA'!$L$3:$L$181,MATCH('LISTA DOS ITENS'!$D1381,'RESUMO - LOTES E VMA'!$A$3:$A$181,0))</f>
        <v>1% do Valor de Comparação do VMA</v>
      </c>
      <c r="AD1381" s="53" t="str">
        <f>VLOOKUP(Tabela1[[#This Row],[Índice]],[1]Planilha1!$A:$A,1,0)</f>
        <v>#ERROR!</v>
      </c>
    </row>
    <row r="1382" ht="15.75" customHeight="1">
      <c r="A1382" s="52">
        <v>252490.0</v>
      </c>
      <c r="B1382" s="53" t="s">
        <v>70</v>
      </c>
      <c r="C1382" s="53" t="s">
        <v>71</v>
      </c>
      <c r="D1382" s="22">
        <v>207015.0</v>
      </c>
      <c r="E1382" s="53" t="s">
        <v>63</v>
      </c>
      <c r="F1382" s="54">
        <v>1.0286451E7</v>
      </c>
      <c r="G1382" s="53" t="s">
        <v>1078</v>
      </c>
      <c r="H1382" s="55">
        <v>2201.0</v>
      </c>
      <c r="I1382" s="55"/>
      <c r="J1382" s="55" t="s">
        <v>68</v>
      </c>
      <c r="K1382" s="53" t="s">
        <v>80</v>
      </c>
      <c r="L1382" s="53"/>
      <c r="M1382" s="53">
        <v>1.0</v>
      </c>
      <c r="N1382" s="53" t="s">
        <v>52</v>
      </c>
      <c r="O1382" s="25">
        <v>442.66</v>
      </c>
      <c r="P1382" s="25">
        <f>'LISTA DOS ITENS'!$O1382*'LISTA DOS ITENS'!$M1382</f>
        <v>442.66</v>
      </c>
      <c r="Q1382" s="25">
        <v>1241.4</v>
      </c>
      <c r="R1382" s="25">
        <f>'LISTA DOS ITENS'!$Q1382*'LISTA DOS ITENS'!$M1382</f>
        <v>1241.4</v>
      </c>
      <c r="S1382" s="56">
        <f>IF('LISTA DOS ITENS'!$P1382&gt;'LISTA DOS ITENS'!$R1382,'LISTA DOS ITENS'!$P1382,'LISTA DOS ITENS'!$R1382)</f>
        <v>1241.4</v>
      </c>
      <c r="T1382" s="25">
        <v>112.25503843832225</v>
      </c>
      <c r="U1382" s="25">
        <f>'LISTA DOS ITENS'!$T1382*'LISTA DOS ITENS'!$M1382</f>
        <v>112.2550384</v>
      </c>
      <c r="V1382" s="56">
        <f t="array" ref="V1382">INDEX('RESUMO - LOTES E VMA'!$F$3:$F$181,MATCH('LISTA DOS ITENS'!$D1382,'RESUMO - LOTES E VMA'!$A$3:$A$181,0))</f>
        <v>17605.62936</v>
      </c>
      <c r="W1382" s="57">
        <f>'LISTA DOS ITENS'!$U1382/'LISTA DOS ITENS'!$V1382</f>
        <v>0.006376087791</v>
      </c>
      <c r="X1382" s="53" t="s">
        <v>53</v>
      </c>
      <c r="Y1382" s="53" t="s">
        <v>290</v>
      </c>
      <c r="Z1382" s="58" t="str">
        <f>'LISTA DOS ITENS'!$F1382&amp;"-"&amp;'LISTA DOS ITENS'!$H1382&amp;"-"&amp;'LISTA DOS ITENS'!$J1382&amp;"-"&amp;'LISTA DOS ITENS'!$K1382&amp;"-"&amp;'LISTA DOS ITENS'!$I1382</f>
        <v>10286451-2201-0003-IMOB/NAC-</v>
      </c>
      <c r="AA1382" s="59" t="str">
        <f t="array" ref="AA1382">INDEX('RESUMO - LOTES E VMA'!$M$3:$M$181,MATCH('LISTA DOS ITENS'!$D1382,'RESUMO - LOTES E VMA'!$A$3:$A$181,0))</f>
        <v>Para Leilão</v>
      </c>
      <c r="AB1382" s="60">
        <f t="array" ref="AB1382">INDEX('RESUMO - LOTES E VMA'!$J$3:$J$181,MATCH('LISTA DOS ITENS'!$D1382,'RESUMO - LOTES E VMA'!$A$3:$A$181,0))</f>
        <v>0.09038820919</v>
      </c>
      <c r="AC1382" s="29" t="str">
        <f t="array" ref="AC1382">INDEX('RESUMO - LOTES E VMA'!$L$3:$L$181,MATCH('LISTA DOS ITENS'!$D1382,'RESUMO - LOTES E VMA'!$A$3:$A$181,0))</f>
        <v>1% do Valor de Comparação do VMA</v>
      </c>
      <c r="AD1382" s="53" t="str">
        <f>VLOOKUP(Tabela1[[#This Row],[Índice]],[1]Planilha1!$A:$A,1,0)</f>
        <v>#ERROR!</v>
      </c>
    </row>
    <row r="1383" ht="15.75" customHeight="1">
      <c r="A1383" s="52">
        <v>252491.0</v>
      </c>
      <c r="B1383" s="53" t="s">
        <v>70</v>
      </c>
      <c r="C1383" s="53" t="s">
        <v>71</v>
      </c>
      <c r="D1383" s="22">
        <v>207015.0</v>
      </c>
      <c r="E1383" s="53" t="s">
        <v>63</v>
      </c>
      <c r="F1383" s="54">
        <v>1.0760428E7</v>
      </c>
      <c r="G1383" s="53" t="s">
        <v>1079</v>
      </c>
      <c r="H1383" s="55">
        <v>2201.0</v>
      </c>
      <c r="I1383" s="55"/>
      <c r="J1383" s="55" t="s">
        <v>68</v>
      </c>
      <c r="K1383" s="53" t="s">
        <v>117</v>
      </c>
      <c r="L1383" s="53"/>
      <c r="M1383" s="53">
        <v>92.0</v>
      </c>
      <c r="N1383" s="53" t="s">
        <v>52</v>
      </c>
      <c r="O1383" s="25">
        <v>65.89565217391304</v>
      </c>
      <c r="P1383" s="25">
        <f>'LISTA DOS ITENS'!$O1383*'LISTA DOS ITENS'!$M1383</f>
        <v>6062.4</v>
      </c>
      <c r="Q1383" s="25">
        <v>76.03</v>
      </c>
      <c r="R1383" s="25">
        <f>'LISTA DOS ITENS'!$Q1383*'LISTA DOS ITENS'!$M1383</f>
        <v>6994.76</v>
      </c>
      <c r="S1383" s="56">
        <f>IF('LISTA DOS ITENS'!$P1383&gt;'LISTA DOS ITENS'!$R1383,'LISTA DOS ITENS'!$P1383,'LISTA DOS ITENS'!$R1383)</f>
        <v>6994.76</v>
      </c>
      <c r="T1383" s="25">
        <v>6.875101153911422</v>
      </c>
      <c r="U1383" s="25">
        <f>'LISTA DOS ITENS'!$T1383*'LISTA DOS ITENS'!$M1383</f>
        <v>632.5093062</v>
      </c>
      <c r="V1383" s="56">
        <f t="array" ref="V1383">INDEX('RESUMO - LOTES E VMA'!$F$3:$F$181,MATCH('LISTA DOS ITENS'!$D1383,'RESUMO - LOTES E VMA'!$A$3:$A$181,0))</f>
        <v>17605.62936</v>
      </c>
      <c r="W1383" s="57">
        <f>'LISTA DOS ITENS'!$U1383/'LISTA DOS ITENS'!$V1383</f>
        <v>0.03592653765</v>
      </c>
      <c r="X1383" s="53" t="s">
        <v>53</v>
      </c>
      <c r="Y1383" s="53" t="s">
        <v>290</v>
      </c>
      <c r="Z1383" s="58" t="str">
        <f>'LISTA DOS ITENS'!$F1383&amp;"-"&amp;'LISTA DOS ITENS'!$H1383&amp;"-"&amp;'LISTA DOS ITENS'!$J1383&amp;"-"&amp;'LISTA DOS ITENS'!$K1383&amp;"-"&amp;'LISTA DOS ITENS'!$I1383</f>
        <v>10760428-2201-0003-CONS/IAMN-</v>
      </c>
      <c r="AA1383" s="59" t="str">
        <f t="array" ref="AA1383">INDEX('RESUMO - LOTES E VMA'!$M$3:$M$181,MATCH('LISTA DOS ITENS'!$D1383,'RESUMO - LOTES E VMA'!$A$3:$A$181,0))</f>
        <v>Para Leilão</v>
      </c>
      <c r="AB1383" s="60">
        <f t="array" ref="AB1383">INDEX('RESUMO - LOTES E VMA'!$J$3:$J$181,MATCH('LISTA DOS ITENS'!$D1383,'RESUMO - LOTES E VMA'!$A$3:$A$181,0))</f>
        <v>0.09038820919</v>
      </c>
      <c r="AC1383" s="29" t="str">
        <f t="array" ref="AC1383">INDEX('RESUMO - LOTES E VMA'!$L$3:$L$181,MATCH('LISTA DOS ITENS'!$D1383,'RESUMO - LOTES E VMA'!$A$3:$A$181,0))</f>
        <v>1% do Valor de Comparação do VMA</v>
      </c>
      <c r="AD1383" s="53" t="str">
        <f>VLOOKUP(Tabela1[[#This Row],[Índice]],[1]Planilha1!$A:$A,1,0)</f>
        <v>#ERROR!</v>
      </c>
    </row>
    <row r="1384" ht="15.75" customHeight="1">
      <c r="A1384" s="52">
        <v>252492.0</v>
      </c>
      <c r="B1384" s="53" t="s">
        <v>70</v>
      </c>
      <c r="C1384" s="53" t="s">
        <v>71</v>
      </c>
      <c r="D1384" s="22">
        <v>207015.0</v>
      </c>
      <c r="E1384" s="53" t="s">
        <v>63</v>
      </c>
      <c r="F1384" s="54">
        <v>1.0877199E7</v>
      </c>
      <c r="G1384" s="53" t="s">
        <v>1080</v>
      </c>
      <c r="H1384" s="55">
        <v>2101.0</v>
      </c>
      <c r="I1384" s="55"/>
      <c r="J1384" s="55" t="s">
        <v>65</v>
      </c>
      <c r="K1384" s="53" t="s">
        <v>73</v>
      </c>
      <c r="L1384" s="53"/>
      <c r="M1384" s="53">
        <v>13.0</v>
      </c>
      <c r="N1384" s="53" t="s">
        <v>52</v>
      </c>
      <c r="O1384" s="25">
        <v>668.6192307692307</v>
      </c>
      <c r="P1384" s="25">
        <f>'LISTA DOS ITENS'!$O1384*'LISTA DOS ITENS'!$M1384</f>
        <v>8692.05</v>
      </c>
      <c r="Q1384" s="25">
        <v>729.89</v>
      </c>
      <c r="R1384" s="25">
        <f>'LISTA DOS ITENS'!$Q1384*'LISTA DOS ITENS'!$M1384</f>
        <v>9488.57</v>
      </c>
      <c r="S1384" s="56">
        <f>IF('LISTA DOS ITENS'!$P1384&gt;'LISTA DOS ITENS'!$R1384,'LISTA DOS ITENS'!$P1384,'LISTA DOS ITENS'!$R1384)</f>
        <v>9488.57</v>
      </c>
      <c r="T1384" s="25">
        <v>66.00115192987515</v>
      </c>
      <c r="U1384" s="25">
        <f>'LISTA DOS ITENS'!$T1384*'LISTA DOS ITENS'!$M1384</f>
        <v>858.0149751</v>
      </c>
      <c r="V1384" s="56">
        <f t="array" ref="V1384">INDEX('RESUMO - LOTES E VMA'!$F$3:$F$181,MATCH('LISTA DOS ITENS'!$D1384,'RESUMO - LOTES E VMA'!$A$3:$A$181,0))</f>
        <v>17605.62936</v>
      </c>
      <c r="W1384" s="57">
        <f>'LISTA DOS ITENS'!$U1384/'LISTA DOS ITENS'!$V1384</f>
        <v>0.04873526287</v>
      </c>
      <c r="X1384" s="53" t="s">
        <v>53</v>
      </c>
      <c r="Y1384" s="53" t="s">
        <v>290</v>
      </c>
      <c r="Z1384" s="58" t="str">
        <f>'LISTA DOS ITENS'!$F1384&amp;"-"&amp;'LISTA DOS ITENS'!$H1384&amp;"-"&amp;'LISTA DOS ITENS'!$J1384&amp;"-"&amp;'LISTA DOS ITENS'!$K1384&amp;"-"&amp;'LISTA DOS ITENS'!$I1384</f>
        <v>10877199-2101-0803-CONS/NAC-</v>
      </c>
      <c r="AA1384" s="59" t="str">
        <f t="array" ref="AA1384">INDEX('RESUMO - LOTES E VMA'!$M$3:$M$181,MATCH('LISTA DOS ITENS'!$D1384,'RESUMO - LOTES E VMA'!$A$3:$A$181,0))</f>
        <v>Para Leilão</v>
      </c>
      <c r="AB1384" s="60">
        <f t="array" ref="AB1384">INDEX('RESUMO - LOTES E VMA'!$J$3:$J$181,MATCH('LISTA DOS ITENS'!$D1384,'RESUMO - LOTES E VMA'!$A$3:$A$181,0))</f>
        <v>0.09038820919</v>
      </c>
      <c r="AC1384" s="29" t="str">
        <f t="array" ref="AC1384">INDEX('RESUMO - LOTES E VMA'!$L$3:$L$181,MATCH('LISTA DOS ITENS'!$D1384,'RESUMO - LOTES E VMA'!$A$3:$A$181,0))</f>
        <v>1% do Valor de Comparação do VMA</v>
      </c>
      <c r="AD1384" s="53" t="str">
        <f>VLOOKUP(Tabela1[[#This Row],[Índice]],[1]Planilha1!$A:$A,1,0)</f>
        <v>#ERROR!</v>
      </c>
    </row>
    <row r="1385" ht="15.75" customHeight="1">
      <c r="A1385" s="52">
        <v>252493.0</v>
      </c>
      <c r="B1385" s="53" t="s">
        <v>70</v>
      </c>
      <c r="C1385" s="53" t="s">
        <v>71</v>
      </c>
      <c r="D1385" s="22">
        <v>207015.0</v>
      </c>
      <c r="E1385" s="53" t="s">
        <v>63</v>
      </c>
      <c r="F1385" s="54">
        <v>1.0916008E7</v>
      </c>
      <c r="G1385" s="53" t="s">
        <v>1081</v>
      </c>
      <c r="H1385" s="55">
        <v>2058.0</v>
      </c>
      <c r="I1385" s="55"/>
      <c r="J1385" s="55" t="s">
        <v>69</v>
      </c>
      <c r="K1385" s="53" t="s">
        <v>117</v>
      </c>
      <c r="L1385" s="53"/>
      <c r="M1385" s="53">
        <v>3.0</v>
      </c>
      <c r="N1385" s="53" t="s">
        <v>52</v>
      </c>
      <c r="O1385" s="25">
        <v>257.568</v>
      </c>
      <c r="P1385" s="25">
        <f>'LISTA DOS ITENS'!$O1385*'LISTA DOS ITENS'!$M1385</f>
        <v>772.704</v>
      </c>
      <c r="Q1385" s="25">
        <v>257.57</v>
      </c>
      <c r="R1385" s="25">
        <f>'LISTA DOS ITENS'!$Q1385*'LISTA DOS ITENS'!$M1385</f>
        <v>772.71</v>
      </c>
      <c r="S1385" s="56">
        <f>IF('LISTA DOS ITENS'!$P1385&gt;'LISTA DOS ITENS'!$R1385,'LISTA DOS ITENS'!$P1385,'LISTA DOS ITENS'!$R1385)</f>
        <v>772.71</v>
      </c>
      <c r="T1385" s="25">
        <v>23.29106673961548</v>
      </c>
      <c r="U1385" s="25">
        <f>'LISTA DOS ITENS'!$T1385*'LISTA DOS ITENS'!$M1385</f>
        <v>69.87320022</v>
      </c>
      <c r="V1385" s="56">
        <f t="array" ref="V1385">INDEX('RESUMO - LOTES E VMA'!$F$3:$F$181,MATCH('LISTA DOS ITENS'!$D1385,'RESUMO - LOTES E VMA'!$A$3:$A$181,0))</f>
        <v>17605.62936</v>
      </c>
      <c r="W1385" s="57">
        <f>'LISTA DOS ITENS'!$U1385/'LISTA DOS ITENS'!$V1385</f>
        <v>0.003968798773</v>
      </c>
      <c r="X1385" s="53" t="s">
        <v>53</v>
      </c>
      <c r="Y1385" s="53" t="s">
        <v>290</v>
      </c>
      <c r="Z1385" s="58" t="str">
        <f>'LISTA DOS ITENS'!$F1385&amp;"-"&amp;'LISTA DOS ITENS'!$H1385&amp;"-"&amp;'LISTA DOS ITENS'!$J1385&amp;"-"&amp;'LISTA DOS ITENS'!$K1385&amp;"-"&amp;'LISTA DOS ITENS'!$I1385</f>
        <v>10916008-2058-0903-CONS/IAMN-</v>
      </c>
      <c r="AA1385" s="59" t="str">
        <f t="array" ref="AA1385">INDEX('RESUMO - LOTES E VMA'!$M$3:$M$181,MATCH('LISTA DOS ITENS'!$D1385,'RESUMO - LOTES E VMA'!$A$3:$A$181,0))</f>
        <v>Para Leilão</v>
      </c>
      <c r="AB1385" s="60">
        <f t="array" ref="AB1385">INDEX('RESUMO - LOTES E VMA'!$J$3:$J$181,MATCH('LISTA DOS ITENS'!$D1385,'RESUMO - LOTES E VMA'!$A$3:$A$181,0))</f>
        <v>0.09038820919</v>
      </c>
      <c r="AC1385" s="29" t="str">
        <f t="array" ref="AC1385">INDEX('RESUMO - LOTES E VMA'!$L$3:$L$181,MATCH('LISTA DOS ITENS'!$D1385,'RESUMO - LOTES E VMA'!$A$3:$A$181,0))</f>
        <v>1% do Valor de Comparação do VMA</v>
      </c>
      <c r="AD1385" s="53" t="str">
        <f>VLOOKUP(Tabela1[[#This Row],[Índice]],[1]Planilha1!$A:$A,1,0)</f>
        <v>#ERROR!</v>
      </c>
    </row>
    <row r="1386" ht="15.75" customHeight="1">
      <c r="A1386" s="52">
        <v>252494.0</v>
      </c>
      <c r="B1386" s="53" t="s">
        <v>70</v>
      </c>
      <c r="C1386" s="53" t="s">
        <v>71</v>
      </c>
      <c r="D1386" s="22">
        <v>207015.0</v>
      </c>
      <c r="E1386" s="53" t="s">
        <v>63</v>
      </c>
      <c r="F1386" s="54">
        <v>1.0760428E7</v>
      </c>
      <c r="G1386" s="53" t="s">
        <v>1079</v>
      </c>
      <c r="H1386" s="55">
        <v>2101.0</v>
      </c>
      <c r="I1386" s="55"/>
      <c r="J1386" s="55" t="s">
        <v>69</v>
      </c>
      <c r="K1386" s="53" t="s">
        <v>84</v>
      </c>
      <c r="L1386" s="53"/>
      <c r="M1386" s="53">
        <v>32.0</v>
      </c>
      <c r="N1386" s="53" t="s">
        <v>52</v>
      </c>
      <c r="O1386" s="25">
        <v>1.0</v>
      </c>
      <c r="P1386" s="25">
        <f>'LISTA DOS ITENS'!$O1386*'LISTA DOS ITENS'!$M1386</f>
        <v>32</v>
      </c>
      <c r="Q1386" s="25">
        <v>76.03</v>
      </c>
      <c r="R1386" s="25">
        <f>'LISTA DOS ITENS'!$Q1386*'LISTA DOS ITENS'!$M1386</f>
        <v>2432.96</v>
      </c>
      <c r="S1386" s="56">
        <f>IF('LISTA DOS ITENS'!$P1386&gt;'LISTA DOS ITENS'!$R1386,'LISTA DOS ITENS'!$P1386,'LISTA DOS ITENS'!$R1386)</f>
        <v>2432.96</v>
      </c>
      <c r="T1386" s="25">
        <v>6.875101153911422</v>
      </c>
      <c r="U1386" s="25">
        <f>'LISTA DOS ITENS'!$T1386*'LISTA DOS ITENS'!$M1386</f>
        <v>220.0032369</v>
      </c>
      <c r="V1386" s="56">
        <f t="array" ref="V1386">INDEX('RESUMO - LOTES E VMA'!$F$3:$F$181,MATCH('LISTA DOS ITENS'!$D1386,'RESUMO - LOTES E VMA'!$A$3:$A$181,0))</f>
        <v>17605.62936</v>
      </c>
      <c r="W1386" s="57">
        <f>'LISTA DOS ITENS'!$U1386/'LISTA DOS ITENS'!$V1386</f>
        <v>0.01249618701</v>
      </c>
      <c r="X1386" s="53" t="s">
        <v>53</v>
      </c>
      <c r="Y1386" s="53" t="s">
        <v>290</v>
      </c>
      <c r="Z1386" s="58" t="str">
        <f>'LISTA DOS ITENS'!$F1386&amp;"-"&amp;'LISTA DOS ITENS'!$H1386&amp;"-"&amp;'LISTA DOS ITENS'!$J1386&amp;"-"&amp;'LISTA DOS ITENS'!$K1386&amp;"-"&amp;'LISTA DOS ITENS'!$I1386</f>
        <v>10760428-2101-0903-RAST-</v>
      </c>
      <c r="AA1386" s="59" t="str">
        <f t="array" ref="AA1386">INDEX('RESUMO - LOTES E VMA'!$M$3:$M$181,MATCH('LISTA DOS ITENS'!$D1386,'RESUMO - LOTES E VMA'!$A$3:$A$181,0))</f>
        <v>Para Leilão</v>
      </c>
      <c r="AB1386" s="60">
        <f t="array" ref="AB1386">INDEX('RESUMO - LOTES E VMA'!$J$3:$J$181,MATCH('LISTA DOS ITENS'!$D1386,'RESUMO - LOTES E VMA'!$A$3:$A$181,0))</f>
        <v>0.09038820919</v>
      </c>
      <c r="AC1386" s="29" t="str">
        <f t="array" ref="AC1386">INDEX('RESUMO - LOTES E VMA'!$L$3:$L$181,MATCH('LISTA DOS ITENS'!$D1386,'RESUMO - LOTES E VMA'!$A$3:$A$181,0))</f>
        <v>1% do Valor de Comparação do VMA</v>
      </c>
      <c r="AD1386" s="53" t="str">
        <f>VLOOKUP(Tabela1[[#This Row],[Índice]],[1]Planilha1!$A:$A,1,0)</f>
        <v>#ERROR!</v>
      </c>
    </row>
    <row r="1387" ht="15.75" customHeight="1">
      <c r="A1387" s="52">
        <v>252495.0</v>
      </c>
      <c r="B1387" s="53" t="s">
        <v>70</v>
      </c>
      <c r="C1387" s="53" t="s">
        <v>71</v>
      </c>
      <c r="D1387" s="22">
        <v>207015.0</v>
      </c>
      <c r="E1387" s="53" t="s">
        <v>63</v>
      </c>
      <c r="F1387" s="54">
        <v>1.0877199E7</v>
      </c>
      <c r="G1387" s="53" t="s">
        <v>1080</v>
      </c>
      <c r="H1387" s="55">
        <v>2101.0</v>
      </c>
      <c r="I1387" s="55"/>
      <c r="J1387" s="55" t="s">
        <v>69</v>
      </c>
      <c r="K1387" s="53" t="s">
        <v>73</v>
      </c>
      <c r="L1387" s="53"/>
      <c r="M1387" s="53">
        <v>1.0</v>
      </c>
      <c r="N1387" s="53" t="s">
        <v>52</v>
      </c>
      <c r="O1387" s="25">
        <v>668.62</v>
      </c>
      <c r="P1387" s="25">
        <f>'LISTA DOS ITENS'!$O1387*'LISTA DOS ITENS'!$M1387</f>
        <v>668.62</v>
      </c>
      <c r="Q1387" s="25">
        <v>729.89</v>
      </c>
      <c r="R1387" s="25">
        <f>'LISTA DOS ITENS'!$Q1387*'LISTA DOS ITENS'!$M1387</f>
        <v>729.89</v>
      </c>
      <c r="S1387" s="56">
        <f>IF('LISTA DOS ITENS'!$P1387&gt;'LISTA DOS ITENS'!$R1387,'LISTA DOS ITENS'!$P1387,'LISTA DOS ITENS'!$R1387)</f>
        <v>729.89</v>
      </c>
      <c r="T1387" s="25">
        <v>66.00115192987515</v>
      </c>
      <c r="U1387" s="25">
        <f>'LISTA DOS ITENS'!$T1387*'LISTA DOS ITENS'!$M1387</f>
        <v>66.00115193</v>
      </c>
      <c r="V1387" s="56">
        <f t="array" ref="V1387">INDEX('RESUMO - LOTES E VMA'!$F$3:$F$181,MATCH('LISTA DOS ITENS'!$D1387,'RESUMO - LOTES E VMA'!$A$3:$A$181,0))</f>
        <v>17605.62936</v>
      </c>
      <c r="W1387" s="57">
        <f>'LISTA DOS ITENS'!$U1387/'LISTA DOS ITENS'!$V1387</f>
        <v>0.003748866375</v>
      </c>
      <c r="X1387" s="53" t="s">
        <v>53</v>
      </c>
      <c r="Y1387" s="53" t="s">
        <v>290</v>
      </c>
      <c r="Z1387" s="58" t="str">
        <f>'LISTA DOS ITENS'!$F1387&amp;"-"&amp;'LISTA DOS ITENS'!$H1387&amp;"-"&amp;'LISTA DOS ITENS'!$J1387&amp;"-"&amp;'LISTA DOS ITENS'!$K1387&amp;"-"&amp;'LISTA DOS ITENS'!$I1387</f>
        <v>10877199-2101-0903-CONS/NAC-</v>
      </c>
      <c r="AA1387" s="59" t="str">
        <f t="array" ref="AA1387">INDEX('RESUMO - LOTES E VMA'!$M$3:$M$181,MATCH('LISTA DOS ITENS'!$D1387,'RESUMO - LOTES E VMA'!$A$3:$A$181,0))</f>
        <v>Para Leilão</v>
      </c>
      <c r="AB1387" s="60">
        <f t="array" ref="AB1387">INDEX('RESUMO - LOTES E VMA'!$J$3:$J$181,MATCH('LISTA DOS ITENS'!$D1387,'RESUMO - LOTES E VMA'!$A$3:$A$181,0))</f>
        <v>0.09038820919</v>
      </c>
      <c r="AC1387" s="29" t="str">
        <f t="array" ref="AC1387">INDEX('RESUMO - LOTES E VMA'!$L$3:$L$181,MATCH('LISTA DOS ITENS'!$D1387,'RESUMO - LOTES E VMA'!$A$3:$A$181,0))</f>
        <v>1% do Valor de Comparação do VMA</v>
      </c>
      <c r="AD1387" s="53" t="str">
        <f>VLOOKUP(Tabela1[[#This Row],[Índice]],[1]Planilha1!$A:$A,1,0)</f>
        <v>#ERROR!</v>
      </c>
    </row>
    <row r="1388" ht="15.75" customHeight="1">
      <c r="A1388" s="52">
        <v>252496.0</v>
      </c>
      <c r="B1388" s="53" t="s">
        <v>70</v>
      </c>
      <c r="C1388" s="53" t="s">
        <v>71</v>
      </c>
      <c r="D1388" s="22">
        <v>207015.0</v>
      </c>
      <c r="E1388" s="53" t="s">
        <v>63</v>
      </c>
      <c r="F1388" s="54">
        <v>1.0951761E7</v>
      </c>
      <c r="G1388" s="53" t="s">
        <v>1075</v>
      </c>
      <c r="H1388" s="55">
        <v>2101.0</v>
      </c>
      <c r="I1388" s="55"/>
      <c r="J1388" s="55" t="s">
        <v>69</v>
      </c>
      <c r="K1388" s="53" t="s">
        <v>73</v>
      </c>
      <c r="L1388" s="53"/>
      <c r="M1388" s="53">
        <v>3.0</v>
      </c>
      <c r="N1388" s="53" t="s">
        <v>52</v>
      </c>
      <c r="O1388" s="25">
        <v>640.0533333333334</v>
      </c>
      <c r="P1388" s="25">
        <f>'LISTA DOS ITENS'!$O1388*'LISTA DOS ITENS'!$M1388</f>
        <v>1920.16</v>
      </c>
      <c r="Q1388" s="25">
        <v>640.05</v>
      </c>
      <c r="R1388" s="25">
        <f>'LISTA DOS ITENS'!$Q1388*'LISTA DOS ITENS'!$M1388</f>
        <v>1920.15</v>
      </c>
      <c r="S1388" s="56">
        <f>IF('LISTA DOS ITENS'!$P1388&gt;'LISTA DOS ITENS'!$R1388,'LISTA DOS ITENS'!$P1388,'LISTA DOS ITENS'!$R1388)</f>
        <v>1920.16</v>
      </c>
      <c r="T1388" s="25">
        <v>57.87726546838097</v>
      </c>
      <c r="U1388" s="25">
        <f>'LISTA DOS ITENS'!$T1388*'LISTA DOS ITENS'!$M1388</f>
        <v>173.6317964</v>
      </c>
      <c r="V1388" s="56">
        <f t="array" ref="V1388">INDEX('RESUMO - LOTES E VMA'!$F$3:$F$181,MATCH('LISTA DOS ITENS'!$D1388,'RESUMO - LOTES E VMA'!$A$3:$A$181,0))</f>
        <v>17605.62936</v>
      </c>
      <c r="W1388" s="57">
        <f>'LISTA DOS ITENS'!$U1388/'LISTA DOS ITENS'!$V1388</f>
        <v>0.009862288522</v>
      </c>
      <c r="X1388" s="53" t="s">
        <v>53</v>
      </c>
      <c r="Y1388" s="53" t="s">
        <v>290</v>
      </c>
      <c r="Z1388" s="58" t="str">
        <f>'LISTA DOS ITENS'!$F1388&amp;"-"&amp;'LISTA DOS ITENS'!$H1388&amp;"-"&amp;'LISTA DOS ITENS'!$J1388&amp;"-"&amp;'LISTA DOS ITENS'!$K1388&amp;"-"&amp;'LISTA DOS ITENS'!$I1388</f>
        <v>10951761-2101-0903-CONS/NAC-</v>
      </c>
      <c r="AA1388" s="59" t="str">
        <f t="array" ref="AA1388">INDEX('RESUMO - LOTES E VMA'!$M$3:$M$181,MATCH('LISTA DOS ITENS'!$D1388,'RESUMO - LOTES E VMA'!$A$3:$A$181,0))</f>
        <v>Para Leilão</v>
      </c>
      <c r="AB1388" s="60">
        <f t="array" ref="AB1388">INDEX('RESUMO - LOTES E VMA'!$J$3:$J$181,MATCH('LISTA DOS ITENS'!$D1388,'RESUMO - LOTES E VMA'!$A$3:$A$181,0))</f>
        <v>0.09038820919</v>
      </c>
      <c r="AC1388" s="29" t="str">
        <f t="array" ref="AC1388">INDEX('RESUMO - LOTES E VMA'!$L$3:$L$181,MATCH('LISTA DOS ITENS'!$D1388,'RESUMO - LOTES E VMA'!$A$3:$A$181,0))</f>
        <v>1% do Valor de Comparação do VMA</v>
      </c>
      <c r="AD1388" s="53" t="str">
        <f>VLOOKUP(Tabela1[[#This Row],[Índice]],[1]Planilha1!$A:$A,1,0)</f>
        <v>#ERROR!</v>
      </c>
    </row>
    <row r="1389" ht="15.75" customHeight="1">
      <c r="A1389" s="52">
        <v>252497.0</v>
      </c>
      <c r="B1389" s="53" t="s">
        <v>70</v>
      </c>
      <c r="C1389" s="53" t="s">
        <v>71</v>
      </c>
      <c r="D1389" s="22">
        <v>207015.0</v>
      </c>
      <c r="E1389" s="53" t="s">
        <v>63</v>
      </c>
      <c r="F1389" s="54">
        <v>1.1136537E7</v>
      </c>
      <c r="G1389" s="53" t="s">
        <v>1072</v>
      </c>
      <c r="H1389" s="55">
        <v>2101.0</v>
      </c>
      <c r="I1389" s="55"/>
      <c r="J1389" s="55" t="s">
        <v>69</v>
      </c>
      <c r="K1389" s="53" t="s">
        <v>117</v>
      </c>
      <c r="L1389" s="53"/>
      <c r="M1389" s="53">
        <v>14.0</v>
      </c>
      <c r="N1389" s="53" t="s">
        <v>52</v>
      </c>
      <c r="O1389" s="25">
        <v>26.428571428571427</v>
      </c>
      <c r="P1389" s="25">
        <f>'LISTA DOS ITENS'!$O1389*'LISTA DOS ITENS'!$M1389</f>
        <v>370</v>
      </c>
      <c r="Q1389" s="25">
        <v>150.0</v>
      </c>
      <c r="R1389" s="25">
        <f>'LISTA DOS ITENS'!$Q1389*'LISTA DOS ITENS'!$M1389</f>
        <v>2100</v>
      </c>
      <c r="S1389" s="56">
        <f>IF('LISTA DOS ITENS'!$P1389&gt;'LISTA DOS ITENS'!$R1389,'LISTA DOS ITENS'!$P1389,'LISTA DOS ITENS'!$R1389)</f>
        <v>2100</v>
      </c>
      <c r="T1389" s="25">
        <v>13.56392441255706</v>
      </c>
      <c r="U1389" s="25">
        <f>'LISTA DOS ITENS'!$T1389*'LISTA DOS ITENS'!$M1389</f>
        <v>189.8949418</v>
      </c>
      <c r="V1389" s="56">
        <f t="array" ref="V1389">INDEX('RESUMO - LOTES E VMA'!$F$3:$F$181,MATCH('LISTA DOS ITENS'!$D1389,'RESUMO - LOTES E VMA'!$A$3:$A$181,0))</f>
        <v>17605.62936</v>
      </c>
      <c r="W1389" s="57">
        <f>'LISTA DOS ITENS'!$U1389/'LISTA DOS ITENS'!$V1389</f>
        <v>0.01078603541</v>
      </c>
      <c r="X1389" s="53" t="s">
        <v>53</v>
      </c>
      <c r="Y1389" s="53" t="s">
        <v>290</v>
      </c>
      <c r="Z1389" s="58" t="str">
        <f>'LISTA DOS ITENS'!$F1389&amp;"-"&amp;'LISTA DOS ITENS'!$H1389&amp;"-"&amp;'LISTA DOS ITENS'!$J1389&amp;"-"&amp;'LISTA DOS ITENS'!$K1389&amp;"-"&amp;'LISTA DOS ITENS'!$I1389</f>
        <v>11136537-2101-0903-CONS/IAMN-</v>
      </c>
      <c r="AA1389" s="59" t="str">
        <f t="array" ref="AA1389">INDEX('RESUMO - LOTES E VMA'!$M$3:$M$181,MATCH('LISTA DOS ITENS'!$D1389,'RESUMO - LOTES E VMA'!$A$3:$A$181,0))</f>
        <v>Para Leilão</v>
      </c>
      <c r="AB1389" s="60">
        <f t="array" ref="AB1389">INDEX('RESUMO - LOTES E VMA'!$J$3:$J$181,MATCH('LISTA DOS ITENS'!$D1389,'RESUMO - LOTES E VMA'!$A$3:$A$181,0))</f>
        <v>0.09038820919</v>
      </c>
      <c r="AC1389" s="29" t="str">
        <f t="array" ref="AC1389">INDEX('RESUMO - LOTES E VMA'!$L$3:$L$181,MATCH('LISTA DOS ITENS'!$D1389,'RESUMO - LOTES E VMA'!$A$3:$A$181,0))</f>
        <v>1% do Valor de Comparação do VMA</v>
      </c>
      <c r="AD1389" s="53" t="str">
        <f>VLOOKUP(Tabela1[[#This Row],[Índice]],[1]Planilha1!$A:$A,1,0)</f>
        <v>#ERROR!</v>
      </c>
    </row>
    <row r="1390" ht="15.75" customHeight="1">
      <c r="A1390" s="52">
        <v>252498.0</v>
      </c>
      <c r="B1390" s="53" t="s">
        <v>70</v>
      </c>
      <c r="C1390" s="53" t="s">
        <v>71</v>
      </c>
      <c r="D1390" s="22">
        <v>207015.0</v>
      </c>
      <c r="E1390" s="53" t="s">
        <v>63</v>
      </c>
      <c r="F1390" s="54">
        <v>1.0854854E7</v>
      </c>
      <c r="G1390" s="53" t="s">
        <v>1082</v>
      </c>
      <c r="H1390" s="55">
        <v>2170.0</v>
      </c>
      <c r="I1390" s="55"/>
      <c r="J1390" s="55" t="s">
        <v>69</v>
      </c>
      <c r="K1390" s="53" t="s">
        <v>117</v>
      </c>
      <c r="L1390" s="53"/>
      <c r="M1390" s="53">
        <v>1.0</v>
      </c>
      <c r="N1390" s="53" t="s">
        <v>52</v>
      </c>
      <c r="O1390" s="25">
        <v>25.002786885245904</v>
      </c>
      <c r="P1390" s="25">
        <f>'LISTA DOS ITENS'!$O1390*'LISTA DOS ITENS'!$M1390</f>
        <v>25.00278689</v>
      </c>
      <c r="Q1390" s="25">
        <v>25.0</v>
      </c>
      <c r="R1390" s="25">
        <f>'LISTA DOS ITENS'!$Q1390*'LISTA DOS ITENS'!$M1390</f>
        <v>25</v>
      </c>
      <c r="S1390" s="56">
        <f>IF('LISTA DOS ITENS'!$P1390&gt;'LISTA DOS ITENS'!$R1390,'LISTA DOS ITENS'!$P1390,'LISTA DOS ITENS'!$R1390)</f>
        <v>25.00278689</v>
      </c>
      <c r="T1390" s="25">
        <v>2.26065406875951</v>
      </c>
      <c r="U1390" s="25">
        <f>'LISTA DOS ITENS'!$T1390*'LISTA DOS ITENS'!$M1390</f>
        <v>2.260654069</v>
      </c>
      <c r="V1390" s="56">
        <f t="array" ref="V1390">INDEX('RESUMO - LOTES E VMA'!$F$3:$F$181,MATCH('LISTA DOS ITENS'!$D1390,'RESUMO - LOTES E VMA'!$A$3:$A$181,0))</f>
        <v>17605.62936</v>
      </c>
      <c r="W1390" s="57">
        <f>'LISTA DOS ITENS'!$U1390/'LISTA DOS ITENS'!$V1390</f>
        <v>0.0001284051835</v>
      </c>
      <c r="X1390" s="53" t="s">
        <v>53</v>
      </c>
      <c r="Y1390" s="53" t="s">
        <v>290</v>
      </c>
      <c r="Z1390" s="58" t="str">
        <f>'LISTA DOS ITENS'!$F1390&amp;"-"&amp;'LISTA DOS ITENS'!$H1390&amp;"-"&amp;'LISTA DOS ITENS'!$J1390&amp;"-"&amp;'LISTA DOS ITENS'!$K1390&amp;"-"&amp;'LISTA DOS ITENS'!$I1390</f>
        <v>10854854-2170-0903-CONS/IAMN-</v>
      </c>
      <c r="AA1390" s="59" t="str">
        <f t="array" ref="AA1390">INDEX('RESUMO - LOTES E VMA'!$M$3:$M$181,MATCH('LISTA DOS ITENS'!$D1390,'RESUMO - LOTES E VMA'!$A$3:$A$181,0))</f>
        <v>Para Leilão</v>
      </c>
      <c r="AB1390" s="60">
        <f t="array" ref="AB1390">INDEX('RESUMO - LOTES E VMA'!$J$3:$J$181,MATCH('LISTA DOS ITENS'!$D1390,'RESUMO - LOTES E VMA'!$A$3:$A$181,0))</f>
        <v>0.09038820919</v>
      </c>
      <c r="AC1390" s="29" t="str">
        <f t="array" ref="AC1390">INDEX('RESUMO - LOTES E VMA'!$L$3:$L$181,MATCH('LISTA DOS ITENS'!$D1390,'RESUMO - LOTES E VMA'!$A$3:$A$181,0))</f>
        <v>1% do Valor de Comparação do VMA</v>
      </c>
      <c r="AD1390" s="53" t="str">
        <f>VLOOKUP(Tabela1[[#This Row],[Índice]],[1]Planilha1!$A:$A,1,0)</f>
        <v>#ERROR!</v>
      </c>
    </row>
    <row r="1391" ht="15.75" customHeight="1">
      <c r="A1391" s="52">
        <v>252499.0</v>
      </c>
      <c r="B1391" s="53" t="s">
        <v>70</v>
      </c>
      <c r="C1391" s="53" t="s">
        <v>71</v>
      </c>
      <c r="D1391" s="22">
        <v>207015.0</v>
      </c>
      <c r="E1391" s="53" t="s">
        <v>63</v>
      </c>
      <c r="F1391" s="54">
        <v>1.026141E7</v>
      </c>
      <c r="G1391" s="53" t="s">
        <v>1083</v>
      </c>
      <c r="H1391" s="55">
        <v>2201.0</v>
      </c>
      <c r="I1391" s="55"/>
      <c r="J1391" s="55" t="s">
        <v>69</v>
      </c>
      <c r="K1391" s="53" t="s">
        <v>73</v>
      </c>
      <c r="L1391" s="53"/>
      <c r="M1391" s="53">
        <v>6.0</v>
      </c>
      <c r="N1391" s="53" t="s">
        <v>52</v>
      </c>
      <c r="O1391" s="25">
        <v>753.8783333333334</v>
      </c>
      <c r="P1391" s="25">
        <f>'LISTA DOS ITENS'!$O1391*'LISTA DOS ITENS'!$M1391</f>
        <v>4523.27</v>
      </c>
      <c r="Q1391" s="25">
        <v>753.88</v>
      </c>
      <c r="R1391" s="25">
        <f>'LISTA DOS ITENS'!$Q1391*'LISTA DOS ITENS'!$M1391</f>
        <v>4523.28</v>
      </c>
      <c r="S1391" s="56">
        <f>IF('LISTA DOS ITENS'!$P1391&gt;'LISTA DOS ITENS'!$R1391,'LISTA DOS ITENS'!$P1391,'LISTA DOS ITENS'!$R1391)</f>
        <v>4523.28</v>
      </c>
      <c r="T1391" s="25">
        <v>68.17047557425677</v>
      </c>
      <c r="U1391" s="25">
        <f>'LISTA DOS ITENS'!$T1391*'LISTA DOS ITENS'!$M1391</f>
        <v>409.0228534</v>
      </c>
      <c r="V1391" s="56">
        <f t="array" ref="V1391">INDEX('RESUMO - LOTES E VMA'!$F$3:$F$181,MATCH('LISTA DOS ITENS'!$D1391,'RESUMO - LOTES E VMA'!$A$3:$A$181,0))</f>
        <v>17605.62936</v>
      </c>
      <c r="W1391" s="57">
        <f>'LISTA DOS ITENS'!$U1391/'LISTA DOS ITENS'!$V1391</f>
        <v>0.02323250393</v>
      </c>
      <c r="X1391" s="53" t="s">
        <v>53</v>
      </c>
      <c r="Y1391" s="53" t="s">
        <v>290</v>
      </c>
      <c r="Z1391" s="58" t="str">
        <f>'LISTA DOS ITENS'!$F1391&amp;"-"&amp;'LISTA DOS ITENS'!$H1391&amp;"-"&amp;'LISTA DOS ITENS'!$J1391&amp;"-"&amp;'LISTA DOS ITENS'!$K1391&amp;"-"&amp;'LISTA DOS ITENS'!$I1391</f>
        <v>10261410-2201-0903-CONS/NAC-</v>
      </c>
      <c r="AA1391" s="59" t="str">
        <f t="array" ref="AA1391">INDEX('RESUMO - LOTES E VMA'!$M$3:$M$181,MATCH('LISTA DOS ITENS'!$D1391,'RESUMO - LOTES E VMA'!$A$3:$A$181,0))</f>
        <v>Para Leilão</v>
      </c>
      <c r="AB1391" s="60">
        <f t="array" ref="AB1391">INDEX('RESUMO - LOTES E VMA'!$J$3:$J$181,MATCH('LISTA DOS ITENS'!$D1391,'RESUMO - LOTES E VMA'!$A$3:$A$181,0))</f>
        <v>0.09038820919</v>
      </c>
      <c r="AC1391" s="29" t="str">
        <f t="array" ref="AC1391">INDEX('RESUMO - LOTES E VMA'!$L$3:$L$181,MATCH('LISTA DOS ITENS'!$D1391,'RESUMO - LOTES E VMA'!$A$3:$A$181,0))</f>
        <v>1% do Valor de Comparação do VMA</v>
      </c>
      <c r="AD1391" s="53" t="str">
        <f>VLOOKUP(Tabela1[[#This Row],[Índice]],[1]Planilha1!$A:$A,1,0)</f>
        <v>#ERROR!</v>
      </c>
    </row>
    <row r="1392" ht="15.75" customHeight="1">
      <c r="A1392" s="52">
        <v>252500.0</v>
      </c>
      <c r="B1392" s="53" t="s">
        <v>70</v>
      </c>
      <c r="C1392" s="53" t="s">
        <v>71</v>
      </c>
      <c r="D1392" s="22">
        <v>207015.0</v>
      </c>
      <c r="E1392" s="53" t="s">
        <v>63</v>
      </c>
      <c r="F1392" s="54">
        <v>1.0274986E7</v>
      </c>
      <c r="G1392" s="53" t="s">
        <v>1084</v>
      </c>
      <c r="H1392" s="55">
        <v>2201.0</v>
      </c>
      <c r="I1392" s="55"/>
      <c r="J1392" s="55" t="s">
        <v>69</v>
      </c>
      <c r="K1392" s="53" t="s">
        <v>80</v>
      </c>
      <c r="L1392" s="53"/>
      <c r="M1392" s="53">
        <v>62.0</v>
      </c>
      <c r="N1392" s="53" t="s">
        <v>52</v>
      </c>
      <c r="O1392" s="25">
        <v>12.56</v>
      </c>
      <c r="P1392" s="25">
        <f>'LISTA DOS ITENS'!$O1392*'LISTA DOS ITENS'!$M1392</f>
        <v>778.72</v>
      </c>
      <c r="Q1392" s="25">
        <v>12.56</v>
      </c>
      <c r="R1392" s="25">
        <f>'LISTA DOS ITENS'!$Q1392*'LISTA DOS ITENS'!$M1392</f>
        <v>778.72</v>
      </c>
      <c r="S1392" s="56">
        <f>IF('LISTA DOS ITENS'!$P1392&gt;'LISTA DOS ITENS'!$R1392,'LISTA DOS ITENS'!$P1392,'LISTA DOS ITENS'!$R1392)</f>
        <v>778.72</v>
      </c>
      <c r="T1392" s="25">
        <v>1.1357526041447779</v>
      </c>
      <c r="U1392" s="25">
        <f>'LISTA DOS ITENS'!$T1392*'LISTA DOS ITENS'!$M1392</f>
        <v>70.41666146</v>
      </c>
      <c r="V1392" s="56">
        <f t="array" ref="V1392">INDEX('RESUMO - LOTES E VMA'!$F$3:$F$181,MATCH('LISTA DOS ITENS'!$D1392,'RESUMO - LOTES E VMA'!$A$3:$A$181,0))</f>
        <v>17605.62936</v>
      </c>
      <c r="W1392" s="57">
        <f>'LISTA DOS ITENS'!$U1392/'LISTA DOS ITENS'!$V1392</f>
        <v>0.003999667379</v>
      </c>
      <c r="X1392" s="53" t="s">
        <v>53</v>
      </c>
      <c r="Y1392" s="53" t="s">
        <v>290</v>
      </c>
      <c r="Z1392" s="58" t="str">
        <f>'LISTA DOS ITENS'!$F1392&amp;"-"&amp;'LISTA DOS ITENS'!$H1392&amp;"-"&amp;'LISTA DOS ITENS'!$J1392&amp;"-"&amp;'LISTA DOS ITENS'!$K1392&amp;"-"&amp;'LISTA DOS ITENS'!$I1392</f>
        <v>10274986-2201-0903-IMOB/NAC-</v>
      </c>
      <c r="AA1392" s="59" t="str">
        <f t="array" ref="AA1392">INDEX('RESUMO - LOTES E VMA'!$M$3:$M$181,MATCH('LISTA DOS ITENS'!$D1392,'RESUMO - LOTES E VMA'!$A$3:$A$181,0))</f>
        <v>Para Leilão</v>
      </c>
      <c r="AB1392" s="60">
        <f t="array" ref="AB1392">INDEX('RESUMO - LOTES E VMA'!$J$3:$J$181,MATCH('LISTA DOS ITENS'!$D1392,'RESUMO - LOTES E VMA'!$A$3:$A$181,0))</f>
        <v>0.09038820919</v>
      </c>
      <c r="AC1392" s="29" t="str">
        <f t="array" ref="AC1392">INDEX('RESUMO - LOTES E VMA'!$L$3:$L$181,MATCH('LISTA DOS ITENS'!$D1392,'RESUMO - LOTES E VMA'!$A$3:$A$181,0))</f>
        <v>1% do Valor de Comparação do VMA</v>
      </c>
      <c r="AD1392" s="53" t="str">
        <f>VLOOKUP(Tabela1[[#This Row],[Índice]],[1]Planilha1!$A:$A,1,0)</f>
        <v>#ERROR!</v>
      </c>
    </row>
    <row r="1393" ht="15.75" customHeight="1">
      <c r="A1393" s="52">
        <v>252501.0</v>
      </c>
      <c r="B1393" s="53" t="s">
        <v>70</v>
      </c>
      <c r="C1393" s="53" t="s">
        <v>71</v>
      </c>
      <c r="D1393" s="22">
        <v>207015.0</v>
      </c>
      <c r="E1393" s="53" t="s">
        <v>63</v>
      </c>
      <c r="F1393" s="54">
        <v>1.027499E7</v>
      </c>
      <c r="G1393" s="53" t="s">
        <v>1085</v>
      </c>
      <c r="H1393" s="55">
        <v>2201.0</v>
      </c>
      <c r="I1393" s="55"/>
      <c r="J1393" s="55" t="s">
        <v>69</v>
      </c>
      <c r="K1393" s="53" t="s">
        <v>73</v>
      </c>
      <c r="L1393" s="53"/>
      <c r="M1393" s="53">
        <v>3.0</v>
      </c>
      <c r="N1393" s="53" t="s">
        <v>52</v>
      </c>
      <c r="O1393" s="25">
        <v>485.00333333333333</v>
      </c>
      <c r="P1393" s="25">
        <f>'LISTA DOS ITENS'!$O1393*'LISTA DOS ITENS'!$M1393</f>
        <v>1455.01</v>
      </c>
      <c r="Q1393" s="25">
        <v>485.0</v>
      </c>
      <c r="R1393" s="25">
        <f>'LISTA DOS ITENS'!$Q1393*'LISTA DOS ITENS'!$M1393</f>
        <v>1455</v>
      </c>
      <c r="S1393" s="56">
        <f>IF('LISTA DOS ITENS'!$P1393&gt;'LISTA DOS ITENS'!$R1393,'LISTA DOS ITENS'!$P1393,'LISTA DOS ITENS'!$R1393)</f>
        <v>1455.01</v>
      </c>
      <c r="T1393" s="25">
        <v>43.85668893393449</v>
      </c>
      <c r="U1393" s="25">
        <f>'LISTA DOS ITENS'!$T1393*'LISTA DOS ITENS'!$M1393</f>
        <v>131.5700668</v>
      </c>
      <c r="V1393" s="56">
        <f t="array" ref="V1393">INDEX('RESUMO - LOTES E VMA'!$F$3:$F$181,MATCH('LISTA DOS ITENS'!$D1393,'RESUMO - LOTES E VMA'!$A$3:$A$181,0))</f>
        <v>17605.62936</v>
      </c>
      <c r="W1393" s="57">
        <f>'LISTA DOS ITENS'!$U1393/'LISTA DOS ITENS'!$V1393</f>
        <v>0.007473181679</v>
      </c>
      <c r="X1393" s="53" t="s">
        <v>53</v>
      </c>
      <c r="Y1393" s="53" t="s">
        <v>290</v>
      </c>
      <c r="Z1393" s="58" t="str">
        <f>'LISTA DOS ITENS'!$F1393&amp;"-"&amp;'LISTA DOS ITENS'!$H1393&amp;"-"&amp;'LISTA DOS ITENS'!$J1393&amp;"-"&amp;'LISTA DOS ITENS'!$K1393&amp;"-"&amp;'LISTA DOS ITENS'!$I1393</f>
        <v>10274990-2201-0903-CONS/NAC-</v>
      </c>
      <c r="AA1393" s="59" t="str">
        <f t="array" ref="AA1393">INDEX('RESUMO - LOTES E VMA'!$M$3:$M$181,MATCH('LISTA DOS ITENS'!$D1393,'RESUMO - LOTES E VMA'!$A$3:$A$181,0))</f>
        <v>Para Leilão</v>
      </c>
      <c r="AB1393" s="60">
        <f t="array" ref="AB1393">INDEX('RESUMO - LOTES E VMA'!$J$3:$J$181,MATCH('LISTA DOS ITENS'!$D1393,'RESUMO - LOTES E VMA'!$A$3:$A$181,0))</f>
        <v>0.09038820919</v>
      </c>
      <c r="AC1393" s="29" t="str">
        <f t="array" ref="AC1393">INDEX('RESUMO - LOTES E VMA'!$L$3:$L$181,MATCH('LISTA DOS ITENS'!$D1393,'RESUMO - LOTES E VMA'!$A$3:$A$181,0))</f>
        <v>1% do Valor de Comparação do VMA</v>
      </c>
      <c r="AD1393" s="53" t="str">
        <f>VLOOKUP(Tabela1[[#This Row],[Índice]],[1]Planilha1!$A:$A,1,0)</f>
        <v>#ERROR!</v>
      </c>
    </row>
    <row r="1394" ht="15.75" customHeight="1">
      <c r="A1394" s="52">
        <v>252502.0</v>
      </c>
      <c r="B1394" s="53" t="s">
        <v>70</v>
      </c>
      <c r="C1394" s="53" t="s">
        <v>71</v>
      </c>
      <c r="D1394" s="22">
        <v>207015.0</v>
      </c>
      <c r="E1394" s="53" t="s">
        <v>63</v>
      </c>
      <c r="F1394" s="54">
        <v>1.0286451E7</v>
      </c>
      <c r="G1394" s="53" t="s">
        <v>1078</v>
      </c>
      <c r="H1394" s="55">
        <v>2201.0</v>
      </c>
      <c r="I1394" s="55"/>
      <c r="J1394" s="55" t="s">
        <v>69</v>
      </c>
      <c r="K1394" s="53" t="s">
        <v>80</v>
      </c>
      <c r="L1394" s="53"/>
      <c r="M1394" s="53">
        <v>28.0</v>
      </c>
      <c r="N1394" s="53" t="s">
        <v>52</v>
      </c>
      <c r="O1394" s="25">
        <v>442.6607142857143</v>
      </c>
      <c r="P1394" s="25">
        <f>'LISTA DOS ITENS'!$O1394*'LISTA DOS ITENS'!$M1394</f>
        <v>12394.5</v>
      </c>
      <c r="Q1394" s="25">
        <v>1241.4</v>
      </c>
      <c r="R1394" s="25">
        <f>'LISTA DOS ITENS'!$Q1394*'LISTA DOS ITENS'!$M1394</f>
        <v>34759.2</v>
      </c>
      <c r="S1394" s="56">
        <f>IF('LISTA DOS ITENS'!$P1394&gt;'LISTA DOS ITENS'!$R1394,'LISTA DOS ITENS'!$P1394,'LISTA DOS ITENS'!$R1394)</f>
        <v>34759.2</v>
      </c>
      <c r="T1394" s="25">
        <v>112.25503843832225</v>
      </c>
      <c r="U1394" s="25">
        <f>'LISTA DOS ITENS'!$T1394*'LISTA DOS ITENS'!$M1394</f>
        <v>3143.141076</v>
      </c>
      <c r="V1394" s="56">
        <f t="array" ref="V1394">INDEX('RESUMO - LOTES E VMA'!$F$3:$F$181,MATCH('LISTA DOS ITENS'!$D1394,'RESUMO - LOTES E VMA'!$A$3:$A$181,0))</f>
        <v>17605.62936</v>
      </c>
      <c r="W1394" s="57">
        <f>'LISTA DOS ITENS'!$U1394/'LISTA DOS ITENS'!$V1394</f>
        <v>0.1785304581</v>
      </c>
      <c r="X1394" s="53" t="s">
        <v>53</v>
      </c>
      <c r="Y1394" s="53" t="s">
        <v>290</v>
      </c>
      <c r="Z1394" s="58" t="str">
        <f>'LISTA DOS ITENS'!$F1394&amp;"-"&amp;'LISTA DOS ITENS'!$H1394&amp;"-"&amp;'LISTA DOS ITENS'!$J1394&amp;"-"&amp;'LISTA DOS ITENS'!$K1394&amp;"-"&amp;'LISTA DOS ITENS'!$I1394</f>
        <v>10286451-2201-0903-IMOB/NAC-</v>
      </c>
      <c r="AA1394" s="59" t="str">
        <f t="array" ref="AA1394">INDEX('RESUMO - LOTES E VMA'!$M$3:$M$181,MATCH('LISTA DOS ITENS'!$D1394,'RESUMO - LOTES E VMA'!$A$3:$A$181,0))</f>
        <v>Para Leilão</v>
      </c>
      <c r="AB1394" s="60">
        <f t="array" ref="AB1394">INDEX('RESUMO - LOTES E VMA'!$J$3:$J$181,MATCH('LISTA DOS ITENS'!$D1394,'RESUMO - LOTES E VMA'!$A$3:$A$181,0))</f>
        <v>0.09038820919</v>
      </c>
      <c r="AC1394" s="29" t="str">
        <f t="array" ref="AC1394">INDEX('RESUMO - LOTES E VMA'!$L$3:$L$181,MATCH('LISTA DOS ITENS'!$D1394,'RESUMO - LOTES E VMA'!$A$3:$A$181,0))</f>
        <v>1% do Valor de Comparação do VMA</v>
      </c>
      <c r="AD1394" s="53" t="str">
        <f>VLOOKUP(Tabela1[[#This Row],[Índice]],[1]Planilha1!$A:$A,1,0)</f>
        <v>#ERROR!</v>
      </c>
    </row>
    <row r="1395" ht="15.75" customHeight="1">
      <c r="A1395" s="52">
        <v>252503.0</v>
      </c>
      <c r="B1395" s="53" t="s">
        <v>70</v>
      </c>
      <c r="C1395" s="53" t="s">
        <v>71</v>
      </c>
      <c r="D1395" s="22">
        <v>207015.0</v>
      </c>
      <c r="E1395" s="53" t="s">
        <v>63</v>
      </c>
      <c r="F1395" s="54">
        <v>1.0760428E7</v>
      </c>
      <c r="G1395" s="53" t="s">
        <v>1079</v>
      </c>
      <c r="H1395" s="55">
        <v>2201.0</v>
      </c>
      <c r="I1395" s="55"/>
      <c r="J1395" s="55" t="s">
        <v>69</v>
      </c>
      <c r="K1395" s="53" t="s">
        <v>117</v>
      </c>
      <c r="L1395" s="53"/>
      <c r="M1395" s="53">
        <v>13.0</v>
      </c>
      <c r="N1395" s="53" t="s">
        <v>52</v>
      </c>
      <c r="O1395" s="25">
        <v>65.89538461538461</v>
      </c>
      <c r="P1395" s="25">
        <f>'LISTA DOS ITENS'!$O1395*'LISTA DOS ITENS'!$M1395</f>
        <v>856.64</v>
      </c>
      <c r="Q1395" s="25">
        <v>76.03</v>
      </c>
      <c r="R1395" s="25">
        <f>'LISTA DOS ITENS'!$Q1395*'LISTA DOS ITENS'!$M1395</f>
        <v>988.39</v>
      </c>
      <c r="S1395" s="56">
        <f>IF('LISTA DOS ITENS'!$P1395&gt;'LISTA DOS ITENS'!$R1395,'LISTA DOS ITENS'!$P1395,'LISTA DOS ITENS'!$R1395)</f>
        <v>988.39</v>
      </c>
      <c r="T1395" s="25">
        <v>6.875101153911422</v>
      </c>
      <c r="U1395" s="25">
        <f>'LISTA DOS ITENS'!$T1395*'LISTA DOS ITENS'!$M1395</f>
        <v>89.376315</v>
      </c>
      <c r="V1395" s="56">
        <f t="array" ref="V1395">INDEX('RESUMO - LOTES E VMA'!$F$3:$F$181,MATCH('LISTA DOS ITENS'!$D1395,'RESUMO - LOTES E VMA'!$A$3:$A$181,0))</f>
        <v>17605.62936</v>
      </c>
      <c r="W1395" s="57">
        <f>'LISTA DOS ITENS'!$U1395/'LISTA DOS ITENS'!$V1395</f>
        <v>0.005076575972</v>
      </c>
      <c r="X1395" s="53" t="s">
        <v>53</v>
      </c>
      <c r="Y1395" s="53" t="s">
        <v>290</v>
      </c>
      <c r="Z1395" s="58" t="str">
        <f>'LISTA DOS ITENS'!$F1395&amp;"-"&amp;'LISTA DOS ITENS'!$H1395&amp;"-"&amp;'LISTA DOS ITENS'!$J1395&amp;"-"&amp;'LISTA DOS ITENS'!$K1395&amp;"-"&amp;'LISTA DOS ITENS'!$I1395</f>
        <v>10760428-2201-0903-CONS/IAMN-</v>
      </c>
      <c r="AA1395" s="59" t="str">
        <f t="array" ref="AA1395">INDEX('RESUMO - LOTES E VMA'!$M$3:$M$181,MATCH('LISTA DOS ITENS'!$D1395,'RESUMO - LOTES E VMA'!$A$3:$A$181,0))</f>
        <v>Para Leilão</v>
      </c>
      <c r="AB1395" s="60">
        <f t="array" ref="AB1395">INDEX('RESUMO - LOTES E VMA'!$J$3:$J$181,MATCH('LISTA DOS ITENS'!$D1395,'RESUMO - LOTES E VMA'!$A$3:$A$181,0))</f>
        <v>0.09038820919</v>
      </c>
      <c r="AC1395" s="29" t="str">
        <f t="array" ref="AC1395">INDEX('RESUMO - LOTES E VMA'!$L$3:$L$181,MATCH('LISTA DOS ITENS'!$D1395,'RESUMO - LOTES E VMA'!$A$3:$A$181,0))</f>
        <v>1% do Valor de Comparação do VMA</v>
      </c>
      <c r="AD1395" s="53" t="str">
        <f>VLOOKUP(Tabela1[[#This Row],[Índice]],[1]Planilha1!$A:$A,1,0)</f>
        <v>#ERROR!</v>
      </c>
    </row>
    <row r="1396" ht="15.75" customHeight="1">
      <c r="A1396" s="52">
        <v>252504.0</v>
      </c>
      <c r="B1396" s="53" t="s">
        <v>70</v>
      </c>
      <c r="C1396" s="53" t="s">
        <v>71</v>
      </c>
      <c r="D1396" s="22">
        <v>207015.0</v>
      </c>
      <c r="E1396" s="53" t="s">
        <v>63</v>
      </c>
      <c r="F1396" s="54">
        <v>1.083525E7</v>
      </c>
      <c r="G1396" s="53" t="s">
        <v>1086</v>
      </c>
      <c r="H1396" s="55">
        <v>2201.0</v>
      </c>
      <c r="I1396" s="55"/>
      <c r="J1396" s="55" t="s">
        <v>69</v>
      </c>
      <c r="K1396" s="53" t="s">
        <v>73</v>
      </c>
      <c r="L1396" s="53"/>
      <c r="M1396" s="53">
        <v>22.0</v>
      </c>
      <c r="N1396" s="53" t="s">
        <v>52</v>
      </c>
      <c r="O1396" s="25">
        <v>37.21</v>
      </c>
      <c r="P1396" s="25">
        <f>'LISTA DOS ITENS'!$O1396*'LISTA DOS ITENS'!$M1396</f>
        <v>818.62</v>
      </c>
      <c r="Q1396" s="25">
        <v>37.21</v>
      </c>
      <c r="R1396" s="25">
        <f>'LISTA DOS ITENS'!$Q1396*'LISTA DOS ITENS'!$M1396</f>
        <v>818.62</v>
      </c>
      <c r="S1396" s="56">
        <f>IF('LISTA DOS ITENS'!$P1396&gt;'LISTA DOS ITENS'!$R1396,'LISTA DOS ITENS'!$P1396,'LISTA DOS ITENS'!$R1396)</f>
        <v>818.62</v>
      </c>
      <c r="T1396" s="25">
        <v>3.3647575159416547</v>
      </c>
      <c r="U1396" s="25">
        <f>'LISTA DOS ITENS'!$T1396*'LISTA DOS ITENS'!$M1396</f>
        <v>74.02466535</v>
      </c>
      <c r="V1396" s="56">
        <f t="array" ref="V1396">INDEX('RESUMO - LOTES E VMA'!$F$3:$F$181,MATCH('LISTA DOS ITENS'!$D1396,'RESUMO - LOTES E VMA'!$A$3:$A$181,0))</f>
        <v>17605.62936</v>
      </c>
      <c r="W1396" s="57">
        <f>'LISTA DOS ITENS'!$U1396/'LISTA DOS ITENS'!$V1396</f>
        <v>0.004204602052</v>
      </c>
      <c r="X1396" s="53" t="s">
        <v>53</v>
      </c>
      <c r="Y1396" s="53" t="s">
        <v>290</v>
      </c>
      <c r="Z1396" s="58" t="str">
        <f>'LISTA DOS ITENS'!$F1396&amp;"-"&amp;'LISTA DOS ITENS'!$H1396&amp;"-"&amp;'LISTA DOS ITENS'!$J1396&amp;"-"&amp;'LISTA DOS ITENS'!$K1396&amp;"-"&amp;'LISTA DOS ITENS'!$I1396</f>
        <v>10835250-2201-0903-CONS/NAC-</v>
      </c>
      <c r="AA1396" s="59" t="str">
        <f t="array" ref="AA1396">INDEX('RESUMO - LOTES E VMA'!$M$3:$M$181,MATCH('LISTA DOS ITENS'!$D1396,'RESUMO - LOTES E VMA'!$A$3:$A$181,0))</f>
        <v>Para Leilão</v>
      </c>
      <c r="AB1396" s="60">
        <f t="array" ref="AB1396">INDEX('RESUMO - LOTES E VMA'!$J$3:$J$181,MATCH('LISTA DOS ITENS'!$D1396,'RESUMO - LOTES E VMA'!$A$3:$A$181,0))</f>
        <v>0.09038820919</v>
      </c>
      <c r="AC1396" s="29" t="str">
        <f t="array" ref="AC1396">INDEX('RESUMO - LOTES E VMA'!$L$3:$L$181,MATCH('LISTA DOS ITENS'!$D1396,'RESUMO - LOTES E VMA'!$A$3:$A$181,0))</f>
        <v>1% do Valor de Comparação do VMA</v>
      </c>
      <c r="AD1396" s="53" t="str">
        <f>VLOOKUP(Tabela1[[#This Row],[Índice]],[1]Planilha1!$A:$A,1,0)</f>
        <v>#ERROR!</v>
      </c>
    </row>
    <row r="1397" ht="15.75" customHeight="1">
      <c r="A1397" s="52">
        <v>252505.0</v>
      </c>
      <c r="B1397" s="53" t="s">
        <v>70</v>
      </c>
      <c r="C1397" s="53" t="s">
        <v>71</v>
      </c>
      <c r="D1397" s="22">
        <v>207015.0</v>
      </c>
      <c r="E1397" s="53" t="s">
        <v>63</v>
      </c>
      <c r="F1397" s="54">
        <v>1.0836674E7</v>
      </c>
      <c r="G1397" s="53" t="s">
        <v>1087</v>
      </c>
      <c r="H1397" s="55">
        <v>2201.0</v>
      </c>
      <c r="I1397" s="55"/>
      <c r="J1397" s="55" t="s">
        <v>69</v>
      </c>
      <c r="K1397" s="53" t="s">
        <v>73</v>
      </c>
      <c r="L1397" s="53"/>
      <c r="M1397" s="53">
        <v>8.0</v>
      </c>
      <c r="N1397" s="53" t="s">
        <v>52</v>
      </c>
      <c r="O1397" s="25">
        <v>300.0</v>
      </c>
      <c r="P1397" s="25">
        <f>'LISTA DOS ITENS'!$O1397*'LISTA DOS ITENS'!$M1397</f>
        <v>2400</v>
      </c>
      <c r="Q1397" s="25">
        <v>300.0</v>
      </c>
      <c r="R1397" s="25">
        <f>'LISTA DOS ITENS'!$Q1397*'LISTA DOS ITENS'!$M1397</f>
        <v>2400</v>
      </c>
      <c r="S1397" s="56">
        <f>IF('LISTA DOS ITENS'!$P1397&gt;'LISTA DOS ITENS'!$R1397,'LISTA DOS ITENS'!$P1397,'LISTA DOS ITENS'!$R1397)</f>
        <v>2400</v>
      </c>
      <c r="T1397" s="25">
        <v>27.12784882511412</v>
      </c>
      <c r="U1397" s="25">
        <f>'LISTA DOS ITENS'!$T1397*'LISTA DOS ITENS'!$M1397</f>
        <v>217.0227906</v>
      </c>
      <c r="V1397" s="56">
        <f t="array" ref="V1397">INDEX('RESUMO - LOTES E VMA'!$F$3:$F$181,MATCH('LISTA DOS ITENS'!$D1397,'RESUMO - LOTES E VMA'!$A$3:$A$181,0))</f>
        <v>17605.62936</v>
      </c>
      <c r="W1397" s="57">
        <f>'LISTA DOS ITENS'!$U1397/'LISTA DOS ITENS'!$V1397</f>
        <v>0.01232689761</v>
      </c>
      <c r="X1397" s="53" t="s">
        <v>53</v>
      </c>
      <c r="Y1397" s="53" t="s">
        <v>290</v>
      </c>
      <c r="Z1397" s="58" t="str">
        <f>'LISTA DOS ITENS'!$F1397&amp;"-"&amp;'LISTA DOS ITENS'!$H1397&amp;"-"&amp;'LISTA DOS ITENS'!$J1397&amp;"-"&amp;'LISTA DOS ITENS'!$K1397&amp;"-"&amp;'LISTA DOS ITENS'!$I1397</f>
        <v>10836674-2201-0903-CONS/NAC-</v>
      </c>
      <c r="AA1397" s="59" t="str">
        <f t="array" ref="AA1397">INDEX('RESUMO - LOTES E VMA'!$M$3:$M$181,MATCH('LISTA DOS ITENS'!$D1397,'RESUMO - LOTES E VMA'!$A$3:$A$181,0))</f>
        <v>Para Leilão</v>
      </c>
      <c r="AB1397" s="60">
        <f t="array" ref="AB1397">INDEX('RESUMO - LOTES E VMA'!$J$3:$J$181,MATCH('LISTA DOS ITENS'!$D1397,'RESUMO - LOTES E VMA'!$A$3:$A$181,0))</f>
        <v>0.09038820919</v>
      </c>
      <c r="AC1397" s="29" t="str">
        <f t="array" ref="AC1397">INDEX('RESUMO - LOTES E VMA'!$L$3:$L$181,MATCH('LISTA DOS ITENS'!$D1397,'RESUMO - LOTES E VMA'!$A$3:$A$181,0))</f>
        <v>1% do Valor de Comparação do VMA</v>
      </c>
      <c r="AD1397" s="53" t="str">
        <f>VLOOKUP(Tabela1[[#This Row],[Índice]],[1]Planilha1!$A:$A,1,0)</f>
        <v>#ERROR!</v>
      </c>
    </row>
    <row r="1398" ht="15.75" customHeight="1">
      <c r="A1398" s="52">
        <v>252506.0</v>
      </c>
      <c r="B1398" s="53" t="s">
        <v>70</v>
      </c>
      <c r="C1398" s="53" t="s">
        <v>71</v>
      </c>
      <c r="D1398" s="22">
        <v>207015.0</v>
      </c>
      <c r="E1398" s="53" t="s">
        <v>63</v>
      </c>
      <c r="F1398" s="54">
        <v>1.1136537E7</v>
      </c>
      <c r="G1398" s="53" t="s">
        <v>1072</v>
      </c>
      <c r="H1398" s="55">
        <v>2201.0</v>
      </c>
      <c r="I1398" s="55"/>
      <c r="J1398" s="55" t="s">
        <v>69</v>
      </c>
      <c r="K1398" s="53" t="s">
        <v>117</v>
      </c>
      <c r="L1398" s="53"/>
      <c r="M1398" s="53">
        <v>80.0</v>
      </c>
      <c r="N1398" s="53" t="s">
        <v>52</v>
      </c>
      <c r="O1398" s="25">
        <v>26.428874999999998</v>
      </c>
      <c r="P1398" s="25">
        <f>'LISTA DOS ITENS'!$O1398*'LISTA DOS ITENS'!$M1398</f>
        <v>2114.31</v>
      </c>
      <c r="Q1398" s="25">
        <v>150.0</v>
      </c>
      <c r="R1398" s="25">
        <f>'LISTA DOS ITENS'!$Q1398*'LISTA DOS ITENS'!$M1398</f>
        <v>12000</v>
      </c>
      <c r="S1398" s="56">
        <f>IF('LISTA DOS ITENS'!$P1398&gt;'LISTA DOS ITENS'!$R1398,'LISTA DOS ITENS'!$P1398,'LISTA DOS ITENS'!$R1398)</f>
        <v>12000</v>
      </c>
      <c r="T1398" s="25">
        <v>13.56392441255706</v>
      </c>
      <c r="U1398" s="25">
        <f>'LISTA DOS ITENS'!$T1398*'LISTA DOS ITENS'!$M1398</f>
        <v>1085.113953</v>
      </c>
      <c r="V1398" s="56">
        <f t="array" ref="V1398">INDEX('RESUMO - LOTES E VMA'!$F$3:$F$181,MATCH('LISTA DOS ITENS'!$D1398,'RESUMO - LOTES E VMA'!$A$3:$A$181,0))</f>
        <v>17605.62936</v>
      </c>
      <c r="W1398" s="57">
        <f>'LISTA DOS ITENS'!$U1398/'LISTA DOS ITENS'!$V1398</f>
        <v>0.06163448807</v>
      </c>
      <c r="X1398" s="53" t="s">
        <v>53</v>
      </c>
      <c r="Y1398" s="53" t="s">
        <v>290</v>
      </c>
      <c r="Z1398" s="58" t="str">
        <f>'LISTA DOS ITENS'!$F1398&amp;"-"&amp;'LISTA DOS ITENS'!$H1398&amp;"-"&amp;'LISTA DOS ITENS'!$J1398&amp;"-"&amp;'LISTA DOS ITENS'!$K1398&amp;"-"&amp;'LISTA DOS ITENS'!$I1398</f>
        <v>11136537-2201-0903-CONS/IAMN-</v>
      </c>
      <c r="AA1398" s="59" t="str">
        <f t="array" ref="AA1398">INDEX('RESUMO - LOTES E VMA'!$M$3:$M$181,MATCH('LISTA DOS ITENS'!$D1398,'RESUMO - LOTES E VMA'!$A$3:$A$181,0))</f>
        <v>Para Leilão</v>
      </c>
      <c r="AB1398" s="60">
        <f t="array" ref="AB1398">INDEX('RESUMO - LOTES E VMA'!$J$3:$J$181,MATCH('LISTA DOS ITENS'!$D1398,'RESUMO - LOTES E VMA'!$A$3:$A$181,0))</f>
        <v>0.09038820919</v>
      </c>
      <c r="AC1398" s="29" t="str">
        <f t="array" ref="AC1398">INDEX('RESUMO - LOTES E VMA'!$L$3:$L$181,MATCH('LISTA DOS ITENS'!$D1398,'RESUMO - LOTES E VMA'!$A$3:$A$181,0))</f>
        <v>1% do Valor de Comparação do VMA</v>
      </c>
      <c r="AD1398" s="53" t="str">
        <f>VLOOKUP(Tabela1[[#This Row],[Índice]],[1]Planilha1!$A:$A,1,0)</f>
        <v>#ERROR!</v>
      </c>
    </row>
    <row r="1399" ht="15.75" customHeight="1">
      <c r="A1399" s="52">
        <v>252507.0</v>
      </c>
      <c r="B1399" s="53" t="s">
        <v>70</v>
      </c>
      <c r="C1399" s="53" t="s">
        <v>71</v>
      </c>
      <c r="D1399" s="22">
        <v>207015.0</v>
      </c>
      <c r="E1399" s="53" t="s">
        <v>63</v>
      </c>
      <c r="F1399" s="54">
        <v>1.1262423E7</v>
      </c>
      <c r="G1399" s="53" t="s">
        <v>1079</v>
      </c>
      <c r="H1399" s="55">
        <v>2201.0</v>
      </c>
      <c r="I1399" s="55"/>
      <c r="J1399" s="55" t="s">
        <v>69</v>
      </c>
      <c r="K1399" s="53" t="s">
        <v>73</v>
      </c>
      <c r="L1399" s="53"/>
      <c r="M1399" s="53">
        <v>8.0</v>
      </c>
      <c r="N1399" s="53" t="s">
        <v>52</v>
      </c>
      <c r="O1399" s="25">
        <v>120.24</v>
      </c>
      <c r="P1399" s="25">
        <f>'LISTA DOS ITENS'!$O1399*'LISTA DOS ITENS'!$M1399</f>
        <v>961.92</v>
      </c>
      <c r="Q1399" s="25">
        <v>120.24</v>
      </c>
      <c r="R1399" s="25">
        <f>'LISTA DOS ITENS'!$Q1399*'LISTA DOS ITENS'!$M1399</f>
        <v>961.92</v>
      </c>
      <c r="S1399" s="56">
        <f>IF('LISTA DOS ITENS'!$P1399&gt;'LISTA DOS ITENS'!$R1399,'LISTA DOS ITENS'!$P1399,'LISTA DOS ITENS'!$R1399)</f>
        <v>961.92</v>
      </c>
      <c r="T1399" s="25">
        <v>10.872841809105738</v>
      </c>
      <c r="U1399" s="25">
        <f>'LISTA DOS ITENS'!$T1399*'LISTA DOS ITENS'!$M1399</f>
        <v>86.98273447</v>
      </c>
      <c r="V1399" s="56">
        <f t="array" ref="V1399">INDEX('RESUMO - LOTES E VMA'!$F$3:$F$181,MATCH('LISTA DOS ITENS'!$D1399,'RESUMO - LOTES E VMA'!$A$3:$A$181,0))</f>
        <v>17605.62936</v>
      </c>
      <c r="W1399" s="57">
        <f>'LISTA DOS ITENS'!$U1399/'LISTA DOS ITENS'!$V1399</f>
        <v>0.004940620564</v>
      </c>
      <c r="X1399" s="53" t="s">
        <v>53</v>
      </c>
      <c r="Y1399" s="53" t="s">
        <v>290</v>
      </c>
      <c r="Z1399" s="58" t="str">
        <f>'LISTA DOS ITENS'!$F1399&amp;"-"&amp;'LISTA DOS ITENS'!$H1399&amp;"-"&amp;'LISTA DOS ITENS'!$J1399&amp;"-"&amp;'LISTA DOS ITENS'!$K1399&amp;"-"&amp;'LISTA DOS ITENS'!$I1399</f>
        <v>11262423-2201-0903-CONS/NAC-</v>
      </c>
      <c r="AA1399" s="59" t="str">
        <f t="array" ref="AA1399">INDEX('RESUMO - LOTES E VMA'!$M$3:$M$181,MATCH('LISTA DOS ITENS'!$D1399,'RESUMO - LOTES E VMA'!$A$3:$A$181,0))</f>
        <v>Para Leilão</v>
      </c>
      <c r="AB1399" s="60">
        <f t="array" ref="AB1399">INDEX('RESUMO - LOTES E VMA'!$J$3:$J$181,MATCH('LISTA DOS ITENS'!$D1399,'RESUMO - LOTES E VMA'!$A$3:$A$181,0))</f>
        <v>0.09038820919</v>
      </c>
      <c r="AC1399" s="29" t="str">
        <f t="array" ref="AC1399">INDEX('RESUMO - LOTES E VMA'!$L$3:$L$181,MATCH('LISTA DOS ITENS'!$D1399,'RESUMO - LOTES E VMA'!$A$3:$A$181,0))</f>
        <v>1% do Valor de Comparação do VMA</v>
      </c>
      <c r="AD1399" s="53" t="str">
        <f>VLOOKUP(Tabela1[[#This Row],[Índice]],[1]Planilha1!$A:$A,1,0)</f>
        <v>#ERROR!</v>
      </c>
    </row>
    <row r="1400" ht="15.75" customHeight="1">
      <c r="A1400" s="52">
        <v>252508.0</v>
      </c>
      <c r="B1400" s="53" t="s">
        <v>70</v>
      </c>
      <c r="C1400" s="53" t="s">
        <v>71</v>
      </c>
      <c r="D1400" s="22">
        <v>207015.0</v>
      </c>
      <c r="E1400" s="53" t="s">
        <v>63</v>
      </c>
      <c r="F1400" s="54">
        <v>1.0521779E7</v>
      </c>
      <c r="G1400" s="53" t="s">
        <v>1076</v>
      </c>
      <c r="H1400" s="55">
        <v>2220.0</v>
      </c>
      <c r="I1400" s="55"/>
      <c r="J1400" s="55" t="s">
        <v>69</v>
      </c>
      <c r="K1400" s="53" t="s">
        <v>84</v>
      </c>
      <c r="L1400" s="53"/>
      <c r="M1400" s="53">
        <v>1.0</v>
      </c>
      <c r="N1400" s="53" t="s">
        <v>52</v>
      </c>
      <c r="O1400" s="25">
        <v>0.0</v>
      </c>
      <c r="P1400" s="25">
        <f>'LISTA DOS ITENS'!$O1400*'LISTA DOS ITENS'!$M1400</f>
        <v>0</v>
      </c>
      <c r="Q1400" s="25">
        <v>26.93</v>
      </c>
      <c r="R1400" s="25">
        <f>'LISTA DOS ITENS'!$Q1400*'LISTA DOS ITENS'!$M1400</f>
        <v>26.93</v>
      </c>
      <c r="S1400" s="56">
        <f>IF('LISTA DOS ITENS'!$P1400&gt;'LISTA DOS ITENS'!$R1400,'LISTA DOS ITENS'!$P1400,'LISTA DOS ITENS'!$R1400)</f>
        <v>26.93</v>
      </c>
      <c r="T1400" s="25">
        <v>2.435176562867744</v>
      </c>
      <c r="U1400" s="25">
        <f>'LISTA DOS ITENS'!$T1400*'LISTA DOS ITENS'!$M1400</f>
        <v>2.435176563</v>
      </c>
      <c r="V1400" s="56">
        <f t="array" ref="V1400">INDEX('RESUMO - LOTES E VMA'!$F$3:$F$181,MATCH('LISTA DOS ITENS'!$D1400,'RESUMO - LOTES E VMA'!$A$3:$A$181,0))</f>
        <v>17605.62936</v>
      </c>
      <c r="W1400" s="57">
        <f>'LISTA DOS ITENS'!$U1400/'LISTA DOS ITENS'!$V1400</f>
        <v>0.0001383180636</v>
      </c>
      <c r="X1400" s="53" t="s">
        <v>53</v>
      </c>
      <c r="Y1400" s="53" t="s">
        <v>290</v>
      </c>
      <c r="Z1400" s="58" t="str">
        <f>'LISTA DOS ITENS'!$F1400&amp;"-"&amp;'LISTA DOS ITENS'!$H1400&amp;"-"&amp;'LISTA DOS ITENS'!$J1400&amp;"-"&amp;'LISTA DOS ITENS'!$K1400&amp;"-"&amp;'LISTA DOS ITENS'!$I1400</f>
        <v>10521779-2220-0903-RAST-</v>
      </c>
      <c r="AA1400" s="59" t="str">
        <f t="array" ref="AA1400">INDEX('RESUMO - LOTES E VMA'!$M$3:$M$181,MATCH('LISTA DOS ITENS'!$D1400,'RESUMO - LOTES E VMA'!$A$3:$A$181,0))</f>
        <v>Para Leilão</v>
      </c>
      <c r="AB1400" s="60">
        <f t="array" ref="AB1400">INDEX('RESUMO - LOTES E VMA'!$J$3:$J$181,MATCH('LISTA DOS ITENS'!$D1400,'RESUMO - LOTES E VMA'!$A$3:$A$181,0))</f>
        <v>0.09038820919</v>
      </c>
      <c r="AC1400" s="29" t="str">
        <f t="array" ref="AC1400">INDEX('RESUMO - LOTES E VMA'!$L$3:$L$181,MATCH('LISTA DOS ITENS'!$D1400,'RESUMO - LOTES E VMA'!$A$3:$A$181,0))</f>
        <v>1% do Valor de Comparação do VMA</v>
      </c>
      <c r="AD1400" s="53" t="str">
        <f>VLOOKUP(Tabela1[[#This Row],[Índice]],[1]Planilha1!$A:$A,1,0)</f>
        <v>#ERROR!</v>
      </c>
    </row>
    <row r="1401" ht="15.75" customHeight="1">
      <c r="A1401" s="52">
        <v>252509.0</v>
      </c>
      <c r="B1401" s="53" t="s">
        <v>70</v>
      </c>
      <c r="C1401" s="53" t="s">
        <v>71</v>
      </c>
      <c r="D1401" s="22">
        <v>207015.0</v>
      </c>
      <c r="E1401" s="53" t="s">
        <v>63</v>
      </c>
      <c r="F1401" s="54">
        <v>1.0571715E7</v>
      </c>
      <c r="G1401" s="53" t="s">
        <v>1072</v>
      </c>
      <c r="H1401" s="55">
        <v>2101.0</v>
      </c>
      <c r="I1401" s="55"/>
      <c r="J1401" s="55" t="s">
        <v>79</v>
      </c>
      <c r="K1401" s="53" t="s">
        <v>73</v>
      </c>
      <c r="L1401" s="53"/>
      <c r="M1401" s="53">
        <v>5.0</v>
      </c>
      <c r="N1401" s="53" t="s">
        <v>52</v>
      </c>
      <c r="O1401" s="25">
        <v>14.162</v>
      </c>
      <c r="P1401" s="25">
        <f>'LISTA DOS ITENS'!$O1401*'LISTA DOS ITENS'!$M1401</f>
        <v>70.81</v>
      </c>
      <c r="Q1401" s="25">
        <v>14.17</v>
      </c>
      <c r="R1401" s="25">
        <f>'LISTA DOS ITENS'!$Q1401*'LISTA DOS ITENS'!$M1401</f>
        <v>70.85</v>
      </c>
      <c r="S1401" s="56">
        <f>IF('LISTA DOS ITENS'!$P1401&gt;'LISTA DOS ITENS'!$R1401,'LISTA DOS ITENS'!$P1401,'LISTA DOS ITENS'!$R1401)</f>
        <v>70.85</v>
      </c>
      <c r="T1401" s="25">
        <v>1.2813387261728904</v>
      </c>
      <c r="U1401" s="25">
        <f>'LISTA DOS ITENS'!$T1401*'LISTA DOS ITENS'!$M1401</f>
        <v>6.406693631</v>
      </c>
      <c r="V1401" s="56">
        <f t="array" ref="V1401">INDEX('RESUMO - LOTES E VMA'!$F$3:$F$181,MATCH('LISTA DOS ITENS'!$D1401,'RESUMO - LOTES E VMA'!$A$3:$A$181,0))</f>
        <v>17605.62936</v>
      </c>
      <c r="W1401" s="57">
        <f>'LISTA DOS ITENS'!$U1401/'LISTA DOS ITENS'!$V1401</f>
        <v>0.00036390029</v>
      </c>
      <c r="X1401" s="53" t="s">
        <v>53</v>
      </c>
      <c r="Y1401" s="53" t="s">
        <v>290</v>
      </c>
      <c r="Z1401" s="58" t="str">
        <f>'LISTA DOS ITENS'!$F1401&amp;"-"&amp;'LISTA DOS ITENS'!$H1401&amp;"-"&amp;'LISTA DOS ITENS'!$J1401&amp;"-"&amp;'LISTA DOS ITENS'!$K1401&amp;"-"&amp;'LISTA DOS ITENS'!$I1401</f>
        <v>10571715-2101-A003-CONS/NAC-</v>
      </c>
      <c r="AA1401" s="59" t="str">
        <f t="array" ref="AA1401">INDEX('RESUMO - LOTES E VMA'!$M$3:$M$181,MATCH('LISTA DOS ITENS'!$D1401,'RESUMO - LOTES E VMA'!$A$3:$A$181,0))</f>
        <v>Para Leilão</v>
      </c>
      <c r="AB1401" s="60">
        <f t="array" ref="AB1401">INDEX('RESUMO - LOTES E VMA'!$J$3:$J$181,MATCH('LISTA DOS ITENS'!$D1401,'RESUMO - LOTES E VMA'!$A$3:$A$181,0))</f>
        <v>0.09038820919</v>
      </c>
      <c r="AC1401" s="29" t="str">
        <f t="array" ref="AC1401">INDEX('RESUMO - LOTES E VMA'!$L$3:$L$181,MATCH('LISTA DOS ITENS'!$D1401,'RESUMO - LOTES E VMA'!$A$3:$A$181,0))</f>
        <v>1% do Valor de Comparação do VMA</v>
      </c>
      <c r="AD1401" s="53" t="str">
        <f>VLOOKUP(Tabela1[[#This Row],[Índice]],[1]Planilha1!$A:$A,1,0)</f>
        <v>#ERROR!</v>
      </c>
    </row>
    <row r="1402" ht="15.75" customHeight="1">
      <c r="A1402" s="52">
        <v>252510.0</v>
      </c>
      <c r="B1402" s="53" t="s">
        <v>70</v>
      </c>
      <c r="C1402" s="53" t="s">
        <v>71</v>
      </c>
      <c r="D1402" s="22">
        <v>207015.0</v>
      </c>
      <c r="E1402" s="53" t="s">
        <v>63</v>
      </c>
      <c r="F1402" s="54">
        <v>1.0290112E7</v>
      </c>
      <c r="G1402" s="53" t="s">
        <v>1077</v>
      </c>
      <c r="H1402" s="55">
        <v>2201.0</v>
      </c>
      <c r="I1402" s="55"/>
      <c r="J1402" s="55" t="s">
        <v>79</v>
      </c>
      <c r="K1402" s="53" t="s">
        <v>80</v>
      </c>
      <c r="L1402" s="53"/>
      <c r="M1402" s="53">
        <v>1.0</v>
      </c>
      <c r="N1402" s="53" t="s">
        <v>52</v>
      </c>
      <c r="O1402" s="25">
        <v>17.84</v>
      </c>
      <c r="P1402" s="25">
        <f>'LISTA DOS ITENS'!$O1402*'LISTA DOS ITENS'!$M1402</f>
        <v>17.84</v>
      </c>
      <c r="Q1402" s="25">
        <v>17.84</v>
      </c>
      <c r="R1402" s="25">
        <f>'LISTA DOS ITENS'!$Q1402*'LISTA DOS ITENS'!$M1402</f>
        <v>17.84</v>
      </c>
      <c r="S1402" s="56">
        <f>IF('LISTA DOS ITENS'!$P1402&gt;'LISTA DOS ITENS'!$R1402,'LISTA DOS ITENS'!$P1402,'LISTA DOS ITENS'!$R1402)</f>
        <v>17.84</v>
      </c>
      <c r="T1402" s="25">
        <v>1.6132027434667864</v>
      </c>
      <c r="U1402" s="25">
        <f>'LISTA DOS ITENS'!$T1402*'LISTA DOS ITENS'!$M1402</f>
        <v>1.613202743</v>
      </c>
      <c r="V1402" s="56">
        <f t="array" ref="V1402">INDEX('RESUMO - LOTES E VMA'!$F$3:$F$181,MATCH('LISTA DOS ITENS'!$D1402,'RESUMO - LOTES E VMA'!$A$3:$A$181,0))</f>
        <v>17605.62936</v>
      </c>
      <c r="W1402" s="57">
        <f>'LISTA DOS ITENS'!$U1402/'LISTA DOS ITENS'!$V1402</f>
        <v>0.00009162993893</v>
      </c>
      <c r="X1402" s="53" t="s">
        <v>53</v>
      </c>
      <c r="Y1402" s="53" t="s">
        <v>290</v>
      </c>
      <c r="Z1402" s="58" t="str">
        <f>'LISTA DOS ITENS'!$F1402&amp;"-"&amp;'LISTA DOS ITENS'!$H1402&amp;"-"&amp;'LISTA DOS ITENS'!$J1402&amp;"-"&amp;'LISTA DOS ITENS'!$K1402&amp;"-"&amp;'LISTA DOS ITENS'!$I1402</f>
        <v>10290112-2201-A003-IMOB/NAC-</v>
      </c>
      <c r="AA1402" s="59" t="str">
        <f t="array" ref="AA1402">INDEX('RESUMO - LOTES E VMA'!$M$3:$M$181,MATCH('LISTA DOS ITENS'!$D1402,'RESUMO - LOTES E VMA'!$A$3:$A$181,0))</f>
        <v>Para Leilão</v>
      </c>
      <c r="AB1402" s="60">
        <f t="array" ref="AB1402">INDEX('RESUMO - LOTES E VMA'!$J$3:$J$181,MATCH('LISTA DOS ITENS'!$D1402,'RESUMO - LOTES E VMA'!$A$3:$A$181,0))</f>
        <v>0.09038820919</v>
      </c>
      <c r="AC1402" s="29" t="str">
        <f t="array" ref="AC1402">INDEX('RESUMO - LOTES E VMA'!$L$3:$L$181,MATCH('LISTA DOS ITENS'!$D1402,'RESUMO - LOTES E VMA'!$A$3:$A$181,0))</f>
        <v>1% do Valor de Comparação do VMA</v>
      </c>
      <c r="AD1402" s="53" t="str">
        <f>VLOOKUP(Tabela1[[#This Row],[Índice]],[1]Planilha1!$A:$A,1,0)</f>
        <v>#ERROR!</v>
      </c>
    </row>
    <row r="1403" ht="15.75" customHeight="1">
      <c r="A1403" s="52">
        <v>252511.0</v>
      </c>
      <c r="B1403" s="53" t="s">
        <v>70</v>
      </c>
      <c r="C1403" s="53" t="s">
        <v>71</v>
      </c>
      <c r="D1403" s="22">
        <v>207015.0</v>
      </c>
      <c r="E1403" s="53" t="s">
        <v>63</v>
      </c>
      <c r="F1403" s="54">
        <v>1.0933187E7</v>
      </c>
      <c r="G1403" s="53" t="s">
        <v>1088</v>
      </c>
      <c r="H1403" s="55">
        <v>2201.0</v>
      </c>
      <c r="I1403" s="55"/>
      <c r="J1403" s="55" t="s">
        <v>79</v>
      </c>
      <c r="K1403" s="53" t="s">
        <v>73</v>
      </c>
      <c r="L1403" s="53"/>
      <c r="M1403" s="53">
        <v>28.0</v>
      </c>
      <c r="N1403" s="53" t="s">
        <v>52</v>
      </c>
      <c r="O1403" s="25">
        <v>50.90714285714286</v>
      </c>
      <c r="P1403" s="25">
        <f>'LISTA DOS ITENS'!$O1403*'LISTA DOS ITENS'!$M1403</f>
        <v>1425.4</v>
      </c>
      <c r="Q1403" s="25">
        <v>50.91</v>
      </c>
      <c r="R1403" s="25">
        <f>'LISTA DOS ITENS'!$Q1403*'LISTA DOS ITENS'!$M1403</f>
        <v>1425.48</v>
      </c>
      <c r="S1403" s="56">
        <f>IF('LISTA DOS ITENS'!$P1403&gt;'LISTA DOS ITENS'!$R1403,'LISTA DOS ITENS'!$P1403,'LISTA DOS ITENS'!$R1403)</f>
        <v>1425.48</v>
      </c>
      <c r="T1403" s="25">
        <v>4.603595945621866</v>
      </c>
      <c r="U1403" s="25">
        <f>'LISTA DOS ITENS'!$T1403*'LISTA DOS ITENS'!$M1403</f>
        <v>128.9006865</v>
      </c>
      <c r="V1403" s="56">
        <f t="array" ref="V1403">INDEX('RESUMO - LOTES E VMA'!$F$3:$F$181,MATCH('LISTA DOS ITENS'!$D1403,'RESUMO - LOTES E VMA'!$A$3:$A$181,0))</f>
        <v>17605.62936</v>
      </c>
      <c r="W1403" s="57">
        <f>'LISTA DOS ITENS'!$U1403/'LISTA DOS ITENS'!$V1403</f>
        <v>0.007321560838</v>
      </c>
      <c r="X1403" s="53" t="s">
        <v>53</v>
      </c>
      <c r="Y1403" s="53" t="s">
        <v>290</v>
      </c>
      <c r="Z1403" s="58" t="str">
        <f>'LISTA DOS ITENS'!$F1403&amp;"-"&amp;'LISTA DOS ITENS'!$H1403&amp;"-"&amp;'LISTA DOS ITENS'!$J1403&amp;"-"&amp;'LISTA DOS ITENS'!$K1403&amp;"-"&amp;'LISTA DOS ITENS'!$I1403</f>
        <v>10933187-2201-A003-CONS/NAC-</v>
      </c>
      <c r="AA1403" s="59" t="str">
        <f t="array" ref="AA1403">INDEX('RESUMO - LOTES E VMA'!$M$3:$M$181,MATCH('LISTA DOS ITENS'!$D1403,'RESUMO - LOTES E VMA'!$A$3:$A$181,0))</f>
        <v>Para Leilão</v>
      </c>
      <c r="AB1403" s="60">
        <f t="array" ref="AB1403">INDEX('RESUMO - LOTES E VMA'!$J$3:$J$181,MATCH('LISTA DOS ITENS'!$D1403,'RESUMO - LOTES E VMA'!$A$3:$A$181,0))</f>
        <v>0.09038820919</v>
      </c>
      <c r="AC1403" s="29" t="str">
        <f t="array" ref="AC1403">INDEX('RESUMO - LOTES E VMA'!$L$3:$L$181,MATCH('LISTA DOS ITENS'!$D1403,'RESUMO - LOTES E VMA'!$A$3:$A$181,0))</f>
        <v>1% do Valor de Comparação do VMA</v>
      </c>
      <c r="AD1403" s="53" t="str">
        <f>VLOOKUP(Tabela1[[#This Row],[Índice]],[1]Planilha1!$A:$A,1,0)</f>
        <v>#ERROR!</v>
      </c>
    </row>
    <row r="1404" ht="15.75" customHeight="1">
      <c r="A1404" s="52">
        <v>252512.0</v>
      </c>
      <c r="B1404" s="53" t="s">
        <v>70</v>
      </c>
      <c r="C1404" s="53" t="s">
        <v>71</v>
      </c>
      <c r="D1404" s="22">
        <v>207015.0</v>
      </c>
      <c r="E1404" s="53" t="s">
        <v>63</v>
      </c>
      <c r="F1404" s="54">
        <v>1.0197824E7</v>
      </c>
      <c r="G1404" s="53" t="s">
        <v>1089</v>
      </c>
      <c r="H1404" s="55">
        <v>2101.0</v>
      </c>
      <c r="I1404" s="55"/>
      <c r="J1404" s="55" t="s">
        <v>77</v>
      </c>
      <c r="K1404" s="53" t="s">
        <v>84</v>
      </c>
      <c r="L1404" s="53"/>
      <c r="M1404" s="53">
        <v>2.0</v>
      </c>
      <c r="N1404" s="53" t="s">
        <v>52</v>
      </c>
      <c r="O1404" s="25">
        <v>0.0</v>
      </c>
      <c r="P1404" s="25">
        <f>'LISTA DOS ITENS'!$O1404*'LISTA DOS ITENS'!$M1404</f>
        <v>0</v>
      </c>
      <c r="Q1404" s="25">
        <v>71.01</v>
      </c>
      <c r="R1404" s="25">
        <f>'LISTA DOS ITENS'!$Q1404*'LISTA DOS ITENS'!$M1404</f>
        <v>142.02</v>
      </c>
      <c r="S1404" s="56">
        <f>IF('LISTA DOS ITENS'!$P1404&gt;'LISTA DOS ITENS'!$R1404,'LISTA DOS ITENS'!$P1404,'LISTA DOS ITENS'!$R1404)</f>
        <v>142.02</v>
      </c>
      <c r="T1404" s="25">
        <v>6.421161816904513</v>
      </c>
      <c r="U1404" s="25">
        <f>'LISTA DOS ITENS'!$T1404*'LISTA DOS ITENS'!$M1404</f>
        <v>12.84232363</v>
      </c>
      <c r="V1404" s="56">
        <f t="array" ref="V1404">INDEX('RESUMO - LOTES E VMA'!$F$3:$F$181,MATCH('LISTA DOS ITENS'!$D1404,'RESUMO - LOTES E VMA'!$A$3:$A$181,0))</f>
        <v>17605.62936</v>
      </c>
      <c r="W1404" s="57">
        <f>'LISTA DOS ITENS'!$U1404/'LISTA DOS ITENS'!$V1404</f>
        <v>0.0007294441663</v>
      </c>
      <c r="X1404" s="53" t="s">
        <v>53</v>
      </c>
      <c r="Y1404" s="53" t="s">
        <v>290</v>
      </c>
      <c r="Z1404" s="58" t="str">
        <f>'LISTA DOS ITENS'!$F1404&amp;"-"&amp;'LISTA DOS ITENS'!$H1404&amp;"-"&amp;'LISTA DOS ITENS'!$J1404&amp;"-"&amp;'LISTA DOS ITENS'!$K1404&amp;"-"&amp;'LISTA DOS ITENS'!$I1404</f>
        <v>10197824-2101-A903-RAST-</v>
      </c>
      <c r="AA1404" s="59" t="str">
        <f t="array" ref="AA1404">INDEX('RESUMO - LOTES E VMA'!$M$3:$M$181,MATCH('LISTA DOS ITENS'!$D1404,'RESUMO - LOTES E VMA'!$A$3:$A$181,0))</f>
        <v>Para Leilão</v>
      </c>
      <c r="AB1404" s="60">
        <f t="array" ref="AB1404">INDEX('RESUMO - LOTES E VMA'!$J$3:$J$181,MATCH('LISTA DOS ITENS'!$D1404,'RESUMO - LOTES E VMA'!$A$3:$A$181,0))</f>
        <v>0.09038820919</v>
      </c>
      <c r="AC1404" s="29" t="str">
        <f t="array" ref="AC1404">INDEX('RESUMO - LOTES E VMA'!$L$3:$L$181,MATCH('LISTA DOS ITENS'!$D1404,'RESUMO - LOTES E VMA'!$A$3:$A$181,0))</f>
        <v>1% do Valor de Comparação do VMA</v>
      </c>
      <c r="AD1404" s="53" t="str">
        <f>VLOOKUP(Tabela1[[#This Row],[Índice]],[1]Planilha1!$A:$A,1,0)</f>
        <v>#ERROR!</v>
      </c>
    </row>
    <row r="1405" ht="15.75" customHeight="1">
      <c r="A1405" s="52">
        <v>252513.0</v>
      </c>
      <c r="B1405" s="53" t="s">
        <v>70</v>
      </c>
      <c r="C1405" s="53" t="s">
        <v>71</v>
      </c>
      <c r="D1405" s="22">
        <v>207015.0</v>
      </c>
      <c r="E1405" s="53" t="s">
        <v>63</v>
      </c>
      <c r="F1405" s="54">
        <v>1.027499E7</v>
      </c>
      <c r="G1405" s="53" t="s">
        <v>1085</v>
      </c>
      <c r="H1405" s="55">
        <v>2201.0</v>
      </c>
      <c r="I1405" s="55"/>
      <c r="J1405" s="55" t="s">
        <v>77</v>
      </c>
      <c r="K1405" s="53" t="s">
        <v>80</v>
      </c>
      <c r="L1405" s="53"/>
      <c r="M1405" s="53">
        <v>3.0</v>
      </c>
      <c r="N1405" s="53" t="s">
        <v>52</v>
      </c>
      <c r="O1405" s="25">
        <v>172.0</v>
      </c>
      <c r="P1405" s="25">
        <f>'LISTA DOS ITENS'!$O1405*'LISTA DOS ITENS'!$M1405</f>
        <v>516</v>
      </c>
      <c r="Q1405" s="25">
        <v>485.0</v>
      </c>
      <c r="R1405" s="25">
        <f>'LISTA DOS ITENS'!$Q1405*'LISTA DOS ITENS'!$M1405</f>
        <v>1455</v>
      </c>
      <c r="S1405" s="56">
        <f>IF('LISTA DOS ITENS'!$P1405&gt;'LISTA DOS ITENS'!$R1405,'LISTA DOS ITENS'!$P1405,'LISTA DOS ITENS'!$R1405)</f>
        <v>1455</v>
      </c>
      <c r="T1405" s="25">
        <v>43.85668893393449</v>
      </c>
      <c r="U1405" s="25">
        <f>'LISTA DOS ITENS'!$T1405*'LISTA DOS ITENS'!$M1405</f>
        <v>131.5700668</v>
      </c>
      <c r="V1405" s="56">
        <f t="array" ref="V1405">INDEX('RESUMO - LOTES E VMA'!$F$3:$F$181,MATCH('LISTA DOS ITENS'!$D1405,'RESUMO - LOTES E VMA'!$A$3:$A$181,0))</f>
        <v>17605.62936</v>
      </c>
      <c r="W1405" s="57">
        <f>'LISTA DOS ITENS'!$U1405/'LISTA DOS ITENS'!$V1405</f>
        <v>0.007473181679</v>
      </c>
      <c r="X1405" s="53" t="s">
        <v>53</v>
      </c>
      <c r="Y1405" s="53" t="s">
        <v>290</v>
      </c>
      <c r="Z1405" s="58" t="str">
        <f>'LISTA DOS ITENS'!$F1405&amp;"-"&amp;'LISTA DOS ITENS'!$H1405&amp;"-"&amp;'LISTA DOS ITENS'!$J1405&amp;"-"&amp;'LISTA DOS ITENS'!$K1405&amp;"-"&amp;'LISTA DOS ITENS'!$I1405</f>
        <v>10274990-2201-A903-IMOB/NAC-</v>
      </c>
      <c r="AA1405" s="59" t="str">
        <f t="array" ref="AA1405">INDEX('RESUMO - LOTES E VMA'!$M$3:$M$181,MATCH('LISTA DOS ITENS'!$D1405,'RESUMO - LOTES E VMA'!$A$3:$A$181,0))</f>
        <v>Para Leilão</v>
      </c>
      <c r="AB1405" s="60">
        <f t="array" ref="AB1405">INDEX('RESUMO - LOTES E VMA'!$J$3:$J$181,MATCH('LISTA DOS ITENS'!$D1405,'RESUMO - LOTES E VMA'!$A$3:$A$181,0))</f>
        <v>0.09038820919</v>
      </c>
      <c r="AC1405" s="29" t="str">
        <f t="array" ref="AC1405">INDEX('RESUMO - LOTES E VMA'!$L$3:$L$181,MATCH('LISTA DOS ITENS'!$D1405,'RESUMO - LOTES E VMA'!$A$3:$A$181,0))</f>
        <v>1% do Valor de Comparação do VMA</v>
      </c>
      <c r="AD1405" s="53" t="str">
        <f>VLOOKUP(Tabela1[[#This Row],[Índice]],[1]Planilha1!$A:$A,1,0)</f>
        <v>#ERROR!</v>
      </c>
    </row>
    <row r="1406" ht="15.75" customHeight="1">
      <c r="A1406" s="52">
        <v>252514.0</v>
      </c>
      <c r="B1406" s="53" t="s">
        <v>70</v>
      </c>
      <c r="C1406" s="53" t="s">
        <v>71</v>
      </c>
      <c r="D1406" s="22">
        <v>207015.0</v>
      </c>
      <c r="E1406" s="53" t="s">
        <v>63</v>
      </c>
      <c r="F1406" s="54">
        <v>1.0357359E7</v>
      </c>
      <c r="G1406" s="53" t="s">
        <v>1072</v>
      </c>
      <c r="H1406" s="55">
        <v>2201.0</v>
      </c>
      <c r="I1406" s="55"/>
      <c r="J1406" s="55" t="s">
        <v>77</v>
      </c>
      <c r="K1406" s="53" t="s">
        <v>293</v>
      </c>
      <c r="L1406" s="53"/>
      <c r="M1406" s="53">
        <v>13.0</v>
      </c>
      <c r="N1406" s="53" t="s">
        <v>52</v>
      </c>
      <c r="O1406" s="25">
        <v>1.0</v>
      </c>
      <c r="P1406" s="25">
        <f>'LISTA DOS ITENS'!$O1406*'LISTA DOS ITENS'!$M1406</f>
        <v>13</v>
      </c>
      <c r="Q1406" s="25">
        <v>41.93</v>
      </c>
      <c r="R1406" s="25">
        <f>'LISTA DOS ITENS'!$Q1406*'LISTA DOS ITENS'!$M1406</f>
        <v>545.09</v>
      </c>
      <c r="S1406" s="56">
        <f>IF('LISTA DOS ITENS'!$P1406&gt;'LISTA DOS ITENS'!$R1406,'LISTA DOS ITENS'!$P1406,'LISTA DOS ITENS'!$R1406)</f>
        <v>545.09</v>
      </c>
      <c r="T1406" s="25">
        <v>3.79156900412345</v>
      </c>
      <c r="U1406" s="25">
        <f>'LISTA DOS ITENS'!$T1406*'LISTA DOS ITENS'!$M1406</f>
        <v>49.29039705</v>
      </c>
      <c r="V1406" s="56">
        <f t="array" ref="V1406">INDEX('RESUMO - LOTES E VMA'!$F$3:$F$181,MATCH('LISTA DOS ITENS'!$D1406,'RESUMO - LOTES E VMA'!$A$3:$A$181,0))</f>
        <v>17605.62936</v>
      </c>
      <c r="W1406" s="57">
        <f>'LISTA DOS ITENS'!$U1406/'LISTA DOS ITENS'!$V1406</f>
        <v>0.002799695259</v>
      </c>
      <c r="X1406" s="53" t="s">
        <v>53</v>
      </c>
      <c r="Y1406" s="53" t="s">
        <v>290</v>
      </c>
      <c r="Z1406" s="58" t="str">
        <f>'LISTA DOS ITENS'!$F1406&amp;"-"&amp;'LISTA DOS ITENS'!$H1406&amp;"-"&amp;'LISTA DOS ITENS'!$J1406&amp;"-"&amp;'LISTA DOS ITENS'!$K1406&amp;"-"&amp;'LISTA DOS ITENS'!$I1406</f>
        <v>10357359-2201-A903-SOBRE_EMP-</v>
      </c>
      <c r="AA1406" s="59" t="str">
        <f t="array" ref="AA1406">INDEX('RESUMO - LOTES E VMA'!$M$3:$M$181,MATCH('LISTA DOS ITENS'!$D1406,'RESUMO - LOTES E VMA'!$A$3:$A$181,0))</f>
        <v>Para Leilão</v>
      </c>
      <c r="AB1406" s="60">
        <f t="array" ref="AB1406">INDEX('RESUMO - LOTES E VMA'!$J$3:$J$181,MATCH('LISTA DOS ITENS'!$D1406,'RESUMO - LOTES E VMA'!$A$3:$A$181,0))</f>
        <v>0.09038820919</v>
      </c>
      <c r="AC1406" s="29" t="str">
        <f t="array" ref="AC1406">INDEX('RESUMO - LOTES E VMA'!$L$3:$L$181,MATCH('LISTA DOS ITENS'!$D1406,'RESUMO - LOTES E VMA'!$A$3:$A$181,0))</f>
        <v>1% do Valor de Comparação do VMA</v>
      </c>
      <c r="AD1406" s="53" t="str">
        <f>VLOOKUP(Tabela1[[#This Row],[Índice]],[1]Planilha1!$A:$A,1,0)</f>
        <v>#ERROR!</v>
      </c>
    </row>
    <row r="1407" ht="15.75" customHeight="1">
      <c r="A1407" s="52">
        <v>252515.0</v>
      </c>
      <c r="B1407" s="53" t="s">
        <v>70</v>
      </c>
      <c r="C1407" s="53" t="s">
        <v>71</v>
      </c>
      <c r="D1407" s="22">
        <v>207015.0</v>
      </c>
      <c r="E1407" s="53" t="s">
        <v>63</v>
      </c>
      <c r="F1407" s="54">
        <v>1.1262423E7</v>
      </c>
      <c r="G1407" s="53" t="s">
        <v>1079</v>
      </c>
      <c r="H1407" s="55">
        <v>2201.0</v>
      </c>
      <c r="I1407" s="55"/>
      <c r="J1407" s="55" t="s">
        <v>77</v>
      </c>
      <c r="K1407" s="53" t="s">
        <v>73</v>
      </c>
      <c r="L1407" s="53"/>
      <c r="M1407" s="53">
        <v>1.0</v>
      </c>
      <c r="N1407" s="53" t="s">
        <v>52</v>
      </c>
      <c r="O1407" s="25">
        <v>120.24</v>
      </c>
      <c r="P1407" s="25">
        <f>'LISTA DOS ITENS'!$O1407*'LISTA DOS ITENS'!$M1407</f>
        <v>120.24</v>
      </c>
      <c r="Q1407" s="25">
        <v>120.24</v>
      </c>
      <c r="R1407" s="25">
        <f>'LISTA DOS ITENS'!$Q1407*'LISTA DOS ITENS'!$M1407</f>
        <v>120.24</v>
      </c>
      <c r="S1407" s="56">
        <f>IF('LISTA DOS ITENS'!$P1407&gt;'LISTA DOS ITENS'!$R1407,'LISTA DOS ITENS'!$P1407,'LISTA DOS ITENS'!$R1407)</f>
        <v>120.24</v>
      </c>
      <c r="T1407" s="25">
        <v>10.872841809105738</v>
      </c>
      <c r="U1407" s="25">
        <f>'LISTA DOS ITENS'!$T1407*'LISTA DOS ITENS'!$M1407</f>
        <v>10.87284181</v>
      </c>
      <c r="V1407" s="56">
        <f t="array" ref="V1407">INDEX('RESUMO - LOTES E VMA'!$F$3:$F$181,MATCH('LISTA DOS ITENS'!$D1407,'RESUMO - LOTES E VMA'!$A$3:$A$181,0))</f>
        <v>17605.62936</v>
      </c>
      <c r="W1407" s="57">
        <f>'LISTA DOS ITENS'!$U1407/'LISTA DOS ITENS'!$V1407</f>
        <v>0.0006175775705</v>
      </c>
      <c r="X1407" s="53" t="s">
        <v>53</v>
      </c>
      <c r="Y1407" s="53" t="s">
        <v>290</v>
      </c>
      <c r="Z1407" s="58" t="str">
        <f>'LISTA DOS ITENS'!$F1407&amp;"-"&amp;'LISTA DOS ITENS'!$H1407&amp;"-"&amp;'LISTA DOS ITENS'!$J1407&amp;"-"&amp;'LISTA DOS ITENS'!$K1407&amp;"-"&amp;'LISTA DOS ITENS'!$I1407</f>
        <v>11262423-2201-A903-CONS/NAC-</v>
      </c>
      <c r="AA1407" s="59" t="str">
        <f t="array" ref="AA1407">INDEX('RESUMO - LOTES E VMA'!$M$3:$M$181,MATCH('LISTA DOS ITENS'!$D1407,'RESUMO - LOTES E VMA'!$A$3:$A$181,0))</f>
        <v>Para Leilão</v>
      </c>
      <c r="AB1407" s="60">
        <f t="array" ref="AB1407">INDEX('RESUMO - LOTES E VMA'!$J$3:$J$181,MATCH('LISTA DOS ITENS'!$D1407,'RESUMO - LOTES E VMA'!$A$3:$A$181,0))</f>
        <v>0.09038820919</v>
      </c>
      <c r="AC1407" s="29" t="str">
        <f t="array" ref="AC1407">INDEX('RESUMO - LOTES E VMA'!$L$3:$L$181,MATCH('LISTA DOS ITENS'!$D1407,'RESUMO - LOTES E VMA'!$A$3:$A$181,0))</f>
        <v>1% do Valor de Comparação do VMA</v>
      </c>
      <c r="AD1407" s="53" t="str">
        <f>VLOOKUP(Tabela1[[#This Row],[Índice]],[1]Planilha1!$A:$A,1,0)</f>
        <v>#ERROR!</v>
      </c>
    </row>
    <row r="1408" ht="15.75" customHeight="1">
      <c r="A1408" s="52">
        <v>252538.0</v>
      </c>
      <c r="B1408" s="53" t="s">
        <v>70</v>
      </c>
      <c r="C1408" s="53" t="s">
        <v>71</v>
      </c>
      <c r="D1408" s="22">
        <v>207020.0</v>
      </c>
      <c r="E1408" s="53" t="s">
        <v>63</v>
      </c>
      <c r="F1408" s="54">
        <v>1.0726317E7</v>
      </c>
      <c r="G1408" s="53" t="s">
        <v>1090</v>
      </c>
      <c r="H1408" s="55">
        <v>2101.0</v>
      </c>
      <c r="I1408" s="55"/>
      <c r="J1408" s="55" t="s">
        <v>68</v>
      </c>
      <c r="K1408" s="53" t="s">
        <v>73</v>
      </c>
      <c r="L1408" s="53"/>
      <c r="M1408" s="53">
        <v>2.0</v>
      </c>
      <c r="N1408" s="53" t="s">
        <v>52</v>
      </c>
      <c r="O1408" s="25">
        <v>6318.105</v>
      </c>
      <c r="P1408" s="25">
        <f>'LISTA DOS ITENS'!$O1408*'LISTA DOS ITENS'!$M1408</f>
        <v>12636.21</v>
      </c>
      <c r="Q1408" s="25">
        <v>6318.11</v>
      </c>
      <c r="R1408" s="25">
        <f>'LISTA DOS ITENS'!$Q1408*'LISTA DOS ITENS'!$M1408</f>
        <v>12636.22</v>
      </c>
      <c r="S1408" s="56">
        <f>IF('LISTA DOS ITENS'!$P1408&gt;'LISTA DOS ITENS'!$R1408,'LISTA DOS ITENS'!$P1408,'LISTA DOS ITENS'!$R1408)</f>
        <v>12636.22</v>
      </c>
      <c r="T1408" s="25">
        <v>2577.78888</v>
      </c>
      <c r="U1408" s="25">
        <f>'LISTA DOS ITENS'!$T1408*'LISTA DOS ITENS'!$M1408</f>
        <v>5155.57776</v>
      </c>
      <c r="V1408" s="56">
        <f t="array" ref="V1408">INDEX('RESUMO - LOTES E VMA'!$F$3:$F$181,MATCH('LISTA DOS ITENS'!$D1408,'RESUMO - LOTES E VMA'!$A$3:$A$181,0))</f>
        <v>23648.85504</v>
      </c>
      <c r="W1408" s="57">
        <f>'LISTA DOS ITENS'!$U1408/'LISTA DOS ITENS'!$V1408</f>
        <v>0.2180053855</v>
      </c>
      <c r="X1408" s="53" t="s">
        <v>53</v>
      </c>
      <c r="Y1408" s="53" t="s">
        <v>290</v>
      </c>
      <c r="Z1408" s="58" t="str">
        <f>'LISTA DOS ITENS'!$F1408&amp;"-"&amp;'LISTA DOS ITENS'!$H1408&amp;"-"&amp;'LISTA DOS ITENS'!$J1408&amp;"-"&amp;'LISTA DOS ITENS'!$K1408&amp;"-"&amp;'LISTA DOS ITENS'!$I1408</f>
        <v>10726317-2101-0003-CONS/NAC-</v>
      </c>
      <c r="AA1408" s="59" t="str">
        <f t="array" ref="AA1408">INDEX('RESUMO - LOTES E VMA'!$M$3:$M$181,MATCH('LISTA DOS ITENS'!$D1408,'RESUMO - LOTES E VMA'!$A$3:$A$181,0))</f>
        <v>Para Leilão</v>
      </c>
      <c r="AB1408" s="60">
        <f t="array" ref="AB1408">INDEX('RESUMO - LOTES E VMA'!$J$3:$J$181,MATCH('LISTA DOS ITENS'!$D1408,'RESUMO - LOTES E VMA'!$A$3:$A$181,0))</f>
        <v>0.404269412</v>
      </c>
      <c r="AC1408" s="29" t="str">
        <f t="array" ref="AC1408">INDEX('RESUMO - LOTES E VMA'!$L$3:$L$181,MATCH('LISTA DOS ITENS'!$D1408,'RESUMO - LOTES E VMA'!$A$3:$A$181,0))</f>
        <v>5% do Valor de Comparação do VMA</v>
      </c>
      <c r="AD1408" s="53" t="str">
        <f>VLOOKUP(Tabela1[[#This Row],[Índice]],[1]Planilha1!$A:$A,1,0)</f>
        <v>#ERROR!</v>
      </c>
    </row>
    <row r="1409" ht="15.75" customHeight="1">
      <c r="A1409" s="52">
        <v>252539.0</v>
      </c>
      <c r="B1409" s="53" t="s">
        <v>70</v>
      </c>
      <c r="C1409" s="53" t="s">
        <v>71</v>
      </c>
      <c r="D1409" s="22">
        <v>207020.0</v>
      </c>
      <c r="E1409" s="53" t="s">
        <v>63</v>
      </c>
      <c r="F1409" s="54">
        <v>1.102151E7</v>
      </c>
      <c r="G1409" s="53" t="s">
        <v>1091</v>
      </c>
      <c r="H1409" s="55">
        <v>2101.0</v>
      </c>
      <c r="I1409" s="55"/>
      <c r="J1409" s="55" t="s">
        <v>68</v>
      </c>
      <c r="K1409" s="53" t="s">
        <v>73</v>
      </c>
      <c r="L1409" s="53"/>
      <c r="M1409" s="53">
        <v>1.0</v>
      </c>
      <c r="N1409" s="53" t="s">
        <v>52</v>
      </c>
      <c r="O1409" s="25">
        <v>5537.03</v>
      </c>
      <c r="P1409" s="25">
        <f>'LISTA DOS ITENS'!$O1409*'LISTA DOS ITENS'!$M1409</f>
        <v>5537.03</v>
      </c>
      <c r="Q1409" s="25">
        <v>5537.03</v>
      </c>
      <c r="R1409" s="25">
        <f>'LISTA DOS ITENS'!$Q1409*'LISTA DOS ITENS'!$M1409</f>
        <v>5537.03</v>
      </c>
      <c r="S1409" s="56">
        <f>IF('LISTA DOS ITENS'!$P1409&gt;'LISTA DOS ITENS'!$R1409,'LISTA DOS ITENS'!$P1409,'LISTA DOS ITENS'!$R1409)</f>
        <v>5537.03</v>
      </c>
      <c r="T1409" s="25">
        <v>2259.10824</v>
      </c>
      <c r="U1409" s="25">
        <f>'LISTA DOS ITENS'!$T1409*'LISTA DOS ITENS'!$M1409</f>
        <v>2259.10824</v>
      </c>
      <c r="V1409" s="56">
        <f t="array" ref="V1409">INDEX('RESUMO - LOTES E VMA'!$F$3:$F$181,MATCH('LISTA DOS ITENS'!$D1409,'RESUMO - LOTES E VMA'!$A$3:$A$181,0))</f>
        <v>23648.85504</v>
      </c>
      <c r="W1409" s="57">
        <f>'LISTA DOS ITENS'!$U1409/'LISTA DOS ITENS'!$V1409</f>
        <v>0.09552717187</v>
      </c>
      <c r="X1409" s="53" t="s">
        <v>53</v>
      </c>
      <c r="Y1409" s="53" t="s">
        <v>290</v>
      </c>
      <c r="Z1409" s="58" t="str">
        <f>'LISTA DOS ITENS'!$F1409&amp;"-"&amp;'LISTA DOS ITENS'!$H1409&amp;"-"&amp;'LISTA DOS ITENS'!$J1409&amp;"-"&amp;'LISTA DOS ITENS'!$K1409&amp;"-"&amp;'LISTA DOS ITENS'!$I1409</f>
        <v>11021510-2101-0003-CONS/NAC-</v>
      </c>
      <c r="AA1409" s="59" t="str">
        <f t="array" ref="AA1409">INDEX('RESUMO - LOTES E VMA'!$M$3:$M$181,MATCH('LISTA DOS ITENS'!$D1409,'RESUMO - LOTES E VMA'!$A$3:$A$181,0))</f>
        <v>Para Leilão</v>
      </c>
      <c r="AB1409" s="60">
        <f t="array" ref="AB1409">INDEX('RESUMO - LOTES E VMA'!$J$3:$J$181,MATCH('LISTA DOS ITENS'!$D1409,'RESUMO - LOTES E VMA'!$A$3:$A$181,0))</f>
        <v>0.404269412</v>
      </c>
      <c r="AC1409" s="29" t="str">
        <f t="array" ref="AC1409">INDEX('RESUMO - LOTES E VMA'!$L$3:$L$181,MATCH('LISTA DOS ITENS'!$D1409,'RESUMO - LOTES E VMA'!$A$3:$A$181,0))</f>
        <v>5% do Valor de Comparação do VMA</v>
      </c>
      <c r="AD1409" s="53" t="str">
        <f>VLOOKUP(Tabela1[[#This Row],[Índice]],[1]Planilha1!$A:$A,1,0)</f>
        <v>#ERROR!</v>
      </c>
    </row>
    <row r="1410" ht="15.75" customHeight="1">
      <c r="A1410" s="52">
        <v>252540.0</v>
      </c>
      <c r="B1410" s="53" t="s">
        <v>70</v>
      </c>
      <c r="C1410" s="53" t="s">
        <v>71</v>
      </c>
      <c r="D1410" s="22">
        <v>207020.0</v>
      </c>
      <c r="E1410" s="53" t="s">
        <v>63</v>
      </c>
      <c r="F1410" s="54">
        <v>1.1336271E7</v>
      </c>
      <c r="G1410" s="53" t="s">
        <v>1092</v>
      </c>
      <c r="H1410" s="55">
        <v>2101.0</v>
      </c>
      <c r="I1410" s="55"/>
      <c r="J1410" s="55" t="s">
        <v>68</v>
      </c>
      <c r="K1410" s="53" t="s">
        <v>73</v>
      </c>
      <c r="L1410" s="53"/>
      <c r="M1410" s="53">
        <v>1.0</v>
      </c>
      <c r="N1410" s="53" t="s">
        <v>52</v>
      </c>
      <c r="O1410" s="25">
        <v>2300.0</v>
      </c>
      <c r="P1410" s="25">
        <f>'LISTA DOS ITENS'!$O1410*'LISTA DOS ITENS'!$M1410</f>
        <v>2300</v>
      </c>
      <c r="Q1410" s="25">
        <v>15000.0</v>
      </c>
      <c r="R1410" s="25">
        <f>'LISTA DOS ITENS'!$Q1410*'LISTA DOS ITENS'!$M1410</f>
        <v>15000</v>
      </c>
      <c r="S1410" s="56">
        <f>IF('LISTA DOS ITENS'!$P1410&gt;'LISTA DOS ITENS'!$R1410,'LISTA DOS ITENS'!$P1410,'LISTA DOS ITENS'!$R1410)</f>
        <v>15000</v>
      </c>
      <c r="T1410" s="25">
        <v>6120.0</v>
      </c>
      <c r="U1410" s="25">
        <f>'LISTA DOS ITENS'!$T1410*'LISTA DOS ITENS'!$M1410</f>
        <v>6120</v>
      </c>
      <c r="V1410" s="56">
        <f t="array" ref="V1410">INDEX('RESUMO - LOTES E VMA'!$F$3:$F$181,MATCH('LISTA DOS ITENS'!$D1410,'RESUMO - LOTES E VMA'!$A$3:$A$181,0))</f>
        <v>23648.85504</v>
      </c>
      <c r="W1410" s="57">
        <f>'LISTA DOS ITENS'!$U1410/'LISTA DOS ITENS'!$V1410</f>
        <v>0.2587863129</v>
      </c>
      <c r="X1410" s="53" t="s">
        <v>53</v>
      </c>
      <c r="Y1410" s="53" t="s">
        <v>290</v>
      </c>
      <c r="Z1410" s="58" t="str">
        <f>'LISTA DOS ITENS'!$F1410&amp;"-"&amp;'LISTA DOS ITENS'!$H1410&amp;"-"&amp;'LISTA DOS ITENS'!$J1410&amp;"-"&amp;'LISTA DOS ITENS'!$K1410&amp;"-"&amp;'LISTA DOS ITENS'!$I1410</f>
        <v>11336271-2101-0003-CONS/NAC-</v>
      </c>
      <c r="AA1410" s="59" t="str">
        <f t="array" ref="AA1410">INDEX('RESUMO - LOTES E VMA'!$M$3:$M$181,MATCH('LISTA DOS ITENS'!$D1410,'RESUMO - LOTES E VMA'!$A$3:$A$181,0))</f>
        <v>Para Leilão</v>
      </c>
      <c r="AB1410" s="60">
        <f t="array" ref="AB1410">INDEX('RESUMO - LOTES E VMA'!$J$3:$J$181,MATCH('LISTA DOS ITENS'!$D1410,'RESUMO - LOTES E VMA'!$A$3:$A$181,0))</f>
        <v>0.404269412</v>
      </c>
      <c r="AC1410" s="29" t="str">
        <f t="array" ref="AC1410">INDEX('RESUMO - LOTES E VMA'!$L$3:$L$181,MATCH('LISTA DOS ITENS'!$D1410,'RESUMO - LOTES E VMA'!$A$3:$A$181,0))</f>
        <v>5% do Valor de Comparação do VMA</v>
      </c>
      <c r="AD1410" s="53" t="str">
        <f>VLOOKUP(Tabela1[[#This Row],[Índice]],[1]Planilha1!$A:$A,1,0)</f>
        <v>#ERROR!</v>
      </c>
    </row>
    <row r="1411" ht="15.75" customHeight="1">
      <c r="A1411" s="52">
        <v>252541.0</v>
      </c>
      <c r="B1411" s="53" t="s">
        <v>70</v>
      </c>
      <c r="C1411" s="53" t="s">
        <v>71</v>
      </c>
      <c r="D1411" s="22">
        <v>207020.0</v>
      </c>
      <c r="E1411" s="53" t="s">
        <v>63</v>
      </c>
      <c r="F1411" s="54">
        <v>1.1312463E7</v>
      </c>
      <c r="G1411" s="53" t="s">
        <v>1093</v>
      </c>
      <c r="H1411" s="55">
        <v>2170.0</v>
      </c>
      <c r="I1411" s="55"/>
      <c r="J1411" s="55" t="s">
        <v>68</v>
      </c>
      <c r="K1411" s="53" t="s">
        <v>73</v>
      </c>
      <c r="L1411" s="53"/>
      <c r="M1411" s="53">
        <v>1.0</v>
      </c>
      <c r="N1411" s="53" t="s">
        <v>52</v>
      </c>
      <c r="O1411" s="25">
        <v>700.0</v>
      </c>
      <c r="P1411" s="25">
        <f>'LISTA DOS ITENS'!$O1411*'LISTA DOS ITENS'!$M1411</f>
        <v>700</v>
      </c>
      <c r="Q1411" s="25">
        <v>450.12</v>
      </c>
      <c r="R1411" s="25">
        <f>'LISTA DOS ITENS'!$Q1411*'LISTA DOS ITENS'!$M1411</f>
        <v>450.12</v>
      </c>
      <c r="S1411" s="56">
        <f>IF('LISTA DOS ITENS'!$P1411&gt;'LISTA DOS ITENS'!$R1411,'LISTA DOS ITENS'!$P1411,'LISTA DOS ITENS'!$R1411)</f>
        <v>700</v>
      </c>
      <c r="T1411" s="25">
        <v>183.64896000000002</v>
      </c>
      <c r="U1411" s="25">
        <f>'LISTA DOS ITENS'!$T1411*'LISTA DOS ITENS'!$M1411</f>
        <v>183.64896</v>
      </c>
      <c r="V1411" s="56">
        <f t="array" ref="V1411">INDEX('RESUMO - LOTES E VMA'!$F$3:$F$181,MATCH('LISTA DOS ITENS'!$D1411,'RESUMO - LOTES E VMA'!$A$3:$A$181,0))</f>
        <v>23648.85504</v>
      </c>
      <c r="W1411" s="57">
        <f>'LISTA DOS ITENS'!$U1411/'LISTA DOS ITENS'!$V1411</f>
        <v>0.007765659677</v>
      </c>
      <c r="X1411" s="53" t="s">
        <v>53</v>
      </c>
      <c r="Y1411" s="53" t="s">
        <v>290</v>
      </c>
      <c r="Z1411" s="58" t="str">
        <f>'LISTA DOS ITENS'!$F1411&amp;"-"&amp;'LISTA DOS ITENS'!$H1411&amp;"-"&amp;'LISTA DOS ITENS'!$J1411&amp;"-"&amp;'LISTA DOS ITENS'!$K1411&amp;"-"&amp;'LISTA DOS ITENS'!$I1411</f>
        <v>11312463-2170-0003-CONS/NAC-</v>
      </c>
      <c r="AA1411" s="59" t="str">
        <f t="array" ref="AA1411">INDEX('RESUMO - LOTES E VMA'!$M$3:$M$181,MATCH('LISTA DOS ITENS'!$D1411,'RESUMO - LOTES E VMA'!$A$3:$A$181,0))</f>
        <v>Para Leilão</v>
      </c>
      <c r="AB1411" s="60">
        <f t="array" ref="AB1411">INDEX('RESUMO - LOTES E VMA'!$J$3:$J$181,MATCH('LISTA DOS ITENS'!$D1411,'RESUMO - LOTES E VMA'!$A$3:$A$181,0))</f>
        <v>0.404269412</v>
      </c>
      <c r="AC1411" s="29" t="str">
        <f t="array" ref="AC1411">INDEX('RESUMO - LOTES E VMA'!$L$3:$L$181,MATCH('LISTA DOS ITENS'!$D1411,'RESUMO - LOTES E VMA'!$A$3:$A$181,0))</f>
        <v>5% do Valor de Comparação do VMA</v>
      </c>
      <c r="AD1411" s="53" t="str">
        <f>VLOOKUP(Tabela1[[#This Row],[Índice]],[1]Planilha1!$A:$A,1,0)</f>
        <v>#ERROR!</v>
      </c>
    </row>
    <row r="1412" ht="15.75" customHeight="1">
      <c r="A1412" s="52">
        <v>252542.0</v>
      </c>
      <c r="B1412" s="53" t="s">
        <v>70</v>
      </c>
      <c r="C1412" s="53" t="s">
        <v>71</v>
      </c>
      <c r="D1412" s="22">
        <v>207020.0</v>
      </c>
      <c r="E1412" s="53" t="s">
        <v>63</v>
      </c>
      <c r="F1412" s="54">
        <v>1.1472424E7</v>
      </c>
      <c r="G1412" s="53" t="s">
        <v>1094</v>
      </c>
      <c r="H1412" s="55">
        <v>2170.0</v>
      </c>
      <c r="I1412" s="55"/>
      <c r="J1412" s="55" t="s">
        <v>68</v>
      </c>
      <c r="K1412" s="53" t="s">
        <v>73</v>
      </c>
      <c r="L1412" s="53"/>
      <c r="M1412" s="53">
        <v>1.0</v>
      </c>
      <c r="N1412" s="53" t="s">
        <v>52</v>
      </c>
      <c r="O1412" s="25">
        <v>2900.0</v>
      </c>
      <c r="P1412" s="25">
        <f>'LISTA DOS ITENS'!$O1412*'LISTA DOS ITENS'!$M1412</f>
        <v>2900</v>
      </c>
      <c r="Q1412" s="25">
        <v>2800.0</v>
      </c>
      <c r="R1412" s="25">
        <f>'LISTA DOS ITENS'!$Q1412*'LISTA DOS ITENS'!$M1412</f>
        <v>2800</v>
      </c>
      <c r="S1412" s="56">
        <f>IF('LISTA DOS ITENS'!$P1412&gt;'LISTA DOS ITENS'!$R1412,'LISTA DOS ITENS'!$P1412,'LISTA DOS ITENS'!$R1412)</f>
        <v>2900</v>
      </c>
      <c r="T1412" s="25">
        <v>1142.4</v>
      </c>
      <c r="U1412" s="25">
        <f>'LISTA DOS ITENS'!$T1412*'LISTA DOS ITENS'!$M1412</f>
        <v>1142.4</v>
      </c>
      <c r="V1412" s="56">
        <f t="array" ref="V1412">INDEX('RESUMO - LOTES E VMA'!$F$3:$F$181,MATCH('LISTA DOS ITENS'!$D1412,'RESUMO - LOTES E VMA'!$A$3:$A$181,0))</f>
        <v>23648.85504</v>
      </c>
      <c r="W1412" s="57">
        <f>'LISTA DOS ITENS'!$U1412/'LISTA DOS ITENS'!$V1412</f>
        <v>0.04830677841</v>
      </c>
      <c r="X1412" s="53" t="s">
        <v>53</v>
      </c>
      <c r="Y1412" s="53" t="s">
        <v>290</v>
      </c>
      <c r="Z1412" s="58" t="str">
        <f>'LISTA DOS ITENS'!$F1412&amp;"-"&amp;'LISTA DOS ITENS'!$H1412&amp;"-"&amp;'LISTA DOS ITENS'!$J1412&amp;"-"&amp;'LISTA DOS ITENS'!$K1412&amp;"-"&amp;'LISTA DOS ITENS'!$I1412</f>
        <v>11472424-2170-0003-CONS/NAC-</v>
      </c>
      <c r="AA1412" s="59" t="str">
        <f t="array" ref="AA1412">INDEX('RESUMO - LOTES E VMA'!$M$3:$M$181,MATCH('LISTA DOS ITENS'!$D1412,'RESUMO - LOTES E VMA'!$A$3:$A$181,0))</f>
        <v>Para Leilão</v>
      </c>
      <c r="AB1412" s="60">
        <f t="array" ref="AB1412">INDEX('RESUMO - LOTES E VMA'!$J$3:$J$181,MATCH('LISTA DOS ITENS'!$D1412,'RESUMO - LOTES E VMA'!$A$3:$A$181,0))</f>
        <v>0.404269412</v>
      </c>
      <c r="AC1412" s="29" t="str">
        <f t="array" ref="AC1412">INDEX('RESUMO - LOTES E VMA'!$L$3:$L$181,MATCH('LISTA DOS ITENS'!$D1412,'RESUMO - LOTES E VMA'!$A$3:$A$181,0))</f>
        <v>5% do Valor de Comparação do VMA</v>
      </c>
      <c r="AD1412" s="53" t="str">
        <f>VLOOKUP(Tabela1[[#This Row],[Índice]],[1]Planilha1!$A:$A,1,0)</f>
        <v>#ERROR!</v>
      </c>
    </row>
    <row r="1413" ht="15.75" customHeight="1">
      <c r="A1413" s="52">
        <v>252543.0</v>
      </c>
      <c r="B1413" s="53" t="s">
        <v>70</v>
      </c>
      <c r="C1413" s="53" t="s">
        <v>71</v>
      </c>
      <c r="D1413" s="22">
        <v>207020.0</v>
      </c>
      <c r="E1413" s="53" t="s">
        <v>63</v>
      </c>
      <c r="F1413" s="54">
        <v>1.2128969E7</v>
      </c>
      <c r="G1413" s="53" t="s">
        <v>1093</v>
      </c>
      <c r="H1413" s="55">
        <v>2201.0</v>
      </c>
      <c r="I1413" s="55"/>
      <c r="J1413" s="55" t="s">
        <v>68</v>
      </c>
      <c r="K1413" s="53" t="s">
        <v>73</v>
      </c>
      <c r="L1413" s="53"/>
      <c r="M1413" s="53">
        <v>2.0</v>
      </c>
      <c r="N1413" s="53" t="s">
        <v>52</v>
      </c>
      <c r="O1413" s="25">
        <v>7850.0</v>
      </c>
      <c r="P1413" s="25">
        <f>'LISTA DOS ITENS'!$O1413*'LISTA DOS ITENS'!$M1413</f>
        <v>15700</v>
      </c>
      <c r="Q1413" s="25">
        <v>7850.0</v>
      </c>
      <c r="R1413" s="25">
        <f>'LISTA DOS ITENS'!$Q1413*'LISTA DOS ITENS'!$M1413</f>
        <v>15700</v>
      </c>
      <c r="S1413" s="56">
        <f>IF('LISTA DOS ITENS'!$P1413&gt;'LISTA DOS ITENS'!$R1413,'LISTA DOS ITENS'!$P1413,'LISTA DOS ITENS'!$R1413)</f>
        <v>15700</v>
      </c>
      <c r="T1413" s="25">
        <v>3202.8</v>
      </c>
      <c r="U1413" s="25">
        <f>'LISTA DOS ITENS'!$T1413*'LISTA DOS ITENS'!$M1413</f>
        <v>6405.6</v>
      </c>
      <c r="V1413" s="56">
        <f t="array" ref="V1413">INDEX('RESUMO - LOTES E VMA'!$F$3:$F$181,MATCH('LISTA DOS ITENS'!$D1413,'RESUMO - LOTES E VMA'!$A$3:$A$181,0))</f>
        <v>23648.85504</v>
      </c>
      <c r="W1413" s="57">
        <f>'LISTA DOS ITENS'!$U1413/'LISTA DOS ITENS'!$V1413</f>
        <v>0.2708630075</v>
      </c>
      <c r="X1413" s="53" t="s">
        <v>53</v>
      </c>
      <c r="Y1413" s="53" t="s">
        <v>290</v>
      </c>
      <c r="Z1413" s="58" t="str">
        <f>'LISTA DOS ITENS'!$F1413&amp;"-"&amp;'LISTA DOS ITENS'!$H1413&amp;"-"&amp;'LISTA DOS ITENS'!$J1413&amp;"-"&amp;'LISTA DOS ITENS'!$K1413&amp;"-"&amp;'LISTA DOS ITENS'!$I1413</f>
        <v>12128969-2201-0003-CONS/NAC-</v>
      </c>
      <c r="AA1413" s="59" t="str">
        <f t="array" ref="AA1413">INDEX('RESUMO - LOTES E VMA'!$M$3:$M$181,MATCH('LISTA DOS ITENS'!$D1413,'RESUMO - LOTES E VMA'!$A$3:$A$181,0))</f>
        <v>Para Leilão</v>
      </c>
      <c r="AB1413" s="60">
        <f t="array" ref="AB1413">INDEX('RESUMO - LOTES E VMA'!$J$3:$J$181,MATCH('LISTA DOS ITENS'!$D1413,'RESUMO - LOTES E VMA'!$A$3:$A$181,0))</f>
        <v>0.404269412</v>
      </c>
      <c r="AC1413" s="29" t="str">
        <f t="array" ref="AC1413">INDEX('RESUMO - LOTES E VMA'!$L$3:$L$181,MATCH('LISTA DOS ITENS'!$D1413,'RESUMO - LOTES E VMA'!$A$3:$A$181,0))</f>
        <v>5% do Valor de Comparação do VMA</v>
      </c>
      <c r="AD1413" s="53" t="str">
        <f>VLOOKUP(Tabela1[[#This Row],[Índice]],[1]Planilha1!$A:$A,1,0)</f>
        <v>#ERROR!</v>
      </c>
    </row>
    <row r="1414" ht="15.75" customHeight="1">
      <c r="A1414" s="52">
        <v>252544.0</v>
      </c>
      <c r="B1414" s="53" t="s">
        <v>70</v>
      </c>
      <c r="C1414" s="53" t="s">
        <v>71</v>
      </c>
      <c r="D1414" s="22">
        <v>207020.0</v>
      </c>
      <c r="E1414" s="53" t="s">
        <v>63</v>
      </c>
      <c r="F1414" s="54">
        <v>1.1763642E7</v>
      </c>
      <c r="G1414" s="53" t="s">
        <v>1095</v>
      </c>
      <c r="H1414" s="55">
        <v>2101.0</v>
      </c>
      <c r="I1414" s="55"/>
      <c r="J1414" s="55" t="s">
        <v>69</v>
      </c>
      <c r="K1414" s="53" t="s">
        <v>73</v>
      </c>
      <c r="L1414" s="53"/>
      <c r="M1414" s="53">
        <v>1.0</v>
      </c>
      <c r="N1414" s="53" t="s">
        <v>52</v>
      </c>
      <c r="O1414" s="25">
        <v>1165.0</v>
      </c>
      <c r="P1414" s="25">
        <f>'LISTA DOS ITENS'!$O1414*'LISTA DOS ITENS'!$M1414</f>
        <v>1165</v>
      </c>
      <c r="Q1414" s="25">
        <v>1165.0</v>
      </c>
      <c r="R1414" s="25">
        <f>'LISTA DOS ITENS'!$Q1414*'LISTA DOS ITENS'!$M1414</f>
        <v>1165</v>
      </c>
      <c r="S1414" s="56">
        <f>IF('LISTA DOS ITENS'!$P1414&gt;'LISTA DOS ITENS'!$R1414,'LISTA DOS ITENS'!$P1414,'LISTA DOS ITENS'!$R1414)</f>
        <v>1165</v>
      </c>
      <c r="T1414" s="25">
        <v>475.32000000000005</v>
      </c>
      <c r="U1414" s="25">
        <f>'LISTA DOS ITENS'!$T1414*'LISTA DOS ITENS'!$M1414</f>
        <v>475.32</v>
      </c>
      <c r="V1414" s="56">
        <f t="array" ref="V1414">INDEX('RESUMO - LOTES E VMA'!$F$3:$F$181,MATCH('LISTA DOS ITENS'!$D1414,'RESUMO - LOTES E VMA'!$A$3:$A$181,0))</f>
        <v>23648.85504</v>
      </c>
      <c r="W1414" s="57">
        <f>'LISTA DOS ITENS'!$U1414/'LISTA DOS ITENS'!$V1414</f>
        <v>0.0200990703</v>
      </c>
      <c r="X1414" s="53" t="s">
        <v>53</v>
      </c>
      <c r="Y1414" s="53" t="s">
        <v>290</v>
      </c>
      <c r="Z1414" s="58" t="str">
        <f>'LISTA DOS ITENS'!$F1414&amp;"-"&amp;'LISTA DOS ITENS'!$H1414&amp;"-"&amp;'LISTA DOS ITENS'!$J1414&amp;"-"&amp;'LISTA DOS ITENS'!$K1414&amp;"-"&amp;'LISTA DOS ITENS'!$I1414</f>
        <v>11763642-2101-0903-CONS/NAC-</v>
      </c>
      <c r="AA1414" s="59" t="str">
        <f t="array" ref="AA1414">INDEX('RESUMO - LOTES E VMA'!$M$3:$M$181,MATCH('LISTA DOS ITENS'!$D1414,'RESUMO - LOTES E VMA'!$A$3:$A$181,0))</f>
        <v>Para Leilão</v>
      </c>
      <c r="AB1414" s="60">
        <f t="array" ref="AB1414">INDEX('RESUMO - LOTES E VMA'!$J$3:$J$181,MATCH('LISTA DOS ITENS'!$D1414,'RESUMO - LOTES E VMA'!$A$3:$A$181,0))</f>
        <v>0.404269412</v>
      </c>
      <c r="AC1414" s="29" t="str">
        <f t="array" ref="AC1414">INDEX('RESUMO - LOTES E VMA'!$L$3:$L$181,MATCH('LISTA DOS ITENS'!$D1414,'RESUMO - LOTES E VMA'!$A$3:$A$181,0))</f>
        <v>5% do Valor de Comparação do VMA</v>
      </c>
      <c r="AD1414" s="53" t="str">
        <f>VLOOKUP(Tabela1[[#This Row],[Índice]],[1]Planilha1!$A:$A,1,0)</f>
        <v>#ERROR!</v>
      </c>
    </row>
    <row r="1415" ht="15.75" customHeight="1">
      <c r="A1415" s="52">
        <v>252545.0</v>
      </c>
      <c r="B1415" s="53" t="s">
        <v>70</v>
      </c>
      <c r="C1415" s="53" t="s">
        <v>71</v>
      </c>
      <c r="D1415" s="22">
        <v>207020.0</v>
      </c>
      <c r="E1415" s="53" t="s">
        <v>63</v>
      </c>
      <c r="F1415" s="54">
        <v>1.1140846E7</v>
      </c>
      <c r="G1415" s="53" t="s">
        <v>1096</v>
      </c>
      <c r="H1415" s="55">
        <v>2170.0</v>
      </c>
      <c r="I1415" s="55"/>
      <c r="J1415" s="55" t="s">
        <v>69</v>
      </c>
      <c r="K1415" s="53" t="s">
        <v>73</v>
      </c>
      <c r="L1415" s="53"/>
      <c r="M1415" s="53">
        <v>1.0</v>
      </c>
      <c r="N1415" s="53" t="s">
        <v>52</v>
      </c>
      <c r="O1415" s="25">
        <v>2000.0</v>
      </c>
      <c r="P1415" s="25">
        <f>'LISTA DOS ITENS'!$O1415*'LISTA DOS ITENS'!$M1415</f>
        <v>2000</v>
      </c>
      <c r="Q1415" s="25">
        <v>1815.0</v>
      </c>
      <c r="R1415" s="25">
        <f>'LISTA DOS ITENS'!$Q1415*'LISTA DOS ITENS'!$M1415</f>
        <v>1815</v>
      </c>
      <c r="S1415" s="56">
        <f>IF('LISTA DOS ITENS'!$P1415&gt;'LISTA DOS ITENS'!$R1415,'LISTA DOS ITENS'!$P1415,'LISTA DOS ITENS'!$R1415)</f>
        <v>2000</v>
      </c>
      <c r="T1415" s="25">
        <v>740.5200000000001</v>
      </c>
      <c r="U1415" s="25">
        <f>'LISTA DOS ITENS'!$T1415*'LISTA DOS ITENS'!$M1415</f>
        <v>740.52</v>
      </c>
      <c r="V1415" s="56">
        <f t="array" ref="V1415">INDEX('RESUMO - LOTES E VMA'!$F$3:$F$181,MATCH('LISTA DOS ITENS'!$D1415,'RESUMO - LOTES E VMA'!$A$3:$A$181,0))</f>
        <v>23648.85504</v>
      </c>
      <c r="W1415" s="57">
        <f>'LISTA DOS ITENS'!$U1415/'LISTA DOS ITENS'!$V1415</f>
        <v>0.03131314386</v>
      </c>
      <c r="X1415" s="53" t="s">
        <v>53</v>
      </c>
      <c r="Y1415" s="53" t="s">
        <v>290</v>
      </c>
      <c r="Z1415" s="58" t="str">
        <f>'LISTA DOS ITENS'!$F1415&amp;"-"&amp;'LISTA DOS ITENS'!$H1415&amp;"-"&amp;'LISTA DOS ITENS'!$J1415&amp;"-"&amp;'LISTA DOS ITENS'!$K1415&amp;"-"&amp;'LISTA DOS ITENS'!$I1415</f>
        <v>11140846-2170-0903-CONS/NAC-</v>
      </c>
      <c r="AA1415" s="59" t="str">
        <f t="array" ref="AA1415">INDEX('RESUMO - LOTES E VMA'!$M$3:$M$181,MATCH('LISTA DOS ITENS'!$D1415,'RESUMO - LOTES E VMA'!$A$3:$A$181,0))</f>
        <v>Para Leilão</v>
      </c>
      <c r="AB1415" s="60">
        <f t="array" ref="AB1415">INDEX('RESUMO - LOTES E VMA'!$J$3:$J$181,MATCH('LISTA DOS ITENS'!$D1415,'RESUMO - LOTES E VMA'!$A$3:$A$181,0))</f>
        <v>0.404269412</v>
      </c>
      <c r="AC1415" s="29" t="str">
        <f t="array" ref="AC1415">INDEX('RESUMO - LOTES E VMA'!$L$3:$L$181,MATCH('LISTA DOS ITENS'!$D1415,'RESUMO - LOTES E VMA'!$A$3:$A$181,0))</f>
        <v>5% do Valor de Comparação do VMA</v>
      </c>
      <c r="AD1415" s="53" t="str">
        <f>VLOOKUP(Tabela1[[#This Row],[Índice]],[1]Planilha1!$A:$A,1,0)</f>
        <v>#ERROR!</v>
      </c>
    </row>
    <row r="1416" ht="15.75" customHeight="1">
      <c r="A1416" s="52">
        <v>252546.0</v>
      </c>
      <c r="B1416" s="53" t="s">
        <v>70</v>
      </c>
      <c r="C1416" s="53" t="s">
        <v>71</v>
      </c>
      <c r="D1416" s="22">
        <v>207020.0</v>
      </c>
      <c r="E1416" s="53" t="s">
        <v>63</v>
      </c>
      <c r="F1416" s="54">
        <v>1.1312647E7</v>
      </c>
      <c r="G1416" s="53" t="s">
        <v>1096</v>
      </c>
      <c r="H1416" s="55">
        <v>2170.0</v>
      </c>
      <c r="I1416" s="55"/>
      <c r="J1416" s="55" t="s">
        <v>79</v>
      </c>
      <c r="K1416" s="53" t="s">
        <v>80</v>
      </c>
      <c r="L1416" s="53"/>
      <c r="M1416" s="53">
        <v>1.0</v>
      </c>
      <c r="N1416" s="53" t="s">
        <v>52</v>
      </c>
      <c r="O1416" s="25">
        <v>779.83</v>
      </c>
      <c r="P1416" s="25">
        <f>'LISTA DOS ITENS'!$O1416*'LISTA DOS ITENS'!$M1416</f>
        <v>779.83</v>
      </c>
      <c r="Q1416" s="25">
        <v>779.83</v>
      </c>
      <c r="R1416" s="25">
        <f>'LISTA DOS ITENS'!$Q1416*'LISTA DOS ITENS'!$M1416</f>
        <v>779.83</v>
      </c>
      <c r="S1416" s="56">
        <f>IF('LISTA DOS ITENS'!$P1416&gt;'LISTA DOS ITENS'!$R1416,'LISTA DOS ITENS'!$P1416,'LISTA DOS ITENS'!$R1416)</f>
        <v>779.83</v>
      </c>
      <c r="T1416" s="25">
        <v>318.17064000000005</v>
      </c>
      <c r="U1416" s="25">
        <f>'LISTA DOS ITENS'!$T1416*'LISTA DOS ITENS'!$M1416</f>
        <v>318.17064</v>
      </c>
      <c r="V1416" s="56">
        <f t="array" ref="V1416">INDEX('RESUMO - LOTES E VMA'!$F$3:$F$181,MATCH('LISTA DOS ITENS'!$D1416,'RESUMO - LOTES E VMA'!$A$3:$A$181,0))</f>
        <v>23648.85504</v>
      </c>
      <c r="W1416" s="57">
        <f>'LISTA DOS ITENS'!$U1416/'LISTA DOS ITENS'!$V1416</f>
        <v>0.01345395536</v>
      </c>
      <c r="X1416" s="53" t="s">
        <v>53</v>
      </c>
      <c r="Y1416" s="53" t="s">
        <v>290</v>
      </c>
      <c r="Z1416" s="58" t="str">
        <f>'LISTA DOS ITENS'!$F1416&amp;"-"&amp;'LISTA DOS ITENS'!$H1416&amp;"-"&amp;'LISTA DOS ITENS'!$J1416&amp;"-"&amp;'LISTA DOS ITENS'!$K1416&amp;"-"&amp;'LISTA DOS ITENS'!$I1416</f>
        <v>11312647-2170-A003-IMOB/NAC-</v>
      </c>
      <c r="AA1416" s="59" t="str">
        <f t="array" ref="AA1416">INDEX('RESUMO - LOTES E VMA'!$M$3:$M$181,MATCH('LISTA DOS ITENS'!$D1416,'RESUMO - LOTES E VMA'!$A$3:$A$181,0))</f>
        <v>Para Leilão</v>
      </c>
      <c r="AB1416" s="60">
        <f t="array" ref="AB1416">INDEX('RESUMO - LOTES E VMA'!$J$3:$J$181,MATCH('LISTA DOS ITENS'!$D1416,'RESUMO - LOTES E VMA'!$A$3:$A$181,0))</f>
        <v>0.404269412</v>
      </c>
      <c r="AC1416" s="29" t="str">
        <f t="array" ref="AC1416">INDEX('RESUMO - LOTES E VMA'!$L$3:$L$181,MATCH('LISTA DOS ITENS'!$D1416,'RESUMO - LOTES E VMA'!$A$3:$A$181,0))</f>
        <v>5% do Valor de Comparação do VMA</v>
      </c>
      <c r="AD1416" s="53" t="str">
        <f>VLOOKUP(Tabela1[[#This Row],[Índice]],[1]Planilha1!$A:$A,1,0)</f>
        <v>#ERROR!</v>
      </c>
    </row>
    <row r="1417" ht="15.75" customHeight="1">
      <c r="A1417" s="52">
        <v>252547.0</v>
      </c>
      <c r="B1417" s="53" t="s">
        <v>70</v>
      </c>
      <c r="C1417" s="53" t="s">
        <v>71</v>
      </c>
      <c r="D1417" s="22">
        <v>207020.0</v>
      </c>
      <c r="E1417" s="53" t="s">
        <v>63</v>
      </c>
      <c r="F1417" s="54">
        <v>1.0978441E7</v>
      </c>
      <c r="G1417" s="53" t="s">
        <v>1097</v>
      </c>
      <c r="H1417" s="55">
        <v>2201.0</v>
      </c>
      <c r="I1417" s="55"/>
      <c r="J1417" s="55" t="s">
        <v>79</v>
      </c>
      <c r="K1417" s="53" t="s">
        <v>80</v>
      </c>
      <c r="L1417" s="53"/>
      <c r="M1417" s="53">
        <v>3.0</v>
      </c>
      <c r="N1417" s="53" t="s">
        <v>52</v>
      </c>
      <c r="O1417" s="25">
        <v>58.5</v>
      </c>
      <c r="P1417" s="25">
        <f>'LISTA DOS ITENS'!$O1417*'LISTA DOS ITENS'!$M1417</f>
        <v>175.5</v>
      </c>
      <c r="Q1417" s="25">
        <v>58.5</v>
      </c>
      <c r="R1417" s="25">
        <f>'LISTA DOS ITENS'!$Q1417*'LISTA DOS ITENS'!$M1417</f>
        <v>175.5</v>
      </c>
      <c r="S1417" s="56">
        <f>IF('LISTA DOS ITENS'!$P1417&gt;'LISTA DOS ITENS'!$R1417,'LISTA DOS ITENS'!$P1417,'LISTA DOS ITENS'!$R1417)</f>
        <v>175.5</v>
      </c>
      <c r="T1417" s="25">
        <v>23.868000000000002</v>
      </c>
      <c r="U1417" s="25">
        <f>'LISTA DOS ITENS'!$T1417*'LISTA DOS ITENS'!$M1417</f>
        <v>71.604</v>
      </c>
      <c r="V1417" s="56">
        <f t="array" ref="V1417">INDEX('RESUMO - LOTES E VMA'!$F$3:$F$181,MATCH('LISTA DOS ITENS'!$D1417,'RESUMO - LOTES E VMA'!$A$3:$A$181,0))</f>
        <v>23648.85504</v>
      </c>
      <c r="W1417" s="57">
        <f>'LISTA DOS ITENS'!$U1417/'LISTA DOS ITENS'!$V1417</f>
        <v>0.003027799861</v>
      </c>
      <c r="X1417" s="53" t="s">
        <v>53</v>
      </c>
      <c r="Y1417" s="53" t="s">
        <v>290</v>
      </c>
      <c r="Z1417" s="58" t="str">
        <f>'LISTA DOS ITENS'!$F1417&amp;"-"&amp;'LISTA DOS ITENS'!$H1417&amp;"-"&amp;'LISTA DOS ITENS'!$J1417&amp;"-"&amp;'LISTA DOS ITENS'!$K1417&amp;"-"&amp;'LISTA DOS ITENS'!$I1417</f>
        <v>10978441-2201-A003-IMOB/NAC-</v>
      </c>
      <c r="AA1417" s="59" t="str">
        <f t="array" ref="AA1417">INDEX('RESUMO - LOTES E VMA'!$M$3:$M$181,MATCH('LISTA DOS ITENS'!$D1417,'RESUMO - LOTES E VMA'!$A$3:$A$181,0))</f>
        <v>Para Leilão</v>
      </c>
      <c r="AB1417" s="60">
        <f t="array" ref="AB1417">INDEX('RESUMO - LOTES E VMA'!$J$3:$J$181,MATCH('LISTA DOS ITENS'!$D1417,'RESUMO - LOTES E VMA'!$A$3:$A$181,0))</f>
        <v>0.404269412</v>
      </c>
      <c r="AC1417" s="29" t="str">
        <f t="array" ref="AC1417">INDEX('RESUMO - LOTES E VMA'!$L$3:$L$181,MATCH('LISTA DOS ITENS'!$D1417,'RESUMO - LOTES E VMA'!$A$3:$A$181,0))</f>
        <v>5% do Valor de Comparação do VMA</v>
      </c>
      <c r="AD1417" s="53" t="str">
        <f>VLOOKUP(Tabela1[[#This Row],[Índice]],[1]Planilha1!$A:$A,1,0)</f>
        <v>#ERROR!</v>
      </c>
    </row>
    <row r="1418" ht="15.75" customHeight="1">
      <c r="A1418" s="52">
        <v>252548.0</v>
      </c>
      <c r="B1418" s="53" t="s">
        <v>70</v>
      </c>
      <c r="C1418" s="53" t="s">
        <v>71</v>
      </c>
      <c r="D1418" s="22">
        <v>207020.0</v>
      </c>
      <c r="E1418" s="53" t="s">
        <v>63</v>
      </c>
      <c r="F1418" s="54">
        <v>1.0978443E7</v>
      </c>
      <c r="G1418" s="53" t="s">
        <v>1098</v>
      </c>
      <c r="H1418" s="55">
        <v>2201.0</v>
      </c>
      <c r="I1418" s="55"/>
      <c r="J1418" s="55" t="s">
        <v>79</v>
      </c>
      <c r="K1418" s="53" t="s">
        <v>80</v>
      </c>
      <c r="L1418" s="53"/>
      <c r="M1418" s="53">
        <v>3.0</v>
      </c>
      <c r="N1418" s="53" t="s">
        <v>52</v>
      </c>
      <c r="O1418" s="25">
        <v>58.5</v>
      </c>
      <c r="P1418" s="25">
        <f>'LISTA DOS ITENS'!$O1418*'LISTA DOS ITENS'!$M1418</f>
        <v>175.5</v>
      </c>
      <c r="Q1418" s="25">
        <v>58.5</v>
      </c>
      <c r="R1418" s="25">
        <f>'LISTA DOS ITENS'!$Q1418*'LISTA DOS ITENS'!$M1418</f>
        <v>175.5</v>
      </c>
      <c r="S1418" s="56">
        <f>IF('LISTA DOS ITENS'!$P1418&gt;'LISTA DOS ITENS'!$R1418,'LISTA DOS ITENS'!$P1418,'LISTA DOS ITENS'!$R1418)</f>
        <v>175.5</v>
      </c>
      <c r="T1418" s="25">
        <v>23.868000000000002</v>
      </c>
      <c r="U1418" s="25">
        <f>'LISTA DOS ITENS'!$T1418*'LISTA DOS ITENS'!$M1418</f>
        <v>71.604</v>
      </c>
      <c r="V1418" s="56">
        <f t="array" ref="V1418">INDEX('RESUMO - LOTES E VMA'!$F$3:$F$181,MATCH('LISTA DOS ITENS'!$D1418,'RESUMO - LOTES E VMA'!$A$3:$A$181,0))</f>
        <v>23648.85504</v>
      </c>
      <c r="W1418" s="57">
        <f>'LISTA DOS ITENS'!$U1418/'LISTA DOS ITENS'!$V1418</f>
        <v>0.003027799861</v>
      </c>
      <c r="X1418" s="53" t="s">
        <v>53</v>
      </c>
      <c r="Y1418" s="53" t="s">
        <v>290</v>
      </c>
      <c r="Z1418" s="58" t="str">
        <f>'LISTA DOS ITENS'!$F1418&amp;"-"&amp;'LISTA DOS ITENS'!$H1418&amp;"-"&amp;'LISTA DOS ITENS'!$J1418&amp;"-"&amp;'LISTA DOS ITENS'!$K1418&amp;"-"&amp;'LISTA DOS ITENS'!$I1418</f>
        <v>10978443-2201-A003-IMOB/NAC-</v>
      </c>
      <c r="AA1418" s="59" t="str">
        <f t="array" ref="AA1418">INDEX('RESUMO - LOTES E VMA'!$M$3:$M$181,MATCH('LISTA DOS ITENS'!$D1418,'RESUMO - LOTES E VMA'!$A$3:$A$181,0))</f>
        <v>Para Leilão</v>
      </c>
      <c r="AB1418" s="60">
        <f t="array" ref="AB1418">INDEX('RESUMO - LOTES E VMA'!$J$3:$J$181,MATCH('LISTA DOS ITENS'!$D1418,'RESUMO - LOTES E VMA'!$A$3:$A$181,0))</f>
        <v>0.404269412</v>
      </c>
      <c r="AC1418" s="29" t="str">
        <f t="array" ref="AC1418">INDEX('RESUMO - LOTES E VMA'!$L$3:$L$181,MATCH('LISTA DOS ITENS'!$D1418,'RESUMO - LOTES E VMA'!$A$3:$A$181,0))</f>
        <v>5% do Valor de Comparação do VMA</v>
      </c>
      <c r="AD1418" s="53" t="str">
        <f>VLOOKUP(Tabela1[[#This Row],[Índice]],[1]Planilha1!$A:$A,1,0)</f>
        <v>#ERROR!</v>
      </c>
    </row>
    <row r="1419" ht="15.75" customHeight="1">
      <c r="A1419" s="52">
        <v>252549.0</v>
      </c>
      <c r="B1419" s="53" t="s">
        <v>70</v>
      </c>
      <c r="C1419" s="53" t="s">
        <v>71</v>
      </c>
      <c r="D1419" s="22">
        <v>207020.0</v>
      </c>
      <c r="E1419" s="53" t="s">
        <v>63</v>
      </c>
      <c r="F1419" s="54">
        <v>1.097849E7</v>
      </c>
      <c r="G1419" s="53" t="s">
        <v>1099</v>
      </c>
      <c r="H1419" s="55">
        <v>2201.0</v>
      </c>
      <c r="I1419" s="55"/>
      <c r="J1419" s="55" t="s">
        <v>79</v>
      </c>
      <c r="K1419" s="53" t="s">
        <v>80</v>
      </c>
      <c r="L1419" s="53"/>
      <c r="M1419" s="53">
        <v>3.0</v>
      </c>
      <c r="N1419" s="53" t="s">
        <v>52</v>
      </c>
      <c r="O1419" s="25">
        <v>58.5</v>
      </c>
      <c r="P1419" s="25">
        <f>'LISTA DOS ITENS'!$O1419*'LISTA DOS ITENS'!$M1419</f>
        <v>175.5</v>
      </c>
      <c r="Q1419" s="25">
        <v>58.5</v>
      </c>
      <c r="R1419" s="25">
        <f>'LISTA DOS ITENS'!$Q1419*'LISTA DOS ITENS'!$M1419</f>
        <v>175.5</v>
      </c>
      <c r="S1419" s="56">
        <f>IF('LISTA DOS ITENS'!$P1419&gt;'LISTA DOS ITENS'!$R1419,'LISTA DOS ITENS'!$P1419,'LISTA DOS ITENS'!$R1419)</f>
        <v>175.5</v>
      </c>
      <c r="T1419" s="25">
        <v>23.868000000000002</v>
      </c>
      <c r="U1419" s="25">
        <f>'LISTA DOS ITENS'!$T1419*'LISTA DOS ITENS'!$M1419</f>
        <v>71.604</v>
      </c>
      <c r="V1419" s="56">
        <f t="array" ref="V1419">INDEX('RESUMO - LOTES E VMA'!$F$3:$F$181,MATCH('LISTA DOS ITENS'!$D1419,'RESUMO - LOTES E VMA'!$A$3:$A$181,0))</f>
        <v>23648.85504</v>
      </c>
      <c r="W1419" s="57">
        <f>'LISTA DOS ITENS'!$U1419/'LISTA DOS ITENS'!$V1419</f>
        <v>0.003027799861</v>
      </c>
      <c r="X1419" s="53" t="s">
        <v>53</v>
      </c>
      <c r="Y1419" s="53" t="s">
        <v>290</v>
      </c>
      <c r="Z1419" s="58" t="str">
        <f>'LISTA DOS ITENS'!$F1419&amp;"-"&amp;'LISTA DOS ITENS'!$H1419&amp;"-"&amp;'LISTA DOS ITENS'!$J1419&amp;"-"&amp;'LISTA DOS ITENS'!$K1419&amp;"-"&amp;'LISTA DOS ITENS'!$I1419</f>
        <v>10978490-2201-A003-IMOB/NAC-</v>
      </c>
      <c r="AA1419" s="59" t="str">
        <f t="array" ref="AA1419">INDEX('RESUMO - LOTES E VMA'!$M$3:$M$181,MATCH('LISTA DOS ITENS'!$D1419,'RESUMO - LOTES E VMA'!$A$3:$A$181,0))</f>
        <v>Para Leilão</v>
      </c>
      <c r="AB1419" s="60">
        <f t="array" ref="AB1419">INDEX('RESUMO - LOTES E VMA'!$J$3:$J$181,MATCH('LISTA DOS ITENS'!$D1419,'RESUMO - LOTES E VMA'!$A$3:$A$181,0))</f>
        <v>0.404269412</v>
      </c>
      <c r="AC1419" s="29" t="str">
        <f t="array" ref="AC1419">INDEX('RESUMO - LOTES E VMA'!$L$3:$L$181,MATCH('LISTA DOS ITENS'!$D1419,'RESUMO - LOTES E VMA'!$A$3:$A$181,0))</f>
        <v>5% do Valor de Comparação do VMA</v>
      </c>
      <c r="AD1419" s="53" t="str">
        <f>VLOOKUP(Tabela1[[#This Row],[Índice]],[1]Planilha1!$A:$A,1,0)</f>
        <v>#ERROR!</v>
      </c>
    </row>
    <row r="1420" ht="15.75" customHeight="1">
      <c r="A1420" s="52">
        <v>252550.0</v>
      </c>
      <c r="B1420" s="53" t="s">
        <v>70</v>
      </c>
      <c r="C1420" s="53" t="s">
        <v>71</v>
      </c>
      <c r="D1420" s="22">
        <v>207020.0</v>
      </c>
      <c r="E1420" s="53" t="s">
        <v>63</v>
      </c>
      <c r="F1420" s="54">
        <v>1.0852879E7</v>
      </c>
      <c r="G1420" s="53" t="s">
        <v>1100</v>
      </c>
      <c r="H1420" s="55">
        <v>2101.0</v>
      </c>
      <c r="I1420" s="55"/>
      <c r="J1420" s="55" t="s">
        <v>77</v>
      </c>
      <c r="K1420" s="53" t="s">
        <v>179</v>
      </c>
      <c r="L1420" s="53"/>
      <c r="M1420" s="53">
        <v>1.0</v>
      </c>
      <c r="N1420" s="53" t="s">
        <v>52</v>
      </c>
      <c r="O1420" s="25">
        <v>971.19</v>
      </c>
      <c r="P1420" s="25">
        <f>'LISTA DOS ITENS'!$O1420*'LISTA DOS ITENS'!$M1420</f>
        <v>971.19</v>
      </c>
      <c r="Q1420" s="25">
        <v>971.19</v>
      </c>
      <c r="R1420" s="25">
        <f>'LISTA DOS ITENS'!$Q1420*'LISTA DOS ITENS'!$M1420</f>
        <v>971.19</v>
      </c>
      <c r="S1420" s="56">
        <f>IF('LISTA DOS ITENS'!$P1420&gt;'LISTA DOS ITENS'!$R1420,'LISTA DOS ITENS'!$P1420,'LISTA DOS ITENS'!$R1420)</f>
        <v>971.19</v>
      </c>
      <c r="T1420" s="25">
        <v>396.24552000000006</v>
      </c>
      <c r="U1420" s="25">
        <f>'LISTA DOS ITENS'!$T1420*'LISTA DOS ITENS'!$M1420</f>
        <v>396.24552</v>
      </c>
      <c r="V1420" s="56">
        <f t="array" ref="V1420">INDEX('RESUMO - LOTES E VMA'!$F$3:$F$181,MATCH('LISTA DOS ITENS'!$D1420,'RESUMO - LOTES E VMA'!$A$3:$A$181,0))</f>
        <v>23648.85504</v>
      </c>
      <c r="W1420" s="57">
        <f>'LISTA DOS ITENS'!$U1420/'LISTA DOS ITENS'!$V1420</f>
        <v>0.01675537861</v>
      </c>
      <c r="X1420" s="53" t="s">
        <v>53</v>
      </c>
      <c r="Y1420" s="53" t="s">
        <v>290</v>
      </c>
      <c r="Z1420" s="58" t="str">
        <f>'LISTA DOS ITENS'!$F1420&amp;"-"&amp;'LISTA DOS ITENS'!$H1420&amp;"-"&amp;'LISTA DOS ITENS'!$J1420&amp;"-"&amp;'LISTA DOS ITENS'!$K1420&amp;"-"&amp;'LISTA DOS ITENS'!$I1420</f>
        <v>10852879-2101-A903-IMOB/IMP-</v>
      </c>
      <c r="AA1420" s="59" t="str">
        <f t="array" ref="AA1420">INDEX('RESUMO - LOTES E VMA'!$M$3:$M$181,MATCH('LISTA DOS ITENS'!$D1420,'RESUMO - LOTES E VMA'!$A$3:$A$181,0))</f>
        <v>Para Leilão</v>
      </c>
      <c r="AB1420" s="60">
        <f t="array" ref="AB1420">INDEX('RESUMO - LOTES E VMA'!$J$3:$J$181,MATCH('LISTA DOS ITENS'!$D1420,'RESUMO - LOTES E VMA'!$A$3:$A$181,0))</f>
        <v>0.404269412</v>
      </c>
      <c r="AC1420" s="29" t="str">
        <f t="array" ref="AC1420">INDEX('RESUMO - LOTES E VMA'!$L$3:$L$181,MATCH('LISTA DOS ITENS'!$D1420,'RESUMO - LOTES E VMA'!$A$3:$A$181,0))</f>
        <v>5% do Valor de Comparação do VMA</v>
      </c>
      <c r="AD1420" s="53" t="str">
        <f>VLOOKUP(Tabela1[[#This Row],[Índice]],[1]Planilha1!$A:$A,1,0)</f>
        <v>#ERROR!</v>
      </c>
    </row>
    <row r="1421" ht="15.75" customHeight="1">
      <c r="A1421" s="52">
        <v>252551.0</v>
      </c>
      <c r="B1421" s="53" t="s">
        <v>70</v>
      </c>
      <c r="C1421" s="53" t="s">
        <v>71</v>
      </c>
      <c r="D1421" s="22">
        <v>207020.0</v>
      </c>
      <c r="E1421" s="53" t="s">
        <v>63</v>
      </c>
      <c r="F1421" s="54">
        <v>1.0978491E7</v>
      </c>
      <c r="G1421" s="53" t="s">
        <v>1094</v>
      </c>
      <c r="H1421" s="55">
        <v>2201.0</v>
      </c>
      <c r="I1421" s="55"/>
      <c r="J1421" s="55" t="s">
        <v>77</v>
      </c>
      <c r="K1421" s="53" t="s">
        <v>80</v>
      </c>
      <c r="L1421" s="53"/>
      <c r="M1421" s="53">
        <v>3.0</v>
      </c>
      <c r="N1421" s="53" t="s">
        <v>52</v>
      </c>
      <c r="O1421" s="25">
        <v>65.0</v>
      </c>
      <c r="P1421" s="25">
        <f>'LISTA DOS ITENS'!$O1421*'LISTA DOS ITENS'!$M1421</f>
        <v>195</v>
      </c>
      <c r="Q1421" s="25">
        <v>65.0</v>
      </c>
      <c r="R1421" s="25">
        <f>'LISTA DOS ITENS'!$Q1421*'LISTA DOS ITENS'!$M1421</f>
        <v>195</v>
      </c>
      <c r="S1421" s="56">
        <f>IF('LISTA DOS ITENS'!$P1421&gt;'LISTA DOS ITENS'!$R1421,'LISTA DOS ITENS'!$P1421,'LISTA DOS ITENS'!$R1421)</f>
        <v>195</v>
      </c>
      <c r="T1421" s="25">
        <v>26.520000000000003</v>
      </c>
      <c r="U1421" s="25">
        <f>'LISTA DOS ITENS'!$T1421*'LISTA DOS ITENS'!$M1421</f>
        <v>79.56</v>
      </c>
      <c r="V1421" s="56">
        <f t="array" ref="V1421">INDEX('RESUMO - LOTES E VMA'!$F$3:$F$181,MATCH('LISTA DOS ITENS'!$D1421,'RESUMO - LOTES E VMA'!$A$3:$A$181,0))</f>
        <v>23648.85504</v>
      </c>
      <c r="W1421" s="57">
        <f>'LISTA DOS ITENS'!$U1421/'LISTA DOS ITENS'!$V1421</f>
        <v>0.003364222068</v>
      </c>
      <c r="X1421" s="53" t="s">
        <v>53</v>
      </c>
      <c r="Y1421" s="53" t="s">
        <v>290</v>
      </c>
      <c r="Z1421" s="58" t="str">
        <f>'LISTA DOS ITENS'!$F1421&amp;"-"&amp;'LISTA DOS ITENS'!$H1421&amp;"-"&amp;'LISTA DOS ITENS'!$J1421&amp;"-"&amp;'LISTA DOS ITENS'!$K1421&amp;"-"&amp;'LISTA DOS ITENS'!$I1421</f>
        <v>10978491-2201-A903-IMOB/NAC-</v>
      </c>
      <c r="AA1421" s="59" t="str">
        <f t="array" ref="AA1421">INDEX('RESUMO - LOTES E VMA'!$M$3:$M$181,MATCH('LISTA DOS ITENS'!$D1421,'RESUMO - LOTES E VMA'!$A$3:$A$181,0))</f>
        <v>Para Leilão</v>
      </c>
      <c r="AB1421" s="60">
        <f t="array" ref="AB1421">INDEX('RESUMO - LOTES E VMA'!$J$3:$J$181,MATCH('LISTA DOS ITENS'!$D1421,'RESUMO - LOTES E VMA'!$A$3:$A$181,0))</f>
        <v>0.404269412</v>
      </c>
      <c r="AC1421" s="29" t="str">
        <f t="array" ref="AC1421">INDEX('RESUMO - LOTES E VMA'!$L$3:$L$181,MATCH('LISTA DOS ITENS'!$D1421,'RESUMO - LOTES E VMA'!$A$3:$A$181,0))</f>
        <v>5% do Valor de Comparação do VMA</v>
      </c>
      <c r="AD1421" s="53" t="str">
        <f>VLOOKUP(Tabela1[[#This Row],[Índice]],[1]Planilha1!$A:$A,1,0)</f>
        <v>#ERROR!</v>
      </c>
    </row>
    <row r="1422" ht="15.75" customHeight="1">
      <c r="A1422" s="52">
        <v>252552.0</v>
      </c>
      <c r="B1422" s="53" t="s">
        <v>70</v>
      </c>
      <c r="C1422" s="53" t="s">
        <v>71</v>
      </c>
      <c r="D1422" s="22">
        <v>207020.0</v>
      </c>
      <c r="E1422" s="53" t="s">
        <v>63</v>
      </c>
      <c r="F1422" s="54">
        <v>1.1298224E7</v>
      </c>
      <c r="G1422" s="53" t="s">
        <v>1096</v>
      </c>
      <c r="H1422" s="55">
        <v>2201.0</v>
      </c>
      <c r="I1422" s="55"/>
      <c r="J1422" s="55" t="s">
        <v>77</v>
      </c>
      <c r="K1422" s="53" t="s">
        <v>80</v>
      </c>
      <c r="L1422" s="53"/>
      <c r="M1422" s="53">
        <v>1.0</v>
      </c>
      <c r="N1422" s="53" t="s">
        <v>52</v>
      </c>
      <c r="O1422" s="25">
        <v>386.99</v>
      </c>
      <c r="P1422" s="25">
        <f>'LISTA DOS ITENS'!$O1422*'LISTA DOS ITENS'!$M1422</f>
        <v>386.99</v>
      </c>
      <c r="Q1422" s="25">
        <v>386.99</v>
      </c>
      <c r="R1422" s="25">
        <f>'LISTA DOS ITENS'!$Q1422*'LISTA DOS ITENS'!$M1422</f>
        <v>386.99</v>
      </c>
      <c r="S1422" s="56">
        <f>IF('LISTA DOS ITENS'!$P1422&gt;'LISTA DOS ITENS'!$R1422,'LISTA DOS ITENS'!$P1422,'LISTA DOS ITENS'!$R1422)</f>
        <v>386.99</v>
      </c>
      <c r="T1422" s="25">
        <v>157.89192000000003</v>
      </c>
      <c r="U1422" s="25">
        <f>'LISTA DOS ITENS'!$T1422*'LISTA DOS ITENS'!$M1422</f>
        <v>157.89192</v>
      </c>
      <c r="V1422" s="56">
        <f t="array" ref="V1422">INDEX('RESUMO - LOTES E VMA'!$F$3:$F$181,MATCH('LISTA DOS ITENS'!$D1422,'RESUMO - LOTES E VMA'!$A$3:$A$181,0))</f>
        <v>23648.85504</v>
      </c>
      <c r="W1422" s="57">
        <f>'LISTA DOS ITENS'!$U1422/'LISTA DOS ITENS'!$V1422</f>
        <v>0.006676514348</v>
      </c>
      <c r="X1422" s="53" t="s">
        <v>53</v>
      </c>
      <c r="Y1422" s="53" t="s">
        <v>290</v>
      </c>
      <c r="Z1422" s="58" t="str">
        <f>'LISTA DOS ITENS'!$F1422&amp;"-"&amp;'LISTA DOS ITENS'!$H1422&amp;"-"&amp;'LISTA DOS ITENS'!$J1422&amp;"-"&amp;'LISTA DOS ITENS'!$K1422&amp;"-"&amp;'LISTA DOS ITENS'!$I1422</f>
        <v>11298224-2201-A903-IMOB/NAC-</v>
      </c>
      <c r="AA1422" s="59" t="str">
        <f t="array" ref="AA1422">INDEX('RESUMO - LOTES E VMA'!$M$3:$M$181,MATCH('LISTA DOS ITENS'!$D1422,'RESUMO - LOTES E VMA'!$A$3:$A$181,0))</f>
        <v>Para Leilão</v>
      </c>
      <c r="AB1422" s="60">
        <f t="array" ref="AB1422">INDEX('RESUMO - LOTES E VMA'!$J$3:$J$181,MATCH('LISTA DOS ITENS'!$D1422,'RESUMO - LOTES E VMA'!$A$3:$A$181,0))</f>
        <v>0.404269412</v>
      </c>
      <c r="AC1422" s="29" t="str">
        <f t="array" ref="AC1422">INDEX('RESUMO - LOTES E VMA'!$L$3:$L$181,MATCH('LISTA DOS ITENS'!$D1422,'RESUMO - LOTES E VMA'!$A$3:$A$181,0))</f>
        <v>5% do Valor de Comparação do VMA</v>
      </c>
      <c r="AD1422" s="53" t="str">
        <f>VLOOKUP(Tabela1[[#This Row],[Índice]],[1]Planilha1!$A:$A,1,0)</f>
        <v>#ERROR!</v>
      </c>
    </row>
    <row r="1423" ht="15.75" customHeight="1">
      <c r="A1423" s="52">
        <v>252553.0</v>
      </c>
      <c r="B1423" s="53" t="s">
        <v>70</v>
      </c>
      <c r="C1423" s="53" t="s">
        <v>71</v>
      </c>
      <c r="D1423" s="22">
        <v>207021.0</v>
      </c>
      <c r="E1423" s="53" t="s">
        <v>63</v>
      </c>
      <c r="F1423" s="54">
        <v>1.06608E7</v>
      </c>
      <c r="G1423" s="53" t="s">
        <v>1101</v>
      </c>
      <c r="H1423" s="55">
        <v>2058.0</v>
      </c>
      <c r="I1423" s="55"/>
      <c r="J1423" s="55" t="s">
        <v>68</v>
      </c>
      <c r="K1423" s="53" t="s">
        <v>73</v>
      </c>
      <c r="L1423" s="53"/>
      <c r="M1423" s="53">
        <v>51.0</v>
      </c>
      <c r="N1423" s="53" t="s">
        <v>52</v>
      </c>
      <c r="O1423" s="25">
        <v>24.368165680473375</v>
      </c>
      <c r="P1423" s="25">
        <f>'LISTA DOS ITENS'!$O1423*'LISTA DOS ITENS'!$M1423</f>
        <v>1242.77645</v>
      </c>
      <c r="Q1423" s="25">
        <v>23.05</v>
      </c>
      <c r="R1423" s="25">
        <f>'LISTA DOS ITENS'!$Q1423*'LISTA DOS ITENS'!$M1423</f>
        <v>1175.55</v>
      </c>
      <c r="S1423" s="56">
        <f>IF('LISTA DOS ITENS'!$P1423&gt;'LISTA DOS ITENS'!$R1423,'LISTA DOS ITENS'!$P1423,'LISTA DOS ITENS'!$R1423)</f>
        <v>1242.77645</v>
      </c>
      <c r="T1423" s="25">
        <v>9.4044</v>
      </c>
      <c r="U1423" s="25">
        <f>'LISTA DOS ITENS'!$T1423*'LISTA DOS ITENS'!$M1423</f>
        <v>479.6244</v>
      </c>
      <c r="V1423" s="56">
        <f t="array" ref="V1423">INDEX('RESUMO - LOTES E VMA'!$F$3:$F$181,MATCH('LISTA DOS ITENS'!$D1423,'RESUMO - LOTES E VMA'!$A$3:$A$181,0))</f>
        <v>25650.37248</v>
      </c>
      <c r="W1423" s="57">
        <f>'LISTA DOS ITENS'!$U1423/'LISTA DOS ITENS'!$V1423</f>
        <v>0.01869853548</v>
      </c>
      <c r="X1423" s="53" t="s">
        <v>53</v>
      </c>
      <c r="Y1423" s="53" t="s">
        <v>290</v>
      </c>
      <c r="Z1423" s="58" t="str">
        <f>'LISTA DOS ITENS'!$F1423&amp;"-"&amp;'LISTA DOS ITENS'!$H1423&amp;"-"&amp;'LISTA DOS ITENS'!$J1423&amp;"-"&amp;'LISTA DOS ITENS'!$K1423&amp;"-"&amp;'LISTA DOS ITENS'!$I1423</f>
        <v>10660800-2058-0003-CONS/NAC-</v>
      </c>
      <c r="AA1423" s="59" t="str">
        <f t="array" ref="AA1423">INDEX('RESUMO - LOTES E VMA'!$M$3:$M$181,MATCH('LISTA DOS ITENS'!$D1423,'RESUMO - LOTES E VMA'!$A$3:$A$181,0))</f>
        <v>Para Leilão</v>
      </c>
      <c r="AB1423" s="60">
        <f t="array" ref="AB1423">INDEX('RESUMO - LOTES E VMA'!$J$3:$J$181,MATCH('LISTA DOS ITENS'!$D1423,'RESUMO - LOTES E VMA'!$A$3:$A$181,0))</f>
        <v>0.4052316047</v>
      </c>
      <c r="AC1423" s="29" t="str">
        <f t="array" ref="AC1423">INDEX('RESUMO - LOTES E VMA'!$L$3:$L$181,MATCH('LISTA DOS ITENS'!$D1423,'RESUMO - LOTES E VMA'!$A$3:$A$181,0))</f>
        <v>5% do Valor de Comparação do VMA</v>
      </c>
      <c r="AD1423" s="53" t="str">
        <f>VLOOKUP(Tabela1[[#This Row],[Índice]],[1]Planilha1!$A:$A,1,0)</f>
        <v>#ERROR!</v>
      </c>
    </row>
    <row r="1424" ht="15.75" customHeight="1">
      <c r="A1424" s="52">
        <v>252554.0</v>
      </c>
      <c r="B1424" s="53" t="s">
        <v>70</v>
      </c>
      <c r="C1424" s="53" t="s">
        <v>71</v>
      </c>
      <c r="D1424" s="22">
        <v>207021.0</v>
      </c>
      <c r="E1424" s="53" t="s">
        <v>63</v>
      </c>
      <c r="F1424" s="54">
        <v>1.0298047E7</v>
      </c>
      <c r="G1424" s="53" t="s">
        <v>1102</v>
      </c>
      <c r="H1424" s="55">
        <v>2101.0</v>
      </c>
      <c r="I1424" s="55"/>
      <c r="J1424" s="55" t="s">
        <v>68</v>
      </c>
      <c r="K1424" s="53" t="s">
        <v>73</v>
      </c>
      <c r="L1424" s="53"/>
      <c r="M1424" s="53">
        <v>5.0</v>
      </c>
      <c r="N1424" s="53" t="s">
        <v>52</v>
      </c>
      <c r="O1424" s="25">
        <v>51.294000000000004</v>
      </c>
      <c r="P1424" s="25">
        <f>'LISTA DOS ITENS'!$O1424*'LISTA DOS ITENS'!$M1424</f>
        <v>256.47</v>
      </c>
      <c r="Q1424" s="25">
        <v>83.16</v>
      </c>
      <c r="R1424" s="25">
        <f>'LISTA DOS ITENS'!$Q1424*'LISTA DOS ITENS'!$M1424</f>
        <v>415.8</v>
      </c>
      <c r="S1424" s="56">
        <f>IF('LISTA DOS ITENS'!$P1424&gt;'LISTA DOS ITENS'!$R1424,'LISTA DOS ITENS'!$P1424,'LISTA DOS ITENS'!$R1424)</f>
        <v>415.8</v>
      </c>
      <c r="T1424" s="25">
        <v>33.92928</v>
      </c>
      <c r="U1424" s="25">
        <f>'LISTA DOS ITENS'!$T1424*'LISTA DOS ITENS'!$M1424</f>
        <v>169.6464</v>
      </c>
      <c r="V1424" s="56">
        <f t="array" ref="V1424">INDEX('RESUMO - LOTES E VMA'!$F$3:$F$181,MATCH('LISTA DOS ITENS'!$D1424,'RESUMO - LOTES E VMA'!$A$3:$A$181,0))</f>
        <v>25650.37248</v>
      </c>
      <c r="W1424" s="57">
        <f>'LISTA DOS ITENS'!$U1424/'LISTA DOS ITENS'!$V1424</f>
        <v>0.006613798694</v>
      </c>
      <c r="X1424" s="53" t="s">
        <v>53</v>
      </c>
      <c r="Y1424" s="53" t="s">
        <v>290</v>
      </c>
      <c r="Z1424" s="58" t="str">
        <f>'LISTA DOS ITENS'!$F1424&amp;"-"&amp;'LISTA DOS ITENS'!$H1424&amp;"-"&amp;'LISTA DOS ITENS'!$J1424&amp;"-"&amp;'LISTA DOS ITENS'!$K1424&amp;"-"&amp;'LISTA DOS ITENS'!$I1424</f>
        <v>10298047-2101-0003-CONS/NAC-</v>
      </c>
      <c r="AA1424" s="59" t="str">
        <f t="array" ref="AA1424">INDEX('RESUMO - LOTES E VMA'!$M$3:$M$181,MATCH('LISTA DOS ITENS'!$D1424,'RESUMO - LOTES E VMA'!$A$3:$A$181,0))</f>
        <v>Para Leilão</v>
      </c>
      <c r="AB1424" s="60">
        <f t="array" ref="AB1424">INDEX('RESUMO - LOTES E VMA'!$J$3:$J$181,MATCH('LISTA DOS ITENS'!$D1424,'RESUMO - LOTES E VMA'!$A$3:$A$181,0))</f>
        <v>0.4052316047</v>
      </c>
      <c r="AC1424" s="29" t="str">
        <f t="array" ref="AC1424">INDEX('RESUMO - LOTES E VMA'!$L$3:$L$181,MATCH('LISTA DOS ITENS'!$D1424,'RESUMO - LOTES E VMA'!$A$3:$A$181,0))</f>
        <v>5% do Valor de Comparação do VMA</v>
      </c>
      <c r="AD1424" s="53" t="str">
        <f>VLOOKUP(Tabela1[[#This Row],[Índice]],[1]Planilha1!$A:$A,1,0)</f>
        <v>#ERROR!</v>
      </c>
    </row>
    <row r="1425" ht="15.75" customHeight="1">
      <c r="A1425" s="52">
        <v>252555.0</v>
      </c>
      <c r="B1425" s="53" t="s">
        <v>70</v>
      </c>
      <c r="C1425" s="53" t="s">
        <v>71</v>
      </c>
      <c r="D1425" s="22">
        <v>207021.0</v>
      </c>
      <c r="E1425" s="53" t="s">
        <v>63</v>
      </c>
      <c r="F1425" s="54">
        <v>1.0298054E7</v>
      </c>
      <c r="G1425" s="53" t="s">
        <v>1103</v>
      </c>
      <c r="H1425" s="55">
        <v>2101.0</v>
      </c>
      <c r="I1425" s="55"/>
      <c r="J1425" s="55" t="s">
        <v>68</v>
      </c>
      <c r="K1425" s="53" t="s">
        <v>73</v>
      </c>
      <c r="L1425" s="53"/>
      <c r="M1425" s="53">
        <v>29.0</v>
      </c>
      <c r="N1425" s="53" t="s">
        <v>52</v>
      </c>
      <c r="O1425" s="25">
        <v>39.000344827586204</v>
      </c>
      <c r="P1425" s="25">
        <f>'LISTA DOS ITENS'!$O1425*'LISTA DOS ITENS'!$M1425</f>
        <v>1131.01</v>
      </c>
      <c r="Q1425" s="25">
        <v>39.0</v>
      </c>
      <c r="R1425" s="25">
        <f>'LISTA DOS ITENS'!$Q1425*'LISTA DOS ITENS'!$M1425</f>
        <v>1131</v>
      </c>
      <c r="S1425" s="56">
        <f>IF('LISTA DOS ITENS'!$P1425&gt;'LISTA DOS ITENS'!$R1425,'LISTA DOS ITENS'!$P1425,'LISTA DOS ITENS'!$R1425)</f>
        <v>1131.01</v>
      </c>
      <c r="T1425" s="25">
        <v>15.912</v>
      </c>
      <c r="U1425" s="25">
        <f>'LISTA DOS ITENS'!$T1425*'LISTA DOS ITENS'!$M1425</f>
        <v>461.448</v>
      </c>
      <c r="V1425" s="56">
        <f t="array" ref="V1425">INDEX('RESUMO - LOTES E VMA'!$F$3:$F$181,MATCH('LISTA DOS ITENS'!$D1425,'RESUMO - LOTES E VMA'!$A$3:$A$181,0))</f>
        <v>25650.37248</v>
      </c>
      <c r="W1425" s="57">
        <f>'LISTA DOS ITENS'!$U1425/'LISTA DOS ITENS'!$V1425</f>
        <v>0.0179899142</v>
      </c>
      <c r="X1425" s="53" t="s">
        <v>53</v>
      </c>
      <c r="Y1425" s="53" t="s">
        <v>290</v>
      </c>
      <c r="Z1425" s="58" t="str">
        <f>'LISTA DOS ITENS'!$F1425&amp;"-"&amp;'LISTA DOS ITENS'!$H1425&amp;"-"&amp;'LISTA DOS ITENS'!$J1425&amp;"-"&amp;'LISTA DOS ITENS'!$K1425&amp;"-"&amp;'LISTA DOS ITENS'!$I1425</f>
        <v>10298054-2101-0003-CONS/NAC-</v>
      </c>
      <c r="AA1425" s="59" t="str">
        <f t="array" ref="AA1425">INDEX('RESUMO - LOTES E VMA'!$M$3:$M$181,MATCH('LISTA DOS ITENS'!$D1425,'RESUMO - LOTES E VMA'!$A$3:$A$181,0))</f>
        <v>Para Leilão</v>
      </c>
      <c r="AB1425" s="60">
        <f t="array" ref="AB1425">INDEX('RESUMO - LOTES E VMA'!$J$3:$J$181,MATCH('LISTA DOS ITENS'!$D1425,'RESUMO - LOTES E VMA'!$A$3:$A$181,0))</f>
        <v>0.4052316047</v>
      </c>
      <c r="AC1425" s="29" t="str">
        <f t="array" ref="AC1425">INDEX('RESUMO - LOTES E VMA'!$L$3:$L$181,MATCH('LISTA DOS ITENS'!$D1425,'RESUMO - LOTES E VMA'!$A$3:$A$181,0))</f>
        <v>5% do Valor de Comparação do VMA</v>
      </c>
      <c r="AD1425" s="53" t="str">
        <f>VLOOKUP(Tabela1[[#This Row],[Índice]],[1]Planilha1!$A:$A,1,0)</f>
        <v>#ERROR!</v>
      </c>
    </row>
    <row r="1426" ht="15.75" customHeight="1">
      <c r="A1426" s="52">
        <v>252556.0</v>
      </c>
      <c r="B1426" s="53" t="s">
        <v>70</v>
      </c>
      <c r="C1426" s="53" t="s">
        <v>71</v>
      </c>
      <c r="D1426" s="22">
        <v>207021.0</v>
      </c>
      <c r="E1426" s="53" t="s">
        <v>63</v>
      </c>
      <c r="F1426" s="54">
        <v>1.05137E7</v>
      </c>
      <c r="G1426" s="53" t="s">
        <v>1101</v>
      </c>
      <c r="H1426" s="55">
        <v>2101.0</v>
      </c>
      <c r="I1426" s="55"/>
      <c r="J1426" s="55" t="s">
        <v>68</v>
      </c>
      <c r="K1426" s="53" t="s">
        <v>73</v>
      </c>
      <c r="L1426" s="53"/>
      <c r="M1426" s="53">
        <v>3.0</v>
      </c>
      <c r="N1426" s="53" t="s">
        <v>52</v>
      </c>
      <c r="O1426" s="25">
        <v>24.2</v>
      </c>
      <c r="P1426" s="25">
        <f>'LISTA DOS ITENS'!$O1426*'LISTA DOS ITENS'!$M1426</f>
        <v>72.6</v>
      </c>
      <c r="Q1426" s="25">
        <v>24.43</v>
      </c>
      <c r="R1426" s="25">
        <f>'LISTA DOS ITENS'!$Q1426*'LISTA DOS ITENS'!$M1426</f>
        <v>73.29</v>
      </c>
      <c r="S1426" s="56">
        <f>IF('LISTA DOS ITENS'!$P1426&gt;'LISTA DOS ITENS'!$R1426,'LISTA DOS ITENS'!$P1426,'LISTA DOS ITENS'!$R1426)</f>
        <v>73.29</v>
      </c>
      <c r="T1426" s="25">
        <v>9.96744</v>
      </c>
      <c r="U1426" s="25">
        <f>'LISTA DOS ITENS'!$T1426*'LISTA DOS ITENS'!$M1426</f>
        <v>29.90232</v>
      </c>
      <c r="V1426" s="56">
        <f t="array" ref="V1426">INDEX('RESUMO - LOTES E VMA'!$F$3:$F$181,MATCH('LISTA DOS ITENS'!$D1426,'RESUMO - LOTES E VMA'!$A$3:$A$181,0))</f>
        <v>25650.37248</v>
      </c>
      <c r="W1426" s="57">
        <f>'LISTA DOS ITENS'!$U1426/'LISTA DOS ITENS'!$V1426</f>
        <v>0.001165765527</v>
      </c>
      <c r="X1426" s="53" t="s">
        <v>53</v>
      </c>
      <c r="Y1426" s="53" t="s">
        <v>290</v>
      </c>
      <c r="Z1426" s="58" t="str">
        <f>'LISTA DOS ITENS'!$F1426&amp;"-"&amp;'LISTA DOS ITENS'!$H1426&amp;"-"&amp;'LISTA DOS ITENS'!$J1426&amp;"-"&amp;'LISTA DOS ITENS'!$K1426&amp;"-"&amp;'LISTA DOS ITENS'!$I1426</f>
        <v>10513700-2101-0003-CONS/NAC-</v>
      </c>
      <c r="AA1426" s="59" t="str">
        <f t="array" ref="AA1426">INDEX('RESUMO - LOTES E VMA'!$M$3:$M$181,MATCH('LISTA DOS ITENS'!$D1426,'RESUMO - LOTES E VMA'!$A$3:$A$181,0))</f>
        <v>Para Leilão</v>
      </c>
      <c r="AB1426" s="60">
        <f t="array" ref="AB1426">INDEX('RESUMO - LOTES E VMA'!$J$3:$J$181,MATCH('LISTA DOS ITENS'!$D1426,'RESUMO - LOTES E VMA'!$A$3:$A$181,0))</f>
        <v>0.4052316047</v>
      </c>
      <c r="AC1426" s="29" t="str">
        <f t="array" ref="AC1426">INDEX('RESUMO - LOTES E VMA'!$L$3:$L$181,MATCH('LISTA DOS ITENS'!$D1426,'RESUMO - LOTES E VMA'!$A$3:$A$181,0))</f>
        <v>5% do Valor de Comparação do VMA</v>
      </c>
      <c r="AD1426" s="53" t="str">
        <f>VLOOKUP(Tabela1[[#This Row],[Índice]],[1]Planilha1!$A:$A,1,0)</f>
        <v>#ERROR!</v>
      </c>
    </row>
    <row r="1427" ht="15.75" customHeight="1">
      <c r="A1427" s="52">
        <v>252557.0</v>
      </c>
      <c r="B1427" s="53" t="s">
        <v>70</v>
      </c>
      <c r="C1427" s="53" t="s">
        <v>71</v>
      </c>
      <c r="D1427" s="22">
        <v>207021.0</v>
      </c>
      <c r="E1427" s="53" t="s">
        <v>63</v>
      </c>
      <c r="F1427" s="54">
        <v>1.091028E7</v>
      </c>
      <c r="G1427" s="53" t="s">
        <v>1104</v>
      </c>
      <c r="H1427" s="55">
        <v>2101.0</v>
      </c>
      <c r="I1427" s="55"/>
      <c r="J1427" s="55" t="s">
        <v>68</v>
      </c>
      <c r="K1427" s="53" t="s">
        <v>73</v>
      </c>
      <c r="L1427" s="53"/>
      <c r="M1427" s="53">
        <v>113.0</v>
      </c>
      <c r="N1427" s="53" t="s">
        <v>52</v>
      </c>
      <c r="O1427" s="25">
        <v>21.994513274336285</v>
      </c>
      <c r="P1427" s="25">
        <f>'LISTA DOS ITENS'!$O1427*'LISTA DOS ITENS'!$M1427</f>
        <v>2485.38</v>
      </c>
      <c r="Q1427" s="25">
        <v>21.99</v>
      </c>
      <c r="R1427" s="25">
        <f>'LISTA DOS ITENS'!$Q1427*'LISTA DOS ITENS'!$M1427</f>
        <v>2484.87</v>
      </c>
      <c r="S1427" s="56">
        <f>IF('LISTA DOS ITENS'!$P1427&gt;'LISTA DOS ITENS'!$R1427,'LISTA DOS ITENS'!$P1427,'LISTA DOS ITENS'!$R1427)</f>
        <v>2485.38</v>
      </c>
      <c r="T1427" s="25">
        <v>8.97192</v>
      </c>
      <c r="U1427" s="25">
        <f>'LISTA DOS ITENS'!$T1427*'LISTA DOS ITENS'!$M1427</f>
        <v>1013.82696</v>
      </c>
      <c r="V1427" s="56">
        <f t="array" ref="V1427">INDEX('RESUMO - LOTES E VMA'!$F$3:$F$181,MATCH('LISTA DOS ITENS'!$D1427,'RESUMO - LOTES E VMA'!$A$3:$A$181,0))</f>
        <v>25650.37248</v>
      </c>
      <c r="W1427" s="57">
        <f>'LISTA DOS ITENS'!$U1427/'LISTA DOS ITENS'!$V1427</f>
        <v>0.03952484358</v>
      </c>
      <c r="X1427" s="53" t="s">
        <v>53</v>
      </c>
      <c r="Y1427" s="53" t="s">
        <v>290</v>
      </c>
      <c r="Z1427" s="58" t="str">
        <f>'LISTA DOS ITENS'!$F1427&amp;"-"&amp;'LISTA DOS ITENS'!$H1427&amp;"-"&amp;'LISTA DOS ITENS'!$J1427&amp;"-"&amp;'LISTA DOS ITENS'!$K1427&amp;"-"&amp;'LISTA DOS ITENS'!$I1427</f>
        <v>10910280-2101-0003-CONS/NAC-</v>
      </c>
      <c r="AA1427" s="59" t="str">
        <f t="array" ref="AA1427">INDEX('RESUMO - LOTES E VMA'!$M$3:$M$181,MATCH('LISTA DOS ITENS'!$D1427,'RESUMO - LOTES E VMA'!$A$3:$A$181,0))</f>
        <v>Para Leilão</v>
      </c>
      <c r="AB1427" s="60">
        <f t="array" ref="AB1427">INDEX('RESUMO - LOTES E VMA'!$J$3:$J$181,MATCH('LISTA DOS ITENS'!$D1427,'RESUMO - LOTES E VMA'!$A$3:$A$181,0))</f>
        <v>0.4052316047</v>
      </c>
      <c r="AC1427" s="29" t="str">
        <f t="array" ref="AC1427">INDEX('RESUMO - LOTES E VMA'!$L$3:$L$181,MATCH('LISTA DOS ITENS'!$D1427,'RESUMO - LOTES E VMA'!$A$3:$A$181,0))</f>
        <v>5% do Valor de Comparação do VMA</v>
      </c>
      <c r="AD1427" s="53" t="str">
        <f>VLOOKUP(Tabela1[[#This Row],[Índice]],[1]Planilha1!$A:$A,1,0)</f>
        <v>#ERROR!</v>
      </c>
    </row>
    <row r="1428" ht="15.75" customHeight="1">
      <c r="A1428" s="52">
        <v>252558.0</v>
      </c>
      <c r="B1428" s="53" t="s">
        <v>70</v>
      </c>
      <c r="C1428" s="53" t="s">
        <v>71</v>
      </c>
      <c r="D1428" s="22">
        <v>207021.0</v>
      </c>
      <c r="E1428" s="53" t="s">
        <v>63</v>
      </c>
      <c r="F1428" s="54">
        <v>1.0970005E7</v>
      </c>
      <c r="G1428" s="53" t="s">
        <v>1101</v>
      </c>
      <c r="H1428" s="55">
        <v>2101.0</v>
      </c>
      <c r="I1428" s="55"/>
      <c r="J1428" s="55" t="s">
        <v>68</v>
      </c>
      <c r="K1428" s="53" t="s">
        <v>73</v>
      </c>
      <c r="L1428" s="53"/>
      <c r="M1428" s="53">
        <v>9.0</v>
      </c>
      <c r="N1428" s="53" t="s">
        <v>52</v>
      </c>
      <c r="O1428" s="25">
        <v>34.86</v>
      </c>
      <c r="P1428" s="25">
        <f>'LISTA DOS ITENS'!$O1428*'LISTA DOS ITENS'!$M1428</f>
        <v>313.74</v>
      </c>
      <c r="Q1428" s="25">
        <v>32.65</v>
      </c>
      <c r="R1428" s="25">
        <f>'LISTA DOS ITENS'!$Q1428*'LISTA DOS ITENS'!$M1428</f>
        <v>293.85</v>
      </c>
      <c r="S1428" s="56">
        <f>IF('LISTA DOS ITENS'!$P1428&gt;'LISTA DOS ITENS'!$R1428,'LISTA DOS ITENS'!$P1428,'LISTA DOS ITENS'!$R1428)</f>
        <v>313.74</v>
      </c>
      <c r="T1428" s="25">
        <v>13.321200000000001</v>
      </c>
      <c r="U1428" s="25">
        <f>'LISTA DOS ITENS'!$T1428*'LISTA DOS ITENS'!$M1428</f>
        <v>119.8908</v>
      </c>
      <c r="V1428" s="56">
        <f t="array" ref="V1428">INDEX('RESUMO - LOTES E VMA'!$F$3:$F$181,MATCH('LISTA DOS ITENS'!$D1428,'RESUMO - LOTES E VMA'!$A$3:$A$181,0))</f>
        <v>25650.37248</v>
      </c>
      <c r="W1428" s="57">
        <f>'LISTA DOS ITENS'!$U1428/'LISTA DOS ITENS'!$V1428</f>
        <v>0.004674037388</v>
      </c>
      <c r="X1428" s="53" t="s">
        <v>53</v>
      </c>
      <c r="Y1428" s="53" t="s">
        <v>290</v>
      </c>
      <c r="Z1428" s="58" t="str">
        <f>'LISTA DOS ITENS'!$F1428&amp;"-"&amp;'LISTA DOS ITENS'!$H1428&amp;"-"&amp;'LISTA DOS ITENS'!$J1428&amp;"-"&amp;'LISTA DOS ITENS'!$K1428&amp;"-"&amp;'LISTA DOS ITENS'!$I1428</f>
        <v>10970005-2101-0003-CONS/NAC-</v>
      </c>
      <c r="AA1428" s="59" t="str">
        <f t="array" ref="AA1428">INDEX('RESUMO - LOTES E VMA'!$M$3:$M$181,MATCH('LISTA DOS ITENS'!$D1428,'RESUMO - LOTES E VMA'!$A$3:$A$181,0))</f>
        <v>Para Leilão</v>
      </c>
      <c r="AB1428" s="60">
        <f t="array" ref="AB1428">INDEX('RESUMO - LOTES E VMA'!$J$3:$J$181,MATCH('LISTA DOS ITENS'!$D1428,'RESUMO - LOTES E VMA'!$A$3:$A$181,0))</f>
        <v>0.4052316047</v>
      </c>
      <c r="AC1428" s="29" t="str">
        <f t="array" ref="AC1428">INDEX('RESUMO - LOTES E VMA'!$L$3:$L$181,MATCH('LISTA DOS ITENS'!$D1428,'RESUMO - LOTES E VMA'!$A$3:$A$181,0))</f>
        <v>5% do Valor de Comparação do VMA</v>
      </c>
      <c r="AD1428" s="53" t="str">
        <f>VLOOKUP(Tabela1[[#This Row],[Índice]],[1]Planilha1!$A:$A,1,0)</f>
        <v>#ERROR!</v>
      </c>
    </row>
    <row r="1429" ht="15.75" customHeight="1">
      <c r="A1429" s="52">
        <v>252559.0</v>
      </c>
      <c r="B1429" s="53" t="s">
        <v>70</v>
      </c>
      <c r="C1429" s="53" t="s">
        <v>71</v>
      </c>
      <c r="D1429" s="22">
        <v>207021.0</v>
      </c>
      <c r="E1429" s="53" t="s">
        <v>63</v>
      </c>
      <c r="F1429" s="54">
        <v>1.1306335E7</v>
      </c>
      <c r="G1429" s="53" t="s">
        <v>1105</v>
      </c>
      <c r="H1429" s="55">
        <v>2101.0</v>
      </c>
      <c r="I1429" s="55"/>
      <c r="J1429" s="55" t="s">
        <v>68</v>
      </c>
      <c r="K1429" s="53" t="s">
        <v>73</v>
      </c>
      <c r="L1429" s="53"/>
      <c r="M1429" s="53">
        <v>6.0</v>
      </c>
      <c r="N1429" s="53" t="s">
        <v>52</v>
      </c>
      <c r="O1429" s="25">
        <v>93.0</v>
      </c>
      <c r="P1429" s="25">
        <f>'LISTA DOS ITENS'!$O1429*'LISTA DOS ITENS'!$M1429</f>
        <v>558</v>
      </c>
      <c r="Q1429" s="25">
        <v>116.77</v>
      </c>
      <c r="R1429" s="25">
        <f>'LISTA DOS ITENS'!$Q1429*'LISTA DOS ITENS'!$M1429</f>
        <v>700.62</v>
      </c>
      <c r="S1429" s="56">
        <f>IF('LISTA DOS ITENS'!$P1429&gt;'LISTA DOS ITENS'!$R1429,'LISTA DOS ITENS'!$P1429,'LISTA DOS ITENS'!$R1429)</f>
        <v>700.62</v>
      </c>
      <c r="T1429" s="25">
        <v>47.642160000000004</v>
      </c>
      <c r="U1429" s="25">
        <f>'LISTA DOS ITENS'!$T1429*'LISTA DOS ITENS'!$M1429</f>
        <v>285.85296</v>
      </c>
      <c r="V1429" s="56">
        <f t="array" ref="V1429">INDEX('RESUMO - LOTES E VMA'!$F$3:$F$181,MATCH('LISTA DOS ITENS'!$D1429,'RESUMO - LOTES E VMA'!$A$3:$A$181,0))</f>
        <v>25650.37248</v>
      </c>
      <c r="W1429" s="57">
        <f>'LISTA DOS ITENS'!$U1429/'LISTA DOS ITENS'!$V1429</f>
        <v>0.01114420308</v>
      </c>
      <c r="X1429" s="53" t="s">
        <v>53</v>
      </c>
      <c r="Y1429" s="53" t="s">
        <v>290</v>
      </c>
      <c r="Z1429" s="58" t="str">
        <f>'LISTA DOS ITENS'!$F1429&amp;"-"&amp;'LISTA DOS ITENS'!$H1429&amp;"-"&amp;'LISTA DOS ITENS'!$J1429&amp;"-"&amp;'LISTA DOS ITENS'!$K1429&amp;"-"&amp;'LISTA DOS ITENS'!$I1429</f>
        <v>11306335-2101-0003-CONS/NAC-</v>
      </c>
      <c r="AA1429" s="59" t="str">
        <f t="array" ref="AA1429">INDEX('RESUMO - LOTES E VMA'!$M$3:$M$181,MATCH('LISTA DOS ITENS'!$D1429,'RESUMO - LOTES E VMA'!$A$3:$A$181,0))</f>
        <v>Para Leilão</v>
      </c>
      <c r="AB1429" s="60">
        <f t="array" ref="AB1429">INDEX('RESUMO - LOTES E VMA'!$J$3:$J$181,MATCH('LISTA DOS ITENS'!$D1429,'RESUMO - LOTES E VMA'!$A$3:$A$181,0))</f>
        <v>0.4052316047</v>
      </c>
      <c r="AC1429" s="29" t="str">
        <f t="array" ref="AC1429">INDEX('RESUMO - LOTES E VMA'!$L$3:$L$181,MATCH('LISTA DOS ITENS'!$D1429,'RESUMO - LOTES E VMA'!$A$3:$A$181,0))</f>
        <v>5% do Valor de Comparação do VMA</v>
      </c>
      <c r="AD1429" s="53" t="str">
        <f>VLOOKUP(Tabela1[[#This Row],[Índice]],[1]Planilha1!$A:$A,1,0)</f>
        <v>#ERROR!</v>
      </c>
    </row>
    <row r="1430" ht="15.75" customHeight="1">
      <c r="A1430" s="52">
        <v>252560.0</v>
      </c>
      <c r="B1430" s="53" t="s">
        <v>70</v>
      </c>
      <c r="C1430" s="53" t="s">
        <v>71</v>
      </c>
      <c r="D1430" s="22">
        <v>207021.0</v>
      </c>
      <c r="E1430" s="53" t="s">
        <v>63</v>
      </c>
      <c r="F1430" s="54">
        <v>1.1390811E7</v>
      </c>
      <c r="G1430" s="53" t="s">
        <v>1106</v>
      </c>
      <c r="H1430" s="55">
        <v>2101.0</v>
      </c>
      <c r="I1430" s="55"/>
      <c r="J1430" s="55" t="s">
        <v>68</v>
      </c>
      <c r="K1430" s="53" t="s">
        <v>73</v>
      </c>
      <c r="L1430" s="53"/>
      <c r="M1430" s="53">
        <v>268.0</v>
      </c>
      <c r="N1430" s="53" t="s">
        <v>52</v>
      </c>
      <c r="O1430" s="25">
        <v>13.928</v>
      </c>
      <c r="P1430" s="25">
        <f>'LISTA DOS ITENS'!$O1430*'LISTA DOS ITENS'!$M1430</f>
        <v>3732.704</v>
      </c>
      <c r="Q1430" s="25">
        <v>18.47</v>
      </c>
      <c r="R1430" s="25">
        <f>'LISTA DOS ITENS'!$Q1430*'LISTA DOS ITENS'!$M1430</f>
        <v>4949.96</v>
      </c>
      <c r="S1430" s="56">
        <f>IF('LISTA DOS ITENS'!$P1430&gt;'LISTA DOS ITENS'!$R1430,'LISTA DOS ITENS'!$P1430,'LISTA DOS ITENS'!$R1430)</f>
        <v>4949.96</v>
      </c>
      <c r="T1430" s="25">
        <v>7.53576</v>
      </c>
      <c r="U1430" s="25">
        <f>'LISTA DOS ITENS'!$T1430*'LISTA DOS ITENS'!$M1430</f>
        <v>2019.58368</v>
      </c>
      <c r="V1430" s="56">
        <f t="array" ref="V1430">INDEX('RESUMO - LOTES E VMA'!$F$3:$F$181,MATCH('LISTA DOS ITENS'!$D1430,'RESUMO - LOTES E VMA'!$A$3:$A$181,0))</f>
        <v>25650.37248</v>
      </c>
      <c r="W1430" s="57">
        <f>'LISTA DOS ITENS'!$U1430/'LISTA DOS ITENS'!$V1430</f>
        <v>0.07873506249</v>
      </c>
      <c r="X1430" s="53" t="s">
        <v>53</v>
      </c>
      <c r="Y1430" s="53" t="s">
        <v>290</v>
      </c>
      <c r="Z1430" s="58" t="str">
        <f>'LISTA DOS ITENS'!$F1430&amp;"-"&amp;'LISTA DOS ITENS'!$H1430&amp;"-"&amp;'LISTA DOS ITENS'!$J1430&amp;"-"&amp;'LISTA DOS ITENS'!$K1430&amp;"-"&amp;'LISTA DOS ITENS'!$I1430</f>
        <v>11390811-2101-0003-CONS/NAC-</v>
      </c>
      <c r="AA1430" s="59" t="str">
        <f t="array" ref="AA1430">INDEX('RESUMO - LOTES E VMA'!$M$3:$M$181,MATCH('LISTA DOS ITENS'!$D1430,'RESUMO - LOTES E VMA'!$A$3:$A$181,0))</f>
        <v>Para Leilão</v>
      </c>
      <c r="AB1430" s="60">
        <f t="array" ref="AB1430">INDEX('RESUMO - LOTES E VMA'!$J$3:$J$181,MATCH('LISTA DOS ITENS'!$D1430,'RESUMO - LOTES E VMA'!$A$3:$A$181,0))</f>
        <v>0.4052316047</v>
      </c>
      <c r="AC1430" s="29" t="str">
        <f t="array" ref="AC1430">INDEX('RESUMO - LOTES E VMA'!$L$3:$L$181,MATCH('LISTA DOS ITENS'!$D1430,'RESUMO - LOTES E VMA'!$A$3:$A$181,0))</f>
        <v>5% do Valor de Comparação do VMA</v>
      </c>
      <c r="AD1430" s="53" t="str">
        <f>VLOOKUP(Tabela1[[#This Row],[Índice]],[1]Planilha1!$A:$A,1,0)</f>
        <v>#ERROR!</v>
      </c>
    </row>
    <row r="1431" ht="15.75" customHeight="1">
      <c r="A1431" s="52">
        <v>252561.0</v>
      </c>
      <c r="B1431" s="53" t="s">
        <v>70</v>
      </c>
      <c r="C1431" s="53" t="s">
        <v>71</v>
      </c>
      <c r="D1431" s="22">
        <v>207021.0</v>
      </c>
      <c r="E1431" s="53" t="s">
        <v>63</v>
      </c>
      <c r="F1431" s="54">
        <v>1.1390812E7</v>
      </c>
      <c r="G1431" s="53" t="s">
        <v>1107</v>
      </c>
      <c r="H1431" s="55">
        <v>2101.0</v>
      </c>
      <c r="I1431" s="55"/>
      <c r="J1431" s="55" t="s">
        <v>68</v>
      </c>
      <c r="K1431" s="53" t="s">
        <v>73</v>
      </c>
      <c r="L1431" s="53"/>
      <c r="M1431" s="53">
        <v>100.0</v>
      </c>
      <c r="N1431" s="53" t="s">
        <v>52</v>
      </c>
      <c r="O1431" s="25">
        <v>28.2975</v>
      </c>
      <c r="P1431" s="25">
        <f>'LISTA DOS ITENS'!$O1431*'LISTA DOS ITENS'!$M1431</f>
        <v>2829.75</v>
      </c>
      <c r="Q1431" s="25">
        <v>28.3</v>
      </c>
      <c r="R1431" s="25">
        <f>'LISTA DOS ITENS'!$Q1431*'LISTA DOS ITENS'!$M1431</f>
        <v>2830</v>
      </c>
      <c r="S1431" s="56">
        <f>IF('LISTA DOS ITENS'!$P1431&gt;'LISTA DOS ITENS'!$R1431,'LISTA DOS ITENS'!$P1431,'LISTA DOS ITENS'!$R1431)</f>
        <v>2830</v>
      </c>
      <c r="T1431" s="25">
        <v>11.546400000000002</v>
      </c>
      <c r="U1431" s="25">
        <f>'LISTA DOS ITENS'!$T1431*'LISTA DOS ITENS'!$M1431</f>
        <v>1154.64</v>
      </c>
      <c r="V1431" s="56">
        <f t="array" ref="V1431">INDEX('RESUMO - LOTES E VMA'!$F$3:$F$181,MATCH('LISTA DOS ITENS'!$D1431,'RESUMO - LOTES E VMA'!$A$3:$A$181,0))</f>
        <v>25650.37248</v>
      </c>
      <c r="W1431" s="57">
        <f>'LISTA DOS ITENS'!$U1431/'LISTA DOS ITENS'!$V1431</f>
        <v>0.04501455099</v>
      </c>
      <c r="X1431" s="53" t="s">
        <v>53</v>
      </c>
      <c r="Y1431" s="53" t="s">
        <v>290</v>
      </c>
      <c r="Z1431" s="58" t="str">
        <f>'LISTA DOS ITENS'!$F1431&amp;"-"&amp;'LISTA DOS ITENS'!$H1431&amp;"-"&amp;'LISTA DOS ITENS'!$J1431&amp;"-"&amp;'LISTA DOS ITENS'!$K1431&amp;"-"&amp;'LISTA DOS ITENS'!$I1431</f>
        <v>11390812-2101-0003-CONS/NAC-</v>
      </c>
      <c r="AA1431" s="59" t="str">
        <f t="array" ref="AA1431">INDEX('RESUMO - LOTES E VMA'!$M$3:$M$181,MATCH('LISTA DOS ITENS'!$D1431,'RESUMO - LOTES E VMA'!$A$3:$A$181,0))</f>
        <v>Para Leilão</v>
      </c>
      <c r="AB1431" s="60">
        <f t="array" ref="AB1431">INDEX('RESUMO - LOTES E VMA'!$J$3:$J$181,MATCH('LISTA DOS ITENS'!$D1431,'RESUMO - LOTES E VMA'!$A$3:$A$181,0))</f>
        <v>0.4052316047</v>
      </c>
      <c r="AC1431" s="29" t="str">
        <f t="array" ref="AC1431">INDEX('RESUMO - LOTES E VMA'!$L$3:$L$181,MATCH('LISTA DOS ITENS'!$D1431,'RESUMO - LOTES E VMA'!$A$3:$A$181,0))</f>
        <v>5% do Valor de Comparação do VMA</v>
      </c>
      <c r="AD1431" s="53" t="str">
        <f>VLOOKUP(Tabela1[[#This Row],[Índice]],[1]Planilha1!$A:$A,1,0)</f>
        <v>#ERROR!</v>
      </c>
    </row>
    <row r="1432" ht="15.75" customHeight="1">
      <c r="A1432" s="52">
        <v>252562.0</v>
      </c>
      <c r="B1432" s="53" t="s">
        <v>70</v>
      </c>
      <c r="C1432" s="53" t="s">
        <v>71</v>
      </c>
      <c r="D1432" s="22">
        <v>207021.0</v>
      </c>
      <c r="E1432" s="53" t="s">
        <v>63</v>
      </c>
      <c r="F1432" s="54">
        <v>1.1391163E7</v>
      </c>
      <c r="G1432" s="53" t="s">
        <v>1108</v>
      </c>
      <c r="H1432" s="55">
        <v>2101.0</v>
      </c>
      <c r="I1432" s="55" t="s">
        <v>81</v>
      </c>
      <c r="J1432" s="55" t="s">
        <v>68</v>
      </c>
      <c r="K1432" s="53" t="s">
        <v>117</v>
      </c>
      <c r="L1432" s="53"/>
      <c r="M1432" s="53">
        <v>4.0</v>
      </c>
      <c r="N1432" s="53" t="s">
        <v>52</v>
      </c>
      <c r="O1432" s="25">
        <v>13.175</v>
      </c>
      <c r="P1432" s="25">
        <f>'LISTA DOS ITENS'!$O1432*'LISTA DOS ITENS'!$M1432</f>
        <v>52.7</v>
      </c>
      <c r="Q1432" s="25">
        <v>13.17</v>
      </c>
      <c r="R1432" s="25">
        <f>'LISTA DOS ITENS'!$Q1432*'LISTA DOS ITENS'!$M1432</f>
        <v>52.68</v>
      </c>
      <c r="S1432" s="56">
        <f>IF('LISTA DOS ITENS'!$P1432&gt;'LISTA DOS ITENS'!$R1432,'LISTA DOS ITENS'!$P1432,'LISTA DOS ITENS'!$R1432)</f>
        <v>52.7</v>
      </c>
      <c r="T1432" s="25">
        <v>5.37336</v>
      </c>
      <c r="U1432" s="25">
        <f>'LISTA DOS ITENS'!$T1432*'LISTA DOS ITENS'!$M1432</f>
        <v>21.49344</v>
      </c>
      <c r="V1432" s="56">
        <f t="array" ref="V1432">INDEX('RESUMO - LOTES E VMA'!$F$3:$F$181,MATCH('LISTA DOS ITENS'!$D1432,'RESUMO - LOTES E VMA'!$A$3:$A$181,0))</f>
        <v>25650.37248</v>
      </c>
      <c r="W1432" s="57">
        <f>'LISTA DOS ITENS'!$U1432/'LISTA DOS ITENS'!$V1432</f>
        <v>0.000837938709</v>
      </c>
      <c r="X1432" s="53" t="s">
        <v>53</v>
      </c>
      <c r="Y1432" s="53" t="s">
        <v>290</v>
      </c>
      <c r="Z1432" s="58" t="str">
        <f>'LISTA DOS ITENS'!$F1432&amp;"-"&amp;'LISTA DOS ITENS'!$H1432&amp;"-"&amp;'LISTA DOS ITENS'!$J1432&amp;"-"&amp;'LISTA DOS ITENS'!$K1432&amp;"-"&amp;'LISTA DOS ITENS'!$I1432</f>
        <v>11391163-2101-0003-CONS/IAMN-ED-1000-01.01</v>
      </c>
      <c r="AA1432" s="59" t="str">
        <f t="array" ref="AA1432">INDEX('RESUMO - LOTES E VMA'!$M$3:$M$181,MATCH('LISTA DOS ITENS'!$D1432,'RESUMO - LOTES E VMA'!$A$3:$A$181,0))</f>
        <v>Para Leilão</v>
      </c>
      <c r="AB1432" s="60">
        <f t="array" ref="AB1432">INDEX('RESUMO - LOTES E VMA'!$J$3:$J$181,MATCH('LISTA DOS ITENS'!$D1432,'RESUMO - LOTES E VMA'!$A$3:$A$181,0))</f>
        <v>0.4052316047</v>
      </c>
      <c r="AC1432" s="29" t="str">
        <f t="array" ref="AC1432">INDEX('RESUMO - LOTES E VMA'!$L$3:$L$181,MATCH('LISTA DOS ITENS'!$D1432,'RESUMO - LOTES E VMA'!$A$3:$A$181,0))</f>
        <v>5% do Valor de Comparação do VMA</v>
      </c>
      <c r="AD1432" s="53" t="str">
        <f>VLOOKUP(Tabela1[[#This Row],[Índice]],[1]Planilha1!$A:$A,1,0)</f>
        <v>#ERROR!</v>
      </c>
    </row>
    <row r="1433" ht="15.75" customHeight="1">
      <c r="A1433" s="52">
        <v>252563.0</v>
      </c>
      <c r="B1433" s="53" t="s">
        <v>70</v>
      </c>
      <c r="C1433" s="53" t="s">
        <v>71</v>
      </c>
      <c r="D1433" s="22">
        <v>207021.0</v>
      </c>
      <c r="E1433" s="53" t="s">
        <v>63</v>
      </c>
      <c r="F1433" s="54">
        <v>1.1578191E7</v>
      </c>
      <c r="G1433" s="53" t="s">
        <v>1109</v>
      </c>
      <c r="H1433" s="55">
        <v>2101.0</v>
      </c>
      <c r="I1433" s="55"/>
      <c r="J1433" s="55" t="s">
        <v>68</v>
      </c>
      <c r="K1433" s="53" t="s">
        <v>73</v>
      </c>
      <c r="L1433" s="53"/>
      <c r="M1433" s="53">
        <v>75.0</v>
      </c>
      <c r="N1433" s="53" t="s">
        <v>52</v>
      </c>
      <c r="O1433" s="25">
        <v>49.465466666666664</v>
      </c>
      <c r="P1433" s="25">
        <f>'LISTA DOS ITENS'!$O1433*'LISTA DOS ITENS'!$M1433</f>
        <v>3709.91</v>
      </c>
      <c r="Q1433" s="25">
        <v>49.47</v>
      </c>
      <c r="R1433" s="25">
        <f>'LISTA DOS ITENS'!$Q1433*'LISTA DOS ITENS'!$M1433</f>
        <v>3710.25</v>
      </c>
      <c r="S1433" s="56">
        <f>IF('LISTA DOS ITENS'!$P1433&gt;'LISTA DOS ITENS'!$R1433,'LISTA DOS ITENS'!$P1433,'LISTA DOS ITENS'!$R1433)</f>
        <v>3710.25</v>
      </c>
      <c r="T1433" s="25">
        <v>20.18376</v>
      </c>
      <c r="U1433" s="25">
        <f>'LISTA DOS ITENS'!$T1433*'LISTA DOS ITENS'!$M1433</f>
        <v>1513.782</v>
      </c>
      <c r="V1433" s="56">
        <f t="array" ref="V1433">INDEX('RESUMO - LOTES E VMA'!$F$3:$F$181,MATCH('LISTA DOS ITENS'!$D1433,'RESUMO - LOTES E VMA'!$A$3:$A$181,0))</f>
        <v>25650.37248</v>
      </c>
      <c r="W1433" s="57">
        <f>'LISTA DOS ITENS'!$U1433/'LISTA DOS ITENS'!$V1433</f>
        <v>0.0590159851</v>
      </c>
      <c r="X1433" s="53" t="s">
        <v>53</v>
      </c>
      <c r="Y1433" s="53" t="s">
        <v>290</v>
      </c>
      <c r="Z1433" s="58" t="str">
        <f>'LISTA DOS ITENS'!$F1433&amp;"-"&amp;'LISTA DOS ITENS'!$H1433&amp;"-"&amp;'LISTA DOS ITENS'!$J1433&amp;"-"&amp;'LISTA DOS ITENS'!$K1433&amp;"-"&amp;'LISTA DOS ITENS'!$I1433</f>
        <v>11578191-2101-0003-CONS/NAC-</v>
      </c>
      <c r="AA1433" s="59" t="str">
        <f t="array" ref="AA1433">INDEX('RESUMO - LOTES E VMA'!$M$3:$M$181,MATCH('LISTA DOS ITENS'!$D1433,'RESUMO - LOTES E VMA'!$A$3:$A$181,0))</f>
        <v>Para Leilão</v>
      </c>
      <c r="AB1433" s="60">
        <f t="array" ref="AB1433">INDEX('RESUMO - LOTES E VMA'!$J$3:$J$181,MATCH('LISTA DOS ITENS'!$D1433,'RESUMO - LOTES E VMA'!$A$3:$A$181,0))</f>
        <v>0.4052316047</v>
      </c>
      <c r="AC1433" s="29" t="str">
        <f t="array" ref="AC1433">INDEX('RESUMO - LOTES E VMA'!$L$3:$L$181,MATCH('LISTA DOS ITENS'!$D1433,'RESUMO - LOTES E VMA'!$A$3:$A$181,0))</f>
        <v>5% do Valor de Comparação do VMA</v>
      </c>
      <c r="AD1433" s="53" t="str">
        <f>VLOOKUP(Tabela1[[#This Row],[Índice]],[1]Planilha1!$A:$A,1,0)</f>
        <v>#ERROR!</v>
      </c>
    </row>
    <row r="1434" ht="15.75" customHeight="1">
      <c r="A1434" s="52">
        <v>252564.0</v>
      </c>
      <c r="B1434" s="53" t="s">
        <v>70</v>
      </c>
      <c r="C1434" s="53" t="s">
        <v>71</v>
      </c>
      <c r="D1434" s="22">
        <v>207021.0</v>
      </c>
      <c r="E1434" s="53" t="s">
        <v>63</v>
      </c>
      <c r="F1434" s="54">
        <v>1.1782298E7</v>
      </c>
      <c r="G1434" s="53" t="s">
        <v>1110</v>
      </c>
      <c r="H1434" s="55">
        <v>2101.0</v>
      </c>
      <c r="I1434" s="55"/>
      <c r="J1434" s="55" t="s">
        <v>68</v>
      </c>
      <c r="K1434" s="53" t="s">
        <v>73</v>
      </c>
      <c r="L1434" s="53"/>
      <c r="M1434" s="53">
        <v>70.0</v>
      </c>
      <c r="N1434" s="53" t="s">
        <v>52</v>
      </c>
      <c r="O1434" s="25">
        <v>27.776</v>
      </c>
      <c r="P1434" s="25">
        <f>'LISTA DOS ITENS'!$O1434*'LISTA DOS ITENS'!$M1434</f>
        <v>1944.32</v>
      </c>
      <c r="Q1434" s="25">
        <v>27.78</v>
      </c>
      <c r="R1434" s="25">
        <f>'LISTA DOS ITENS'!$Q1434*'LISTA DOS ITENS'!$M1434</f>
        <v>1944.6</v>
      </c>
      <c r="S1434" s="56">
        <f>IF('LISTA DOS ITENS'!$P1434&gt;'LISTA DOS ITENS'!$R1434,'LISTA DOS ITENS'!$P1434,'LISTA DOS ITENS'!$R1434)</f>
        <v>1944.6</v>
      </c>
      <c r="T1434" s="25">
        <v>11.334240000000001</v>
      </c>
      <c r="U1434" s="25">
        <f>'LISTA DOS ITENS'!$T1434*'LISTA DOS ITENS'!$M1434</f>
        <v>793.3968</v>
      </c>
      <c r="V1434" s="56">
        <f t="array" ref="V1434">INDEX('RESUMO - LOTES E VMA'!$F$3:$F$181,MATCH('LISTA DOS ITENS'!$D1434,'RESUMO - LOTES E VMA'!$A$3:$A$181,0))</f>
        <v>25650.37248</v>
      </c>
      <c r="W1434" s="57">
        <f>'LISTA DOS ITENS'!$U1434/'LISTA DOS ITENS'!$V1434</f>
        <v>0.03093119995</v>
      </c>
      <c r="X1434" s="53" t="s">
        <v>53</v>
      </c>
      <c r="Y1434" s="53" t="s">
        <v>290</v>
      </c>
      <c r="Z1434" s="58" t="str">
        <f>'LISTA DOS ITENS'!$F1434&amp;"-"&amp;'LISTA DOS ITENS'!$H1434&amp;"-"&amp;'LISTA DOS ITENS'!$J1434&amp;"-"&amp;'LISTA DOS ITENS'!$K1434&amp;"-"&amp;'LISTA DOS ITENS'!$I1434</f>
        <v>11782298-2101-0003-CONS/NAC-</v>
      </c>
      <c r="AA1434" s="59" t="str">
        <f t="array" ref="AA1434">INDEX('RESUMO - LOTES E VMA'!$M$3:$M$181,MATCH('LISTA DOS ITENS'!$D1434,'RESUMO - LOTES E VMA'!$A$3:$A$181,0))</f>
        <v>Para Leilão</v>
      </c>
      <c r="AB1434" s="60">
        <f t="array" ref="AB1434">INDEX('RESUMO - LOTES E VMA'!$J$3:$J$181,MATCH('LISTA DOS ITENS'!$D1434,'RESUMO - LOTES E VMA'!$A$3:$A$181,0))</f>
        <v>0.4052316047</v>
      </c>
      <c r="AC1434" s="29" t="str">
        <f t="array" ref="AC1434">INDEX('RESUMO - LOTES E VMA'!$L$3:$L$181,MATCH('LISTA DOS ITENS'!$D1434,'RESUMO - LOTES E VMA'!$A$3:$A$181,0))</f>
        <v>5% do Valor de Comparação do VMA</v>
      </c>
      <c r="AD1434" s="53" t="str">
        <f>VLOOKUP(Tabela1[[#This Row],[Índice]],[1]Planilha1!$A:$A,1,0)</f>
        <v>#ERROR!</v>
      </c>
    </row>
    <row r="1435" ht="15.75" customHeight="1">
      <c r="A1435" s="52">
        <v>252565.0</v>
      </c>
      <c r="B1435" s="53" t="s">
        <v>70</v>
      </c>
      <c r="C1435" s="53" t="s">
        <v>71</v>
      </c>
      <c r="D1435" s="22">
        <v>207021.0</v>
      </c>
      <c r="E1435" s="53" t="s">
        <v>63</v>
      </c>
      <c r="F1435" s="54">
        <v>1.08289E7</v>
      </c>
      <c r="G1435" s="53" t="s">
        <v>1111</v>
      </c>
      <c r="H1435" s="55">
        <v>2170.0</v>
      </c>
      <c r="I1435" s="55"/>
      <c r="J1435" s="55" t="s">
        <v>68</v>
      </c>
      <c r="K1435" s="53" t="s">
        <v>73</v>
      </c>
      <c r="L1435" s="53"/>
      <c r="M1435" s="53">
        <v>9.0</v>
      </c>
      <c r="N1435" s="53" t="s">
        <v>52</v>
      </c>
      <c r="O1435" s="25">
        <v>68.75208333333333</v>
      </c>
      <c r="P1435" s="25">
        <f>'LISTA DOS ITENS'!$O1435*'LISTA DOS ITENS'!$M1435</f>
        <v>618.76875</v>
      </c>
      <c r="Q1435" s="25">
        <v>39.81</v>
      </c>
      <c r="R1435" s="25">
        <f>'LISTA DOS ITENS'!$Q1435*'LISTA DOS ITENS'!$M1435</f>
        <v>358.29</v>
      </c>
      <c r="S1435" s="56">
        <f>IF('LISTA DOS ITENS'!$P1435&gt;'LISTA DOS ITENS'!$R1435,'LISTA DOS ITENS'!$P1435,'LISTA DOS ITENS'!$R1435)</f>
        <v>618.76875</v>
      </c>
      <c r="T1435" s="25">
        <v>16.24248</v>
      </c>
      <c r="U1435" s="25">
        <f>'LISTA DOS ITENS'!$T1435*'LISTA DOS ITENS'!$M1435</f>
        <v>146.18232</v>
      </c>
      <c r="V1435" s="56">
        <f t="array" ref="V1435">INDEX('RESUMO - LOTES E VMA'!$F$3:$F$181,MATCH('LISTA DOS ITENS'!$D1435,'RESUMO - LOTES E VMA'!$A$3:$A$181,0))</f>
        <v>25650.37248</v>
      </c>
      <c r="W1435" s="57">
        <f>'LISTA DOS ITENS'!$U1435/'LISTA DOS ITENS'!$V1435</f>
        <v>0.00569903303</v>
      </c>
      <c r="X1435" s="53" t="s">
        <v>53</v>
      </c>
      <c r="Y1435" s="53" t="s">
        <v>290</v>
      </c>
      <c r="Z1435" s="58" t="str">
        <f>'LISTA DOS ITENS'!$F1435&amp;"-"&amp;'LISTA DOS ITENS'!$H1435&amp;"-"&amp;'LISTA DOS ITENS'!$J1435&amp;"-"&amp;'LISTA DOS ITENS'!$K1435&amp;"-"&amp;'LISTA DOS ITENS'!$I1435</f>
        <v>10828900-2170-0003-CONS/NAC-</v>
      </c>
      <c r="AA1435" s="59" t="str">
        <f t="array" ref="AA1435">INDEX('RESUMO - LOTES E VMA'!$M$3:$M$181,MATCH('LISTA DOS ITENS'!$D1435,'RESUMO - LOTES E VMA'!$A$3:$A$181,0))</f>
        <v>Para Leilão</v>
      </c>
      <c r="AB1435" s="60">
        <f t="array" ref="AB1435">INDEX('RESUMO - LOTES E VMA'!$J$3:$J$181,MATCH('LISTA DOS ITENS'!$D1435,'RESUMO - LOTES E VMA'!$A$3:$A$181,0))</f>
        <v>0.4052316047</v>
      </c>
      <c r="AC1435" s="29" t="str">
        <f t="array" ref="AC1435">INDEX('RESUMO - LOTES E VMA'!$L$3:$L$181,MATCH('LISTA DOS ITENS'!$D1435,'RESUMO - LOTES E VMA'!$A$3:$A$181,0))</f>
        <v>5% do Valor de Comparação do VMA</v>
      </c>
      <c r="AD1435" s="53" t="str">
        <f>VLOOKUP(Tabela1[[#This Row],[Índice]],[1]Planilha1!$A:$A,1,0)</f>
        <v>#ERROR!</v>
      </c>
    </row>
    <row r="1436" ht="15.75" customHeight="1">
      <c r="A1436" s="52">
        <v>252566.0</v>
      </c>
      <c r="B1436" s="53" t="s">
        <v>70</v>
      </c>
      <c r="C1436" s="53" t="s">
        <v>71</v>
      </c>
      <c r="D1436" s="22">
        <v>207021.0</v>
      </c>
      <c r="E1436" s="53" t="s">
        <v>63</v>
      </c>
      <c r="F1436" s="54">
        <v>1.0298047E7</v>
      </c>
      <c r="G1436" s="53" t="s">
        <v>1102</v>
      </c>
      <c r="H1436" s="55">
        <v>2201.0</v>
      </c>
      <c r="I1436" s="55"/>
      <c r="J1436" s="55" t="s">
        <v>68</v>
      </c>
      <c r="K1436" s="53" t="s">
        <v>73</v>
      </c>
      <c r="L1436" s="53"/>
      <c r="M1436" s="53">
        <v>3.0</v>
      </c>
      <c r="N1436" s="53" t="s">
        <v>52</v>
      </c>
      <c r="O1436" s="25">
        <v>83.16</v>
      </c>
      <c r="P1436" s="25">
        <f>'LISTA DOS ITENS'!$O1436*'LISTA DOS ITENS'!$M1436</f>
        <v>249.48</v>
      </c>
      <c r="Q1436" s="25">
        <v>83.16</v>
      </c>
      <c r="R1436" s="25">
        <f>'LISTA DOS ITENS'!$Q1436*'LISTA DOS ITENS'!$M1436</f>
        <v>249.48</v>
      </c>
      <c r="S1436" s="56">
        <f>IF('LISTA DOS ITENS'!$P1436&gt;'LISTA DOS ITENS'!$R1436,'LISTA DOS ITENS'!$P1436,'LISTA DOS ITENS'!$R1436)</f>
        <v>249.48</v>
      </c>
      <c r="T1436" s="25">
        <v>33.92928</v>
      </c>
      <c r="U1436" s="25">
        <f>'LISTA DOS ITENS'!$T1436*'LISTA DOS ITENS'!$M1436</f>
        <v>101.78784</v>
      </c>
      <c r="V1436" s="56">
        <f t="array" ref="V1436">INDEX('RESUMO - LOTES E VMA'!$F$3:$F$181,MATCH('LISTA DOS ITENS'!$D1436,'RESUMO - LOTES E VMA'!$A$3:$A$181,0))</f>
        <v>25650.37248</v>
      </c>
      <c r="W1436" s="57">
        <f>'LISTA DOS ITENS'!$U1436/'LISTA DOS ITENS'!$V1436</f>
        <v>0.003968279216</v>
      </c>
      <c r="X1436" s="53" t="s">
        <v>53</v>
      </c>
      <c r="Y1436" s="53" t="s">
        <v>290</v>
      </c>
      <c r="Z1436" s="58" t="str">
        <f>'LISTA DOS ITENS'!$F1436&amp;"-"&amp;'LISTA DOS ITENS'!$H1436&amp;"-"&amp;'LISTA DOS ITENS'!$J1436&amp;"-"&amp;'LISTA DOS ITENS'!$K1436&amp;"-"&amp;'LISTA DOS ITENS'!$I1436</f>
        <v>10298047-2201-0003-CONS/NAC-</v>
      </c>
      <c r="AA1436" s="59" t="str">
        <f t="array" ref="AA1436">INDEX('RESUMO - LOTES E VMA'!$M$3:$M$181,MATCH('LISTA DOS ITENS'!$D1436,'RESUMO - LOTES E VMA'!$A$3:$A$181,0))</f>
        <v>Para Leilão</v>
      </c>
      <c r="AB1436" s="60">
        <f t="array" ref="AB1436">INDEX('RESUMO - LOTES E VMA'!$J$3:$J$181,MATCH('LISTA DOS ITENS'!$D1436,'RESUMO - LOTES E VMA'!$A$3:$A$181,0))</f>
        <v>0.4052316047</v>
      </c>
      <c r="AC1436" s="29" t="str">
        <f t="array" ref="AC1436">INDEX('RESUMO - LOTES E VMA'!$L$3:$L$181,MATCH('LISTA DOS ITENS'!$D1436,'RESUMO - LOTES E VMA'!$A$3:$A$181,0))</f>
        <v>5% do Valor de Comparação do VMA</v>
      </c>
      <c r="AD1436" s="53" t="str">
        <f>VLOOKUP(Tabela1[[#This Row],[Índice]],[1]Planilha1!$A:$A,1,0)</f>
        <v>#ERROR!</v>
      </c>
    </row>
    <row r="1437" ht="15.75" customHeight="1">
      <c r="A1437" s="52">
        <v>252567.0</v>
      </c>
      <c r="B1437" s="53" t="s">
        <v>70</v>
      </c>
      <c r="C1437" s="53" t="s">
        <v>71</v>
      </c>
      <c r="D1437" s="22">
        <v>207021.0</v>
      </c>
      <c r="E1437" s="53" t="s">
        <v>63</v>
      </c>
      <c r="F1437" s="54">
        <v>1.102203E7</v>
      </c>
      <c r="G1437" s="53" t="s">
        <v>1112</v>
      </c>
      <c r="H1437" s="55">
        <v>2201.0</v>
      </c>
      <c r="I1437" s="55"/>
      <c r="J1437" s="55" t="s">
        <v>68</v>
      </c>
      <c r="K1437" s="53" t="s">
        <v>73</v>
      </c>
      <c r="L1437" s="53"/>
      <c r="M1437" s="53">
        <v>1.0</v>
      </c>
      <c r="N1437" s="53" t="s">
        <v>52</v>
      </c>
      <c r="O1437" s="25">
        <v>23.24</v>
      </c>
      <c r="P1437" s="25">
        <f>'LISTA DOS ITENS'!$O1437*'LISTA DOS ITENS'!$M1437</f>
        <v>23.24</v>
      </c>
      <c r="Q1437" s="25">
        <v>83.4</v>
      </c>
      <c r="R1437" s="25">
        <f>'LISTA DOS ITENS'!$Q1437*'LISTA DOS ITENS'!$M1437</f>
        <v>83.4</v>
      </c>
      <c r="S1437" s="56">
        <f>IF('LISTA DOS ITENS'!$P1437&gt;'LISTA DOS ITENS'!$R1437,'LISTA DOS ITENS'!$P1437,'LISTA DOS ITENS'!$R1437)</f>
        <v>83.4</v>
      </c>
      <c r="T1437" s="25">
        <v>34.02720000000001</v>
      </c>
      <c r="U1437" s="25">
        <f>'LISTA DOS ITENS'!$T1437*'LISTA DOS ITENS'!$M1437</f>
        <v>34.0272</v>
      </c>
      <c r="V1437" s="56">
        <f t="array" ref="V1437">INDEX('RESUMO - LOTES E VMA'!$F$3:$F$181,MATCH('LISTA DOS ITENS'!$D1437,'RESUMO - LOTES E VMA'!$A$3:$A$181,0))</f>
        <v>25650.37248</v>
      </c>
      <c r="W1437" s="57">
        <f>'LISTA DOS ITENS'!$U1437/'LISTA DOS ITENS'!$V1437</f>
        <v>0.001326577227</v>
      </c>
      <c r="X1437" s="53" t="s">
        <v>53</v>
      </c>
      <c r="Y1437" s="53" t="s">
        <v>290</v>
      </c>
      <c r="Z1437" s="58" t="str">
        <f>'LISTA DOS ITENS'!$F1437&amp;"-"&amp;'LISTA DOS ITENS'!$H1437&amp;"-"&amp;'LISTA DOS ITENS'!$J1437&amp;"-"&amp;'LISTA DOS ITENS'!$K1437&amp;"-"&amp;'LISTA DOS ITENS'!$I1437</f>
        <v>11022030-2201-0003-CONS/NAC-</v>
      </c>
      <c r="AA1437" s="59" t="str">
        <f t="array" ref="AA1437">INDEX('RESUMO - LOTES E VMA'!$M$3:$M$181,MATCH('LISTA DOS ITENS'!$D1437,'RESUMO - LOTES E VMA'!$A$3:$A$181,0))</f>
        <v>Para Leilão</v>
      </c>
      <c r="AB1437" s="60">
        <f t="array" ref="AB1437">INDEX('RESUMO - LOTES E VMA'!$J$3:$J$181,MATCH('LISTA DOS ITENS'!$D1437,'RESUMO - LOTES E VMA'!$A$3:$A$181,0))</f>
        <v>0.4052316047</v>
      </c>
      <c r="AC1437" s="29" t="str">
        <f t="array" ref="AC1437">INDEX('RESUMO - LOTES E VMA'!$L$3:$L$181,MATCH('LISTA DOS ITENS'!$D1437,'RESUMO - LOTES E VMA'!$A$3:$A$181,0))</f>
        <v>5% do Valor de Comparação do VMA</v>
      </c>
      <c r="AD1437" s="53" t="str">
        <f>VLOOKUP(Tabela1[[#This Row],[Índice]],[1]Planilha1!$A:$A,1,0)</f>
        <v>#ERROR!</v>
      </c>
    </row>
    <row r="1438" ht="15.75" customHeight="1">
      <c r="A1438" s="52">
        <v>252568.0</v>
      </c>
      <c r="B1438" s="53" t="s">
        <v>70</v>
      </c>
      <c r="C1438" s="53" t="s">
        <v>71</v>
      </c>
      <c r="D1438" s="22">
        <v>207021.0</v>
      </c>
      <c r="E1438" s="53" t="s">
        <v>63</v>
      </c>
      <c r="F1438" s="54">
        <v>1.1143833E7</v>
      </c>
      <c r="G1438" s="53" t="s">
        <v>1113</v>
      </c>
      <c r="H1438" s="55">
        <v>2201.0</v>
      </c>
      <c r="I1438" s="55"/>
      <c r="J1438" s="55" t="s">
        <v>68</v>
      </c>
      <c r="K1438" s="53" t="s">
        <v>293</v>
      </c>
      <c r="L1438" s="53"/>
      <c r="M1438" s="53">
        <v>1.0</v>
      </c>
      <c r="N1438" s="53" t="s">
        <v>52</v>
      </c>
      <c r="O1438" s="25">
        <v>1.0</v>
      </c>
      <c r="P1438" s="25">
        <f>'LISTA DOS ITENS'!$O1438*'LISTA DOS ITENS'!$M1438</f>
        <v>1</v>
      </c>
      <c r="Q1438" s="25">
        <v>12.45</v>
      </c>
      <c r="R1438" s="25">
        <f>'LISTA DOS ITENS'!$Q1438*'LISTA DOS ITENS'!$M1438</f>
        <v>12.45</v>
      </c>
      <c r="S1438" s="56">
        <f>IF('LISTA DOS ITENS'!$P1438&gt;'LISTA DOS ITENS'!$R1438,'LISTA DOS ITENS'!$P1438,'LISTA DOS ITENS'!$R1438)</f>
        <v>12.45</v>
      </c>
      <c r="T1438" s="25">
        <v>5.0796</v>
      </c>
      <c r="U1438" s="25">
        <f>'LISTA DOS ITENS'!$T1438*'LISTA DOS ITENS'!$M1438</f>
        <v>5.0796</v>
      </c>
      <c r="V1438" s="56">
        <f t="array" ref="V1438">INDEX('RESUMO - LOTES E VMA'!$F$3:$F$181,MATCH('LISTA DOS ITENS'!$D1438,'RESUMO - LOTES E VMA'!$A$3:$A$181,0))</f>
        <v>25650.37248</v>
      </c>
      <c r="W1438" s="57">
        <f>'LISTA DOS ITENS'!$U1438/'LISTA DOS ITENS'!$V1438</f>
        <v>0.000198032212</v>
      </c>
      <c r="X1438" s="53" t="s">
        <v>53</v>
      </c>
      <c r="Y1438" s="53" t="s">
        <v>290</v>
      </c>
      <c r="Z1438" s="58" t="str">
        <f>'LISTA DOS ITENS'!$F1438&amp;"-"&amp;'LISTA DOS ITENS'!$H1438&amp;"-"&amp;'LISTA DOS ITENS'!$J1438&amp;"-"&amp;'LISTA DOS ITENS'!$K1438&amp;"-"&amp;'LISTA DOS ITENS'!$I1438</f>
        <v>11143833-2201-0003-SOBRE_EMP-</v>
      </c>
      <c r="AA1438" s="59" t="str">
        <f t="array" ref="AA1438">INDEX('RESUMO - LOTES E VMA'!$M$3:$M$181,MATCH('LISTA DOS ITENS'!$D1438,'RESUMO - LOTES E VMA'!$A$3:$A$181,0))</f>
        <v>Para Leilão</v>
      </c>
      <c r="AB1438" s="60">
        <f t="array" ref="AB1438">INDEX('RESUMO - LOTES E VMA'!$J$3:$J$181,MATCH('LISTA DOS ITENS'!$D1438,'RESUMO - LOTES E VMA'!$A$3:$A$181,0))</f>
        <v>0.4052316047</v>
      </c>
      <c r="AC1438" s="29" t="str">
        <f t="array" ref="AC1438">INDEX('RESUMO - LOTES E VMA'!$L$3:$L$181,MATCH('LISTA DOS ITENS'!$D1438,'RESUMO - LOTES E VMA'!$A$3:$A$181,0))</f>
        <v>5% do Valor de Comparação do VMA</v>
      </c>
      <c r="AD1438" s="53" t="str">
        <f>VLOOKUP(Tabela1[[#This Row],[Índice]],[1]Planilha1!$A:$A,1,0)</f>
        <v>#ERROR!</v>
      </c>
    </row>
    <row r="1439" ht="15.75" customHeight="1">
      <c r="A1439" s="52">
        <v>252569.0</v>
      </c>
      <c r="B1439" s="53" t="s">
        <v>70</v>
      </c>
      <c r="C1439" s="53" t="s">
        <v>71</v>
      </c>
      <c r="D1439" s="22">
        <v>207021.0</v>
      </c>
      <c r="E1439" s="53" t="s">
        <v>63</v>
      </c>
      <c r="F1439" s="54">
        <v>1.1578191E7</v>
      </c>
      <c r="G1439" s="53" t="s">
        <v>1109</v>
      </c>
      <c r="H1439" s="55">
        <v>2201.0</v>
      </c>
      <c r="I1439" s="55"/>
      <c r="J1439" s="55" t="s">
        <v>68</v>
      </c>
      <c r="K1439" s="53" t="s">
        <v>73</v>
      </c>
      <c r="L1439" s="53"/>
      <c r="M1439" s="53">
        <v>70.0</v>
      </c>
      <c r="N1439" s="53" t="s">
        <v>52</v>
      </c>
      <c r="O1439" s="25">
        <v>31.994142857142858</v>
      </c>
      <c r="P1439" s="25">
        <f>'LISTA DOS ITENS'!$O1439*'LISTA DOS ITENS'!$M1439</f>
        <v>2239.59</v>
      </c>
      <c r="Q1439" s="25">
        <v>49.47</v>
      </c>
      <c r="R1439" s="25">
        <f>'LISTA DOS ITENS'!$Q1439*'LISTA DOS ITENS'!$M1439</f>
        <v>3462.9</v>
      </c>
      <c r="S1439" s="56">
        <f>IF('LISTA DOS ITENS'!$P1439&gt;'LISTA DOS ITENS'!$R1439,'LISTA DOS ITENS'!$P1439,'LISTA DOS ITENS'!$R1439)</f>
        <v>3462.9</v>
      </c>
      <c r="T1439" s="25">
        <v>20.18376</v>
      </c>
      <c r="U1439" s="25">
        <f>'LISTA DOS ITENS'!$T1439*'LISTA DOS ITENS'!$M1439</f>
        <v>1412.8632</v>
      </c>
      <c r="V1439" s="56">
        <f t="array" ref="V1439">INDEX('RESUMO - LOTES E VMA'!$F$3:$F$181,MATCH('LISTA DOS ITENS'!$D1439,'RESUMO - LOTES E VMA'!$A$3:$A$181,0))</f>
        <v>25650.37248</v>
      </c>
      <c r="W1439" s="57">
        <f>'LISTA DOS ITENS'!$U1439/'LISTA DOS ITENS'!$V1439</f>
        <v>0.05508158609</v>
      </c>
      <c r="X1439" s="53" t="s">
        <v>53</v>
      </c>
      <c r="Y1439" s="53" t="s">
        <v>290</v>
      </c>
      <c r="Z1439" s="58" t="str">
        <f>'LISTA DOS ITENS'!$F1439&amp;"-"&amp;'LISTA DOS ITENS'!$H1439&amp;"-"&amp;'LISTA DOS ITENS'!$J1439&amp;"-"&amp;'LISTA DOS ITENS'!$K1439&amp;"-"&amp;'LISTA DOS ITENS'!$I1439</f>
        <v>11578191-2201-0003-CONS/NAC-</v>
      </c>
      <c r="AA1439" s="59" t="str">
        <f t="array" ref="AA1439">INDEX('RESUMO - LOTES E VMA'!$M$3:$M$181,MATCH('LISTA DOS ITENS'!$D1439,'RESUMO - LOTES E VMA'!$A$3:$A$181,0))</f>
        <v>Para Leilão</v>
      </c>
      <c r="AB1439" s="60">
        <f t="array" ref="AB1439">INDEX('RESUMO - LOTES E VMA'!$J$3:$J$181,MATCH('LISTA DOS ITENS'!$D1439,'RESUMO - LOTES E VMA'!$A$3:$A$181,0))</f>
        <v>0.4052316047</v>
      </c>
      <c r="AC1439" s="29" t="str">
        <f t="array" ref="AC1439">INDEX('RESUMO - LOTES E VMA'!$L$3:$L$181,MATCH('LISTA DOS ITENS'!$D1439,'RESUMO - LOTES E VMA'!$A$3:$A$181,0))</f>
        <v>5% do Valor de Comparação do VMA</v>
      </c>
      <c r="AD1439" s="53" t="str">
        <f>VLOOKUP(Tabela1[[#This Row],[Índice]],[1]Planilha1!$A:$A,1,0)</f>
        <v>#ERROR!</v>
      </c>
    </row>
    <row r="1440" ht="15.75" customHeight="1">
      <c r="A1440" s="52">
        <v>252570.0</v>
      </c>
      <c r="B1440" s="53" t="s">
        <v>70</v>
      </c>
      <c r="C1440" s="53" t="s">
        <v>71</v>
      </c>
      <c r="D1440" s="22">
        <v>207021.0</v>
      </c>
      <c r="E1440" s="53" t="s">
        <v>63</v>
      </c>
      <c r="F1440" s="54">
        <v>1.0440611E7</v>
      </c>
      <c r="G1440" s="53" t="s">
        <v>1114</v>
      </c>
      <c r="H1440" s="55">
        <v>2101.0</v>
      </c>
      <c r="I1440" s="55"/>
      <c r="J1440" s="55" t="s">
        <v>65</v>
      </c>
      <c r="K1440" s="53" t="s">
        <v>73</v>
      </c>
      <c r="L1440" s="53"/>
      <c r="M1440" s="53">
        <v>22.0</v>
      </c>
      <c r="N1440" s="53" t="s">
        <v>52</v>
      </c>
      <c r="O1440" s="25">
        <v>50.095454545454544</v>
      </c>
      <c r="P1440" s="25">
        <f>'LISTA DOS ITENS'!$O1440*'LISTA DOS ITENS'!$M1440</f>
        <v>1102.1</v>
      </c>
      <c r="Q1440" s="25">
        <v>50.1</v>
      </c>
      <c r="R1440" s="25">
        <f>'LISTA DOS ITENS'!$Q1440*'LISTA DOS ITENS'!$M1440</f>
        <v>1102.2</v>
      </c>
      <c r="S1440" s="56">
        <f>IF('LISTA DOS ITENS'!$P1440&gt;'LISTA DOS ITENS'!$R1440,'LISTA DOS ITENS'!$P1440,'LISTA DOS ITENS'!$R1440)</f>
        <v>1102.2</v>
      </c>
      <c r="T1440" s="25">
        <v>20.440800000000003</v>
      </c>
      <c r="U1440" s="25">
        <f>'LISTA DOS ITENS'!$T1440*'LISTA DOS ITENS'!$M1440</f>
        <v>449.6976</v>
      </c>
      <c r="V1440" s="56">
        <f t="array" ref="V1440">INDEX('RESUMO - LOTES E VMA'!$F$3:$F$181,MATCH('LISTA DOS ITENS'!$D1440,'RESUMO - LOTES E VMA'!$A$3:$A$181,0))</f>
        <v>25650.37248</v>
      </c>
      <c r="W1440" s="57">
        <f>'LISTA DOS ITENS'!$U1440/'LISTA DOS ITENS'!$V1440</f>
        <v>0.01753181558</v>
      </c>
      <c r="X1440" s="53" t="s">
        <v>53</v>
      </c>
      <c r="Y1440" s="53" t="s">
        <v>290</v>
      </c>
      <c r="Z1440" s="58" t="str">
        <f>'LISTA DOS ITENS'!$F1440&amp;"-"&amp;'LISTA DOS ITENS'!$H1440&amp;"-"&amp;'LISTA DOS ITENS'!$J1440&amp;"-"&amp;'LISTA DOS ITENS'!$K1440&amp;"-"&amp;'LISTA DOS ITENS'!$I1440</f>
        <v>10440611-2101-0803-CONS/NAC-</v>
      </c>
      <c r="AA1440" s="59" t="str">
        <f t="array" ref="AA1440">INDEX('RESUMO - LOTES E VMA'!$M$3:$M$181,MATCH('LISTA DOS ITENS'!$D1440,'RESUMO - LOTES E VMA'!$A$3:$A$181,0))</f>
        <v>Para Leilão</v>
      </c>
      <c r="AB1440" s="60">
        <f t="array" ref="AB1440">INDEX('RESUMO - LOTES E VMA'!$J$3:$J$181,MATCH('LISTA DOS ITENS'!$D1440,'RESUMO - LOTES E VMA'!$A$3:$A$181,0))</f>
        <v>0.4052316047</v>
      </c>
      <c r="AC1440" s="29" t="str">
        <f t="array" ref="AC1440">INDEX('RESUMO - LOTES E VMA'!$L$3:$L$181,MATCH('LISTA DOS ITENS'!$D1440,'RESUMO - LOTES E VMA'!$A$3:$A$181,0))</f>
        <v>5% do Valor de Comparação do VMA</v>
      </c>
      <c r="AD1440" s="53" t="str">
        <f>VLOOKUP(Tabela1[[#This Row],[Índice]],[1]Planilha1!$A:$A,1,0)</f>
        <v>#ERROR!</v>
      </c>
    </row>
    <row r="1441" ht="15.75" customHeight="1">
      <c r="A1441" s="52">
        <v>252571.0</v>
      </c>
      <c r="B1441" s="53" t="s">
        <v>70</v>
      </c>
      <c r="C1441" s="53" t="s">
        <v>71</v>
      </c>
      <c r="D1441" s="22">
        <v>207021.0</v>
      </c>
      <c r="E1441" s="53" t="s">
        <v>63</v>
      </c>
      <c r="F1441" s="54">
        <v>1.0974191E7</v>
      </c>
      <c r="G1441" s="53" t="s">
        <v>1115</v>
      </c>
      <c r="H1441" s="55">
        <v>2101.0</v>
      </c>
      <c r="I1441" s="55"/>
      <c r="J1441" s="55" t="s">
        <v>69</v>
      </c>
      <c r="K1441" s="53" t="s">
        <v>73</v>
      </c>
      <c r="L1441" s="53"/>
      <c r="M1441" s="53">
        <v>20.0</v>
      </c>
      <c r="N1441" s="53" t="s">
        <v>52</v>
      </c>
      <c r="O1441" s="25">
        <v>64.67999999999999</v>
      </c>
      <c r="P1441" s="25">
        <f>'LISTA DOS ITENS'!$O1441*'LISTA DOS ITENS'!$M1441</f>
        <v>1293.6</v>
      </c>
      <c r="Q1441" s="25">
        <v>64.68</v>
      </c>
      <c r="R1441" s="25">
        <f>'LISTA DOS ITENS'!$Q1441*'LISTA DOS ITENS'!$M1441</f>
        <v>1293.6</v>
      </c>
      <c r="S1441" s="56">
        <f>IF('LISTA DOS ITENS'!$P1441&gt;'LISTA DOS ITENS'!$R1441,'LISTA DOS ITENS'!$P1441,'LISTA DOS ITENS'!$R1441)</f>
        <v>1293.6</v>
      </c>
      <c r="T1441" s="25">
        <v>26.389440000000004</v>
      </c>
      <c r="U1441" s="25">
        <f>'LISTA DOS ITENS'!$T1441*'LISTA DOS ITENS'!$M1441</f>
        <v>527.7888</v>
      </c>
      <c r="V1441" s="56">
        <f t="array" ref="V1441">INDEX('RESUMO - LOTES E VMA'!$F$3:$F$181,MATCH('LISTA DOS ITENS'!$D1441,'RESUMO - LOTES E VMA'!$A$3:$A$181,0))</f>
        <v>25650.37248</v>
      </c>
      <c r="W1441" s="57">
        <f>'LISTA DOS ITENS'!$U1441/'LISTA DOS ITENS'!$V1441</f>
        <v>0.0205762626</v>
      </c>
      <c r="X1441" s="53" t="s">
        <v>53</v>
      </c>
      <c r="Y1441" s="53" t="s">
        <v>290</v>
      </c>
      <c r="Z1441" s="58" t="str">
        <f>'LISTA DOS ITENS'!$F1441&amp;"-"&amp;'LISTA DOS ITENS'!$H1441&amp;"-"&amp;'LISTA DOS ITENS'!$J1441&amp;"-"&amp;'LISTA DOS ITENS'!$K1441&amp;"-"&amp;'LISTA DOS ITENS'!$I1441</f>
        <v>10974191-2101-0903-CONS/NAC-</v>
      </c>
      <c r="AA1441" s="59" t="str">
        <f t="array" ref="AA1441">INDEX('RESUMO - LOTES E VMA'!$M$3:$M$181,MATCH('LISTA DOS ITENS'!$D1441,'RESUMO - LOTES E VMA'!$A$3:$A$181,0))</f>
        <v>Para Leilão</v>
      </c>
      <c r="AB1441" s="60">
        <f t="array" ref="AB1441">INDEX('RESUMO - LOTES E VMA'!$J$3:$J$181,MATCH('LISTA DOS ITENS'!$D1441,'RESUMO - LOTES E VMA'!$A$3:$A$181,0))</f>
        <v>0.4052316047</v>
      </c>
      <c r="AC1441" s="29" t="str">
        <f t="array" ref="AC1441">INDEX('RESUMO - LOTES E VMA'!$L$3:$L$181,MATCH('LISTA DOS ITENS'!$D1441,'RESUMO - LOTES E VMA'!$A$3:$A$181,0))</f>
        <v>5% do Valor de Comparação do VMA</v>
      </c>
      <c r="AD1441" s="53" t="str">
        <f>VLOOKUP(Tabela1[[#This Row],[Índice]],[1]Planilha1!$A:$A,1,0)</f>
        <v>#ERROR!</v>
      </c>
    </row>
    <row r="1442" ht="15.75" customHeight="1">
      <c r="A1442" s="52">
        <v>252572.0</v>
      </c>
      <c r="B1442" s="53" t="s">
        <v>70</v>
      </c>
      <c r="C1442" s="53" t="s">
        <v>71</v>
      </c>
      <c r="D1442" s="22">
        <v>207021.0</v>
      </c>
      <c r="E1442" s="53" t="s">
        <v>63</v>
      </c>
      <c r="F1442" s="54">
        <v>1.0989626E7</v>
      </c>
      <c r="G1442" s="53" t="s">
        <v>1116</v>
      </c>
      <c r="H1442" s="55">
        <v>2101.0</v>
      </c>
      <c r="I1442" s="55"/>
      <c r="J1442" s="55" t="s">
        <v>69</v>
      </c>
      <c r="K1442" s="53" t="s">
        <v>73</v>
      </c>
      <c r="L1442" s="53"/>
      <c r="M1442" s="53">
        <v>10.0</v>
      </c>
      <c r="N1442" s="53" t="s">
        <v>52</v>
      </c>
      <c r="O1442" s="25">
        <v>22.952</v>
      </c>
      <c r="P1442" s="25">
        <f>'LISTA DOS ITENS'!$O1442*'LISTA DOS ITENS'!$M1442</f>
        <v>229.52</v>
      </c>
      <c r="Q1442" s="25">
        <v>32.4</v>
      </c>
      <c r="R1442" s="25">
        <f>'LISTA DOS ITENS'!$Q1442*'LISTA DOS ITENS'!$M1442</f>
        <v>324</v>
      </c>
      <c r="S1442" s="56">
        <f>IF('LISTA DOS ITENS'!$P1442&gt;'LISTA DOS ITENS'!$R1442,'LISTA DOS ITENS'!$P1442,'LISTA DOS ITENS'!$R1442)</f>
        <v>324</v>
      </c>
      <c r="T1442" s="25">
        <v>13.2192</v>
      </c>
      <c r="U1442" s="25">
        <f>'LISTA DOS ITENS'!$T1442*'LISTA DOS ITENS'!$M1442</f>
        <v>132.192</v>
      </c>
      <c r="V1442" s="56">
        <f t="array" ref="V1442">INDEX('RESUMO - LOTES E VMA'!$F$3:$F$181,MATCH('LISTA DOS ITENS'!$D1442,'RESUMO - LOTES E VMA'!$A$3:$A$181,0))</f>
        <v>25650.37248</v>
      </c>
      <c r="W1442" s="57">
        <f>'LISTA DOS ITENS'!$U1442/'LISTA DOS ITENS'!$V1442</f>
        <v>0.005153609372</v>
      </c>
      <c r="X1442" s="53" t="s">
        <v>53</v>
      </c>
      <c r="Y1442" s="53" t="s">
        <v>290</v>
      </c>
      <c r="Z1442" s="58" t="str">
        <f>'LISTA DOS ITENS'!$F1442&amp;"-"&amp;'LISTA DOS ITENS'!$H1442&amp;"-"&amp;'LISTA DOS ITENS'!$J1442&amp;"-"&amp;'LISTA DOS ITENS'!$K1442&amp;"-"&amp;'LISTA DOS ITENS'!$I1442</f>
        <v>10989626-2101-0903-CONS/NAC-</v>
      </c>
      <c r="AA1442" s="59" t="str">
        <f t="array" ref="AA1442">INDEX('RESUMO - LOTES E VMA'!$M$3:$M$181,MATCH('LISTA DOS ITENS'!$D1442,'RESUMO - LOTES E VMA'!$A$3:$A$181,0))</f>
        <v>Para Leilão</v>
      </c>
      <c r="AB1442" s="60">
        <f t="array" ref="AB1442">INDEX('RESUMO - LOTES E VMA'!$J$3:$J$181,MATCH('LISTA DOS ITENS'!$D1442,'RESUMO - LOTES E VMA'!$A$3:$A$181,0))</f>
        <v>0.4052316047</v>
      </c>
      <c r="AC1442" s="29" t="str">
        <f t="array" ref="AC1442">INDEX('RESUMO - LOTES E VMA'!$L$3:$L$181,MATCH('LISTA DOS ITENS'!$D1442,'RESUMO - LOTES E VMA'!$A$3:$A$181,0))</f>
        <v>5% do Valor de Comparação do VMA</v>
      </c>
      <c r="AD1442" s="53" t="str">
        <f>VLOOKUP(Tabela1[[#This Row],[Índice]],[1]Planilha1!$A:$A,1,0)</f>
        <v>#ERROR!</v>
      </c>
    </row>
    <row r="1443" ht="15.75" customHeight="1">
      <c r="A1443" s="52">
        <v>252573.0</v>
      </c>
      <c r="B1443" s="53" t="s">
        <v>70</v>
      </c>
      <c r="C1443" s="53" t="s">
        <v>71</v>
      </c>
      <c r="D1443" s="22">
        <v>207021.0</v>
      </c>
      <c r="E1443" s="53" t="s">
        <v>63</v>
      </c>
      <c r="F1443" s="54">
        <v>1.1033896E7</v>
      </c>
      <c r="G1443" s="53" t="s">
        <v>1117</v>
      </c>
      <c r="H1443" s="55">
        <v>2101.0</v>
      </c>
      <c r="I1443" s="55"/>
      <c r="J1443" s="55" t="s">
        <v>69</v>
      </c>
      <c r="K1443" s="53" t="s">
        <v>73</v>
      </c>
      <c r="L1443" s="53"/>
      <c r="M1443" s="53">
        <v>81.0</v>
      </c>
      <c r="N1443" s="53" t="s">
        <v>52</v>
      </c>
      <c r="O1443" s="25">
        <v>30.470246913580247</v>
      </c>
      <c r="P1443" s="25">
        <f>'LISTA DOS ITENS'!$O1443*'LISTA DOS ITENS'!$M1443</f>
        <v>2468.09</v>
      </c>
      <c r="Q1443" s="25">
        <v>37.73</v>
      </c>
      <c r="R1443" s="25">
        <f>'LISTA DOS ITENS'!$Q1443*'LISTA DOS ITENS'!$M1443</f>
        <v>3056.13</v>
      </c>
      <c r="S1443" s="56">
        <f>IF('LISTA DOS ITENS'!$P1443&gt;'LISTA DOS ITENS'!$R1443,'LISTA DOS ITENS'!$P1443,'LISTA DOS ITENS'!$R1443)</f>
        <v>3056.13</v>
      </c>
      <c r="T1443" s="25">
        <v>15.393839999999999</v>
      </c>
      <c r="U1443" s="25">
        <f>'LISTA DOS ITENS'!$T1443*'LISTA DOS ITENS'!$M1443</f>
        <v>1246.90104</v>
      </c>
      <c r="V1443" s="56">
        <f t="array" ref="V1443">INDEX('RESUMO - LOTES E VMA'!$F$3:$F$181,MATCH('LISTA DOS ITENS'!$D1443,'RESUMO - LOTES E VMA'!$A$3:$A$181,0))</f>
        <v>25650.37248</v>
      </c>
      <c r="W1443" s="57">
        <f>'LISTA DOS ITENS'!$U1443/'LISTA DOS ITENS'!$V1443</f>
        <v>0.0486114204</v>
      </c>
      <c r="X1443" s="53" t="s">
        <v>53</v>
      </c>
      <c r="Y1443" s="53" t="s">
        <v>290</v>
      </c>
      <c r="Z1443" s="58" t="str">
        <f>'LISTA DOS ITENS'!$F1443&amp;"-"&amp;'LISTA DOS ITENS'!$H1443&amp;"-"&amp;'LISTA DOS ITENS'!$J1443&amp;"-"&amp;'LISTA DOS ITENS'!$K1443&amp;"-"&amp;'LISTA DOS ITENS'!$I1443</f>
        <v>11033896-2101-0903-CONS/NAC-</v>
      </c>
      <c r="AA1443" s="59" t="str">
        <f t="array" ref="AA1443">INDEX('RESUMO - LOTES E VMA'!$M$3:$M$181,MATCH('LISTA DOS ITENS'!$D1443,'RESUMO - LOTES E VMA'!$A$3:$A$181,0))</f>
        <v>Para Leilão</v>
      </c>
      <c r="AB1443" s="60">
        <f t="array" ref="AB1443">INDEX('RESUMO - LOTES E VMA'!$J$3:$J$181,MATCH('LISTA DOS ITENS'!$D1443,'RESUMO - LOTES E VMA'!$A$3:$A$181,0))</f>
        <v>0.4052316047</v>
      </c>
      <c r="AC1443" s="29" t="str">
        <f t="array" ref="AC1443">INDEX('RESUMO - LOTES E VMA'!$L$3:$L$181,MATCH('LISTA DOS ITENS'!$D1443,'RESUMO - LOTES E VMA'!$A$3:$A$181,0))</f>
        <v>5% do Valor de Comparação do VMA</v>
      </c>
      <c r="AD1443" s="53" t="str">
        <f>VLOOKUP(Tabela1[[#This Row],[Índice]],[1]Planilha1!$A:$A,1,0)</f>
        <v>#ERROR!</v>
      </c>
    </row>
    <row r="1444" ht="15.75" customHeight="1">
      <c r="A1444" s="52">
        <v>252574.0</v>
      </c>
      <c r="B1444" s="53" t="s">
        <v>70</v>
      </c>
      <c r="C1444" s="53" t="s">
        <v>71</v>
      </c>
      <c r="D1444" s="22">
        <v>207021.0</v>
      </c>
      <c r="E1444" s="53" t="s">
        <v>63</v>
      </c>
      <c r="F1444" s="54">
        <v>1.1130447E7</v>
      </c>
      <c r="G1444" s="53" t="s">
        <v>1118</v>
      </c>
      <c r="H1444" s="55">
        <v>2101.0</v>
      </c>
      <c r="I1444" s="55"/>
      <c r="J1444" s="55" t="s">
        <v>69</v>
      </c>
      <c r="K1444" s="53" t="s">
        <v>73</v>
      </c>
      <c r="L1444" s="53"/>
      <c r="M1444" s="53">
        <v>2.0</v>
      </c>
      <c r="N1444" s="53" t="s">
        <v>52</v>
      </c>
      <c r="O1444" s="25">
        <v>54.325</v>
      </c>
      <c r="P1444" s="25">
        <f>'LISTA DOS ITENS'!$O1444*'LISTA DOS ITENS'!$M1444</f>
        <v>108.65</v>
      </c>
      <c r="Q1444" s="25">
        <v>14.03</v>
      </c>
      <c r="R1444" s="25">
        <f>'LISTA DOS ITENS'!$Q1444*'LISTA DOS ITENS'!$M1444</f>
        <v>28.06</v>
      </c>
      <c r="S1444" s="56">
        <f>IF('LISTA DOS ITENS'!$P1444&gt;'LISTA DOS ITENS'!$R1444,'LISTA DOS ITENS'!$P1444,'LISTA DOS ITENS'!$R1444)</f>
        <v>108.65</v>
      </c>
      <c r="T1444" s="25">
        <v>5.72424</v>
      </c>
      <c r="U1444" s="25">
        <f>'LISTA DOS ITENS'!$T1444*'LISTA DOS ITENS'!$M1444</f>
        <v>11.44848</v>
      </c>
      <c r="V1444" s="56">
        <f t="array" ref="V1444">INDEX('RESUMO - LOTES E VMA'!$F$3:$F$181,MATCH('LISTA DOS ITENS'!$D1444,'RESUMO - LOTES E VMA'!$A$3:$A$181,0))</f>
        <v>25650.37248</v>
      </c>
      <c r="W1444" s="57">
        <f>'LISTA DOS ITENS'!$U1444/'LISTA DOS ITENS'!$V1444</f>
        <v>0.0004463280215</v>
      </c>
      <c r="X1444" s="53" t="s">
        <v>53</v>
      </c>
      <c r="Y1444" s="53" t="s">
        <v>290</v>
      </c>
      <c r="Z1444" s="58" t="str">
        <f>'LISTA DOS ITENS'!$F1444&amp;"-"&amp;'LISTA DOS ITENS'!$H1444&amp;"-"&amp;'LISTA DOS ITENS'!$J1444&amp;"-"&amp;'LISTA DOS ITENS'!$K1444&amp;"-"&amp;'LISTA DOS ITENS'!$I1444</f>
        <v>11130447-2101-0903-CONS/NAC-</v>
      </c>
      <c r="AA1444" s="59" t="str">
        <f t="array" ref="AA1444">INDEX('RESUMO - LOTES E VMA'!$M$3:$M$181,MATCH('LISTA DOS ITENS'!$D1444,'RESUMO - LOTES E VMA'!$A$3:$A$181,0))</f>
        <v>Para Leilão</v>
      </c>
      <c r="AB1444" s="60">
        <f t="array" ref="AB1444">INDEX('RESUMO - LOTES E VMA'!$J$3:$J$181,MATCH('LISTA DOS ITENS'!$D1444,'RESUMO - LOTES E VMA'!$A$3:$A$181,0))</f>
        <v>0.4052316047</v>
      </c>
      <c r="AC1444" s="29" t="str">
        <f t="array" ref="AC1444">INDEX('RESUMO - LOTES E VMA'!$L$3:$L$181,MATCH('LISTA DOS ITENS'!$D1444,'RESUMO - LOTES E VMA'!$A$3:$A$181,0))</f>
        <v>5% do Valor de Comparação do VMA</v>
      </c>
      <c r="AD1444" s="53" t="str">
        <f>VLOOKUP(Tabela1[[#This Row],[Índice]],[1]Planilha1!$A:$A,1,0)</f>
        <v>#ERROR!</v>
      </c>
    </row>
    <row r="1445" ht="15.75" customHeight="1">
      <c r="A1445" s="52">
        <v>252575.0</v>
      </c>
      <c r="B1445" s="53" t="s">
        <v>70</v>
      </c>
      <c r="C1445" s="53" t="s">
        <v>71</v>
      </c>
      <c r="D1445" s="22">
        <v>207021.0</v>
      </c>
      <c r="E1445" s="53" t="s">
        <v>63</v>
      </c>
      <c r="F1445" s="54">
        <v>1.1273217E7</v>
      </c>
      <c r="G1445" s="53" t="s">
        <v>1119</v>
      </c>
      <c r="H1445" s="55">
        <v>2101.0</v>
      </c>
      <c r="I1445" s="55"/>
      <c r="J1445" s="55" t="s">
        <v>69</v>
      </c>
      <c r="K1445" s="53" t="s">
        <v>73</v>
      </c>
      <c r="L1445" s="53"/>
      <c r="M1445" s="53">
        <v>90.0</v>
      </c>
      <c r="N1445" s="53" t="s">
        <v>52</v>
      </c>
      <c r="O1445" s="25">
        <v>14.997333333333334</v>
      </c>
      <c r="P1445" s="25">
        <f>'LISTA DOS ITENS'!$O1445*'LISTA DOS ITENS'!$M1445</f>
        <v>1349.76</v>
      </c>
      <c r="Q1445" s="25">
        <v>15.0</v>
      </c>
      <c r="R1445" s="25">
        <f>'LISTA DOS ITENS'!$Q1445*'LISTA DOS ITENS'!$M1445</f>
        <v>1350</v>
      </c>
      <c r="S1445" s="56">
        <f>IF('LISTA DOS ITENS'!$P1445&gt;'LISTA DOS ITENS'!$R1445,'LISTA DOS ITENS'!$P1445,'LISTA DOS ITENS'!$R1445)</f>
        <v>1350</v>
      </c>
      <c r="T1445" s="25">
        <v>6.12</v>
      </c>
      <c r="U1445" s="25">
        <f>'LISTA DOS ITENS'!$T1445*'LISTA DOS ITENS'!$M1445</f>
        <v>550.8</v>
      </c>
      <c r="V1445" s="56">
        <f t="array" ref="V1445">INDEX('RESUMO - LOTES E VMA'!$F$3:$F$181,MATCH('LISTA DOS ITENS'!$D1445,'RESUMO - LOTES E VMA'!$A$3:$A$181,0))</f>
        <v>25650.37248</v>
      </c>
      <c r="W1445" s="57">
        <f>'LISTA DOS ITENS'!$U1445/'LISTA DOS ITENS'!$V1445</f>
        <v>0.02147337238</v>
      </c>
      <c r="X1445" s="53" t="s">
        <v>53</v>
      </c>
      <c r="Y1445" s="53" t="s">
        <v>290</v>
      </c>
      <c r="Z1445" s="58" t="str">
        <f>'LISTA DOS ITENS'!$F1445&amp;"-"&amp;'LISTA DOS ITENS'!$H1445&amp;"-"&amp;'LISTA DOS ITENS'!$J1445&amp;"-"&amp;'LISTA DOS ITENS'!$K1445&amp;"-"&amp;'LISTA DOS ITENS'!$I1445</f>
        <v>11273217-2101-0903-CONS/NAC-</v>
      </c>
      <c r="AA1445" s="59" t="str">
        <f t="array" ref="AA1445">INDEX('RESUMO - LOTES E VMA'!$M$3:$M$181,MATCH('LISTA DOS ITENS'!$D1445,'RESUMO - LOTES E VMA'!$A$3:$A$181,0))</f>
        <v>Para Leilão</v>
      </c>
      <c r="AB1445" s="60">
        <f t="array" ref="AB1445">INDEX('RESUMO - LOTES E VMA'!$J$3:$J$181,MATCH('LISTA DOS ITENS'!$D1445,'RESUMO - LOTES E VMA'!$A$3:$A$181,0))</f>
        <v>0.4052316047</v>
      </c>
      <c r="AC1445" s="29" t="str">
        <f t="array" ref="AC1445">INDEX('RESUMO - LOTES E VMA'!$L$3:$L$181,MATCH('LISTA DOS ITENS'!$D1445,'RESUMO - LOTES E VMA'!$A$3:$A$181,0))</f>
        <v>5% do Valor de Comparação do VMA</v>
      </c>
      <c r="AD1445" s="53" t="str">
        <f>VLOOKUP(Tabela1[[#This Row],[Índice]],[1]Planilha1!$A:$A,1,0)</f>
        <v>#ERROR!</v>
      </c>
    </row>
    <row r="1446" ht="15.75" customHeight="1">
      <c r="A1446" s="52">
        <v>252576.0</v>
      </c>
      <c r="B1446" s="53" t="s">
        <v>70</v>
      </c>
      <c r="C1446" s="53" t="s">
        <v>71</v>
      </c>
      <c r="D1446" s="22">
        <v>207021.0</v>
      </c>
      <c r="E1446" s="53" t="s">
        <v>63</v>
      </c>
      <c r="F1446" s="54">
        <v>1.1391159E7</v>
      </c>
      <c r="G1446" s="53" t="s">
        <v>1110</v>
      </c>
      <c r="H1446" s="55">
        <v>2101.0</v>
      </c>
      <c r="I1446" s="55"/>
      <c r="J1446" s="55" t="s">
        <v>69</v>
      </c>
      <c r="K1446" s="53" t="s">
        <v>73</v>
      </c>
      <c r="L1446" s="53"/>
      <c r="M1446" s="53">
        <v>46.0</v>
      </c>
      <c r="N1446" s="53" t="s">
        <v>52</v>
      </c>
      <c r="O1446" s="25">
        <v>15.751874999999998</v>
      </c>
      <c r="P1446" s="25">
        <f>'LISTA DOS ITENS'!$O1446*'LISTA DOS ITENS'!$M1446</f>
        <v>724.58625</v>
      </c>
      <c r="Q1446" s="25">
        <v>26.01</v>
      </c>
      <c r="R1446" s="25">
        <f>'LISTA DOS ITENS'!$Q1446*'LISTA DOS ITENS'!$M1446</f>
        <v>1196.46</v>
      </c>
      <c r="S1446" s="56">
        <f>IF('LISTA DOS ITENS'!$P1446&gt;'LISTA DOS ITENS'!$R1446,'LISTA DOS ITENS'!$P1446,'LISTA DOS ITENS'!$R1446)</f>
        <v>1196.46</v>
      </c>
      <c r="T1446" s="25">
        <v>10.61208</v>
      </c>
      <c r="U1446" s="25">
        <f>'LISTA DOS ITENS'!$T1446*'LISTA DOS ITENS'!$M1446</f>
        <v>488.15568</v>
      </c>
      <c r="V1446" s="56">
        <f t="array" ref="V1446">INDEX('RESUMO - LOTES E VMA'!$F$3:$F$181,MATCH('LISTA DOS ITENS'!$D1446,'RESUMO - LOTES E VMA'!$A$3:$A$181,0))</f>
        <v>25650.37248</v>
      </c>
      <c r="W1446" s="57">
        <f>'LISTA DOS ITENS'!$U1446/'LISTA DOS ITENS'!$V1446</f>
        <v>0.01903113416</v>
      </c>
      <c r="X1446" s="53" t="s">
        <v>53</v>
      </c>
      <c r="Y1446" s="53" t="s">
        <v>290</v>
      </c>
      <c r="Z1446" s="58" t="str">
        <f>'LISTA DOS ITENS'!$F1446&amp;"-"&amp;'LISTA DOS ITENS'!$H1446&amp;"-"&amp;'LISTA DOS ITENS'!$J1446&amp;"-"&amp;'LISTA DOS ITENS'!$K1446&amp;"-"&amp;'LISTA DOS ITENS'!$I1446</f>
        <v>11391159-2101-0903-CONS/NAC-</v>
      </c>
      <c r="AA1446" s="59" t="str">
        <f t="array" ref="AA1446">INDEX('RESUMO - LOTES E VMA'!$M$3:$M$181,MATCH('LISTA DOS ITENS'!$D1446,'RESUMO - LOTES E VMA'!$A$3:$A$181,0))</f>
        <v>Para Leilão</v>
      </c>
      <c r="AB1446" s="60">
        <f t="array" ref="AB1446">INDEX('RESUMO - LOTES E VMA'!$J$3:$J$181,MATCH('LISTA DOS ITENS'!$D1446,'RESUMO - LOTES E VMA'!$A$3:$A$181,0))</f>
        <v>0.4052316047</v>
      </c>
      <c r="AC1446" s="29" t="str">
        <f t="array" ref="AC1446">INDEX('RESUMO - LOTES E VMA'!$L$3:$L$181,MATCH('LISTA DOS ITENS'!$D1446,'RESUMO - LOTES E VMA'!$A$3:$A$181,0))</f>
        <v>5% do Valor de Comparação do VMA</v>
      </c>
      <c r="AD1446" s="53" t="str">
        <f>VLOOKUP(Tabela1[[#This Row],[Índice]],[1]Planilha1!$A:$A,1,0)</f>
        <v>#ERROR!</v>
      </c>
    </row>
    <row r="1447" ht="15.75" customHeight="1">
      <c r="A1447" s="52">
        <v>252577.0</v>
      </c>
      <c r="B1447" s="53" t="s">
        <v>70</v>
      </c>
      <c r="C1447" s="53" t="s">
        <v>71</v>
      </c>
      <c r="D1447" s="22">
        <v>207021.0</v>
      </c>
      <c r="E1447" s="53" t="s">
        <v>63</v>
      </c>
      <c r="F1447" s="54">
        <v>1.1806176E7</v>
      </c>
      <c r="G1447" s="53" t="s">
        <v>1120</v>
      </c>
      <c r="H1447" s="55">
        <v>2101.0</v>
      </c>
      <c r="I1447" s="55"/>
      <c r="J1447" s="55" t="s">
        <v>69</v>
      </c>
      <c r="K1447" s="53" t="s">
        <v>73</v>
      </c>
      <c r="L1447" s="53"/>
      <c r="M1447" s="53">
        <v>50.0</v>
      </c>
      <c r="N1447" s="53" t="s">
        <v>52</v>
      </c>
      <c r="O1447" s="25">
        <v>17.768142857142855</v>
      </c>
      <c r="P1447" s="25">
        <f>'LISTA DOS ITENS'!$O1447*'LISTA DOS ITENS'!$M1447</f>
        <v>888.4071429</v>
      </c>
      <c r="Q1447" s="25">
        <v>17.77</v>
      </c>
      <c r="R1447" s="25">
        <f>'LISTA DOS ITENS'!$Q1447*'LISTA DOS ITENS'!$M1447</f>
        <v>888.5</v>
      </c>
      <c r="S1447" s="56">
        <f>IF('LISTA DOS ITENS'!$P1447&gt;'LISTA DOS ITENS'!$R1447,'LISTA DOS ITENS'!$P1447,'LISTA DOS ITENS'!$R1447)</f>
        <v>888.5</v>
      </c>
      <c r="T1447" s="25">
        <v>7.25016</v>
      </c>
      <c r="U1447" s="25">
        <f>'LISTA DOS ITENS'!$T1447*'LISTA DOS ITENS'!$M1447</f>
        <v>362.508</v>
      </c>
      <c r="V1447" s="56">
        <f t="array" ref="V1447">INDEX('RESUMO - LOTES E VMA'!$F$3:$F$181,MATCH('LISTA DOS ITENS'!$D1447,'RESUMO - LOTES E VMA'!$A$3:$A$181,0))</f>
        <v>25650.37248</v>
      </c>
      <c r="W1447" s="57">
        <f>'LISTA DOS ITENS'!$U1447/'LISTA DOS ITENS'!$V1447</f>
        <v>0.01413266027</v>
      </c>
      <c r="X1447" s="53" t="s">
        <v>53</v>
      </c>
      <c r="Y1447" s="53" t="s">
        <v>290</v>
      </c>
      <c r="Z1447" s="58" t="str">
        <f>'LISTA DOS ITENS'!$F1447&amp;"-"&amp;'LISTA DOS ITENS'!$H1447&amp;"-"&amp;'LISTA DOS ITENS'!$J1447&amp;"-"&amp;'LISTA DOS ITENS'!$K1447&amp;"-"&amp;'LISTA DOS ITENS'!$I1447</f>
        <v>11806176-2101-0903-CONS/NAC-</v>
      </c>
      <c r="AA1447" s="59" t="str">
        <f t="array" ref="AA1447">INDEX('RESUMO - LOTES E VMA'!$M$3:$M$181,MATCH('LISTA DOS ITENS'!$D1447,'RESUMO - LOTES E VMA'!$A$3:$A$181,0))</f>
        <v>Para Leilão</v>
      </c>
      <c r="AB1447" s="60">
        <f t="array" ref="AB1447">INDEX('RESUMO - LOTES E VMA'!$J$3:$J$181,MATCH('LISTA DOS ITENS'!$D1447,'RESUMO - LOTES E VMA'!$A$3:$A$181,0))</f>
        <v>0.4052316047</v>
      </c>
      <c r="AC1447" s="29" t="str">
        <f t="array" ref="AC1447">INDEX('RESUMO - LOTES E VMA'!$L$3:$L$181,MATCH('LISTA DOS ITENS'!$D1447,'RESUMO - LOTES E VMA'!$A$3:$A$181,0))</f>
        <v>5% do Valor de Comparação do VMA</v>
      </c>
      <c r="AD1447" s="53" t="str">
        <f>VLOOKUP(Tabela1[[#This Row],[Índice]],[1]Planilha1!$A:$A,1,0)</f>
        <v>#ERROR!</v>
      </c>
    </row>
    <row r="1448" ht="15.75" customHeight="1">
      <c r="A1448" s="52">
        <v>252578.0</v>
      </c>
      <c r="B1448" s="53" t="s">
        <v>70</v>
      </c>
      <c r="C1448" s="53" t="s">
        <v>71</v>
      </c>
      <c r="D1448" s="22">
        <v>207021.0</v>
      </c>
      <c r="E1448" s="53" t="s">
        <v>63</v>
      </c>
      <c r="F1448" s="54">
        <v>1.0298049E7</v>
      </c>
      <c r="G1448" s="53" t="s">
        <v>1121</v>
      </c>
      <c r="H1448" s="55">
        <v>2201.0</v>
      </c>
      <c r="I1448" s="55"/>
      <c r="J1448" s="55" t="s">
        <v>69</v>
      </c>
      <c r="K1448" s="53" t="s">
        <v>73</v>
      </c>
      <c r="L1448" s="53"/>
      <c r="M1448" s="53">
        <v>26.0</v>
      </c>
      <c r="N1448" s="53" t="s">
        <v>52</v>
      </c>
      <c r="O1448" s="25">
        <v>36.253461538461536</v>
      </c>
      <c r="P1448" s="25">
        <f>'LISTA DOS ITENS'!$O1448*'LISTA DOS ITENS'!$M1448</f>
        <v>942.59</v>
      </c>
      <c r="Q1448" s="25">
        <v>81.68</v>
      </c>
      <c r="R1448" s="25">
        <f>'LISTA DOS ITENS'!$Q1448*'LISTA DOS ITENS'!$M1448</f>
        <v>2123.68</v>
      </c>
      <c r="S1448" s="56">
        <f>IF('LISTA DOS ITENS'!$P1448&gt;'LISTA DOS ITENS'!$R1448,'LISTA DOS ITENS'!$P1448,'LISTA DOS ITENS'!$R1448)</f>
        <v>2123.68</v>
      </c>
      <c r="T1448" s="25">
        <v>33.32544000000001</v>
      </c>
      <c r="U1448" s="25">
        <f>'LISTA DOS ITENS'!$T1448*'LISTA DOS ITENS'!$M1448</f>
        <v>866.46144</v>
      </c>
      <c r="V1448" s="56">
        <f t="array" ref="V1448">INDEX('RESUMO - LOTES E VMA'!$F$3:$F$181,MATCH('LISTA DOS ITENS'!$D1448,'RESUMO - LOTES E VMA'!$A$3:$A$181,0))</f>
        <v>25650.37248</v>
      </c>
      <c r="W1448" s="57">
        <f>'LISTA DOS ITENS'!$U1448/'LISTA DOS ITENS'!$V1448</f>
        <v>0.03377968256</v>
      </c>
      <c r="X1448" s="53" t="s">
        <v>53</v>
      </c>
      <c r="Y1448" s="53" t="s">
        <v>290</v>
      </c>
      <c r="Z1448" s="58" t="str">
        <f>'LISTA DOS ITENS'!$F1448&amp;"-"&amp;'LISTA DOS ITENS'!$H1448&amp;"-"&amp;'LISTA DOS ITENS'!$J1448&amp;"-"&amp;'LISTA DOS ITENS'!$K1448&amp;"-"&amp;'LISTA DOS ITENS'!$I1448</f>
        <v>10298049-2201-0903-CONS/NAC-</v>
      </c>
      <c r="AA1448" s="59" t="str">
        <f t="array" ref="AA1448">INDEX('RESUMO - LOTES E VMA'!$M$3:$M$181,MATCH('LISTA DOS ITENS'!$D1448,'RESUMO - LOTES E VMA'!$A$3:$A$181,0))</f>
        <v>Para Leilão</v>
      </c>
      <c r="AB1448" s="60">
        <f t="array" ref="AB1448">INDEX('RESUMO - LOTES E VMA'!$J$3:$J$181,MATCH('LISTA DOS ITENS'!$D1448,'RESUMO - LOTES E VMA'!$A$3:$A$181,0))</f>
        <v>0.4052316047</v>
      </c>
      <c r="AC1448" s="29" t="str">
        <f t="array" ref="AC1448">INDEX('RESUMO - LOTES E VMA'!$L$3:$L$181,MATCH('LISTA DOS ITENS'!$D1448,'RESUMO - LOTES E VMA'!$A$3:$A$181,0))</f>
        <v>5% do Valor de Comparação do VMA</v>
      </c>
      <c r="AD1448" s="53" t="str">
        <f>VLOOKUP(Tabela1[[#This Row],[Índice]],[1]Planilha1!$A:$A,1,0)</f>
        <v>#ERROR!</v>
      </c>
    </row>
    <row r="1449" ht="15.75" customHeight="1">
      <c r="A1449" s="52">
        <v>252579.0</v>
      </c>
      <c r="B1449" s="53" t="s">
        <v>70</v>
      </c>
      <c r="C1449" s="53" t="s">
        <v>71</v>
      </c>
      <c r="D1449" s="22">
        <v>207021.0</v>
      </c>
      <c r="E1449" s="53" t="s">
        <v>63</v>
      </c>
      <c r="F1449" s="54">
        <v>1.0543423E7</v>
      </c>
      <c r="G1449" s="53" t="s">
        <v>1122</v>
      </c>
      <c r="H1449" s="55">
        <v>2201.0</v>
      </c>
      <c r="I1449" s="55"/>
      <c r="J1449" s="55" t="s">
        <v>69</v>
      </c>
      <c r="K1449" s="53" t="s">
        <v>117</v>
      </c>
      <c r="L1449" s="53"/>
      <c r="M1449" s="53">
        <v>100.0</v>
      </c>
      <c r="N1449" s="53" t="s">
        <v>52</v>
      </c>
      <c r="O1449" s="25">
        <v>33.8071</v>
      </c>
      <c r="P1449" s="25">
        <f>'LISTA DOS ITENS'!$O1449*'LISTA DOS ITENS'!$M1449</f>
        <v>3380.71</v>
      </c>
      <c r="Q1449" s="25">
        <v>33.81</v>
      </c>
      <c r="R1449" s="25">
        <f>'LISTA DOS ITENS'!$Q1449*'LISTA DOS ITENS'!$M1449</f>
        <v>3381</v>
      </c>
      <c r="S1449" s="56">
        <f>IF('LISTA DOS ITENS'!$P1449&gt;'LISTA DOS ITENS'!$R1449,'LISTA DOS ITENS'!$P1449,'LISTA DOS ITENS'!$R1449)</f>
        <v>3381</v>
      </c>
      <c r="T1449" s="25">
        <v>13.794480000000002</v>
      </c>
      <c r="U1449" s="25">
        <f>'LISTA DOS ITENS'!$T1449*'LISTA DOS ITENS'!$M1449</f>
        <v>1379.448</v>
      </c>
      <c r="V1449" s="56">
        <f t="array" ref="V1449">INDEX('RESUMO - LOTES E VMA'!$F$3:$F$181,MATCH('LISTA DOS ITENS'!$D1449,'RESUMO - LOTES E VMA'!$A$3:$A$181,0))</f>
        <v>25650.37248</v>
      </c>
      <c r="W1449" s="57">
        <f>'LISTA DOS ITENS'!$U1449/'LISTA DOS ITENS'!$V1449</f>
        <v>0.05377886817</v>
      </c>
      <c r="X1449" s="53" t="s">
        <v>53</v>
      </c>
      <c r="Y1449" s="53" t="s">
        <v>290</v>
      </c>
      <c r="Z1449" s="58" t="str">
        <f>'LISTA DOS ITENS'!$F1449&amp;"-"&amp;'LISTA DOS ITENS'!$H1449&amp;"-"&amp;'LISTA DOS ITENS'!$J1449&amp;"-"&amp;'LISTA DOS ITENS'!$K1449&amp;"-"&amp;'LISTA DOS ITENS'!$I1449</f>
        <v>10543423-2201-0903-CONS/IAMN-</v>
      </c>
      <c r="AA1449" s="59" t="str">
        <f t="array" ref="AA1449">INDEX('RESUMO - LOTES E VMA'!$M$3:$M$181,MATCH('LISTA DOS ITENS'!$D1449,'RESUMO - LOTES E VMA'!$A$3:$A$181,0))</f>
        <v>Para Leilão</v>
      </c>
      <c r="AB1449" s="60">
        <f t="array" ref="AB1449">INDEX('RESUMO - LOTES E VMA'!$J$3:$J$181,MATCH('LISTA DOS ITENS'!$D1449,'RESUMO - LOTES E VMA'!$A$3:$A$181,0))</f>
        <v>0.4052316047</v>
      </c>
      <c r="AC1449" s="29" t="str">
        <f t="array" ref="AC1449">INDEX('RESUMO - LOTES E VMA'!$L$3:$L$181,MATCH('LISTA DOS ITENS'!$D1449,'RESUMO - LOTES E VMA'!$A$3:$A$181,0))</f>
        <v>5% do Valor de Comparação do VMA</v>
      </c>
      <c r="AD1449" s="53" t="str">
        <f>VLOOKUP(Tabela1[[#This Row],[Índice]],[1]Planilha1!$A:$A,1,0)</f>
        <v>#ERROR!</v>
      </c>
    </row>
    <row r="1450" ht="15.75" customHeight="1">
      <c r="A1450" s="52">
        <v>252580.0</v>
      </c>
      <c r="B1450" s="53" t="s">
        <v>70</v>
      </c>
      <c r="C1450" s="53" t="s">
        <v>71</v>
      </c>
      <c r="D1450" s="22">
        <v>207021.0</v>
      </c>
      <c r="E1450" s="53" t="s">
        <v>63</v>
      </c>
      <c r="F1450" s="54">
        <v>1.0652541E7</v>
      </c>
      <c r="G1450" s="53" t="s">
        <v>1123</v>
      </c>
      <c r="H1450" s="55">
        <v>2201.0</v>
      </c>
      <c r="I1450" s="55"/>
      <c r="J1450" s="55" t="s">
        <v>69</v>
      </c>
      <c r="K1450" s="53" t="s">
        <v>73</v>
      </c>
      <c r="L1450" s="53"/>
      <c r="M1450" s="53">
        <v>19.0</v>
      </c>
      <c r="N1450" s="53" t="s">
        <v>52</v>
      </c>
      <c r="O1450" s="25">
        <v>55.27263157894737</v>
      </c>
      <c r="P1450" s="25">
        <f>'LISTA DOS ITENS'!$O1450*'LISTA DOS ITENS'!$M1450</f>
        <v>1050.18</v>
      </c>
      <c r="Q1450" s="25">
        <v>55.27</v>
      </c>
      <c r="R1450" s="25">
        <f>'LISTA DOS ITENS'!$Q1450*'LISTA DOS ITENS'!$M1450</f>
        <v>1050.13</v>
      </c>
      <c r="S1450" s="56">
        <f>IF('LISTA DOS ITENS'!$P1450&gt;'LISTA DOS ITENS'!$R1450,'LISTA DOS ITENS'!$P1450,'LISTA DOS ITENS'!$R1450)</f>
        <v>1050.18</v>
      </c>
      <c r="T1450" s="25">
        <v>22.55016</v>
      </c>
      <c r="U1450" s="25">
        <f>'LISTA DOS ITENS'!$T1450*'LISTA DOS ITENS'!$M1450</f>
        <v>428.45304</v>
      </c>
      <c r="V1450" s="56">
        <f t="array" ref="V1450">INDEX('RESUMO - LOTES E VMA'!$F$3:$F$181,MATCH('LISTA DOS ITENS'!$D1450,'RESUMO - LOTES E VMA'!$A$3:$A$181,0))</f>
        <v>25650.37248</v>
      </c>
      <c r="W1450" s="57">
        <f>'LISTA DOS ITENS'!$U1450/'LISTA DOS ITENS'!$V1450</f>
        <v>0.01670357966</v>
      </c>
      <c r="X1450" s="53" t="s">
        <v>53</v>
      </c>
      <c r="Y1450" s="53" t="s">
        <v>290</v>
      </c>
      <c r="Z1450" s="58" t="str">
        <f>'LISTA DOS ITENS'!$F1450&amp;"-"&amp;'LISTA DOS ITENS'!$H1450&amp;"-"&amp;'LISTA DOS ITENS'!$J1450&amp;"-"&amp;'LISTA DOS ITENS'!$K1450&amp;"-"&amp;'LISTA DOS ITENS'!$I1450</f>
        <v>10652541-2201-0903-CONS/NAC-</v>
      </c>
      <c r="AA1450" s="59" t="str">
        <f t="array" ref="AA1450">INDEX('RESUMO - LOTES E VMA'!$M$3:$M$181,MATCH('LISTA DOS ITENS'!$D1450,'RESUMO - LOTES E VMA'!$A$3:$A$181,0))</f>
        <v>Para Leilão</v>
      </c>
      <c r="AB1450" s="60">
        <f t="array" ref="AB1450">INDEX('RESUMO - LOTES E VMA'!$J$3:$J$181,MATCH('LISTA DOS ITENS'!$D1450,'RESUMO - LOTES E VMA'!$A$3:$A$181,0))</f>
        <v>0.4052316047</v>
      </c>
      <c r="AC1450" s="29" t="str">
        <f t="array" ref="AC1450">INDEX('RESUMO - LOTES E VMA'!$L$3:$L$181,MATCH('LISTA DOS ITENS'!$D1450,'RESUMO - LOTES E VMA'!$A$3:$A$181,0))</f>
        <v>5% do Valor de Comparação do VMA</v>
      </c>
      <c r="AD1450" s="53" t="str">
        <f>VLOOKUP(Tabela1[[#This Row],[Índice]],[1]Planilha1!$A:$A,1,0)</f>
        <v>#ERROR!</v>
      </c>
    </row>
    <row r="1451" ht="15.75" customHeight="1">
      <c r="A1451" s="52">
        <v>252581.0</v>
      </c>
      <c r="B1451" s="53" t="s">
        <v>70</v>
      </c>
      <c r="C1451" s="53" t="s">
        <v>71</v>
      </c>
      <c r="D1451" s="22">
        <v>207021.0</v>
      </c>
      <c r="E1451" s="53" t="s">
        <v>63</v>
      </c>
      <c r="F1451" s="54">
        <v>1.0973391E7</v>
      </c>
      <c r="G1451" s="53" t="s">
        <v>1124</v>
      </c>
      <c r="H1451" s="55">
        <v>2201.0</v>
      </c>
      <c r="I1451" s="55"/>
      <c r="J1451" s="55" t="s">
        <v>69</v>
      </c>
      <c r="K1451" s="53" t="s">
        <v>73</v>
      </c>
      <c r="L1451" s="53"/>
      <c r="M1451" s="53">
        <v>19.0</v>
      </c>
      <c r="N1451" s="53" t="s">
        <v>52</v>
      </c>
      <c r="O1451" s="25">
        <v>26.50157894736842</v>
      </c>
      <c r="P1451" s="25">
        <f>'LISTA DOS ITENS'!$O1451*'LISTA DOS ITENS'!$M1451</f>
        <v>503.53</v>
      </c>
      <c r="Q1451" s="25">
        <v>26.5</v>
      </c>
      <c r="R1451" s="25">
        <f>'LISTA DOS ITENS'!$Q1451*'LISTA DOS ITENS'!$M1451</f>
        <v>503.5</v>
      </c>
      <c r="S1451" s="56">
        <f>IF('LISTA DOS ITENS'!$P1451&gt;'LISTA DOS ITENS'!$R1451,'LISTA DOS ITENS'!$P1451,'LISTA DOS ITENS'!$R1451)</f>
        <v>503.53</v>
      </c>
      <c r="T1451" s="25">
        <v>10.812000000000001</v>
      </c>
      <c r="U1451" s="25">
        <f>'LISTA DOS ITENS'!$T1451*'LISTA DOS ITENS'!$M1451</f>
        <v>205.428</v>
      </c>
      <c r="V1451" s="56">
        <f t="array" ref="V1451">INDEX('RESUMO - LOTES E VMA'!$F$3:$F$181,MATCH('LISTA DOS ITENS'!$D1451,'RESUMO - LOTES E VMA'!$A$3:$A$181,0))</f>
        <v>25650.37248</v>
      </c>
      <c r="W1451" s="57">
        <f>'LISTA DOS ITENS'!$U1451/'LISTA DOS ITENS'!$V1451</f>
        <v>0.008008772588</v>
      </c>
      <c r="X1451" s="53" t="s">
        <v>53</v>
      </c>
      <c r="Y1451" s="53" t="s">
        <v>290</v>
      </c>
      <c r="Z1451" s="58" t="str">
        <f>'LISTA DOS ITENS'!$F1451&amp;"-"&amp;'LISTA DOS ITENS'!$H1451&amp;"-"&amp;'LISTA DOS ITENS'!$J1451&amp;"-"&amp;'LISTA DOS ITENS'!$K1451&amp;"-"&amp;'LISTA DOS ITENS'!$I1451</f>
        <v>10973391-2201-0903-CONS/NAC-</v>
      </c>
      <c r="AA1451" s="59" t="str">
        <f t="array" ref="AA1451">INDEX('RESUMO - LOTES E VMA'!$M$3:$M$181,MATCH('LISTA DOS ITENS'!$D1451,'RESUMO - LOTES E VMA'!$A$3:$A$181,0))</f>
        <v>Para Leilão</v>
      </c>
      <c r="AB1451" s="60">
        <f t="array" ref="AB1451">INDEX('RESUMO - LOTES E VMA'!$J$3:$J$181,MATCH('LISTA DOS ITENS'!$D1451,'RESUMO - LOTES E VMA'!$A$3:$A$181,0))</f>
        <v>0.4052316047</v>
      </c>
      <c r="AC1451" s="29" t="str">
        <f t="array" ref="AC1451">INDEX('RESUMO - LOTES E VMA'!$L$3:$L$181,MATCH('LISTA DOS ITENS'!$D1451,'RESUMO - LOTES E VMA'!$A$3:$A$181,0))</f>
        <v>5% do Valor de Comparação do VMA</v>
      </c>
      <c r="AD1451" s="53" t="str">
        <f>VLOOKUP(Tabela1[[#This Row],[Índice]],[1]Planilha1!$A:$A,1,0)</f>
        <v>#ERROR!</v>
      </c>
    </row>
    <row r="1452" ht="15.75" customHeight="1">
      <c r="A1452" s="52">
        <v>252582.0</v>
      </c>
      <c r="B1452" s="53" t="s">
        <v>70</v>
      </c>
      <c r="C1452" s="53" t="s">
        <v>71</v>
      </c>
      <c r="D1452" s="22">
        <v>207021.0</v>
      </c>
      <c r="E1452" s="53" t="s">
        <v>63</v>
      </c>
      <c r="F1452" s="54">
        <v>1.102203E7</v>
      </c>
      <c r="G1452" s="53" t="s">
        <v>1112</v>
      </c>
      <c r="H1452" s="55">
        <v>2201.0</v>
      </c>
      <c r="I1452" s="55"/>
      <c r="J1452" s="55" t="s">
        <v>69</v>
      </c>
      <c r="K1452" s="53" t="s">
        <v>73</v>
      </c>
      <c r="L1452" s="53"/>
      <c r="M1452" s="53">
        <v>4.0</v>
      </c>
      <c r="N1452" s="53" t="s">
        <v>52</v>
      </c>
      <c r="O1452" s="25">
        <v>23.2425</v>
      </c>
      <c r="P1452" s="25">
        <f>'LISTA DOS ITENS'!$O1452*'LISTA DOS ITENS'!$M1452</f>
        <v>92.97</v>
      </c>
      <c r="Q1452" s="25">
        <v>83.4</v>
      </c>
      <c r="R1452" s="25">
        <f>'LISTA DOS ITENS'!$Q1452*'LISTA DOS ITENS'!$M1452</f>
        <v>333.6</v>
      </c>
      <c r="S1452" s="56">
        <f>IF('LISTA DOS ITENS'!$P1452&gt;'LISTA DOS ITENS'!$R1452,'LISTA DOS ITENS'!$P1452,'LISTA DOS ITENS'!$R1452)</f>
        <v>333.6</v>
      </c>
      <c r="T1452" s="25">
        <v>34.02720000000001</v>
      </c>
      <c r="U1452" s="25">
        <f>'LISTA DOS ITENS'!$T1452*'LISTA DOS ITENS'!$M1452</f>
        <v>136.1088</v>
      </c>
      <c r="V1452" s="56">
        <f t="array" ref="V1452">INDEX('RESUMO - LOTES E VMA'!$F$3:$F$181,MATCH('LISTA DOS ITENS'!$D1452,'RESUMO - LOTES E VMA'!$A$3:$A$181,0))</f>
        <v>25650.37248</v>
      </c>
      <c r="W1452" s="57">
        <f>'LISTA DOS ITENS'!$U1452/'LISTA DOS ITENS'!$V1452</f>
        <v>0.005306308909</v>
      </c>
      <c r="X1452" s="53" t="s">
        <v>53</v>
      </c>
      <c r="Y1452" s="53" t="s">
        <v>290</v>
      </c>
      <c r="Z1452" s="58" t="str">
        <f>'LISTA DOS ITENS'!$F1452&amp;"-"&amp;'LISTA DOS ITENS'!$H1452&amp;"-"&amp;'LISTA DOS ITENS'!$J1452&amp;"-"&amp;'LISTA DOS ITENS'!$K1452&amp;"-"&amp;'LISTA DOS ITENS'!$I1452</f>
        <v>11022030-2201-0903-CONS/NAC-</v>
      </c>
      <c r="AA1452" s="59" t="str">
        <f t="array" ref="AA1452">INDEX('RESUMO - LOTES E VMA'!$M$3:$M$181,MATCH('LISTA DOS ITENS'!$D1452,'RESUMO - LOTES E VMA'!$A$3:$A$181,0))</f>
        <v>Para Leilão</v>
      </c>
      <c r="AB1452" s="60">
        <f t="array" ref="AB1452">INDEX('RESUMO - LOTES E VMA'!$J$3:$J$181,MATCH('LISTA DOS ITENS'!$D1452,'RESUMO - LOTES E VMA'!$A$3:$A$181,0))</f>
        <v>0.4052316047</v>
      </c>
      <c r="AC1452" s="29" t="str">
        <f t="array" ref="AC1452">INDEX('RESUMO - LOTES E VMA'!$L$3:$L$181,MATCH('LISTA DOS ITENS'!$D1452,'RESUMO - LOTES E VMA'!$A$3:$A$181,0))</f>
        <v>5% do Valor de Comparação do VMA</v>
      </c>
      <c r="AD1452" s="53" t="str">
        <f>VLOOKUP(Tabela1[[#This Row],[Índice]],[1]Planilha1!$A:$A,1,0)</f>
        <v>#ERROR!</v>
      </c>
    </row>
    <row r="1453" ht="15.75" customHeight="1">
      <c r="A1453" s="52">
        <v>252583.0</v>
      </c>
      <c r="B1453" s="53" t="s">
        <v>70</v>
      </c>
      <c r="C1453" s="53" t="s">
        <v>71</v>
      </c>
      <c r="D1453" s="22">
        <v>207021.0</v>
      </c>
      <c r="E1453" s="53" t="s">
        <v>63</v>
      </c>
      <c r="F1453" s="54">
        <v>1.1033876E7</v>
      </c>
      <c r="G1453" s="53" t="s">
        <v>1125</v>
      </c>
      <c r="H1453" s="55">
        <v>2201.0</v>
      </c>
      <c r="I1453" s="55"/>
      <c r="J1453" s="55" t="s">
        <v>69</v>
      </c>
      <c r="K1453" s="53" t="s">
        <v>73</v>
      </c>
      <c r="L1453" s="53"/>
      <c r="M1453" s="53">
        <v>4.0</v>
      </c>
      <c r="N1453" s="53" t="s">
        <v>52</v>
      </c>
      <c r="O1453" s="25">
        <v>13.895</v>
      </c>
      <c r="P1453" s="25">
        <f>'LISTA DOS ITENS'!$O1453*'LISTA DOS ITENS'!$M1453</f>
        <v>55.58</v>
      </c>
      <c r="Q1453" s="25">
        <v>13.9</v>
      </c>
      <c r="R1453" s="25">
        <f>'LISTA DOS ITENS'!$Q1453*'LISTA DOS ITENS'!$M1453</f>
        <v>55.6</v>
      </c>
      <c r="S1453" s="56">
        <f>IF('LISTA DOS ITENS'!$P1453&gt;'LISTA DOS ITENS'!$R1453,'LISTA DOS ITENS'!$P1453,'LISTA DOS ITENS'!$R1453)</f>
        <v>55.6</v>
      </c>
      <c r="T1453" s="25">
        <v>5.671200000000001</v>
      </c>
      <c r="U1453" s="25">
        <f>'LISTA DOS ITENS'!$T1453*'LISTA DOS ITENS'!$M1453</f>
        <v>22.6848</v>
      </c>
      <c r="V1453" s="56">
        <f t="array" ref="V1453">INDEX('RESUMO - LOTES E VMA'!$F$3:$F$181,MATCH('LISTA DOS ITENS'!$D1453,'RESUMO - LOTES E VMA'!$A$3:$A$181,0))</f>
        <v>25650.37248</v>
      </c>
      <c r="W1453" s="57">
        <f>'LISTA DOS ITENS'!$U1453/'LISTA DOS ITENS'!$V1453</f>
        <v>0.0008843848181</v>
      </c>
      <c r="X1453" s="53" t="s">
        <v>53</v>
      </c>
      <c r="Y1453" s="53" t="s">
        <v>290</v>
      </c>
      <c r="Z1453" s="58" t="str">
        <f>'LISTA DOS ITENS'!$F1453&amp;"-"&amp;'LISTA DOS ITENS'!$H1453&amp;"-"&amp;'LISTA DOS ITENS'!$J1453&amp;"-"&amp;'LISTA DOS ITENS'!$K1453&amp;"-"&amp;'LISTA DOS ITENS'!$I1453</f>
        <v>11033876-2201-0903-CONS/NAC-</v>
      </c>
      <c r="AA1453" s="59" t="str">
        <f t="array" ref="AA1453">INDEX('RESUMO - LOTES E VMA'!$M$3:$M$181,MATCH('LISTA DOS ITENS'!$D1453,'RESUMO - LOTES E VMA'!$A$3:$A$181,0))</f>
        <v>Para Leilão</v>
      </c>
      <c r="AB1453" s="60">
        <f t="array" ref="AB1453">INDEX('RESUMO - LOTES E VMA'!$J$3:$J$181,MATCH('LISTA DOS ITENS'!$D1453,'RESUMO - LOTES E VMA'!$A$3:$A$181,0))</f>
        <v>0.4052316047</v>
      </c>
      <c r="AC1453" s="29" t="str">
        <f t="array" ref="AC1453">INDEX('RESUMO - LOTES E VMA'!$L$3:$L$181,MATCH('LISTA DOS ITENS'!$D1453,'RESUMO - LOTES E VMA'!$A$3:$A$181,0))</f>
        <v>5% do Valor de Comparação do VMA</v>
      </c>
      <c r="AD1453" s="53" t="str">
        <f>VLOOKUP(Tabela1[[#This Row],[Índice]],[1]Planilha1!$A:$A,1,0)</f>
        <v>#ERROR!</v>
      </c>
    </row>
    <row r="1454" ht="15.75" customHeight="1">
      <c r="A1454" s="52">
        <v>252584.0</v>
      </c>
      <c r="B1454" s="53" t="s">
        <v>70</v>
      </c>
      <c r="C1454" s="53" t="s">
        <v>71</v>
      </c>
      <c r="D1454" s="22">
        <v>207021.0</v>
      </c>
      <c r="E1454" s="53" t="s">
        <v>63</v>
      </c>
      <c r="F1454" s="54">
        <v>1.1138117E7</v>
      </c>
      <c r="G1454" s="53" t="s">
        <v>1126</v>
      </c>
      <c r="H1454" s="55">
        <v>2201.0</v>
      </c>
      <c r="I1454" s="55"/>
      <c r="J1454" s="55" t="s">
        <v>69</v>
      </c>
      <c r="K1454" s="53" t="s">
        <v>73</v>
      </c>
      <c r="L1454" s="53"/>
      <c r="M1454" s="53">
        <v>141.0</v>
      </c>
      <c r="N1454" s="53" t="s">
        <v>52</v>
      </c>
      <c r="O1454" s="25">
        <v>4.0</v>
      </c>
      <c r="P1454" s="25">
        <f>'LISTA DOS ITENS'!$O1454*'LISTA DOS ITENS'!$M1454</f>
        <v>564</v>
      </c>
      <c r="Q1454" s="25">
        <v>4.0</v>
      </c>
      <c r="R1454" s="25">
        <f>'LISTA DOS ITENS'!$Q1454*'LISTA DOS ITENS'!$M1454</f>
        <v>564</v>
      </c>
      <c r="S1454" s="56">
        <f>IF('LISTA DOS ITENS'!$P1454&gt;'LISTA DOS ITENS'!$R1454,'LISTA DOS ITENS'!$P1454,'LISTA DOS ITENS'!$R1454)</f>
        <v>564</v>
      </c>
      <c r="T1454" s="25">
        <v>1.6320000000000001</v>
      </c>
      <c r="U1454" s="25">
        <f>'LISTA DOS ITENS'!$T1454*'LISTA DOS ITENS'!$M1454</f>
        <v>230.112</v>
      </c>
      <c r="V1454" s="56">
        <f t="array" ref="V1454">INDEX('RESUMO - LOTES E VMA'!$F$3:$F$181,MATCH('LISTA DOS ITENS'!$D1454,'RESUMO - LOTES E VMA'!$A$3:$A$181,0))</f>
        <v>25650.37248</v>
      </c>
      <c r="W1454" s="57">
        <f>'LISTA DOS ITENS'!$U1454/'LISTA DOS ITENS'!$V1454</f>
        <v>0.008971097795</v>
      </c>
      <c r="X1454" s="53" t="s">
        <v>53</v>
      </c>
      <c r="Y1454" s="53" t="s">
        <v>290</v>
      </c>
      <c r="Z1454" s="58" t="str">
        <f>'LISTA DOS ITENS'!$F1454&amp;"-"&amp;'LISTA DOS ITENS'!$H1454&amp;"-"&amp;'LISTA DOS ITENS'!$J1454&amp;"-"&amp;'LISTA DOS ITENS'!$K1454&amp;"-"&amp;'LISTA DOS ITENS'!$I1454</f>
        <v>11138117-2201-0903-CONS/NAC-</v>
      </c>
      <c r="AA1454" s="59" t="str">
        <f t="array" ref="AA1454">INDEX('RESUMO - LOTES E VMA'!$M$3:$M$181,MATCH('LISTA DOS ITENS'!$D1454,'RESUMO - LOTES E VMA'!$A$3:$A$181,0))</f>
        <v>Para Leilão</v>
      </c>
      <c r="AB1454" s="60">
        <f t="array" ref="AB1454">INDEX('RESUMO - LOTES E VMA'!$J$3:$J$181,MATCH('LISTA DOS ITENS'!$D1454,'RESUMO - LOTES E VMA'!$A$3:$A$181,0))</f>
        <v>0.4052316047</v>
      </c>
      <c r="AC1454" s="29" t="str">
        <f t="array" ref="AC1454">INDEX('RESUMO - LOTES E VMA'!$L$3:$L$181,MATCH('LISTA DOS ITENS'!$D1454,'RESUMO - LOTES E VMA'!$A$3:$A$181,0))</f>
        <v>5% do Valor de Comparação do VMA</v>
      </c>
      <c r="AD1454" s="53" t="str">
        <f>VLOOKUP(Tabela1[[#This Row],[Índice]],[1]Planilha1!$A:$A,1,0)</f>
        <v>#ERROR!</v>
      </c>
    </row>
    <row r="1455" ht="15.75" customHeight="1">
      <c r="A1455" s="52">
        <v>252585.0</v>
      </c>
      <c r="B1455" s="53" t="s">
        <v>70</v>
      </c>
      <c r="C1455" s="53" t="s">
        <v>71</v>
      </c>
      <c r="D1455" s="22">
        <v>207021.0</v>
      </c>
      <c r="E1455" s="53" t="s">
        <v>63</v>
      </c>
      <c r="F1455" s="54">
        <v>1.1456902E7</v>
      </c>
      <c r="G1455" s="53" t="s">
        <v>1127</v>
      </c>
      <c r="H1455" s="55">
        <v>2201.0</v>
      </c>
      <c r="I1455" s="55" t="s">
        <v>1128</v>
      </c>
      <c r="J1455" s="55" t="s">
        <v>69</v>
      </c>
      <c r="K1455" s="53" t="s">
        <v>73</v>
      </c>
      <c r="L1455" s="53"/>
      <c r="M1455" s="53">
        <v>4.0</v>
      </c>
      <c r="N1455" s="53" t="s">
        <v>52</v>
      </c>
      <c r="O1455" s="25">
        <v>29.9</v>
      </c>
      <c r="P1455" s="25">
        <f>'LISTA DOS ITENS'!$O1455*'LISTA DOS ITENS'!$M1455</f>
        <v>119.6</v>
      </c>
      <c r="Q1455" s="25">
        <v>29.9</v>
      </c>
      <c r="R1455" s="25">
        <f>'LISTA DOS ITENS'!$Q1455*'LISTA DOS ITENS'!$M1455</f>
        <v>119.6</v>
      </c>
      <c r="S1455" s="56">
        <f>IF('LISTA DOS ITENS'!$P1455&gt;'LISTA DOS ITENS'!$R1455,'LISTA DOS ITENS'!$P1455,'LISTA DOS ITENS'!$R1455)</f>
        <v>119.6</v>
      </c>
      <c r="T1455" s="25">
        <v>12.199200000000001</v>
      </c>
      <c r="U1455" s="25">
        <f>'LISTA DOS ITENS'!$T1455*'LISTA DOS ITENS'!$M1455</f>
        <v>48.7968</v>
      </c>
      <c r="V1455" s="56">
        <f t="array" ref="V1455">INDEX('RESUMO - LOTES E VMA'!$F$3:$F$181,MATCH('LISTA DOS ITENS'!$D1455,'RESUMO - LOTES E VMA'!$A$3:$A$181,0))</f>
        <v>25650.37248</v>
      </c>
      <c r="W1455" s="57">
        <f>'LISTA DOS ITENS'!$U1455/'LISTA DOS ITENS'!$V1455</f>
        <v>0.001902381731</v>
      </c>
      <c r="X1455" s="53" t="s">
        <v>53</v>
      </c>
      <c r="Y1455" s="53" t="s">
        <v>290</v>
      </c>
      <c r="Z1455" s="58" t="str">
        <f>'LISTA DOS ITENS'!$F1455&amp;"-"&amp;'LISTA DOS ITENS'!$H1455&amp;"-"&amp;'LISTA DOS ITENS'!$J1455&amp;"-"&amp;'LISTA DOS ITENS'!$K1455&amp;"-"&amp;'LISTA DOS ITENS'!$I1455</f>
        <v>11456902-2201-0903-CONS/NAC-PP-5240-16-009-MRP</v>
      </c>
      <c r="AA1455" s="59" t="str">
        <f t="array" ref="AA1455">INDEX('RESUMO - LOTES E VMA'!$M$3:$M$181,MATCH('LISTA DOS ITENS'!$D1455,'RESUMO - LOTES E VMA'!$A$3:$A$181,0))</f>
        <v>Para Leilão</v>
      </c>
      <c r="AB1455" s="60">
        <f t="array" ref="AB1455">INDEX('RESUMO - LOTES E VMA'!$J$3:$J$181,MATCH('LISTA DOS ITENS'!$D1455,'RESUMO - LOTES E VMA'!$A$3:$A$181,0))</f>
        <v>0.4052316047</v>
      </c>
      <c r="AC1455" s="29" t="str">
        <f t="array" ref="AC1455">INDEX('RESUMO - LOTES E VMA'!$L$3:$L$181,MATCH('LISTA DOS ITENS'!$D1455,'RESUMO - LOTES E VMA'!$A$3:$A$181,0))</f>
        <v>5% do Valor de Comparação do VMA</v>
      </c>
      <c r="AD1455" s="53" t="str">
        <f>VLOOKUP(Tabela1[[#This Row],[Índice]],[1]Planilha1!$A:$A,1,0)</f>
        <v>#ERROR!</v>
      </c>
    </row>
    <row r="1456" ht="15.75" customHeight="1">
      <c r="A1456" s="52">
        <v>252586.0</v>
      </c>
      <c r="B1456" s="53" t="s">
        <v>70</v>
      </c>
      <c r="C1456" s="53" t="s">
        <v>71</v>
      </c>
      <c r="D1456" s="22">
        <v>207021.0</v>
      </c>
      <c r="E1456" s="53" t="s">
        <v>63</v>
      </c>
      <c r="F1456" s="54">
        <v>1.1578191E7</v>
      </c>
      <c r="G1456" s="53" t="s">
        <v>1109</v>
      </c>
      <c r="H1456" s="55">
        <v>2201.0</v>
      </c>
      <c r="I1456" s="55"/>
      <c r="J1456" s="55" t="s">
        <v>69</v>
      </c>
      <c r="K1456" s="53" t="s">
        <v>73</v>
      </c>
      <c r="L1456" s="53"/>
      <c r="M1456" s="53">
        <v>60.0</v>
      </c>
      <c r="N1456" s="53" t="s">
        <v>52</v>
      </c>
      <c r="O1456" s="25">
        <v>31.99416666666667</v>
      </c>
      <c r="P1456" s="25">
        <f>'LISTA DOS ITENS'!$O1456*'LISTA DOS ITENS'!$M1456</f>
        <v>1919.65</v>
      </c>
      <c r="Q1456" s="25">
        <v>49.47</v>
      </c>
      <c r="R1456" s="25">
        <f>'LISTA DOS ITENS'!$Q1456*'LISTA DOS ITENS'!$M1456</f>
        <v>2968.2</v>
      </c>
      <c r="S1456" s="56">
        <f>IF('LISTA DOS ITENS'!$P1456&gt;'LISTA DOS ITENS'!$R1456,'LISTA DOS ITENS'!$P1456,'LISTA DOS ITENS'!$R1456)</f>
        <v>2968.2</v>
      </c>
      <c r="T1456" s="25">
        <v>20.18376</v>
      </c>
      <c r="U1456" s="25">
        <f>'LISTA DOS ITENS'!$T1456*'LISTA DOS ITENS'!$M1456</f>
        <v>1211.0256</v>
      </c>
      <c r="V1456" s="56">
        <f t="array" ref="V1456">INDEX('RESUMO - LOTES E VMA'!$F$3:$F$181,MATCH('LISTA DOS ITENS'!$D1456,'RESUMO - LOTES E VMA'!$A$3:$A$181,0))</f>
        <v>25650.37248</v>
      </c>
      <c r="W1456" s="57">
        <f>'LISTA DOS ITENS'!$U1456/'LISTA DOS ITENS'!$V1456</f>
        <v>0.04721278808</v>
      </c>
      <c r="X1456" s="53" t="s">
        <v>53</v>
      </c>
      <c r="Y1456" s="53" t="s">
        <v>290</v>
      </c>
      <c r="Z1456" s="58" t="str">
        <f>'LISTA DOS ITENS'!$F1456&amp;"-"&amp;'LISTA DOS ITENS'!$H1456&amp;"-"&amp;'LISTA DOS ITENS'!$J1456&amp;"-"&amp;'LISTA DOS ITENS'!$K1456&amp;"-"&amp;'LISTA DOS ITENS'!$I1456</f>
        <v>11578191-2201-0903-CONS/NAC-</v>
      </c>
      <c r="AA1456" s="59" t="str">
        <f t="array" ref="AA1456">INDEX('RESUMO - LOTES E VMA'!$M$3:$M$181,MATCH('LISTA DOS ITENS'!$D1456,'RESUMO - LOTES E VMA'!$A$3:$A$181,0))</f>
        <v>Para Leilão</v>
      </c>
      <c r="AB1456" s="60">
        <f t="array" ref="AB1456">INDEX('RESUMO - LOTES E VMA'!$J$3:$J$181,MATCH('LISTA DOS ITENS'!$D1456,'RESUMO - LOTES E VMA'!$A$3:$A$181,0))</f>
        <v>0.4052316047</v>
      </c>
      <c r="AC1456" s="29" t="str">
        <f t="array" ref="AC1456">INDEX('RESUMO - LOTES E VMA'!$L$3:$L$181,MATCH('LISTA DOS ITENS'!$D1456,'RESUMO - LOTES E VMA'!$A$3:$A$181,0))</f>
        <v>5% do Valor de Comparação do VMA</v>
      </c>
      <c r="AD1456" s="53" t="str">
        <f>VLOOKUP(Tabela1[[#This Row],[Índice]],[1]Planilha1!$A:$A,1,0)</f>
        <v>#ERROR!</v>
      </c>
    </row>
    <row r="1457" ht="15.75" customHeight="1">
      <c r="A1457" s="52">
        <v>252587.0</v>
      </c>
      <c r="B1457" s="53" t="s">
        <v>70</v>
      </c>
      <c r="C1457" s="53" t="s">
        <v>71</v>
      </c>
      <c r="D1457" s="22">
        <v>207021.0</v>
      </c>
      <c r="E1457" s="53" t="s">
        <v>63</v>
      </c>
      <c r="F1457" s="54">
        <v>1.1579603E7</v>
      </c>
      <c r="G1457" s="53" t="s">
        <v>1129</v>
      </c>
      <c r="H1457" s="55">
        <v>2201.0</v>
      </c>
      <c r="I1457" s="55"/>
      <c r="J1457" s="55" t="s">
        <v>69</v>
      </c>
      <c r="K1457" s="53" t="s">
        <v>73</v>
      </c>
      <c r="L1457" s="53"/>
      <c r="M1457" s="53">
        <v>25.0</v>
      </c>
      <c r="N1457" s="53" t="s">
        <v>52</v>
      </c>
      <c r="O1457" s="25">
        <v>33.751999999999995</v>
      </c>
      <c r="P1457" s="25">
        <f>'LISTA DOS ITENS'!$O1457*'LISTA DOS ITENS'!$M1457</f>
        <v>843.8</v>
      </c>
      <c r="Q1457" s="25">
        <v>33.75</v>
      </c>
      <c r="R1457" s="25">
        <f>'LISTA DOS ITENS'!$Q1457*'LISTA DOS ITENS'!$M1457</f>
        <v>843.75</v>
      </c>
      <c r="S1457" s="56">
        <f>IF('LISTA DOS ITENS'!$P1457&gt;'LISTA DOS ITENS'!$R1457,'LISTA DOS ITENS'!$P1457,'LISTA DOS ITENS'!$R1457)</f>
        <v>843.8</v>
      </c>
      <c r="T1457" s="25">
        <v>13.770000000000001</v>
      </c>
      <c r="U1457" s="25">
        <f>'LISTA DOS ITENS'!$T1457*'LISTA DOS ITENS'!$M1457</f>
        <v>344.25</v>
      </c>
      <c r="V1457" s="56">
        <f t="array" ref="V1457">INDEX('RESUMO - LOTES E VMA'!$F$3:$F$181,MATCH('LISTA DOS ITENS'!$D1457,'RESUMO - LOTES E VMA'!$A$3:$A$181,0))</f>
        <v>25650.37248</v>
      </c>
      <c r="W1457" s="57">
        <f>'LISTA DOS ITENS'!$U1457/'LISTA DOS ITENS'!$V1457</f>
        <v>0.01342085774</v>
      </c>
      <c r="X1457" s="53" t="s">
        <v>53</v>
      </c>
      <c r="Y1457" s="53" t="s">
        <v>290</v>
      </c>
      <c r="Z1457" s="58" t="str">
        <f>'LISTA DOS ITENS'!$F1457&amp;"-"&amp;'LISTA DOS ITENS'!$H1457&amp;"-"&amp;'LISTA DOS ITENS'!$J1457&amp;"-"&amp;'LISTA DOS ITENS'!$K1457&amp;"-"&amp;'LISTA DOS ITENS'!$I1457</f>
        <v>11579603-2201-0903-CONS/NAC-</v>
      </c>
      <c r="AA1457" s="59" t="str">
        <f t="array" ref="AA1457">INDEX('RESUMO - LOTES E VMA'!$M$3:$M$181,MATCH('LISTA DOS ITENS'!$D1457,'RESUMO - LOTES E VMA'!$A$3:$A$181,0))</f>
        <v>Para Leilão</v>
      </c>
      <c r="AB1457" s="60">
        <f t="array" ref="AB1457">INDEX('RESUMO - LOTES E VMA'!$J$3:$J$181,MATCH('LISTA DOS ITENS'!$D1457,'RESUMO - LOTES E VMA'!$A$3:$A$181,0))</f>
        <v>0.4052316047</v>
      </c>
      <c r="AC1457" s="29" t="str">
        <f t="array" ref="AC1457">INDEX('RESUMO - LOTES E VMA'!$L$3:$L$181,MATCH('LISTA DOS ITENS'!$D1457,'RESUMO - LOTES E VMA'!$A$3:$A$181,0))</f>
        <v>5% do Valor de Comparação do VMA</v>
      </c>
      <c r="AD1457" s="53" t="str">
        <f>VLOOKUP(Tabela1[[#This Row],[Índice]],[1]Planilha1!$A:$A,1,0)</f>
        <v>#ERROR!</v>
      </c>
    </row>
    <row r="1458" ht="15.75" customHeight="1">
      <c r="A1458" s="52">
        <v>252588.0</v>
      </c>
      <c r="B1458" s="53" t="s">
        <v>70</v>
      </c>
      <c r="C1458" s="53" t="s">
        <v>71</v>
      </c>
      <c r="D1458" s="22">
        <v>207021.0</v>
      </c>
      <c r="E1458" s="53" t="s">
        <v>63</v>
      </c>
      <c r="F1458" s="54">
        <v>1.0298047E7</v>
      </c>
      <c r="G1458" s="53" t="s">
        <v>1102</v>
      </c>
      <c r="H1458" s="55">
        <v>2201.0</v>
      </c>
      <c r="I1458" s="55"/>
      <c r="J1458" s="55" t="s">
        <v>79</v>
      </c>
      <c r="K1458" s="53" t="s">
        <v>73</v>
      </c>
      <c r="L1458" s="53"/>
      <c r="M1458" s="53">
        <v>8.0</v>
      </c>
      <c r="N1458" s="53" t="s">
        <v>52</v>
      </c>
      <c r="O1458" s="25">
        <v>83.16</v>
      </c>
      <c r="P1458" s="25">
        <f>'LISTA DOS ITENS'!$O1458*'LISTA DOS ITENS'!$M1458</f>
        <v>665.28</v>
      </c>
      <c r="Q1458" s="25">
        <v>83.16</v>
      </c>
      <c r="R1458" s="25">
        <f>'LISTA DOS ITENS'!$Q1458*'LISTA DOS ITENS'!$M1458</f>
        <v>665.28</v>
      </c>
      <c r="S1458" s="56">
        <f>IF('LISTA DOS ITENS'!$P1458&gt;'LISTA DOS ITENS'!$R1458,'LISTA DOS ITENS'!$P1458,'LISTA DOS ITENS'!$R1458)</f>
        <v>665.28</v>
      </c>
      <c r="T1458" s="25">
        <v>33.92928</v>
      </c>
      <c r="U1458" s="25">
        <f>'LISTA DOS ITENS'!$T1458*'LISTA DOS ITENS'!$M1458</f>
        <v>271.43424</v>
      </c>
      <c r="V1458" s="56">
        <f t="array" ref="V1458">INDEX('RESUMO - LOTES E VMA'!$F$3:$F$181,MATCH('LISTA DOS ITENS'!$D1458,'RESUMO - LOTES E VMA'!$A$3:$A$181,0))</f>
        <v>25650.37248</v>
      </c>
      <c r="W1458" s="57">
        <f>'LISTA DOS ITENS'!$U1458/'LISTA DOS ITENS'!$V1458</f>
        <v>0.01058207791</v>
      </c>
      <c r="X1458" s="53" t="s">
        <v>53</v>
      </c>
      <c r="Y1458" s="53" t="s">
        <v>290</v>
      </c>
      <c r="Z1458" s="58" t="str">
        <f>'LISTA DOS ITENS'!$F1458&amp;"-"&amp;'LISTA DOS ITENS'!$H1458&amp;"-"&amp;'LISTA DOS ITENS'!$J1458&amp;"-"&amp;'LISTA DOS ITENS'!$K1458&amp;"-"&amp;'LISTA DOS ITENS'!$I1458</f>
        <v>10298047-2201-A003-CONS/NAC-</v>
      </c>
      <c r="AA1458" s="59" t="str">
        <f t="array" ref="AA1458">INDEX('RESUMO - LOTES E VMA'!$M$3:$M$181,MATCH('LISTA DOS ITENS'!$D1458,'RESUMO - LOTES E VMA'!$A$3:$A$181,0))</f>
        <v>Para Leilão</v>
      </c>
      <c r="AB1458" s="60">
        <f t="array" ref="AB1458">INDEX('RESUMO - LOTES E VMA'!$J$3:$J$181,MATCH('LISTA DOS ITENS'!$D1458,'RESUMO - LOTES E VMA'!$A$3:$A$181,0))</f>
        <v>0.4052316047</v>
      </c>
      <c r="AC1458" s="29" t="str">
        <f t="array" ref="AC1458">INDEX('RESUMO - LOTES E VMA'!$L$3:$L$181,MATCH('LISTA DOS ITENS'!$D1458,'RESUMO - LOTES E VMA'!$A$3:$A$181,0))</f>
        <v>5% do Valor de Comparação do VMA</v>
      </c>
      <c r="AD1458" s="53" t="str">
        <f>VLOOKUP(Tabela1[[#This Row],[Índice]],[1]Planilha1!$A:$A,1,0)</f>
        <v>#ERROR!</v>
      </c>
    </row>
    <row r="1459" ht="15.75" customHeight="1">
      <c r="A1459" s="52">
        <v>252589.0</v>
      </c>
      <c r="B1459" s="53" t="s">
        <v>70</v>
      </c>
      <c r="C1459" s="53" t="s">
        <v>71</v>
      </c>
      <c r="D1459" s="22">
        <v>207021.0</v>
      </c>
      <c r="E1459" s="53" t="s">
        <v>63</v>
      </c>
      <c r="F1459" s="54">
        <v>1.0302543E7</v>
      </c>
      <c r="G1459" s="53" t="s">
        <v>1130</v>
      </c>
      <c r="H1459" s="55">
        <v>2201.0</v>
      </c>
      <c r="I1459" s="55"/>
      <c r="J1459" s="55" t="s">
        <v>79</v>
      </c>
      <c r="K1459" s="53" t="s">
        <v>73</v>
      </c>
      <c r="L1459" s="53"/>
      <c r="M1459" s="53">
        <v>4.0</v>
      </c>
      <c r="N1459" s="53" t="s">
        <v>52</v>
      </c>
      <c r="O1459" s="25">
        <v>98.205</v>
      </c>
      <c r="P1459" s="25">
        <f>'LISTA DOS ITENS'!$O1459*'LISTA DOS ITENS'!$M1459</f>
        <v>392.82</v>
      </c>
      <c r="Q1459" s="25">
        <v>98.21</v>
      </c>
      <c r="R1459" s="25">
        <f>'LISTA DOS ITENS'!$Q1459*'LISTA DOS ITENS'!$M1459</f>
        <v>392.84</v>
      </c>
      <c r="S1459" s="56">
        <f>IF('LISTA DOS ITENS'!$P1459&gt;'LISTA DOS ITENS'!$R1459,'LISTA DOS ITENS'!$P1459,'LISTA DOS ITENS'!$R1459)</f>
        <v>392.84</v>
      </c>
      <c r="T1459" s="25">
        <v>40.06968</v>
      </c>
      <c r="U1459" s="25">
        <f>'LISTA DOS ITENS'!$T1459*'LISTA DOS ITENS'!$M1459</f>
        <v>160.27872</v>
      </c>
      <c r="V1459" s="56">
        <f t="array" ref="V1459">INDEX('RESUMO - LOTES E VMA'!$F$3:$F$181,MATCH('LISTA DOS ITENS'!$D1459,'RESUMO - LOTES E VMA'!$A$3:$A$181,0))</f>
        <v>25650.37248</v>
      </c>
      <c r="W1459" s="57">
        <f>'LISTA DOS ITENS'!$U1459/'LISTA DOS ITENS'!$V1459</f>
        <v>0.006248592301</v>
      </c>
      <c r="X1459" s="53" t="s">
        <v>53</v>
      </c>
      <c r="Y1459" s="53" t="s">
        <v>290</v>
      </c>
      <c r="Z1459" s="58" t="str">
        <f>'LISTA DOS ITENS'!$F1459&amp;"-"&amp;'LISTA DOS ITENS'!$H1459&amp;"-"&amp;'LISTA DOS ITENS'!$J1459&amp;"-"&amp;'LISTA DOS ITENS'!$K1459&amp;"-"&amp;'LISTA DOS ITENS'!$I1459</f>
        <v>10302543-2201-A003-CONS/NAC-</v>
      </c>
      <c r="AA1459" s="59" t="str">
        <f t="array" ref="AA1459">INDEX('RESUMO - LOTES E VMA'!$M$3:$M$181,MATCH('LISTA DOS ITENS'!$D1459,'RESUMO - LOTES E VMA'!$A$3:$A$181,0))</f>
        <v>Para Leilão</v>
      </c>
      <c r="AB1459" s="60">
        <f t="array" ref="AB1459">INDEX('RESUMO - LOTES E VMA'!$J$3:$J$181,MATCH('LISTA DOS ITENS'!$D1459,'RESUMO - LOTES E VMA'!$A$3:$A$181,0))</f>
        <v>0.4052316047</v>
      </c>
      <c r="AC1459" s="29" t="str">
        <f t="array" ref="AC1459">INDEX('RESUMO - LOTES E VMA'!$L$3:$L$181,MATCH('LISTA DOS ITENS'!$D1459,'RESUMO - LOTES E VMA'!$A$3:$A$181,0))</f>
        <v>5% do Valor de Comparação do VMA</v>
      </c>
      <c r="AD1459" s="53" t="str">
        <f>VLOOKUP(Tabela1[[#This Row],[Índice]],[1]Planilha1!$A:$A,1,0)</f>
        <v>#ERROR!</v>
      </c>
    </row>
    <row r="1460" ht="15.75" customHeight="1">
      <c r="A1460" s="52">
        <v>252590.0</v>
      </c>
      <c r="B1460" s="53" t="s">
        <v>70</v>
      </c>
      <c r="C1460" s="53" t="s">
        <v>71</v>
      </c>
      <c r="D1460" s="22">
        <v>207021.0</v>
      </c>
      <c r="E1460" s="53" t="s">
        <v>63</v>
      </c>
      <c r="F1460" s="54">
        <v>1.0674392E7</v>
      </c>
      <c r="G1460" s="53" t="s">
        <v>1131</v>
      </c>
      <c r="H1460" s="55">
        <v>2101.0</v>
      </c>
      <c r="I1460" s="55"/>
      <c r="J1460" s="55" t="s">
        <v>77</v>
      </c>
      <c r="K1460" s="53" t="s">
        <v>80</v>
      </c>
      <c r="L1460" s="53"/>
      <c r="M1460" s="53">
        <v>2.0</v>
      </c>
      <c r="N1460" s="53" t="s">
        <v>52</v>
      </c>
      <c r="O1460" s="25">
        <v>16.0</v>
      </c>
      <c r="P1460" s="25">
        <f>'LISTA DOS ITENS'!$O1460*'LISTA DOS ITENS'!$M1460</f>
        <v>32</v>
      </c>
      <c r="Q1460" s="25">
        <v>16.0</v>
      </c>
      <c r="R1460" s="25">
        <f>'LISTA DOS ITENS'!$Q1460*'LISTA DOS ITENS'!$M1460</f>
        <v>32</v>
      </c>
      <c r="S1460" s="56">
        <f>IF('LISTA DOS ITENS'!$P1460&gt;'LISTA DOS ITENS'!$R1460,'LISTA DOS ITENS'!$P1460,'LISTA DOS ITENS'!$R1460)</f>
        <v>32</v>
      </c>
      <c r="T1460" s="25">
        <v>6.5280000000000005</v>
      </c>
      <c r="U1460" s="25">
        <f>'LISTA DOS ITENS'!$T1460*'LISTA DOS ITENS'!$M1460</f>
        <v>13.056</v>
      </c>
      <c r="V1460" s="56">
        <f t="array" ref="V1460">INDEX('RESUMO - LOTES E VMA'!$F$3:$F$181,MATCH('LISTA DOS ITENS'!$D1460,'RESUMO - LOTES E VMA'!$A$3:$A$181,0))</f>
        <v>25650.37248</v>
      </c>
      <c r="W1460" s="57">
        <f>'LISTA DOS ITENS'!$U1460/'LISTA DOS ITENS'!$V1460</f>
        <v>0.0005089984565</v>
      </c>
      <c r="X1460" s="53" t="s">
        <v>53</v>
      </c>
      <c r="Y1460" s="53" t="s">
        <v>290</v>
      </c>
      <c r="Z1460" s="58" t="str">
        <f>'LISTA DOS ITENS'!$F1460&amp;"-"&amp;'LISTA DOS ITENS'!$H1460&amp;"-"&amp;'LISTA DOS ITENS'!$J1460&amp;"-"&amp;'LISTA DOS ITENS'!$K1460&amp;"-"&amp;'LISTA DOS ITENS'!$I1460</f>
        <v>10674392-2101-A903-IMOB/NAC-</v>
      </c>
      <c r="AA1460" s="59" t="str">
        <f t="array" ref="AA1460">INDEX('RESUMO - LOTES E VMA'!$M$3:$M$181,MATCH('LISTA DOS ITENS'!$D1460,'RESUMO - LOTES E VMA'!$A$3:$A$181,0))</f>
        <v>Para Leilão</v>
      </c>
      <c r="AB1460" s="60">
        <f t="array" ref="AB1460">INDEX('RESUMO - LOTES E VMA'!$J$3:$J$181,MATCH('LISTA DOS ITENS'!$D1460,'RESUMO - LOTES E VMA'!$A$3:$A$181,0))</f>
        <v>0.4052316047</v>
      </c>
      <c r="AC1460" s="29" t="str">
        <f t="array" ref="AC1460">INDEX('RESUMO - LOTES E VMA'!$L$3:$L$181,MATCH('LISTA DOS ITENS'!$D1460,'RESUMO - LOTES E VMA'!$A$3:$A$181,0))</f>
        <v>5% do Valor de Comparação do VMA</v>
      </c>
      <c r="AD1460" s="53" t="str">
        <f>VLOOKUP(Tabela1[[#This Row],[Índice]],[1]Planilha1!$A:$A,1,0)</f>
        <v>#ERROR!</v>
      </c>
    </row>
    <row r="1461" ht="15.75" customHeight="1">
      <c r="A1461" s="52">
        <v>252591.0</v>
      </c>
      <c r="B1461" s="53" t="s">
        <v>70</v>
      </c>
      <c r="C1461" s="53" t="s">
        <v>71</v>
      </c>
      <c r="D1461" s="22">
        <v>207021.0</v>
      </c>
      <c r="E1461" s="53" t="s">
        <v>63</v>
      </c>
      <c r="F1461" s="54">
        <v>1.0812004E7</v>
      </c>
      <c r="G1461" s="53" t="s">
        <v>1132</v>
      </c>
      <c r="H1461" s="55">
        <v>2101.0</v>
      </c>
      <c r="I1461" s="55"/>
      <c r="J1461" s="55" t="s">
        <v>77</v>
      </c>
      <c r="K1461" s="53" t="s">
        <v>73</v>
      </c>
      <c r="L1461" s="53"/>
      <c r="M1461" s="53">
        <v>51.0</v>
      </c>
      <c r="N1461" s="53" t="s">
        <v>52</v>
      </c>
      <c r="O1461" s="25">
        <v>23.842549019607844</v>
      </c>
      <c r="P1461" s="25">
        <f>'LISTA DOS ITENS'!$O1461*'LISTA DOS ITENS'!$M1461</f>
        <v>1215.97</v>
      </c>
      <c r="Q1461" s="25">
        <v>23.84</v>
      </c>
      <c r="R1461" s="25">
        <f>'LISTA DOS ITENS'!$Q1461*'LISTA DOS ITENS'!$M1461</f>
        <v>1215.84</v>
      </c>
      <c r="S1461" s="56">
        <f>IF('LISTA DOS ITENS'!$P1461&gt;'LISTA DOS ITENS'!$R1461,'LISTA DOS ITENS'!$P1461,'LISTA DOS ITENS'!$R1461)</f>
        <v>1215.97</v>
      </c>
      <c r="T1461" s="25">
        <v>9.72672</v>
      </c>
      <c r="U1461" s="25">
        <f>'LISTA DOS ITENS'!$T1461*'LISTA DOS ITENS'!$M1461</f>
        <v>496.06272</v>
      </c>
      <c r="V1461" s="56">
        <f t="array" ref="V1461">INDEX('RESUMO - LOTES E VMA'!$F$3:$F$181,MATCH('LISTA DOS ITENS'!$D1461,'RESUMO - LOTES E VMA'!$A$3:$A$181,0))</f>
        <v>25650.37248</v>
      </c>
      <c r="W1461" s="57">
        <f>'LISTA DOS ITENS'!$U1461/'LISTA DOS ITENS'!$V1461</f>
        <v>0.01933939635</v>
      </c>
      <c r="X1461" s="53" t="s">
        <v>53</v>
      </c>
      <c r="Y1461" s="53" t="s">
        <v>290</v>
      </c>
      <c r="Z1461" s="58" t="str">
        <f>'LISTA DOS ITENS'!$F1461&amp;"-"&amp;'LISTA DOS ITENS'!$H1461&amp;"-"&amp;'LISTA DOS ITENS'!$J1461&amp;"-"&amp;'LISTA DOS ITENS'!$K1461&amp;"-"&amp;'LISTA DOS ITENS'!$I1461</f>
        <v>10812004-2101-A903-CONS/NAC-</v>
      </c>
      <c r="AA1461" s="59" t="str">
        <f t="array" ref="AA1461">INDEX('RESUMO - LOTES E VMA'!$M$3:$M$181,MATCH('LISTA DOS ITENS'!$D1461,'RESUMO - LOTES E VMA'!$A$3:$A$181,0))</f>
        <v>Para Leilão</v>
      </c>
      <c r="AB1461" s="60">
        <f t="array" ref="AB1461">INDEX('RESUMO - LOTES E VMA'!$J$3:$J$181,MATCH('LISTA DOS ITENS'!$D1461,'RESUMO - LOTES E VMA'!$A$3:$A$181,0))</f>
        <v>0.4052316047</v>
      </c>
      <c r="AC1461" s="29" t="str">
        <f t="array" ref="AC1461">INDEX('RESUMO - LOTES E VMA'!$L$3:$L$181,MATCH('LISTA DOS ITENS'!$D1461,'RESUMO - LOTES E VMA'!$A$3:$A$181,0))</f>
        <v>5% do Valor de Comparação do VMA</v>
      </c>
      <c r="AD1461" s="53" t="str">
        <f>VLOOKUP(Tabela1[[#This Row],[Índice]],[1]Planilha1!$A:$A,1,0)</f>
        <v>#ERROR!</v>
      </c>
    </row>
    <row r="1462" ht="15.75" customHeight="1">
      <c r="A1462" s="52">
        <v>252592.0</v>
      </c>
      <c r="B1462" s="53" t="s">
        <v>70</v>
      </c>
      <c r="C1462" s="53" t="s">
        <v>71</v>
      </c>
      <c r="D1462" s="22">
        <v>207021.0</v>
      </c>
      <c r="E1462" s="53" t="s">
        <v>63</v>
      </c>
      <c r="F1462" s="54">
        <v>1.0824616E7</v>
      </c>
      <c r="G1462" s="53" t="s">
        <v>1133</v>
      </c>
      <c r="H1462" s="55">
        <v>2101.0</v>
      </c>
      <c r="I1462" s="55"/>
      <c r="J1462" s="55" t="s">
        <v>77</v>
      </c>
      <c r="K1462" s="53" t="s">
        <v>160</v>
      </c>
      <c r="L1462" s="53"/>
      <c r="M1462" s="53">
        <v>110.0</v>
      </c>
      <c r="N1462" s="53" t="s">
        <v>52</v>
      </c>
      <c r="O1462" s="25">
        <v>85.9620909090909</v>
      </c>
      <c r="P1462" s="25">
        <f>'LISTA DOS ITENS'!$O1462*'LISTA DOS ITENS'!$M1462</f>
        <v>9455.83</v>
      </c>
      <c r="Q1462" s="25">
        <v>85.96</v>
      </c>
      <c r="R1462" s="25">
        <f>'LISTA DOS ITENS'!$Q1462*'LISTA DOS ITENS'!$M1462</f>
        <v>9455.6</v>
      </c>
      <c r="S1462" s="56">
        <f>IF('LISTA DOS ITENS'!$P1462&gt;'LISTA DOS ITENS'!$R1462,'LISTA DOS ITENS'!$P1462,'LISTA DOS ITENS'!$R1462)</f>
        <v>9455.83</v>
      </c>
      <c r="T1462" s="25">
        <v>35.07168</v>
      </c>
      <c r="U1462" s="25">
        <f>'LISTA DOS ITENS'!$T1462*'LISTA DOS ITENS'!$M1462</f>
        <v>3857.8848</v>
      </c>
      <c r="V1462" s="56">
        <f t="array" ref="V1462">INDEX('RESUMO - LOTES E VMA'!$F$3:$F$181,MATCH('LISTA DOS ITENS'!$D1462,'RESUMO - LOTES E VMA'!$A$3:$A$181,0))</f>
        <v>25650.37248</v>
      </c>
      <c r="W1462" s="57">
        <f>'LISTA DOS ITENS'!$U1462/'LISTA DOS ITENS'!$V1462</f>
        <v>0.1504026814</v>
      </c>
      <c r="X1462" s="53" t="s">
        <v>53</v>
      </c>
      <c r="Y1462" s="53" t="s">
        <v>290</v>
      </c>
      <c r="Z1462" s="58" t="str">
        <f>'LISTA DOS ITENS'!$F1462&amp;"-"&amp;'LISTA DOS ITENS'!$H1462&amp;"-"&amp;'LISTA DOS ITENS'!$J1462&amp;"-"&amp;'LISTA DOS ITENS'!$K1462&amp;"-"&amp;'LISTA DOS ITENS'!$I1462</f>
        <v>10824616-2101-A903-CONS/IMP-</v>
      </c>
      <c r="AA1462" s="59" t="str">
        <f t="array" ref="AA1462">INDEX('RESUMO - LOTES E VMA'!$M$3:$M$181,MATCH('LISTA DOS ITENS'!$D1462,'RESUMO - LOTES E VMA'!$A$3:$A$181,0))</f>
        <v>Para Leilão</v>
      </c>
      <c r="AB1462" s="60">
        <f t="array" ref="AB1462">INDEX('RESUMO - LOTES E VMA'!$J$3:$J$181,MATCH('LISTA DOS ITENS'!$D1462,'RESUMO - LOTES E VMA'!$A$3:$A$181,0))</f>
        <v>0.4052316047</v>
      </c>
      <c r="AC1462" s="29" t="str">
        <f t="array" ref="AC1462">INDEX('RESUMO - LOTES E VMA'!$L$3:$L$181,MATCH('LISTA DOS ITENS'!$D1462,'RESUMO - LOTES E VMA'!$A$3:$A$181,0))</f>
        <v>5% do Valor de Comparação do VMA</v>
      </c>
      <c r="AD1462" s="53" t="str">
        <f>VLOOKUP(Tabela1[[#This Row],[Índice]],[1]Planilha1!$A:$A,1,0)</f>
        <v>#ERROR!</v>
      </c>
    </row>
    <row r="1463" ht="15.75" customHeight="1">
      <c r="A1463" s="52">
        <v>252593.0</v>
      </c>
      <c r="B1463" s="53" t="s">
        <v>70</v>
      </c>
      <c r="C1463" s="53" t="s">
        <v>71</v>
      </c>
      <c r="D1463" s="22">
        <v>207021.0</v>
      </c>
      <c r="E1463" s="53" t="s">
        <v>63</v>
      </c>
      <c r="F1463" s="54">
        <v>1.1031564E7</v>
      </c>
      <c r="G1463" s="53" t="s">
        <v>1107</v>
      </c>
      <c r="H1463" s="55">
        <v>2101.0</v>
      </c>
      <c r="I1463" s="55"/>
      <c r="J1463" s="55" t="s">
        <v>77</v>
      </c>
      <c r="K1463" s="53" t="s">
        <v>73</v>
      </c>
      <c r="L1463" s="53"/>
      <c r="M1463" s="53">
        <v>8.0</v>
      </c>
      <c r="N1463" s="53" t="s">
        <v>52</v>
      </c>
      <c r="O1463" s="25">
        <v>149.49875</v>
      </c>
      <c r="P1463" s="25">
        <f>'LISTA DOS ITENS'!$O1463*'LISTA DOS ITENS'!$M1463</f>
        <v>1195.99</v>
      </c>
      <c r="Q1463" s="25">
        <v>149.5</v>
      </c>
      <c r="R1463" s="25">
        <f>'LISTA DOS ITENS'!$Q1463*'LISTA DOS ITENS'!$M1463</f>
        <v>1196</v>
      </c>
      <c r="S1463" s="56">
        <f>IF('LISTA DOS ITENS'!$P1463&gt;'LISTA DOS ITENS'!$R1463,'LISTA DOS ITENS'!$P1463,'LISTA DOS ITENS'!$R1463)</f>
        <v>1196</v>
      </c>
      <c r="T1463" s="25">
        <v>60.996</v>
      </c>
      <c r="U1463" s="25">
        <f>'LISTA DOS ITENS'!$T1463*'LISTA DOS ITENS'!$M1463</f>
        <v>487.968</v>
      </c>
      <c r="V1463" s="56">
        <f t="array" ref="V1463">INDEX('RESUMO - LOTES E VMA'!$F$3:$F$181,MATCH('LISTA DOS ITENS'!$D1463,'RESUMO - LOTES E VMA'!$A$3:$A$181,0))</f>
        <v>25650.37248</v>
      </c>
      <c r="W1463" s="57">
        <f>'LISTA DOS ITENS'!$U1463/'LISTA DOS ITENS'!$V1463</f>
        <v>0.01902381731</v>
      </c>
      <c r="X1463" s="53" t="s">
        <v>53</v>
      </c>
      <c r="Y1463" s="53" t="s">
        <v>290</v>
      </c>
      <c r="Z1463" s="58" t="str">
        <f>'LISTA DOS ITENS'!$F1463&amp;"-"&amp;'LISTA DOS ITENS'!$H1463&amp;"-"&amp;'LISTA DOS ITENS'!$J1463&amp;"-"&amp;'LISTA DOS ITENS'!$K1463&amp;"-"&amp;'LISTA DOS ITENS'!$I1463</f>
        <v>11031564-2101-A903-CONS/NAC-</v>
      </c>
      <c r="AA1463" s="59" t="str">
        <f t="array" ref="AA1463">INDEX('RESUMO - LOTES E VMA'!$M$3:$M$181,MATCH('LISTA DOS ITENS'!$D1463,'RESUMO - LOTES E VMA'!$A$3:$A$181,0))</f>
        <v>Para Leilão</v>
      </c>
      <c r="AB1463" s="60">
        <f t="array" ref="AB1463">INDEX('RESUMO - LOTES E VMA'!$J$3:$J$181,MATCH('LISTA DOS ITENS'!$D1463,'RESUMO - LOTES E VMA'!$A$3:$A$181,0))</f>
        <v>0.4052316047</v>
      </c>
      <c r="AC1463" s="29" t="str">
        <f t="array" ref="AC1463">INDEX('RESUMO - LOTES E VMA'!$L$3:$L$181,MATCH('LISTA DOS ITENS'!$D1463,'RESUMO - LOTES E VMA'!$A$3:$A$181,0))</f>
        <v>5% do Valor de Comparação do VMA</v>
      </c>
      <c r="AD1463" s="53" t="str">
        <f>VLOOKUP(Tabela1[[#This Row],[Índice]],[1]Planilha1!$A:$A,1,0)</f>
        <v>#ERROR!</v>
      </c>
    </row>
    <row r="1464" ht="15.75" customHeight="1">
      <c r="A1464" s="52">
        <v>252594.0</v>
      </c>
      <c r="B1464" s="53" t="s">
        <v>70</v>
      </c>
      <c r="C1464" s="53" t="s">
        <v>71</v>
      </c>
      <c r="D1464" s="22">
        <v>207021.0</v>
      </c>
      <c r="E1464" s="53" t="s">
        <v>63</v>
      </c>
      <c r="F1464" s="54">
        <v>1.1040172E7</v>
      </c>
      <c r="G1464" s="53" t="s">
        <v>1134</v>
      </c>
      <c r="H1464" s="55">
        <v>2101.0</v>
      </c>
      <c r="I1464" s="55"/>
      <c r="J1464" s="55" t="s">
        <v>77</v>
      </c>
      <c r="K1464" s="53" t="s">
        <v>73</v>
      </c>
      <c r="L1464" s="53"/>
      <c r="M1464" s="53">
        <v>45.0</v>
      </c>
      <c r="N1464" s="53" t="s">
        <v>52</v>
      </c>
      <c r="O1464" s="25">
        <v>27.062444444444445</v>
      </c>
      <c r="P1464" s="25">
        <f>'LISTA DOS ITENS'!$O1464*'LISTA DOS ITENS'!$M1464</f>
        <v>1217.81</v>
      </c>
      <c r="Q1464" s="25">
        <v>27.06</v>
      </c>
      <c r="R1464" s="25">
        <f>'LISTA DOS ITENS'!$Q1464*'LISTA DOS ITENS'!$M1464</f>
        <v>1217.7</v>
      </c>
      <c r="S1464" s="56">
        <f>IF('LISTA DOS ITENS'!$P1464&gt;'LISTA DOS ITENS'!$R1464,'LISTA DOS ITENS'!$P1464,'LISTA DOS ITENS'!$R1464)</f>
        <v>1217.81</v>
      </c>
      <c r="T1464" s="25">
        <v>11.04048</v>
      </c>
      <c r="U1464" s="25">
        <f>'LISTA DOS ITENS'!$T1464*'LISTA DOS ITENS'!$M1464</f>
        <v>496.8216</v>
      </c>
      <c r="V1464" s="56">
        <f t="array" ref="V1464">INDEX('RESUMO - LOTES E VMA'!$F$3:$F$181,MATCH('LISTA DOS ITENS'!$D1464,'RESUMO - LOTES E VMA'!$A$3:$A$181,0))</f>
        <v>25650.37248</v>
      </c>
      <c r="W1464" s="57">
        <f>'LISTA DOS ITENS'!$U1464/'LISTA DOS ITENS'!$V1464</f>
        <v>0.01936898189</v>
      </c>
      <c r="X1464" s="53" t="s">
        <v>53</v>
      </c>
      <c r="Y1464" s="53" t="s">
        <v>290</v>
      </c>
      <c r="Z1464" s="58" t="str">
        <f>'LISTA DOS ITENS'!$F1464&amp;"-"&amp;'LISTA DOS ITENS'!$H1464&amp;"-"&amp;'LISTA DOS ITENS'!$J1464&amp;"-"&amp;'LISTA DOS ITENS'!$K1464&amp;"-"&amp;'LISTA DOS ITENS'!$I1464</f>
        <v>11040172-2101-A903-CONS/NAC-</v>
      </c>
      <c r="AA1464" s="59" t="str">
        <f t="array" ref="AA1464">INDEX('RESUMO - LOTES E VMA'!$M$3:$M$181,MATCH('LISTA DOS ITENS'!$D1464,'RESUMO - LOTES E VMA'!$A$3:$A$181,0))</f>
        <v>Para Leilão</v>
      </c>
      <c r="AB1464" s="60">
        <f t="array" ref="AB1464">INDEX('RESUMO - LOTES E VMA'!$J$3:$J$181,MATCH('LISTA DOS ITENS'!$D1464,'RESUMO - LOTES E VMA'!$A$3:$A$181,0))</f>
        <v>0.4052316047</v>
      </c>
      <c r="AC1464" s="29" t="str">
        <f t="array" ref="AC1464">INDEX('RESUMO - LOTES E VMA'!$L$3:$L$181,MATCH('LISTA DOS ITENS'!$D1464,'RESUMO - LOTES E VMA'!$A$3:$A$181,0))</f>
        <v>5% do Valor de Comparação do VMA</v>
      </c>
      <c r="AD1464" s="53" t="str">
        <f>VLOOKUP(Tabela1[[#This Row],[Índice]],[1]Planilha1!$A:$A,1,0)</f>
        <v>#ERROR!</v>
      </c>
    </row>
    <row r="1465" ht="15.75" customHeight="1">
      <c r="A1465" s="52">
        <v>252595.0</v>
      </c>
      <c r="B1465" s="53" t="s">
        <v>70</v>
      </c>
      <c r="C1465" s="53" t="s">
        <v>71</v>
      </c>
      <c r="D1465" s="22">
        <v>207021.0</v>
      </c>
      <c r="E1465" s="53" t="s">
        <v>63</v>
      </c>
      <c r="F1465" s="54">
        <v>1.0840216E7</v>
      </c>
      <c r="G1465" s="53" t="s">
        <v>1131</v>
      </c>
      <c r="H1465" s="55">
        <v>2170.0</v>
      </c>
      <c r="I1465" s="55"/>
      <c r="J1465" s="55" t="s">
        <v>77</v>
      </c>
      <c r="K1465" s="53" t="s">
        <v>73</v>
      </c>
      <c r="L1465" s="53"/>
      <c r="M1465" s="53">
        <v>2.0</v>
      </c>
      <c r="N1465" s="53" t="s">
        <v>52</v>
      </c>
      <c r="O1465" s="25">
        <v>34.945</v>
      </c>
      <c r="P1465" s="25">
        <f>'LISTA DOS ITENS'!$O1465*'LISTA DOS ITENS'!$M1465</f>
        <v>69.89</v>
      </c>
      <c r="Q1465" s="25">
        <v>34.95</v>
      </c>
      <c r="R1465" s="25">
        <f>'LISTA DOS ITENS'!$Q1465*'LISTA DOS ITENS'!$M1465</f>
        <v>69.9</v>
      </c>
      <c r="S1465" s="56">
        <f>IF('LISTA DOS ITENS'!$P1465&gt;'LISTA DOS ITENS'!$R1465,'LISTA DOS ITENS'!$P1465,'LISTA DOS ITENS'!$R1465)</f>
        <v>69.9</v>
      </c>
      <c r="T1465" s="25">
        <v>14.259600000000002</v>
      </c>
      <c r="U1465" s="25">
        <f>'LISTA DOS ITENS'!$T1465*'LISTA DOS ITENS'!$M1465</f>
        <v>28.5192</v>
      </c>
      <c r="V1465" s="56">
        <f t="array" ref="V1465">INDEX('RESUMO - LOTES E VMA'!$F$3:$F$181,MATCH('LISTA DOS ITENS'!$D1465,'RESUMO - LOTES E VMA'!$A$3:$A$181,0))</f>
        <v>25650.37248</v>
      </c>
      <c r="W1465" s="57">
        <f>'LISTA DOS ITENS'!$U1465/'LISTA DOS ITENS'!$V1465</f>
        <v>0.001111843503</v>
      </c>
      <c r="X1465" s="53" t="s">
        <v>53</v>
      </c>
      <c r="Y1465" s="53" t="s">
        <v>290</v>
      </c>
      <c r="Z1465" s="58" t="str">
        <f>'LISTA DOS ITENS'!$F1465&amp;"-"&amp;'LISTA DOS ITENS'!$H1465&amp;"-"&amp;'LISTA DOS ITENS'!$J1465&amp;"-"&amp;'LISTA DOS ITENS'!$K1465&amp;"-"&amp;'LISTA DOS ITENS'!$I1465</f>
        <v>10840216-2170-A903-CONS/NAC-</v>
      </c>
      <c r="AA1465" s="59" t="str">
        <f t="array" ref="AA1465">INDEX('RESUMO - LOTES E VMA'!$M$3:$M$181,MATCH('LISTA DOS ITENS'!$D1465,'RESUMO - LOTES E VMA'!$A$3:$A$181,0))</f>
        <v>Para Leilão</v>
      </c>
      <c r="AB1465" s="60">
        <f t="array" ref="AB1465">INDEX('RESUMO - LOTES E VMA'!$J$3:$J$181,MATCH('LISTA DOS ITENS'!$D1465,'RESUMO - LOTES E VMA'!$A$3:$A$181,0))</f>
        <v>0.4052316047</v>
      </c>
      <c r="AC1465" s="29" t="str">
        <f t="array" ref="AC1465">INDEX('RESUMO - LOTES E VMA'!$L$3:$L$181,MATCH('LISTA DOS ITENS'!$D1465,'RESUMO - LOTES E VMA'!$A$3:$A$181,0))</f>
        <v>5% do Valor de Comparação do VMA</v>
      </c>
      <c r="AD1465" s="53" t="str">
        <f>VLOOKUP(Tabela1[[#This Row],[Índice]],[1]Planilha1!$A:$A,1,0)</f>
        <v>#ERROR!</v>
      </c>
    </row>
    <row r="1466" ht="15.75" customHeight="1">
      <c r="A1466" s="52">
        <v>252596.0</v>
      </c>
      <c r="B1466" s="53" t="s">
        <v>70</v>
      </c>
      <c r="C1466" s="53" t="s">
        <v>71</v>
      </c>
      <c r="D1466" s="22">
        <v>207021.0</v>
      </c>
      <c r="E1466" s="53" t="s">
        <v>63</v>
      </c>
      <c r="F1466" s="54">
        <v>1.0820604E7</v>
      </c>
      <c r="G1466" s="53" t="s">
        <v>1135</v>
      </c>
      <c r="H1466" s="55">
        <v>2201.0</v>
      </c>
      <c r="I1466" s="55"/>
      <c r="J1466" s="55" t="s">
        <v>77</v>
      </c>
      <c r="K1466" s="53" t="s">
        <v>73</v>
      </c>
      <c r="L1466" s="53"/>
      <c r="M1466" s="53">
        <v>22.0</v>
      </c>
      <c r="N1466" s="53" t="s">
        <v>52</v>
      </c>
      <c r="O1466" s="25">
        <v>37.41909090909091</v>
      </c>
      <c r="P1466" s="25">
        <f>'LISTA DOS ITENS'!$O1466*'LISTA DOS ITENS'!$M1466</f>
        <v>823.22</v>
      </c>
      <c r="Q1466" s="25">
        <v>37.42</v>
      </c>
      <c r="R1466" s="25">
        <f>'LISTA DOS ITENS'!$Q1466*'LISTA DOS ITENS'!$M1466</f>
        <v>823.24</v>
      </c>
      <c r="S1466" s="56">
        <f>IF('LISTA DOS ITENS'!$P1466&gt;'LISTA DOS ITENS'!$R1466,'LISTA DOS ITENS'!$P1466,'LISTA DOS ITENS'!$R1466)</f>
        <v>823.24</v>
      </c>
      <c r="T1466" s="25">
        <v>15.267360000000002</v>
      </c>
      <c r="U1466" s="25">
        <f>'LISTA DOS ITENS'!$T1466*'LISTA DOS ITENS'!$M1466</f>
        <v>335.88192</v>
      </c>
      <c r="V1466" s="56">
        <f t="array" ref="V1466">INDEX('RESUMO - LOTES E VMA'!$F$3:$F$181,MATCH('LISTA DOS ITENS'!$D1466,'RESUMO - LOTES E VMA'!$A$3:$A$181,0))</f>
        <v>25650.37248</v>
      </c>
      <c r="W1466" s="57">
        <f>'LISTA DOS ITENS'!$U1466/'LISTA DOS ITENS'!$V1466</f>
        <v>0.01309462154</v>
      </c>
      <c r="X1466" s="53" t="s">
        <v>53</v>
      </c>
      <c r="Y1466" s="53" t="s">
        <v>290</v>
      </c>
      <c r="Z1466" s="58" t="str">
        <f>'LISTA DOS ITENS'!$F1466&amp;"-"&amp;'LISTA DOS ITENS'!$H1466&amp;"-"&amp;'LISTA DOS ITENS'!$J1466&amp;"-"&amp;'LISTA DOS ITENS'!$K1466&amp;"-"&amp;'LISTA DOS ITENS'!$I1466</f>
        <v>10820604-2201-A903-CONS/NAC-</v>
      </c>
      <c r="AA1466" s="59" t="str">
        <f t="array" ref="AA1466">INDEX('RESUMO - LOTES E VMA'!$M$3:$M$181,MATCH('LISTA DOS ITENS'!$D1466,'RESUMO - LOTES E VMA'!$A$3:$A$181,0))</f>
        <v>Para Leilão</v>
      </c>
      <c r="AB1466" s="60">
        <f t="array" ref="AB1466">INDEX('RESUMO - LOTES E VMA'!$J$3:$J$181,MATCH('LISTA DOS ITENS'!$D1466,'RESUMO - LOTES E VMA'!$A$3:$A$181,0))</f>
        <v>0.4052316047</v>
      </c>
      <c r="AC1466" s="29" t="str">
        <f t="array" ref="AC1466">INDEX('RESUMO - LOTES E VMA'!$L$3:$L$181,MATCH('LISTA DOS ITENS'!$D1466,'RESUMO - LOTES E VMA'!$A$3:$A$181,0))</f>
        <v>5% do Valor de Comparação do VMA</v>
      </c>
      <c r="AD1466" s="53" t="str">
        <f>VLOOKUP(Tabela1[[#This Row],[Índice]],[1]Planilha1!$A:$A,1,0)</f>
        <v>#ERROR!</v>
      </c>
    </row>
    <row r="1467" ht="15.75" customHeight="1">
      <c r="A1467" s="52">
        <v>252597.0</v>
      </c>
      <c r="B1467" s="53" t="s">
        <v>70</v>
      </c>
      <c r="C1467" s="53" t="s">
        <v>71</v>
      </c>
      <c r="D1467" s="22">
        <v>207021.0</v>
      </c>
      <c r="E1467" s="53" t="s">
        <v>63</v>
      </c>
      <c r="F1467" s="54">
        <v>1.0840216E7</v>
      </c>
      <c r="G1467" s="53" t="s">
        <v>1131</v>
      </c>
      <c r="H1467" s="55">
        <v>2201.0</v>
      </c>
      <c r="I1467" s="55"/>
      <c r="J1467" s="55" t="s">
        <v>77</v>
      </c>
      <c r="K1467" s="53" t="s">
        <v>117</v>
      </c>
      <c r="L1467" s="53"/>
      <c r="M1467" s="53">
        <v>32.0</v>
      </c>
      <c r="N1467" s="53" t="s">
        <v>52</v>
      </c>
      <c r="O1467" s="25">
        <v>16.453125</v>
      </c>
      <c r="P1467" s="25">
        <f>'LISTA DOS ITENS'!$O1467*'LISTA DOS ITENS'!$M1467</f>
        <v>526.5</v>
      </c>
      <c r="Q1467" s="25">
        <v>34.95</v>
      </c>
      <c r="R1467" s="25">
        <f>'LISTA DOS ITENS'!$Q1467*'LISTA DOS ITENS'!$M1467</f>
        <v>1118.4</v>
      </c>
      <c r="S1467" s="56">
        <f>IF('LISTA DOS ITENS'!$P1467&gt;'LISTA DOS ITENS'!$R1467,'LISTA DOS ITENS'!$P1467,'LISTA DOS ITENS'!$R1467)</f>
        <v>1118.4</v>
      </c>
      <c r="T1467" s="25">
        <v>14.259600000000002</v>
      </c>
      <c r="U1467" s="25">
        <f>'LISTA DOS ITENS'!$T1467*'LISTA DOS ITENS'!$M1467</f>
        <v>456.3072</v>
      </c>
      <c r="V1467" s="56">
        <f t="array" ref="V1467">INDEX('RESUMO - LOTES E VMA'!$F$3:$F$181,MATCH('LISTA DOS ITENS'!$D1467,'RESUMO - LOTES E VMA'!$A$3:$A$181,0))</f>
        <v>25650.37248</v>
      </c>
      <c r="W1467" s="57">
        <f>'LISTA DOS ITENS'!$U1467/'LISTA DOS ITENS'!$V1467</f>
        <v>0.01778949605</v>
      </c>
      <c r="X1467" s="53" t="s">
        <v>53</v>
      </c>
      <c r="Y1467" s="53" t="s">
        <v>290</v>
      </c>
      <c r="Z1467" s="58" t="str">
        <f>'LISTA DOS ITENS'!$F1467&amp;"-"&amp;'LISTA DOS ITENS'!$H1467&amp;"-"&amp;'LISTA DOS ITENS'!$J1467&amp;"-"&amp;'LISTA DOS ITENS'!$K1467&amp;"-"&amp;'LISTA DOS ITENS'!$I1467</f>
        <v>10840216-2201-A903-CONS/IAMN-</v>
      </c>
      <c r="AA1467" s="59" t="str">
        <f t="array" ref="AA1467">INDEX('RESUMO - LOTES E VMA'!$M$3:$M$181,MATCH('LISTA DOS ITENS'!$D1467,'RESUMO - LOTES E VMA'!$A$3:$A$181,0))</f>
        <v>Para Leilão</v>
      </c>
      <c r="AB1467" s="60">
        <f t="array" ref="AB1467">INDEX('RESUMO - LOTES E VMA'!$J$3:$J$181,MATCH('LISTA DOS ITENS'!$D1467,'RESUMO - LOTES E VMA'!$A$3:$A$181,0))</f>
        <v>0.4052316047</v>
      </c>
      <c r="AC1467" s="29" t="str">
        <f t="array" ref="AC1467">INDEX('RESUMO - LOTES E VMA'!$L$3:$L$181,MATCH('LISTA DOS ITENS'!$D1467,'RESUMO - LOTES E VMA'!$A$3:$A$181,0))</f>
        <v>5% do Valor de Comparação do VMA</v>
      </c>
      <c r="AD1467" s="53" t="str">
        <f>VLOOKUP(Tabela1[[#This Row],[Índice]],[1]Planilha1!$A:$A,1,0)</f>
        <v>#ERROR!</v>
      </c>
    </row>
    <row r="1468" ht="15.75" customHeight="1">
      <c r="A1468" s="52">
        <v>252598.0</v>
      </c>
      <c r="B1468" s="53" t="s">
        <v>70</v>
      </c>
      <c r="C1468" s="53" t="s">
        <v>71</v>
      </c>
      <c r="D1468" s="22">
        <v>207021.0</v>
      </c>
      <c r="E1468" s="53" t="s">
        <v>63</v>
      </c>
      <c r="F1468" s="54">
        <v>1.1003566E7</v>
      </c>
      <c r="G1468" s="53" t="s">
        <v>1136</v>
      </c>
      <c r="H1468" s="55">
        <v>2201.0</v>
      </c>
      <c r="I1468" s="55"/>
      <c r="J1468" s="55" t="s">
        <v>77</v>
      </c>
      <c r="K1468" s="53" t="s">
        <v>73</v>
      </c>
      <c r="L1468" s="53"/>
      <c r="M1468" s="53">
        <v>1.0</v>
      </c>
      <c r="N1468" s="53" t="s">
        <v>52</v>
      </c>
      <c r="O1468" s="25">
        <v>39.16</v>
      </c>
      <c r="P1468" s="25">
        <f>'LISTA DOS ITENS'!$O1468*'LISTA DOS ITENS'!$M1468</f>
        <v>39.16</v>
      </c>
      <c r="Q1468" s="25">
        <v>39.16</v>
      </c>
      <c r="R1468" s="25">
        <f>'LISTA DOS ITENS'!$Q1468*'LISTA DOS ITENS'!$M1468</f>
        <v>39.16</v>
      </c>
      <c r="S1468" s="56">
        <f>IF('LISTA DOS ITENS'!$P1468&gt;'LISTA DOS ITENS'!$R1468,'LISTA DOS ITENS'!$P1468,'LISTA DOS ITENS'!$R1468)</f>
        <v>39.16</v>
      </c>
      <c r="T1468" s="25">
        <v>15.97728</v>
      </c>
      <c r="U1468" s="25">
        <f>'LISTA DOS ITENS'!$T1468*'LISTA DOS ITENS'!$M1468</f>
        <v>15.97728</v>
      </c>
      <c r="V1468" s="56">
        <f t="array" ref="V1468">INDEX('RESUMO - LOTES E VMA'!$F$3:$F$181,MATCH('LISTA DOS ITENS'!$D1468,'RESUMO - LOTES E VMA'!$A$3:$A$181,0))</f>
        <v>25650.37248</v>
      </c>
      <c r="W1468" s="57">
        <f>'LISTA DOS ITENS'!$U1468/'LISTA DOS ITENS'!$V1468</f>
        <v>0.0006228868611</v>
      </c>
      <c r="X1468" s="53" t="s">
        <v>53</v>
      </c>
      <c r="Y1468" s="53" t="s">
        <v>290</v>
      </c>
      <c r="Z1468" s="58" t="str">
        <f>'LISTA DOS ITENS'!$F1468&amp;"-"&amp;'LISTA DOS ITENS'!$H1468&amp;"-"&amp;'LISTA DOS ITENS'!$J1468&amp;"-"&amp;'LISTA DOS ITENS'!$K1468&amp;"-"&amp;'LISTA DOS ITENS'!$I1468</f>
        <v>11003566-2201-A903-CONS/NAC-</v>
      </c>
      <c r="AA1468" s="59" t="str">
        <f t="array" ref="AA1468">INDEX('RESUMO - LOTES E VMA'!$M$3:$M$181,MATCH('LISTA DOS ITENS'!$D1468,'RESUMO - LOTES E VMA'!$A$3:$A$181,0))</f>
        <v>Para Leilão</v>
      </c>
      <c r="AB1468" s="60">
        <f t="array" ref="AB1468">INDEX('RESUMO - LOTES E VMA'!$J$3:$J$181,MATCH('LISTA DOS ITENS'!$D1468,'RESUMO - LOTES E VMA'!$A$3:$A$181,0))</f>
        <v>0.4052316047</v>
      </c>
      <c r="AC1468" s="29" t="str">
        <f t="array" ref="AC1468">INDEX('RESUMO - LOTES E VMA'!$L$3:$L$181,MATCH('LISTA DOS ITENS'!$D1468,'RESUMO - LOTES E VMA'!$A$3:$A$181,0))</f>
        <v>5% do Valor de Comparação do VMA</v>
      </c>
      <c r="AD1468" s="53" t="str">
        <f>VLOOKUP(Tabela1[[#This Row],[Índice]],[1]Planilha1!$A:$A,1,0)</f>
        <v>#ERROR!</v>
      </c>
    </row>
    <row r="1469" ht="15.75" customHeight="1">
      <c r="A1469" s="52">
        <v>252599.0</v>
      </c>
      <c r="B1469" s="53" t="s">
        <v>70</v>
      </c>
      <c r="C1469" s="53" t="s">
        <v>71</v>
      </c>
      <c r="D1469" s="22">
        <v>207021.0</v>
      </c>
      <c r="E1469" s="53" t="s">
        <v>63</v>
      </c>
      <c r="F1469" s="54">
        <v>1.137735E7</v>
      </c>
      <c r="G1469" s="53" t="s">
        <v>1137</v>
      </c>
      <c r="H1469" s="55">
        <v>2201.0</v>
      </c>
      <c r="I1469" s="55"/>
      <c r="J1469" s="55" t="s">
        <v>77</v>
      </c>
      <c r="K1469" s="53" t="s">
        <v>73</v>
      </c>
      <c r="L1469" s="53"/>
      <c r="M1469" s="53">
        <v>10.0</v>
      </c>
      <c r="N1469" s="53" t="s">
        <v>52</v>
      </c>
      <c r="O1469" s="25">
        <v>124.66099999999999</v>
      </c>
      <c r="P1469" s="25">
        <f>'LISTA DOS ITENS'!$O1469*'LISTA DOS ITENS'!$M1469</f>
        <v>1246.61</v>
      </c>
      <c r="Q1469" s="25">
        <v>124.66</v>
      </c>
      <c r="R1469" s="25">
        <f>'LISTA DOS ITENS'!$Q1469*'LISTA DOS ITENS'!$M1469</f>
        <v>1246.6</v>
      </c>
      <c r="S1469" s="56">
        <f>IF('LISTA DOS ITENS'!$P1469&gt;'LISTA DOS ITENS'!$R1469,'LISTA DOS ITENS'!$P1469,'LISTA DOS ITENS'!$R1469)</f>
        <v>1246.61</v>
      </c>
      <c r="T1469" s="25">
        <v>50.86128</v>
      </c>
      <c r="U1469" s="25">
        <f>'LISTA DOS ITENS'!$T1469*'LISTA DOS ITENS'!$M1469</f>
        <v>508.6128</v>
      </c>
      <c r="V1469" s="56">
        <f t="array" ref="V1469">INDEX('RESUMO - LOTES E VMA'!$F$3:$F$181,MATCH('LISTA DOS ITENS'!$D1469,'RESUMO - LOTES E VMA'!$A$3:$A$181,0))</f>
        <v>25650.37248</v>
      </c>
      <c r="W1469" s="57">
        <f>'LISTA DOS ITENS'!$U1469/'LISTA DOS ITENS'!$V1469</f>
        <v>0.01982867112</v>
      </c>
      <c r="X1469" s="53" t="s">
        <v>53</v>
      </c>
      <c r="Y1469" s="53" t="s">
        <v>290</v>
      </c>
      <c r="Z1469" s="58" t="str">
        <f>'LISTA DOS ITENS'!$F1469&amp;"-"&amp;'LISTA DOS ITENS'!$H1469&amp;"-"&amp;'LISTA DOS ITENS'!$J1469&amp;"-"&amp;'LISTA DOS ITENS'!$K1469&amp;"-"&amp;'LISTA DOS ITENS'!$I1469</f>
        <v>11377350-2201-A903-CONS/NAC-</v>
      </c>
      <c r="AA1469" s="59" t="str">
        <f t="array" ref="AA1469">INDEX('RESUMO - LOTES E VMA'!$M$3:$M$181,MATCH('LISTA DOS ITENS'!$D1469,'RESUMO - LOTES E VMA'!$A$3:$A$181,0))</f>
        <v>Para Leilão</v>
      </c>
      <c r="AB1469" s="60">
        <f t="array" ref="AB1469">INDEX('RESUMO - LOTES E VMA'!$J$3:$J$181,MATCH('LISTA DOS ITENS'!$D1469,'RESUMO - LOTES E VMA'!$A$3:$A$181,0))</f>
        <v>0.4052316047</v>
      </c>
      <c r="AC1469" s="29" t="str">
        <f t="array" ref="AC1469">INDEX('RESUMO - LOTES E VMA'!$L$3:$L$181,MATCH('LISTA DOS ITENS'!$D1469,'RESUMO - LOTES E VMA'!$A$3:$A$181,0))</f>
        <v>5% do Valor de Comparação do VMA</v>
      </c>
      <c r="AD1469" s="53" t="str">
        <f>VLOOKUP(Tabela1[[#This Row],[Índice]],[1]Planilha1!$A:$A,1,0)</f>
        <v>#ERROR!</v>
      </c>
    </row>
    <row r="1470" ht="15.75" customHeight="1">
      <c r="A1470" s="52">
        <v>252600.0</v>
      </c>
      <c r="B1470" s="53" t="s">
        <v>70</v>
      </c>
      <c r="C1470" s="53" t="s">
        <v>71</v>
      </c>
      <c r="D1470" s="22">
        <v>207021.0</v>
      </c>
      <c r="E1470" s="53" t="s">
        <v>63</v>
      </c>
      <c r="F1470" s="54">
        <v>1.1401401E7</v>
      </c>
      <c r="G1470" s="53" t="s">
        <v>1136</v>
      </c>
      <c r="H1470" s="55">
        <v>2201.0</v>
      </c>
      <c r="I1470" s="55"/>
      <c r="J1470" s="55" t="s">
        <v>77</v>
      </c>
      <c r="K1470" s="53" t="s">
        <v>73</v>
      </c>
      <c r="L1470" s="53"/>
      <c r="M1470" s="53">
        <v>57.0</v>
      </c>
      <c r="N1470" s="53" t="s">
        <v>52</v>
      </c>
      <c r="O1470" s="25">
        <v>5.00280701754386</v>
      </c>
      <c r="P1470" s="25">
        <f>'LISTA DOS ITENS'!$O1470*'LISTA DOS ITENS'!$M1470</f>
        <v>285.16</v>
      </c>
      <c r="Q1470" s="25">
        <v>5.0</v>
      </c>
      <c r="R1470" s="25">
        <f>'LISTA DOS ITENS'!$Q1470*'LISTA DOS ITENS'!$M1470</f>
        <v>285</v>
      </c>
      <c r="S1470" s="56">
        <f>IF('LISTA DOS ITENS'!$P1470&gt;'LISTA DOS ITENS'!$R1470,'LISTA DOS ITENS'!$P1470,'LISTA DOS ITENS'!$R1470)</f>
        <v>285.16</v>
      </c>
      <c r="T1470" s="25">
        <v>2.04</v>
      </c>
      <c r="U1470" s="25">
        <f>'LISTA DOS ITENS'!$T1470*'LISTA DOS ITENS'!$M1470</f>
        <v>116.28</v>
      </c>
      <c r="V1470" s="56">
        <f t="array" ref="V1470">INDEX('RESUMO - LOTES E VMA'!$F$3:$F$181,MATCH('LISTA DOS ITENS'!$D1470,'RESUMO - LOTES E VMA'!$A$3:$A$181,0))</f>
        <v>25650.37248</v>
      </c>
      <c r="W1470" s="57">
        <f>'LISTA DOS ITENS'!$U1470/'LISTA DOS ITENS'!$V1470</f>
        <v>0.004533267503</v>
      </c>
      <c r="X1470" s="53" t="s">
        <v>53</v>
      </c>
      <c r="Y1470" s="53" t="s">
        <v>290</v>
      </c>
      <c r="Z1470" s="58" t="str">
        <f>'LISTA DOS ITENS'!$F1470&amp;"-"&amp;'LISTA DOS ITENS'!$H1470&amp;"-"&amp;'LISTA DOS ITENS'!$J1470&amp;"-"&amp;'LISTA DOS ITENS'!$K1470&amp;"-"&amp;'LISTA DOS ITENS'!$I1470</f>
        <v>11401401-2201-A903-CONS/NAC-</v>
      </c>
      <c r="AA1470" s="59" t="str">
        <f t="array" ref="AA1470">INDEX('RESUMO - LOTES E VMA'!$M$3:$M$181,MATCH('LISTA DOS ITENS'!$D1470,'RESUMO - LOTES E VMA'!$A$3:$A$181,0))</f>
        <v>Para Leilão</v>
      </c>
      <c r="AB1470" s="60">
        <f t="array" ref="AB1470">INDEX('RESUMO - LOTES E VMA'!$J$3:$J$181,MATCH('LISTA DOS ITENS'!$D1470,'RESUMO - LOTES E VMA'!$A$3:$A$181,0))</f>
        <v>0.4052316047</v>
      </c>
      <c r="AC1470" s="29" t="str">
        <f t="array" ref="AC1470">INDEX('RESUMO - LOTES E VMA'!$L$3:$L$181,MATCH('LISTA DOS ITENS'!$D1470,'RESUMO - LOTES E VMA'!$A$3:$A$181,0))</f>
        <v>5% do Valor de Comparação do VMA</v>
      </c>
      <c r="AD1470" s="53" t="str">
        <f>VLOOKUP(Tabela1[[#This Row],[Índice]],[1]Planilha1!$A:$A,1,0)</f>
        <v>#ERROR!</v>
      </c>
    </row>
    <row r="1471" ht="15.75" customHeight="1">
      <c r="A1471" s="52">
        <v>252726.0</v>
      </c>
      <c r="B1471" s="53" t="s">
        <v>70</v>
      </c>
      <c r="C1471" s="53" t="s">
        <v>71</v>
      </c>
      <c r="D1471" s="22">
        <v>207037.0</v>
      </c>
      <c r="E1471" s="53" t="s">
        <v>98</v>
      </c>
      <c r="F1471" s="54">
        <v>1.1250169E7</v>
      </c>
      <c r="G1471" s="53" t="s">
        <v>1138</v>
      </c>
      <c r="H1471" s="55">
        <v>2101.0</v>
      </c>
      <c r="I1471" s="55"/>
      <c r="J1471" s="55" t="s">
        <v>100</v>
      </c>
      <c r="K1471" s="53" t="s">
        <v>73</v>
      </c>
      <c r="L1471" s="53"/>
      <c r="M1471" s="53">
        <v>1.0</v>
      </c>
      <c r="N1471" s="53" t="s">
        <v>52</v>
      </c>
      <c r="O1471" s="25">
        <v>248358.3</v>
      </c>
      <c r="P1471" s="25">
        <f>'LISTA DOS ITENS'!$O1471*'LISTA DOS ITENS'!$M1471</f>
        <v>248358.3</v>
      </c>
      <c r="Q1471" s="25">
        <v>248358.3</v>
      </c>
      <c r="R1471" s="25">
        <f>'LISTA DOS ITENS'!$Q1471*'LISTA DOS ITENS'!$M1471</f>
        <v>248358.3</v>
      </c>
      <c r="S1471" s="56">
        <f>IF('LISTA DOS ITENS'!$P1471&gt;'LISTA DOS ITENS'!$R1471,'LISTA DOS ITENS'!$P1471,'LISTA DOS ITENS'!$R1471)</f>
        <v>248358.3</v>
      </c>
      <c r="T1471" s="25">
        <v>38002.59687139189</v>
      </c>
      <c r="U1471" s="25">
        <f>'LISTA DOS ITENS'!$T1471*'LISTA DOS ITENS'!$M1471</f>
        <v>38002.59687</v>
      </c>
      <c r="V1471" s="56">
        <f t="array" ref="V1471">INDEX('RESUMO - LOTES E VMA'!$F$3:$F$181,MATCH('LISTA DOS ITENS'!$D1471,'RESUMO - LOTES E VMA'!$A$3:$A$181,0))</f>
        <v>38002.59687</v>
      </c>
      <c r="W1471" s="57">
        <f>'LISTA DOS ITENS'!$U1471/'LISTA DOS ITENS'!$V1471</f>
        <v>1</v>
      </c>
      <c r="X1471" s="53" t="s">
        <v>53</v>
      </c>
      <c r="Y1471" s="53" t="s">
        <v>290</v>
      </c>
      <c r="Z1471" s="58" t="str">
        <f>'LISTA DOS ITENS'!$F1471&amp;"-"&amp;'LISTA DOS ITENS'!$H1471&amp;"-"&amp;'LISTA DOS ITENS'!$J1471&amp;"-"&amp;'LISTA DOS ITENS'!$K1471&amp;"-"&amp;'LISTA DOS ITENS'!$I1471</f>
        <v>11250169-2101-0018-CONS/NAC-</v>
      </c>
      <c r="AA1471" s="59" t="str">
        <f t="array" ref="AA1471">INDEX('RESUMO - LOTES E VMA'!$M$3:$M$181,MATCH('LISTA DOS ITENS'!$D1471,'RESUMO - LOTES E VMA'!$A$3:$A$181,0))</f>
        <v>Para Leilão</v>
      </c>
      <c r="AB1471" s="60">
        <f t="array" ref="AB1471">INDEX('RESUMO - LOTES E VMA'!$J$3:$J$181,MATCH('LISTA DOS ITENS'!$D1471,'RESUMO - LOTES E VMA'!$A$3:$A$181,0))</f>
        <v>0.1530152078</v>
      </c>
      <c r="AC1471" s="29" t="str">
        <f t="array" ref="AC1471">INDEX('RESUMO - LOTES E VMA'!$L$3:$L$181,MATCH('LISTA DOS ITENS'!$D1471,'RESUMO - LOTES E VMA'!$A$3:$A$181,0))</f>
        <v>1% do Valor de Comparação do VMA</v>
      </c>
      <c r="AD1471" s="53" t="str">
        <f>VLOOKUP(Tabela1[[#This Row],[Índice]],[1]Planilha1!$A:$A,1,0)</f>
        <v>#ERROR!</v>
      </c>
    </row>
    <row r="1472" ht="15.75" customHeight="1">
      <c r="A1472" s="52">
        <v>252727.0</v>
      </c>
      <c r="B1472" s="53" t="s">
        <v>70</v>
      </c>
      <c r="C1472" s="53" t="s">
        <v>71</v>
      </c>
      <c r="D1472" s="22">
        <v>207038.0</v>
      </c>
      <c r="E1472" s="53" t="s">
        <v>63</v>
      </c>
      <c r="F1472" s="54">
        <v>1.0205825E7</v>
      </c>
      <c r="G1472" s="53" t="s">
        <v>1139</v>
      </c>
      <c r="H1472" s="55">
        <v>2101.0</v>
      </c>
      <c r="I1472" s="55"/>
      <c r="J1472" s="55" t="s">
        <v>68</v>
      </c>
      <c r="K1472" s="53" t="s">
        <v>73</v>
      </c>
      <c r="L1472" s="53"/>
      <c r="M1472" s="53">
        <v>8.0</v>
      </c>
      <c r="N1472" s="53" t="s">
        <v>52</v>
      </c>
      <c r="O1472" s="25">
        <v>400.0</v>
      </c>
      <c r="P1472" s="25">
        <f>'LISTA DOS ITENS'!$O1472*'LISTA DOS ITENS'!$M1472</f>
        <v>3200</v>
      </c>
      <c r="Q1472" s="25">
        <v>400.0</v>
      </c>
      <c r="R1472" s="25">
        <f>'LISTA DOS ITENS'!$Q1472*'LISTA DOS ITENS'!$M1472</f>
        <v>3200</v>
      </c>
      <c r="S1472" s="56">
        <f>IF('LISTA DOS ITENS'!$P1472&gt;'LISTA DOS ITENS'!$R1472,'LISTA DOS ITENS'!$P1472,'LISTA DOS ITENS'!$R1472)</f>
        <v>3200</v>
      </c>
      <c r="T1472" s="25">
        <v>24.296798336212206</v>
      </c>
      <c r="U1472" s="25">
        <f>'LISTA DOS ITENS'!$T1472*'LISTA DOS ITENS'!$M1472</f>
        <v>194.3743867</v>
      </c>
      <c r="V1472" s="56">
        <f t="array" ref="V1472">INDEX('RESUMO - LOTES E VMA'!$F$3:$F$181,MATCH('LISTA DOS ITENS'!$D1472,'RESUMO - LOTES E VMA'!$A$3:$A$181,0))</f>
        <v>6055.070715</v>
      </c>
      <c r="W1472" s="57">
        <f>'LISTA DOS ITENS'!$U1472/'LISTA DOS ITENS'!$V1472</f>
        <v>0.03210109276</v>
      </c>
      <c r="X1472" s="53" t="s">
        <v>53</v>
      </c>
      <c r="Y1472" s="53" t="s">
        <v>290</v>
      </c>
      <c r="Z1472" s="58" t="str">
        <f>'LISTA DOS ITENS'!$F1472&amp;"-"&amp;'LISTA DOS ITENS'!$H1472&amp;"-"&amp;'LISTA DOS ITENS'!$J1472&amp;"-"&amp;'LISTA DOS ITENS'!$K1472&amp;"-"&amp;'LISTA DOS ITENS'!$I1472</f>
        <v>10205825-2101-0003-CONS/NAC-</v>
      </c>
      <c r="AA1472" s="59" t="str">
        <f t="array" ref="AA1472">INDEX('RESUMO - LOTES E VMA'!$M$3:$M$181,MATCH('LISTA DOS ITENS'!$D1472,'RESUMO - LOTES E VMA'!$A$3:$A$181,0))</f>
        <v>Para Leilão</v>
      </c>
      <c r="AB1472" s="60">
        <f t="array" ref="AB1472">INDEX('RESUMO - LOTES E VMA'!$J$3:$J$181,MATCH('LISTA DOS ITENS'!$D1472,'RESUMO - LOTES E VMA'!$A$3:$A$181,0))</f>
        <v>0.06074198975</v>
      </c>
      <c r="AC1472" s="29" t="str">
        <f t="array" ref="AC1472">INDEX('RESUMO - LOTES E VMA'!$L$3:$L$181,MATCH('LISTA DOS ITENS'!$D1472,'RESUMO - LOTES E VMA'!$A$3:$A$181,0))</f>
        <v>1% do Valor de Comparação do VMA</v>
      </c>
      <c r="AD1472" s="53" t="str">
        <f>VLOOKUP(Tabela1[[#This Row],[Índice]],[1]Planilha1!$A:$A,1,0)</f>
        <v>#ERROR!</v>
      </c>
    </row>
    <row r="1473" ht="15.75" customHeight="1">
      <c r="A1473" s="52">
        <v>252728.0</v>
      </c>
      <c r="B1473" s="53" t="s">
        <v>70</v>
      </c>
      <c r="C1473" s="53" t="s">
        <v>71</v>
      </c>
      <c r="D1473" s="22">
        <v>207038.0</v>
      </c>
      <c r="E1473" s="53" t="s">
        <v>63</v>
      </c>
      <c r="F1473" s="54">
        <v>1.088661E7</v>
      </c>
      <c r="G1473" s="53" t="s">
        <v>1140</v>
      </c>
      <c r="H1473" s="55">
        <v>2101.0</v>
      </c>
      <c r="I1473" s="55"/>
      <c r="J1473" s="55" t="s">
        <v>68</v>
      </c>
      <c r="K1473" s="53" t="s">
        <v>80</v>
      </c>
      <c r="L1473" s="53"/>
      <c r="M1473" s="53">
        <v>3.0</v>
      </c>
      <c r="N1473" s="53" t="s">
        <v>52</v>
      </c>
      <c r="O1473" s="25">
        <v>910.0</v>
      </c>
      <c r="P1473" s="25">
        <f>'LISTA DOS ITENS'!$O1473*'LISTA DOS ITENS'!$M1473</f>
        <v>2730</v>
      </c>
      <c r="Q1473" s="25">
        <v>956.84</v>
      </c>
      <c r="R1473" s="25">
        <f>'LISTA DOS ITENS'!$Q1473*'LISTA DOS ITENS'!$M1473</f>
        <v>2870.52</v>
      </c>
      <c r="S1473" s="56">
        <f>IF('LISTA DOS ITENS'!$P1473&gt;'LISTA DOS ITENS'!$R1473,'LISTA DOS ITENS'!$P1473,'LISTA DOS ITENS'!$R1473)</f>
        <v>2870.52</v>
      </c>
      <c r="T1473" s="25">
        <v>58.120371300053215</v>
      </c>
      <c r="U1473" s="25">
        <f>'LISTA DOS ITENS'!$T1473*'LISTA DOS ITENS'!$M1473</f>
        <v>174.3611139</v>
      </c>
      <c r="V1473" s="56">
        <f t="array" ref="V1473">INDEX('RESUMO - LOTES E VMA'!$F$3:$F$181,MATCH('LISTA DOS ITENS'!$D1473,'RESUMO - LOTES E VMA'!$A$3:$A$181,0))</f>
        <v>6055.070715</v>
      </c>
      <c r="W1473" s="57">
        <f>'LISTA DOS ITENS'!$U1473/'LISTA DOS ITENS'!$V1473</f>
        <v>0.028795884</v>
      </c>
      <c r="X1473" s="53" t="s">
        <v>53</v>
      </c>
      <c r="Y1473" s="53" t="s">
        <v>290</v>
      </c>
      <c r="Z1473" s="58" t="str">
        <f>'LISTA DOS ITENS'!$F1473&amp;"-"&amp;'LISTA DOS ITENS'!$H1473&amp;"-"&amp;'LISTA DOS ITENS'!$J1473&amp;"-"&amp;'LISTA DOS ITENS'!$K1473&amp;"-"&amp;'LISTA DOS ITENS'!$I1473</f>
        <v>10886610-2101-0003-IMOB/NAC-</v>
      </c>
      <c r="AA1473" s="59" t="str">
        <f t="array" ref="AA1473">INDEX('RESUMO - LOTES E VMA'!$M$3:$M$181,MATCH('LISTA DOS ITENS'!$D1473,'RESUMO - LOTES E VMA'!$A$3:$A$181,0))</f>
        <v>Para Leilão</v>
      </c>
      <c r="AB1473" s="60">
        <f t="array" ref="AB1473">INDEX('RESUMO - LOTES E VMA'!$J$3:$J$181,MATCH('LISTA DOS ITENS'!$D1473,'RESUMO - LOTES E VMA'!$A$3:$A$181,0))</f>
        <v>0.06074198975</v>
      </c>
      <c r="AC1473" s="29" t="str">
        <f t="array" ref="AC1473">INDEX('RESUMO - LOTES E VMA'!$L$3:$L$181,MATCH('LISTA DOS ITENS'!$D1473,'RESUMO - LOTES E VMA'!$A$3:$A$181,0))</f>
        <v>1% do Valor de Comparação do VMA</v>
      </c>
      <c r="AD1473" s="53" t="str">
        <f>VLOOKUP(Tabela1[[#This Row],[Índice]],[1]Planilha1!$A:$A,1,0)</f>
        <v>#ERROR!</v>
      </c>
    </row>
    <row r="1474" ht="15.75" customHeight="1">
      <c r="A1474" s="52">
        <v>252729.0</v>
      </c>
      <c r="B1474" s="53" t="s">
        <v>70</v>
      </c>
      <c r="C1474" s="53" t="s">
        <v>71</v>
      </c>
      <c r="D1474" s="22">
        <v>207038.0</v>
      </c>
      <c r="E1474" s="53" t="s">
        <v>63</v>
      </c>
      <c r="F1474" s="54">
        <v>1.0950431E7</v>
      </c>
      <c r="G1474" s="53" t="s">
        <v>1141</v>
      </c>
      <c r="H1474" s="55">
        <v>2101.0</v>
      </c>
      <c r="I1474" s="55"/>
      <c r="J1474" s="55" t="s">
        <v>68</v>
      </c>
      <c r="K1474" s="53" t="s">
        <v>51</v>
      </c>
      <c r="L1474" s="53"/>
      <c r="M1474" s="53">
        <v>1.0</v>
      </c>
      <c r="N1474" s="53" t="s">
        <v>52</v>
      </c>
      <c r="O1474" s="25">
        <v>1.0</v>
      </c>
      <c r="P1474" s="25">
        <f>'LISTA DOS ITENS'!$O1474*'LISTA DOS ITENS'!$M1474</f>
        <v>1</v>
      </c>
      <c r="Q1474" s="25">
        <v>17844.0</v>
      </c>
      <c r="R1474" s="25">
        <f>'LISTA DOS ITENS'!$Q1474*'LISTA DOS ITENS'!$M1474</f>
        <v>17844</v>
      </c>
      <c r="S1474" s="56">
        <f>IF('LISTA DOS ITENS'!$P1474&gt;'LISTA DOS ITENS'!$R1474,'LISTA DOS ITENS'!$P1474,'LISTA DOS ITENS'!$R1474)</f>
        <v>17844</v>
      </c>
      <c r="T1474" s="25">
        <v>1083.8801737784265</v>
      </c>
      <c r="U1474" s="25">
        <f>'LISTA DOS ITENS'!$T1474*'LISTA DOS ITENS'!$M1474</f>
        <v>1083.880174</v>
      </c>
      <c r="V1474" s="56">
        <f t="array" ref="V1474">INDEX('RESUMO - LOTES E VMA'!$F$3:$F$181,MATCH('LISTA DOS ITENS'!$D1474,'RESUMO - LOTES E VMA'!$A$3:$A$181,0))</f>
        <v>6055.070715</v>
      </c>
      <c r="W1474" s="57">
        <f>'LISTA DOS ITENS'!$U1474/'LISTA DOS ITENS'!$V1474</f>
        <v>0.1790037185</v>
      </c>
      <c r="X1474" s="53" t="s">
        <v>53</v>
      </c>
      <c r="Y1474" s="53" t="s">
        <v>290</v>
      </c>
      <c r="Z1474" s="58" t="str">
        <f>'LISTA DOS ITENS'!$F1474&amp;"-"&amp;'LISTA DOS ITENS'!$H1474&amp;"-"&amp;'LISTA DOS ITENS'!$J1474&amp;"-"&amp;'LISTA DOS ITENS'!$K1474&amp;"-"&amp;'LISTA DOS ITENS'!$I1474</f>
        <v>10950431-2101-0003-A RECUPER-</v>
      </c>
      <c r="AA1474" s="59" t="str">
        <f t="array" ref="AA1474">INDEX('RESUMO - LOTES E VMA'!$M$3:$M$181,MATCH('LISTA DOS ITENS'!$D1474,'RESUMO - LOTES E VMA'!$A$3:$A$181,0))</f>
        <v>Para Leilão</v>
      </c>
      <c r="AB1474" s="60">
        <f t="array" ref="AB1474">INDEX('RESUMO - LOTES E VMA'!$J$3:$J$181,MATCH('LISTA DOS ITENS'!$D1474,'RESUMO - LOTES E VMA'!$A$3:$A$181,0))</f>
        <v>0.06074198975</v>
      </c>
      <c r="AC1474" s="29" t="str">
        <f t="array" ref="AC1474">INDEX('RESUMO - LOTES E VMA'!$L$3:$L$181,MATCH('LISTA DOS ITENS'!$D1474,'RESUMO - LOTES E VMA'!$A$3:$A$181,0))</f>
        <v>1% do Valor de Comparação do VMA</v>
      </c>
      <c r="AD1474" s="53" t="str">
        <f>VLOOKUP(Tabela1[[#This Row],[Índice]],[1]Planilha1!$A:$A,1,0)</f>
        <v>#ERROR!</v>
      </c>
    </row>
    <row r="1475" ht="15.75" customHeight="1">
      <c r="A1475" s="52">
        <v>252730.0</v>
      </c>
      <c r="B1475" s="53" t="s">
        <v>70</v>
      </c>
      <c r="C1475" s="53" t="s">
        <v>71</v>
      </c>
      <c r="D1475" s="22">
        <v>207038.0</v>
      </c>
      <c r="E1475" s="53" t="s">
        <v>63</v>
      </c>
      <c r="F1475" s="54">
        <v>1.088661E7</v>
      </c>
      <c r="G1475" s="53" t="s">
        <v>1140</v>
      </c>
      <c r="H1475" s="55">
        <v>2170.0</v>
      </c>
      <c r="I1475" s="55"/>
      <c r="J1475" s="55" t="s">
        <v>68</v>
      </c>
      <c r="K1475" s="53" t="s">
        <v>122</v>
      </c>
      <c r="L1475" s="53"/>
      <c r="M1475" s="53">
        <v>1.0</v>
      </c>
      <c r="N1475" s="53" t="s">
        <v>52</v>
      </c>
      <c r="O1475" s="25">
        <v>956.84</v>
      </c>
      <c r="P1475" s="25">
        <f>'LISTA DOS ITENS'!$O1475*'LISTA DOS ITENS'!$M1475</f>
        <v>956.84</v>
      </c>
      <c r="Q1475" s="25">
        <v>956.84</v>
      </c>
      <c r="R1475" s="25">
        <f>'LISTA DOS ITENS'!$Q1475*'LISTA DOS ITENS'!$M1475</f>
        <v>956.84</v>
      </c>
      <c r="S1475" s="56">
        <f>IF('LISTA DOS ITENS'!$P1475&gt;'LISTA DOS ITENS'!$R1475,'LISTA DOS ITENS'!$P1475,'LISTA DOS ITENS'!$R1475)</f>
        <v>956.84</v>
      </c>
      <c r="T1475" s="25">
        <v>58.120371300053215</v>
      </c>
      <c r="U1475" s="25">
        <f>'LISTA DOS ITENS'!$T1475*'LISTA DOS ITENS'!$M1475</f>
        <v>58.1203713</v>
      </c>
      <c r="V1475" s="56">
        <f t="array" ref="V1475">INDEX('RESUMO - LOTES E VMA'!$F$3:$F$181,MATCH('LISTA DOS ITENS'!$D1475,'RESUMO - LOTES E VMA'!$A$3:$A$181,0))</f>
        <v>6055.070715</v>
      </c>
      <c r="W1475" s="57">
        <f>'LISTA DOS ITENS'!$U1475/'LISTA DOS ITENS'!$V1475</f>
        <v>0.009598627999</v>
      </c>
      <c r="X1475" s="53" t="s">
        <v>53</v>
      </c>
      <c r="Y1475" s="53" t="s">
        <v>290</v>
      </c>
      <c r="Z1475" s="58" t="str">
        <f>'LISTA DOS ITENS'!$F1475&amp;"-"&amp;'LISTA DOS ITENS'!$H1475&amp;"-"&amp;'LISTA DOS ITENS'!$J1475&amp;"-"&amp;'LISTA DOS ITENS'!$K1475&amp;"-"&amp;'LISTA DOS ITENS'!$I1475</f>
        <v>10886610-2170-0003-IMOB/IAMN-</v>
      </c>
      <c r="AA1475" s="59" t="str">
        <f t="array" ref="AA1475">INDEX('RESUMO - LOTES E VMA'!$M$3:$M$181,MATCH('LISTA DOS ITENS'!$D1475,'RESUMO - LOTES E VMA'!$A$3:$A$181,0))</f>
        <v>Para Leilão</v>
      </c>
      <c r="AB1475" s="60">
        <f t="array" ref="AB1475">INDEX('RESUMO - LOTES E VMA'!$J$3:$J$181,MATCH('LISTA DOS ITENS'!$D1475,'RESUMO - LOTES E VMA'!$A$3:$A$181,0))</f>
        <v>0.06074198975</v>
      </c>
      <c r="AC1475" s="29" t="str">
        <f t="array" ref="AC1475">INDEX('RESUMO - LOTES E VMA'!$L$3:$L$181,MATCH('LISTA DOS ITENS'!$D1475,'RESUMO - LOTES E VMA'!$A$3:$A$181,0))</f>
        <v>1% do Valor de Comparação do VMA</v>
      </c>
      <c r="AD1475" s="53" t="str">
        <f>VLOOKUP(Tabela1[[#This Row],[Índice]],[1]Planilha1!$A:$A,1,0)</f>
        <v>#ERROR!</v>
      </c>
    </row>
    <row r="1476" ht="15.75" customHeight="1">
      <c r="A1476" s="52">
        <v>252731.0</v>
      </c>
      <c r="B1476" s="53" t="s">
        <v>70</v>
      </c>
      <c r="C1476" s="53" t="s">
        <v>71</v>
      </c>
      <c r="D1476" s="22">
        <v>207038.0</v>
      </c>
      <c r="E1476" s="53" t="s">
        <v>63</v>
      </c>
      <c r="F1476" s="54">
        <v>1.0750355E7</v>
      </c>
      <c r="G1476" s="53" t="s">
        <v>1142</v>
      </c>
      <c r="H1476" s="55">
        <v>2201.0</v>
      </c>
      <c r="I1476" s="55"/>
      <c r="J1476" s="55" t="s">
        <v>68</v>
      </c>
      <c r="K1476" s="53" t="s">
        <v>73</v>
      </c>
      <c r="L1476" s="53"/>
      <c r="M1476" s="53">
        <v>1.0</v>
      </c>
      <c r="N1476" s="53" t="s">
        <v>52</v>
      </c>
      <c r="O1476" s="25">
        <v>15000.0</v>
      </c>
      <c r="P1476" s="25">
        <f>'LISTA DOS ITENS'!$O1476*'LISTA DOS ITENS'!$M1476</f>
        <v>15000</v>
      </c>
      <c r="Q1476" s="25">
        <v>15000.0</v>
      </c>
      <c r="R1476" s="25">
        <f>'LISTA DOS ITENS'!$Q1476*'LISTA DOS ITENS'!$M1476</f>
        <v>15000</v>
      </c>
      <c r="S1476" s="56">
        <f>IF('LISTA DOS ITENS'!$P1476&gt;'LISTA DOS ITENS'!$R1476,'LISTA DOS ITENS'!$P1476,'LISTA DOS ITENS'!$R1476)</f>
        <v>15000</v>
      </c>
      <c r="T1476" s="25">
        <v>911.1299376079577</v>
      </c>
      <c r="U1476" s="25">
        <f>'LISTA DOS ITENS'!$T1476*'LISTA DOS ITENS'!$M1476</f>
        <v>911.1299376</v>
      </c>
      <c r="V1476" s="56">
        <f t="array" ref="V1476">INDEX('RESUMO - LOTES E VMA'!$F$3:$F$181,MATCH('LISTA DOS ITENS'!$D1476,'RESUMO - LOTES E VMA'!$A$3:$A$181,0))</f>
        <v>6055.070715</v>
      </c>
      <c r="W1476" s="57">
        <f>'LISTA DOS ITENS'!$U1476/'LISTA DOS ITENS'!$V1476</f>
        <v>0.1504738723</v>
      </c>
      <c r="X1476" s="53" t="s">
        <v>53</v>
      </c>
      <c r="Y1476" s="53" t="s">
        <v>290</v>
      </c>
      <c r="Z1476" s="58" t="str">
        <f>'LISTA DOS ITENS'!$F1476&amp;"-"&amp;'LISTA DOS ITENS'!$H1476&amp;"-"&amp;'LISTA DOS ITENS'!$J1476&amp;"-"&amp;'LISTA DOS ITENS'!$K1476&amp;"-"&amp;'LISTA DOS ITENS'!$I1476</f>
        <v>10750355-2201-0003-CONS/NAC-</v>
      </c>
      <c r="AA1476" s="59" t="str">
        <f t="array" ref="AA1476">INDEX('RESUMO - LOTES E VMA'!$M$3:$M$181,MATCH('LISTA DOS ITENS'!$D1476,'RESUMO - LOTES E VMA'!$A$3:$A$181,0))</f>
        <v>Para Leilão</v>
      </c>
      <c r="AB1476" s="60">
        <f t="array" ref="AB1476">INDEX('RESUMO - LOTES E VMA'!$J$3:$J$181,MATCH('LISTA DOS ITENS'!$D1476,'RESUMO - LOTES E VMA'!$A$3:$A$181,0))</f>
        <v>0.06074198975</v>
      </c>
      <c r="AC1476" s="29" t="str">
        <f t="array" ref="AC1476">INDEX('RESUMO - LOTES E VMA'!$L$3:$L$181,MATCH('LISTA DOS ITENS'!$D1476,'RESUMO - LOTES E VMA'!$A$3:$A$181,0))</f>
        <v>1% do Valor de Comparação do VMA</v>
      </c>
      <c r="AD1476" s="53" t="str">
        <f>VLOOKUP(Tabela1[[#This Row],[Índice]],[1]Planilha1!$A:$A,1,0)</f>
        <v>#ERROR!</v>
      </c>
    </row>
    <row r="1477" ht="15.75" customHeight="1">
      <c r="A1477" s="52">
        <v>252732.0</v>
      </c>
      <c r="B1477" s="53" t="s">
        <v>70</v>
      </c>
      <c r="C1477" s="53" t="s">
        <v>71</v>
      </c>
      <c r="D1477" s="22">
        <v>207038.0</v>
      </c>
      <c r="E1477" s="53" t="s">
        <v>63</v>
      </c>
      <c r="F1477" s="54">
        <v>1.088661E7</v>
      </c>
      <c r="G1477" s="53" t="s">
        <v>1140</v>
      </c>
      <c r="H1477" s="55">
        <v>2201.0</v>
      </c>
      <c r="I1477" s="55"/>
      <c r="J1477" s="55" t="s">
        <v>68</v>
      </c>
      <c r="K1477" s="53" t="s">
        <v>80</v>
      </c>
      <c r="L1477" s="53"/>
      <c r="M1477" s="53">
        <v>12.0</v>
      </c>
      <c r="N1477" s="53" t="s">
        <v>52</v>
      </c>
      <c r="O1477" s="25">
        <v>910.0</v>
      </c>
      <c r="P1477" s="25">
        <f>'LISTA DOS ITENS'!$O1477*'LISTA DOS ITENS'!$M1477</f>
        <v>10920</v>
      </c>
      <c r="Q1477" s="25">
        <v>956.84</v>
      </c>
      <c r="R1477" s="25">
        <f>'LISTA DOS ITENS'!$Q1477*'LISTA DOS ITENS'!$M1477</f>
        <v>11482.08</v>
      </c>
      <c r="S1477" s="56">
        <f>IF('LISTA DOS ITENS'!$P1477&gt;'LISTA DOS ITENS'!$R1477,'LISTA DOS ITENS'!$P1477,'LISTA DOS ITENS'!$R1477)</f>
        <v>11482.08</v>
      </c>
      <c r="T1477" s="25">
        <v>58.120371300053215</v>
      </c>
      <c r="U1477" s="25">
        <f>'LISTA DOS ITENS'!$T1477*'LISTA DOS ITENS'!$M1477</f>
        <v>697.4444556</v>
      </c>
      <c r="V1477" s="56">
        <f t="array" ref="V1477">INDEX('RESUMO - LOTES E VMA'!$F$3:$F$181,MATCH('LISTA DOS ITENS'!$D1477,'RESUMO - LOTES E VMA'!$A$3:$A$181,0))</f>
        <v>6055.070715</v>
      </c>
      <c r="W1477" s="57">
        <f>'LISTA DOS ITENS'!$U1477/'LISTA DOS ITENS'!$V1477</f>
        <v>0.115183536</v>
      </c>
      <c r="X1477" s="53" t="s">
        <v>53</v>
      </c>
      <c r="Y1477" s="53" t="s">
        <v>290</v>
      </c>
      <c r="Z1477" s="58" t="str">
        <f>'LISTA DOS ITENS'!$F1477&amp;"-"&amp;'LISTA DOS ITENS'!$H1477&amp;"-"&amp;'LISTA DOS ITENS'!$J1477&amp;"-"&amp;'LISTA DOS ITENS'!$K1477&amp;"-"&amp;'LISTA DOS ITENS'!$I1477</f>
        <v>10886610-2201-0003-IMOB/NAC-</v>
      </c>
      <c r="AA1477" s="59" t="str">
        <f t="array" ref="AA1477">INDEX('RESUMO - LOTES E VMA'!$M$3:$M$181,MATCH('LISTA DOS ITENS'!$D1477,'RESUMO - LOTES E VMA'!$A$3:$A$181,0))</f>
        <v>Para Leilão</v>
      </c>
      <c r="AB1477" s="60">
        <f t="array" ref="AB1477">INDEX('RESUMO - LOTES E VMA'!$J$3:$J$181,MATCH('LISTA DOS ITENS'!$D1477,'RESUMO - LOTES E VMA'!$A$3:$A$181,0))</f>
        <v>0.06074198975</v>
      </c>
      <c r="AC1477" s="29" t="str">
        <f t="array" ref="AC1477">INDEX('RESUMO - LOTES E VMA'!$L$3:$L$181,MATCH('LISTA DOS ITENS'!$D1477,'RESUMO - LOTES E VMA'!$A$3:$A$181,0))</f>
        <v>1% do Valor de Comparação do VMA</v>
      </c>
      <c r="AD1477" s="53" t="str">
        <f>VLOOKUP(Tabela1[[#This Row],[Índice]],[1]Planilha1!$A:$A,1,0)</f>
        <v>#ERROR!</v>
      </c>
    </row>
    <row r="1478" ht="15.75" customHeight="1">
      <c r="A1478" s="52">
        <v>252733.0</v>
      </c>
      <c r="B1478" s="53" t="s">
        <v>70</v>
      </c>
      <c r="C1478" s="53" t="s">
        <v>71</v>
      </c>
      <c r="D1478" s="22">
        <v>207038.0</v>
      </c>
      <c r="E1478" s="53" t="s">
        <v>63</v>
      </c>
      <c r="F1478" s="54">
        <v>1.0591666E7</v>
      </c>
      <c r="G1478" s="53" t="s">
        <v>1143</v>
      </c>
      <c r="H1478" s="55">
        <v>2101.0</v>
      </c>
      <c r="I1478" s="55"/>
      <c r="J1478" s="55" t="s">
        <v>65</v>
      </c>
      <c r="K1478" s="53" t="s">
        <v>160</v>
      </c>
      <c r="L1478" s="53"/>
      <c r="M1478" s="53">
        <v>2.0</v>
      </c>
      <c r="N1478" s="53" t="s">
        <v>52</v>
      </c>
      <c r="O1478" s="25">
        <v>1315.695</v>
      </c>
      <c r="P1478" s="25">
        <f>'LISTA DOS ITENS'!$O1478*'LISTA DOS ITENS'!$M1478</f>
        <v>2631.39</v>
      </c>
      <c r="Q1478" s="25">
        <v>1315.7</v>
      </c>
      <c r="R1478" s="25">
        <f>'LISTA DOS ITENS'!$Q1478*'LISTA DOS ITENS'!$M1478</f>
        <v>2631.4</v>
      </c>
      <c r="S1478" s="56">
        <f>IF('LISTA DOS ITENS'!$P1478&gt;'LISTA DOS ITENS'!$R1478,'LISTA DOS ITENS'!$P1478,'LISTA DOS ITENS'!$R1478)</f>
        <v>2631.4</v>
      </c>
      <c r="T1478" s="25">
        <v>79.918243927386</v>
      </c>
      <c r="U1478" s="25">
        <f>'LISTA DOS ITENS'!$T1478*'LISTA DOS ITENS'!$M1478</f>
        <v>159.8364879</v>
      </c>
      <c r="V1478" s="56">
        <f t="array" ref="V1478">INDEX('RESUMO - LOTES E VMA'!$F$3:$F$181,MATCH('LISTA DOS ITENS'!$D1478,'RESUMO - LOTES E VMA'!$A$3:$A$181,0))</f>
        <v>6055.070715</v>
      </c>
      <c r="W1478" s="57">
        <f>'LISTA DOS ITENS'!$U1478/'LISTA DOS ITENS'!$V1478</f>
        <v>0.02639712984</v>
      </c>
      <c r="X1478" s="53" t="s">
        <v>53</v>
      </c>
      <c r="Y1478" s="53" t="s">
        <v>290</v>
      </c>
      <c r="Z1478" s="58" t="str">
        <f>'LISTA DOS ITENS'!$F1478&amp;"-"&amp;'LISTA DOS ITENS'!$H1478&amp;"-"&amp;'LISTA DOS ITENS'!$J1478&amp;"-"&amp;'LISTA DOS ITENS'!$K1478&amp;"-"&amp;'LISTA DOS ITENS'!$I1478</f>
        <v>10591666-2101-0803-CONS/IMP-</v>
      </c>
      <c r="AA1478" s="59" t="str">
        <f t="array" ref="AA1478">INDEX('RESUMO - LOTES E VMA'!$M$3:$M$181,MATCH('LISTA DOS ITENS'!$D1478,'RESUMO - LOTES E VMA'!$A$3:$A$181,0))</f>
        <v>Para Leilão</v>
      </c>
      <c r="AB1478" s="60">
        <f t="array" ref="AB1478">INDEX('RESUMO - LOTES E VMA'!$J$3:$J$181,MATCH('LISTA DOS ITENS'!$D1478,'RESUMO - LOTES E VMA'!$A$3:$A$181,0))</f>
        <v>0.06074198975</v>
      </c>
      <c r="AC1478" s="29" t="str">
        <f t="array" ref="AC1478">INDEX('RESUMO - LOTES E VMA'!$L$3:$L$181,MATCH('LISTA DOS ITENS'!$D1478,'RESUMO - LOTES E VMA'!$A$3:$A$181,0))</f>
        <v>1% do Valor de Comparação do VMA</v>
      </c>
      <c r="AD1478" s="53" t="str">
        <f>VLOOKUP(Tabela1[[#This Row],[Índice]],[1]Planilha1!$A:$A,1,0)</f>
        <v>#ERROR!</v>
      </c>
    </row>
    <row r="1479" ht="15.75" customHeight="1">
      <c r="A1479" s="52">
        <v>252734.0</v>
      </c>
      <c r="B1479" s="53" t="s">
        <v>70</v>
      </c>
      <c r="C1479" s="53" t="s">
        <v>71</v>
      </c>
      <c r="D1479" s="22">
        <v>207038.0</v>
      </c>
      <c r="E1479" s="53" t="s">
        <v>63</v>
      </c>
      <c r="F1479" s="54">
        <v>1.0589305E7</v>
      </c>
      <c r="G1479" s="53" t="s">
        <v>1144</v>
      </c>
      <c r="H1479" s="55">
        <v>2101.0</v>
      </c>
      <c r="I1479" s="55"/>
      <c r="J1479" s="55" t="s">
        <v>69</v>
      </c>
      <c r="K1479" s="53" t="s">
        <v>73</v>
      </c>
      <c r="L1479" s="53"/>
      <c r="M1479" s="53">
        <v>2.0</v>
      </c>
      <c r="N1479" s="53" t="s">
        <v>52</v>
      </c>
      <c r="O1479" s="25">
        <v>925.975</v>
      </c>
      <c r="P1479" s="25">
        <f>'LISTA DOS ITENS'!$O1479*'LISTA DOS ITENS'!$M1479</f>
        <v>1851.95</v>
      </c>
      <c r="Q1479" s="25">
        <v>925.98</v>
      </c>
      <c r="R1479" s="25">
        <f>'LISTA DOS ITENS'!$Q1479*'LISTA DOS ITENS'!$M1479</f>
        <v>1851.96</v>
      </c>
      <c r="S1479" s="56">
        <f>IF('LISTA DOS ITENS'!$P1479&gt;'LISTA DOS ITENS'!$R1479,'LISTA DOS ITENS'!$P1479,'LISTA DOS ITENS'!$R1479)</f>
        <v>1851.96</v>
      </c>
      <c r="T1479" s="25">
        <v>56.245873308414446</v>
      </c>
      <c r="U1479" s="25">
        <f>'LISTA DOS ITENS'!$T1479*'LISTA DOS ITENS'!$M1479</f>
        <v>112.4917466</v>
      </c>
      <c r="V1479" s="56">
        <f t="array" ref="V1479">INDEX('RESUMO - LOTES E VMA'!$F$3:$F$181,MATCH('LISTA DOS ITENS'!$D1479,'RESUMO - LOTES E VMA'!$A$3:$A$181,0))</f>
        <v>6055.070715</v>
      </c>
      <c r="W1479" s="57">
        <f>'LISTA DOS ITENS'!$U1479/'LISTA DOS ITENS'!$V1479</f>
        <v>0.01857810617</v>
      </c>
      <c r="X1479" s="53" t="s">
        <v>53</v>
      </c>
      <c r="Y1479" s="53" t="s">
        <v>290</v>
      </c>
      <c r="Z1479" s="58" t="str">
        <f>'LISTA DOS ITENS'!$F1479&amp;"-"&amp;'LISTA DOS ITENS'!$H1479&amp;"-"&amp;'LISTA DOS ITENS'!$J1479&amp;"-"&amp;'LISTA DOS ITENS'!$K1479&amp;"-"&amp;'LISTA DOS ITENS'!$I1479</f>
        <v>10589305-2101-0903-CONS/NAC-</v>
      </c>
      <c r="AA1479" s="59" t="str">
        <f t="array" ref="AA1479">INDEX('RESUMO - LOTES E VMA'!$M$3:$M$181,MATCH('LISTA DOS ITENS'!$D1479,'RESUMO - LOTES E VMA'!$A$3:$A$181,0))</f>
        <v>Para Leilão</v>
      </c>
      <c r="AB1479" s="60">
        <f t="array" ref="AB1479">INDEX('RESUMO - LOTES E VMA'!$J$3:$J$181,MATCH('LISTA DOS ITENS'!$D1479,'RESUMO - LOTES E VMA'!$A$3:$A$181,0))</f>
        <v>0.06074198975</v>
      </c>
      <c r="AC1479" s="29" t="str">
        <f t="array" ref="AC1479">INDEX('RESUMO - LOTES E VMA'!$L$3:$L$181,MATCH('LISTA DOS ITENS'!$D1479,'RESUMO - LOTES E VMA'!$A$3:$A$181,0))</f>
        <v>1% do Valor de Comparação do VMA</v>
      </c>
      <c r="AD1479" s="53" t="str">
        <f>VLOOKUP(Tabela1[[#This Row],[Índice]],[1]Planilha1!$A:$A,1,0)</f>
        <v>#ERROR!</v>
      </c>
    </row>
    <row r="1480" ht="15.75" customHeight="1">
      <c r="A1480" s="52">
        <v>252735.0</v>
      </c>
      <c r="B1480" s="53" t="s">
        <v>70</v>
      </c>
      <c r="C1480" s="53" t="s">
        <v>71</v>
      </c>
      <c r="D1480" s="22">
        <v>207038.0</v>
      </c>
      <c r="E1480" s="53" t="s">
        <v>63</v>
      </c>
      <c r="F1480" s="54">
        <v>1.0909272E7</v>
      </c>
      <c r="G1480" s="53" t="s">
        <v>1141</v>
      </c>
      <c r="H1480" s="55">
        <v>2101.0</v>
      </c>
      <c r="I1480" s="55"/>
      <c r="J1480" s="55" t="s">
        <v>69</v>
      </c>
      <c r="K1480" s="53" t="s">
        <v>73</v>
      </c>
      <c r="L1480" s="53"/>
      <c r="M1480" s="53">
        <v>4.0</v>
      </c>
      <c r="N1480" s="53" t="s">
        <v>52</v>
      </c>
      <c r="O1480" s="25">
        <v>2800.0</v>
      </c>
      <c r="P1480" s="25">
        <f>'LISTA DOS ITENS'!$O1480*'LISTA DOS ITENS'!$M1480</f>
        <v>11200</v>
      </c>
      <c r="Q1480" s="25">
        <v>2800.0</v>
      </c>
      <c r="R1480" s="25">
        <f>'LISTA DOS ITENS'!$Q1480*'LISTA DOS ITENS'!$M1480</f>
        <v>11200</v>
      </c>
      <c r="S1480" s="56">
        <f>IF('LISTA DOS ITENS'!$P1480&gt;'LISTA DOS ITENS'!$R1480,'LISTA DOS ITENS'!$P1480,'LISTA DOS ITENS'!$R1480)</f>
        <v>11200</v>
      </c>
      <c r="T1480" s="25">
        <v>170.07758835348542</v>
      </c>
      <c r="U1480" s="25">
        <f>'LISTA DOS ITENS'!$T1480*'LISTA DOS ITENS'!$M1480</f>
        <v>680.3103534</v>
      </c>
      <c r="V1480" s="56">
        <f t="array" ref="V1480">INDEX('RESUMO - LOTES E VMA'!$F$3:$F$181,MATCH('LISTA DOS ITENS'!$D1480,'RESUMO - LOTES E VMA'!$A$3:$A$181,0))</f>
        <v>6055.070715</v>
      </c>
      <c r="W1480" s="57">
        <f>'LISTA DOS ITENS'!$U1480/'LISTA DOS ITENS'!$V1480</f>
        <v>0.1123538247</v>
      </c>
      <c r="X1480" s="53" t="s">
        <v>53</v>
      </c>
      <c r="Y1480" s="53" t="s">
        <v>290</v>
      </c>
      <c r="Z1480" s="58" t="str">
        <f>'LISTA DOS ITENS'!$F1480&amp;"-"&amp;'LISTA DOS ITENS'!$H1480&amp;"-"&amp;'LISTA DOS ITENS'!$J1480&amp;"-"&amp;'LISTA DOS ITENS'!$K1480&amp;"-"&amp;'LISTA DOS ITENS'!$I1480</f>
        <v>10909272-2101-0903-CONS/NAC-</v>
      </c>
      <c r="AA1480" s="59" t="str">
        <f t="array" ref="AA1480">INDEX('RESUMO - LOTES E VMA'!$M$3:$M$181,MATCH('LISTA DOS ITENS'!$D1480,'RESUMO - LOTES E VMA'!$A$3:$A$181,0))</f>
        <v>Para Leilão</v>
      </c>
      <c r="AB1480" s="60">
        <f t="array" ref="AB1480">INDEX('RESUMO - LOTES E VMA'!$J$3:$J$181,MATCH('LISTA DOS ITENS'!$D1480,'RESUMO - LOTES E VMA'!$A$3:$A$181,0))</f>
        <v>0.06074198975</v>
      </c>
      <c r="AC1480" s="29" t="str">
        <f t="array" ref="AC1480">INDEX('RESUMO - LOTES E VMA'!$L$3:$L$181,MATCH('LISTA DOS ITENS'!$D1480,'RESUMO - LOTES E VMA'!$A$3:$A$181,0))</f>
        <v>1% do Valor de Comparação do VMA</v>
      </c>
      <c r="AD1480" s="53" t="str">
        <f>VLOOKUP(Tabela1[[#This Row],[Índice]],[1]Planilha1!$A:$A,1,0)</f>
        <v>#ERROR!</v>
      </c>
    </row>
    <row r="1481" ht="15.75" customHeight="1">
      <c r="A1481" s="52">
        <v>252736.0</v>
      </c>
      <c r="B1481" s="53" t="s">
        <v>70</v>
      </c>
      <c r="C1481" s="53" t="s">
        <v>71</v>
      </c>
      <c r="D1481" s="22">
        <v>207038.0</v>
      </c>
      <c r="E1481" s="53" t="s">
        <v>63</v>
      </c>
      <c r="F1481" s="54">
        <v>1.0852785E7</v>
      </c>
      <c r="G1481" s="53" t="s">
        <v>1145</v>
      </c>
      <c r="H1481" s="55">
        <v>2201.0</v>
      </c>
      <c r="I1481" s="55"/>
      <c r="J1481" s="55" t="s">
        <v>69</v>
      </c>
      <c r="K1481" s="53" t="s">
        <v>179</v>
      </c>
      <c r="L1481" s="53"/>
      <c r="M1481" s="53">
        <v>2.0</v>
      </c>
      <c r="N1481" s="53" t="s">
        <v>52</v>
      </c>
      <c r="O1481" s="25">
        <v>2622.43</v>
      </c>
      <c r="P1481" s="25">
        <f>'LISTA DOS ITENS'!$O1481*'LISTA DOS ITENS'!$M1481</f>
        <v>5244.86</v>
      </c>
      <c r="Q1481" s="25">
        <v>2622.43</v>
      </c>
      <c r="R1481" s="25">
        <f>'LISTA DOS ITENS'!$Q1481*'LISTA DOS ITENS'!$M1481</f>
        <v>5244.86</v>
      </c>
      <c r="S1481" s="56">
        <f>IF('LISTA DOS ITENS'!$P1481&gt;'LISTA DOS ITENS'!$R1481,'LISTA DOS ITENS'!$P1481,'LISTA DOS ITENS'!$R1481)</f>
        <v>5244.86</v>
      </c>
      <c r="T1481" s="25">
        <v>159.29163215208243</v>
      </c>
      <c r="U1481" s="25">
        <f>'LISTA DOS ITENS'!$T1481*'LISTA DOS ITENS'!$M1481</f>
        <v>318.5832643</v>
      </c>
      <c r="V1481" s="56">
        <f t="array" ref="V1481">INDEX('RESUMO - LOTES E VMA'!$F$3:$F$181,MATCH('LISTA DOS ITENS'!$D1481,'RESUMO - LOTES E VMA'!$A$3:$A$181,0))</f>
        <v>6055.070715</v>
      </c>
      <c r="W1481" s="57">
        <f>'LISTA DOS ITENS'!$U1481/'LISTA DOS ITENS'!$V1481</f>
        <v>0.05261429293</v>
      </c>
      <c r="X1481" s="53" t="s">
        <v>53</v>
      </c>
      <c r="Y1481" s="53" t="s">
        <v>290</v>
      </c>
      <c r="Z1481" s="58" t="str">
        <f>'LISTA DOS ITENS'!$F1481&amp;"-"&amp;'LISTA DOS ITENS'!$H1481&amp;"-"&amp;'LISTA DOS ITENS'!$J1481&amp;"-"&amp;'LISTA DOS ITENS'!$K1481&amp;"-"&amp;'LISTA DOS ITENS'!$I1481</f>
        <v>10852785-2201-0903-IMOB/IMP-</v>
      </c>
      <c r="AA1481" s="59" t="str">
        <f t="array" ref="AA1481">INDEX('RESUMO - LOTES E VMA'!$M$3:$M$181,MATCH('LISTA DOS ITENS'!$D1481,'RESUMO - LOTES E VMA'!$A$3:$A$181,0))</f>
        <v>Para Leilão</v>
      </c>
      <c r="AB1481" s="60">
        <f t="array" ref="AB1481">INDEX('RESUMO - LOTES E VMA'!$J$3:$J$181,MATCH('LISTA DOS ITENS'!$D1481,'RESUMO - LOTES E VMA'!$A$3:$A$181,0))</f>
        <v>0.06074198975</v>
      </c>
      <c r="AC1481" s="29" t="str">
        <f t="array" ref="AC1481">INDEX('RESUMO - LOTES E VMA'!$L$3:$L$181,MATCH('LISTA DOS ITENS'!$D1481,'RESUMO - LOTES E VMA'!$A$3:$A$181,0))</f>
        <v>1% do Valor de Comparação do VMA</v>
      </c>
      <c r="AD1481" s="53" t="str">
        <f>VLOOKUP(Tabela1[[#This Row],[Índice]],[1]Planilha1!$A:$A,1,0)</f>
        <v>#ERROR!</v>
      </c>
    </row>
    <row r="1482" ht="15.75" customHeight="1">
      <c r="A1482" s="52">
        <v>252737.0</v>
      </c>
      <c r="B1482" s="53" t="s">
        <v>70</v>
      </c>
      <c r="C1482" s="53" t="s">
        <v>71</v>
      </c>
      <c r="D1482" s="22">
        <v>207038.0</v>
      </c>
      <c r="E1482" s="53" t="s">
        <v>63</v>
      </c>
      <c r="F1482" s="54">
        <v>1.1292162E7</v>
      </c>
      <c r="G1482" s="53" t="s">
        <v>1146</v>
      </c>
      <c r="H1482" s="55">
        <v>2201.0</v>
      </c>
      <c r="I1482" s="55"/>
      <c r="J1482" s="55" t="s">
        <v>69</v>
      </c>
      <c r="K1482" s="53" t="s">
        <v>117</v>
      </c>
      <c r="L1482" s="53"/>
      <c r="M1482" s="53">
        <v>2.0</v>
      </c>
      <c r="N1482" s="53" t="s">
        <v>52</v>
      </c>
      <c r="O1482" s="25">
        <v>1033.57</v>
      </c>
      <c r="P1482" s="25">
        <f>'LISTA DOS ITENS'!$O1482*'LISTA DOS ITENS'!$M1482</f>
        <v>2067.14</v>
      </c>
      <c r="Q1482" s="25">
        <v>1033.57</v>
      </c>
      <c r="R1482" s="25">
        <f>'LISTA DOS ITENS'!$Q1482*'LISTA DOS ITENS'!$M1482</f>
        <v>2067.14</v>
      </c>
      <c r="S1482" s="56">
        <f>IF('LISTA DOS ITENS'!$P1482&gt;'LISTA DOS ITENS'!$R1482,'LISTA DOS ITENS'!$P1482,'LISTA DOS ITENS'!$R1482)</f>
        <v>2067.14</v>
      </c>
      <c r="T1482" s="25">
        <v>62.78110464089712</v>
      </c>
      <c r="U1482" s="25">
        <f>'LISTA DOS ITENS'!$T1482*'LISTA DOS ITENS'!$M1482</f>
        <v>125.5622093</v>
      </c>
      <c r="V1482" s="56">
        <f t="array" ref="V1482">INDEX('RESUMO - LOTES E VMA'!$F$3:$F$181,MATCH('LISTA DOS ITENS'!$D1482,'RESUMO - LOTES E VMA'!$A$3:$A$181,0))</f>
        <v>6055.070715</v>
      </c>
      <c r="W1482" s="57">
        <f>'LISTA DOS ITENS'!$U1482/'LISTA DOS ITENS'!$V1482</f>
        <v>0.02073670403</v>
      </c>
      <c r="X1482" s="53" t="s">
        <v>53</v>
      </c>
      <c r="Y1482" s="53" t="s">
        <v>290</v>
      </c>
      <c r="Z1482" s="58" t="str">
        <f>'LISTA DOS ITENS'!$F1482&amp;"-"&amp;'LISTA DOS ITENS'!$H1482&amp;"-"&amp;'LISTA DOS ITENS'!$J1482&amp;"-"&amp;'LISTA DOS ITENS'!$K1482&amp;"-"&amp;'LISTA DOS ITENS'!$I1482</f>
        <v>11292162-2201-0903-CONS/IAMN-</v>
      </c>
      <c r="AA1482" s="59" t="str">
        <f t="array" ref="AA1482">INDEX('RESUMO - LOTES E VMA'!$M$3:$M$181,MATCH('LISTA DOS ITENS'!$D1482,'RESUMO - LOTES E VMA'!$A$3:$A$181,0))</f>
        <v>Para Leilão</v>
      </c>
      <c r="AB1482" s="60">
        <f t="array" ref="AB1482">INDEX('RESUMO - LOTES E VMA'!$J$3:$J$181,MATCH('LISTA DOS ITENS'!$D1482,'RESUMO - LOTES E VMA'!$A$3:$A$181,0))</f>
        <v>0.06074198975</v>
      </c>
      <c r="AC1482" s="29" t="str">
        <f t="array" ref="AC1482">INDEX('RESUMO - LOTES E VMA'!$L$3:$L$181,MATCH('LISTA DOS ITENS'!$D1482,'RESUMO - LOTES E VMA'!$A$3:$A$181,0))</f>
        <v>1% do Valor de Comparação do VMA</v>
      </c>
      <c r="AD1482" s="53" t="str">
        <f>VLOOKUP(Tabela1[[#This Row],[Índice]],[1]Planilha1!$A:$A,1,0)</f>
        <v>#ERROR!</v>
      </c>
    </row>
    <row r="1483" ht="15.75" customHeight="1">
      <c r="A1483" s="52">
        <v>252738.0</v>
      </c>
      <c r="B1483" s="53" t="s">
        <v>70</v>
      </c>
      <c r="C1483" s="53" t="s">
        <v>71</v>
      </c>
      <c r="D1483" s="22">
        <v>207038.0</v>
      </c>
      <c r="E1483" s="53" t="s">
        <v>63</v>
      </c>
      <c r="F1483" s="54">
        <v>1.2032269E7</v>
      </c>
      <c r="G1483" s="53" t="s">
        <v>1147</v>
      </c>
      <c r="H1483" s="55">
        <v>2201.0</v>
      </c>
      <c r="I1483" s="55"/>
      <c r="J1483" s="55" t="s">
        <v>69</v>
      </c>
      <c r="K1483" s="53" t="s">
        <v>293</v>
      </c>
      <c r="L1483" s="53"/>
      <c r="M1483" s="53">
        <v>1.0</v>
      </c>
      <c r="N1483" s="53" t="s">
        <v>52</v>
      </c>
      <c r="O1483" s="25">
        <v>1.0</v>
      </c>
      <c r="P1483" s="25">
        <f>'LISTA DOS ITENS'!$O1483*'LISTA DOS ITENS'!$M1483</f>
        <v>1</v>
      </c>
      <c r="Q1483" s="25">
        <v>250.0</v>
      </c>
      <c r="R1483" s="25">
        <f>'LISTA DOS ITENS'!$Q1483*'LISTA DOS ITENS'!$M1483</f>
        <v>250</v>
      </c>
      <c r="S1483" s="56">
        <f>IF('LISTA DOS ITENS'!$P1483&gt;'LISTA DOS ITENS'!$R1483,'LISTA DOS ITENS'!$P1483,'LISTA DOS ITENS'!$R1483)</f>
        <v>250</v>
      </c>
      <c r="T1483" s="25">
        <v>15.185498960132628</v>
      </c>
      <c r="U1483" s="25">
        <f>'LISTA DOS ITENS'!$T1483*'LISTA DOS ITENS'!$M1483</f>
        <v>15.18549896</v>
      </c>
      <c r="V1483" s="56">
        <f t="array" ref="V1483">INDEX('RESUMO - LOTES E VMA'!$F$3:$F$181,MATCH('LISTA DOS ITENS'!$D1483,'RESUMO - LOTES E VMA'!$A$3:$A$181,0))</f>
        <v>6055.070715</v>
      </c>
      <c r="W1483" s="57">
        <f>'LISTA DOS ITENS'!$U1483/'LISTA DOS ITENS'!$V1483</f>
        <v>0.002507897872</v>
      </c>
      <c r="X1483" s="53" t="s">
        <v>53</v>
      </c>
      <c r="Y1483" s="53" t="s">
        <v>290</v>
      </c>
      <c r="Z1483" s="58" t="str">
        <f>'LISTA DOS ITENS'!$F1483&amp;"-"&amp;'LISTA DOS ITENS'!$H1483&amp;"-"&amp;'LISTA DOS ITENS'!$J1483&amp;"-"&amp;'LISTA DOS ITENS'!$K1483&amp;"-"&amp;'LISTA DOS ITENS'!$I1483</f>
        <v>12032269-2201-0903-SOBRE_EMP-</v>
      </c>
      <c r="AA1483" s="59" t="str">
        <f t="array" ref="AA1483">INDEX('RESUMO - LOTES E VMA'!$M$3:$M$181,MATCH('LISTA DOS ITENS'!$D1483,'RESUMO - LOTES E VMA'!$A$3:$A$181,0))</f>
        <v>Para Leilão</v>
      </c>
      <c r="AB1483" s="60">
        <f t="array" ref="AB1483">INDEX('RESUMO - LOTES E VMA'!$J$3:$J$181,MATCH('LISTA DOS ITENS'!$D1483,'RESUMO - LOTES E VMA'!$A$3:$A$181,0))</f>
        <v>0.06074198975</v>
      </c>
      <c r="AC1483" s="29" t="str">
        <f t="array" ref="AC1483">INDEX('RESUMO - LOTES E VMA'!$L$3:$L$181,MATCH('LISTA DOS ITENS'!$D1483,'RESUMO - LOTES E VMA'!$A$3:$A$181,0))</f>
        <v>1% do Valor de Comparação do VMA</v>
      </c>
      <c r="AD1483" s="53" t="str">
        <f>VLOOKUP(Tabela1[[#This Row],[Índice]],[1]Planilha1!$A:$A,1,0)</f>
        <v>#ERROR!</v>
      </c>
    </row>
    <row r="1484" ht="15.75" customHeight="1">
      <c r="A1484" s="52">
        <v>252739.0</v>
      </c>
      <c r="B1484" s="53" t="s">
        <v>70</v>
      </c>
      <c r="C1484" s="53" t="s">
        <v>71</v>
      </c>
      <c r="D1484" s="22">
        <v>207038.0</v>
      </c>
      <c r="E1484" s="53" t="s">
        <v>63</v>
      </c>
      <c r="F1484" s="54">
        <v>1.0364751E7</v>
      </c>
      <c r="G1484" s="53" t="s">
        <v>1148</v>
      </c>
      <c r="H1484" s="55">
        <v>2220.0</v>
      </c>
      <c r="I1484" s="55"/>
      <c r="J1484" s="55" t="s">
        <v>69</v>
      </c>
      <c r="K1484" s="53" t="s">
        <v>73</v>
      </c>
      <c r="L1484" s="53"/>
      <c r="M1484" s="53">
        <v>1.0</v>
      </c>
      <c r="N1484" s="53" t="s">
        <v>52</v>
      </c>
      <c r="O1484" s="25">
        <v>570.46</v>
      </c>
      <c r="P1484" s="25">
        <f>'LISTA DOS ITENS'!$O1484*'LISTA DOS ITENS'!$M1484</f>
        <v>570.46</v>
      </c>
      <c r="Q1484" s="25">
        <v>570.46</v>
      </c>
      <c r="R1484" s="25">
        <f>'LISTA DOS ITENS'!$Q1484*'LISTA DOS ITENS'!$M1484</f>
        <v>570.46</v>
      </c>
      <c r="S1484" s="56">
        <f>IF('LISTA DOS ITENS'!$P1484&gt;'LISTA DOS ITENS'!$R1484,'LISTA DOS ITENS'!$P1484,'LISTA DOS ITENS'!$R1484)</f>
        <v>570.46</v>
      </c>
      <c r="T1484" s="25">
        <v>34.650878947189035</v>
      </c>
      <c r="U1484" s="25">
        <f>'LISTA DOS ITENS'!$T1484*'LISTA DOS ITENS'!$M1484</f>
        <v>34.65087895</v>
      </c>
      <c r="V1484" s="56">
        <f t="array" ref="V1484">INDEX('RESUMO - LOTES E VMA'!$F$3:$F$181,MATCH('LISTA DOS ITENS'!$D1484,'RESUMO - LOTES E VMA'!$A$3:$A$181,0))</f>
        <v>6055.070715</v>
      </c>
      <c r="W1484" s="57">
        <f>'LISTA DOS ITENS'!$U1484/'LISTA DOS ITENS'!$V1484</f>
        <v>0.00572262168</v>
      </c>
      <c r="X1484" s="53" t="s">
        <v>53</v>
      </c>
      <c r="Y1484" s="53" t="s">
        <v>290</v>
      </c>
      <c r="Z1484" s="58" t="str">
        <f>'LISTA DOS ITENS'!$F1484&amp;"-"&amp;'LISTA DOS ITENS'!$H1484&amp;"-"&amp;'LISTA DOS ITENS'!$J1484&amp;"-"&amp;'LISTA DOS ITENS'!$K1484&amp;"-"&amp;'LISTA DOS ITENS'!$I1484</f>
        <v>10364751-2220-0903-CONS/NAC-</v>
      </c>
      <c r="AA1484" s="59" t="str">
        <f t="array" ref="AA1484">INDEX('RESUMO - LOTES E VMA'!$M$3:$M$181,MATCH('LISTA DOS ITENS'!$D1484,'RESUMO - LOTES E VMA'!$A$3:$A$181,0))</f>
        <v>Para Leilão</v>
      </c>
      <c r="AB1484" s="60">
        <f t="array" ref="AB1484">INDEX('RESUMO - LOTES E VMA'!$J$3:$J$181,MATCH('LISTA DOS ITENS'!$D1484,'RESUMO - LOTES E VMA'!$A$3:$A$181,0))</f>
        <v>0.06074198975</v>
      </c>
      <c r="AC1484" s="29" t="str">
        <f t="array" ref="AC1484">INDEX('RESUMO - LOTES E VMA'!$L$3:$L$181,MATCH('LISTA DOS ITENS'!$D1484,'RESUMO - LOTES E VMA'!$A$3:$A$181,0))</f>
        <v>1% do Valor de Comparação do VMA</v>
      </c>
      <c r="AD1484" s="53" t="str">
        <f>VLOOKUP(Tabela1[[#This Row],[Índice]],[1]Planilha1!$A:$A,1,0)</f>
        <v>#ERROR!</v>
      </c>
    </row>
    <row r="1485" ht="15.75" customHeight="1">
      <c r="A1485" s="52">
        <v>252740.0</v>
      </c>
      <c r="B1485" s="53" t="s">
        <v>70</v>
      </c>
      <c r="C1485" s="53" t="s">
        <v>71</v>
      </c>
      <c r="D1485" s="22">
        <v>207038.0</v>
      </c>
      <c r="E1485" s="53" t="s">
        <v>63</v>
      </c>
      <c r="F1485" s="54">
        <v>1.0750355E7</v>
      </c>
      <c r="G1485" s="53" t="s">
        <v>1142</v>
      </c>
      <c r="H1485" s="55">
        <v>2201.0</v>
      </c>
      <c r="I1485" s="55"/>
      <c r="J1485" s="55" t="s">
        <v>79</v>
      </c>
      <c r="K1485" s="53" t="s">
        <v>179</v>
      </c>
      <c r="L1485" s="53"/>
      <c r="M1485" s="53">
        <v>1.0</v>
      </c>
      <c r="N1485" s="53" t="s">
        <v>52</v>
      </c>
      <c r="O1485" s="25">
        <v>10005.93</v>
      </c>
      <c r="P1485" s="25">
        <f>'LISTA DOS ITENS'!$O1485*'LISTA DOS ITENS'!$M1485</f>
        <v>10005.93</v>
      </c>
      <c r="Q1485" s="25">
        <v>15000.0</v>
      </c>
      <c r="R1485" s="25">
        <f>'LISTA DOS ITENS'!$Q1485*'LISTA DOS ITENS'!$M1485</f>
        <v>15000</v>
      </c>
      <c r="S1485" s="56">
        <f>IF('LISTA DOS ITENS'!$P1485&gt;'LISTA DOS ITENS'!$R1485,'LISTA DOS ITENS'!$P1485,'LISTA DOS ITENS'!$R1485)</f>
        <v>15000</v>
      </c>
      <c r="T1485" s="25">
        <v>911.1299376079577</v>
      </c>
      <c r="U1485" s="25">
        <f>'LISTA DOS ITENS'!$T1485*'LISTA DOS ITENS'!$M1485</f>
        <v>911.1299376</v>
      </c>
      <c r="V1485" s="56">
        <f t="array" ref="V1485">INDEX('RESUMO - LOTES E VMA'!$F$3:$F$181,MATCH('LISTA DOS ITENS'!$D1485,'RESUMO - LOTES E VMA'!$A$3:$A$181,0))</f>
        <v>6055.070715</v>
      </c>
      <c r="W1485" s="57">
        <f>'LISTA DOS ITENS'!$U1485/'LISTA DOS ITENS'!$V1485</f>
        <v>0.1504738723</v>
      </c>
      <c r="X1485" s="53" t="s">
        <v>53</v>
      </c>
      <c r="Y1485" s="53" t="s">
        <v>290</v>
      </c>
      <c r="Z1485" s="58" t="str">
        <f>'LISTA DOS ITENS'!$F1485&amp;"-"&amp;'LISTA DOS ITENS'!$H1485&amp;"-"&amp;'LISTA DOS ITENS'!$J1485&amp;"-"&amp;'LISTA DOS ITENS'!$K1485&amp;"-"&amp;'LISTA DOS ITENS'!$I1485</f>
        <v>10750355-2201-A003-IMOB/IMP-</v>
      </c>
      <c r="AA1485" s="59" t="str">
        <f t="array" ref="AA1485">INDEX('RESUMO - LOTES E VMA'!$M$3:$M$181,MATCH('LISTA DOS ITENS'!$D1485,'RESUMO - LOTES E VMA'!$A$3:$A$181,0))</f>
        <v>Para Leilão</v>
      </c>
      <c r="AB1485" s="60">
        <f t="array" ref="AB1485">INDEX('RESUMO - LOTES E VMA'!$J$3:$J$181,MATCH('LISTA DOS ITENS'!$D1485,'RESUMO - LOTES E VMA'!$A$3:$A$181,0))</f>
        <v>0.06074198975</v>
      </c>
      <c r="AC1485" s="29" t="str">
        <f t="array" ref="AC1485">INDEX('RESUMO - LOTES E VMA'!$L$3:$L$181,MATCH('LISTA DOS ITENS'!$D1485,'RESUMO - LOTES E VMA'!$A$3:$A$181,0))</f>
        <v>1% do Valor de Comparação do VMA</v>
      </c>
      <c r="AD1485" s="53" t="str">
        <f>VLOOKUP(Tabela1[[#This Row],[Índice]],[1]Planilha1!$A:$A,1,0)</f>
        <v>#ERROR!</v>
      </c>
    </row>
    <row r="1486" ht="15.75" customHeight="1">
      <c r="A1486" s="52">
        <v>252741.0</v>
      </c>
      <c r="B1486" s="53" t="s">
        <v>70</v>
      </c>
      <c r="C1486" s="53" t="s">
        <v>71</v>
      </c>
      <c r="D1486" s="22">
        <v>207038.0</v>
      </c>
      <c r="E1486" s="53" t="s">
        <v>63</v>
      </c>
      <c r="F1486" s="54">
        <v>1.1239237E7</v>
      </c>
      <c r="G1486" s="53" t="s">
        <v>1149</v>
      </c>
      <c r="H1486" s="55">
        <v>2201.0</v>
      </c>
      <c r="I1486" s="55"/>
      <c r="J1486" s="55" t="s">
        <v>79</v>
      </c>
      <c r="K1486" s="53" t="s">
        <v>80</v>
      </c>
      <c r="L1486" s="53"/>
      <c r="M1486" s="53">
        <v>1.0</v>
      </c>
      <c r="N1486" s="53" t="s">
        <v>52</v>
      </c>
      <c r="O1486" s="25">
        <v>640.03</v>
      </c>
      <c r="P1486" s="25">
        <f>'LISTA DOS ITENS'!$O1486*'LISTA DOS ITENS'!$M1486</f>
        <v>640.03</v>
      </c>
      <c r="Q1486" s="25">
        <v>640.03</v>
      </c>
      <c r="R1486" s="25">
        <f>'LISTA DOS ITENS'!$Q1486*'LISTA DOS ITENS'!$M1486</f>
        <v>640.03</v>
      </c>
      <c r="S1486" s="56">
        <f>IF('LISTA DOS ITENS'!$P1486&gt;'LISTA DOS ITENS'!$R1486,'LISTA DOS ITENS'!$P1486,'LISTA DOS ITENS'!$R1486)</f>
        <v>640.03</v>
      </c>
      <c r="T1486" s="25">
        <v>38.87669959781474</v>
      </c>
      <c r="U1486" s="25">
        <f>'LISTA DOS ITENS'!$T1486*'LISTA DOS ITENS'!$M1486</f>
        <v>38.8766996</v>
      </c>
      <c r="V1486" s="56">
        <f t="array" ref="V1486">INDEX('RESUMO - LOTES E VMA'!$F$3:$F$181,MATCH('LISTA DOS ITENS'!$D1486,'RESUMO - LOTES E VMA'!$A$3:$A$181,0))</f>
        <v>6055.070715</v>
      </c>
      <c r="W1486" s="57">
        <f>'LISTA DOS ITENS'!$U1486/'LISTA DOS ITENS'!$V1486</f>
        <v>0.0064205195</v>
      </c>
      <c r="X1486" s="53" t="s">
        <v>53</v>
      </c>
      <c r="Y1486" s="53" t="s">
        <v>290</v>
      </c>
      <c r="Z1486" s="58" t="str">
        <f>'LISTA DOS ITENS'!$F1486&amp;"-"&amp;'LISTA DOS ITENS'!$H1486&amp;"-"&amp;'LISTA DOS ITENS'!$J1486&amp;"-"&amp;'LISTA DOS ITENS'!$K1486&amp;"-"&amp;'LISTA DOS ITENS'!$I1486</f>
        <v>11239237-2201-A003-IMOB/NAC-</v>
      </c>
      <c r="AA1486" s="59" t="str">
        <f t="array" ref="AA1486">INDEX('RESUMO - LOTES E VMA'!$M$3:$M$181,MATCH('LISTA DOS ITENS'!$D1486,'RESUMO - LOTES E VMA'!$A$3:$A$181,0))</f>
        <v>Para Leilão</v>
      </c>
      <c r="AB1486" s="60">
        <f t="array" ref="AB1486">INDEX('RESUMO - LOTES E VMA'!$J$3:$J$181,MATCH('LISTA DOS ITENS'!$D1486,'RESUMO - LOTES E VMA'!$A$3:$A$181,0))</f>
        <v>0.06074198975</v>
      </c>
      <c r="AC1486" s="29" t="str">
        <f t="array" ref="AC1486">INDEX('RESUMO - LOTES E VMA'!$L$3:$L$181,MATCH('LISTA DOS ITENS'!$D1486,'RESUMO - LOTES E VMA'!$A$3:$A$181,0))</f>
        <v>1% do Valor de Comparação do VMA</v>
      </c>
      <c r="AD1486" s="53" t="str">
        <f>VLOOKUP(Tabela1[[#This Row],[Índice]],[1]Planilha1!$A:$A,1,0)</f>
        <v>#ERROR!</v>
      </c>
    </row>
    <row r="1487" ht="15.75" customHeight="1">
      <c r="A1487" s="52">
        <v>252742.0</v>
      </c>
      <c r="B1487" s="53" t="s">
        <v>70</v>
      </c>
      <c r="C1487" s="53" t="s">
        <v>71</v>
      </c>
      <c r="D1487" s="22">
        <v>207038.0</v>
      </c>
      <c r="E1487" s="53" t="s">
        <v>63</v>
      </c>
      <c r="F1487" s="54">
        <v>1.0810311E7</v>
      </c>
      <c r="G1487" s="53" t="s">
        <v>1150</v>
      </c>
      <c r="H1487" s="55">
        <v>2101.0</v>
      </c>
      <c r="I1487" s="55"/>
      <c r="J1487" s="55" t="s">
        <v>319</v>
      </c>
      <c r="K1487" s="53" t="s">
        <v>73</v>
      </c>
      <c r="L1487" s="53"/>
      <c r="M1487" s="53">
        <v>5.0</v>
      </c>
      <c r="N1487" s="53" t="s">
        <v>52</v>
      </c>
      <c r="O1487" s="25">
        <v>759.632</v>
      </c>
      <c r="P1487" s="25">
        <f>'LISTA DOS ITENS'!$O1487*'LISTA DOS ITENS'!$M1487</f>
        <v>3798.16</v>
      </c>
      <c r="Q1487" s="25">
        <v>759.63</v>
      </c>
      <c r="R1487" s="25">
        <f>'LISTA DOS ITENS'!$Q1487*'LISTA DOS ITENS'!$M1487</f>
        <v>3798.15</v>
      </c>
      <c r="S1487" s="56">
        <f>IF('LISTA DOS ITENS'!$P1487&gt;'LISTA DOS ITENS'!$R1487,'LISTA DOS ITENS'!$P1487,'LISTA DOS ITENS'!$R1487)</f>
        <v>3798.16</v>
      </c>
      <c r="T1487" s="25">
        <v>46.14144230034219</v>
      </c>
      <c r="U1487" s="25">
        <f>'LISTA DOS ITENS'!$T1487*'LISTA DOS ITENS'!$M1487</f>
        <v>230.7072115</v>
      </c>
      <c r="V1487" s="56">
        <f t="array" ref="V1487">INDEX('RESUMO - LOTES E VMA'!$F$3:$F$181,MATCH('LISTA DOS ITENS'!$D1487,'RESUMO - LOTES E VMA'!$A$3:$A$181,0))</f>
        <v>6055.070715</v>
      </c>
      <c r="W1487" s="57">
        <f>'LISTA DOS ITENS'!$U1487/'LISTA DOS ITENS'!$V1487</f>
        <v>0.03810148921</v>
      </c>
      <c r="X1487" s="53" t="s">
        <v>53</v>
      </c>
      <c r="Y1487" s="53" t="s">
        <v>290</v>
      </c>
      <c r="Z1487" s="58" t="str">
        <f>'LISTA DOS ITENS'!$F1487&amp;"-"&amp;'LISTA DOS ITENS'!$H1487&amp;"-"&amp;'LISTA DOS ITENS'!$J1487&amp;"-"&amp;'LISTA DOS ITENS'!$K1487&amp;"-"&amp;'LISTA DOS ITENS'!$I1487</f>
        <v>10810311-2101-A803-CONS/NAC-</v>
      </c>
      <c r="AA1487" s="59" t="str">
        <f t="array" ref="AA1487">INDEX('RESUMO - LOTES E VMA'!$M$3:$M$181,MATCH('LISTA DOS ITENS'!$D1487,'RESUMO - LOTES E VMA'!$A$3:$A$181,0))</f>
        <v>Para Leilão</v>
      </c>
      <c r="AB1487" s="60">
        <f t="array" ref="AB1487">INDEX('RESUMO - LOTES E VMA'!$J$3:$J$181,MATCH('LISTA DOS ITENS'!$D1487,'RESUMO - LOTES E VMA'!$A$3:$A$181,0))</f>
        <v>0.06074198975</v>
      </c>
      <c r="AC1487" s="29" t="str">
        <f t="array" ref="AC1487">INDEX('RESUMO - LOTES E VMA'!$L$3:$L$181,MATCH('LISTA DOS ITENS'!$D1487,'RESUMO - LOTES E VMA'!$A$3:$A$181,0))</f>
        <v>1% do Valor de Comparação do VMA</v>
      </c>
      <c r="AD1487" s="53" t="str">
        <f>VLOOKUP(Tabela1[[#This Row],[Índice]],[1]Planilha1!$A:$A,1,0)</f>
        <v>#ERROR!</v>
      </c>
    </row>
    <row r="1488" ht="15.75" customHeight="1">
      <c r="A1488" s="52">
        <v>252743.0</v>
      </c>
      <c r="B1488" s="53" t="s">
        <v>70</v>
      </c>
      <c r="C1488" s="53" t="s">
        <v>71</v>
      </c>
      <c r="D1488" s="22">
        <v>207038.0</v>
      </c>
      <c r="E1488" s="53" t="s">
        <v>63</v>
      </c>
      <c r="F1488" s="54">
        <v>1.0576861E7</v>
      </c>
      <c r="G1488" s="53" t="s">
        <v>1150</v>
      </c>
      <c r="H1488" s="55">
        <v>2101.0</v>
      </c>
      <c r="I1488" s="55"/>
      <c r="J1488" s="55" t="s">
        <v>77</v>
      </c>
      <c r="K1488" s="53" t="s">
        <v>160</v>
      </c>
      <c r="L1488" s="53"/>
      <c r="M1488" s="53">
        <v>1.0</v>
      </c>
      <c r="N1488" s="53" t="s">
        <v>52</v>
      </c>
      <c r="O1488" s="25">
        <v>4423.89</v>
      </c>
      <c r="P1488" s="25">
        <f>'LISTA DOS ITENS'!$O1488*'LISTA DOS ITENS'!$M1488</f>
        <v>4423.89</v>
      </c>
      <c r="Q1488" s="25">
        <v>4423.89</v>
      </c>
      <c r="R1488" s="25">
        <f>'LISTA DOS ITENS'!$Q1488*'LISTA DOS ITENS'!$M1488</f>
        <v>4423.89</v>
      </c>
      <c r="S1488" s="56">
        <f>IF('LISTA DOS ITENS'!$P1488&gt;'LISTA DOS ITENS'!$R1488,'LISTA DOS ITENS'!$P1488,'LISTA DOS ITENS'!$R1488)</f>
        <v>4423.89</v>
      </c>
      <c r="T1488" s="25">
        <v>268.71590797896454</v>
      </c>
      <c r="U1488" s="25">
        <f>'LISTA DOS ITENS'!$T1488*'LISTA DOS ITENS'!$M1488</f>
        <v>268.715908</v>
      </c>
      <c r="V1488" s="56">
        <f t="array" ref="V1488">INDEX('RESUMO - LOTES E VMA'!$F$3:$F$181,MATCH('LISTA DOS ITENS'!$D1488,'RESUMO - LOTES E VMA'!$A$3:$A$181,0))</f>
        <v>6055.070715</v>
      </c>
      <c r="W1488" s="57">
        <f>'LISTA DOS ITENS'!$U1488/'LISTA DOS ITENS'!$V1488</f>
        <v>0.04437865727</v>
      </c>
      <c r="X1488" s="53" t="s">
        <v>53</v>
      </c>
      <c r="Y1488" s="53" t="s">
        <v>290</v>
      </c>
      <c r="Z1488" s="58" t="str">
        <f>'LISTA DOS ITENS'!$F1488&amp;"-"&amp;'LISTA DOS ITENS'!$H1488&amp;"-"&amp;'LISTA DOS ITENS'!$J1488&amp;"-"&amp;'LISTA DOS ITENS'!$K1488&amp;"-"&amp;'LISTA DOS ITENS'!$I1488</f>
        <v>10576861-2101-A903-CONS/IMP-</v>
      </c>
      <c r="AA1488" s="59" t="str">
        <f t="array" ref="AA1488">INDEX('RESUMO - LOTES E VMA'!$M$3:$M$181,MATCH('LISTA DOS ITENS'!$D1488,'RESUMO - LOTES E VMA'!$A$3:$A$181,0))</f>
        <v>Para Leilão</v>
      </c>
      <c r="AB1488" s="60">
        <f t="array" ref="AB1488">INDEX('RESUMO - LOTES E VMA'!$J$3:$J$181,MATCH('LISTA DOS ITENS'!$D1488,'RESUMO - LOTES E VMA'!$A$3:$A$181,0))</f>
        <v>0.06074198975</v>
      </c>
      <c r="AC1488" s="29" t="str">
        <f t="array" ref="AC1488">INDEX('RESUMO - LOTES E VMA'!$L$3:$L$181,MATCH('LISTA DOS ITENS'!$D1488,'RESUMO - LOTES E VMA'!$A$3:$A$181,0))</f>
        <v>1% do Valor de Comparação do VMA</v>
      </c>
      <c r="AD1488" s="53" t="str">
        <f>VLOOKUP(Tabela1[[#This Row],[Índice]],[1]Planilha1!$A:$A,1,0)</f>
        <v>#ERROR!</v>
      </c>
    </row>
    <row r="1489" ht="15.75" customHeight="1">
      <c r="A1489" s="52">
        <v>252744.0</v>
      </c>
      <c r="B1489" s="53" t="s">
        <v>70</v>
      </c>
      <c r="C1489" s="53" t="s">
        <v>71</v>
      </c>
      <c r="D1489" s="22">
        <v>207038.0</v>
      </c>
      <c r="E1489" s="53" t="s">
        <v>63</v>
      </c>
      <c r="F1489" s="54">
        <v>1.0299105E7</v>
      </c>
      <c r="G1489" s="53" t="s">
        <v>1149</v>
      </c>
      <c r="H1489" s="55">
        <v>2201.0</v>
      </c>
      <c r="I1489" s="55"/>
      <c r="J1489" s="55" t="s">
        <v>77</v>
      </c>
      <c r="K1489" s="53" t="s">
        <v>80</v>
      </c>
      <c r="L1489" s="53"/>
      <c r="M1489" s="53">
        <v>1.0</v>
      </c>
      <c r="N1489" s="53" t="s">
        <v>52</v>
      </c>
      <c r="O1489" s="25">
        <v>653.75</v>
      </c>
      <c r="P1489" s="25">
        <f>'LISTA DOS ITENS'!$O1489*'LISTA DOS ITENS'!$M1489</f>
        <v>653.75</v>
      </c>
      <c r="Q1489" s="25">
        <v>653.75</v>
      </c>
      <c r="R1489" s="25">
        <f>'LISTA DOS ITENS'!$Q1489*'LISTA DOS ITENS'!$M1489</f>
        <v>653.75</v>
      </c>
      <c r="S1489" s="56">
        <f>IF('LISTA DOS ITENS'!$P1489&gt;'LISTA DOS ITENS'!$R1489,'LISTA DOS ITENS'!$P1489,'LISTA DOS ITENS'!$R1489)</f>
        <v>653.75</v>
      </c>
      <c r="T1489" s="25">
        <v>39.710079780746824</v>
      </c>
      <c r="U1489" s="25">
        <f>'LISTA DOS ITENS'!$T1489*'LISTA DOS ITENS'!$M1489</f>
        <v>39.71007978</v>
      </c>
      <c r="V1489" s="56">
        <f t="array" ref="V1489">INDEX('RESUMO - LOTES E VMA'!$F$3:$F$181,MATCH('LISTA DOS ITENS'!$D1489,'RESUMO - LOTES E VMA'!$A$3:$A$181,0))</f>
        <v>6055.070715</v>
      </c>
      <c r="W1489" s="57">
        <f>'LISTA DOS ITENS'!$U1489/'LISTA DOS ITENS'!$V1489</f>
        <v>0.006558152935</v>
      </c>
      <c r="X1489" s="53" t="s">
        <v>53</v>
      </c>
      <c r="Y1489" s="53" t="s">
        <v>290</v>
      </c>
      <c r="Z1489" s="58" t="str">
        <f>'LISTA DOS ITENS'!$F1489&amp;"-"&amp;'LISTA DOS ITENS'!$H1489&amp;"-"&amp;'LISTA DOS ITENS'!$J1489&amp;"-"&amp;'LISTA DOS ITENS'!$K1489&amp;"-"&amp;'LISTA DOS ITENS'!$I1489</f>
        <v>10299105-2201-A903-IMOB/NAC-</v>
      </c>
      <c r="AA1489" s="59" t="str">
        <f t="array" ref="AA1489">INDEX('RESUMO - LOTES E VMA'!$M$3:$M$181,MATCH('LISTA DOS ITENS'!$D1489,'RESUMO - LOTES E VMA'!$A$3:$A$181,0))</f>
        <v>Para Leilão</v>
      </c>
      <c r="AB1489" s="60">
        <f t="array" ref="AB1489">INDEX('RESUMO - LOTES E VMA'!$J$3:$J$181,MATCH('LISTA DOS ITENS'!$D1489,'RESUMO - LOTES E VMA'!$A$3:$A$181,0))</f>
        <v>0.06074198975</v>
      </c>
      <c r="AC1489" s="29" t="str">
        <f t="array" ref="AC1489">INDEX('RESUMO - LOTES E VMA'!$L$3:$L$181,MATCH('LISTA DOS ITENS'!$D1489,'RESUMO - LOTES E VMA'!$A$3:$A$181,0))</f>
        <v>1% do Valor de Comparação do VMA</v>
      </c>
      <c r="AD1489" s="53" t="str">
        <f>VLOOKUP(Tabela1[[#This Row],[Índice]],[1]Planilha1!$A:$A,1,0)</f>
        <v>#ERROR!</v>
      </c>
    </row>
    <row r="1490" ht="15.75" customHeight="1">
      <c r="A1490" s="52">
        <v>252826.0</v>
      </c>
      <c r="B1490" s="53" t="s">
        <v>70</v>
      </c>
      <c r="C1490" s="53" t="s">
        <v>71</v>
      </c>
      <c r="D1490" s="22">
        <v>207047.0</v>
      </c>
      <c r="E1490" s="53" t="s">
        <v>63</v>
      </c>
      <c r="F1490" s="54">
        <v>1.0014209E7</v>
      </c>
      <c r="G1490" s="53" t="s">
        <v>1151</v>
      </c>
      <c r="H1490" s="55">
        <v>2101.0</v>
      </c>
      <c r="I1490" s="55"/>
      <c r="J1490" s="55" t="s">
        <v>68</v>
      </c>
      <c r="K1490" s="53" t="s">
        <v>73</v>
      </c>
      <c r="L1490" s="53"/>
      <c r="M1490" s="53">
        <v>2.0</v>
      </c>
      <c r="N1490" s="53" t="s">
        <v>52</v>
      </c>
      <c r="O1490" s="25">
        <v>94.0</v>
      </c>
      <c r="P1490" s="25">
        <f>'LISTA DOS ITENS'!$O1490*'LISTA DOS ITENS'!$M1490</f>
        <v>188</v>
      </c>
      <c r="Q1490" s="25">
        <v>127.46</v>
      </c>
      <c r="R1490" s="25">
        <f>'LISTA DOS ITENS'!$Q1490*'LISTA DOS ITENS'!$M1490</f>
        <v>254.92</v>
      </c>
      <c r="S1490" s="56">
        <f>IF('LISTA DOS ITENS'!$P1490&gt;'LISTA DOS ITENS'!$R1490,'LISTA DOS ITENS'!$P1490,'LISTA DOS ITENS'!$R1490)</f>
        <v>254.92</v>
      </c>
      <c r="T1490" s="25">
        <v>8.34226498546013</v>
      </c>
      <c r="U1490" s="25">
        <f>'LISTA DOS ITENS'!$T1490*'LISTA DOS ITENS'!$M1490</f>
        <v>16.68452997</v>
      </c>
      <c r="V1490" s="56">
        <f t="array" ref="V1490">INDEX('RESUMO - LOTES E VMA'!$F$3:$F$181,MATCH('LISTA DOS ITENS'!$D1490,'RESUMO - LOTES E VMA'!$A$3:$A$181,0))</f>
        <v>4086.821541</v>
      </c>
      <c r="W1490" s="57">
        <f>'LISTA DOS ITENS'!$U1490/'LISTA DOS ITENS'!$V1490</f>
        <v>0.004082519827</v>
      </c>
      <c r="X1490" s="53" t="s">
        <v>53</v>
      </c>
      <c r="Y1490" s="53" t="s">
        <v>290</v>
      </c>
      <c r="Z1490" s="58" t="str">
        <f>'LISTA DOS ITENS'!$F1490&amp;"-"&amp;'LISTA DOS ITENS'!$H1490&amp;"-"&amp;'LISTA DOS ITENS'!$J1490&amp;"-"&amp;'LISTA DOS ITENS'!$K1490&amp;"-"&amp;'LISTA DOS ITENS'!$I1490</f>
        <v>10014209-2101-0003-CONS/NAC-</v>
      </c>
      <c r="AA1490" s="59" t="str">
        <f t="array" ref="AA1490">INDEX('RESUMO - LOTES E VMA'!$M$3:$M$181,MATCH('LISTA DOS ITENS'!$D1490,'RESUMO - LOTES E VMA'!$A$3:$A$181,0))</f>
        <v>Para Leilão</v>
      </c>
      <c r="AB1490" s="60">
        <f t="array" ref="AB1490">INDEX('RESUMO - LOTES E VMA'!$J$3:$J$181,MATCH('LISTA DOS ITENS'!$D1490,'RESUMO - LOTES E VMA'!$A$3:$A$181,0))</f>
        <v>0.06546830369</v>
      </c>
      <c r="AC1490" s="29" t="str">
        <f t="array" ref="AC1490">INDEX('RESUMO - LOTES E VMA'!$L$3:$L$181,MATCH('LISTA DOS ITENS'!$D1490,'RESUMO - LOTES E VMA'!$A$3:$A$181,0))</f>
        <v>1% do Valor de Comparação do VMA</v>
      </c>
      <c r="AD1490" s="53" t="str">
        <f>VLOOKUP(Tabela1[[#This Row],[Índice]],[1]Planilha1!$A:$A,1,0)</f>
        <v>#ERROR!</v>
      </c>
    </row>
    <row r="1491" ht="15.75" customHeight="1">
      <c r="A1491" s="52">
        <v>252827.0</v>
      </c>
      <c r="B1491" s="53" t="s">
        <v>70</v>
      </c>
      <c r="C1491" s="53" t="s">
        <v>71</v>
      </c>
      <c r="D1491" s="22">
        <v>207047.0</v>
      </c>
      <c r="E1491" s="53" t="s">
        <v>63</v>
      </c>
      <c r="F1491" s="54">
        <v>1.0840245E7</v>
      </c>
      <c r="G1491" s="53" t="s">
        <v>1152</v>
      </c>
      <c r="H1491" s="55">
        <v>2101.0</v>
      </c>
      <c r="I1491" s="55"/>
      <c r="J1491" s="55" t="s">
        <v>68</v>
      </c>
      <c r="K1491" s="53" t="s">
        <v>73</v>
      </c>
      <c r="L1491" s="53"/>
      <c r="M1491" s="53">
        <v>19.0</v>
      </c>
      <c r="N1491" s="53" t="s">
        <v>52</v>
      </c>
      <c r="O1491" s="25">
        <v>511.53</v>
      </c>
      <c r="P1491" s="25">
        <f>'LISTA DOS ITENS'!$O1491*'LISTA DOS ITENS'!$M1491</f>
        <v>9719.07</v>
      </c>
      <c r="Q1491" s="25">
        <v>511.53</v>
      </c>
      <c r="R1491" s="25">
        <f>'LISTA DOS ITENS'!$Q1491*'LISTA DOS ITENS'!$M1491</f>
        <v>9719.07</v>
      </c>
      <c r="S1491" s="56">
        <f>IF('LISTA DOS ITENS'!$P1491&gt;'LISTA DOS ITENS'!$R1491,'LISTA DOS ITENS'!$P1491,'LISTA DOS ITENS'!$R1491)</f>
        <v>9719.07</v>
      </c>
      <c r="T1491" s="25">
        <v>33.479670547720225</v>
      </c>
      <c r="U1491" s="25">
        <f>'LISTA DOS ITENS'!$T1491*'LISTA DOS ITENS'!$M1491</f>
        <v>636.1137404</v>
      </c>
      <c r="V1491" s="56">
        <f t="array" ref="V1491">INDEX('RESUMO - LOTES E VMA'!$F$3:$F$181,MATCH('LISTA DOS ITENS'!$D1491,'RESUMO - LOTES E VMA'!$A$3:$A$181,0))</f>
        <v>4086.821541</v>
      </c>
      <c r="W1491" s="57">
        <f>'LISTA DOS ITENS'!$U1491/'LISTA DOS ITENS'!$V1491</f>
        <v>0.1556499921</v>
      </c>
      <c r="X1491" s="53" t="s">
        <v>53</v>
      </c>
      <c r="Y1491" s="53" t="s">
        <v>290</v>
      </c>
      <c r="Z1491" s="58" t="str">
        <f>'LISTA DOS ITENS'!$F1491&amp;"-"&amp;'LISTA DOS ITENS'!$H1491&amp;"-"&amp;'LISTA DOS ITENS'!$J1491&amp;"-"&amp;'LISTA DOS ITENS'!$K1491&amp;"-"&amp;'LISTA DOS ITENS'!$I1491</f>
        <v>10840245-2101-0003-CONS/NAC-</v>
      </c>
      <c r="AA1491" s="59" t="str">
        <f t="array" ref="AA1491">INDEX('RESUMO - LOTES E VMA'!$M$3:$M$181,MATCH('LISTA DOS ITENS'!$D1491,'RESUMO - LOTES E VMA'!$A$3:$A$181,0))</f>
        <v>Para Leilão</v>
      </c>
      <c r="AB1491" s="60">
        <f t="array" ref="AB1491">INDEX('RESUMO - LOTES E VMA'!$J$3:$J$181,MATCH('LISTA DOS ITENS'!$D1491,'RESUMO - LOTES E VMA'!$A$3:$A$181,0))</f>
        <v>0.06546830369</v>
      </c>
      <c r="AC1491" s="29" t="str">
        <f t="array" ref="AC1491">INDEX('RESUMO - LOTES E VMA'!$L$3:$L$181,MATCH('LISTA DOS ITENS'!$D1491,'RESUMO - LOTES E VMA'!$A$3:$A$181,0))</f>
        <v>1% do Valor de Comparação do VMA</v>
      </c>
      <c r="AD1491" s="53" t="str">
        <f>VLOOKUP(Tabela1[[#This Row],[Índice]],[1]Planilha1!$A:$A,1,0)</f>
        <v>#ERROR!</v>
      </c>
    </row>
    <row r="1492" ht="15.75" customHeight="1">
      <c r="A1492" s="52">
        <v>252828.0</v>
      </c>
      <c r="B1492" s="53" t="s">
        <v>70</v>
      </c>
      <c r="C1492" s="53" t="s">
        <v>71</v>
      </c>
      <c r="D1492" s="22">
        <v>207047.0</v>
      </c>
      <c r="E1492" s="53" t="s">
        <v>63</v>
      </c>
      <c r="F1492" s="54">
        <v>1.1103842E7</v>
      </c>
      <c r="G1492" s="53" t="s">
        <v>1153</v>
      </c>
      <c r="H1492" s="55">
        <v>2101.0</v>
      </c>
      <c r="I1492" s="55"/>
      <c r="J1492" s="55" t="s">
        <v>68</v>
      </c>
      <c r="K1492" s="53" t="s">
        <v>73</v>
      </c>
      <c r="L1492" s="53"/>
      <c r="M1492" s="53">
        <v>2.0</v>
      </c>
      <c r="N1492" s="53" t="s">
        <v>52</v>
      </c>
      <c r="O1492" s="25">
        <v>555.205</v>
      </c>
      <c r="P1492" s="25">
        <f>'LISTA DOS ITENS'!$O1492*'LISTA DOS ITENS'!$M1492</f>
        <v>1110.41</v>
      </c>
      <c r="Q1492" s="25">
        <v>555.21</v>
      </c>
      <c r="R1492" s="25">
        <f>'LISTA DOS ITENS'!$Q1492*'LISTA DOS ITENS'!$M1492</f>
        <v>1110.42</v>
      </c>
      <c r="S1492" s="56">
        <f>IF('LISTA DOS ITENS'!$P1492&gt;'LISTA DOS ITENS'!$R1492,'LISTA DOS ITENS'!$P1492,'LISTA DOS ITENS'!$R1492)</f>
        <v>1110.42</v>
      </c>
      <c r="T1492" s="25">
        <v>36.33852928430346</v>
      </c>
      <c r="U1492" s="25">
        <f>'LISTA DOS ITENS'!$T1492*'LISTA DOS ITENS'!$M1492</f>
        <v>72.67705857</v>
      </c>
      <c r="V1492" s="56">
        <f t="array" ref="V1492">INDEX('RESUMO - LOTES E VMA'!$F$3:$F$181,MATCH('LISTA DOS ITENS'!$D1492,'RESUMO - LOTES E VMA'!$A$3:$A$181,0))</f>
        <v>4086.821541</v>
      </c>
      <c r="W1492" s="57">
        <f>'LISTA DOS ITENS'!$U1492/'LISTA DOS ITENS'!$V1492</f>
        <v>0.01778327188</v>
      </c>
      <c r="X1492" s="53" t="s">
        <v>53</v>
      </c>
      <c r="Y1492" s="53" t="s">
        <v>290</v>
      </c>
      <c r="Z1492" s="58" t="str">
        <f>'LISTA DOS ITENS'!$F1492&amp;"-"&amp;'LISTA DOS ITENS'!$H1492&amp;"-"&amp;'LISTA DOS ITENS'!$J1492&amp;"-"&amp;'LISTA DOS ITENS'!$K1492&amp;"-"&amp;'LISTA DOS ITENS'!$I1492</f>
        <v>11103842-2101-0003-CONS/NAC-</v>
      </c>
      <c r="AA1492" s="59" t="str">
        <f t="array" ref="AA1492">INDEX('RESUMO - LOTES E VMA'!$M$3:$M$181,MATCH('LISTA DOS ITENS'!$D1492,'RESUMO - LOTES E VMA'!$A$3:$A$181,0))</f>
        <v>Para Leilão</v>
      </c>
      <c r="AB1492" s="60">
        <f t="array" ref="AB1492">INDEX('RESUMO - LOTES E VMA'!$J$3:$J$181,MATCH('LISTA DOS ITENS'!$D1492,'RESUMO - LOTES E VMA'!$A$3:$A$181,0))</f>
        <v>0.06546830369</v>
      </c>
      <c r="AC1492" s="29" t="str">
        <f t="array" ref="AC1492">INDEX('RESUMO - LOTES E VMA'!$L$3:$L$181,MATCH('LISTA DOS ITENS'!$D1492,'RESUMO - LOTES E VMA'!$A$3:$A$181,0))</f>
        <v>1% do Valor de Comparação do VMA</v>
      </c>
      <c r="AD1492" s="53" t="str">
        <f>VLOOKUP(Tabela1[[#This Row],[Índice]],[1]Planilha1!$A:$A,1,0)</f>
        <v>#ERROR!</v>
      </c>
    </row>
    <row r="1493" ht="15.75" customHeight="1">
      <c r="A1493" s="52">
        <v>252829.0</v>
      </c>
      <c r="B1493" s="53" t="s">
        <v>70</v>
      </c>
      <c r="C1493" s="53" t="s">
        <v>71</v>
      </c>
      <c r="D1493" s="22">
        <v>207047.0</v>
      </c>
      <c r="E1493" s="53" t="s">
        <v>63</v>
      </c>
      <c r="F1493" s="54">
        <v>1.0826558E7</v>
      </c>
      <c r="G1493" s="53" t="s">
        <v>1154</v>
      </c>
      <c r="H1493" s="55">
        <v>2201.0</v>
      </c>
      <c r="I1493" s="55"/>
      <c r="J1493" s="55" t="s">
        <v>68</v>
      </c>
      <c r="K1493" s="53" t="s">
        <v>293</v>
      </c>
      <c r="L1493" s="53"/>
      <c r="M1493" s="53">
        <v>1.0</v>
      </c>
      <c r="N1493" s="53" t="s">
        <v>52</v>
      </c>
      <c r="O1493" s="25">
        <v>1.0</v>
      </c>
      <c r="P1493" s="25">
        <f>'LISTA DOS ITENS'!$O1493*'LISTA DOS ITENS'!$M1493</f>
        <v>1</v>
      </c>
      <c r="Q1493" s="25">
        <v>1000.0</v>
      </c>
      <c r="R1493" s="25">
        <f>'LISTA DOS ITENS'!$Q1493*'LISTA DOS ITENS'!$M1493</f>
        <v>1000</v>
      </c>
      <c r="S1493" s="56">
        <f>IF('LISTA DOS ITENS'!$P1493&gt;'LISTA DOS ITENS'!$R1493,'LISTA DOS ITENS'!$P1493,'LISTA DOS ITENS'!$R1493)</f>
        <v>1000</v>
      </c>
      <c r="T1493" s="25">
        <v>65.45006265071497</v>
      </c>
      <c r="U1493" s="25">
        <f>'LISTA DOS ITENS'!$T1493*'LISTA DOS ITENS'!$M1493</f>
        <v>65.45006265</v>
      </c>
      <c r="V1493" s="56">
        <f t="array" ref="V1493">INDEX('RESUMO - LOTES E VMA'!$F$3:$F$181,MATCH('LISTA DOS ITENS'!$D1493,'RESUMO - LOTES E VMA'!$A$3:$A$181,0))</f>
        <v>4086.821541</v>
      </c>
      <c r="W1493" s="57">
        <f>'LISTA DOS ITENS'!$U1493/'LISTA DOS ITENS'!$V1493</f>
        <v>0.01601490596</v>
      </c>
      <c r="X1493" s="53" t="s">
        <v>53</v>
      </c>
      <c r="Y1493" s="53" t="s">
        <v>290</v>
      </c>
      <c r="Z1493" s="58" t="str">
        <f>'LISTA DOS ITENS'!$F1493&amp;"-"&amp;'LISTA DOS ITENS'!$H1493&amp;"-"&amp;'LISTA DOS ITENS'!$J1493&amp;"-"&amp;'LISTA DOS ITENS'!$K1493&amp;"-"&amp;'LISTA DOS ITENS'!$I1493</f>
        <v>10826558-2201-0003-SOBRE_EMP-</v>
      </c>
      <c r="AA1493" s="59" t="str">
        <f t="array" ref="AA1493">INDEX('RESUMO - LOTES E VMA'!$M$3:$M$181,MATCH('LISTA DOS ITENS'!$D1493,'RESUMO - LOTES E VMA'!$A$3:$A$181,0))</f>
        <v>Para Leilão</v>
      </c>
      <c r="AB1493" s="60">
        <f t="array" ref="AB1493">INDEX('RESUMO - LOTES E VMA'!$J$3:$J$181,MATCH('LISTA DOS ITENS'!$D1493,'RESUMO - LOTES E VMA'!$A$3:$A$181,0))</f>
        <v>0.06546830369</v>
      </c>
      <c r="AC1493" s="29" t="str">
        <f t="array" ref="AC1493">INDEX('RESUMO - LOTES E VMA'!$L$3:$L$181,MATCH('LISTA DOS ITENS'!$D1493,'RESUMO - LOTES E VMA'!$A$3:$A$181,0))</f>
        <v>1% do Valor de Comparação do VMA</v>
      </c>
      <c r="AD1493" s="53" t="str">
        <f>VLOOKUP(Tabela1[[#This Row],[Índice]],[1]Planilha1!$A:$A,1,0)</f>
        <v>#ERROR!</v>
      </c>
    </row>
    <row r="1494" ht="15.75" customHeight="1">
      <c r="A1494" s="52">
        <v>252830.0</v>
      </c>
      <c r="B1494" s="53" t="s">
        <v>70</v>
      </c>
      <c r="C1494" s="53" t="s">
        <v>71</v>
      </c>
      <c r="D1494" s="22">
        <v>207047.0</v>
      </c>
      <c r="E1494" s="53" t="s">
        <v>63</v>
      </c>
      <c r="F1494" s="54">
        <v>1.0897363E7</v>
      </c>
      <c r="G1494" s="53" t="s">
        <v>1155</v>
      </c>
      <c r="H1494" s="55">
        <v>2201.0</v>
      </c>
      <c r="I1494" s="55"/>
      <c r="J1494" s="55" t="s">
        <v>68</v>
      </c>
      <c r="K1494" s="53" t="s">
        <v>73</v>
      </c>
      <c r="L1494" s="53"/>
      <c r="M1494" s="53">
        <v>1.0</v>
      </c>
      <c r="N1494" s="53" t="s">
        <v>52</v>
      </c>
      <c r="O1494" s="25">
        <v>300.0</v>
      </c>
      <c r="P1494" s="25">
        <f>'LISTA DOS ITENS'!$O1494*'LISTA DOS ITENS'!$M1494</f>
        <v>300</v>
      </c>
      <c r="Q1494" s="25">
        <v>272.25</v>
      </c>
      <c r="R1494" s="25">
        <f>'LISTA DOS ITENS'!$Q1494*'LISTA DOS ITENS'!$M1494</f>
        <v>272.25</v>
      </c>
      <c r="S1494" s="56">
        <f>IF('LISTA DOS ITENS'!$P1494&gt;'LISTA DOS ITENS'!$R1494,'LISTA DOS ITENS'!$P1494,'LISTA DOS ITENS'!$R1494)</f>
        <v>300</v>
      </c>
      <c r="T1494" s="25">
        <v>17.81877955665715</v>
      </c>
      <c r="U1494" s="25">
        <f>'LISTA DOS ITENS'!$T1494*'LISTA DOS ITENS'!$M1494</f>
        <v>17.81877956</v>
      </c>
      <c r="V1494" s="56">
        <f t="array" ref="V1494">INDEX('RESUMO - LOTES E VMA'!$F$3:$F$181,MATCH('LISTA DOS ITENS'!$D1494,'RESUMO - LOTES E VMA'!$A$3:$A$181,0))</f>
        <v>4086.821541</v>
      </c>
      <c r="W1494" s="57">
        <f>'LISTA DOS ITENS'!$U1494/'LISTA DOS ITENS'!$V1494</f>
        <v>0.004360058148</v>
      </c>
      <c r="X1494" s="53" t="s">
        <v>53</v>
      </c>
      <c r="Y1494" s="53" t="s">
        <v>290</v>
      </c>
      <c r="Z1494" s="58" t="str">
        <f>'LISTA DOS ITENS'!$F1494&amp;"-"&amp;'LISTA DOS ITENS'!$H1494&amp;"-"&amp;'LISTA DOS ITENS'!$J1494&amp;"-"&amp;'LISTA DOS ITENS'!$K1494&amp;"-"&amp;'LISTA DOS ITENS'!$I1494</f>
        <v>10897363-2201-0003-CONS/NAC-</v>
      </c>
      <c r="AA1494" s="59" t="str">
        <f t="array" ref="AA1494">INDEX('RESUMO - LOTES E VMA'!$M$3:$M$181,MATCH('LISTA DOS ITENS'!$D1494,'RESUMO - LOTES E VMA'!$A$3:$A$181,0))</f>
        <v>Para Leilão</v>
      </c>
      <c r="AB1494" s="60">
        <f t="array" ref="AB1494">INDEX('RESUMO - LOTES E VMA'!$J$3:$J$181,MATCH('LISTA DOS ITENS'!$D1494,'RESUMO - LOTES E VMA'!$A$3:$A$181,0))</f>
        <v>0.06546830369</v>
      </c>
      <c r="AC1494" s="29" t="str">
        <f t="array" ref="AC1494">INDEX('RESUMO - LOTES E VMA'!$L$3:$L$181,MATCH('LISTA DOS ITENS'!$D1494,'RESUMO - LOTES E VMA'!$A$3:$A$181,0))</f>
        <v>1% do Valor de Comparação do VMA</v>
      </c>
      <c r="AD1494" s="53" t="str">
        <f>VLOOKUP(Tabela1[[#This Row],[Índice]],[1]Planilha1!$A:$A,1,0)</f>
        <v>#ERROR!</v>
      </c>
    </row>
    <row r="1495" ht="15.75" customHeight="1">
      <c r="A1495" s="52">
        <v>252831.0</v>
      </c>
      <c r="B1495" s="53" t="s">
        <v>70</v>
      </c>
      <c r="C1495" s="53" t="s">
        <v>71</v>
      </c>
      <c r="D1495" s="22">
        <v>207047.0</v>
      </c>
      <c r="E1495" s="53" t="s">
        <v>63</v>
      </c>
      <c r="F1495" s="54">
        <v>1.1862722E7</v>
      </c>
      <c r="G1495" s="53" t="s">
        <v>1156</v>
      </c>
      <c r="H1495" s="55">
        <v>2201.0</v>
      </c>
      <c r="I1495" s="55"/>
      <c r="J1495" s="55" t="s">
        <v>68</v>
      </c>
      <c r="K1495" s="53" t="s">
        <v>73</v>
      </c>
      <c r="L1495" s="53"/>
      <c r="M1495" s="53">
        <v>1.0</v>
      </c>
      <c r="N1495" s="53" t="s">
        <v>52</v>
      </c>
      <c r="O1495" s="25">
        <v>2282.91</v>
      </c>
      <c r="P1495" s="25">
        <f>'LISTA DOS ITENS'!$O1495*'LISTA DOS ITENS'!$M1495</f>
        <v>2282.91</v>
      </c>
      <c r="Q1495" s="25">
        <v>2282.91</v>
      </c>
      <c r="R1495" s="25">
        <f>'LISTA DOS ITENS'!$Q1495*'LISTA DOS ITENS'!$M1495</f>
        <v>2282.91</v>
      </c>
      <c r="S1495" s="56">
        <f>IF('LISTA DOS ITENS'!$P1495&gt;'LISTA DOS ITENS'!$R1495,'LISTA DOS ITENS'!$P1495,'LISTA DOS ITENS'!$R1495)</f>
        <v>2282.91</v>
      </c>
      <c r="T1495" s="25">
        <v>149.41660252594372</v>
      </c>
      <c r="U1495" s="25">
        <f>'LISTA DOS ITENS'!$T1495*'LISTA DOS ITENS'!$M1495</f>
        <v>149.4166025</v>
      </c>
      <c r="V1495" s="56">
        <f t="array" ref="V1495">INDEX('RESUMO - LOTES E VMA'!$F$3:$F$181,MATCH('LISTA DOS ITENS'!$D1495,'RESUMO - LOTES E VMA'!$A$3:$A$181,0))</f>
        <v>4086.821541</v>
      </c>
      <c r="W1495" s="57">
        <f>'LISTA DOS ITENS'!$U1495/'LISTA DOS ITENS'!$V1495</f>
        <v>0.03656058897</v>
      </c>
      <c r="X1495" s="53" t="s">
        <v>53</v>
      </c>
      <c r="Y1495" s="53" t="s">
        <v>290</v>
      </c>
      <c r="Z1495" s="58" t="str">
        <f>'LISTA DOS ITENS'!$F1495&amp;"-"&amp;'LISTA DOS ITENS'!$H1495&amp;"-"&amp;'LISTA DOS ITENS'!$J1495&amp;"-"&amp;'LISTA DOS ITENS'!$K1495&amp;"-"&amp;'LISTA DOS ITENS'!$I1495</f>
        <v>11862722-2201-0003-CONS/NAC-</v>
      </c>
      <c r="AA1495" s="59" t="str">
        <f t="array" ref="AA1495">INDEX('RESUMO - LOTES E VMA'!$M$3:$M$181,MATCH('LISTA DOS ITENS'!$D1495,'RESUMO - LOTES E VMA'!$A$3:$A$181,0))</f>
        <v>Para Leilão</v>
      </c>
      <c r="AB1495" s="60">
        <f t="array" ref="AB1495">INDEX('RESUMO - LOTES E VMA'!$J$3:$J$181,MATCH('LISTA DOS ITENS'!$D1495,'RESUMO - LOTES E VMA'!$A$3:$A$181,0))</f>
        <v>0.06546830369</v>
      </c>
      <c r="AC1495" s="29" t="str">
        <f t="array" ref="AC1495">INDEX('RESUMO - LOTES E VMA'!$L$3:$L$181,MATCH('LISTA DOS ITENS'!$D1495,'RESUMO - LOTES E VMA'!$A$3:$A$181,0))</f>
        <v>1% do Valor de Comparação do VMA</v>
      </c>
      <c r="AD1495" s="53" t="str">
        <f>VLOOKUP(Tabela1[[#This Row],[Índice]],[1]Planilha1!$A:$A,1,0)</f>
        <v>#ERROR!</v>
      </c>
    </row>
    <row r="1496" ht="15.75" customHeight="1">
      <c r="A1496" s="52">
        <v>252832.0</v>
      </c>
      <c r="B1496" s="53" t="s">
        <v>70</v>
      </c>
      <c r="C1496" s="53" t="s">
        <v>71</v>
      </c>
      <c r="D1496" s="22">
        <v>207047.0</v>
      </c>
      <c r="E1496" s="53" t="s">
        <v>63</v>
      </c>
      <c r="F1496" s="54">
        <v>1.1103842E7</v>
      </c>
      <c r="G1496" s="53" t="s">
        <v>1153</v>
      </c>
      <c r="H1496" s="55">
        <v>2201.0</v>
      </c>
      <c r="I1496" s="55"/>
      <c r="J1496" s="55" t="s">
        <v>69</v>
      </c>
      <c r="K1496" s="53" t="s">
        <v>73</v>
      </c>
      <c r="L1496" s="53"/>
      <c r="M1496" s="53">
        <v>1.0</v>
      </c>
      <c r="N1496" s="53" t="s">
        <v>52</v>
      </c>
      <c r="O1496" s="25">
        <v>555.21</v>
      </c>
      <c r="P1496" s="25">
        <f>'LISTA DOS ITENS'!$O1496*'LISTA DOS ITENS'!$M1496</f>
        <v>555.21</v>
      </c>
      <c r="Q1496" s="25">
        <v>555.21</v>
      </c>
      <c r="R1496" s="25">
        <f>'LISTA DOS ITENS'!$Q1496*'LISTA DOS ITENS'!$M1496</f>
        <v>555.21</v>
      </c>
      <c r="S1496" s="56">
        <f>IF('LISTA DOS ITENS'!$P1496&gt;'LISTA DOS ITENS'!$R1496,'LISTA DOS ITENS'!$P1496,'LISTA DOS ITENS'!$R1496)</f>
        <v>555.21</v>
      </c>
      <c r="T1496" s="25">
        <v>36.33852928430346</v>
      </c>
      <c r="U1496" s="25">
        <f>'LISTA DOS ITENS'!$T1496*'LISTA DOS ITENS'!$M1496</f>
        <v>36.33852928</v>
      </c>
      <c r="V1496" s="56">
        <f t="array" ref="V1496">INDEX('RESUMO - LOTES E VMA'!$F$3:$F$181,MATCH('LISTA DOS ITENS'!$D1496,'RESUMO - LOTES E VMA'!$A$3:$A$181,0))</f>
        <v>4086.821541</v>
      </c>
      <c r="W1496" s="57">
        <f>'LISTA DOS ITENS'!$U1496/'LISTA DOS ITENS'!$V1496</f>
        <v>0.008891635938</v>
      </c>
      <c r="X1496" s="53" t="s">
        <v>53</v>
      </c>
      <c r="Y1496" s="53" t="s">
        <v>290</v>
      </c>
      <c r="Z1496" s="58" t="str">
        <f>'LISTA DOS ITENS'!$F1496&amp;"-"&amp;'LISTA DOS ITENS'!$H1496&amp;"-"&amp;'LISTA DOS ITENS'!$J1496&amp;"-"&amp;'LISTA DOS ITENS'!$K1496&amp;"-"&amp;'LISTA DOS ITENS'!$I1496</f>
        <v>11103842-2201-0903-CONS/NAC-</v>
      </c>
      <c r="AA1496" s="59" t="str">
        <f t="array" ref="AA1496">INDEX('RESUMO - LOTES E VMA'!$M$3:$M$181,MATCH('LISTA DOS ITENS'!$D1496,'RESUMO - LOTES E VMA'!$A$3:$A$181,0))</f>
        <v>Para Leilão</v>
      </c>
      <c r="AB1496" s="60">
        <f t="array" ref="AB1496">INDEX('RESUMO - LOTES E VMA'!$J$3:$J$181,MATCH('LISTA DOS ITENS'!$D1496,'RESUMO - LOTES E VMA'!$A$3:$A$181,0))</f>
        <v>0.06546830369</v>
      </c>
      <c r="AC1496" s="29" t="str">
        <f t="array" ref="AC1496">INDEX('RESUMO - LOTES E VMA'!$L$3:$L$181,MATCH('LISTA DOS ITENS'!$D1496,'RESUMO - LOTES E VMA'!$A$3:$A$181,0))</f>
        <v>1% do Valor de Comparação do VMA</v>
      </c>
      <c r="AD1496" s="53" t="str">
        <f>VLOOKUP(Tabela1[[#This Row],[Índice]],[1]Planilha1!$A:$A,1,0)</f>
        <v>#ERROR!</v>
      </c>
    </row>
    <row r="1497" ht="15.75" customHeight="1">
      <c r="A1497" s="52">
        <v>252833.0</v>
      </c>
      <c r="B1497" s="53" t="s">
        <v>70</v>
      </c>
      <c r="C1497" s="53" t="s">
        <v>71</v>
      </c>
      <c r="D1497" s="22">
        <v>207047.0</v>
      </c>
      <c r="E1497" s="53" t="s">
        <v>63</v>
      </c>
      <c r="F1497" s="54">
        <v>1.1862722E7</v>
      </c>
      <c r="G1497" s="53" t="s">
        <v>1156</v>
      </c>
      <c r="H1497" s="55">
        <v>2201.0</v>
      </c>
      <c r="I1497" s="55"/>
      <c r="J1497" s="55" t="s">
        <v>69</v>
      </c>
      <c r="K1497" s="53" t="s">
        <v>73</v>
      </c>
      <c r="L1497" s="53"/>
      <c r="M1497" s="53">
        <v>2.0</v>
      </c>
      <c r="N1497" s="53" t="s">
        <v>52</v>
      </c>
      <c r="O1497" s="25">
        <v>2282.91</v>
      </c>
      <c r="P1497" s="25">
        <f>'LISTA DOS ITENS'!$O1497*'LISTA DOS ITENS'!$M1497</f>
        <v>4565.82</v>
      </c>
      <c r="Q1497" s="25">
        <v>2282.91</v>
      </c>
      <c r="R1497" s="25">
        <f>'LISTA DOS ITENS'!$Q1497*'LISTA DOS ITENS'!$M1497</f>
        <v>4565.82</v>
      </c>
      <c r="S1497" s="56">
        <f>IF('LISTA DOS ITENS'!$P1497&gt;'LISTA DOS ITENS'!$R1497,'LISTA DOS ITENS'!$P1497,'LISTA DOS ITENS'!$R1497)</f>
        <v>4565.82</v>
      </c>
      <c r="T1497" s="25">
        <v>149.41660252594372</v>
      </c>
      <c r="U1497" s="25">
        <f>'LISTA DOS ITENS'!$T1497*'LISTA DOS ITENS'!$M1497</f>
        <v>298.8332051</v>
      </c>
      <c r="V1497" s="56">
        <f t="array" ref="V1497">INDEX('RESUMO - LOTES E VMA'!$F$3:$F$181,MATCH('LISTA DOS ITENS'!$D1497,'RESUMO - LOTES E VMA'!$A$3:$A$181,0))</f>
        <v>4086.821541</v>
      </c>
      <c r="W1497" s="57">
        <f>'LISTA DOS ITENS'!$U1497/'LISTA DOS ITENS'!$V1497</f>
        <v>0.07312117793</v>
      </c>
      <c r="X1497" s="53" t="s">
        <v>53</v>
      </c>
      <c r="Y1497" s="53" t="s">
        <v>290</v>
      </c>
      <c r="Z1497" s="58" t="str">
        <f>'LISTA DOS ITENS'!$F1497&amp;"-"&amp;'LISTA DOS ITENS'!$H1497&amp;"-"&amp;'LISTA DOS ITENS'!$J1497&amp;"-"&amp;'LISTA DOS ITENS'!$K1497&amp;"-"&amp;'LISTA DOS ITENS'!$I1497</f>
        <v>11862722-2201-0903-CONS/NAC-</v>
      </c>
      <c r="AA1497" s="59" t="str">
        <f t="array" ref="AA1497">INDEX('RESUMO - LOTES E VMA'!$M$3:$M$181,MATCH('LISTA DOS ITENS'!$D1497,'RESUMO - LOTES E VMA'!$A$3:$A$181,0))</f>
        <v>Para Leilão</v>
      </c>
      <c r="AB1497" s="60">
        <f t="array" ref="AB1497">INDEX('RESUMO - LOTES E VMA'!$J$3:$J$181,MATCH('LISTA DOS ITENS'!$D1497,'RESUMO - LOTES E VMA'!$A$3:$A$181,0))</f>
        <v>0.06546830369</v>
      </c>
      <c r="AC1497" s="29" t="str">
        <f t="array" ref="AC1497">INDEX('RESUMO - LOTES E VMA'!$L$3:$L$181,MATCH('LISTA DOS ITENS'!$D1497,'RESUMO - LOTES E VMA'!$A$3:$A$181,0))</f>
        <v>1% do Valor de Comparação do VMA</v>
      </c>
      <c r="AD1497" s="53" t="str">
        <f>VLOOKUP(Tabela1[[#This Row],[Índice]],[1]Planilha1!$A:$A,1,0)</f>
        <v>#ERROR!</v>
      </c>
    </row>
    <row r="1498" ht="15.75" customHeight="1">
      <c r="A1498" s="52">
        <v>252834.0</v>
      </c>
      <c r="B1498" s="53" t="s">
        <v>70</v>
      </c>
      <c r="C1498" s="53" t="s">
        <v>71</v>
      </c>
      <c r="D1498" s="22">
        <v>207047.0</v>
      </c>
      <c r="E1498" s="53" t="s">
        <v>63</v>
      </c>
      <c r="F1498" s="54">
        <v>1.1862725E7</v>
      </c>
      <c r="G1498" s="53" t="s">
        <v>1157</v>
      </c>
      <c r="H1498" s="55">
        <v>2201.0</v>
      </c>
      <c r="I1498" s="55"/>
      <c r="J1498" s="55" t="s">
        <v>69</v>
      </c>
      <c r="K1498" s="53" t="s">
        <v>73</v>
      </c>
      <c r="L1498" s="53"/>
      <c r="M1498" s="53">
        <v>3.0</v>
      </c>
      <c r="N1498" s="53" t="s">
        <v>52</v>
      </c>
      <c r="O1498" s="25">
        <v>2906.1800000000003</v>
      </c>
      <c r="P1498" s="25">
        <f>'LISTA DOS ITENS'!$O1498*'LISTA DOS ITENS'!$M1498</f>
        <v>8718.54</v>
      </c>
      <c r="Q1498" s="25">
        <v>2906.18</v>
      </c>
      <c r="R1498" s="25">
        <f>'LISTA DOS ITENS'!$Q1498*'LISTA DOS ITENS'!$M1498</f>
        <v>8718.54</v>
      </c>
      <c r="S1498" s="56">
        <f>IF('LISTA DOS ITENS'!$P1498&gt;'LISTA DOS ITENS'!$R1498,'LISTA DOS ITENS'!$P1498,'LISTA DOS ITENS'!$R1498)</f>
        <v>8718.54</v>
      </c>
      <c r="T1498" s="25">
        <v>190.20966307425482</v>
      </c>
      <c r="U1498" s="25">
        <f>'LISTA DOS ITENS'!$T1498*'LISTA DOS ITENS'!$M1498</f>
        <v>570.6289892</v>
      </c>
      <c r="V1498" s="56">
        <f t="array" ref="V1498">INDEX('RESUMO - LOTES E VMA'!$F$3:$F$181,MATCH('LISTA DOS ITENS'!$D1498,'RESUMO - LOTES E VMA'!$A$3:$A$181,0))</f>
        <v>4086.821541</v>
      </c>
      <c r="W1498" s="57">
        <f>'LISTA DOS ITENS'!$U1498/'LISTA DOS ITENS'!$V1498</f>
        <v>0.1396265982</v>
      </c>
      <c r="X1498" s="53" t="s">
        <v>53</v>
      </c>
      <c r="Y1498" s="53" t="s">
        <v>290</v>
      </c>
      <c r="Z1498" s="58" t="str">
        <f>'LISTA DOS ITENS'!$F1498&amp;"-"&amp;'LISTA DOS ITENS'!$H1498&amp;"-"&amp;'LISTA DOS ITENS'!$J1498&amp;"-"&amp;'LISTA DOS ITENS'!$K1498&amp;"-"&amp;'LISTA DOS ITENS'!$I1498</f>
        <v>11862725-2201-0903-CONS/NAC-</v>
      </c>
      <c r="AA1498" s="59" t="str">
        <f t="array" ref="AA1498">INDEX('RESUMO - LOTES E VMA'!$M$3:$M$181,MATCH('LISTA DOS ITENS'!$D1498,'RESUMO - LOTES E VMA'!$A$3:$A$181,0))</f>
        <v>Para Leilão</v>
      </c>
      <c r="AB1498" s="60">
        <f t="array" ref="AB1498">INDEX('RESUMO - LOTES E VMA'!$J$3:$J$181,MATCH('LISTA DOS ITENS'!$D1498,'RESUMO - LOTES E VMA'!$A$3:$A$181,0))</f>
        <v>0.06546830369</v>
      </c>
      <c r="AC1498" s="29" t="str">
        <f t="array" ref="AC1498">INDEX('RESUMO - LOTES E VMA'!$L$3:$L$181,MATCH('LISTA DOS ITENS'!$D1498,'RESUMO - LOTES E VMA'!$A$3:$A$181,0))</f>
        <v>1% do Valor de Comparação do VMA</v>
      </c>
      <c r="AD1498" s="53" t="str">
        <f>VLOOKUP(Tabela1[[#This Row],[Índice]],[1]Planilha1!$A:$A,1,0)</f>
        <v>#ERROR!</v>
      </c>
    </row>
    <row r="1499" ht="15.75" customHeight="1">
      <c r="A1499" s="52">
        <v>252835.0</v>
      </c>
      <c r="B1499" s="53" t="s">
        <v>70</v>
      </c>
      <c r="C1499" s="53" t="s">
        <v>71</v>
      </c>
      <c r="D1499" s="22">
        <v>207047.0</v>
      </c>
      <c r="E1499" s="53" t="s">
        <v>63</v>
      </c>
      <c r="F1499" s="54">
        <v>1.0017357E7</v>
      </c>
      <c r="G1499" s="53" t="s">
        <v>1158</v>
      </c>
      <c r="H1499" s="55">
        <v>2101.0</v>
      </c>
      <c r="I1499" s="55"/>
      <c r="J1499" s="55" t="s">
        <v>79</v>
      </c>
      <c r="K1499" s="53" t="s">
        <v>73</v>
      </c>
      <c r="L1499" s="53"/>
      <c r="M1499" s="53">
        <v>1.0</v>
      </c>
      <c r="N1499" s="53" t="s">
        <v>52</v>
      </c>
      <c r="O1499" s="25">
        <v>92.69</v>
      </c>
      <c r="P1499" s="25">
        <f>'LISTA DOS ITENS'!$O1499*'LISTA DOS ITENS'!$M1499</f>
        <v>92.69</v>
      </c>
      <c r="Q1499" s="25">
        <v>92.69</v>
      </c>
      <c r="R1499" s="25">
        <f>'LISTA DOS ITENS'!$Q1499*'LISTA DOS ITENS'!$M1499</f>
        <v>92.69</v>
      </c>
      <c r="S1499" s="56">
        <f>IF('LISTA DOS ITENS'!$P1499&gt;'LISTA DOS ITENS'!$R1499,'LISTA DOS ITENS'!$P1499,'LISTA DOS ITENS'!$R1499)</f>
        <v>92.69</v>
      </c>
      <c r="T1499" s="25">
        <v>9.02149172290097</v>
      </c>
      <c r="U1499" s="25">
        <f>'LISTA DOS ITENS'!$T1499*'LISTA DOS ITENS'!$M1499</f>
        <v>9.021491723</v>
      </c>
      <c r="V1499" s="56">
        <f t="array" ref="V1499">INDEX('RESUMO - LOTES E VMA'!$F$3:$F$181,MATCH('LISTA DOS ITENS'!$D1499,'RESUMO - LOTES E VMA'!$A$3:$A$181,0))</f>
        <v>4086.821541</v>
      </c>
      <c r="W1499" s="57">
        <f>'LISTA DOS ITENS'!$U1499/'LISTA DOS ITENS'!$V1499</f>
        <v>0.002207459179</v>
      </c>
      <c r="X1499" s="53" t="s">
        <v>53</v>
      </c>
      <c r="Y1499" s="53" t="s">
        <v>290</v>
      </c>
      <c r="Z1499" s="58" t="str">
        <f>'LISTA DOS ITENS'!$F1499&amp;"-"&amp;'LISTA DOS ITENS'!$H1499&amp;"-"&amp;'LISTA DOS ITENS'!$J1499&amp;"-"&amp;'LISTA DOS ITENS'!$K1499&amp;"-"&amp;'LISTA DOS ITENS'!$I1499</f>
        <v>10017357-2101-A003-CONS/NAC-</v>
      </c>
      <c r="AA1499" s="59" t="str">
        <f t="array" ref="AA1499">INDEX('RESUMO - LOTES E VMA'!$M$3:$M$181,MATCH('LISTA DOS ITENS'!$D1499,'RESUMO - LOTES E VMA'!$A$3:$A$181,0))</f>
        <v>Para Leilão</v>
      </c>
      <c r="AB1499" s="60">
        <f t="array" ref="AB1499">INDEX('RESUMO - LOTES E VMA'!$J$3:$J$181,MATCH('LISTA DOS ITENS'!$D1499,'RESUMO - LOTES E VMA'!$A$3:$A$181,0))</f>
        <v>0.06546830369</v>
      </c>
      <c r="AC1499" s="29" t="str">
        <f t="array" ref="AC1499">INDEX('RESUMO - LOTES E VMA'!$L$3:$L$181,MATCH('LISTA DOS ITENS'!$D1499,'RESUMO - LOTES E VMA'!$A$3:$A$181,0))</f>
        <v>1% do Valor de Comparação do VMA</v>
      </c>
      <c r="AD1499" s="53" t="str">
        <f>VLOOKUP(Tabela1[[#This Row],[Índice]],[1]Planilha1!$A:$A,1,0)</f>
        <v>#ERROR!</v>
      </c>
    </row>
    <row r="1500" ht="15.75" customHeight="1">
      <c r="A1500" s="52">
        <v>252836.0</v>
      </c>
      <c r="B1500" s="53" t="s">
        <v>70</v>
      </c>
      <c r="C1500" s="53" t="s">
        <v>71</v>
      </c>
      <c r="D1500" s="22">
        <v>207047.0</v>
      </c>
      <c r="E1500" s="53" t="s">
        <v>63</v>
      </c>
      <c r="F1500" s="54">
        <v>1.0640313E7</v>
      </c>
      <c r="G1500" s="53" t="s">
        <v>1159</v>
      </c>
      <c r="H1500" s="55">
        <v>2101.0</v>
      </c>
      <c r="I1500" s="55"/>
      <c r="J1500" s="55" t="s">
        <v>79</v>
      </c>
      <c r="K1500" s="53" t="s">
        <v>80</v>
      </c>
      <c r="L1500" s="53"/>
      <c r="M1500" s="53">
        <v>1.0</v>
      </c>
      <c r="N1500" s="53" t="s">
        <v>52</v>
      </c>
      <c r="O1500" s="25">
        <v>7189.39</v>
      </c>
      <c r="P1500" s="25">
        <f>'LISTA DOS ITENS'!$O1500*'LISTA DOS ITENS'!$M1500</f>
        <v>7189.39</v>
      </c>
      <c r="Q1500" s="25">
        <v>7189.39</v>
      </c>
      <c r="R1500" s="25">
        <f>'LISTA DOS ITENS'!$Q1500*'LISTA DOS ITENS'!$M1500</f>
        <v>7189.39</v>
      </c>
      <c r="S1500" s="56">
        <f>IF('LISTA DOS ITENS'!$P1500&gt;'LISTA DOS ITENS'!$R1500,'LISTA DOS ITENS'!$P1500,'LISTA DOS ITENS'!$R1500)</f>
        <v>7189.39</v>
      </c>
      <c r="T1500" s="25">
        <v>470.54602592042374</v>
      </c>
      <c r="U1500" s="25">
        <f>'LISTA DOS ITENS'!$T1500*'LISTA DOS ITENS'!$M1500</f>
        <v>470.5460259</v>
      </c>
      <c r="V1500" s="56">
        <f t="array" ref="V1500">INDEX('RESUMO - LOTES E VMA'!$F$3:$F$181,MATCH('LISTA DOS ITENS'!$D1500,'RESUMO - LOTES E VMA'!$A$3:$A$181,0))</f>
        <v>4086.821541</v>
      </c>
      <c r="W1500" s="57">
        <f>'LISTA DOS ITENS'!$U1500/'LISTA DOS ITENS'!$V1500</f>
        <v>0.1151374048</v>
      </c>
      <c r="X1500" s="53" t="s">
        <v>53</v>
      </c>
      <c r="Y1500" s="53" t="s">
        <v>290</v>
      </c>
      <c r="Z1500" s="58" t="str">
        <f>'LISTA DOS ITENS'!$F1500&amp;"-"&amp;'LISTA DOS ITENS'!$H1500&amp;"-"&amp;'LISTA DOS ITENS'!$J1500&amp;"-"&amp;'LISTA DOS ITENS'!$K1500&amp;"-"&amp;'LISTA DOS ITENS'!$I1500</f>
        <v>10640313-2101-A003-IMOB/NAC-</v>
      </c>
      <c r="AA1500" s="59" t="str">
        <f t="array" ref="AA1500">INDEX('RESUMO - LOTES E VMA'!$M$3:$M$181,MATCH('LISTA DOS ITENS'!$D1500,'RESUMO - LOTES E VMA'!$A$3:$A$181,0))</f>
        <v>Para Leilão</v>
      </c>
      <c r="AB1500" s="60">
        <f t="array" ref="AB1500">INDEX('RESUMO - LOTES E VMA'!$J$3:$J$181,MATCH('LISTA DOS ITENS'!$D1500,'RESUMO - LOTES E VMA'!$A$3:$A$181,0))</f>
        <v>0.06546830369</v>
      </c>
      <c r="AC1500" s="29" t="str">
        <f t="array" ref="AC1500">INDEX('RESUMO - LOTES E VMA'!$L$3:$L$181,MATCH('LISTA DOS ITENS'!$D1500,'RESUMO - LOTES E VMA'!$A$3:$A$181,0))</f>
        <v>1% do Valor de Comparação do VMA</v>
      </c>
      <c r="AD1500" s="53" t="str">
        <f>VLOOKUP(Tabela1[[#This Row],[Índice]],[1]Planilha1!$A:$A,1,0)</f>
        <v>#ERROR!</v>
      </c>
    </row>
    <row r="1501" ht="15.75" customHeight="1">
      <c r="A1501" s="52">
        <v>252837.0</v>
      </c>
      <c r="B1501" s="53" t="s">
        <v>70</v>
      </c>
      <c r="C1501" s="53" t="s">
        <v>71</v>
      </c>
      <c r="D1501" s="22">
        <v>207047.0</v>
      </c>
      <c r="E1501" s="53" t="s">
        <v>63</v>
      </c>
      <c r="F1501" s="54">
        <v>1.0647842E7</v>
      </c>
      <c r="G1501" s="53" t="s">
        <v>1160</v>
      </c>
      <c r="H1501" s="55">
        <v>2101.0</v>
      </c>
      <c r="I1501" s="55"/>
      <c r="J1501" s="55" t="s">
        <v>79</v>
      </c>
      <c r="K1501" s="53" t="s">
        <v>73</v>
      </c>
      <c r="L1501" s="53"/>
      <c r="M1501" s="53">
        <v>12.0</v>
      </c>
      <c r="N1501" s="53" t="s">
        <v>52</v>
      </c>
      <c r="O1501" s="25">
        <v>129.6</v>
      </c>
      <c r="P1501" s="25">
        <f>'LISTA DOS ITENS'!$O1501*'LISTA DOS ITENS'!$M1501</f>
        <v>1555.2</v>
      </c>
      <c r="Q1501" s="25">
        <v>129.6</v>
      </c>
      <c r="R1501" s="25">
        <f>'LISTA DOS ITENS'!$Q1501*'LISTA DOS ITENS'!$M1501</f>
        <v>1555.2</v>
      </c>
      <c r="S1501" s="56">
        <f>IF('LISTA DOS ITENS'!$P1501&gt;'LISTA DOS ITENS'!$R1501,'LISTA DOS ITENS'!$P1501,'LISTA DOS ITENS'!$R1501)</f>
        <v>1555.2</v>
      </c>
      <c r="T1501" s="25">
        <v>8.48232811953266</v>
      </c>
      <c r="U1501" s="25">
        <f>'LISTA DOS ITENS'!$T1501*'LISTA DOS ITENS'!$M1501</f>
        <v>101.7879374</v>
      </c>
      <c r="V1501" s="56">
        <f t="array" ref="V1501">INDEX('RESUMO - LOTES E VMA'!$F$3:$F$181,MATCH('LISTA DOS ITENS'!$D1501,'RESUMO - LOTES E VMA'!$A$3:$A$181,0))</f>
        <v>4086.821541</v>
      </c>
      <c r="W1501" s="57">
        <f>'LISTA DOS ITENS'!$U1501/'LISTA DOS ITENS'!$V1501</f>
        <v>0.02490638175</v>
      </c>
      <c r="X1501" s="53" t="s">
        <v>53</v>
      </c>
      <c r="Y1501" s="53" t="s">
        <v>290</v>
      </c>
      <c r="Z1501" s="58" t="str">
        <f>'LISTA DOS ITENS'!$F1501&amp;"-"&amp;'LISTA DOS ITENS'!$H1501&amp;"-"&amp;'LISTA DOS ITENS'!$J1501&amp;"-"&amp;'LISTA DOS ITENS'!$K1501&amp;"-"&amp;'LISTA DOS ITENS'!$I1501</f>
        <v>10647842-2101-A003-CONS/NAC-</v>
      </c>
      <c r="AA1501" s="59" t="str">
        <f t="array" ref="AA1501">INDEX('RESUMO - LOTES E VMA'!$M$3:$M$181,MATCH('LISTA DOS ITENS'!$D1501,'RESUMO - LOTES E VMA'!$A$3:$A$181,0))</f>
        <v>Para Leilão</v>
      </c>
      <c r="AB1501" s="60">
        <f t="array" ref="AB1501">INDEX('RESUMO - LOTES E VMA'!$J$3:$J$181,MATCH('LISTA DOS ITENS'!$D1501,'RESUMO - LOTES E VMA'!$A$3:$A$181,0))</f>
        <v>0.06546830369</v>
      </c>
      <c r="AC1501" s="29" t="str">
        <f t="array" ref="AC1501">INDEX('RESUMO - LOTES E VMA'!$L$3:$L$181,MATCH('LISTA DOS ITENS'!$D1501,'RESUMO - LOTES E VMA'!$A$3:$A$181,0))</f>
        <v>1% do Valor de Comparação do VMA</v>
      </c>
      <c r="AD1501" s="53" t="str">
        <f>VLOOKUP(Tabela1[[#This Row],[Índice]],[1]Planilha1!$A:$A,1,0)</f>
        <v>#ERROR!</v>
      </c>
    </row>
    <row r="1502" ht="15.75" customHeight="1">
      <c r="A1502" s="52">
        <v>252838.0</v>
      </c>
      <c r="B1502" s="53" t="s">
        <v>70</v>
      </c>
      <c r="C1502" s="53" t="s">
        <v>71</v>
      </c>
      <c r="D1502" s="22">
        <v>207047.0</v>
      </c>
      <c r="E1502" s="53" t="s">
        <v>63</v>
      </c>
      <c r="F1502" s="54">
        <v>1.1615729E7</v>
      </c>
      <c r="G1502" s="53" t="s">
        <v>1161</v>
      </c>
      <c r="H1502" s="55">
        <v>2101.0</v>
      </c>
      <c r="I1502" s="55" t="s">
        <v>81</v>
      </c>
      <c r="J1502" s="55" t="s">
        <v>79</v>
      </c>
      <c r="K1502" s="53" t="s">
        <v>80</v>
      </c>
      <c r="L1502" s="53"/>
      <c r="M1502" s="53">
        <v>6.0</v>
      </c>
      <c r="N1502" s="53" t="s">
        <v>52</v>
      </c>
      <c r="O1502" s="25">
        <v>580.42</v>
      </c>
      <c r="P1502" s="25">
        <f>'LISTA DOS ITENS'!$O1502*'LISTA DOS ITENS'!$M1502</f>
        <v>3482.52</v>
      </c>
      <c r="Q1502" s="25">
        <v>794.33</v>
      </c>
      <c r="R1502" s="25">
        <f>'LISTA DOS ITENS'!$Q1502*'LISTA DOS ITENS'!$M1502</f>
        <v>4765.98</v>
      </c>
      <c r="S1502" s="56">
        <f>IF('LISTA DOS ITENS'!$P1502&gt;'LISTA DOS ITENS'!$R1502,'LISTA DOS ITENS'!$P1502,'LISTA DOS ITENS'!$R1502)</f>
        <v>4765.98</v>
      </c>
      <c r="T1502" s="25">
        <v>51.98894826534242</v>
      </c>
      <c r="U1502" s="25">
        <f>'LISTA DOS ITENS'!$T1502*'LISTA DOS ITENS'!$M1502</f>
        <v>311.9336896</v>
      </c>
      <c r="V1502" s="56">
        <f t="array" ref="V1502">INDEX('RESUMO - LOTES E VMA'!$F$3:$F$181,MATCH('LISTA DOS ITENS'!$D1502,'RESUMO - LOTES E VMA'!$A$3:$A$181,0))</f>
        <v>4086.821541</v>
      </c>
      <c r="W1502" s="57">
        <f>'LISTA DOS ITENS'!$U1502/'LISTA DOS ITENS'!$V1502</f>
        <v>0.07632672151</v>
      </c>
      <c r="X1502" s="53" t="s">
        <v>53</v>
      </c>
      <c r="Y1502" s="53" t="s">
        <v>290</v>
      </c>
      <c r="Z1502" s="58" t="str">
        <f>'LISTA DOS ITENS'!$F1502&amp;"-"&amp;'LISTA DOS ITENS'!$H1502&amp;"-"&amp;'LISTA DOS ITENS'!$J1502&amp;"-"&amp;'LISTA DOS ITENS'!$K1502&amp;"-"&amp;'LISTA DOS ITENS'!$I1502</f>
        <v>11615729-2101-A003-IMOB/NAC-ED-1000-01.01</v>
      </c>
      <c r="AA1502" s="59" t="str">
        <f t="array" ref="AA1502">INDEX('RESUMO - LOTES E VMA'!$M$3:$M$181,MATCH('LISTA DOS ITENS'!$D1502,'RESUMO - LOTES E VMA'!$A$3:$A$181,0))</f>
        <v>Para Leilão</v>
      </c>
      <c r="AB1502" s="60">
        <f t="array" ref="AB1502">INDEX('RESUMO - LOTES E VMA'!$J$3:$J$181,MATCH('LISTA DOS ITENS'!$D1502,'RESUMO - LOTES E VMA'!$A$3:$A$181,0))</f>
        <v>0.06546830369</v>
      </c>
      <c r="AC1502" s="29" t="str">
        <f t="array" ref="AC1502">INDEX('RESUMO - LOTES E VMA'!$L$3:$L$181,MATCH('LISTA DOS ITENS'!$D1502,'RESUMO - LOTES E VMA'!$A$3:$A$181,0))</f>
        <v>1% do Valor de Comparação do VMA</v>
      </c>
      <c r="AD1502" s="53" t="str">
        <f>VLOOKUP(Tabela1[[#This Row],[Índice]],[1]Planilha1!$A:$A,1,0)</f>
        <v>#ERROR!</v>
      </c>
    </row>
    <row r="1503" ht="15.75" customHeight="1">
      <c r="A1503" s="52">
        <v>252839.0</v>
      </c>
      <c r="B1503" s="53" t="s">
        <v>70</v>
      </c>
      <c r="C1503" s="53" t="s">
        <v>71</v>
      </c>
      <c r="D1503" s="22">
        <v>207047.0</v>
      </c>
      <c r="E1503" s="53" t="s">
        <v>63</v>
      </c>
      <c r="F1503" s="54">
        <v>1.0897363E7</v>
      </c>
      <c r="G1503" s="53" t="s">
        <v>1155</v>
      </c>
      <c r="H1503" s="55">
        <v>2201.0</v>
      </c>
      <c r="I1503" s="55"/>
      <c r="J1503" s="55" t="s">
        <v>79</v>
      </c>
      <c r="K1503" s="53" t="s">
        <v>293</v>
      </c>
      <c r="L1503" s="53"/>
      <c r="M1503" s="53">
        <v>3.0</v>
      </c>
      <c r="N1503" s="53" t="s">
        <v>52</v>
      </c>
      <c r="O1503" s="25">
        <v>1.0</v>
      </c>
      <c r="P1503" s="25">
        <f>'LISTA DOS ITENS'!$O1503*'LISTA DOS ITENS'!$M1503</f>
        <v>3</v>
      </c>
      <c r="Q1503" s="25">
        <v>272.25</v>
      </c>
      <c r="R1503" s="25">
        <f>'LISTA DOS ITENS'!$Q1503*'LISTA DOS ITENS'!$M1503</f>
        <v>816.75</v>
      </c>
      <c r="S1503" s="56">
        <f>IF('LISTA DOS ITENS'!$P1503&gt;'LISTA DOS ITENS'!$R1503,'LISTA DOS ITENS'!$P1503,'LISTA DOS ITENS'!$R1503)</f>
        <v>816.75</v>
      </c>
      <c r="T1503" s="25">
        <v>17.81877955665715</v>
      </c>
      <c r="U1503" s="25">
        <f>'LISTA DOS ITENS'!$T1503*'LISTA DOS ITENS'!$M1503</f>
        <v>53.45633867</v>
      </c>
      <c r="V1503" s="56">
        <f t="array" ref="V1503">INDEX('RESUMO - LOTES E VMA'!$F$3:$F$181,MATCH('LISTA DOS ITENS'!$D1503,'RESUMO - LOTES E VMA'!$A$3:$A$181,0))</f>
        <v>4086.821541</v>
      </c>
      <c r="W1503" s="57">
        <f>'LISTA DOS ITENS'!$U1503/'LISTA DOS ITENS'!$V1503</f>
        <v>0.01308017444</v>
      </c>
      <c r="X1503" s="53" t="s">
        <v>53</v>
      </c>
      <c r="Y1503" s="53" t="s">
        <v>290</v>
      </c>
      <c r="Z1503" s="58" t="str">
        <f>'LISTA DOS ITENS'!$F1503&amp;"-"&amp;'LISTA DOS ITENS'!$H1503&amp;"-"&amp;'LISTA DOS ITENS'!$J1503&amp;"-"&amp;'LISTA DOS ITENS'!$K1503&amp;"-"&amp;'LISTA DOS ITENS'!$I1503</f>
        <v>10897363-2201-A003-SOBRE_EMP-</v>
      </c>
      <c r="AA1503" s="59" t="str">
        <f t="array" ref="AA1503">INDEX('RESUMO - LOTES E VMA'!$M$3:$M$181,MATCH('LISTA DOS ITENS'!$D1503,'RESUMO - LOTES E VMA'!$A$3:$A$181,0))</f>
        <v>Para Leilão</v>
      </c>
      <c r="AB1503" s="60">
        <f t="array" ref="AB1503">INDEX('RESUMO - LOTES E VMA'!$J$3:$J$181,MATCH('LISTA DOS ITENS'!$D1503,'RESUMO - LOTES E VMA'!$A$3:$A$181,0))</f>
        <v>0.06546830369</v>
      </c>
      <c r="AC1503" s="29" t="str">
        <f t="array" ref="AC1503">INDEX('RESUMO - LOTES E VMA'!$L$3:$L$181,MATCH('LISTA DOS ITENS'!$D1503,'RESUMO - LOTES E VMA'!$A$3:$A$181,0))</f>
        <v>1% do Valor de Comparação do VMA</v>
      </c>
      <c r="AD1503" s="53" t="str">
        <f>VLOOKUP(Tabela1[[#This Row],[Índice]],[1]Planilha1!$A:$A,1,0)</f>
        <v>#ERROR!</v>
      </c>
    </row>
    <row r="1504" ht="15.75" customHeight="1">
      <c r="A1504" s="52">
        <v>252840.0</v>
      </c>
      <c r="B1504" s="53" t="s">
        <v>70</v>
      </c>
      <c r="C1504" s="53" t="s">
        <v>71</v>
      </c>
      <c r="D1504" s="22">
        <v>207047.0</v>
      </c>
      <c r="E1504" s="53" t="s">
        <v>63</v>
      </c>
      <c r="F1504" s="54">
        <v>1.158737E7</v>
      </c>
      <c r="G1504" s="53" t="s">
        <v>1162</v>
      </c>
      <c r="H1504" s="55">
        <v>2201.0</v>
      </c>
      <c r="I1504" s="55"/>
      <c r="J1504" s="55" t="s">
        <v>79</v>
      </c>
      <c r="K1504" s="53" t="s">
        <v>73</v>
      </c>
      <c r="L1504" s="53"/>
      <c r="M1504" s="53">
        <v>1.0</v>
      </c>
      <c r="N1504" s="53" t="s">
        <v>52</v>
      </c>
      <c r="O1504" s="25">
        <v>676.05</v>
      </c>
      <c r="P1504" s="25">
        <f>'LISTA DOS ITENS'!$O1504*'LISTA DOS ITENS'!$M1504</f>
        <v>676.05</v>
      </c>
      <c r="Q1504" s="25">
        <v>676.05</v>
      </c>
      <c r="R1504" s="25">
        <f>'LISTA DOS ITENS'!$Q1504*'LISTA DOS ITENS'!$M1504</f>
        <v>676.05</v>
      </c>
      <c r="S1504" s="56">
        <f>IF('LISTA DOS ITENS'!$P1504&gt;'LISTA DOS ITENS'!$R1504,'LISTA DOS ITENS'!$P1504,'LISTA DOS ITENS'!$R1504)</f>
        <v>676.05</v>
      </c>
      <c r="T1504" s="25">
        <v>44.24751485501585</v>
      </c>
      <c r="U1504" s="25">
        <f>'LISTA DOS ITENS'!$T1504*'LISTA DOS ITENS'!$M1504</f>
        <v>44.24751486</v>
      </c>
      <c r="V1504" s="56">
        <f t="array" ref="V1504">INDEX('RESUMO - LOTES E VMA'!$F$3:$F$181,MATCH('LISTA DOS ITENS'!$D1504,'RESUMO - LOTES E VMA'!$A$3:$A$181,0))</f>
        <v>4086.821541</v>
      </c>
      <c r="W1504" s="57">
        <f>'LISTA DOS ITENS'!$U1504/'LISTA DOS ITENS'!$V1504</f>
        <v>0.01082687717</v>
      </c>
      <c r="X1504" s="53" t="s">
        <v>53</v>
      </c>
      <c r="Y1504" s="53" t="s">
        <v>290</v>
      </c>
      <c r="Z1504" s="58" t="str">
        <f>'LISTA DOS ITENS'!$F1504&amp;"-"&amp;'LISTA DOS ITENS'!$H1504&amp;"-"&amp;'LISTA DOS ITENS'!$J1504&amp;"-"&amp;'LISTA DOS ITENS'!$K1504&amp;"-"&amp;'LISTA DOS ITENS'!$I1504</f>
        <v>11587370-2201-A003-CONS/NAC-</v>
      </c>
      <c r="AA1504" s="59" t="str">
        <f t="array" ref="AA1504">INDEX('RESUMO - LOTES E VMA'!$M$3:$M$181,MATCH('LISTA DOS ITENS'!$D1504,'RESUMO - LOTES E VMA'!$A$3:$A$181,0))</f>
        <v>Para Leilão</v>
      </c>
      <c r="AB1504" s="60">
        <f t="array" ref="AB1504">INDEX('RESUMO - LOTES E VMA'!$J$3:$J$181,MATCH('LISTA DOS ITENS'!$D1504,'RESUMO - LOTES E VMA'!$A$3:$A$181,0))</f>
        <v>0.06546830369</v>
      </c>
      <c r="AC1504" s="29" t="str">
        <f t="array" ref="AC1504">INDEX('RESUMO - LOTES E VMA'!$L$3:$L$181,MATCH('LISTA DOS ITENS'!$D1504,'RESUMO - LOTES E VMA'!$A$3:$A$181,0))</f>
        <v>1% do Valor de Comparação do VMA</v>
      </c>
      <c r="AD1504" s="53" t="str">
        <f>VLOOKUP(Tabela1[[#This Row],[Índice]],[1]Planilha1!$A:$A,1,0)</f>
        <v>#ERROR!</v>
      </c>
    </row>
    <row r="1505" ht="15.75" customHeight="1">
      <c r="A1505" s="52">
        <v>252841.0</v>
      </c>
      <c r="B1505" s="53" t="s">
        <v>70</v>
      </c>
      <c r="C1505" s="53" t="s">
        <v>71</v>
      </c>
      <c r="D1505" s="22">
        <v>207047.0</v>
      </c>
      <c r="E1505" s="53" t="s">
        <v>63</v>
      </c>
      <c r="F1505" s="54">
        <v>1.1029945E7</v>
      </c>
      <c r="G1505" s="53" t="s">
        <v>1163</v>
      </c>
      <c r="H1505" s="55">
        <v>2101.0</v>
      </c>
      <c r="I1505" s="55"/>
      <c r="J1505" s="55" t="s">
        <v>319</v>
      </c>
      <c r="K1505" s="53" t="s">
        <v>73</v>
      </c>
      <c r="L1505" s="53"/>
      <c r="M1505" s="53">
        <v>1.0</v>
      </c>
      <c r="N1505" s="53" t="s">
        <v>52</v>
      </c>
      <c r="O1505" s="25">
        <v>600.0</v>
      </c>
      <c r="P1505" s="25">
        <f>'LISTA DOS ITENS'!$O1505*'LISTA DOS ITENS'!$M1505</f>
        <v>600</v>
      </c>
      <c r="Q1505" s="25">
        <v>600.0</v>
      </c>
      <c r="R1505" s="25">
        <f>'LISTA DOS ITENS'!$Q1505*'LISTA DOS ITENS'!$M1505</f>
        <v>600</v>
      </c>
      <c r="S1505" s="56">
        <f>IF('LISTA DOS ITENS'!$P1505&gt;'LISTA DOS ITENS'!$R1505,'LISTA DOS ITENS'!$P1505,'LISTA DOS ITENS'!$R1505)</f>
        <v>600</v>
      </c>
      <c r="T1505" s="25">
        <v>39.270037590428984</v>
      </c>
      <c r="U1505" s="25">
        <f>'LISTA DOS ITENS'!$T1505*'LISTA DOS ITENS'!$M1505</f>
        <v>39.27003759</v>
      </c>
      <c r="V1505" s="56">
        <f t="array" ref="V1505">INDEX('RESUMO - LOTES E VMA'!$F$3:$F$181,MATCH('LISTA DOS ITENS'!$D1505,'RESUMO - LOTES E VMA'!$A$3:$A$181,0))</f>
        <v>4086.821541</v>
      </c>
      <c r="W1505" s="57">
        <f>'LISTA DOS ITENS'!$U1505/'LISTA DOS ITENS'!$V1505</f>
        <v>0.009608943576</v>
      </c>
      <c r="X1505" s="53" t="s">
        <v>53</v>
      </c>
      <c r="Y1505" s="53" t="s">
        <v>290</v>
      </c>
      <c r="Z1505" s="58" t="str">
        <f>'LISTA DOS ITENS'!$F1505&amp;"-"&amp;'LISTA DOS ITENS'!$H1505&amp;"-"&amp;'LISTA DOS ITENS'!$J1505&amp;"-"&amp;'LISTA DOS ITENS'!$K1505&amp;"-"&amp;'LISTA DOS ITENS'!$I1505</f>
        <v>11029945-2101-A803-CONS/NAC-</v>
      </c>
      <c r="AA1505" s="59" t="str">
        <f t="array" ref="AA1505">INDEX('RESUMO - LOTES E VMA'!$M$3:$M$181,MATCH('LISTA DOS ITENS'!$D1505,'RESUMO - LOTES E VMA'!$A$3:$A$181,0))</f>
        <v>Para Leilão</v>
      </c>
      <c r="AB1505" s="60">
        <f t="array" ref="AB1505">INDEX('RESUMO - LOTES E VMA'!$J$3:$J$181,MATCH('LISTA DOS ITENS'!$D1505,'RESUMO - LOTES E VMA'!$A$3:$A$181,0))</f>
        <v>0.06546830369</v>
      </c>
      <c r="AC1505" s="29" t="str">
        <f t="array" ref="AC1505">INDEX('RESUMO - LOTES E VMA'!$L$3:$L$181,MATCH('LISTA DOS ITENS'!$D1505,'RESUMO - LOTES E VMA'!$A$3:$A$181,0))</f>
        <v>1% do Valor de Comparação do VMA</v>
      </c>
      <c r="AD1505" s="53" t="str">
        <f>VLOOKUP(Tabela1[[#This Row],[Índice]],[1]Planilha1!$A:$A,1,0)</f>
        <v>#ERROR!</v>
      </c>
    </row>
    <row r="1506" ht="15.75" customHeight="1">
      <c r="A1506" s="52">
        <v>252842.0</v>
      </c>
      <c r="B1506" s="53" t="s">
        <v>70</v>
      </c>
      <c r="C1506" s="53" t="s">
        <v>71</v>
      </c>
      <c r="D1506" s="22">
        <v>207047.0</v>
      </c>
      <c r="E1506" s="53" t="s">
        <v>63</v>
      </c>
      <c r="F1506" s="54">
        <v>1.0159825E7</v>
      </c>
      <c r="G1506" s="53" t="s">
        <v>1164</v>
      </c>
      <c r="H1506" s="55">
        <v>2101.0</v>
      </c>
      <c r="I1506" s="55"/>
      <c r="J1506" s="55" t="s">
        <v>77</v>
      </c>
      <c r="K1506" s="53" t="s">
        <v>73</v>
      </c>
      <c r="L1506" s="53"/>
      <c r="M1506" s="53">
        <v>6.0</v>
      </c>
      <c r="N1506" s="53" t="s">
        <v>52</v>
      </c>
      <c r="O1506" s="25">
        <v>1131.57</v>
      </c>
      <c r="P1506" s="25">
        <f>'LISTA DOS ITENS'!$O1506*'LISTA DOS ITENS'!$M1506</f>
        <v>6789.42</v>
      </c>
      <c r="Q1506" s="25">
        <v>1131.57</v>
      </c>
      <c r="R1506" s="25">
        <f>'LISTA DOS ITENS'!$Q1506*'LISTA DOS ITENS'!$M1506</f>
        <v>6789.42</v>
      </c>
      <c r="S1506" s="56">
        <f>IF('LISTA DOS ITENS'!$P1506&gt;'LISTA DOS ITENS'!$R1506,'LISTA DOS ITENS'!$P1506,'LISTA DOS ITENS'!$R1506)</f>
        <v>6789.42</v>
      </c>
      <c r="T1506" s="25">
        <v>74.06132739366953</v>
      </c>
      <c r="U1506" s="25">
        <f>'LISTA DOS ITENS'!$T1506*'LISTA DOS ITENS'!$M1506</f>
        <v>444.3679644</v>
      </c>
      <c r="V1506" s="56">
        <f t="array" ref="V1506">INDEX('RESUMO - LOTES E VMA'!$F$3:$F$181,MATCH('LISTA DOS ITENS'!$D1506,'RESUMO - LOTES E VMA'!$A$3:$A$181,0))</f>
        <v>4086.821541</v>
      </c>
      <c r="W1506" s="57">
        <f>'LISTA DOS ITENS'!$U1506/'LISTA DOS ITENS'!$V1506</f>
        <v>0.1087319228</v>
      </c>
      <c r="X1506" s="53" t="s">
        <v>53</v>
      </c>
      <c r="Y1506" s="53" t="s">
        <v>290</v>
      </c>
      <c r="Z1506" s="58" t="str">
        <f>'LISTA DOS ITENS'!$F1506&amp;"-"&amp;'LISTA DOS ITENS'!$H1506&amp;"-"&amp;'LISTA DOS ITENS'!$J1506&amp;"-"&amp;'LISTA DOS ITENS'!$K1506&amp;"-"&amp;'LISTA DOS ITENS'!$I1506</f>
        <v>10159825-2101-A903-CONS/NAC-</v>
      </c>
      <c r="AA1506" s="59" t="str">
        <f t="array" ref="AA1506">INDEX('RESUMO - LOTES E VMA'!$M$3:$M$181,MATCH('LISTA DOS ITENS'!$D1506,'RESUMO - LOTES E VMA'!$A$3:$A$181,0))</f>
        <v>Para Leilão</v>
      </c>
      <c r="AB1506" s="60">
        <f t="array" ref="AB1506">INDEX('RESUMO - LOTES E VMA'!$J$3:$J$181,MATCH('LISTA DOS ITENS'!$D1506,'RESUMO - LOTES E VMA'!$A$3:$A$181,0))</f>
        <v>0.06546830369</v>
      </c>
      <c r="AC1506" s="29" t="str">
        <f t="array" ref="AC1506">INDEX('RESUMO - LOTES E VMA'!$L$3:$L$181,MATCH('LISTA DOS ITENS'!$D1506,'RESUMO - LOTES E VMA'!$A$3:$A$181,0))</f>
        <v>1% do Valor de Comparação do VMA</v>
      </c>
      <c r="AD1506" s="53" t="str">
        <f>VLOOKUP(Tabela1[[#This Row],[Índice]],[1]Planilha1!$A:$A,1,0)</f>
        <v>#ERROR!</v>
      </c>
    </row>
    <row r="1507" ht="15.75" customHeight="1">
      <c r="A1507" s="52">
        <v>252843.0</v>
      </c>
      <c r="B1507" s="53" t="s">
        <v>70</v>
      </c>
      <c r="C1507" s="53" t="s">
        <v>71</v>
      </c>
      <c r="D1507" s="22">
        <v>207047.0</v>
      </c>
      <c r="E1507" s="53" t="s">
        <v>63</v>
      </c>
      <c r="F1507" s="54">
        <v>1.1787244E7</v>
      </c>
      <c r="G1507" s="53" t="s">
        <v>1165</v>
      </c>
      <c r="H1507" s="55">
        <v>2101.0</v>
      </c>
      <c r="I1507" s="55"/>
      <c r="J1507" s="55" t="s">
        <v>77</v>
      </c>
      <c r="K1507" s="53" t="s">
        <v>80</v>
      </c>
      <c r="L1507" s="53"/>
      <c r="M1507" s="53">
        <v>2.0</v>
      </c>
      <c r="N1507" s="53" t="s">
        <v>52</v>
      </c>
      <c r="O1507" s="25">
        <v>598.955</v>
      </c>
      <c r="P1507" s="25">
        <f>'LISTA DOS ITENS'!$O1507*'LISTA DOS ITENS'!$M1507</f>
        <v>1197.91</v>
      </c>
      <c r="Q1507" s="25">
        <v>598.96</v>
      </c>
      <c r="R1507" s="25">
        <f>'LISTA DOS ITENS'!$Q1507*'LISTA DOS ITENS'!$M1507</f>
        <v>1197.92</v>
      </c>
      <c r="S1507" s="56">
        <f>IF('LISTA DOS ITENS'!$P1507&gt;'LISTA DOS ITENS'!$R1507,'LISTA DOS ITENS'!$P1507,'LISTA DOS ITENS'!$R1507)</f>
        <v>1197.92</v>
      </c>
      <c r="T1507" s="25">
        <v>39.20196952527224</v>
      </c>
      <c r="U1507" s="25">
        <f>'LISTA DOS ITENS'!$T1507*'LISTA DOS ITENS'!$M1507</f>
        <v>78.40393905</v>
      </c>
      <c r="V1507" s="56">
        <f t="array" ref="V1507">INDEX('RESUMO - LOTES E VMA'!$F$3:$F$181,MATCH('LISTA DOS ITENS'!$D1507,'RESUMO - LOTES E VMA'!$A$3:$A$181,0))</f>
        <v>4086.821541</v>
      </c>
      <c r="W1507" s="57">
        <f>'LISTA DOS ITENS'!$U1507/'LISTA DOS ITENS'!$V1507</f>
        <v>0.01918457615</v>
      </c>
      <c r="X1507" s="53" t="s">
        <v>53</v>
      </c>
      <c r="Y1507" s="53" t="s">
        <v>290</v>
      </c>
      <c r="Z1507" s="58" t="str">
        <f>'LISTA DOS ITENS'!$F1507&amp;"-"&amp;'LISTA DOS ITENS'!$H1507&amp;"-"&amp;'LISTA DOS ITENS'!$J1507&amp;"-"&amp;'LISTA DOS ITENS'!$K1507&amp;"-"&amp;'LISTA DOS ITENS'!$I1507</f>
        <v>11787244-2101-A903-IMOB/NAC-</v>
      </c>
      <c r="AA1507" s="59" t="str">
        <f t="array" ref="AA1507">INDEX('RESUMO - LOTES E VMA'!$M$3:$M$181,MATCH('LISTA DOS ITENS'!$D1507,'RESUMO - LOTES E VMA'!$A$3:$A$181,0))</f>
        <v>Para Leilão</v>
      </c>
      <c r="AB1507" s="60">
        <f t="array" ref="AB1507">INDEX('RESUMO - LOTES E VMA'!$J$3:$J$181,MATCH('LISTA DOS ITENS'!$D1507,'RESUMO - LOTES E VMA'!$A$3:$A$181,0))</f>
        <v>0.06546830369</v>
      </c>
      <c r="AC1507" s="29" t="str">
        <f t="array" ref="AC1507">INDEX('RESUMO - LOTES E VMA'!$L$3:$L$181,MATCH('LISTA DOS ITENS'!$D1507,'RESUMO - LOTES E VMA'!$A$3:$A$181,0))</f>
        <v>1% do Valor de Comparação do VMA</v>
      </c>
      <c r="AD1507" s="53" t="str">
        <f>VLOOKUP(Tabela1[[#This Row],[Índice]],[1]Planilha1!$A:$A,1,0)</f>
        <v>#ERROR!</v>
      </c>
    </row>
    <row r="1508" ht="15.75" customHeight="1">
      <c r="A1508" s="52">
        <v>252844.0</v>
      </c>
      <c r="B1508" s="53" t="s">
        <v>70</v>
      </c>
      <c r="C1508" s="53" t="s">
        <v>71</v>
      </c>
      <c r="D1508" s="22">
        <v>207047.0</v>
      </c>
      <c r="E1508" s="53" t="s">
        <v>63</v>
      </c>
      <c r="F1508" s="54">
        <v>1.102101E7</v>
      </c>
      <c r="G1508" s="53" t="s">
        <v>1166</v>
      </c>
      <c r="H1508" s="55">
        <v>2201.0</v>
      </c>
      <c r="I1508" s="55"/>
      <c r="J1508" s="55" t="s">
        <v>77</v>
      </c>
      <c r="K1508" s="53" t="s">
        <v>80</v>
      </c>
      <c r="L1508" s="53"/>
      <c r="M1508" s="53">
        <v>1.0</v>
      </c>
      <c r="N1508" s="53" t="s">
        <v>52</v>
      </c>
      <c r="O1508" s="25">
        <v>1922.9</v>
      </c>
      <c r="P1508" s="25">
        <f>'LISTA DOS ITENS'!$O1508*'LISTA DOS ITENS'!$M1508</f>
        <v>1922.9</v>
      </c>
      <c r="Q1508" s="25">
        <v>1922.9</v>
      </c>
      <c r="R1508" s="25">
        <f>'LISTA DOS ITENS'!$Q1508*'LISTA DOS ITENS'!$M1508</f>
        <v>1922.9</v>
      </c>
      <c r="S1508" s="56">
        <f>IF('LISTA DOS ITENS'!$P1508&gt;'LISTA DOS ITENS'!$R1508,'LISTA DOS ITENS'!$P1508,'LISTA DOS ITENS'!$R1508)</f>
        <v>1922.9</v>
      </c>
      <c r="T1508" s="25">
        <v>125.85392547105982</v>
      </c>
      <c r="U1508" s="25">
        <f>'LISTA DOS ITENS'!$T1508*'LISTA DOS ITENS'!$M1508</f>
        <v>125.8539255</v>
      </c>
      <c r="V1508" s="56">
        <f t="array" ref="V1508">INDEX('RESUMO - LOTES E VMA'!$F$3:$F$181,MATCH('LISTA DOS ITENS'!$D1508,'RESUMO - LOTES E VMA'!$A$3:$A$181,0))</f>
        <v>4086.821541</v>
      </c>
      <c r="W1508" s="57">
        <f>'LISTA DOS ITENS'!$U1508/'LISTA DOS ITENS'!$V1508</f>
        <v>0.03079506267</v>
      </c>
      <c r="X1508" s="53" t="s">
        <v>53</v>
      </c>
      <c r="Y1508" s="53" t="s">
        <v>290</v>
      </c>
      <c r="Z1508" s="58" t="str">
        <f>'LISTA DOS ITENS'!$F1508&amp;"-"&amp;'LISTA DOS ITENS'!$H1508&amp;"-"&amp;'LISTA DOS ITENS'!$J1508&amp;"-"&amp;'LISTA DOS ITENS'!$K1508&amp;"-"&amp;'LISTA DOS ITENS'!$I1508</f>
        <v>11021010-2201-A903-IMOB/NAC-</v>
      </c>
      <c r="AA1508" s="59" t="str">
        <f t="array" ref="AA1508">INDEX('RESUMO - LOTES E VMA'!$M$3:$M$181,MATCH('LISTA DOS ITENS'!$D1508,'RESUMO - LOTES E VMA'!$A$3:$A$181,0))</f>
        <v>Para Leilão</v>
      </c>
      <c r="AB1508" s="60">
        <f t="array" ref="AB1508">INDEX('RESUMO - LOTES E VMA'!$J$3:$J$181,MATCH('LISTA DOS ITENS'!$D1508,'RESUMO - LOTES E VMA'!$A$3:$A$181,0))</f>
        <v>0.06546830369</v>
      </c>
      <c r="AC1508" s="29" t="str">
        <f t="array" ref="AC1508">INDEX('RESUMO - LOTES E VMA'!$L$3:$L$181,MATCH('LISTA DOS ITENS'!$D1508,'RESUMO - LOTES E VMA'!$A$3:$A$181,0))</f>
        <v>1% do Valor de Comparação do VMA</v>
      </c>
      <c r="AD1508" s="53" t="str">
        <f>VLOOKUP(Tabela1[[#This Row],[Índice]],[1]Planilha1!$A:$A,1,0)</f>
        <v>#ERROR!</v>
      </c>
    </row>
    <row r="1509" ht="15.75" customHeight="1">
      <c r="A1509" s="52">
        <v>252845.0</v>
      </c>
      <c r="B1509" s="53" t="s">
        <v>70</v>
      </c>
      <c r="C1509" s="53" t="s">
        <v>71</v>
      </c>
      <c r="D1509" s="22">
        <v>207047.0</v>
      </c>
      <c r="E1509" s="53" t="s">
        <v>63</v>
      </c>
      <c r="F1509" s="54">
        <v>1.1155785E7</v>
      </c>
      <c r="G1509" s="53" t="s">
        <v>1167</v>
      </c>
      <c r="H1509" s="55">
        <v>2201.0</v>
      </c>
      <c r="I1509" s="55"/>
      <c r="J1509" s="55" t="s">
        <v>77</v>
      </c>
      <c r="K1509" s="53" t="s">
        <v>293</v>
      </c>
      <c r="L1509" s="53"/>
      <c r="M1509" s="53">
        <v>1.0</v>
      </c>
      <c r="N1509" s="53" t="s">
        <v>52</v>
      </c>
      <c r="O1509" s="25">
        <v>1.0</v>
      </c>
      <c r="P1509" s="25">
        <f>'LISTA DOS ITENS'!$O1509*'LISTA DOS ITENS'!$M1509</f>
        <v>1</v>
      </c>
      <c r="Q1509" s="25">
        <v>5000.0</v>
      </c>
      <c r="R1509" s="25">
        <f>'LISTA DOS ITENS'!$Q1509*'LISTA DOS ITENS'!$M1509</f>
        <v>5000</v>
      </c>
      <c r="S1509" s="56">
        <f>IF('LISTA DOS ITENS'!$P1509&gt;'LISTA DOS ITENS'!$R1509,'LISTA DOS ITENS'!$P1509,'LISTA DOS ITENS'!$R1509)</f>
        <v>5000</v>
      </c>
      <c r="T1509" s="25">
        <v>327.25031325357486</v>
      </c>
      <c r="U1509" s="25">
        <f>'LISTA DOS ITENS'!$T1509*'LISTA DOS ITENS'!$M1509</f>
        <v>327.2503133</v>
      </c>
      <c r="V1509" s="56">
        <f t="array" ref="V1509">INDEX('RESUMO - LOTES E VMA'!$F$3:$F$181,MATCH('LISTA DOS ITENS'!$D1509,'RESUMO - LOTES E VMA'!$A$3:$A$181,0))</f>
        <v>4086.821541</v>
      </c>
      <c r="W1509" s="57">
        <f>'LISTA DOS ITENS'!$U1509/'LISTA DOS ITENS'!$V1509</f>
        <v>0.0800745298</v>
      </c>
      <c r="X1509" s="53" t="s">
        <v>53</v>
      </c>
      <c r="Y1509" s="53" t="s">
        <v>290</v>
      </c>
      <c r="Z1509" s="58" t="str">
        <f>'LISTA DOS ITENS'!$F1509&amp;"-"&amp;'LISTA DOS ITENS'!$H1509&amp;"-"&amp;'LISTA DOS ITENS'!$J1509&amp;"-"&amp;'LISTA DOS ITENS'!$K1509&amp;"-"&amp;'LISTA DOS ITENS'!$I1509</f>
        <v>11155785-2201-A903-SOBRE_EMP-</v>
      </c>
      <c r="AA1509" s="59" t="str">
        <f t="array" ref="AA1509">INDEX('RESUMO - LOTES E VMA'!$M$3:$M$181,MATCH('LISTA DOS ITENS'!$D1509,'RESUMO - LOTES E VMA'!$A$3:$A$181,0))</f>
        <v>Para Leilão</v>
      </c>
      <c r="AB1509" s="60">
        <f t="array" ref="AB1509">INDEX('RESUMO - LOTES E VMA'!$J$3:$J$181,MATCH('LISTA DOS ITENS'!$D1509,'RESUMO - LOTES E VMA'!$A$3:$A$181,0))</f>
        <v>0.06546830369</v>
      </c>
      <c r="AC1509" s="29" t="str">
        <f t="array" ref="AC1509">INDEX('RESUMO - LOTES E VMA'!$L$3:$L$181,MATCH('LISTA DOS ITENS'!$D1509,'RESUMO - LOTES E VMA'!$A$3:$A$181,0))</f>
        <v>1% do Valor de Comparação do VMA</v>
      </c>
      <c r="AD1509" s="53" t="str">
        <f>VLOOKUP(Tabela1[[#This Row],[Índice]],[1]Planilha1!$A:$A,1,0)</f>
        <v>#ERROR!</v>
      </c>
    </row>
    <row r="1510" ht="15.75" customHeight="1">
      <c r="A1510" s="52">
        <v>252846.0</v>
      </c>
      <c r="B1510" s="53" t="s">
        <v>70</v>
      </c>
      <c r="C1510" s="53" t="s">
        <v>71</v>
      </c>
      <c r="D1510" s="22">
        <v>207047.0</v>
      </c>
      <c r="E1510" s="53" t="s">
        <v>63</v>
      </c>
      <c r="F1510" s="54">
        <v>1.1274811E7</v>
      </c>
      <c r="G1510" s="53" t="s">
        <v>1168</v>
      </c>
      <c r="H1510" s="55">
        <v>2201.0</v>
      </c>
      <c r="I1510" s="55"/>
      <c r="J1510" s="55" t="s">
        <v>77</v>
      </c>
      <c r="K1510" s="53" t="s">
        <v>293</v>
      </c>
      <c r="L1510" s="53"/>
      <c r="M1510" s="53">
        <v>1.0</v>
      </c>
      <c r="N1510" s="53" t="s">
        <v>52</v>
      </c>
      <c r="O1510" s="25">
        <v>1.0</v>
      </c>
      <c r="P1510" s="25">
        <f>'LISTA DOS ITENS'!$O1510*'LISTA DOS ITENS'!$M1510</f>
        <v>1</v>
      </c>
      <c r="Q1510" s="25">
        <v>1600.0</v>
      </c>
      <c r="R1510" s="25">
        <f>'LISTA DOS ITENS'!$Q1510*'LISTA DOS ITENS'!$M1510</f>
        <v>1600</v>
      </c>
      <c r="S1510" s="56">
        <f>IF('LISTA DOS ITENS'!$P1510&gt;'LISTA DOS ITENS'!$R1510,'LISTA DOS ITENS'!$P1510,'LISTA DOS ITENS'!$R1510)</f>
        <v>1600</v>
      </c>
      <c r="T1510" s="25">
        <v>104.72010024114395</v>
      </c>
      <c r="U1510" s="25">
        <f>'LISTA DOS ITENS'!$T1510*'LISTA DOS ITENS'!$M1510</f>
        <v>104.7201002</v>
      </c>
      <c r="V1510" s="56">
        <f t="array" ref="V1510">INDEX('RESUMO - LOTES E VMA'!$F$3:$F$181,MATCH('LISTA DOS ITENS'!$D1510,'RESUMO - LOTES E VMA'!$A$3:$A$181,0))</f>
        <v>4086.821541</v>
      </c>
      <c r="W1510" s="57">
        <f>'LISTA DOS ITENS'!$U1510/'LISTA DOS ITENS'!$V1510</f>
        <v>0.02562384954</v>
      </c>
      <c r="X1510" s="53" t="s">
        <v>53</v>
      </c>
      <c r="Y1510" s="53" t="s">
        <v>290</v>
      </c>
      <c r="Z1510" s="58" t="str">
        <f>'LISTA DOS ITENS'!$F1510&amp;"-"&amp;'LISTA DOS ITENS'!$H1510&amp;"-"&amp;'LISTA DOS ITENS'!$J1510&amp;"-"&amp;'LISTA DOS ITENS'!$K1510&amp;"-"&amp;'LISTA DOS ITENS'!$I1510</f>
        <v>11274811-2201-A903-SOBRE_EMP-</v>
      </c>
      <c r="AA1510" s="59" t="str">
        <f t="array" ref="AA1510">INDEX('RESUMO - LOTES E VMA'!$M$3:$M$181,MATCH('LISTA DOS ITENS'!$D1510,'RESUMO - LOTES E VMA'!$A$3:$A$181,0))</f>
        <v>Para Leilão</v>
      </c>
      <c r="AB1510" s="60">
        <f t="array" ref="AB1510">INDEX('RESUMO - LOTES E VMA'!$J$3:$J$181,MATCH('LISTA DOS ITENS'!$D1510,'RESUMO - LOTES E VMA'!$A$3:$A$181,0))</f>
        <v>0.06546830369</v>
      </c>
      <c r="AC1510" s="29" t="str">
        <f t="array" ref="AC1510">INDEX('RESUMO - LOTES E VMA'!$L$3:$L$181,MATCH('LISTA DOS ITENS'!$D1510,'RESUMO - LOTES E VMA'!$A$3:$A$181,0))</f>
        <v>1% do Valor de Comparação do VMA</v>
      </c>
      <c r="AD1510" s="53" t="str">
        <f>VLOOKUP(Tabela1[[#This Row],[Índice]],[1]Planilha1!$A:$A,1,0)</f>
        <v>#ERROR!</v>
      </c>
    </row>
    <row r="1511" ht="15.75" customHeight="1">
      <c r="A1511" s="52">
        <v>252847.0</v>
      </c>
      <c r="B1511" s="53" t="s">
        <v>70</v>
      </c>
      <c r="C1511" s="53" t="s">
        <v>71</v>
      </c>
      <c r="D1511" s="22">
        <v>207047.0</v>
      </c>
      <c r="E1511" s="53" t="s">
        <v>63</v>
      </c>
      <c r="F1511" s="54">
        <v>1.1425485E7</v>
      </c>
      <c r="G1511" s="53" t="s">
        <v>1169</v>
      </c>
      <c r="H1511" s="55">
        <v>2201.0</v>
      </c>
      <c r="I1511" s="55"/>
      <c r="J1511" s="55" t="s">
        <v>77</v>
      </c>
      <c r="K1511" s="53" t="s">
        <v>73</v>
      </c>
      <c r="L1511" s="53"/>
      <c r="M1511" s="53">
        <v>1.0</v>
      </c>
      <c r="N1511" s="53" t="s">
        <v>52</v>
      </c>
      <c r="O1511" s="25">
        <v>127.24</v>
      </c>
      <c r="P1511" s="25">
        <f>'LISTA DOS ITENS'!$O1511*'LISTA DOS ITENS'!$M1511</f>
        <v>127.24</v>
      </c>
      <c r="Q1511" s="25">
        <v>127.24</v>
      </c>
      <c r="R1511" s="25">
        <f>'LISTA DOS ITENS'!$Q1511*'LISTA DOS ITENS'!$M1511</f>
        <v>127.24</v>
      </c>
      <c r="S1511" s="56">
        <f>IF('LISTA DOS ITENS'!$P1511&gt;'LISTA DOS ITENS'!$R1511,'LISTA DOS ITENS'!$P1511,'LISTA DOS ITENS'!$R1511)</f>
        <v>127.24</v>
      </c>
      <c r="T1511" s="25">
        <v>8.327865971676973</v>
      </c>
      <c r="U1511" s="25">
        <f>'LISTA DOS ITENS'!$T1511*'LISTA DOS ITENS'!$M1511</f>
        <v>8.327865972</v>
      </c>
      <c r="V1511" s="56">
        <f t="array" ref="V1511">INDEX('RESUMO - LOTES E VMA'!$F$3:$F$181,MATCH('LISTA DOS ITENS'!$D1511,'RESUMO - LOTES E VMA'!$A$3:$A$181,0))</f>
        <v>4086.821541</v>
      </c>
      <c r="W1511" s="57">
        <f>'LISTA DOS ITENS'!$U1511/'LISTA DOS ITENS'!$V1511</f>
        <v>0.002037736634</v>
      </c>
      <c r="X1511" s="53" t="s">
        <v>53</v>
      </c>
      <c r="Y1511" s="53" t="s">
        <v>290</v>
      </c>
      <c r="Z1511" s="58" t="str">
        <f>'LISTA DOS ITENS'!$F1511&amp;"-"&amp;'LISTA DOS ITENS'!$H1511&amp;"-"&amp;'LISTA DOS ITENS'!$J1511&amp;"-"&amp;'LISTA DOS ITENS'!$K1511&amp;"-"&amp;'LISTA DOS ITENS'!$I1511</f>
        <v>11425485-2201-A903-CONS/NAC-</v>
      </c>
      <c r="AA1511" s="59" t="str">
        <f t="array" ref="AA1511">INDEX('RESUMO - LOTES E VMA'!$M$3:$M$181,MATCH('LISTA DOS ITENS'!$D1511,'RESUMO - LOTES E VMA'!$A$3:$A$181,0))</f>
        <v>Para Leilão</v>
      </c>
      <c r="AB1511" s="60">
        <f t="array" ref="AB1511">INDEX('RESUMO - LOTES E VMA'!$J$3:$J$181,MATCH('LISTA DOS ITENS'!$D1511,'RESUMO - LOTES E VMA'!$A$3:$A$181,0))</f>
        <v>0.06546830369</v>
      </c>
      <c r="AC1511" s="29" t="str">
        <f t="array" ref="AC1511">INDEX('RESUMO - LOTES E VMA'!$L$3:$L$181,MATCH('LISTA DOS ITENS'!$D1511,'RESUMO - LOTES E VMA'!$A$3:$A$181,0))</f>
        <v>1% do Valor de Comparação do VMA</v>
      </c>
      <c r="AD1511" s="53" t="str">
        <f>VLOOKUP(Tabela1[[#This Row],[Índice]],[1]Planilha1!$A:$A,1,0)</f>
        <v>#ERROR!</v>
      </c>
    </row>
    <row r="1512" ht="15.75" customHeight="1">
      <c r="A1512" s="52">
        <v>252848.0</v>
      </c>
      <c r="B1512" s="53" t="s">
        <v>70</v>
      </c>
      <c r="C1512" s="53" t="s">
        <v>71</v>
      </c>
      <c r="D1512" s="22">
        <v>207047.0</v>
      </c>
      <c r="E1512" s="53" t="s">
        <v>63</v>
      </c>
      <c r="F1512" s="54">
        <v>1.1926469E7</v>
      </c>
      <c r="G1512" s="53" t="s">
        <v>1170</v>
      </c>
      <c r="H1512" s="55">
        <v>2201.0</v>
      </c>
      <c r="I1512" s="55"/>
      <c r="J1512" s="55" t="s">
        <v>77</v>
      </c>
      <c r="K1512" s="53" t="s">
        <v>293</v>
      </c>
      <c r="L1512" s="53"/>
      <c r="M1512" s="53">
        <v>1.0</v>
      </c>
      <c r="N1512" s="53" t="s">
        <v>52</v>
      </c>
      <c r="O1512" s="25">
        <v>1.0</v>
      </c>
      <c r="P1512" s="25">
        <f>'LISTA DOS ITENS'!$O1512*'LISTA DOS ITENS'!$M1512</f>
        <v>1</v>
      </c>
      <c r="Q1512" s="25">
        <v>800.0</v>
      </c>
      <c r="R1512" s="25">
        <f>'LISTA DOS ITENS'!$Q1512*'LISTA DOS ITENS'!$M1512</f>
        <v>800</v>
      </c>
      <c r="S1512" s="56">
        <f>IF('LISTA DOS ITENS'!$P1512&gt;'LISTA DOS ITENS'!$R1512,'LISTA DOS ITENS'!$P1512,'LISTA DOS ITENS'!$R1512)</f>
        <v>800</v>
      </c>
      <c r="T1512" s="25">
        <v>52.36005012057198</v>
      </c>
      <c r="U1512" s="25">
        <f>'LISTA DOS ITENS'!$T1512*'LISTA DOS ITENS'!$M1512</f>
        <v>52.36005012</v>
      </c>
      <c r="V1512" s="56">
        <f t="array" ref="V1512">INDEX('RESUMO - LOTES E VMA'!$F$3:$F$181,MATCH('LISTA DOS ITENS'!$D1512,'RESUMO - LOTES E VMA'!$A$3:$A$181,0))</f>
        <v>4086.821541</v>
      </c>
      <c r="W1512" s="57">
        <f>'LISTA DOS ITENS'!$U1512/'LISTA DOS ITENS'!$V1512</f>
        <v>0.01281192477</v>
      </c>
      <c r="X1512" s="53" t="s">
        <v>53</v>
      </c>
      <c r="Y1512" s="53" t="s">
        <v>290</v>
      </c>
      <c r="Z1512" s="58" t="str">
        <f>'LISTA DOS ITENS'!$F1512&amp;"-"&amp;'LISTA DOS ITENS'!$H1512&amp;"-"&amp;'LISTA DOS ITENS'!$J1512&amp;"-"&amp;'LISTA DOS ITENS'!$K1512&amp;"-"&amp;'LISTA DOS ITENS'!$I1512</f>
        <v>11926469-2201-A903-SOBRE_EMP-</v>
      </c>
      <c r="AA1512" s="59" t="str">
        <f t="array" ref="AA1512">INDEX('RESUMO - LOTES E VMA'!$M$3:$M$181,MATCH('LISTA DOS ITENS'!$D1512,'RESUMO - LOTES E VMA'!$A$3:$A$181,0))</f>
        <v>Para Leilão</v>
      </c>
      <c r="AB1512" s="60">
        <f t="array" ref="AB1512">INDEX('RESUMO - LOTES E VMA'!$J$3:$J$181,MATCH('LISTA DOS ITENS'!$D1512,'RESUMO - LOTES E VMA'!$A$3:$A$181,0))</f>
        <v>0.06546830369</v>
      </c>
      <c r="AC1512" s="29" t="str">
        <f t="array" ref="AC1512">INDEX('RESUMO - LOTES E VMA'!$L$3:$L$181,MATCH('LISTA DOS ITENS'!$D1512,'RESUMO - LOTES E VMA'!$A$3:$A$181,0))</f>
        <v>1% do Valor de Comparação do VMA</v>
      </c>
      <c r="AD1512" s="53" t="str">
        <f>VLOOKUP(Tabela1[[#This Row],[Índice]],[1]Planilha1!$A:$A,1,0)</f>
        <v>#ERROR!</v>
      </c>
    </row>
    <row r="1513" ht="15.75" customHeight="1">
      <c r="A1513" s="52">
        <v>252849.0</v>
      </c>
      <c r="B1513" s="53" t="s">
        <v>70</v>
      </c>
      <c r="C1513" s="53" t="s">
        <v>71</v>
      </c>
      <c r="D1513" s="22">
        <v>207047.0</v>
      </c>
      <c r="E1513" s="53" t="s">
        <v>63</v>
      </c>
      <c r="F1513" s="54">
        <v>1.1936172E7</v>
      </c>
      <c r="G1513" s="53" t="s">
        <v>1171</v>
      </c>
      <c r="H1513" s="55">
        <v>2201.0</v>
      </c>
      <c r="I1513" s="55"/>
      <c r="J1513" s="55" t="s">
        <v>77</v>
      </c>
      <c r="K1513" s="53" t="s">
        <v>293</v>
      </c>
      <c r="L1513" s="53"/>
      <c r="M1513" s="53">
        <v>2.0</v>
      </c>
      <c r="N1513" s="53" t="s">
        <v>52</v>
      </c>
      <c r="O1513" s="25">
        <v>1.0</v>
      </c>
      <c r="P1513" s="25">
        <f>'LISTA DOS ITENS'!$O1513*'LISTA DOS ITENS'!$M1513</f>
        <v>2</v>
      </c>
      <c r="Q1513" s="25">
        <v>392.0</v>
      </c>
      <c r="R1513" s="25">
        <f>'LISTA DOS ITENS'!$Q1513*'LISTA DOS ITENS'!$M1513</f>
        <v>784</v>
      </c>
      <c r="S1513" s="56">
        <f>IF('LISTA DOS ITENS'!$P1513&gt;'LISTA DOS ITENS'!$R1513,'LISTA DOS ITENS'!$P1513,'LISTA DOS ITENS'!$R1513)</f>
        <v>784</v>
      </c>
      <c r="T1513" s="25">
        <v>25.656424559080268</v>
      </c>
      <c r="U1513" s="25">
        <f>'LISTA DOS ITENS'!$T1513*'LISTA DOS ITENS'!$M1513</f>
        <v>51.31284912</v>
      </c>
      <c r="V1513" s="56">
        <f t="array" ref="V1513">INDEX('RESUMO - LOTES E VMA'!$F$3:$F$181,MATCH('LISTA DOS ITENS'!$D1513,'RESUMO - LOTES E VMA'!$A$3:$A$181,0))</f>
        <v>4086.821541</v>
      </c>
      <c r="W1513" s="57">
        <f>'LISTA DOS ITENS'!$U1513/'LISTA DOS ITENS'!$V1513</f>
        <v>0.01255568627</v>
      </c>
      <c r="X1513" s="53" t="s">
        <v>53</v>
      </c>
      <c r="Y1513" s="53" t="s">
        <v>290</v>
      </c>
      <c r="Z1513" s="58" t="str">
        <f>'LISTA DOS ITENS'!$F1513&amp;"-"&amp;'LISTA DOS ITENS'!$H1513&amp;"-"&amp;'LISTA DOS ITENS'!$J1513&amp;"-"&amp;'LISTA DOS ITENS'!$K1513&amp;"-"&amp;'LISTA DOS ITENS'!$I1513</f>
        <v>11936172-2201-A903-SOBRE_EMP-</v>
      </c>
      <c r="AA1513" s="59" t="str">
        <f t="array" ref="AA1513">INDEX('RESUMO - LOTES E VMA'!$M$3:$M$181,MATCH('LISTA DOS ITENS'!$D1513,'RESUMO - LOTES E VMA'!$A$3:$A$181,0))</f>
        <v>Para Leilão</v>
      </c>
      <c r="AB1513" s="60">
        <f t="array" ref="AB1513">INDEX('RESUMO - LOTES E VMA'!$J$3:$J$181,MATCH('LISTA DOS ITENS'!$D1513,'RESUMO - LOTES E VMA'!$A$3:$A$181,0))</f>
        <v>0.06546830369</v>
      </c>
      <c r="AC1513" s="29" t="str">
        <f t="array" ref="AC1513">INDEX('RESUMO - LOTES E VMA'!$L$3:$L$181,MATCH('LISTA DOS ITENS'!$D1513,'RESUMO - LOTES E VMA'!$A$3:$A$181,0))</f>
        <v>1% do Valor de Comparação do VMA</v>
      </c>
      <c r="AD1513" s="53" t="str">
        <f>VLOOKUP(Tabela1[[#This Row],[Índice]],[1]Planilha1!$A:$A,1,0)</f>
        <v>#ERROR!</v>
      </c>
    </row>
    <row r="1514" ht="15.75" customHeight="1">
      <c r="A1514" s="52">
        <v>252897.0</v>
      </c>
      <c r="B1514" s="53" t="s">
        <v>70</v>
      </c>
      <c r="C1514" s="53" t="s">
        <v>71</v>
      </c>
      <c r="D1514" s="22">
        <v>207061.0</v>
      </c>
      <c r="E1514" s="53" t="s">
        <v>63</v>
      </c>
      <c r="F1514" s="54">
        <v>1.1859926E7</v>
      </c>
      <c r="G1514" s="53" t="s">
        <v>1172</v>
      </c>
      <c r="H1514" s="55">
        <v>2101.0</v>
      </c>
      <c r="I1514" s="55"/>
      <c r="J1514" s="55" t="s">
        <v>68</v>
      </c>
      <c r="K1514" s="53" t="s">
        <v>73</v>
      </c>
      <c r="L1514" s="53"/>
      <c r="M1514" s="53">
        <v>1.0</v>
      </c>
      <c r="N1514" s="53" t="s">
        <v>52</v>
      </c>
      <c r="O1514" s="25">
        <v>47581.67</v>
      </c>
      <c r="P1514" s="25">
        <f>'LISTA DOS ITENS'!$O1514*'LISTA DOS ITENS'!$M1514</f>
        <v>47581.67</v>
      </c>
      <c r="Q1514" s="25">
        <v>47581.67</v>
      </c>
      <c r="R1514" s="25">
        <f>'LISTA DOS ITENS'!$Q1514*'LISTA DOS ITENS'!$M1514</f>
        <v>47581.67</v>
      </c>
      <c r="S1514" s="56">
        <f>IF('LISTA DOS ITENS'!$P1514&gt;'LISTA DOS ITENS'!$R1514,'LISTA DOS ITENS'!$P1514,'LISTA DOS ITENS'!$R1514)</f>
        <v>47581.67</v>
      </c>
      <c r="T1514" s="25">
        <v>2386.0599163598476</v>
      </c>
      <c r="U1514" s="25">
        <f>'LISTA DOS ITENS'!$T1514*'LISTA DOS ITENS'!$M1514</f>
        <v>2386.059916</v>
      </c>
      <c r="V1514" s="56">
        <f t="array" ref="V1514">INDEX('RESUMO - LOTES E VMA'!$F$3:$F$181,MATCH('LISTA DOS ITENS'!$D1514,'RESUMO - LOTES E VMA'!$A$3:$A$181,0))</f>
        <v>4234.410666</v>
      </c>
      <c r="W1514" s="57">
        <f>'LISTA DOS ITENS'!$U1514/'LISTA DOS ITENS'!$V1514</f>
        <v>0.5634927985</v>
      </c>
      <c r="X1514" s="53" t="s">
        <v>53</v>
      </c>
      <c r="Y1514" s="53" t="s">
        <v>290</v>
      </c>
      <c r="Z1514" s="58" t="str">
        <f>'LISTA DOS ITENS'!$F1514&amp;"-"&amp;'LISTA DOS ITENS'!$H1514&amp;"-"&amp;'LISTA DOS ITENS'!$J1514&amp;"-"&amp;'LISTA DOS ITENS'!$K1514&amp;"-"&amp;'LISTA DOS ITENS'!$I1514</f>
        <v>11859926-2101-0003-CONS/NAC-</v>
      </c>
      <c r="AA1514" s="59" t="str">
        <f t="array" ref="AA1514">INDEX('RESUMO - LOTES E VMA'!$M$3:$M$181,MATCH('LISTA DOS ITENS'!$D1514,'RESUMO - LOTES E VMA'!$A$3:$A$181,0))</f>
        <v>Para Leilão</v>
      </c>
      <c r="AB1514" s="60">
        <f t="array" ref="AB1514">INDEX('RESUMO - LOTES E VMA'!$J$3:$J$181,MATCH('LISTA DOS ITENS'!$D1514,'RESUMO - LOTES E VMA'!$A$3:$A$181,0))</f>
        <v>0.05014661983</v>
      </c>
      <c r="AC1514" s="29" t="str">
        <f t="array" ref="AC1514">INDEX('RESUMO - LOTES E VMA'!$L$3:$L$181,MATCH('LISTA DOS ITENS'!$D1514,'RESUMO - LOTES E VMA'!$A$3:$A$181,0))</f>
        <v>1% do Valor de Comparação do VMA</v>
      </c>
      <c r="AD1514" s="53" t="str">
        <f>VLOOKUP(Tabela1[[#This Row],[Índice]],[1]Planilha1!$A:$A,1,0)</f>
        <v>#ERROR!</v>
      </c>
    </row>
    <row r="1515" ht="15.75" customHeight="1">
      <c r="A1515" s="52">
        <v>252898.0</v>
      </c>
      <c r="B1515" s="53" t="s">
        <v>70</v>
      </c>
      <c r="C1515" s="53" t="s">
        <v>71</v>
      </c>
      <c r="D1515" s="22">
        <v>207061.0</v>
      </c>
      <c r="E1515" s="53" t="s">
        <v>63</v>
      </c>
      <c r="F1515" s="54">
        <v>1.1860548E7</v>
      </c>
      <c r="G1515" s="53" t="s">
        <v>1173</v>
      </c>
      <c r="H1515" s="55">
        <v>2101.0</v>
      </c>
      <c r="I1515" s="55"/>
      <c r="J1515" s="55" t="s">
        <v>68</v>
      </c>
      <c r="K1515" s="53" t="s">
        <v>73</v>
      </c>
      <c r="L1515" s="53"/>
      <c r="M1515" s="53">
        <v>1.0</v>
      </c>
      <c r="N1515" s="53" t="s">
        <v>52</v>
      </c>
      <c r="O1515" s="25">
        <v>36858.93</v>
      </c>
      <c r="P1515" s="25">
        <f>'LISTA DOS ITENS'!$O1515*'LISTA DOS ITENS'!$M1515</f>
        <v>36858.93</v>
      </c>
      <c r="Q1515" s="25">
        <v>36858.93</v>
      </c>
      <c r="R1515" s="25">
        <f>'LISTA DOS ITENS'!$Q1515*'LISTA DOS ITENS'!$M1515</f>
        <v>36858.93</v>
      </c>
      <c r="S1515" s="56">
        <f>IF('LISTA DOS ITENS'!$P1515&gt;'LISTA DOS ITENS'!$R1515,'LISTA DOS ITENS'!$P1515,'LISTA DOS ITENS'!$R1515)</f>
        <v>36858.93</v>
      </c>
      <c r="T1515" s="25">
        <v>1848.3507500454161</v>
      </c>
      <c r="U1515" s="25">
        <f>'LISTA DOS ITENS'!$T1515*'LISTA DOS ITENS'!$M1515</f>
        <v>1848.35075</v>
      </c>
      <c r="V1515" s="56">
        <f t="array" ref="V1515">INDEX('RESUMO - LOTES E VMA'!$F$3:$F$181,MATCH('LISTA DOS ITENS'!$D1515,'RESUMO - LOTES E VMA'!$A$3:$A$181,0))</f>
        <v>4234.410666</v>
      </c>
      <c r="W1515" s="57">
        <f>'LISTA DOS ITENS'!$U1515/'LISTA DOS ITENS'!$V1515</f>
        <v>0.4365072015</v>
      </c>
      <c r="X1515" s="53" t="s">
        <v>53</v>
      </c>
      <c r="Y1515" s="53" t="s">
        <v>290</v>
      </c>
      <c r="Z1515" s="58" t="str">
        <f>'LISTA DOS ITENS'!$F1515&amp;"-"&amp;'LISTA DOS ITENS'!$H1515&amp;"-"&amp;'LISTA DOS ITENS'!$J1515&amp;"-"&amp;'LISTA DOS ITENS'!$K1515&amp;"-"&amp;'LISTA DOS ITENS'!$I1515</f>
        <v>11860548-2101-0003-CONS/NAC-</v>
      </c>
      <c r="AA1515" s="59" t="str">
        <f t="array" ref="AA1515">INDEX('RESUMO - LOTES E VMA'!$M$3:$M$181,MATCH('LISTA DOS ITENS'!$D1515,'RESUMO - LOTES E VMA'!$A$3:$A$181,0))</f>
        <v>Para Leilão</v>
      </c>
      <c r="AB1515" s="60">
        <f t="array" ref="AB1515">INDEX('RESUMO - LOTES E VMA'!$J$3:$J$181,MATCH('LISTA DOS ITENS'!$D1515,'RESUMO - LOTES E VMA'!$A$3:$A$181,0))</f>
        <v>0.05014661983</v>
      </c>
      <c r="AC1515" s="29" t="str">
        <f t="array" ref="AC1515">INDEX('RESUMO - LOTES E VMA'!$L$3:$L$181,MATCH('LISTA DOS ITENS'!$D1515,'RESUMO - LOTES E VMA'!$A$3:$A$181,0))</f>
        <v>1% do Valor de Comparação do VMA</v>
      </c>
      <c r="AD1515" s="53" t="str">
        <f>VLOOKUP(Tabela1[[#This Row],[Índice]],[1]Planilha1!$A:$A,1,0)</f>
        <v>#ERROR!</v>
      </c>
    </row>
    <row r="1516" ht="15.75" customHeight="1">
      <c r="A1516" s="52">
        <v>253253.0</v>
      </c>
      <c r="B1516" s="53" t="s">
        <v>70</v>
      </c>
      <c r="C1516" s="53" t="s">
        <v>71</v>
      </c>
      <c r="D1516" s="22">
        <v>207098.0</v>
      </c>
      <c r="E1516" s="53" t="s">
        <v>63</v>
      </c>
      <c r="F1516" s="54">
        <v>1.0067738E7</v>
      </c>
      <c r="G1516" s="53" t="s">
        <v>1174</v>
      </c>
      <c r="H1516" s="55">
        <v>2101.0</v>
      </c>
      <c r="I1516" s="55"/>
      <c r="J1516" s="55" t="s">
        <v>68</v>
      </c>
      <c r="K1516" s="53" t="s">
        <v>80</v>
      </c>
      <c r="L1516" s="53"/>
      <c r="M1516" s="53">
        <v>205.0</v>
      </c>
      <c r="N1516" s="53" t="s">
        <v>52</v>
      </c>
      <c r="O1516" s="25">
        <v>6.119999999999999</v>
      </c>
      <c r="P1516" s="25">
        <f>'LISTA DOS ITENS'!$O1516*'LISTA DOS ITENS'!$M1516</f>
        <v>1254.6</v>
      </c>
      <c r="Q1516" s="25">
        <v>43.56</v>
      </c>
      <c r="R1516" s="25">
        <f>'LISTA DOS ITENS'!$Q1516*'LISTA DOS ITENS'!$M1516</f>
        <v>8929.8</v>
      </c>
      <c r="S1516" s="56">
        <f>IF('LISTA DOS ITENS'!$P1516&gt;'LISTA DOS ITENS'!$R1516,'LISTA DOS ITENS'!$P1516,'LISTA DOS ITENS'!$R1516)</f>
        <v>8929.8</v>
      </c>
      <c r="T1516" s="25">
        <v>3.028139954347944</v>
      </c>
      <c r="U1516" s="25">
        <f>'LISTA DOS ITENS'!$T1516*'LISTA DOS ITENS'!$M1516</f>
        <v>620.7686906</v>
      </c>
      <c r="V1516" s="56">
        <f t="array" ref="V1516">INDEX('RESUMO - LOTES E VMA'!$F$3:$F$181,MATCH('LISTA DOS ITENS'!$D1516,'RESUMO - LOTES E VMA'!$A$3:$A$181,0))</f>
        <v>7883.813295</v>
      </c>
      <c r="W1516" s="57">
        <f>'LISTA DOS ITENS'!$U1516/'LISTA DOS ITENS'!$V1516</f>
        <v>0.07873964888</v>
      </c>
      <c r="X1516" s="53" t="s">
        <v>53</v>
      </c>
      <c r="Y1516" s="53" t="s">
        <v>290</v>
      </c>
      <c r="Z1516" s="58" t="str">
        <f>'LISTA DOS ITENS'!$F1516&amp;"-"&amp;'LISTA DOS ITENS'!$H1516&amp;"-"&amp;'LISTA DOS ITENS'!$J1516&amp;"-"&amp;'LISTA DOS ITENS'!$K1516&amp;"-"&amp;'LISTA DOS ITENS'!$I1516</f>
        <v>10067738-2101-0003-IMOB/NAC-</v>
      </c>
      <c r="AA1516" s="59" t="str">
        <f t="array" ref="AA1516">INDEX('RESUMO - LOTES E VMA'!$M$3:$M$181,MATCH('LISTA DOS ITENS'!$D1516,'RESUMO - LOTES E VMA'!$A$3:$A$181,0))</f>
        <v>Para Leilão</v>
      </c>
      <c r="AB1516" s="60">
        <f t="array" ref="AB1516">INDEX('RESUMO - LOTES E VMA'!$J$3:$J$181,MATCH('LISTA DOS ITENS'!$D1516,'RESUMO - LOTES E VMA'!$A$3:$A$181,0))</f>
        <v>0.07011496846</v>
      </c>
      <c r="AC1516" s="29" t="str">
        <f t="array" ref="AC1516">INDEX('RESUMO - LOTES E VMA'!$L$3:$L$181,MATCH('LISTA DOS ITENS'!$D1516,'RESUMO - LOTES E VMA'!$A$3:$A$181,0))</f>
        <v>1% do Valor de Comparação do VMA</v>
      </c>
      <c r="AD1516" s="53" t="str">
        <f>VLOOKUP(Tabela1[[#This Row],[Índice]],[1]Planilha1!$A:$A,1,0)</f>
        <v>#ERROR!</v>
      </c>
    </row>
    <row r="1517" ht="15.75" customHeight="1">
      <c r="A1517" s="52">
        <v>253254.0</v>
      </c>
      <c r="B1517" s="53" t="s">
        <v>70</v>
      </c>
      <c r="C1517" s="53" t="s">
        <v>71</v>
      </c>
      <c r="D1517" s="22">
        <v>207098.0</v>
      </c>
      <c r="E1517" s="53" t="s">
        <v>63</v>
      </c>
      <c r="F1517" s="54">
        <v>1.0067738E7</v>
      </c>
      <c r="G1517" s="53" t="s">
        <v>1174</v>
      </c>
      <c r="H1517" s="55">
        <v>2101.0</v>
      </c>
      <c r="I1517" s="55" t="s">
        <v>1175</v>
      </c>
      <c r="J1517" s="55" t="s">
        <v>68</v>
      </c>
      <c r="K1517" s="53" t="s">
        <v>80</v>
      </c>
      <c r="L1517" s="53"/>
      <c r="M1517" s="53">
        <v>21.0</v>
      </c>
      <c r="N1517" s="53" t="s">
        <v>52</v>
      </c>
      <c r="O1517" s="25">
        <v>6.119999999999999</v>
      </c>
      <c r="P1517" s="25">
        <f>'LISTA DOS ITENS'!$O1517*'LISTA DOS ITENS'!$M1517</f>
        <v>128.52</v>
      </c>
      <c r="Q1517" s="25">
        <v>43.56</v>
      </c>
      <c r="R1517" s="25">
        <f>'LISTA DOS ITENS'!$Q1517*'LISTA DOS ITENS'!$M1517</f>
        <v>914.76</v>
      </c>
      <c r="S1517" s="56">
        <f>IF('LISTA DOS ITENS'!$P1517&gt;'LISTA DOS ITENS'!$R1517,'LISTA DOS ITENS'!$P1517,'LISTA DOS ITENS'!$R1517)</f>
        <v>914.76</v>
      </c>
      <c r="T1517" s="25">
        <v>3.028139954347944</v>
      </c>
      <c r="U1517" s="25">
        <f>'LISTA DOS ITENS'!$T1517*'LISTA DOS ITENS'!$M1517</f>
        <v>63.59093904</v>
      </c>
      <c r="V1517" s="56">
        <f t="array" ref="V1517">INDEX('RESUMO - LOTES E VMA'!$F$3:$F$181,MATCH('LISTA DOS ITENS'!$D1517,'RESUMO - LOTES E VMA'!$A$3:$A$181,0))</f>
        <v>7883.813295</v>
      </c>
      <c r="W1517" s="57">
        <f>'LISTA DOS ITENS'!$U1517/'LISTA DOS ITENS'!$V1517</f>
        <v>0.008066012812</v>
      </c>
      <c r="X1517" s="53" t="s">
        <v>53</v>
      </c>
      <c r="Y1517" s="53" t="s">
        <v>290</v>
      </c>
      <c r="Z1517" s="58" t="str">
        <f>'LISTA DOS ITENS'!$F1517&amp;"-"&amp;'LISTA DOS ITENS'!$H1517&amp;"-"&amp;'LISTA DOS ITENS'!$J1517&amp;"-"&amp;'LISTA DOS ITENS'!$K1517&amp;"-"&amp;'LISTA DOS ITENS'!$I1517</f>
        <v>10067738-2101-0003-IMOB/NAC-IN-5210-15-007-MRP</v>
      </c>
      <c r="AA1517" s="59" t="str">
        <f t="array" ref="AA1517">INDEX('RESUMO - LOTES E VMA'!$M$3:$M$181,MATCH('LISTA DOS ITENS'!$D1517,'RESUMO - LOTES E VMA'!$A$3:$A$181,0))</f>
        <v>Para Leilão</v>
      </c>
      <c r="AB1517" s="60">
        <f t="array" ref="AB1517">INDEX('RESUMO - LOTES E VMA'!$J$3:$J$181,MATCH('LISTA DOS ITENS'!$D1517,'RESUMO - LOTES E VMA'!$A$3:$A$181,0))</f>
        <v>0.07011496846</v>
      </c>
      <c r="AC1517" s="29" t="str">
        <f t="array" ref="AC1517">INDEX('RESUMO - LOTES E VMA'!$L$3:$L$181,MATCH('LISTA DOS ITENS'!$D1517,'RESUMO - LOTES E VMA'!$A$3:$A$181,0))</f>
        <v>1% do Valor de Comparação do VMA</v>
      </c>
      <c r="AD1517" s="53" t="str">
        <f>VLOOKUP(Tabela1[[#This Row],[Índice]],[1]Planilha1!$A:$A,1,0)</f>
        <v>#ERROR!</v>
      </c>
    </row>
    <row r="1518" ht="15.75" customHeight="1">
      <c r="A1518" s="52">
        <v>253255.0</v>
      </c>
      <c r="B1518" s="53" t="s">
        <v>70</v>
      </c>
      <c r="C1518" s="53" t="s">
        <v>71</v>
      </c>
      <c r="D1518" s="22">
        <v>207098.0</v>
      </c>
      <c r="E1518" s="53" t="s">
        <v>63</v>
      </c>
      <c r="F1518" s="54">
        <v>1.0067738E7</v>
      </c>
      <c r="G1518" s="53" t="s">
        <v>1174</v>
      </c>
      <c r="H1518" s="55">
        <v>2101.0</v>
      </c>
      <c r="I1518" s="55" t="s">
        <v>130</v>
      </c>
      <c r="J1518" s="55" t="s">
        <v>68</v>
      </c>
      <c r="K1518" s="53" t="s">
        <v>57</v>
      </c>
      <c r="L1518" s="53"/>
      <c r="M1518" s="53">
        <v>17.0</v>
      </c>
      <c r="N1518" s="53" t="s">
        <v>52</v>
      </c>
      <c r="O1518" s="25">
        <v>0.01</v>
      </c>
      <c r="P1518" s="25">
        <f>'LISTA DOS ITENS'!$O1518*'LISTA DOS ITENS'!$M1518</f>
        <v>0.17</v>
      </c>
      <c r="Q1518" s="25">
        <v>43.56</v>
      </c>
      <c r="R1518" s="25">
        <f>'LISTA DOS ITENS'!$Q1518*'LISTA DOS ITENS'!$M1518</f>
        <v>740.52</v>
      </c>
      <c r="S1518" s="56">
        <f>IF('LISTA DOS ITENS'!$P1518&gt;'LISTA DOS ITENS'!$R1518,'LISTA DOS ITENS'!$P1518,'LISTA DOS ITENS'!$R1518)</f>
        <v>740.52</v>
      </c>
      <c r="T1518" s="25">
        <v>3.028139954347944</v>
      </c>
      <c r="U1518" s="25">
        <f>'LISTA DOS ITENS'!$T1518*'LISTA DOS ITENS'!$M1518</f>
        <v>51.47837922</v>
      </c>
      <c r="V1518" s="56">
        <f t="array" ref="V1518">INDEX('RESUMO - LOTES E VMA'!$F$3:$F$181,MATCH('LISTA DOS ITENS'!$D1518,'RESUMO - LOTES E VMA'!$A$3:$A$181,0))</f>
        <v>7883.813295</v>
      </c>
      <c r="W1518" s="57">
        <f>'LISTA DOS ITENS'!$U1518/'LISTA DOS ITENS'!$V1518</f>
        <v>0.006529629419</v>
      </c>
      <c r="X1518" s="53" t="s">
        <v>53</v>
      </c>
      <c r="Y1518" s="53" t="s">
        <v>290</v>
      </c>
      <c r="Z1518" s="58" t="str">
        <f>'LISTA DOS ITENS'!$F1518&amp;"-"&amp;'LISTA DOS ITENS'!$H1518&amp;"-"&amp;'LISTA DOS ITENS'!$J1518&amp;"-"&amp;'LISTA DOS ITENS'!$K1518&amp;"-"&amp;'LISTA DOS ITENS'!$I1518</f>
        <v>10067738-2101-0003-USADO-ED-1000-01.02</v>
      </c>
      <c r="AA1518" s="59" t="str">
        <f t="array" ref="AA1518">INDEX('RESUMO - LOTES E VMA'!$M$3:$M$181,MATCH('LISTA DOS ITENS'!$D1518,'RESUMO - LOTES E VMA'!$A$3:$A$181,0))</f>
        <v>Para Leilão</v>
      </c>
      <c r="AB1518" s="60">
        <f t="array" ref="AB1518">INDEX('RESUMO - LOTES E VMA'!$J$3:$J$181,MATCH('LISTA DOS ITENS'!$D1518,'RESUMO - LOTES E VMA'!$A$3:$A$181,0))</f>
        <v>0.07011496846</v>
      </c>
      <c r="AC1518" s="29" t="str">
        <f t="array" ref="AC1518">INDEX('RESUMO - LOTES E VMA'!$L$3:$L$181,MATCH('LISTA DOS ITENS'!$D1518,'RESUMO - LOTES E VMA'!$A$3:$A$181,0))</f>
        <v>1% do Valor de Comparação do VMA</v>
      </c>
      <c r="AD1518" s="53" t="str">
        <f>VLOOKUP(Tabela1[[#This Row],[Índice]],[1]Planilha1!$A:$A,1,0)</f>
        <v>#ERROR!</v>
      </c>
    </row>
    <row r="1519" ht="15.75" customHeight="1">
      <c r="A1519" s="52">
        <v>253256.0</v>
      </c>
      <c r="B1519" s="53" t="s">
        <v>70</v>
      </c>
      <c r="C1519" s="53" t="s">
        <v>71</v>
      </c>
      <c r="D1519" s="22">
        <v>207098.0</v>
      </c>
      <c r="E1519" s="53" t="s">
        <v>63</v>
      </c>
      <c r="F1519" s="54">
        <v>1.0441865E7</v>
      </c>
      <c r="G1519" s="53" t="s">
        <v>1176</v>
      </c>
      <c r="H1519" s="55">
        <v>2101.0</v>
      </c>
      <c r="I1519" s="55"/>
      <c r="J1519" s="55" t="s">
        <v>68</v>
      </c>
      <c r="K1519" s="53" t="s">
        <v>73</v>
      </c>
      <c r="L1519" s="53"/>
      <c r="M1519" s="53">
        <v>29.0</v>
      </c>
      <c r="N1519" s="53" t="s">
        <v>52</v>
      </c>
      <c r="O1519" s="25">
        <v>183.51</v>
      </c>
      <c r="P1519" s="25">
        <f>'LISTA DOS ITENS'!$O1519*'LISTA DOS ITENS'!$M1519</f>
        <v>5321.79</v>
      </c>
      <c r="Q1519" s="25">
        <v>183.51</v>
      </c>
      <c r="R1519" s="25">
        <f>'LISTA DOS ITENS'!$Q1519*'LISTA DOS ITENS'!$M1519</f>
        <v>5321.79</v>
      </c>
      <c r="S1519" s="56">
        <f>IF('LISTA DOS ITENS'!$P1519&gt;'LISTA DOS ITENS'!$R1519,'LISTA DOS ITENS'!$P1519,'LISTA DOS ITENS'!$R1519)</f>
        <v>5321.79</v>
      </c>
      <c r="T1519" s="25">
        <v>13.372837750334467</v>
      </c>
      <c r="U1519" s="25">
        <f>'LISTA DOS ITENS'!$T1519*'LISTA DOS ITENS'!$M1519</f>
        <v>387.8122948</v>
      </c>
      <c r="V1519" s="56">
        <f t="array" ref="V1519">INDEX('RESUMO - LOTES E VMA'!$F$3:$F$181,MATCH('LISTA DOS ITENS'!$D1519,'RESUMO - LOTES E VMA'!$A$3:$A$181,0))</f>
        <v>7883.813295</v>
      </c>
      <c r="W1519" s="57">
        <f>'LISTA DOS ITENS'!$U1519/'LISTA DOS ITENS'!$V1519</f>
        <v>0.0491909537</v>
      </c>
      <c r="X1519" s="53" t="s">
        <v>53</v>
      </c>
      <c r="Y1519" s="53" t="s">
        <v>290</v>
      </c>
      <c r="Z1519" s="58" t="str">
        <f>'LISTA DOS ITENS'!$F1519&amp;"-"&amp;'LISTA DOS ITENS'!$H1519&amp;"-"&amp;'LISTA DOS ITENS'!$J1519&amp;"-"&amp;'LISTA DOS ITENS'!$K1519&amp;"-"&amp;'LISTA DOS ITENS'!$I1519</f>
        <v>10441865-2101-0003-CONS/NAC-</v>
      </c>
      <c r="AA1519" s="59" t="str">
        <f t="array" ref="AA1519">INDEX('RESUMO - LOTES E VMA'!$M$3:$M$181,MATCH('LISTA DOS ITENS'!$D1519,'RESUMO - LOTES E VMA'!$A$3:$A$181,0))</f>
        <v>Para Leilão</v>
      </c>
      <c r="AB1519" s="60">
        <f t="array" ref="AB1519">INDEX('RESUMO - LOTES E VMA'!$J$3:$J$181,MATCH('LISTA DOS ITENS'!$D1519,'RESUMO - LOTES E VMA'!$A$3:$A$181,0))</f>
        <v>0.07011496846</v>
      </c>
      <c r="AC1519" s="29" t="str">
        <f t="array" ref="AC1519">INDEX('RESUMO - LOTES E VMA'!$L$3:$L$181,MATCH('LISTA DOS ITENS'!$D1519,'RESUMO - LOTES E VMA'!$A$3:$A$181,0))</f>
        <v>1% do Valor de Comparação do VMA</v>
      </c>
      <c r="AD1519" s="53" t="str">
        <f>VLOOKUP(Tabela1[[#This Row],[Índice]],[1]Planilha1!$A:$A,1,0)</f>
        <v>#ERROR!</v>
      </c>
    </row>
    <row r="1520" ht="15.75" customHeight="1">
      <c r="A1520" s="52">
        <v>253257.0</v>
      </c>
      <c r="B1520" s="53" t="s">
        <v>70</v>
      </c>
      <c r="C1520" s="53" t="s">
        <v>71</v>
      </c>
      <c r="D1520" s="22">
        <v>207098.0</v>
      </c>
      <c r="E1520" s="53" t="s">
        <v>63</v>
      </c>
      <c r="F1520" s="54">
        <v>1.0441865E7</v>
      </c>
      <c r="G1520" s="53" t="s">
        <v>1176</v>
      </c>
      <c r="H1520" s="55">
        <v>2101.0</v>
      </c>
      <c r="I1520" s="55"/>
      <c r="J1520" s="55" t="s">
        <v>79</v>
      </c>
      <c r="K1520" s="53" t="s">
        <v>73</v>
      </c>
      <c r="L1520" s="53"/>
      <c r="M1520" s="53">
        <v>25.0</v>
      </c>
      <c r="N1520" s="53" t="s">
        <v>52</v>
      </c>
      <c r="O1520" s="25">
        <v>183.51</v>
      </c>
      <c r="P1520" s="25">
        <f>'LISTA DOS ITENS'!$O1520*'LISTA DOS ITENS'!$M1520</f>
        <v>4587.75</v>
      </c>
      <c r="Q1520" s="25">
        <v>183.51</v>
      </c>
      <c r="R1520" s="25">
        <f>'LISTA DOS ITENS'!$Q1520*'LISTA DOS ITENS'!$M1520</f>
        <v>4587.75</v>
      </c>
      <c r="S1520" s="56">
        <f>IF('LISTA DOS ITENS'!$P1520&gt;'LISTA DOS ITENS'!$R1520,'LISTA DOS ITENS'!$P1520,'LISTA DOS ITENS'!$R1520)</f>
        <v>4587.75</v>
      </c>
      <c r="T1520" s="25">
        <v>13.372837750334467</v>
      </c>
      <c r="U1520" s="25">
        <f>'LISTA DOS ITENS'!$T1520*'LISTA DOS ITENS'!$M1520</f>
        <v>334.3209438</v>
      </c>
      <c r="V1520" s="56">
        <f t="array" ref="V1520">INDEX('RESUMO - LOTES E VMA'!$F$3:$F$181,MATCH('LISTA DOS ITENS'!$D1520,'RESUMO - LOTES E VMA'!$A$3:$A$181,0))</f>
        <v>7883.813295</v>
      </c>
      <c r="W1520" s="57">
        <f>'LISTA DOS ITENS'!$U1520/'LISTA DOS ITENS'!$V1520</f>
        <v>0.04240599457</v>
      </c>
      <c r="X1520" s="53" t="s">
        <v>53</v>
      </c>
      <c r="Y1520" s="53" t="s">
        <v>290</v>
      </c>
      <c r="Z1520" s="58" t="str">
        <f>'LISTA DOS ITENS'!$F1520&amp;"-"&amp;'LISTA DOS ITENS'!$H1520&amp;"-"&amp;'LISTA DOS ITENS'!$J1520&amp;"-"&amp;'LISTA DOS ITENS'!$K1520&amp;"-"&amp;'LISTA DOS ITENS'!$I1520</f>
        <v>10441865-2101-A003-CONS/NAC-</v>
      </c>
      <c r="AA1520" s="59" t="str">
        <f t="array" ref="AA1520">INDEX('RESUMO - LOTES E VMA'!$M$3:$M$181,MATCH('LISTA DOS ITENS'!$D1520,'RESUMO - LOTES E VMA'!$A$3:$A$181,0))</f>
        <v>Para Leilão</v>
      </c>
      <c r="AB1520" s="60">
        <f t="array" ref="AB1520">INDEX('RESUMO - LOTES E VMA'!$J$3:$J$181,MATCH('LISTA DOS ITENS'!$D1520,'RESUMO - LOTES E VMA'!$A$3:$A$181,0))</f>
        <v>0.07011496846</v>
      </c>
      <c r="AC1520" s="29" t="str">
        <f t="array" ref="AC1520">INDEX('RESUMO - LOTES E VMA'!$L$3:$L$181,MATCH('LISTA DOS ITENS'!$D1520,'RESUMO - LOTES E VMA'!$A$3:$A$181,0))</f>
        <v>1% do Valor de Comparação do VMA</v>
      </c>
      <c r="AD1520" s="53" t="str">
        <f>VLOOKUP(Tabela1[[#This Row],[Índice]],[1]Planilha1!$A:$A,1,0)</f>
        <v>#ERROR!</v>
      </c>
    </row>
    <row r="1521" ht="15.75" customHeight="1">
      <c r="A1521" s="52">
        <v>253258.0</v>
      </c>
      <c r="B1521" s="53" t="s">
        <v>70</v>
      </c>
      <c r="C1521" s="53" t="s">
        <v>71</v>
      </c>
      <c r="D1521" s="22">
        <v>207098.0</v>
      </c>
      <c r="E1521" s="53" t="s">
        <v>63</v>
      </c>
      <c r="F1521" s="54">
        <v>1.0067738E7</v>
      </c>
      <c r="G1521" s="53" t="s">
        <v>1174</v>
      </c>
      <c r="H1521" s="55">
        <v>2201.0</v>
      </c>
      <c r="I1521" s="55"/>
      <c r="J1521" s="55" t="s">
        <v>79</v>
      </c>
      <c r="K1521" s="53" t="s">
        <v>73</v>
      </c>
      <c r="L1521" s="53"/>
      <c r="M1521" s="53">
        <v>18.0</v>
      </c>
      <c r="N1521" s="53" t="s">
        <v>52</v>
      </c>
      <c r="O1521" s="25">
        <v>28.547222222222224</v>
      </c>
      <c r="P1521" s="25">
        <f>'LISTA DOS ITENS'!$O1521*'LISTA DOS ITENS'!$M1521</f>
        <v>513.85</v>
      </c>
      <c r="Q1521" s="25">
        <v>43.56</v>
      </c>
      <c r="R1521" s="25">
        <f>'LISTA DOS ITENS'!$Q1521*'LISTA DOS ITENS'!$M1521</f>
        <v>784.08</v>
      </c>
      <c r="S1521" s="56">
        <f>IF('LISTA DOS ITENS'!$P1521&gt;'LISTA DOS ITENS'!$R1521,'LISTA DOS ITENS'!$P1521,'LISTA DOS ITENS'!$R1521)</f>
        <v>784.08</v>
      </c>
      <c r="T1521" s="25">
        <v>3.028139954347944</v>
      </c>
      <c r="U1521" s="25">
        <f>'LISTA DOS ITENS'!$T1521*'LISTA DOS ITENS'!$M1521</f>
        <v>54.50651918</v>
      </c>
      <c r="V1521" s="56">
        <f t="array" ref="V1521">INDEX('RESUMO - LOTES E VMA'!$F$3:$F$181,MATCH('LISTA DOS ITENS'!$D1521,'RESUMO - LOTES E VMA'!$A$3:$A$181,0))</f>
        <v>7883.813295</v>
      </c>
      <c r="W1521" s="57">
        <f>'LISTA DOS ITENS'!$U1521/'LISTA DOS ITENS'!$V1521</f>
        <v>0.006913725267</v>
      </c>
      <c r="X1521" s="53" t="s">
        <v>53</v>
      </c>
      <c r="Y1521" s="53" t="s">
        <v>290</v>
      </c>
      <c r="Z1521" s="58" t="str">
        <f>'LISTA DOS ITENS'!$F1521&amp;"-"&amp;'LISTA DOS ITENS'!$H1521&amp;"-"&amp;'LISTA DOS ITENS'!$J1521&amp;"-"&amp;'LISTA DOS ITENS'!$K1521&amp;"-"&amp;'LISTA DOS ITENS'!$I1521</f>
        <v>10067738-2201-A003-CONS/NAC-</v>
      </c>
      <c r="AA1521" s="59" t="str">
        <f t="array" ref="AA1521">INDEX('RESUMO - LOTES E VMA'!$M$3:$M$181,MATCH('LISTA DOS ITENS'!$D1521,'RESUMO - LOTES E VMA'!$A$3:$A$181,0))</f>
        <v>Para Leilão</v>
      </c>
      <c r="AB1521" s="60">
        <f t="array" ref="AB1521">INDEX('RESUMO - LOTES E VMA'!$J$3:$J$181,MATCH('LISTA DOS ITENS'!$D1521,'RESUMO - LOTES E VMA'!$A$3:$A$181,0))</f>
        <v>0.07011496846</v>
      </c>
      <c r="AC1521" s="29" t="str">
        <f t="array" ref="AC1521">INDEX('RESUMO - LOTES E VMA'!$L$3:$L$181,MATCH('LISTA DOS ITENS'!$D1521,'RESUMO - LOTES E VMA'!$A$3:$A$181,0))</f>
        <v>1% do Valor de Comparação do VMA</v>
      </c>
      <c r="AD1521" s="53" t="str">
        <f>VLOOKUP(Tabela1[[#This Row],[Índice]],[1]Planilha1!$A:$A,1,0)</f>
        <v>#ERROR!</v>
      </c>
    </row>
    <row r="1522" ht="15.75" customHeight="1">
      <c r="A1522" s="52">
        <v>253259.0</v>
      </c>
      <c r="B1522" s="53" t="s">
        <v>70</v>
      </c>
      <c r="C1522" s="53" t="s">
        <v>71</v>
      </c>
      <c r="D1522" s="22">
        <v>207098.0</v>
      </c>
      <c r="E1522" s="53" t="s">
        <v>63</v>
      </c>
      <c r="F1522" s="54">
        <v>1.0067738E7</v>
      </c>
      <c r="G1522" s="53" t="s">
        <v>1174</v>
      </c>
      <c r="H1522" s="55">
        <v>2201.0</v>
      </c>
      <c r="I1522" s="55"/>
      <c r="J1522" s="55" t="s">
        <v>79</v>
      </c>
      <c r="K1522" s="53" t="s">
        <v>57</v>
      </c>
      <c r="L1522" s="53"/>
      <c r="M1522" s="53">
        <v>1860.0</v>
      </c>
      <c r="N1522" s="53" t="s">
        <v>52</v>
      </c>
      <c r="O1522" s="25">
        <v>0.01</v>
      </c>
      <c r="P1522" s="25">
        <f>'LISTA DOS ITENS'!$O1522*'LISTA DOS ITENS'!$M1522</f>
        <v>18.6</v>
      </c>
      <c r="Q1522" s="25">
        <v>43.56</v>
      </c>
      <c r="R1522" s="25">
        <f>'LISTA DOS ITENS'!$Q1522*'LISTA DOS ITENS'!$M1522</f>
        <v>81021.6</v>
      </c>
      <c r="S1522" s="56">
        <f>IF('LISTA DOS ITENS'!$P1522&gt;'LISTA DOS ITENS'!$R1522,'LISTA DOS ITENS'!$P1522,'LISTA DOS ITENS'!$R1522)</f>
        <v>81021.6</v>
      </c>
      <c r="T1522" s="25">
        <v>3.028139954347944</v>
      </c>
      <c r="U1522" s="25">
        <f>'LISTA DOS ITENS'!$T1522*'LISTA DOS ITENS'!$M1522</f>
        <v>5632.340315</v>
      </c>
      <c r="V1522" s="56">
        <f t="array" ref="V1522">INDEX('RESUMO - LOTES E VMA'!$F$3:$F$181,MATCH('LISTA DOS ITENS'!$D1522,'RESUMO - LOTES E VMA'!$A$3:$A$181,0))</f>
        <v>7883.813295</v>
      </c>
      <c r="W1522" s="57">
        <f>'LISTA DOS ITENS'!$U1522/'LISTA DOS ITENS'!$V1522</f>
        <v>0.7144182776</v>
      </c>
      <c r="X1522" s="53" t="s">
        <v>53</v>
      </c>
      <c r="Y1522" s="53" t="s">
        <v>290</v>
      </c>
      <c r="Z1522" s="58" t="str">
        <f>'LISTA DOS ITENS'!$F1522&amp;"-"&amp;'LISTA DOS ITENS'!$H1522&amp;"-"&amp;'LISTA DOS ITENS'!$J1522&amp;"-"&amp;'LISTA DOS ITENS'!$K1522&amp;"-"&amp;'LISTA DOS ITENS'!$I1522</f>
        <v>10067738-2201-A003-USADO-</v>
      </c>
      <c r="AA1522" s="59" t="str">
        <f t="array" ref="AA1522">INDEX('RESUMO - LOTES E VMA'!$M$3:$M$181,MATCH('LISTA DOS ITENS'!$D1522,'RESUMO - LOTES E VMA'!$A$3:$A$181,0))</f>
        <v>Para Leilão</v>
      </c>
      <c r="AB1522" s="60">
        <f t="array" ref="AB1522">INDEX('RESUMO - LOTES E VMA'!$J$3:$J$181,MATCH('LISTA DOS ITENS'!$D1522,'RESUMO - LOTES E VMA'!$A$3:$A$181,0))</f>
        <v>0.07011496846</v>
      </c>
      <c r="AC1522" s="29" t="str">
        <f t="array" ref="AC1522">INDEX('RESUMO - LOTES E VMA'!$L$3:$L$181,MATCH('LISTA DOS ITENS'!$D1522,'RESUMO - LOTES E VMA'!$A$3:$A$181,0))</f>
        <v>1% do Valor de Comparação do VMA</v>
      </c>
      <c r="AD1522" s="53" t="str">
        <f>VLOOKUP(Tabela1[[#This Row],[Índice]],[1]Planilha1!$A:$A,1,0)</f>
        <v>#ERROR!</v>
      </c>
    </row>
    <row r="1523" ht="15.75" customHeight="1">
      <c r="A1523" s="52">
        <v>253260.0</v>
      </c>
      <c r="B1523" s="53" t="s">
        <v>70</v>
      </c>
      <c r="C1523" s="53" t="s">
        <v>71</v>
      </c>
      <c r="D1523" s="22">
        <v>207098.0</v>
      </c>
      <c r="E1523" s="53" t="s">
        <v>63</v>
      </c>
      <c r="F1523" s="54">
        <v>1.0302619E7</v>
      </c>
      <c r="G1523" s="53" t="s">
        <v>1177</v>
      </c>
      <c r="H1523" s="55">
        <v>2101.0</v>
      </c>
      <c r="I1523" s="55"/>
      <c r="J1523" s="55" t="s">
        <v>77</v>
      </c>
      <c r="K1523" s="53" t="s">
        <v>160</v>
      </c>
      <c r="L1523" s="53"/>
      <c r="M1523" s="53">
        <v>1.0</v>
      </c>
      <c r="N1523" s="53" t="s">
        <v>52</v>
      </c>
      <c r="O1523" s="25">
        <v>8586.88</v>
      </c>
      <c r="P1523" s="25">
        <f>'LISTA DOS ITENS'!$O1523*'LISTA DOS ITENS'!$M1523</f>
        <v>8586.88</v>
      </c>
      <c r="Q1523" s="25">
        <v>8586.88</v>
      </c>
      <c r="R1523" s="25">
        <f>'LISTA DOS ITENS'!$Q1523*'LISTA DOS ITENS'!$M1523</f>
        <v>8586.88</v>
      </c>
      <c r="S1523" s="56">
        <f>IF('LISTA DOS ITENS'!$P1523&gt;'LISTA DOS ITENS'!$R1523,'LISTA DOS ITENS'!$P1523,'LISTA DOS ITENS'!$R1523)</f>
        <v>8586.88</v>
      </c>
      <c r="T1523" s="25">
        <v>625.7476596457524</v>
      </c>
      <c r="U1523" s="25">
        <f>'LISTA DOS ITENS'!$T1523*'LISTA DOS ITENS'!$M1523</f>
        <v>625.7476596</v>
      </c>
      <c r="V1523" s="56">
        <f t="array" ref="V1523">INDEX('RESUMO - LOTES E VMA'!$F$3:$F$181,MATCH('LISTA DOS ITENS'!$D1523,'RESUMO - LOTES E VMA'!$A$3:$A$181,0))</f>
        <v>7883.813295</v>
      </c>
      <c r="W1523" s="57">
        <f>'LISTA DOS ITENS'!$U1523/'LISTA DOS ITENS'!$V1523</f>
        <v>0.07937119212</v>
      </c>
      <c r="X1523" s="53" t="s">
        <v>53</v>
      </c>
      <c r="Y1523" s="53" t="s">
        <v>290</v>
      </c>
      <c r="Z1523" s="58" t="str">
        <f>'LISTA DOS ITENS'!$F1523&amp;"-"&amp;'LISTA DOS ITENS'!$H1523&amp;"-"&amp;'LISTA DOS ITENS'!$J1523&amp;"-"&amp;'LISTA DOS ITENS'!$K1523&amp;"-"&amp;'LISTA DOS ITENS'!$I1523</f>
        <v>10302619-2101-A903-CONS/IMP-</v>
      </c>
      <c r="AA1523" s="59" t="str">
        <f t="array" ref="AA1523">INDEX('RESUMO - LOTES E VMA'!$M$3:$M$181,MATCH('LISTA DOS ITENS'!$D1523,'RESUMO - LOTES E VMA'!$A$3:$A$181,0))</f>
        <v>Para Leilão</v>
      </c>
      <c r="AB1523" s="60">
        <f t="array" ref="AB1523">INDEX('RESUMO - LOTES E VMA'!$J$3:$J$181,MATCH('LISTA DOS ITENS'!$D1523,'RESUMO - LOTES E VMA'!$A$3:$A$181,0))</f>
        <v>0.07011496846</v>
      </c>
      <c r="AC1523" s="29" t="str">
        <f t="array" ref="AC1523">INDEX('RESUMO - LOTES E VMA'!$L$3:$L$181,MATCH('LISTA DOS ITENS'!$D1523,'RESUMO - LOTES E VMA'!$A$3:$A$181,0))</f>
        <v>1% do Valor de Comparação do VMA</v>
      </c>
      <c r="AD1523" s="53" t="str">
        <f>VLOOKUP(Tabela1[[#This Row],[Índice]],[1]Planilha1!$A:$A,1,0)</f>
        <v>#ERROR!</v>
      </c>
    </row>
    <row r="1524" ht="15.75" customHeight="1">
      <c r="A1524" s="52">
        <v>253261.0</v>
      </c>
      <c r="B1524" s="53" t="s">
        <v>70</v>
      </c>
      <c r="C1524" s="53" t="s">
        <v>71</v>
      </c>
      <c r="D1524" s="22">
        <v>207098.0</v>
      </c>
      <c r="E1524" s="53" t="s">
        <v>63</v>
      </c>
      <c r="F1524" s="54">
        <v>1.0313332E7</v>
      </c>
      <c r="G1524" s="53" t="s">
        <v>1178</v>
      </c>
      <c r="H1524" s="55">
        <v>2201.0</v>
      </c>
      <c r="I1524" s="55"/>
      <c r="J1524" s="55" t="s">
        <v>77</v>
      </c>
      <c r="K1524" s="53" t="s">
        <v>73</v>
      </c>
      <c r="L1524" s="53"/>
      <c r="M1524" s="53">
        <v>5.0</v>
      </c>
      <c r="N1524" s="53" t="s">
        <v>52</v>
      </c>
      <c r="O1524" s="25">
        <v>35.010000000000005</v>
      </c>
      <c r="P1524" s="25">
        <f>'LISTA DOS ITENS'!$O1524*'LISTA DOS ITENS'!$M1524</f>
        <v>175.05</v>
      </c>
      <c r="Q1524" s="25">
        <v>35.01</v>
      </c>
      <c r="R1524" s="25">
        <f>'LISTA DOS ITENS'!$Q1524*'LISTA DOS ITENS'!$M1524</f>
        <v>175.05</v>
      </c>
      <c r="S1524" s="56">
        <f>IF('LISTA DOS ITENS'!$P1524&gt;'LISTA DOS ITENS'!$R1524,'LISTA DOS ITENS'!$P1524,'LISTA DOS ITENS'!$R1524)</f>
        <v>175.05</v>
      </c>
      <c r="T1524" s="25">
        <v>2.551267231427223</v>
      </c>
      <c r="U1524" s="25">
        <f>'LISTA DOS ITENS'!$T1524*'LISTA DOS ITENS'!$M1524</f>
        <v>12.75633616</v>
      </c>
      <c r="V1524" s="56">
        <f t="array" ref="V1524">INDEX('RESUMO - LOTES E VMA'!$F$3:$F$181,MATCH('LISTA DOS ITENS'!$D1524,'RESUMO - LOTES E VMA'!$A$3:$A$181,0))</f>
        <v>7883.813295</v>
      </c>
      <c r="W1524" s="57">
        <f>'LISTA DOS ITENS'!$U1524/'LISTA DOS ITENS'!$V1524</f>
        <v>0.001618041382</v>
      </c>
      <c r="X1524" s="53" t="s">
        <v>53</v>
      </c>
      <c r="Y1524" s="53" t="s">
        <v>290</v>
      </c>
      <c r="Z1524" s="58" t="str">
        <f>'LISTA DOS ITENS'!$F1524&amp;"-"&amp;'LISTA DOS ITENS'!$H1524&amp;"-"&amp;'LISTA DOS ITENS'!$J1524&amp;"-"&amp;'LISTA DOS ITENS'!$K1524&amp;"-"&amp;'LISTA DOS ITENS'!$I1524</f>
        <v>10313332-2201-A903-CONS/NAC-</v>
      </c>
      <c r="AA1524" s="59" t="str">
        <f t="array" ref="AA1524">INDEX('RESUMO - LOTES E VMA'!$M$3:$M$181,MATCH('LISTA DOS ITENS'!$D1524,'RESUMO - LOTES E VMA'!$A$3:$A$181,0))</f>
        <v>Para Leilão</v>
      </c>
      <c r="AB1524" s="60">
        <f t="array" ref="AB1524">INDEX('RESUMO - LOTES E VMA'!$J$3:$J$181,MATCH('LISTA DOS ITENS'!$D1524,'RESUMO - LOTES E VMA'!$A$3:$A$181,0))</f>
        <v>0.07011496846</v>
      </c>
      <c r="AC1524" s="29" t="str">
        <f t="array" ref="AC1524">INDEX('RESUMO - LOTES E VMA'!$L$3:$L$181,MATCH('LISTA DOS ITENS'!$D1524,'RESUMO - LOTES E VMA'!$A$3:$A$181,0))</f>
        <v>1% do Valor de Comparação do VMA</v>
      </c>
      <c r="AD1524" s="53" t="str">
        <f>VLOOKUP(Tabela1[[#This Row],[Índice]],[1]Planilha1!$A:$A,1,0)</f>
        <v>#ERROR!</v>
      </c>
    </row>
    <row r="1525" ht="15.75" customHeight="1">
      <c r="A1525" s="52">
        <v>253262.0</v>
      </c>
      <c r="B1525" s="53" t="s">
        <v>70</v>
      </c>
      <c r="C1525" s="53" t="s">
        <v>71</v>
      </c>
      <c r="D1525" s="22">
        <v>207098.0</v>
      </c>
      <c r="E1525" s="53" t="s">
        <v>63</v>
      </c>
      <c r="F1525" s="54">
        <v>1.1200486E7</v>
      </c>
      <c r="G1525" s="53" t="s">
        <v>1179</v>
      </c>
      <c r="H1525" s="55">
        <v>2201.0</v>
      </c>
      <c r="I1525" s="55"/>
      <c r="J1525" s="55" t="s">
        <v>77</v>
      </c>
      <c r="K1525" s="53" t="s">
        <v>293</v>
      </c>
      <c r="L1525" s="53"/>
      <c r="M1525" s="53">
        <v>1.0</v>
      </c>
      <c r="N1525" s="53" t="s">
        <v>52</v>
      </c>
      <c r="O1525" s="25">
        <v>1.0</v>
      </c>
      <c r="P1525" s="25">
        <f>'LISTA DOS ITENS'!$O1525*'LISTA DOS ITENS'!$M1525</f>
        <v>1</v>
      </c>
      <c r="Q1525" s="25">
        <v>290.0</v>
      </c>
      <c r="R1525" s="25">
        <f>'LISTA DOS ITENS'!$Q1525*'LISTA DOS ITENS'!$M1525</f>
        <v>290</v>
      </c>
      <c r="S1525" s="56">
        <f>IF('LISTA DOS ITENS'!$P1525&gt;'LISTA DOS ITENS'!$R1525,'LISTA DOS ITENS'!$P1525,'LISTA DOS ITENS'!$R1525)</f>
        <v>290</v>
      </c>
      <c r="T1525" s="25">
        <v>21.133033336586536</v>
      </c>
      <c r="U1525" s="25">
        <f>'LISTA DOS ITENS'!$T1525*'LISTA DOS ITENS'!$M1525</f>
        <v>21.13303334</v>
      </c>
      <c r="V1525" s="56">
        <f t="array" ref="V1525">INDEX('RESUMO - LOTES E VMA'!$F$3:$F$181,MATCH('LISTA DOS ITENS'!$D1525,'RESUMO - LOTES E VMA'!$A$3:$A$181,0))</f>
        <v>7883.813295</v>
      </c>
      <c r="W1525" s="57">
        <f>'LISTA DOS ITENS'!$U1525/'LISTA DOS ITENS'!$V1525</f>
        <v>0.002680559844</v>
      </c>
      <c r="X1525" s="53" t="s">
        <v>53</v>
      </c>
      <c r="Y1525" s="53" t="s">
        <v>290</v>
      </c>
      <c r="Z1525" s="58" t="str">
        <f>'LISTA DOS ITENS'!$F1525&amp;"-"&amp;'LISTA DOS ITENS'!$H1525&amp;"-"&amp;'LISTA DOS ITENS'!$J1525&amp;"-"&amp;'LISTA DOS ITENS'!$K1525&amp;"-"&amp;'LISTA DOS ITENS'!$I1525</f>
        <v>11200486-2201-A903-SOBRE_EMP-</v>
      </c>
      <c r="AA1525" s="59" t="str">
        <f t="array" ref="AA1525">INDEX('RESUMO - LOTES E VMA'!$M$3:$M$181,MATCH('LISTA DOS ITENS'!$D1525,'RESUMO - LOTES E VMA'!$A$3:$A$181,0))</f>
        <v>Para Leilão</v>
      </c>
      <c r="AB1525" s="60">
        <f t="array" ref="AB1525">INDEX('RESUMO - LOTES E VMA'!$J$3:$J$181,MATCH('LISTA DOS ITENS'!$D1525,'RESUMO - LOTES E VMA'!$A$3:$A$181,0))</f>
        <v>0.07011496846</v>
      </c>
      <c r="AC1525" s="29" t="str">
        <f t="array" ref="AC1525">INDEX('RESUMO - LOTES E VMA'!$L$3:$L$181,MATCH('LISTA DOS ITENS'!$D1525,'RESUMO - LOTES E VMA'!$A$3:$A$181,0))</f>
        <v>1% do Valor de Comparação do VMA</v>
      </c>
      <c r="AD1525" s="53" t="str">
        <f>VLOOKUP(Tabela1[[#This Row],[Índice]],[1]Planilha1!$A:$A,1,0)</f>
        <v>#ERROR!</v>
      </c>
    </row>
    <row r="1526" ht="15.75" customHeight="1">
      <c r="A1526" s="52">
        <v>253263.0</v>
      </c>
      <c r="B1526" s="53" t="s">
        <v>70</v>
      </c>
      <c r="C1526" s="53" t="s">
        <v>71</v>
      </c>
      <c r="D1526" s="22">
        <v>207098.0</v>
      </c>
      <c r="E1526" s="53" t="s">
        <v>63</v>
      </c>
      <c r="F1526" s="54">
        <v>1.1200487E7</v>
      </c>
      <c r="G1526" s="53" t="s">
        <v>1180</v>
      </c>
      <c r="H1526" s="55">
        <v>2201.0</v>
      </c>
      <c r="I1526" s="55"/>
      <c r="J1526" s="55" t="s">
        <v>77</v>
      </c>
      <c r="K1526" s="53" t="s">
        <v>293</v>
      </c>
      <c r="L1526" s="53"/>
      <c r="M1526" s="53">
        <v>4.0</v>
      </c>
      <c r="N1526" s="53" t="s">
        <v>52</v>
      </c>
      <c r="O1526" s="25">
        <v>1.0</v>
      </c>
      <c r="P1526" s="25">
        <f>'LISTA DOS ITENS'!$O1526*'LISTA DOS ITENS'!$M1526</f>
        <v>4</v>
      </c>
      <c r="Q1526" s="25">
        <v>272.25</v>
      </c>
      <c r="R1526" s="25">
        <f>'LISTA DOS ITENS'!$Q1526*'LISTA DOS ITENS'!$M1526</f>
        <v>1089</v>
      </c>
      <c r="S1526" s="56">
        <f>IF('LISTA DOS ITENS'!$P1526&gt;'LISTA DOS ITENS'!$R1526,'LISTA DOS ITENS'!$P1526,'LISTA DOS ITENS'!$R1526)</f>
        <v>1089</v>
      </c>
      <c r="T1526" s="25">
        <v>19.83954595132995</v>
      </c>
      <c r="U1526" s="25">
        <f>'LISTA DOS ITENS'!$T1526*'LISTA DOS ITENS'!$M1526</f>
        <v>79.35818381</v>
      </c>
      <c r="V1526" s="56">
        <f t="array" ref="V1526">INDEX('RESUMO - LOTES E VMA'!$F$3:$F$181,MATCH('LISTA DOS ITENS'!$D1526,'RESUMO - LOTES E VMA'!$A$3:$A$181,0))</f>
        <v>7883.813295</v>
      </c>
      <c r="W1526" s="57">
        <f>'LISTA DOS ITENS'!$U1526/'LISTA DOS ITENS'!$V1526</f>
        <v>0.01006596438</v>
      </c>
      <c r="X1526" s="53" t="s">
        <v>53</v>
      </c>
      <c r="Y1526" s="53" t="s">
        <v>290</v>
      </c>
      <c r="Z1526" s="58" t="str">
        <f>'LISTA DOS ITENS'!$F1526&amp;"-"&amp;'LISTA DOS ITENS'!$H1526&amp;"-"&amp;'LISTA DOS ITENS'!$J1526&amp;"-"&amp;'LISTA DOS ITENS'!$K1526&amp;"-"&amp;'LISTA DOS ITENS'!$I1526</f>
        <v>11200487-2201-A903-SOBRE_EMP-</v>
      </c>
      <c r="AA1526" s="59" t="str">
        <f t="array" ref="AA1526">INDEX('RESUMO - LOTES E VMA'!$M$3:$M$181,MATCH('LISTA DOS ITENS'!$D1526,'RESUMO - LOTES E VMA'!$A$3:$A$181,0))</f>
        <v>Para Leilão</v>
      </c>
      <c r="AB1526" s="60">
        <f t="array" ref="AB1526">INDEX('RESUMO - LOTES E VMA'!$J$3:$J$181,MATCH('LISTA DOS ITENS'!$D1526,'RESUMO - LOTES E VMA'!$A$3:$A$181,0))</f>
        <v>0.07011496846</v>
      </c>
      <c r="AC1526" s="29" t="str">
        <f t="array" ref="AC1526">INDEX('RESUMO - LOTES E VMA'!$L$3:$L$181,MATCH('LISTA DOS ITENS'!$D1526,'RESUMO - LOTES E VMA'!$A$3:$A$181,0))</f>
        <v>1% do Valor de Comparação do VMA</v>
      </c>
      <c r="AD1526" s="53" t="str">
        <f>VLOOKUP(Tabela1[[#This Row],[Índice]],[1]Planilha1!$A:$A,1,0)</f>
        <v>#ERROR!</v>
      </c>
    </row>
    <row r="1527" ht="15.75" customHeight="1">
      <c r="A1527" s="52">
        <v>253497.0</v>
      </c>
      <c r="B1527" s="53" t="s">
        <v>70</v>
      </c>
      <c r="C1527" s="53" t="s">
        <v>71</v>
      </c>
      <c r="D1527" s="22">
        <v>207116.0</v>
      </c>
      <c r="E1527" s="53" t="s">
        <v>63</v>
      </c>
      <c r="F1527" s="54">
        <v>1.0119645E7</v>
      </c>
      <c r="G1527" s="53" t="s">
        <v>1181</v>
      </c>
      <c r="H1527" s="55">
        <v>2058.0</v>
      </c>
      <c r="I1527" s="55"/>
      <c r="J1527" s="55" t="s">
        <v>68</v>
      </c>
      <c r="K1527" s="53" t="s">
        <v>73</v>
      </c>
      <c r="L1527" s="53"/>
      <c r="M1527" s="53">
        <v>105.0</v>
      </c>
      <c r="N1527" s="53" t="s">
        <v>52</v>
      </c>
      <c r="O1527" s="25">
        <v>0.5</v>
      </c>
      <c r="P1527" s="25">
        <f>'LISTA DOS ITENS'!$O1527*'LISTA DOS ITENS'!$M1527</f>
        <v>52.5</v>
      </c>
      <c r="Q1527" s="25">
        <v>0.7210169491525424</v>
      </c>
      <c r="R1527" s="25">
        <f>'LISTA DOS ITENS'!$Q1527*'LISTA DOS ITENS'!$M1527</f>
        <v>75.70677966</v>
      </c>
      <c r="S1527" s="56">
        <f>IF('LISTA DOS ITENS'!$P1527&gt;'LISTA DOS ITENS'!$R1527,'LISTA DOS ITENS'!$P1527,'LISTA DOS ITENS'!$R1527)</f>
        <v>75.70677966</v>
      </c>
      <c r="T1527" s="25">
        <v>0.03615656284003791</v>
      </c>
      <c r="U1527" s="25">
        <f>'LISTA DOS ITENS'!$T1527*'LISTA DOS ITENS'!$M1527</f>
        <v>3.796439098</v>
      </c>
      <c r="V1527" s="56">
        <f t="array" ref="V1527">INDEX('RESUMO - LOTES E VMA'!$F$3:$F$181,MATCH('LISTA DOS ITENS'!$D1527,'RESUMO - LOTES E VMA'!$A$3:$A$181,0))</f>
        <v>2299608.329</v>
      </c>
      <c r="W1527" s="57">
        <f>'LISTA DOS ITENS'!$U1527/'LISTA DOS ITENS'!$V1527</f>
        <v>0.000001650906831</v>
      </c>
      <c r="X1527" s="53" t="s">
        <v>53</v>
      </c>
      <c r="Y1527" s="53" t="s">
        <v>290</v>
      </c>
      <c r="Z1527" s="58" t="str">
        <f>'LISTA DOS ITENS'!$F1527&amp;"-"&amp;'LISTA DOS ITENS'!$H1527&amp;"-"&amp;'LISTA DOS ITENS'!$J1527&amp;"-"&amp;'LISTA DOS ITENS'!$K1527&amp;"-"&amp;'LISTA DOS ITENS'!$I1527</f>
        <v>10119645-2058-0003-CONS/NAC-</v>
      </c>
      <c r="AA1527" s="59" t="str">
        <f t="array" ref="AA1527">INDEX('RESUMO - LOTES E VMA'!$M$3:$M$181,MATCH('LISTA DOS ITENS'!$D1527,'RESUMO - LOTES E VMA'!$A$3:$A$181,0))</f>
        <v>Para Leilão</v>
      </c>
      <c r="AB1527" s="60">
        <f t="array" ref="AB1527">INDEX('RESUMO - LOTES E VMA'!$J$3:$J$181,MATCH('LISTA DOS ITENS'!$D1527,'RESUMO - LOTES E VMA'!$A$3:$A$181,0))</f>
        <v>0.05014429741</v>
      </c>
      <c r="AC1527" s="29" t="str">
        <f t="array" ref="AC1527">INDEX('RESUMO - LOTES E VMA'!$L$3:$L$181,MATCH('LISTA DOS ITENS'!$D1527,'RESUMO - LOTES E VMA'!$A$3:$A$181,0))</f>
        <v>1% do Valor de Comparação do VMA</v>
      </c>
      <c r="AD1527" s="53" t="str">
        <f>VLOOKUP(Tabela1[[#This Row],[Índice]],[1]Planilha1!$A:$A,1,0)</f>
        <v>#ERROR!</v>
      </c>
    </row>
    <row r="1528" ht="15.75" customHeight="1">
      <c r="A1528" s="52">
        <v>253498.0</v>
      </c>
      <c r="B1528" s="53" t="s">
        <v>70</v>
      </c>
      <c r="C1528" s="53" t="s">
        <v>71</v>
      </c>
      <c r="D1528" s="22">
        <v>207116.0</v>
      </c>
      <c r="E1528" s="53" t="s">
        <v>63</v>
      </c>
      <c r="F1528" s="54">
        <v>1.0330974E7</v>
      </c>
      <c r="G1528" s="53" t="s">
        <v>1182</v>
      </c>
      <c r="H1528" s="55">
        <v>2058.0</v>
      </c>
      <c r="I1528" s="55"/>
      <c r="J1528" s="55" t="s">
        <v>68</v>
      </c>
      <c r="K1528" s="53" t="s">
        <v>73</v>
      </c>
      <c r="L1528" s="53"/>
      <c r="M1528" s="53">
        <v>329.0</v>
      </c>
      <c r="N1528" s="53" t="s">
        <v>52</v>
      </c>
      <c r="O1528" s="25">
        <v>0.19454787234042556</v>
      </c>
      <c r="P1528" s="25">
        <f>'LISTA DOS ITENS'!$O1528*'LISTA DOS ITENS'!$M1528</f>
        <v>64.00625</v>
      </c>
      <c r="Q1528" s="25">
        <v>1.18</v>
      </c>
      <c r="R1528" s="25">
        <f>'LISTA DOS ITENS'!$Q1528*'LISTA DOS ITENS'!$M1528</f>
        <v>388.22</v>
      </c>
      <c r="S1528" s="56">
        <f>IF('LISTA DOS ITENS'!$P1528&gt;'LISTA DOS ITENS'!$R1528,'LISTA DOS ITENS'!$P1528,'LISTA DOS ITENS'!$R1528)</f>
        <v>388.22</v>
      </c>
      <c r="T1528" s="25">
        <v>0.05917301139923458</v>
      </c>
      <c r="U1528" s="25">
        <f>'LISTA DOS ITENS'!$T1528*'LISTA DOS ITENS'!$M1528</f>
        <v>19.46792075</v>
      </c>
      <c r="V1528" s="56">
        <f t="array" ref="V1528">INDEX('RESUMO - LOTES E VMA'!$F$3:$F$181,MATCH('LISTA DOS ITENS'!$D1528,'RESUMO - LOTES E VMA'!$A$3:$A$181,0))</f>
        <v>2299608.329</v>
      </c>
      <c r="W1528" s="57">
        <f>'LISTA DOS ITENS'!$U1528/'LISTA DOS ITENS'!$V1528</f>
        <v>0.000008465755019</v>
      </c>
      <c r="X1528" s="53" t="s">
        <v>53</v>
      </c>
      <c r="Y1528" s="53" t="s">
        <v>290</v>
      </c>
      <c r="Z1528" s="58" t="str">
        <f>'LISTA DOS ITENS'!$F1528&amp;"-"&amp;'LISTA DOS ITENS'!$H1528&amp;"-"&amp;'LISTA DOS ITENS'!$J1528&amp;"-"&amp;'LISTA DOS ITENS'!$K1528&amp;"-"&amp;'LISTA DOS ITENS'!$I1528</f>
        <v>10330974-2058-0003-CONS/NAC-</v>
      </c>
      <c r="AA1528" s="59" t="str">
        <f t="array" ref="AA1528">INDEX('RESUMO - LOTES E VMA'!$M$3:$M$181,MATCH('LISTA DOS ITENS'!$D1528,'RESUMO - LOTES E VMA'!$A$3:$A$181,0))</f>
        <v>Para Leilão</v>
      </c>
      <c r="AB1528" s="60">
        <f t="array" ref="AB1528">INDEX('RESUMO - LOTES E VMA'!$J$3:$J$181,MATCH('LISTA DOS ITENS'!$D1528,'RESUMO - LOTES E VMA'!$A$3:$A$181,0))</f>
        <v>0.05014429741</v>
      </c>
      <c r="AC1528" s="29" t="str">
        <f t="array" ref="AC1528">INDEX('RESUMO - LOTES E VMA'!$L$3:$L$181,MATCH('LISTA DOS ITENS'!$D1528,'RESUMO - LOTES E VMA'!$A$3:$A$181,0))</f>
        <v>1% do Valor de Comparação do VMA</v>
      </c>
      <c r="AD1528" s="53" t="str">
        <f>VLOOKUP(Tabela1[[#This Row],[Índice]],[1]Planilha1!$A:$A,1,0)</f>
        <v>#ERROR!</v>
      </c>
    </row>
    <row r="1529" ht="15.75" customHeight="1">
      <c r="A1529" s="52">
        <v>253499.0</v>
      </c>
      <c r="B1529" s="53" t="s">
        <v>70</v>
      </c>
      <c r="C1529" s="53" t="s">
        <v>71</v>
      </c>
      <c r="D1529" s="22">
        <v>207116.0</v>
      </c>
      <c r="E1529" s="53" t="s">
        <v>63</v>
      </c>
      <c r="F1529" s="54">
        <v>1.0363281E7</v>
      </c>
      <c r="G1529" s="53" t="s">
        <v>1183</v>
      </c>
      <c r="H1529" s="55">
        <v>2058.0</v>
      </c>
      <c r="I1529" s="55"/>
      <c r="J1529" s="55" t="s">
        <v>68</v>
      </c>
      <c r="K1529" s="53" t="s">
        <v>73</v>
      </c>
      <c r="L1529" s="53"/>
      <c r="M1529" s="53">
        <v>1373.0</v>
      </c>
      <c r="N1529" s="53" t="s">
        <v>52</v>
      </c>
      <c r="O1529" s="25">
        <v>0.11549942429476107</v>
      </c>
      <c r="P1529" s="25">
        <f>'LISTA DOS ITENS'!$O1529*'LISTA DOS ITENS'!$M1529</f>
        <v>158.5807096</v>
      </c>
      <c r="Q1529" s="25">
        <v>0.19</v>
      </c>
      <c r="R1529" s="25">
        <f>'LISTA DOS ITENS'!$Q1529*'LISTA DOS ITENS'!$M1529</f>
        <v>260.87</v>
      </c>
      <c r="S1529" s="56">
        <f>IF('LISTA DOS ITENS'!$P1529&gt;'LISTA DOS ITENS'!$R1529,'LISTA DOS ITENS'!$P1529,'LISTA DOS ITENS'!$R1529)</f>
        <v>260.87</v>
      </c>
      <c r="T1529" s="25">
        <v>0.009527857767673365</v>
      </c>
      <c r="U1529" s="25">
        <f>'LISTA DOS ITENS'!$T1529*'LISTA DOS ITENS'!$M1529</f>
        <v>13.08174872</v>
      </c>
      <c r="V1529" s="56">
        <f t="array" ref="V1529">INDEX('RESUMO - LOTES E VMA'!$F$3:$F$181,MATCH('LISTA DOS ITENS'!$D1529,'RESUMO - LOTES E VMA'!$A$3:$A$181,0))</f>
        <v>2299608.329</v>
      </c>
      <c r="W1529" s="57">
        <f>'LISTA DOS ITENS'!$U1529/'LISTA DOS ITENS'!$V1529</f>
        <v>0.000005688685569</v>
      </c>
      <c r="X1529" s="53" t="s">
        <v>53</v>
      </c>
      <c r="Y1529" s="53" t="s">
        <v>290</v>
      </c>
      <c r="Z1529" s="58" t="str">
        <f>'LISTA DOS ITENS'!$F1529&amp;"-"&amp;'LISTA DOS ITENS'!$H1529&amp;"-"&amp;'LISTA DOS ITENS'!$J1529&amp;"-"&amp;'LISTA DOS ITENS'!$K1529&amp;"-"&amp;'LISTA DOS ITENS'!$I1529</f>
        <v>10363281-2058-0003-CONS/NAC-</v>
      </c>
      <c r="AA1529" s="59" t="str">
        <f t="array" ref="AA1529">INDEX('RESUMO - LOTES E VMA'!$M$3:$M$181,MATCH('LISTA DOS ITENS'!$D1529,'RESUMO - LOTES E VMA'!$A$3:$A$181,0))</f>
        <v>Para Leilão</v>
      </c>
      <c r="AB1529" s="60">
        <f t="array" ref="AB1529">INDEX('RESUMO - LOTES E VMA'!$J$3:$J$181,MATCH('LISTA DOS ITENS'!$D1529,'RESUMO - LOTES E VMA'!$A$3:$A$181,0))</f>
        <v>0.05014429741</v>
      </c>
      <c r="AC1529" s="29" t="str">
        <f t="array" ref="AC1529">INDEX('RESUMO - LOTES E VMA'!$L$3:$L$181,MATCH('LISTA DOS ITENS'!$D1529,'RESUMO - LOTES E VMA'!$A$3:$A$181,0))</f>
        <v>1% do Valor de Comparação do VMA</v>
      </c>
      <c r="AD1529" s="53" t="str">
        <f>VLOOKUP(Tabela1[[#This Row],[Índice]],[1]Planilha1!$A:$A,1,0)</f>
        <v>#ERROR!</v>
      </c>
    </row>
    <row r="1530" ht="15.75" customHeight="1">
      <c r="A1530" s="52">
        <v>253500.0</v>
      </c>
      <c r="B1530" s="53" t="s">
        <v>70</v>
      </c>
      <c r="C1530" s="53" t="s">
        <v>71</v>
      </c>
      <c r="D1530" s="22">
        <v>207116.0</v>
      </c>
      <c r="E1530" s="53" t="s">
        <v>63</v>
      </c>
      <c r="F1530" s="54">
        <v>1.0967477E7</v>
      </c>
      <c r="G1530" s="53" t="s">
        <v>1184</v>
      </c>
      <c r="H1530" s="55">
        <v>2058.0</v>
      </c>
      <c r="I1530" s="55"/>
      <c r="J1530" s="55" t="s">
        <v>68</v>
      </c>
      <c r="K1530" s="53" t="s">
        <v>117</v>
      </c>
      <c r="L1530" s="53"/>
      <c r="M1530" s="53">
        <v>6.0</v>
      </c>
      <c r="N1530" s="53" t="s">
        <v>52</v>
      </c>
      <c r="O1530" s="25">
        <v>0.18000000000000002</v>
      </c>
      <c r="P1530" s="25">
        <f>'LISTA DOS ITENS'!$O1530*'LISTA DOS ITENS'!$M1530</f>
        <v>1.08</v>
      </c>
      <c r="Q1530" s="25">
        <v>0.17531914893617018</v>
      </c>
      <c r="R1530" s="25">
        <f>'LISTA DOS ITENS'!$Q1530*'LISTA DOS ITENS'!$M1530</f>
        <v>1.051914894</v>
      </c>
      <c r="S1530" s="56">
        <f>IF('LISTA DOS ITENS'!$P1530&gt;'LISTA DOS ITENS'!$R1530,'LISTA DOS ITENS'!$P1530,'LISTA DOS ITENS'!$R1530)</f>
        <v>1.08</v>
      </c>
      <c r="T1530" s="25">
        <v>0.008791662710596698</v>
      </c>
      <c r="U1530" s="25">
        <f>'LISTA DOS ITENS'!$T1530*'LISTA DOS ITENS'!$M1530</f>
        <v>0.05274997626</v>
      </c>
      <c r="V1530" s="56">
        <f t="array" ref="V1530">INDEX('RESUMO - LOTES E VMA'!$F$3:$F$181,MATCH('LISTA DOS ITENS'!$D1530,'RESUMO - LOTES E VMA'!$A$3:$A$181,0))</f>
        <v>2299608.329</v>
      </c>
      <c r="W1530" s="57">
        <f>'LISTA DOS ITENS'!$U1530/'LISTA DOS ITENS'!$V1530</f>
        <v>0.00000002293867856</v>
      </c>
      <c r="X1530" s="53" t="s">
        <v>53</v>
      </c>
      <c r="Y1530" s="53" t="s">
        <v>290</v>
      </c>
      <c r="Z1530" s="58" t="str">
        <f>'LISTA DOS ITENS'!$F1530&amp;"-"&amp;'LISTA DOS ITENS'!$H1530&amp;"-"&amp;'LISTA DOS ITENS'!$J1530&amp;"-"&amp;'LISTA DOS ITENS'!$K1530&amp;"-"&amp;'LISTA DOS ITENS'!$I1530</f>
        <v>10967477-2058-0003-CONS/IAMN-</v>
      </c>
      <c r="AA1530" s="59" t="str">
        <f t="array" ref="AA1530">INDEX('RESUMO - LOTES E VMA'!$M$3:$M$181,MATCH('LISTA DOS ITENS'!$D1530,'RESUMO - LOTES E VMA'!$A$3:$A$181,0))</f>
        <v>Para Leilão</v>
      </c>
      <c r="AB1530" s="60">
        <f t="array" ref="AB1530">INDEX('RESUMO - LOTES E VMA'!$J$3:$J$181,MATCH('LISTA DOS ITENS'!$D1530,'RESUMO - LOTES E VMA'!$A$3:$A$181,0))</f>
        <v>0.05014429741</v>
      </c>
      <c r="AC1530" s="29" t="str">
        <f t="array" ref="AC1530">INDEX('RESUMO - LOTES E VMA'!$L$3:$L$181,MATCH('LISTA DOS ITENS'!$D1530,'RESUMO - LOTES E VMA'!$A$3:$A$181,0))</f>
        <v>1% do Valor de Comparação do VMA</v>
      </c>
      <c r="AD1530" s="53" t="str">
        <f>VLOOKUP(Tabela1[[#This Row],[Índice]],[1]Planilha1!$A:$A,1,0)</f>
        <v>#ERROR!</v>
      </c>
    </row>
    <row r="1531" ht="15.75" customHeight="1">
      <c r="A1531" s="52">
        <v>253501.0</v>
      </c>
      <c r="B1531" s="53" t="s">
        <v>70</v>
      </c>
      <c r="C1531" s="53" t="s">
        <v>71</v>
      </c>
      <c r="D1531" s="22">
        <v>207116.0</v>
      </c>
      <c r="E1531" s="53" t="s">
        <v>63</v>
      </c>
      <c r="F1531" s="54">
        <v>1.0967477E7</v>
      </c>
      <c r="G1531" s="53" t="s">
        <v>1184</v>
      </c>
      <c r="H1531" s="55">
        <v>2058.0</v>
      </c>
      <c r="I1531" s="55"/>
      <c r="J1531" s="55" t="s">
        <v>68</v>
      </c>
      <c r="K1531" s="53" t="s">
        <v>73</v>
      </c>
      <c r="L1531" s="53"/>
      <c r="M1531" s="53">
        <v>5.0</v>
      </c>
      <c r="N1531" s="53" t="s">
        <v>52</v>
      </c>
      <c r="O1531" s="25">
        <v>0.32816666666666666</v>
      </c>
      <c r="P1531" s="25">
        <f>'LISTA DOS ITENS'!$O1531*'LISTA DOS ITENS'!$M1531</f>
        <v>1.640833333</v>
      </c>
      <c r="Q1531" s="25">
        <v>0.17531914893617018</v>
      </c>
      <c r="R1531" s="25">
        <f>'LISTA DOS ITENS'!$Q1531*'LISTA DOS ITENS'!$M1531</f>
        <v>0.8765957447</v>
      </c>
      <c r="S1531" s="56">
        <f>IF('LISTA DOS ITENS'!$P1531&gt;'LISTA DOS ITENS'!$R1531,'LISTA DOS ITENS'!$P1531,'LISTA DOS ITENS'!$R1531)</f>
        <v>1.640833333</v>
      </c>
      <c r="T1531" s="25">
        <v>0.008791662710596698</v>
      </c>
      <c r="U1531" s="25">
        <f>'LISTA DOS ITENS'!$T1531*'LISTA DOS ITENS'!$M1531</f>
        <v>0.04395831355</v>
      </c>
      <c r="V1531" s="56">
        <f t="array" ref="V1531">INDEX('RESUMO - LOTES E VMA'!$F$3:$F$181,MATCH('LISTA DOS ITENS'!$D1531,'RESUMO - LOTES E VMA'!$A$3:$A$181,0))</f>
        <v>2299608.329</v>
      </c>
      <c r="W1531" s="57">
        <f>'LISTA DOS ITENS'!$U1531/'LISTA DOS ITENS'!$V1531</f>
        <v>0.00000001911556547</v>
      </c>
      <c r="X1531" s="53" t="s">
        <v>53</v>
      </c>
      <c r="Y1531" s="53" t="s">
        <v>290</v>
      </c>
      <c r="Z1531" s="58" t="str">
        <f>'LISTA DOS ITENS'!$F1531&amp;"-"&amp;'LISTA DOS ITENS'!$H1531&amp;"-"&amp;'LISTA DOS ITENS'!$J1531&amp;"-"&amp;'LISTA DOS ITENS'!$K1531&amp;"-"&amp;'LISTA DOS ITENS'!$I1531</f>
        <v>10967477-2058-0003-CONS/NAC-</v>
      </c>
      <c r="AA1531" s="59" t="str">
        <f t="array" ref="AA1531">INDEX('RESUMO - LOTES E VMA'!$M$3:$M$181,MATCH('LISTA DOS ITENS'!$D1531,'RESUMO - LOTES E VMA'!$A$3:$A$181,0))</f>
        <v>Para Leilão</v>
      </c>
      <c r="AB1531" s="60">
        <f t="array" ref="AB1531">INDEX('RESUMO - LOTES E VMA'!$J$3:$J$181,MATCH('LISTA DOS ITENS'!$D1531,'RESUMO - LOTES E VMA'!$A$3:$A$181,0))</f>
        <v>0.05014429741</v>
      </c>
      <c r="AC1531" s="29" t="str">
        <f t="array" ref="AC1531">INDEX('RESUMO - LOTES E VMA'!$L$3:$L$181,MATCH('LISTA DOS ITENS'!$D1531,'RESUMO - LOTES E VMA'!$A$3:$A$181,0))</f>
        <v>1% do Valor de Comparação do VMA</v>
      </c>
      <c r="AD1531" s="53" t="str">
        <f>VLOOKUP(Tabela1[[#This Row],[Índice]],[1]Planilha1!$A:$A,1,0)</f>
        <v>#ERROR!</v>
      </c>
    </row>
    <row r="1532" ht="15.75" customHeight="1">
      <c r="A1532" s="52">
        <v>253502.0</v>
      </c>
      <c r="B1532" s="53" t="s">
        <v>70</v>
      </c>
      <c r="C1532" s="53" t="s">
        <v>71</v>
      </c>
      <c r="D1532" s="22">
        <v>207116.0</v>
      </c>
      <c r="E1532" s="53" t="s">
        <v>63</v>
      </c>
      <c r="F1532" s="54">
        <v>1.1160315E7</v>
      </c>
      <c r="G1532" s="53" t="s">
        <v>1185</v>
      </c>
      <c r="H1532" s="55">
        <v>2058.0</v>
      </c>
      <c r="I1532" s="55"/>
      <c r="J1532" s="55" t="s">
        <v>68</v>
      </c>
      <c r="K1532" s="53" t="s">
        <v>73</v>
      </c>
      <c r="L1532" s="53"/>
      <c r="M1532" s="53">
        <v>118.0</v>
      </c>
      <c r="N1532" s="53" t="s">
        <v>52</v>
      </c>
      <c r="O1532" s="25">
        <v>0.7108455882352941</v>
      </c>
      <c r="P1532" s="25">
        <f>'LISTA DOS ITENS'!$O1532*'LISTA DOS ITENS'!$M1532</f>
        <v>83.87977941</v>
      </c>
      <c r="Q1532" s="25">
        <v>0.8318660000000001</v>
      </c>
      <c r="R1532" s="25">
        <f>'LISTA DOS ITENS'!$Q1532*'LISTA DOS ITENS'!$M1532</f>
        <v>98.160188</v>
      </c>
      <c r="S1532" s="56">
        <f>IF('LISTA DOS ITENS'!$P1532&gt;'LISTA DOS ITENS'!$R1532,'LISTA DOS ITENS'!$P1532,'LISTA DOS ITENS'!$R1532)</f>
        <v>98.160188</v>
      </c>
      <c r="T1532" s="25">
        <v>0.04171526805138617</v>
      </c>
      <c r="U1532" s="25">
        <f>'LISTA DOS ITENS'!$T1532*'LISTA DOS ITENS'!$M1532</f>
        <v>4.92240163</v>
      </c>
      <c r="V1532" s="56">
        <f t="array" ref="V1532">INDEX('RESUMO - LOTES E VMA'!$F$3:$F$181,MATCH('LISTA DOS ITENS'!$D1532,'RESUMO - LOTES E VMA'!$A$3:$A$181,0))</f>
        <v>2299608.329</v>
      </c>
      <c r="W1532" s="57">
        <f>'LISTA DOS ITENS'!$U1532/'LISTA DOS ITENS'!$V1532</f>
        <v>0.000002140539138</v>
      </c>
      <c r="X1532" s="53" t="s">
        <v>53</v>
      </c>
      <c r="Y1532" s="53" t="s">
        <v>290</v>
      </c>
      <c r="Z1532" s="58" t="str">
        <f>'LISTA DOS ITENS'!$F1532&amp;"-"&amp;'LISTA DOS ITENS'!$H1532&amp;"-"&amp;'LISTA DOS ITENS'!$J1532&amp;"-"&amp;'LISTA DOS ITENS'!$K1532&amp;"-"&amp;'LISTA DOS ITENS'!$I1532</f>
        <v>11160315-2058-0003-CONS/NAC-</v>
      </c>
      <c r="AA1532" s="59" t="str">
        <f t="array" ref="AA1532">INDEX('RESUMO - LOTES E VMA'!$M$3:$M$181,MATCH('LISTA DOS ITENS'!$D1532,'RESUMO - LOTES E VMA'!$A$3:$A$181,0))</f>
        <v>Para Leilão</v>
      </c>
      <c r="AB1532" s="60">
        <f t="array" ref="AB1532">INDEX('RESUMO - LOTES E VMA'!$J$3:$J$181,MATCH('LISTA DOS ITENS'!$D1532,'RESUMO - LOTES E VMA'!$A$3:$A$181,0))</f>
        <v>0.05014429741</v>
      </c>
      <c r="AC1532" s="29" t="str">
        <f t="array" ref="AC1532">INDEX('RESUMO - LOTES E VMA'!$L$3:$L$181,MATCH('LISTA DOS ITENS'!$D1532,'RESUMO - LOTES E VMA'!$A$3:$A$181,0))</f>
        <v>1% do Valor de Comparação do VMA</v>
      </c>
      <c r="AD1532" s="53" t="str">
        <f>VLOOKUP(Tabela1[[#This Row],[Índice]],[1]Planilha1!$A:$A,1,0)</f>
        <v>#ERROR!</v>
      </c>
    </row>
    <row r="1533" ht="15.75" customHeight="1">
      <c r="A1533" s="52">
        <v>253503.0</v>
      </c>
      <c r="B1533" s="53" t="s">
        <v>70</v>
      </c>
      <c r="C1533" s="53" t="s">
        <v>71</v>
      </c>
      <c r="D1533" s="22">
        <v>207116.0</v>
      </c>
      <c r="E1533" s="53" t="s">
        <v>63</v>
      </c>
      <c r="F1533" s="54">
        <v>1.1300471E7</v>
      </c>
      <c r="G1533" s="53" t="s">
        <v>1186</v>
      </c>
      <c r="H1533" s="55">
        <v>2058.0</v>
      </c>
      <c r="I1533" s="55"/>
      <c r="J1533" s="55" t="s">
        <v>68</v>
      </c>
      <c r="K1533" s="53" t="s">
        <v>80</v>
      </c>
      <c r="L1533" s="53"/>
      <c r="M1533" s="53">
        <v>38.0</v>
      </c>
      <c r="N1533" s="53" t="s">
        <v>52</v>
      </c>
      <c r="O1533" s="25">
        <v>0.07105263157894737</v>
      </c>
      <c r="P1533" s="25">
        <f>'LISTA DOS ITENS'!$O1533*'LISTA DOS ITENS'!$M1533</f>
        <v>2.7</v>
      </c>
      <c r="Q1533" s="25">
        <v>1.3</v>
      </c>
      <c r="R1533" s="25">
        <f>'LISTA DOS ITENS'!$Q1533*'LISTA DOS ITENS'!$M1533</f>
        <v>49.4</v>
      </c>
      <c r="S1533" s="56">
        <f>IF('LISTA DOS ITENS'!$P1533&gt;'LISTA DOS ITENS'!$R1533,'LISTA DOS ITENS'!$P1533,'LISTA DOS ITENS'!$R1533)</f>
        <v>49.4</v>
      </c>
      <c r="T1533" s="25">
        <v>0.06519060577881776</v>
      </c>
      <c r="U1533" s="25">
        <f>'LISTA DOS ITENS'!$T1533*'LISTA DOS ITENS'!$M1533</f>
        <v>2.47724302</v>
      </c>
      <c r="V1533" s="56">
        <f t="array" ref="V1533">INDEX('RESUMO - LOTES E VMA'!$F$3:$F$181,MATCH('LISTA DOS ITENS'!$D1533,'RESUMO - LOTES E VMA'!$A$3:$A$181,0))</f>
        <v>2299608.329</v>
      </c>
      <c r="W1533" s="57">
        <f>'LISTA DOS ITENS'!$U1533/'LISTA DOS ITENS'!$V1533</f>
        <v>0.000001077245629</v>
      </c>
      <c r="X1533" s="53" t="s">
        <v>53</v>
      </c>
      <c r="Y1533" s="53" t="s">
        <v>290</v>
      </c>
      <c r="Z1533" s="58" t="str">
        <f>'LISTA DOS ITENS'!$F1533&amp;"-"&amp;'LISTA DOS ITENS'!$H1533&amp;"-"&amp;'LISTA DOS ITENS'!$J1533&amp;"-"&amp;'LISTA DOS ITENS'!$K1533&amp;"-"&amp;'LISTA DOS ITENS'!$I1533</f>
        <v>11300471-2058-0003-IMOB/NAC-</v>
      </c>
      <c r="AA1533" s="59" t="str">
        <f t="array" ref="AA1533">INDEX('RESUMO - LOTES E VMA'!$M$3:$M$181,MATCH('LISTA DOS ITENS'!$D1533,'RESUMO - LOTES E VMA'!$A$3:$A$181,0))</f>
        <v>Para Leilão</v>
      </c>
      <c r="AB1533" s="60">
        <f t="array" ref="AB1533">INDEX('RESUMO - LOTES E VMA'!$J$3:$J$181,MATCH('LISTA DOS ITENS'!$D1533,'RESUMO - LOTES E VMA'!$A$3:$A$181,0))</f>
        <v>0.05014429741</v>
      </c>
      <c r="AC1533" s="29" t="str">
        <f t="array" ref="AC1533">INDEX('RESUMO - LOTES E VMA'!$L$3:$L$181,MATCH('LISTA DOS ITENS'!$D1533,'RESUMO - LOTES E VMA'!$A$3:$A$181,0))</f>
        <v>1% do Valor de Comparação do VMA</v>
      </c>
      <c r="AD1533" s="53" t="str">
        <f>VLOOKUP(Tabela1[[#This Row],[Índice]],[1]Planilha1!$A:$A,1,0)</f>
        <v>#ERROR!</v>
      </c>
    </row>
    <row r="1534" ht="15.75" customHeight="1">
      <c r="A1534" s="52">
        <v>253504.0</v>
      </c>
      <c r="B1534" s="53" t="s">
        <v>70</v>
      </c>
      <c r="C1534" s="53" t="s">
        <v>71</v>
      </c>
      <c r="D1534" s="22">
        <v>207116.0</v>
      </c>
      <c r="E1534" s="53" t="s">
        <v>63</v>
      </c>
      <c r="F1534" s="54">
        <v>1.0093546E7</v>
      </c>
      <c r="G1534" s="53" t="s">
        <v>1187</v>
      </c>
      <c r="H1534" s="55">
        <v>2101.0</v>
      </c>
      <c r="I1534" s="55"/>
      <c r="J1534" s="55" t="s">
        <v>68</v>
      </c>
      <c r="K1534" s="53" t="s">
        <v>73</v>
      </c>
      <c r="L1534" s="53"/>
      <c r="M1534" s="53">
        <v>1.0</v>
      </c>
      <c r="N1534" s="53" t="s">
        <v>52</v>
      </c>
      <c r="O1534" s="25">
        <v>2.21</v>
      </c>
      <c r="P1534" s="25">
        <f>'LISTA DOS ITENS'!$O1534*'LISTA DOS ITENS'!$M1534</f>
        <v>2.21</v>
      </c>
      <c r="Q1534" s="25">
        <v>5.25</v>
      </c>
      <c r="R1534" s="25">
        <f>'LISTA DOS ITENS'!$Q1534*'LISTA DOS ITENS'!$M1534</f>
        <v>5.25</v>
      </c>
      <c r="S1534" s="56">
        <f>IF('LISTA DOS ITENS'!$P1534&gt;'LISTA DOS ITENS'!$R1534,'LISTA DOS ITENS'!$P1534,'LISTA DOS ITENS'!$R1534)</f>
        <v>5.25</v>
      </c>
      <c r="T1534" s="25">
        <v>0.263269754106764</v>
      </c>
      <c r="U1534" s="25">
        <f>'LISTA DOS ITENS'!$T1534*'LISTA DOS ITENS'!$M1534</f>
        <v>0.2632697541</v>
      </c>
      <c r="V1534" s="56">
        <f t="array" ref="V1534">INDEX('RESUMO - LOTES E VMA'!$F$3:$F$181,MATCH('LISTA DOS ITENS'!$D1534,'RESUMO - LOTES E VMA'!$A$3:$A$181,0))</f>
        <v>2299608.329</v>
      </c>
      <c r="W1534" s="57">
        <f>'LISTA DOS ITENS'!$U1534/'LISTA DOS ITENS'!$V1534</f>
        <v>0.0000001144846063</v>
      </c>
      <c r="X1534" s="53" t="s">
        <v>53</v>
      </c>
      <c r="Y1534" s="53" t="s">
        <v>290</v>
      </c>
      <c r="Z1534" s="58" t="str">
        <f>'LISTA DOS ITENS'!$F1534&amp;"-"&amp;'LISTA DOS ITENS'!$H1534&amp;"-"&amp;'LISTA DOS ITENS'!$J1534&amp;"-"&amp;'LISTA DOS ITENS'!$K1534&amp;"-"&amp;'LISTA DOS ITENS'!$I1534</f>
        <v>10093546-2101-0003-CONS/NAC-</v>
      </c>
      <c r="AA1534" s="59" t="str">
        <f t="array" ref="AA1534">INDEX('RESUMO - LOTES E VMA'!$M$3:$M$181,MATCH('LISTA DOS ITENS'!$D1534,'RESUMO - LOTES E VMA'!$A$3:$A$181,0))</f>
        <v>Para Leilão</v>
      </c>
      <c r="AB1534" s="60">
        <f t="array" ref="AB1534">INDEX('RESUMO - LOTES E VMA'!$J$3:$J$181,MATCH('LISTA DOS ITENS'!$D1534,'RESUMO - LOTES E VMA'!$A$3:$A$181,0))</f>
        <v>0.05014429741</v>
      </c>
      <c r="AC1534" s="29" t="str">
        <f t="array" ref="AC1534">INDEX('RESUMO - LOTES E VMA'!$L$3:$L$181,MATCH('LISTA DOS ITENS'!$D1534,'RESUMO - LOTES E VMA'!$A$3:$A$181,0))</f>
        <v>1% do Valor de Comparação do VMA</v>
      </c>
      <c r="AD1534" s="53" t="str">
        <f>VLOOKUP(Tabela1[[#This Row],[Índice]],[1]Planilha1!$A:$A,1,0)</f>
        <v>#ERROR!</v>
      </c>
    </row>
    <row r="1535" ht="15.75" customHeight="1">
      <c r="A1535" s="52">
        <v>253505.0</v>
      </c>
      <c r="B1535" s="53" t="s">
        <v>70</v>
      </c>
      <c r="C1535" s="53" t="s">
        <v>71</v>
      </c>
      <c r="D1535" s="22">
        <v>207116.0</v>
      </c>
      <c r="E1535" s="53" t="s">
        <v>63</v>
      </c>
      <c r="F1535" s="54">
        <v>1.0093546E7</v>
      </c>
      <c r="G1535" s="53" t="s">
        <v>1187</v>
      </c>
      <c r="H1535" s="55">
        <v>2101.0</v>
      </c>
      <c r="I1535" s="55"/>
      <c r="J1535" s="55" t="s">
        <v>68</v>
      </c>
      <c r="K1535" s="53" t="s">
        <v>80</v>
      </c>
      <c r="L1535" s="53"/>
      <c r="M1535" s="53">
        <v>14.0</v>
      </c>
      <c r="N1535" s="53" t="s">
        <v>52</v>
      </c>
      <c r="O1535" s="25">
        <v>5.25</v>
      </c>
      <c r="P1535" s="25">
        <f>'LISTA DOS ITENS'!$O1535*'LISTA DOS ITENS'!$M1535</f>
        <v>73.5</v>
      </c>
      <c r="Q1535" s="25">
        <v>5.25</v>
      </c>
      <c r="R1535" s="25">
        <f>'LISTA DOS ITENS'!$Q1535*'LISTA DOS ITENS'!$M1535</f>
        <v>73.5</v>
      </c>
      <c r="S1535" s="56">
        <f>IF('LISTA DOS ITENS'!$P1535&gt;'LISTA DOS ITENS'!$R1535,'LISTA DOS ITENS'!$P1535,'LISTA DOS ITENS'!$R1535)</f>
        <v>73.5</v>
      </c>
      <c r="T1535" s="25">
        <v>0.263269754106764</v>
      </c>
      <c r="U1535" s="25">
        <f>'LISTA DOS ITENS'!$T1535*'LISTA DOS ITENS'!$M1535</f>
        <v>3.685776557</v>
      </c>
      <c r="V1535" s="56">
        <f t="array" ref="V1535">INDEX('RESUMO - LOTES E VMA'!$F$3:$F$181,MATCH('LISTA DOS ITENS'!$D1535,'RESUMO - LOTES E VMA'!$A$3:$A$181,0))</f>
        <v>2299608.329</v>
      </c>
      <c r="W1535" s="57">
        <f>'LISTA DOS ITENS'!$U1535/'LISTA DOS ITENS'!$V1535</f>
        <v>0.000001602784488</v>
      </c>
      <c r="X1535" s="53" t="s">
        <v>53</v>
      </c>
      <c r="Y1535" s="53" t="s">
        <v>290</v>
      </c>
      <c r="Z1535" s="58" t="str">
        <f>'LISTA DOS ITENS'!$F1535&amp;"-"&amp;'LISTA DOS ITENS'!$H1535&amp;"-"&amp;'LISTA DOS ITENS'!$J1535&amp;"-"&amp;'LISTA DOS ITENS'!$K1535&amp;"-"&amp;'LISTA DOS ITENS'!$I1535</f>
        <v>10093546-2101-0003-IMOB/NAC-</v>
      </c>
      <c r="AA1535" s="59" t="str">
        <f t="array" ref="AA1535">INDEX('RESUMO - LOTES E VMA'!$M$3:$M$181,MATCH('LISTA DOS ITENS'!$D1535,'RESUMO - LOTES E VMA'!$A$3:$A$181,0))</f>
        <v>Para Leilão</v>
      </c>
      <c r="AB1535" s="60">
        <f t="array" ref="AB1535">INDEX('RESUMO - LOTES E VMA'!$J$3:$J$181,MATCH('LISTA DOS ITENS'!$D1535,'RESUMO - LOTES E VMA'!$A$3:$A$181,0))</f>
        <v>0.05014429741</v>
      </c>
      <c r="AC1535" s="29" t="str">
        <f t="array" ref="AC1535">INDEX('RESUMO - LOTES E VMA'!$L$3:$L$181,MATCH('LISTA DOS ITENS'!$D1535,'RESUMO - LOTES E VMA'!$A$3:$A$181,0))</f>
        <v>1% do Valor de Comparação do VMA</v>
      </c>
      <c r="AD1535" s="53" t="str">
        <f>VLOOKUP(Tabela1[[#This Row],[Índice]],[1]Planilha1!$A:$A,1,0)</f>
        <v>#ERROR!</v>
      </c>
    </row>
    <row r="1536" ht="15.75" customHeight="1">
      <c r="A1536" s="52">
        <v>253506.0</v>
      </c>
      <c r="B1536" s="53" t="s">
        <v>70</v>
      </c>
      <c r="C1536" s="53" t="s">
        <v>71</v>
      </c>
      <c r="D1536" s="22">
        <v>207116.0</v>
      </c>
      <c r="E1536" s="53" t="s">
        <v>63</v>
      </c>
      <c r="F1536" s="54">
        <v>1.0119642E7</v>
      </c>
      <c r="G1536" s="53" t="s">
        <v>1188</v>
      </c>
      <c r="H1536" s="55">
        <v>2101.0</v>
      </c>
      <c r="I1536" s="55"/>
      <c r="J1536" s="55" t="s">
        <v>68</v>
      </c>
      <c r="K1536" s="53" t="s">
        <v>51</v>
      </c>
      <c r="L1536" s="53"/>
      <c r="M1536" s="53">
        <v>129.0</v>
      </c>
      <c r="N1536" s="53" t="s">
        <v>52</v>
      </c>
      <c r="O1536" s="25">
        <v>0.0010077519379844962</v>
      </c>
      <c r="P1536" s="25">
        <f>'LISTA DOS ITENS'!$O1536*'LISTA DOS ITENS'!$M1536</f>
        <v>0.13</v>
      </c>
      <c r="Q1536" s="25">
        <v>0.82</v>
      </c>
      <c r="R1536" s="25">
        <f>'LISTA DOS ITENS'!$Q1536*'LISTA DOS ITENS'!$M1536</f>
        <v>105.78</v>
      </c>
      <c r="S1536" s="56">
        <f>IF('LISTA DOS ITENS'!$P1536&gt;'LISTA DOS ITENS'!$R1536,'LISTA DOS ITENS'!$P1536,'LISTA DOS ITENS'!$R1536)</f>
        <v>105.78</v>
      </c>
      <c r="T1536" s="25">
        <v>0.041120228260485045</v>
      </c>
      <c r="U1536" s="25">
        <f>'LISTA DOS ITENS'!$T1536*'LISTA DOS ITENS'!$M1536</f>
        <v>5.304509446</v>
      </c>
      <c r="V1536" s="56">
        <f t="array" ref="V1536">INDEX('RESUMO - LOTES E VMA'!$F$3:$F$181,MATCH('LISTA DOS ITENS'!$D1536,'RESUMO - LOTES E VMA'!$A$3:$A$181,0))</f>
        <v>2299608.329</v>
      </c>
      <c r="W1536" s="57">
        <f>'LISTA DOS ITENS'!$U1536/'LISTA DOS ITENS'!$V1536</f>
        <v>0.000002306701267</v>
      </c>
      <c r="X1536" s="53" t="s">
        <v>53</v>
      </c>
      <c r="Y1536" s="53" t="s">
        <v>290</v>
      </c>
      <c r="Z1536" s="58" t="str">
        <f>'LISTA DOS ITENS'!$F1536&amp;"-"&amp;'LISTA DOS ITENS'!$H1536&amp;"-"&amp;'LISTA DOS ITENS'!$J1536&amp;"-"&amp;'LISTA DOS ITENS'!$K1536&amp;"-"&amp;'LISTA DOS ITENS'!$I1536</f>
        <v>10119642-2101-0003-A RECUPER-</v>
      </c>
      <c r="AA1536" s="59" t="str">
        <f t="array" ref="AA1536">INDEX('RESUMO - LOTES E VMA'!$M$3:$M$181,MATCH('LISTA DOS ITENS'!$D1536,'RESUMO - LOTES E VMA'!$A$3:$A$181,0))</f>
        <v>Para Leilão</v>
      </c>
      <c r="AB1536" s="60">
        <f t="array" ref="AB1536">INDEX('RESUMO - LOTES E VMA'!$J$3:$J$181,MATCH('LISTA DOS ITENS'!$D1536,'RESUMO - LOTES E VMA'!$A$3:$A$181,0))</f>
        <v>0.05014429741</v>
      </c>
      <c r="AC1536" s="29" t="str">
        <f t="array" ref="AC1536">INDEX('RESUMO - LOTES E VMA'!$L$3:$L$181,MATCH('LISTA DOS ITENS'!$D1536,'RESUMO - LOTES E VMA'!$A$3:$A$181,0))</f>
        <v>1% do Valor de Comparação do VMA</v>
      </c>
      <c r="AD1536" s="53" t="str">
        <f>VLOOKUP(Tabela1[[#This Row],[Índice]],[1]Planilha1!$A:$A,1,0)</f>
        <v>#ERROR!</v>
      </c>
    </row>
    <row r="1537" ht="15.75" customHeight="1">
      <c r="A1537" s="52">
        <v>253507.0</v>
      </c>
      <c r="B1537" s="53" t="s">
        <v>70</v>
      </c>
      <c r="C1537" s="53" t="s">
        <v>71</v>
      </c>
      <c r="D1537" s="22">
        <v>207116.0</v>
      </c>
      <c r="E1537" s="53" t="s">
        <v>63</v>
      </c>
      <c r="F1537" s="54">
        <v>1.0126584E7</v>
      </c>
      <c r="G1537" s="53" t="s">
        <v>1189</v>
      </c>
      <c r="H1537" s="55">
        <v>2101.0</v>
      </c>
      <c r="I1537" s="55"/>
      <c r="J1537" s="55" t="s">
        <v>68</v>
      </c>
      <c r="K1537" s="53" t="s">
        <v>84</v>
      </c>
      <c r="L1537" s="53"/>
      <c r="M1537" s="53">
        <v>90.0</v>
      </c>
      <c r="N1537" s="53" t="s">
        <v>52</v>
      </c>
      <c r="O1537" s="25">
        <v>0.0</v>
      </c>
      <c r="P1537" s="25">
        <f>'LISTA DOS ITENS'!$O1537*'LISTA DOS ITENS'!$M1537</f>
        <v>0</v>
      </c>
      <c r="Q1537" s="25">
        <v>0.33</v>
      </c>
      <c r="R1537" s="25">
        <f>'LISTA DOS ITENS'!$Q1537*'LISTA DOS ITENS'!$M1537</f>
        <v>29.7</v>
      </c>
      <c r="S1537" s="56">
        <f>IF('LISTA DOS ITENS'!$P1537&gt;'LISTA DOS ITENS'!$R1537,'LISTA DOS ITENS'!$P1537,'LISTA DOS ITENS'!$R1537)</f>
        <v>29.7</v>
      </c>
      <c r="T1537" s="25">
        <v>0.01654838454385374</v>
      </c>
      <c r="U1537" s="25">
        <f>'LISTA DOS ITENS'!$T1537*'LISTA DOS ITENS'!$M1537</f>
        <v>1.489354609</v>
      </c>
      <c r="V1537" s="56">
        <f t="array" ref="V1537">INDEX('RESUMO - LOTES E VMA'!$F$3:$F$181,MATCH('LISTA DOS ITENS'!$D1537,'RESUMO - LOTES E VMA'!$A$3:$A$181,0))</f>
        <v>2299608.329</v>
      </c>
      <c r="W1537" s="57">
        <f>'LISTA DOS ITENS'!$U1537/'LISTA DOS ITENS'!$V1537</f>
        <v>0.0000006476557726</v>
      </c>
      <c r="X1537" s="53" t="s">
        <v>53</v>
      </c>
      <c r="Y1537" s="53" t="s">
        <v>290</v>
      </c>
      <c r="Z1537" s="58" t="str">
        <f>'LISTA DOS ITENS'!$F1537&amp;"-"&amp;'LISTA DOS ITENS'!$H1537&amp;"-"&amp;'LISTA DOS ITENS'!$J1537&amp;"-"&amp;'LISTA DOS ITENS'!$K1537&amp;"-"&amp;'LISTA DOS ITENS'!$I1537</f>
        <v>10126584-2101-0003-RAST-</v>
      </c>
      <c r="AA1537" s="59" t="str">
        <f t="array" ref="AA1537">INDEX('RESUMO - LOTES E VMA'!$M$3:$M$181,MATCH('LISTA DOS ITENS'!$D1537,'RESUMO - LOTES E VMA'!$A$3:$A$181,0))</f>
        <v>Para Leilão</v>
      </c>
      <c r="AB1537" s="60">
        <f t="array" ref="AB1537">INDEX('RESUMO - LOTES E VMA'!$J$3:$J$181,MATCH('LISTA DOS ITENS'!$D1537,'RESUMO - LOTES E VMA'!$A$3:$A$181,0))</f>
        <v>0.05014429741</v>
      </c>
      <c r="AC1537" s="29" t="str">
        <f t="array" ref="AC1537">INDEX('RESUMO - LOTES E VMA'!$L$3:$L$181,MATCH('LISTA DOS ITENS'!$D1537,'RESUMO - LOTES E VMA'!$A$3:$A$181,0))</f>
        <v>1% do Valor de Comparação do VMA</v>
      </c>
      <c r="AD1537" s="53" t="str">
        <f>VLOOKUP(Tabela1[[#This Row],[Índice]],[1]Planilha1!$A:$A,1,0)</f>
        <v>#ERROR!</v>
      </c>
    </row>
    <row r="1538" ht="15.75" customHeight="1">
      <c r="A1538" s="52">
        <v>253508.0</v>
      </c>
      <c r="B1538" s="53" t="s">
        <v>70</v>
      </c>
      <c r="C1538" s="53" t="s">
        <v>71</v>
      </c>
      <c r="D1538" s="22">
        <v>207116.0</v>
      </c>
      <c r="E1538" s="53" t="s">
        <v>63</v>
      </c>
      <c r="F1538" s="54">
        <v>1.0158549E7</v>
      </c>
      <c r="G1538" s="53" t="s">
        <v>1190</v>
      </c>
      <c r="H1538" s="55">
        <v>2101.0</v>
      </c>
      <c r="I1538" s="55"/>
      <c r="J1538" s="55" t="s">
        <v>68</v>
      </c>
      <c r="K1538" s="53" t="s">
        <v>73</v>
      </c>
      <c r="L1538" s="53"/>
      <c r="M1538" s="53">
        <v>14.0</v>
      </c>
      <c r="N1538" s="53" t="s">
        <v>52</v>
      </c>
      <c r="O1538" s="25">
        <v>0.3514285714285714</v>
      </c>
      <c r="P1538" s="25">
        <f>'LISTA DOS ITENS'!$O1538*'LISTA DOS ITENS'!$M1538</f>
        <v>4.92</v>
      </c>
      <c r="Q1538" s="25">
        <v>1.16</v>
      </c>
      <c r="R1538" s="25">
        <f>'LISTA DOS ITENS'!$Q1538*'LISTA DOS ITENS'!$M1538</f>
        <v>16.24</v>
      </c>
      <c r="S1538" s="56">
        <f>IF('LISTA DOS ITENS'!$P1538&gt;'LISTA DOS ITENS'!$R1538,'LISTA DOS ITENS'!$P1538,'LISTA DOS ITENS'!$R1538)</f>
        <v>16.24</v>
      </c>
      <c r="T1538" s="25">
        <v>0.05817007900263738</v>
      </c>
      <c r="U1538" s="25">
        <f>'LISTA DOS ITENS'!$T1538*'LISTA DOS ITENS'!$M1538</f>
        <v>0.814381106</v>
      </c>
      <c r="V1538" s="56">
        <f t="array" ref="V1538">INDEX('RESUMO - LOTES E VMA'!$F$3:$F$181,MATCH('LISTA DOS ITENS'!$D1538,'RESUMO - LOTES E VMA'!$A$3:$A$181,0))</f>
        <v>2299608.329</v>
      </c>
      <c r="W1538" s="57">
        <f>'LISTA DOS ITENS'!$U1538/'LISTA DOS ITENS'!$V1538</f>
        <v>0.0000003541390487</v>
      </c>
      <c r="X1538" s="53" t="s">
        <v>53</v>
      </c>
      <c r="Y1538" s="53" t="s">
        <v>290</v>
      </c>
      <c r="Z1538" s="58" t="str">
        <f>'LISTA DOS ITENS'!$F1538&amp;"-"&amp;'LISTA DOS ITENS'!$H1538&amp;"-"&amp;'LISTA DOS ITENS'!$J1538&amp;"-"&amp;'LISTA DOS ITENS'!$K1538&amp;"-"&amp;'LISTA DOS ITENS'!$I1538</f>
        <v>10158549-2101-0003-CONS/NAC-</v>
      </c>
      <c r="AA1538" s="59" t="str">
        <f t="array" ref="AA1538">INDEX('RESUMO - LOTES E VMA'!$M$3:$M$181,MATCH('LISTA DOS ITENS'!$D1538,'RESUMO - LOTES E VMA'!$A$3:$A$181,0))</f>
        <v>Para Leilão</v>
      </c>
      <c r="AB1538" s="60">
        <f t="array" ref="AB1538">INDEX('RESUMO - LOTES E VMA'!$J$3:$J$181,MATCH('LISTA DOS ITENS'!$D1538,'RESUMO - LOTES E VMA'!$A$3:$A$181,0))</f>
        <v>0.05014429741</v>
      </c>
      <c r="AC1538" s="29" t="str">
        <f t="array" ref="AC1538">INDEX('RESUMO - LOTES E VMA'!$L$3:$L$181,MATCH('LISTA DOS ITENS'!$D1538,'RESUMO - LOTES E VMA'!$A$3:$A$181,0))</f>
        <v>1% do Valor de Comparação do VMA</v>
      </c>
      <c r="AD1538" s="53" t="str">
        <f>VLOOKUP(Tabela1[[#This Row],[Índice]],[1]Planilha1!$A:$A,1,0)</f>
        <v>#ERROR!</v>
      </c>
    </row>
    <row r="1539" ht="15.75" customHeight="1">
      <c r="A1539" s="52">
        <v>253509.0</v>
      </c>
      <c r="B1539" s="53" t="s">
        <v>70</v>
      </c>
      <c r="C1539" s="53" t="s">
        <v>71</v>
      </c>
      <c r="D1539" s="22">
        <v>207116.0</v>
      </c>
      <c r="E1539" s="53" t="s">
        <v>63</v>
      </c>
      <c r="F1539" s="54">
        <v>1.0228419E7</v>
      </c>
      <c r="G1539" s="53" t="s">
        <v>1191</v>
      </c>
      <c r="H1539" s="55">
        <v>2101.0</v>
      </c>
      <c r="I1539" s="55"/>
      <c r="J1539" s="55" t="s">
        <v>68</v>
      </c>
      <c r="K1539" s="53" t="s">
        <v>73</v>
      </c>
      <c r="L1539" s="53"/>
      <c r="M1539" s="53">
        <v>8.0</v>
      </c>
      <c r="N1539" s="53" t="s">
        <v>52</v>
      </c>
      <c r="O1539" s="25">
        <v>0.7825</v>
      </c>
      <c r="P1539" s="25">
        <f>'LISTA DOS ITENS'!$O1539*'LISTA DOS ITENS'!$M1539</f>
        <v>6.26</v>
      </c>
      <c r="Q1539" s="25">
        <v>1.25</v>
      </c>
      <c r="R1539" s="25">
        <f>'LISTA DOS ITENS'!$Q1539*'LISTA DOS ITENS'!$M1539</f>
        <v>10</v>
      </c>
      <c r="S1539" s="56">
        <f>IF('LISTA DOS ITENS'!$P1539&gt;'LISTA DOS ITENS'!$R1539,'LISTA DOS ITENS'!$P1539,'LISTA DOS ITENS'!$R1539)</f>
        <v>10</v>
      </c>
      <c r="T1539" s="25">
        <v>0.06268327478732477</v>
      </c>
      <c r="U1539" s="25">
        <f>'LISTA DOS ITENS'!$T1539*'LISTA DOS ITENS'!$M1539</f>
        <v>0.5014661983</v>
      </c>
      <c r="V1539" s="56">
        <f t="array" ref="V1539">INDEX('RESUMO - LOTES E VMA'!$F$3:$F$181,MATCH('LISTA DOS ITENS'!$D1539,'RESUMO - LOTES E VMA'!$A$3:$A$181,0))</f>
        <v>2299608.329</v>
      </c>
      <c r="W1539" s="57">
        <f>'LISTA DOS ITENS'!$U1539/'LISTA DOS ITENS'!$V1539</f>
        <v>0.0000002180659167</v>
      </c>
      <c r="X1539" s="53" t="s">
        <v>53</v>
      </c>
      <c r="Y1539" s="53" t="s">
        <v>290</v>
      </c>
      <c r="Z1539" s="58" t="str">
        <f>'LISTA DOS ITENS'!$F1539&amp;"-"&amp;'LISTA DOS ITENS'!$H1539&amp;"-"&amp;'LISTA DOS ITENS'!$J1539&amp;"-"&amp;'LISTA DOS ITENS'!$K1539&amp;"-"&amp;'LISTA DOS ITENS'!$I1539</f>
        <v>10228419-2101-0003-CONS/NAC-</v>
      </c>
      <c r="AA1539" s="59" t="str">
        <f t="array" ref="AA1539">INDEX('RESUMO - LOTES E VMA'!$M$3:$M$181,MATCH('LISTA DOS ITENS'!$D1539,'RESUMO - LOTES E VMA'!$A$3:$A$181,0))</f>
        <v>Para Leilão</v>
      </c>
      <c r="AB1539" s="60">
        <f t="array" ref="AB1539">INDEX('RESUMO - LOTES E VMA'!$J$3:$J$181,MATCH('LISTA DOS ITENS'!$D1539,'RESUMO - LOTES E VMA'!$A$3:$A$181,0))</f>
        <v>0.05014429741</v>
      </c>
      <c r="AC1539" s="29" t="str">
        <f t="array" ref="AC1539">INDEX('RESUMO - LOTES E VMA'!$L$3:$L$181,MATCH('LISTA DOS ITENS'!$D1539,'RESUMO - LOTES E VMA'!$A$3:$A$181,0))</f>
        <v>1% do Valor de Comparação do VMA</v>
      </c>
      <c r="AD1539" s="53" t="str">
        <f>VLOOKUP(Tabela1[[#This Row],[Índice]],[1]Planilha1!$A:$A,1,0)</f>
        <v>#ERROR!</v>
      </c>
    </row>
    <row r="1540" ht="15.75" customHeight="1">
      <c r="A1540" s="52">
        <v>253510.0</v>
      </c>
      <c r="B1540" s="53" t="s">
        <v>70</v>
      </c>
      <c r="C1540" s="53" t="s">
        <v>71</v>
      </c>
      <c r="D1540" s="22">
        <v>207116.0</v>
      </c>
      <c r="E1540" s="53" t="s">
        <v>63</v>
      </c>
      <c r="F1540" s="54">
        <v>1.0304525E7</v>
      </c>
      <c r="G1540" s="53" t="s">
        <v>1192</v>
      </c>
      <c r="H1540" s="55">
        <v>2101.0</v>
      </c>
      <c r="I1540" s="55"/>
      <c r="J1540" s="55" t="s">
        <v>68</v>
      </c>
      <c r="K1540" s="53" t="s">
        <v>73</v>
      </c>
      <c r="L1540" s="53"/>
      <c r="M1540" s="53">
        <v>6.0</v>
      </c>
      <c r="N1540" s="53" t="s">
        <v>52</v>
      </c>
      <c r="O1540" s="25">
        <v>17.921666666666667</v>
      </c>
      <c r="P1540" s="25">
        <f>'LISTA DOS ITENS'!$O1540*'LISTA DOS ITENS'!$M1540</f>
        <v>107.53</v>
      </c>
      <c r="Q1540" s="25">
        <v>17.92</v>
      </c>
      <c r="R1540" s="25">
        <f>'LISTA DOS ITENS'!$Q1540*'LISTA DOS ITENS'!$M1540</f>
        <v>107.52</v>
      </c>
      <c r="S1540" s="56">
        <f>IF('LISTA DOS ITENS'!$P1540&gt;'LISTA DOS ITENS'!$R1540,'LISTA DOS ITENS'!$P1540,'LISTA DOS ITENS'!$R1540)</f>
        <v>107.53</v>
      </c>
      <c r="T1540" s="25">
        <v>0.898627427351088</v>
      </c>
      <c r="U1540" s="25">
        <f>'LISTA DOS ITENS'!$T1540*'LISTA DOS ITENS'!$M1540</f>
        <v>5.391764564</v>
      </c>
      <c r="V1540" s="56">
        <f t="array" ref="V1540">INDEX('RESUMO - LOTES E VMA'!$F$3:$F$181,MATCH('LISTA DOS ITENS'!$D1540,'RESUMO - LOTES E VMA'!$A$3:$A$181,0))</f>
        <v>2299608.329</v>
      </c>
      <c r="W1540" s="57">
        <f>'LISTA DOS ITENS'!$U1540/'LISTA DOS ITENS'!$V1540</f>
        <v>0.000002344644737</v>
      </c>
      <c r="X1540" s="53" t="s">
        <v>53</v>
      </c>
      <c r="Y1540" s="53" t="s">
        <v>290</v>
      </c>
      <c r="Z1540" s="58" t="str">
        <f>'LISTA DOS ITENS'!$F1540&amp;"-"&amp;'LISTA DOS ITENS'!$H1540&amp;"-"&amp;'LISTA DOS ITENS'!$J1540&amp;"-"&amp;'LISTA DOS ITENS'!$K1540&amp;"-"&amp;'LISTA DOS ITENS'!$I1540</f>
        <v>10304525-2101-0003-CONS/NAC-</v>
      </c>
      <c r="AA1540" s="59" t="str">
        <f t="array" ref="AA1540">INDEX('RESUMO - LOTES E VMA'!$M$3:$M$181,MATCH('LISTA DOS ITENS'!$D1540,'RESUMO - LOTES E VMA'!$A$3:$A$181,0))</f>
        <v>Para Leilão</v>
      </c>
      <c r="AB1540" s="60">
        <f t="array" ref="AB1540">INDEX('RESUMO - LOTES E VMA'!$J$3:$J$181,MATCH('LISTA DOS ITENS'!$D1540,'RESUMO - LOTES E VMA'!$A$3:$A$181,0))</f>
        <v>0.05014429741</v>
      </c>
      <c r="AC1540" s="29" t="str">
        <f t="array" ref="AC1540">INDEX('RESUMO - LOTES E VMA'!$L$3:$L$181,MATCH('LISTA DOS ITENS'!$D1540,'RESUMO - LOTES E VMA'!$A$3:$A$181,0))</f>
        <v>1% do Valor de Comparação do VMA</v>
      </c>
      <c r="AD1540" s="53" t="str">
        <f>VLOOKUP(Tabela1[[#This Row],[Índice]],[1]Planilha1!$A:$A,1,0)</f>
        <v>#ERROR!</v>
      </c>
    </row>
    <row r="1541" ht="15.75" customHeight="1">
      <c r="A1541" s="52">
        <v>253511.0</v>
      </c>
      <c r="B1541" s="53" t="s">
        <v>70</v>
      </c>
      <c r="C1541" s="53" t="s">
        <v>71</v>
      </c>
      <c r="D1541" s="22">
        <v>207116.0</v>
      </c>
      <c r="E1541" s="53" t="s">
        <v>63</v>
      </c>
      <c r="F1541" s="54">
        <v>1.0554951E7</v>
      </c>
      <c r="G1541" s="53" t="s">
        <v>1193</v>
      </c>
      <c r="H1541" s="55">
        <v>2101.0</v>
      </c>
      <c r="I1541" s="55"/>
      <c r="J1541" s="55" t="s">
        <v>68</v>
      </c>
      <c r="K1541" s="53" t="s">
        <v>73</v>
      </c>
      <c r="L1541" s="53"/>
      <c r="M1541" s="53">
        <v>15.0</v>
      </c>
      <c r="N1541" s="53" t="s">
        <v>52</v>
      </c>
      <c r="O1541" s="25">
        <v>3.397377049180328</v>
      </c>
      <c r="P1541" s="25">
        <f>'LISTA DOS ITENS'!$O1541*'LISTA DOS ITENS'!$M1541</f>
        <v>50.96065574</v>
      </c>
      <c r="Q1541" s="25">
        <v>3.4</v>
      </c>
      <c r="R1541" s="25">
        <f>'LISTA DOS ITENS'!$Q1541*'LISTA DOS ITENS'!$M1541</f>
        <v>51</v>
      </c>
      <c r="S1541" s="56">
        <f>IF('LISTA DOS ITENS'!$P1541&gt;'LISTA DOS ITENS'!$R1541,'LISTA DOS ITENS'!$P1541,'LISTA DOS ITENS'!$R1541)</f>
        <v>51</v>
      </c>
      <c r="T1541" s="25">
        <v>0.17049850742152337</v>
      </c>
      <c r="U1541" s="25">
        <f>'LISTA DOS ITENS'!$T1541*'LISTA DOS ITENS'!$M1541</f>
        <v>2.557477611</v>
      </c>
      <c r="V1541" s="56">
        <f t="array" ref="V1541">INDEX('RESUMO - LOTES E VMA'!$F$3:$F$181,MATCH('LISTA DOS ITENS'!$D1541,'RESUMO - LOTES E VMA'!$A$3:$A$181,0))</f>
        <v>2299608.329</v>
      </c>
      <c r="W1541" s="57">
        <f>'LISTA DOS ITENS'!$U1541/'LISTA DOS ITENS'!$V1541</f>
        <v>0.000001112136175</v>
      </c>
      <c r="X1541" s="53" t="s">
        <v>53</v>
      </c>
      <c r="Y1541" s="53" t="s">
        <v>290</v>
      </c>
      <c r="Z1541" s="58" t="str">
        <f>'LISTA DOS ITENS'!$F1541&amp;"-"&amp;'LISTA DOS ITENS'!$H1541&amp;"-"&amp;'LISTA DOS ITENS'!$J1541&amp;"-"&amp;'LISTA DOS ITENS'!$K1541&amp;"-"&amp;'LISTA DOS ITENS'!$I1541</f>
        <v>10554951-2101-0003-CONS/NAC-</v>
      </c>
      <c r="AA1541" s="59" t="str">
        <f t="array" ref="AA1541">INDEX('RESUMO - LOTES E VMA'!$M$3:$M$181,MATCH('LISTA DOS ITENS'!$D1541,'RESUMO - LOTES E VMA'!$A$3:$A$181,0))</f>
        <v>Para Leilão</v>
      </c>
      <c r="AB1541" s="60">
        <f t="array" ref="AB1541">INDEX('RESUMO - LOTES E VMA'!$J$3:$J$181,MATCH('LISTA DOS ITENS'!$D1541,'RESUMO - LOTES E VMA'!$A$3:$A$181,0))</f>
        <v>0.05014429741</v>
      </c>
      <c r="AC1541" s="29" t="str">
        <f t="array" ref="AC1541">INDEX('RESUMO - LOTES E VMA'!$L$3:$L$181,MATCH('LISTA DOS ITENS'!$D1541,'RESUMO - LOTES E VMA'!$A$3:$A$181,0))</f>
        <v>1% do Valor de Comparação do VMA</v>
      </c>
      <c r="AD1541" s="53" t="str">
        <f>VLOOKUP(Tabela1[[#This Row],[Índice]],[1]Planilha1!$A:$A,1,0)</f>
        <v>#ERROR!</v>
      </c>
    </row>
    <row r="1542" ht="15.75" customHeight="1">
      <c r="A1542" s="52">
        <v>253512.0</v>
      </c>
      <c r="B1542" s="53" t="s">
        <v>70</v>
      </c>
      <c r="C1542" s="53" t="s">
        <v>71</v>
      </c>
      <c r="D1542" s="22">
        <v>207116.0</v>
      </c>
      <c r="E1542" s="53" t="s">
        <v>63</v>
      </c>
      <c r="F1542" s="54">
        <v>1.0554951E7</v>
      </c>
      <c r="G1542" s="53" t="s">
        <v>1193</v>
      </c>
      <c r="H1542" s="55">
        <v>2101.0</v>
      </c>
      <c r="I1542" s="55"/>
      <c r="J1542" s="55" t="s">
        <v>68</v>
      </c>
      <c r="K1542" s="53" t="s">
        <v>84</v>
      </c>
      <c r="L1542" s="53"/>
      <c r="M1542" s="53">
        <v>6.0</v>
      </c>
      <c r="N1542" s="53" t="s">
        <v>52</v>
      </c>
      <c r="O1542" s="25">
        <v>0.0</v>
      </c>
      <c r="P1542" s="25">
        <f>'LISTA DOS ITENS'!$O1542*'LISTA DOS ITENS'!$M1542</f>
        <v>0</v>
      </c>
      <c r="Q1542" s="25">
        <v>3.4</v>
      </c>
      <c r="R1542" s="25">
        <f>'LISTA DOS ITENS'!$Q1542*'LISTA DOS ITENS'!$M1542</f>
        <v>20.4</v>
      </c>
      <c r="S1542" s="56">
        <f>IF('LISTA DOS ITENS'!$P1542&gt;'LISTA DOS ITENS'!$R1542,'LISTA DOS ITENS'!$P1542,'LISTA DOS ITENS'!$R1542)</f>
        <v>20.4</v>
      </c>
      <c r="T1542" s="25">
        <v>0.17049850742152337</v>
      </c>
      <c r="U1542" s="25">
        <f>'LISTA DOS ITENS'!$T1542*'LISTA DOS ITENS'!$M1542</f>
        <v>1.022991045</v>
      </c>
      <c r="V1542" s="56">
        <f t="array" ref="V1542">INDEX('RESUMO - LOTES E VMA'!$F$3:$F$181,MATCH('LISTA DOS ITENS'!$D1542,'RESUMO - LOTES E VMA'!$A$3:$A$181,0))</f>
        <v>2299608.329</v>
      </c>
      <c r="W1542" s="57">
        <f>'LISTA DOS ITENS'!$U1542/'LISTA DOS ITENS'!$V1542</f>
        <v>0.0000004448544701</v>
      </c>
      <c r="X1542" s="53" t="s">
        <v>53</v>
      </c>
      <c r="Y1542" s="53" t="s">
        <v>290</v>
      </c>
      <c r="Z1542" s="58" t="str">
        <f>'LISTA DOS ITENS'!$F1542&amp;"-"&amp;'LISTA DOS ITENS'!$H1542&amp;"-"&amp;'LISTA DOS ITENS'!$J1542&amp;"-"&amp;'LISTA DOS ITENS'!$K1542&amp;"-"&amp;'LISTA DOS ITENS'!$I1542</f>
        <v>10554951-2101-0003-RAST-</v>
      </c>
      <c r="AA1542" s="59" t="str">
        <f t="array" ref="AA1542">INDEX('RESUMO - LOTES E VMA'!$M$3:$M$181,MATCH('LISTA DOS ITENS'!$D1542,'RESUMO - LOTES E VMA'!$A$3:$A$181,0))</f>
        <v>Para Leilão</v>
      </c>
      <c r="AB1542" s="60">
        <f t="array" ref="AB1542">INDEX('RESUMO - LOTES E VMA'!$J$3:$J$181,MATCH('LISTA DOS ITENS'!$D1542,'RESUMO - LOTES E VMA'!$A$3:$A$181,0))</f>
        <v>0.05014429741</v>
      </c>
      <c r="AC1542" s="29" t="str">
        <f t="array" ref="AC1542">INDEX('RESUMO - LOTES E VMA'!$L$3:$L$181,MATCH('LISTA DOS ITENS'!$D1542,'RESUMO - LOTES E VMA'!$A$3:$A$181,0))</f>
        <v>1% do Valor de Comparação do VMA</v>
      </c>
      <c r="AD1542" s="53" t="str">
        <f>VLOOKUP(Tabela1[[#This Row],[Índice]],[1]Planilha1!$A:$A,1,0)</f>
        <v>#ERROR!</v>
      </c>
    </row>
    <row r="1543" ht="15.75" customHeight="1">
      <c r="A1543" s="52">
        <v>253513.0</v>
      </c>
      <c r="B1543" s="53" t="s">
        <v>70</v>
      </c>
      <c r="C1543" s="53" t="s">
        <v>71</v>
      </c>
      <c r="D1543" s="22">
        <v>207116.0</v>
      </c>
      <c r="E1543" s="53" t="s">
        <v>63</v>
      </c>
      <c r="F1543" s="54">
        <v>1.0601835E7</v>
      </c>
      <c r="G1543" s="53" t="s">
        <v>1194</v>
      </c>
      <c r="H1543" s="55">
        <v>2101.0</v>
      </c>
      <c r="I1543" s="55"/>
      <c r="J1543" s="55" t="s">
        <v>68</v>
      </c>
      <c r="K1543" s="53" t="s">
        <v>51</v>
      </c>
      <c r="L1543" s="53"/>
      <c r="M1543" s="53">
        <v>1222.0</v>
      </c>
      <c r="N1543" s="53" t="s">
        <v>52</v>
      </c>
      <c r="O1543" s="25">
        <v>1.0</v>
      </c>
      <c r="P1543" s="25">
        <f>'LISTA DOS ITENS'!$O1543*'LISTA DOS ITENS'!$M1543</f>
        <v>1222</v>
      </c>
      <c r="Q1543" s="25">
        <v>0.2953</v>
      </c>
      <c r="R1543" s="25">
        <f>'LISTA DOS ITENS'!$Q1543*'LISTA DOS ITENS'!$M1543</f>
        <v>360.8566</v>
      </c>
      <c r="S1543" s="56">
        <f>IF('LISTA DOS ITENS'!$P1543&gt;'LISTA DOS ITENS'!$R1543,'LISTA DOS ITENS'!$P1543,'LISTA DOS ITENS'!$R1543)</f>
        <v>1222</v>
      </c>
      <c r="T1543" s="25">
        <v>0.014808296835757604</v>
      </c>
      <c r="U1543" s="25">
        <f>'LISTA DOS ITENS'!$T1543*'LISTA DOS ITENS'!$M1543</f>
        <v>18.09573873</v>
      </c>
      <c r="V1543" s="56">
        <f t="array" ref="V1543">INDEX('RESUMO - LOTES E VMA'!$F$3:$F$181,MATCH('LISTA DOS ITENS'!$D1543,'RESUMO - LOTES E VMA'!$A$3:$A$181,0))</f>
        <v>2299608.329</v>
      </c>
      <c r="W1543" s="57">
        <f>'LISTA DOS ITENS'!$U1543/'LISTA DOS ITENS'!$V1543</f>
        <v>0.000007869052528</v>
      </c>
      <c r="X1543" s="53" t="s">
        <v>53</v>
      </c>
      <c r="Y1543" s="53" t="s">
        <v>290</v>
      </c>
      <c r="Z1543" s="58" t="str">
        <f>'LISTA DOS ITENS'!$F1543&amp;"-"&amp;'LISTA DOS ITENS'!$H1543&amp;"-"&amp;'LISTA DOS ITENS'!$J1543&amp;"-"&amp;'LISTA DOS ITENS'!$K1543&amp;"-"&amp;'LISTA DOS ITENS'!$I1543</f>
        <v>10601835-2101-0003-A RECUPER-</v>
      </c>
      <c r="AA1543" s="59" t="str">
        <f t="array" ref="AA1543">INDEX('RESUMO - LOTES E VMA'!$M$3:$M$181,MATCH('LISTA DOS ITENS'!$D1543,'RESUMO - LOTES E VMA'!$A$3:$A$181,0))</f>
        <v>Para Leilão</v>
      </c>
      <c r="AB1543" s="60">
        <f t="array" ref="AB1543">INDEX('RESUMO - LOTES E VMA'!$J$3:$J$181,MATCH('LISTA DOS ITENS'!$D1543,'RESUMO - LOTES E VMA'!$A$3:$A$181,0))</f>
        <v>0.05014429741</v>
      </c>
      <c r="AC1543" s="29" t="str">
        <f t="array" ref="AC1543">INDEX('RESUMO - LOTES E VMA'!$L$3:$L$181,MATCH('LISTA DOS ITENS'!$D1543,'RESUMO - LOTES E VMA'!$A$3:$A$181,0))</f>
        <v>1% do Valor de Comparação do VMA</v>
      </c>
      <c r="AD1543" s="53" t="str">
        <f>VLOOKUP(Tabela1[[#This Row],[Índice]],[1]Planilha1!$A:$A,1,0)</f>
        <v>#ERROR!</v>
      </c>
    </row>
    <row r="1544" ht="15.75" customHeight="1">
      <c r="A1544" s="52">
        <v>253514.0</v>
      </c>
      <c r="B1544" s="53" t="s">
        <v>70</v>
      </c>
      <c r="C1544" s="53" t="s">
        <v>71</v>
      </c>
      <c r="D1544" s="22">
        <v>207116.0</v>
      </c>
      <c r="E1544" s="53" t="s">
        <v>63</v>
      </c>
      <c r="F1544" s="54">
        <v>1.0667029E7</v>
      </c>
      <c r="G1544" s="53" t="s">
        <v>1182</v>
      </c>
      <c r="H1544" s="55">
        <v>2101.0</v>
      </c>
      <c r="I1544" s="55"/>
      <c r="J1544" s="55" t="s">
        <v>68</v>
      </c>
      <c r="K1544" s="53" t="s">
        <v>73</v>
      </c>
      <c r="L1544" s="53"/>
      <c r="M1544" s="53">
        <v>44.0</v>
      </c>
      <c r="N1544" s="53" t="s">
        <v>52</v>
      </c>
      <c r="O1544" s="25">
        <v>0.1532</v>
      </c>
      <c r="P1544" s="25">
        <f>'LISTA DOS ITENS'!$O1544*'LISTA DOS ITENS'!$M1544</f>
        <v>6.7408</v>
      </c>
      <c r="Q1544" s="25">
        <v>0.20951219512195127</v>
      </c>
      <c r="R1544" s="25">
        <f>'LISTA DOS ITENS'!$Q1544*'LISTA DOS ITENS'!$M1544</f>
        <v>9.218536585</v>
      </c>
      <c r="S1544" s="56">
        <f>IF('LISTA DOS ITENS'!$P1544&gt;'LISTA DOS ITENS'!$R1544,'LISTA DOS ITENS'!$P1544,'LISTA DOS ITENS'!$R1544)</f>
        <v>9.218536585</v>
      </c>
      <c r="T1544" s="25">
        <v>0.0105063283984999</v>
      </c>
      <c r="U1544" s="25">
        <f>'LISTA DOS ITENS'!$T1544*'LISTA DOS ITENS'!$M1544</f>
        <v>0.4622784495</v>
      </c>
      <c r="V1544" s="56">
        <f t="array" ref="V1544">INDEX('RESUMO - LOTES E VMA'!$F$3:$F$181,MATCH('LISTA DOS ITENS'!$D1544,'RESUMO - LOTES E VMA'!$A$3:$A$181,0))</f>
        <v>2299608.329</v>
      </c>
      <c r="W1544" s="57">
        <f>'LISTA DOS ITENS'!$U1544/'LISTA DOS ITENS'!$V1544</f>
        <v>0.0000002010248631</v>
      </c>
      <c r="X1544" s="53" t="s">
        <v>53</v>
      </c>
      <c r="Y1544" s="53" t="s">
        <v>290</v>
      </c>
      <c r="Z1544" s="58" t="str">
        <f>'LISTA DOS ITENS'!$F1544&amp;"-"&amp;'LISTA DOS ITENS'!$H1544&amp;"-"&amp;'LISTA DOS ITENS'!$J1544&amp;"-"&amp;'LISTA DOS ITENS'!$K1544&amp;"-"&amp;'LISTA DOS ITENS'!$I1544</f>
        <v>10667029-2101-0003-CONS/NAC-</v>
      </c>
      <c r="AA1544" s="59" t="str">
        <f t="array" ref="AA1544">INDEX('RESUMO - LOTES E VMA'!$M$3:$M$181,MATCH('LISTA DOS ITENS'!$D1544,'RESUMO - LOTES E VMA'!$A$3:$A$181,0))</f>
        <v>Para Leilão</v>
      </c>
      <c r="AB1544" s="60">
        <f t="array" ref="AB1544">INDEX('RESUMO - LOTES E VMA'!$J$3:$J$181,MATCH('LISTA DOS ITENS'!$D1544,'RESUMO - LOTES E VMA'!$A$3:$A$181,0))</f>
        <v>0.05014429741</v>
      </c>
      <c r="AC1544" s="29" t="str">
        <f t="array" ref="AC1544">INDEX('RESUMO - LOTES E VMA'!$L$3:$L$181,MATCH('LISTA DOS ITENS'!$D1544,'RESUMO - LOTES E VMA'!$A$3:$A$181,0))</f>
        <v>1% do Valor de Comparação do VMA</v>
      </c>
      <c r="AD1544" s="53" t="str">
        <f>VLOOKUP(Tabela1[[#This Row],[Índice]],[1]Planilha1!$A:$A,1,0)</f>
        <v>#ERROR!</v>
      </c>
    </row>
    <row r="1545" ht="15.75" customHeight="1">
      <c r="A1545" s="52">
        <v>253515.0</v>
      </c>
      <c r="B1545" s="53" t="s">
        <v>70</v>
      </c>
      <c r="C1545" s="53" t="s">
        <v>71</v>
      </c>
      <c r="D1545" s="22">
        <v>207116.0</v>
      </c>
      <c r="E1545" s="53" t="s">
        <v>63</v>
      </c>
      <c r="F1545" s="54">
        <v>1.0667523E7</v>
      </c>
      <c r="G1545" s="53" t="s">
        <v>1186</v>
      </c>
      <c r="H1545" s="55">
        <v>2101.0</v>
      </c>
      <c r="I1545" s="55"/>
      <c r="J1545" s="55" t="s">
        <v>68</v>
      </c>
      <c r="K1545" s="53" t="s">
        <v>73</v>
      </c>
      <c r="L1545" s="53"/>
      <c r="M1545" s="53">
        <v>221.0</v>
      </c>
      <c r="N1545" s="53" t="s">
        <v>52</v>
      </c>
      <c r="O1545" s="25">
        <v>0.42800904977375565</v>
      </c>
      <c r="P1545" s="25">
        <f>'LISTA DOS ITENS'!$O1545*'LISTA DOS ITENS'!$M1545</f>
        <v>94.59</v>
      </c>
      <c r="Q1545" s="25">
        <v>0.20519999999999997</v>
      </c>
      <c r="R1545" s="25">
        <f>'LISTA DOS ITENS'!$Q1545*'LISTA DOS ITENS'!$M1545</f>
        <v>45.3492</v>
      </c>
      <c r="S1545" s="56">
        <f>IF('LISTA DOS ITENS'!$P1545&gt;'LISTA DOS ITENS'!$R1545,'LISTA DOS ITENS'!$P1545,'LISTA DOS ITENS'!$R1545)</f>
        <v>94.59</v>
      </c>
      <c r="T1545" s="25">
        <v>0.010290086389087233</v>
      </c>
      <c r="U1545" s="25">
        <f>'LISTA DOS ITENS'!$T1545*'LISTA DOS ITENS'!$M1545</f>
        <v>2.274109092</v>
      </c>
      <c r="V1545" s="56">
        <f t="array" ref="V1545">INDEX('RESUMO - LOTES E VMA'!$F$3:$F$181,MATCH('LISTA DOS ITENS'!$D1545,'RESUMO - LOTES E VMA'!$A$3:$A$181,0))</f>
        <v>2299608.329</v>
      </c>
      <c r="W1545" s="57">
        <f>'LISTA DOS ITENS'!$U1545/'LISTA DOS ITENS'!$V1545</f>
        <v>0.000000988911487</v>
      </c>
      <c r="X1545" s="53" t="s">
        <v>53</v>
      </c>
      <c r="Y1545" s="53" t="s">
        <v>290</v>
      </c>
      <c r="Z1545" s="58" t="str">
        <f>'LISTA DOS ITENS'!$F1545&amp;"-"&amp;'LISTA DOS ITENS'!$H1545&amp;"-"&amp;'LISTA DOS ITENS'!$J1545&amp;"-"&amp;'LISTA DOS ITENS'!$K1545&amp;"-"&amp;'LISTA DOS ITENS'!$I1545</f>
        <v>10667523-2101-0003-CONS/NAC-</v>
      </c>
      <c r="AA1545" s="59" t="str">
        <f t="array" ref="AA1545">INDEX('RESUMO - LOTES E VMA'!$M$3:$M$181,MATCH('LISTA DOS ITENS'!$D1545,'RESUMO - LOTES E VMA'!$A$3:$A$181,0))</f>
        <v>Para Leilão</v>
      </c>
      <c r="AB1545" s="60">
        <f t="array" ref="AB1545">INDEX('RESUMO - LOTES E VMA'!$J$3:$J$181,MATCH('LISTA DOS ITENS'!$D1545,'RESUMO - LOTES E VMA'!$A$3:$A$181,0))</f>
        <v>0.05014429741</v>
      </c>
      <c r="AC1545" s="29" t="str">
        <f t="array" ref="AC1545">INDEX('RESUMO - LOTES E VMA'!$L$3:$L$181,MATCH('LISTA DOS ITENS'!$D1545,'RESUMO - LOTES E VMA'!$A$3:$A$181,0))</f>
        <v>1% do Valor de Comparação do VMA</v>
      </c>
      <c r="AD1545" s="53" t="str">
        <f>VLOOKUP(Tabela1[[#This Row],[Índice]],[1]Planilha1!$A:$A,1,0)</f>
        <v>#ERROR!</v>
      </c>
    </row>
    <row r="1546" ht="15.75" customHeight="1">
      <c r="A1546" s="52">
        <v>253516.0</v>
      </c>
      <c r="B1546" s="53" t="s">
        <v>70</v>
      </c>
      <c r="C1546" s="53" t="s">
        <v>71</v>
      </c>
      <c r="D1546" s="22">
        <v>207116.0</v>
      </c>
      <c r="E1546" s="53" t="s">
        <v>63</v>
      </c>
      <c r="F1546" s="54">
        <v>1.0763102E7</v>
      </c>
      <c r="G1546" s="53" t="s">
        <v>1186</v>
      </c>
      <c r="H1546" s="55">
        <v>2101.0</v>
      </c>
      <c r="I1546" s="55"/>
      <c r="J1546" s="55" t="s">
        <v>68</v>
      </c>
      <c r="K1546" s="53" t="s">
        <v>73</v>
      </c>
      <c r="L1546" s="53"/>
      <c r="M1546" s="53">
        <v>105.0</v>
      </c>
      <c r="N1546" s="53" t="s">
        <v>52</v>
      </c>
      <c r="O1546" s="25">
        <v>0.8</v>
      </c>
      <c r="P1546" s="25">
        <f>'LISTA DOS ITENS'!$O1546*'LISTA DOS ITENS'!$M1546</f>
        <v>84</v>
      </c>
      <c r="Q1546" s="25">
        <v>0.20600000000000004</v>
      </c>
      <c r="R1546" s="25">
        <f>'LISTA DOS ITENS'!$Q1546*'LISTA DOS ITENS'!$M1546</f>
        <v>21.63</v>
      </c>
      <c r="S1546" s="56">
        <f>IF('LISTA DOS ITENS'!$P1546&gt;'LISTA DOS ITENS'!$R1546,'LISTA DOS ITENS'!$P1546,'LISTA DOS ITENS'!$R1546)</f>
        <v>84</v>
      </c>
      <c r="T1546" s="25">
        <v>0.010330203684951125</v>
      </c>
      <c r="U1546" s="25">
        <f>'LISTA DOS ITENS'!$T1546*'LISTA DOS ITENS'!$M1546</f>
        <v>1.084671387</v>
      </c>
      <c r="V1546" s="56">
        <f t="array" ref="V1546">INDEX('RESUMO - LOTES E VMA'!$F$3:$F$181,MATCH('LISTA DOS ITENS'!$D1546,'RESUMO - LOTES E VMA'!$A$3:$A$181,0))</f>
        <v>2299608.329</v>
      </c>
      <c r="W1546" s="57">
        <f>'LISTA DOS ITENS'!$U1546/'LISTA DOS ITENS'!$V1546</f>
        <v>0.0000004716765779</v>
      </c>
      <c r="X1546" s="53" t="s">
        <v>53</v>
      </c>
      <c r="Y1546" s="53" t="s">
        <v>290</v>
      </c>
      <c r="Z1546" s="58" t="str">
        <f>'LISTA DOS ITENS'!$F1546&amp;"-"&amp;'LISTA DOS ITENS'!$H1546&amp;"-"&amp;'LISTA DOS ITENS'!$J1546&amp;"-"&amp;'LISTA DOS ITENS'!$K1546&amp;"-"&amp;'LISTA DOS ITENS'!$I1546</f>
        <v>10763102-2101-0003-CONS/NAC-</v>
      </c>
      <c r="AA1546" s="59" t="str">
        <f t="array" ref="AA1546">INDEX('RESUMO - LOTES E VMA'!$M$3:$M$181,MATCH('LISTA DOS ITENS'!$D1546,'RESUMO - LOTES E VMA'!$A$3:$A$181,0))</f>
        <v>Para Leilão</v>
      </c>
      <c r="AB1546" s="60">
        <f t="array" ref="AB1546">INDEX('RESUMO - LOTES E VMA'!$J$3:$J$181,MATCH('LISTA DOS ITENS'!$D1546,'RESUMO - LOTES E VMA'!$A$3:$A$181,0))</f>
        <v>0.05014429741</v>
      </c>
      <c r="AC1546" s="29" t="str">
        <f t="array" ref="AC1546">INDEX('RESUMO - LOTES E VMA'!$L$3:$L$181,MATCH('LISTA DOS ITENS'!$D1546,'RESUMO - LOTES E VMA'!$A$3:$A$181,0))</f>
        <v>1% do Valor de Comparação do VMA</v>
      </c>
      <c r="AD1546" s="53" t="str">
        <f>VLOOKUP(Tabela1[[#This Row],[Índice]],[1]Planilha1!$A:$A,1,0)</f>
        <v>#ERROR!</v>
      </c>
    </row>
    <row r="1547" ht="15.75" customHeight="1">
      <c r="A1547" s="52">
        <v>253517.0</v>
      </c>
      <c r="B1547" s="53" t="s">
        <v>70</v>
      </c>
      <c r="C1547" s="53" t="s">
        <v>71</v>
      </c>
      <c r="D1547" s="22">
        <v>207116.0</v>
      </c>
      <c r="E1547" s="53" t="s">
        <v>63</v>
      </c>
      <c r="F1547" s="54">
        <v>1.1158802E7</v>
      </c>
      <c r="G1547" s="53" t="s">
        <v>1195</v>
      </c>
      <c r="H1547" s="55">
        <v>2101.0</v>
      </c>
      <c r="I1547" s="55"/>
      <c r="J1547" s="55" t="s">
        <v>68</v>
      </c>
      <c r="K1547" s="53" t="s">
        <v>73</v>
      </c>
      <c r="L1547" s="53"/>
      <c r="M1547" s="53">
        <v>1.0</v>
      </c>
      <c r="N1547" s="53" t="s">
        <v>52</v>
      </c>
      <c r="O1547" s="25">
        <v>0.08</v>
      </c>
      <c r="P1547" s="25">
        <f>'LISTA DOS ITENS'!$O1547*'LISTA DOS ITENS'!$M1547</f>
        <v>0.08</v>
      </c>
      <c r="Q1547" s="25">
        <v>0.21291666666666667</v>
      </c>
      <c r="R1547" s="25">
        <f>'LISTA DOS ITENS'!$Q1547*'LISTA DOS ITENS'!$M1547</f>
        <v>0.2129166667</v>
      </c>
      <c r="S1547" s="56">
        <f>IF('LISTA DOS ITENS'!$P1547&gt;'LISTA DOS ITENS'!$R1547,'LISTA DOS ITENS'!$P1547,'LISTA DOS ITENS'!$R1547)</f>
        <v>0.2129166667</v>
      </c>
      <c r="T1547" s="25">
        <v>0.01067705113877432</v>
      </c>
      <c r="U1547" s="25">
        <f>'LISTA DOS ITENS'!$T1547*'LISTA DOS ITENS'!$M1547</f>
        <v>0.01067705114</v>
      </c>
      <c r="V1547" s="56">
        <f t="array" ref="V1547">INDEX('RESUMO - LOTES E VMA'!$F$3:$F$181,MATCH('LISTA DOS ITENS'!$D1547,'RESUMO - LOTES E VMA'!$A$3:$A$181,0))</f>
        <v>2299608.329</v>
      </c>
      <c r="W1547" s="57">
        <f>'LISTA DOS ITENS'!$U1547/'LISTA DOS ITENS'!$V1547</f>
        <v>0.00000000464298681</v>
      </c>
      <c r="X1547" s="53" t="s">
        <v>53</v>
      </c>
      <c r="Y1547" s="53" t="s">
        <v>290</v>
      </c>
      <c r="Z1547" s="58" t="str">
        <f>'LISTA DOS ITENS'!$F1547&amp;"-"&amp;'LISTA DOS ITENS'!$H1547&amp;"-"&amp;'LISTA DOS ITENS'!$J1547&amp;"-"&amp;'LISTA DOS ITENS'!$K1547&amp;"-"&amp;'LISTA DOS ITENS'!$I1547</f>
        <v>11158802-2101-0003-CONS/NAC-</v>
      </c>
      <c r="AA1547" s="59" t="str">
        <f t="array" ref="AA1547">INDEX('RESUMO - LOTES E VMA'!$M$3:$M$181,MATCH('LISTA DOS ITENS'!$D1547,'RESUMO - LOTES E VMA'!$A$3:$A$181,0))</f>
        <v>Para Leilão</v>
      </c>
      <c r="AB1547" s="60">
        <f t="array" ref="AB1547">INDEX('RESUMO - LOTES E VMA'!$J$3:$J$181,MATCH('LISTA DOS ITENS'!$D1547,'RESUMO - LOTES E VMA'!$A$3:$A$181,0))</f>
        <v>0.05014429741</v>
      </c>
      <c r="AC1547" s="29" t="str">
        <f t="array" ref="AC1547">INDEX('RESUMO - LOTES E VMA'!$L$3:$L$181,MATCH('LISTA DOS ITENS'!$D1547,'RESUMO - LOTES E VMA'!$A$3:$A$181,0))</f>
        <v>1% do Valor de Comparação do VMA</v>
      </c>
      <c r="AD1547" s="53" t="str">
        <f>VLOOKUP(Tabela1[[#This Row],[Índice]],[1]Planilha1!$A:$A,1,0)</f>
        <v>#ERROR!</v>
      </c>
    </row>
    <row r="1548" ht="15.75" customHeight="1">
      <c r="A1548" s="52">
        <v>253518.0</v>
      </c>
      <c r="B1548" s="53" t="s">
        <v>70</v>
      </c>
      <c r="C1548" s="53" t="s">
        <v>71</v>
      </c>
      <c r="D1548" s="22">
        <v>207116.0</v>
      </c>
      <c r="E1548" s="53" t="s">
        <v>63</v>
      </c>
      <c r="F1548" s="54">
        <v>1.0208349E7</v>
      </c>
      <c r="G1548" s="53" t="s">
        <v>1191</v>
      </c>
      <c r="H1548" s="55">
        <v>2170.0</v>
      </c>
      <c r="I1548" s="55"/>
      <c r="J1548" s="55" t="s">
        <v>68</v>
      </c>
      <c r="K1548" s="53" t="s">
        <v>73</v>
      </c>
      <c r="L1548" s="53"/>
      <c r="M1548" s="53">
        <v>80.0</v>
      </c>
      <c r="N1548" s="53" t="s">
        <v>52</v>
      </c>
      <c r="O1548" s="25">
        <v>0.5861578947368421</v>
      </c>
      <c r="P1548" s="25">
        <f>'LISTA DOS ITENS'!$O1548*'LISTA DOS ITENS'!$M1548</f>
        <v>46.89263158</v>
      </c>
      <c r="Q1548" s="25">
        <v>1.136</v>
      </c>
      <c r="R1548" s="25">
        <f>'LISTA DOS ITENS'!$Q1548*'LISTA DOS ITENS'!$M1548</f>
        <v>90.88</v>
      </c>
      <c r="S1548" s="56">
        <f>IF('LISTA DOS ITENS'!$P1548&gt;'LISTA DOS ITENS'!$R1548,'LISTA DOS ITENS'!$P1548,'LISTA DOS ITENS'!$R1548)</f>
        <v>90.88</v>
      </c>
      <c r="T1548" s="25">
        <v>0.056966560126720744</v>
      </c>
      <c r="U1548" s="25">
        <f>'LISTA DOS ITENS'!$T1548*'LISTA DOS ITENS'!$M1548</f>
        <v>4.55732481</v>
      </c>
      <c r="V1548" s="56">
        <f t="array" ref="V1548">INDEX('RESUMO - LOTES E VMA'!$F$3:$F$181,MATCH('LISTA DOS ITENS'!$D1548,'RESUMO - LOTES E VMA'!$A$3:$A$181,0))</f>
        <v>2299608.329</v>
      </c>
      <c r="W1548" s="57">
        <f>'LISTA DOS ITENS'!$U1548/'LISTA DOS ITENS'!$V1548</f>
        <v>0.000001981783051</v>
      </c>
      <c r="X1548" s="53" t="s">
        <v>53</v>
      </c>
      <c r="Y1548" s="53" t="s">
        <v>290</v>
      </c>
      <c r="Z1548" s="58" t="str">
        <f>'LISTA DOS ITENS'!$F1548&amp;"-"&amp;'LISTA DOS ITENS'!$H1548&amp;"-"&amp;'LISTA DOS ITENS'!$J1548&amp;"-"&amp;'LISTA DOS ITENS'!$K1548&amp;"-"&amp;'LISTA DOS ITENS'!$I1548</f>
        <v>10208349-2170-0003-CONS/NAC-</v>
      </c>
      <c r="AA1548" s="59" t="str">
        <f t="array" ref="AA1548">INDEX('RESUMO - LOTES E VMA'!$M$3:$M$181,MATCH('LISTA DOS ITENS'!$D1548,'RESUMO - LOTES E VMA'!$A$3:$A$181,0))</f>
        <v>Para Leilão</v>
      </c>
      <c r="AB1548" s="60">
        <f t="array" ref="AB1548">INDEX('RESUMO - LOTES E VMA'!$J$3:$J$181,MATCH('LISTA DOS ITENS'!$D1548,'RESUMO - LOTES E VMA'!$A$3:$A$181,0))</f>
        <v>0.05014429741</v>
      </c>
      <c r="AC1548" s="29" t="str">
        <f t="array" ref="AC1548">INDEX('RESUMO - LOTES E VMA'!$L$3:$L$181,MATCH('LISTA DOS ITENS'!$D1548,'RESUMO - LOTES E VMA'!$A$3:$A$181,0))</f>
        <v>1% do Valor de Comparação do VMA</v>
      </c>
      <c r="AD1548" s="53" t="str">
        <f>VLOOKUP(Tabela1[[#This Row],[Índice]],[1]Planilha1!$A:$A,1,0)</f>
        <v>#ERROR!</v>
      </c>
    </row>
    <row r="1549" ht="15.75" customHeight="1">
      <c r="A1549" s="52">
        <v>253519.0</v>
      </c>
      <c r="B1549" s="53" t="s">
        <v>70</v>
      </c>
      <c r="C1549" s="53" t="s">
        <v>71</v>
      </c>
      <c r="D1549" s="22">
        <v>207116.0</v>
      </c>
      <c r="E1549" s="53" t="s">
        <v>63</v>
      </c>
      <c r="F1549" s="54">
        <v>1.0567963E7</v>
      </c>
      <c r="G1549" s="53" t="s">
        <v>1196</v>
      </c>
      <c r="H1549" s="55">
        <v>2170.0</v>
      </c>
      <c r="I1549" s="55"/>
      <c r="J1549" s="55" t="s">
        <v>68</v>
      </c>
      <c r="K1549" s="53" t="s">
        <v>73</v>
      </c>
      <c r="L1549" s="53"/>
      <c r="M1549" s="53">
        <v>24.0</v>
      </c>
      <c r="N1549" s="53" t="s">
        <v>52</v>
      </c>
      <c r="O1549" s="25">
        <v>1.4441666666666666</v>
      </c>
      <c r="P1549" s="25">
        <f>'LISTA DOS ITENS'!$O1549*'LISTA DOS ITENS'!$M1549</f>
        <v>34.66</v>
      </c>
      <c r="Q1549" s="25">
        <v>1.45</v>
      </c>
      <c r="R1549" s="25">
        <f>'LISTA DOS ITENS'!$Q1549*'LISTA DOS ITENS'!$M1549</f>
        <v>34.8</v>
      </c>
      <c r="S1549" s="56">
        <f>IF('LISTA DOS ITENS'!$P1549&gt;'LISTA DOS ITENS'!$R1549,'LISTA DOS ITENS'!$P1549,'LISTA DOS ITENS'!$R1549)</f>
        <v>34.8</v>
      </c>
      <c r="T1549" s="25">
        <v>0.07271259875329673</v>
      </c>
      <c r="U1549" s="25">
        <f>'LISTA DOS ITENS'!$T1549*'LISTA DOS ITENS'!$M1549</f>
        <v>1.74510237</v>
      </c>
      <c r="V1549" s="56">
        <f t="array" ref="V1549">INDEX('RESUMO - LOTES E VMA'!$F$3:$F$181,MATCH('LISTA DOS ITENS'!$D1549,'RESUMO - LOTES E VMA'!$A$3:$A$181,0))</f>
        <v>2299608.329</v>
      </c>
      <c r="W1549" s="57">
        <f>'LISTA DOS ITENS'!$U1549/'LISTA DOS ITENS'!$V1549</f>
        <v>0.0000007588693902</v>
      </c>
      <c r="X1549" s="53" t="s">
        <v>53</v>
      </c>
      <c r="Y1549" s="53" t="s">
        <v>290</v>
      </c>
      <c r="Z1549" s="58" t="str">
        <f>'LISTA DOS ITENS'!$F1549&amp;"-"&amp;'LISTA DOS ITENS'!$H1549&amp;"-"&amp;'LISTA DOS ITENS'!$J1549&amp;"-"&amp;'LISTA DOS ITENS'!$K1549&amp;"-"&amp;'LISTA DOS ITENS'!$I1549</f>
        <v>10567963-2170-0003-CONS/NAC-</v>
      </c>
      <c r="AA1549" s="59" t="str">
        <f t="array" ref="AA1549">INDEX('RESUMO - LOTES E VMA'!$M$3:$M$181,MATCH('LISTA DOS ITENS'!$D1549,'RESUMO - LOTES E VMA'!$A$3:$A$181,0))</f>
        <v>Para Leilão</v>
      </c>
      <c r="AB1549" s="60">
        <f t="array" ref="AB1549">INDEX('RESUMO - LOTES E VMA'!$J$3:$J$181,MATCH('LISTA DOS ITENS'!$D1549,'RESUMO - LOTES E VMA'!$A$3:$A$181,0))</f>
        <v>0.05014429741</v>
      </c>
      <c r="AC1549" s="29" t="str">
        <f t="array" ref="AC1549">INDEX('RESUMO - LOTES E VMA'!$L$3:$L$181,MATCH('LISTA DOS ITENS'!$D1549,'RESUMO - LOTES E VMA'!$A$3:$A$181,0))</f>
        <v>1% do Valor de Comparação do VMA</v>
      </c>
      <c r="AD1549" s="53" t="str">
        <f>VLOOKUP(Tabela1[[#This Row],[Índice]],[1]Planilha1!$A:$A,1,0)</f>
        <v>#ERROR!</v>
      </c>
    </row>
    <row r="1550" ht="15.75" customHeight="1">
      <c r="A1550" s="52">
        <v>253520.0</v>
      </c>
      <c r="B1550" s="53" t="s">
        <v>70</v>
      </c>
      <c r="C1550" s="53" t="s">
        <v>71</v>
      </c>
      <c r="D1550" s="22">
        <v>207116.0</v>
      </c>
      <c r="E1550" s="53" t="s">
        <v>63</v>
      </c>
      <c r="F1550" s="54">
        <v>1.072696E7</v>
      </c>
      <c r="G1550" s="53" t="s">
        <v>1197</v>
      </c>
      <c r="H1550" s="55">
        <v>2170.0</v>
      </c>
      <c r="I1550" s="55"/>
      <c r="J1550" s="55" t="s">
        <v>68</v>
      </c>
      <c r="K1550" s="53" t="s">
        <v>51</v>
      </c>
      <c r="L1550" s="53"/>
      <c r="M1550" s="53">
        <v>82.0</v>
      </c>
      <c r="N1550" s="53" t="s">
        <v>52</v>
      </c>
      <c r="O1550" s="25">
        <v>1.0</v>
      </c>
      <c r="P1550" s="25">
        <f>'LISTA DOS ITENS'!$O1550*'LISTA DOS ITENS'!$M1550</f>
        <v>82</v>
      </c>
      <c r="Q1550" s="25">
        <v>4.2</v>
      </c>
      <c r="R1550" s="25">
        <f>'LISTA DOS ITENS'!$Q1550*'LISTA DOS ITENS'!$M1550</f>
        <v>344.4</v>
      </c>
      <c r="S1550" s="56">
        <f>IF('LISTA DOS ITENS'!$P1550&gt;'LISTA DOS ITENS'!$R1550,'LISTA DOS ITENS'!$P1550,'LISTA DOS ITENS'!$R1550)</f>
        <v>344.4</v>
      </c>
      <c r="T1550" s="25">
        <v>0.21061580328541124</v>
      </c>
      <c r="U1550" s="25">
        <f>'LISTA DOS ITENS'!$T1550*'LISTA DOS ITENS'!$M1550</f>
        <v>17.27049587</v>
      </c>
      <c r="V1550" s="56">
        <f t="array" ref="V1550">INDEX('RESUMO - LOTES E VMA'!$F$3:$F$181,MATCH('LISTA DOS ITENS'!$D1550,'RESUMO - LOTES E VMA'!$A$3:$A$181,0))</f>
        <v>2299608.329</v>
      </c>
      <c r="W1550" s="57">
        <f>'LISTA DOS ITENS'!$U1550/'LISTA DOS ITENS'!$V1550</f>
        <v>0.000007510190172</v>
      </c>
      <c r="X1550" s="53" t="s">
        <v>53</v>
      </c>
      <c r="Y1550" s="53" t="s">
        <v>290</v>
      </c>
      <c r="Z1550" s="58" t="str">
        <f>'LISTA DOS ITENS'!$F1550&amp;"-"&amp;'LISTA DOS ITENS'!$H1550&amp;"-"&amp;'LISTA DOS ITENS'!$J1550&amp;"-"&amp;'LISTA DOS ITENS'!$K1550&amp;"-"&amp;'LISTA DOS ITENS'!$I1550</f>
        <v>10726960-2170-0003-A RECUPER-</v>
      </c>
      <c r="AA1550" s="59" t="str">
        <f t="array" ref="AA1550">INDEX('RESUMO - LOTES E VMA'!$M$3:$M$181,MATCH('LISTA DOS ITENS'!$D1550,'RESUMO - LOTES E VMA'!$A$3:$A$181,0))</f>
        <v>Para Leilão</v>
      </c>
      <c r="AB1550" s="60">
        <f t="array" ref="AB1550">INDEX('RESUMO - LOTES E VMA'!$J$3:$J$181,MATCH('LISTA DOS ITENS'!$D1550,'RESUMO - LOTES E VMA'!$A$3:$A$181,0))</f>
        <v>0.05014429741</v>
      </c>
      <c r="AC1550" s="29" t="str">
        <f t="array" ref="AC1550">INDEX('RESUMO - LOTES E VMA'!$L$3:$L$181,MATCH('LISTA DOS ITENS'!$D1550,'RESUMO - LOTES E VMA'!$A$3:$A$181,0))</f>
        <v>1% do Valor de Comparação do VMA</v>
      </c>
      <c r="AD1550" s="53" t="str">
        <f>VLOOKUP(Tabela1[[#This Row],[Índice]],[1]Planilha1!$A:$A,1,0)</f>
        <v>#ERROR!</v>
      </c>
    </row>
    <row r="1551" ht="15.75" customHeight="1">
      <c r="A1551" s="52">
        <v>253521.0</v>
      </c>
      <c r="B1551" s="53" t="s">
        <v>70</v>
      </c>
      <c r="C1551" s="53" t="s">
        <v>71</v>
      </c>
      <c r="D1551" s="22">
        <v>207116.0</v>
      </c>
      <c r="E1551" s="53" t="s">
        <v>63</v>
      </c>
      <c r="F1551" s="54">
        <v>1.0884348E7</v>
      </c>
      <c r="G1551" s="53" t="s">
        <v>1198</v>
      </c>
      <c r="H1551" s="55">
        <v>2170.0</v>
      </c>
      <c r="I1551" s="55"/>
      <c r="J1551" s="55" t="s">
        <v>68</v>
      </c>
      <c r="K1551" s="53" t="s">
        <v>73</v>
      </c>
      <c r="L1551" s="53"/>
      <c r="M1551" s="53">
        <v>130.0</v>
      </c>
      <c r="N1551" s="53" t="s">
        <v>52</v>
      </c>
      <c r="O1551" s="25">
        <v>1.4870861833105335</v>
      </c>
      <c r="P1551" s="25">
        <f>'LISTA DOS ITENS'!$O1551*'LISTA DOS ITENS'!$M1551</f>
        <v>193.3212038</v>
      </c>
      <c r="Q1551" s="25">
        <v>1.49</v>
      </c>
      <c r="R1551" s="25">
        <f>'LISTA DOS ITENS'!$Q1551*'LISTA DOS ITENS'!$M1551</f>
        <v>193.7</v>
      </c>
      <c r="S1551" s="56">
        <f>IF('LISTA DOS ITENS'!$P1551&gt;'LISTA DOS ITENS'!$R1551,'LISTA DOS ITENS'!$P1551,'LISTA DOS ITENS'!$R1551)</f>
        <v>193.7</v>
      </c>
      <c r="T1551" s="25">
        <v>0.07471846354649113</v>
      </c>
      <c r="U1551" s="25">
        <f>'LISTA DOS ITENS'!$T1551*'LISTA DOS ITENS'!$M1551</f>
        <v>9.713400261</v>
      </c>
      <c r="V1551" s="56">
        <f t="array" ref="V1551">INDEX('RESUMO - LOTES E VMA'!$F$3:$F$181,MATCH('LISTA DOS ITENS'!$D1551,'RESUMO - LOTES E VMA'!$A$3:$A$181,0))</f>
        <v>2299608.329</v>
      </c>
      <c r="W1551" s="57">
        <f>'LISTA DOS ITENS'!$U1551/'LISTA DOS ITENS'!$V1551</f>
        <v>0.000004223936807</v>
      </c>
      <c r="X1551" s="53" t="s">
        <v>53</v>
      </c>
      <c r="Y1551" s="53" t="s">
        <v>290</v>
      </c>
      <c r="Z1551" s="58" t="str">
        <f>'LISTA DOS ITENS'!$F1551&amp;"-"&amp;'LISTA DOS ITENS'!$H1551&amp;"-"&amp;'LISTA DOS ITENS'!$J1551&amp;"-"&amp;'LISTA DOS ITENS'!$K1551&amp;"-"&amp;'LISTA DOS ITENS'!$I1551</f>
        <v>10884348-2170-0003-CONS/NAC-</v>
      </c>
      <c r="AA1551" s="59" t="str">
        <f t="array" ref="AA1551">INDEX('RESUMO - LOTES E VMA'!$M$3:$M$181,MATCH('LISTA DOS ITENS'!$D1551,'RESUMO - LOTES E VMA'!$A$3:$A$181,0))</f>
        <v>Para Leilão</v>
      </c>
      <c r="AB1551" s="60">
        <f t="array" ref="AB1551">INDEX('RESUMO - LOTES E VMA'!$J$3:$J$181,MATCH('LISTA DOS ITENS'!$D1551,'RESUMO - LOTES E VMA'!$A$3:$A$181,0))</f>
        <v>0.05014429741</v>
      </c>
      <c r="AC1551" s="29" t="str">
        <f t="array" ref="AC1551">INDEX('RESUMO - LOTES E VMA'!$L$3:$L$181,MATCH('LISTA DOS ITENS'!$D1551,'RESUMO - LOTES E VMA'!$A$3:$A$181,0))</f>
        <v>1% do Valor de Comparação do VMA</v>
      </c>
      <c r="AD1551" s="53" t="str">
        <f>VLOOKUP(Tabela1[[#This Row],[Índice]],[1]Planilha1!$A:$A,1,0)</f>
        <v>#ERROR!</v>
      </c>
    </row>
    <row r="1552" ht="15.75" customHeight="1">
      <c r="A1552" s="52">
        <v>253522.0</v>
      </c>
      <c r="B1552" s="53" t="s">
        <v>70</v>
      </c>
      <c r="C1552" s="53" t="s">
        <v>71</v>
      </c>
      <c r="D1552" s="22">
        <v>207116.0</v>
      </c>
      <c r="E1552" s="53" t="s">
        <v>63</v>
      </c>
      <c r="F1552" s="54">
        <v>1.108928E7</v>
      </c>
      <c r="G1552" s="53" t="s">
        <v>1199</v>
      </c>
      <c r="H1552" s="55">
        <v>2170.0</v>
      </c>
      <c r="I1552" s="55"/>
      <c r="J1552" s="55" t="s">
        <v>68</v>
      </c>
      <c r="K1552" s="53" t="s">
        <v>73</v>
      </c>
      <c r="L1552" s="53"/>
      <c r="M1552" s="53">
        <v>56.0</v>
      </c>
      <c r="N1552" s="53" t="s">
        <v>52</v>
      </c>
      <c r="O1552" s="25">
        <v>3.236930693069307</v>
      </c>
      <c r="P1552" s="25">
        <f>'LISTA DOS ITENS'!$O1552*'LISTA DOS ITENS'!$M1552</f>
        <v>181.2681188</v>
      </c>
      <c r="Q1552" s="25">
        <v>9.53</v>
      </c>
      <c r="R1552" s="25">
        <f>'LISTA DOS ITENS'!$Q1552*'LISTA DOS ITENS'!$M1552</f>
        <v>533.68</v>
      </c>
      <c r="S1552" s="56">
        <f>IF('LISTA DOS ITENS'!$P1552&gt;'LISTA DOS ITENS'!$R1552,'LISTA DOS ITENS'!$P1552,'LISTA DOS ITENS'!$R1552)</f>
        <v>533.68</v>
      </c>
      <c r="T1552" s="25">
        <v>0.47789728697856404</v>
      </c>
      <c r="U1552" s="25">
        <f>'LISTA DOS ITENS'!$T1552*'LISTA DOS ITENS'!$M1552</f>
        <v>26.76224807</v>
      </c>
      <c r="V1552" s="56">
        <f t="array" ref="V1552">INDEX('RESUMO - LOTES E VMA'!$F$3:$F$181,MATCH('LISTA DOS ITENS'!$D1552,'RESUMO - LOTES E VMA'!$A$3:$A$181,0))</f>
        <v>2299608.329</v>
      </c>
      <c r="W1552" s="57">
        <f>'LISTA DOS ITENS'!$U1552/'LISTA DOS ITENS'!$V1552</f>
        <v>0.00001163774184</v>
      </c>
      <c r="X1552" s="53" t="s">
        <v>53</v>
      </c>
      <c r="Y1552" s="53" t="s">
        <v>290</v>
      </c>
      <c r="Z1552" s="58" t="str">
        <f>'LISTA DOS ITENS'!$F1552&amp;"-"&amp;'LISTA DOS ITENS'!$H1552&amp;"-"&amp;'LISTA DOS ITENS'!$J1552&amp;"-"&amp;'LISTA DOS ITENS'!$K1552&amp;"-"&amp;'LISTA DOS ITENS'!$I1552</f>
        <v>11089280-2170-0003-CONS/NAC-</v>
      </c>
      <c r="AA1552" s="59" t="str">
        <f t="array" ref="AA1552">INDEX('RESUMO - LOTES E VMA'!$M$3:$M$181,MATCH('LISTA DOS ITENS'!$D1552,'RESUMO - LOTES E VMA'!$A$3:$A$181,0))</f>
        <v>Para Leilão</v>
      </c>
      <c r="AB1552" s="60">
        <f t="array" ref="AB1552">INDEX('RESUMO - LOTES E VMA'!$J$3:$J$181,MATCH('LISTA DOS ITENS'!$D1552,'RESUMO - LOTES E VMA'!$A$3:$A$181,0))</f>
        <v>0.05014429741</v>
      </c>
      <c r="AC1552" s="29" t="str">
        <f t="array" ref="AC1552">INDEX('RESUMO - LOTES E VMA'!$L$3:$L$181,MATCH('LISTA DOS ITENS'!$D1552,'RESUMO - LOTES E VMA'!$A$3:$A$181,0))</f>
        <v>1% do Valor de Comparação do VMA</v>
      </c>
      <c r="AD1552" s="53" t="str">
        <f>VLOOKUP(Tabela1[[#This Row],[Índice]],[1]Planilha1!$A:$A,1,0)</f>
        <v>#ERROR!</v>
      </c>
    </row>
    <row r="1553" ht="15.75" customHeight="1">
      <c r="A1553" s="52">
        <v>253523.0</v>
      </c>
      <c r="B1553" s="53" t="s">
        <v>70</v>
      </c>
      <c r="C1553" s="53" t="s">
        <v>71</v>
      </c>
      <c r="D1553" s="22">
        <v>207116.0</v>
      </c>
      <c r="E1553" s="53" t="s">
        <v>63</v>
      </c>
      <c r="F1553" s="54">
        <v>1.1160314E7</v>
      </c>
      <c r="G1553" s="53" t="s">
        <v>1200</v>
      </c>
      <c r="H1553" s="55">
        <v>2170.0</v>
      </c>
      <c r="I1553" s="55"/>
      <c r="J1553" s="55" t="s">
        <v>68</v>
      </c>
      <c r="K1553" s="53" t="s">
        <v>73</v>
      </c>
      <c r="L1553" s="53"/>
      <c r="M1553" s="53">
        <v>57.0</v>
      </c>
      <c r="N1553" s="53" t="s">
        <v>52</v>
      </c>
      <c r="O1553" s="25">
        <v>0.3668421052631579</v>
      </c>
      <c r="P1553" s="25">
        <f>'LISTA DOS ITENS'!$O1553*'LISTA DOS ITENS'!$M1553</f>
        <v>20.91</v>
      </c>
      <c r="Q1553" s="25">
        <v>0.33209302325581397</v>
      </c>
      <c r="R1553" s="25">
        <f>'LISTA DOS ITENS'!$Q1553*'LISTA DOS ITENS'!$M1553</f>
        <v>18.92930233</v>
      </c>
      <c r="S1553" s="56">
        <f>IF('LISTA DOS ITENS'!$P1553&gt;'LISTA DOS ITENS'!$R1553,'LISTA DOS ITENS'!$P1553,'LISTA DOS ITENS'!$R1553)</f>
        <v>20.91</v>
      </c>
      <c r="T1553" s="25">
        <v>0.016653342585358097</v>
      </c>
      <c r="U1553" s="25">
        <f>'LISTA DOS ITENS'!$T1553*'LISTA DOS ITENS'!$M1553</f>
        <v>0.9492405274</v>
      </c>
      <c r="V1553" s="56">
        <f t="array" ref="V1553">INDEX('RESUMO - LOTES E VMA'!$F$3:$F$181,MATCH('LISTA DOS ITENS'!$D1553,'RESUMO - LOTES E VMA'!$A$3:$A$181,0))</f>
        <v>2299608.329</v>
      </c>
      <c r="W1553" s="57">
        <f>'LISTA DOS ITENS'!$U1553/'LISTA DOS ITENS'!$V1553</f>
        <v>0.0000004127835664</v>
      </c>
      <c r="X1553" s="53" t="s">
        <v>53</v>
      </c>
      <c r="Y1553" s="53" t="s">
        <v>290</v>
      </c>
      <c r="Z1553" s="58" t="str">
        <f>'LISTA DOS ITENS'!$F1553&amp;"-"&amp;'LISTA DOS ITENS'!$H1553&amp;"-"&amp;'LISTA DOS ITENS'!$J1553&amp;"-"&amp;'LISTA DOS ITENS'!$K1553&amp;"-"&amp;'LISTA DOS ITENS'!$I1553</f>
        <v>11160314-2170-0003-CONS/NAC-</v>
      </c>
      <c r="AA1553" s="59" t="str">
        <f t="array" ref="AA1553">INDEX('RESUMO - LOTES E VMA'!$M$3:$M$181,MATCH('LISTA DOS ITENS'!$D1553,'RESUMO - LOTES E VMA'!$A$3:$A$181,0))</f>
        <v>Para Leilão</v>
      </c>
      <c r="AB1553" s="60">
        <f t="array" ref="AB1553">INDEX('RESUMO - LOTES E VMA'!$J$3:$J$181,MATCH('LISTA DOS ITENS'!$D1553,'RESUMO - LOTES E VMA'!$A$3:$A$181,0))</f>
        <v>0.05014429741</v>
      </c>
      <c r="AC1553" s="29" t="str">
        <f t="array" ref="AC1553">INDEX('RESUMO - LOTES E VMA'!$L$3:$L$181,MATCH('LISTA DOS ITENS'!$D1553,'RESUMO - LOTES E VMA'!$A$3:$A$181,0))</f>
        <v>1% do Valor de Comparação do VMA</v>
      </c>
      <c r="AD1553" s="53" t="str">
        <f>VLOOKUP(Tabela1[[#This Row],[Índice]],[1]Planilha1!$A:$A,1,0)</f>
        <v>#ERROR!</v>
      </c>
    </row>
    <row r="1554" ht="15.75" customHeight="1">
      <c r="A1554" s="52">
        <v>253524.0</v>
      </c>
      <c r="B1554" s="53" t="s">
        <v>70</v>
      </c>
      <c r="C1554" s="53" t="s">
        <v>71</v>
      </c>
      <c r="D1554" s="22">
        <v>207116.0</v>
      </c>
      <c r="E1554" s="53" t="s">
        <v>63</v>
      </c>
      <c r="F1554" s="54">
        <v>1.1255834E7</v>
      </c>
      <c r="G1554" s="53" t="s">
        <v>1201</v>
      </c>
      <c r="H1554" s="55">
        <v>2170.0</v>
      </c>
      <c r="I1554" s="55"/>
      <c r="J1554" s="55" t="s">
        <v>68</v>
      </c>
      <c r="K1554" s="53" t="s">
        <v>73</v>
      </c>
      <c r="L1554" s="53"/>
      <c r="M1554" s="53">
        <v>28.0</v>
      </c>
      <c r="N1554" s="53" t="s">
        <v>52</v>
      </c>
      <c r="O1554" s="25">
        <v>0.35545454545454547</v>
      </c>
      <c r="P1554" s="25">
        <f>'LISTA DOS ITENS'!$O1554*'LISTA DOS ITENS'!$M1554</f>
        <v>9.952727273</v>
      </c>
      <c r="Q1554" s="25">
        <v>0.2835555555555556</v>
      </c>
      <c r="R1554" s="25">
        <f>'LISTA DOS ITENS'!$Q1554*'LISTA DOS ITENS'!$M1554</f>
        <v>7.939555556</v>
      </c>
      <c r="S1554" s="56">
        <f>IF('LISTA DOS ITENS'!$P1554&gt;'LISTA DOS ITENS'!$R1554,'LISTA DOS ITENS'!$P1554,'LISTA DOS ITENS'!$R1554)</f>
        <v>9.952727273</v>
      </c>
      <c r="T1554" s="25">
        <v>0.014219352645089143</v>
      </c>
      <c r="U1554" s="25">
        <f>'LISTA DOS ITENS'!$T1554*'LISTA DOS ITENS'!$M1554</f>
        <v>0.3981418741</v>
      </c>
      <c r="V1554" s="56">
        <f t="array" ref="V1554">INDEX('RESUMO - LOTES E VMA'!$F$3:$F$181,MATCH('LISTA DOS ITENS'!$D1554,'RESUMO - LOTES E VMA'!$A$3:$A$181,0))</f>
        <v>2299608.329</v>
      </c>
      <c r="W1554" s="57">
        <f>'LISTA DOS ITENS'!$U1554/'LISTA DOS ITENS'!$V1554</f>
        <v>0.0000001731346461</v>
      </c>
      <c r="X1554" s="53" t="s">
        <v>53</v>
      </c>
      <c r="Y1554" s="53" t="s">
        <v>290</v>
      </c>
      <c r="Z1554" s="58" t="str">
        <f>'LISTA DOS ITENS'!$F1554&amp;"-"&amp;'LISTA DOS ITENS'!$H1554&amp;"-"&amp;'LISTA DOS ITENS'!$J1554&amp;"-"&amp;'LISTA DOS ITENS'!$K1554&amp;"-"&amp;'LISTA DOS ITENS'!$I1554</f>
        <v>11255834-2170-0003-CONS/NAC-</v>
      </c>
      <c r="AA1554" s="59" t="str">
        <f t="array" ref="AA1554">INDEX('RESUMO - LOTES E VMA'!$M$3:$M$181,MATCH('LISTA DOS ITENS'!$D1554,'RESUMO - LOTES E VMA'!$A$3:$A$181,0))</f>
        <v>Para Leilão</v>
      </c>
      <c r="AB1554" s="60">
        <f t="array" ref="AB1554">INDEX('RESUMO - LOTES E VMA'!$J$3:$J$181,MATCH('LISTA DOS ITENS'!$D1554,'RESUMO - LOTES E VMA'!$A$3:$A$181,0))</f>
        <v>0.05014429741</v>
      </c>
      <c r="AC1554" s="29" t="str">
        <f t="array" ref="AC1554">INDEX('RESUMO - LOTES E VMA'!$L$3:$L$181,MATCH('LISTA DOS ITENS'!$D1554,'RESUMO - LOTES E VMA'!$A$3:$A$181,0))</f>
        <v>1% do Valor de Comparação do VMA</v>
      </c>
      <c r="AD1554" s="53" t="str">
        <f>VLOOKUP(Tabela1[[#This Row],[Índice]],[1]Planilha1!$A:$A,1,0)</f>
        <v>#ERROR!</v>
      </c>
    </row>
    <row r="1555" ht="15.75" customHeight="1">
      <c r="A1555" s="52">
        <v>253525.0</v>
      </c>
      <c r="B1555" s="53" t="s">
        <v>70</v>
      </c>
      <c r="C1555" s="53" t="s">
        <v>71</v>
      </c>
      <c r="D1555" s="22">
        <v>207116.0</v>
      </c>
      <c r="E1555" s="53" t="s">
        <v>63</v>
      </c>
      <c r="F1555" s="54">
        <v>1.0119559E7</v>
      </c>
      <c r="G1555" s="53" t="s">
        <v>1202</v>
      </c>
      <c r="H1555" s="55">
        <v>2201.0</v>
      </c>
      <c r="I1555" s="55"/>
      <c r="J1555" s="55" t="s">
        <v>68</v>
      </c>
      <c r="K1555" s="53" t="s">
        <v>73</v>
      </c>
      <c r="L1555" s="53"/>
      <c r="M1555" s="53">
        <v>485.0</v>
      </c>
      <c r="N1555" s="53" t="s">
        <v>52</v>
      </c>
      <c r="O1555" s="25">
        <v>1.5882474226804122</v>
      </c>
      <c r="P1555" s="25">
        <f>'LISTA DOS ITENS'!$O1555*'LISTA DOS ITENS'!$M1555</f>
        <v>770.3</v>
      </c>
      <c r="Q1555" s="25">
        <v>1.73</v>
      </c>
      <c r="R1555" s="25">
        <f>'LISTA DOS ITENS'!$Q1555*'LISTA DOS ITENS'!$M1555</f>
        <v>839.05</v>
      </c>
      <c r="S1555" s="56">
        <f>IF('LISTA DOS ITENS'!$P1555&gt;'LISTA DOS ITENS'!$R1555,'LISTA DOS ITENS'!$P1555,'LISTA DOS ITENS'!$R1555)</f>
        <v>839.05</v>
      </c>
      <c r="T1555" s="25">
        <v>0.08675365230565749</v>
      </c>
      <c r="U1555" s="25">
        <f>'LISTA DOS ITENS'!$T1555*'LISTA DOS ITENS'!$M1555</f>
        <v>42.07552137</v>
      </c>
      <c r="V1555" s="56">
        <f t="array" ref="V1555">INDEX('RESUMO - LOTES E VMA'!$F$3:$F$181,MATCH('LISTA DOS ITENS'!$D1555,'RESUMO - LOTES E VMA'!$A$3:$A$181,0))</f>
        <v>2299608.329</v>
      </c>
      <c r="W1555" s="57">
        <f>'LISTA DOS ITENS'!$U1555/'LISTA DOS ITENS'!$V1555</f>
        <v>0.00001829682074</v>
      </c>
      <c r="X1555" s="53" t="s">
        <v>53</v>
      </c>
      <c r="Y1555" s="53" t="s">
        <v>290</v>
      </c>
      <c r="Z1555" s="58" t="str">
        <f>'LISTA DOS ITENS'!$F1555&amp;"-"&amp;'LISTA DOS ITENS'!$H1555&amp;"-"&amp;'LISTA DOS ITENS'!$J1555&amp;"-"&amp;'LISTA DOS ITENS'!$K1555&amp;"-"&amp;'LISTA DOS ITENS'!$I1555</f>
        <v>10119559-2201-0003-CONS/NAC-</v>
      </c>
      <c r="AA1555" s="59" t="str">
        <f t="array" ref="AA1555">INDEX('RESUMO - LOTES E VMA'!$M$3:$M$181,MATCH('LISTA DOS ITENS'!$D1555,'RESUMO - LOTES E VMA'!$A$3:$A$181,0))</f>
        <v>Para Leilão</v>
      </c>
      <c r="AB1555" s="60">
        <f t="array" ref="AB1555">INDEX('RESUMO - LOTES E VMA'!$J$3:$J$181,MATCH('LISTA DOS ITENS'!$D1555,'RESUMO - LOTES E VMA'!$A$3:$A$181,0))</f>
        <v>0.05014429741</v>
      </c>
      <c r="AC1555" s="29" t="str">
        <f t="array" ref="AC1555">INDEX('RESUMO - LOTES E VMA'!$L$3:$L$181,MATCH('LISTA DOS ITENS'!$D1555,'RESUMO - LOTES E VMA'!$A$3:$A$181,0))</f>
        <v>1% do Valor de Comparação do VMA</v>
      </c>
      <c r="AD1555" s="53" t="str">
        <f>VLOOKUP(Tabela1[[#This Row],[Índice]],[1]Planilha1!$A:$A,1,0)</f>
        <v>#ERROR!</v>
      </c>
    </row>
    <row r="1556" ht="15.75" customHeight="1">
      <c r="A1556" s="52">
        <v>253526.0</v>
      </c>
      <c r="B1556" s="53" t="s">
        <v>70</v>
      </c>
      <c r="C1556" s="53" t="s">
        <v>71</v>
      </c>
      <c r="D1556" s="22">
        <v>207116.0</v>
      </c>
      <c r="E1556" s="53" t="s">
        <v>63</v>
      </c>
      <c r="F1556" s="54">
        <v>1.0202924E7</v>
      </c>
      <c r="G1556" s="53" t="s">
        <v>1203</v>
      </c>
      <c r="H1556" s="55">
        <v>2201.0</v>
      </c>
      <c r="I1556" s="55"/>
      <c r="J1556" s="55" t="s">
        <v>68</v>
      </c>
      <c r="K1556" s="53" t="s">
        <v>80</v>
      </c>
      <c r="L1556" s="53"/>
      <c r="M1556" s="53">
        <v>32.0</v>
      </c>
      <c r="N1556" s="53" t="s">
        <v>52</v>
      </c>
      <c r="O1556" s="25">
        <v>4.138125</v>
      </c>
      <c r="P1556" s="25">
        <f>'LISTA DOS ITENS'!$O1556*'LISTA DOS ITENS'!$M1556</f>
        <v>132.42</v>
      </c>
      <c r="Q1556" s="25">
        <v>5.49</v>
      </c>
      <c r="R1556" s="25">
        <f>'LISTA DOS ITENS'!$Q1556*'LISTA DOS ITENS'!$M1556</f>
        <v>175.68</v>
      </c>
      <c r="S1556" s="56">
        <f>IF('LISTA DOS ITENS'!$P1556&gt;'LISTA DOS ITENS'!$R1556,'LISTA DOS ITENS'!$P1556,'LISTA DOS ITENS'!$R1556)</f>
        <v>175.68</v>
      </c>
      <c r="T1556" s="25">
        <v>0.2753049428659304</v>
      </c>
      <c r="U1556" s="25">
        <f>'LISTA DOS ITENS'!$T1556*'LISTA DOS ITENS'!$M1556</f>
        <v>8.809758172</v>
      </c>
      <c r="V1556" s="56">
        <f t="array" ref="V1556">INDEX('RESUMO - LOTES E VMA'!$F$3:$F$181,MATCH('LISTA DOS ITENS'!$D1556,'RESUMO - LOTES E VMA'!$A$3:$A$181,0))</f>
        <v>2299608.329</v>
      </c>
      <c r="W1556" s="57">
        <f>'LISTA DOS ITENS'!$U1556/'LISTA DOS ITENS'!$V1556</f>
        <v>0.000003830982025</v>
      </c>
      <c r="X1556" s="53" t="s">
        <v>53</v>
      </c>
      <c r="Y1556" s="53" t="s">
        <v>290</v>
      </c>
      <c r="Z1556" s="58" t="str">
        <f>'LISTA DOS ITENS'!$F1556&amp;"-"&amp;'LISTA DOS ITENS'!$H1556&amp;"-"&amp;'LISTA DOS ITENS'!$J1556&amp;"-"&amp;'LISTA DOS ITENS'!$K1556&amp;"-"&amp;'LISTA DOS ITENS'!$I1556</f>
        <v>10202924-2201-0003-IMOB/NAC-</v>
      </c>
      <c r="AA1556" s="59" t="str">
        <f t="array" ref="AA1556">INDEX('RESUMO - LOTES E VMA'!$M$3:$M$181,MATCH('LISTA DOS ITENS'!$D1556,'RESUMO - LOTES E VMA'!$A$3:$A$181,0))</f>
        <v>Para Leilão</v>
      </c>
      <c r="AB1556" s="60">
        <f t="array" ref="AB1556">INDEX('RESUMO - LOTES E VMA'!$J$3:$J$181,MATCH('LISTA DOS ITENS'!$D1556,'RESUMO - LOTES E VMA'!$A$3:$A$181,0))</f>
        <v>0.05014429741</v>
      </c>
      <c r="AC1556" s="29" t="str">
        <f t="array" ref="AC1556">INDEX('RESUMO - LOTES E VMA'!$L$3:$L$181,MATCH('LISTA DOS ITENS'!$D1556,'RESUMO - LOTES E VMA'!$A$3:$A$181,0))</f>
        <v>1% do Valor de Comparação do VMA</v>
      </c>
      <c r="AD1556" s="53" t="str">
        <f>VLOOKUP(Tabela1[[#This Row],[Índice]],[1]Planilha1!$A:$A,1,0)</f>
        <v>#ERROR!</v>
      </c>
    </row>
    <row r="1557" ht="15.75" customHeight="1">
      <c r="A1557" s="52">
        <v>253527.0</v>
      </c>
      <c r="B1557" s="53" t="s">
        <v>70</v>
      </c>
      <c r="C1557" s="53" t="s">
        <v>71</v>
      </c>
      <c r="D1557" s="22">
        <v>207116.0</v>
      </c>
      <c r="E1557" s="53" t="s">
        <v>63</v>
      </c>
      <c r="F1557" s="54">
        <v>1.020696E7</v>
      </c>
      <c r="G1557" s="53" t="s">
        <v>1204</v>
      </c>
      <c r="H1557" s="55">
        <v>2201.0</v>
      </c>
      <c r="I1557" s="55"/>
      <c r="J1557" s="55" t="s">
        <v>68</v>
      </c>
      <c r="K1557" s="53" t="s">
        <v>51</v>
      </c>
      <c r="L1557" s="53"/>
      <c r="M1557" s="53">
        <v>1838.0</v>
      </c>
      <c r="N1557" s="53" t="s">
        <v>52</v>
      </c>
      <c r="O1557" s="25">
        <v>1.0</v>
      </c>
      <c r="P1557" s="25">
        <f>'LISTA DOS ITENS'!$O1557*'LISTA DOS ITENS'!$M1557</f>
        <v>1838</v>
      </c>
      <c r="Q1557" s="25">
        <v>1.6</v>
      </c>
      <c r="R1557" s="25">
        <f>'LISTA DOS ITENS'!$Q1557*'LISTA DOS ITENS'!$M1557</f>
        <v>2940.8</v>
      </c>
      <c r="S1557" s="56">
        <f>IF('LISTA DOS ITENS'!$P1557&gt;'LISTA DOS ITENS'!$R1557,'LISTA DOS ITENS'!$P1557,'LISTA DOS ITENS'!$R1557)</f>
        <v>2940.8</v>
      </c>
      <c r="T1557" s="25">
        <v>0.08023459172777571</v>
      </c>
      <c r="U1557" s="25">
        <f>'LISTA DOS ITENS'!$T1557*'LISTA DOS ITENS'!$M1557</f>
        <v>147.4711796</v>
      </c>
      <c r="V1557" s="56">
        <f t="array" ref="V1557">INDEX('RESUMO - LOTES E VMA'!$F$3:$F$181,MATCH('LISTA DOS ITENS'!$D1557,'RESUMO - LOTES E VMA'!$A$3:$A$181,0))</f>
        <v>2299608.329</v>
      </c>
      <c r="W1557" s="57">
        <f>'LISTA DOS ITENS'!$U1557/'LISTA DOS ITENS'!$V1557</f>
        <v>0.00006412882479</v>
      </c>
      <c r="X1557" s="53" t="s">
        <v>53</v>
      </c>
      <c r="Y1557" s="53" t="s">
        <v>290</v>
      </c>
      <c r="Z1557" s="58" t="str">
        <f>'LISTA DOS ITENS'!$F1557&amp;"-"&amp;'LISTA DOS ITENS'!$H1557&amp;"-"&amp;'LISTA DOS ITENS'!$J1557&amp;"-"&amp;'LISTA DOS ITENS'!$K1557&amp;"-"&amp;'LISTA DOS ITENS'!$I1557</f>
        <v>10206960-2201-0003-A RECUPER-</v>
      </c>
      <c r="AA1557" s="59" t="str">
        <f t="array" ref="AA1557">INDEX('RESUMO - LOTES E VMA'!$M$3:$M$181,MATCH('LISTA DOS ITENS'!$D1557,'RESUMO - LOTES E VMA'!$A$3:$A$181,0))</f>
        <v>Para Leilão</v>
      </c>
      <c r="AB1557" s="60">
        <f t="array" ref="AB1557">INDEX('RESUMO - LOTES E VMA'!$J$3:$J$181,MATCH('LISTA DOS ITENS'!$D1557,'RESUMO - LOTES E VMA'!$A$3:$A$181,0))</f>
        <v>0.05014429741</v>
      </c>
      <c r="AC1557" s="29" t="str">
        <f t="array" ref="AC1557">INDEX('RESUMO - LOTES E VMA'!$L$3:$L$181,MATCH('LISTA DOS ITENS'!$D1557,'RESUMO - LOTES E VMA'!$A$3:$A$181,0))</f>
        <v>1% do Valor de Comparação do VMA</v>
      </c>
      <c r="AD1557" s="53" t="str">
        <f>VLOOKUP(Tabela1[[#This Row],[Índice]],[1]Planilha1!$A:$A,1,0)</f>
        <v>#ERROR!</v>
      </c>
    </row>
    <row r="1558" ht="15.75" customHeight="1">
      <c r="A1558" s="52">
        <v>253528.0</v>
      </c>
      <c r="B1558" s="53" t="s">
        <v>70</v>
      </c>
      <c r="C1558" s="53" t="s">
        <v>71</v>
      </c>
      <c r="D1558" s="22">
        <v>207116.0</v>
      </c>
      <c r="E1558" s="53" t="s">
        <v>63</v>
      </c>
      <c r="F1558" s="54">
        <v>1.0207046E7</v>
      </c>
      <c r="G1558" s="53" t="s">
        <v>1190</v>
      </c>
      <c r="H1558" s="55">
        <v>2201.0</v>
      </c>
      <c r="I1558" s="55"/>
      <c r="J1558" s="55" t="s">
        <v>68</v>
      </c>
      <c r="K1558" s="53" t="s">
        <v>51</v>
      </c>
      <c r="L1558" s="53"/>
      <c r="M1558" s="53">
        <v>30.0</v>
      </c>
      <c r="N1558" s="53" t="s">
        <v>52</v>
      </c>
      <c r="O1558" s="25">
        <v>1.0</v>
      </c>
      <c r="P1558" s="25">
        <f>'LISTA DOS ITENS'!$O1558*'LISTA DOS ITENS'!$M1558</f>
        <v>30</v>
      </c>
      <c r="Q1558" s="25">
        <v>1.9965</v>
      </c>
      <c r="R1558" s="25">
        <f>'LISTA DOS ITENS'!$Q1558*'LISTA DOS ITENS'!$M1558</f>
        <v>59.895</v>
      </c>
      <c r="S1558" s="56">
        <f>IF('LISTA DOS ITENS'!$P1558&gt;'LISTA DOS ITENS'!$R1558,'LISTA DOS ITENS'!$P1558,'LISTA DOS ITENS'!$R1558)</f>
        <v>59.895</v>
      </c>
      <c r="T1558" s="25">
        <v>0.10011772649031513</v>
      </c>
      <c r="U1558" s="25">
        <f>'LISTA DOS ITENS'!$T1558*'LISTA DOS ITENS'!$M1558</f>
        <v>3.003531795</v>
      </c>
      <c r="V1558" s="56">
        <f t="array" ref="V1558">INDEX('RESUMO - LOTES E VMA'!$F$3:$F$181,MATCH('LISTA DOS ITENS'!$D1558,'RESUMO - LOTES E VMA'!$A$3:$A$181,0))</f>
        <v>2299608.329</v>
      </c>
      <c r="W1558" s="57">
        <f>'LISTA DOS ITENS'!$U1558/'LISTA DOS ITENS'!$V1558</f>
        <v>0.000001306105808</v>
      </c>
      <c r="X1558" s="53" t="s">
        <v>53</v>
      </c>
      <c r="Y1558" s="53" t="s">
        <v>290</v>
      </c>
      <c r="Z1558" s="58" t="str">
        <f>'LISTA DOS ITENS'!$F1558&amp;"-"&amp;'LISTA DOS ITENS'!$H1558&amp;"-"&amp;'LISTA DOS ITENS'!$J1558&amp;"-"&amp;'LISTA DOS ITENS'!$K1558&amp;"-"&amp;'LISTA DOS ITENS'!$I1558</f>
        <v>10207046-2201-0003-A RECUPER-</v>
      </c>
      <c r="AA1558" s="59" t="str">
        <f t="array" ref="AA1558">INDEX('RESUMO - LOTES E VMA'!$M$3:$M$181,MATCH('LISTA DOS ITENS'!$D1558,'RESUMO - LOTES E VMA'!$A$3:$A$181,0))</f>
        <v>Para Leilão</v>
      </c>
      <c r="AB1558" s="60">
        <f t="array" ref="AB1558">INDEX('RESUMO - LOTES E VMA'!$J$3:$J$181,MATCH('LISTA DOS ITENS'!$D1558,'RESUMO - LOTES E VMA'!$A$3:$A$181,0))</f>
        <v>0.05014429741</v>
      </c>
      <c r="AC1558" s="29" t="str">
        <f t="array" ref="AC1558">INDEX('RESUMO - LOTES E VMA'!$L$3:$L$181,MATCH('LISTA DOS ITENS'!$D1558,'RESUMO - LOTES E VMA'!$A$3:$A$181,0))</f>
        <v>1% do Valor de Comparação do VMA</v>
      </c>
      <c r="AD1558" s="53" t="str">
        <f>VLOOKUP(Tabela1[[#This Row],[Índice]],[1]Planilha1!$A:$A,1,0)</f>
        <v>#ERROR!</v>
      </c>
    </row>
    <row r="1559" ht="15.75" customHeight="1">
      <c r="A1559" s="52">
        <v>253529.0</v>
      </c>
      <c r="B1559" s="53" t="s">
        <v>70</v>
      </c>
      <c r="C1559" s="53" t="s">
        <v>71</v>
      </c>
      <c r="D1559" s="22">
        <v>207116.0</v>
      </c>
      <c r="E1559" s="53" t="s">
        <v>63</v>
      </c>
      <c r="F1559" s="54">
        <v>1.0228419E7</v>
      </c>
      <c r="G1559" s="53" t="s">
        <v>1191</v>
      </c>
      <c r="H1559" s="55">
        <v>2201.0</v>
      </c>
      <c r="I1559" s="55"/>
      <c r="J1559" s="55" t="s">
        <v>68</v>
      </c>
      <c r="K1559" s="53" t="s">
        <v>73</v>
      </c>
      <c r="L1559" s="53"/>
      <c r="M1559" s="53">
        <v>89.0</v>
      </c>
      <c r="N1559" s="53" t="s">
        <v>52</v>
      </c>
      <c r="O1559" s="25">
        <v>0.24674157303370786</v>
      </c>
      <c r="P1559" s="25">
        <f>'LISTA DOS ITENS'!$O1559*'LISTA DOS ITENS'!$M1559</f>
        <v>21.96</v>
      </c>
      <c r="Q1559" s="25">
        <v>1.25</v>
      </c>
      <c r="R1559" s="25">
        <f>'LISTA DOS ITENS'!$Q1559*'LISTA DOS ITENS'!$M1559</f>
        <v>111.25</v>
      </c>
      <c r="S1559" s="56">
        <f>IF('LISTA DOS ITENS'!$P1559&gt;'LISTA DOS ITENS'!$R1559,'LISTA DOS ITENS'!$P1559,'LISTA DOS ITENS'!$R1559)</f>
        <v>111.25</v>
      </c>
      <c r="T1559" s="25">
        <v>0.06268327478732477</v>
      </c>
      <c r="U1559" s="25">
        <f>'LISTA DOS ITENS'!$T1559*'LISTA DOS ITENS'!$M1559</f>
        <v>5.578811456</v>
      </c>
      <c r="V1559" s="56">
        <f t="array" ref="V1559">INDEX('RESUMO - LOTES E VMA'!$F$3:$F$181,MATCH('LISTA DOS ITENS'!$D1559,'RESUMO - LOTES E VMA'!$A$3:$A$181,0))</f>
        <v>2299608.329</v>
      </c>
      <c r="W1559" s="57">
        <f>'LISTA DOS ITENS'!$U1559/'LISTA DOS ITENS'!$V1559</f>
        <v>0.000002425983323</v>
      </c>
      <c r="X1559" s="53" t="s">
        <v>53</v>
      </c>
      <c r="Y1559" s="53" t="s">
        <v>290</v>
      </c>
      <c r="Z1559" s="58" t="str">
        <f>'LISTA DOS ITENS'!$F1559&amp;"-"&amp;'LISTA DOS ITENS'!$H1559&amp;"-"&amp;'LISTA DOS ITENS'!$J1559&amp;"-"&amp;'LISTA DOS ITENS'!$K1559&amp;"-"&amp;'LISTA DOS ITENS'!$I1559</f>
        <v>10228419-2201-0003-CONS/NAC-</v>
      </c>
      <c r="AA1559" s="59" t="str">
        <f t="array" ref="AA1559">INDEX('RESUMO - LOTES E VMA'!$M$3:$M$181,MATCH('LISTA DOS ITENS'!$D1559,'RESUMO - LOTES E VMA'!$A$3:$A$181,0))</f>
        <v>Para Leilão</v>
      </c>
      <c r="AB1559" s="60">
        <f t="array" ref="AB1559">INDEX('RESUMO - LOTES E VMA'!$J$3:$J$181,MATCH('LISTA DOS ITENS'!$D1559,'RESUMO - LOTES E VMA'!$A$3:$A$181,0))</f>
        <v>0.05014429741</v>
      </c>
      <c r="AC1559" s="29" t="str">
        <f t="array" ref="AC1559">INDEX('RESUMO - LOTES E VMA'!$L$3:$L$181,MATCH('LISTA DOS ITENS'!$D1559,'RESUMO - LOTES E VMA'!$A$3:$A$181,0))</f>
        <v>1% do Valor de Comparação do VMA</v>
      </c>
      <c r="AD1559" s="53" t="str">
        <f>VLOOKUP(Tabela1[[#This Row],[Índice]],[1]Planilha1!$A:$A,1,0)</f>
        <v>#ERROR!</v>
      </c>
    </row>
    <row r="1560" ht="15.75" customHeight="1">
      <c r="A1560" s="52">
        <v>253530.0</v>
      </c>
      <c r="B1560" s="53" t="s">
        <v>70</v>
      </c>
      <c r="C1560" s="53" t="s">
        <v>71</v>
      </c>
      <c r="D1560" s="22">
        <v>207116.0</v>
      </c>
      <c r="E1560" s="53" t="s">
        <v>63</v>
      </c>
      <c r="F1560" s="54">
        <v>1.0262938E7</v>
      </c>
      <c r="G1560" s="53" t="s">
        <v>1205</v>
      </c>
      <c r="H1560" s="55">
        <v>2201.0</v>
      </c>
      <c r="I1560" s="55"/>
      <c r="J1560" s="55" t="s">
        <v>68</v>
      </c>
      <c r="K1560" s="53" t="s">
        <v>73</v>
      </c>
      <c r="L1560" s="53"/>
      <c r="M1560" s="53">
        <v>80.0</v>
      </c>
      <c r="N1560" s="53" t="s">
        <v>52</v>
      </c>
      <c r="O1560" s="25">
        <v>1.50075</v>
      </c>
      <c r="P1560" s="25">
        <f>'LISTA DOS ITENS'!$O1560*'LISTA DOS ITENS'!$M1560</f>
        <v>120.06</v>
      </c>
      <c r="Q1560" s="25">
        <v>1.5</v>
      </c>
      <c r="R1560" s="25">
        <f>'LISTA DOS ITENS'!$Q1560*'LISTA DOS ITENS'!$M1560</f>
        <v>120</v>
      </c>
      <c r="S1560" s="56">
        <f>IF('LISTA DOS ITENS'!$P1560&gt;'LISTA DOS ITENS'!$R1560,'LISTA DOS ITENS'!$P1560,'LISTA DOS ITENS'!$R1560)</f>
        <v>120.06</v>
      </c>
      <c r="T1560" s="25">
        <v>0.07521992974478972</v>
      </c>
      <c r="U1560" s="25">
        <f>'LISTA DOS ITENS'!$T1560*'LISTA DOS ITENS'!$M1560</f>
        <v>6.01759438</v>
      </c>
      <c r="V1560" s="56">
        <f t="array" ref="V1560">INDEX('RESUMO - LOTES E VMA'!$F$3:$F$181,MATCH('LISTA DOS ITENS'!$D1560,'RESUMO - LOTES E VMA'!$A$3:$A$181,0))</f>
        <v>2299608.329</v>
      </c>
      <c r="W1560" s="57">
        <f>'LISTA DOS ITENS'!$U1560/'LISTA DOS ITENS'!$V1560</f>
        <v>0.000002616791001</v>
      </c>
      <c r="X1560" s="53" t="s">
        <v>53</v>
      </c>
      <c r="Y1560" s="53" t="s">
        <v>290</v>
      </c>
      <c r="Z1560" s="58" t="str">
        <f>'LISTA DOS ITENS'!$F1560&amp;"-"&amp;'LISTA DOS ITENS'!$H1560&amp;"-"&amp;'LISTA DOS ITENS'!$J1560&amp;"-"&amp;'LISTA DOS ITENS'!$K1560&amp;"-"&amp;'LISTA DOS ITENS'!$I1560</f>
        <v>10262938-2201-0003-CONS/NAC-</v>
      </c>
      <c r="AA1560" s="59" t="str">
        <f t="array" ref="AA1560">INDEX('RESUMO - LOTES E VMA'!$M$3:$M$181,MATCH('LISTA DOS ITENS'!$D1560,'RESUMO - LOTES E VMA'!$A$3:$A$181,0))</f>
        <v>Para Leilão</v>
      </c>
      <c r="AB1560" s="60">
        <f t="array" ref="AB1560">INDEX('RESUMO - LOTES E VMA'!$J$3:$J$181,MATCH('LISTA DOS ITENS'!$D1560,'RESUMO - LOTES E VMA'!$A$3:$A$181,0))</f>
        <v>0.05014429741</v>
      </c>
      <c r="AC1560" s="29" t="str">
        <f t="array" ref="AC1560">INDEX('RESUMO - LOTES E VMA'!$L$3:$L$181,MATCH('LISTA DOS ITENS'!$D1560,'RESUMO - LOTES E VMA'!$A$3:$A$181,0))</f>
        <v>1% do Valor de Comparação do VMA</v>
      </c>
      <c r="AD1560" s="53" t="str">
        <f>VLOOKUP(Tabela1[[#This Row],[Índice]],[1]Planilha1!$A:$A,1,0)</f>
        <v>#ERROR!</v>
      </c>
    </row>
    <row r="1561" ht="15.75" customHeight="1">
      <c r="A1561" s="52">
        <v>253531.0</v>
      </c>
      <c r="B1561" s="53" t="s">
        <v>70</v>
      </c>
      <c r="C1561" s="53" t="s">
        <v>71</v>
      </c>
      <c r="D1561" s="22">
        <v>207116.0</v>
      </c>
      <c r="E1561" s="53" t="s">
        <v>63</v>
      </c>
      <c r="F1561" s="54">
        <v>1.0312287E7</v>
      </c>
      <c r="G1561" s="53" t="s">
        <v>1181</v>
      </c>
      <c r="H1561" s="55">
        <v>2201.0</v>
      </c>
      <c r="I1561" s="55"/>
      <c r="J1561" s="55" t="s">
        <v>68</v>
      </c>
      <c r="K1561" s="53" t="s">
        <v>51</v>
      </c>
      <c r="L1561" s="53"/>
      <c r="M1561" s="53">
        <v>368.0</v>
      </c>
      <c r="N1561" s="53" t="s">
        <v>52</v>
      </c>
      <c r="O1561" s="25">
        <v>1.0</v>
      </c>
      <c r="P1561" s="25">
        <f>'LISTA DOS ITENS'!$O1561*'LISTA DOS ITENS'!$M1561</f>
        <v>368</v>
      </c>
      <c r="Q1561" s="25">
        <v>0.67</v>
      </c>
      <c r="R1561" s="25">
        <f>'LISTA DOS ITENS'!$Q1561*'LISTA DOS ITENS'!$M1561</f>
        <v>246.56</v>
      </c>
      <c r="S1561" s="56">
        <f>IF('LISTA DOS ITENS'!$P1561&gt;'LISTA DOS ITENS'!$R1561,'LISTA DOS ITENS'!$P1561,'LISTA DOS ITENS'!$R1561)</f>
        <v>368</v>
      </c>
      <c r="T1561" s="25">
        <v>0.03359823528600608</v>
      </c>
      <c r="U1561" s="25">
        <f>'LISTA DOS ITENS'!$T1561*'LISTA DOS ITENS'!$M1561</f>
        <v>12.36415059</v>
      </c>
      <c r="V1561" s="56">
        <f t="array" ref="V1561">INDEX('RESUMO - LOTES E VMA'!$F$3:$F$181,MATCH('LISTA DOS ITENS'!$D1561,'RESUMO - LOTES E VMA'!$A$3:$A$181,0))</f>
        <v>2299608.329</v>
      </c>
      <c r="W1561" s="57">
        <f>'LISTA DOS ITENS'!$U1561/'LISTA DOS ITENS'!$V1561</f>
        <v>0.000005376633243</v>
      </c>
      <c r="X1561" s="53" t="s">
        <v>53</v>
      </c>
      <c r="Y1561" s="53" t="s">
        <v>290</v>
      </c>
      <c r="Z1561" s="58" t="str">
        <f>'LISTA DOS ITENS'!$F1561&amp;"-"&amp;'LISTA DOS ITENS'!$H1561&amp;"-"&amp;'LISTA DOS ITENS'!$J1561&amp;"-"&amp;'LISTA DOS ITENS'!$K1561&amp;"-"&amp;'LISTA DOS ITENS'!$I1561</f>
        <v>10312287-2201-0003-A RECUPER-</v>
      </c>
      <c r="AA1561" s="59" t="str">
        <f t="array" ref="AA1561">INDEX('RESUMO - LOTES E VMA'!$M$3:$M$181,MATCH('LISTA DOS ITENS'!$D1561,'RESUMO - LOTES E VMA'!$A$3:$A$181,0))</f>
        <v>Para Leilão</v>
      </c>
      <c r="AB1561" s="60">
        <f t="array" ref="AB1561">INDEX('RESUMO - LOTES E VMA'!$J$3:$J$181,MATCH('LISTA DOS ITENS'!$D1561,'RESUMO - LOTES E VMA'!$A$3:$A$181,0))</f>
        <v>0.05014429741</v>
      </c>
      <c r="AC1561" s="29" t="str">
        <f t="array" ref="AC1561">INDEX('RESUMO - LOTES E VMA'!$L$3:$L$181,MATCH('LISTA DOS ITENS'!$D1561,'RESUMO - LOTES E VMA'!$A$3:$A$181,0))</f>
        <v>1% do Valor de Comparação do VMA</v>
      </c>
      <c r="AD1561" s="53" t="str">
        <f>VLOOKUP(Tabela1[[#This Row],[Índice]],[1]Planilha1!$A:$A,1,0)</f>
        <v>#ERROR!</v>
      </c>
    </row>
    <row r="1562" ht="15.75" customHeight="1">
      <c r="A1562" s="52">
        <v>253532.0</v>
      </c>
      <c r="B1562" s="53" t="s">
        <v>70</v>
      </c>
      <c r="C1562" s="53" t="s">
        <v>71</v>
      </c>
      <c r="D1562" s="22">
        <v>207116.0</v>
      </c>
      <c r="E1562" s="53" t="s">
        <v>63</v>
      </c>
      <c r="F1562" s="54">
        <v>1.0330956E7</v>
      </c>
      <c r="G1562" s="53" t="s">
        <v>1194</v>
      </c>
      <c r="H1562" s="55">
        <v>2201.0</v>
      </c>
      <c r="I1562" s="55"/>
      <c r="J1562" s="55" t="s">
        <v>68</v>
      </c>
      <c r="K1562" s="53" t="s">
        <v>73</v>
      </c>
      <c r="L1562" s="53"/>
      <c r="M1562" s="53">
        <v>12.0</v>
      </c>
      <c r="N1562" s="53" t="s">
        <v>52</v>
      </c>
      <c r="O1562" s="25">
        <v>0.18999999999999997</v>
      </c>
      <c r="P1562" s="25">
        <f>'LISTA DOS ITENS'!$O1562*'LISTA DOS ITENS'!$M1562</f>
        <v>2.28</v>
      </c>
      <c r="Q1562" s="25">
        <v>0.1823529411764706</v>
      </c>
      <c r="R1562" s="25">
        <f>'LISTA DOS ITENS'!$Q1562*'LISTA DOS ITENS'!$M1562</f>
        <v>2.188235294</v>
      </c>
      <c r="S1562" s="56">
        <f>IF('LISTA DOS ITENS'!$P1562&gt;'LISTA DOS ITENS'!$R1562,'LISTA DOS ITENS'!$P1562,'LISTA DOS ITENS'!$R1562)</f>
        <v>2.28</v>
      </c>
      <c r="T1562" s="25">
        <v>0.009144383616033262</v>
      </c>
      <c r="U1562" s="25">
        <f>'LISTA DOS ITENS'!$T1562*'LISTA DOS ITENS'!$M1562</f>
        <v>0.1097326034</v>
      </c>
      <c r="V1562" s="56">
        <f t="array" ref="V1562">INDEX('RESUMO - LOTES E VMA'!$F$3:$F$181,MATCH('LISTA DOS ITENS'!$D1562,'RESUMO - LOTES E VMA'!$A$3:$A$181,0))</f>
        <v>2299608.329</v>
      </c>
      <c r="W1562" s="57">
        <f>'LISTA DOS ITENS'!$U1562/'LISTA DOS ITENS'!$V1562</f>
        <v>0.00000004771795354</v>
      </c>
      <c r="X1562" s="53" t="s">
        <v>53</v>
      </c>
      <c r="Y1562" s="53" t="s">
        <v>290</v>
      </c>
      <c r="Z1562" s="58" t="str">
        <f>'LISTA DOS ITENS'!$F1562&amp;"-"&amp;'LISTA DOS ITENS'!$H1562&amp;"-"&amp;'LISTA DOS ITENS'!$J1562&amp;"-"&amp;'LISTA DOS ITENS'!$K1562&amp;"-"&amp;'LISTA DOS ITENS'!$I1562</f>
        <v>10330956-2201-0003-CONS/NAC-</v>
      </c>
      <c r="AA1562" s="59" t="str">
        <f t="array" ref="AA1562">INDEX('RESUMO - LOTES E VMA'!$M$3:$M$181,MATCH('LISTA DOS ITENS'!$D1562,'RESUMO - LOTES E VMA'!$A$3:$A$181,0))</f>
        <v>Para Leilão</v>
      </c>
      <c r="AB1562" s="60">
        <f t="array" ref="AB1562">INDEX('RESUMO - LOTES E VMA'!$J$3:$J$181,MATCH('LISTA DOS ITENS'!$D1562,'RESUMO - LOTES E VMA'!$A$3:$A$181,0))</f>
        <v>0.05014429741</v>
      </c>
      <c r="AC1562" s="29" t="str">
        <f t="array" ref="AC1562">INDEX('RESUMO - LOTES E VMA'!$L$3:$L$181,MATCH('LISTA DOS ITENS'!$D1562,'RESUMO - LOTES E VMA'!$A$3:$A$181,0))</f>
        <v>1% do Valor de Comparação do VMA</v>
      </c>
      <c r="AD1562" s="53" t="str">
        <f>VLOOKUP(Tabela1[[#This Row],[Índice]],[1]Planilha1!$A:$A,1,0)</f>
        <v>#ERROR!</v>
      </c>
    </row>
    <row r="1563" ht="15.75" customHeight="1">
      <c r="A1563" s="52">
        <v>253533.0</v>
      </c>
      <c r="B1563" s="53" t="s">
        <v>70</v>
      </c>
      <c r="C1563" s="53" t="s">
        <v>71</v>
      </c>
      <c r="D1563" s="22">
        <v>207116.0</v>
      </c>
      <c r="E1563" s="53" t="s">
        <v>63</v>
      </c>
      <c r="F1563" s="54">
        <v>1.0397485E7</v>
      </c>
      <c r="G1563" s="53" t="s">
        <v>1191</v>
      </c>
      <c r="H1563" s="55">
        <v>2201.0</v>
      </c>
      <c r="I1563" s="55"/>
      <c r="J1563" s="55" t="s">
        <v>68</v>
      </c>
      <c r="K1563" s="53" t="s">
        <v>73</v>
      </c>
      <c r="L1563" s="53"/>
      <c r="M1563" s="53">
        <v>474.0</v>
      </c>
      <c r="N1563" s="53" t="s">
        <v>52</v>
      </c>
      <c r="O1563" s="25">
        <v>0.17662447257383965</v>
      </c>
      <c r="P1563" s="25">
        <f>'LISTA DOS ITENS'!$O1563*'LISTA DOS ITENS'!$M1563</f>
        <v>83.72</v>
      </c>
      <c r="Q1563" s="25">
        <v>0.13246753246753248</v>
      </c>
      <c r="R1563" s="25">
        <f>'LISTA DOS ITENS'!$Q1563*'LISTA DOS ITENS'!$M1563</f>
        <v>62.78961039</v>
      </c>
      <c r="S1563" s="56">
        <f>IF('LISTA DOS ITENS'!$P1563&gt;'LISTA DOS ITENS'!$R1563,'LISTA DOS ITENS'!$P1563,'LISTA DOS ITENS'!$R1563)</f>
        <v>83.72</v>
      </c>
      <c r="T1563" s="25">
        <v>0.006642798990448963</v>
      </c>
      <c r="U1563" s="25">
        <f>'LISTA DOS ITENS'!$T1563*'LISTA DOS ITENS'!$M1563</f>
        <v>3.148686721</v>
      </c>
      <c r="V1563" s="56">
        <f t="array" ref="V1563">INDEX('RESUMO - LOTES E VMA'!$F$3:$F$181,MATCH('LISTA DOS ITENS'!$D1563,'RESUMO - LOTES E VMA'!$A$3:$A$181,0))</f>
        <v>2299608.329</v>
      </c>
      <c r="W1563" s="57">
        <f>'LISTA DOS ITENS'!$U1563/'LISTA DOS ITENS'!$V1563</f>
        <v>0.000001369227395</v>
      </c>
      <c r="X1563" s="53" t="s">
        <v>53</v>
      </c>
      <c r="Y1563" s="53" t="s">
        <v>290</v>
      </c>
      <c r="Z1563" s="58" t="str">
        <f>'LISTA DOS ITENS'!$F1563&amp;"-"&amp;'LISTA DOS ITENS'!$H1563&amp;"-"&amp;'LISTA DOS ITENS'!$J1563&amp;"-"&amp;'LISTA DOS ITENS'!$K1563&amp;"-"&amp;'LISTA DOS ITENS'!$I1563</f>
        <v>10397485-2201-0003-CONS/NAC-</v>
      </c>
      <c r="AA1563" s="59" t="str">
        <f t="array" ref="AA1563">INDEX('RESUMO - LOTES E VMA'!$M$3:$M$181,MATCH('LISTA DOS ITENS'!$D1563,'RESUMO - LOTES E VMA'!$A$3:$A$181,0))</f>
        <v>Para Leilão</v>
      </c>
      <c r="AB1563" s="60">
        <f t="array" ref="AB1563">INDEX('RESUMO - LOTES E VMA'!$J$3:$J$181,MATCH('LISTA DOS ITENS'!$D1563,'RESUMO - LOTES E VMA'!$A$3:$A$181,0))</f>
        <v>0.05014429741</v>
      </c>
      <c r="AC1563" s="29" t="str">
        <f t="array" ref="AC1563">INDEX('RESUMO - LOTES E VMA'!$L$3:$L$181,MATCH('LISTA DOS ITENS'!$D1563,'RESUMO - LOTES E VMA'!$A$3:$A$181,0))</f>
        <v>1% do Valor de Comparação do VMA</v>
      </c>
      <c r="AD1563" s="53" t="str">
        <f>VLOOKUP(Tabela1[[#This Row],[Índice]],[1]Planilha1!$A:$A,1,0)</f>
        <v>#ERROR!</v>
      </c>
    </row>
    <row r="1564" ht="15.75" customHeight="1">
      <c r="A1564" s="52">
        <v>253534.0</v>
      </c>
      <c r="B1564" s="53" t="s">
        <v>70</v>
      </c>
      <c r="C1564" s="53" t="s">
        <v>71</v>
      </c>
      <c r="D1564" s="22">
        <v>207116.0</v>
      </c>
      <c r="E1564" s="53" t="s">
        <v>63</v>
      </c>
      <c r="F1564" s="54">
        <v>1.0564754E7</v>
      </c>
      <c r="G1564" s="53" t="s">
        <v>1202</v>
      </c>
      <c r="H1564" s="55">
        <v>2201.0</v>
      </c>
      <c r="I1564" s="55"/>
      <c r="J1564" s="55" t="s">
        <v>68</v>
      </c>
      <c r="K1564" s="53" t="s">
        <v>80</v>
      </c>
      <c r="L1564" s="53"/>
      <c r="M1564" s="53">
        <v>147.0</v>
      </c>
      <c r="N1564" s="53" t="s">
        <v>52</v>
      </c>
      <c r="O1564" s="25">
        <v>1.751496598639456</v>
      </c>
      <c r="P1564" s="25">
        <f>'LISTA DOS ITENS'!$O1564*'LISTA DOS ITENS'!$M1564</f>
        <v>257.47</v>
      </c>
      <c r="Q1564" s="25">
        <v>1.75</v>
      </c>
      <c r="R1564" s="25">
        <f>'LISTA DOS ITENS'!$Q1564*'LISTA DOS ITENS'!$M1564</f>
        <v>257.25</v>
      </c>
      <c r="S1564" s="56">
        <f>IF('LISTA DOS ITENS'!$P1564&gt;'LISTA DOS ITENS'!$R1564,'LISTA DOS ITENS'!$P1564,'LISTA DOS ITENS'!$R1564)</f>
        <v>257.47</v>
      </c>
      <c r="T1564" s="25">
        <v>0.08775658470225468</v>
      </c>
      <c r="U1564" s="25">
        <f>'LISTA DOS ITENS'!$T1564*'LISTA DOS ITENS'!$M1564</f>
        <v>12.90021795</v>
      </c>
      <c r="V1564" s="56">
        <f t="array" ref="V1564">INDEX('RESUMO - LOTES E VMA'!$F$3:$F$181,MATCH('LISTA DOS ITENS'!$D1564,'RESUMO - LOTES E VMA'!$A$3:$A$181,0))</f>
        <v>2299608.329</v>
      </c>
      <c r="W1564" s="57">
        <f>'LISTA DOS ITENS'!$U1564/'LISTA DOS ITENS'!$V1564</f>
        <v>0.000005609745707</v>
      </c>
      <c r="X1564" s="53" t="s">
        <v>53</v>
      </c>
      <c r="Y1564" s="53" t="s">
        <v>290</v>
      </c>
      <c r="Z1564" s="58" t="str">
        <f>'LISTA DOS ITENS'!$F1564&amp;"-"&amp;'LISTA DOS ITENS'!$H1564&amp;"-"&amp;'LISTA DOS ITENS'!$J1564&amp;"-"&amp;'LISTA DOS ITENS'!$K1564&amp;"-"&amp;'LISTA DOS ITENS'!$I1564</f>
        <v>10564754-2201-0003-IMOB/NAC-</v>
      </c>
      <c r="AA1564" s="59" t="str">
        <f t="array" ref="AA1564">INDEX('RESUMO - LOTES E VMA'!$M$3:$M$181,MATCH('LISTA DOS ITENS'!$D1564,'RESUMO - LOTES E VMA'!$A$3:$A$181,0))</f>
        <v>Para Leilão</v>
      </c>
      <c r="AB1564" s="60">
        <f t="array" ref="AB1564">INDEX('RESUMO - LOTES E VMA'!$J$3:$J$181,MATCH('LISTA DOS ITENS'!$D1564,'RESUMO - LOTES E VMA'!$A$3:$A$181,0))</f>
        <v>0.05014429741</v>
      </c>
      <c r="AC1564" s="29" t="str">
        <f t="array" ref="AC1564">INDEX('RESUMO - LOTES E VMA'!$L$3:$L$181,MATCH('LISTA DOS ITENS'!$D1564,'RESUMO - LOTES E VMA'!$A$3:$A$181,0))</f>
        <v>1% do Valor de Comparação do VMA</v>
      </c>
      <c r="AD1564" s="53" t="str">
        <f>VLOOKUP(Tabela1[[#This Row],[Índice]],[1]Planilha1!$A:$A,1,0)</f>
        <v>#ERROR!</v>
      </c>
    </row>
    <row r="1565" ht="15.75" customHeight="1">
      <c r="A1565" s="52">
        <v>253535.0</v>
      </c>
      <c r="B1565" s="53" t="s">
        <v>70</v>
      </c>
      <c r="C1565" s="53" t="s">
        <v>71</v>
      </c>
      <c r="D1565" s="22">
        <v>207116.0</v>
      </c>
      <c r="E1565" s="53" t="s">
        <v>63</v>
      </c>
      <c r="F1565" s="54">
        <v>1.0567963E7</v>
      </c>
      <c r="G1565" s="53" t="s">
        <v>1196</v>
      </c>
      <c r="H1565" s="55">
        <v>2201.0</v>
      </c>
      <c r="I1565" s="55"/>
      <c r="J1565" s="55" t="s">
        <v>68</v>
      </c>
      <c r="K1565" s="53" t="s">
        <v>51</v>
      </c>
      <c r="L1565" s="53"/>
      <c r="M1565" s="53">
        <v>57.0</v>
      </c>
      <c r="N1565" s="53" t="s">
        <v>52</v>
      </c>
      <c r="O1565" s="25">
        <v>1.0</v>
      </c>
      <c r="P1565" s="25">
        <f>'LISTA DOS ITENS'!$O1565*'LISTA DOS ITENS'!$M1565</f>
        <v>57</v>
      </c>
      <c r="Q1565" s="25">
        <v>1.45</v>
      </c>
      <c r="R1565" s="25">
        <f>'LISTA DOS ITENS'!$Q1565*'LISTA DOS ITENS'!$M1565</f>
        <v>82.65</v>
      </c>
      <c r="S1565" s="56">
        <f>IF('LISTA DOS ITENS'!$P1565&gt;'LISTA DOS ITENS'!$R1565,'LISTA DOS ITENS'!$P1565,'LISTA DOS ITENS'!$R1565)</f>
        <v>82.65</v>
      </c>
      <c r="T1565" s="25">
        <v>0.07271259875329673</v>
      </c>
      <c r="U1565" s="25">
        <f>'LISTA DOS ITENS'!$T1565*'LISTA DOS ITENS'!$M1565</f>
        <v>4.144618129</v>
      </c>
      <c r="V1565" s="56">
        <f t="array" ref="V1565">INDEX('RESUMO - LOTES E VMA'!$F$3:$F$181,MATCH('LISTA DOS ITENS'!$D1565,'RESUMO - LOTES E VMA'!$A$3:$A$181,0))</f>
        <v>2299608.329</v>
      </c>
      <c r="W1565" s="57">
        <f>'LISTA DOS ITENS'!$U1565/'LISTA DOS ITENS'!$V1565</f>
        <v>0.000001802314802</v>
      </c>
      <c r="X1565" s="53" t="s">
        <v>53</v>
      </c>
      <c r="Y1565" s="53" t="s">
        <v>290</v>
      </c>
      <c r="Z1565" s="58" t="str">
        <f>'LISTA DOS ITENS'!$F1565&amp;"-"&amp;'LISTA DOS ITENS'!$H1565&amp;"-"&amp;'LISTA DOS ITENS'!$J1565&amp;"-"&amp;'LISTA DOS ITENS'!$K1565&amp;"-"&amp;'LISTA DOS ITENS'!$I1565</f>
        <v>10567963-2201-0003-A RECUPER-</v>
      </c>
      <c r="AA1565" s="59" t="str">
        <f t="array" ref="AA1565">INDEX('RESUMO - LOTES E VMA'!$M$3:$M$181,MATCH('LISTA DOS ITENS'!$D1565,'RESUMO - LOTES E VMA'!$A$3:$A$181,0))</f>
        <v>Para Leilão</v>
      </c>
      <c r="AB1565" s="60">
        <f t="array" ref="AB1565">INDEX('RESUMO - LOTES E VMA'!$J$3:$J$181,MATCH('LISTA DOS ITENS'!$D1565,'RESUMO - LOTES E VMA'!$A$3:$A$181,0))</f>
        <v>0.05014429741</v>
      </c>
      <c r="AC1565" s="29" t="str">
        <f t="array" ref="AC1565">INDEX('RESUMO - LOTES E VMA'!$L$3:$L$181,MATCH('LISTA DOS ITENS'!$D1565,'RESUMO - LOTES E VMA'!$A$3:$A$181,0))</f>
        <v>1% do Valor de Comparação do VMA</v>
      </c>
      <c r="AD1565" s="53" t="str">
        <f>VLOOKUP(Tabela1[[#This Row],[Índice]],[1]Planilha1!$A:$A,1,0)</f>
        <v>#ERROR!</v>
      </c>
    </row>
    <row r="1566" ht="15.75" customHeight="1">
      <c r="A1566" s="52">
        <v>253536.0</v>
      </c>
      <c r="B1566" s="53" t="s">
        <v>70</v>
      </c>
      <c r="C1566" s="53" t="s">
        <v>71</v>
      </c>
      <c r="D1566" s="22">
        <v>207116.0</v>
      </c>
      <c r="E1566" s="53" t="s">
        <v>63</v>
      </c>
      <c r="F1566" s="54">
        <v>1.0567963E7</v>
      </c>
      <c r="G1566" s="53" t="s">
        <v>1196</v>
      </c>
      <c r="H1566" s="55">
        <v>2201.0</v>
      </c>
      <c r="I1566" s="55"/>
      <c r="J1566" s="55" t="s">
        <v>68</v>
      </c>
      <c r="K1566" s="53" t="s">
        <v>117</v>
      </c>
      <c r="L1566" s="53"/>
      <c r="M1566" s="53">
        <v>1105.0</v>
      </c>
      <c r="N1566" s="53" t="s">
        <v>52</v>
      </c>
      <c r="O1566" s="25">
        <v>1.3900000000000001</v>
      </c>
      <c r="P1566" s="25">
        <f>'LISTA DOS ITENS'!$O1566*'LISTA DOS ITENS'!$M1566</f>
        <v>1535.95</v>
      </c>
      <c r="Q1566" s="25">
        <v>1.45</v>
      </c>
      <c r="R1566" s="25">
        <f>'LISTA DOS ITENS'!$Q1566*'LISTA DOS ITENS'!$M1566</f>
        <v>1602.25</v>
      </c>
      <c r="S1566" s="56">
        <f>IF('LISTA DOS ITENS'!$P1566&gt;'LISTA DOS ITENS'!$R1566,'LISTA DOS ITENS'!$P1566,'LISTA DOS ITENS'!$R1566)</f>
        <v>1602.25</v>
      </c>
      <c r="T1566" s="25">
        <v>0.07271259875329673</v>
      </c>
      <c r="U1566" s="25">
        <f>'LISTA DOS ITENS'!$T1566*'LISTA DOS ITENS'!$M1566</f>
        <v>80.34742162</v>
      </c>
      <c r="V1566" s="56">
        <f t="array" ref="V1566">INDEX('RESUMO - LOTES E VMA'!$F$3:$F$181,MATCH('LISTA DOS ITENS'!$D1566,'RESUMO - LOTES E VMA'!$A$3:$A$181,0))</f>
        <v>2299608.329</v>
      </c>
      <c r="W1566" s="57">
        <f>'LISTA DOS ITENS'!$U1566/'LISTA DOS ITENS'!$V1566</f>
        <v>0.00003493961151</v>
      </c>
      <c r="X1566" s="53" t="s">
        <v>53</v>
      </c>
      <c r="Y1566" s="53" t="s">
        <v>290</v>
      </c>
      <c r="Z1566" s="58" t="str">
        <f>'LISTA DOS ITENS'!$F1566&amp;"-"&amp;'LISTA DOS ITENS'!$H1566&amp;"-"&amp;'LISTA DOS ITENS'!$J1566&amp;"-"&amp;'LISTA DOS ITENS'!$K1566&amp;"-"&amp;'LISTA DOS ITENS'!$I1566</f>
        <v>10567963-2201-0003-CONS/IAMN-</v>
      </c>
      <c r="AA1566" s="59" t="str">
        <f t="array" ref="AA1566">INDEX('RESUMO - LOTES E VMA'!$M$3:$M$181,MATCH('LISTA DOS ITENS'!$D1566,'RESUMO - LOTES E VMA'!$A$3:$A$181,0))</f>
        <v>Para Leilão</v>
      </c>
      <c r="AB1566" s="60">
        <f t="array" ref="AB1566">INDEX('RESUMO - LOTES E VMA'!$J$3:$J$181,MATCH('LISTA DOS ITENS'!$D1566,'RESUMO - LOTES E VMA'!$A$3:$A$181,0))</f>
        <v>0.05014429741</v>
      </c>
      <c r="AC1566" s="29" t="str">
        <f t="array" ref="AC1566">INDEX('RESUMO - LOTES E VMA'!$L$3:$L$181,MATCH('LISTA DOS ITENS'!$D1566,'RESUMO - LOTES E VMA'!$A$3:$A$181,0))</f>
        <v>1% do Valor de Comparação do VMA</v>
      </c>
      <c r="AD1566" s="53" t="str">
        <f>VLOOKUP(Tabela1[[#This Row],[Índice]],[1]Planilha1!$A:$A,1,0)</f>
        <v>#ERROR!</v>
      </c>
    </row>
    <row r="1567" ht="15.75" customHeight="1">
      <c r="A1567" s="52">
        <v>253537.0</v>
      </c>
      <c r="B1567" s="53" t="s">
        <v>70</v>
      </c>
      <c r="C1567" s="53" t="s">
        <v>71</v>
      </c>
      <c r="D1567" s="22">
        <v>207116.0</v>
      </c>
      <c r="E1567" s="53" t="s">
        <v>63</v>
      </c>
      <c r="F1567" s="54">
        <v>1.0567963E7</v>
      </c>
      <c r="G1567" s="53" t="s">
        <v>1196</v>
      </c>
      <c r="H1567" s="55">
        <v>2201.0</v>
      </c>
      <c r="I1567" s="55"/>
      <c r="J1567" s="55" t="s">
        <v>68</v>
      </c>
      <c r="K1567" s="53" t="s">
        <v>73</v>
      </c>
      <c r="L1567" s="53"/>
      <c r="M1567" s="53">
        <v>45.0</v>
      </c>
      <c r="N1567" s="53" t="s">
        <v>52</v>
      </c>
      <c r="O1567" s="25">
        <v>1.4444444444444444</v>
      </c>
      <c r="P1567" s="25">
        <f>'LISTA DOS ITENS'!$O1567*'LISTA DOS ITENS'!$M1567</f>
        <v>65</v>
      </c>
      <c r="Q1567" s="25">
        <v>1.45</v>
      </c>
      <c r="R1567" s="25">
        <f>'LISTA DOS ITENS'!$Q1567*'LISTA DOS ITENS'!$M1567</f>
        <v>65.25</v>
      </c>
      <c r="S1567" s="56">
        <f>IF('LISTA DOS ITENS'!$P1567&gt;'LISTA DOS ITENS'!$R1567,'LISTA DOS ITENS'!$P1567,'LISTA DOS ITENS'!$R1567)</f>
        <v>65.25</v>
      </c>
      <c r="T1567" s="25">
        <v>0.07271259875329673</v>
      </c>
      <c r="U1567" s="25">
        <f>'LISTA DOS ITENS'!$T1567*'LISTA DOS ITENS'!$M1567</f>
        <v>3.272066944</v>
      </c>
      <c r="V1567" s="56">
        <f t="array" ref="V1567">INDEX('RESUMO - LOTES E VMA'!$F$3:$F$181,MATCH('LISTA DOS ITENS'!$D1567,'RESUMO - LOTES E VMA'!$A$3:$A$181,0))</f>
        <v>2299608.329</v>
      </c>
      <c r="W1567" s="57">
        <f>'LISTA DOS ITENS'!$U1567/'LISTA DOS ITENS'!$V1567</f>
        <v>0.000001422880107</v>
      </c>
      <c r="X1567" s="53" t="s">
        <v>53</v>
      </c>
      <c r="Y1567" s="53" t="s">
        <v>290</v>
      </c>
      <c r="Z1567" s="58" t="str">
        <f>'LISTA DOS ITENS'!$F1567&amp;"-"&amp;'LISTA DOS ITENS'!$H1567&amp;"-"&amp;'LISTA DOS ITENS'!$J1567&amp;"-"&amp;'LISTA DOS ITENS'!$K1567&amp;"-"&amp;'LISTA DOS ITENS'!$I1567</f>
        <v>10567963-2201-0003-CONS/NAC-</v>
      </c>
      <c r="AA1567" s="59" t="str">
        <f t="array" ref="AA1567">INDEX('RESUMO - LOTES E VMA'!$M$3:$M$181,MATCH('LISTA DOS ITENS'!$D1567,'RESUMO - LOTES E VMA'!$A$3:$A$181,0))</f>
        <v>Para Leilão</v>
      </c>
      <c r="AB1567" s="60">
        <f t="array" ref="AB1567">INDEX('RESUMO - LOTES E VMA'!$J$3:$J$181,MATCH('LISTA DOS ITENS'!$D1567,'RESUMO - LOTES E VMA'!$A$3:$A$181,0))</f>
        <v>0.05014429741</v>
      </c>
      <c r="AC1567" s="29" t="str">
        <f t="array" ref="AC1567">INDEX('RESUMO - LOTES E VMA'!$L$3:$L$181,MATCH('LISTA DOS ITENS'!$D1567,'RESUMO - LOTES E VMA'!$A$3:$A$181,0))</f>
        <v>1% do Valor de Comparação do VMA</v>
      </c>
      <c r="AD1567" s="53" t="str">
        <f>VLOOKUP(Tabela1[[#This Row],[Índice]],[1]Planilha1!$A:$A,1,0)</f>
        <v>#ERROR!</v>
      </c>
    </row>
    <row r="1568" ht="15.75" customHeight="1">
      <c r="A1568" s="52">
        <v>253538.0</v>
      </c>
      <c r="B1568" s="53" t="s">
        <v>70</v>
      </c>
      <c r="C1568" s="53" t="s">
        <v>71</v>
      </c>
      <c r="D1568" s="22">
        <v>207116.0</v>
      </c>
      <c r="E1568" s="53" t="s">
        <v>63</v>
      </c>
      <c r="F1568" s="54">
        <v>1.0567963E7</v>
      </c>
      <c r="G1568" s="53" t="s">
        <v>1196</v>
      </c>
      <c r="H1568" s="55">
        <v>2201.0</v>
      </c>
      <c r="I1568" s="55"/>
      <c r="J1568" s="55" t="s">
        <v>68</v>
      </c>
      <c r="K1568" s="53" t="s">
        <v>80</v>
      </c>
      <c r="L1568" s="53"/>
      <c r="M1568" s="53">
        <v>57.0</v>
      </c>
      <c r="N1568" s="53" t="s">
        <v>52</v>
      </c>
      <c r="O1568" s="25">
        <v>0.7442105263157895</v>
      </c>
      <c r="P1568" s="25">
        <f>'LISTA DOS ITENS'!$O1568*'LISTA DOS ITENS'!$M1568</f>
        <v>42.42</v>
      </c>
      <c r="Q1568" s="25">
        <v>1.45</v>
      </c>
      <c r="R1568" s="25">
        <f>'LISTA DOS ITENS'!$Q1568*'LISTA DOS ITENS'!$M1568</f>
        <v>82.65</v>
      </c>
      <c r="S1568" s="56">
        <f>IF('LISTA DOS ITENS'!$P1568&gt;'LISTA DOS ITENS'!$R1568,'LISTA DOS ITENS'!$P1568,'LISTA DOS ITENS'!$R1568)</f>
        <v>82.65</v>
      </c>
      <c r="T1568" s="25">
        <v>0.07271259875329673</v>
      </c>
      <c r="U1568" s="25">
        <f>'LISTA DOS ITENS'!$T1568*'LISTA DOS ITENS'!$M1568</f>
        <v>4.144618129</v>
      </c>
      <c r="V1568" s="56">
        <f t="array" ref="V1568">INDEX('RESUMO - LOTES E VMA'!$F$3:$F$181,MATCH('LISTA DOS ITENS'!$D1568,'RESUMO - LOTES E VMA'!$A$3:$A$181,0))</f>
        <v>2299608.329</v>
      </c>
      <c r="W1568" s="57">
        <f>'LISTA DOS ITENS'!$U1568/'LISTA DOS ITENS'!$V1568</f>
        <v>0.000001802314802</v>
      </c>
      <c r="X1568" s="53" t="s">
        <v>53</v>
      </c>
      <c r="Y1568" s="53" t="s">
        <v>290</v>
      </c>
      <c r="Z1568" s="58" t="str">
        <f>'LISTA DOS ITENS'!$F1568&amp;"-"&amp;'LISTA DOS ITENS'!$H1568&amp;"-"&amp;'LISTA DOS ITENS'!$J1568&amp;"-"&amp;'LISTA DOS ITENS'!$K1568&amp;"-"&amp;'LISTA DOS ITENS'!$I1568</f>
        <v>10567963-2201-0003-IMOB/NAC-</v>
      </c>
      <c r="AA1568" s="59" t="str">
        <f t="array" ref="AA1568">INDEX('RESUMO - LOTES E VMA'!$M$3:$M$181,MATCH('LISTA DOS ITENS'!$D1568,'RESUMO - LOTES E VMA'!$A$3:$A$181,0))</f>
        <v>Para Leilão</v>
      </c>
      <c r="AB1568" s="60">
        <f t="array" ref="AB1568">INDEX('RESUMO - LOTES E VMA'!$J$3:$J$181,MATCH('LISTA DOS ITENS'!$D1568,'RESUMO - LOTES E VMA'!$A$3:$A$181,0))</f>
        <v>0.05014429741</v>
      </c>
      <c r="AC1568" s="29" t="str">
        <f t="array" ref="AC1568">INDEX('RESUMO - LOTES E VMA'!$L$3:$L$181,MATCH('LISTA DOS ITENS'!$D1568,'RESUMO - LOTES E VMA'!$A$3:$A$181,0))</f>
        <v>1% do Valor de Comparação do VMA</v>
      </c>
      <c r="AD1568" s="53" t="str">
        <f>VLOOKUP(Tabela1[[#This Row],[Índice]],[1]Planilha1!$A:$A,1,0)</f>
        <v>#ERROR!</v>
      </c>
    </row>
    <row r="1569" ht="15.75" customHeight="1">
      <c r="A1569" s="52">
        <v>253539.0</v>
      </c>
      <c r="B1569" s="53" t="s">
        <v>70</v>
      </c>
      <c r="C1569" s="53" t="s">
        <v>71</v>
      </c>
      <c r="D1569" s="22">
        <v>207116.0</v>
      </c>
      <c r="E1569" s="53" t="s">
        <v>63</v>
      </c>
      <c r="F1569" s="54">
        <v>1.065926E7</v>
      </c>
      <c r="G1569" s="53" t="s">
        <v>1206</v>
      </c>
      <c r="H1569" s="55">
        <v>2201.0</v>
      </c>
      <c r="I1569" s="55"/>
      <c r="J1569" s="55" t="s">
        <v>68</v>
      </c>
      <c r="K1569" s="53" t="s">
        <v>73</v>
      </c>
      <c r="L1569" s="53"/>
      <c r="M1569" s="53">
        <v>291.0</v>
      </c>
      <c r="N1569" s="53" t="s">
        <v>52</v>
      </c>
      <c r="O1569" s="25">
        <v>1.3432989690721648</v>
      </c>
      <c r="P1569" s="25">
        <f>'LISTA DOS ITENS'!$O1569*'LISTA DOS ITENS'!$M1569</f>
        <v>390.9</v>
      </c>
      <c r="Q1569" s="25">
        <v>1.34</v>
      </c>
      <c r="R1569" s="25">
        <f>'LISTA DOS ITENS'!$Q1569*'LISTA DOS ITENS'!$M1569</f>
        <v>389.94</v>
      </c>
      <c r="S1569" s="56">
        <f>IF('LISTA DOS ITENS'!$P1569&gt;'LISTA DOS ITENS'!$R1569,'LISTA DOS ITENS'!$P1569,'LISTA DOS ITENS'!$R1569)</f>
        <v>390.9</v>
      </c>
      <c r="T1569" s="25">
        <v>0.06719647057201215</v>
      </c>
      <c r="U1569" s="25">
        <f>'LISTA DOS ITENS'!$T1569*'LISTA DOS ITENS'!$M1569</f>
        <v>19.55417294</v>
      </c>
      <c r="V1569" s="56">
        <f t="array" ref="V1569">INDEX('RESUMO - LOTES E VMA'!$F$3:$F$181,MATCH('LISTA DOS ITENS'!$D1569,'RESUMO - LOTES E VMA'!$A$3:$A$181,0))</f>
        <v>2299608.329</v>
      </c>
      <c r="W1569" s="57">
        <f>'LISTA DOS ITENS'!$U1569/'LISTA DOS ITENS'!$V1569</f>
        <v>0.000008503262356</v>
      </c>
      <c r="X1569" s="53" t="s">
        <v>53</v>
      </c>
      <c r="Y1569" s="53" t="s">
        <v>290</v>
      </c>
      <c r="Z1569" s="58" t="str">
        <f>'LISTA DOS ITENS'!$F1569&amp;"-"&amp;'LISTA DOS ITENS'!$H1569&amp;"-"&amp;'LISTA DOS ITENS'!$J1569&amp;"-"&amp;'LISTA DOS ITENS'!$K1569&amp;"-"&amp;'LISTA DOS ITENS'!$I1569</f>
        <v>10659260-2201-0003-CONS/NAC-</v>
      </c>
      <c r="AA1569" s="59" t="str">
        <f t="array" ref="AA1569">INDEX('RESUMO - LOTES E VMA'!$M$3:$M$181,MATCH('LISTA DOS ITENS'!$D1569,'RESUMO - LOTES E VMA'!$A$3:$A$181,0))</f>
        <v>Para Leilão</v>
      </c>
      <c r="AB1569" s="60">
        <f t="array" ref="AB1569">INDEX('RESUMO - LOTES E VMA'!$J$3:$J$181,MATCH('LISTA DOS ITENS'!$D1569,'RESUMO - LOTES E VMA'!$A$3:$A$181,0))</f>
        <v>0.05014429741</v>
      </c>
      <c r="AC1569" s="29" t="str">
        <f t="array" ref="AC1569">INDEX('RESUMO - LOTES E VMA'!$L$3:$L$181,MATCH('LISTA DOS ITENS'!$D1569,'RESUMO - LOTES E VMA'!$A$3:$A$181,0))</f>
        <v>1% do Valor de Comparação do VMA</v>
      </c>
      <c r="AD1569" s="53" t="str">
        <f>VLOOKUP(Tabela1[[#This Row],[Índice]],[1]Planilha1!$A:$A,1,0)</f>
        <v>#ERROR!</v>
      </c>
    </row>
    <row r="1570" ht="15.75" customHeight="1">
      <c r="A1570" s="52">
        <v>253540.0</v>
      </c>
      <c r="B1570" s="53" t="s">
        <v>70</v>
      </c>
      <c r="C1570" s="53" t="s">
        <v>71</v>
      </c>
      <c r="D1570" s="22">
        <v>207116.0</v>
      </c>
      <c r="E1570" s="53" t="s">
        <v>63</v>
      </c>
      <c r="F1570" s="54">
        <v>1.0667523E7</v>
      </c>
      <c r="G1570" s="53" t="s">
        <v>1186</v>
      </c>
      <c r="H1570" s="55">
        <v>2201.0</v>
      </c>
      <c r="I1570" s="55"/>
      <c r="J1570" s="55" t="s">
        <v>68</v>
      </c>
      <c r="K1570" s="53" t="s">
        <v>73</v>
      </c>
      <c r="L1570" s="53"/>
      <c r="M1570" s="53">
        <v>224.0</v>
      </c>
      <c r="N1570" s="53" t="s">
        <v>52</v>
      </c>
      <c r="O1570" s="25">
        <v>0.42799107142857146</v>
      </c>
      <c r="P1570" s="25">
        <f>'LISTA DOS ITENS'!$O1570*'LISTA DOS ITENS'!$M1570</f>
        <v>95.87</v>
      </c>
      <c r="Q1570" s="25">
        <v>0.20519999999999997</v>
      </c>
      <c r="R1570" s="25">
        <f>'LISTA DOS ITENS'!$Q1570*'LISTA DOS ITENS'!$M1570</f>
        <v>45.9648</v>
      </c>
      <c r="S1570" s="56">
        <f>IF('LISTA DOS ITENS'!$P1570&gt;'LISTA DOS ITENS'!$R1570,'LISTA DOS ITENS'!$P1570,'LISTA DOS ITENS'!$R1570)</f>
        <v>95.87</v>
      </c>
      <c r="T1570" s="25">
        <v>0.010290086389087233</v>
      </c>
      <c r="U1570" s="25">
        <f>'LISTA DOS ITENS'!$T1570*'LISTA DOS ITENS'!$M1570</f>
        <v>2.304979351</v>
      </c>
      <c r="V1570" s="56">
        <f t="array" ref="V1570">INDEX('RESUMO - LOTES E VMA'!$F$3:$F$181,MATCH('LISTA DOS ITENS'!$D1570,'RESUMO - LOTES E VMA'!$A$3:$A$181,0))</f>
        <v>2299608.329</v>
      </c>
      <c r="W1570" s="57">
        <f>'LISTA DOS ITENS'!$U1570/'LISTA DOS ITENS'!$V1570</f>
        <v>0.000001002335625</v>
      </c>
      <c r="X1570" s="53" t="s">
        <v>53</v>
      </c>
      <c r="Y1570" s="53" t="s">
        <v>290</v>
      </c>
      <c r="Z1570" s="58" t="str">
        <f>'LISTA DOS ITENS'!$F1570&amp;"-"&amp;'LISTA DOS ITENS'!$H1570&amp;"-"&amp;'LISTA DOS ITENS'!$J1570&amp;"-"&amp;'LISTA DOS ITENS'!$K1570&amp;"-"&amp;'LISTA DOS ITENS'!$I1570</f>
        <v>10667523-2201-0003-CONS/NAC-</v>
      </c>
      <c r="AA1570" s="59" t="str">
        <f t="array" ref="AA1570">INDEX('RESUMO - LOTES E VMA'!$M$3:$M$181,MATCH('LISTA DOS ITENS'!$D1570,'RESUMO - LOTES E VMA'!$A$3:$A$181,0))</f>
        <v>Para Leilão</v>
      </c>
      <c r="AB1570" s="60">
        <f t="array" ref="AB1570">INDEX('RESUMO - LOTES E VMA'!$J$3:$J$181,MATCH('LISTA DOS ITENS'!$D1570,'RESUMO - LOTES E VMA'!$A$3:$A$181,0))</f>
        <v>0.05014429741</v>
      </c>
      <c r="AC1570" s="29" t="str">
        <f t="array" ref="AC1570">INDEX('RESUMO - LOTES E VMA'!$L$3:$L$181,MATCH('LISTA DOS ITENS'!$D1570,'RESUMO - LOTES E VMA'!$A$3:$A$181,0))</f>
        <v>1% do Valor de Comparação do VMA</v>
      </c>
      <c r="AD1570" s="53" t="str">
        <f>VLOOKUP(Tabela1[[#This Row],[Índice]],[1]Planilha1!$A:$A,1,0)</f>
        <v>#ERROR!</v>
      </c>
    </row>
    <row r="1571" ht="15.75" customHeight="1">
      <c r="A1571" s="52">
        <v>253541.0</v>
      </c>
      <c r="B1571" s="53" t="s">
        <v>70</v>
      </c>
      <c r="C1571" s="53" t="s">
        <v>71</v>
      </c>
      <c r="D1571" s="22">
        <v>207116.0</v>
      </c>
      <c r="E1571" s="53" t="s">
        <v>63</v>
      </c>
      <c r="F1571" s="54">
        <v>1.0682828E7</v>
      </c>
      <c r="G1571" s="53" t="s">
        <v>1191</v>
      </c>
      <c r="H1571" s="55">
        <v>2201.0</v>
      </c>
      <c r="I1571" s="55"/>
      <c r="J1571" s="55" t="s">
        <v>68</v>
      </c>
      <c r="K1571" s="53" t="s">
        <v>73</v>
      </c>
      <c r="L1571" s="53"/>
      <c r="M1571" s="53">
        <v>289.0</v>
      </c>
      <c r="N1571" s="53" t="s">
        <v>52</v>
      </c>
      <c r="O1571" s="25">
        <v>0.22038062283737023</v>
      </c>
      <c r="P1571" s="25">
        <f>'LISTA DOS ITENS'!$O1571*'LISTA DOS ITENS'!$M1571</f>
        <v>63.69</v>
      </c>
      <c r="Q1571" s="25">
        <v>0.3128</v>
      </c>
      <c r="R1571" s="25">
        <f>'LISTA DOS ITENS'!$Q1571*'LISTA DOS ITENS'!$M1571</f>
        <v>90.3992</v>
      </c>
      <c r="S1571" s="56">
        <f>IF('LISTA DOS ITENS'!$P1571&gt;'LISTA DOS ITENS'!$R1571,'LISTA DOS ITENS'!$P1571,'LISTA DOS ITENS'!$R1571)</f>
        <v>90.3992</v>
      </c>
      <c r="T1571" s="25">
        <v>0.01568586268278015</v>
      </c>
      <c r="U1571" s="25">
        <f>'LISTA DOS ITENS'!$T1571*'LISTA DOS ITENS'!$M1571</f>
        <v>4.533214315</v>
      </c>
      <c r="V1571" s="56">
        <f t="array" ref="V1571">INDEX('RESUMO - LOTES E VMA'!$F$3:$F$181,MATCH('LISTA DOS ITENS'!$D1571,'RESUMO - LOTES E VMA'!$A$3:$A$181,0))</f>
        <v>2299608.329</v>
      </c>
      <c r="W1571" s="57">
        <f>'LISTA DOS ITENS'!$U1571/'LISTA DOS ITENS'!$V1571</f>
        <v>0.000001971298442</v>
      </c>
      <c r="X1571" s="53" t="s">
        <v>53</v>
      </c>
      <c r="Y1571" s="53" t="s">
        <v>290</v>
      </c>
      <c r="Z1571" s="58" t="str">
        <f>'LISTA DOS ITENS'!$F1571&amp;"-"&amp;'LISTA DOS ITENS'!$H1571&amp;"-"&amp;'LISTA DOS ITENS'!$J1571&amp;"-"&amp;'LISTA DOS ITENS'!$K1571&amp;"-"&amp;'LISTA DOS ITENS'!$I1571</f>
        <v>10682828-2201-0003-CONS/NAC-</v>
      </c>
      <c r="AA1571" s="59" t="str">
        <f t="array" ref="AA1571">INDEX('RESUMO - LOTES E VMA'!$M$3:$M$181,MATCH('LISTA DOS ITENS'!$D1571,'RESUMO - LOTES E VMA'!$A$3:$A$181,0))</f>
        <v>Para Leilão</v>
      </c>
      <c r="AB1571" s="60">
        <f t="array" ref="AB1571">INDEX('RESUMO - LOTES E VMA'!$J$3:$J$181,MATCH('LISTA DOS ITENS'!$D1571,'RESUMO - LOTES E VMA'!$A$3:$A$181,0))</f>
        <v>0.05014429741</v>
      </c>
      <c r="AC1571" s="29" t="str">
        <f t="array" ref="AC1571">INDEX('RESUMO - LOTES E VMA'!$L$3:$L$181,MATCH('LISTA DOS ITENS'!$D1571,'RESUMO - LOTES E VMA'!$A$3:$A$181,0))</f>
        <v>1% do Valor de Comparação do VMA</v>
      </c>
      <c r="AD1571" s="53" t="str">
        <f>VLOOKUP(Tabela1[[#This Row],[Índice]],[1]Planilha1!$A:$A,1,0)</f>
        <v>#ERROR!</v>
      </c>
    </row>
    <row r="1572" ht="15.75" customHeight="1">
      <c r="A1572" s="52">
        <v>253542.0</v>
      </c>
      <c r="B1572" s="53" t="s">
        <v>70</v>
      </c>
      <c r="C1572" s="53" t="s">
        <v>71</v>
      </c>
      <c r="D1572" s="22">
        <v>207116.0</v>
      </c>
      <c r="E1572" s="53" t="s">
        <v>63</v>
      </c>
      <c r="F1572" s="54">
        <v>1.0682828E7</v>
      </c>
      <c r="G1572" s="53" t="s">
        <v>1191</v>
      </c>
      <c r="H1572" s="55">
        <v>2201.0</v>
      </c>
      <c r="I1572" s="55"/>
      <c r="J1572" s="55" t="s">
        <v>68</v>
      </c>
      <c r="K1572" s="53" t="s">
        <v>80</v>
      </c>
      <c r="L1572" s="53"/>
      <c r="M1572" s="53">
        <v>247.0</v>
      </c>
      <c r="N1572" s="53" t="s">
        <v>52</v>
      </c>
      <c r="O1572" s="25">
        <v>0.44</v>
      </c>
      <c r="P1572" s="25">
        <f>'LISTA DOS ITENS'!$O1572*'LISTA DOS ITENS'!$M1572</f>
        <v>108.68</v>
      </c>
      <c r="Q1572" s="25">
        <v>0.3128</v>
      </c>
      <c r="R1572" s="25">
        <f>'LISTA DOS ITENS'!$Q1572*'LISTA DOS ITENS'!$M1572</f>
        <v>77.2616</v>
      </c>
      <c r="S1572" s="56">
        <f>IF('LISTA DOS ITENS'!$P1572&gt;'LISTA DOS ITENS'!$R1572,'LISTA DOS ITENS'!$P1572,'LISTA DOS ITENS'!$R1572)</f>
        <v>108.68</v>
      </c>
      <c r="T1572" s="25">
        <v>0.01568586268278015</v>
      </c>
      <c r="U1572" s="25">
        <f>'LISTA DOS ITENS'!$T1572*'LISTA DOS ITENS'!$M1572</f>
        <v>3.874408083</v>
      </c>
      <c r="V1572" s="56">
        <f t="array" ref="V1572">INDEX('RESUMO - LOTES E VMA'!$F$3:$F$181,MATCH('LISTA DOS ITENS'!$D1572,'RESUMO - LOTES E VMA'!$A$3:$A$181,0))</f>
        <v>2299608.329</v>
      </c>
      <c r="W1572" s="57">
        <f>'LISTA DOS ITENS'!$U1572/'LISTA DOS ITENS'!$V1572</f>
        <v>0.000001684812163</v>
      </c>
      <c r="X1572" s="53" t="s">
        <v>53</v>
      </c>
      <c r="Y1572" s="53" t="s">
        <v>290</v>
      </c>
      <c r="Z1572" s="58" t="str">
        <f>'LISTA DOS ITENS'!$F1572&amp;"-"&amp;'LISTA DOS ITENS'!$H1572&amp;"-"&amp;'LISTA DOS ITENS'!$J1572&amp;"-"&amp;'LISTA DOS ITENS'!$K1572&amp;"-"&amp;'LISTA DOS ITENS'!$I1572</f>
        <v>10682828-2201-0003-IMOB/NAC-</v>
      </c>
      <c r="AA1572" s="59" t="str">
        <f t="array" ref="AA1572">INDEX('RESUMO - LOTES E VMA'!$M$3:$M$181,MATCH('LISTA DOS ITENS'!$D1572,'RESUMO - LOTES E VMA'!$A$3:$A$181,0))</f>
        <v>Para Leilão</v>
      </c>
      <c r="AB1572" s="60">
        <f t="array" ref="AB1572">INDEX('RESUMO - LOTES E VMA'!$J$3:$J$181,MATCH('LISTA DOS ITENS'!$D1572,'RESUMO - LOTES E VMA'!$A$3:$A$181,0))</f>
        <v>0.05014429741</v>
      </c>
      <c r="AC1572" s="29" t="str">
        <f t="array" ref="AC1572">INDEX('RESUMO - LOTES E VMA'!$L$3:$L$181,MATCH('LISTA DOS ITENS'!$D1572,'RESUMO - LOTES E VMA'!$A$3:$A$181,0))</f>
        <v>1% do Valor de Comparação do VMA</v>
      </c>
      <c r="AD1572" s="53" t="str">
        <f>VLOOKUP(Tabela1[[#This Row],[Índice]],[1]Planilha1!$A:$A,1,0)</f>
        <v>#ERROR!</v>
      </c>
    </row>
    <row r="1573" ht="15.75" customHeight="1">
      <c r="A1573" s="52">
        <v>253543.0</v>
      </c>
      <c r="B1573" s="53" t="s">
        <v>70</v>
      </c>
      <c r="C1573" s="53" t="s">
        <v>71</v>
      </c>
      <c r="D1573" s="22">
        <v>207116.0</v>
      </c>
      <c r="E1573" s="53" t="s">
        <v>63</v>
      </c>
      <c r="F1573" s="54">
        <v>1.0683243E7</v>
      </c>
      <c r="G1573" s="53" t="s">
        <v>1186</v>
      </c>
      <c r="H1573" s="55">
        <v>2201.0</v>
      </c>
      <c r="I1573" s="55"/>
      <c r="J1573" s="55" t="s">
        <v>68</v>
      </c>
      <c r="K1573" s="53" t="s">
        <v>73</v>
      </c>
      <c r="L1573" s="53"/>
      <c r="M1573" s="53">
        <v>503.0</v>
      </c>
      <c r="N1573" s="53" t="s">
        <v>52</v>
      </c>
      <c r="O1573" s="25">
        <v>0.162882703777336</v>
      </c>
      <c r="P1573" s="25">
        <f>'LISTA DOS ITENS'!$O1573*'LISTA DOS ITENS'!$M1573</f>
        <v>81.93</v>
      </c>
      <c r="Q1573" s="25">
        <v>0.16827586206896547</v>
      </c>
      <c r="R1573" s="25">
        <f>'LISTA DOS ITENS'!$Q1573*'LISTA DOS ITENS'!$M1573</f>
        <v>84.64275862</v>
      </c>
      <c r="S1573" s="56">
        <f>IF('LISTA DOS ITENS'!$P1573&gt;'LISTA DOS ITENS'!$R1573,'LISTA DOS ITENS'!$P1573,'LISTA DOS ITENS'!$R1573)</f>
        <v>84.64275862</v>
      </c>
      <c r="T1573" s="25">
        <v>0.008438465681714339</v>
      </c>
      <c r="U1573" s="25">
        <f>'LISTA DOS ITENS'!$T1573*'LISTA DOS ITENS'!$M1573</f>
        <v>4.244548238</v>
      </c>
      <c r="V1573" s="56">
        <f t="array" ref="V1573">INDEX('RESUMO - LOTES E VMA'!$F$3:$F$181,MATCH('LISTA DOS ITENS'!$D1573,'RESUMO - LOTES E VMA'!$A$3:$A$181,0))</f>
        <v>2299608.329</v>
      </c>
      <c r="W1573" s="57">
        <f>'LISTA DOS ITENS'!$U1573/'LISTA DOS ITENS'!$V1573</f>
        <v>0.000001845770075</v>
      </c>
      <c r="X1573" s="53" t="s">
        <v>53</v>
      </c>
      <c r="Y1573" s="53" t="s">
        <v>290</v>
      </c>
      <c r="Z1573" s="58" t="str">
        <f>'LISTA DOS ITENS'!$F1573&amp;"-"&amp;'LISTA DOS ITENS'!$H1573&amp;"-"&amp;'LISTA DOS ITENS'!$J1573&amp;"-"&amp;'LISTA DOS ITENS'!$K1573&amp;"-"&amp;'LISTA DOS ITENS'!$I1573</f>
        <v>10683243-2201-0003-CONS/NAC-</v>
      </c>
      <c r="AA1573" s="59" t="str">
        <f t="array" ref="AA1573">INDEX('RESUMO - LOTES E VMA'!$M$3:$M$181,MATCH('LISTA DOS ITENS'!$D1573,'RESUMO - LOTES E VMA'!$A$3:$A$181,0))</f>
        <v>Para Leilão</v>
      </c>
      <c r="AB1573" s="60">
        <f t="array" ref="AB1573">INDEX('RESUMO - LOTES E VMA'!$J$3:$J$181,MATCH('LISTA DOS ITENS'!$D1573,'RESUMO - LOTES E VMA'!$A$3:$A$181,0))</f>
        <v>0.05014429741</v>
      </c>
      <c r="AC1573" s="29" t="str">
        <f t="array" ref="AC1573">INDEX('RESUMO - LOTES E VMA'!$L$3:$L$181,MATCH('LISTA DOS ITENS'!$D1573,'RESUMO - LOTES E VMA'!$A$3:$A$181,0))</f>
        <v>1% do Valor de Comparação do VMA</v>
      </c>
      <c r="AD1573" s="53" t="str">
        <f>VLOOKUP(Tabela1[[#This Row],[Índice]],[1]Planilha1!$A:$A,1,0)</f>
        <v>#ERROR!</v>
      </c>
    </row>
    <row r="1574" ht="15.75" customHeight="1">
      <c r="A1574" s="52">
        <v>253544.0</v>
      </c>
      <c r="B1574" s="53" t="s">
        <v>70</v>
      </c>
      <c r="C1574" s="53" t="s">
        <v>71</v>
      </c>
      <c r="D1574" s="22">
        <v>207116.0</v>
      </c>
      <c r="E1574" s="53" t="s">
        <v>63</v>
      </c>
      <c r="F1574" s="54">
        <v>1.0683243E7</v>
      </c>
      <c r="G1574" s="53" t="s">
        <v>1186</v>
      </c>
      <c r="H1574" s="55">
        <v>2201.0</v>
      </c>
      <c r="I1574" s="55"/>
      <c r="J1574" s="55" t="s">
        <v>68</v>
      </c>
      <c r="K1574" s="53" t="s">
        <v>80</v>
      </c>
      <c r="L1574" s="53"/>
      <c r="M1574" s="53">
        <v>3.0</v>
      </c>
      <c r="N1574" s="53" t="s">
        <v>52</v>
      </c>
      <c r="O1574" s="25">
        <v>0.44</v>
      </c>
      <c r="P1574" s="25">
        <f>'LISTA DOS ITENS'!$O1574*'LISTA DOS ITENS'!$M1574</f>
        <v>1.32</v>
      </c>
      <c r="Q1574" s="25">
        <v>0.16827586206896547</v>
      </c>
      <c r="R1574" s="25">
        <f>'LISTA DOS ITENS'!$Q1574*'LISTA DOS ITENS'!$M1574</f>
        <v>0.5048275862</v>
      </c>
      <c r="S1574" s="56">
        <f>IF('LISTA DOS ITENS'!$P1574&gt;'LISTA DOS ITENS'!$R1574,'LISTA DOS ITENS'!$P1574,'LISTA DOS ITENS'!$R1574)</f>
        <v>1.32</v>
      </c>
      <c r="T1574" s="25">
        <v>0.008438465681714339</v>
      </c>
      <c r="U1574" s="25">
        <f>'LISTA DOS ITENS'!$T1574*'LISTA DOS ITENS'!$M1574</f>
        <v>0.02531539705</v>
      </c>
      <c r="V1574" s="56">
        <f t="array" ref="V1574">INDEX('RESUMO - LOTES E VMA'!$F$3:$F$181,MATCH('LISTA DOS ITENS'!$D1574,'RESUMO - LOTES E VMA'!$A$3:$A$181,0))</f>
        <v>2299608.329</v>
      </c>
      <c r="W1574" s="57">
        <f>'LISTA DOS ITENS'!$U1574/'LISTA DOS ITENS'!$V1574</f>
        <v>0.00000001100856904</v>
      </c>
      <c r="X1574" s="53" t="s">
        <v>53</v>
      </c>
      <c r="Y1574" s="53" t="s">
        <v>290</v>
      </c>
      <c r="Z1574" s="58" t="str">
        <f>'LISTA DOS ITENS'!$F1574&amp;"-"&amp;'LISTA DOS ITENS'!$H1574&amp;"-"&amp;'LISTA DOS ITENS'!$J1574&amp;"-"&amp;'LISTA DOS ITENS'!$K1574&amp;"-"&amp;'LISTA DOS ITENS'!$I1574</f>
        <v>10683243-2201-0003-IMOB/NAC-</v>
      </c>
      <c r="AA1574" s="59" t="str">
        <f t="array" ref="AA1574">INDEX('RESUMO - LOTES E VMA'!$M$3:$M$181,MATCH('LISTA DOS ITENS'!$D1574,'RESUMO - LOTES E VMA'!$A$3:$A$181,0))</f>
        <v>Para Leilão</v>
      </c>
      <c r="AB1574" s="60">
        <f t="array" ref="AB1574">INDEX('RESUMO - LOTES E VMA'!$J$3:$J$181,MATCH('LISTA DOS ITENS'!$D1574,'RESUMO - LOTES E VMA'!$A$3:$A$181,0))</f>
        <v>0.05014429741</v>
      </c>
      <c r="AC1574" s="29" t="str">
        <f t="array" ref="AC1574">INDEX('RESUMO - LOTES E VMA'!$L$3:$L$181,MATCH('LISTA DOS ITENS'!$D1574,'RESUMO - LOTES E VMA'!$A$3:$A$181,0))</f>
        <v>1% do Valor de Comparação do VMA</v>
      </c>
      <c r="AD1574" s="53" t="str">
        <f>VLOOKUP(Tabela1[[#This Row],[Índice]],[1]Planilha1!$A:$A,1,0)</f>
        <v>#ERROR!</v>
      </c>
    </row>
    <row r="1575" ht="15.75" customHeight="1">
      <c r="A1575" s="52">
        <v>253545.0</v>
      </c>
      <c r="B1575" s="53" t="s">
        <v>70</v>
      </c>
      <c r="C1575" s="53" t="s">
        <v>71</v>
      </c>
      <c r="D1575" s="22">
        <v>207116.0</v>
      </c>
      <c r="E1575" s="53" t="s">
        <v>63</v>
      </c>
      <c r="F1575" s="54">
        <v>1.0683389E7</v>
      </c>
      <c r="G1575" s="53" t="s">
        <v>1182</v>
      </c>
      <c r="H1575" s="55">
        <v>2201.0</v>
      </c>
      <c r="I1575" s="55"/>
      <c r="J1575" s="55" t="s">
        <v>68</v>
      </c>
      <c r="K1575" s="53" t="s">
        <v>51</v>
      </c>
      <c r="L1575" s="53"/>
      <c r="M1575" s="53">
        <v>228.0</v>
      </c>
      <c r="N1575" s="53" t="s">
        <v>52</v>
      </c>
      <c r="O1575" s="25">
        <v>1.0</v>
      </c>
      <c r="P1575" s="25">
        <f>'LISTA DOS ITENS'!$O1575*'LISTA DOS ITENS'!$M1575</f>
        <v>228</v>
      </c>
      <c r="Q1575" s="25">
        <v>0.28</v>
      </c>
      <c r="R1575" s="25">
        <f>'LISTA DOS ITENS'!$Q1575*'LISTA DOS ITENS'!$M1575</f>
        <v>63.84</v>
      </c>
      <c r="S1575" s="56">
        <f>IF('LISTA DOS ITENS'!$P1575&gt;'LISTA DOS ITENS'!$R1575,'LISTA DOS ITENS'!$P1575,'LISTA DOS ITENS'!$R1575)</f>
        <v>228</v>
      </c>
      <c r="T1575" s="25">
        <v>0.01404105355236075</v>
      </c>
      <c r="U1575" s="25">
        <f>'LISTA DOS ITENS'!$T1575*'LISTA DOS ITENS'!$M1575</f>
        <v>3.20136021</v>
      </c>
      <c r="V1575" s="56">
        <f t="array" ref="V1575">INDEX('RESUMO - LOTES E VMA'!$F$3:$F$181,MATCH('LISTA DOS ITENS'!$D1575,'RESUMO - LOTES E VMA'!$A$3:$A$181,0))</f>
        <v>2299608.329</v>
      </c>
      <c r="W1575" s="57">
        <f>'LISTA DOS ITENS'!$U1575/'LISTA DOS ITENS'!$V1575</f>
        <v>0.000001392132812</v>
      </c>
      <c r="X1575" s="53" t="s">
        <v>53</v>
      </c>
      <c r="Y1575" s="53" t="s">
        <v>290</v>
      </c>
      <c r="Z1575" s="58" t="str">
        <f>'LISTA DOS ITENS'!$F1575&amp;"-"&amp;'LISTA DOS ITENS'!$H1575&amp;"-"&amp;'LISTA DOS ITENS'!$J1575&amp;"-"&amp;'LISTA DOS ITENS'!$K1575&amp;"-"&amp;'LISTA DOS ITENS'!$I1575</f>
        <v>10683389-2201-0003-A RECUPER-</v>
      </c>
      <c r="AA1575" s="59" t="str">
        <f t="array" ref="AA1575">INDEX('RESUMO - LOTES E VMA'!$M$3:$M$181,MATCH('LISTA DOS ITENS'!$D1575,'RESUMO - LOTES E VMA'!$A$3:$A$181,0))</f>
        <v>Para Leilão</v>
      </c>
      <c r="AB1575" s="60">
        <f t="array" ref="AB1575">INDEX('RESUMO - LOTES E VMA'!$J$3:$J$181,MATCH('LISTA DOS ITENS'!$D1575,'RESUMO - LOTES E VMA'!$A$3:$A$181,0))</f>
        <v>0.05014429741</v>
      </c>
      <c r="AC1575" s="29" t="str">
        <f t="array" ref="AC1575">INDEX('RESUMO - LOTES E VMA'!$L$3:$L$181,MATCH('LISTA DOS ITENS'!$D1575,'RESUMO - LOTES E VMA'!$A$3:$A$181,0))</f>
        <v>1% do Valor de Comparação do VMA</v>
      </c>
      <c r="AD1575" s="53" t="str">
        <f>VLOOKUP(Tabela1[[#This Row],[Índice]],[1]Planilha1!$A:$A,1,0)</f>
        <v>#ERROR!</v>
      </c>
    </row>
    <row r="1576" ht="15.75" customHeight="1">
      <c r="A1576" s="52">
        <v>253546.0</v>
      </c>
      <c r="B1576" s="53" t="s">
        <v>70</v>
      </c>
      <c r="C1576" s="53" t="s">
        <v>71</v>
      </c>
      <c r="D1576" s="22">
        <v>207116.0</v>
      </c>
      <c r="E1576" s="53" t="s">
        <v>63</v>
      </c>
      <c r="F1576" s="54">
        <v>1.0695564E7</v>
      </c>
      <c r="G1576" s="53" t="s">
        <v>1207</v>
      </c>
      <c r="H1576" s="55">
        <v>2201.0</v>
      </c>
      <c r="I1576" s="55"/>
      <c r="J1576" s="55" t="s">
        <v>68</v>
      </c>
      <c r="K1576" s="53" t="s">
        <v>51</v>
      </c>
      <c r="L1576" s="53"/>
      <c r="M1576" s="53">
        <v>234.0</v>
      </c>
      <c r="N1576" s="53" t="s">
        <v>52</v>
      </c>
      <c r="O1576" s="25">
        <v>9.82905982905983E-4</v>
      </c>
      <c r="P1576" s="25">
        <f>'LISTA DOS ITENS'!$O1576*'LISTA DOS ITENS'!$M1576</f>
        <v>0.23</v>
      </c>
      <c r="Q1576" s="25">
        <v>13.61</v>
      </c>
      <c r="R1576" s="25">
        <f>'LISTA DOS ITENS'!$Q1576*'LISTA DOS ITENS'!$M1576</f>
        <v>3184.74</v>
      </c>
      <c r="S1576" s="56">
        <f>IF('LISTA DOS ITENS'!$P1576&gt;'LISTA DOS ITENS'!$R1576,'LISTA DOS ITENS'!$P1576,'LISTA DOS ITENS'!$R1576)</f>
        <v>3184.74</v>
      </c>
      <c r="T1576" s="25">
        <v>0.6824954958843921</v>
      </c>
      <c r="U1576" s="25">
        <f>'LISTA DOS ITENS'!$T1576*'LISTA DOS ITENS'!$M1576</f>
        <v>159.703946</v>
      </c>
      <c r="V1576" s="56">
        <f t="array" ref="V1576">INDEX('RESUMO - LOTES E VMA'!$F$3:$F$181,MATCH('LISTA DOS ITENS'!$D1576,'RESUMO - LOTES E VMA'!$A$3:$A$181,0))</f>
        <v>2299608.329</v>
      </c>
      <c r="W1576" s="57">
        <f>'LISTA DOS ITENS'!$U1576/'LISTA DOS ITENS'!$V1576</f>
        <v>0.00006944832476</v>
      </c>
      <c r="X1576" s="53" t="s">
        <v>53</v>
      </c>
      <c r="Y1576" s="53" t="s">
        <v>290</v>
      </c>
      <c r="Z1576" s="58" t="str">
        <f>'LISTA DOS ITENS'!$F1576&amp;"-"&amp;'LISTA DOS ITENS'!$H1576&amp;"-"&amp;'LISTA DOS ITENS'!$J1576&amp;"-"&amp;'LISTA DOS ITENS'!$K1576&amp;"-"&amp;'LISTA DOS ITENS'!$I1576</f>
        <v>10695564-2201-0003-A RECUPER-</v>
      </c>
      <c r="AA1576" s="59" t="str">
        <f t="array" ref="AA1576">INDEX('RESUMO - LOTES E VMA'!$M$3:$M$181,MATCH('LISTA DOS ITENS'!$D1576,'RESUMO - LOTES E VMA'!$A$3:$A$181,0))</f>
        <v>Para Leilão</v>
      </c>
      <c r="AB1576" s="60">
        <f t="array" ref="AB1576">INDEX('RESUMO - LOTES E VMA'!$J$3:$J$181,MATCH('LISTA DOS ITENS'!$D1576,'RESUMO - LOTES E VMA'!$A$3:$A$181,0))</f>
        <v>0.05014429741</v>
      </c>
      <c r="AC1576" s="29" t="str">
        <f t="array" ref="AC1576">INDEX('RESUMO - LOTES E VMA'!$L$3:$L$181,MATCH('LISTA DOS ITENS'!$D1576,'RESUMO - LOTES E VMA'!$A$3:$A$181,0))</f>
        <v>1% do Valor de Comparação do VMA</v>
      </c>
      <c r="AD1576" s="53" t="str">
        <f>VLOOKUP(Tabela1[[#This Row],[Índice]],[1]Planilha1!$A:$A,1,0)</f>
        <v>#ERROR!</v>
      </c>
    </row>
    <row r="1577" ht="15.75" customHeight="1">
      <c r="A1577" s="52">
        <v>253547.0</v>
      </c>
      <c r="B1577" s="53" t="s">
        <v>70</v>
      </c>
      <c r="C1577" s="53" t="s">
        <v>71</v>
      </c>
      <c r="D1577" s="22">
        <v>207116.0</v>
      </c>
      <c r="E1577" s="53" t="s">
        <v>63</v>
      </c>
      <c r="F1577" s="54">
        <v>1.0695564E7</v>
      </c>
      <c r="G1577" s="53" t="s">
        <v>1207</v>
      </c>
      <c r="H1577" s="55">
        <v>2201.0</v>
      </c>
      <c r="I1577" s="55"/>
      <c r="J1577" s="55" t="s">
        <v>68</v>
      </c>
      <c r="K1577" s="53" t="s">
        <v>73</v>
      </c>
      <c r="L1577" s="53"/>
      <c r="M1577" s="53">
        <v>40.0</v>
      </c>
      <c r="N1577" s="53" t="s">
        <v>52</v>
      </c>
      <c r="O1577" s="25">
        <v>1.00275</v>
      </c>
      <c r="P1577" s="25">
        <f>'LISTA DOS ITENS'!$O1577*'LISTA DOS ITENS'!$M1577</f>
        <v>40.11</v>
      </c>
      <c r="Q1577" s="25">
        <v>13.61</v>
      </c>
      <c r="R1577" s="25">
        <f>'LISTA DOS ITENS'!$Q1577*'LISTA DOS ITENS'!$M1577</f>
        <v>544.4</v>
      </c>
      <c r="S1577" s="56">
        <f>IF('LISTA DOS ITENS'!$P1577&gt;'LISTA DOS ITENS'!$R1577,'LISTA DOS ITENS'!$P1577,'LISTA DOS ITENS'!$R1577)</f>
        <v>544.4</v>
      </c>
      <c r="T1577" s="25">
        <v>0.6824954958843921</v>
      </c>
      <c r="U1577" s="25">
        <f>'LISTA DOS ITENS'!$T1577*'LISTA DOS ITENS'!$M1577</f>
        <v>27.29981984</v>
      </c>
      <c r="V1577" s="56">
        <f t="array" ref="V1577">INDEX('RESUMO - LOTES E VMA'!$F$3:$F$181,MATCH('LISTA DOS ITENS'!$D1577,'RESUMO - LOTES E VMA'!$A$3:$A$181,0))</f>
        <v>2299608.329</v>
      </c>
      <c r="W1577" s="57">
        <f>'LISTA DOS ITENS'!$U1577/'LISTA DOS ITENS'!$V1577</f>
        <v>0.00001187150851</v>
      </c>
      <c r="X1577" s="53" t="s">
        <v>53</v>
      </c>
      <c r="Y1577" s="53" t="s">
        <v>290</v>
      </c>
      <c r="Z1577" s="58" t="str">
        <f>'LISTA DOS ITENS'!$F1577&amp;"-"&amp;'LISTA DOS ITENS'!$H1577&amp;"-"&amp;'LISTA DOS ITENS'!$J1577&amp;"-"&amp;'LISTA DOS ITENS'!$K1577&amp;"-"&amp;'LISTA DOS ITENS'!$I1577</f>
        <v>10695564-2201-0003-CONS/NAC-</v>
      </c>
      <c r="AA1577" s="59" t="str">
        <f t="array" ref="AA1577">INDEX('RESUMO - LOTES E VMA'!$M$3:$M$181,MATCH('LISTA DOS ITENS'!$D1577,'RESUMO - LOTES E VMA'!$A$3:$A$181,0))</f>
        <v>Para Leilão</v>
      </c>
      <c r="AB1577" s="60">
        <f t="array" ref="AB1577">INDEX('RESUMO - LOTES E VMA'!$J$3:$J$181,MATCH('LISTA DOS ITENS'!$D1577,'RESUMO - LOTES E VMA'!$A$3:$A$181,0))</f>
        <v>0.05014429741</v>
      </c>
      <c r="AC1577" s="29" t="str">
        <f t="array" ref="AC1577">INDEX('RESUMO - LOTES E VMA'!$L$3:$L$181,MATCH('LISTA DOS ITENS'!$D1577,'RESUMO - LOTES E VMA'!$A$3:$A$181,0))</f>
        <v>1% do Valor de Comparação do VMA</v>
      </c>
      <c r="AD1577" s="53" t="str">
        <f>VLOOKUP(Tabela1[[#This Row],[Índice]],[1]Planilha1!$A:$A,1,0)</f>
        <v>#ERROR!</v>
      </c>
    </row>
    <row r="1578" ht="15.75" customHeight="1">
      <c r="A1578" s="52">
        <v>253548.0</v>
      </c>
      <c r="B1578" s="53" t="s">
        <v>70</v>
      </c>
      <c r="C1578" s="53" t="s">
        <v>71</v>
      </c>
      <c r="D1578" s="22">
        <v>207116.0</v>
      </c>
      <c r="E1578" s="53" t="s">
        <v>63</v>
      </c>
      <c r="F1578" s="54">
        <v>1.0755439E7</v>
      </c>
      <c r="G1578" s="53" t="s">
        <v>1208</v>
      </c>
      <c r="H1578" s="55">
        <v>2201.0</v>
      </c>
      <c r="I1578" s="55"/>
      <c r="J1578" s="55" t="s">
        <v>68</v>
      </c>
      <c r="K1578" s="53" t="s">
        <v>51</v>
      </c>
      <c r="L1578" s="53"/>
      <c r="M1578" s="53">
        <v>9.0</v>
      </c>
      <c r="N1578" s="53" t="s">
        <v>52</v>
      </c>
      <c r="O1578" s="25">
        <v>0.0011111111111111111</v>
      </c>
      <c r="P1578" s="25">
        <f>'LISTA DOS ITENS'!$O1578*'LISTA DOS ITENS'!$M1578</f>
        <v>0.01</v>
      </c>
      <c r="Q1578" s="25">
        <v>6.3</v>
      </c>
      <c r="R1578" s="25">
        <f>'LISTA DOS ITENS'!$Q1578*'LISTA DOS ITENS'!$M1578</f>
        <v>56.7</v>
      </c>
      <c r="S1578" s="56">
        <f>IF('LISTA DOS ITENS'!$P1578&gt;'LISTA DOS ITENS'!$R1578,'LISTA DOS ITENS'!$P1578,'LISTA DOS ITENS'!$R1578)</f>
        <v>56.7</v>
      </c>
      <c r="T1578" s="25">
        <v>0.31592370492811694</v>
      </c>
      <c r="U1578" s="25">
        <f>'LISTA DOS ITENS'!$T1578*'LISTA DOS ITENS'!$M1578</f>
        <v>2.843313344</v>
      </c>
      <c r="V1578" s="56">
        <f t="array" ref="V1578">INDEX('RESUMO - LOTES E VMA'!$F$3:$F$181,MATCH('LISTA DOS ITENS'!$D1578,'RESUMO - LOTES E VMA'!$A$3:$A$181,0))</f>
        <v>2299608.329</v>
      </c>
      <c r="W1578" s="57">
        <f>'LISTA DOS ITENS'!$U1578/'LISTA DOS ITENS'!$V1578</f>
        <v>0.000001236433748</v>
      </c>
      <c r="X1578" s="53" t="s">
        <v>53</v>
      </c>
      <c r="Y1578" s="53" t="s">
        <v>290</v>
      </c>
      <c r="Z1578" s="58" t="str">
        <f>'LISTA DOS ITENS'!$F1578&amp;"-"&amp;'LISTA DOS ITENS'!$H1578&amp;"-"&amp;'LISTA DOS ITENS'!$J1578&amp;"-"&amp;'LISTA DOS ITENS'!$K1578&amp;"-"&amp;'LISTA DOS ITENS'!$I1578</f>
        <v>10755439-2201-0003-A RECUPER-</v>
      </c>
      <c r="AA1578" s="59" t="str">
        <f t="array" ref="AA1578">INDEX('RESUMO - LOTES E VMA'!$M$3:$M$181,MATCH('LISTA DOS ITENS'!$D1578,'RESUMO - LOTES E VMA'!$A$3:$A$181,0))</f>
        <v>Para Leilão</v>
      </c>
      <c r="AB1578" s="60">
        <f t="array" ref="AB1578">INDEX('RESUMO - LOTES E VMA'!$J$3:$J$181,MATCH('LISTA DOS ITENS'!$D1578,'RESUMO - LOTES E VMA'!$A$3:$A$181,0))</f>
        <v>0.05014429741</v>
      </c>
      <c r="AC1578" s="29" t="str">
        <f t="array" ref="AC1578">INDEX('RESUMO - LOTES E VMA'!$L$3:$L$181,MATCH('LISTA DOS ITENS'!$D1578,'RESUMO - LOTES E VMA'!$A$3:$A$181,0))</f>
        <v>1% do Valor de Comparação do VMA</v>
      </c>
      <c r="AD1578" s="53" t="str">
        <f>VLOOKUP(Tabela1[[#This Row],[Índice]],[1]Planilha1!$A:$A,1,0)</f>
        <v>#ERROR!</v>
      </c>
    </row>
    <row r="1579" ht="15.75" customHeight="1">
      <c r="A1579" s="52">
        <v>253549.0</v>
      </c>
      <c r="B1579" s="53" t="s">
        <v>70</v>
      </c>
      <c r="C1579" s="53" t="s">
        <v>71</v>
      </c>
      <c r="D1579" s="22">
        <v>207116.0</v>
      </c>
      <c r="E1579" s="53" t="s">
        <v>63</v>
      </c>
      <c r="F1579" s="54">
        <v>1.0755439E7</v>
      </c>
      <c r="G1579" s="53" t="s">
        <v>1208</v>
      </c>
      <c r="H1579" s="55">
        <v>2201.0</v>
      </c>
      <c r="I1579" s="55"/>
      <c r="J1579" s="55" t="s">
        <v>68</v>
      </c>
      <c r="K1579" s="53" t="s">
        <v>73</v>
      </c>
      <c r="L1579" s="53"/>
      <c r="M1579" s="53">
        <v>4.0</v>
      </c>
      <c r="N1579" s="53" t="s">
        <v>52</v>
      </c>
      <c r="O1579" s="25">
        <v>3.885</v>
      </c>
      <c r="P1579" s="25">
        <f>'LISTA DOS ITENS'!$O1579*'LISTA DOS ITENS'!$M1579</f>
        <v>15.54</v>
      </c>
      <c r="Q1579" s="25">
        <v>6.3</v>
      </c>
      <c r="R1579" s="25">
        <f>'LISTA DOS ITENS'!$Q1579*'LISTA DOS ITENS'!$M1579</f>
        <v>25.2</v>
      </c>
      <c r="S1579" s="56">
        <f>IF('LISTA DOS ITENS'!$P1579&gt;'LISTA DOS ITENS'!$R1579,'LISTA DOS ITENS'!$P1579,'LISTA DOS ITENS'!$R1579)</f>
        <v>25.2</v>
      </c>
      <c r="T1579" s="25">
        <v>0.31592370492811694</v>
      </c>
      <c r="U1579" s="25">
        <f>'LISTA DOS ITENS'!$T1579*'LISTA DOS ITENS'!$M1579</f>
        <v>1.26369482</v>
      </c>
      <c r="V1579" s="56">
        <f t="array" ref="V1579">INDEX('RESUMO - LOTES E VMA'!$F$3:$F$181,MATCH('LISTA DOS ITENS'!$D1579,'RESUMO - LOTES E VMA'!$A$3:$A$181,0))</f>
        <v>2299608.329</v>
      </c>
      <c r="W1579" s="57">
        <f>'LISTA DOS ITENS'!$U1579/'LISTA DOS ITENS'!$V1579</f>
        <v>0.0000005495261101</v>
      </c>
      <c r="X1579" s="53" t="s">
        <v>53</v>
      </c>
      <c r="Y1579" s="53" t="s">
        <v>290</v>
      </c>
      <c r="Z1579" s="58" t="str">
        <f>'LISTA DOS ITENS'!$F1579&amp;"-"&amp;'LISTA DOS ITENS'!$H1579&amp;"-"&amp;'LISTA DOS ITENS'!$J1579&amp;"-"&amp;'LISTA DOS ITENS'!$K1579&amp;"-"&amp;'LISTA DOS ITENS'!$I1579</f>
        <v>10755439-2201-0003-CONS/NAC-</v>
      </c>
      <c r="AA1579" s="59" t="str">
        <f t="array" ref="AA1579">INDEX('RESUMO - LOTES E VMA'!$M$3:$M$181,MATCH('LISTA DOS ITENS'!$D1579,'RESUMO - LOTES E VMA'!$A$3:$A$181,0))</f>
        <v>Para Leilão</v>
      </c>
      <c r="AB1579" s="60">
        <f t="array" ref="AB1579">INDEX('RESUMO - LOTES E VMA'!$J$3:$J$181,MATCH('LISTA DOS ITENS'!$D1579,'RESUMO - LOTES E VMA'!$A$3:$A$181,0))</f>
        <v>0.05014429741</v>
      </c>
      <c r="AC1579" s="29" t="str">
        <f t="array" ref="AC1579">INDEX('RESUMO - LOTES E VMA'!$L$3:$L$181,MATCH('LISTA DOS ITENS'!$D1579,'RESUMO - LOTES E VMA'!$A$3:$A$181,0))</f>
        <v>1% do Valor de Comparação do VMA</v>
      </c>
      <c r="AD1579" s="53" t="str">
        <f>VLOOKUP(Tabela1[[#This Row],[Índice]],[1]Planilha1!$A:$A,1,0)</f>
        <v>#ERROR!</v>
      </c>
    </row>
    <row r="1580" ht="15.75" customHeight="1">
      <c r="A1580" s="52">
        <v>253550.0</v>
      </c>
      <c r="B1580" s="53" t="s">
        <v>70</v>
      </c>
      <c r="C1580" s="53" t="s">
        <v>71</v>
      </c>
      <c r="D1580" s="22">
        <v>207116.0</v>
      </c>
      <c r="E1580" s="53" t="s">
        <v>63</v>
      </c>
      <c r="F1580" s="54">
        <v>1.0854013E7</v>
      </c>
      <c r="G1580" s="53" t="s">
        <v>1209</v>
      </c>
      <c r="H1580" s="55">
        <v>2201.0</v>
      </c>
      <c r="I1580" s="55"/>
      <c r="J1580" s="55" t="s">
        <v>68</v>
      </c>
      <c r="K1580" s="53" t="s">
        <v>80</v>
      </c>
      <c r="L1580" s="53"/>
      <c r="M1580" s="53">
        <v>28.0</v>
      </c>
      <c r="N1580" s="53" t="s">
        <v>52</v>
      </c>
      <c r="O1580" s="25">
        <v>0.33</v>
      </c>
      <c r="P1580" s="25">
        <f>'LISTA DOS ITENS'!$O1580*'LISTA DOS ITENS'!$M1580</f>
        <v>9.24</v>
      </c>
      <c r="Q1580" s="25">
        <v>0.25000000000000006</v>
      </c>
      <c r="R1580" s="25">
        <f>'LISTA DOS ITENS'!$Q1580*'LISTA DOS ITENS'!$M1580</f>
        <v>7</v>
      </c>
      <c r="S1580" s="56">
        <f>IF('LISTA DOS ITENS'!$P1580&gt;'LISTA DOS ITENS'!$R1580,'LISTA DOS ITENS'!$P1580,'LISTA DOS ITENS'!$R1580)</f>
        <v>9.24</v>
      </c>
      <c r="T1580" s="25">
        <v>0.012536654957464958</v>
      </c>
      <c r="U1580" s="25">
        <f>'LISTA DOS ITENS'!$T1580*'LISTA DOS ITENS'!$M1580</f>
        <v>0.3510263388</v>
      </c>
      <c r="V1580" s="56">
        <f t="array" ref="V1580">INDEX('RESUMO - LOTES E VMA'!$F$3:$F$181,MATCH('LISTA DOS ITENS'!$D1580,'RESUMO - LOTES E VMA'!$A$3:$A$181,0))</f>
        <v>2299608.329</v>
      </c>
      <c r="W1580" s="57">
        <f>'LISTA DOS ITENS'!$U1580/'LISTA DOS ITENS'!$V1580</f>
        <v>0.0000001526461417</v>
      </c>
      <c r="X1580" s="53" t="s">
        <v>53</v>
      </c>
      <c r="Y1580" s="53" t="s">
        <v>290</v>
      </c>
      <c r="Z1580" s="58" t="str">
        <f>'LISTA DOS ITENS'!$F1580&amp;"-"&amp;'LISTA DOS ITENS'!$H1580&amp;"-"&amp;'LISTA DOS ITENS'!$J1580&amp;"-"&amp;'LISTA DOS ITENS'!$K1580&amp;"-"&amp;'LISTA DOS ITENS'!$I1580</f>
        <v>10854013-2201-0003-IMOB/NAC-</v>
      </c>
      <c r="AA1580" s="59" t="str">
        <f t="array" ref="AA1580">INDEX('RESUMO - LOTES E VMA'!$M$3:$M$181,MATCH('LISTA DOS ITENS'!$D1580,'RESUMO - LOTES E VMA'!$A$3:$A$181,0))</f>
        <v>Para Leilão</v>
      </c>
      <c r="AB1580" s="60">
        <f t="array" ref="AB1580">INDEX('RESUMO - LOTES E VMA'!$J$3:$J$181,MATCH('LISTA DOS ITENS'!$D1580,'RESUMO - LOTES E VMA'!$A$3:$A$181,0))</f>
        <v>0.05014429741</v>
      </c>
      <c r="AC1580" s="29" t="str">
        <f t="array" ref="AC1580">INDEX('RESUMO - LOTES E VMA'!$L$3:$L$181,MATCH('LISTA DOS ITENS'!$D1580,'RESUMO - LOTES E VMA'!$A$3:$A$181,0))</f>
        <v>1% do Valor de Comparação do VMA</v>
      </c>
      <c r="AD1580" s="53" t="str">
        <f>VLOOKUP(Tabela1[[#This Row],[Índice]],[1]Planilha1!$A:$A,1,0)</f>
        <v>#ERROR!</v>
      </c>
    </row>
    <row r="1581" ht="15.75" customHeight="1">
      <c r="A1581" s="52">
        <v>253551.0</v>
      </c>
      <c r="B1581" s="53" t="s">
        <v>70</v>
      </c>
      <c r="C1581" s="53" t="s">
        <v>71</v>
      </c>
      <c r="D1581" s="22">
        <v>207116.0</v>
      </c>
      <c r="E1581" s="53" t="s">
        <v>63</v>
      </c>
      <c r="F1581" s="54">
        <v>1.0869645E7</v>
      </c>
      <c r="G1581" s="53" t="s">
        <v>1210</v>
      </c>
      <c r="H1581" s="55">
        <v>2201.0</v>
      </c>
      <c r="I1581" s="55"/>
      <c r="J1581" s="55" t="s">
        <v>68</v>
      </c>
      <c r="K1581" s="53" t="s">
        <v>73</v>
      </c>
      <c r="L1581" s="53"/>
      <c r="M1581" s="53">
        <v>3131.0</v>
      </c>
      <c r="N1581" s="53" t="s">
        <v>52</v>
      </c>
      <c r="O1581" s="25">
        <v>0.09108272117534334</v>
      </c>
      <c r="P1581" s="25">
        <f>'LISTA DOS ITENS'!$O1581*'LISTA DOS ITENS'!$M1581</f>
        <v>285.18</v>
      </c>
      <c r="Q1581" s="25">
        <v>0.17550000000000002</v>
      </c>
      <c r="R1581" s="25">
        <f>'LISTA DOS ITENS'!$Q1581*'LISTA DOS ITENS'!$M1581</f>
        <v>549.4905</v>
      </c>
      <c r="S1581" s="56">
        <f>IF('LISTA DOS ITENS'!$P1581&gt;'LISTA DOS ITENS'!$R1581,'LISTA DOS ITENS'!$P1581,'LISTA DOS ITENS'!$R1581)</f>
        <v>549.4905</v>
      </c>
      <c r="T1581" s="25">
        <v>0.0088007317801404</v>
      </c>
      <c r="U1581" s="25">
        <f>'LISTA DOS ITENS'!$T1581*'LISTA DOS ITENS'!$M1581</f>
        <v>27.5550912</v>
      </c>
      <c r="V1581" s="56">
        <f t="array" ref="V1581">INDEX('RESUMO - LOTES E VMA'!$F$3:$F$181,MATCH('LISTA DOS ITENS'!$D1581,'RESUMO - LOTES E VMA'!$A$3:$A$181,0))</f>
        <v>2299608.329</v>
      </c>
      <c r="W1581" s="57">
        <f>'LISTA DOS ITENS'!$U1581/'LISTA DOS ITENS'!$V1581</f>
        <v>0.00001198251496</v>
      </c>
      <c r="X1581" s="53" t="s">
        <v>53</v>
      </c>
      <c r="Y1581" s="53" t="s">
        <v>290</v>
      </c>
      <c r="Z1581" s="58" t="str">
        <f>'LISTA DOS ITENS'!$F1581&amp;"-"&amp;'LISTA DOS ITENS'!$H1581&amp;"-"&amp;'LISTA DOS ITENS'!$J1581&amp;"-"&amp;'LISTA DOS ITENS'!$K1581&amp;"-"&amp;'LISTA DOS ITENS'!$I1581</f>
        <v>10869645-2201-0003-CONS/NAC-</v>
      </c>
      <c r="AA1581" s="59" t="str">
        <f t="array" ref="AA1581">INDEX('RESUMO - LOTES E VMA'!$M$3:$M$181,MATCH('LISTA DOS ITENS'!$D1581,'RESUMO - LOTES E VMA'!$A$3:$A$181,0))</f>
        <v>Para Leilão</v>
      </c>
      <c r="AB1581" s="60">
        <f t="array" ref="AB1581">INDEX('RESUMO - LOTES E VMA'!$J$3:$J$181,MATCH('LISTA DOS ITENS'!$D1581,'RESUMO - LOTES E VMA'!$A$3:$A$181,0))</f>
        <v>0.05014429741</v>
      </c>
      <c r="AC1581" s="29" t="str">
        <f t="array" ref="AC1581">INDEX('RESUMO - LOTES E VMA'!$L$3:$L$181,MATCH('LISTA DOS ITENS'!$D1581,'RESUMO - LOTES E VMA'!$A$3:$A$181,0))</f>
        <v>1% do Valor de Comparação do VMA</v>
      </c>
      <c r="AD1581" s="53" t="str">
        <f>VLOOKUP(Tabela1[[#This Row],[Índice]],[1]Planilha1!$A:$A,1,0)</f>
        <v>#ERROR!</v>
      </c>
    </row>
    <row r="1582" ht="15.75" customHeight="1">
      <c r="A1582" s="52">
        <v>253552.0</v>
      </c>
      <c r="B1582" s="53" t="s">
        <v>70</v>
      </c>
      <c r="C1582" s="53" t="s">
        <v>71</v>
      </c>
      <c r="D1582" s="22">
        <v>207116.0</v>
      </c>
      <c r="E1582" s="53" t="s">
        <v>63</v>
      </c>
      <c r="F1582" s="54">
        <v>1.1095441E7</v>
      </c>
      <c r="G1582" s="53" t="s">
        <v>1211</v>
      </c>
      <c r="H1582" s="55">
        <v>2201.0</v>
      </c>
      <c r="I1582" s="55"/>
      <c r="J1582" s="55" t="s">
        <v>68</v>
      </c>
      <c r="K1582" s="53" t="s">
        <v>80</v>
      </c>
      <c r="L1582" s="53"/>
      <c r="M1582" s="53">
        <v>64.0</v>
      </c>
      <c r="N1582" s="53" t="s">
        <v>52</v>
      </c>
      <c r="O1582" s="25">
        <v>2.3671875</v>
      </c>
      <c r="P1582" s="25">
        <f>'LISTA DOS ITENS'!$O1582*'LISTA DOS ITENS'!$M1582</f>
        <v>151.5</v>
      </c>
      <c r="Q1582" s="25">
        <v>2.37</v>
      </c>
      <c r="R1582" s="25">
        <f>'LISTA DOS ITENS'!$Q1582*'LISTA DOS ITENS'!$M1582</f>
        <v>151.68</v>
      </c>
      <c r="S1582" s="56">
        <f>IF('LISTA DOS ITENS'!$P1582&gt;'LISTA DOS ITENS'!$R1582,'LISTA DOS ITENS'!$P1582,'LISTA DOS ITENS'!$R1582)</f>
        <v>151.68</v>
      </c>
      <c r="T1582" s="25">
        <v>0.11884748899676777</v>
      </c>
      <c r="U1582" s="25">
        <f>'LISTA DOS ITENS'!$T1582*'LISTA DOS ITENS'!$M1582</f>
        <v>7.606239296</v>
      </c>
      <c r="V1582" s="56">
        <f t="array" ref="V1582">INDEX('RESUMO - LOTES E VMA'!$F$3:$F$181,MATCH('LISTA DOS ITENS'!$D1582,'RESUMO - LOTES E VMA'!$A$3:$A$181,0))</f>
        <v>2299608.329</v>
      </c>
      <c r="W1582" s="57">
        <f>'LISTA DOS ITENS'!$U1582/'LISTA DOS ITENS'!$V1582</f>
        <v>0.000003307623825</v>
      </c>
      <c r="X1582" s="53" t="s">
        <v>53</v>
      </c>
      <c r="Y1582" s="53" t="s">
        <v>290</v>
      </c>
      <c r="Z1582" s="58" t="str">
        <f>'LISTA DOS ITENS'!$F1582&amp;"-"&amp;'LISTA DOS ITENS'!$H1582&amp;"-"&amp;'LISTA DOS ITENS'!$J1582&amp;"-"&amp;'LISTA DOS ITENS'!$K1582&amp;"-"&amp;'LISTA DOS ITENS'!$I1582</f>
        <v>11095441-2201-0003-IMOB/NAC-</v>
      </c>
      <c r="AA1582" s="59" t="str">
        <f t="array" ref="AA1582">INDEX('RESUMO - LOTES E VMA'!$M$3:$M$181,MATCH('LISTA DOS ITENS'!$D1582,'RESUMO - LOTES E VMA'!$A$3:$A$181,0))</f>
        <v>Para Leilão</v>
      </c>
      <c r="AB1582" s="60">
        <f t="array" ref="AB1582">INDEX('RESUMO - LOTES E VMA'!$J$3:$J$181,MATCH('LISTA DOS ITENS'!$D1582,'RESUMO - LOTES E VMA'!$A$3:$A$181,0))</f>
        <v>0.05014429741</v>
      </c>
      <c r="AC1582" s="29" t="str">
        <f t="array" ref="AC1582">INDEX('RESUMO - LOTES E VMA'!$L$3:$L$181,MATCH('LISTA DOS ITENS'!$D1582,'RESUMO - LOTES E VMA'!$A$3:$A$181,0))</f>
        <v>1% do Valor de Comparação do VMA</v>
      </c>
      <c r="AD1582" s="53" t="str">
        <f>VLOOKUP(Tabela1[[#This Row],[Índice]],[1]Planilha1!$A:$A,1,0)</f>
        <v>#ERROR!</v>
      </c>
    </row>
    <row r="1583" ht="15.75" customHeight="1">
      <c r="A1583" s="52">
        <v>253553.0</v>
      </c>
      <c r="B1583" s="53" t="s">
        <v>70</v>
      </c>
      <c r="C1583" s="53" t="s">
        <v>71</v>
      </c>
      <c r="D1583" s="22">
        <v>207116.0</v>
      </c>
      <c r="E1583" s="53" t="s">
        <v>63</v>
      </c>
      <c r="F1583" s="54">
        <v>1.1158802E7</v>
      </c>
      <c r="G1583" s="53" t="s">
        <v>1195</v>
      </c>
      <c r="H1583" s="55">
        <v>2201.0</v>
      </c>
      <c r="I1583" s="55"/>
      <c r="J1583" s="55" t="s">
        <v>68</v>
      </c>
      <c r="K1583" s="53" t="s">
        <v>117</v>
      </c>
      <c r="L1583" s="53"/>
      <c r="M1583" s="53">
        <v>2091.0</v>
      </c>
      <c r="N1583" s="53" t="s">
        <v>52</v>
      </c>
      <c r="O1583" s="25">
        <v>0.0928024868483979</v>
      </c>
      <c r="P1583" s="25">
        <f>'LISTA DOS ITENS'!$O1583*'LISTA DOS ITENS'!$M1583</f>
        <v>194.05</v>
      </c>
      <c r="Q1583" s="25">
        <v>0.21291666666666667</v>
      </c>
      <c r="R1583" s="25">
        <f>'LISTA DOS ITENS'!$Q1583*'LISTA DOS ITENS'!$M1583</f>
        <v>445.20875</v>
      </c>
      <c r="S1583" s="56">
        <f>IF('LISTA DOS ITENS'!$P1583&gt;'LISTA DOS ITENS'!$R1583,'LISTA DOS ITENS'!$P1583,'LISTA DOS ITENS'!$R1583)</f>
        <v>445.20875</v>
      </c>
      <c r="T1583" s="25">
        <v>0.01067705113877432</v>
      </c>
      <c r="U1583" s="25">
        <f>'LISTA DOS ITENS'!$T1583*'LISTA DOS ITENS'!$M1583</f>
        <v>22.32571393</v>
      </c>
      <c r="V1583" s="56">
        <f t="array" ref="V1583">INDEX('RESUMO - LOTES E VMA'!$F$3:$F$181,MATCH('LISTA DOS ITENS'!$D1583,'RESUMO - LOTES E VMA'!$A$3:$A$181,0))</f>
        <v>2299608.329</v>
      </c>
      <c r="W1583" s="57">
        <f>'LISTA DOS ITENS'!$U1583/'LISTA DOS ITENS'!$V1583</f>
        <v>0.00000970848542</v>
      </c>
      <c r="X1583" s="53" t="s">
        <v>53</v>
      </c>
      <c r="Y1583" s="53" t="s">
        <v>290</v>
      </c>
      <c r="Z1583" s="58" t="str">
        <f>'LISTA DOS ITENS'!$F1583&amp;"-"&amp;'LISTA DOS ITENS'!$H1583&amp;"-"&amp;'LISTA DOS ITENS'!$J1583&amp;"-"&amp;'LISTA DOS ITENS'!$K1583&amp;"-"&amp;'LISTA DOS ITENS'!$I1583</f>
        <v>11158802-2201-0003-CONS/IAMN-</v>
      </c>
      <c r="AA1583" s="59" t="str">
        <f t="array" ref="AA1583">INDEX('RESUMO - LOTES E VMA'!$M$3:$M$181,MATCH('LISTA DOS ITENS'!$D1583,'RESUMO - LOTES E VMA'!$A$3:$A$181,0))</f>
        <v>Para Leilão</v>
      </c>
      <c r="AB1583" s="60">
        <f t="array" ref="AB1583">INDEX('RESUMO - LOTES E VMA'!$J$3:$J$181,MATCH('LISTA DOS ITENS'!$D1583,'RESUMO - LOTES E VMA'!$A$3:$A$181,0))</f>
        <v>0.05014429741</v>
      </c>
      <c r="AC1583" s="29" t="str">
        <f t="array" ref="AC1583">INDEX('RESUMO - LOTES E VMA'!$L$3:$L$181,MATCH('LISTA DOS ITENS'!$D1583,'RESUMO - LOTES E VMA'!$A$3:$A$181,0))</f>
        <v>1% do Valor de Comparação do VMA</v>
      </c>
      <c r="AD1583" s="53" t="str">
        <f>VLOOKUP(Tabela1[[#This Row],[Índice]],[1]Planilha1!$A:$A,1,0)</f>
        <v>#ERROR!</v>
      </c>
    </row>
    <row r="1584" ht="15.75" customHeight="1">
      <c r="A1584" s="52">
        <v>253554.0</v>
      </c>
      <c r="B1584" s="53" t="s">
        <v>70</v>
      </c>
      <c r="C1584" s="53" t="s">
        <v>71</v>
      </c>
      <c r="D1584" s="22">
        <v>207116.0</v>
      </c>
      <c r="E1584" s="53" t="s">
        <v>63</v>
      </c>
      <c r="F1584" s="54">
        <v>1.1158802E7</v>
      </c>
      <c r="G1584" s="53" t="s">
        <v>1195</v>
      </c>
      <c r="H1584" s="55">
        <v>2201.0</v>
      </c>
      <c r="I1584" s="55"/>
      <c r="J1584" s="55" t="s">
        <v>68</v>
      </c>
      <c r="K1584" s="53" t="s">
        <v>73</v>
      </c>
      <c r="L1584" s="53"/>
      <c r="M1584" s="53">
        <v>6583.0</v>
      </c>
      <c r="N1584" s="53" t="s">
        <v>52</v>
      </c>
      <c r="O1584" s="25">
        <v>0.082743430047091</v>
      </c>
      <c r="P1584" s="25">
        <f>'LISTA DOS ITENS'!$O1584*'LISTA DOS ITENS'!$M1584</f>
        <v>544.7</v>
      </c>
      <c r="Q1584" s="25">
        <v>0.21291666666666667</v>
      </c>
      <c r="R1584" s="25">
        <f>'LISTA DOS ITENS'!$Q1584*'LISTA DOS ITENS'!$M1584</f>
        <v>1401.630417</v>
      </c>
      <c r="S1584" s="56">
        <f>IF('LISTA DOS ITENS'!$P1584&gt;'LISTA DOS ITENS'!$R1584,'LISTA DOS ITENS'!$P1584,'LISTA DOS ITENS'!$R1584)</f>
        <v>1401.630417</v>
      </c>
      <c r="T1584" s="25">
        <v>0.01067705113877432</v>
      </c>
      <c r="U1584" s="25">
        <f>'LISTA DOS ITENS'!$T1584*'LISTA DOS ITENS'!$M1584</f>
        <v>70.28702765</v>
      </c>
      <c r="V1584" s="56">
        <f t="array" ref="V1584">INDEX('RESUMO - LOTES E VMA'!$F$3:$F$181,MATCH('LISTA DOS ITENS'!$D1584,'RESUMO - LOTES E VMA'!$A$3:$A$181,0))</f>
        <v>2299608.329</v>
      </c>
      <c r="W1584" s="57">
        <f>'LISTA DOS ITENS'!$U1584/'LISTA DOS ITENS'!$V1584</f>
        <v>0.00003056478217</v>
      </c>
      <c r="X1584" s="53" t="s">
        <v>53</v>
      </c>
      <c r="Y1584" s="53" t="s">
        <v>290</v>
      </c>
      <c r="Z1584" s="58" t="str">
        <f>'LISTA DOS ITENS'!$F1584&amp;"-"&amp;'LISTA DOS ITENS'!$H1584&amp;"-"&amp;'LISTA DOS ITENS'!$J1584&amp;"-"&amp;'LISTA DOS ITENS'!$K1584&amp;"-"&amp;'LISTA DOS ITENS'!$I1584</f>
        <v>11158802-2201-0003-CONS/NAC-</v>
      </c>
      <c r="AA1584" s="59" t="str">
        <f t="array" ref="AA1584">INDEX('RESUMO - LOTES E VMA'!$M$3:$M$181,MATCH('LISTA DOS ITENS'!$D1584,'RESUMO - LOTES E VMA'!$A$3:$A$181,0))</f>
        <v>Para Leilão</v>
      </c>
      <c r="AB1584" s="60">
        <f t="array" ref="AB1584">INDEX('RESUMO - LOTES E VMA'!$J$3:$J$181,MATCH('LISTA DOS ITENS'!$D1584,'RESUMO - LOTES E VMA'!$A$3:$A$181,0))</f>
        <v>0.05014429741</v>
      </c>
      <c r="AC1584" s="29" t="str">
        <f t="array" ref="AC1584">INDEX('RESUMO - LOTES E VMA'!$L$3:$L$181,MATCH('LISTA DOS ITENS'!$D1584,'RESUMO - LOTES E VMA'!$A$3:$A$181,0))</f>
        <v>1% do Valor de Comparação do VMA</v>
      </c>
      <c r="AD1584" s="53" t="str">
        <f>VLOOKUP(Tabela1[[#This Row],[Índice]],[1]Planilha1!$A:$A,1,0)</f>
        <v>#ERROR!</v>
      </c>
    </row>
    <row r="1585" ht="15.75" customHeight="1">
      <c r="A1585" s="52">
        <v>253555.0</v>
      </c>
      <c r="B1585" s="53" t="s">
        <v>70</v>
      </c>
      <c r="C1585" s="53" t="s">
        <v>71</v>
      </c>
      <c r="D1585" s="22">
        <v>207116.0</v>
      </c>
      <c r="E1585" s="53" t="s">
        <v>63</v>
      </c>
      <c r="F1585" s="54">
        <v>1.1159895E7</v>
      </c>
      <c r="G1585" s="53" t="s">
        <v>1212</v>
      </c>
      <c r="H1585" s="55">
        <v>2201.0</v>
      </c>
      <c r="I1585" s="55"/>
      <c r="J1585" s="55" t="s">
        <v>68</v>
      </c>
      <c r="K1585" s="53" t="s">
        <v>73</v>
      </c>
      <c r="L1585" s="53"/>
      <c r="M1585" s="53">
        <v>1457.0</v>
      </c>
      <c r="N1585" s="53" t="s">
        <v>52</v>
      </c>
      <c r="O1585" s="25">
        <v>0.3132875772134523</v>
      </c>
      <c r="P1585" s="25">
        <f>'LISTA DOS ITENS'!$O1585*'LISTA DOS ITENS'!$M1585</f>
        <v>456.46</v>
      </c>
      <c r="Q1585" s="25">
        <v>251.9</v>
      </c>
      <c r="R1585" s="25">
        <f>'LISTA DOS ITENS'!$Q1585*'LISTA DOS ITENS'!$M1585</f>
        <v>367018.3</v>
      </c>
      <c r="S1585" s="56">
        <f>IF('LISTA DOS ITENS'!$P1585&gt;'LISTA DOS ITENS'!$R1585,'LISTA DOS ITENS'!$P1585,'LISTA DOS ITENS'!$R1585)</f>
        <v>367018.3</v>
      </c>
      <c r="T1585" s="25">
        <v>12.631933535141687</v>
      </c>
      <c r="U1585" s="25">
        <f>'LISTA DOS ITENS'!$T1585*'LISTA DOS ITENS'!$M1585</f>
        <v>18404.72716</v>
      </c>
      <c r="V1585" s="56">
        <f t="array" ref="V1585">INDEX('RESUMO - LOTES E VMA'!$F$3:$F$181,MATCH('LISTA DOS ITENS'!$D1585,'RESUMO - LOTES E VMA'!$A$3:$A$181,0))</f>
        <v>2299608.329</v>
      </c>
      <c r="W1585" s="57">
        <f>'LISTA DOS ITENS'!$U1585/'LISTA DOS ITENS'!$V1585</f>
        <v>0.008003418204</v>
      </c>
      <c r="X1585" s="53" t="s">
        <v>53</v>
      </c>
      <c r="Y1585" s="53" t="s">
        <v>290</v>
      </c>
      <c r="Z1585" s="58" t="str">
        <f>'LISTA DOS ITENS'!$F1585&amp;"-"&amp;'LISTA DOS ITENS'!$H1585&amp;"-"&amp;'LISTA DOS ITENS'!$J1585&amp;"-"&amp;'LISTA DOS ITENS'!$K1585&amp;"-"&amp;'LISTA DOS ITENS'!$I1585</f>
        <v>11159895-2201-0003-CONS/NAC-</v>
      </c>
      <c r="AA1585" s="59" t="str">
        <f t="array" ref="AA1585">INDEX('RESUMO - LOTES E VMA'!$M$3:$M$181,MATCH('LISTA DOS ITENS'!$D1585,'RESUMO - LOTES E VMA'!$A$3:$A$181,0))</f>
        <v>Para Leilão</v>
      </c>
      <c r="AB1585" s="60">
        <f t="array" ref="AB1585">INDEX('RESUMO - LOTES E VMA'!$J$3:$J$181,MATCH('LISTA DOS ITENS'!$D1585,'RESUMO - LOTES E VMA'!$A$3:$A$181,0))</f>
        <v>0.05014429741</v>
      </c>
      <c r="AC1585" s="29" t="str">
        <f t="array" ref="AC1585">INDEX('RESUMO - LOTES E VMA'!$L$3:$L$181,MATCH('LISTA DOS ITENS'!$D1585,'RESUMO - LOTES E VMA'!$A$3:$A$181,0))</f>
        <v>1% do Valor de Comparação do VMA</v>
      </c>
      <c r="AD1585" s="53" t="str">
        <f>VLOOKUP(Tabela1[[#This Row],[Índice]],[1]Planilha1!$A:$A,1,0)</f>
        <v>#ERROR!</v>
      </c>
    </row>
    <row r="1586" ht="15.75" customHeight="1">
      <c r="A1586" s="52">
        <v>253556.0</v>
      </c>
      <c r="B1586" s="53" t="s">
        <v>70</v>
      </c>
      <c r="C1586" s="53" t="s">
        <v>71</v>
      </c>
      <c r="D1586" s="22">
        <v>207116.0</v>
      </c>
      <c r="E1586" s="53" t="s">
        <v>63</v>
      </c>
      <c r="F1586" s="54">
        <v>1.1159896E7</v>
      </c>
      <c r="G1586" s="53" t="s">
        <v>1190</v>
      </c>
      <c r="H1586" s="55">
        <v>2201.0</v>
      </c>
      <c r="I1586" s="55"/>
      <c r="J1586" s="55" t="s">
        <v>68</v>
      </c>
      <c r="K1586" s="53" t="s">
        <v>73</v>
      </c>
      <c r="L1586" s="53"/>
      <c r="M1586" s="53">
        <v>115.0</v>
      </c>
      <c r="N1586" s="53" t="s">
        <v>52</v>
      </c>
      <c r="O1586" s="25">
        <v>0.33504347826086955</v>
      </c>
      <c r="P1586" s="25">
        <f>'LISTA DOS ITENS'!$O1586*'LISTA DOS ITENS'!$M1586</f>
        <v>38.53</v>
      </c>
      <c r="Q1586" s="25">
        <v>0.5160553559322034</v>
      </c>
      <c r="R1586" s="25">
        <f>'LISTA DOS ITENS'!$Q1586*'LISTA DOS ITENS'!$M1586</f>
        <v>59.34636593</v>
      </c>
      <c r="S1586" s="56">
        <f>IF('LISTA DOS ITENS'!$P1586&gt;'LISTA DOS ITENS'!$R1586,'LISTA DOS ITENS'!$P1586,'LISTA DOS ITENS'!$R1586)</f>
        <v>59.34636593</v>
      </c>
      <c r="T1586" s="25">
        <v>0.025878431745095198</v>
      </c>
      <c r="U1586" s="25">
        <f>'LISTA DOS ITENS'!$T1586*'LISTA DOS ITENS'!$M1586</f>
        <v>2.976019651</v>
      </c>
      <c r="V1586" s="56">
        <f t="array" ref="V1586">INDEX('RESUMO - LOTES E VMA'!$F$3:$F$181,MATCH('LISTA DOS ITENS'!$D1586,'RESUMO - LOTES E VMA'!$A$3:$A$181,0))</f>
        <v>2299608.329</v>
      </c>
      <c r="W1586" s="57">
        <f>'LISTA DOS ITENS'!$U1586/'LISTA DOS ITENS'!$V1586</f>
        <v>0.000001294141969</v>
      </c>
      <c r="X1586" s="53" t="s">
        <v>53</v>
      </c>
      <c r="Y1586" s="53" t="s">
        <v>290</v>
      </c>
      <c r="Z1586" s="58" t="str">
        <f>'LISTA DOS ITENS'!$F1586&amp;"-"&amp;'LISTA DOS ITENS'!$H1586&amp;"-"&amp;'LISTA DOS ITENS'!$J1586&amp;"-"&amp;'LISTA DOS ITENS'!$K1586&amp;"-"&amp;'LISTA DOS ITENS'!$I1586</f>
        <v>11159896-2201-0003-CONS/NAC-</v>
      </c>
      <c r="AA1586" s="59" t="str">
        <f t="array" ref="AA1586">INDEX('RESUMO - LOTES E VMA'!$M$3:$M$181,MATCH('LISTA DOS ITENS'!$D1586,'RESUMO - LOTES E VMA'!$A$3:$A$181,0))</f>
        <v>Para Leilão</v>
      </c>
      <c r="AB1586" s="60">
        <f t="array" ref="AB1586">INDEX('RESUMO - LOTES E VMA'!$J$3:$J$181,MATCH('LISTA DOS ITENS'!$D1586,'RESUMO - LOTES E VMA'!$A$3:$A$181,0))</f>
        <v>0.05014429741</v>
      </c>
      <c r="AC1586" s="29" t="str">
        <f t="array" ref="AC1586">INDEX('RESUMO - LOTES E VMA'!$L$3:$L$181,MATCH('LISTA DOS ITENS'!$D1586,'RESUMO - LOTES E VMA'!$A$3:$A$181,0))</f>
        <v>1% do Valor de Comparação do VMA</v>
      </c>
      <c r="AD1586" s="53" t="str">
        <f>VLOOKUP(Tabela1[[#This Row],[Índice]],[1]Planilha1!$A:$A,1,0)</f>
        <v>#ERROR!</v>
      </c>
    </row>
    <row r="1587" ht="15.75" customHeight="1">
      <c r="A1587" s="52">
        <v>253557.0</v>
      </c>
      <c r="B1587" s="53" t="s">
        <v>70</v>
      </c>
      <c r="C1587" s="53" t="s">
        <v>71</v>
      </c>
      <c r="D1587" s="22">
        <v>207116.0</v>
      </c>
      <c r="E1587" s="53" t="s">
        <v>63</v>
      </c>
      <c r="F1587" s="54">
        <v>1.1159896E7</v>
      </c>
      <c r="G1587" s="53" t="s">
        <v>1190</v>
      </c>
      <c r="H1587" s="55">
        <v>2201.0</v>
      </c>
      <c r="I1587" s="55"/>
      <c r="J1587" s="55" t="s">
        <v>68</v>
      </c>
      <c r="K1587" s="53" t="s">
        <v>80</v>
      </c>
      <c r="L1587" s="53"/>
      <c r="M1587" s="53">
        <v>40.0</v>
      </c>
      <c r="N1587" s="53" t="s">
        <v>52</v>
      </c>
      <c r="O1587" s="25">
        <v>0.65775</v>
      </c>
      <c r="P1587" s="25">
        <f>'LISTA DOS ITENS'!$O1587*'LISTA DOS ITENS'!$M1587</f>
        <v>26.31</v>
      </c>
      <c r="Q1587" s="25">
        <v>0.5160553559322034</v>
      </c>
      <c r="R1587" s="25">
        <f>'LISTA DOS ITENS'!$Q1587*'LISTA DOS ITENS'!$M1587</f>
        <v>20.64221424</v>
      </c>
      <c r="S1587" s="56">
        <f>IF('LISTA DOS ITENS'!$P1587&gt;'LISTA DOS ITENS'!$R1587,'LISTA DOS ITENS'!$P1587,'LISTA DOS ITENS'!$R1587)</f>
        <v>26.31</v>
      </c>
      <c r="T1587" s="25">
        <v>0.025878431745095198</v>
      </c>
      <c r="U1587" s="25">
        <f>'LISTA DOS ITENS'!$T1587*'LISTA DOS ITENS'!$M1587</f>
        <v>1.03513727</v>
      </c>
      <c r="V1587" s="56">
        <f t="array" ref="V1587">INDEX('RESUMO - LOTES E VMA'!$F$3:$F$181,MATCH('LISTA DOS ITENS'!$D1587,'RESUMO - LOTES E VMA'!$A$3:$A$181,0))</f>
        <v>2299608.329</v>
      </c>
      <c r="W1587" s="57">
        <f>'LISTA DOS ITENS'!$U1587/'LISTA DOS ITENS'!$V1587</f>
        <v>0.0000004501363371</v>
      </c>
      <c r="X1587" s="53" t="s">
        <v>53</v>
      </c>
      <c r="Y1587" s="53" t="s">
        <v>290</v>
      </c>
      <c r="Z1587" s="58" t="str">
        <f>'LISTA DOS ITENS'!$F1587&amp;"-"&amp;'LISTA DOS ITENS'!$H1587&amp;"-"&amp;'LISTA DOS ITENS'!$J1587&amp;"-"&amp;'LISTA DOS ITENS'!$K1587&amp;"-"&amp;'LISTA DOS ITENS'!$I1587</f>
        <v>11159896-2201-0003-IMOB/NAC-</v>
      </c>
      <c r="AA1587" s="59" t="str">
        <f t="array" ref="AA1587">INDEX('RESUMO - LOTES E VMA'!$M$3:$M$181,MATCH('LISTA DOS ITENS'!$D1587,'RESUMO - LOTES E VMA'!$A$3:$A$181,0))</f>
        <v>Para Leilão</v>
      </c>
      <c r="AB1587" s="60">
        <f t="array" ref="AB1587">INDEX('RESUMO - LOTES E VMA'!$J$3:$J$181,MATCH('LISTA DOS ITENS'!$D1587,'RESUMO - LOTES E VMA'!$A$3:$A$181,0))</f>
        <v>0.05014429741</v>
      </c>
      <c r="AC1587" s="29" t="str">
        <f t="array" ref="AC1587">INDEX('RESUMO - LOTES E VMA'!$L$3:$L$181,MATCH('LISTA DOS ITENS'!$D1587,'RESUMO - LOTES E VMA'!$A$3:$A$181,0))</f>
        <v>1% do Valor de Comparação do VMA</v>
      </c>
      <c r="AD1587" s="53" t="str">
        <f>VLOOKUP(Tabela1[[#This Row],[Índice]],[1]Planilha1!$A:$A,1,0)</f>
        <v>#ERROR!</v>
      </c>
    </row>
    <row r="1588" ht="15.75" customHeight="1">
      <c r="A1588" s="52">
        <v>253558.0</v>
      </c>
      <c r="B1588" s="53" t="s">
        <v>70</v>
      </c>
      <c r="C1588" s="53" t="s">
        <v>71</v>
      </c>
      <c r="D1588" s="22">
        <v>207116.0</v>
      </c>
      <c r="E1588" s="53" t="s">
        <v>63</v>
      </c>
      <c r="F1588" s="54">
        <v>1.1300562E7</v>
      </c>
      <c r="G1588" s="53" t="s">
        <v>1213</v>
      </c>
      <c r="H1588" s="55">
        <v>2201.0</v>
      </c>
      <c r="I1588" s="55"/>
      <c r="J1588" s="55" t="s">
        <v>68</v>
      </c>
      <c r="K1588" s="53" t="s">
        <v>80</v>
      </c>
      <c r="L1588" s="53"/>
      <c r="M1588" s="53">
        <v>704.0</v>
      </c>
      <c r="N1588" s="53" t="s">
        <v>52</v>
      </c>
      <c r="O1588" s="25">
        <v>1.1339914772727273</v>
      </c>
      <c r="P1588" s="25">
        <f>'LISTA DOS ITENS'!$O1588*'LISTA DOS ITENS'!$M1588</f>
        <v>798.33</v>
      </c>
      <c r="Q1588" s="25">
        <v>1.13</v>
      </c>
      <c r="R1588" s="25">
        <f>'LISTA DOS ITENS'!$Q1588*'LISTA DOS ITENS'!$M1588</f>
        <v>795.52</v>
      </c>
      <c r="S1588" s="56">
        <f>IF('LISTA DOS ITENS'!$P1588&gt;'LISTA DOS ITENS'!$R1588,'LISTA DOS ITENS'!$P1588,'LISTA DOS ITENS'!$R1588)</f>
        <v>798.33</v>
      </c>
      <c r="T1588" s="25">
        <v>0.05666568040774159</v>
      </c>
      <c r="U1588" s="25">
        <f>'LISTA DOS ITENS'!$T1588*'LISTA DOS ITENS'!$M1588</f>
        <v>39.89263901</v>
      </c>
      <c r="V1588" s="56">
        <f t="array" ref="V1588">INDEX('RESUMO - LOTES E VMA'!$F$3:$F$181,MATCH('LISTA DOS ITENS'!$D1588,'RESUMO - LOTES E VMA'!$A$3:$A$181,0))</f>
        <v>2299608.329</v>
      </c>
      <c r="W1588" s="57">
        <f>'LISTA DOS ITENS'!$U1588/'LISTA DOS ITENS'!$V1588</f>
        <v>0.00001734757981</v>
      </c>
      <c r="X1588" s="53" t="s">
        <v>53</v>
      </c>
      <c r="Y1588" s="53" t="s">
        <v>290</v>
      </c>
      <c r="Z1588" s="58" t="str">
        <f>'LISTA DOS ITENS'!$F1588&amp;"-"&amp;'LISTA DOS ITENS'!$H1588&amp;"-"&amp;'LISTA DOS ITENS'!$J1588&amp;"-"&amp;'LISTA DOS ITENS'!$K1588&amp;"-"&amp;'LISTA DOS ITENS'!$I1588</f>
        <v>11300562-2201-0003-IMOB/NAC-</v>
      </c>
      <c r="AA1588" s="59" t="str">
        <f t="array" ref="AA1588">INDEX('RESUMO - LOTES E VMA'!$M$3:$M$181,MATCH('LISTA DOS ITENS'!$D1588,'RESUMO - LOTES E VMA'!$A$3:$A$181,0))</f>
        <v>Para Leilão</v>
      </c>
      <c r="AB1588" s="60">
        <f t="array" ref="AB1588">INDEX('RESUMO - LOTES E VMA'!$J$3:$J$181,MATCH('LISTA DOS ITENS'!$D1588,'RESUMO - LOTES E VMA'!$A$3:$A$181,0))</f>
        <v>0.05014429741</v>
      </c>
      <c r="AC1588" s="29" t="str">
        <f t="array" ref="AC1588">INDEX('RESUMO - LOTES E VMA'!$L$3:$L$181,MATCH('LISTA DOS ITENS'!$D1588,'RESUMO - LOTES E VMA'!$A$3:$A$181,0))</f>
        <v>1% do Valor de Comparação do VMA</v>
      </c>
      <c r="AD1588" s="53" t="str">
        <f>VLOOKUP(Tabela1[[#This Row],[Índice]],[1]Planilha1!$A:$A,1,0)</f>
        <v>#ERROR!</v>
      </c>
    </row>
    <row r="1589" ht="15.75" customHeight="1">
      <c r="A1589" s="52">
        <v>253559.0</v>
      </c>
      <c r="B1589" s="53" t="s">
        <v>70</v>
      </c>
      <c r="C1589" s="53" t="s">
        <v>71</v>
      </c>
      <c r="D1589" s="22">
        <v>207116.0</v>
      </c>
      <c r="E1589" s="53" t="s">
        <v>63</v>
      </c>
      <c r="F1589" s="54">
        <v>1.1300597E7</v>
      </c>
      <c r="G1589" s="53" t="s">
        <v>1214</v>
      </c>
      <c r="H1589" s="55">
        <v>2201.0</v>
      </c>
      <c r="I1589" s="55"/>
      <c r="J1589" s="55" t="s">
        <v>68</v>
      </c>
      <c r="K1589" s="53" t="s">
        <v>73</v>
      </c>
      <c r="L1589" s="53"/>
      <c r="M1589" s="53">
        <v>182.0</v>
      </c>
      <c r="N1589" s="53" t="s">
        <v>52</v>
      </c>
      <c r="O1589" s="25">
        <v>0.13587912087912088</v>
      </c>
      <c r="P1589" s="25">
        <f>'LISTA DOS ITENS'!$O1589*'LISTA DOS ITENS'!$M1589</f>
        <v>24.73</v>
      </c>
      <c r="Q1589" s="25">
        <v>0.5623076923076923</v>
      </c>
      <c r="R1589" s="25">
        <f>'LISTA DOS ITENS'!$Q1589*'LISTA DOS ITENS'!$M1589</f>
        <v>102.34</v>
      </c>
      <c r="S1589" s="56">
        <f>IF('LISTA DOS ITENS'!$P1589&gt;'LISTA DOS ITENS'!$R1589,'LISTA DOS ITENS'!$P1589,'LISTA DOS ITENS'!$R1589)</f>
        <v>102.34</v>
      </c>
      <c r="T1589" s="25">
        <v>0.028197830073559634</v>
      </c>
      <c r="U1589" s="25">
        <f>'LISTA DOS ITENS'!$T1589*'LISTA DOS ITENS'!$M1589</f>
        <v>5.132005073</v>
      </c>
      <c r="V1589" s="56">
        <f t="array" ref="V1589">INDEX('RESUMO - LOTES E VMA'!$F$3:$F$181,MATCH('LISTA DOS ITENS'!$D1589,'RESUMO - LOTES E VMA'!$A$3:$A$181,0))</f>
        <v>2299608.329</v>
      </c>
      <c r="W1589" s="57">
        <f>'LISTA DOS ITENS'!$U1589/'LISTA DOS ITENS'!$V1589</f>
        <v>0.000002231686592</v>
      </c>
      <c r="X1589" s="53" t="s">
        <v>53</v>
      </c>
      <c r="Y1589" s="53" t="s">
        <v>290</v>
      </c>
      <c r="Z1589" s="58" t="str">
        <f>'LISTA DOS ITENS'!$F1589&amp;"-"&amp;'LISTA DOS ITENS'!$H1589&amp;"-"&amp;'LISTA DOS ITENS'!$J1589&amp;"-"&amp;'LISTA DOS ITENS'!$K1589&amp;"-"&amp;'LISTA DOS ITENS'!$I1589</f>
        <v>11300597-2201-0003-CONS/NAC-</v>
      </c>
      <c r="AA1589" s="59" t="str">
        <f t="array" ref="AA1589">INDEX('RESUMO - LOTES E VMA'!$M$3:$M$181,MATCH('LISTA DOS ITENS'!$D1589,'RESUMO - LOTES E VMA'!$A$3:$A$181,0))</f>
        <v>Para Leilão</v>
      </c>
      <c r="AB1589" s="60">
        <f t="array" ref="AB1589">INDEX('RESUMO - LOTES E VMA'!$J$3:$J$181,MATCH('LISTA DOS ITENS'!$D1589,'RESUMO - LOTES E VMA'!$A$3:$A$181,0))</f>
        <v>0.05014429741</v>
      </c>
      <c r="AC1589" s="29" t="str">
        <f t="array" ref="AC1589">INDEX('RESUMO - LOTES E VMA'!$L$3:$L$181,MATCH('LISTA DOS ITENS'!$D1589,'RESUMO - LOTES E VMA'!$A$3:$A$181,0))</f>
        <v>1% do Valor de Comparação do VMA</v>
      </c>
      <c r="AD1589" s="53" t="str">
        <f>VLOOKUP(Tabela1[[#This Row],[Índice]],[1]Planilha1!$A:$A,1,0)</f>
        <v>#ERROR!</v>
      </c>
    </row>
    <row r="1590" ht="15.75" customHeight="1">
      <c r="A1590" s="52">
        <v>253560.0</v>
      </c>
      <c r="B1590" s="53" t="s">
        <v>70</v>
      </c>
      <c r="C1590" s="53" t="s">
        <v>71</v>
      </c>
      <c r="D1590" s="22">
        <v>207116.0</v>
      </c>
      <c r="E1590" s="53" t="s">
        <v>63</v>
      </c>
      <c r="F1590" s="54">
        <v>1.1300597E7</v>
      </c>
      <c r="G1590" s="53" t="s">
        <v>1214</v>
      </c>
      <c r="H1590" s="55">
        <v>2201.0</v>
      </c>
      <c r="I1590" s="55"/>
      <c r="J1590" s="55" t="s">
        <v>68</v>
      </c>
      <c r="K1590" s="53" t="s">
        <v>80</v>
      </c>
      <c r="L1590" s="53"/>
      <c r="M1590" s="53">
        <v>186.0</v>
      </c>
      <c r="N1590" s="53" t="s">
        <v>52</v>
      </c>
      <c r="O1590" s="25">
        <v>0.8123118279569893</v>
      </c>
      <c r="P1590" s="25">
        <f>'LISTA DOS ITENS'!$O1590*'LISTA DOS ITENS'!$M1590</f>
        <v>151.09</v>
      </c>
      <c r="Q1590" s="25">
        <v>0.5623076923076923</v>
      </c>
      <c r="R1590" s="25">
        <f>'LISTA DOS ITENS'!$Q1590*'LISTA DOS ITENS'!$M1590</f>
        <v>104.5892308</v>
      </c>
      <c r="S1590" s="56">
        <f>IF('LISTA DOS ITENS'!$P1590&gt;'LISTA DOS ITENS'!$R1590,'LISTA DOS ITENS'!$P1590,'LISTA DOS ITENS'!$R1590)</f>
        <v>151.09</v>
      </c>
      <c r="T1590" s="25">
        <v>0.028197830073559634</v>
      </c>
      <c r="U1590" s="25">
        <f>'LISTA DOS ITENS'!$T1590*'LISTA DOS ITENS'!$M1590</f>
        <v>5.244796394</v>
      </c>
      <c r="V1590" s="56">
        <f t="array" ref="V1590">INDEX('RESUMO - LOTES E VMA'!$F$3:$F$181,MATCH('LISTA DOS ITENS'!$D1590,'RESUMO - LOTES E VMA'!$A$3:$A$181,0))</f>
        <v>2299608.329</v>
      </c>
      <c r="W1590" s="57">
        <f>'LISTA DOS ITENS'!$U1590/'LISTA DOS ITENS'!$V1590</f>
        <v>0.000002280734649</v>
      </c>
      <c r="X1590" s="53" t="s">
        <v>53</v>
      </c>
      <c r="Y1590" s="53" t="s">
        <v>290</v>
      </c>
      <c r="Z1590" s="58" t="str">
        <f>'LISTA DOS ITENS'!$F1590&amp;"-"&amp;'LISTA DOS ITENS'!$H1590&amp;"-"&amp;'LISTA DOS ITENS'!$J1590&amp;"-"&amp;'LISTA DOS ITENS'!$K1590&amp;"-"&amp;'LISTA DOS ITENS'!$I1590</f>
        <v>11300597-2201-0003-IMOB/NAC-</v>
      </c>
      <c r="AA1590" s="59" t="str">
        <f t="array" ref="AA1590">INDEX('RESUMO - LOTES E VMA'!$M$3:$M$181,MATCH('LISTA DOS ITENS'!$D1590,'RESUMO - LOTES E VMA'!$A$3:$A$181,0))</f>
        <v>Para Leilão</v>
      </c>
      <c r="AB1590" s="60">
        <f t="array" ref="AB1590">INDEX('RESUMO - LOTES E VMA'!$J$3:$J$181,MATCH('LISTA DOS ITENS'!$D1590,'RESUMO - LOTES E VMA'!$A$3:$A$181,0))</f>
        <v>0.05014429741</v>
      </c>
      <c r="AC1590" s="29" t="str">
        <f t="array" ref="AC1590">INDEX('RESUMO - LOTES E VMA'!$L$3:$L$181,MATCH('LISTA DOS ITENS'!$D1590,'RESUMO - LOTES E VMA'!$A$3:$A$181,0))</f>
        <v>1% do Valor de Comparação do VMA</v>
      </c>
      <c r="AD1590" s="53" t="str">
        <f>VLOOKUP(Tabela1[[#This Row],[Índice]],[1]Planilha1!$A:$A,1,0)</f>
        <v>#ERROR!</v>
      </c>
    </row>
    <row r="1591" ht="15.75" customHeight="1">
      <c r="A1591" s="52">
        <v>253561.0</v>
      </c>
      <c r="B1591" s="53" t="s">
        <v>70</v>
      </c>
      <c r="C1591" s="53" t="s">
        <v>71</v>
      </c>
      <c r="D1591" s="22">
        <v>207116.0</v>
      </c>
      <c r="E1591" s="53" t="s">
        <v>63</v>
      </c>
      <c r="F1591" s="54">
        <v>1.0682719E7</v>
      </c>
      <c r="G1591" s="53" t="s">
        <v>1191</v>
      </c>
      <c r="H1591" s="55">
        <v>2201.0</v>
      </c>
      <c r="I1591" s="55"/>
      <c r="J1591" s="55" t="s">
        <v>65</v>
      </c>
      <c r="K1591" s="53" t="s">
        <v>73</v>
      </c>
      <c r="L1591" s="53"/>
      <c r="M1591" s="53">
        <v>105.0</v>
      </c>
      <c r="N1591" s="53" t="s">
        <v>52</v>
      </c>
      <c r="O1591" s="25">
        <v>0.15628571428571428</v>
      </c>
      <c r="P1591" s="25">
        <f>'LISTA DOS ITENS'!$O1591*'LISTA DOS ITENS'!$M1591</f>
        <v>16.41</v>
      </c>
      <c r="Q1591" s="25">
        <v>0.1437142857142857</v>
      </c>
      <c r="R1591" s="25">
        <f>'LISTA DOS ITENS'!$Q1591*'LISTA DOS ITENS'!$M1591</f>
        <v>15.09</v>
      </c>
      <c r="S1591" s="56">
        <f>IF('LISTA DOS ITENS'!$P1591&gt;'LISTA DOS ITENS'!$R1591,'LISTA DOS ITENS'!$P1591,'LISTA DOS ITENS'!$R1591)</f>
        <v>16.41</v>
      </c>
      <c r="T1591" s="25">
        <v>0.007206785649834139</v>
      </c>
      <c r="U1591" s="25">
        <f>'LISTA DOS ITENS'!$T1591*'LISTA DOS ITENS'!$M1591</f>
        <v>0.7567124932</v>
      </c>
      <c r="V1591" s="56">
        <f t="array" ref="V1591">INDEX('RESUMO - LOTES E VMA'!$F$3:$F$181,MATCH('LISTA DOS ITENS'!$D1591,'RESUMO - LOTES E VMA'!$A$3:$A$181,0))</f>
        <v>2299608.329</v>
      </c>
      <c r="W1591" s="57">
        <f>'LISTA DOS ITENS'!$U1591/'LISTA DOS ITENS'!$V1591</f>
        <v>0.0000003290614683</v>
      </c>
      <c r="X1591" s="53" t="s">
        <v>53</v>
      </c>
      <c r="Y1591" s="53" t="s">
        <v>290</v>
      </c>
      <c r="Z1591" s="58" t="str">
        <f>'LISTA DOS ITENS'!$F1591&amp;"-"&amp;'LISTA DOS ITENS'!$H1591&amp;"-"&amp;'LISTA DOS ITENS'!$J1591&amp;"-"&amp;'LISTA DOS ITENS'!$K1591&amp;"-"&amp;'LISTA DOS ITENS'!$I1591</f>
        <v>10682719-2201-0803-CONS/NAC-</v>
      </c>
      <c r="AA1591" s="59" t="str">
        <f t="array" ref="AA1591">INDEX('RESUMO - LOTES E VMA'!$M$3:$M$181,MATCH('LISTA DOS ITENS'!$D1591,'RESUMO - LOTES E VMA'!$A$3:$A$181,0))</f>
        <v>Para Leilão</v>
      </c>
      <c r="AB1591" s="60">
        <f t="array" ref="AB1591">INDEX('RESUMO - LOTES E VMA'!$J$3:$J$181,MATCH('LISTA DOS ITENS'!$D1591,'RESUMO - LOTES E VMA'!$A$3:$A$181,0))</f>
        <v>0.05014429741</v>
      </c>
      <c r="AC1591" s="29" t="str">
        <f t="array" ref="AC1591">INDEX('RESUMO - LOTES E VMA'!$L$3:$L$181,MATCH('LISTA DOS ITENS'!$D1591,'RESUMO - LOTES E VMA'!$A$3:$A$181,0))</f>
        <v>1% do Valor de Comparação do VMA</v>
      </c>
      <c r="AD1591" s="53" t="str">
        <f>VLOOKUP(Tabela1[[#This Row],[Índice]],[1]Planilha1!$A:$A,1,0)</f>
        <v>#ERROR!</v>
      </c>
    </row>
    <row r="1592" ht="15.75" customHeight="1">
      <c r="A1592" s="52">
        <v>253562.0</v>
      </c>
      <c r="B1592" s="53" t="s">
        <v>70</v>
      </c>
      <c r="C1592" s="53" t="s">
        <v>71</v>
      </c>
      <c r="D1592" s="22">
        <v>207116.0</v>
      </c>
      <c r="E1592" s="53" t="s">
        <v>63</v>
      </c>
      <c r="F1592" s="54">
        <v>1.0682829E7</v>
      </c>
      <c r="G1592" s="53" t="s">
        <v>1191</v>
      </c>
      <c r="H1592" s="55">
        <v>2201.0</v>
      </c>
      <c r="I1592" s="55"/>
      <c r="J1592" s="55" t="s">
        <v>65</v>
      </c>
      <c r="K1592" s="53" t="s">
        <v>73</v>
      </c>
      <c r="L1592" s="53"/>
      <c r="M1592" s="53">
        <v>127.0</v>
      </c>
      <c r="N1592" s="53" t="s">
        <v>52</v>
      </c>
      <c r="O1592" s="25">
        <v>0.1652755905511811</v>
      </c>
      <c r="P1592" s="25">
        <f>'LISTA DOS ITENS'!$O1592*'LISTA DOS ITENS'!$M1592</f>
        <v>20.99</v>
      </c>
      <c r="Q1592" s="25">
        <v>0.13399999999999998</v>
      </c>
      <c r="R1592" s="25">
        <f>'LISTA DOS ITENS'!$Q1592*'LISTA DOS ITENS'!$M1592</f>
        <v>17.018</v>
      </c>
      <c r="S1592" s="56">
        <f>IF('LISTA DOS ITENS'!$P1592&gt;'LISTA DOS ITENS'!$R1592,'LISTA DOS ITENS'!$P1592,'LISTA DOS ITENS'!$R1592)</f>
        <v>20.99</v>
      </c>
      <c r="T1592" s="25">
        <v>0.006719647057201215</v>
      </c>
      <c r="U1592" s="25">
        <f>'LISTA DOS ITENS'!$T1592*'LISTA DOS ITENS'!$M1592</f>
        <v>0.8533951763</v>
      </c>
      <c r="V1592" s="56">
        <f t="array" ref="V1592">INDEX('RESUMO - LOTES E VMA'!$F$3:$F$181,MATCH('LISTA DOS ITENS'!$D1592,'RESUMO - LOTES E VMA'!$A$3:$A$181,0))</f>
        <v>2299608.329</v>
      </c>
      <c r="W1592" s="57">
        <f>'LISTA DOS ITENS'!$U1592/'LISTA DOS ITENS'!$V1592</f>
        <v>0.0000003711045771</v>
      </c>
      <c r="X1592" s="53" t="s">
        <v>53</v>
      </c>
      <c r="Y1592" s="53" t="s">
        <v>290</v>
      </c>
      <c r="Z1592" s="58" t="str">
        <f>'LISTA DOS ITENS'!$F1592&amp;"-"&amp;'LISTA DOS ITENS'!$H1592&amp;"-"&amp;'LISTA DOS ITENS'!$J1592&amp;"-"&amp;'LISTA DOS ITENS'!$K1592&amp;"-"&amp;'LISTA DOS ITENS'!$I1592</f>
        <v>10682829-2201-0803-CONS/NAC-</v>
      </c>
      <c r="AA1592" s="59" t="str">
        <f t="array" ref="AA1592">INDEX('RESUMO - LOTES E VMA'!$M$3:$M$181,MATCH('LISTA DOS ITENS'!$D1592,'RESUMO - LOTES E VMA'!$A$3:$A$181,0))</f>
        <v>Para Leilão</v>
      </c>
      <c r="AB1592" s="60">
        <f t="array" ref="AB1592">INDEX('RESUMO - LOTES E VMA'!$J$3:$J$181,MATCH('LISTA DOS ITENS'!$D1592,'RESUMO - LOTES E VMA'!$A$3:$A$181,0))</f>
        <v>0.05014429741</v>
      </c>
      <c r="AC1592" s="29" t="str">
        <f t="array" ref="AC1592">INDEX('RESUMO - LOTES E VMA'!$L$3:$L$181,MATCH('LISTA DOS ITENS'!$D1592,'RESUMO - LOTES E VMA'!$A$3:$A$181,0))</f>
        <v>1% do Valor de Comparação do VMA</v>
      </c>
      <c r="AD1592" s="53" t="str">
        <f>VLOOKUP(Tabela1[[#This Row],[Índice]],[1]Planilha1!$A:$A,1,0)</f>
        <v>#ERROR!</v>
      </c>
    </row>
    <row r="1593" ht="15.75" customHeight="1">
      <c r="A1593" s="52">
        <v>253563.0</v>
      </c>
      <c r="B1593" s="53" t="s">
        <v>70</v>
      </c>
      <c r="C1593" s="53" t="s">
        <v>71</v>
      </c>
      <c r="D1593" s="22">
        <v>207116.0</v>
      </c>
      <c r="E1593" s="53" t="s">
        <v>63</v>
      </c>
      <c r="F1593" s="54">
        <v>1.0683243E7</v>
      </c>
      <c r="G1593" s="53" t="s">
        <v>1186</v>
      </c>
      <c r="H1593" s="55">
        <v>2201.0</v>
      </c>
      <c r="I1593" s="55"/>
      <c r="J1593" s="55" t="s">
        <v>65</v>
      </c>
      <c r="K1593" s="53" t="s">
        <v>80</v>
      </c>
      <c r="L1593" s="53"/>
      <c r="M1593" s="53">
        <v>31.0</v>
      </c>
      <c r="N1593" s="53" t="s">
        <v>52</v>
      </c>
      <c r="O1593" s="25">
        <v>0.44</v>
      </c>
      <c r="P1593" s="25">
        <f>'LISTA DOS ITENS'!$O1593*'LISTA DOS ITENS'!$M1593</f>
        <v>13.64</v>
      </c>
      <c r="Q1593" s="25">
        <v>0.16827586206896547</v>
      </c>
      <c r="R1593" s="25">
        <f>'LISTA DOS ITENS'!$Q1593*'LISTA DOS ITENS'!$M1593</f>
        <v>5.216551724</v>
      </c>
      <c r="S1593" s="56">
        <f>IF('LISTA DOS ITENS'!$P1593&gt;'LISTA DOS ITENS'!$R1593,'LISTA DOS ITENS'!$P1593,'LISTA DOS ITENS'!$R1593)</f>
        <v>13.64</v>
      </c>
      <c r="T1593" s="25">
        <v>0.008438465681714339</v>
      </c>
      <c r="U1593" s="25">
        <f>'LISTA DOS ITENS'!$T1593*'LISTA DOS ITENS'!$M1593</f>
        <v>0.2615924361</v>
      </c>
      <c r="V1593" s="56">
        <f t="array" ref="V1593">INDEX('RESUMO - LOTES E VMA'!$F$3:$F$181,MATCH('LISTA DOS ITENS'!$D1593,'RESUMO - LOTES E VMA'!$A$3:$A$181,0))</f>
        <v>2299608.329</v>
      </c>
      <c r="W1593" s="57">
        <f>'LISTA DOS ITENS'!$U1593/'LISTA DOS ITENS'!$V1593</f>
        <v>0.0000001137552134</v>
      </c>
      <c r="X1593" s="53" t="s">
        <v>53</v>
      </c>
      <c r="Y1593" s="53" t="s">
        <v>290</v>
      </c>
      <c r="Z1593" s="58" t="str">
        <f>'LISTA DOS ITENS'!$F1593&amp;"-"&amp;'LISTA DOS ITENS'!$H1593&amp;"-"&amp;'LISTA DOS ITENS'!$J1593&amp;"-"&amp;'LISTA DOS ITENS'!$K1593&amp;"-"&amp;'LISTA DOS ITENS'!$I1593</f>
        <v>10683243-2201-0803-IMOB/NAC-</v>
      </c>
      <c r="AA1593" s="59" t="str">
        <f t="array" ref="AA1593">INDEX('RESUMO - LOTES E VMA'!$M$3:$M$181,MATCH('LISTA DOS ITENS'!$D1593,'RESUMO - LOTES E VMA'!$A$3:$A$181,0))</f>
        <v>Para Leilão</v>
      </c>
      <c r="AB1593" s="60">
        <f t="array" ref="AB1593">INDEX('RESUMO - LOTES E VMA'!$J$3:$J$181,MATCH('LISTA DOS ITENS'!$D1593,'RESUMO - LOTES E VMA'!$A$3:$A$181,0))</f>
        <v>0.05014429741</v>
      </c>
      <c r="AC1593" s="29" t="str">
        <f t="array" ref="AC1593">INDEX('RESUMO - LOTES E VMA'!$L$3:$L$181,MATCH('LISTA DOS ITENS'!$D1593,'RESUMO - LOTES E VMA'!$A$3:$A$181,0))</f>
        <v>1% do Valor de Comparação do VMA</v>
      </c>
      <c r="AD1593" s="53" t="str">
        <f>VLOOKUP(Tabela1[[#This Row],[Índice]],[1]Planilha1!$A:$A,1,0)</f>
        <v>#ERROR!</v>
      </c>
    </row>
    <row r="1594" ht="15.75" customHeight="1">
      <c r="A1594" s="52">
        <v>253564.0</v>
      </c>
      <c r="B1594" s="53" t="s">
        <v>70</v>
      </c>
      <c r="C1594" s="53" t="s">
        <v>71</v>
      </c>
      <c r="D1594" s="22">
        <v>207116.0</v>
      </c>
      <c r="E1594" s="53" t="s">
        <v>63</v>
      </c>
      <c r="F1594" s="54">
        <v>1.0731836E7</v>
      </c>
      <c r="G1594" s="53" t="s">
        <v>1215</v>
      </c>
      <c r="H1594" s="55">
        <v>2201.0</v>
      </c>
      <c r="I1594" s="55"/>
      <c r="J1594" s="55" t="s">
        <v>65</v>
      </c>
      <c r="K1594" s="53" t="s">
        <v>73</v>
      </c>
      <c r="L1594" s="53"/>
      <c r="M1594" s="53">
        <v>17.0</v>
      </c>
      <c r="N1594" s="53" t="s">
        <v>52</v>
      </c>
      <c r="O1594" s="25">
        <v>8.673529411764704</v>
      </c>
      <c r="P1594" s="25">
        <f>'LISTA DOS ITENS'!$O1594*'LISTA DOS ITENS'!$M1594</f>
        <v>147.45</v>
      </c>
      <c r="Q1594" s="25">
        <v>90.75</v>
      </c>
      <c r="R1594" s="25">
        <f>'LISTA DOS ITENS'!$Q1594*'LISTA DOS ITENS'!$M1594</f>
        <v>1542.75</v>
      </c>
      <c r="S1594" s="56">
        <f>IF('LISTA DOS ITENS'!$P1594&gt;'LISTA DOS ITENS'!$R1594,'LISTA DOS ITENS'!$P1594,'LISTA DOS ITENS'!$R1594)</f>
        <v>1542.75</v>
      </c>
      <c r="T1594" s="25">
        <v>4.550805749559778</v>
      </c>
      <c r="U1594" s="25">
        <f>'LISTA DOS ITENS'!$T1594*'LISTA DOS ITENS'!$M1594</f>
        <v>77.36369774</v>
      </c>
      <c r="V1594" s="56">
        <f t="array" ref="V1594">INDEX('RESUMO - LOTES E VMA'!$F$3:$F$181,MATCH('LISTA DOS ITENS'!$D1594,'RESUMO - LOTES E VMA'!$A$3:$A$181,0))</f>
        <v>2299608.329</v>
      </c>
      <c r="W1594" s="57">
        <f>'LISTA DOS ITENS'!$U1594/'LISTA DOS ITENS'!$V1594</f>
        <v>0.0000336421193</v>
      </c>
      <c r="X1594" s="53" t="s">
        <v>53</v>
      </c>
      <c r="Y1594" s="53" t="s">
        <v>290</v>
      </c>
      <c r="Z1594" s="58" t="str">
        <f>'LISTA DOS ITENS'!$F1594&amp;"-"&amp;'LISTA DOS ITENS'!$H1594&amp;"-"&amp;'LISTA DOS ITENS'!$J1594&amp;"-"&amp;'LISTA DOS ITENS'!$K1594&amp;"-"&amp;'LISTA DOS ITENS'!$I1594</f>
        <v>10731836-2201-0803-CONS/NAC-</v>
      </c>
      <c r="AA1594" s="59" t="str">
        <f t="array" ref="AA1594">INDEX('RESUMO - LOTES E VMA'!$M$3:$M$181,MATCH('LISTA DOS ITENS'!$D1594,'RESUMO - LOTES E VMA'!$A$3:$A$181,0))</f>
        <v>Para Leilão</v>
      </c>
      <c r="AB1594" s="60">
        <f t="array" ref="AB1594">INDEX('RESUMO - LOTES E VMA'!$J$3:$J$181,MATCH('LISTA DOS ITENS'!$D1594,'RESUMO - LOTES E VMA'!$A$3:$A$181,0))</f>
        <v>0.05014429741</v>
      </c>
      <c r="AC1594" s="29" t="str">
        <f t="array" ref="AC1594">INDEX('RESUMO - LOTES E VMA'!$L$3:$L$181,MATCH('LISTA DOS ITENS'!$D1594,'RESUMO - LOTES E VMA'!$A$3:$A$181,0))</f>
        <v>1% do Valor de Comparação do VMA</v>
      </c>
      <c r="AD1594" s="53" t="str">
        <f>VLOOKUP(Tabela1[[#This Row],[Índice]],[1]Planilha1!$A:$A,1,0)</f>
        <v>#ERROR!</v>
      </c>
    </row>
    <row r="1595" ht="15.75" customHeight="1">
      <c r="A1595" s="52">
        <v>253565.0</v>
      </c>
      <c r="B1595" s="53" t="s">
        <v>70</v>
      </c>
      <c r="C1595" s="53" t="s">
        <v>71</v>
      </c>
      <c r="D1595" s="22">
        <v>207116.0</v>
      </c>
      <c r="E1595" s="53" t="s">
        <v>63</v>
      </c>
      <c r="F1595" s="54">
        <v>1.0763097E7</v>
      </c>
      <c r="G1595" s="53" t="s">
        <v>1191</v>
      </c>
      <c r="H1595" s="55">
        <v>2201.0</v>
      </c>
      <c r="I1595" s="55"/>
      <c r="J1595" s="55" t="s">
        <v>65</v>
      </c>
      <c r="K1595" s="53" t="s">
        <v>80</v>
      </c>
      <c r="L1595" s="53"/>
      <c r="M1595" s="53">
        <v>17.0</v>
      </c>
      <c r="N1595" s="53" t="s">
        <v>52</v>
      </c>
      <c r="O1595" s="25">
        <v>0.1776470588235294</v>
      </c>
      <c r="P1595" s="25">
        <f>'LISTA DOS ITENS'!$O1595*'LISTA DOS ITENS'!$M1595</f>
        <v>3.02</v>
      </c>
      <c r="Q1595" s="25">
        <v>0.17195652173913045</v>
      </c>
      <c r="R1595" s="25">
        <f>'LISTA DOS ITENS'!$Q1595*'LISTA DOS ITENS'!$M1595</f>
        <v>2.92326087</v>
      </c>
      <c r="S1595" s="56">
        <f>IF('LISTA DOS ITENS'!$P1595&gt;'LISTA DOS ITENS'!$R1595,'LISTA DOS ITENS'!$P1595,'LISTA DOS ITENS'!$R1595)</f>
        <v>3.02</v>
      </c>
      <c r="T1595" s="25">
        <v>0.0086230383229172</v>
      </c>
      <c r="U1595" s="25">
        <f>'LISTA DOS ITENS'!$T1595*'LISTA DOS ITENS'!$M1595</f>
        <v>0.1465916515</v>
      </c>
      <c r="V1595" s="56">
        <f t="array" ref="V1595">INDEX('RESUMO - LOTES E VMA'!$F$3:$F$181,MATCH('LISTA DOS ITENS'!$D1595,'RESUMO - LOTES E VMA'!$A$3:$A$181,0))</f>
        <v>2299608.329</v>
      </c>
      <c r="W1595" s="57">
        <f>'LISTA DOS ITENS'!$U1595/'LISTA DOS ITENS'!$V1595</f>
        <v>0.00000006374635613</v>
      </c>
      <c r="X1595" s="53" t="s">
        <v>53</v>
      </c>
      <c r="Y1595" s="53" t="s">
        <v>290</v>
      </c>
      <c r="Z1595" s="58" t="str">
        <f>'LISTA DOS ITENS'!$F1595&amp;"-"&amp;'LISTA DOS ITENS'!$H1595&amp;"-"&amp;'LISTA DOS ITENS'!$J1595&amp;"-"&amp;'LISTA DOS ITENS'!$K1595&amp;"-"&amp;'LISTA DOS ITENS'!$I1595</f>
        <v>10763097-2201-0803-IMOB/NAC-</v>
      </c>
      <c r="AA1595" s="59" t="str">
        <f t="array" ref="AA1595">INDEX('RESUMO - LOTES E VMA'!$M$3:$M$181,MATCH('LISTA DOS ITENS'!$D1595,'RESUMO - LOTES E VMA'!$A$3:$A$181,0))</f>
        <v>Para Leilão</v>
      </c>
      <c r="AB1595" s="60">
        <f t="array" ref="AB1595">INDEX('RESUMO - LOTES E VMA'!$J$3:$J$181,MATCH('LISTA DOS ITENS'!$D1595,'RESUMO - LOTES E VMA'!$A$3:$A$181,0))</f>
        <v>0.05014429741</v>
      </c>
      <c r="AC1595" s="29" t="str">
        <f t="array" ref="AC1595">INDEX('RESUMO - LOTES E VMA'!$L$3:$L$181,MATCH('LISTA DOS ITENS'!$D1595,'RESUMO - LOTES E VMA'!$A$3:$A$181,0))</f>
        <v>1% do Valor de Comparação do VMA</v>
      </c>
      <c r="AD1595" s="53" t="str">
        <f>VLOOKUP(Tabela1[[#This Row],[Índice]],[1]Planilha1!$A:$A,1,0)</f>
        <v>#ERROR!</v>
      </c>
    </row>
    <row r="1596" ht="15.75" customHeight="1">
      <c r="A1596" s="52">
        <v>253566.0</v>
      </c>
      <c r="B1596" s="53" t="s">
        <v>70</v>
      </c>
      <c r="C1596" s="53" t="s">
        <v>71</v>
      </c>
      <c r="D1596" s="22">
        <v>207116.0</v>
      </c>
      <c r="E1596" s="53" t="s">
        <v>63</v>
      </c>
      <c r="F1596" s="54">
        <v>1.0854013E7</v>
      </c>
      <c r="G1596" s="53" t="s">
        <v>1209</v>
      </c>
      <c r="H1596" s="55">
        <v>2201.0</v>
      </c>
      <c r="I1596" s="55"/>
      <c r="J1596" s="55" t="s">
        <v>65</v>
      </c>
      <c r="K1596" s="53" t="s">
        <v>80</v>
      </c>
      <c r="L1596" s="53"/>
      <c r="M1596" s="53">
        <v>20.0</v>
      </c>
      <c r="N1596" s="53" t="s">
        <v>52</v>
      </c>
      <c r="O1596" s="25">
        <v>0.32999999999999996</v>
      </c>
      <c r="P1596" s="25">
        <f>'LISTA DOS ITENS'!$O1596*'LISTA DOS ITENS'!$M1596</f>
        <v>6.6</v>
      </c>
      <c r="Q1596" s="25">
        <v>0.25000000000000006</v>
      </c>
      <c r="R1596" s="25">
        <f>'LISTA DOS ITENS'!$Q1596*'LISTA DOS ITENS'!$M1596</f>
        <v>5</v>
      </c>
      <c r="S1596" s="56">
        <f>IF('LISTA DOS ITENS'!$P1596&gt;'LISTA DOS ITENS'!$R1596,'LISTA DOS ITENS'!$P1596,'LISTA DOS ITENS'!$R1596)</f>
        <v>6.6</v>
      </c>
      <c r="T1596" s="25">
        <v>0.012536654957464958</v>
      </c>
      <c r="U1596" s="25">
        <f>'LISTA DOS ITENS'!$T1596*'LISTA DOS ITENS'!$M1596</f>
        <v>0.2507330991</v>
      </c>
      <c r="V1596" s="56">
        <f t="array" ref="V1596">INDEX('RESUMO - LOTES E VMA'!$F$3:$F$181,MATCH('LISTA DOS ITENS'!$D1596,'RESUMO - LOTES E VMA'!$A$3:$A$181,0))</f>
        <v>2299608.329</v>
      </c>
      <c r="W1596" s="57">
        <f>'LISTA DOS ITENS'!$U1596/'LISTA DOS ITENS'!$V1596</f>
        <v>0.0000001090329584</v>
      </c>
      <c r="X1596" s="53" t="s">
        <v>53</v>
      </c>
      <c r="Y1596" s="53" t="s">
        <v>290</v>
      </c>
      <c r="Z1596" s="58" t="str">
        <f>'LISTA DOS ITENS'!$F1596&amp;"-"&amp;'LISTA DOS ITENS'!$H1596&amp;"-"&amp;'LISTA DOS ITENS'!$J1596&amp;"-"&amp;'LISTA DOS ITENS'!$K1596&amp;"-"&amp;'LISTA DOS ITENS'!$I1596</f>
        <v>10854013-2201-0803-IMOB/NAC-</v>
      </c>
      <c r="AA1596" s="59" t="str">
        <f t="array" ref="AA1596">INDEX('RESUMO - LOTES E VMA'!$M$3:$M$181,MATCH('LISTA DOS ITENS'!$D1596,'RESUMO - LOTES E VMA'!$A$3:$A$181,0))</f>
        <v>Para Leilão</v>
      </c>
      <c r="AB1596" s="60">
        <f t="array" ref="AB1596">INDEX('RESUMO - LOTES E VMA'!$J$3:$J$181,MATCH('LISTA DOS ITENS'!$D1596,'RESUMO - LOTES E VMA'!$A$3:$A$181,0))</f>
        <v>0.05014429741</v>
      </c>
      <c r="AC1596" s="29" t="str">
        <f t="array" ref="AC1596">INDEX('RESUMO - LOTES E VMA'!$L$3:$L$181,MATCH('LISTA DOS ITENS'!$D1596,'RESUMO - LOTES E VMA'!$A$3:$A$181,0))</f>
        <v>1% do Valor de Comparação do VMA</v>
      </c>
      <c r="AD1596" s="53" t="str">
        <f>VLOOKUP(Tabela1[[#This Row],[Índice]],[1]Planilha1!$A:$A,1,0)</f>
        <v>#ERROR!</v>
      </c>
    </row>
    <row r="1597" ht="15.75" customHeight="1">
      <c r="A1597" s="52">
        <v>253567.0</v>
      </c>
      <c r="B1597" s="53" t="s">
        <v>70</v>
      </c>
      <c r="C1597" s="53" t="s">
        <v>71</v>
      </c>
      <c r="D1597" s="22">
        <v>207116.0</v>
      </c>
      <c r="E1597" s="53" t="s">
        <v>63</v>
      </c>
      <c r="F1597" s="54">
        <v>1.0548327E7</v>
      </c>
      <c r="G1597" s="53" t="s">
        <v>1216</v>
      </c>
      <c r="H1597" s="55">
        <v>2220.0</v>
      </c>
      <c r="I1597" s="55"/>
      <c r="J1597" s="55" t="s">
        <v>65</v>
      </c>
      <c r="K1597" s="53" t="s">
        <v>84</v>
      </c>
      <c r="L1597" s="53"/>
      <c r="M1597" s="53">
        <v>887.0</v>
      </c>
      <c r="N1597" s="53" t="s">
        <v>52</v>
      </c>
      <c r="O1597" s="25">
        <v>1.1273957158962797E-5</v>
      </c>
      <c r="P1597" s="25">
        <f>'LISTA DOS ITENS'!$O1597*'LISTA DOS ITENS'!$M1597</f>
        <v>0.01</v>
      </c>
      <c r="Q1597" s="25">
        <v>0.67</v>
      </c>
      <c r="R1597" s="25">
        <f>'LISTA DOS ITENS'!$Q1597*'LISTA DOS ITENS'!$M1597</f>
        <v>594.29</v>
      </c>
      <c r="S1597" s="56">
        <f>IF('LISTA DOS ITENS'!$P1597&gt;'LISTA DOS ITENS'!$R1597,'LISTA DOS ITENS'!$P1597,'LISTA DOS ITENS'!$R1597)</f>
        <v>594.29</v>
      </c>
      <c r="T1597" s="25">
        <v>0.03359823528600608</v>
      </c>
      <c r="U1597" s="25">
        <f>'LISTA DOS ITENS'!$T1597*'LISTA DOS ITENS'!$M1597</f>
        <v>29.8016347</v>
      </c>
      <c r="V1597" s="56">
        <f t="array" ref="V1597">INDEX('RESUMO - LOTES E VMA'!$F$3:$F$181,MATCH('LISTA DOS ITENS'!$D1597,'RESUMO - LOTES E VMA'!$A$3:$A$181,0))</f>
        <v>2299608.329</v>
      </c>
      <c r="W1597" s="57">
        <f>'LISTA DOS ITENS'!$U1597/'LISTA DOS ITENS'!$V1597</f>
        <v>0.00001295943936</v>
      </c>
      <c r="X1597" s="53" t="s">
        <v>53</v>
      </c>
      <c r="Y1597" s="53" t="s">
        <v>290</v>
      </c>
      <c r="Z1597" s="58" t="str">
        <f>'LISTA DOS ITENS'!$F1597&amp;"-"&amp;'LISTA DOS ITENS'!$H1597&amp;"-"&amp;'LISTA DOS ITENS'!$J1597&amp;"-"&amp;'LISTA DOS ITENS'!$K1597&amp;"-"&amp;'LISTA DOS ITENS'!$I1597</f>
        <v>10548327-2220-0803-RAST-</v>
      </c>
      <c r="AA1597" s="59" t="str">
        <f t="array" ref="AA1597">INDEX('RESUMO - LOTES E VMA'!$M$3:$M$181,MATCH('LISTA DOS ITENS'!$D1597,'RESUMO - LOTES E VMA'!$A$3:$A$181,0))</f>
        <v>Para Leilão</v>
      </c>
      <c r="AB1597" s="60">
        <f t="array" ref="AB1597">INDEX('RESUMO - LOTES E VMA'!$J$3:$J$181,MATCH('LISTA DOS ITENS'!$D1597,'RESUMO - LOTES E VMA'!$A$3:$A$181,0))</f>
        <v>0.05014429741</v>
      </c>
      <c r="AC1597" s="29" t="str">
        <f t="array" ref="AC1597">INDEX('RESUMO - LOTES E VMA'!$L$3:$L$181,MATCH('LISTA DOS ITENS'!$D1597,'RESUMO - LOTES E VMA'!$A$3:$A$181,0))</f>
        <v>1% do Valor de Comparação do VMA</v>
      </c>
      <c r="AD1597" s="53" t="str">
        <f>VLOOKUP(Tabela1[[#This Row],[Índice]],[1]Planilha1!$A:$A,1,0)</f>
        <v>#ERROR!</v>
      </c>
    </row>
    <row r="1598" ht="15.75" customHeight="1">
      <c r="A1598" s="52">
        <v>253568.0</v>
      </c>
      <c r="B1598" s="53" t="s">
        <v>70</v>
      </c>
      <c r="C1598" s="53" t="s">
        <v>71</v>
      </c>
      <c r="D1598" s="22">
        <v>207116.0</v>
      </c>
      <c r="E1598" s="53" t="s">
        <v>63</v>
      </c>
      <c r="F1598" s="54">
        <v>1.0092985E7</v>
      </c>
      <c r="G1598" s="53" t="s">
        <v>1203</v>
      </c>
      <c r="H1598" s="55">
        <v>2058.0</v>
      </c>
      <c r="I1598" s="55"/>
      <c r="J1598" s="55" t="s">
        <v>69</v>
      </c>
      <c r="K1598" s="53" t="s">
        <v>80</v>
      </c>
      <c r="L1598" s="53"/>
      <c r="M1598" s="53">
        <v>1.0</v>
      </c>
      <c r="N1598" s="53" t="s">
        <v>52</v>
      </c>
      <c r="O1598" s="25">
        <v>4.766875</v>
      </c>
      <c r="P1598" s="25">
        <f>'LISTA DOS ITENS'!$O1598*'LISTA DOS ITENS'!$M1598</f>
        <v>4.766875</v>
      </c>
      <c r="Q1598" s="25">
        <v>7.75</v>
      </c>
      <c r="R1598" s="25">
        <f>'LISTA DOS ITENS'!$Q1598*'LISTA DOS ITENS'!$M1598</f>
        <v>7.75</v>
      </c>
      <c r="S1598" s="56">
        <f>IF('LISTA DOS ITENS'!$P1598&gt;'LISTA DOS ITENS'!$R1598,'LISTA DOS ITENS'!$P1598,'LISTA DOS ITENS'!$R1598)</f>
        <v>7.75</v>
      </c>
      <c r="T1598" s="25">
        <v>0.38863630368141355</v>
      </c>
      <c r="U1598" s="25">
        <f>'LISTA DOS ITENS'!$T1598*'LISTA DOS ITENS'!$M1598</f>
        <v>0.3886363037</v>
      </c>
      <c r="V1598" s="56">
        <f t="array" ref="V1598">INDEX('RESUMO - LOTES E VMA'!$F$3:$F$181,MATCH('LISTA DOS ITENS'!$D1598,'RESUMO - LOTES E VMA'!$A$3:$A$181,0))</f>
        <v>2299608.329</v>
      </c>
      <c r="W1598" s="57">
        <f>'LISTA DOS ITENS'!$U1598/'LISTA DOS ITENS'!$V1598</f>
        <v>0.0000001690010855</v>
      </c>
      <c r="X1598" s="53" t="s">
        <v>53</v>
      </c>
      <c r="Y1598" s="53" t="s">
        <v>290</v>
      </c>
      <c r="Z1598" s="58" t="str">
        <f>'LISTA DOS ITENS'!$F1598&amp;"-"&amp;'LISTA DOS ITENS'!$H1598&amp;"-"&amp;'LISTA DOS ITENS'!$J1598&amp;"-"&amp;'LISTA DOS ITENS'!$K1598&amp;"-"&amp;'LISTA DOS ITENS'!$I1598</f>
        <v>10092985-2058-0903-IMOB/NAC-</v>
      </c>
      <c r="AA1598" s="59" t="str">
        <f t="array" ref="AA1598">INDEX('RESUMO - LOTES E VMA'!$M$3:$M$181,MATCH('LISTA DOS ITENS'!$D1598,'RESUMO - LOTES E VMA'!$A$3:$A$181,0))</f>
        <v>Para Leilão</v>
      </c>
      <c r="AB1598" s="60">
        <f t="array" ref="AB1598">INDEX('RESUMO - LOTES E VMA'!$J$3:$J$181,MATCH('LISTA DOS ITENS'!$D1598,'RESUMO - LOTES E VMA'!$A$3:$A$181,0))</f>
        <v>0.05014429741</v>
      </c>
      <c r="AC1598" s="29" t="str">
        <f t="array" ref="AC1598">INDEX('RESUMO - LOTES E VMA'!$L$3:$L$181,MATCH('LISTA DOS ITENS'!$D1598,'RESUMO - LOTES E VMA'!$A$3:$A$181,0))</f>
        <v>1% do Valor de Comparação do VMA</v>
      </c>
      <c r="AD1598" s="53" t="str">
        <f>VLOOKUP(Tabela1[[#This Row],[Índice]],[1]Planilha1!$A:$A,1,0)</f>
        <v>#ERROR!</v>
      </c>
    </row>
    <row r="1599" ht="15.75" customHeight="1">
      <c r="A1599" s="52">
        <v>253569.0</v>
      </c>
      <c r="B1599" s="53" t="s">
        <v>70</v>
      </c>
      <c r="C1599" s="53" t="s">
        <v>71</v>
      </c>
      <c r="D1599" s="22">
        <v>207116.0</v>
      </c>
      <c r="E1599" s="53" t="s">
        <v>63</v>
      </c>
      <c r="F1599" s="54">
        <v>1.0093641E7</v>
      </c>
      <c r="G1599" s="53" t="s">
        <v>1211</v>
      </c>
      <c r="H1599" s="55">
        <v>2058.0</v>
      </c>
      <c r="I1599" s="55"/>
      <c r="J1599" s="55" t="s">
        <v>69</v>
      </c>
      <c r="K1599" s="53" t="s">
        <v>73</v>
      </c>
      <c r="L1599" s="53"/>
      <c r="M1599" s="53">
        <v>138.0</v>
      </c>
      <c r="N1599" s="53" t="s">
        <v>52</v>
      </c>
      <c r="O1599" s="25">
        <v>0.26779372197309415</v>
      </c>
      <c r="P1599" s="25">
        <f>'LISTA DOS ITENS'!$O1599*'LISTA DOS ITENS'!$M1599</f>
        <v>36.95553363</v>
      </c>
      <c r="Q1599" s="25">
        <v>0.3098461538461539</v>
      </c>
      <c r="R1599" s="25">
        <f>'LISTA DOS ITENS'!$Q1599*'LISTA DOS ITENS'!$M1599</f>
        <v>42.75876923</v>
      </c>
      <c r="S1599" s="56">
        <f>IF('LISTA DOS ITENS'!$P1599&gt;'LISTA DOS ITENS'!$R1599,'LISTA DOS ITENS'!$P1599,'LISTA DOS ITENS'!$R1599)</f>
        <v>42.75876923</v>
      </c>
      <c r="T1599" s="25">
        <v>0.015537737282667335</v>
      </c>
      <c r="U1599" s="25">
        <f>'LISTA DOS ITENS'!$T1599*'LISTA DOS ITENS'!$M1599</f>
        <v>2.144207745</v>
      </c>
      <c r="V1599" s="56">
        <f t="array" ref="V1599">INDEX('RESUMO - LOTES E VMA'!$F$3:$F$181,MATCH('LISTA DOS ITENS'!$D1599,'RESUMO - LOTES E VMA'!$A$3:$A$181,0))</f>
        <v>2299608.329</v>
      </c>
      <c r="W1599" s="57">
        <f>'LISTA DOS ITENS'!$U1599/'LISTA DOS ITENS'!$V1599</f>
        <v>0.000000932423021</v>
      </c>
      <c r="X1599" s="53" t="s">
        <v>53</v>
      </c>
      <c r="Y1599" s="53" t="s">
        <v>290</v>
      </c>
      <c r="Z1599" s="58" t="str">
        <f>'LISTA DOS ITENS'!$F1599&amp;"-"&amp;'LISTA DOS ITENS'!$H1599&amp;"-"&amp;'LISTA DOS ITENS'!$J1599&amp;"-"&amp;'LISTA DOS ITENS'!$K1599&amp;"-"&amp;'LISTA DOS ITENS'!$I1599</f>
        <v>10093641-2058-0903-CONS/NAC-</v>
      </c>
      <c r="AA1599" s="59" t="str">
        <f t="array" ref="AA1599">INDEX('RESUMO - LOTES E VMA'!$M$3:$M$181,MATCH('LISTA DOS ITENS'!$D1599,'RESUMO - LOTES E VMA'!$A$3:$A$181,0))</f>
        <v>Para Leilão</v>
      </c>
      <c r="AB1599" s="60">
        <f t="array" ref="AB1599">INDEX('RESUMO - LOTES E VMA'!$J$3:$J$181,MATCH('LISTA DOS ITENS'!$D1599,'RESUMO - LOTES E VMA'!$A$3:$A$181,0))</f>
        <v>0.05014429741</v>
      </c>
      <c r="AC1599" s="29" t="str">
        <f t="array" ref="AC1599">INDEX('RESUMO - LOTES E VMA'!$L$3:$L$181,MATCH('LISTA DOS ITENS'!$D1599,'RESUMO - LOTES E VMA'!$A$3:$A$181,0))</f>
        <v>1% do Valor de Comparação do VMA</v>
      </c>
      <c r="AD1599" s="53" t="str">
        <f>VLOOKUP(Tabela1[[#This Row],[Índice]],[1]Planilha1!$A:$A,1,0)</f>
        <v>#ERROR!</v>
      </c>
    </row>
    <row r="1600" ht="15.75" customHeight="1">
      <c r="A1600" s="52">
        <v>253570.0</v>
      </c>
      <c r="B1600" s="53" t="s">
        <v>70</v>
      </c>
      <c r="C1600" s="53" t="s">
        <v>71</v>
      </c>
      <c r="D1600" s="22">
        <v>207116.0</v>
      </c>
      <c r="E1600" s="53" t="s">
        <v>63</v>
      </c>
      <c r="F1600" s="54">
        <v>1.0094085E7</v>
      </c>
      <c r="G1600" s="53" t="s">
        <v>1217</v>
      </c>
      <c r="H1600" s="55">
        <v>2058.0</v>
      </c>
      <c r="I1600" s="55"/>
      <c r="J1600" s="55" t="s">
        <v>69</v>
      </c>
      <c r="K1600" s="53" t="s">
        <v>73</v>
      </c>
      <c r="L1600" s="53"/>
      <c r="M1600" s="53">
        <v>61.0</v>
      </c>
      <c r="N1600" s="53" t="s">
        <v>52</v>
      </c>
      <c r="O1600" s="25">
        <v>0.6506641000962463</v>
      </c>
      <c r="P1600" s="25">
        <f>'LISTA DOS ITENS'!$O1600*'LISTA DOS ITENS'!$M1600</f>
        <v>39.69051011</v>
      </c>
      <c r="Q1600" s="25">
        <v>0.4118918918918919</v>
      </c>
      <c r="R1600" s="25">
        <f>'LISTA DOS ITENS'!$Q1600*'LISTA DOS ITENS'!$M1600</f>
        <v>25.12540541</v>
      </c>
      <c r="S1600" s="56">
        <f>IF('LISTA DOS ITENS'!$P1600&gt;'LISTA DOS ITENS'!$R1600,'LISTA DOS ITENS'!$P1600,'LISTA DOS ITENS'!$R1600)</f>
        <v>39.69051011</v>
      </c>
      <c r="T1600" s="25">
        <v>0.02065498611370442</v>
      </c>
      <c r="U1600" s="25">
        <f>'LISTA DOS ITENS'!$T1600*'LISTA DOS ITENS'!$M1600</f>
        <v>1.259954153</v>
      </c>
      <c r="V1600" s="56">
        <f t="array" ref="V1600">INDEX('RESUMO - LOTES E VMA'!$F$3:$F$181,MATCH('LISTA DOS ITENS'!$D1600,'RESUMO - LOTES E VMA'!$A$3:$A$181,0))</f>
        <v>2299608.329</v>
      </c>
      <c r="W1600" s="57">
        <f>'LISTA DOS ITENS'!$U1600/'LISTA DOS ITENS'!$V1600</f>
        <v>0.0000005478994563</v>
      </c>
      <c r="X1600" s="53" t="s">
        <v>53</v>
      </c>
      <c r="Y1600" s="53" t="s">
        <v>290</v>
      </c>
      <c r="Z1600" s="58" t="str">
        <f>'LISTA DOS ITENS'!$F1600&amp;"-"&amp;'LISTA DOS ITENS'!$H1600&amp;"-"&amp;'LISTA DOS ITENS'!$J1600&amp;"-"&amp;'LISTA DOS ITENS'!$K1600&amp;"-"&amp;'LISTA DOS ITENS'!$I1600</f>
        <v>10094085-2058-0903-CONS/NAC-</v>
      </c>
      <c r="AA1600" s="59" t="str">
        <f t="array" ref="AA1600">INDEX('RESUMO - LOTES E VMA'!$M$3:$M$181,MATCH('LISTA DOS ITENS'!$D1600,'RESUMO - LOTES E VMA'!$A$3:$A$181,0))</f>
        <v>Para Leilão</v>
      </c>
      <c r="AB1600" s="60">
        <f t="array" ref="AB1600">INDEX('RESUMO - LOTES E VMA'!$J$3:$J$181,MATCH('LISTA DOS ITENS'!$D1600,'RESUMO - LOTES E VMA'!$A$3:$A$181,0))</f>
        <v>0.05014429741</v>
      </c>
      <c r="AC1600" s="29" t="str">
        <f t="array" ref="AC1600">INDEX('RESUMO - LOTES E VMA'!$L$3:$L$181,MATCH('LISTA DOS ITENS'!$D1600,'RESUMO - LOTES E VMA'!$A$3:$A$181,0))</f>
        <v>1% do Valor de Comparação do VMA</v>
      </c>
      <c r="AD1600" s="53" t="str">
        <f>VLOOKUP(Tabela1[[#This Row],[Índice]],[1]Planilha1!$A:$A,1,0)</f>
        <v>#ERROR!</v>
      </c>
    </row>
    <row r="1601" ht="15.75" customHeight="1">
      <c r="A1601" s="52">
        <v>253571.0</v>
      </c>
      <c r="B1601" s="53" t="s">
        <v>70</v>
      </c>
      <c r="C1601" s="53" t="s">
        <v>71</v>
      </c>
      <c r="D1601" s="22">
        <v>207116.0</v>
      </c>
      <c r="E1601" s="53" t="s">
        <v>63</v>
      </c>
      <c r="F1601" s="54">
        <v>1.0194414E7</v>
      </c>
      <c r="G1601" s="53" t="s">
        <v>1217</v>
      </c>
      <c r="H1601" s="55">
        <v>2058.0</v>
      </c>
      <c r="I1601" s="55"/>
      <c r="J1601" s="55" t="s">
        <v>69</v>
      </c>
      <c r="K1601" s="53" t="s">
        <v>73</v>
      </c>
      <c r="L1601" s="53"/>
      <c r="M1601" s="53">
        <v>892.0</v>
      </c>
      <c r="N1601" s="53" t="s">
        <v>52</v>
      </c>
      <c r="O1601" s="25">
        <v>0.7571568627450981</v>
      </c>
      <c r="P1601" s="25">
        <f>'LISTA DOS ITENS'!$O1601*'LISTA DOS ITENS'!$M1601</f>
        <v>675.3839216</v>
      </c>
      <c r="Q1601" s="25">
        <v>0.6361</v>
      </c>
      <c r="R1601" s="25">
        <f>'LISTA DOS ITENS'!$Q1601*'LISTA DOS ITENS'!$M1601</f>
        <v>567.4012</v>
      </c>
      <c r="S1601" s="56">
        <f>IF('LISTA DOS ITENS'!$P1601&gt;'LISTA DOS ITENS'!$R1601,'LISTA DOS ITENS'!$P1601,'LISTA DOS ITENS'!$R1601)</f>
        <v>675.3839216</v>
      </c>
      <c r="T1601" s="25">
        <v>0.03189826487377383</v>
      </c>
      <c r="U1601" s="25">
        <f>'LISTA DOS ITENS'!$T1601*'LISTA DOS ITENS'!$M1601</f>
        <v>28.45325227</v>
      </c>
      <c r="V1601" s="56">
        <f t="array" ref="V1601">INDEX('RESUMO - LOTES E VMA'!$F$3:$F$181,MATCH('LISTA DOS ITENS'!$D1601,'RESUMO - LOTES E VMA'!$A$3:$A$181,0))</f>
        <v>2299608.329</v>
      </c>
      <c r="W1601" s="57">
        <f>'LISTA DOS ITENS'!$U1601/'LISTA DOS ITENS'!$V1601</f>
        <v>0.00001237308628</v>
      </c>
      <c r="X1601" s="53" t="s">
        <v>53</v>
      </c>
      <c r="Y1601" s="53" t="s">
        <v>290</v>
      </c>
      <c r="Z1601" s="58" t="str">
        <f>'LISTA DOS ITENS'!$F1601&amp;"-"&amp;'LISTA DOS ITENS'!$H1601&amp;"-"&amp;'LISTA DOS ITENS'!$J1601&amp;"-"&amp;'LISTA DOS ITENS'!$K1601&amp;"-"&amp;'LISTA DOS ITENS'!$I1601</f>
        <v>10194414-2058-0903-CONS/NAC-</v>
      </c>
      <c r="AA1601" s="59" t="str">
        <f t="array" ref="AA1601">INDEX('RESUMO - LOTES E VMA'!$M$3:$M$181,MATCH('LISTA DOS ITENS'!$D1601,'RESUMO - LOTES E VMA'!$A$3:$A$181,0))</f>
        <v>Para Leilão</v>
      </c>
      <c r="AB1601" s="60">
        <f t="array" ref="AB1601">INDEX('RESUMO - LOTES E VMA'!$J$3:$J$181,MATCH('LISTA DOS ITENS'!$D1601,'RESUMO - LOTES E VMA'!$A$3:$A$181,0))</f>
        <v>0.05014429741</v>
      </c>
      <c r="AC1601" s="29" t="str">
        <f t="array" ref="AC1601">INDEX('RESUMO - LOTES E VMA'!$L$3:$L$181,MATCH('LISTA DOS ITENS'!$D1601,'RESUMO - LOTES E VMA'!$A$3:$A$181,0))</f>
        <v>1% do Valor de Comparação do VMA</v>
      </c>
      <c r="AD1601" s="53" t="str">
        <f>VLOOKUP(Tabela1[[#This Row],[Índice]],[1]Planilha1!$A:$A,1,0)</f>
        <v>#ERROR!</v>
      </c>
    </row>
    <row r="1602" ht="15.75" customHeight="1">
      <c r="A1602" s="52">
        <v>253572.0</v>
      </c>
      <c r="B1602" s="53" t="s">
        <v>70</v>
      </c>
      <c r="C1602" s="53" t="s">
        <v>71</v>
      </c>
      <c r="D1602" s="22">
        <v>207116.0</v>
      </c>
      <c r="E1602" s="53" t="s">
        <v>63</v>
      </c>
      <c r="F1602" s="54">
        <v>1.0444526E7</v>
      </c>
      <c r="G1602" s="53" t="s">
        <v>1218</v>
      </c>
      <c r="H1602" s="55">
        <v>2058.0</v>
      </c>
      <c r="I1602" s="55"/>
      <c r="J1602" s="55" t="s">
        <v>69</v>
      </c>
      <c r="K1602" s="53" t="s">
        <v>73</v>
      </c>
      <c r="L1602" s="53"/>
      <c r="M1602" s="53">
        <v>219.0</v>
      </c>
      <c r="N1602" s="53" t="s">
        <v>52</v>
      </c>
      <c r="O1602" s="25">
        <v>0.07726110772976263</v>
      </c>
      <c r="P1602" s="25">
        <f>'LISTA DOS ITENS'!$O1602*'LISTA DOS ITENS'!$M1602</f>
        <v>16.92018259</v>
      </c>
      <c r="Q1602" s="25">
        <v>0.19216666666666665</v>
      </c>
      <c r="R1602" s="25">
        <f>'LISTA DOS ITENS'!$Q1602*'LISTA DOS ITENS'!$M1602</f>
        <v>42.0845</v>
      </c>
      <c r="S1602" s="56">
        <f>IF('LISTA DOS ITENS'!$P1602&gt;'LISTA DOS ITENS'!$R1602,'LISTA DOS ITENS'!$P1602,'LISTA DOS ITENS'!$R1602)</f>
        <v>42.0845</v>
      </c>
      <c r="T1602" s="25">
        <v>0.009636508777304728</v>
      </c>
      <c r="U1602" s="25">
        <f>'LISTA DOS ITENS'!$T1602*'LISTA DOS ITENS'!$M1602</f>
        <v>2.110395422</v>
      </c>
      <c r="V1602" s="56">
        <f t="array" ref="V1602">INDEX('RESUMO - LOTES E VMA'!$F$3:$F$181,MATCH('LISTA DOS ITENS'!$D1602,'RESUMO - LOTES E VMA'!$A$3:$A$181,0))</f>
        <v>2299608.329</v>
      </c>
      <c r="W1602" s="57">
        <f>'LISTA DOS ITENS'!$U1602/'LISTA DOS ITENS'!$V1602</f>
        <v>0.0000009177195072</v>
      </c>
      <c r="X1602" s="53" t="s">
        <v>53</v>
      </c>
      <c r="Y1602" s="53" t="s">
        <v>290</v>
      </c>
      <c r="Z1602" s="58" t="str">
        <f>'LISTA DOS ITENS'!$F1602&amp;"-"&amp;'LISTA DOS ITENS'!$H1602&amp;"-"&amp;'LISTA DOS ITENS'!$J1602&amp;"-"&amp;'LISTA DOS ITENS'!$K1602&amp;"-"&amp;'LISTA DOS ITENS'!$I1602</f>
        <v>10444526-2058-0903-CONS/NAC-</v>
      </c>
      <c r="AA1602" s="59" t="str">
        <f t="array" ref="AA1602">INDEX('RESUMO - LOTES E VMA'!$M$3:$M$181,MATCH('LISTA DOS ITENS'!$D1602,'RESUMO - LOTES E VMA'!$A$3:$A$181,0))</f>
        <v>Para Leilão</v>
      </c>
      <c r="AB1602" s="60">
        <f t="array" ref="AB1602">INDEX('RESUMO - LOTES E VMA'!$J$3:$J$181,MATCH('LISTA DOS ITENS'!$D1602,'RESUMO - LOTES E VMA'!$A$3:$A$181,0))</f>
        <v>0.05014429741</v>
      </c>
      <c r="AC1602" s="29" t="str">
        <f t="array" ref="AC1602">INDEX('RESUMO - LOTES E VMA'!$L$3:$L$181,MATCH('LISTA DOS ITENS'!$D1602,'RESUMO - LOTES E VMA'!$A$3:$A$181,0))</f>
        <v>1% do Valor de Comparação do VMA</v>
      </c>
      <c r="AD1602" s="53" t="str">
        <f>VLOOKUP(Tabela1[[#This Row],[Índice]],[1]Planilha1!$A:$A,1,0)</f>
        <v>#ERROR!</v>
      </c>
    </row>
    <row r="1603" ht="15.75" customHeight="1">
      <c r="A1603" s="52">
        <v>253573.0</v>
      </c>
      <c r="B1603" s="53" t="s">
        <v>70</v>
      </c>
      <c r="C1603" s="53" t="s">
        <v>71</v>
      </c>
      <c r="D1603" s="22">
        <v>207116.0</v>
      </c>
      <c r="E1603" s="53" t="s">
        <v>63</v>
      </c>
      <c r="F1603" s="54">
        <v>1.0444526E7</v>
      </c>
      <c r="G1603" s="53" t="s">
        <v>1218</v>
      </c>
      <c r="H1603" s="55">
        <v>2058.0</v>
      </c>
      <c r="I1603" s="55"/>
      <c r="J1603" s="55" t="s">
        <v>69</v>
      </c>
      <c r="K1603" s="53" t="s">
        <v>80</v>
      </c>
      <c r="L1603" s="53"/>
      <c r="M1603" s="53">
        <v>9.0</v>
      </c>
      <c r="N1603" s="53" t="s">
        <v>52</v>
      </c>
      <c r="O1603" s="25">
        <v>0.060000000000000005</v>
      </c>
      <c r="P1603" s="25">
        <f>'LISTA DOS ITENS'!$O1603*'LISTA DOS ITENS'!$M1603</f>
        <v>0.54</v>
      </c>
      <c r="Q1603" s="25">
        <v>0.19216666666666665</v>
      </c>
      <c r="R1603" s="25">
        <f>'LISTA DOS ITENS'!$Q1603*'LISTA DOS ITENS'!$M1603</f>
        <v>1.7295</v>
      </c>
      <c r="S1603" s="56">
        <f>IF('LISTA DOS ITENS'!$P1603&gt;'LISTA DOS ITENS'!$R1603,'LISTA DOS ITENS'!$P1603,'LISTA DOS ITENS'!$R1603)</f>
        <v>1.7295</v>
      </c>
      <c r="T1603" s="25">
        <v>0.009636508777304728</v>
      </c>
      <c r="U1603" s="25">
        <f>'LISTA DOS ITENS'!$T1603*'LISTA DOS ITENS'!$M1603</f>
        <v>0.086728579</v>
      </c>
      <c r="V1603" s="56">
        <f t="array" ref="V1603">INDEX('RESUMO - LOTES E VMA'!$F$3:$F$181,MATCH('LISTA DOS ITENS'!$D1603,'RESUMO - LOTES E VMA'!$A$3:$A$181,0))</f>
        <v>2299608.329</v>
      </c>
      <c r="W1603" s="57">
        <f>'LISTA DOS ITENS'!$U1603/'LISTA DOS ITENS'!$V1603</f>
        <v>0.0000000377145003</v>
      </c>
      <c r="X1603" s="53" t="s">
        <v>53</v>
      </c>
      <c r="Y1603" s="53" t="s">
        <v>290</v>
      </c>
      <c r="Z1603" s="58" t="str">
        <f>'LISTA DOS ITENS'!$F1603&amp;"-"&amp;'LISTA DOS ITENS'!$H1603&amp;"-"&amp;'LISTA DOS ITENS'!$J1603&amp;"-"&amp;'LISTA DOS ITENS'!$K1603&amp;"-"&amp;'LISTA DOS ITENS'!$I1603</f>
        <v>10444526-2058-0903-IMOB/NAC-</v>
      </c>
      <c r="AA1603" s="59" t="str">
        <f t="array" ref="AA1603">INDEX('RESUMO - LOTES E VMA'!$M$3:$M$181,MATCH('LISTA DOS ITENS'!$D1603,'RESUMO - LOTES E VMA'!$A$3:$A$181,0))</f>
        <v>Para Leilão</v>
      </c>
      <c r="AB1603" s="60">
        <f t="array" ref="AB1603">INDEX('RESUMO - LOTES E VMA'!$J$3:$J$181,MATCH('LISTA DOS ITENS'!$D1603,'RESUMO - LOTES E VMA'!$A$3:$A$181,0))</f>
        <v>0.05014429741</v>
      </c>
      <c r="AC1603" s="29" t="str">
        <f t="array" ref="AC1603">INDEX('RESUMO - LOTES E VMA'!$L$3:$L$181,MATCH('LISTA DOS ITENS'!$D1603,'RESUMO - LOTES E VMA'!$A$3:$A$181,0))</f>
        <v>1% do Valor de Comparação do VMA</v>
      </c>
      <c r="AD1603" s="53" t="str">
        <f>VLOOKUP(Tabela1[[#This Row],[Índice]],[1]Planilha1!$A:$A,1,0)</f>
        <v>#ERROR!</v>
      </c>
    </row>
    <row r="1604" ht="15.75" customHeight="1">
      <c r="A1604" s="52">
        <v>253574.0</v>
      </c>
      <c r="B1604" s="53" t="s">
        <v>70</v>
      </c>
      <c r="C1604" s="53" t="s">
        <v>71</v>
      </c>
      <c r="D1604" s="22">
        <v>207116.0</v>
      </c>
      <c r="E1604" s="53" t="s">
        <v>63</v>
      </c>
      <c r="F1604" s="54">
        <v>1.0556308E7</v>
      </c>
      <c r="G1604" s="53" t="s">
        <v>1186</v>
      </c>
      <c r="H1604" s="55">
        <v>2058.0</v>
      </c>
      <c r="I1604" s="55"/>
      <c r="J1604" s="55" t="s">
        <v>69</v>
      </c>
      <c r="K1604" s="53" t="s">
        <v>73</v>
      </c>
      <c r="L1604" s="53"/>
      <c r="M1604" s="53">
        <v>12.0</v>
      </c>
      <c r="N1604" s="53" t="s">
        <v>52</v>
      </c>
      <c r="O1604" s="25">
        <v>0.4575</v>
      </c>
      <c r="P1604" s="25">
        <f>'LISTA DOS ITENS'!$O1604*'LISTA DOS ITENS'!$M1604</f>
        <v>5.49</v>
      </c>
      <c r="Q1604" s="25">
        <v>0.4307843137254901</v>
      </c>
      <c r="R1604" s="25">
        <f>'LISTA DOS ITENS'!$Q1604*'LISTA DOS ITENS'!$M1604</f>
        <v>5.169411765</v>
      </c>
      <c r="S1604" s="56">
        <f>IF('LISTA DOS ITENS'!$P1604&gt;'LISTA DOS ITENS'!$R1604,'LISTA DOS ITENS'!$P1604,'LISTA DOS ITENS'!$R1604)</f>
        <v>5.49</v>
      </c>
      <c r="T1604" s="25">
        <v>0.021602377209059213</v>
      </c>
      <c r="U1604" s="25">
        <f>'LISTA DOS ITENS'!$T1604*'LISTA DOS ITENS'!$M1604</f>
        <v>0.2592285265</v>
      </c>
      <c r="V1604" s="56">
        <f t="array" ref="V1604">INDEX('RESUMO - LOTES E VMA'!$F$3:$F$181,MATCH('LISTA DOS ITENS'!$D1604,'RESUMO - LOTES E VMA'!$A$3:$A$181,0))</f>
        <v>2299608.329</v>
      </c>
      <c r="W1604" s="57">
        <f>'LISTA DOS ITENS'!$U1604/'LISTA DOS ITENS'!$V1604</f>
        <v>0.0000001127272515</v>
      </c>
      <c r="X1604" s="53" t="s">
        <v>53</v>
      </c>
      <c r="Y1604" s="53" t="s">
        <v>290</v>
      </c>
      <c r="Z1604" s="58" t="str">
        <f>'LISTA DOS ITENS'!$F1604&amp;"-"&amp;'LISTA DOS ITENS'!$H1604&amp;"-"&amp;'LISTA DOS ITENS'!$J1604&amp;"-"&amp;'LISTA DOS ITENS'!$K1604&amp;"-"&amp;'LISTA DOS ITENS'!$I1604</f>
        <v>10556308-2058-0903-CONS/NAC-</v>
      </c>
      <c r="AA1604" s="59" t="str">
        <f t="array" ref="AA1604">INDEX('RESUMO - LOTES E VMA'!$M$3:$M$181,MATCH('LISTA DOS ITENS'!$D1604,'RESUMO - LOTES E VMA'!$A$3:$A$181,0))</f>
        <v>Para Leilão</v>
      </c>
      <c r="AB1604" s="60">
        <f t="array" ref="AB1604">INDEX('RESUMO - LOTES E VMA'!$J$3:$J$181,MATCH('LISTA DOS ITENS'!$D1604,'RESUMO - LOTES E VMA'!$A$3:$A$181,0))</f>
        <v>0.05014429741</v>
      </c>
      <c r="AC1604" s="29" t="str">
        <f t="array" ref="AC1604">INDEX('RESUMO - LOTES E VMA'!$L$3:$L$181,MATCH('LISTA DOS ITENS'!$D1604,'RESUMO - LOTES E VMA'!$A$3:$A$181,0))</f>
        <v>1% do Valor de Comparação do VMA</v>
      </c>
      <c r="AD1604" s="53" t="str">
        <f>VLOOKUP(Tabela1[[#This Row],[Índice]],[1]Planilha1!$A:$A,1,0)</f>
        <v>#ERROR!</v>
      </c>
    </row>
    <row r="1605" ht="15.75" customHeight="1">
      <c r="A1605" s="52">
        <v>253575.0</v>
      </c>
      <c r="B1605" s="53" t="s">
        <v>70</v>
      </c>
      <c r="C1605" s="53" t="s">
        <v>71</v>
      </c>
      <c r="D1605" s="22">
        <v>207116.0</v>
      </c>
      <c r="E1605" s="53" t="s">
        <v>63</v>
      </c>
      <c r="F1605" s="54">
        <v>1.0564698E7</v>
      </c>
      <c r="G1605" s="53" t="s">
        <v>1205</v>
      </c>
      <c r="H1605" s="55">
        <v>2058.0</v>
      </c>
      <c r="I1605" s="55"/>
      <c r="J1605" s="55" t="s">
        <v>69</v>
      </c>
      <c r="K1605" s="53" t="s">
        <v>73</v>
      </c>
      <c r="L1605" s="53"/>
      <c r="M1605" s="53">
        <v>28.0</v>
      </c>
      <c r="N1605" s="53" t="s">
        <v>52</v>
      </c>
      <c r="O1605" s="25">
        <v>2.276561181434599</v>
      </c>
      <c r="P1605" s="25">
        <f>'LISTA DOS ITENS'!$O1605*'LISTA DOS ITENS'!$M1605</f>
        <v>63.74371308</v>
      </c>
      <c r="Q1605" s="25">
        <v>3.07</v>
      </c>
      <c r="R1605" s="25">
        <f>'LISTA DOS ITENS'!$Q1605*'LISTA DOS ITENS'!$M1605</f>
        <v>85.96</v>
      </c>
      <c r="S1605" s="56">
        <f>IF('LISTA DOS ITENS'!$P1605&gt;'LISTA DOS ITENS'!$R1605,'LISTA DOS ITENS'!$P1605,'LISTA DOS ITENS'!$R1605)</f>
        <v>85.96</v>
      </c>
      <c r="T1605" s="25">
        <v>0.15395012287766963</v>
      </c>
      <c r="U1605" s="25">
        <f>'LISTA DOS ITENS'!$T1605*'LISTA DOS ITENS'!$M1605</f>
        <v>4.310603441</v>
      </c>
      <c r="V1605" s="56">
        <f t="array" ref="V1605">INDEX('RESUMO - LOTES E VMA'!$F$3:$F$181,MATCH('LISTA DOS ITENS'!$D1605,'RESUMO - LOTES E VMA'!$A$3:$A$181,0))</f>
        <v>2299608.329</v>
      </c>
      <c r="W1605" s="57">
        <f>'LISTA DOS ITENS'!$U1605/'LISTA DOS ITENS'!$V1605</f>
        <v>0.00000187449462</v>
      </c>
      <c r="X1605" s="53" t="s">
        <v>53</v>
      </c>
      <c r="Y1605" s="53" t="s">
        <v>290</v>
      </c>
      <c r="Z1605" s="58" t="str">
        <f>'LISTA DOS ITENS'!$F1605&amp;"-"&amp;'LISTA DOS ITENS'!$H1605&amp;"-"&amp;'LISTA DOS ITENS'!$J1605&amp;"-"&amp;'LISTA DOS ITENS'!$K1605&amp;"-"&amp;'LISTA DOS ITENS'!$I1605</f>
        <v>10564698-2058-0903-CONS/NAC-</v>
      </c>
      <c r="AA1605" s="59" t="str">
        <f t="array" ref="AA1605">INDEX('RESUMO - LOTES E VMA'!$M$3:$M$181,MATCH('LISTA DOS ITENS'!$D1605,'RESUMO - LOTES E VMA'!$A$3:$A$181,0))</f>
        <v>Para Leilão</v>
      </c>
      <c r="AB1605" s="60">
        <f t="array" ref="AB1605">INDEX('RESUMO - LOTES E VMA'!$J$3:$J$181,MATCH('LISTA DOS ITENS'!$D1605,'RESUMO - LOTES E VMA'!$A$3:$A$181,0))</f>
        <v>0.05014429741</v>
      </c>
      <c r="AC1605" s="29" t="str">
        <f t="array" ref="AC1605">INDEX('RESUMO - LOTES E VMA'!$L$3:$L$181,MATCH('LISTA DOS ITENS'!$D1605,'RESUMO - LOTES E VMA'!$A$3:$A$181,0))</f>
        <v>1% do Valor de Comparação do VMA</v>
      </c>
      <c r="AD1605" s="53" t="str">
        <f>VLOOKUP(Tabela1[[#This Row],[Índice]],[1]Planilha1!$A:$A,1,0)</f>
        <v>#ERROR!</v>
      </c>
    </row>
    <row r="1606" ht="15.75" customHeight="1">
      <c r="A1606" s="52">
        <v>253576.0</v>
      </c>
      <c r="B1606" s="53" t="s">
        <v>70</v>
      </c>
      <c r="C1606" s="53" t="s">
        <v>71</v>
      </c>
      <c r="D1606" s="22">
        <v>207116.0</v>
      </c>
      <c r="E1606" s="53" t="s">
        <v>63</v>
      </c>
      <c r="F1606" s="54">
        <v>1.0949314E7</v>
      </c>
      <c r="G1606" s="53" t="s">
        <v>1219</v>
      </c>
      <c r="H1606" s="55">
        <v>2058.0</v>
      </c>
      <c r="I1606" s="55"/>
      <c r="J1606" s="55" t="s">
        <v>69</v>
      </c>
      <c r="K1606" s="53" t="s">
        <v>73</v>
      </c>
      <c r="L1606" s="53"/>
      <c r="M1606" s="53">
        <v>21.0</v>
      </c>
      <c r="N1606" s="53" t="s">
        <v>52</v>
      </c>
      <c r="O1606" s="25">
        <v>0.07090909090909091</v>
      </c>
      <c r="P1606" s="25">
        <f>'LISTA DOS ITENS'!$O1606*'LISTA DOS ITENS'!$M1606</f>
        <v>1.489090909</v>
      </c>
      <c r="Q1606" s="25">
        <v>0.10435897435897439</v>
      </c>
      <c r="R1606" s="25">
        <f>'LISTA DOS ITENS'!$Q1606*'LISTA DOS ITENS'!$M1606</f>
        <v>2.191538462</v>
      </c>
      <c r="S1606" s="56">
        <f>IF('LISTA DOS ITENS'!$P1606&gt;'LISTA DOS ITENS'!$R1606,'LISTA DOS ITENS'!$P1606,'LISTA DOS ITENS'!$R1606)</f>
        <v>2.191538462</v>
      </c>
      <c r="T1606" s="25">
        <v>0.005233249813013577</v>
      </c>
      <c r="U1606" s="25">
        <f>'LISTA DOS ITENS'!$T1606*'LISTA DOS ITENS'!$M1606</f>
        <v>0.1098982461</v>
      </c>
      <c r="V1606" s="56">
        <f t="array" ref="V1606">INDEX('RESUMO - LOTES E VMA'!$F$3:$F$181,MATCH('LISTA DOS ITENS'!$D1606,'RESUMO - LOTES E VMA'!$A$3:$A$181,0))</f>
        <v>2299608.329</v>
      </c>
      <c r="W1606" s="57">
        <f>'LISTA DOS ITENS'!$U1606/'LISTA DOS ITENS'!$V1606</f>
        <v>0.00000004778998436</v>
      </c>
      <c r="X1606" s="53" t="s">
        <v>53</v>
      </c>
      <c r="Y1606" s="53" t="s">
        <v>290</v>
      </c>
      <c r="Z1606" s="58" t="str">
        <f>'LISTA DOS ITENS'!$F1606&amp;"-"&amp;'LISTA DOS ITENS'!$H1606&amp;"-"&amp;'LISTA DOS ITENS'!$J1606&amp;"-"&amp;'LISTA DOS ITENS'!$K1606&amp;"-"&amp;'LISTA DOS ITENS'!$I1606</f>
        <v>10949314-2058-0903-CONS/NAC-</v>
      </c>
      <c r="AA1606" s="59" t="str">
        <f t="array" ref="AA1606">INDEX('RESUMO - LOTES E VMA'!$M$3:$M$181,MATCH('LISTA DOS ITENS'!$D1606,'RESUMO - LOTES E VMA'!$A$3:$A$181,0))</f>
        <v>Para Leilão</v>
      </c>
      <c r="AB1606" s="60">
        <f t="array" ref="AB1606">INDEX('RESUMO - LOTES E VMA'!$J$3:$J$181,MATCH('LISTA DOS ITENS'!$D1606,'RESUMO - LOTES E VMA'!$A$3:$A$181,0))</f>
        <v>0.05014429741</v>
      </c>
      <c r="AC1606" s="29" t="str">
        <f t="array" ref="AC1606">INDEX('RESUMO - LOTES E VMA'!$L$3:$L$181,MATCH('LISTA DOS ITENS'!$D1606,'RESUMO - LOTES E VMA'!$A$3:$A$181,0))</f>
        <v>1% do Valor de Comparação do VMA</v>
      </c>
      <c r="AD1606" s="53" t="str">
        <f>VLOOKUP(Tabela1[[#This Row],[Índice]],[1]Planilha1!$A:$A,1,0)</f>
        <v>#ERROR!</v>
      </c>
    </row>
    <row r="1607" ht="15.75" customHeight="1">
      <c r="A1607" s="52">
        <v>253577.0</v>
      </c>
      <c r="B1607" s="53" t="s">
        <v>70</v>
      </c>
      <c r="C1607" s="53" t="s">
        <v>71</v>
      </c>
      <c r="D1607" s="22">
        <v>207116.0</v>
      </c>
      <c r="E1607" s="53" t="s">
        <v>63</v>
      </c>
      <c r="F1607" s="54">
        <v>1.0228394E7</v>
      </c>
      <c r="G1607" s="53" t="s">
        <v>1220</v>
      </c>
      <c r="H1607" s="55">
        <v>2101.0</v>
      </c>
      <c r="I1607" s="55"/>
      <c r="J1607" s="55" t="s">
        <v>69</v>
      </c>
      <c r="K1607" s="53" t="s">
        <v>84</v>
      </c>
      <c r="L1607" s="53"/>
      <c r="M1607" s="53">
        <v>8.0</v>
      </c>
      <c r="N1607" s="53" t="s">
        <v>52</v>
      </c>
      <c r="O1607" s="25">
        <v>0.0</v>
      </c>
      <c r="P1607" s="25">
        <f>'LISTA DOS ITENS'!$O1607*'LISTA DOS ITENS'!$M1607</f>
        <v>0</v>
      </c>
      <c r="Q1607" s="25">
        <v>1.68</v>
      </c>
      <c r="R1607" s="25">
        <f>'LISTA DOS ITENS'!$Q1607*'LISTA DOS ITENS'!$M1607</f>
        <v>13.44</v>
      </c>
      <c r="S1607" s="56">
        <f>IF('LISTA DOS ITENS'!$P1607&gt;'LISTA DOS ITENS'!$R1607,'LISTA DOS ITENS'!$P1607,'LISTA DOS ITENS'!$R1607)</f>
        <v>13.44</v>
      </c>
      <c r="T1607" s="25">
        <v>0.08424632131416449</v>
      </c>
      <c r="U1607" s="25">
        <f>'LISTA DOS ITENS'!$T1607*'LISTA DOS ITENS'!$M1607</f>
        <v>0.6739705705</v>
      </c>
      <c r="V1607" s="56">
        <f t="array" ref="V1607">INDEX('RESUMO - LOTES E VMA'!$F$3:$F$181,MATCH('LISTA DOS ITENS'!$D1607,'RESUMO - LOTES E VMA'!$A$3:$A$181,0))</f>
        <v>2299608.329</v>
      </c>
      <c r="W1607" s="57">
        <f>'LISTA DOS ITENS'!$U1607/'LISTA DOS ITENS'!$V1607</f>
        <v>0.0000002930805921</v>
      </c>
      <c r="X1607" s="53" t="s">
        <v>53</v>
      </c>
      <c r="Y1607" s="53" t="s">
        <v>290</v>
      </c>
      <c r="Z1607" s="58" t="str">
        <f>'LISTA DOS ITENS'!$F1607&amp;"-"&amp;'LISTA DOS ITENS'!$H1607&amp;"-"&amp;'LISTA DOS ITENS'!$J1607&amp;"-"&amp;'LISTA DOS ITENS'!$K1607&amp;"-"&amp;'LISTA DOS ITENS'!$I1607</f>
        <v>10228394-2101-0903-RAST-</v>
      </c>
      <c r="AA1607" s="59" t="str">
        <f t="array" ref="AA1607">INDEX('RESUMO - LOTES E VMA'!$M$3:$M$181,MATCH('LISTA DOS ITENS'!$D1607,'RESUMO - LOTES E VMA'!$A$3:$A$181,0))</f>
        <v>Para Leilão</v>
      </c>
      <c r="AB1607" s="60">
        <f t="array" ref="AB1607">INDEX('RESUMO - LOTES E VMA'!$J$3:$J$181,MATCH('LISTA DOS ITENS'!$D1607,'RESUMO - LOTES E VMA'!$A$3:$A$181,0))</f>
        <v>0.05014429741</v>
      </c>
      <c r="AC1607" s="29" t="str">
        <f t="array" ref="AC1607">INDEX('RESUMO - LOTES E VMA'!$L$3:$L$181,MATCH('LISTA DOS ITENS'!$D1607,'RESUMO - LOTES E VMA'!$A$3:$A$181,0))</f>
        <v>1% do Valor de Comparação do VMA</v>
      </c>
      <c r="AD1607" s="53" t="str">
        <f>VLOOKUP(Tabela1[[#This Row],[Índice]],[1]Planilha1!$A:$A,1,0)</f>
        <v>#ERROR!</v>
      </c>
    </row>
    <row r="1608" ht="15.75" customHeight="1">
      <c r="A1608" s="52">
        <v>253578.0</v>
      </c>
      <c r="B1608" s="53" t="s">
        <v>70</v>
      </c>
      <c r="C1608" s="53" t="s">
        <v>71</v>
      </c>
      <c r="D1608" s="22">
        <v>207116.0</v>
      </c>
      <c r="E1608" s="53" t="s">
        <v>63</v>
      </c>
      <c r="F1608" s="54">
        <v>1.0589213E7</v>
      </c>
      <c r="G1608" s="53" t="s">
        <v>1221</v>
      </c>
      <c r="H1608" s="55">
        <v>2101.0</v>
      </c>
      <c r="I1608" s="55"/>
      <c r="J1608" s="55" t="s">
        <v>69</v>
      </c>
      <c r="K1608" s="53" t="s">
        <v>73</v>
      </c>
      <c r="L1608" s="53"/>
      <c r="M1608" s="53">
        <v>47.0</v>
      </c>
      <c r="N1608" s="53" t="s">
        <v>52</v>
      </c>
      <c r="O1608" s="25">
        <v>0.5548936170212766</v>
      </c>
      <c r="P1608" s="25">
        <f>'LISTA DOS ITENS'!$O1608*'LISTA DOS ITENS'!$M1608</f>
        <v>26.08</v>
      </c>
      <c r="Q1608" s="25">
        <v>0.5437500000000001</v>
      </c>
      <c r="R1608" s="25">
        <f>'LISTA DOS ITENS'!$Q1608*'LISTA DOS ITENS'!$M1608</f>
        <v>25.55625</v>
      </c>
      <c r="S1608" s="56">
        <f>IF('LISTA DOS ITENS'!$P1608&gt;'LISTA DOS ITENS'!$R1608,'LISTA DOS ITENS'!$P1608,'LISTA DOS ITENS'!$R1608)</f>
        <v>26.08</v>
      </c>
      <c r="T1608" s="25">
        <v>0.027267224532486277</v>
      </c>
      <c r="U1608" s="25">
        <f>'LISTA DOS ITENS'!$T1608*'LISTA DOS ITENS'!$M1608</f>
        <v>1.281559553</v>
      </c>
      <c r="V1608" s="56">
        <f t="array" ref="V1608">INDEX('RESUMO - LOTES E VMA'!$F$3:$F$181,MATCH('LISTA DOS ITENS'!$D1608,'RESUMO - LOTES E VMA'!$A$3:$A$181,0))</f>
        <v>2299608.329</v>
      </c>
      <c r="W1608" s="57">
        <f>'LISTA DOS ITENS'!$U1608/'LISTA DOS ITENS'!$V1608</f>
        <v>0.0000005572947084</v>
      </c>
      <c r="X1608" s="53" t="s">
        <v>53</v>
      </c>
      <c r="Y1608" s="53" t="s">
        <v>290</v>
      </c>
      <c r="Z1608" s="58" t="str">
        <f>'LISTA DOS ITENS'!$F1608&amp;"-"&amp;'LISTA DOS ITENS'!$H1608&amp;"-"&amp;'LISTA DOS ITENS'!$J1608&amp;"-"&amp;'LISTA DOS ITENS'!$K1608&amp;"-"&amp;'LISTA DOS ITENS'!$I1608</f>
        <v>10589213-2101-0903-CONS/NAC-</v>
      </c>
      <c r="AA1608" s="59" t="str">
        <f t="array" ref="AA1608">INDEX('RESUMO - LOTES E VMA'!$M$3:$M$181,MATCH('LISTA DOS ITENS'!$D1608,'RESUMO - LOTES E VMA'!$A$3:$A$181,0))</f>
        <v>Para Leilão</v>
      </c>
      <c r="AB1608" s="60">
        <f t="array" ref="AB1608">INDEX('RESUMO - LOTES E VMA'!$J$3:$J$181,MATCH('LISTA DOS ITENS'!$D1608,'RESUMO - LOTES E VMA'!$A$3:$A$181,0))</f>
        <v>0.05014429741</v>
      </c>
      <c r="AC1608" s="29" t="str">
        <f t="array" ref="AC1608">INDEX('RESUMO - LOTES E VMA'!$L$3:$L$181,MATCH('LISTA DOS ITENS'!$D1608,'RESUMO - LOTES E VMA'!$A$3:$A$181,0))</f>
        <v>1% do Valor de Comparação do VMA</v>
      </c>
      <c r="AD1608" s="53" t="str">
        <f>VLOOKUP(Tabela1[[#This Row],[Índice]],[1]Planilha1!$A:$A,1,0)</f>
        <v>#ERROR!</v>
      </c>
    </row>
    <row r="1609" ht="15.75" customHeight="1">
      <c r="A1609" s="52">
        <v>253579.0</v>
      </c>
      <c r="B1609" s="53" t="s">
        <v>70</v>
      </c>
      <c r="C1609" s="53" t="s">
        <v>71</v>
      </c>
      <c r="D1609" s="22">
        <v>207116.0</v>
      </c>
      <c r="E1609" s="53" t="s">
        <v>63</v>
      </c>
      <c r="F1609" s="54">
        <v>1.0679611E7</v>
      </c>
      <c r="G1609" s="53" t="s">
        <v>1204</v>
      </c>
      <c r="H1609" s="55">
        <v>2101.0</v>
      </c>
      <c r="I1609" s="55"/>
      <c r="J1609" s="55" t="s">
        <v>69</v>
      </c>
      <c r="K1609" s="53" t="s">
        <v>73</v>
      </c>
      <c r="L1609" s="53"/>
      <c r="M1609" s="53">
        <v>16.0</v>
      </c>
      <c r="N1609" s="53" t="s">
        <v>52</v>
      </c>
      <c r="O1609" s="25">
        <v>7.8152380952380955</v>
      </c>
      <c r="P1609" s="25">
        <f>'LISTA DOS ITENS'!$O1609*'LISTA DOS ITENS'!$M1609</f>
        <v>125.0438095</v>
      </c>
      <c r="Q1609" s="25">
        <v>4.11</v>
      </c>
      <c r="R1609" s="25">
        <f>'LISTA DOS ITENS'!$Q1609*'LISTA DOS ITENS'!$M1609</f>
        <v>65.76</v>
      </c>
      <c r="S1609" s="56">
        <f>IF('LISTA DOS ITENS'!$P1609&gt;'LISTA DOS ITENS'!$R1609,'LISTA DOS ITENS'!$P1609,'LISTA DOS ITENS'!$R1609)</f>
        <v>125.0438095</v>
      </c>
      <c r="T1609" s="25">
        <v>0.20610260750072387</v>
      </c>
      <c r="U1609" s="25">
        <f>'LISTA DOS ITENS'!$T1609*'LISTA DOS ITENS'!$M1609</f>
        <v>3.29764172</v>
      </c>
      <c r="V1609" s="56">
        <f t="array" ref="V1609">INDEX('RESUMO - LOTES E VMA'!$F$3:$F$181,MATCH('LISTA DOS ITENS'!$D1609,'RESUMO - LOTES E VMA'!$A$3:$A$181,0))</f>
        <v>2299608.329</v>
      </c>
      <c r="W1609" s="57">
        <f>'LISTA DOS ITENS'!$U1609/'LISTA DOS ITENS'!$V1609</f>
        <v>0.000001434001468</v>
      </c>
      <c r="X1609" s="53" t="s">
        <v>53</v>
      </c>
      <c r="Y1609" s="53" t="s">
        <v>290</v>
      </c>
      <c r="Z1609" s="58" t="str">
        <f>'LISTA DOS ITENS'!$F1609&amp;"-"&amp;'LISTA DOS ITENS'!$H1609&amp;"-"&amp;'LISTA DOS ITENS'!$J1609&amp;"-"&amp;'LISTA DOS ITENS'!$K1609&amp;"-"&amp;'LISTA DOS ITENS'!$I1609</f>
        <v>10679611-2101-0903-CONS/NAC-</v>
      </c>
      <c r="AA1609" s="59" t="str">
        <f t="array" ref="AA1609">INDEX('RESUMO - LOTES E VMA'!$M$3:$M$181,MATCH('LISTA DOS ITENS'!$D1609,'RESUMO - LOTES E VMA'!$A$3:$A$181,0))</f>
        <v>Para Leilão</v>
      </c>
      <c r="AB1609" s="60">
        <f t="array" ref="AB1609">INDEX('RESUMO - LOTES E VMA'!$J$3:$J$181,MATCH('LISTA DOS ITENS'!$D1609,'RESUMO - LOTES E VMA'!$A$3:$A$181,0))</f>
        <v>0.05014429741</v>
      </c>
      <c r="AC1609" s="29" t="str">
        <f t="array" ref="AC1609">INDEX('RESUMO - LOTES E VMA'!$L$3:$L$181,MATCH('LISTA DOS ITENS'!$D1609,'RESUMO - LOTES E VMA'!$A$3:$A$181,0))</f>
        <v>1% do Valor de Comparação do VMA</v>
      </c>
      <c r="AD1609" s="53" t="str">
        <f>VLOOKUP(Tabela1[[#This Row],[Índice]],[1]Planilha1!$A:$A,1,0)</f>
        <v>#ERROR!</v>
      </c>
    </row>
    <row r="1610" ht="15.75" customHeight="1">
      <c r="A1610" s="52">
        <v>253580.0</v>
      </c>
      <c r="B1610" s="53" t="s">
        <v>70</v>
      </c>
      <c r="C1610" s="53" t="s">
        <v>71</v>
      </c>
      <c r="D1610" s="22">
        <v>207116.0</v>
      </c>
      <c r="E1610" s="53" t="s">
        <v>63</v>
      </c>
      <c r="F1610" s="54">
        <v>1.0844007E7</v>
      </c>
      <c r="G1610" s="53" t="s">
        <v>1222</v>
      </c>
      <c r="H1610" s="55">
        <v>2101.0</v>
      </c>
      <c r="I1610" s="55"/>
      <c r="J1610" s="55" t="s">
        <v>69</v>
      </c>
      <c r="K1610" s="53" t="s">
        <v>73</v>
      </c>
      <c r="L1610" s="53"/>
      <c r="M1610" s="53">
        <v>2.0</v>
      </c>
      <c r="N1610" s="53" t="s">
        <v>52</v>
      </c>
      <c r="O1610" s="25">
        <v>13.52</v>
      </c>
      <c r="P1610" s="25">
        <f>'LISTA DOS ITENS'!$O1610*'LISTA DOS ITENS'!$M1610</f>
        <v>27.04</v>
      </c>
      <c r="Q1610" s="25">
        <v>13.52</v>
      </c>
      <c r="R1610" s="25">
        <f>'LISTA DOS ITENS'!$Q1610*'LISTA DOS ITENS'!$M1610</f>
        <v>27.04</v>
      </c>
      <c r="S1610" s="56">
        <f>IF('LISTA DOS ITENS'!$P1610&gt;'LISTA DOS ITENS'!$R1610,'LISTA DOS ITENS'!$P1610,'LISTA DOS ITENS'!$R1610)</f>
        <v>27.04</v>
      </c>
      <c r="T1610" s="25">
        <v>0.6779823000997047</v>
      </c>
      <c r="U1610" s="25">
        <f>'LISTA DOS ITENS'!$T1610*'LISTA DOS ITENS'!$M1610</f>
        <v>1.3559646</v>
      </c>
      <c r="V1610" s="56">
        <f t="array" ref="V1610">INDEX('RESUMO - LOTES E VMA'!$F$3:$F$181,MATCH('LISTA DOS ITENS'!$D1610,'RESUMO - LOTES E VMA'!$A$3:$A$181,0))</f>
        <v>2299608.329</v>
      </c>
      <c r="W1610" s="57">
        <f>'LISTA DOS ITENS'!$U1610/'LISTA DOS ITENS'!$V1610</f>
        <v>0.0000005896502388</v>
      </c>
      <c r="X1610" s="53" t="s">
        <v>53</v>
      </c>
      <c r="Y1610" s="53" t="s">
        <v>290</v>
      </c>
      <c r="Z1610" s="58" t="str">
        <f>'LISTA DOS ITENS'!$F1610&amp;"-"&amp;'LISTA DOS ITENS'!$H1610&amp;"-"&amp;'LISTA DOS ITENS'!$J1610&amp;"-"&amp;'LISTA DOS ITENS'!$K1610&amp;"-"&amp;'LISTA DOS ITENS'!$I1610</f>
        <v>10844007-2101-0903-CONS/NAC-</v>
      </c>
      <c r="AA1610" s="59" t="str">
        <f t="array" ref="AA1610">INDEX('RESUMO - LOTES E VMA'!$M$3:$M$181,MATCH('LISTA DOS ITENS'!$D1610,'RESUMO - LOTES E VMA'!$A$3:$A$181,0))</f>
        <v>Para Leilão</v>
      </c>
      <c r="AB1610" s="60">
        <f t="array" ref="AB1610">INDEX('RESUMO - LOTES E VMA'!$J$3:$J$181,MATCH('LISTA DOS ITENS'!$D1610,'RESUMO - LOTES E VMA'!$A$3:$A$181,0))</f>
        <v>0.05014429741</v>
      </c>
      <c r="AC1610" s="29" t="str">
        <f t="array" ref="AC1610">INDEX('RESUMO - LOTES E VMA'!$L$3:$L$181,MATCH('LISTA DOS ITENS'!$D1610,'RESUMO - LOTES E VMA'!$A$3:$A$181,0))</f>
        <v>1% do Valor de Comparação do VMA</v>
      </c>
      <c r="AD1610" s="53" t="str">
        <f>VLOOKUP(Tabela1[[#This Row],[Índice]],[1]Planilha1!$A:$A,1,0)</f>
        <v>#ERROR!</v>
      </c>
    </row>
    <row r="1611" ht="15.75" customHeight="1">
      <c r="A1611" s="52">
        <v>253581.0</v>
      </c>
      <c r="B1611" s="53" t="s">
        <v>70</v>
      </c>
      <c r="C1611" s="53" t="s">
        <v>71</v>
      </c>
      <c r="D1611" s="22">
        <v>207116.0</v>
      </c>
      <c r="E1611" s="53" t="s">
        <v>63</v>
      </c>
      <c r="F1611" s="54">
        <v>1.0874938E7</v>
      </c>
      <c r="G1611" s="53" t="s">
        <v>1223</v>
      </c>
      <c r="H1611" s="55">
        <v>2101.0</v>
      </c>
      <c r="I1611" s="55"/>
      <c r="J1611" s="55" t="s">
        <v>69</v>
      </c>
      <c r="K1611" s="53" t="s">
        <v>160</v>
      </c>
      <c r="L1611" s="53"/>
      <c r="M1611" s="53">
        <v>316.0</v>
      </c>
      <c r="N1611" s="53" t="s">
        <v>52</v>
      </c>
      <c r="O1611" s="25">
        <v>6.15</v>
      </c>
      <c r="P1611" s="25">
        <f>'LISTA DOS ITENS'!$O1611*'LISTA DOS ITENS'!$M1611</f>
        <v>1943.4</v>
      </c>
      <c r="Q1611" s="25">
        <v>2000.0</v>
      </c>
      <c r="R1611" s="25">
        <f>'LISTA DOS ITENS'!$Q1611*'LISTA DOS ITENS'!$M1611</f>
        <v>632000</v>
      </c>
      <c r="S1611" s="56">
        <f>IF('LISTA DOS ITENS'!$P1611&gt;'LISTA DOS ITENS'!$R1611,'LISTA DOS ITENS'!$P1611,'LISTA DOS ITENS'!$R1611)</f>
        <v>632000</v>
      </c>
      <c r="T1611" s="25">
        <v>100.29323965971963</v>
      </c>
      <c r="U1611" s="25">
        <f>'LISTA DOS ITENS'!$T1611*'LISTA DOS ITENS'!$M1611</f>
        <v>31692.66373</v>
      </c>
      <c r="V1611" s="56">
        <f t="array" ref="V1611">INDEX('RESUMO - LOTES E VMA'!$F$3:$F$181,MATCH('LISTA DOS ITENS'!$D1611,'RESUMO - LOTES E VMA'!$A$3:$A$181,0))</f>
        <v>2299608.329</v>
      </c>
      <c r="W1611" s="57">
        <f>'LISTA DOS ITENS'!$U1611/'LISTA DOS ITENS'!$V1611</f>
        <v>0.01378176594</v>
      </c>
      <c r="X1611" s="53" t="s">
        <v>53</v>
      </c>
      <c r="Y1611" s="53" t="s">
        <v>290</v>
      </c>
      <c r="Z1611" s="58" t="str">
        <f>'LISTA DOS ITENS'!$F1611&amp;"-"&amp;'LISTA DOS ITENS'!$H1611&amp;"-"&amp;'LISTA DOS ITENS'!$J1611&amp;"-"&amp;'LISTA DOS ITENS'!$K1611&amp;"-"&amp;'LISTA DOS ITENS'!$I1611</f>
        <v>10874938-2101-0903-CONS/IMP-</v>
      </c>
      <c r="AA1611" s="59" t="str">
        <f t="array" ref="AA1611">INDEX('RESUMO - LOTES E VMA'!$M$3:$M$181,MATCH('LISTA DOS ITENS'!$D1611,'RESUMO - LOTES E VMA'!$A$3:$A$181,0))</f>
        <v>Para Leilão</v>
      </c>
      <c r="AB1611" s="60">
        <f t="array" ref="AB1611">INDEX('RESUMO - LOTES E VMA'!$J$3:$J$181,MATCH('LISTA DOS ITENS'!$D1611,'RESUMO - LOTES E VMA'!$A$3:$A$181,0))</f>
        <v>0.05014429741</v>
      </c>
      <c r="AC1611" s="29" t="str">
        <f t="array" ref="AC1611">INDEX('RESUMO - LOTES E VMA'!$L$3:$L$181,MATCH('LISTA DOS ITENS'!$D1611,'RESUMO - LOTES E VMA'!$A$3:$A$181,0))</f>
        <v>1% do Valor de Comparação do VMA</v>
      </c>
      <c r="AD1611" s="53" t="str">
        <f>VLOOKUP(Tabela1[[#This Row],[Índice]],[1]Planilha1!$A:$A,1,0)</f>
        <v>#ERROR!</v>
      </c>
    </row>
    <row r="1612" ht="15.75" customHeight="1">
      <c r="A1612" s="52">
        <v>253582.0</v>
      </c>
      <c r="B1612" s="53" t="s">
        <v>70</v>
      </c>
      <c r="C1612" s="53" t="s">
        <v>71</v>
      </c>
      <c r="D1612" s="22">
        <v>207116.0</v>
      </c>
      <c r="E1612" s="53" t="s">
        <v>63</v>
      </c>
      <c r="F1612" s="54">
        <v>1.0874938E7</v>
      </c>
      <c r="G1612" s="53" t="s">
        <v>1223</v>
      </c>
      <c r="H1612" s="55">
        <v>2101.0</v>
      </c>
      <c r="I1612" s="55"/>
      <c r="J1612" s="55" t="s">
        <v>69</v>
      </c>
      <c r="K1612" s="53" t="s">
        <v>73</v>
      </c>
      <c r="L1612" s="53"/>
      <c r="M1612" s="53">
        <v>14878.0</v>
      </c>
      <c r="N1612" s="53" t="s">
        <v>52</v>
      </c>
      <c r="O1612" s="25">
        <v>0.45382242236859793</v>
      </c>
      <c r="P1612" s="25">
        <f>'LISTA DOS ITENS'!$O1612*'LISTA DOS ITENS'!$M1612</f>
        <v>6751.97</v>
      </c>
      <c r="Q1612" s="25">
        <v>2000.0</v>
      </c>
      <c r="R1612" s="25">
        <f>'LISTA DOS ITENS'!$Q1612*'LISTA DOS ITENS'!$M1612</f>
        <v>29756000</v>
      </c>
      <c r="S1612" s="56">
        <f>IF('LISTA DOS ITENS'!$P1612&gt;'LISTA DOS ITENS'!$R1612,'LISTA DOS ITENS'!$P1612,'LISTA DOS ITENS'!$R1612)</f>
        <v>29756000</v>
      </c>
      <c r="T1612" s="25">
        <v>100.29323965971963</v>
      </c>
      <c r="U1612" s="25">
        <f>'LISTA DOS ITENS'!$T1612*'LISTA DOS ITENS'!$M1612</f>
        <v>1492162.82</v>
      </c>
      <c r="V1612" s="56">
        <f t="array" ref="V1612">INDEX('RESUMO - LOTES E VMA'!$F$3:$F$181,MATCH('LISTA DOS ITENS'!$D1612,'RESUMO - LOTES E VMA'!$A$3:$A$181,0))</f>
        <v>2299608.329</v>
      </c>
      <c r="W1612" s="57">
        <f>'LISTA DOS ITENS'!$U1612/'LISTA DOS ITENS'!$V1612</f>
        <v>0.6488769418</v>
      </c>
      <c r="X1612" s="53" t="s">
        <v>53</v>
      </c>
      <c r="Y1612" s="53" t="s">
        <v>290</v>
      </c>
      <c r="Z1612" s="58" t="str">
        <f>'LISTA DOS ITENS'!$F1612&amp;"-"&amp;'LISTA DOS ITENS'!$H1612&amp;"-"&amp;'LISTA DOS ITENS'!$J1612&amp;"-"&amp;'LISTA DOS ITENS'!$K1612&amp;"-"&amp;'LISTA DOS ITENS'!$I1612</f>
        <v>10874938-2101-0903-CONS/NAC-</v>
      </c>
      <c r="AA1612" s="59" t="str">
        <f t="array" ref="AA1612">INDEX('RESUMO - LOTES E VMA'!$M$3:$M$181,MATCH('LISTA DOS ITENS'!$D1612,'RESUMO - LOTES E VMA'!$A$3:$A$181,0))</f>
        <v>Para Leilão</v>
      </c>
      <c r="AB1612" s="60">
        <f t="array" ref="AB1612">INDEX('RESUMO - LOTES E VMA'!$J$3:$J$181,MATCH('LISTA DOS ITENS'!$D1612,'RESUMO - LOTES E VMA'!$A$3:$A$181,0))</f>
        <v>0.05014429741</v>
      </c>
      <c r="AC1612" s="29" t="str">
        <f t="array" ref="AC1612">INDEX('RESUMO - LOTES E VMA'!$L$3:$L$181,MATCH('LISTA DOS ITENS'!$D1612,'RESUMO - LOTES E VMA'!$A$3:$A$181,0))</f>
        <v>1% do Valor de Comparação do VMA</v>
      </c>
      <c r="AD1612" s="53" t="str">
        <f>VLOOKUP(Tabela1[[#This Row],[Índice]],[1]Planilha1!$A:$A,1,0)</f>
        <v>#ERROR!</v>
      </c>
    </row>
    <row r="1613" ht="15.75" customHeight="1">
      <c r="A1613" s="52">
        <v>253583.0</v>
      </c>
      <c r="B1613" s="53" t="s">
        <v>70</v>
      </c>
      <c r="C1613" s="53" t="s">
        <v>71</v>
      </c>
      <c r="D1613" s="22">
        <v>207116.0</v>
      </c>
      <c r="E1613" s="53" t="s">
        <v>63</v>
      </c>
      <c r="F1613" s="54">
        <v>1.1255917E7</v>
      </c>
      <c r="G1613" s="53" t="s">
        <v>1224</v>
      </c>
      <c r="H1613" s="55">
        <v>2101.0</v>
      </c>
      <c r="I1613" s="55"/>
      <c r="J1613" s="55" t="s">
        <v>69</v>
      </c>
      <c r="K1613" s="53" t="s">
        <v>80</v>
      </c>
      <c r="L1613" s="53"/>
      <c r="M1613" s="53">
        <v>156.0</v>
      </c>
      <c r="N1613" s="53" t="s">
        <v>52</v>
      </c>
      <c r="O1613" s="25">
        <v>0.049999999999999996</v>
      </c>
      <c r="P1613" s="25">
        <f>'LISTA DOS ITENS'!$O1613*'LISTA DOS ITENS'!$M1613</f>
        <v>7.8</v>
      </c>
      <c r="Q1613" s="25">
        <v>66.23</v>
      </c>
      <c r="R1613" s="25">
        <f>'LISTA DOS ITENS'!$Q1613*'LISTA DOS ITENS'!$M1613</f>
        <v>10331.88</v>
      </c>
      <c r="S1613" s="56">
        <f>IF('LISTA DOS ITENS'!$P1613&gt;'LISTA DOS ITENS'!$R1613,'LISTA DOS ITENS'!$P1613,'LISTA DOS ITENS'!$R1613)</f>
        <v>10331.88</v>
      </c>
      <c r="T1613" s="25">
        <v>3.3212106313316156</v>
      </c>
      <c r="U1613" s="25">
        <f>'LISTA DOS ITENS'!$T1613*'LISTA DOS ITENS'!$M1613</f>
        <v>518.1088585</v>
      </c>
      <c r="V1613" s="56">
        <f t="array" ref="V1613">INDEX('RESUMO - LOTES E VMA'!$F$3:$F$181,MATCH('LISTA DOS ITENS'!$D1613,'RESUMO - LOTES E VMA'!$A$3:$A$181,0))</f>
        <v>2299608.329</v>
      </c>
      <c r="W1613" s="57">
        <f>'LISTA DOS ITENS'!$U1613/'LISTA DOS ITENS'!$V1613</f>
        <v>0.0002253030884</v>
      </c>
      <c r="X1613" s="53" t="s">
        <v>53</v>
      </c>
      <c r="Y1613" s="53" t="s">
        <v>290</v>
      </c>
      <c r="Z1613" s="58" t="str">
        <f>'LISTA DOS ITENS'!$F1613&amp;"-"&amp;'LISTA DOS ITENS'!$H1613&amp;"-"&amp;'LISTA DOS ITENS'!$J1613&amp;"-"&amp;'LISTA DOS ITENS'!$K1613&amp;"-"&amp;'LISTA DOS ITENS'!$I1613</f>
        <v>11255917-2101-0903-IMOB/NAC-</v>
      </c>
      <c r="AA1613" s="59" t="str">
        <f t="array" ref="AA1613">INDEX('RESUMO - LOTES E VMA'!$M$3:$M$181,MATCH('LISTA DOS ITENS'!$D1613,'RESUMO - LOTES E VMA'!$A$3:$A$181,0))</f>
        <v>Para Leilão</v>
      </c>
      <c r="AB1613" s="60">
        <f t="array" ref="AB1613">INDEX('RESUMO - LOTES E VMA'!$J$3:$J$181,MATCH('LISTA DOS ITENS'!$D1613,'RESUMO - LOTES E VMA'!$A$3:$A$181,0))</f>
        <v>0.05014429741</v>
      </c>
      <c r="AC1613" s="29" t="str">
        <f t="array" ref="AC1613">INDEX('RESUMO - LOTES E VMA'!$L$3:$L$181,MATCH('LISTA DOS ITENS'!$D1613,'RESUMO - LOTES E VMA'!$A$3:$A$181,0))</f>
        <v>1% do Valor de Comparação do VMA</v>
      </c>
      <c r="AD1613" s="53" t="str">
        <f>VLOOKUP(Tabela1[[#This Row],[Índice]],[1]Planilha1!$A:$A,1,0)</f>
        <v>#ERROR!</v>
      </c>
    </row>
    <row r="1614" ht="15.75" customHeight="1">
      <c r="A1614" s="52">
        <v>253584.0</v>
      </c>
      <c r="B1614" s="53" t="s">
        <v>70</v>
      </c>
      <c r="C1614" s="53" t="s">
        <v>71</v>
      </c>
      <c r="D1614" s="22">
        <v>207116.0</v>
      </c>
      <c r="E1614" s="53" t="s">
        <v>63</v>
      </c>
      <c r="F1614" s="54">
        <v>1.2130518E7</v>
      </c>
      <c r="G1614" s="53" t="s">
        <v>1204</v>
      </c>
      <c r="H1614" s="55">
        <v>2101.0</v>
      </c>
      <c r="I1614" s="55"/>
      <c r="J1614" s="55" t="s">
        <v>69</v>
      </c>
      <c r="K1614" s="53" t="s">
        <v>73</v>
      </c>
      <c r="L1614" s="53"/>
      <c r="M1614" s="53">
        <v>16.0</v>
      </c>
      <c r="N1614" s="53" t="s">
        <v>52</v>
      </c>
      <c r="O1614" s="25">
        <v>2.308258426966292</v>
      </c>
      <c r="P1614" s="25">
        <f>'LISTA DOS ITENS'!$O1614*'LISTA DOS ITENS'!$M1614</f>
        <v>36.93213483</v>
      </c>
      <c r="Q1614" s="25">
        <v>2.31</v>
      </c>
      <c r="R1614" s="25">
        <f>'LISTA DOS ITENS'!$Q1614*'LISTA DOS ITENS'!$M1614</f>
        <v>36.96</v>
      </c>
      <c r="S1614" s="56">
        <f>IF('LISTA DOS ITENS'!$P1614&gt;'LISTA DOS ITENS'!$R1614,'LISTA DOS ITENS'!$P1614,'LISTA DOS ITENS'!$R1614)</f>
        <v>36.96</v>
      </c>
      <c r="T1614" s="25">
        <v>0.11583869180697617</v>
      </c>
      <c r="U1614" s="25">
        <f>'LISTA DOS ITENS'!$T1614*'LISTA DOS ITENS'!$M1614</f>
        <v>1.853419069</v>
      </c>
      <c r="V1614" s="56">
        <f t="array" ref="V1614">INDEX('RESUMO - LOTES E VMA'!$F$3:$F$181,MATCH('LISTA DOS ITENS'!$D1614,'RESUMO - LOTES E VMA'!$A$3:$A$181,0))</f>
        <v>2299608.329</v>
      </c>
      <c r="W1614" s="57">
        <f>'LISTA DOS ITENS'!$U1614/'LISTA DOS ITENS'!$V1614</f>
        <v>0.0000008059716282</v>
      </c>
      <c r="X1614" s="53" t="s">
        <v>53</v>
      </c>
      <c r="Y1614" s="53" t="s">
        <v>290</v>
      </c>
      <c r="Z1614" s="58" t="str">
        <f>'LISTA DOS ITENS'!$F1614&amp;"-"&amp;'LISTA DOS ITENS'!$H1614&amp;"-"&amp;'LISTA DOS ITENS'!$J1614&amp;"-"&amp;'LISTA DOS ITENS'!$K1614&amp;"-"&amp;'LISTA DOS ITENS'!$I1614</f>
        <v>12130518-2101-0903-CONS/NAC-</v>
      </c>
      <c r="AA1614" s="59" t="str">
        <f t="array" ref="AA1614">INDEX('RESUMO - LOTES E VMA'!$M$3:$M$181,MATCH('LISTA DOS ITENS'!$D1614,'RESUMO - LOTES E VMA'!$A$3:$A$181,0))</f>
        <v>Para Leilão</v>
      </c>
      <c r="AB1614" s="60">
        <f t="array" ref="AB1614">INDEX('RESUMO - LOTES E VMA'!$J$3:$J$181,MATCH('LISTA DOS ITENS'!$D1614,'RESUMO - LOTES E VMA'!$A$3:$A$181,0))</f>
        <v>0.05014429741</v>
      </c>
      <c r="AC1614" s="29" t="str">
        <f t="array" ref="AC1614">INDEX('RESUMO - LOTES E VMA'!$L$3:$L$181,MATCH('LISTA DOS ITENS'!$D1614,'RESUMO - LOTES E VMA'!$A$3:$A$181,0))</f>
        <v>1% do Valor de Comparação do VMA</v>
      </c>
      <c r="AD1614" s="53" t="str">
        <f>VLOOKUP(Tabela1[[#This Row],[Índice]],[1]Planilha1!$A:$A,1,0)</f>
        <v>#ERROR!</v>
      </c>
    </row>
    <row r="1615" ht="15.75" customHeight="1">
      <c r="A1615" s="52">
        <v>253585.0</v>
      </c>
      <c r="B1615" s="53" t="s">
        <v>70</v>
      </c>
      <c r="C1615" s="53" t="s">
        <v>71</v>
      </c>
      <c r="D1615" s="22">
        <v>207116.0</v>
      </c>
      <c r="E1615" s="53" t="s">
        <v>63</v>
      </c>
      <c r="F1615" s="54">
        <v>1.0555712E7</v>
      </c>
      <c r="G1615" s="53" t="s">
        <v>1225</v>
      </c>
      <c r="H1615" s="55">
        <v>2170.0</v>
      </c>
      <c r="I1615" s="55"/>
      <c r="J1615" s="55" t="s">
        <v>69</v>
      </c>
      <c r="K1615" s="53" t="s">
        <v>80</v>
      </c>
      <c r="L1615" s="53"/>
      <c r="M1615" s="53">
        <v>30.0</v>
      </c>
      <c r="N1615" s="53" t="s">
        <v>52</v>
      </c>
      <c r="O1615" s="25">
        <v>0.236003861003861</v>
      </c>
      <c r="P1615" s="25">
        <f>'LISTA DOS ITENS'!$O1615*'LISTA DOS ITENS'!$M1615</f>
        <v>7.08011583</v>
      </c>
      <c r="Q1615" s="25">
        <v>2.73</v>
      </c>
      <c r="R1615" s="25">
        <f>'LISTA DOS ITENS'!$Q1615*'LISTA DOS ITENS'!$M1615</f>
        <v>81.9</v>
      </c>
      <c r="S1615" s="56">
        <f>IF('LISTA DOS ITENS'!$P1615&gt;'LISTA DOS ITENS'!$R1615,'LISTA DOS ITENS'!$P1615,'LISTA DOS ITENS'!$R1615)</f>
        <v>81.9</v>
      </c>
      <c r="T1615" s="25">
        <v>0.1369002721355173</v>
      </c>
      <c r="U1615" s="25">
        <f>'LISTA DOS ITENS'!$T1615*'LISTA DOS ITENS'!$M1615</f>
        <v>4.107008164</v>
      </c>
      <c r="V1615" s="56">
        <f t="array" ref="V1615">INDEX('RESUMO - LOTES E VMA'!$F$3:$F$181,MATCH('LISTA DOS ITENS'!$D1615,'RESUMO - LOTES E VMA'!$A$3:$A$181,0))</f>
        <v>2299608.329</v>
      </c>
      <c r="W1615" s="57">
        <f>'LISTA DOS ITENS'!$U1615/'LISTA DOS ITENS'!$V1615</f>
        <v>0.000001785959858</v>
      </c>
      <c r="X1615" s="53" t="s">
        <v>53</v>
      </c>
      <c r="Y1615" s="53" t="s">
        <v>290</v>
      </c>
      <c r="Z1615" s="58" t="str">
        <f>'LISTA DOS ITENS'!$F1615&amp;"-"&amp;'LISTA DOS ITENS'!$H1615&amp;"-"&amp;'LISTA DOS ITENS'!$J1615&amp;"-"&amp;'LISTA DOS ITENS'!$K1615&amp;"-"&amp;'LISTA DOS ITENS'!$I1615</f>
        <v>10555712-2170-0903-IMOB/NAC-</v>
      </c>
      <c r="AA1615" s="59" t="str">
        <f t="array" ref="AA1615">INDEX('RESUMO - LOTES E VMA'!$M$3:$M$181,MATCH('LISTA DOS ITENS'!$D1615,'RESUMO - LOTES E VMA'!$A$3:$A$181,0))</f>
        <v>Para Leilão</v>
      </c>
      <c r="AB1615" s="60">
        <f t="array" ref="AB1615">INDEX('RESUMO - LOTES E VMA'!$J$3:$J$181,MATCH('LISTA DOS ITENS'!$D1615,'RESUMO - LOTES E VMA'!$A$3:$A$181,0))</f>
        <v>0.05014429741</v>
      </c>
      <c r="AC1615" s="29" t="str">
        <f t="array" ref="AC1615">INDEX('RESUMO - LOTES E VMA'!$L$3:$L$181,MATCH('LISTA DOS ITENS'!$D1615,'RESUMO - LOTES E VMA'!$A$3:$A$181,0))</f>
        <v>1% do Valor de Comparação do VMA</v>
      </c>
      <c r="AD1615" s="53" t="str">
        <f>VLOOKUP(Tabela1[[#This Row],[Índice]],[1]Planilha1!$A:$A,1,0)</f>
        <v>#ERROR!</v>
      </c>
    </row>
    <row r="1616" ht="15.75" customHeight="1">
      <c r="A1616" s="52">
        <v>253586.0</v>
      </c>
      <c r="B1616" s="53" t="s">
        <v>70</v>
      </c>
      <c r="C1616" s="53" t="s">
        <v>71</v>
      </c>
      <c r="D1616" s="22">
        <v>207116.0</v>
      </c>
      <c r="E1616" s="53" t="s">
        <v>63</v>
      </c>
      <c r="F1616" s="54">
        <v>1.0949425E7</v>
      </c>
      <c r="G1616" s="53" t="s">
        <v>1195</v>
      </c>
      <c r="H1616" s="55">
        <v>2170.0</v>
      </c>
      <c r="I1616" s="55"/>
      <c r="J1616" s="55" t="s">
        <v>69</v>
      </c>
      <c r="K1616" s="53" t="s">
        <v>73</v>
      </c>
      <c r="L1616" s="53"/>
      <c r="M1616" s="53">
        <v>96.0</v>
      </c>
      <c r="N1616" s="53" t="s">
        <v>52</v>
      </c>
      <c r="O1616" s="25">
        <v>0.15358333333333332</v>
      </c>
      <c r="P1616" s="25">
        <f>'LISTA DOS ITENS'!$O1616*'LISTA DOS ITENS'!$M1616</f>
        <v>14.744</v>
      </c>
      <c r="Q1616" s="25">
        <v>7.26</v>
      </c>
      <c r="R1616" s="25">
        <f>'LISTA DOS ITENS'!$Q1616*'LISTA DOS ITENS'!$M1616</f>
        <v>696.96</v>
      </c>
      <c r="S1616" s="56">
        <f>IF('LISTA DOS ITENS'!$P1616&gt;'LISTA DOS ITENS'!$R1616,'LISTA DOS ITENS'!$P1616,'LISTA DOS ITENS'!$R1616)</f>
        <v>696.96</v>
      </c>
      <c r="T1616" s="25">
        <v>0.36406445996478226</v>
      </c>
      <c r="U1616" s="25">
        <f>'LISTA DOS ITENS'!$T1616*'LISTA DOS ITENS'!$M1616</f>
        <v>34.95018816</v>
      </c>
      <c r="V1616" s="56">
        <f t="array" ref="V1616">INDEX('RESUMO - LOTES E VMA'!$F$3:$F$181,MATCH('LISTA DOS ITENS'!$D1616,'RESUMO - LOTES E VMA'!$A$3:$A$181,0))</f>
        <v>2299608.329</v>
      </c>
      <c r="W1616" s="57">
        <f>'LISTA DOS ITENS'!$U1616/'LISTA DOS ITENS'!$V1616</f>
        <v>0.00001519832213</v>
      </c>
      <c r="X1616" s="53" t="s">
        <v>53</v>
      </c>
      <c r="Y1616" s="53" t="s">
        <v>290</v>
      </c>
      <c r="Z1616" s="58" t="str">
        <f>'LISTA DOS ITENS'!$F1616&amp;"-"&amp;'LISTA DOS ITENS'!$H1616&amp;"-"&amp;'LISTA DOS ITENS'!$J1616&amp;"-"&amp;'LISTA DOS ITENS'!$K1616&amp;"-"&amp;'LISTA DOS ITENS'!$I1616</f>
        <v>10949425-2170-0903-CONS/NAC-</v>
      </c>
      <c r="AA1616" s="59" t="str">
        <f t="array" ref="AA1616">INDEX('RESUMO - LOTES E VMA'!$M$3:$M$181,MATCH('LISTA DOS ITENS'!$D1616,'RESUMO - LOTES E VMA'!$A$3:$A$181,0))</f>
        <v>Para Leilão</v>
      </c>
      <c r="AB1616" s="60">
        <f t="array" ref="AB1616">INDEX('RESUMO - LOTES E VMA'!$J$3:$J$181,MATCH('LISTA DOS ITENS'!$D1616,'RESUMO - LOTES E VMA'!$A$3:$A$181,0))</f>
        <v>0.05014429741</v>
      </c>
      <c r="AC1616" s="29" t="str">
        <f t="array" ref="AC1616">INDEX('RESUMO - LOTES E VMA'!$L$3:$L$181,MATCH('LISTA DOS ITENS'!$D1616,'RESUMO - LOTES E VMA'!$A$3:$A$181,0))</f>
        <v>1% do Valor de Comparação do VMA</v>
      </c>
      <c r="AD1616" s="53" t="str">
        <f>VLOOKUP(Tabela1[[#This Row],[Índice]],[1]Planilha1!$A:$A,1,0)</f>
        <v>#ERROR!</v>
      </c>
    </row>
    <row r="1617" ht="15.75" customHeight="1">
      <c r="A1617" s="52">
        <v>253587.0</v>
      </c>
      <c r="B1617" s="53" t="s">
        <v>70</v>
      </c>
      <c r="C1617" s="53" t="s">
        <v>71</v>
      </c>
      <c r="D1617" s="22">
        <v>207116.0</v>
      </c>
      <c r="E1617" s="53" t="s">
        <v>63</v>
      </c>
      <c r="F1617" s="54">
        <v>1.1255834E7</v>
      </c>
      <c r="G1617" s="53" t="s">
        <v>1201</v>
      </c>
      <c r="H1617" s="55">
        <v>2170.0</v>
      </c>
      <c r="I1617" s="55"/>
      <c r="J1617" s="55" t="s">
        <v>69</v>
      </c>
      <c r="K1617" s="53" t="s">
        <v>80</v>
      </c>
      <c r="L1617" s="53"/>
      <c r="M1617" s="53">
        <v>31.0</v>
      </c>
      <c r="N1617" s="53" t="s">
        <v>52</v>
      </c>
      <c r="O1617" s="25">
        <v>0.41000000000000003</v>
      </c>
      <c r="P1617" s="25">
        <f>'LISTA DOS ITENS'!$O1617*'LISTA DOS ITENS'!$M1617</f>
        <v>12.71</v>
      </c>
      <c r="Q1617" s="25">
        <v>0.2835555555555556</v>
      </c>
      <c r="R1617" s="25">
        <f>'LISTA DOS ITENS'!$Q1617*'LISTA DOS ITENS'!$M1617</f>
        <v>8.790222222</v>
      </c>
      <c r="S1617" s="56">
        <f>IF('LISTA DOS ITENS'!$P1617&gt;'LISTA DOS ITENS'!$R1617,'LISTA DOS ITENS'!$P1617,'LISTA DOS ITENS'!$R1617)</f>
        <v>12.71</v>
      </c>
      <c r="T1617" s="25">
        <v>0.014219352645089143</v>
      </c>
      <c r="U1617" s="25">
        <f>'LISTA DOS ITENS'!$T1617*'LISTA DOS ITENS'!$M1617</f>
        <v>0.440799932</v>
      </c>
      <c r="V1617" s="56">
        <f t="array" ref="V1617">INDEX('RESUMO - LOTES E VMA'!$F$3:$F$181,MATCH('LISTA DOS ITENS'!$D1617,'RESUMO - LOTES E VMA'!$A$3:$A$181,0))</f>
        <v>2299608.329</v>
      </c>
      <c r="W1617" s="57">
        <f>'LISTA DOS ITENS'!$U1617/'LISTA DOS ITENS'!$V1617</f>
        <v>0.0000001916847867</v>
      </c>
      <c r="X1617" s="53" t="s">
        <v>53</v>
      </c>
      <c r="Y1617" s="53" t="s">
        <v>290</v>
      </c>
      <c r="Z1617" s="58" t="str">
        <f>'LISTA DOS ITENS'!$F1617&amp;"-"&amp;'LISTA DOS ITENS'!$H1617&amp;"-"&amp;'LISTA DOS ITENS'!$J1617&amp;"-"&amp;'LISTA DOS ITENS'!$K1617&amp;"-"&amp;'LISTA DOS ITENS'!$I1617</f>
        <v>11255834-2170-0903-IMOB/NAC-</v>
      </c>
      <c r="AA1617" s="59" t="str">
        <f t="array" ref="AA1617">INDEX('RESUMO - LOTES E VMA'!$M$3:$M$181,MATCH('LISTA DOS ITENS'!$D1617,'RESUMO - LOTES E VMA'!$A$3:$A$181,0))</f>
        <v>Para Leilão</v>
      </c>
      <c r="AB1617" s="60">
        <f t="array" ref="AB1617">INDEX('RESUMO - LOTES E VMA'!$J$3:$J$181,MATCH('LISTA DOS ITENS'!$D1617,'RESUMO - LOTES E VMA'!$A$3:$A$181,0))</f>
        <v>0.05014429741</v>
      </c>
      <c r="AC1617" s="29" t="str">
        <f t="array" ref="AC1617">INDEX('RESUMO - LOTES E VMA'!$L$3:$L$181,MATCH('LISTA DOS ITENS'!$D1617,'RESUMO - LOTES E VMA'!$A$3:$A$181,0))</f>
        <v>1% do Valor de Comparação do VMA</v>
      </c>
      <c r="AD1617" s="53" t="str">
        <f>VLOOKUP(Tabela1[[#This Row],[Índice]],[1]Planilha1!$A:$A,1,0)</f>
        <v>#ERROR!</v>
      </c>
    </row>
    <row r="1618" ht="15.75" customHeight="1">
      <c r="A1618" s="52">
        <v>253588.0</v>
      </c>
      <c r="B1618" s="53" t="s">
        <v>70</v>
      </c>
      <c r="C1618" s="53" t="s">
        <v>71</v>
      </c>
      <c r="D1618" s="22">
        <v>207116.0</v>
      </c>
      <c r="E1618" s="53" t="s">
        <v>63</v>
      </c>
      <c r="F1618" s="54">
        <v>1.1282516E7</v>
      </c>
      <c r="G1618" s="53" t="s">
        <v>1209</v>
      </c>
      <c r="H1618" s="55">
        <v>2170.0</v>
      </c>
      <c r="I1618" s="55"/>
      <c r="J1618" s="55" t="s">
        <v>69</v>
      </c>
      <c r="K1618" s="53" t="s">
        <v>117</v>
      </c>
      <c r="L1618" s="53"/>
      <c r="M1618" s="53">
        <v>10.0</v>
      </c>
      <c r="N1618" s="53" t="s">
        <v>52</v>
      </c>
      <c r="O1618" s="25">
        <v>0.21800000000000003</v>
      </c>
      <c r="P1618" s="25">
        <f>'LISTA DOS ITENS'!$O1618*'LISTA DOS ITENS'!$M1618</f>
        <v>2.18</v>
      </c>
      <c r="Q1618" s="25">
        <v>200.0</v>
      </c>
      <c r="R1618" s="25">
        <f>'LISTA DOS ITENS'!$Q1618*'LISTA DOS ITENS'!$M1618</f>
        <v>2000</v>
      </c>
      <c r="S1618" s="56">
        <f>IF('LISTA DOS ITENS'!$P1618&gt;'LISTA DOS ITENS'!$R1618,'LISTA DOS ITENS'!$P1618,'LISTA DOS ITENS'!$R1618)</f>
        <v>2000</v>
      </c>
      <c r="T1618" s="25">
        <v>10.029323965971964</v>
      </c>
      <c r="U1618" s="25">
        <f>'LISTA DOS ITENS'!$T1618*'LISTA DOS ITENS'!$M1618</f>
        <v>100.2932397</v>
      </c>
      <c r="V1618" s="56">
        <f t="array" ref="V1618">INDEX('RESUMO - LOTES E VMA'!$F$3:$F$181,MATCH('LISTA DOS ITENS'!$D1618,'RESUMO - LOTES E VMA'!$A$3:$A$181,0))</f>
        <v>2299608.329</v>
      </c>
      <c r="W1618" s="57">
        <f>'LISTA DOS ITENS'!$U1618/'LISTA DOS ITENS'!$V1618</f>
        <v>0.00004361318334</v>
      </c>
      <c r="X1618" s="53" t="s">
        <v>53</v>
      </c>
      <c r="Y1618" s="53" t="s">
        <v>290</v>
      </c>
      <c r="Z1618" s="58" t="str">
        <f>'LISTA DOS ITENS'!$F1618&amp;"-"&amp;'LISTA DOS ITENS'!$H1618&amp;"-"&amp;'LISTA DOS ITENS'!$J1618&amp;"-"&amp;'LISTA DOS ITENS'!$K1618&amp;"-"&amp;'LISTA DOS ITENS'!$I1618</f>
        <v>11282516-2170-0903-CONS/IAMN-</v>
      </c>
      <c r="AA1618" s="59" t="str">
        <f t="array" ref="AA1618">INDEX('RESUMO - LOTES E VMA'!$M$3:$M$181,MATCH('LISTA DOS ITENS'!$D1618,'RESUMO - LOTES E VMA'!$A$3:$A$181,0))</f>
        <v>Para Leilão</v>
      </c>
      <c r="AB1618" s="60">
        <f t="array" ref="AB1618">INDEX('RESUMO - LOTES E VMA'!$J$3:$J$181,MATCH('LISTA DOS ITENS'!$D1618,'RESUMO - LOTES E VMA'!$A$3:$A$181,0))</f>
        <v>0.05014429741</v>
      </c>
      <c r="AC1618" s="29" t="str">
        <f t="array" ref="AC1618">INDEX('RESUMO - LOTES E VMA'!$L$3:$L$181,MATCH('LISTA DOS ITENS'!$D1618,'RESUMO - LOTES E VMA'!$A$3:$A$181,0))</f>
        <v>1% do Valor de Comparação do VMA</v>
      </c>
      <c r="AD1618" s="53" t="str">
        <f>VLOOKUP(Tabela1[[#This Row],[Índice]],[1]Planilha1!$A:$A,1,0)</f>
        <v>#ERROR!</v>
      </c>
    </row>
    <row r="1619" ht="15.75" customHeight="1">
      <c r="A1619" s="52">
        <v>253589.0</v>
      </c>
      <c r="B1619" s="53" t="s">
        <v>70</v>
      </c>
      <c r="C1619" s="53" t="s">
        <v>71</v>
      </c>
      <c r="D1619" s="22">
        <v>207116.0</v>
      </c>
      <c r="E1619" s="53" t="s">
        <v>63</v>
      </c>
      <c r="F1619" s="54">
        <v>1.1282516E7</v>
      </c>
      <c r="G1619" s="53" t="s">
        <v>1209</v>
      </c>
      <c r="H1619" s="55">
        <v>2170.0</v>
      </c>
      <c r="I1619" s="55"/>
      <c r="J1619" s="55" t="s">
        <v>69</v>
      </c>
      <c r="K1619" s="53" t="s">
        <v>73</v>
      </c>
      <c r="L1619" s="53"/>
      <c r="M1619" s="53">
        <v>180.0</v>
      </c>
      <c r="N1619" s="53" t="s">
        <v>52</v>
      </c>
      <c r="O1619" s="25">
        <v>0.25535211267605634</v>
      </c>
      <c r="P1619" s="25">
        <f>'LISTA DOS ITENS'!$O1619*'LISTA DOS ITENS'!$M1619</f>
        <v>45.96338028</v>
      </c>
      <c r="Q1619" s="25">
        <v>200.0</v>
      </c>
      <c r="R1619" s="25">
        <f>'LISTA DOS ITENS'!$Q1619*'LISTA DOS ITENS'!$M1619</f>
        <v>36000</v>
      </c>
      <c r="S1619" s="56">
        <f>IF('LISTA DOS ITENS'!$P1619&gt;'LISTA DOS ITENS'!$R1619,'LISTA DOS ITENS'!$P1619,'LISTA DOS ITENS'!$R1619)</f>
        <v>36000</v>
      </c>
      <c r="T1619" s="25">
        <v>10.029323965971964</v>
      </c>
      <c r="U1619" s="25">
        <f>'LISTA DOS ITENS'!$T1619*'LISTA DOS ITENS'!$M1619</f>
        <v>1805.278314</v>
      </c>
      <c r="V1619" s="56">
        <f t="array" ref="V1619">INDEX('RESUMO - LOTES E VMA'!$F$3:$F$181,MATCH('LISTA DOS ITENS'!$D1619,'RESUMO - LOTES E VMA'!$A$3:$A$181,0))</f>
        <v>2299608.329</v>
      </c>
      <c r="W1619" s="57">
        <f>'LISTA DOS ITENS'!$U1619/'LISTA DOS ITENS'!$V1619</f>
        <v>0.0007850373002</v>
      </c>
      <c r="X1619" s="53" t="s">
        <v>53</v>
      </c>
      <c r="Y1619" s="53" t="s">
        <v>290</v>
      </c>
      <c r="Z1619" s="58" t="str">
        <f>'LISTA DOS ITENS'!$F1619&amp;"-"&amp;'LISTA DOS ITENS'!$H1619&amp;"-"&amp;'LISTA DOS ITENS'!$J1619&amp;"-"&amp;'LISTA DOS ITENS'!$K1619&amp;"-"&amp;'LISTA DOS ITENS'!$I1619</f>
        <v>11282516-2170-0903-CONS/NAC-</v>
      </c>
      <c r="AA1619" s="59" t="str">
        <f t="array" ref="AA1619">INDEX('RESUMO - LOTES E VMA'!$M$3:$M$181,MATCH('LISTA DOS ITENS'!$D1619,'RESUMO - LOTES E VMA'!$A$3:$A$181,0))</f>
        <v>Para Leilão</v>
      </c>
      <c r="AB1619" s="60">
        <f t="array" ref="AB1619">INDEX('RESUMO - LOTES E VMA'!$J$3:$J$181,MATCH('LISTA DOS ITENS'!$D1619,'RESUMO - LOTES E VMA'!$A$3:$A$181,0))</f>
        <v>0.05014429741</v>
      </c>
      <c r="AC1619" s="29" t="str">
        <f t="array" ref="AC1619">INDEX('RESUMO - LOTES E VMA'!$L$3:$L$181,MATCH('LISTA DOS ITENS'!$D1619,'RESUMO - LOTES E VMA'!$A$3:$A$181,0))</f>
        <v>1% do Valor de Comparação do VMA</v>
      </c>
      <c r="AD1619" s="53" t="str">
        <f>VLOOKUP(Tabela1[[#This Row],[Índice]],[1]Planilha1!$A:$A,1,0)</f>
        <v>#ERROR!</v>
      </c>
    </row>
    <row r="1620" ht="15.75" customHeight="1">
      <c r="A1620" s="52">
        <v>253590.0</v>
      </c>
      <c r="B1620" s="53" t="s">
        <v>70</v>
      </c>
      <c r="C1620" s="53" t="s">
        <v>71</v>
      </c>
      <c r="D1620" s="22">
        <v>207116.0</v>
      </c>
      <c r="E1620" s="53" t="s">
        <v>63</v>
      </c>
      <c r="F1620" s="54">
        <v>1.0119559E7</v>
      </c>
      <c r="G1620" s="53" t="s">
        <v>1202</v>
      </c>
      <c r="H1620" s="55">
        <v>2201.0</v>
      </c>
      <c r="I1620" s="55"/>
      <c r="J1620" s="55" t="s">
        <v>69</v>
      </c>
      <c r="K1620" s="53" t="s">
        <v>73</v>
      </c>
      <c r="L1620" s="53"/>
      <c r="M1620" s="53">
        <v>10.0</v>
      </c>
      <c r="N1620" s="53" t="s">
        <v>52</v>
      </c>
      <c r="O1620" s="25">
        <v>1.588</v>
      </c>
      <c r="P1620" s="25">
        <f>'LISTA DOS ITENS'!$O1620*'LISTA DOS ITENS'!$M1620</f>
        <v>15.88</v>
      </c>
      <c r="Q1620" s="25">
        <v>1.73</v>
      </c>
      <c r="R1620" s="25">
        <f>'LISTA DOS ITENS'!$Q1620*'LISTA DOS ITENS'!$M1620</f>
        <v>17.3</v>
      </c>
      <c r="S1620" s="56">
        <f>IF('LISTA DOS ITENS'!$P1620&gt;'LISTA DOS ITENS'!$R1620,'LISTA DOS ITENS'!$P1620,'LISTA DOS ITENS'!$R1620)</f>
        <v>17.3</v>
      </c>
      <c r="T1620" s="25">
        <v>0.08675365230565749</v>
      </c>
      <c r="U1620" s="25">
        <f>'LISTA DOS ITENS'!$T1620*'LISTA DOS ITENS'!$M1620</f>
        <v>0.8675365231</v>
      </c>
      <c r="V1620" s="56">
        <f t="array" ref="V1620">INDEX('RESUMO - LOTES E VMA'!$F$3:$F$181,MATCH('LISTA DOS ITENS'!$D1620,'RESUMO - LOTES E VMA'!$A$3:$A$181,0))</f>
        <v>2299608.329</v>
      </c>
      <c r="W1620" s="57">
        <f>'LISTA DOS ITENS'!$U1620/'LISTA DOS ITENS'!$V1620</f>
        <v>0.0000003772540359</v>
      </c>
      <c r="X1620" s="53" t="s">
        <v>53</v>
      </c>
      <c r="Y1620" s="53" t="s">
        <v>290</v>
      </c>
      <c r="Z1620" s="58" t="str">
        <f>'LISTA DOS ITENS'!$F1620&amp;"-"&amp;'LISTA DOS ITENS'!$H1620&amp;"-"&amp;'LISTA DOS ITENS'!$J1620&amp;"-"&amp;'LISTA DOS ITENS'!$K1620&amp;"-"&amp;'LISTA DOS ITENS'!$I1620</f>
        <v>10119559-2201-0903-CONS/NAC-</v>
      </c>
      <c r="AA1620" s="59" t="str">
        <f t="array" ref="AA1620">INDEX('RESUMO - LOTES E VMA'!$M$3:$M$181,MATCH('LISTA DOS ITENS'!$D1620,'RESUMO - LOTES E VMA'!$A$3:$A$181,0))</f>
        <v>Para Leilão</v>
      </c>
      <c r="AB1620" s="60">
        <f t="array" ref="AB1620">INDEX('RESUMO - LOTES E VMA'!$J$3:$J$181,MATCH('LISTA DOS ITENS'!$D1620,'RESUMO - LOTES E VMA'!$A$3:$A$181,0))</f>
        <v>0.05014429741</v>
      </c>
      <c r="AC1620" s="29" t="str">
        <f t="array" ref="AC1620">INDEX('RESUMO - LOTES E VMA'!$L$3:$L$181,MATCH('LISTA DOS ITENS'!$D1620,'RESUMO - LOTES E VMA'!$A$3:$A$181,0))</f>
        <v>1% do Valor de Comparação do VMA</v>
      </c>
      <c r="AD1620" s="53" t="str">
        <f>VLOOKUP(Tabela1[[#This Row],[Índice]],[1]Planilha1!$A:$A,1,0)</f>
        <v>#ERROR!</v>
      </c>
    </row>
    <row r="1621" ht="15.75" customHeight="1">
      <c r="A1621" s="52">
        <v>253591.0</v>
      </c>
      <c r="B1621" s="53" t="s">
        <v>70</v>
      </c>
      <c r="C1621" s="53" t="s">
        <v>71</v>
      </c>
      <c r="D1621" s="22">
        <v>207116.0</v>
      </c>
      <c r="E1621" s="53" t="s">
        <v>63</v>
      </c>
      <c r="F1621" s="54">
        <v>1.0175133E7</v>
      </c>
      <c r="G1621" s="53" t="s">
        <v>1226</v>
      </c>
      <c r="H1621" s="55">
        <v>2201.0</v>
      </c>
      <c r="I1621" s="55"/>
      <c r="J1621" s="55" t="s">
        <v>69</v>
      </c>
      <c r="K1621" s="53" t="s">
        <v>73</v>
      </c>
      <c r="L1621" s="53"/>
      <c r="M1621" s="53">
        <v>26.0</v>
      </c>
      <c r="N1621" s="53" t="s">
        <v>52</v>
      </c>
      <c r="O1621" s="25">
        <v>0.13884615384615384</v>
      </c>
      <c r="P1621" s="25">
        <f>'LISTA DOS ITENS'!$O1621*'LISTA DOS ITENS'!$M1621</f>
        <v>3.61</v>
      </c>
      <c r="Q1621" s="25">
        <v>0.29188679245283017</v>
      </c>
      <c r="R1621" s="25">
        <f>'LISTA DOS ITENS'!$Q1621*'LISTA DOS ITENS'!$M1621</f>
        <v>7.589056604</v>
      </c>
      <c r="S1621" s="56">
        <f>IF('LISTA DOS ITENS'!$P1621&gt;'LISTA DOS ITENS'!$R1621,'LISTA DOS ITENS'!$P1621,'LISTA DOS ITENS'!$R1621)</f>
        <v>7.589056604</v>
      </c>
      <c r="T1621" s="25">
        <v>0.01463713601448927</v>
      </c>
      <c r="U1621" s="25">
        <f>'LISTA DOS ITENS'!$T1621*'LISTA DOS ITENS'!$M1621</f>
        <v>0.3805655364</v>
      </c>
      <c r="V1621" s="56">
        <f t="array" ref="V1621">INDEX('RESUMO - LOTES E VMA'!$F$3:$F$181,MATCH('LISTA DOS ITENS'!$D1621,'RESUMO - LOTES E VMA'!$A$3:$A$181,0))</f>
        <v>2299608.329</v>
      </c>
      <c r="W1621" s="57">
        <f>'LISTA DOS ITENS'!$U1621/'LISTA DOS ITENS'!$V1621</f>
        <v>0.0000001654914585</v>
      </c>
      <c r="X1621" s="53" t="s">
        <v>53</v>
      </c>
      <c r="Y1621" s="53" t="s">
        <v>290</v>
      </c>
      <c r="Z1621" s="58" t="str">
        <f>'LISTA DOS ITENS'!$F1621&amp;"-"&amp;'LISTA DOS ITENS'!$H1621&amp;"-"&amp;'LISTA DOS ITENS'!$J1621&amp;"-"&amp;'LISTA DOS ITENS'!$K1621&amp;"-"&amp;'LISTA DOS ITENS'!$I1621</f>
        <v>10175133-2201-0903-CONS/NAC-</v>
      </c>
      <c r="AA1621" s="59" t="str">
        <f t="array" ref="AA1621">INDEX('RESUMO - LOTES E VMA'!$M$3:$M$181,MATCH('LISTA DOS ITENS'!$D1621,'RESUMO - LOTES E VMA'!$A$3:$A$181,0))</f>
        <v>Para Leilão</v>
      </c>
      <c r="AB1621" s="60">
        <f t="array" ref="AB1621">INDEX('RESUMO - LOTES E VMA'!$J$3:$J$181,MATCH('LISTA DOS ITENS'!$D1621,'RESUMO - LOTES E VMA'!$A$3:$A$181,0))</f>
        <v>0.05014429741</v>
      </c>
      <c r="AC1621" s="29" t="str">
        <f t="array" ref="AC1621">INDEX('RESUMO - LOTES E VMA'!$L$3:$L$181,MATCH('LISTA DOS ITENS'!$D1621,'RESUMO - LOTES E VMA'!$A$3:$A$181,0))</f>
        <v>1% do Valor de Comparação do VMA</v>
      </c>
      <c r="AD1621" s="53" t="str">
        <f>VLOOKUP(Tabela1[[#This Row],[Índice]],[1]Planilha1!$A:$A,1,0)</f>
        <v>#ERROR!</v>
      </c>
    </row>
    <row r="1622" ht="15.75" customHeight="1">
      <c r="A1622" s="52">
        <v>253592.0</v>
      </c>
      <c r="B1622" s="53" t="s">
        <v>70</v>
      </c>
      <c r="C1622" s="53" t="s">
        <v>71</v>
      </c>
      <c r="D1622" s="22">
        <v>207116.0</v>
      </c>
      <c r="E1622" s="53" t="s">
        <v>63</v>
      </c>
      <c r="F1622" s="54">
        <v>1.0228394E7</v>
      </c>
      <c r="G1622" s="53" t="s">
        <v>1220</v>
      </c>
      <c r="H1622" s="55">
        <v>2201.0</v>
      </c>
      <c r="I1622" s="55"/>
      <c r="J1622" s="55" t="s">
        <v>69</v>
      </c>
      <c r="K1622" s="53" t="s">
        <v>73</v>
      </c>
      <c r="L1622" s="53"/>
      <c r="M1622" s="53">
        <v>970.0</v>
      </c>
      <c r="N1622" s="53" t="s">
        <v>52</v>
      </c>
      <c r="O1622" s="25">
        <v>0.15910309278350518</v>
      </c>
      <c r="P1622" s="25">
        <f>'LISTA DOS ITENS'!$O1622*'LISTA DOS ITENS'!$M1622</f>
        <v>154.33</v>
      </c>
      <c r="Q1622" s="25">
        <v>1.68</v>
      </c>
      <c r="R1622" s="25">
        <f>'LISTA DOS ITENS'!$Q1622*'LISTA DOS ITENS'!$M1622</f>
        <v>1629.6</v>
      </c>
      <c r="S1622" s="56">
        <f>IF('LISTA DOS ITENS'!$P1622&gt;'LISTA DOS ITENS'!$R1622,'LISTA DOS ITENS'!$P1622,'LISTA DOS ITENS'!$R1622)</f>
        <v>1629.6</v>
      </c>
      <c r="T1622" s="25">
        <v>0.08424632131416449</v>
      </c>
      <c r="U1622" s="25">
        <f>'LISTA DOS ITENS'!$T1622*'LISTA DOS ITENS'!$M1622</f>
        <v>81.71893167</v>
      </c>
      <c r="V1622" s="56">
        <f t="array" ref="V1622">INDEX('RESUMO - LOTES E VMA'!$F$3:$F$181,MATCH('LISTA DOS ITENS'!$D1622,'RESUMO - LOTES E VMA'!$A$3:$A$181,0))</f>
        <v>2299608.329</v>
      </c>
      <c r="W1622" s="57">
        <f>'LISTA DOS ITENS'!$U1622/'LISTA DOS ITENS'!$V1622</f>
        <v>0.00003553602179</v>
      </c>
      <c r="X1622" s="53" t="s">
        <v>53</v>
      </c>
      <c r="Y1622" s="53" t="s">
        <v>290</v>
      </c>
      <c r="Z1622" s="58" t="str">
        <f>'LISTA DOS ITENS'!$F1622&amp;"-"&amp;'LISTA DOS ITENS'!$H1622&amp;"-"&amp;'LISTA DOS ITENS'!$J1622&amp;"-"&amp;'LISTA DOS ITENS'!$K1622&amp;"-"&amp;'LISTA DOS ITENS'!$I1622</f>
        <v>10228394-2201-0903-CONS/NAC-</v>
      </c>
      <c r="AA1622" s="59" t="str">
        <f t="array" ref="AA1622">INDEX('RESUMO - LOTES E VMA'!$M$3:$M$181,MATCH('LISTA DOS ITENS'!$D1622,'RESUMO - LOTES E VMA'!$A$3:$A$181,0))</f>
        <v>Para Leilão</v>
      </c>
      <c r="AB1622" s="60">
        <f t="array" ref="AB1622">INDEX('RESUMO - LOTES E VMA'!$J$3:$J$181,MATCH('LISTA DOS ITENS'!$D1622,'RESUMO - LOTES E VMA'!$A$3:$A$181,0))</f>
        <v>0.05014429741</v>
      </c>
      <c r="AC1622" s="29" t="str">
        <f t="array" ref="AC1622">INDEX('RESUMO - LOTES E VMA'!$L$3:$L$181,MATCH('LISTA DOS ITENS'!$D1622,'RESUMO - LOTES E VMA'!$A$3:$A$181,0))</f>
        <v>1% do Valor de Comparação do VMA</v>
      </c>
      <c r="AD1622" s="53" t="str">
        <f>VLOOKUP(Tabela1[[#This Row],[Índice]],[1]Planilha1!$A:$A,1,0)</f>
        <v>#ERROR!</v>
      </c>
    </row>
    <row r="1623" ht="15.75" customHeight="1">
      <c r="A1623" s="52">
        <v>253593.0</v>
      </c>
      <c r="B1623" s="53" t="s">
        <v>70</v>
      </c>
      <c r="C1623" s="53" t="s">
        <v>71</v>
      </c>
      <c r="D1623" s="22">
        <v>207116.0</v>
      </c>
      <c r="E1623" s="53" t="s">
        <v>63</v>
      </c>
      <c r="F1623" s="54">
        <v>1.0228394E7</v>
      </c>
      <c r="G1623" s="53" t="s">
        <v>1220</v>
      </c>
      <c r="H1623" s="55">
        <v>2201.0</v>
      </c>
      <c r="I1623" s="55"/>
      <c r="J1623" s="55" t="s">
        <v>69</v>
      </c>
      <c r="K1623" s="53" t="s">
        <v>84</v>
      </c>
      <c r="L1623" s="53"/>
      <c r="M1623" s="53">
        <v>1196.0</v>
      </c>
      <c r="N1623" s="53" t="s">
        <v>52</v>
      </c>
      <c r="O1623" s="25">
        <v>1.0</v>
      </c>
      <c r="P1623" s="25">
        <f>'LISTA DOS ITENS'!$O1623*'LISTA DOS ITENS'!$M1623</f>
        <v>1196</v>
      </c>
      <c r="Q1623" s="25">
        <v>1.68</v>
      </c>
      <c r="R1623" s="25">
        <f>'LISTA DOS ITENS'!$Q1623*'LISTA DOS ITENS'!$M1623</f>
        <v>2009.28</v>
      </c>
      <c r="S1623" s="56">
        <f>IF('LISTA DOS ITENS'!$P1623&gt;'LISTA DOS ITENS'!$R1623,'LISTA DOS ITENS'!$P1623,'LISTA DOS ITENS'!$R1623)</f>
        <v>2009.28</v>
      </c>
      <c r="T1623" s="25">
        <v>0.08424632131416449</v>
      </c>
      <c r="U1623" s="25">
        <f>'LISTA DOS ITENS'!$T1623*'LISTA DOS ITENS'!$M1623</f>
        <v>100.7586003</v>
      </c>
      <c r="V1623" s="56">
        <f t="array" ref="V1623">INDEX('RESUMO - LOTES E VMA'!$F$3:$F$181,MATCH('LISTA DOS ITENS'!$D1623,'RESUMO - LOTES E VMA'!$A$3:$A$181,0))</f>
        <v>2299608.329</v>
      </c>
      <c r="W1623" s="57">
        <f>'LISTA DOS ITENS'!$U1623/'LISTA DOS ITENS'!$V1623</f>
        <v>0.00004381554851</v>
      </c>
      <c r="X1623" s="53" t="s">
        <v>53</v>
      </c>
      <c r="Y1623" s="53" t="s">
        <v>290</v>
      </c>
      <c r="Z1623" s="58" t="str">
        <f>'LISTA DOS ITENS'!$F1623&amp;"-"&amp;'LISTA DOS ITENS'!$H1623&amp;"-"&amp;'LISTA DOS ITENS'!$J1623&amp;"-"&amp;'LISTA DOS ITENS'!$K1623&amp;"-"&amp;'LISTA DOS ITENS'!$I1623</f>
        <v>10228394-2201-0903-RAST-</v>
      </c>
      <c r="AA1623" s="59" t="str">
        <f t="array" ref="AA1623">INDEX('RESUMO - LOTES E VMA'!$M$3:$M$181,MATCH('LISTA DOS ITENS'!$D1623,'RESUMO - LOTES E VMA'!$A$3:$A$181,0))</f>
        <v>Para Leilão</v>
      </c>
      <c r="AB1623" s="60">
        <f t="array" ref="AB1623">INDEX('RESUMO - LOTES E VMA'!$J$3:$J$181,MATCH('LISTA DOS ITENS'!$D1623,'RESUMO - LOTES E VMA'!$A$3:$A$181,0))</f>
        <v>0.05014429741</v>
      </c>
      <c r="AC1623" s="29" t="str">
        <f t="array" ref="AC1623">INDEX('RESUMO - LOTES E VMA'!$L$3:$L$181,MATCH('LISTA DOS ITENS'!$D1623,'RESUMO - LOTES E VMA'!$A$3:$A$181,0))</f>
        <v>1% do Valor de Comparação do VMA</v>
      </c>
      <c r="AD1623" s="53" t="str">
        <f>VLOOKUP(Tabela1[[#This Row],[Índice]],[1]Planilha1!$A:$A,1,0)</f>
        <v>#ERROR!</v>
      </c>
    </row>
    <row r="1624" ht="15.75" customHeight="1">
      <c r="A1624" s="52">
        <v>253594.0</v>
      </c>
      <c r="B1624" s="53" t="s">
        <v>70</v>
      </c>
      <c r="C1624" s="53" t="s">
        <v>71</v>
      </c>
      <c r="D1624" s="22">
        <v>207116.0</v>
      </c>
      <c r="E1624" s="53" t="s">
        <v>63</v>
      </c>
      <c r="F1624" s="54">
        <v>1.0231795E7</v>
      </c>
      <c r="G1624" s="53" t="s">
        <v>1227</v>
      </c>
      <c r="H1624" s="55">
        <v>2201.0</v>
      </c>
      <c r="I1624" s="55"/>
      <c r="J1624" s="55" t="s">
        <v>69</v>
      </c>
      <c r="K1624" s="53" t="s">
        <v>73</v>
      </c>
      <c r="L1624" s="53"/>
      <c r="M1624" s="53">
        <v>1500.0</v>
      </c>
      <c r="N1624" s="53" t="s">
        <v>52</v>
      </c>
      <c r="O1624" s="25">
        <v>0.20381333333333335</v>
      </c>
      <c r="P1624" s="25">
        <f>'LISTA DOS ITENS'!$O1624*'LISTA DOS ITENS'!$M1624</f>
        <v>305.72</v>
      </c>
      <c r="Q1624" s="25">
        <v>0.3367441860465117</v>
      </c>
      <c r="R1624" s="25">
        <f>'LISTA DOS ITENS'!$Q1624*'LISTA DOS ITENS'!$M1624</f>
        <v>505.1162791</v>
      </c>
      <c r="S1624" s="56">
        <f>IF('LISTA DOS ITENS'!$P1624&gt;'LISTA DOS ITENS'!$R1624,'LISTA DOS ITENS'!$P1624,'LISTA DOS ITENS'!$R1624)</f>
        <v>505.1162791</v>
      </c>
      <c r="T1624" s="25">
        <v>0.016886582677590006</v>
      </c>
      <c r="U1624" s="25">
        <f>'LISTA DOS ITENS'!$T1624*'LISTA DOS ITENS'!$M1624</f>
        <v>25.32987402</v>
      </c>
      <c r="V1624" s="56">
        <f t="array" ref="V1624">INDEX('RESUMO - LOTES E VMA'!$F$3:$F$181,MATCH('LISTA DOS ITENS'!$D1624,'RESUMO - LOTES E VMA'!$A$3:$A$181,0))</f>
        <v>2299608.329</v>
      </c>
      <c r="W1624" s="57">
        <f>'LISTA DOS ITENS'!$U1624/'LISTA DOS ITENS'!$V1624</f>
        <v>0.00001101486444</v>
      </c>
      <c r="X1624" s="53" t="s">
        <v>53</v>
      </c>
      <c r="Y1624" s="53" t="s">
        <v>290</v>
      </c>
      <c r="Z1624" s="58" t="str">
        <f>'LISTA DOS ITENS'!$F1624&amp;"-"&amp;'LISTA DOS ITENS'!$H1624&amp;"-"&amp;'LISTA DOS ITENS'!$J1624&amp;"-"&amp;'LISTA DOS ITENS'!$K1624&amp;"-"&amp;'LISTA DOS ITENS'!$I1624</f>
        <v>10231795-2201-0903-CONS/NAC-</v>
      </c>
      <c r="AA1624" s="59" t="str">
        <f t="array" ref="AA1624">INDEX('RESUMO - LOTES E VMA'!$M$3:$M$181,MATCH('LISTA DOS ITENS'!$D1624,'RESUMO - LOTES E VMA'!$A$3:$A$181,0))</f>
        <v>Para Leilão</v>
      </c>
      <c r="AB1624" s="60">
        <f t="array" ref="AB1624">INDEX('RESUMO - LOTES E VMA'!$J$3:$J$181,MATCH('LISTA DOS ITENS'!$D1624,'RESUMO - LOTES E VMA'!$A$3:$A$181,0))</f>
        <v>0.05014429741</v>
      </c>
      <c r="AC1624" s="29" t="str">
        <f t="array" ref="AC1624">INDEX('RESUMO - LOTES E VMA'!$L$3:$L$181,MATCH('LISTA DOS ITENS'!$D1624,'RESUMO - LOTES E VMA'!$A$3:$A$181,0))</f>
        <v>1% do Valor de Comparação do VMA</v>
      </c>
      <c r="AD1624" s="53" t="str">
        <f>VLOOKUP(Tabela1[[#This Row],[Índice]],[1]Planilha1!$A:$A,1,0)</f>
        <v>#ERROR!</v>
      </c>
    </row>
    <row r="1625" ht="15.75" customHeight="1">
      <c r="A1625" s="52">
        <v>253595.0</v>
      </c>
      <c r="B1625" s="53" t="s">
        <v>70</v>
      </c>
      <c r="C1625" s="53" t="s">
        <v>71</v>
      </c>
      <c r="D1625" s="22">
        <v>207116.0</v>
      </c>
      <c r="E1625" s="53" t="s">
        <v>63</v>
      </c>
      <c r="F1625" s="54">
        <v>1.0262909E7</v>
      </c>
      <c r="G1625" s="53" t="s">
        <v>1204</v>
      </c>
      <c r="H1625" s="55">
        <v>2201.0</v>
      </c>
      <c r="I1625" s="55"/>
      <c r="J1625" s="55" t="s">
        <v>69</v>
      </c>
      <c r="K1625" s="53" t="s">
        <v>80</v>
      </c>
      <c r="L1625" s="53"/>
      <c r="M1625" s="53">
        <v>1140.0</v>
      </c>
      <c r="N1625" s="53" t="s">
        <v>52</v>
      </c>
      <c r="O1625" s="25">
        <v>0.7808684210526317</v>
      </c>
      <c r="P1625" s="25">
        <f>'LISTA DOS ITENS'!$O1625*'LISTA DOS ITENS'!$M1625</f>
        <v>890.19</v>
      </c>
      <c r="Q1625" s="25">
        <v>1.75</v>
      </c>
      <c r="R1625" s="25">
        <f>'LISTA DOS ITENS'!$Q1625*'LISTA DOS ITENS'!$M1625</f>
        <v>1995</v>
      </c>
      <c r="S1625" s="56">
        <f>IF('LISTA DOS ITENS'!$P1625&gt;'LISTA DOS ITENS'!$R1625,'LISTA DOS ITENS'!$P1625,'LISTA DOS ITENS'!$R1625)</f>
        <v>1995</v>
      </c>
      <c r="T1625" s="25">
        <v>0.08775658470225468</v>
      </c>
      <c r="U1625" s="25">
        <f>'LISTA DOS ITENS'!$T1625*'LISTA DOS ITENS'!$M1625</f>
        <v>100.0425066</v>
      </c>
      <c r="V1625" s="56">
        <f t="array" ref="V1625">INDEX('RESUMO - LOTES E VMA'!$F$3:$F$181,MATCH('LISTA DOS ITENS'!$D1625,'RESUMO - LOTES E VMA'!$A$3:$A$181,0))</f>
        <v>2299608.329</v>
      </c>
      <c r="W1625" s="57">
        <f>'LISTA DOS ITENS'!$U1625/'LISTA DOS ITENS'!$V1625</f>
        <v>0.00004350415038</v>
      </c>
      <c r="X1625" s="53" t="s">
        <v>53</v>
      </c>
      <c r="Y1625" s="53" t="s">
        <v>290</v>
      </c>
      <c r="Z1625" s="58" t="str">
        <f>'LISTA DOS ITENS'!$F1625&amp;"-"&amp;'LISTA DOS ITENS'!$H1625&amp;"-"&amp;'LISTA DOS ITENS'!$J1625&amp;"-"&amp;'LISTA DOS ITENS'!$K1625&amp;"-"&amp;'LISTA DOS ITENS'!$I1625</f>
        <v>10262909-2201-0903-IMOB/NAC-</v>
      </c>
      <c r="AA1625" s="59" t="str">
        <f t="array" ref="AA1625">INDEX('RESUMO - LOTES E VMA'!$M$3:$M$181,MATCH('LISTA DOS ITENS'!$D1625,'RESUMO - LOTES E VMA'!$A$3:$A$181,0))</f>
        <v>Para Leilão</v>
      </c>
      <c r="AB1625" s="60">
        <f t="array" ref="AB1625">INDEX('RESUMO - LOTES E VMA'!$J$3:$J$181,MATCH('LISTA DOS ITENS'!$D1625,'RESUMO - LOTES E VMA'!$A$3:$A$181,0))</f>
        <v>0.05014429741</v>
      </c>
      <c r="AC1625" s="29" t="str">
        <f t="array" ref="AC1625">INDEX('RESUMO - LOTES E VMA'!$L$3:$L$181,MATCH('LISTA DOS ITENS'!$D1625,'RESUMO - LOTES E VMA'!$A$3:$A$181,0))</f>
        <v>1% do Valor de Comparação do VMA</v>
      </c>
      <c r="AD1625" s="53" t="str">
        <f>VLOOKUP(Tabela1[[#This Row],[Índice]],[1]Planilha1!$A:$A,1,0)</f>
        <v>#ERROR!</v>
      </c>
    </row>
    <row r="1626" ht="15.75" customHeight="1">
      <c r="A1626" s="52">
        <v>253596.0</v>
      </c>
      <c r="B1626" s="53" t="s">
        <v>70</v>
      </c>
      <c r="C1626" s="53" t="s">
        <v>71</v>
      </c>
      <c r="D1626" s="22">
        <v>207116.0</v>
      </c>
      <c r="E1626" s="53" t="s">
        <v>63</v>
      </c>
      <c r="F1626" s="54">
        <v>1.0262925E7</v>
      </c>
      <c r="G1626" s="53" t="s">
        <v>1204</v>
      </c>
      <c r="H1626" s="55">
        <v>2201.0</v>
      </c>
      <c r="I1626" s="55"/>
      <c r="J1626" s="55" t="s">
        <v>69</v>
      </c>
      <c r="K1626" s="53" t="s">
        <v>73</v>
      </c>
      <c r="L1626" s="53"/>
      <c r="M1626" s="53">
        <v>235.0</v>
      </c>
      <c r="N1626" s="53" t="s">
        <v>52</v>
      </c>
      <c r="O1626" s="25">
        <v>1.1424255319148937</v>
      </c>
      <c r="P1626" s="25">
        <f>'LISTA DOS ITENS'!$O1626*'LISTA DOS ITENS'!$M1626</f>
        <v>268.47</v>
      </c>
      <c r="Q1626" s="25">
        <v>1.14</v>
      </c>
      <c r="R1626" s="25">
        <f>'LISTA DOS ITENS'!$Q1626*'LISTA DOS ITENS'!$M1626</f>
        <v>267.9</v>
      </c>
      <c r="S1626" s="56">
        <f>IF('LISTA DOS ITENS'!$P1626&gt;'LISTA DOS ITENS'!$R1626,'LISTA DOS ITENS'!$P1626,'LISTA DOS ITENS'!$R1626)</f>
        <v>268.47</v>
      </c>
      <c r="T1626" s="25">
        <v>0.057167146606040185</v>
      </c>
      <c r="U1626" s="25">
        <f>'LISTA DOS ITENS'!$T1626*'LISTA DOS ITENS'!$M1626</f>
        <v>13.43427945</v>
      </c>
      <c r="V1626" s="56">
        <f t="array" ref="V1626">INDEX('RESUMO - LOTES E VMA'!$F$3:$F$181,MATCH('LISTA DOS ITENS'!$D1626,'RESUMO - LOTES E VMA'!$A$3:$A$181,0))</f>
        <v>2299608.329</v>
      </c>
      <c r="W1626" s="57">
        <f>'LISTA DOS ITENS'!$U1626/'LISTA DOS ITENS'!$V1626</f>
        <v>0.000005841985909</v>
      </c>
      <c r="X1626" s="53" t="s">
        <v>53</v>
      </c>
      <c r="Y1626" s="53" t="s">
        <v>290</v>
      </c>
      <c r="Z1626" s="58" t="str">
        <f>'LISTA DOS ITENS'!$F1626&amp;"-"&amp;'LISTA DOS ITENS'!$H1626&amp;"-"&amp;'LISTA DOS ITENS'!$J1626&amp;"-"&amp;'LISTA DOS ITENS'!$K1626&amp;"-"&amp;'LISTA DOS ITENS'!$I1626</f>
        <v>10262925-2201-0903-CONS/NAC-</v>
      </c>
      <c r="AA1626" s="59" t="str">
        <f t="array" ref="AA1626">INDEX('RESUMO - LOTES E VMA'!$M$3:$M$181,MATCH('LISTA DOS ITENS'!$D1626,'RESUMO - LOTES E VMA'!$A$3:$A$181,0))</f>
        <v>Para Leilão</v>
      </c>
      <c r="AB1626" s="60">
        <f t="array" ref="AB1626">INDEX('RESUMO - LOTES E VMA'!$J$3:$J$181,MATCH('LISTA DOS ITENS'!$D1626,'RESUMO - LOTES E VMA'!$A$3:$A$181,0))</f>
        <v>0.05014429741</v>
      </c>
      <c r="AC1626" s="29" t="str">
        <f t="array" ref="AC1626">INDEX('RESUMO - LOTES E VMA'!$L$3:$L$181,MATCH('LISTA DOS ITENS'!$D1626,'RESUMO - LOTES E VMA'!$A$3:$A$181,0))</f>
        <v>1% do Valor de Comparação do VMA</v>
      </c>
      <c r="AD1626" s="53" t="str">
        <f>VLOOKUP(Tabela1[[#This Row],[Índice]],[1]Planilha1!$A:$A,1,0)</f>
        <v>#ERROR!</v>
      </c>
    </row>
    <row r="1627" ht="15.75" customHeight="1">
      <c r="A1627" s="52">
        <v>253597.0</v>
      </c>
      <c r="B1627" s="53" t="s">
        <v>70</v>
      </c>
      <c r="C1627" s="53" t="s">
        <v>71</v>
      </c>
      <c r="D1627" s="22">
        <v>207116.0</v>
      </c>
      <c r="E1627" s="53" t="s">
        <v>63</v>
      </c>
      <c r="F1627" s="54">
        <v>1.0262925E7</v>
      </c>
      <c r="G1627" s="53" t="s">
        <v>1204</v>
      </c>
      <c r="H1627" s="55">
        <v>2201.0</v>
      </c>
      <c r="I1627" s="55"/>
      <c r="J1627" s="55" t="s">
        <v>69</v>
      </c>
      <c r="K1627" s="53" t="s">
        <v>80</v>
      </c>
      <c r="L1627" s="53"/>
      <c r="M1627" s="53">
        <v>268.0</v>
      </c>
      <c r="N1627" s="53" t="s">
        <v>52</v>
      </c>
      <c r="O1627" s="25">
        <v>0.8922388059701493</v>
      </c>
      <c r="P1627" s="25">
        <f>'LISTA DOS ITENS'!$O1627*'LISTA DOS ITENS'!$M1627</f>
        <v>239.12</v>
      </c>
      <c r="Q1627" s="25">
        <v>1.14</v>
      </c>
      <c r="R1627" s="25">
        <f>'LISTA DOS ITENS'!$Q1627*'LISTA DOS ITENS'!$M1627</f>
        <v>305.52</v>
      </c>
      <c r="S1627" s="56">
        <f>IF('LISTA DOS ITENS'!$P1627&gt;'LISTA DOS ITENS'!$R1627,'LISTA DOS ITENS'!$P1627,'LISTA DOS ITENS'!$R1627)</f>
        <v>305.52</v>
      </c>
      <c r="T1627" s="25">
        <v>0.057167146606040185</v>
      </c>
      <c r="U1627" s="25">
        <f>'LISTA DOS ITENS'!$T1627*'LISTA DOS ITENS'!$M1627</f>
        <v>15.32079529</v>
      </c>
      <c r="V1627" s="56">
        <f t="array" ref="V1627">INDEX('RESUMO - LOTES E VMA'!$F$3:$F$181,MATCH('LISTA DOS ITENS'!$D1627,'RESUMO - LOTES E VMA'!$A$3:$A$181,0))</f>
        <v>2299608.329</v>
      </c>
      <c r="W1627" s="57">
        <f>'LISTA DOS ITENS'!$U1627/'LISTA DOS ITENS'!$V1627</f>
        <v>0.000006662349887</v>
      </c>
      <c r="X1627" s="53" t="s">
        <v>53</v>
      </c>
      <c r="Y1627" s="53" t="s">
        <v>290</v>
      </c>
      <c r="Z1627" s="58" t="str">
        <f>'LISTA DOS ITENS'!$F1627&amp;"-"&amp;'LISTA DOS ITENS'!$H1627&amp;"-"&amp;'LISTA DOS ITENS'!$J1627&amp;"-"&amp;'LISTA DOS ITENS'!$K1627&amp;"-"&amp;'LISTA DOS ITENS'!$I1627</f>
        <v>10262925-2201-0903-IMOB/NAC-</v>
      </c>
      <c r="AA1627" s="59" t="str">
        <f t="array" ref="AA1627">INDEX('RESUMO - LOTES E VMA'!$M$3:$M$181,MATCH('LISTA DOS ITENS'!$D1627,'RESUMO - LOTES E VMA'!$A$3:$A$181,0))</f>
        <v>Para Leilão</v>
      </c>
      <c r="AB1627" s="60">
        <f t="array" ref="AB1627">INDEX('RESUMO - LOTES E VMA'!$J$3:$J$181,MATCH('LISTA DOS ITENS'!$D1627,'RESUMO - LOTES E VMA'!$A$3:$A$181,0))</f>
        <v>0.05014429741</v>
      </c>
      <c r="AC1627" s="29" t="str">
        <f t="array" ref="AC1627">INDEX('RESUMO - LOTES E VMA'!$L$3:$L$181,MATCH('LISTA DOS ITENS'!$D1627,'RESUMO - LOTES E VMA'!$A$3:$A$181,0))</f>
        <v>1% do Valor de Comparação do VMA</v>
      </c>
      <c r="AD1627" s="53" t="str">
        <f>VLOOKUP(Tabela1[[#This Row],[Índice]],[1]Planilha1!$A:$A,1,0)</f>
        <v>#ERROR!</v>
      </c>
    </row>
    <row r="1628" ht="15.75" customHeight="1">
      <c r="A1628" s="52">
        <v>253598.0</v>
      </c>
      <c r="B1628" s="53" t="s">
        <v>70</v>
      </c>
      <c r="C1628" s="53" t="s">
        <v>71</v>
      </c>
      <c r="D1628" s="22">
        <v>207116.0</v>
      </c>
      <c r="E1628" s="53" t="s">
        <v>63</v>
      </c>
      <c r="F1628" s="54">
        <v>1.0297583E7</v>
      </c>
      <c r="G1628" s="53" t="s">
        <v>1228</v>
      </c>
      <c r="H1628" s="55">
        <v>2201.0</v>
      </c>
      <c r="I1628" s="55"/>
      <c r="J1628" s="55" t="s">
        <v>69</v>
      </c>
      <c r="K1628" s="53" t="s">
        <v>73</v>
      </c>
      <c r="L1628" s="53"/>
      <c r="M1628" s="53">
        <v>121.0</v>
      </c>
      <c r="N1628" s="53" t="s">
        <v>52</v>
      </c>
      <c r="O1628" s="25">
        <v>0.1521487603305785</v>
      </c>
      <c r="P1628" s="25">
        <f>'LISTA DOS ITENS'!$O1628*'LISTA DOS ITENS'!$M1628</f>
        <v>18.41</v>
      </c>
      <c r="Q1628" s="25">
        <v>0.1855813953488372</v>
      </c>
      <c r="R1628" s="25">
        <f>'LISTA DOS ITENS'!$Q1628*'LISTA DOS ITENS'!$M1628</f>
        <v>22.45534884</v>
      </c>
      <c r="S1628" s="56">
        <f>IF('LISTA DOS ITENS'!$P1628&gt;'LISTA DOS ITENS'!$R1628,'LISTA DOS ITENS'!$P1628,'LISTA DOS ITENS'!$R1628)</f>
        <v>22.45534884</v>
      </c>
      <c r="T1628" s="25">
        <v>0.009306279680053053</v>
      </c>
      <c r="U1628" s="25">
        <f>'LISTA DOS ITENS'!$T1628*'LISTA DOS ITENS'!$M1628</f>
        <v>1.126059841</v>
      </c>
      <c r="V1628" s="56">
        <f t="array" ref="V1628">INDEX('RESUMO - LOTES E VMA'!$F$3:$F$181,MATCH('LISTA DOS ITENS'!$D1628,'RESUMO - LOTES E VMA'!$A$3:$A$181,0))</f>
        <v>2299608.329</v>
      </c>
      <c r="W1628" s="57">
        <f>'LISTA DOS ITENS'!$U1628/'LISTA DOS ITENS'!$V1628</f>
        <v>0.0000004896746229</v>
      </c>
      <c r="X1628" s="53" t="s">
        <v>53</v>
      </c>
      <c r="Y1628" s="53" t="s">
        <v>290</v>
      </c>
      <c r="Z1628" s="58" t="str">
        <f>'LISTA DOS ITENS'!$F1628&amp;"-"&amp;'LISTA DOS ITENS'!$H1628&amp;"-"&amp;'LISTA DOS ITENS'!$J1628&amp;"-"&amp;'LISTA DOS ITENS'!$K1628&amp;"-"&amp;'LISTA DOS ITENS'!$I1628</f>
        <v>10297583-2201-0903-CONS/NAC-</v>
      </c>
      <c r="AA1628" s="59" t="str">
        <f t="array" ref="AA1628">INDEX('RESUMO - LOTES E VMA'!$M$3:$M$181,MATCH('LISTA DOS ITENS'!$D1628,'RESUMO - LOTES E VMA'!$A$3:$A$181,0))</f>
        <v>Para Leilão</v>
      </c>
      <c r="AB1628" s="60">
        <f t="array" ref="AB1628">INDEX('RESUMO - LOTES E VMA'!$J$3:$J$181,MATCH('LISTA DOS ITENS'!$D1628,'RESUMO - LOTES E VMA'!$A$3:$A$181,0))</f>
        <v>0.05014429741</v>
      </c>
      <c r="AC1628" s="29" t="str">
        <f t="array" ref="AC1628">INDEX('RESUMO - LOTES E VMA'!$L$3:$L$181,MATCH('LISTA DOS ITENS'!$D1628,'RESUMO - LOTES E VMA'!$A$3:$A$181,0))</f>
        <v>1% do Valor de Comparação do VMA</v>
      </c>
      <c r="AD1628" s="53" t="str">
        <f>VLOOKUP(Tabela1[[#This Row],[Índice]],[1]Planilha1!$A:$A,1,0)</f>
        <v>#ERROR!</v>
      </c>
    </row>
    <row r="1629" ht="15.75" customHeight="1">
      <c r="A1629" s="52">
        <v>253599.0</v>
      </c>
      <c r="B1629" s="53" t="s">
        <v>70</v>
      </c>
      <c r="C1629" s="53" t="s">
        <v>71</v>
      </c>
      <c r="D1629" s="22">
        <v>207116.0</v>
      </c>
      <c r="E1629" s="53" t="s">
        <v>63</v>
      </c>
      <c r="F1629" s="54">
        <v>1.0297583E7</v>
      </c>
      <c r="G1629" s="53" t="s">
        <v>1228</v>
      </c>
      <c r="H1629" s="55">
        <v>2201.0</v>
      </c>
      <c r="I1629" s="55"/>
      <c r="J1629" s="55" t="s">
        <v>69</v>
      </c>
      <c r="K1629" s="53" t="s">
        <v>80</v>
      </c>
      <c r="L1629" s="53"/>
      <c r="M1629" s="53">
        <v>615.0</v>
      </c>
      <c r="N1629" s="53" t="s">
        <v>52</v>
      </c>
      <c r="O1629" s="25">
        <v>0.1725040650406504</v>
      </c>
      <c r="P1629" s="25">
        <f>'LISTA DOS ITENS'!$O1629*'LISTA DOS ITENS'!$M1629</f>
        <v>106.09</v>
      </c>
      <c r="Q1629" s="25">
        <v>0.1855813953488372</v>
      </c>
      <c r="R1629" s="25">
        <f>'LISTA DOS ITENS'!$Q1629*'LISTA DOS ITENS'!$M1629</f>
        <v>114.1325581</v>
      </c>
      <c r="S1629" s="56">
        <f>IF('LISTA DOS ITENS'!$P1629&gt;'LISTA DOS ITENS'!$R1629,'LISTA DOS ITENS'!$P1629,'LISTA DOS ITENS'!$R1629)</f>
        <v>114.1325581</v>
      </c>
      <c r="T1629" s="25">
        <v>0.009306279680053053</v>
      </c>
      <c r="U1629" s="25">
        <f>'LISTA DOS ITENS'!$T1629*'LISTA DOS ITENS'!$M1629</f>
        <v>5.723362003</v>
      </c>
      <c r="V1629" s="56">
        <f t="array" ref="V1629">INDEX('RESUMO - LOTES E VMA'!$F$3:$F$181,MATCH('LISTA DOS ITENS'!$D1629,'RESUMO - LOTES E VMA'!$A$3:$A$181,0))</f>
        <v>2299608.329</v>
      </c>
      <c r="W1629" s="57">
        <f>'LISTA DOS ITENS'!$U1629/'LISTA DOS ITENS'!$V1629</f>
        <v>0.000002488842092</v>
      </c>
      <c r="X1629" s="53" t="s">
        <v>53</v>
      </c>
      <c r="Y1629" s="53" t="s">
        <v>290</v>
      </c>
      <c r="Z1629" s="58" t="str">
        <f>'LISTA DOS ITENS'!$F1629&amp;"-"&amp;'LISTA DOS ITENS'!$H1629&amp;"-"&amp;'LISTA DOS ITENS'!$J1629&amp;"-"&amp;'LISTA DOS ITENS'!$K1629&amp;"-"&amp;'LISTA DOS ITENS'!$I1629</f>
        <v>10297583-2201-0903-IMOB/NAC-</v>
      </c>
      <c r="AA1629" s="59" t="str">
        <f t="array" ref="AA1629">INDEX('RESUMO - LOTES E VMA'!$M$3:$M$181,MATCH('LISTA DOS ITENS'!$D1629,'RESUMO - LOTES E VMA'!$A$3:$A$181,0))</f>
        <v>Para Leilão</v>
      </c>
      <c r="AB1629" s="60">
        <f t="array" ref="AB1629">INDEX('RESUMO - LOTES E VMA'!$J$3:$J$181,MATCH('LISTA DOS ITENS'!$D1629,'RESUMO - LOTES E VMA'!$A$3:$A$181,0))</f>
        <v>0.05014429741</v>
      </c>
      <c r="AC1629" s="29" t="str">
        <f t="array" ref="AC1629">INDEX('RESUMO - LOTES E VMA'!$L$3:$L$181,MATCH('LISTA DOS ITENS'!$D1629,'RESUMO - LOTES E VMA'!$A$3:$A$181,0))</f>
        <v>1% do Valor de Comparação do VMA</v>
      </c>
      <c r="AD1629" s="53" t="str">
        <f>VLOOKUP(Tabela1[[#This Row],[Índice]],[1]Planilha1!$A:$A,1,0)</f>
        <v>#ERROR!</v>
      </c>
    </row>
    <row r="1630" ht="15.75" customHeight="1">
      <c r="A1630" s="52">
        <v>253600.0</v>
      </c>
      <c r="B1630" s="53" t="s">
        <v>70</v>
      </c>
      <c r="C1630" s="53" t="s">
        <v>71</v>
      </c>
      <c r="D1630" s="22">
        <v>207116.0</v>
      </c>
      <c r="E1630" s="53" t="s">
        <v>63</v>
      </c>
      <c r="F1630" s="54">
        <v>1.0320894E7</v>
      </c>
      <c r="G1630" s="53" t="s">
        <v>1229</v>
      </c>
      <c r="H1630" s="55">
        <v>2201.0</v>
      </c>
      <c r="I1630" s="55"/>
      <c r="J1630" s="55" t="s">
        <v>69</v>
      </c>
      <c r="K1630" s="53" t="s">
        <v>73</v>
      </c>
      <c r="L1630" s="53"/>
      <c r="M1630" s="53">
        <v>3534.0</v>
      </c>
      <c r="N1630" s="53" t="s">
        <v>52</v>
      </c>
      <c r="O1630" s="25">
        <v>0.2000028296547821</v>
      </c>
      <c r="P1630" s="25">
        <f>'LISTA DOS ITENS'!$O1630*'LISTA DOS ITENS'!$M1630</f>
        <v>706.81</v>
      </c>
      <c r="Q1630" s="25">
        <v>27.0</v>
      </c>
      <c r="R1630" s="25">
        <f>'LISTA DOS ITENS'!$Q1630*'LISTA DOS ITENS'!$M1630</f>
        <v>95418</v>
      </c>
      <c r="S1630" s="56">
        <f>IF('LISTA DOS ITENS'!$P1630&gt;'LISTA DOS ITENS'!$R1630,'LISTA DOS ITENS'!$P1630,'LISTA DOS ITENS'!$R1630)</f>
        <v>95418</v>
      </c>
      <c r="T1630" s="25">
        <v>1.353958735406215</v>
      </c>
      <c r="U1630" s="25">
        <f>'LISTA DOS ITENS'!$T1630*'LISTA DOS ITENS'!$M1630</f>
        <v>4784.890171</v>
      </c>
      <c r="V1630" s="56">
        <f t="array" ref="V1630">INDEX('RESUMO - LOTES E VMA'!$F$3:$F$181,MATCH('LISTA DOS ITENS'!$D1630,'RESUMO - LOTES E VMA'!$A$3:$A$181,0))</f>
        <v>2299608.329</v>
      </c>
      <c r="W1630" s="57">
        <f>'LISTA DOS ITENS'!$U1630/'LISTA DOS ITENS'!$V1630</f>
        <v>0.002080741364</v>
      </c>
      <c r="X1630" s="53" t="s">
        <v>53</v>
      </c>
      <c r="Y1630" s="53" t="s">
        <v>290</v>
      </c>
      <c r="Z1630" s="58" t="str">
        <f>'LISTA DOS ITENS'!$F1630&amp;"-"&amp;'LISTA DOS ITENS'!$H1630&amp;"-"&amp;'LISTA DOS ITENS'!$J1630&amp;"-"&amp;'LISTA DOS ITENS'!$K1630&amp;"-"&amp;'LISTA DOS ITENS'!$I1630</f>
        <v>10320894-2201-0903-CONS/NAC-</v>
      </c>
      <c r="AA1630" s="59" t="str">
        <f t="array" ref="AA1630">INDEX('RESUMO - LOTES E VMA'!$M$3:$M$181,MATCH('LISTA DOS ITENS'!$D1630,'RESUMO - LOTES E VMA'!$A$3:$A$181,0))</f>
        <v>Para Leilão</v>
      </c>
      <c r="AB1630" s="60">
        <f t="array" ref="AB1630">INDEX('RESUMO - LOTES E VMA'!$J$3:$J$181,MATCH('LISTA DOS ITENS'!$D1630,'RESUMO - LOTES E VMA'!$A$3:$A$181,0))</f>
        <v>0.05014429741</v>
      </c>
      <c r="AC1630" s="29" t="str">
        <f t="array" ref="AC1630">INDEX('RESUMO - LOTES E VMA'!$L$3:$L$181,MATCH('LISTA DOS ITENS'!$D1630,'RESUMO - LOTES E VMA'!$A$3:$A$181,0))</f>
        <v>1% do Valor de Comparação do VMA</v>
      </c>
      <c r="AD1630" s="53" t="str">
        <f>VLOOKUP(Tabela1[[#This Row],[Índice]],[1]Planilha1!$A:$A,1,0)</f>
        <v>#ERROR!</v>
      </c>
    </row>
    <row r="1631" ht="15.75" customHeight="1">
      <c r="A1631" s="52">
        <v>253601.0</v>
      </c>
      <c r="B1631" s="53" t="s">
        <v>70</v>
      </c>
      <c r="C1631" s="53" t="s">
        <v>71</v>
      </c>
      <c r="D1631" s="22">
        <v>207116.0</v>
      </c>
      <c r="E1631" s="53" t="s">
        <v>63</v>
      </c>
      <c r="F1631" s="54">
        <v>1.0397485E7</v>
      </c>
      <c r="G1631" s="53" t="s">
        <v>1191</v>
      </c>
      <c r="H1631" s="55">
        <v>2201.0</v>
      </c>
      <c r="I1631" s="55"/>
      <c r="J1631" s="55" t="s">
        <v>69</v>
      </c>
      <c r="K1631" s="53" t="s">
        <v>73</v>
      </c>
      <c r="L1631" s="53"/>
      <c r="M1631" s="53">
        <v>407.0</v>
      </c>
      <c r="N1631" s="53" t="s">
        <v>52</v>
      </c>
      <c r="O1631" s="25">
        <v>0.17663390663390663</v>
      </c>
      <c r="P1631" s="25">
        <f>'LISTA DOS ITENS'!$O1631*'LISTA DOS ITENS'!$M1631</f>
        <v>71.89</v>
      </c>
      <c r="Q1631" s="25">
        <v>0.13246753246753248</v>
      </c>
      <c r="R1631" s="25">
        <f>'LISTA DOS ITENS'!$Q1631*'LISTA DOS ITENS'!$M1631</f>
        <v>53.91428571</v>
      </c>
      <c r="S1631" s="56">
        <f>IF('LISTA DOS ITENS'!$P1631&gt;'LISTA DOS ITENS'!$R1631,'LISTA DOS ITENS'!$P1631,'LISTA DOS ITENS'!$R1631)</f>
        <v>71.89</v>
      </c>
      <c r="T1631" s="25">
        <v>0.006642798990448963</v>
      </c>
      <c r="U1631" s="25">
        <f>'LISTA DOS ITENS'!$T1631*'LISTA DOS ITENS'!$M1631</f>
        <v>2.703619189</v>
      </c>
      <c r="V1631" s="56">
        <f t="array" ref="V1631">INDEX('RESUMO - LOTES E VMA'!$F$3:$F$181,MATCH('LISTA DOS ITENS'!$D1631,'RESUMO - LOTES E VMA'!$A$3:$A$181,0))</f>
        <v>2299608.329</v>
      </c>
      <c r="W1631" s="57">
        <f>'LISTA DOS ITENS'!$U1631/'LISTA DOS ITENS'!$V1631</f>
        <v>0.000001175686814</v>
      </c>
      <c r="X1631" s="53" t="s">
        <v>53</v>
      </c>
      <c r="Y1631" s="53" t="s">
        <v>290</v>
      </c>
      <c r="Z1631" s="58" t="str">
        <f>'LISTA DOS ITENS'!$F1631&amp;"-"&amp;'LISTA DOS ITENS'!$H1631&amp;"-"&amp;'LISTA DOS ITENS'!$J1631&amp;"-"&amp;'LISTA DOS ITENS'!$K1631&amp;"-"&amp;'LISTA DOS ITENS'!$I1631</f>
        <v>10397485-2201-0903-CONS/NAC-</v>
      </c>
      <c r="AA1631" s="59" t="str">
        <f t="array" ref="AA1631">INDEX('RESUMO - LOTES E VMA'!$M$3:$M$181,MATCH('LISTA DOS ITENS'!$D1631,'RESUMO - LOTES E VMA'!$A$3:$A$181,0))</f>
        <v>Para Leilão</v>
      </c>
      <c r="AB1631" s="60">
        <f t="array" ref="AB1631">INDEX('RESUMO - LOTES E VMA'!$J$3:$J$181,MATCH('LISTA DOS ITENS'!$D1631,'RESUMO - LOTES E VMA'!$A$3:$A$181,0))</f>
        <v>0.05014429741</v>
      </c>
      <c r="AC1631" s="29" t="str">
        <f t="array" ref="AC1631">INDEX('RESUMO - LOTES E VMA'!$L$3:$L$181,MATCH('LISTA DOS ITENS'!$D1631,'RESUMO - LOTES E VMA'!$A$3:$A$181,0))</f>
        <v>1% do Valor de Comparação do VMA</v>
      </c>
      <c r="AD1631" s="53" t="str">
        <f>VLOOKUP(Tabela1[[#This Row],[Índice]],[1]Planilha1!$A:$A,1,0)</f>
        <v>#ERROR!</v>
      </c>
    </row>
    <row r="1632" ht="15.75" customHeight="1">
      <c r="A1632" s="52">
        <v>253602.0</v>
      </c>
      <c r="B1632" s="53" t="s">
        <v>70</v>
      </c>
      <c r="C1632" s="53" t="s">
        <v>71</v>
      </c>
      <c r="D1632" s="22">
        <v>207116.0</v>
      </c>
      <c r="E1632" s="53" t="s">
        <v>63</v>
      </c>
      <c r="F1632" s="54">
        <v>1.0397562E7</v>
      </c>
      <c r="G1632" s="53" t="s">
        <v>1230</v>
      </c>
      <c r="H1632" s="55">
        <v>2201.0</v>
      </c>
      <c r="I1632" s="55"/>
      <c r="J1632" s="55" t="s">
        <v>69</v>
      </c>
      <c r="K1632" s="53" t="s">
        <v>73</v>
      </c>
      <c r="L1632" s="53"/>
      <c r="M1632" s="53">
        <v>1581.0</v>
      </c>
      <c r="N1632" s="53" t="s">
        <v>52</v>
      </c>
      <c r="O1632" s="25">
        <v>0.2849272612270715</v>
      </c>
      <c r="P1632" s="25">
        <f>'LISTA DOS ITENS'!$O1632*'LISTA DOS ITENS'!$M1632</f>
        <v>450.47</v>
      </c>
      <c r="Q1632" s="25">
        <v>0.24720000000000003</v>
      </c>
      <c r="R1632" s="25">
        <f>'LISTA DOS ITENS'!$Q1632*'LISTA DOS ITENS'!$M1632</f>
        <v>390.8232</v>
      </c>
      <c r="S1632" s="56">
        <f>IF('LISTA DOS ITENS'!$P1632&gt;'LISTA DOS ITENS'!$R1632,'LISTA DOS ITENS'!$P1632,'LISTA DOS ITENS'!$R1632)</f>
        <v>450.47</v>
      </c>
      <c r="T1632" s="25">
        <v>0.012396244421941349</v>
      </c>
      <c r="U1632" s="25">
        <f>'LISTA DOS ITENS'!$T1632*'LISTA DOS ITENS'!$M1632</f>
        <v>19.59846243</v>
      </c>
      <c r="V1632" s="56">
        <f t="array" ref="V1632">INDEX('RESUMO - LOTES E VMA'!$F$3:$F$181,MATCH('LISTA DOS ITENS'!$D1632,'RESUMO - LOTES E VMA'!$A$3:$A$181,0))</f>
        <v>2299608.329</v>
      </c>
      <c r="W1632" s="57">
        <f>'LISTA DOS ITENS'!$U1632/'LISTA DOS ITENS'!$V1632</f>
        <v>0.000008522521938</v>
      </c>
      <c r="X1632" s="53" t="s">
        <v>53</v>
      </c>
      <c r="Y1632" s="53" t="s">
        <v>290</v>
      </c>
      <c r="Z1632" s="58" t="str">
        <f>'LISTA DOS ITENS'!$F1632&amp;"-"&amp;'LISTA DOS ITENS'!$H1632&amp;"-"&amp;'LISTA DOS ITENS'!$J1632&amp;"-"&amp;'LISTA DOS ITENS'!$K1632&amp;"-"&amp;'LISTA DOS ITENS'!$I1632</f>
        <v>10397562-2201-0903-CONS/NAC-</v>
      </c>
      <c r="AA1632" s="59" t="str">
        <f t="array" ref="AA1632">INDEX('RESUMO - LOTES E VMA'!$M$3:$M$181,MATCH('LISTA DOS ITENS'!$D1632,'RESUMO - LOTES E VMA'!$A$3:$A$181,0))</f>
        <v>Para Leilão</v>
      </c>
      <c r="AB1632" s="60">
        <f t="array" ref="AB1632">INDEX('RESUMO - LOTES E VMA'!$J$3:$J$181,MATCH('LISTA DOS ITENS'!$D1632,'RESUMO - LOTES E VMA'!$A$3:$A$181,0))</f>
        <v>0.05014429741</v>
      </c>
      <c r="AC1632" s="29" t="str">
        <f t="array" ref="AC1632">INDEX('RESUMO - LOTES E VMA'!$L$3:$L$181,MATCH('LISTA DOS ITENS'!$D1632,'RESUMO - LOTES E VMA'!$A$3:$A$181,0))</f>
        <v>1% do Valor de Comparação do VMA</v>
      </c>
      <c r="AD1632" s="53" t="str">
        <f>VLOOKUP(Tabela1[[#This Row],[Índice]],[1]Planilha1!$A:$A,1,0)</f>
        <v>#ERROR!</v>
      </c>
    </row>
    <row r="1633" ht="15.75" customHeight="1">
      <c r="A1633" s="52">
        <v>253603.0</v>
      </c>
      <c r="B1633" s="53" t="s">
        <v>70</v>
      </c>
      <c r="C1633" s="53" t="s">
        <v>71</v>
      </c>
      <c r="D1633" s="22">
        <v>207116.0</v>
      </c>
      <c r="E1633" s="53" t="s">
        <v>63</v>
      </c>
      <c r="F1633" s="54">
        <v>1.0548327E7</v>
      </c>
      <c r="G1633" s="53" t="s">
        <v>1216</v>
      </c>
      <c r="H1633" s="55">
        <v>2201.0</v>
      </c>
      <c r="I1633" s="55"/>
      <c r="J1633" s="55" t="s">
        <v>69</v>
      </c>
      <c r="K1633" s="53" t="s">
        <v>117</v>
      </c>
      <c r="L1633" s="53"/>
      <c r="M1633" s="53">
        <v>30.0</v>
      </c>
      <c r="N1633" s="53" t="s">
        <v>52</v>
      </c>
      <c r="O1633" s="25">
        <v>0.08133333333333333</v>
      </c>
      <c r="P1633" s="25">
        <f>'LISTA DOS ITENS'!$O1633*'LISTA DOS ITENS'!$M1633</f>
        <v>2.44</v>
      </c>
      <c r="Q1633" s="25">
        <v>0.67</v>
      </c>
      <c r="R1633" s="25">
        <f>'LISTA DOS ITENS'!$Q1633*'LISTA DOS ITENS'!$M1633</f>
        <v>20.1</v>
      </c>
      <c r="S1633" s="56">
        <f>IF('LISTA DOS ITENS'!$P1633&gt;'LISTA DOS ITENS'!$R1633,'LISTA DOS ITENS'!$P1633,'LISTA DOS ITENS'!$R1633)</f>
        <v>20.1</v>
      </c>
      <c r="T1633" s="25">
        <v>0.03359823528600608</v>
      </c>
      <c r="U1633" s="25">
        <f>'LISTA DOS ITENS'!$T1633*'LISTA DOS ITENS'!$M1633</f>
        <v>1.007947059</v>
      </c>
      <c r="V1633" s="56">
        <f t="array" ref="V1633">INDEX('RESUMO - LOTES E VMA'!$F$3:$F$181,MATCH('LISTA DOS ITENS'!$D1633,'RESUMO - LOTES E VMA'!$A$3:$A$181,0))</f>
        <v>2299608.329</v>
      </c>
      <c r="W1633" s="57">
        <f>'LISTA DOS ITENS'!$U1633/'LISTA DOS ITENS'!$V1633</f>
        <v>0.0000004383124926</v>
      </c>
      <c r="X1633" s="53" t="s">
        <v>53</v>
      </c>
      <c r="Y1633" s="53" t="s">
        <v>290</v>
      </c>
      <c r="Z1633" s="58" t="str">
        <f>'LISTA DOS ITENS'!$F1633&amp;"-"&amp;'LISTA DOS ITENS'!$H1633&amp;"-"&amp;'LISTA DOS ITENS'!$J1633&amp;"-"&amp;'LISTA DOS ITENS'!$K1633&amp;"-"&amp;'LISTA DOS ITENS'!$I1633</f>
        <v>10548327-2201-0903-CONS/IAMN-</v>
      </c>
      <c r="AA1633" s="59" t="str">
        <f t="array" ref="AA1633">INDEX('RESUMO - LOTES E VMA'!$M$3:$M$181,MATCH('LISTA DOS ITENS'!$D1633,'RESUMO - LOTES E VMA'!$A$3:$A$181,0))</f>
        <v>Para Leilão</v>
      </c>
      <c r="AB1633" s="60">
        <f t="array" ref="AB1633">INDEX('RESUMO - LOTES E VMA'!$J$3:$J$181,MATCH('LISTA DOS ITENS'!$D1633,'RESUMO - LOTES E VMA'!$A$3:$A$181,0))</f>
        <v>0.05014429741</v>
      </c>
      <c r="AC1633" s="29" t="str">
        <f t="array" ref="AC1633">INDEX('RESUMO - LOTES E VMA'!$L$3:$L$181,MATCH('LISTA DOS ITENS'!$D1633,'RESUMO - LOTES E VMA'!$A$3:$A$181,0))</f>
        <v>1% do Valor de Comparação do VMA</v>
      </c>
      <c r="AD1633" s="53" t="str">
        <f>VLOOKUP(Tabela1[[#This Row],[Índice]],[1]Planilha1!$A:$A,1,0)</f>
        <v>#ERROR!</v>
      </c>
    </row>
    <row r="1634" ht="15.75" customHeight="1">
      <c r="A1634" s="52">
        <v>253604.0</v>
      </c>
      <c r="B1634" s="53" t="s">
        <v>70</v>
      </c>
      <c r="C1634" s="53" t="s">
        <v>71</v>
      </c>
      <c r="D1634" s="22">
        <v>207116.0</v>
      </c>
      <c r="E1634" s="53" t="s">
        <v>63</v>
      </c>
      <c r="F1634" s="54">
        <v>1.0548327E7</v>
      </c>
      <c r="G1634" s="53" t="s">
        <v>1216</v>
      </c>
      <c r="H1634" s="55">
        <v>2201.0</v>
      </c>
      <c r="I1634" s="55"/>
      <c r="J1634" s="55" t="s">
        <v>69</v>
      </c>
      <c r="K1634" s="53" t="s">
        <v>160</v>
      </c>
      <c r="L1634" s="53"/>
      <c r="M1634" s="53">
        <v>169.0</v>
      </c>
      <c r="N1634" s="53" t="s">
        <v>52</v>
      </c>
      <c r="O1634" s="25">
        <v>0.22023668639053254</v>
      </c>
      <c r="P1634" s="25">
        <f>'LISTA DOS ITENS'!$O1634*'LISTA DOS ITENS'!$M1634</f>
        <v>37.22</v>
      </c>
      <c r="Q1634" s="25">
        <v>0.67</v>
      </c>
      <c r="R1634" s="25">
        <f>'LISTA DOS ITENS'!$Q1634*'LISTA DOS ITENS'!$M1634</f>
        <v>113.23</v>
      </c>
      <c r="S1634" s="56">
        <f>IF('LISTA DOS ITENS'!$P1634&gt;'LISTA DOS ITENS'!$R1634,'LISTA DOS ITENS'!$P1634,'LISTA DOS ITENS'!$R1634)</f>
        <v>113.23</v>
      </c>
      <c r="T1634" s="25">
        <v>0.03359823528600608</v>
      </c>
      <c r="U1634" s="25">
        <f>'LISTA DOS ITENS'!$T1634*'LISTA DOS ITENS'!$M1634</f>
        <v>5.678101763</v>
      </c>
      <c r="V1634" s="56">
        <f t="array" ref="V1634">INDEX('RESUMO - LOTES E VMA'!$F$3:$F$181,MATCH('LISTA DOS ITENS'!$D1634,'RESUMO - LOTES E VMA'!$A$3:$A$181,0))</f>
        <v>2299608.329</v>
      </c>
      <c r="W1634" s="57">
        <f>'LISTA DOS ITENS'!$U1634/'LISTA DOS ITENS'!$V1634</f>
        <v>0.000002469160375</v>
      </c>
      <c r="X1634" s="53" t="s">
        <v>53</v>
      </c>
      <c r="Y1634" s="53" t="s">
        <v>290</v>
      </c>
      <c r="Z1634" s="58" t="str">
        <f>'LISTA DOS ITENS'!$F1634&amp;"-"&amp;'LISTA DOS ITENS'!$H1634&amp;"-"&amp;'LISTA DOS ITENS'!$J1634&amp;"-"&amp;'LISTA DOS ITENS'!$K1634&amp;"-"&amp;'LISTA DOS ITENS'!$I1634</f>
        <v>10548327-2201-0903-CONS/IMP-</v>
      </c>
      <c r="AA1634" s="59" t="str">
        <f t="array" ref="AA1634">INDEX('RESUMO - LOTES E VMA'!$M$3:$M$181,MATCH('LISTA DOS ITENS'!$D1634,'RESUMO - LOTES E VMA'!$A$3:$A$181,0))</f>
        <v>Para Leilão</v>
      </c>
      <c r="AB1634" s="60">
        <f t="array" ref="AB1634">INDEX('RESUMO - LOTES E VMA'!$J$3:$J$181,MATCH('LISTA DOS ITENS'!$D1634,'RESUMO - LOTES E VMA'!$A$3:$A$181,0))</f>
        <v>0.05014429741</v>
      </c>
      <c r="AC1634" s="29" t="str">
        <f t="array" ref="AC1634">INDEX('RESUMO - LOTES E VMA'!$L$3:$L$181,MATCH('LISTA DOS ITENS'!$D1634,'RESUMO - LOTES E VMA'!$A$3:$A$181,0))</f>
        <v>1% do Valor de Comparação do VMA</v>
      </c>
      <c r="AD1634" s="53" t="str">
        <f>VLOOKUP(Tabela1[[#This Row],[Índice]],[1]Planilha1!$A:$A,1,0)</f>
        <v>#ERROR!</v>
      </c>
    </row>
    <row r="1635" ht="15.75" customHeight="1">
      <c r="A1635" s="52">
        <v>253605.0</v>
      </c>
      <c r="B1635" s="53" t="s">
        <v>70</v>
      </c>
      <c r="C1635" s="53" t="s">
        <v>71</v>
      </c>
      <c r="D1635" s="22">
        <v>207116.0</v>
      </c>
      <c r="E1635" s="53" t="s">
        <v>63</v>
      </c>
      <c r="F1635" s="54">
        <v>1.0601299E7</v>
      </c>
      <c r="G1635" s="53" t="s">
        <v>1229</v>
      </c>
      <c r="H1635" s="55">
        <v>2201.0</v>
      </c>
      <c r="I1635" s="55"/>
      <c r="J1635" s="55" t="s">
        <v>69</v>
      </c>
      <c r="K1635" s="53" t="s">
        <v>73</v>
      </c>
      <c r="L1635" s="53"/>
      <c r="M1635" s="53">
        <v>461.0</v>
      </c>
      <c r="N1635" s="53" t="s">
        <v>52</v>
      </c>
      <c r="O1635" s="25">
        <v>0.3648118811881188</v>
      </c>
      <c r="P1635" s="25">
        <f>'LISTA DOS ITENS'!$O1635*'LISTA DOS ITENS'!$M1635</f>
        <v>168.1782772</v>
      </c>
      <c r="Q1635" s="25">
        <v>0.2529032258064516</v>
      </c>
      <c r="R1635" s="25">
        <f>'LISTA DOS ITENS'!$Q1635*'LISTA DOS ITENS'!$M1635</f>
        <v>116.5883871</v>
      </c>
      <c r="S1635" s="56">
        <f>IF('LISTA DOS ITENS'!$P1635&gt;'LISTA DOS ITENS'!$R1635,'LISTA DOS ITENS'!$P1635,'LISTA DOS ITENS'!$R1635)</f>
        <v>168.1782772</v>
      </c>
      <c r="T1635" s="25">
        <v>0.01268224191826132</v>
      </c>
      <c r="U1635" s="25">
        <f>'LISTA DOS ITENS'!$T1635*'LISTA DOS ITENS'!$M1635</f>
        <v>5.846513524</v>
      </c>
      <c r="V1635" s="56">
        <f t="array" ref="V1635">INDEX('RESUMO - LOTES E VMA'!$F$3:$F$181,MATCH('LISTA DOS ITENS'!$D1635,'RESUMO - LOTES E VMA'!$A$3:$A$181,0))</f>
        <v>2299608.329</v>
      </c>
      <c r="W1635" s="57">
        <f>'LISTA DOS ITENS'!$U1635/'LISTA DOS ITENS'!$V1635</f>
        <v>0.000002542395351</v>
      </c>
      <c r="X1635" s="53" t="s">
        <v>53</v>
      </c>
      <c r="Y1635" s="53" t="s">
        <v>290</v>
      </c>
      <c r="Z1635" s="58" t="str">
        <f>'LISTA DOS ITENS'!$F1635&amp;"-"&amp;'LISTA DOS ITENS'!$H1635&amp;"-"&amp;'LISTA DOS ITENS'!$J1635&amp;"-"&amp;'LISTA DOS ITENS'!$K1635&amp;"-"&amp;'LISTA DOS ITENS'!$I1635</f>
        <v>10601299-2201-0903-CONS/NAC-</v>
      </c>
      <c r="AA1635" s="59" t="str">
        <f t="array" ref="AA1635">INDEX('RESUMO - LOTES E VMA'!$M$3:$M$181,MATCH('LISTA DOS ITENS'!$D1635,'RESUMO - LOTES E VMA'!$A$3:$A$181,0))</f>
        <v>Para Leilão</v>
      </c>
      <c r="AB1635" s="60">
        <f t="array" ref="AB1635">INDEX('RESUMO - LOTES E VMA'!$J$3:$J$181,MATCH('LISTA DOS ITENS'!$D1635,'RESUMO - LOTES E VMA'!$A$3:$A$181,0))</f>
        <v>0.05014429741</v>
      </c>
      <c r="AC1635" s="29" t="str">
        <f t="array" ref="AC1635">INDEX('RESUMO - LOTES E VMA'!$L$3:$L$181,MATCH('LISTA DOS ITENS'!$D1635,'RESUMO - LOTES E VMA'!$A$3:$A$181,0))</f>
        <v>1% do Valor de Comparação do VMA</v>
      </c>
      <c r="AD1635" s="53" t="str">
        <f>VLOOKUP(Tabela1[[#This Row],[Índice]],[1]Planilha1!$A:$A,1,0)</f>
        <v>#ERROR!</v>
      </c>
    </row>
    <row r="1636" ht="15.75" customHeight="1">
      <c r="A1636" s="52">
        <v>253606.0</v>
      </c>
      <c r="B1636" s="53" t="s">
        <v>70</v>
      </c>
      <c r="C1636" s="53" t="s">
        <v>71</v>
      </c>
      <c r="D1636" s="22">
        <v>207116.0</v>
      </c>
      <c r="E1636" s="53" t="s">
        <v>63</v>
      </c>
      <c r="F1636" s="54">
        <v>1.0601347E7</v>
      </c>
      <c r="G1636" s="53" t="s">
        <v>1229</v>
      </c>
      <c r="H1636" s="55">
        <v>2201.0</v>
      </c>
      <c r="I1636" s="55"/>
      <c r="J1636" s="55" t="s">
        <v>69</v>
      </c>
      <c r="K1636" s="53" t="s">
        <v>73</v>
      </c>
      <c r="L1636" s="53"/>
      <c r="M1636" s="53">
        <v>15.0</v>
      </c>
      <c r="N1636" s="53" t="s">
        <v>52</v>
      </c>
      <c r="O1636" s="25">
        <v>0.11</v>
      </c>
      <c r="P1636" s="25">
        <f>'LISTA DOS ITENS'!$O1636*'LISTA DOS ITENS'!$M1636</f>
        <v>1.65</v>
      </c>
      <c r="Q1636" s="25">
        <v>0.13194444444444448</v>
      </c>
      <c r="R1636" s="25">
        <f>'LISTA DOS ITENS'!$Q1636*'LISTA DOS ITENS'!$M1636</f>
        <v>1.979166667</v>
      </c>
      <c r="S1636" s="56">
        <f>IF('LISTA DOS ITENS'!$P1636&gt;'LISTA DOS ITENS'!$R1636,'LISTA DOS ITENS'!$P1636,'LISTA DOS ITENS'!$R1636)</f>
        <v>1.979166667</v>
      </c>
      <c r="T1636" s="25">
        <v>0.006616567894217616</v>
      </c>
      <c r="U1636" s="25">
        <f>'LISTA DOS ITENS'!$T1636*'LISTA DOS ITENS'!$M1636</f>
        <v>0.09924851841</v>
      </c>
      <c r="V1636" s="56">
        <f t="array" ref="V1636">INDEX('RESUMO - LOTES E VMA'!$F$3:$F$181,MATCH('LISTA DOS ITENS'!$D1636,'RESUMO - LOTES E VMA'!$A$3:$A$181,0))</f>
        <v>2299608.329</v>
      </c>
      <c r="W1636" s="57">
        <f>'LISTA DOS ITENS'!$U1636/'LISTA DOS ITENS'!$V1636</f>
        <v>0.00000004315887935</v>
      </c>
      <c r="X1636" s="53" t="s">
        <v>53</v>
      </c>
      <c r="Y1636" s="53" t="s">
        <v>290</v>
      </c>
      <c r="Z1636" s="58" t="str">
        <f>'LISTA DOS ITENS'!$F1636&amp;"-"&amp;'LISTA DOS ITENS'!$H1636&amp;"-"&amp;'LISTA DOS ITENS'!$J1636&amp;"-"&amp;'LISTA DOS ITENS'!$K1636&amp;"-"&amp;'LISTA DOS ITENS'!$I1636</f>
        <v>10601347-2201-0903-CONS/NAC-</v>
      </c>
      <c r="AA1636" s="59" t="str">
        <f t="array" ref="AA1636">INDEX('RESUMO - LOTES E VMA'!$M$3:$M$181,MATCH('LISTA DOS ITENS'!$D1636,'RESUMO - LOTES E VMA'!$A$3:$A$181,0))</f>
        <v>Para Leilão</v>
      </c>
      <c r="AB1636" s="60">
        <f t="array" ref="AB1636">INDEX('RESUMO - LOTES E VMA'!$J$3:$J$181,MATCH('LISTA DOS ITENS'!$D1636,'RESUMO - LOTES E VMA'!$A$3:$A$181,0))</f>
        <v>0.05014429741</v>
      </c>
      <c r="AC1636" s="29" t="str">
        <f t="array" ref="AC1636">INDEX('RESUMO - LOTES E VMA'!$L$3:$L$181,MATCH('LISTA DOS ITENS'!$D1636,'RESUMO - LOTES E VMA'!$A$3:$A$181,0))</f>
        <v>1% do Valor de Comparação do VMA</v>
      </c>
      <c r="AD1636" s="53" t="str">
        <f>VLOOKUP(Tabela1[[#This Row],[Índice]],[1]Planilha1!$A:$A,1,0)</f>
        <v>#ERROR!</v>
      </c>
    </row>
    <row r="1637" ht="15.75" customHeight="1">
      <c r="A1637" s="52">
        <v>253607.0</v>
      </c>
      <c r="B1637" s="53" t="s">
        <v>70</v>
      </c>
      <c r="C1637" s="53" t="s">
        <v>71</v>
      </c>
      <c r="D1637" s="22">
        <v>207116.0</v>
      </c>
      <c r="E1637" s="53" t="s">
        <v>63</v>
      </c>
      <c r="F1637" s="54">
        <v>1.0679611E7</v>
      </c>
      <c r="G1637" s="53" t="s">
        <v>1204</v>
      </c>
      <c r="H1637" s="55">
        <v>2201.0</v>
      </c>
      <c r="I1637" s="55"/>
      <c r="J1637" s="55" t="s">
        <v>69</v>
      </c>
      <c r="K1637" s="53" t="s">
        <v>73</v>
      </c>
      <c r="L1637" s="53"/>
      <c r="M1637" s="53">
        <v>181.0</v>
      </c>
      <c r="N1637" s="53" t="s">
        <v>52</v>
      </c>
      <c r="O1637" s="25">
        <v>4.111823204419889</v>
      </c>
      <c r="P1637" s="25">
        <f>'LISTA DOS ITENS'!$O1637*'LISTA DOS ITENS'!$M1637</f>
        <v>744.24</v>
      </c>
      <c r="Q1637" s="25">
        <v>4.11</v>
      </c>
      <c r="R1637" s="25">
        <f>'LISTA DOS ITENS'!$Q1637*'LISTA DOS ITENS'!$M1637</f>
        <v>743.91</v>
      </c>
      <c r="S1637" s="56">
        <f>IF('LISTA DOS ITENS'!$P1637&gt;'LISTA DOS ITENS'!$R1637,'LISTA DOS ITENS'!$P1637,'LISTA DOS ITENS'!$R1637)</f>
        <v>744.24</v>
      </c>
      <c r="T1637" s="25">
        <v>0.20610260750072387</v>
      </c>
      <c r="U1637" s="25">
        <f>'LISTA DOS ITENS'!$T1637*'LISTA DOS ITENS'!$M1637</f>
        <v>37.30457196</v>
      </c>
      <c r="V1637" s="56">
        <f t="array" ref="V1637">INDEX('RESUMO - LOTES E VMA'!$F$3:$F$181,MATCH('LISTA DOS ITENS'!$D1637,'RESUMO - LOTES E VMA'!$A$3:$A$181,0))</f>
        <v>2299608.329</v>
      </c>
      <c r="W1637" s="57">
        <f>'LISTA DOS ITENS'!$U1637/'LISTA DOS ITENS'!$V1637</f>
        <v>0.00001622214161</v>
      </c>
      <c r="X1637" s="53" t="s">
        <v>53</v>
      </c>
      <c r="Y1637" s="53" t="s">
        <v>290</v>
      </c>
      <c r="Z1637" s="58" t="str">
        <f>'LISTA DOS ITENS'!$F1637&amp;"-"&amp;'LISTA DOS ITENS'!$H1637&amp;"-"&amp;'LISTA DOS ITENS'!$J1637&amp;"-"&amp;'LISTA DOS ITENS'!$K1637&amp;"-"&amp;'LISTA DOS ITENS'!$I1637</f>
        <v>10679611-2201-0903-CONS/NAC-</v>
      </c>
      <c r="AA1637" s="59" t="str">
        <f t="array" ref="AA1637">INDEX('RESUMO - LOTES E VMA'!$M$3:$M$181,MATCH('LISTA DOS ITENS'!$D1637,'RESUMO - LOTES E VMA'!$A$3:$A$181,0))</f>
        <v>Para Leilão</v>
      </c>
      <c r="AB1637" s="60">
        <f t="array" ref="AB1637">INDEX('RESUMO - LOTES E VMA'!$J$3:$J$181,MATCH('LISTA DOS ITENS'!$D1637,'RESUMO - LOTES E VMA'!$A$3:$A$181,0))</f>
        <v>0.05014429741</v>
      </c>
      <c r="AC1637" s="29" t="str">
        <f t="array" ref="AC1637">INDEX('RESUMO - LOTES E VMA'!$L$3:$L$181,MATCH('LISTA DOS ITENS'!$D1637,'RESUMO - LOTES E VMA'!$A$3:$A$181,0))</f>
        <v>1% do Valor de Comparação do VMA</v>
      </c>
      <c r="AD1637" s="53" t="str">
        <f>VLOOKUP(Tabela1[[#This Row],[Índice]],[1]Planilha1!$A:$A,1,0)</f>
        <v>#ERROR!</v>
      </c>
    </row>
    <row r="1638" ht="15.75" customHeight="1">
      <c r="A1638" s="52">
        <v>253608.0</v>
      </c>
      <c r="B1638" s="53" t="s">
        <v>70</v>
      </c>
      <c r="C1638" s="53" t="s">
        <v>71</v>
      </c>
      <c r="D1638" s="22">
        <v>207116.0</v>
      </c>
      <c r="E1638" s="53" t="s">
        <v>63</v>
      </c>
      <c r="F1638" s="54">
        <v>1.0682829E7</v>
      </c>
      <c r="G1638" s="53" t="s">
        <v>1191</v>
      </c>
      <c r="H1638" s="55">
        <v>2201.0</v>
      </c>
      <c r="I1638" s="55"/>
      <c r="J1638" s="55" t="s">
        <v>69</v>
      </c>
      <c r="K1638" s="53" t="s">
        <v>117</v>
      </c>
      <c r="L1638" s="53"/>
      <c r="M1638" s="53">
        <v>3482.0</v>
      </c>
      <c r="N1638" s="53" t="s">
        <v>52</v>
      </c>
      <c r="O1638" s="25">
        <v>0.17121194715680643</v>
      </c>
      <c r="P1638" s="25">
        <f>'LISTA DOS ITENS'!$O1638*'LISTA DOS ITENS'!$M1638</f>
        <v>596.16</v>
      </c>
      <c r="Q1638" s="25">
        <v>0.13399999999999998</v>
      </c>
      <c r="R1638" s="25">
        <f>'LISTA DOS ITENS'!$Q1638*'LISTA DOS ITENS'!$M1638</f>
        <v>466.588</v>
      </c>
      <c r="S1638" s="56">
        <f>IF('LISTA DOS ITENS'!$P1638&gt;'LISTA DOS ITENS'!$R1638,'LISTA DOS ITENS'!$P1638,'LISTA DOS ITENS'!$R1638)</f>
        <v>596.16</v>
      </c>
      <c r="T1638" s="25">
        <v>0.006719647057201215</v>
      </c>
      <c r="U1638" s="25">
        <f>'LISTA DOS ITENS'!$T1638*'LISTA DOS ITENS'!$M1638</f>
        <v>23.39781105</v>
      </c>
      <c r="V1638" s="56">
        <f t="array" ref="V1638">INDEX('RESUMO - LOTES E VMA'!$F$3:$F$181,MATCH('LISTA DOS ITENS'!$D1638,'RESUMO - LOTES E VMA'!$A$3:$A$181,0))</f>
        <v>2299608.329</v>
      </c>
      <c r="W1638" s="57">
        <f>'LISTA DOS ITENS'!$U1638/'LISTA DOS ITENS'!$V1638</f>
        <v>0.00001017469399</v>
      </c>
      <c r="X1638" s="53" t="s">
        <v>53</v>
      </c>
      <c r="Y1638" s="53" t="s">
        <v>290</v>
      </c>
      <c r="Z1638" s="58" t="str">
        <f>'LISTA DOS ITENS'!$F1638&amp;"-"&amp;'LISTA DOS ITENS'!$H1638&amp;"-"&amp;'LISTA DOS ITENS'!$J1638&amp;"-"&amp;'LISTA DOS ITENS'!$K1638&amp;"-"&amp;'LISTA DOS ITENS'!$I1638</f>
        <v>10682829-2201-0903-CONS/IAMN-</v>
      </c>
      <c r="AA1638" s="59" t="str">
        <f t="array" ref="AA1638">INDEX('RESUMO - LOTES E VMA'!$M$3:$M$181,MATCH('LISTA DOS ITENS'!$D1638,'RESUMO - LOTES E VMA'!$A$3:$A$181,0))</f>
        <v>Para Leilão</v>
      </c>
      <c r="AB1638" s="60">
        <f t="array" ref="AB1638">INDEX('RESUMO - LOTES E VMA'!$J$3:$J$181,MATCH('LISTA DOS ITENS'!$D1638,'RESUMO - LOTES E VMA'!$A$3:$A$181,0))</f>
        <v>0.05014429741</v>
      </c>
      <c r="AC1638" s="29" t="str">
        <f t="array" ref="AC1638">INDEX('RESUMO - LOTES E VMA'!$L$3:$L$181,MATCH('LISTA DOS ITENS'!$D1638,'RESUMO - LOTES E VMA'!$A$3:$A$181,0))</f>
        <v>1% do Valor de Comparação do VMA</v>
      </c>
      <c r="AD1638" s="53" t="str">
        <f>VLOOKUP(Tabela1[[#This Row],[Índice]],[1]Planilha1!$A:$A,1,0)</f>
        <v>#ERROR!</v>
      </c>
    </row>
    <row r="1639" ht="15.75" customHeight="1">
      <c r="A1639" s="52">
        <v>253609.0</v>
      </c>
      <c r="B1639" s="53" t="s">
        <v>70</v>
      </c>
      <c r="C1639" s="53" t="s">
        <v>71</v>
      </c>
      <c r="D1639" s="22">
        <v>207116.0</v>
      </c>
      <c r="E1639" s="53" t="s">
        <v>63</v>
      </c>
      <c r="F1639" s="54">
        <v>1.0683242E7</v>
      </c>
      <c r="G1639" s="53" t="s">
        <v>1186</v>
      </c>
      <c r="H1639" s="55">
        <v>2201.0</v>
      </c>
      <c r="I1639" s="55"/>
      <c r="J1639" s="55" t="s">
        <v>69</v>
      </c>
      <c r="K1639" s="53" t="s">
        <v>80</v>
      </c>
      <c r="L1639" s="53"/>
      <c r="M1639" s="53">
        <v>46.0</v>
      </c>
      <c r="N1639" s="53" t="s">
        <v>52</v>
      </c>
      <c r="O1639" s="25">
        <v>0.24498154981549816</v>
      </c>
      <c r="P1639" s="25">
        <f>'LISTA DOS ITENS'!$O1639*'LISTA DOS ITENS'!$M1639</f>
        <v>11.26915129</v>
      </c>
      <c r="Q1639" s="25">
        <v>0.17137254901960786</v>
      </c>
      <c r="R1639" s="25">
        <f>'LISTA DOS ITENS'!$Q1639*'LISTA DOS ITENS'!$M1639</f>
        <v>7.883137255</v>
      </c>
      <c r="S1639" s="56">
        <f>IF('LISTA DOS ITENS'!$P1639&gt;'LISTA DOS ITENS'!$R1639,'LISTA DOS ITENS'!$P1639,'LISTA DOS ITENS'!$R1639)</f>
        <v>11.26915129</v>
      </c>
      <c r="T1639" s="25">
        <v>0.008593754064960291</v>
      </c>
      <c r="U1639" s="25">
        <f>'LISTA DOS ITENS'!$T1639*'LISTA DOS ITENS'!$M1639</f>
        <v>0.395312687</v>
      </c>
      <c r="V1639" s="56">
        <f t="array" ref="V1639">INDEX('RESUMO - LOTES E VMA'!$F$3:$F$181,MATCH('LISTA DOS ITENS'!$D1639,'RESUMO - LOTES E VMA'!$A$3:$A$181,0))</f>
        <v>2299608.329</v>
      </c>
      <c r="W1639" s="57">
        <f>'LISTA DOS ITENS'!$U1639/'LISTA DOS ITENS'!$V1639</f>
        <v>0.0000001719043552</v>
      </c>
      <c r="X1639" s="53" t="s">
        <v>53</v>
      </c>
      <c r="Y1639" s="53" t="s">
        <v>290</v>
      </c>
      <c r="Z1639" s="58" t="str">
        <f>'LISTA DOS ITENS'!$F1639&amp;"-"&amp;'LISTA DOS ITENS'!$H1639&amp;"-"&amp;'LISTA DOS ITENS'!$J1639&amp;"-"&amp;'LISTA DOS ITENS'!$K1639&amp;"-"&amp;'LISTA DOS ITENS'!$I1639</f>
        <v>10683242-2201-0903-IMOB/NAC-</v>
      </c>
      <c r="AA1639" s="59" t="str">
        <f t="array" ref="AA1639">INDEX('RESUMO - LOTES E VMA'!$M$3:$M$181,MATCH('LISTA DOS ITENS'!$D1639,'RESUMO - LOTES E VMA'!$A$3:$A$181,0))</f>
        <v>Para Leilão</v>
      </c>
      <c r="AB1639" s="60">
        <f t="array" ref="AB1639">INDEX('RESUMO - LOTES E VMA'!$J$3:$J$181,MATCH('LISTA DOS ITENS'!$D1639,'RESUMO - LOTES E VMA'!$A$3:$A$181,0))</f>
        <v>0.05014429741</v>
      </c>
      <c r="AC1639" s="29" t="str">
        <f t="array" ref="AC1639">INDEX('RESUMO - LOTES E VMA'!$L$3:$L$181,MATCH('LISTA DOS ITENS'!$D1639,'RESUMO - LOTES E VMA'!$A$3:$A$181,0))</f>
        <v>1% do Valor de Comparação do VMA</v>
      </c>
      <c r="AD1639" s="53" t="str">
        <f>VLOOKUP(Tabela1[[#This Row],[Índice]],[1]Planilha1!$A:$A,1,0)</f>
        <v>#ERROR!</v>
      </c>
    </row>
    <row r="1640" ht="15.75" customHeight="1">
      <c r="A1640" s="52">
        <v>253610.0</v>
      </c>
      <c r="B1640" s="53" t="s">
        <v>70</v>
      </c>
      <c r="C1640" s="53" t="s">
        <v>71</v>
      </c>
      <c r="D1640" s="22">
        <v>207116.0</v>
      </c>
      <c r="E1640" s="53" t="s">
        <v>63</v>
      </c>
      <c r="F1640" s="54">
        <v>1.0683243E7</v>
      </c>
      <c r="G1640" s="53" t="s">
        <v>1186</v>
      </c>
      <c r="H1640" s="55">
        <v>2201.0</v>
      </c>
      <c r="I1640" s="55"/>
      <c r="J1640" s="55" t="s">
        <v>69</v>
      </c>
      <c r="K1640" s="53" t="s">
        <v>73</v>
      </c>
      <c r="L1640" s="53"/>
      <c r="M1640" s="53">
        <v>2184.0</v>
      </c>
      <c r="N1640" s="53" t="s">
        <v>52</v>
      </c>
      <c r="O1640" s="25">
        <v>0.16287545787545787</v>
      </c>
      <c r="P1640" s="25">
        <f>'LISTA DOS ITENS'!$O1640*'LISTA DOS ITENS'!$M1640</f>
        <v>355.72</v>
      </c>
      <c r="Q1640" s="25">
        <v>0.16827586206896547</v>
      </c>
      <c r="R1640" s="25">
        <f>'LISTA DOS ITENS'!$Q1640*'LISTA DOS ITENS'!$M1640</f>
        <v>367.5144828</v>
      </c>
      <c r="S1640" s="56">
        <f>IF('LISTA DOS ITENS'!$P1640&gt;'LISTA DOS ITENS'!$R1640,'LISTA DOS ITENS'!$P1640,'LISTA DOS ITENS'!$R1640)</f>
        <v>367.5144828</v>
      </c>
      <c r="T1640" s="25">
        <v>0.008438465681714339</v>
      </c>
      <c r="U1640" s="25">
        <f>'LISTA DOS ITENS'!$T1640*'LISTA DOS ITENS'!$M1640</f>
        <v>18.42960905</v>
      </c>
      <c r="V1640" s="56">
        <f t="array" ref="V1640">INDEX('RESUMO - LOTES E VMA'!$F$3:$F$181,MATCH('LISTA DOS ITENS'!$D1640,'RESUMO - LOTES E VMA'!$A$3:$A$181,0))</f>
        <v>2299608.329</v>
      </c>
      <c r="W1640" s="57">
        <f>'LISTA DOS ITENS'!$U1640/'LISTA DOS ITENS'!$V1640</f>
        <v>0.000008014238259</v>
      </c>
      <c r="X1640" s="53" t="s">
        <v>53</v>
      </c>
      <c r="Y1640" s="53" t="s">
        <v>290</v>
      </c>
      <c r="Z1640" s="58" t="str">
        <f>'LISTA DOS ITENS'!$F1640&amp;"-"&amp;'LISTA DOS ITENS'!$H1640&amp;"-"&amp;'LISTA DOS ITENS'!$J1640&amp;"-"&amp;'LISTA DOS ITENS'!$K1640&amp;"-"&amp;'LISTA DOS ITENS'!$I1640</f>
        <v>10683243-2201-0903-CONS/NAC-</v>
      </c>
      <c r="AA1640" s="59" t="str">
        <f t="array" ref="AA1640">INDEX('RESUMO - LOTES E VMA'!$M$3:$M$181,MATCH('LISTA DOS ITENS'!$D1640,'RESUMO - LOTES E VMA'!$A$3:$A$181,0))</f>
        <v>Para Leilão</v>
      </c>
      <c r="AB1640" s="60">
        <f t="array" ref="AB1640">INDEX('RESUMO - LOTES E VMA'!$J$3:$J$181,MATCH('LISTA DOS ITENS'!$D1640,'RESUMO - LOTES E VMA'!$A$3:$A$181,0))</f>
        <v>0.05014429741</v>
      </c>
      <c r="AC1640" s="29" t="str">
        <f t="array" ref="AC1640">INDEX('RESUMO - LOTES E VMA'!$L$3:$L$181,MATCH('LISTA DOS ITENS'!$D1640,'RESUMO - LOTES E VMA'!$A$3:$A$181,0))</f>
        <v>1% do Valor de Comparação do VMA</v>
      </c>
      <c r="AD1640" s="53" t="str">
        <f>VLOOKUP(Tabela1[[#This Row],[Índice]],[1]Planilha1!$A:$A,1,0)</f>
        <v>#ERROR!</v>
      </c>
    </row>
    <row r="1641" ht="15.75" customHeight="1">
      <c r="A1641" s="52">
        <v>253611.0</v>
      </c>
      <c r="B1641" s="53" t="s">
        <v>70</v>
      </c>
      <c r="C1641" s="53" t="s">
        <v>71</v>
      </c>
      <c r="D1641" s="22">
        <v>207116.0</v>
      </c>
      <c r="E1641" s="53" t="s">
        <v>63</v>
      </c>
      <c r="F1641" s="54">
        <v>1.0683243E7</v>
      </c>
      <c r="G1641" s="53" t="s">
        <v>1186</v>
      </c>
      <c r="H1641" s="55">
        <v>2201.0</v>
      </c>
      <c r="I1641" s="55"/>
      <c r="J1641" s="55" t="s">
        <v>69</v>
      </c>
      <c r="K1641" s="53" t="s">
        <v>80</v>
      </c>
      <c r="L1641" s="53"/>
      <c r="M1641" s="53">
        <v>12.0</v>
      </c>
      <c r="N1641" s="53" t="s">
        <v>52</v>
      </c>
      <c r="O1641" s="25">
        <v>0.44</v>
      </c>
      <c r="P1641" s="25">
        <f>'LISTA DOS ITENS'!$O1641*'LISTA DOS ITENS'!$M1641</f>
        <v>5.28</v>
      </c>
      <c r="Q1641" s="25">
        <v>0.16827586206896547</v>
      </c>
      <c r="R1641" s="25">
        <f>'LISTA DOS ITENS'!$Q1641*'LISTA DOS ITENS'!$M1641</f>
        <v>2.019310345</v>
      </c>
      <c r="S1641" s="56">
        <f>IF('LISTA DOS ITENS'!$P1641&gt;'LISTA DOS ITENS'!$R1641,'LISTA DOS ITENS'!$P1641,'LISTA DOS ITENS'!$R1641)</f>
        <v>5.28</v>
      </c>
      <c r="T1641" s="25">
        <v>0.008438465681714339</v>
      </c>
      <c r="U1641" s="25">
        <f>'LISTA DOS ITENS'!$T1641*'LISTA DOS ITENS'!$M1641</f>
        <v>0.1012615882</v>
      </c>
      <c r="V1641" s="56">
        <f t="array" ref="V1641">INDEX('RESUMO - LOTES E VMA'!$F$3:$F$181,MATCH('LISTA DOS ITENS'!$D1641,'RESUMO - LOTES E VMA'!$A$3:$A$181,0))</f>
        <v>2299608.329</v>
      </c>
      <c r="W1641" s="57">
        <f>'LISTA DOS ITENS'!$U1641/'LISTA DOS ITENS'!$V1641</f>
        <v>0.00000004403427615</v>
      </c>
      <c r="X1641" s="53" t="s">
        <v>53</v>
      </c>
      <c r="Y1641" s="53" t="s">
        <v>290</v>
      </c>
      <c r="Z1641" s="58" t="str">
        <f>'LISTA DOS ITENS'!$F1641&amp;"-"&amp;'LISTA DOS ITENS'!$H1641&amp;"-"&amp;'LISTA DOS ITENS'!$J1641&amp;"-"&amp;'LISTA DOS ITENS'!$K1641&amp;"-"&amp;'LISTA DOS ITENS'!$I1641</f>
        <v>10683243-2201-0903-IMOB/NAC-</v>
      </c>
      <c r="AA1641" s="59" t="str">
        <f t="array" ref="AA1641">INDEX('RESUMO - LOTES E VMA'!$M$3:$M$181,MATCH('LISTA DOS ITENS'!$D1641,'RESUMO - LOTES E VMA'!$A$3:$A$181,0))</f>
        <v>Para Leilão</v>
      </c>
      <c r="AB1641" s="60">
        <f t="array" ref="AB1641">INDEX('RESUMO - LOTES E VMA'!$J$3:$J$181,MATCH('LISTA DOS ITENS'!$D1641,'RESUMO - LOTES E VMA'!$A$3:$A$181,0))</f>
        <v>0.05014429741</v>
      </c>
      <c r="AC1641" s="29" t="str">
        <f t="array" ref="AC1641">INDEX('RESUMO - LOTES E VMA'!$L$3:$L$181,MATCH('LISTA DOS ITENS'!$D1641,'RESUMO - LOTES E VMA'!$A$3:$A$181,0))</f>
        <v>1% do Valor de Comparação do VMA</v>
      </c>
      <c r="AD1641" s="53" t="str">
        <f>VLOOKUP(Tabela1[[#This Row],[Índice]],[1]Planilha1!$A:$A,1,0)</f>
        <v>#ERROR!</v>
      </c>
    </row>
    <row r="1642" ht="15.75" customHeight="1">
      <c r="A1642" s="52">
        <v>253612.0</v>
      </c>
      <c r="B1642" s="53" t="s">
        <v>70</v>
      </c>
      <c r="C1642" s="53" t="s">
        <v>71</v>
      </c>
      <c r="D1642" s="22">
        <v>207116.0</v>
      </c>
      <c r="E1642" s="53" t="s">
        <v>63</v>
      </c>
      <c r="F1642" s="54">
        <v>1.0763097E7</v>
      </c>
      <c r="G1642" s="53" t="s">
        <v>1191</v>
      </c>
      <c r="H1642" s="55">
        <v>2201.0</v>
      </c>
      <c r="I1642" s="55"/>
      <c r="J1642" s="55" t="s">
        <v>69</v>
      </c>
      <c r="K1642" s="53" t="s">
        <v>73</v>
      </c>
      <c r="L1642" s="53"/>
      <c r="M1642" s="53">
        <v>493.0</v>
      </c>
      <c r="N1642" s="53" t="s">
        <v>52</v>
      </c>
      <c r="O1642" s="25">
        <v>0.23</v>
      </c>
      <c r="P1642" s="25">
        <f>'LISTA DOS ITENS'!$O1642*'LISTA DOS ITENS'!$M1642</f>
        <v>113.39</v>
      </c>
      <c r="Q1642" s="25">
        <v>0.17195652173913045</v>
      </c>
      <c r="R1642" s="25">
        <f>'LISTA DOS ITENS'!$Q1642*'LISTA DOS ITENS'!$M1642</f>
        <v>84.77456522</v>
      </c>
      <c r="S1642" s="56">
        <f>IF('LISTA DOS ITENS'!$P1642&gt;'LISTA DOS ITENS'!$R1642,'LISTA DOS ITENS'!$P1642,'LISTA DOS ITENS'!$R1642)</f>
        <v>113.39</v>
      </c>
      <c r="T1642" s="25">
        <v>0.0086230383229172</v>
      </c>
      <c r="U1642" s="25">
        <f>'LISTA DOS ITENS'!$T1642*'LISTA DOS ITENS'!$M1642</f>
        <v>4.251157893</v>
      </c>
      <c r="V1642" s="56">
        <f t="array" ref="V1642">INDEX('RESUMO - LOTES E VMA'!$F$3:$F$181,MATCH('LISTA DOS ITENS'!$D1642,'RESUMO - LOTES E VMA'!$A$3:$A$181,0))</f>
        <v>2299608.329</v>
      </c>
      <c r="W1642" s="57">
        <f>'LISTA DOS ITENS'!$U1642/'LISTA DOS ITENS'!$V1642</f>
        <v>0.000001848644328</v>
      </c>
      <c r="X1642" s="53" t="s">
        <v>53</v>
      </c>
      <c r="Y1642" s="53" t="s">
        <v>290</v>
      </c>
      <c r="Z1642" s="58" t="str">
        <f>'LISTA DOS ITENS'!$F1642&amp;"-"&amp;'LISTA DOS ITENS'!$H1642&amp;"-"&amp;'LISTA DOS ITENS'!$J1642&amp;"-"&amp;'LISTA DOS ITENS'!$K1642&amp;"-"&amp;'LISTA DOS ITENS'!$I1642</f>
        <v>10763097-2201-0903-CONS/NAC-</v>
      </c>
      <c r="AA1642" s="59" t="str">
        <f t="array" ref="AA1642">INDEX('RESUMO - LOTES E VMA'!$M$3:$M$181,MATCH('LISTA DOS ITENS'!$D1642,'RESUMO - LOTES E VMA'!$A$3:$A$181,0))</f>
        <v>Para Leilão</v>
      </c>
      <c r="AB1642" s="60">
        <f t="array" ref="AB1642">INDEX('RESUMO - LOTES E VMA'!$J$3:$J$181,MATCH('LISTA DOS ITENS'!$D1642,'RESUMO - LOTES E VMA'!$A$3:$A$181,0))</f>
        <v>0.05014429741</v>
      </c>
      <c r="AC1642" s="29" t="str">
        <f t="array" ref="AC1642">INDEX('RESUMO - LOTES E VMA'!$L$3:$L$181,MATCH('LISTA DOS ITENS'!$D1642,'RESUMO - LOTES E VMA'!$A$3:$A$181,0))</f>
        <v>1% do Valor de Comparação do VMA</v>
      </c>
      <c r="AD1642" s="53" t="str">
        <f>VLOOKUP(Tabela1[[#This Row],[Índice]],[1]Planilha1!$A:$A,1,0)</f>
        <v>#ERROR!</v>
      </c>
    </row>
    <row r="1643" ht="15.75" customHeight="1">
      <c r="A1643" s="52">
        <v>253613.0</v>
      </c>
      <c r="B1643" s="53" t="s">
        <v>70</v>
      </c>
      <c r="C1643" s="53" t="s">
        <v>71</v>
      </c>
      <c r="D1643" s="22">
        <v>207116.0</v>
      </c>
      <c r="E1643" s="53" t="s">
        <v>63</v>
      </c>
      <c r="F1643" s="54">
        <v>1.0763097E7</v>
      </c>
      <c r="G1643" s="53" t="s">
        <v>1191</v>
      </c>
      <c r="H1643" s="55">
        <v>2201.0</v>
      </c>
      <c r="I1643" s="55"/>
      <c r="J1643" s="55" t="s">
        <v>69</v>
      </c>
      <c r="K1643" s="53" t="s">
        <v>80</v>
      </c>
      <c r="L1643" s="53"/>
      <c r="M1643" s="53">
        <v>80.0</v>
      </c>
      <c r="N1643" s="53" t="s">
        <v>52</v>
      </c>
      <c r="O1643" s="25">
        <v>0.177875</v>
      </c>
      <c r="P1643" s="25">
        <f>'LISTA DOS ITENS'!$O1643*'LISTA DOS ITENS'!$M1643</f>
        <v>14.23</v>
      </c>
      <c r="Q1643" s="25">
        <v>0.17195652173913045</v>
      </c>
      <c r="R1643" s="25">
        <f>'LISTA DOS ITENS'!$Q1643*'LISTA DOS ITENS'!$M1643</f>
        <v>13.75652174</v>
      </c>
      <c r="S1643" s="56">
        <f>IF('LISTA DOS ITENS'!$P1643&gt;'LISTA DOS ITENS'!$R1643,'LISTA DOS ITENS'!$P1643,'LISTA DOS ITENS'!$R1643)</f>
        <v>14.23</v>
      </c>
      <c r="T1643" s="25">
        <v>0.0086230383229172</v>
      </c>
      <c r="U1643" s="25">
        <f>'LISTA DOS ITENS'!$T1643*'LISTA DOS ITENS'!$M1643</f>
        <v>0.6898430658</v>
      </c>
      <c r="V1643" s="56">
        <f t="array" ref="V1643">INDEX('RESUMO - LOTES E VMA'!$F$3:$F$181,MATCH('LISTA DOS ITENS'!$D1643,'RESUMO - LOTES E VMA'!$A$3:$A$181,0))</f>
        <v>2299608.329</v>
      </c>
      <c r="W1643" s="57">
        <f>'LISTA DOS ITENS'!$U1643/'LISTA DOS ITENS'!$V1643</f>
        <v>0.0000002999828524</v>
      </c>
      <c r="X1643" s="53" t="s">
        <v>53</v>
      </c>
      <c r="Y1643" s="53" t="s">
        <v>290</v>
      </c>
      <c r="Z1643" s="58" t="str">
        <f>'LISTA DOS ITENS'!$F1643&amp;"-"&amp;'LISTA DOS ITENS'!$H1643&amp;"-"&amp;'LISTA DOS ITENS'!$J1643&amp;"-"&amp;'LISTA DOS ITENS'!$K1643&amp;"-"&amp;'LISTA DOS ITENS'!$I1643</f>
        <v>10763097-2201-0903-IMOB/NAC-</v>
      </c>
      <c r="AA1643" s="59" t="str">
        <f t="array" ref="AA1643">INDEX('RESUMO - LOTES E VMA'!$M$3:$M$181,MATCH('LISTA DOS ITENS'!$D1643,'RESUMO - LOTES E VMA'!$A$3:$A$181,0))</f>
        <v>Para Leilão</v>
      </c>
      <c r="AB1643" s="60">
        <f t="array" ref="AB1643">INDEX('RESUMO - LOTES E VMA'!$J$3:$J$181,MATCH('LISTA DOS ITENS'!$D1643,'RESUMO - LOTES E VMA'!$A$3:$A$181,0))</f>
        <v>0.05014429741</v>
      </c>
      <c r="AC1643" s="29" t="str">
        <f t="array" ref="AC1643">INDEX('RESUMO - LOTES E VMA'!$L$3:$L$181,MATCH('LISTA DOS ITENS'!$D1643,'RESUMO - LOTES E VMA'!$A$3:$A$181,0))</f>
        <v>1% do Valor de Comparação do VMA</v>
      </c>
      <c r="AD1643" s="53" t="str">
        <f>VLOOKUP(Tabela1[[#This Row],[Índice]],[1]Planilha1!$A:$A,1,0)</f>
        <v>#ERROR!</v>
      </c>
    </row>
    <row r="1644" ht="15.75" customHeight="1">
      <c r="A1644" s="52">
        <v>253614.0</v>
      </c>
      <c r="B1644" s="53" t="s">
        <v>70</v>
      </c>
      <c r="C1644" s="53" t="s">
        <v>71</v>
      </c>
      <c r="D1644" s="22">
        <v>207116.0</v>
      </c>
      <c r="E1644" s="53" t="s">
        <v>63</v>
      </c>
      <c r="F1644" s="54">
        <v>1.0765903E7</v>
      </c>
      <c r="G1644" s="53" t="s">
        <v>1231</v>
      </c>
      <c r="H1644" s="55">
        <v>2201.0</v>
      </c>
      <c r="I1644" s="55"/>
      <c r="J1644" s="55" t="s">
        <v>69</v>
      </c>
      <c r="K1644" s="53" t="s">
        <v>73</v>
      </c>
      <c r="L1644" s="53"/>
      <c r="M1644" s="53">
        <v>37.0</v>
      </c>
      <c r="N1644" s="53" t="s">
        <v>52</v>
      </c>
      <c r="O1644" s="25">
        <v>2.146756756756757</v>
      </c>
      <c r="P1644" s="25">
        <f>'LISTA DOS ITENS'!$O1644*'LISTA DOS ITENS'!$M1644</f>
        <v>79.43</v>
      </c>
      <c r="Q1644" s="25">
        <v>2.15</v>
      </c>
      <c r="R1644" s="25">
        <f>'LISTA DOS ITENS'!$Q1644*'LISTA DOS ITENS'!$M1644</f>
        <v>79.55</v>
      </c>
      <c r="S1644" s="56">
        <f>IF('LISTA DOS ITENS'!$P1644&gt;'LISTA DOS ITENS'!$R1644,'LISTA DOS ITENS'!$P1644,'LISTA DOS ITENS'!$R1644)</f>
        <v>79.55</v>
      </c>
      <c r="T1644" s="25">
        <v>0.10781523263419861</v>
      </c>
      <c r="U1644" s="25">
        <f>'LISTA DOS ITENS'!$T1644*'LISTA DOS ITENS'!$M1644</f>
        <v>3.989163607</v>
      </c>
      <c r="V1644" s="56">
        <f t="array" ref="V1644">INDEX('RESUMO - LOTES E VMA'!$F$3:$F$181,MATCH('LISTA DOS ITENS'!$D1644,'RESUMO - LOTES E VMA'!$A$3:$A$181,0))</f>
        <v>2299608.329</v>
      </c>
      <c r="W1644" s="57">
        <f>'LISTA DOS ITENS'!$U1644/'LISTA DOS ITENS'!$V1644</f>
        <v>0.000001734714367</v>
      </c>
      <c r="X1644" s="53" t="s">
        <v>53</v>
      </c>
      <c r="Y1644" s="53" t="s">
        <v>290</v>
      </c>
      <c r="Z1644" s="58" t="str">
        <f>'LISTA DOS ITENS'!$F1644&amp;"-"&amp;'LISTA DOS ITENS'!$H1644&amp;"-"&amp;'LISTA DOS ITENS'!$J1644&amp;"-"&amp;'LISTA DOS ITENS'!$K1644&amp;"-"&amp;'LISTA DOS ITENS'!$I1644</f>
        <v>10765903-2201-0903-CONS/NAC-</v>
      </c>
      <c r="AA1644" s="59" t="str">
        <f t="array" ref="AA1644">INDEX('RESUMO - LOTES E VMA'!$M$3:$M$181,MATCH('LISTA DOS ITENS'!$D1644,'RESUMO - LOTES E VMA'!$A$3:$A$181,0))</f>
        <v>Para Leilão</v>
      </c>
      <c r="AB1644" s="60">
        <f t="array" ref="AB1644">INDEX('RESUMO - LOTES E VMA'!$J$3:$J$181,MATCH('LISTA DOS ITENS'!$D1644,'RESUMO - LOTES E VMA'!$A$3:$A$181,0))</f>
        <v>0.05014429741</v>
      </c>
      <c r="AC1644" s="29" t="str">
        <f t="array" ref="AC1644">INDEX('RESUMO - LOTES E VMA'!$L$3:$L$181,MATCH('LISTA DOS ITENS'!$D1644,'RESUMO - LOTES E VMA'!$A$3:$A$181,0))</f>
        <v>1% do Valor de Comparação do VMA</v>
      </c>
      <c r="AD1644" s="53" t="str">
        <f>VLOOKUP(Tabela1[[#This Row],[Índice]],[1]Planilha1!$A:$A,1,0)</f>
        <v>#ERROR!</v>
      </c>
    </row>
    <row r="1645" ht="15.75" customHeight="1">
      <c r="A1645" s="52">
        <v>253615.0</v>
      </c>
      <c r="B1645" s="53" t="s">
        <v>70</v>
      </c>
      <c r="C1645" s="53" t="s">
        <v>71</v>
      </c>
      <c r="D1645" s="22">
        <v>207116.0</v>
      </c>
      <c r="E1645" s="53" t="s">
        <v>63</v>
      </c>
      <c r="F1645" s="54">
        <v>1.0840436E7</v>
      </c>
      <c r="G1645" s="53" t="s">
        <v>1204</v>
      </c>
      <c r="H1645" s="55">
        <v>2201.0</v>
      </c>
      <c r="I1645" s="55"/>
      <c r="J1645" s="55" t="s">
        <v>69</v>
      </c>
      <c r="K1645" s="53" t="s">
        <v>73</v>
      </c>
      <c r="L1645" s="53"/>
      <c r="M1645" s="53">
        <v>2.0</v>
      </c>
      <c r="N1645" s="53" t="s">
        <v>52</v>
      </c>
      <c r="O1645" s="25">
        <v>0.625</v>
      </c>
      <c r="P1645" s="25">
        <f>'LISTA DOS ITENS'!$O1645*'LISTA DOS ITENS'!$M1645</f>
        <v>1.25</v>
      </c>
      <c r="Q1645" s="25">
        <v>0.5800000000000001</v>
      </c>
      <c r="R1645" s="25">
        <f>'LISTA DOS ITENS'!$Q1645*'LISTA DOS ITENS'!$M1645</f>
        <v>1.16</v>
      </c>
      <c r="S1645" s="56">
        <f>IF('LISTA DOS ITENS'!$P1645&gt;'LISTA DOS ITENS'!$R1645,'LISTA DOS ITENS'!$P1645,'LISTA DOS ITENS'!$R1645)</f>
        <v>1.25</v>
      </c>
      <c r="T1645" s="25">
        <v>0.0290850395013187</v>
      </c>
      <c r="U1645" s="25">
        <f>'LISTA DOS ITENS'!$T1645*'LISTA DOS ITENS'!$M1645</f>
        <v>0.058170079</v>
      </c>
      <c r="V1645" s="56">
        <f t="array" ref="V1645">INDEX('RESUMO - LOTES E VMA'!$F$3:$F$181,MATCH('LISTA DOS ITENS'!$D1645,'RESUMO - LOTES E VMA'!$A$3:$A$181,0))</f>
        <v>2299608.329</v>
      </c>
      <c r="W1645" s="57">
        <f>'LISTA DOS ITENS'!$U1645/'LISTA DOS ITENS'!$V1645</f>
        <v>0.00000002529564634</v>
      </c>
      <c r="X1645" s="53" t="s">
        <v>53</v>
      </c>
      <c r="Y1645" s="53" t="s">
        <v>290</v>
      </c>
      <c r="Z1645" s="58" t="str">
        <f>'LISTA DOS ITENS'!$F1645&amp;"-"&amp;'LISTA DOS ITENS'!$H1645&amp;"-"&amp;'LISTA DOS ITENS'!$J1645&amp;"-"&amp;'LISTA DOS ITENS'!$K1645&amp;"-"&amp;'LISTA DOS ITENS'!$I1645</f>
        <v>10840436-2201-0903-CONS/NAC-</v>
      </c>
      <c r="AA1645" s="59" t="str">
        <f t="array" ref="AA1645">INDEX('RESUMO - LOTES E VMA'!$M$3:$M$181,MATCH('LISTA DOS ITENS'!$D1645,'RESUMO - LOTES E VMA'!$A$3:$A$181,0))</f>
        <v>Para Leilão</v>
      </c>
      <c r="AB1645" s="60">
        <f t="array" ref="AB1645">INDEX('RESUMO - LOTES E VMA'!$J$3:$J$181,MATCH('LISTA DOS ITENS'!$D1645,'RESUMO - LOTES E VMA'!$A$3:$A$181,0))</f>
        <v>0.05014429741</v>
      </c>
      <c r="AC1645" s="29" t="str">
        <f t="array" ref="AC1645">INDEX('RESUMO - LOTES E VMA'!$L$3:$L$181,MATCH('LISTA DOS ITENS'!$D1645,'RESUMO - LOTES E VMA'!$A$3:$A$181,0))</f>
        <v>1% do Valor de Comparação do VMA</v>
      </c>
      <c r="AD1645" s="53" t="str">
        <f>VLOOKUP(Tabela1[[#This Row],[Índice]],[1]Planilha1!$A:$A,1,0)</f>
        <v>#ERROR!</v>
      </c>
    </row>
    <row r="1646" ht="15.75" customHeight="1">
      <c r="A1646" s="52">
        <v>253616.0</v>
      </c>
      <c r="B1646" s="53" t="s">
        <v>70</v>
      </c>
      <c r="C1646" s="53" t="s">
        <v>71</v>
      </c>
      <c r="D1646" s="22">
        <v>207116.0</v>
      </c>
      <c r="E1646" s="53" t="s">
        <v>63</v>
      </c>
      <c r="F1646" s="54">
        <v>1.0844007E7</v>
      </c>
      <c r="G1646" s="53" t="s">
        <v>1222</v>
      </c>
      <c r="H1646" s="55">
        <v>2201.0</v>
      </c>
      <c r="I1646" s="55"/>
      <c r="J1646" s="55" t="s">
        <v>69</v>
      </c>
      <c r="K1646" s="53" t="s">
        <v>73</v>
      </c>
      <c r="L1646" s="53"/>
      <c r="M1646" s="53">
        <v>2.0</v>
      </c>
      <c r="N1646" s="53" t="s">
        <v>52</v>
      </c>
      <c r="O1646" s="25">
        <v>13.52</v>
      </c>
      <c r="P1646" s="25">
        <f>'LISTA DOS ITENS'!$O1646*'LISTA DOS ITENS'!$M1646</f>
        <v>27.04</v>
      </c>
      <c r="Q1646" s="25">
        <v>13.52</v>
      </c>
      <c r="R1646" s="25">
        <f>'LISTA DOS ITENS'!$Q1646*'LISTA DOS ITENS'!$M1646</f>
        <v>27.04</v>
      </c>
      <c r="S1646" s="56">
        <f>IF('LISTA DOS ITENS'!$P1646&gt;'LISTA DOS ITENS'!$R1646,'LISTA DOS ITENS'!$P1646,'LISTA DOS ITENS'!$R1646)</f>
        <v>27.04</v>
      </c>
      <c r="T1646" s="25">
        <v>0.6779823000997047</v>
      </c>
      <c r="U1646" s="25">
        <f>'LISTA DOS ITENS'!$T1646*'LISTA DOS ITENS'!$M1646</f>
        <v>1.3559646</v>
      </c>
      <c r="V1646" s="56">
        <f t="array" ref="V1646">INDEX('RESUMO - LOTES E VMA'!$F$3:$F$181,MATCH('LISTA DOS ITENS'!$D1646,'RESUMO - LOTES E VMA'!$A$3:$A$181,0))</f>
        <v>2299608.329</v>
      </c>
      <c r="W1646" s="57">
        <f>'LISTA DOS ITENS'!$U1646/'LISTA DOS ITENS'!$V1646</f>
        <v>0.0000005896502388</v>
      </c>
      <c r="X1646" s="53" t="s">
        <v>53</v>
      </c>
      <c r="Y1646" s="53" t="s">
        <v>290</v>
      </c>
      <c r="Z1646" s="58" t="str">
        <f>'LISTA DOS ITENS'!$F1646&amp;"-"&amp;'LISTA DOS ITENS'!$H1646&amp;"-"&amp;'LISTA DOS ITENS'!$J1646&amp;"-"&amp;'LISTA DOS ITENS'!$K1646&amp;"-"&amp;'LISTA DOS ITENS'!$I1646</f>
        <v>10844007-2201-0903-CONS/NAC-</v>
      </c>
      <c r="AA1646" s="59" t="str">
        <f t="array" ref="AA1646">INDEX('RESUMO - LOTES E VMA'!$M$3:$M$181,MATCH('LISTA DOS ITENS'!$D1646,'RESUMO - LOTES E VMA'!$A$3:$A$181,0))</f>
        <v>Para Leilão</v>
      </c>
      <c r="AB1646" s="60">
        <f t="array" ref="AB1646">INDEX('RESUMO - LOTES E VMA'!$J$3:$J$181,MATCH('LISTA DOS ITENS'!$D1646,'RESUMO - LOTES E VMA'!$A$3:$A$181,0))</f>
        <v>0.05014429741</v>
      </c>
      <c r="AC1646" s="29" t="str">
        <f t="array" ref="AC1646">INDEX('RESUMO - LOTES E VMA'!$L$3:$L$181,MATCH('LISTA DOS ITENS'!$D1646,'RESUMO - LOTES E VMA'!$A$3:$A$181,0))</f>
        <v>1% do Valor de Comparação do VMA</v>
      </c>
      <c r="AD1646" s="53" t="str">
        <f>VLOOKUP(Tabela1[[#This Row],[Índice]],[1]Planilha1!$A:$A,1,0)</f>
        <v>#ERROR!</v>
      </c>
    </row>
    <row r="1647" ht="15.75" customHeight="1">
      <c r="A1647" s="52">
        <v>253617.0</v>
      </c>
      <c r="B1647" s="53" t="s">
        <v>70</v>
      </c>
      <c r="C1647" s="53" t="s">
        <v>71</v>
      </c>
      <c r="D1647" s="22">
        <v>207116.0</v>
      </c>
      <c r="E1647" s="53" t="s">
        <v>63</v>
      </c>
      <c r="F1647" s="54">
        <v>1.0854013E7</v>
      </c>
      <c r="G1647" s="53" t="s">
        <v>1209</v>
      </c>
      <c r="H1647" s="55">
        <v>2201.0</v>
      </c>
      <c r="I1647" s="55"/>
      <c r="J1647" s="55" t="s">
        <v>69</v>
      </c>
      <c r="K1647" s="53" t="s">
        <v>73</v>
      </c>
      <c r="L1647" s="53"/>
      <c r="M1647" s="53">
        <v>2802.0</v>
      </c>
      <c r="N1647" s="53" t="s">
        <v>52</v>
      </c>
      <c r="O1647" s="25">
        <v>0.3199678800856531</v>
      </c>
      <c r="P1647" s="25">
        <f>'LISTA DOS ITENS'!$O1647*'LISTA DOS ITENS'!$M1647</f>
        <v>896.55</v>
      </c>
      <c r="Q1647" s="25">
        <v>0.25000000000000006</v>
      </c>
      <c r="R1647" s="25">
        <f>'LISTA DOS ITENS'!$Q1647*'LISTA DOS ITENS'!$M1647</f>
        <v>700.5</v>
      </c>
      <c r="S1647" s="56">
        <f>IF('LISTA DOS ITENS'!$P1647&gt;'LISTA DOS ITENS'!$R1647,'LISTA DOS ITENS'!$P1647,'LISTA DOS ITENS'!$R1647)</f>
        <v>896.55</v>
      </c>
      <c r="T1647" s="25">
        <v>0.012536654957464958</v>
      </c>
      <c r="U1647" s="25">
        <f>'LISTA DOS ITENS'!$T1647*'LISTA DOS ITENS'!$M1647</f>
        <v>35.12770719</v>
      </c>
      <c r="V1647" s="56">
        <f t="array" ref="V1647">INDEX('RESUMO - LOTES E VMA'!$F$3:$F$181,MATCH('LISTA DOS ITENS'!$D1647,'RESUMO - LOTES E VMA'!$A$3:$A$181,0))</f>
        <v>2299608.329</v>
      </c>
      <c r="W1647" s="57">
        <f>'LISTA DOS ITENS'!$U1647/'LISTA DOS ITENS'!$V1647</f>
        <v>0.00001527551747</v>
      </c>
      <c r="X1647" s="53" t="s">
        <v>53</v>
      </c>
      <c r="Y1647" s="53" t="s">
        <v>290</v>
      </c>
      <c r="Z1647" s="58" t="str">
        <f>'LISTA DOS ITENS'!$F1647&amp;"-"&amp;'LISTA DOS ITENS'!$H1647&amp;"-"&amp;'LISTA DOS ITENS'!$J1647&amp;"-"&amp;'LISTA DOS ITENS'!$K1647&amp;"-"&amp;'LISTA DOS ITENS'!$I1647</f>
        <v>10854013-2201-0903-CONS/NAC-</v>
      </c>
      <c r="AA1647" s="59" t="str">
        <f t="array" ref="AA1647">INDEX('RESUMO - LOTES E VMA'!$M$3:$M$181,MATCH('LISTA DOS ITENS'!$D1647,'RESUMO - LOTES E VMA'!$A$3:$A$181,0))</f>
        <v>Para Leilão</v>
      </c>
      <c r="AB1647" s="60">
        <f t="array" ref="AB1647">INDEX('RESUMO - LOTES E VMA'!$J$3:$J$181,MATCH('LISTA DOS ITENS'!$D1647,'RESUMO - LOTES E VMA'!$A$3:$A$181,0))</f>
        <v>0.05014429741</v>
      </c>
      <c r="AC1647" s="29" t="str">
        <f t="array" ref="AC1647">INDEX('RESUMO - LOTES E VMA'!$L$3:$L$181,MATCH('LISTA DOS ITENS'!$D1647,'RESUMO - LOTES E VMA'!$A$3:$A$181,0))</f>
        <v>1% do Valor de Comparação do VMA</v>
      </c>
      <c r="AD1647" s="53" t="str">
        <f>VLOOKUP(Tabela1[[#This Row],[Índice]],[1]Planilha1!$A:$A,1,0)</f>
        <v>#ERROR!</v>
      </c>
    </row>
    <row r="1648" ht="15.75" customHeight="1">
      <c r="A1648" s="52">
        <v>253618.0</v>
      </c>
      <c r="B1648" s="53" t="s">
        <v>70</v>
      </c>
      <c r="C1648" s="53" t="s">
        <v>71</v>
      </c>
      <c r="D1648" s="22">
        <v>207116.0</v>
      </c>
      <c r="E1648" s="53" t="s">
        <v>63</v>
      </c>
      <c r="F1648" s="54">
        <v>1.0854013E7</v>
      </c>
      <c r="G1648" s="53" t="s">
        <v>1209</v>
      </c>
      <c r="H1648" s="55">
        <v>2201.0</v>
      </c>
      <c r="I1648" s="55"/>
      <c r="J1648" s="55" t="s">
        <v>69</v>
      </c>
      <c r="K1648" s="53" t="s">
        <v>80</v>
      </c>
      <c r="L1648" s="53"/>
      <c r="M1648" s="53">
        <v>25.0</v>
      </c>
      <c r="N1648" s="53" t="s">
        <v>52</v>
      </c>
      <c r="O1648" s="25">
        <v>0.33</v>
      </c>
      <c r="P1648" s="25">
        <f>'LISTA DOS ITENS'!$O1648*'LISTA DOS ITENS'!$M1648</f>
        <v>8.25</v>
      </c>
      <c r="Q1648" s="25">
        <v>0.25000000000000006</v>
      </c>
      <c r="R1648" s="25">
        <f>'LISTA DOS ITENS'!$Q1648*'LISTA DOS ITENS'!$M1648</f>
        <v>6.25</v>
      </c>
      <c r="S1648" s="56">
        <f>IF('LISTA DOS ITENS'!$P1648&gt;'LISTA DOS ITENS'!$R1648,'LISTA DOS ITENS'!$P1648,'LISTA DOS ITENS'!$R1648)</f>
        <v>8.25</v>
      </c>
      <c r="T1648" s="25">
        <v>0.012536654957464958</v>
      </c>
      <c r="U1648" s="25">
        <f>'LISTA DOS ITENS'!$T1648*'LISTA DOS ITENS'!$M1648</f>
        <v>0.3134163739</v>
      </c>
      <c r="V1648" s="56">
        <f t="array" ref="V1648">INDEX('RESUMO - LOTES E VMA'!$F$3:$F$181,MATCH('LISTA DOS ITENS'!$D1648,'RESUMO - LOTES E VMA'!$A$3:$A$181,0))</f>
        <v>2299608.329</v>
      </c>
      <c r="W1648" s="57">
        <f>'LISTA DOS ITENS'!$U1648/'LISTA DOS ITENS'!$V1648</f>
        <v>0.0000001362911979</v>
      </c>
      <c r="X1648" s="53" t="s">
        <v>53</v>
      </c>
      <c r="Y1648" s="53" t="s">
        <v>290</v>
      </c>
      <c r="Z1648" s="58" t="str">
        <f>'LISTA DOS ITENS'!$F1648&amp;"-"&amp;'LISTA DOS ITENS'!$H1648&amp;"-"&amp;'LISTA DOS ITENS'!$J1648&amp;"-"&amp;'LISTA DOS ITENS'!$K1648&amp;"-"&amp;'LISTA DOS ITENS'!$I1648</f>
        <v>10854013-2201-0903-IMOB/NAC-</v>
      </c>
      <c r="AA1648" s="59" t="str">
        <f t="array" ref="AA1648">INDEX('RESUMO - LOTES E VMA'!$M$3:$M$181,MATCH('LISTA DOS ITENS'!$D1648,'RESUMO - LOTES E VMA'!$A$3:$A$181,0))</f>
        <v>Para Leilão</v>
      </c>
      <c r="AB1648" s="60">
        <f t="array" ref="AB1648">INDEX('RESUMO - LOTES E VMA'!$J$3:$J$181,MATCH('LISTA DOS ITENS'!$D1648,'RESUMO - LOTES E VMA'!$A$3:$A$181,0))</f>
        <v>0.05014429741</v>
      </c>
      <c r="AC1648" s="29" t="str">
        <f t="array" ref="AC1648">INDEX('RESUMO - LOTES E VMA'!$L$3:$L$181,MATCH('LISTA DOS ITENS'!$D1648,'RESUMO - LOTES E VMA'!$A$3:$A$181,0))</f>
        <v>1% do Valor de Comparação do VMA</v>
      </c>
      <c r="AD1648" s="53" t="str">
        <f>VLOOKUP(Tabela1[[#This Row],[Índice]],[1]Planilha1!$A:$A,1,0)</f>
        <v>#ERROR!</v>
      </c>
    </row>
    <row r="1649" ht="15.75" customHeight="1">
      <c r="A1649" s="52">
        <v>253619.0</v>
      </c>
      <c r="B1649" s="53" t="s">
        <v>70</v>
      </c>
      <c r="C1649" s="53" t="s">
        <v>71</v>
      </c>
      <c r="D1649" s="22">
        <v>207116.0</v>
      </c>
      <c r="E1649" s="53" t="s">
        <v>63</v>
      </c>
      <c r="F1649" s="54">
        <v>1.0874938E7</v>
      </c>
      <c r="G1649" s="53" t="s">
        <v>1223</v>
      </c>
      <c r="H1649" s="55">
        <v>2201.0</v>
      </c>
      <c r="I1649" s="55"/>
      <c r="J1649" s="55" t="s">
        <v>69</v>
      </c>
      <c r="K1649" s="53" t="s">
        <v>73</v>
      </c>
      <c r="L1649" s="53"/>
      <c r="M1649" s="53">
        <v>7456.0</v>
      </c>
      <c r="N1649" s="53" t="s">
        <v>52</v>
      </c>
      <c r="O1649" s="25">
        <v>0.4469943669527897</v>
      </c>
      <c r="P1649" s="25">
        <f>'LISTA DOS ITENS'!$O1649*'LISTA DOS ITENS'!$M1649</f>
        <v>3332.79</v>
      </c>
      <c r="Q1649" s="25">
        <v>2000.0</v>
      </c>
      <c r="R1649" s="25">
        <f>'LISTA DOS ITENS'!$Q1649*'LISTA DOS ITENS'!$M1649</f>
        <v>14912000</v>
      </c>
      <c r="S1649" s="56">
        <f>IF('LISTA DOS ITENS'!$P1649&gt;'LISTA DOS ITENS'!$R1649,'LISTA DOS ITENS'!$P1649,'LISTA DOS ITENS'!$R1649)</f>
        <v>14912000</v>
      </c>
      <c r="T1649" s="25">
        <v>100.29323965971963</v>
      </c>
      <c r="U1649" s="25">
        <f>'LISTA DOS ITENS'!$T1649*'LISTA DOS ITENS'!$M1649</f>
        <v>747786.3949</v>
      </c>
      <c r="V1649" s="56">
        <f t="array" ref="V1649">INDEX('RESUMO - LOTES E VMA'!$F$3:$F$181,MATCH('LISTA DOS ITENS'!$D1649,'RESUMO - LOTES E VMA'!$A$3:$A$181,0))</f>
        <v>2299608.329</v>
      </c>
      <c r="W1649" s="57">
        <f>'LISTA DOS ITENS'!$U1649/'LISTA DOS ITENS'!$V1649</f>
        <v>0.325179895</v>
      </c>
      <c r="X1649" s="53" t="s">
        <v>53</v>
      </c>
      <c r="Y1649" s="53" t="s">
        <v>290</v>
      </c>
      <c r="Z1649" s="58" t="str">
        <f>'LISTA DOS ITENS'!$F1649&amp;"-"&amp;'LISTA DOS ITENS'!$H1649&amp;"-"&amp;'LISTA DOS ITENS'!$J1649&amp;"-"&amp;'LISTA DOS ITENS'!$K1649&amp;"-"&amp;'LISTA DOS ITENS'!$I1649</f>
        <v>10874938-2201-0903-CONS/NAC-</v>
      </c>
      <c r="AA1649" s="59" t="str">
        <f t="array" ref="AA1649">INDEX('RESUMO - LOTES E VMA'!$M$3:$M$181,MATCH('LISTA DOS ITENS'!$D1649,'RESUMO - LOTES E VMA'!$A$3:$A$181,0))</f>
        <v>Para Leilão</v>
      </c>
      <c r="AB1649" s="60">
        <f t="array" ref="AB1649">INDEX('RESUMO - LOTES E VMA'!$J$3:$J$181,MATCH('LISTA DOS ITENS'!$D1649,'RESUMO - LOTES E VMA'!$A$3:$A$181,0))</f>
        <v>0.05014429741</v>
      </c>
      <c r="AC1649" s="29" t="str">
        <f t="array" ref="AC1649">INDEX('RESUMO - LOTES E VMA'!$L$3:$L$181,MATCH('LISTA DOS ITENS'!$D1649,'RESUMO - LOTES E VMA'!$A$3:$A$181,0))</f>
        <v>1% do Valor de Comparação do VMA</v>
      </c>
      <c r="AD1649" s="53" t="str">
        <f>VLOOKUP(Tabela1[[#This Row],[Índice]],[1]Planilha1!$A:$A,1,0)</f>
        <v>#ERROR!</v>
      </c>
    </row>
    <row r="1650" ht="15.75" customHeight="1">
      <c r="A1650" s="52">
        <v>253620.0</v>
      </c>
      <c r="B1650" s="53" t="s">
        <v>70</v>
      </c>
      <c r="C1650" s="53" t="s">
        <v>71</v>
      </c>
      <c r="D1650" s="22">
        <v>207116.0</v>
      </c>
      <c r="E1650" s="53" t="s">
        <v>63</v>
      </c>
      <c r="F1650" s="54">
        <v>1.0874938E7</v>
      </c>
      <c r="G1650" s="53" t="s">
        <v>1223</v>
      </c>
      <c r="H1650" s="55">
        <v>2201.0</v>
      </c>
      <c r="I1650" s="55"/>
      <c r="J1650" s="55" t="s">
        <v>69</v>
      </c>
      <c r="K1650" s="53" t="s">
        <v>80</v>
      </c>
      <c r="L1650" s="53"/>
      <c r="M1650" s="53">
        <v>3.0</v>
      </c>
      <c r="N1650" s="53" t="s">
        <v>52</v>
      </c>
      <c r="O1650" s="25">
        <v>0.6766666666666666</v>
      </c>
      <c r="P1650" s="25">
        <f>'LISTA DOS ITENS'!$O1650*'LISTA DOS ITENS'!$M1650</f>
        <v>2.03</v>
      </c>
      <c r="Q1650" s="25">
        <v>2000.0</v>
      </c>
      <c r="R1650" s="25">
        <f>'LISTA DOS ITENS'!$Q1650*'LISTA DOS ITENS'!$M1650</f>
        <v>6000</v>
      </c>
      <c r="S1650" s="56">
        <f>IF('LISTA DOS ITENS'!$P1650&gt;'LISTA DOS ITENS'!$R1650,'LISTA DOS ITENS'!$P1650,'LISTA DOS ITENS'!$R1650)</f>
        <v>6000</v>
      </c>
      <c r="T1650" s="25">
        <v>100.29323965971963</v>
      </c>
      <c r="U1650" s="25">
        <f>'LISTA DOS ITENS'!$T1650*'LISTA DOS ITENS'!$M1650</f>
        <v>300.879719</v>
      </c>
      <c r="V1650" s="56">
        <f t="array" ref="V1650">INDEX('RESUMO - LOTES E VMA'!$F$3:$F$181,MATCH('LISTA DOS ITENS'!$D1650,'RESUMO - LOTES E VMA'!$A$3:$A$181,0))</f>
        <v>2299608.329</v>
      </c>
      <c r="W1650" s="57">
        <f>'LISTA DOS ITENS'!$U1650/'LISTA DOS ITENS'!$V1650</f>
        <v>0.00013083955</v>
      </c>
      <c r="X1650" s="53" t="s">
        <v>53</v>
      </c>
      <c r="Y1650" s="53" t="s">
        <v>290</v>
      </c>
      <c r="Z1650" s="58" t="str">
        <f>'LISTA DOS ITENS'!$F1650&amp;"-"&amp;'LISTA DOS ITENS'!$H1650&amp;"-"&amp;'LISTA DOS ITENS'!$J1650&amp;"-"&amp;'LISTA DOS ITENS'!$K1650&amp;"-"&amp;'LISTA DOS ITENS'!$I1650</f>
        <v>10874938-2201-0903-IMOB/NAC-</v>
      </c>
      <c r="AA1650" s="59" t="str">
        <f t="array" ref="AA1650">INDEX('RESUMO - LOTES E VMA'!$M$3:$M$181,MATCH('LISTA DOS ITENS'!$D1650,'RESUMO - LOTES E VMA'!$A$3:$A$181,0))</f>
        <v>Para Leilão</v>
      </c>
      <c r="AB1650" s="60">
        <f t="array" ref="AB1650">INDEX('RESUMO - LOTES E VMA'!$J$3:$J$181,MATCH('LISTA DOS ITENS'!$D1650,'RESUMO - LOTES E VMA'!$A$3:$A$181,0))</f>
        <v>0.05014429741</v>
      </c>
      <c r="AC1650" s="29" t="str">
        <f t="array" ref="AC1650">INDEX('RESUMO - LOTES E VMA'!$L$3:$L$181,MATCH('LISTA DOS ITENS'!$D1650,'RESUMO - LOTES E VMA'!$A$3:$A$181,0))</f>
        <v>1% do Valor de Comparação do VMA</v>
      </c>
      <c r="AD1650" s="53" t="str">
        <f>VLOOKUP(Tabela1[[#This Row],[Índice]],[1]Planilha1!$A:$A,1,0)</f>
        <v>#ERROR!</v>
      </c>
    </row>
    <row r="1651" ht="15.75" customHeight="1">
      <c r="A1651" s="52">
        <v>253621.0</v>
      </c>
      <c r="B1651" s="53" t="s">
        <v>70</v>
      </c>
      <c r="C1651" s="53" t="s">
        <v>71</v>
      </c>
      <c r="D1651" s="22">
        <v>207116.0</v>
      </c>
      <c r="E1651" s="53" t="s">
        <v>63</v>
      </c>
      <c r="F1651" s="54">
        <v>1.0884342E7</v>
      </c>
      <c r="G1651" s="53" t="s">
        <v>1195</v>
      </c>
      <c r="H1651" s="55">
        <v>2201.0</v>
      </c>
      <c r="I1651" s="55"/>
      <c r="J1651" s="55" t="s">
        <v>69</v>
      </c>
      <c r="K1651" s="53" t="s">
        <v>80</v>
      </c>
      <c r="L1651" s="53"/>
      <c r="M1651" s="53">
        <v>553.0</v>
      </c>
      <c r="N1651" s="53" t="s">
        <v>52</v>
      </c>
      <c r="O1651" s="25">
        <v>0.13188065099457505</v>
      </c>
      <c r="P1651" s="25">
        <f>'LISTA DOS ITENS'!$O1651*'LISTA DOS ITENS'!$M1651</f>
        <v>72.93</v>
      </c>
      <c r="Q1651" s="25">
        <v>0.462972972972973</v>
      </c>
      <c r="R1651" s="25">
        <f>'LISTA DOS ITENS'!$Q1651*'LISTA DOS ITENS'!$M1651</f>
        <v>256.0240541</v>
      </c>
      <c r="S1651" s="56">
        <f>IF('LISTA DOS ITENS'!$P1651&gt;'LISTA DOS ITENS'!$R1651,'LISTA DOS ITENS'!$P1651,'LISTA DOS ITENS'!$R1651)</f>
        <v>256.0240541</v>
      </c>
      <c r="T1651" s="25">
        <v>0.02321652966717564</v>
      </c>
      <c r="U1651" s="25">
        <f>'LISTA DOS ITENS'!$T1651*'LISTA DOS ITENS'!$M1651</f>
        <v>12.83874091</v>
      </c>
      <c r="V1651" s="56">
        <f t="array" ref="V1651">INDEX('RESUMO - LOTES E VMA'!$F$3:$F$181,MATCH('LISTA DOS ITENS'!$D1651,'RESUMO - LOTES E VMA'!$A$3:$A$181,0))</f>
        <v>2299608.329</v>
      </c>
      <c r="W1651" s="57">
        <f>'LISTA DOS ITENS'!$U1651/'LISTA DOS ITENS'!$V1651</f>
        <v>0.000005583012005</v>
      </c>
      <c r="X1651" s="53" t="s">
        <v>53</v>
      </c>
      <c r="Y1651" s="53" t="s">
        <v>290</v>
      </c>
      <c r="Z1651" s="58" t="str">
        <f>'LISTA DOS ITENS'!$F1651&amp;"-"&amp;'LISTA DOS ITENS'!$H1651&amp;"-"&amp;'LISTA DOS ITENS'!$J1651&amp;"-"&amp;'LISTA DOS ITENS'!$K1651&amp;"-"&amp;'LISTA DOS ITENS'!$I1651</f>
        <v>10884342-2201-0903-IMOB/NAC-</v>
      </c>
      <c r="AA1651" s="59" t="str">
        <f t="array" ref="AA1651">INDEX('RESUMO - LOTES E VMA'!$M$3:$M$181,MATCH('LISTA DOS ITENS'!$D1651,'RESUMO - LOTES E VMA'!$A$3:$A$181,0))</f>
        <v>Para Leilão</v>
      </c>
      <c r="AB1651" s="60">
        <f t="array" ref="AB1651">INDEX('RESUMO - LOTES E VMA'!$J$3:$J$181,MATCH('LISTA DOS ITENS'!$D1651,'RESUMO - LOTES E VMA'!$A$3:$A$181,0))</f>
        <v>0.05014429741</v>
      </c>
      <c r="AC1651" s="29" t="str">
        <f t="array" ref="AC1651">INDEX('RESUMO - LOTES E VMA'!$L$3:$L$181,MATCH('LISTA DOS ITENS'!$D1651,'RESUMO - LOTES E VMA'!$A$3:$A$181,0))</f>
        <v>1% do Valor de Comparação do VMA</v>
      </c>
      <c r="AD1651" s="53" t="str">
        <f>VLOOKUP(Tabela1[[#This Row],[Índice]],[1]Planilha1!$A:$A,1,0)</f>
        <v>#ERROR!</v>
      </c>
    </row>
    <row r="1652" ht="15.75" customHeight="1">
      <c r="A1652" s="52">
        <v>253622.0</v>
      </c>
      <c r="B1652" s="53" t="s">
        <v>70</v>
      </c>
      <c r="C1652" s="53" t="s">
        <v>71</v>
      </c>
      <c r="D1652" s="22">
        <v>207116.0</v>
      </c>
      <c r="E1652" s="53" t="s">
        <v>63</v>
      </c>
      <c r="F1652" s="54">
        <v>1.08856E7</v>
      </c>
      <c r="G1652" s="53" t="s">
        <v>1232</v>
      </c>
      <c r="H1652" s="55">
        <v>2201.0</v>
      </c>
      <c r="I1652" s="55"/>
      <c r="J1652" s="55" t="s">
        <v>69</v>
      </c>
      <c r="K1652" s="53" t="s">
        <v>73</v>
      </c>
      <c r="L1652" s="53"/>
      <c r="M1652" s="53">
        <v>297.0</v>
      </c>
      <c r="N1652" s="53" t="s">
        <v>52</v>
      </c>
      <c r="O1652" s="25">
        <v>0.5293602693602694</v>
      </c>
      <c r="P1652" s="25">
        <f>'LISTA DOS ITENS'!$O1652*'LISTA DOS ITENS'!$M1652</f>
        <v>157.22</v>
      </c>
      <c r="Q1652" s="25">
        <v>5.64</v>
      </c>
      <c r="R1652" s="25">
        <f>'LISTA DOS ITENS'!$Q1652*'LISTA DOS ITENS'!$M1652</f>
        <v>1675.08</v>
      </c>
      <c r="S1652" s="56">
        <f>IF('LISTA DOS ITENS'!$P1652&gt;'LISTA DOS ITENS'!$R1652,'LISTA DOS ITENS'!$P1652,'LISTA DOS ITENS'!$R1652)</f>
        <v>1675.08</v>
      </c>
      <c r="T1652" s="25">
        <v>0.28282693584040935</v>
      </c>
      <c r="U1652" s="25">
        <f>'LISTA DOS ITENS'!$T1652*'LISTA DOS ITENS'!$M1652</f>
        <v>83.99959994</v>
      </c>
      <c r="V1652" s="56">
        <f t="array" ref="V1652">INDEX('RESUMO - LOTES E VMA'!$F$3:$F$181,MATCH('LISTA DOS ITENS'!$D1652,'RESUMO - LOTES E VMA'!$A$3:$A$181,0))</f>
        <v>2299608.329</v>
      </c>
      <c r="W1652" s="57">
        <f>'LISTA DOS ITENS'!$U1652/'LISTA DOS ITENS'!$V1652</f>
        <v>0.00003652778558</v>
      </c>
      <c r="X1652" s="53" t="s">
        <v>53</v>
      </c>
      <c r="Y1652" s="53" t="s">
        <v>290</v>
      </c>
      <c r="Z1652" s="58" t="str">
        <f>'LISTA DOS ITENS'!$F1652&amp;"-"&amp;'LISTA DOS ITENS'!$H1652&amp;"-"&amp;'LISTA DOS ITENS'!$J1652&amp;"-"&amp;'LISTA DOS ITENS'!$K1652&amp;"-"&amp;'LISTA DOS ITENS'!$I1652</f>
        <v>10885600-2201-0903-CONS/NAC-</v>
      </c>
      <c r="AA1652" s="59" t="str">
        <f t="array" ref="AA1652">INDEX('RESUMO - LOTES E VMA'!$M$3:$M$181,MATCH('LISTA DOS ITENS'!$D1652,'RESUMO - LOTES E VMA'!$A$3:$A$181,0))</f>
        <v>Para Leilão</v>
      </c>
      <c r="AB1652" s="60">
        <f t="array" ref="AB1652">INDEX('RESUMO - LOTES E VMA'!$J$3:$J$181,MATCH('LISTA DOS ITENS'!$D1652,'RESUMO - LOTES E VMA'!$A$3:$A$181,0))</f>
        <v>0.05014429741</v>
      </c>
      <c r="AC1652" s="29" t="str">
        <f t="array" ref="AC1652">INDEX('RESUMO - LOTES E VMA'!$L$3:$L$181,MATCH('LISTA DOS ITENS'!$D1652,'RESUMO - LOTES E VMA'!$A$3:$A$181,0))</f>
        <v>1% do Valor de Comparação do VMA</v>
      </c>
      <c r="AD1652" s="53" t="str">
        <f>VLOOKUP(Tabela1[[#This Row],[Índice]],[1]Planilha1!$A:$A,1,0)</f>
        <v>#ERROR!</v>
      </c>
    </row>
    <row r="1653" ht="15.75" customHeight="1">
      <c r="A1653" s="52">
        <v>253623.0</v>
      </c>
      <c r="B1653" s="53" t="s">
        <v>70</v>
      </c>
      <c r="C1653" s="53" t="s">
        <v>71</v>
      </c>
      <c r="D1653" s="22">
        <v>207116.0</v>
      </c>
      <c r="E1653" s="53" t="s">
        <v>63</v>
      </c>
      <c r="F1653" s="54">
        <v>1.08856E7</v>
      </c>
      <c r="G1653" s="53" t="s">
        <v>1232</v>
      </c>
      <c r="H1653" s="55">
        <v>2201.0</v>
      </c>
      <c r="I1653" s="55"/>
      <c r="J1653" s="55" t="s">
        <v>69</v>
      </c>
      <c r="K1653" s="53" t="s">
        <v>80</v>
      </c>
      <c r="L1653" s="53"/>
      <c r="M1653" s="53">
        <v>1.0</v>
      </c>
      <c r="N1653" s="53" t="s">
        <v>52</v>
      </c>
      <c r="O1653" s="25">
        <v>5.63</v>
      </c>
      <c r="P1653" s="25">
        <f>'LISTA DOS ITENS'!$O1653*'LISTA DOS ITENS'!$M1653</f>
        <v>5.63</v>
      </c>
      <c r="Q1653" s="25">
        <v>5.64</v>
      </c>
      <c r="R1653" s="25">
        <f>'LISTA DOS ITENS'!$Q1653*'LISTA DOS ITENS'!$M1653</f>
        <v>5.64</v>
      </c>
      <c r="S1653" s="56">
        <f>IF('LISTA DOS ITENS'!$P1653&gt;'LISTA DOS ITENS'!$R1653,'LISTA DOS ITENS'!$P1653,'LISTA DOS ITENS'!$R1653)</f>
        <v>5.64</v>
      </c>
      <c r="T1653" s="25">
        <v>0.28282693584040935</v>
      </c>
      <c r="U1653" s="25">
        <f>'LISTA DOS ITENS'!$T1653*'LISTA DOS ITENS'!$M1653</f>
        <v>0.2828269358</v>
      </c>
      <c r="V1653" s="56">
        <f t="array" ref="V1653">INDEX('RESUMO - LOTES E VMA'!$F$3:$F$181,MATCH('LISTA DOS ITENS'!$D1653,'RESUMO - LOTES E VMA'!$A$3:$A$181,0))</f>
        <v>2299608.329</v>
      </c>
      <c r="W1653" s="57">
        <f>'LISTA DOS ITENS'!$U1653/'LISTA DOS ITENS'!$V1653</f>
        <v>0.000000122989177</v>
      </c>
      <c r="X1653" s="53" t="s">
        <v>53</v>
      </c>
      <c r="Y1653" s="53" t="s">
        <v>290</v>
      </c>
      <c r="Z1653" s="58" t="str">
        <f>'LISTA DOS ITENS'!$F1653&amp;"-"&amp;'LISTA DOS ITENS'!$H1653&amp;"-"&amp;'LISTA DOS ITENS'!$J1653&amp;"-"&amp;'LISTA DOS ITENS'!$K1653&amp;"-"&amp;'LISTA DOS ITENS'!$I1653</f>
        <v>10885600-2201-0903-IMOB/NAC-</v>
      </c>
      <c r="AA1653" s="59" t="str">
        <f t="array" ref="AA1653">INDEX('RESUMO - LOTES E VMA'!$M$3:$M$181,MATCH('LISTA DOS ITENS'!$D1653,'RESUMO - LOTES E VMA'!$A$3:$A$181,0))</f>
        <v>Para Leilão</v>
      </c>
      <c r="AB1653" s="60">
        <f t="array" ref="AB1653">INDEX('RESUMO - LOTES E VMA'!$J$3:$J$181,MATCH('LISTA DOS ITENS'!$D1653,'RESUMO - LOTES E VMA'!$A$3:$A$181,0))</f>
        <v>0.05014429741</v>
      </c>
      <c r="AC1653" s="29" t="str">
        <f t="array" ref="AC1653">INDEX('RESUMO - LOTES E VMA'!$L$3:$L$181,MATCH('LISTA DOS ITENS'!$D1653,'RESUMO - LOTES E VMA'!$A$3:$A$181,0))</f>
        <v>1% do Valor de Comparação do VMA</v>
      </c>
      <c r="AD1653" s="53" t="str">
        <f>VLOOKUP(Tabela1[[#This Row],[Índice]],[1]Planilha1!$A:$A,1,0)</f>
        <v>#ERROR!</v>
      </c>
    </row>
    <row r="1654" ht="15.75" customHeight="1">
      <c r="A1654" s="52">
        <v>253624.0</v>
      </c>
      <c r="B1654" s="53" t="s">
        <v>70</v>
      </c>
      <c r="C1654" s="53" t="s">
        <v>71</v>
      </c>
      <c r="D1654" s="22">
        <v>207116.0</v>
      </c>
      <c r="E1654" s="53" t="s">
        <v>63</v>
      </c>
      <c r="F1654" s="54">
        <v>1.1010916E7</v>
      </c>
      <c r="G1654" s="53" t="s">
        <v>1206</v>
      </c>
      <c r="H1654" s="55">
        <v>2201.0</v>
      </c>
      <c r="I1654" s="55"/>
      <c r="J1654" s="55" t="s">
        <v>69</v>
      </c>
      <c r="K1654" s="53" t="s">
        <v>73</v>
      </c>
      <c r="L1654" s="53"/>
      <c r="M1654" s="53">
        <v>16.0</v>
      </c>
      <c r="N1654" s="53" t="s">
        <v>52</v>
      </c>
      <c r="O1654" s="25">
        <v>1.55125</v>
      </c>
      <c r="P1654" s="25">
        <f>'LISTA DOS ITENS'!$O1654*'LISTA DOS ITENS'!$M1654</f>
        <v>24.82</v>
      </c>
      <c r="Q1654" s="25">
        <v>1.55</v>
      </c>
      <c r="R1654" s="25">
        <f>'LISTA DOS ITENS'!$Q1654*'LISTA DOS ITENS'!$M1654</f>
        <v>24.8</v>
      </c>
      <c r="S1654" s="56">
        <f>IF('LISTA DOS ITENS'!$P1654&gt;'LISTA DOS ITENS'!$R1654,'LISTA DOS ITENS'!$P1654,'LISTA DOS ITENS'!$R1654)</f>
        <v>24.82</v>
      </c>
      <c r="T1654" s="25">
        <v>0.07772726073628272</v>
      </c>
      <c r="U1654" s="25">
        <f>'LISTA DOS ITENS'!$T1654*'LISTA DOS ITENS'!$M1654</f>
        <v>1.243636172</v>
      </c>
      <c r="V1654" s="56">
        <f t="array" ref="V1654">INDEX('RESUMO - LOTES E VMA'!$F$3:$F$181,MATCH('LISTA DOS ITENS'!$D1654,'RESUMO - LOTES E VMA'!$A$3:$A$181,0))</f>
        <v>2299608.329</v>
      </c>
      <c r="W1654" s="57">
        <f>'LISTA DOS ITENS'!$U1654/'LISTA DOS ITENS'!$V1654</f>
        <v>0.0000005408034735</v>
      </c>
      <c r="X1654" s="53" t="s">
        <v>53</v>
      </c>
      <c r="Y1654" s="53" t="s">
        <v>290</v>
      </c>
      <c r="Z1654" s="58" t="str">
        <f>'LISTA DOS ITENS'!$F1654&amp;"-"&amp;'LISTA DOS ITENS'!$H1654&amp;"-"&amp;'LISTA DOS ITENS'!$J1654&amp;"-"&amp;'LISTA DOS ITENS'!$K1654&amp;"-"&amp;'LISTA DOS ITENS'!$I1654</f>
        <v>11010916-2201-0903-CONS/NAC-</v>
      </c>
      <c r="AA1654" s="59" t="str">
        <f t="array" ref="AA1654">INDEX('RESUMO - LOTES E VMA'!$M$3:$M$181,MATCH('LISTA DOS ITENS'!$D1654,'RESUMO - LOTES E VMA'!$A$3:$A$181,0))</f>
        <v>Para Leilão</v>
      </c>
      <c r="AB1654" s="60">
        <f t="array" ref="AB1654">INDEX('RESUMO - LOTES E VMA'!$J$3:$J$181,MATCH('LISTA DOS ITENS'!$D1654,'RESUMO - LOTES E VMA'!$A$3:$A$181,0))</f>
        <v>0.05014429741</v>
      </c>
      <c r="AC1654" s="29" t="str">
        <f t="array" ref="AC1654">INDEX('RESUMO - LOTES E VMA'!$L$3:$L$181,MATCH('LISTA DOS ITENS'!$D1654,'RESUMO - LOTES E VMA'!$A$3:$A$181,0))</f>
        <v>1% do Valor de Comparação do VMA</v>
      </c>
      <c r="AD1654" s="53" t="str">
        <f>VLOOKUP(Tabela1[[#This Row],[Índice]],[1]Planilha1!$A:$A,1,0)</f>
        <v>#ERROR!</v>
      </c>
    </row>
    <row r="1655" ht="15.75" customHeight="1">
      <c r="A1655" s="52">
        <v>253625.0</v>
      </c>
      <c r="B1655" s="53" t="s">
        <v>70</v>
      </c>
      <c r="C1655" s="53" t="s">
        <v>71</v>
      </c>
      <c r="D1655" s="22">
        <v>207116.0</v>
      </c>
      <c r="E1655" s="53" t="s">
        <v>63</v>
      </c>
      <c r="F1655" s="54">
        <v>1.0540322E7</v>
      </c>
      <c r="G1655" s="53" t="s">
        <v>1205</v>
      </c>
      <c r="H1655" s="55">
        <v>2101.0</v>
      </c>
      <c r="I1655" s="55" t="s">
        <v>130</v>
      </c>
      <c r="J1655" s="55" t="s">
        <v>79</v>
      </c>
      <c r="K1655" s="53" t="s">
        <v>84</v>
      </c>
      <c r="L1655" s="53"/>
      <c r="M1655" s="53">
        <v>18.0</v>
      </c>
      <c r="N1655" s="53" t="s">
        <v>52</v>
      </c>
      <c r="O1655" s="25">
        <v>0.0</v>
      </c>
      <c r="P1655" s="25">
        <f>'LISTA DOS ITENS'!$O1655*'LISTA DOS ITENS'!$M1655</f>
        <v>0</v>
      </c>
      <c r="Q1655" s="25">
        <v>11.3</v>
      </c>
      <c r="R1655" s="25">
        <f>'LISTA DOS ITENS'!$Q1655*'LISTA DOS ITENS'!$M1655</f>
        <v>203.4</v>
      </c>
      <c r="S1655" s="56">
        <f>IF('LISTA DOS ITENS'!$P1655&gt;'LISTA DOS ITENS'!$R1655,'LISTA DOS ITENS'!$P1655,'LISTA DOS ITENS'!$R1655)</f>
        <v>203.4</v>
      </c>
      <c r="T1655" s="25">
        <v>0.5666568040774159</v>
      </c>
      <c r="U1655" s="25">
        <f>'LISTA DOS ITENS'!$T1655*'LISTA DOS ITENS'!$M1655</f>
        <v>10.19982247</v>
      </c>
      <c r="V1655" s="56">
        <f t="array" ref="V1655">INDEX('RESUMO - LOTES E VMA'!$F$3:$F$181,MATCH('LISTA DOS ITENS'!$D1655,'RESUMO - LOTES E VMA'!$A$3:$A$181,0))</f>
        <v>2299608.329</v>
      </c>
      <c r="W1655" s="57">
        <f>'LISTA DOS ITENS'!$U1655/'LISTA DOS ITENS'!$V1655</f>
        <v>0.000004435460746</v>
      </c>
      <c r="X1655" s="53" t="s">
        <v>53</v>
      </c>
      <c r="Y1655" s="53" t="s">
        <v>290</v>
      </c>
      <c r="Z1655" s="58" t="str">
        <f>'LISTA DOS ITENS'!$F1655&amp;"-"&amp;'LISTA DOS ITENS'!$H1655&amp;"-"&amp;'LISTA DOS ITENS'!$J1655&amp;"-"&amp;'LISTA DOS ITENS'!$K1655&amp;"-"&amp;'LISTA DOS ITENS'!$I1655</f>
        <v>10540322-2101-A003-RAST-ED-1000-01.02</v>
      </c>
      <c r="AA1655" s="59" t="str">
        <f t="array" ref="AA1655">INDEX('RESUMO - LOTES E VMA'!$M$3:$M$181,MATCH('LISTA DOS ITENS'!$D1655,'RESUMO - LOTES E VMA'!$A$3:$A$181,0))</f>
        <v>Para Leilão</v>
      </c>
      <c r="AB1655" s="60">
        <f t="array" ref="AB1655">INDEX('RESUMO - LOTES E VMA'!$J$3:$J$181,MATCH('LISTA DOS ITENS'!$D1655,'RESUMO - LOTES E VMA'!$A$3:$A$181,0))</f>
        <v>0.05014429741</v>
      </c>
      <c r="AC1655" s="29" t="str">
        <f t="array" ref="AC1655">INDEX('RESUMO - LOTES E VMA'!$L$3:$L$181,MATCH('LISTA DOS ITENS'!$D1655,'RESUMO - LOTES E VMA'!$A$3:$A$181,0))</f>
        <v>1% do Valor de Comparação do VMA</v>
      </c>
      <c r="AD1655" s="53" t="str">
        <f>VLOOKUP(Tabela1[[#This Row],[Índice]],[1]Planilha1!$A:$A,1,0)</f>
        <v>#ERROR!</v>
      </c>
    </row>
    <row r="1656" ht="15.75" customHeight="1">
      <c r="A1656" s="52">
        <v>253626.0</v>
      </c>
      <c r="B1656" s="53" t="s">
        <v>70</v>
      </c>
      <c r="C1656" s="53" t="s">
        <v>71</v>
      </c>
      <c r="D1656" s="22">
        <v>207116.0</v>
      </c>
      <c r="E1656" s="53" t="s">
        <v>63</v>
      </c>
      <c r="F1656" s="54">
        <v>1.0317188E7</v>
      </c>
      <c r="G1656" s="53" t="s">
        <v>1228</v>
      </c>
      <c r="H1656" s="55">
        <v>2201.0</v>
      </c>
      <c r="I1656" s="55"/>
      <c r="J1656" s="55" t="s">
        <v>79</v>
      </c>
      <c r="K1656" s="53" t="s">
        <v>73</v>
      </c>
      <c r="L1656" s="53"/>
      <c r="M1656" s="53">
        <v>106.0</v>
      </c>
      <c r="N1656" s="53" t="s">
        <v>52</v>
      </c>
      <c r="O1656" s="25">
        <v>1.1006481481481483</v>
      </c>
      <c r="P1656" s="25">
        <f>'LISTA DOS ITENS'!$O1656*'LISTA DOS ITENS'!$M1656</f>
        <v>116.6687037</v>
      </c>
      <c r="Q1656" s="25">
        <v>1.1</v>
      </c>
      <c r="R1656" s="25">
        <f>'LISTA DOS ITENS'!$Q1656*'LISTA DOS ITENS'!$M1656</f>
        <v>116.6</v>
      </c>
      <c r="S1656" s="56">
        <f>IF('LISTA DOS ITENS'!$P1656&gt;'LISTA DOS ITENS'!$R1656,'LISTA DOS ITENS'!$P1656,'LISTA DOS ITENS'!$R1656)</f>
        <v>116.6687037</v>
      </c>
      <c r="T1656" s="25">
        <v>0.055161281812845804</v>
      </c>
      <c r="U1656" s="25">
        <f>'LISTA DOS ITENS'!$T1656*'LISTA DOS ITENS'!$M1656</f>
        <v>5.847095872</v>
      </c>
      <c r="V1656" s="56">
        <f t="array" ref="V1656">INDEX('RESUMO - LOTES E VMA'!$F$3:$F$181,MATCH('LISTA DOS ITENS'!$D1656,'RESUMO - LOTES E VMA'!$A$3:$A$181,0))</f>
        <v>2299608.329</v>
      </c>
      <c r="W1656" s="57">
        <f>'LISTA DOS ITENS'!$U1656/'LISTA DOS ITENS'!$V1656</f>
        <v>0.000002542648589</v>
      </c>
      <c r="X1656" s="53" t="s">
        <v>53</v>
      </c>
      <c r="Y1656" s="53" t="s">
        <v>290</v>
      </c>
      <c r="Z1656" s="58" t="str">
        <f>'LISTA DOS ITENS'!$F1656&amp;"-"&amp;'LISTA DOS ITENS'!$H1656&amp;"-"&amp;'LISTA DOS ITENS'!$J1656&amp;"-"&amp;'LISTA DOS ITENS'!$K1656&amp;"-"&amp;'LISTA DOS ITENS'!$I1656</f>
        <v>10317188-2201-A003-CONS/NAC-</v>
      </c>
      <c r="AA1656" s="59" t="str">
        <f t="array" ref="AA1656">INDEX('RESUMO - LOTES E VMA'!$M$3:$M$181,MATCH('LISTA DOS ITENS'!$D1656,'RESUMO - LOTES E VMA'!$A$3:$A$181,0))</f>
        <v>Para Leilão</v>
      </c>
      <c r="AB1656" s="60">
        <f t="array" ref="AB1656">INDEX('RESUMO - LOTES E VMA'!$J$3:$J$181,MATCH('LISTA DOS ITENS'!$D1656,'RESUMO - LOTES E VMA'!$A$3:$A$181,0))</f>
        <v>0.05014429741</v>
      </c>
      <c r="AC1656" s="29" t="str">
        <f t="array" ref="AC1656">INDEX('RESUMO - LOTES E VMA'!$L$3:$L$181,MATCH('LISTA DOS ITENS'!$D1656,'RESUMO - LOTES E VMA'!$A$3:$A$181,0))</f>
        <v>1% do Valor de Comparação do VMA</v>
      </c>
      <c r="AD1656" s="53" t="str">
        <f>VLOOKUP(Tabela1[[#This Row],[Índice]],[1]Planilha1!$A:$A,1,0)</f>
        <v>#ERROR!</v>
      </c>
    </row>
    <row r="1657" ht="15.75" customHeight="1">
      <c r="A1657" s="52">
        <v>253627.0</v>
      </c>
      <c r="B1657" s="53" t="s">
        <v>70</v>
      </c>
      <c r="C1657" s="53" t="s">
        <v>71</v>
      </c>
      <c r="D1657" s="22">
        <v>207116.0</v>
      </c>
      <c r="E1657" s="53" t="s">
        <v>63</v>
      </c>
      <c r="F1657" s="54">
        <v>1.0612445E7</v>
      </c>
      <c r="G1657" s="53" t="s">
        <v>1233</v>
      </c>
      <c r="H1657" s="55">
        <v>2201.0</v>
      </c>
      <c r="I1657" s="55"/>
      <c r="J1657" s="55" t="s">
        <v>79</v>
      </c>
      <c r="K1657" s="53" t="s">
        <v>80</v>
      </c>
      <c r="L1657" s="53"/>
      <c r="M1657" s="53">
        <v>10.0</v>
      </c>
      <c r="N1657" s="53" t="s">
        <v>52</v>
      </c>
      <c r="O1657" s="25">
        <v>2.786</v>
      </c>
      <c r="P1657" s="25">
        <f>'LISTA DOS ITENS'!$O1657*'LISTA DOS ITENS'!$M1657</f>
        <v>27.86</v>
      </c>
      <c r="Q1657" s="25">
        <v>2.79</v>
      </c>
      <c r="R1657" s="25">
        <f>'LISTA DOS ITENS'!$Q1657*'LISTA DOS ITENS'!$M1657</f>
        <v>27.9</v>
      </c>
      <c r="S1657" s="56">
        <f>IF('LISTA DOS ITENS'!$P1657&gt;'LISTA DOS ITENS'!$R1657,'LISTA DOS ITENS'!$P1657,'LISTA DOS ITENS'!$R1657)</f>
        <v>27.9</v>
      </c>
      <c r="T1657" s="25">
        <v>0.1399090693253089</v>
      </c>
      <c r="U1657" s="25">
        <f>'LISTA DOS ITENS'!$T1657*'LISTA DOS ITENS'!$M1657</f>
        <v>1.399090693</v>
      </c>
      <c r="V1657" s="56">
        <f t="array" ref="V1657">INDEX('RESUMO - LOTES E VMA'!$F$3:$F$181,MATCH('LISTA DOS ITENS'!$D1657,'RESUMO - LOTES E VMA'!$A$3:$A$181,0))</f>
        <v>2299608.329</v>
      </c>
      <c r="W1657" s="57">
        <f>'LISTA DOS ITENS'!$U1657/'LISTA DOS ITENS'!$V1657</f>
        <v>0.0000006084039076</v>
      </c>
      <c r="X1657" s="53" t="s">
        <v>53</v>
      </c>
      <c r="Y1657" s="53" t="s">
        <v>290</v>
      </c>
      <c r="Z1657" s="58" t="str">
        <f>'LISTA DOS ITENS'!$F1657&amp;"-"&amp;'LISTA DOS ITENS'!$H1657&amp;"-"&amp;'LISTA DOS ITENS'!$J1657&amp;"-"&amp;'LISTA DOS ITENS'!$K1657&amp;"-"&amp;'LISTA DOS ITENS'!$I1657</f>
        <v>10612445-2201-A003-IMOB/NAC-</v>
      </c>
      <c r="AA1657" s="59" t="str">
        <f t="array" ref="AA1657">INDEX('RESUMO - LOTES E VMA'!$M$3:$M$181,MATCH('LISTA DOS ITENS'!$D1657,'RESUMO - LOTES E VMA'!$A$3:$A$181,0))</f>
        <v>Para Leilão</v>
      </c>
      <c r="AB1657" s="60">
        <f t="array" ref="AB1657">INDEX('RESUMO - LOTES E VMA'!$J$3:$J$181,MATCH('LISTA DOS ITENS'!$D1657,'RESUMO - LOTES E VMA'!$A$3:$A$181,0))</f>
        <v>0.05014429741</v>
      </c>
      <c r="AC1657" s="29" t="str">
        <f t="array" ref="AC1657">INDEX('RESUMO - LOTES E VMA'!$L$3:$L$181,MATCH('LISTA DOS ITENS'!$D1657,'RESUMO - LOTES E VMA'!$A$3:$A$181,0))</f>
        <v>1% do Valor de Comparação do VMA</v>
      </c>
      <c r="AD1657" s="53" t="str">
        <f>VLOOKUP(Tabela1[[#This Row],[Índice]],[1]Planilha1!$A:$A,1,0)</f>
        <v>#ERROR!</v>
      </c>
    </row>
    <row r="1658" ht="15.75" customHeight="1">
      <c r="A1658" s="52">
        <v>253628.0</v>
      </c>
      <c r="B1658" s="53" t="s">
        <v>70</v>
      </c>
      <c r="C1658" s="53" t="s">
        <v>71</v>
      </c>
      <c r="D1658" s="22">
        <v>207116.0</v>
      </c>
      <c r="E1658" s="53" t="s">
        <v>63</v>
      </c>
      <c r="F1658" s="54">
        <v>1.0683327E7</v>
      </c>
      <c r="G1658" s="53" t="s">
        <v>1182</v>
      </c>
      <c r="H1658" s="55">
        <v>2201.0</v>
      </c>
      <c r="I1658" s="55"/>
      <c r="J1658" s="55" t="s">
        <v>79</v>
      </c>
      <c r="K1658" s="53" t="s">
        <v>73</v>
      </c>
      <c r="L1658" s="53"/>
      <c r="M1658" s="53">
        <v>9.0</v>
      </c>
      <c r="N1658" s="53" t="s">
        <v>52</v>
      </c>
      <c r="O1658" s="25">
        <v>0.30000000000000004</v>
      </c>
      <c r="P1658" s="25">
        <f>'LISTA DOS ITENS'!$O1658*'LISTA DOS ITENS'!$M1658</f>
        <v>2.7</v>
      </c>
      <c r="Q1658" s="25">
        <v>0.25848484848484854</v>
      </c>
      <c r="R1658" s="25">
        <f>'LISTA DOS ITENS'!$Q1658*'LISTA DOS ITENS'!$M1658</f>
        <v>2.326363636</v>
      </c>
      <c r="S1658" s="56">
        <f>IF('LISTA DOS ITENS'!$P1658&gt;'LISTA DOS ITENS'!$R1658,'LISTA DOS ITENS'!$P1658,'LISTA DOS ITENS'!$R1658)</f>
        <v>2.7</v>
      </c>
      <c r="T1658" s="25">
        <v>0.012962141428748616</v>
      </c>
      <c r="U1658" s="25">
        <f>'LISTA DOS ITENS'!$T1658*'LISTA DOS ITENS'!$M1658</f>
        <v>0.1166592729</v>
      </c>
      <c r="V1658" s="56">
        <f t="array" ref="V1658">INDEX('RESUMO - LOTES E VMA'!$F$3:$F$181,MATCH('LISTA DOS ITENS'!$D1658,'RESUMO - LOTES E VMA'!$A$3:$A$181,0))</f>
        <v>2299608.329</v>
      </c>
      <c r="W1658" s="57">
        <f>'LISTA DOS ITENS'!$U1658/'LISTA DOS ITENS'!$V1658</f>
        <v>0.0000000507300619</v>
      </c>
      <c r="X1658" s="53" t="s">
        <v>53</v>
      </c>
      <c r="Y1658" s="53" t="s">
        <v>290</v>
      </c>
      <c r="Z1658" s="58" t="str">
        <f>'LISTA DOS ITENS'!$F1658&amp;"-"&amp;'LISTA DOS ITENS'!$H1658&amp;"-"&amp;'LISTA DOS ITENS'!$J1658&amp;"-"&amp;'LISTA DOS ITENS'!$K1658&amp;"-"&amp;'LISTA DOS ITENS'!$I1658</f>
        <v>10683327-2201-A003-CONS/NAC-</v>
      </c>
      <c r="AA1658" s="59" t="str">
        <f t="array" ref="AA1658">INDEX('RESUMO - LOTES E VMA'!$M$3:$M$181,MATCH('LISTA DOS ITENS'!$D1658,'RESUMO - LOTES E VMA'!$A$3:$A$181,0))</f>
        <v>Para Leilão</v>
      </c>
      <c r="AB1658" s="60">
        <f t="array" ref="AB1658">INDEX('RESUMO - LOTES E VMA'!$J$3:$J$181,MATCH('LISTA DOS ITENS'!$D1658,'RESUMO - LOTES E VMA'!$A$3:$A$181,0))</f>
        <v>0.05014429741</v>
      </c>
      <c r="AC1658" s="29" t="str">
        <f t="array" ref="AC1658">INDEX('RESUMO - LOTES E VMA'!$L$3:$L$181,MATCH('LISTA DOS ITENS'!$D1658,'RESUMO - LOTES E VMA'!$A$3:$A$181,0))</f>
        <v>1% do Valor de Comparação do VMA</v>
      </c>
      <c r="AD1658" s="53" t="str">
        <f>VLOOKUP(Tabela1[[#This Row],[Índice]],[1]Planilha1!$A:$A,1,0)</f>
        <v>#ERROR!</v>
      </c>
    </row>
    <row r="1659" ht="15.75" customHeight="1">
      <c r="A1659" s="52">
        <v>253629.0</v>
      </c>
      <c r="B1659" s="53" t="s">
        <v>70</v>
      </c>
      <c r="C1659" s="53" t="s">
        <v>71</v>
      </c>
      <c r="D1659" s="22">
        <v>207116.0</v>
      </c>
      <c r="E1659" s="53" t="s">
        <v>63</v>
      </c>
      <c r="F1659" s="54">
        <v>1.0731836E7</v>
      </c>
      <c r="G1659" s="53" t="s">
        <v>1215</v>
      </c>
      <c r="H1659" s="55">
        <v>2201.0</v>
      </c>
      <c r="I1659" s="55"/>
      <c r="J1659" s="55" t="s">
        <v>79</v>
      </c>
      <c r="K1659" s="53" t="s">
        <v>73</v>
      </c>
      <c r="L1659" s="53"/>
      <c r="M1659" s="53">
        <v>31.0</v>
      </c>
      <c r="N1659" s="53" t="s">
        <v>52</v>
      </c>
      <c r="O1659" s="25">
        <v>8.673548387096774</v>
      </c>
      <c r="P1659" s="25">
        <f>'LISTA DOS ITENS'!$O1659*'LISTA DOS ITENS'!$M1659</f>
        <v>268.88</v>
      </c>
      <c r="Q1659" s="25">
        <v>90.75</v>
      </c>
      <c r="R1659" s="25">
        <f>'LISTA DOS ITENS'!$Q1659*'LISTA DOS ITENS'!$M1659</f>
        <v>2813.25</v>
      </c>
      <c r="S1659" s="56">
        <f>IF('LISTA DOS ITENS'!$P1659&gt;'LISTA DOS ITENS'!$R1659,'LISTA DOS ITENS'!$P1659,'LISTA DOS ITENS'!$R1659)</f>
        <v>2813.25</v>
      </c>
      <c r="T1659" s="25">
        <v>4.550805749559778</v>
      </c>
      <c r="U1659" s="25">
        <f>'LISTA DOS ITENS'!$T1659*'LISTA DOS ITENS'!$M1659</f>
        <v>141.0749782</v>
      </c>
      <c r="V1659" s="56">
        <f t="array" ref="V1659">INDEX('RESUMO - LOTES E VMA'!$F$3:$F$181,MATCH('LISTA DOS ITENS'!$D1659,'RESUMO - LOTES E VMA'!$A$3:$A$181,0))</f>
        <v>2299608.329</v>
      </c>
      <c r="W1659" s="57">
        <f>'LISTA DOS ITENS'!$U1659/'LISTA DOS ITENS'!$V1659</f>
        <v>0.00006134739402</v>
      </c>
      <c r="X1659" s="53" t="s">
        <v>53</v>
      </c>
      <c r="Y1659" s="53" t="s">
        <v>290</v>
      </c>
      <c r="Z1659" s="58" t="str">
        <f>'LISTA DOS ITENS'!$F1659&amp;"-"&amp;'LISTA DOS ITENS'!$H1659&amp;"-"&amp;'LISTA DOS ITENS'!$J1659&amp;"-"&amp;'LISTA DOS ITENS'!$K1659&amp;"-"&amp;'LISTA DOS ITENS'!$I1659</f>
        <v>10731836-2201-A003-CONS/NAC-</v>
      </c>
      <c r="AA1659" s="59" t="str">
        <f t="array" ref="AA1659">INDEX('RESUMO - LOTES E VMA'!$M$3:$M$181,MATCH('LISTA DOS ITENS'!$D1659,'RESUMO - LOTES E VMA'!$A$3:$A$181,0))</f>
        <v>Para Leilão</v>
      </c>
      <c r="AB1659" s="60">
        <f t="array" ref="AB1659">INDEX('RESUMO - LOTES E VMA'!$J$3:$J$181,MATCH('LISTA DOS ITENS'!$D1659,'RESUMO - LOTES E VMA'!$A$3:$A$181,0))</f>
        <v>0.05014429741</v>
      </c>
      <c r="AC1659" s="29" t="str">
        <f t="array" ref="AC1659">INDEX('RESUMO - LOTES E VMA'!$L$3:$L$181,MATCH('LISTA DOS ITENS'!$D1659,'RESUMO - LOTES E VMA'!$A$3:$A$181,0))</f>
        <v>1% do Valor de Comparação do VMA</v>
      </c>
      <c r="AD1659" s="53" t="str">
        <f>VLOOKUP(Tabela1[[#This Row],[Índice]],[1]Planilha1!$A:$A,1,0)</f>
        <v>#ERROR!</v>
      </c>
    </row>
    <row r="1660" ht="15.75" customHeight="1">
      <c r="A1660" s="52">
        <v>253630.0</v>
      </c>
      <c r="B1660" s="53" t="s">
        <v>70</v>
      </c>
      <c r="C1660" s="53" t="s">
        <v>71</v>
      </c>
      <c r="D1660" s="22">
        <v>207116.0</v>
      </c>
      <c r="E1660" s="53" t="s">
        <v>63</v>
      </c>
      <c r="F1660" s="54">
        <v>1.0564663E7</v>
      </c>
      <c r="G1660" s="53" t="s">
        <v>1182</v>
      </c>
      <c r="H1660" s="55">
        <v>2101.0</v>
      </c>
      <c r="I1660" s="55"/>
      <c r="J1660" s="55" t="s">
        <v>319</v>
      </c>
      <c r="K1660" s="53" t="s">
        <v>73</v>
      </c>
      <c r="L1660" s="53"/>
      <c r="M1660" s="53">
        <v>10.0</v>
      </c>
      <c r="N1660" s="53" t="s">
        <v>52</v>
      </c>
      <c r="O1660" s="25">
        <v>2.0352380952380953</v>
      </c>
      <c r="P1660" s="25">
        <f>'LISTA DOS ITENS'!$O1660*'LISTA DOS ITENS'!$M1660</f>
        <v>20.35238095</v>
      </c>
      <c r="Q1660" s="25">
        <v>2.04</v>
      </c>
      <c r="R1660" s="25">
        <f>'LISTA DOS ITENS'!$Q1660*'LISTA DOS ITENS'!$M1660</f>
        <v>20.4</v>
      </c>
      <c r="S1660" s="56">
        <f>IF('LISTA DOS ITENS'!$P1660&gt;'LISTA DOS ITENS'!$R1660,'LISTA DOS ITENS'!$P1660,'LISTA DOS ITENS'!$R1660)</f>
        <v>20.4</v>
      </c>
      <c r="T1660" s="25">
        <v>0.10229910445291403</v>
      </c>
      <c r="U1660" s="25">
        <f>'LISTA DOS ITENS'!$T1660*'LISTA DOS ITENS'!$M1660</f>
        <v>1.022991045</v>
      </c>
      <c r="V1660" s="56">
        <f t="array" ref="V1660">INDEX('RESUMO - LOTES E VMA'!$F$3:$F$181,MATCH('LISTA DOS ITENS'!$D1660,'RESUMO - LOTES E VMA'!$A$3:$A$181,0))</f>
        <v>2299608.329</v>
      </c>
      <c r="W1660" s="57">
        <f>'LISTA DOS ITENS'!$U1660/'LISTA DOS ITENS'!$V1660</f>
        <v>0.0000004448544701</v>
      </c>
      <c r="X1660" s="53" t="s">
        <v>53</v>
      </c>
      <c r="Y1660" s="53" t="s">
        <v>290</v>
      </c>
      <c r="Z1660" s="58" t="str">
        <f>'LISTA DOS ITENS'!$F1660&amp;"-"&amp;'LISTA DOS ITENS'!$H1660&amp;"-"&amp;'LISTA DOS ITENS'!$J1660&amp;"-"&amp;'LISTA DOS ITENS'!$K1660&amp;"-"&amp;'LISTA DOS ITENS'!$I1660</f>
        <v>10564663-2101-A803-CONS/NAC-</v>
      </c>
      <c r="AA1660" s="59" t="str">
        <f t="array" ref="AA1660">INDEX('RESUMO - LOTES E VMA'!$M$3:$M$181,MATCH('LISTA DOS ITENS'!$D1660,'RESUMO - LOTES E VMA'!$A$3:$A$181,0))</f>
        <v>Para Leilão</v>
      </c>
      <c r="AB1660" s="60">
        <f t="array" ref="AB1660">INDEX('RESUMO - LOTES E VMA'!$J$3:$J$181,MATCH('LISTA DOS ITENS'!$D1660,'RESUMO - LOTES E VMA'!$A$3:$A$181,0))</f>
        <v>0.05014429741</v>
      </c>
      <c r="AC1660" s="29" t="str">
        <f t="array" ref="AC1660">INDEX('RESUMO - LOTES E VMA'!$L$3:$L$181,MATCH('LISTA DOS ITENS'!$D1660,'RESUMO - LOTES E VMA'!$A$3:$A$181,0))</f>
        <v>1% do Valor de Comparação do VMA</v>
      </c>
      <c r="AD1660" s="53" t="str">
        <f>VLOOKUP(Tabela1[[#This Row],[Índice]],[1]Planilha1!$A:$A,1,0)</f>
        <v>#ERROR!</v>
      </c>
    </row>
    <row r="1661" ht="15.75" customHeight="1">
      <c r="A1661" s="52">
        <v>253631.0</v>
      </c>
      <c r="B1661" s="53" t="s">
        <v>70</v>
      </c>
      <c r="C1661" s="53" t="s">
        <v>71</v>
      </c>
      <c r="D1661" s="22">
        <v>207116.0</v>
      </c>
      <c r="E1661" s="53" t="s">
        <v>63</v>
      </c>
      <c r="F1661" s="54">
        <v>1.0601299E7</v>
      </c>
      <c r="G1661" s="53" t="s">
        <v>1229</v>
      </c>
      <c r="H1661" s="55">
        <v>2101.0</v>
      </c>
      <c r="I1661" s="55"/>
      <c r="J1661" s="55" t="s">
        <v>319</v>
      </c>
      <c r="K1661" s="53" t="s">
        <v>73</v>
      </c>
      <c r="L1661" s="53"/>
      <c r="M1661" s="53">
        <v>65.0</v>
      </c>
      <c r="N1661" s="53" t="s">
        <v>52</v>
      </c>
      <c r="O1661" s="25">
        <v>0.3004615384615385</v>
      </c>
      <c r="P1661" s="25">
        <f>'LISTA DOS ITENS'!$O1661*'LISTA DOS ITENS'!$M1661</f>
        <v>19.53</v>
      </c>
      <c r="Q1661" s="25">
        <v>0.2529032258064516</v>
      </c>
      <c r="R1661" s="25">
        <f>'LISTA DOS ITENS'!$Q1661*'LISTA DOS ITENS'!$M1661</f>
        <v>16.43870968</v>
      </c>
      <c r="S1661" s="56">
        <f>IF('LISTA DOS ITENS'!$P1661&gt;'LISTA DOS ITENS'!$R1661,'LISTA DOS ITENS'!$P1661,'LISTA DOS ITENS'!$R1661)</f>
        <v>19.53</v>
      </c>
      <c r="T1661" s="25">
        <v>0.01268224191826132</v>
      </c>
      <c r="U1661" s="25">
        <f>'LISTA DOS ITENS'!$T1661*'LISTA DOS ITENS'!$M1661</f>
        <v>0.8243457247</v>
      </c>
      <c r="V1661" s="56">
        <f t="array" ref="V1661">INDEX('RESUMO - LOTES E VMA'!$F$3:$F$181,MATCH('LISTA DOS ITENS'!$D1661,'RESUMO - LOTES E VMA'!$A$3:$A$181,0))</f>
        <v>2299608.329</v>
      </c>
      <c r="W1661" s="57">
        <f>'LISTA DOS ITENS'!$U1661/'LISTA DOS ITENS'!$V1661</f>
        <v>0.0000003584722295</v>
      </c>
      <c r="X1661" s="53" t="s">
        <v>53</v>
      </c>
      <c r="Y1661" s="53" t="s">
        <v>290</v>
      </c>
      <c r="Z1661" s="58" t="str">
        <f>'LISTA DOS ITENS'!$F1661&amp;"-"&amp;'LISTA DOS ITENS'!$H1661&amp;"-"&amp;'LISTA DOS ITENS'!$J1661&amp;"-"&amp;'LISTA DOS ITENS'!$K1661&amp;"-"&amp;'LISTA DOS ITENS'!$I1661</f>
        <v>10601299-2101-A803-CONS/NAC-</v>
      </c>
      <c r="AA1661" s="59" t="str">
        <f t="array" ref="AA1661">INDEX('RESUMO - LOTES E VMA'!$M$3:$M$181,MATCH('LISTA DOS ITENS'!$D1661,'RESUMO - LOTES E VMA'!$A$3:$A$181,0))</f>
        <v>Para Leilão</v>
      </c>
      <c r="AB1661" s="60">
        <f t="array" ref="AB1661">INDEX('RESUMO - LOTES E VMA'!$J$3:$J$181,MATCH('LISTA DOS ITENS'!$D1661,'RESUMO - LOTES E VMA'!$A$3:$A$181,0))</f>
        <v>0.05014429741</v>
      </c>
      <c r="AC1661" s="29" t="str">
        <f t="array" ref="AC1661">INDEX('RESUMO - LOTES E VMA'!$L$3:$L$181,MATCH('LISTA DOS ITENS'!$D1661,'RESUMO - LOTES E VMA'!$A$3:$A$181,0))</f>
        <v>1% do Valor de Comparação do VMA</v>
      </c>
      <c r="AD1661" s="53" t="str">
        <f>VLOOKUP(Tabela1[[#This Row],[Índice]],[1]Planilha1!$A:$A,1,0)</f>
        <v>#ERROR!</v>
      </c>
    </row>
    <row r="1662" ht="15.75" customHeight="1">
      <c r="A1662" s="52">
        <v>253632.0</v>
      </c>
      <c r="B1662" s="53" t="s">
        <v>70</v>
      </c>
      <c r="C1662" s="53" t="s">
        <v>71</v>
      </c>
      <c r="D1662" s="22">
        <v>207116.0</v>
      </c>
      <c r="E1662" s="53" t="s">
        <v>63</v>
      </c>
      <c r="F1662" s="54">
        <v>1.0094774E7</v>
      </c>
      <c r="G1662" s="53" t="s">
        <v>1186</v>
      </c>
      <c r="H1662" s="55">
        <v>2101.0</v>
      </c>
      <c r="I1662" s="55"/>
      <c r="J1662" s="55" t="s">
        <v>77</v>
      </c>
      <c r="K1662" s="53" t="s">
        <v>73</v>
      </c>
      <c r="L1662" s="53"/>
      <c r="M1662" s="53">
        <v>23.0</v>
      </c>
      <c r="N1662" s="53" t="s">
        <v>52</v>
      </c>
      <c r="O1662" s="25">
        <v>0.12000000000000001</v>
      </c>
      <c r="P1662" s="25">
        <f>'LISTA DOS ITENS'!$O1662*'LISTA DOS ITENS'!$M1662</f>
        <v>2.76</v>
      </c>
      <c r="Q1662" s="25">
        <v>0.1277777777777778</v>
      </c>
      <c r="R1662" s="25">
        <f>'LISTA DOS ITENS'!$Q1662*'LISTA DOS ITENS'!$M1662</f>
        <v>2.938888889</v>
      </c>
      <c r="S1662" s="56">
        <f>IF('LISTA DOS ITENS'!$P1662&gt;'LISTA DOS ITENS'!$R1662,'LISTA DOS ITENS'!$P1662,'LISTA DOS ITENS'!$R1662)</f>
        <v>2.938888889</v>
      </c>
      <c r="T1662" s="25">
        <v>0.006407623644926533</v>
      </c>
      <c r="U1662" s="25">
        <f>'LISTA DOS ITENS'!$T1662*'LISTA DOS ITENS'!$M1662</f>
        <v>0.1473753438</v>
      </c>
      <c r="V1662" s="56">
        <f t="array" ref="V1662">INDEX('RESUMO - LOTES E VMA'!$F$3:$F$181,MATCH('LISTA DOS ITENS'!$D1662,'RESUMO - LOTES E VMA'!$A$3:$A$181,0))</f>
        <v>2299608.329</v>
      </c>
      <c r="W1662" s="57">
        <f>'LISTA DOS ITENS'!$U1662/'LISTA DOS ITENS'!$V1662</f>
        <v>0.00000006408714997</v>
      </c>
      <c r="X1662" s="53" t="s">
        <v>53</v>
      </c>
      <c r="Y1662" s="53" t="s">
        <v>290</v>
      </c>
      <c r="Z1662" s="58" t="str">
        <f>'LISTA DOS ITENS'!$F1662&amp;"-"&amp;'LISTA DOS ITENS'!$H1662&amp;"-"&amp;'LISTA DOS ITENS'!$J1662&amp;"-"&amp;'LISTA DOS ITENS'!$K1662&amp;"-"&amp;'LISTA DOS ITENS'!$I1662</f>
        <v>10094774-2101-A903-CONS/NAC-</v>
      </c>
      <c r="AA1662" s="59" t="str">
        <f t="array" ref="AA1662">INDEX('RESUMO - LOTES E VMA'!$M$3:$M$181,MATCH('LISTA DOS ITENS'!$D1662,'RESUMO - LOTES E VMA'!$A$3:$A$181,0))</f>
        <v>Para Leilão</v>
      </c>
      <c r="AB1662" s="60">
        <f t="array" ref="AB1662">INDEX('RESUMO - LOTES E VMA'!$J$3:$J$181,MATCH('LISTA DOS ITENS'!$D1662,'RESUMO - LOTES E VMA'!$A$3:$A$181,0))</f>
        <v>0.05014429741</v>
      </c>
      <c r="AC1662" s="29" t="str">
        <f t="array" ref="AC1662">INDEX('RESUMO - LOTES E VMA'!$L$3:$L$181,MATCH('LISTA DOS ITENS'!$D1662,'RESUMO - LOTES E VMA'!$A$3:$A$181,0))</f>
        <v>1% do Valor de Comparação do VMA</v>
      </c>
      <c r="AD1662" s="53" t="str">
        <f>VLOOKUP(Tabela1[[#This Row],[Índice]],[1]Planilha1!$A:$A,1,0)</f>
        <v>#ERROR!</v>
      </c>
    </row>
    <row r="1663" ht="15.75" customHeight="1">
      <c r="A1663" s="52">
        <v>253633.0</v>
      </c>
      <c r="B1663" s="53" t="s">
        <v>70</v>
      </c>
      <c r="C1663" s="53" t="s">
        <v>71</v>
      </c>
      <c r="D1663" s="22">
        <v>207116.0</v>
      </c>
      <c r="E1663" s="53" t="s">
        <v>63</v>
      </c>
      <c r="F1663" s="54">
        <v>1.0162943E7</v>
      </c>
      <c r="G1663" s="53" t="s">
        <v>1212</v>
      </c>
      <c r="H1663" s="55">
        <v>2101.0</v>
      </c>
      <c r="I1663" s="55"/>
      <c r="J1663" s="55" t="s">
        <v>77</v>
      </c>
      <c r="K1663" s="53" t="s">
        <v>73</v>
      </c>
      <c r="L1663" s="53"/>
      <c r="M1663" s="53">
        <v>464.0</v>
      </c>
      <c r="N1663" s="53" t="s">
        <v>52</v>
      </c>
      <c r="O1663" s="25">
        <v>5.0</v>
      </c>
      <c r="P1663" s="25">
        <f>'LISTA DOS ITENS'!$O1663*'LISTA DOS ITENS'!$M1663</f>
        <v>2320</v>
      </c>
      <c r="Q1663" s="25">
        <v>5.0</v>
      </c>
      <c r="R1663" s="25">
        <f>'LISTA DOS ITENS'!$Q1663*'LISTA DOS ITENS'!$M1663</f>
        <v>2320</v>
      </c>
      <c r="S1663" s="56">
        <f>IF('LISTA DOS ITENS'!$P1663&gt;'LISTA DOS ITENS'!$R1663,'LISTA DOS ITENS'!$P1663,'LISTA DOS ITENS'!$R1663)</f>
        <v>2320</v>
      </c>
      <c r="T1663" s="25">
        <v>0.2507330991492991</v>
      </c>
      <c r="U1663" s="25">
        <f>'LISTA DOS ITENS'!$T1663*'LISTA DOS ITENS'!$M1663</f>
        <v>116.340158</v>
      </c>
      <c r="V1663" s="56">
        <f t="array" ref="V1663">INDEX('RESUMO - LOTES E VMA'!$F$3:$F$181,MATCH('LISTA DOS ITENS'!$D1663,'RESUMO - LOTES E VMA'!$A$3:$A$181,0))</f>
        <v>2299608.329</v>
      </c>
      <c r="W1663" s="57">
        <f>'LISTA DOS ITENS'!$U1663/'LISTA DOS ITENS'!$V1663</f>
        <v>0.00005059129268</v>
      </c>
      <c r="X1663" s="53" t="s">
        <v>53</v>
      </c>
      <c r="Y1663" s="53" t="s">
        <v>290</v>
      </c>
      <c r="Z1663" s="58" t="str">
        <f>'LISTA DOS ITENS'!$F1663&amp;"-"&amp;'LISTA DOS ITENS'!$H1663&amp;"-"&amp;'LISTA DOS ITENS'!$J1663&amp;"-"&amp;'LISTA DOS ITENS'!$K1663&amp;"-"&amp;'LISTA DOS ITENS'!$I1663</f>
        <v>10162943-2101-A903-CONS/NAC-</v>
      </c>
      <c r="AA1663" s="59" t="str">
        <f t="array" ref="AA1663">INDEX('RESUMO - LOTES E VMA'!$M$3:$M$181,MATCH('LISTA DOS ITENS'!$D1663,'RESUMO - LOTES E VMA'!$A$3:$A$181,0))</f>
        <v>Para Leilão</v>
      </c>
      <c r="AB1663" s="60">
        <f t="array" ref="AB1663">INDEX('RESUMO - LOTES E VMA'!$J$3:$J$181,MATCH('LISTA DOS ITENS'!$D1663,'RESUMO - LOTES E VMA'!$A$3:$A$181,0))</f>
        <v>0.05014429741</v>
      </c>
      <c r="AC1663" s="29" t="str">
        <f t="array" ref="AC1663">INDEX('RESUMO - LOTES E VMA'!$L$3:$L$181,MATCH('LISTA DOS ITENS'!$D1663,'RESUMO - LOTES E VMA'!$A$3:$A$181,0))</f>
        <v>1% do Valor de Comparação do VMA</v>
      </c>
      <c r="AD1663" s="53" t="str">
        <f>VLOOKUP(Tabela1[[#This Row],[Índice]],[1]Planilha1!$A:$A,1,0)</f>
        <v>#ERROR!</v>
      </c>
    </row>
    <row r="1664" ht="15.75" customHeight="1">
      <c r="A1664" s="52">
        <v>253634.0</v>
      </c>
      <c r="B1664" s="53" t="s">
        <v>70</v>
      </c>
      <c r="C1664" s="53" t="s">
        <v>71</v>
      </c>
      <c r="D1664" s="22">
        <v>207116.0</v>
      </c>
      <c r="E1664" s="53" t="s">
        <v>63</v>
      </c>
      <c r="F1664" s="54">
        <v>1.0262872E7</v>
      </c>
      <c r="G1664" s="53" t="s">
        <v>1234</v>
      </c>
      <c r="H1664" s="55">
        <v>2101.0</v>
      </c>
      <c r="I1664" s="55"/>
      <c r="J1664" s="55" t="s">
        <v>77</v>
      </c>
      <c r="K1664" s="53" t="s">
        <v>73</v>
      </c>
      <c r="L1664" s="53"/>
      <c r="M1664" s="53">
        <v>32.0</v>
      </c>
      <c r="N1664" s="53" t="s">
        <v>52</v>
      </c>
      <c r="O1664" s="25">
        <v>9.459999999999999</v>
      </c>
      <c r="P1664" s="25">
        <f>'LISTA DOS ITENS'!$O1664*'LISTA DOS ITENS'!$M1664</f>
        <v>302.72</v>
      </c>
      <c r="Q1664" s="25">
        <v>9.46</v>
      </c>
      <c r="R1664" s="25">
        <f>'LISTA DOS ITENS'!$Q1664*'LISTA DOS ITENS'!$M1664</f>
        <v>302.72</v>
      </c>
      <c r="S1664" s="56">
        <f>IF('LISTA DOS ITENS'!$P1664&gt;'LISTA DOS ITENS'!$R1664,'LISTA DOS ITENS'!$P1664,'LISTA DOS ITENS'!$R1664)</f>
        <v>302.72</v>
      </c>
      <c r="T1664" s="25">
        <v>0.4743870235904739</v>
      </c>
      <c r="U1664" s="25">
        <f>'LISTA DOS ITENS'!$T1664*'LISTA DOS ITENS'!$M1664</f>
        <v>15.18038475</v>
      </c>
      <c r="V1664" s="56">
        <f t="array" ref="V1664">INDEX('RESUMO - LOTES E VMA'!$F$3:$F$181,MATCH('LISTA DOS ITENS'!$D1664,'RESUMO - LOTES E VMA'!$A$3:$A$181,0))</f>
        <v>2299608.329</v>
      </c>
      <c r="W1664" s="57">
        <f>'LISTA DOS ITENS'!$U1664/'LISTA DOS ITENS'!$V1664</f>
        <v>0.000006601291431</v>
      </c>
      <c r="X1664" s="53" t="s">
        <v>53</v>
      </c>
      <c r="Y1664" s="53" t="s">
        <v>290</v>
      </c>
      <c r="Z1664" s="58" t="str">
        <f>'LISTA DOS ITENS'!$F1664&amp;"-"&amp;'LISTA DOS ITENS'!$H1664&amp;"-"&amp;'LISTA DOS ITENS'!$J1664&amp;"-"&amp;'LISTA DOS ITENS'!$K1664&amp;"-"&amp;'LISTA DOS ITENS'!$I1664</f>
        <v>10262872-2101-A903-CONS/NAC-</v>
      </c>
      <c r="AA1664" s="59" t="str">
        <f t="array" ref="AA1664">INDEX('RESUMO - LOTES E VMA'!$M$3:$M$181,MATCH('LISTA DOS ITENS'!$D1664,'RESUMO - LOTES E VMA'!$A$3:$A$181,0))</f>
        <v>Para Leilão</v>
      </c>
      <c r="AB1664" s="60">
        <f t="array" ref="AB1664">INDEX('RESUMO - LOTES E VMA'!$J$3:$J$181,MATCH('LISTA DOS ITENS'!$D1664,'RESUMO - LOTES E VMA'!$A$3:$A$181,0))</f>
        <v>0.05014429741</v>
      </c>
      <c r="AC1664" s="29" t="str">
        <f t="array" ref="AC1664">INDEX('RESUMO - LOTES E VMA'!$L$3:$L$181,MATCH('LISTA DOS ITENS'!$D1664,'RESUMO - LOTES E VMA'!$A$3:$A$181,0))</f>
        <v>1% do Valor de Comparação do VMA</v>
      </c>
      <c r="AD1664" s="53" t="str">
        <f>VLOOKUP(Tabela1[[#This Row],[Índice]],[1]Planilha1!$A:$A,1,0)</f>
        <v>#ERROR!</v>
      </c>
    </row>
    <row r="1665" ht="15.75" customHeight="1">
      <c r="A1665" s="52">
        <v>253635.0</v>
      </c>
      <c r="B1665" s="53" t="s">
        <v>70</v>
      </c>
      <c r="C1665" s="53" t="s">
        <v>71</v>
      </c>
      <c r="D1665" s="22">
        <v>207116.0</v>
      </c>
      <c r="E1665" s="53" t="s">
        <v>63</v>
      </c>
      <c r="F1665" s="54">
        <v>1.0453125E7</v>
      </c>
      <c r="G1665" s="53" t="s">
        <v>1235</v>
      </c>
      <c r="H1665" s="55">
        <v>2101.0</v>
      </c>
      <c r="I1665" s="55"/>
      <c r="J1665" s="55" t="s">
        <v>77</v>
      </c>
      <c r="K1665" s="53" t="s">
        <v>73</v>
      </c>
      <c r="L1665" s="53"/>
      <c r="M1665" s="53">
        <v>1.0</v>
      </c>
      <c r="N1665" s="53" t="s">
        <v>52</v>
      </c>
      <c r="O1665" s="25">
        <v>5.0</v>
      </c>
      <c r="P1665" s="25">
        <f>'LISTA DOS ITENS'!$O1665*'LISTA DOS ITENS'!$M1665</f>
        <v>5</v>
      </c>
      <c r="Q1665" s="25">
        <v>5.0</v>
      </c>
      <c r="R1665" s="25">
        <f>'LISTA DOS ITENS'!$Q1665*'LISTA DOS ITENS'!$M1665</f>
        <v>5</v>
      </c>
      <c r="S1665" s="56">
        <f>IF('LISTA DOS ITENS'!$P1665&gt;'LISTA DOS ITENS'!$R1665,'LISTA DOS ITENS'!$P1665,'LISTA DOS ITENS'!$R1665)</f>
        <v>5</v>
      </c>
      <c r="T1665" s="25">
        <v>0.2507330991492991</v>
      </c>
      <c r="U1665" s="25">
        <f>'LISTA DOS ITENS'!$T1665*'LISTA DOS ITENS'!$M1665</f>
        <v>0.2507330991</v>
      </c>
      <c r="V1665" s="56">
        <f t="array" ref="V1665">INDEX('RESUMO - LOTES E VMA'!$F$3:$F$181,MATCH('LISTA DOS ITENS'!$D1665,'RESUMO - LOTES E VMA'!$A$3:$A$181,0))</f>
        <v>2299608.329</v>
      </c>
      <c r="W1665" s="57">
        <f>'LISTA DOS ITENS'!$U1665/'LISTA DOS ITENS'!$V1665</f>
        <v>0.0000001090329584</v>
      </c>
      <c r="X1665" s="53" t="s">
        <v>53</v>
      </c>
      <c r="Y1665" s="53" t="s">
        <v>290</v>
      </c>
      <c r="Z1665" s="58" t="str">
        <f>'LISTA DOS ITENS'!$F1665&amp;"-"&amp;'LISTA DOS ITENS'!$H1665&amp;"-"&amp;'LISTA DOS ITENS'!$J1665&amp;"-"&amp;'LISTA DOS ITENS'!$K1665&amp;"-"&amp;'LISTA DOS ITENS'!$I1665</f>
        <v>10453125-2101-A903-CONS/NAC-</v>
      </c>
      <c r="AA1665" s="59" t="str">
        <f t="array" ref="AA1665">INDEX('RESUMO - LOTES E VMA'!$M$3:$M$181,MATCH('LISTA DOS ITENS'!$D1665,'RESUMO - LOTES E VMA'!$A$3:$A$181,0))</f>
        <v>Para Leilão</v>
      </c>
      <c r="AB1665" s="60">
        <f t="array" ref="AB1665">INDEX('RESUMO - LOTES E VMA'!$J$3:$J$181,MATCH('LISTA DOS ITENS'!$D1665,'RESUMO - LOTES E VMA'!$A$3:$A$181,0))</f>
        <v>0.05014429741</v>
      </c>
      <c r="AC1665" s="29" t="str">
        <f t="array" ref="AC1665">INDEX('RESUMO - LOTES E VMA'!$L$3:$L$181,MATCH('LISTA DOS ITENS'!$D1665,'RESUMO - LOTES E VMA'!$A$3:$A$181,0))</f>
        <v>1% do Valor de Comparação do VMA</v>
      </c>
      <c r="AD1665" s="53" t="str">
        <f>VLOOKUP(Tabela1[[#This Row],[Índice]],[1]Planilha1!$A:$A,1,0)</f>
        <v>#ERROR!</v>
      </c>
    </row>
    <row r="1666" ht="15.75" customHeight="1">
      <c r="A1666" s="52">
        <v>253636.0</v>
      </c>
      <c r="B1666" s="53" t="s">
        <v>70</v>
      </c>
      <c r="C1666" s="53" t="s">
        <v>71</v>
      </c>
      <c r="D1666" s="22">
        <v>207116.0</v>
      </c>
      <c r="E1666" s="53" t="s">
        <v>63</v>
      </c>
      <c r="F1666" s="54">
        <v>1.0696511E7</v>
      </c>
      <c r="G1666" s="53" t="s">
        <v>1186</v>
      </c>
      <c r="H1666" s="55">
        <v>2101.0</v>
      </c>
      <c r="I1666" s="55"/>
      <c r="J1666" s="55" t="s">
        <v>77</v>
      </c>
      <c r="K1666" s="53" t="s">
        <v>73</v>
      </c>
      <c r="L1666" s="53"/>
      <c r="M1666" s="53">
        <v>1.0</v>
      </c>
      <c r="N1666" s="53" t="s">
        <v>52</v>
      </c>
      <c r="O1666" s="25">
        <v>0.12</v>
      </c>
      <c r="P1666" s="25">
        <f>'LISTA DOS ITENS'!$O1666*'LISTA DOS ITENS'!$M1666</f>
        <v>0.12</v>
      </c>
      <c r="Q1666" s="25">
        <v>0.13765957446808513</v>
      </c>
      <c r="R1666" s="25">
        <f>'LISTA DOS ITENS'!$Q1666*'LISTA DOS ITENS'!$M1666</f>
        <v>0.1376595745</v>
      </c>
      <c r="S1666" s="56">
        <f>IF('LISTA DOS ITENS'!$P1666&gt;'LISTA DOS ITENS'!$R1666,'LISTA DOS ITENS'!$P1666,'LISTA DOS ITENS'!$R1666)</f>
        <v>0.1376595745</v>
      </c>
      <c r="T1666" s="25">
        <v>0.006903162346791342</v>
      </c>
      <c r="U1666" s="25">
        <f>'LISTA DOS ITENS'!$T1666*'LISTA DOS ITENS'!$M1666</f>
        <v>0.006903162347</v>
      </c>
      <c r="V1666" s="56">
        <f t="array" ref="V1666">INDEX('RESUMO - LOTES E VMA'!$F$3:$F$181,MATCH('LISTA DOS ITENS'!$D1666,'RESUMO - LOTES E VMA'!$A$3:$A$181,0))</f>
        <v>2299608.329</v>
      </c>
      <c r="W1666" s="57">
        <f>'LISTA DOS ITENS'!$U1666/'LISTA DOS ITENS'!$V1666</f>
        <v>0.00000000300188613</v>
      </c>
      <c r="X1666" s="53" t="s">
        <v>53</v>
      </c>
      <c r="Y1666" s="53" t="s">
        <v>290</v>
      </c>
      <c r="Z1666" s="58" t="str">
        <f>'LISTA DOS ITENS'!$F1666&amp;"-"&amp;'LISTA DOS ITENS'!$H1666&amp;"-"&amp;'LISTA DOS ITENS'!$J1666&amp;"-"&amp;'LISTA DOS ITENS'!$K1666&amp;"-"&amp;'LISTA DOS ITENS'!$I1666</f>
        <v>10696511-2101-A903-CONS/NAC-</v>
      </c>
      <c r="AA1666" s="59" t="str">
        <f t="array" ref="AA1666">INDEX('RESUMO - LOTES E VMA'!$M$3:$M$181,MATCH('LISTA DOS ITENS'!$D1666,'RESUMO - LOTES E VMA'!$A$3:$A$181,0))</f>
        <v>Para Leilão</v>
      </c>
      <c r="AB1666" s="60">
        <f t="array" ref="AB1666">INDEX('RESUMO - LOTES E VMA'!$J$3:$J$181,MATCH('LISTA DOS ITENS'!$D1666,'RESUMO - LOTES E VMA'!$A$3:$A$181,0))</f>
        <v>0.05014429741</v>
      </c>
      <c r="AC1666" s="29" t="str">
        <f t="array" ref="AC1666">INDEX('RESUMO - LOTES E VMA'!$L$3:$L$181,MATCH('LISTA DOS ITENS'!$D1666,'RESUMO - LOTES E VMA'!$A$3:$A$181,0))</f>
        <v>1% do Valor de Comparação do VMA</v>
      </c>
      <c r="AD1666" s="53" t="str">
        <f>VLOOKUP(Tabela1[[#This Row],[Índice]],[1]Planilha1!$A:$A,1,0)</f>
        <v>#ERROR!</v>
      </c>
    </row>
    <row r="1667" ht="15.75" customHeight="1">
      <c r="A1667" s="52">
        <v>253637.0</v>
      </c>
      <c r="B1667" s="53" t="s">
        <v>70</v>
      </c>
      <c r="C1667" s="53" t="s">
        <v>71</v>
      </c>
      <c r="D1667" s="22">
        <v>207116.0</v>
      </c>
      <c r="E1667" s="53" t="s">
        <v>63</v>
      </c>
      <c r="F1667" s="54">
        <v>1.0731836E7</v>
      </c>
      <c r="G1667" s="53" t="s">
        <v>1215</v>
      </c>
      <c r="H1667" s="55">
        <v>2101.0</v>
      </c>
      <c r="I1667" s="55"/>
      <c r="J1667" s="55" t="s">
        <v>77</v>
      </c>
      <c r="K1667" s="53" t="s">
        <v>73</v>
      </c>
      <c r="L1667" s="53"/>
      <c r="M1667" s="53">
        <v>1.0</v>
      </c>
      <c r="N1667" s="53" t="s">
        <v>52</v>
      </c>
      <c r="O1667" s="25">
        <v>8.67</v>
      </c>
      <c r="P1667" s="25">
        <f>'LISTA DOS ITENS'!$O1667*'LISTA DOS ITENS'!$M1667</f>
        <v>8.67</v>
      </c>
      <c r="Q1667" s="25">
        <v>90.75</v>
      </c>
      <c r="R1667" s="25">
        <f>'LISTA DOS ITENS'!$Q1667*'LISTA DOS ITENS'!$M1667</f>
        <v>90.75</v>
      </c>
      <c r="S1667" s="56">
        <f>IF('LISTA DOS ITENS'!$P1667&gt;'LISTA DOS ITENS'!$R1667,'LISTA DOS ITENS'!$P1667,'LISTA DOS ITENS'!$R1667)</f>
        <v>90.75</v>
      </c>
      <c r="T1667" s="25">
        <v>4.550805749559778</v>
      </c>
      <c r="U1667" s="25">
        <f>'LISTA DOS ITENS'!$T1667*'LISTA DOS ITENS'!$M1667</f>
        <v>4.55080575</v>
      </c>
      <c r="V1667" s="56">
        <f t="array" ref="V1667">INDEX('RESUMO - LOTES E VMA'!$F$3:$F$181,MATCH('LISTA DOS ITENS'!$D1667,'RESUMO - LOTES E VMA'!$A$3:$A$181,0))</f>
        <v>2299608.329</v>
      </c>
      <c r="W1667" s="57">
        <f>'LISTA DOS ITENS'!$U1667/'LISTA DOS ITENS'!$V1667</f>
        <v>0.000001978948194</v>
      </c>
      <c r="X1667" s="53" t="s">
        <v>53</v>
      </c>
      <c r="Y1667" s="53" t="s">
        <v>290</v>
      </c>
      <c r="Z1667" s="58" t="str">
        <f>'LISTA DOS ITENS'!$F1667&amp;"-"&amp;'LISTA DOS ITENS'!$H1667&amp;"-"&amp;'LISTA DOS ITENS'!$J1667&amp;"-"&amp;'LISTA DOS ITENS'!$K1667&amp;"-"&amp;'LISTA DOS ITENS'!$I1667</f>
        <v>10731836-2101-A903-CONS/NAC-</v>
      </c>
      <c r="AA1667" s="59" t="str">
        <f t="array" ref="AA1667">INDEX('RESUMO - LOTES E VMA'!$M$3:$M$181,MATCH('LISTA DOS ITENS'!$D1667,'RESUMO - LOTES E VMA'!$A$3:$A$181,0))</f>
        <v>Para Leilão</v>
      </c>
      <c r="AB1667" s="60">
        <f t="array" ref="AB1667">INDEX('RESUMO - LOTES E VMA'!$J$3:$J$181,MATCH('LISTA DOS ITENS'!$D1667,'RESUMO - LOTES E VMA'!$A$3:$A$181,0))</f>
        <v>0.05014429741</v>
      </c>
      <c r="AC1667" s="29" t="str">
        <f t="array" ref="AC1667">INDEX('RESUMO - LOTES E VMA'!$L$3:$L$181,MATCH('LISTA DOS ITENS'!$D1667,'RESUMO - LOTES E VMA'!$A$3:$A$181,0))</f>
        <v>1% do Valor de Comparação do VMA</v>
      </c>
      <c r="AD1667" s="53" t="str">
        <f>VLOOKUP(Tabela1[[#This Row],[Índice]],[1]Planilha1!$A:$A,1,0)</f>
        <v>#ERROR!</v>
      </c>
    </row>
    <row r="1668" ht="15.75" customHeight="1">
      <c r="A1668" s="52">
        <v>253638.0</v>
      </c>
      <c r="B1668" s="53" t="s">
        <v>70</v>
      </c>
      <c r="C1668" s="53" t="s">
        <v>71</v>
      </c>
      <c r="D1668" s="22">
        <v>207116.0</v>
      </c>
      <c r="E1668" s="53" t="s">
        <v>63</v>
      </c>
      <c r="F1668" s="54">
        <v>1.0850897E7</v>
      </c>
      <c r="G1668" s="53" t="s">
        <v>1236</v>
      </c>
      <c r="H1668" s="55">
        <v>2101.0</v>
      </c>
      <c r="I1668" s="55"/>
      <c r="J1668" s="55" t="s">
        <v>77</v>
      </c>
      <c r="K1668" s="53" t="s">
        <v>57</v>
      </c>
      <c r="L1668" s="53"/>
      <c r="M1668" s="53">
        <v>27.0</v>
      </c>
      <c r="N1668" s="53" t="s">
        <v>52</v>
      </c>
      <c r="O1668" s="25">
        <v>0.49</v>
      </c>
      <c r="P1668" s="25">
        <f>'LISTA DOS ITENS'!$O1668*'LISTA DOS ITENS'!$M1668</f>
        <v>13.23</v>
      </c>
      <c r="Q1668" s="25">
        <v>12.4</v>
      </c>
      <c r="R1668" s="25">
        <f>'LISTA DOS ITENS'!$Q1668*'LISTA DOS ITENS'!$M1668</f>
        <v>334.8</v>
      </c>
      <c r="S1668" s="56">
        <f>IF('LISTA DOS ITENS'!$P1668&gt;'LISTA DOS ITENS'!$R1668,'LISTA DOS ITENS'!$P1668,'LISTA DOS ITENS'!$R1668)</f>
        <v>334.8</v>
      </c>
      <c r="T1668" s="25">
        <v>0.6218180858902618</v>
      </c>
      <c r="U1668" s="25">
        <f>'LISTA DOS ITENS'!$T1668*'LISTA DOS ITENS'!$M1668</f>
        <v>16.78908832</v>
      </c>
      <c r="V1668" s="56">
        <f t="array" ref="V1668">INDEX('RESUMO - LOTES E VMA'!$F$3:$F$181,MATCH('LISTA DOS ITENS'!$D1668,'RESUMO - LOTES E VMA'!$A$3:$A$181,0))</f>
        <v>2299608.329</v>
      </c>
      <c r="W1668" s="57">
        <f>'LISTA DOS ITENS'!$U1668/'LISTA DOS ITENS'!$V1668</f>
        <v>0.000007300846892</v>
      </c>
      <c r="X1668" s="53" t="s">
        <v>53</v>
      </c>
      <c r="Y1668" s="53" t="s">
        <v>290</v>
      </c>
      <c r="Z1668" s="58" t="str">
        <f>'LISTA DOS ITENS'!$F1668&amp;"-"&amp;'LISTA DOS ITENS'!$H1668&amp;"-"&amp;'LISTA DOS ITENS'!$J1668&amp;"-"&amp;'LISTA DOS ITENS'!$K1668&amp;"-"&amp;'LISTA DOS ITENS'!$I1668</f>
        <v>10850897-2101-A903-USADO-</v>
      </c>
      <c r="AA1668" s="59" t="str">
        <f t="array" ref="AA1668">INDEX('RESUMO - LOTES E VMA'!$M$3:$M$181,MATCH('LISTA DOS ITENS'!$D1668,'RESUMO - LOTES E VMA'!$A$3:$A$181,0))</f>
        <v>Para Leilão</v>
      </c>
      <c r="AB1668" s="60">
        <f t="array" ref="AB1668">INDEX('RESUMO - LOTES E VMA'!$J$3:$J$181,MATCH('LISTA DOS ITENS'!$D1668,'RESUMO - LOTES E VMA'!$A$3:$A$181,0))</f>
        <v>0.05014429741</v>
      </c>
      <c r="AC1668" s="29" t="str">
        <f t="array" ref="AC1668">INDEX('RESUMO - LOTES E VMA'!$L$3:$L$181,MATCH('LISTA DOS ITENS'!$D1668,'RESUMO - LOTES E VMA'!$A$3:$A$181,0))</f>
        <v>1% do Valor de Comparação do VMA</v>
      </c>
      <c r="AD1668" s="53" t="str">
        <f>VLOOKUP(Tabela1[[#This Row],[Índice]],[1]Planilha1!$A:$A,1,0)</f>
        <v>#ERROR!</v>
      </c>
    </row>
    <row r="1669" ht="15.75" customHeight="1">
      <c r="A1669" s="52">
        <v>253639.0</v>
      </c>
      <c r="B1669" s="53" t="s">
        <v>70</v>
      </c>
      <c r="C1669" s="53" t="s">
        <v>71</v>
      </c>
      <c r="D1669" s="22">
        <v>207116.0</v>
      </c>
      <c r="E1669" s="53" t="s">
        <v>63</v>
      </c>
      <c r="F1669" s="54">
        <v>1.0210488E7</v>
      </c>
      <c r="G1669" s="53" t="s">
        <v>1204</v>
      </c>
      <c r="H1669" s="55">
        <v>2201.0</v>
      </c>
      <c r="I1669" s="55"/>
      <c r="J1669" s="55" t="s">
        <v>77</v>
      </c>
      <c r="K1669" s="53" t="s">
        <v>73</v>
      </c>
      <c r="L1669" s="53"/>
      <c r="M1669" s="53">
        <v>2.0</v>
      </c>
      <c r="N1669" s="53" t="s">
        <v>52</v>
      </c>
      <c r="O1669" s="25">
        <v>0.895</v>
      </c>
      <c r="P1669" s="25">
        <f>'LISTA DOS ITENS'!$O1669*'LISTA DOS ITENS'!$M1669</f>
        <v>1.79</v>
      </c>
      <c r="Q1669" s="25">
        <v>3.1665</v>
      </c>
      <c r="R1669" s="25">
        <f>'LISTA DOS ITENS'!$Q1669*'LISTA DOS ITENS'!$M1669</f>
        <v>6.333</v>
      </c>
      <c r="S1669" s="56">
        <f>IF('LISTA DOS ITENS'!$P1669&gt;'LISTA DOS ITENS'!$R1669,'LISTA DOS ITENS'!$P1669,'LISTA DOS ITENS'!$R1669)</f>
        <v>6.333</v>
      </c>
      <c r="T1669" s="25">
        <v>0.15878927169125112</v>
      </c>
      <c r="U1669" s="25">
        <f>'LISTA DOS ITENS'!$T1669*'LISTA DOS ITENS'!$M1669</f>
        <v>0.3175785434</v>
      </c>
      <c r="V1669" s="56">
        <f t="array" ref="V1669">INDEX('RESUMO - LOTES E VMA'!$F$3:$F$181,MATCH('LISTA DOS ITENS'!$D1669,'RESUMO - LOTES E VMA'!$A$3:$A$181,0))</f>
        <v>2299608.329</v>
      </c>
      <c r="W1669" s="57">
        <f>'LISTA DOS ITENS'!$U1669/'LISTA DOS ITENS'!$V1669</f>
        <v>0.0000001381011451</v>
      </c>
      <c r="X1669" s="53" t="s">
        <v>53</v>
      </c>
      <c r="Y1669" s="53" t="s">
        <v>290</v>
      </c>
      <c r="Z1669" s="58" t="str">
        <f>'LISTA DOS ITENS'!$F1669&amp;"-"&amp;'LISTA DOS ITENS'!$H1669&amp;"-"&amp;'LISTA DOS ITENS'!$J1669&amp;"-"&amp;'LISTA DOS ITENS'!$K1669&amp;"-"&amp;'LISTA DOS ITENS'!$I1669</f>
        <v>10210488-2201-A903-CONS/NAC-</v>
      </c>
      <c r="AA1669" s="59" t="str">
        <f t="array" ref="AA1669">INDEX('RESUMO - LOTES E VMA'!$M$3:$M$181,MATCH('LISTA DOS ITENS'!$D1669,'RESUMO - LOTES E VMA'!$A$3:$A$181,0))</f>
        <v>Para Leilão</v>
      </c>
      <c r="AB1669" s="60">
        <f t="array" ref="AB1669">INDEX('RESUMO - LOTES E VMA'!$J$3:$J$181,MATCH('LISTA DOS ITENS'!$D1669,'RESUMO - LOTES E VMA'!$A$3:$A$181,0))</f>
        <v>0.05014429741</v>
      </c>
      <c r="AC1669" s="29" t="str">
        <f t="array" ref="AC1669">INDEX('RESUMO - LOTES E VMA'!$L$3:$L$181,MATCH('LISTA DOS ITENS'!$D1669,'RESUMO - LOTES E VMA'!$A$3:$A$181,0))</f>
        <v>1% do Valor de Comparação do VMA</v>
      </c>
      <c r="AD1669" s="53" t="str">
        <f>VLOOKUP(Tabela1[[#This Row],[Índice]],[1]Planilha1!$A:$A,1,0)</f>
        <v>#ERROR!</v>
      </c>
    </row>
    <row r="1670" ht="15.75" customHeight="1">
      <c r="A1670" s="52">
        <v>253640.0</v>
      </c>
      <c r="B1670" s="53" t="s">
        <v>70</v>
      </c>
      <c r="C1670" s="53" t="s">
        <v>71</v>
      </c>
      <c r="D1670" s="22">
        <v>207116.0</v>
      </c>
      <c r="E1670" s="53" t="s">
        <v>63</v>
      </c>
      <c r="F1670" s="54">
        <v>1.0210488E7</v>
      </c>
      <c r="G1670" s="53" t="s">
        <v>1204</v>
      </c>
      <c r="H1670" s="55">
        <v>2201.0</v>
      </c>
      <c r="I1670" s="55"/>
      <c r="J1670" s="55" t="s">
        <v>77</v>
      </c>
      <c r="K1670" s="53" t="s">
        <v>80</v>
      </c>
      <c r="L1670" s="53"/>
      <c r="M1670" s="53">
        <v>12.0</v>
      </c>
      <c r="N1670" s="53" t="s">
        <v>52</v>
      </c>
      <c r="O1670" s="25">
        <v>0.6691666666666666</v>
      </c>
      <c r="P1670" s="25">
        <f>'LISTA DOS ITENS'!$O1670*'LISTA DOS ITENS'!$M1670</f>
        <v>8.03</v>
      </c>
      <c r="Q1670" s="25">
        <v>3.1665</v>
      </c>
      <c r="R1670" s="25">
        <f>'LISTA DOS ITENS'!$Q1670*'LISTA DOS ITENS'!$M1670</f>
        <v>37.998</v>
      </c>
      <c r="S1670" s="56">
        <f>IF('LISTA DOS ITENS'!$P1670&gt;'LISTA DOS ITENS'!$R1670,'LISTA DOS ITENS'!$P1670,'LISTA DOS ITENS'!$R1670)</f>
        <v>37.998</v>
      </c>
      <c r="T1670" s="25">
        <v>0.15878927169125112</v>
      </c>
      <c r="U1670" s="25">
        <f>'LISTA DOS ITENS'!$T1670*'LISTA DOS ITENS'!$M1670</f>
        <v>1.90547126</v>
      </c>
      <c r="V1670" s="56">
        <f t="array" ref="V1670">INDEX('RESUMO - LOTES E VMA'!$F$3:$F$181,MATCH('LISTA DOS ITENS'!$D1670,'RESUMO - LOTES E VMA'!$A$3:$A$181,0))</f>
        <v>2299608.329</v>
      </c>
      <c r="W1670" s="57">
        <f>'LISTA DOS ITENS'!$U1670/'LISTA DOS ITENS'!$V1670</f>
        <v>0.0000008286068703</v>
      </c>
      <c r="X1670" s="53" t="s">
        <v>53</v>
      </c>
      <c r="Y1670" s="53" t="s">
        <v>290</v>
      </c>
      <c r="Z1670" s="58" t="str">
        <f>'LISTA DOS ITENS'!$F1670&amp;"-"&amp;'LISTA DOS ITENS'!$H1670&amp;"-"&amp;'LISTA DOS ITENS'!$J1670&amp;"-"&amp;'LISTA DOS ITENS'!$K1670&amp;"-"&amp;'LISTA DOS ITENS'!$I1670</f>
        <v>10210488-2201-A903-IMOB/NAC-</v>
      </c>
      <c r="AA1670" s="59" t="str">
        <f t="array" ref="AA1670">INDEX('RESUMO - LOTES E VMA'!$M$3:$M$181,MATCH('LISTA DOS ITENS'!$D1670,'RESUMO - LOTES E VMA'!$A$3:$A$181,0))</f>
        <v>Para Leilão</v>
      </c>
      <c r="AB1670" s="60">
        <f t="array" ref="AB1670">INDEX('RESUMO - LOTES E VMA'!$J$3:$J$181,MATCH('LISTA DOS ITENS'!$D1670,'RESUMO - LOTES E VMA'!$A$3:$A$181,0))</f>
        <v>0.05014429741</v>
      </c>
      <c r="AC1670" s="29" t="str">
        <f t="array" ref="AC1670">INDEX('RESUMO - LOTES E VMA'!$L$3:$L$181,MATCH('LISTA DOS ITENS'!$D1670,'RESUMO - LOTES E VMA'!$A$3:$A$181,0))</f>
        <v>1% do Valor de Comparação do VMA</v>
      </c>
      <c r="AD1670" s="53" t="str">
        <f>VLOOKUP(Tabela1[[#This Row],[Índice]],[1]Planilha1!$A:$A,1,0)</f>
        <v>#ERROR!</v>
      </c>
    </row>
    <row r="1671" ht="15.75" customHeight="1">
      <c r="A1671" s="52">
        <v>253641.0</v>
      </c>
      <c r="B1671" s="53" t="s">
        <v>70</v>
      </c>
      <c r="C1671" s="53" t="s">
        <v>71</v>
      </c>
      <c r="D1671" s="22">
        <v>207116.0</v>
      </c>
      <c r="E1671" s="53" t="s">
        <v>63</v>
      </c>
      <c r="F1671" s="54">
        <v>1.0695398E7</v>
      </c>
      <c r="G1671" s="53" t="s">
        <v>1237</v>
      </c>
      <c r="H1671" s="55">
        <v>2201.0</v>
      </c>
      <c r="I1671" s="55"/>
      <c r="J1671" s="55" t="s">
        <v>77</v>
      </c>
      <c r="K1671" s="53" t="s">
        <v>293</v>
      </c>
      <c r="L1671" s="53"/>
      <c r="M1671" s="53">
        <v>100.0</v>
      </c>
      <c r="N1671" s="53" t="s">
        <v>52</v>
      </c>
      <c r="O1671" s="25">
        <v>1.0</v>
      </c>
      <c r="P1671" s="25">
        <f>'LISTA DOS ITENS'!$O1671*'LISTA DOS ITENS'!$M1671</f>
        <v>100</v>
      </c>
      <c r="Q1671" s="25">
        <v>8.68</v>
      </c>
      <c r="R1671" s="25">
        <f>'LISTA DOS ITENS'!$Q1671*'LISTA DOS ITENS'!$M1671</f>
        <v>868</v>
      </c>
      <c r="S1671" s="56">
        <f>IF('LISTA DOS ITENS'!$P1671&gt;'LISTA DOS ITENS'!$R1671,'LISTA DOS ITENS'!$P1671,'LISTA DOS ITENS'!$R1671)</f>
        <v>868</v>
      </c>
      <c r="T1671" s="25">
        <v>0.43527266012318316</v>
      </c>
      <c r="U1671" s="25">
        <f>'LISTA DOS ITENS'!$T1671*'LISTA DOS ITENS'!$M1671</f>
        <v>43.52726601</v>
      </c>
      <c r="V1671" s="56">
        <f t="array" ref="V1671">INDEX('RESUMO - LOTES E VMA'!$F$3:$F$181,MATCH('LISTA DOS ITENS'!$D1671,'RESUMO - LOTES E VMA'!$A$3:$A$181,0))</f>
        <v>2299608.329</v>
      </c>
      <c r="W1671" s="57">
        <f>'LISTA DOS ITENS'!$U1671/'LISTA DOS ITENS'!$V1671</f>
        <v>0.00001892812157</v>
      </c>
      <c r="X1671" s="53" t="s">
        <v>53</v>
      </c>
      <c r="Y1671" s="53" t="s">
        <v>290</v>
      </c>
      <c r="Z1671" s="58" t="str">
        <f>'LISTA DOS ITENS'!$F1671&amp;"-"&amp;'LISTA DOS ITENS'!$H1671&amp;"-"&amp;'LISTA DOS ITENS'!$J1671&amp;"-"&amp;'LISTA DOS ITENS'!$K1671&amp;"-"&amp;'LISTA DOS ITENS'!$I1671</f>
        <v>10695398-2201-A903-SOBRE_EMP-</v>
      </c>
      <c r="AA1671" s="59" t="str">
        <f t="array" ref="AA1671">INDEX('RESUMO - LOTES E VMA'!$M$3:$M$181,MATCH('LISTA DOS ITENS'!$D1671,'RESUMO - LOTES E VMA'!$A$3:$A$181,0))</f>
        <v>Para Leilão</v>
      </c>
      <c r="AB1671" s="60">
        <f t="array" ref="AB1671">INDEX('RESUMO - LOTES E VMA'!$J$3:$J$181,MATCH('LISTA DOS ITENS'!$D1671,'RESUMO - LOTES E VMA'!$A$3:$A$181,0))</f>
        <v>0.05014429741</v>
      </c>
      <c r="AC1671" s="29" t="str">
        <f t="array" ref="AC1671">INDEX('RESUMO - LOTES E VMA'!$L$3:$L$181,MATCH('LISTA DOS ITENS'!$D1671,'RESUMO - LOTES E VMA'!$A$3:$A$181,0))</f>
        <v>1% do Valor de Comparação do VMA</v>
      </c>
      <c r="AD1671" s="53" t="str">
        <f>VLOOKUP(Tabela1[[#This Row],[Índice]],[1]Planilha1!$A:$A,1,0)</f>
        <v>#ERROR!</v>
      </c>
    </row>
    <row r="1672" ht="15.75" customHeight="1">
      <c r="A1672" s="52">
        <v>253714.0</v>
      </c>
      <c r="B1672" s="53" t="s">
        <v>70</v>
      </c>
      <c r="C1672" s="53" t="s">
        <v>71</v>
      </c>
      <c r="D1672" s="22">
        <v>207133.0</v>
      </c>
      <c r="E1672" s="53" t="s">
        <v>63</v>
      </c>
      <c r="F1672" s="54">
        <v>1.0122656E7</v>
      </c>
      <c r="G1672" s="53" t="s">
        <v>1238</v>
      </c>
      <c r="H1672" s="55">
        <v>2101.0</v>
      </c>
      <c r="I1672" s="55"/>
      <c r="J1672" s="55" t="s">
        <v>68</v>
      </c>
      <c r="K1672" s="53" t="s">
        <v>117</v>
      </c>
      <c r="L1672" s="53"/>
      <c r="M1672" s="53">
        <v>11.0</v>
      </c>
      <c r="N1672" s="53" t="s">
        <v>52</v>
      </c>
      <c r="O1672" s="25">
        <v>150.80611111111114</v>
      </c>
      <c r="P1672" s="25">
        <f>'LISTA DOS ITENS'!$O1672*'LISTA DOS ITENS'!$M1672</f>
        <v>1658.867222</v>
      </c>
      <c r="Q1672" s="25">
        <v>150.81</v>
      </c>
      <c r="R1672" s="25">
        <f>'LISTA DOS ITENS'!$Q1672*'LISTA DOS ITENS'!$M1672</f>
        <v>1658.91</v>
      </c>
      <c r="S1672" s="56">
        <f>IF('LISTA DOS ITENS'!$P1672&gt;'LISTA DOS ITENS'!$R1672,'LISTA DOS ITENS'!$P1672,'LISTA DOS ITENS'!$R1672)</f>
        <v>1658.91</v>
      </c>
      <c r="T1672" s="25">
        <v>11.33490091394485</v>
      </c>
      <c r="U1672" s="25">
        <f>'LISTA DOS ITENS'!$T1672*'LISTA DOS ITENS'!$M1672</f>
        <v>124.6839101</v>
      </c>
      <c r="V1672" s="56">
        <f t="array" ref="V1672">INDEX('RESUMO - LOTES E VMA'!$F$3:$F$181,MATCH('LISTA DOS ITENS'!$D1672,'RESUMO - LOTES E VMA'!$A$3:$A$181,0))</f>
        <v>17245.18627</v>
      </c>
      <c r="W1672" s="57">
        <f>'LISTA DOS ITENS'!$U1672/'LISTA DOS ITENS'!$V1672</f>
        <v>0.007230070356</v>
      </c>
      <c r="X1672" s="53" t="s">
        <v>53</v>
      </c>
      <c r="Y1672" s="53" t="s">
        <v>290</v>
      </c>
      <c r="Z1672" s="58" t="str">
        <f>'LISTA DOS ITENS'!$F1672&amp;"-"&amp;'LISTA DOS ITENS'!$H1672&amp;"-"&amp;'LISTA DOS ITENS'!$J1672&amp;"-"&amp;'LISTA DOS ITENS'!$K1672&amp;"-"&amp;'LISTA DOS ITENS'!$I1672</f>
        <v>10122656-2101-0003-CONS/IAMN-</v>
      </c>
      <c r="AA1672" s="59" t="str">
        <f t="array" ref="AA1672">INDEX('RESUMO - LOTES E VMA'!$M$3:$M$181,MATCH('LISTA DOS ITENS'!$D1672,'RESUMO - LOTES E VMA'!$A$3:$A$181,0))</f>
        <v>Para Leilão</v>
      </c>
      <c r="AB1672" s="60">
        <f t="array" ref="AB1672">INDEX('RESUMO - LOTES E VMA'!$J$3:$J$181,MATCH('LISTA DOS ITENS'!$D1672,'RESUMO - LOTES E VMA'!$A$3:$A$181,0))</f>
        <v>0.07260907222</v>
      </c>
      <c r="AC1672" s="29" t="str">
        <f t="array" ref="AC1672">INDEX('RESUMO - LOTES E VMA'!$L$3:$L$181,MATCH('LISTA DOS ITENS'!$D1672,'RESUMO - LOTES E VMA'!$A$3:$A$181,0))</f>
        <v>1% do Valor de Comparação do VMA</v>
      </c>
      <c r="AD1672" s="53" t="str">
        <f>VLOOKUP(Tabela1[[#This Row],[Índice]],[1]Planilha1!$A:$A,1,0)</f>
        <v>#ERROR!</v>
      </c>
    </row>
    <row r="1673" ht="15.75" customHeight="1">
      <c r="A1673" s="52">
        <v>253715.0</v>
      </c>
      <c r="B1673" s="53" t="s">
        <v>70</v>
      </c>
      <c r="C1673" s="53" t="s">
        <v>71</v>
      </c>
      <c r="D1673" s="22">
        <v>207133.0</v>
      </c>
      <c r="E1673" s="53" t="s">
        <v>63</v>
      </c>
      <c r="F1673" s="54">
        <v>1.0131832E7</v>
      </c>
      <c r="G1673" s="53" t="s">
        <v>1238</v>
      </c>
      <c r="H1673" s="55">
        <v>2101.0</v>
      </c>
      <c r="I1673" s="55" t="s">
        <v>81</v>
      </c>
      <c r="J1673" s="55" t="s">
        <v>68</v>
      </c>
      <c r="K1673" s="53" t="s">
        <v>117</v>
      </c>
      <c r="L1673" s="53"/>
      <c r="M1673" s="53">
        <v>1.0</v>
      </c>
      <c r="N1673" s="53" t="s">
        <v>52</v>
      </c>
      <c r="O1673" s="25">
        <v>2825.68</v>
      </c>
      <c r="P1673" s="25">
        <f>'LISTA DOS ITENS'!$O1673*'LISTA DOS ITENS'!$M1673</f>
        <v>2825.68</v>
      </c>
      <c r="Q1673" s="25">
        <v>2070.45</v>
      </c>
      <c r="R1673" s="25">
        <f>'LISTA DOS ITENS'!$Q1673*'LISTA DOS ITENS'!$M1673</f>
        <v>2070.45</v>
      </c>
      <c r="S1673" s="56">
        <f>IF('LISTA DOS ITENS'!$P1673&gt;'LISTA DOS ITENS'!$R1673,'LISTA DOS ITENS'!$P1673,'LISTA DOS ITENS'!$R1673)</f>
        <v>2825.68</v>
      </c>
      <c r="T1673" s="25">
        <v>155.615314616253</v>
      </c>
      <c r="U1673" s="25">
        <f>'LISTA DOS ITENS'!$T1673*'LISTA DOS ITENS'!$M1673</f>
        <v>155.6153146</v>
      </c>
      <c r="V1673" s="56">
        <f t="array" ref="V1673">INDEX('RESUMO - LOTES E VMA'!$F$3:$F$181,MATCH('LISTA DOS ITENS'!$D1673,'RESUMO - LOTES E VMA'!$A$3:$A$181,0))</f>
        <v>17245.18627</v>
      </c>
      <c r="W1673" s="57">
        <f>'LISTA DOS ITENS'!$U1673/'LISTA DOS ITENS'!$V1673</f>
        <v>0.009023695782</v>
      </c>
      <c r="X1673" s="53" t="s">
        <v>53</v>
      </c>
      <c r="Y1673" s="53" t="s">
        <v>290</v>
      </c>
      <c r="Z1673" s="58" t="str">
        <f>'LISTA DOS ITENS'!$F1673&amp;"-"&amp;'LISTA DOS ITENS'!$H1673&amp;"-"&amp;'LISTA DOS ITENS'!$J1673&amp;"-"&amp;'LISTA DOS ITENS'!$K1673&amp;"-"&amp;'LISTA DOS ITENS'!$I1673</f>
        <v>10131832-2101-0003-CONS/IAMN-ED-1000-01.01</v>
      </c>
      <c r="AA1673" s="59" t="str">
        <f t="array" ref="AA1673">INDEX('RESUMO - LOTES E VMA'!$M$3:$M$181,MATCH('LISTA DOS ITENS'!$D1673,'RESUMO - LOTES E VMA'!$A$3:$A$181,0))</f>
        <v>Para Leilão</v>
      </c>
      <c r="AB1673" s="60">
        <f t="array" ref="AB1673">INDEX('RESUMO - LOTES E VMA'!$J$3:$J$181,MATCH('LISTA DOS ITENS'!$D1673,'RESUMO - LOTES E VMA'!$A$3:$A$181,0))</f>
        <v>0.07260907222</v>
      </c>
      <c r="AC1673" s="29" t="str">
        <f t="array" ref="AC1673">INDEX('RESUMO - LOTES E VMA'!$L$3:$L$181,MATCH('LISTA DOS ITENS'!$D1673,'RESUMO - LOTES E VMA'!$A$3:$A$181,0))</f>
        <v>1% do Valor de Comparação do VMA</v>
      </c>
      <c r="AD1673" s="53" t="str">
        <f>VLOOKUP(Tabela1[[#This Row],[Índice]],[1]Planilha1!$A:$A,1,0)</f>
        <v>#ERROR!</v>
      </c>
    </row>
    <row r="1674" ht="15.75" customHeight="1">
      <c r="A1674" s="52">
        <v>253716.0</v>
      </c>
      <c r="B1674" s="53" t="s">
        <v>70</v>
      </c>
      <c r="C1674" s="53" t="s">
        <v>71</v>
      </c>
      <c r="D1674" s="22">
        <v>207133.0</v>
      </c>
      <c r="E1674" s="53" t="s">
        <v>63</v>
      </c>
      <c r="F1674" s="54">
        <v>1.0131832E7</v>
      </c>
      <c r="G1674" s="53" t="s">
        <v>1238</v>
      </c>
      <c r="H1674" s="55">
        <v>2101.0</v>
      </c>
      <c r="I1674" s="55"/>
      <c r="J1674" s="55" t="s">
        <v>68</v>
      </c>
      <c r="K1674" s="53" t="s">
        <v>73</v>
      </c>
      <c r="L1674" s="53"/>
      <c r="M1674" s="53">
        <v>2.0</v>
      </c>
      <c r="N1674" s="53" t="s">
        <v>52</v>
      </c>
      <c r="O1674" s="25">
        <v>2070.445</v>
      </c>
      <c r="P1674" s="25">
        <f>'LISTA DOS ITENS'!$O1674*'LISTA DOS ITENS'!$M1674</f>
        <v>4140.89</v>
      </c>
      <c r="Q1674" s="25">
        <v>2070.45</v>
      </c>
      <c r="R1674" s="25">
        <f>'LISTA DOS ITENS'!$Q1674*'LISTA DOS ITENS'!$M1674</f>
        <v>4140.9</v>
      </c>
      <c r="S1674" s="56">
        <f>IF('LISTA DOS ITENS'!$P1674&gt;'LISTA DOS ITENS'!$R1674,'LISTA DOS ITENS'!$P1674,'LISTA DOS ITENS'!$R1674)</f>
        <v>4140.9</v>
      </c>
      <c r="T1674" s="25">
        <v>155.615314616253</v>
      </c>
      <c r="U1674" s="25">
        <f>'LISTA DOS ITENS'!$T1674*'LISTA DOS ITENS'!$M1674</f>
        <v>311.2306292</v>
      </c>
      <c r="V1674" s="56">
        <f t="array" ref="V1674">INDEX('RESUMO - LOTES E VMA'!$F$3:$F$181,MATCH('LISTA DOS ITENS'!$D1674,'RESUMO - LOTES E VMA'!$A$3:$A$181,0))</f>
        <v>17245.18627</v>
      </c>
      <c r="W1674" s="57">
        <f>'LISTA DOS ITENS'!$U1674/'LISTA DOS ITENS'!$V1674</f>
        <v>0.01804739156</v>
      </c>
      <c r="X1674" s="53" t="s">
        <v>53</v>
      </c>
      <c r="Y1674" s="53" t="s">
        <v>290</v>
      </c>
      <c r="Z1674" s="58" t="str">
        <f>'LISTA DOS ITENS'!$F1674&amp;"-"&amp;'LISTA DOS ITENS'!$H1674&amp;"-"&amp;'LISTA DOS ITENS'!$J1674&amp;"-"&amp;'LISTA DOS ITENS'!$K1674&amp;"-"&amp;'LISTA DOS ITENS'!$I1674</f>
        <v>10131832-2101-0003-CONS/NAC-</v>
      </c>
      <c r="AA1674" s="59" t="str">
        <f t="array" ref="AA1674">INDEX('RESUMO - LOTES E VMA'!$M$3:$M$181,MATCH('LISTA DOS ITENS'!$D1674,'RESUMO - LOTES E VMA'!$A$3:$A$181,0))</f>
        <v>Para Leilão</v>
      </c>
      <c r="AB1674" s="60">
        <f t="array" ref="AB1674">INDEX('RESUMO - LOTES E VMA'!$J$3:$J$181,MATCH('LISTA DOS ITENS'!$D1674,'RESUMO - LOTES E VMA'!$A$3:$A$181,0))</f>
        <v>0.07260907222</v>
      </c>
      <c r="AC1674" s="29" t="str">
        <f t="array" ref="AC1674">INDEX('RESUMO - LOTES E VMA'!$L$3:$L$181,MATCH('LISTA DOS ITENS'!$D1674,'RESUMO - LOTES E VMA'!$A$3:$A$181,0))</f>
        <v>1% do Valor de Comparação do VMA</v>
      </c>
      <c r="AD1674" s="53" t="str">
        <f>VLOOKUP(Tabela1[[#This Row],[Índice]],[1]Planilha1!$A:$A,1,0)</f>
        <v>#ERROR!</v>
      </c>
    </row>
    <row r="1675" ht="15.75" customHeight="1">
      <c r="A1675" s="52">
        <v>253717.0</v>
      </c>
      <c r="B1675" s="53" t="s">
        <v>70</v>
      </c>
      <c r="C1675" s="53" t="s">
        <v>71</v>
      </c>
      <c r="D1675" s="22">
        <v>207133.0</v>
      </c>
      <c r="E1675" s="53" t="s">
        <v>63</v>
      </c>
      <c r="F1675" s="54">
        <v>1.0131832E7</v>
      </c>
      <c r="G1675" s="53" t="s">
        <v>1238</v>
      </c>
      <c r="H1675" s="55">
        <v>2101.0</v>
      </c>
      <c r="I1675" s="55" t="s">
        <v>81</v>
      </c>
      <c r="J1675" s="55" t="s">
        <v>68</v>
      </c>
      <c r="K1675" s="53" t="s">
        <v>73</v>
      </c>
      <c r="L1675" s="53"/>
      <c r="M1675" s="53">
        <v>1.0</v>
      </c>
      <c r="N1675" s="53" t="s">
        <v>52</v>
      </c>
      <c r="O1675" s="25">
        <v>2070.45</v>
      </c>
      <c r="P1675" s="25">
        <f>'LISTA DOS ITENS'!$O1675*'LISTA DOS ITENS'!$M1675</f>
        <v>2070.45</v>
      </c>
      <c r="Q1675" s="25">
        <v>2070.45</v>
      </c>
      <c r="R1675" s="25">
        <f>'LISTA DOS ITENS'!$Q1675*'LISTA DOS ITENS'!$M1675</f>
        <v>2070.45</v>
      </c>
      <c r="S1675" s="56">
        <f>IF('LISTA DOS ITENS'!$P1675&gt;'LISTA DOS ITENS'!$R1675,'LISTA DOS ITENS'!$P1675,'LISTA DOS ITENS'!$R1675)</f>
        <v>2070.45</v>
      </c>
      <c r="T1675" s="25">
        <v>155.615314616253</v>
      </c>
      <c r="U1675" s="25">
        <f>'LISTA DOS ITENS'!$T1675*'LISTA DOS ITENS'!$M1675</f>
        <v>155.6153146</v>
      </c>
      <c r="V1675" s="56">
        <f t="array" ref="V1675">INDEX('RESUMO - LOTES E VMA'!$F$3:$F$181,MATCH('LISTA DOS ITENS'!$D1675,'RESUMO - LOTES E VMA'!$A$3:$A$181,0))</f>
        <v>17245.18627</v>
      </c>
      <c r="W1675" s="57">
        <f>'LISTA DOS ITENS'!$U1675/'LISTA DOS ITENS'!$V1675</f>
        <v>0.009023695782</v>
      </c>
      <c r="X1675" s="53" t="s">
        <v>53</v>
      </c>
      <c r="Y1675" s="53" t="s">
        <v>290</v>
      </c>
      <c r="Z1675" s="58" t="str">
        <f>'LISTA DOS ITENS'!$F1675&amp;"-"&amp;'LISTA DOS ITENS'!$H1675&amp;"-"&amp;'LISTA DOS ITENS'!$J1675&amp;"-"&amp;'LISTA DOS ITENS'!$K1675&amp;"-"&amp;'LISTA DOS ITENS'!$I1675</f>
        <v>10131832-2101-0003-CONS/NAC-ED-1000-01.01</v>
      </c>
      <c r="AA1675" s="59" t="str">
        <f t="array" ref="AA1675">INDEX('RESUMO - LOTES E VMA'!$M$3:$M$181,MATCH('LISTA DOS ITENS'!$D1675,'RESUMO - LOTES E VMA'!$A$3:$A$181,0))</f>
        <v>Para Leilão</v>
      </c>
      <c r="AB1675" s="60">
        <f t="array" ref="AB1675">INDEX('RESUMO - LOTES E VMA'!$J$3:$J$181,MATCH('LISTA DOS ITENS'!$D1675,'RESUMO - LOTES E VMA'!$A$3:$A$181,0))</f>
        <v>0.07260907222</v>
      </c>
      <c r="AC1675" s="29" t="str">
        <f t="array" ref="AC1675">INDEX('RESUMO - LOTES E VMA'!$L$3:$L$181,MATCH('LISTA DOS ITENS'!$D1675,'RESUMO - LOTES E VMA'!$A$3:$A$181,0))</f>
        <v>1% do Valor de Comparação do VMA</v>
      </c>
      <c r="AD1675" s="53" t="str">
        <f>VLOOKUP(Tabela1[[#This Row],[Índice]],[1]Planilha1!$A:$A,1,0)</f>
        <v>#ERROR!</v>
      </c>
    </row>
    <row r="1676" ht="15.75" customHeight="1">
      <c r="A1676" s="52">
        <v>253718.0</v>
      </c>
      <c r="B1676" s="53" t="s">
        <v>70</v>
      </c>
      <c r="C1676" s="53" t="s">
        <v>71</v>
      </c>
      <c r="D1676" s="22">
        <v>207133.0</v>
      </c>
      <c r="E1676" s="53" t="s">
        <v>63</v>
      </c>
      <c r="F1676" s="54">
        <v>1.0163712E7</v>
      </c>
      <c r="G1676" s="53" t="s">
        <v>1239</v>
      </c>
      <c r="H1676" s="55">
        <v>2101.0</v>
      </c>
      <c r="I1676" s="55"/>
      <c r="J1676" s="55" t="s">
        <v>68</v>
      </c>
      <c r="K1676" s="53" t="s">
        <v>51</v>
      </c>
      <c r="L1676" s="53"/>
      <c r="M1676" s="53">
        <v>2.0</v>
      </c>
      <c r="N1676" s="53" t="s">
        <v>52</v>
      </c>
      <c r="O1676" s="25">
        <v>1.0</v>
      </c>
      <c r="P1676" s="25">
        <f>'LISTA DOS ITENS'!$O1676*'LISTA DOS ITENS'!$M1676</f>
        <v>2</v>
      </c>
      <c r="Q1676" s="25">
        <v>51.8</v>
      </c>
      <c r="R1676" s="25">
        <f>'LISTA DOS ITENS'!$Q1676*'LISTA DOS ITENS'!$M1676</f>
        <v>103.6</v>
      </c>
      <c r="S1676" s="56">
        <f>IF('LISTA DOS ITENS'!$P1676&gt;'LISTA DOS ITENS'!$R1676,'LISTA DOS ITENS'!$P1676,'LISTA DOS ITENS'!$R1676)</f>
        <v>103.6</v>
      </c>
      <c r="T1676" s="25">
        <v>3.893295320882854</v>
      </c>
      <c r="U1676" s="25">
        <f>'LISTA DOS ITENS'!$T1676*'LISTA DOS ITENS'!$M1676</f>
        <v>7.786590642</v>
      </c>
      <c r="V1676" s="56">
        <f t="array" ref="V1676">INDEX('RESUMO - LOTES E VMA'!$F$3:$F$181,MATCH('LISTA DOS ITENS'!$D1676,'RESUMO - LOTES E VMA'!$A$3:$A$181,0))</f>
        <v>17245.18627</v>
      </c>
      <c r="W1676" s="57">
        <f>'LISTA DOS ITENS'!$U1676/'LISTA DOS ITENS'!$V1676</f>
        <v>0.0004515225593</v>
      </c>
      <c r="X1676" s="53" t="s">
        <v>53</v>
      </c>
      <c r="Y1676" s="53" t="s">
        <v>290</v>
      </c>
      <c r="Z1676" s="58" t="str">
        <f>'LISTA DOS ITENS'!$F1676&amp;"-"&amp;'LISTA DOS ITENS'!$H1676&amp;"-"&amp;'LISTA DOS ITENS'!$J1676&amp;"-"&amp;'LISTA DOS ITENS'!$K1676&amp;"-"&amp;'LISTA DOS ITENS'!$I1676</f>
        <v>10163712-2101-0003-A RECUPER-</v>
      </c>
      <c r="AA1676" s="59" t="str">
        <f t="array" ref="AA1676">INDEX('RESUMO - LOTES E VMA'!$M$3:$M$181,MATCH('LISTA DOS ITENS'!$D1676,'RESUMO - LOTES E VMA'!$A$3:$A$181,0))</f>
        <v>Para Leilão</v>
      </c>
      <c r="AB1676" s="60">
        <f t="array" ref="AB1676">INDEX('RESUMO - LOTES E VMA'!$J$3:$J$181,MATCH('LISTA DOS ITENS'!$D1676,'RESUMO - LOTES E VMA'!$A$3:$A$181,0))</f>
        <v>0.07260907222</v>
      </c>
      <c r="AC1676" s="29" t="str">
        <f t="array" ref="AC1676">INDEX('RESUMO - LOTES E VMA'!$L$3:$L$181,MATCH('LISTA DOS ITENS'!$D1676,'RESUMO - LOTES E VMA'!$A$3:$A$181,0))</f>
        <v>1% do Valor de Comparação do VMA</v>
      </c>
      <c r="AD1676" s="53" t="str">
        <f>VLOOKUP(Tabela1[[#This Row],[Índice]],[1]Planilha1!$A:$A,1,0)</f>
        <v>#ERROR!</v>
      </c>
    </row>
    <row r="1677" ht="15.75" customHeight="1">
      <c r="A1677" s="52">
        <v>253719.0</v>
      </c>
      <c r="B1677" s="53" t="s">
        <v>70</v>
      </c>
      <c r="C1677" s="53" t="s">
        <v>71</v>
      </c>
      <c r="D1677" s="22">
        <v>207133.0</v>
      </c>
      <c r="E1677" s="53" t="s">
        <v>63</v>
      </c>
      <c r="F1677" s="54">
        <v>1.0253741E7</v>
      </c>
      <c r="G1677" s="53" t="s">
        <v>1240</v>
      </c>
      <c r="H1677" s="55">
        <v>2101.0</v>
      </c>
      <c r="I1677" s="55"/>
      <c r="J1677" s="55" t="s">
        <v>68</v>
      </c>
      <c r="K1677" s="53" t="s">
        <v>73</v>
      </c>
      <c r="L1677" s="53"/>
      <c r="M1677" s="53">
        <v>2.0</v>
      </c>
      <c r="N1677" s="53" t="s">
        <v>52</v>
      </c>
      <c r="O1677" s="25">
        <v>396.0</v>
      </c>
      <c r="P1677" s="25">
        <f>'LISTA DOS ITENS'!$O1677*'LISTA DOS ITENS'!$M1677</f>
        <v>792</v>
      </c>
      <c r="Q1677" s="25">
        <v>548.92</v>
      </c>
      <c r="R1677" s="25">
        <f>'LISTA DOS ITENS'!$Q1677*'LISTA DOS ITENS'!$M1677</f>
        <v>1097.84</v>
      </c>
      <c r="S1677" s="56">
        <f>IF('LISTA DOS ITENS'!$P1677&gt;'LISTA DOS ITENS'!$R1677,'LISTA DOS ITENS'!$P1677,'LISTA DOS ITENS'!$R1677)</f>
        <v>1097.84</v>
      </c>
      <c r="T1677" s="25">
        <v>41.25690477874548</v>
      </c>
      <c r="U1677" s="25">
        <f>'LISTA DOS ITENS'!$T1677*'LISTA DOS ITENS'!$M1677</f>
        <v>82.51380956</v>
      </c>
      <c r="V1677" s="56">
        <f t="array" ref="V1677">INDEX('RESUMO - LOTES E VMA'!$F$3:$F$181,MATCH('LISTA DOS ITENS'!$D1677,'RESUMO - LOTES E VMA'!$A$3:$A$181,0))</f>
        <v>17245.18627</v>
      </c>
      <c r="W1677" s="57">
        <f>'LISTA DOS ITENS'!$U1677/'LISTA DOS ITENS'!$V1677</f>
        <v>0.004784744465</v>
      </c>
      <c r="X1677" s="53" t="s">
        <v>53</v>
      </c>
      <c r="Y1677" s="53" t="s">
        <v>290</v>
      </c>
      <c r="Z1677" s="58" t="str">
        <f>'LISTA DOS ITENS'!$F1677&amp;"-"&amp;'LISTA DOS ITENS'!$H1677&amp;"-"&amp;'LISTA DOS ITENS'!$J1677&amp;"-"&amp;'LISTA DOS ITENS'!$K1677&amp;"-"&amp;'LISTA DOS ITENS'!$I1677</f>
        <v>10253741-2101-0003-CONS/NAC-</v>
      </c>
      <c r="AA1677" s="59" t="str">
        <f t="array" ref="AA1677">INDEX('RESUMO - LOTES E VMA'!$M$3:$M$181,MATCH('LISTA DOS ITENS'!$D1677,'RESUMO - LOTES E VMA'!$A$3:$A$181,0))</f>
        <v>Para Leilão</v>
      </c>
      <c r="AB1677" s="60">
        <f t="array" ref="AB1677">INDEX('RESUMO - LOTES E VMA'!$J$3:$J$181,MATCH('LISTA DOS ITENS'!$D1677,'RESUMO - LOTES E VMA'!$A$3:$A$181,0))</f>
        <v>0.07260907222</v>
      </c>
      <c r="AC1677" s="29" t="str">
        <f t="array" ref="AC1677">INDEX('RESUMO - LOTES E VMA'!$L$3:$L$181,MATCH('LISTA DOS ITENS'!$D1677,'RESUMO - LOTES E VMA'!$A$3:$A$181,0))</f>
        <v>1% do Valor de Comparação do VMA</v>
      </c>
      <c r="AD1677" s="53" t="str">
        <f>VLOOKUP(Tabela1[[#This Row],[Índice]],[1]Planilha1!$A:$A,1,0)</f>
        <v>#ERROR!</v>
      </c>
    </row>
    <row r="1678" ht="15.75" customHeight="1">
      <c r="A1678" s="52">
        <v>253720.0</v>
      </c>
      <c r="B1678" s="53" t="s">
        <v>70</v>
      </c>
      <c r="C1678" s="53" t="s">
        <v>71</v>
      </c>
      <c r="D1678" s="22">
        <v>207133.0</v>
      </c>
      <c r="E1678" s="53" t="s">
        <v>63</v>
      </c>
      <c r="F1678" s="54">
        <v>1.025734E7</v>
      </c>
      <c r="G1678" s="53" t="s">
        <v>1241</v>
      </c>
      <c r="H1678" s="55">
        <v>2101.0</v>
      </c>
      <c r="I1678" s="55"/>
      <c r="J1678" s="55" t="s">
        <v>68</v>
      </c>
      <c r="K1678" s="53" t="s">
        <v>73</v>
      </c>
      <c r="L1678" s="53"/>
      <c r="M1678" s="53">
        <v>2.0</v>
      </c>
      <c r="N1678" s="53" t="s">
        <v>52</v>
      </c>
      <c r="O1678" s="25">
        <v>225.5</v>
      </c>
      <c r="P1678" s="25">
        <f>'LISTA DOS ITENS'!$O1678*'LISTA DOS ITENS'!$M1678</f>
        <v>451</v>
      </c>
      <c r="Q1678" s="25">
        <v>45.58</v>
      </c>
      <c r="R1678" s="25">
        <f>'LISTA DOS ITENS'!$Q1678*'LISTA DOS ITENS'!$M1678</f>
        <v>91.16</v>
      </c>
      <c r="S1678" s="56">
        <f>IF('LISTA DOS ITENS'!$P1678&gt;'LISTA DOS ITENS'!$R1678,'LISTA DOS ITENS'!$P1678,'LISTA DOS ITENS'!$R1678)</f>
        <v>451</v>
      </c>
      <c r="T1678" s="25">
        <v>3.425799241811592</v>
      </c>
      <c r="U1678" s="25">
        <f>'LISTA DOS ITENS'!$T1678*'LISTA DOS ITENS'!$M1678</f>
        <v>6.851598484</v>
      </c>
      <c r="V1678" s="56">
        <f t="array" ref="V1678">INDEX('RESUMO - LOTES E VMA'!$F$3:$F$181,MATCH('LISTA DOS ITENS'!$D1678,'RESUMO - LOTES E VMA'!$A$3:$A$181,0))</f>
        <v>17245.18627</v>
      </c>
      <c r="W1678" s="57">
        <f>'LISTA DOS ITENS'!$U1678/'LISTA DOS ITENS'!$V1678</f>
        <v>0.0003973049856</v>
      </c>
      <c r="X1678" s="53" t="s">
        <v>53</v>
      </c>
      <c r="Y1678" s="53" t="s">
        <v>290</v>
      </c>
      <c r="Z1678" s="58" t="str">
        <f>'LISTA DOS ITENS'!$F1678&amp;"-"&amp;'LISTA DOS ITENS'!$H1678&amp;"-"&amp;'LISTA DOS ITENS'!$J1678&amp;"-"&amp;'LISTA DOS ITENS'!$K1678&amp;"-"&amp;'LISTA DOS ITENS'!$I1678</f>
        <v>10257340-2101-0003-CONS/NAC-</v>
      </c>
      <c r="AA1678" s="59" t="str">
        <f t="array" ref="AA1678">INDEX('RESUMO - LOTES E VMA'!$M$3:$M$181,MATCH('LISTA DOS ITENS'!$D1678,'RESUMO - LOTES E VMA'!$A$3:$A$181,0))</f>
        <v>Para Leilão</v>
      </c>
      <c r="AB1678" s="60">
        <f t="array" ref="AB1678">INDEX('RESUMO - LOTES E VMA'!$J$3:$J$181,MATCH('LISTA DOS ITENS'!$D1678,'RESUMO - LOTES E VMA'!$A$3:$A$181,0))</f>
        <v>0.07260907222</v>
      </c>
      <c r="AC1678" s="29" t="str">
        <f t="array" ref="AC1678">INDEX('RESUMO - LOTES E VMA'!$L$3:$L$181,MATCH('LISTA DOS ITENS'!$D1678,'RESUMO - LOTES E VMA'!$A$3:$A$181,0))</f>
        <v>1% do Valor de Comparação do VMA</v>
      </c>
      <c r="AD1678" s="53" t="str">
        <f>VLOOKUP(Tabela1[[#This Row],[Índice]],[1]Planilha1!$A:$A,1,0)</f>
        <v>#ERROR!</v>
      </c>
    </row>
    <row r="1679" ht="15.75" customHeight="1">
      <c r="A1679" s="52">
        <v>253721.0</v>
      </c>
      <c r="B1679" s="53" t="s">
        <v>70</v>
      </c>
      <c r="C1679" s="53" t="s">
        <v>71</v>
      </c>
      <c r="D1679" s="22">
        <v>207133.0</v>
      </c>
      <c r="E1679" s="53" t="s">
        <v>63</v>
      </c>
      <c r="F1679" s="54">
        <v>1.032038E7</v>
      </c>
      <c r="G1679" s="53" t="s">
        <v>1242</v>
      </c>
      <c r="H1679" s="55">
        <v>2101.0</v>
      </c>
      <c r="I1679" s="55"/>
      <c r="J1679" s="55" t="s">
        <v>68</v>
      </c>
      <c r="K1679" s="53" t="s">
        <v>73</v>
      </c>
      <c r="L1679" s="53"/>
      <c r="M1679" s="53">
        <v>1.0</v>
      </c>
      <c r="N1679" s="53" t="s">
        <v>52</v>
      </c>
      <c r="O1679" s="25">
        <v>134.69</v>
      </c>
      <c r="P1679" s="25">
        <f>'LISTA DOS ITENS'!$O1679*'LISTA DOS ITENS'!$M1679</f>
        <v>134.69</v>
      </c>
      <c r="Q1679" s="25">
        <v>134.69</v>
      </c>
      <c r="R1679" s="25">
        <f>'LISTA DOS ITENS'!$Q1679*'LISTA DOS ITENS'!$M1679</f>
        <v>134.69</v>
      </c>
      <c r="S1679" s="56">
        <f>IF('LISTA DOS ITENS'!$P1679&gt;'LISTA DOS ITENS'!$R1679,'LISTA DOS ITENS'!$P1679,'LISTA DOS ITENS'!$R1679)</f>
        <v>134.69</v>
      </c>
      <c r="T1679" s="25">
        <v>10.123319435708718</v>
      </c>
      <c r="U1679" s="25">
        <f>'LISTA DOS ITENS'!$T1679*'LISTA DOS ITENS'!$M1679</f>
        <v>10.12331944</v>
      </c>
      <c r="V1679" s="56">
        <f t="array" ref="V1679">INDEX('RESUMO - LOTES E VMA'!$F$3:$F$181,MATCH('LISTA DOS ITENS'!$D1679,'RESUMO - LOTES E VMA'!$A$3:$A$181,0))</f>
        <v>17245.18627</v>
      </c>
      <c r="W1679" s="57">
        <f>'LISTA DOS ITENS'!$U1679/'LISTA DOS ITENS'!$V1679</f>
        <v>0.0005870229104</v>
      </c>
      <c r="X1679" s="53" t="s">
        <v>53</v>
      </c>
      <c r="Y1679" s="53" t="s">
        <v>290</v>
      </c>
      <c r="Z1679" s="58" t="str">
        <f>'LISTA DOS ITENS'!$F1679&amp;"-"&amp;'LISTA DOS ITENS'!$H1679&amp;"-"&amp;'LISTA DOS ITENS'!$J1679&amp;"-"&amp;'LISTA DOS ITENS'!$K1679&amp;"-"&amp;'LISTA DOS ITENS'!$I1679</f>
        <v>10320380-2101-0003-CONS/NAC-</v>
      </c>
      <c r="AA1679" s="59" t="str">
        <f t="array" ref="AA1679">INDEX('RESUMO - LOTES E VMA'!$M$3:$M$181,MATCH('LISTA DOS ITENS'!$D1679,'RESUMO - LOTES E VMA'!$A$3:$A$181,0))</f>
        <v>Para Leilão</v>
      </c>
      <c r="AB1679" s="60">
        <f t="array" ref="AB1679">INDEX('RESUMO - LOTES E VMA'!$J$3:$J$181,MATCH('LISTA DOS ITENS'!$D1679,'RESUMO - LOTES E VMA'!$A$3:$A$181,0))</f>
        <v>0.07260907222</v>
      </c>
      <c r="AC1679" s="29" t="str">
        <f t="array" ref="AC1679">INDEX('RESUMO - LOTES E VMA'!$L$3:$L$181,MATCH('LISTA DOS ITENS'!$D1679,'RESUMO - LOTES E VMA'!$A$3:$A$181,0))</f>
        <v>1% do Valor de Comparação do VMA</v>
      </c>
      <c r="AD1679" s="53" t="str">
        <f>VLOOKUP(Tabela1[[#This Row],[Índice]],[1]Planilha1!$A:$A,1,0)</f>
        <v>#ERROR!</v>
      </c>
    </row>
    <row r="1680" ht="15.75" customHeight="1">
      <c r="A1680" s="52">
        <v>253722.0</v>
      </c>
      <c r="B1680" s="53" t="s">
        <v>70</v>
      </c>
      <c r="C1680" s="53" t="s">
        <v>71</v>
      </c>
      <c r="D1680" s="22">
        <v>207133.0</v>
      </c>
      <c r="E1680" s="53" t="s">
        <v>63</v>
      </c>
      <c r="F1680" s="54">
        <v>1.0336359E7</v>
      </c>
      <c r="G1680" s="53" t="s">
        <v>1243</v>
      </c>
      <c r="H1680" s="55">
        <v>2101.0</v>
      </c>
      <c r="I1680" s="55"/>
      <c r="J1680" s="55" t="s">
        <v>68</v>
      </c>
      <c r="K1680" s="53" t="s">
        <v>73</v>
      </c>
      <c r="L1680" s="53"/>
      <c r="M1680" s="53">
        <v>2.0</v>
      </c>
      <c r="N1680" s="53" t="s">
        <v>52</v>
      </c>
      <c r="O1680" s="25">
        <v>525.005</v>
      </c>
      <c r="P1680" s="25">
        <f>'LISTA DOS ITENS'!$O1680*'LISTA DOS ITENS'!$M1680</f>
        <v>1050.01</v>
      </c>
      <c r="Q1680" s="25">
        <v>525.01</v>
      </c>
      <c r="R1680" s="25">
        <f>'LISTA DOS ITENS'!$Q1680*'LISTA DOS ITENS'!$M1680</f>
        <v>1050.02</v>
      </c>
      <c r="S1680" s="56">
        <f>IF('LISTA DOS ITENS'!$P1680&gt;'LISTA DOS ITENS'!$R1680,'LISTA DOS ITENS'!$P1680,'LISTA DOS ITENS'!$R1680)</f>
        <v>1050.02</v>
      </c>
      <c r="T1680" s="25">
        <v>39.45982579955033</v>
      </c>
      <c r="U1680" s="25">
        <f>'LISTA DOS ITENS'!$T1680*'LISTA DOS ITENS'!$M1680</f>
        <v>78.9196516</v>
      </c>
      <c r="V1680" s="56">
        <f t="array" ref="V1680">INDEX('RESUMO - LOTES E VMA'!$F$3:$F$181,MATCH('LISTA DOS ITENS'!$D1680,'RESUMO - LOTES E VMA'!$A$3:$A$181,0))</f>
        <v>17245.18627</v>
      </c>
      <c r="W1680" s="57">
        <f>'LISTA DOS ITENS'!$U1680/'LISTA DOS ITENS'!$V1680</f>
        <v>0.004576329322</v>
      </c>
      <c r="X1680" s="53" t="s">
        <v>53</v>
      </c>
      <c r="Y1680" s="53" t="s">
        <v>290</v>
      </c>
      <c r="Z1680" s="58" t="str">
        <f>'LISTA DOS ITENS'!$F1680&amp;"-"&amp;'LISTA DOS ITENS'!$H1680&amp;"-"&amp;'LISTA DOS ITENS'!$J1680&amp;"-"&amp;'LISTA DOS ITENS'!$K1680&amp;"-"&amp;'LISTA DOS ITENS'!$I1680</f>
        <v>10336359-2101-0003-CONS/NAC-</v>
      </c>
      <c r="AA1680" s="59" t="str">
        <f t="array" ref="AA1680">INDEX('RESUMO - LOTES E VMA'!$M$3:$M$181,MATCH('LISTA DOS ITENS'!$D1680,'RESUMO - LOTES E VMA'!$A$3:$A$181,0))</f>
        <v>Para Leilão</v>
      </c>
      <c r="AB1680" s="60">
        <f t="array" ref="AB1680">INDEX('RESUMO - LOTES E VMA'!$J$3:$J$181,MATCH('LISTA DOS ITENS'!$D1680,'RESUMO - LOTES E VMA'!$A$3:$A$181,0))</f>
        <v>0.07260907222</v>
      </c>
      <c r="AC1680" s="29" t="str">
        <f t="array" ref="AC1680">INDEX('RESUMO - LOTES E VMA'!$L$3:$L$181,MATCH('LISTA DOS ITENS'!$D1680,'RESUMO - LOTES E VMA'!$A$3:$A$181,0))</f>
        <v>1% do Valor de Comparação do VMA</v>
      </c>
      <c r="AD1680" s="53" t="str">
        <f>VLOOKUP(Tabela1[[#This Row],[Índice]],[1]Planilha1!$A:$A,1,0)</f>
        <v>#ERROR!</v>
      </c>
    </row>
    <row r="1681" ht="15.75" customHeight="1">
      <c r="A1681" s="52">
        <v>253723.0</v>
      </c>
      <c r="B1681" s="53" t="s">
        <v>70</v>
      </c>
      <c r="C1681" s="53" t="s">
        <v>71</v>
      </c>
      <c r="D1681" s="22">
        <v>207133.0</v>
      </c>
      <c r="E1681" s="53" t="s">
        <v>63</v>
      </c>
      <c r="F1681" s="54">
        <v>1.0340967E7</v>
      </c>
      <c r="G1681" s="53" t="s">
        <v>1244</v>
      </c>
      <c r="H1681" s="55">
        <v>2101.0</v>
      </c>
      <c r="I1681" s="55" t="s">
        <v>81</v>
      </c>
      <c r="J1681" s="55" t="s">
        <v>68</v>
      </c>
      <c r="K1681" s="53" t="s">
        <v>73</v>
      </c>
      <c r="L1681" s="53"/>
      <c r="M1681" s="53">
        <v>1.0</v>
      </c>
      <c r="N1681" s="53" t="s">
        <v>52</v>
      </c>
      <c r="O1681" s="25">
        <v>67.28</v>
      </c>
      <c r="P1681" s="25">
        <f>'LISTA DOS ITENS'!$O1681*'LISTA DOS ITENS'!$M1681</f>
        <v>67.28</v>
      </c>
      <c r="Q1681" s="25">
        <v>83.49</v>
      </c>
      <c r="R1681" s="25">
        <f>'LISTA DOS ITENS'!$Q1681*'LISTA DOS ITENS'!$M1681</f>
        <v>83.49</v>
      </c>
      <c r="S1681" s="56">
        <f>IF('LISTA DOS ITENS'!$P1681&gt;'LISTA DOS ITENS'!$R1681,'LISTA DOS ITENS'!$P1681,'LISTA DOS ITENS'!$R1681)</f>
        <v>83.49</v>
      </c>
      <c r="T1681" s="25">
        <v>6.275120199623735</v>
      </c>
      <c r="U1681" s="25">
        <f>'LISTA DOS ITENS'!$T1681*'LISTA DOS ITENS'!$M1681</f>
        <v>6.2751202</v>
      </c>
      <c r="V1681" s="56">
        <f t="array" ref="V1681">INDEX('RESUMO - LOTES E VMA'!$F$3:$F$181,MATCH('LISTA DOS ITENS'!$D1681,'RESUMO - LOTES E VMA'!$A$3:$A$181,0))</f>
        <v>17245.18627</v>
      </c>
      <c r="W1681" s="57">
        <f>'LISTA DOS ITENS'!$U1681/'LISTA DOS ITENS'!$V1681</f>
        <v>0.0003638766263</v>
      </c>
      <c r="X1681" s="53" t="s">
        <v>53</v>
      </c>
      <c r="Y1681" s="53" t="s">
        <v>290</v>
      </c>
      <c r="Z1681" s="58" t="str">
        <f>'LISTA DOS ITENS'!$F1681&amp;"-"&amp;'LISTA DOS ITENS'!$H1681&amp;"-"&amp;'LISTA DOS ITENS'!$J1681&amp;"-"&amp;'LISTA DOS ITENS'!$K1681&amp;"-"&amp;'LISTA DOS ITENS'!$I1681</f>
        <v>10340967-2101-0003-CONS/NAC-ED-1000-01.01</v>
      </c>
      <c r="AA1681" s="59" t="str">
        <f t="array" ref="AA1681">INDEX('RESUMO - LOTES E VMA'!$M$3:$M$181,MATCH('LISTA DOS ITENS'!$D1681,'RESUMO - LOTES E VMA'!$A$3:$A$181,0))</f>
        <v>Para Leilão</v>
      </c>
      <c r="AB1681" s="60">
        <f t="array" ref="AB1681">INDEX('RESUMO - LOTES E VMA'!$J$3:$J$181,MATCH('LISTA DOS ITENS'!$D1681,'RESUMO - LOTES E VMA'!$A$3:$A$181,0))</f>
        <v>0.07260907222</v>
      </c>
      <c r="AC1681" s="29" t="str">
        <f t="array" ref="AC1681">INDEX('RESUMO - LOTES E VMA'!$L$3:$L$181,MATCH('LISTA DOS ITENS'!$D1681,'RESUMO - LOTES E VMA'!$A$3:$A$181,0))</f>
        <v>1% do Valor de Comparação do VMA</v>
      </c>
      <c r="AD1681" s="53" t="str">
        <f>VLOOKUP(Tabela1[[#This Row],[Índice]],[1]Planilha1!$A:$A,1,0)</f>
        <v>#ERROR!</v>
      </c>
    </row>
    <row r="1682" ht="15.75" customHeight="1">
      <c r="A1682" s="52">
        <v>253724.0</v>
      </c>
      <c r="B1682" s="53" t="s">
        <v>70</v>
      </c>
      <c r="C1682" s="53" t="s">
        <v>71</v>
      </c>
      <c r="D1682" s="22">
        <v>207133.0</v>
      </c>
      <c r="E1682" s="53" t="s">
        <v>63</v>
      </c>
      <c r="F1682" s="54">
        <v>1.0479531E7</v>
      </c>
      <c r="G1682" s="53" t="s">
        <v>1245</v>
      </c>
      <c r="H1682" s="55">
        <v>2101.0</v>
      </c>
      <c r="I1682" s="55"/>
      <c r="J1682" s="55" t="s">
        <v>68</v>
      </c>
      <c r="K1682" s="53" t="s">
        <v>73</v>
      </c>
      <c r="L1682" s="53"/>
      <c r="M1682" s="53">
        <v>1.0</v>
      </c>
      <c r="N1682" s="53" t="s">
        <v>52</v>
      </c>
      <c r="O1682" s="25">
        <v>128.47</v>
      </c>
      <c r="P1682" s="25">
        <f>'LISTA DOS ITENS'!$O1682*'LISTA DOS ITENS'!$M1682</f>
        <v>128.47</v>
      </c>
      <c r="Q1682" s="25">
        <v>128.47</v>
      </c>
      <c r="R1682" s="25">
        <f>'LISTA DOS ITENS'!$Q1682*'LISTA DOS ITENS'!$M1682</f>
        <v>128.47</v>
      </c>
      <c r="S1682" s="56">
        <f>IF('LISTA DOS ITENS'!$P1682&gt;'LISTA DOS ITENS'!$R1682,'LISTA DOS ITENS'!$P1682,'LISTA DOS ITENS'!$R1682)</f>
        <v>128.47</v>
      </c>
      <c r="T1682" s="25">
        <v>9.655823356637457</v>
      </c>
      <c r="U1682" s="25">
        <f>'LISTA DOS ITENS'!$T1682*'LISTA DOS ITENS'!$M1682</f>
        <v>9.655823357</v>
      </c>
      <c r="V1682" s="56">
        <f t="array" ref="V1682">INDEX('RESUMO - LOTES E VMA'!$F$3:$F$181,MATCH('LISTA DOS ITENS'!$D1682,'RESUMO - LOTES E VMA'!$A$3:$A$181,0))</f>
        <v>17245.18627</v>
      </c>
      <c r="W1682" s="57">
        <f>'LISTA DOS ITENS'!$U1682/'LISTA DOS ITENS'!$V1682</f>
        <v>0.0005599141235</v>
      </c>
      <c r="X1682" s="53" t="s">
        <v>53</v>
      </c>
      <c r="Y1682" s="53" t="s">
        <v>290</v>
      </c>
      <c r="Z1682" s="58" t="str">
        <f>'LISTA DOS ITENS'!$F1682&amp;"-"&amp;'LISTA DOS ITENS'!$H1682&amp;"-"&amp;'LISTA DOS ITENS'!$J1682&amp;"-"&amp;'LISTA DOS ITENS'!$K1682&amp;"-"&amp;'LISTA DOS ITENS'!$I1682</f>
        <v>10479531-2101-0003-CONS/NAC-</v>
      </c>
      <c r="AA1682" s="59" t="str">
        <f t="array" ref="AA1682">INDEX('RESUMO - LOTES E VMA'!$M$3:$M$181,MATCH('LISTA DOS ITENS'!$D1682,'RESUMO - LOTES E VMA'!$A$3:$A$181,0))</f>
        <v>Para Leilão</v>
      </c>
      <c r="AB1682" s="60">
        <f t="array" ref="AB1682">INDEX('RESUMO - LOTES E VMA'!$J$3:$J$181,MATCH('LISTA DOS ITENS'!$D1682,'RESUMO - LOTES E VMA'!$A$3:$A$181,0))</f>
        <v>0.07260907222</v>
      </c>
      <c r="AC1682" s="29" t="str">
        <f t="array" ref="AC1682">INDEX('RESUMO - LOTES E VMA'!$L$3:$L$181,MATCH('LISTA DOS ITENS'!$D1682,'RESUMO - LOTES E VMA'!$A$3:$A$181,0))</f>
        <v>1% do Valor de Comparação do VMA</v>
      </c>
      <c r="AD1682" s="53" t="str">
        <f>VLOOKUP(Tabela1[[#This Row],[Índice]],[1]Planilha1!$A:$A,1,0)</f>
        <v>#ERROR!</v>
      </c>
    </row>
    <row r="1683" ht="15.75" customHeight="1">
      <c r="A1683" s="52">
        <v>253725.0</v>
      </c>
      <c r="B1683" s="53" t="s">
        <v>70</v>
      </c>
      <c r="C1683" s="53" t="s">
        <v>71</v>
      </c>
      <c r="D1683" s="22">
        <v>207133.0</v>
      </c>
      <c r="E1683" s="53" t="s">
        <v>63</v>
      </c>
      <c r="F1683" s="54">
        <v>1.0480582E7</v>
      </c>
      <c r="G1683" s="53" t="s">
        <v>1246</v>
      </c>
      <c r="H1683" s="55">
        <v>2101.0</v>
      </c>
      <c r="I1683" s="55"/>
      <c r="J1683" s="55" t="s">
        <v>68</v>
      </c>
      <c r="K1683" s="53" t="s">
        <v>73</v>
      </c>
      <c r="L1683" s="53"/>
      <c r="M1683" s="53">
        <v>1.0</v>
      </c>
      <c r="N1683" s="53" t="s">
        <v>52</v>
      </c>
      <c r="O1683" s="25">
        <v>81.51</v>
      </c>
      <c r="P1683" s="25">
        <f>'LISTA DOS ITENS'!$O1683*'LISTA DOS ITENS'!$M1683</f>
        <v>81.51</v>
      </c>
      <c r="Q1683" s="25">
        <v>137.8</v>
      </c>
      <c r="R1683" s="25">
        <f>'LISTA DOS ITENS'!$Q1683*'LISTA DOS ITENS'!$M1683</f>
        <v>137.8</v>
      </c>
      <c r="S1683" s="56">
        <f>IF('LISTA DOS ITENS'!$P1683&gt;'LISTA DOS ITENS'!$R1683,'LISTA DOS ITENS'!$P1683,'LISTA DOS ITENS'!$R1683)</f>
        <v>137.8</v>
      </c>
      <c r="T1683" s="25">
        <v>10.35706747524435</v>
      </c>
      <c r="U1683" s="25">
        <f>'LISTA DOS ITENS'!$T1683*'LISTA DOS ITENS'!$M1683</f>
        <v>10.35706748</v>
      </c>
      <c r="V1683" s="56">
        <f t="array" ref="V1683">INDEX('RESUMO - LOTES E VMA'!$F$3:$F$181,MATCH('LISTA DOS ITENS'!$D1683,'RESUMO - LOTES E VMA'!$A$3:$A$181,0))</f>
        <v>17245.18627</v>
      </c>
      <c r="W1683" s="57">
        <f>'LISTA DOS ITENS'!$U1683/'LISTA DOS ITENS'!$V1683</f>
        <v>0.0006005773038</v>
      </c>
      <c r="X1683" s="53" t="s">
        <v>53</v>
      </c>
      <c r="Y1683" s="53" t="s">
        <v>290</v>
      </c>
      <c r="Z1683" s="58" t="str">
        <f>'LISTA DOS ITENS'!$F1683&amp;"-"&amp;'LISTA DOS ITENS'!$H1683&amp;"-"&amp;'LISTA DOS ITENS'!$J1683&amp;"-"&amp;'LISTA DOS ITENS'!$K1683&amp;"-"&amp;'LISTA DOS ITENS'!$I1683</f>
        <v>10480582-2101-0003-CONS/NAC-</v>
      </c>
      <c r="AA1683" s="59" t="str">
        <f t="array" ref="AA1683">INDEX('RESUMO - LOTES E VMA'!$M$3:$M$181,MATCH('LISTA DOS ITENS'!$D1683,'RESUMO - LOTES E VMA'!$A$3:$A$181,0))</f>
        <v>Para Leilão</v>
      </c>
      <c r="AB1683" s="60">
        <f t="array" ref="AB1683">INDEX('RESUMO - LOTES E VMA'!$J$3:$J$181,MATCH('LISTA DOS ITENS'!$D1683,'RESUMO - LOTES E VMA'!$A$3:$A$181,0))</f>
        <v>0.07260907222</v>
      </c>
      <c r="AC1683" s="29" t="str">
        <f t="array" ref="AC1683">INDEX('RESUMO - LOTES E VMA'!$L$3:$L$181,MATCH('LISTA DOS ITENS'!$D1683,'RESUMO - LOTES E VMA'!$A$3:$A$181,0))</f>
        <v>1% do Valor de Comparação do VMA</v>
      </c>
      <c r="AD1683" s="53" t="str">
        <f>VLOOKUP(Tabela1[[#This Row],[Índice]],[1]Planilha1!$A:$A,1,0)</f>
        <v>#ERROR!</v>
      </c>
    </row>
    <row r="1684" ht="15.75" customHeight="1">
      <c r="A1684" s="52">
        <v>253726.0</v>
      </c>
      <c r="B1684" s="53" t="s">
        <v>70</v>
      </c>
      <c r="C1684" s="53" t="s">
        <v>71</v>
      </c>
      <c r="D1684" s="22">
        <v>207133.0</v>
      </c>
      <c r="E1684" s="53" t="s">
        <v>63</v>
      </c>
      <c r="F1684" s="54">
        <v>1.0480582E7</v>
      </c>
      <c r="G1684" s="53" t="s">
        <v>1246</v>
      </c>
      <c r="H1684" s="55">
        <v>2101.0</v>
      </c>
      <c r="I1684" s="55" t="s">
        <v>81</v>
      </c>
      <c r="J1684" s="55" t="s">
        <v>68</v>
      </c>
      <c r="K1684" s="53" t="s">
        <v>73</v>
      </c>
      <c r="L1684" s="53"/>
      <c r="M1684" s="53">
        <v>2.0</v>
      </c>
      <c r="N1684" s="53" t="s">
        <v>52</v>
      </c>
      <c r="O1684" s="25">
        <v>163.05</v>
      </c>
      <c r="P1684" s="25">
        <f>'LISTA DOS ITENS'!$O1684*'LISTA DOS ITENS'!$M1684</f>
        <v>326.1</v>
      </c>
      <c r="Q1684" s="25">
        <v>137.8</v>
      </c>
      <c r="R1684" s="25">
        <f>'LISTA DOS ITENS'!$Q1684*'LISTA DOS ITENS'!$M1684</f>
        <v>275.6</v>
      </c>
      <c r="S1684" s="56">
        <f>IF('LISTA DOS ITENS'!$P1684&gt;'LISTA DOS ITENS'!$R1684,'LISTA DOS ITENS'!$P1684,'LISTA DOS ITENS'!$R1684)</f>
        <v>326.1</v>
      </c>
      <c r="T1684" s="25">
        <v>10.35706747524435</v>
      </c>
      <c r="U1684" s="25">
        <f>'LISTA DOS ITENS'!$T1684*'LISTA DOS ITENS'!$M1684</f>
        <v>20.71413495</v>
      </c>
      <c r="V1684" s="56">
        <f t="array" ref="V1684">INDEX('RESUMO - LOTES E VMA'!$F$3:$F$181,MATCH('LISTA DOS ITENS'!$D1684,'RESUMO - LOTES E VMA'!$A$3:$A$181,0))</f>
        <v>17245.18627</v>
      </c>
      <c r="W1684" s="57">
        <f>'LISTA DOS ITENS'!$U1684/'LISTA DOS ITENS'!$V1684</f>
        <v>0.001201154608</v>
      </c>
      <c r="X1684" s="53" t="s">
        <v>53</v>
      </c>
      <c r="Y1684" s="53" t="s">
        <v>290</v>
      </c>
      <c r="Z1684" s="58" t="str">
        <f>'LISTA DOS ITENS'!$F1684&amp;"-"&amp;'LISTA DOS ITENS'!$H1684&amp;"-"&amp;'LISTA DOS ITENS'!$J1684&amp;"-"&amp;'LISTA DOS ITENS'!$K1684&amp;"-"&amp;'LISTA DOS ITENS'!$I1684</f>
        <v>10480582-2101-0003-CONS/NAC-ED-1000-01.01</v>
      </c>
      <c r="AA1684" s="59" t="str">
        <f t="array" ref="AA1684">INDEX('RESUMO - LOTES E VMA'!$M$3:$M$181,MATCH('LISTA DOS ITENS'!$D1684,'RESUMO - LOTES E VMA'!$A$3:$A$181,0))</f>
        <v>Para Leilão</v>
      </c>
      <c r="AB1684" s="60">
        <f t="array" ref="AB1684">INDEX('RESUMO - LOTES E VMA'!$J$3:$J$181,MATCH('LISTA DOS ITENS'!$D1684,'RESUMO - LOTES E VMA'!$A$3:$A$181,0))</f>
        <v>0.07260907222</v>
      </c>
      <c r="AC1684" s="29" t="str">
        <f t="array" ref="AC1684">INDEX('RESUMO - LOTES E VMA'!$L$3:$L$181,MATCH('LISTA DOS ITENS'!$D1684,'RESUMO - LOTES E VMA'!$A$3:$A$181,0))</f>
        <v>1% do Valor de Comparação do VMA</v>
      </c>
      <c r="AD1684" s="53" t="str">
        <f>VLOOKUP(Tabela1[[#This Row],[Índice]],[1]Planilha1!$A:$A,1,0)</f>
        <v>#ERROR!</v>
      </c>
    </row>
    <row r="1685" ht="15.75" customHeight="1">
      <c r="A1685" s="52">
        <v>253727.0</v>
      </c>
      <c r="B1685" s="53" t="s">
        <v>70</v>
      </c>
      <c r="C1685" s="53" t="s">
        <v>71</v>
      </c>
      <c r="D1685" s="22">
        <v>207133.0</v>
      </c>
      <c r="E1685" s="53" t="s">
        <v>63</v>
      </c>
      <c r="F1685" s="54">
        <v>1.0480582E7</v>
      </c>
      <c r="G1685" s="53" t="s">
        <v>1246</v>
      </c>
      <c r="H1685" s="55">
        <v>2101.0</v>
      </c>
      <c r="I1685" s="55" t="s">
        <v>130</v>
      </c>
      <c r="J1685" s="55" t="s">
        <v>68</v>
      </c>
      <c r="K1685" s="53" t="s">
        <v>73</v>
      </c>
      <c r="L1685" s="53"/>
      <c r="M1685" s="53">
        <v>1.0</v>
      </c>
      <c r="N1685" s="53" t="s">
        <v>52</v>
      </c>
      <c r="O1685" s="25">
        <v>115.48</v>
      </c>
      <c r="P1685" s="25">
        <f>'LISTA DOS ITENS'!$O1685*'LISTA DOS ITENS'!$M1685</f>
        <v>115.48</v>
      </c>
      <c r="Q1685" s="25">
        <v>137.8</v>
      </c>
      <c r="R1685" s="25">
        <f>'LISTA DOS ITENS'!$Q1685*'LISTA DOS ITENS'!$M1685</f>
        <v>137.8</v>
      </c>
      <c r="S1685" s="56">
        <f>IF('LISTA DOS ITENS'!$P1685&gt;'LISTA DOS ITENS'!$R1685,'LISTA DOS ITENS'!$P1685,'LISTA DOS ITENS'!$R1685)</f>
        <v>137.8</v>
      </c>
      <c r="T1685" s="25">
        <v>10.35706747524435</v>
      </c>
      <c r="U1685" s="25">
        <f>'LISTA DOS ITENS'!$T1685*'LISTA DOS ITENS'!$M1685</f>
        <v>10.35706748</v>
      </c>
      <c r="V1685" s="56">
        <f t="array" ref="V1685">INDEX('RESUMO - LOTES E VMA'!$F$3:$F$181,MATCH('LISTA DOS ITENS'!$D1685,'RESUMO - LOTES E VMA'!$A$3:$A$181,0))</f>
        <v>17245.18627</v>
      </c>
      <c r="W1685" s="57">
        <f>'LISTA DOS ITENS'!$U1685/'LISTA DOS ITENS'!$V1685</f>
        <v>0.0006005773038</v>
      </c>
      <c r="X1685" s="53" t="s">
        <v>53</v>
      </c>
      <c r="Y1685" s="53" t="s">
        <v>290</v>
      </c>
      <c r="Z1685" s="58" t="str">
        <f>'LISTA DOS ITENS'!$F1685&amp;"-"&amp;'LISTA DOS ITENS'!$H1685&amp;"-"&amp;'LISTA DOS ITENS'!$J1685&amp;"-"&amp;'LISTA DOS ITENS'!$K1685&amp;"-"&amp;'LISTA DOS ITENS'!$I1685</f>
        <v>10480582-2101-0003-CONS/NAC-ED-1000-01.02</v>
      </c>
      <c r="AA1685" s="59" t="str">
        <f t="array" ref="AA1685">INDEX('RESUMO - LOTES E VMA'!$M$3:$M$181,MATCH('LISTA DOS ITENS'!$D1685,'RESUMO - LOTES E VMA'!$A$3:$A$181,0))</f>
        <v>Para Leilão</v>
      </c>
      <c r="AB1685" s="60">
        <f t="array" ref="AB1685">INDEX('RESUMO - LOTES E VMA'!$J$3:$J$181,MATCH('LISTA DOS ITENS'!$D1685,'RESUMO - LOTES E VMA'!$A$3:$A$181,0))</f>
        <v>0.07260907222</v>
      </c>
      <c r="AC1685" s="29" t="str">
        <f t="array" ref="AC1685">INDEX('RESUMO - LOTES E VMA'!$L$3:$L$181,MATCH('LISTA DOS ITENS'!$D1685,'RESUMO - LOTES E VMA'!$A$3:$A$181,0))</f>
        <v>1% do Valor de Comparação do VMA</v>
      </c>
      <c r="AD1685" s="53" t="str">
        <f>VLOOKUP(Tabela1[[#This Row],[Índice]],[1]Planilha1!$A:$A,1,0)</f>
        <v>#ERROR!</v>
      </c>
    </row>
    <row r="1686" ht="15.75" customHeight="1">
      <c r="A1686" s="52">
        <v>253728.0</v>
      </c>
      <c r="B1686" s="53" t="s">
        <v>70</v>
      </c>
      <c r="C1686" s="53" t="s">
        <v>71</v>
      </c>
      <c r="D1686" s="22">
        <v>207133.0</v>
      </c>
      <c r="E1686" s="53" t="s">
        <v>63</v>
      </c>
      <c r="F1686" s="54">
        <v>1.0513803E7</v>
      </c>
      <c r="G1686" s="53" t="s">
        <v>1247</v>
      </c>
      <c r="H1686" s="55">
        <v>2101.0</v>
      </c>
      <c r="I1686" s="55"/>
      <c r="J1686" s="55" t="s">
        <v>68</v>
      </c>
      <c r="K1686" s="53" t="s">
        <v>73</v>
      </c>
      <c r="L1686" s="53"/>
      <c r="M1686" s="53">
        <v>2.0</v>
      </c>
      <c r="N1686" s="53" t="s">
        <v>52</v>
      </c>
      <c r="O1686" s="25">
        <v>400.0</v>
      </c>
      <c r="P1686" s="25">
        <f>'LISTA DOS ITENS'!$O1686*'LISTA DOS ITENS'!$M1686</f>
        <v>800</v>
      </c>
      <c r="Q1686" s="25">
        <v>258.26</v>
      </c>
      <c r="R1686" s="25">
        <f>'LISTA DOS ITENS'!$Q1686*'LISTA DOS ITENS'!$M1686</f>
        <v>516.52</v>
      </c>
      <c r="S1686" s="56">
        <f>IF('LISTA DOS ITENS'!$P1686&gt;'LISTA DOS ITENS'!$R1686,'LISTA DOS ITENS'!$P1686,'LISTA DOS ITENS'!$R1686)</f>
        <v>800</v>
      </c>
      <c r="T1686" s="25">
        <v>19.41085809983023</v>
      </c>
      <c r="U1686" s="25">
        <f>'LISTA DOS ITENS'!$T1686*'LISTA DOS ITENS'!$M1686</f>
        <v>38.8217162</v>
      </c>
      <c r="V1686" s="56">
        <f t="array" ref="V1686">INDEX('RESUMO - LOTES E VMA'!$F$3:$F$181,MATCH('LISTA DOS ITENS'!$D1686,'RESUMO - LOTES E VMA'!$A$3:$A$181,0))</f>
        <v>17245.18627</v>
      </c>
      <c r="W1686" s="57">
        <f>'LISTA DOS ITENS'!$U1686/'LISTA DOS ITENS'!$V1686</f>
        <v>0.002251162474</v>
      </c>
      <c r="X1686" s="53" t="s">
        <v>53</v>
      </c>
      <c r="Y1686" s="53" t="s">
        <v>290</v>
      </c>
      <c r="Z1686" s="58" t="str">
        <f>'LISTA DOS ITENS'!$F1686&amp;"-"&amp;'LISTA DOS ITENS'!$H1686&amp;"-"&amp;'LISTA DOS ITENS'!$J1686&amp;"-"&amp;'LISTA DOS ITENS'!$K1686&amp;"-"&amp;'LISTA DOS ITENS'!$I1686</f>
        <v>10513803-2101-0003-CONS/NAC-</v>
      </c>
      <c r="AA1686" s="59" t="str">
        <f t="array" ref="AA1686">INDEX('RESUMO - LOTES E VMA'!$M$3:$M$181,MATCH('LISTA DOS ITENS'!$D1686,'RESUMO - LOTES E VMA'!$A$3:$A$181,0))</f>
        <v>Para Leilão</v>
      </c>
      <c r="AB1686" s="60">
        <f t="array" ref="AB1686">INDEX('RESUMO - LOTES E VMA'!$J$3:$J$181,MATCH('LISTA DOS ITENS'!$D1686,'RESUMO - LOTES E VMA'!$A$3:$A$181,0))</f>
        <v>0.07260907222</v>
      </c>
      <c r="AC1686" s="29" t="str">
        <f t="array" ref="AC1686">INDEX('RESUMO - LOTES E VMA'!$L$3:$L$181,MATCH('LISTA DOS ITENS'!$D1686,'RESUMO - LOTES E VMA'!$A$3:$A$181,0))</f>
        <v>1% do Valor de Comparação do VMA</v>
      </c>
      <c r="AD1686" s="53" t="str">
        <f>VLOOKUP(Tabela1[[#This Row],[Índice]],[1]Planilha1!$A:$A,1,0)</f>
        <v>#ERROR!</v>
      </c>
    </row>
    <row r="1687" ht="15.75" customHeight="1">
      <c r="A1687" s="52">
        <v>253729.0</v>
      </c>
      <c r="B1687" s="53" t="s">
        <v>70</v>
      </c>
      <c r="C1687" s="53" t="s">
        <v>71</v>
      </c>
      <c r="D1687" s="22">
        <v>207133.0</v>
      </c>
      <c r="E1687" s="53" t="s">
        <v>63</v>
      </c>
      <c r="F1687" s="54">
        <v>1.0535587E7</v>
      </c>
      <c r="G1687" s="53" t="s">
        <v>1248</v>
      </c>
      <c r="H1687" s="55">
        <v>2101.0</v>
      </c>
      <c r="I1687" s="55"/>
      <c r="J1687" s="55" t="s">
        <v>68</v>
      </c>
      <c r="K1687" s="53" t="s">
        <v>73</v>
      </c>
      <c r="L1687" s="53"/>
      <c r="M1687" s="53">
        <v>12.0</v>
      </c>
      <c r="N1687" s="53" t="s">
        <v>52</v>
      </c>
      <c r="O1687" s="25">
        <v>104.565</v>
      </c>
      <c r="P1687" s="25">
        <f>'LISTA DOS ITENS'!$O1687*'LISTA DOS ITENS'!$M1687</f>
        <v>1254.78</v>
      </c>
      <c r="Q1687" s="25">
        <v>104.57</v>
      </c>
      <c r="R1687" s="25">
        <f>'LISTA DOS ITENS'!$Q1687*'LISTA DOS ITENS'!$M1687</f>
        <v>1254.84</v>
      </c>
      <c r="S1687" s="56">
        <f>IF('LISTA DOS ITENS'!$P1687&gt;'LISTA DOS ITENS'!$R1687,'LISTA DOS ITENS'!$P1687,'LISTA DOS ITENS'!$R1687)</f>
        <v>1254.84</v>
      </c>
      <c r="T1687" s="25">
        <v>7.859495978855598</v>
      </c>
      <c r="U1687" s="25">
        <f>'LISTA DOS ITENS'!$T1687*'LISTA DOS ITENS'!$M1687</f>
        <v>94.31395175</v>
      </c>
      <c r="V1687" s="56">
        <f t="array" ref="V1687">INDEX('RESUMO - LOTES E VMA'!$F$3:$F$181,MATCH('LISTA DOS ITENS'!$D1687,'RESUMO - LOTES E VMA'!$A$3:$A$181,0))</f>
        <v>17245.18627</v>
      </c>
      <c r="W1687" s="57">
        <f>'LISTA DOS ITENS'!$U1687/'LISTA DOS ITENS'!$V1687</f>
        <v>0.005469001625</v>
      </c>
      <c r="X1687" s="53" t="s">
        <v>53</v>
      </c>
      <c r="Y1687" s="53" t="s">
        <v>290</v>
      </c>
      <c r="Z1687" s="58" t="str">
        <f>'LISTA DOS ITENS'!$F1687&amp;"-"&amp;'LISTA DOS ITENS'!$H1687&amp;"-"&amp;'LISTA DOS ITENS'!$J1687&amp;"-"&amp;'LISTA DOS ITENS'!$K1687&amp;"-"&amp;'LISTA DOS ITENS'!$I1687</f>
        <v>10535587-2101-0003-CONS/NAC-</v>
      </c>
      <c r="AA1687" s="59" t="str">
        <f t="array" ref="AA1687">INDEX('RESUMO - LOTES E VMA'!$M$3:$M$181,MATCH('LISTA DOS ITENS'!$D1687,'RESUMO - LOTES E VMA'!$A$3:$A$181,0))</f>
        <v>Para Leilão</v>
      </c>
      <c r="AB1687" s="60">
        <f t="array" ref="AB1687">INDEX('RESUMO - LOTES E VMA'!$J$3:$J$181,MATCH('LISTA DOS ITENS'!$D1687,'RESUMO - LOTES E VMA'!$A$3:$A$181,0))</f>
        <v>0.07260907222</v>
      </c>
      <c r="AC1687" s="29" t="str">
        <f t="array" ref="AC1687">INDEX('RESUMO - LOTES E VMA'!$L$3:$L$181,MATCH('LISTA DOS ITENS'!$D1687,'RESUMO - LOTES E VMA'!$A$3:$A$181,0))</f>
        <v>1% do Valor de Comparação do VMA</v>
      </c>
      <c r="AD1687" s="53" t="str">
        <f>VLOOKUP(Tabela1[[#This Row],[Índice]],[1]Planilha1!$A:$A,1,0)</f>
        <v>#ERROR!</v>
      </c>
    </row>
    <row r="1688" ht="15.75" customHeight="1">
      <c r="A1688" s="52">
        <v>253730.0</v>
      </c>
      <c r="B1688" s="53" t="s">
        <v>70</v>
      </c>
      <c r="C1688" s="53" t="s">
        <v>71</v>
      </c>
      <c r="D1688" s="22">
        <v>207133.0</v>
      </c>
      <c r="E1688" s="53" t="s">
        <v>63</v>
      </c>
      <c r="F1688" s="54">
        <v>1.0546378E7</v>
      </c>
      <c r="G1688" s="53" t="s">
        <v>1249</v>
      </c>
      <c r="H1688" s="55">
        <v>2101.0</v>
      </c>
      <c r="I1688" s="55"/>
      <c r="J1688" s="55" t="s">
        <v>68</v>
      </c>
      <c r="K1688" s="53" t="s">
        <v>73</v>
      </c>
      <c r="L1688" s="53"/>
      <c r="M1688" s="53">
        <v>1.0</v>
      </c>
      <c r="N1688" s="53" t="s">
        <v>52</v>
      </c>
      <c r="O1688" s="25">
        <v>43.97</v>
      </c>
      <c r="P1688" s="25">
        <f>'LISTA DOS ITENS'!$O1688*'LISTA DOS ITENS'!$M1688</f>
        <v>43.97</v>
      </c>
      <c r="Q1688" s="25">
        <v>43.97</v>
      </c>
      <c r="R1688" s="25">
        <f>'LISTA DOS ITENS'!$Q1688*'LISTA DOS ITENS'!$M1688</f>
        <v>43.97</v>
      </c>
      <c r="S1688" s="56">
        <f>IF('LISTA DOS ITENS'!$P1688&gt;'LISTA DOS ITENS'!$R1688,'LISTA DOS ITENS'!$P1688,'LISTA DOS ITENS'!$R1688)</f>
        <v>43.97</v>
      </c>
      <c r="T1688" s="25">
        <v>3.3047914142706385</v>
      </c>
      <c r="U1688" s="25">
        <f>'LISTA DOS ITENS'!$T1688*'LISTA DOS ITENS'!$M1688</f>
        <v>3.304791414</v>
      </c>
      <c r="V1688" s="56">
        <f t="array" ref="V1688">INDEX('RESUMO - LOTES E VMA'!$F$3:$F$181,MATCH('LISTA DOS ITENS'!$D1688,'RESUMO - LOTES E VMA'!$A$3:$A$181,0))</f>
        <v>17245.18627</v>
      </c>
      <c r="W1688" s="57">
        <f>'LISTA DOS ITENS'!$U1688/'LISTA DOS ITENS'!$V1688</f>
        <v>0.0001916355882</v>
      </c>
      <c r="X1688" s="53" t="s">
        <v>53</v>
      </c>
      <c r="Y1688" s="53" t="s">
        <v>290</v>
      </c>
      <c r="Z1688" s="58" t="str">
        <f>'LISTA DOS ITENS'!$F1688&amp;"-"&amp;'LISTA DOS ITENS'!$H1688&amp;"-"&amp;'LISTA DOS ITENS'!$J1688&amp;"-"&amp;'LISTA DOS ITENS'!$K1688&amp;"-"&amp;'LISTA DOS ITENS'!$I1688</f>
        <v>10546378-2101-0003-CONS/NAC-</v>
      </c>
      <c r="AA1688" s="59" t="str">
        <f t="array" ref="AA1688">INDEX('RESUMO - LOTES E VMA'!$M$3:$M$181,MATCH('LISTA DOS ITENS'!$D1688,'RESUMO - LOTES E VMA'!$A$3:$A$181,0))</f>
        <v>Para Leilão</v>
      </c>
      <c r="AB1688" s="60">
        <f t="array" ref="AB1688">INDEX('RESUMO - LOTES E VMA'!$J$3:$J$181,MATCH('LISTA DOS ITENS'!$D1688,'RESUMO - LOTES E VMA'!$A$3:$A$181,0))</f>
        <v>0.07260907222</v>
      </c>
      <c r="AC1688" s="29" t="str">
        <f t="array" ref="AC1688">INDEX('RESUMO - LOTES E VMA'!$L$3:$L$181,MATCH('LISTA DOS ITENS'!$D1688,'RESUMO - LOTES E VMA'!$A$3:$A$181,0))</f>
        <v>1% do Valor de Comparação do VMA</v>
      </c>
      <c r="AD1688" s="53" t="str">
        <f>VLOOKUP(Tabela1[[#This Row],[Índice]],[1]Planilha1!$A:$A,1,0)</f>
        <v>#ERROR!</v>
      </c>
    </row>
    <row r="1689" ht="15.75" customHeight="1">
      <c r="A1689" s="52">
        <v>253731.0</v>
      </c>
      <c r="B1689" s="53" t="s">
        <v>70</v>
      </c>
      <c r="C1689" s="53" t="s">
        <v>71</v>
      </c>
      <c r="D1689" s="22">
        <v>207133.0</v>
      </c>
      <c r="E1689" s="53" t="s">
        <v>63</v>
      </c>
      <c r="F1689" s="54">
        <v>1.0554966E7</v>
      </c>
      <c r="G1689" s="53" t="s">
        <v>1250</v>
      </c>
      <c r="H1689" s="55">
        <v>2101.0</v>
      </c>
      <c r="I1689" s="55"/>
      <c r="J1689" s="55" t="s">
        <v>68</v>
      </c>
      <c r="K1689" s="53" t="s">
        <v>73</v>
      </c>
      <c r="L1689" s="53"/>
      <c r="M1689" s="53">
        <v>3.0</v>
      </c>
      <c r="N1689" s="53" t="s">
        <v>52</v>
      </c>
      <c r="O1689" s="25">
        <v>53.98500000000001</v>
      </c>
      <c r="P1689" s="25">
        <f>'LISTA DOS ITENS'!$O1689*'LISTA DOS ITENS'!$M1689</f>
        <v>161.955</v>
      </c>
      <c r="Q1689" s="25">
        <v>53.98</v>
      </c>
      <c r="R1689" s="25">
        <f>'LISTA DOS ITENS'!$Q1689*'LISTA DOS ITENS'!$M1689</f>
        <v>161.94</v>
      </c>
      <c r="S1689" s="56">
        <f>IF('LISTA DOS ITENS'!$P1689&gt;'LISTA DOS ITENS'!$R1689,'LISTA DOS ITENS'!$P1689,'LISTA DOS ITENS'!$R1689)</f>
        <v>161.955</v>
      </c>
      <c r="T1689" s="25">
        <v>4.057144428981784</v>
      </c>
      <c r="U1689" s="25">
        <f>'LISTA DOS ITENS'!$T1689*'LISTA DOS ITENS'!$M1689</f>
        <v>12.17143329</v>
      </c>
      <c r="V1689" s="56">
        <f t="array" ref="V1689">INDEX('RESUMO - LOTES E VMA'!$F$3:$F$181,MATCH('LISTA DOS ITENS'!$D1689,'RESUMO - LOTES E VMA'!$A$3:$A$181,0))</f>
        <v>17245.18627</v>
      </c>
      <c r="W1689" s="57">
        <f>'LISTA DOS ITENS'!$U1689/'LISTA DOS ITENS'!$V1689</f>
        <v>0.0007057872902</v>
      </c>
      <c r="X1689" s="53" t="s">
        <v>53</v>
      </c>
      <c r="Y1689" s="53" t="s">
        <v>290</v>
      </c>
      <c r="Z1689" s="58" t="str">
        <f>'LISTA DOS ITENS'!$F1689&amp;"-"&amp;'LISTA DOS ITENS'!$H1689&amp;"-"&amp;'LISTA DOS ITENS'!$J1689&amp;"-"&amp;'LISTA DOS ITENS'!$K1689&amp;"-"&amp;'LISTA DOS ITENS'!$I1689</f>
        <v>10554966-2101-0003-CONS/NAC-</v>
      </c>
      <c r="AA1689" s="59" t="str">
        <f t="array" ref="AA1689">INDEX('RESUMO - LOTES E VMA'!$M$3:$M$181,MATCH('LISTA DOS ITENS'!$D1689,'RESUMO - LOTES E VMA'!$A$3:$A$181,0))</f>
        <v>Para Leilão</v>
      </c>
      <c r="AB1689" s="60">
        <f t="array" ref="AB1689">INDEX('RESUMO - LOTES E VMA'!$J$3:$J$181,MATCH('LISTA DOS ITENS'!$D1689,'RESUMO - LOTES E VMA'!$A$3:$A$181,0))</f>
        <v>0.07260907222</v>
      </c>
      <c r="AC1689" s="29" t="str">
        <f t="array" ref="AC1689">INDEX('RESUMO - LOTES E VMA'!$L$3:$L$181,MATCH('LISTA DOS ITENS'!$D1689,'RESUMO - LOTES E VMA'!$A$3:$A$181,0))</f>
        <v>1% do Valor de Comparação do VMA</v>
      </c>
      <c r="AD1689" s="53" t="str">
        <f>VLOOKUP(Tabela1[[#This Row],[Índice]],[1]Planilha1!$A:$A,1,0)</f>
        <v>#ERROR!</v>
      </c>
    </row>
    <row r="1690" ht="15.75" customHeight="1">
      <c r="A1690" s="52">
        <v>253732.0</v>
      </c>
      <c r="B1690" s="53" t="s">
        <v>70</v>
      </c>
      <c r="C1690" s="53" t="s">
        <v>71</v>
      </c>
      <c r="D1690" s="22">
        <v>207133.0</v>
      </c>
      <c r="E1690" s="53" t="s">
        <v>63</v>
      </c>
      <c r="F1690" s="54">
        <v>1.071085E7</v>
      </c>
      <c r="G1690" s="53" t="s">
        <v>1251</v>
      </c>
      <c r="H1690" s="55">
        <v>2101.0</v>
      </c>
      <c r="I1690" s="55"/>
      <c r="J1690" s="55" t="s">
        <v>68</v>
      </c>
      <c r="K1690" s="53" t="s">
        <v>73</v>
      </c>
      <c r="L1690" s="53"/>
      <c r="M1690" s="53">
        <v>1.0</v>
      </c>
      <c r="N1690" s="53" t="s">
        <v>52</v>
      </c>
      <c r="O1690" s="25">
        <v>299.0</v>
      </c>
      <c r="P1690" s="25">
        <f>'LISTA DOS ITENS'!$O1690*'LISTA DOS ITENS'!$M1690</f>
        <v>299</v>
      </c>
      <c r="Q1690" s="25">
        <v>90.53</v>
      </c>
      <c r="R1690" s="25">
        <f>'LISTA DOS ITENS'!$Q1690*'LISTA DOS ITENS'!$M1690</f>
        <v>90.53</v>
      </c>
      <c r="S1690" s="56">
        <f>IF('LISTA DOS ITENS'!$P1690&gt;'LISTA DOS ITENS'!$R1690,'LISTA DOS ITENS'!$P1690,'LISTA DOS ITENS'!$R1690)</f>
        <v>299</v>
      </c>
      <c r="T1690" s="25">
        <v>6.80424759458542</v>
      </c>
      <c r="U1690" s="25">
        <f>'LISTA DOS ITENS'!$T1690*'LISTA DOS ITENS'!$M1690</f>
        <v>6.804247595</v>
      </c>
      <c r="V1690" s="56">
        <f t="array" ref="V1690">INDEX('RESUMO - LOTES E VMA'!$F$3:$F$181,MATCH('LISTA DOS ITENS'!$D1690,'RESUMO - LOTES E VMA'!$A$3:$A$181,0))</f>
        <v>17245.18627</v>
      </c>
      <c r="W1690" s="57">
        <f>'LISTA DOS ITENS'!$U1690/'LISTA DOS ITENS'!$V1690</f>
        <v>0.0003945592403</v>
      </c>
      <c r="X1690" s="53" t="s">
        <v>53</v>
      </c>
      <c r="Y1690" s="53" t="s">
        <v>290</v>
      </c>
      <c r="Z1690" s="58" t="str">
        <f>'LISTA DOS ITENS'!$F1690&amp;"-"&amp;'LISTA DOS ITENS'!$H1690&amp;"-"&amp;'LISTA DOS ITENS'!$J1690&amp;"-"&amp;'LISTA DOS ITENS'!$K1690&amp;"-"&amp;'LISTA DOS ITENS'!$I1690</f>
        <v>10710850-2101-0003-CONS/NAC-</v>
      </c>
      <c r="AA1690" s="59" t="str">
        <f t="array" ref="AA1690">INDEX('RESUMO - LOTES E VMA'!$M$3:$M$181,MATCH('LISTA DOS ITENS'!$D1690,'RESUMO - LOTES E VMA'!$A$3:$A$181,0))</f>
        <v>Para Leilão</v>
      </c>
      <c r="AB1690" s="60">
        <f t="array" ref="AB1690">INDEX('RESUMO - LOTES E VMA'!$J$3:$J$181,MATCH('LISTA DOS ITENS'!$D1690,'RESUMO - LOTES E VMA'!$A$3:$A$181,0))</f>
        <v>0.07260907222</v>
      </c>
      <c r="AC1690" s="29" t="str">
        <f t="array" ref="AC1690">INDEX('RESUMO - LOTES E VMA'!$L$3:$L$181,MATCH('LISTA DOS ITENS'!$D1690,'RESUMO - LOTES E VMA'!$A$3:$A$181,0))</f>
        <v>1% do Valor de Comparação do VMA</v>
      </c>
      <c r="AD1690" s="53" t="str">
        <f>VLOOKUP(Tabela1[[#This Row],[Índice]],[1]Planilha1!$A:$A,1,0)</f>
        <v>#ERROR!</v>
      </c>
    </row>
    <row r="1691" ht="15.75" customHeight="1">
      <c r="A1691" s="52">
        <v>253733.0</v>
      </c>
      <c r="B1691" s="53" t="s">
        <v>70</v>
      </c>
      <c r="C1691" s="53" t="s">
        <v>71</v>
      </c>
      <c r="D1691" s="22">
        <v>207133.0</v>
      </c>
      <c r="E1691" s="53" t="s">
        <v>63</v>
      </c>
      <c r="F1691" s="54">
        <v>1.0731138E7</v>
      </c>
      <c r="G1691" s="53" t="s">
        <v>1252</v>
      </c>
      <c r="H1691" s="55">
        <v>2101.0</v>
      </c>
      <c r="I1691" s="55"/>
      <c r="J1691" s="55" t="s">
        <v>68</v>
      </c>
      <c r="K1691" s="53" t="s">
        <v>73</v>
      </c>
      <c r="L1691" s="53"/>
      <c r="M1691" s="53">
        <v>1.0</v>
      </c>
      <c r="N1691" s="53" t="s">
        <v>52</v>
      </c>
      <c r="O1691" s="25">
        <v>466.5</v>
      </c>
      <c r="P1691" s="25">
        <f>'LISTA DOS ITENS'!$O1691*'LISTA DOS ITENS'!$M1691</f>
        <v>466.5</v>
      </c>
      <c r="Q1691" s="25">
        <v>125.79</v>
      </c>
      <c r="R1691" s="25">
        <f>'LISTA DOS ITENS'!$Q1691*'LISTA DOS ITENS'!$M1691</f>
        <v>125.79</v>
      </c>
      <c r="S1691" s="56">
        <f>IF('LISTA DOS ITENS'!$P1691&gt;'LISTA DOS ITENS'!$R1691,'LISTA DOS ITENS'!$P1691,'LISTA DOS ITENS'!$R1691)</f>
        <v>466.5</v>
      </c>
      <c r="T1691" s="25">
        <v>9.454394177873633</v>
      </c>
      <c r="U1691" s="25">
        <f>'LISTA DOS ITENS'!$T1691*'LISTA DOS ITENS'!$M1691</f>
        <v>9.454394178</v>
      </c>
      <c r="V1691" s="56">
        <f t="array" ref="V1691">INDEX('RESUMO - LOTES E VMA'!$F$3:$F$181,MATCH('LISTA DOS ITENS'!$D1691,'RESUMO - LOTES E VMA'!$A$3:$A$181,0))</f>
        <v>17245.18627</v>
      </c>
      <c r="W1691" s="57">
        <f>'LISTA DOS ITENS'!$U1691/'LISTA DOS ITENS'!$V1691</f>
        <v>0.0005482338102</v>
      </c>
      <c r="X1691" s="53" t="s">
        <v>53</v>
      </c>
      <c r="Y1691" s="53" t="s">
        <v>290</v>
      </c>
      <c r="Z1691" s="58" t="str">
        <f>'LISTA DOS ITENS'!$F1691&amp;"-"&amp;'LISTA DOS ITENS'!$H1691&amp;"-"&amp;'LISTA DOS ITENS'!$J1691&amp;"-"&amp;'LISTA DOS ITENS'!$K1691&amp;"-"&amp;'LISTA DOS ITENS'!$I1691</f>
        <v>10731138-2101-0003-CONS/NAC-</v>
      </c>
      <c r="AA1691" s="59" t="str">
        <f t="array" ref="AA1691">INDEX('RESUMO - LOTES E VMA'!$M$3:$M$181,MATCH('LISTA DOS ITENS'!$D1691,'RESUMO - LOTES E VMA'!$A$3:$A$181,0))</f>
        <v>Para Leilão</v>
      </c>
      <c r="AB1691" s="60">
        <f t="array" ref="AB1691">INDEX('RESUMO - LOTES E VMA'!$J$3:$J$181,MATCH('LISTA DOS ITENS'!$D1691,'RESUMO - LOTES E VMA'!$A$3:$A$181,0))</f>
        <v>0.07260907222</v>
      </c>
      <c r="AC1691" s="29" t="str">
        <f t="array" ref="AC1691">INDEX('RESUMO - LOTES E VMA'!$L$3:$L$181,MATCH('LISTA DOS ITENS'!$D1691,'RESUMO - LOTES E VMA'!$A$3:$A$181,0))</f>
        <v>1% do Valor de Comparação do VMA</v>
      </c>
      <c r="AD1691" s="53" t="str">
        <f>VLOOKUP(Tabela1[[#This Row],[Índice]],[1]Planilha1!$A:$A,1,0)</f>
        <v>#ERROR!</v>
      </c>
    </row>
    <row r="1692" ht="15.75" customHeight="1">
      <c r="A1692" s="52">
        <v>253734.0</v>
      </c>
      <c r="B1692" s="53" t="s">
        <v>70</v>
      </c>
      <c r="C1692" s="53" t="s">
        <v>71</v>
      </c>
      <c r="D1692" s="22">
        <v>207133.0</v>
      </c>
      <c r="E1692" s="53" t="s">
        <v>63</v>
      </c>
      <c r="F1692" s="54">
        <v>1.0782189E7</v>
      </c>
      <c r="G1692" s="53" t="s">
        <v>1238</v>
      </c>
      <c r="H1692" s="55">
        <v>2101.0</v>
      </c>
      <c r="I1692" s="55"/>
      <c r="J1692" s="55" t="s">
        <v>68</v>
      </c>
      <c r="K1692" s="53" t="s">
        <v>73</v>
      </c>
      <c r="L1692" s="53"/>
      <c r="M1692" s="53">
        <v>2.0</v>
      </c>
      <c r="N1692" s="53" t="s">
        <v>52</v>
      </c>
      <c r="O1692" s="25">
        <v>954.495</v>
      </c>
      <c r="P1692" s="25">
        <f>'LISTA DOS ITENS'!$O1692*'LISTA DOS ITENS'!$M1692</f>
        <v>1908.99</v>
      </c>
      <c r="Q1692" s="25">
        <v>1222.92</v>
      </c>
      <c r="R1692" s="25">
        <f>'LISTA DOS ITENS'!$Q1692*'LISTA DOS ITENS'!$M1692</f>
        <v>2445.84</v>
      </c>
      <c r="S1692" s="56">
        <f>IF('LISTA DOS ITENS'!$P1692&gt;'LISTA DOS ITENS'!$R1692,'LISTA DOS ITENS'!$P1692,'LISTA DOS ITENS'!$R1692)</f>
        <v>2445.84</v>
      </c>
      <c r="T1692" s="25">
        <v>91.91484003502046</v>
      </c>
      <c r="U1692" s="25">
        <f>'LISTA DOS ITENS'!$T1692*'LISTA DOS ITENS'!$M1692</f>
        <v>183.8296801</v>
      </c>
      <c r="V1692" s="56">
        <f t="array" ref="V1692">INDEX('RESUMO - LOTES E VMA'!$F$3:$F$181,MATCH('LISTA DOS ITENS'!$D1692,'RESUMO - LOTES E VMA'!$A$3:$A$181,0))</f>
        <v>17245.18627</v>
      </c>
      <c r="W1692" s="57">
        <f>'LISTA DOS ITENS'!$U1692/'LISTA DOS ITENS'!$V1692</f>
        <v>0.01065976773</v>
      </c>
      <c r="X1692" s="53" t="s">
        <v>53</v>
      </c>
      <c r="Y1692" s="53" t="s">
        <v>290</v>
      </c>
      <c r="Z1692" s="58" t="str">
        <f>'LISTA DOS ITENS'!$F1692&amp;"-"&amp;'LISTA DOS ITENS'!$H1692&amp;"-"&amp;'LISTA DOS ITENS'!$J1692&amp;"-"&amp;'LISTA DOS ITENS'!$K1692&amp;"-"&amp;'LISTA DOS ITENS'!$I1692</f>
        <v>10782189-2101-0003-CONS/NAC-</v>
      </c>
      <c r="AA1692" s="59" t="str">
        <f t="array" ref="AA1692">INDEX('RESUMO - LOTES E VMA'!$M$3:$M$181,MATCH('LISTA DOS ITENS'!$D1692,'RESUMO - LOTES E VMA'!$A$3:$A$181,0))</f>
        <v>Para Leilão</v>
      </c>
      <c r="AB1692" s="60">
        <f t="array" ref="AB1692">INDEX('RESUMO - LOTES E VMA'!$J$3:$J$181,MATCH('LISTA DOS ITENS'!$D1692,'RESUMO - LOTES E VMA'!$A$3:$A$181,0))</f>
        <v>0.07260907222</v>
      </c>
      <c r="AC1692" s="29" t="str">
        <f t="array" ref="AC1692">INDEX('RESUMO - LOTES E VMA'!$L$3:$L$181,MATCH('LISTA DOS ITENS'!$D1692,'RESUMO - LOTES E VMA'!$A$3:$A$181,0))</f>
        <v>1% do Valor de Comparação do VMA</v>
      </c>
      <c r="AD1692" s="53" t="str">
        <f>VLOOKUP(Tabela1[[#This Row],[Índice]],[1]Planilha1!$A:$A,1,0)</f>
        <v>#ERROR!</v>
      </c>
    </row>
    <row r="1693" ht="15.75" customHeight="1">
      <c r="A1693" s="52">
        <v>253735.0</v>
      </c>
      <c r="B1693" s="53" t="s">
        <v>70</v>
      </c>
      <c r="C1693" s="53" t="s">
        <v>71</v>
      </c>
      <c r="D1693" s="22">
        <v>207133.0</v>
      </c>
      <c r="E1693" s="53" t="s">
        <v>63</v>
      </c>
      <c r="F1693" s="54">
        <v>1.0810152E7</v>
      </c>
      <c r="G1693" s="53" t="s">
        <v>1246</v>
      </c>
      <c r="H1693" s="55">
        <v>2101.0</v>
      </c>
      <c r="I1693" s="55"/>
      <c r="J1693" s="55" t="s">
        <v>68</v>
      </c>
      <c r="K1693" s="53" t="s">
        <v>117</v>
      </c>
      <c r="L1693" s="53"/>
      <c r="M1693" s="53">
        <v>2.0</v>
      </c>
      <c r="N1693" s="53" t="s">
        <v>52</v>
      </c>
      <c r="O1693" s="25">
        <v>303.41</v>
      </c>
      <c r="P1693" s="25">
        <f>'LISTA DOS ITENS'!$O1693*'LISTA DOS ITENS'!$M1693</f>
        <v>606.82</v>
      </c>
      <c r="Q1693" s="25">
        <v>103.49</v>
      </c>
      <c r="R1693" s="25">
        <f>'LISTA DOS ITENS'!$Q1693*'LISTA DOS ITENS'!$M1693</f>
        <v>206.98</v>
      </c>
      <c r="S1693" s="56">
        <f>IF('LISTA DOS ITENS'!$P1693&gt;'LISTA DOS ITENS'!$R1693,'LISTA DOS ITENS'!$P1693,'LISTA DOS ITENS'!$R1693)</f>
        <v>606.82</v>
      </c>
      <c r="T1693" s="25">
        <v>7.778323026219431</v>
      </c>
      <c r="U1693" s="25">
        <f>'LISTA DOS ITENS'!$T1693*'LISTA DOS ITENS'!$M1693</f>
        <v>15.55664605</v>
      </c>
      <c r="V1693" s="56">
        <f t="array" ref="V1693">INDEX('RESUMO - LOTES E VMA'!$F$3:$F$181,MATCH('LISTA DOS ITENS'!$D1693,'RESUMO - LOTES E VMA'!$A$3:$A$181,0))</f>
        <v>17245.18627</v>
      </c>
      <c r="W1693" s="57">
        <f>'LISTA DOS ITENS'!$U1693/'LISTA DOS ITENS'!$V1693</f>
        <v>0.000902086287</v>
      </c>
      <c r="X1693" s="53" t="s">
        <v>53</v>
      </c>
      <c r="Y1693" s="53" t="s">
        <v>290</v>
      </c>
      <c r="Z1693" s="58" t="str">
        <f>'LISTA DOS ITENS'!$F1693&amp;"-"&amp;'LISTA DOS ITENS'!$H1693&amp;"-"&amp;'LISTA DOS ITENS'!$J1693&amp;"-"&amp;'LISTA DOS ITENS'!$K1693&amp;"-"&amp;'LISTA DOS ITENS'!$I1693</f>
        <v>10810152-2101-0003-CONS/IAMN-</v>
      </c>
      <c r="AA1693" s="59" t="str">
        <f t="array" ref="AA1693">INDEX('RESUMO - LOTES E VMA'!$M$3:$M$181,MATCH('LISTA DOS ITENS'!$D1693,'RESUMO - LOTES E VMA'!$A$3:$A$181,0))</f>
        <v>Para Leilão</v>
      </c>
      <c r="AB1693" s="60">
        <f t="array" ref="AB1693">INDEX('RESUMO - LOTES E VMA'!$J$3:$J$181,MATCH('LISTA DOS ITENS'!$D1693,'RESUMO - LOTES E VMA'!$A$3:$A$181,0))</f>
        <v>0.07260907222</v>
      </c>
      <c r="AC1693" s="29" t="str">
        <f t="array" ref="AC1693">INDEX('RESUMO - LOTES E VMA'!$L$3:$L$181,MATCH('LISTA DOS ITENS'!$D1693,'RESUMO - LOTES E VMA'!$A$3:$A$181,0))</f>
        <v>1% do Valor de Comparação do VMA</v>
      </c>
      <c r="AD1693" s="53" t="str">
        <f>VLOOKUP(Tabela1[[#This Row],[Índice]],[1]Planilha1!$A:$A,1,0)</f>
        <v>#ERROR!</v>
      </c>
    </row>
    <row r="1694" ht="15.75" customHeight="1">
      <c r="A1694" s="52">
        <v>253736.0</v>
      </c>
      <c r="B1694" s="53" t="s">
        <v>70</v>
      </c>
      <c r="C1694" s="53" t="s">
        <v>71</v>
      </c>
      <c r="D1694" s="22">
        <v>207133.0</v>
      </c>
      <c r="E1694" s="53" t="s">
        <v>63</v>
      </c>
      <c r="F1694" s="54">
        <v>1.0882029E7</v>
      </c>
      <c r="G1694" s="53" t="s">
        <v>1238</v>
      </c>
      <c r="H1694" s="55">
        <v>2101.0</v>
      </c>
      <c r="I1694" s="55"/>
      <c r="J1694" s="55" t="s">
        <v>68</v>
      </c>
      <c r="K1694" s="53" t="s">
        <v>117</v>
      </c>
      <c r="L1694" s="53"/>
      <c r="M1694" s="53">
        <v>2.0</v>
      </c>
      <c r="N1694" s="53" t="s">
        <v>52</v>
      </c>
      <c r="O1694" s="25">
        <v>164.00333333333333</v>
      </c>
      <c r="P1694" s="25">
        <f>'LISTA DOS ITENS'!$O1694*'LISTA DOS ITENS'!$M1694</f>
        <v>328.0066667</v>
      </c>
      <c r="Q1694" s="25">
        <v>138.58</v>
      </c>
      <c r="R1694" s="25">
        <f>'LISTA DOS ITENS'!$Q1694*'LISTA DOS ITENS'!$M1694</f>
        <v>277.16</v>
      </c>
      <c r="S1694" s="56">
        <f>IF('LISTA DOS ITENS'!$P1694&gt;'LISTA DOS ITENS'!$R1694,'LISTA DOS ITENS'!$P1694,'LISTA DOS ITENS'!$R1694)</f>
        <v>328.0066667</v>
      </c>
      <c r="T1694" s="25">
        <v>10.415692385481583</v>
      </c>
      <c r="U1694" s="25">
        <f>'LISTA DOS ITENS'!$T1694*'LISTA DOS ITENS'!$M1694</f>
        <v>20.83138477</v>
      </c>
      <c r="V1694" s="56">
        <f t="array" ref="V1694">INDEX('RESUMO - LOTES E VMA'!$F$3:$F$181,MATCH('LISTA DOS ITENS'!$D1694,'RESUMO - LOTES E VMA'!$A$3:$A$181,0))</f>
        <v>17245.18627</v>
      </c>
      <c r="W1694" s="57">
        <f>'LISTA DOS ITENS'!$U1694/'LISTA DOS ITENS'!$V1694</f>
        <v>0.001207953596</v>
      </c>
      <c r="X1694" s="53" t="s">
        <v>53</v>
      </c>
      <c r="Y1694" s="53" t="s">
        <v>290</v>
      </c>
      <c r="Z1694" s="58" t="str">
        <f>'LISTA DOS ITENS'!$F1694&amp;"-"&amp;'LISTA DOS ITENS'!$H1694&amp;"-"&amp;'LISTA DOS ITENS'!$J1694&amp;"-"&amp;'LISTA DOS ITENS'!$K1694&amp;"-"&amp;'LISTA DOS ITENS'!$I1694</f>
        <v>10882029-2101-0003-CONS/IAMN-</v>
      </c>
      <c r="AA1694" s="59" t="str">
        <f t="array" ref="AA1694">INDEX('RESUMO - LOTES E VMA'!$M$3:$M$181,MATCH('LISTA DOS ITENS'!$D1694,'RESUMO - LOTES E VMA'!$A$3:$A$181,0))</f>
        <v>Para Leilão</v>
      </c>
      <c r="AB1694" s="60">
        <f t="array" ref="AB1694">INDEX('RESUMO - LOTES E VMA'!$J$3:$J$181,MATCH('LISTA DOS ITENS'!$D1694,'RESUMO - LOTES E VMA'!$A$3:$A$181,0))</f>
        <v>0.07260907222</v>
      </c>
      <c r="AC1694" s="29" t="str">
        <f t="array" ref="AC1694">INDEX('RESUMO - LOTES E VMA'!$L$3:$L$181,MATCH('LISTA DOS ITENS'!$D1694,'RESUMO - LOTES E VMA'!$A$3:$A$181,0))</f>
        <v>1% do Valor de Comparação do VMA</v>
      </c>
      <c r="AD1694" s="53" t="str">
        <f>VLOOKUP(Tabela1[[#This Row],[Índice]],[1]Planilha1!$A:$A,1,0)</f>
        <v>#ERROR!</v>
      </c>
    </row>
    <row r="1695" ht="15.75" customHeight="1">
      <c r="A1695" s="52">
        <v>253737.0</v>
      </c>
      <c r="B1695" s="53" t="s">
        <v>70</v>
      </c>
      <c r="C1695" s="53" t="s">
        <v>71</v>
      </c>
      <c r="D1695" s="22">
        <v>207133.0</v>
      </c>
      <c r="E1695" s="53" t="s">
        <v>63</v>
      </c>
      <c r="F1695" s="54">
        <v>1.0903105E7</v>
      </c>
      <c r="G1695" s="53" t="s">
        <v>1253</v>
      </c>
      <c r="H1695" s="55">
        <v>2101.0</v>
      </c>
      <c r="I1695" s="55"/>
      <c r="J1695" s="55" t="s">
        <v>68</v>
      </c>
      <c r="K1695" s="53" t="s">
        <v>73</v>
      </c>
      <c r="L1695" s="53"/>
      <c r="M1695" s="53">
        <v>2.0</v>
      </c>
      <c r="N1695" s="53" t="s">
        <v>52</v>
      </c>
      <c r="O1695" s="25">
        <v>642.005</v>
      </c>
      <c r="P1695" s="25">
        <f>'LISTA DOS ITENS'!$O1695*'LISTA DOS ITENS'!$M1695</f>
        <v>1284.01</v>
      </c>
      <c r="Q1695" s="25">
        <v>642.01</v>
      </c>
      <c r="R1695" s="25">
        <f>'LISTA DOS ITENS'!$Q1695*'LISTA DOS ITENS'!$M1695</f>
        <v>1284.02</v>
      </c>
      <c r="S1695" s="56">
        <f>IF('LISTA DOS ITENS'!$P1695&gt;'LISTA DOS ITENS'!$R1695,'LISTA DOS ITENS'!$P1695,'LISTA DOS ITENS'!$R1695)</f>
        <v>1284.02</v>
      </c>
      <c r="T1695" s="25">
        <v>48.25356233513516</v>
      </c>
      <c r="U1695" s="25">
        <f>'LISTA DOS ITENS'!$T1695*'LISTA DOS ITENS'!$M1695</f>
        <v>96.50712467</v>
      </c>
      <c r="V1695" s="56">
        <f t="array" ref="V1695">INDEX('RESUMO - LOTES E VMA'!$F$3:$F$181,MATCH('LISTA DOS ITENS'!$D1695,'RESUMO - LOTES E VMA'!$A$3:$A$181,0))</f>
        <v>17245.18627</v>
      </c>
      <c r="W1695" s="57">
        <f>'LISTA DOS ITENS'!$U1695/'LISTA DOS ITENS'!$V1695</f>
        <v>0.005596177574</v>
      </c>
      <c r="X1695" s="53" t="s">
        <v>53</v>
      </c>
      <c r="Y1695" s="53" t="s">
        <v>290</v>
      </c>
      <c r="Z1695" s="58" t="str">
        <f>'LISTA DOS ITENS'!$F1695&amp;"-"&amp;'LISTA DOS ITENS'!$H1695&amp;"-"&amp;'LISTA DOS ITENS'!$J1695&amp;"-"&amp;'LISTA DOS ITENS'!$K1695&amp;"-"&amp;'LISTA DOS ITENS'!$I1695</f>
        <v>10903105-2101-0003-CONS/NAC-</v>
      </c>
      <c r="AA1695" s="59" t="str">
        <f t="array" ref="AA1695">INDEX('RESUMO - LOTES E VMA'!$M$3:$M$181,MATCH('LISTA DOS ITENS'!$D1695,'RESUMO - LOTES E VMA'!$A$3:$A$181,0))</f>
        <v>Para Leilão</v>
      </c>
      <c r="AB1695" s="60">
        <f t="array" ref="AB1695">INDEX('RESUMO - LOTES E VMA'!$J$3:$J$181,MATCH('LISTA DOS ITENS'!$D1695,'RESUMO - LOTES E VMA'!$A$3:$A$181,0))</f>
        <v>0.07260907222</v>
      </c>
      <c r="AC1695" s="29" t="str">
        <f t="array" ref="AC1695">INDEX('RESUMO - LOTES E VMA'!$L$3:$L$181,MATCH('LISTA DOS ITENS'!$D1695,'RESUMO - LOTES E VMA'!$A$3:$A$181,0))</f>
        <v>1% do Valor de Comparação do VMA</v>
      </c>
      <c r="AD1695" s="53" t="str">
        <f>VLOOKUP(Tabela1[[#This Row],[Índice]],[1]Planilha1!$A:$A,1,0)</f>
        <v>#ERROR!</v>
      </c>
    </row>
    <row r="1696" ht="15.75" customHeight="1">
      <c r="A1696" s="52">
        <v>253738.0</v>
      </c>
      <c r="B1696" s="53" t="s">
        <v>70</v>
      </c>
      <c r="C1696" s="53" t="s">
        <v>71</v>
      </c>
      <c r="D1696" s="22">
        <v>207133.0</v>
      </c>
      <c r="E1696" s="53" t="s">
        <v>63</v>
      </c>
      <c r="F1696" s="54">
        <v>1.1127044E7</v>
      </c>
      <c r="G1696" s="53" t="s">
        <v>1254</v>
      </c>
      <c r="H1696" s="55">
        <v>2101.0</v>
      </c>
      <c r="I1696" s="55"/>
      <c r="J1696" s="55" t="s">
        <v>68</v>
      </c>
      <c r="K1696" s="53" t="s">
        <v>117</v>
      </c>
      <c r="L1696" s="53"/>
      <c r="M1696" s="53">
        <v>3.0</v>
      </c>
      <c r="N1696" s="53" t="s">
        <v>52</v>
      </c>
      <c r="O1696" s="25">
        <v>617.87</v>
      </c>
      <c r="P1696" s="25">
        <f>'LISTA DOS ITENS'!$O1696*'LISTA DOS ITENS'!$M1696</f>
        <v>1853.61</v>
      </c>
      <c r="Q1696" s="25">
        <v>655.0</v>
      </c>
      <c r="R1696" s="25">
        <f>'LISTA DOS ITENS'!$Q1696*'LISTA DOS ITENS'!$M1696</f>
        <v>1965</v>
      </c>
      <c r="S1696" s="56">
        <f>IF('LISTA DOS ITENS'!$P1696&gt;'LISTA DOS ITENS'!$R1696,'LISTA DOS ITENS'!$P1696,'LISTA DOS ITENS'!$R1696)</f>
        <v>1965</v>
      </c>
      <c r="T1696" s="25">
        <v>49.22989257100906</v>
      </c>
      <c r="U1696" s="25">
        <f>'LISTA DOS ITENS'!$T1696*'LISTA DOS ITENS'!$M1696</f>
        <v>147.6896777</v>
      </c>
      <c r="V1696" s="56">
        <f t="array" ref="V1696">INDEX('RESUMO - LOTES E VMA'!$F$3:$F$181,MATCH('LISTA DOS ITENS'!$D1696,'RESUMO - LOTES E VMA'!$A$3:$A$181,0))</f>
        <v>17245.18627</v>
      </c>
      <c r="W1696" s="57">
        <f>'LISTA DOS ITENS'!$U1696/'LISTA DOS ITENS'!$V1696</f>
        <v>0.00856411032</v>
      </c>
      <c r="X1696" s="53" t="s">
        <v>53</v>
      </c>
      <c r="Y1696" s="53" t="s">
        <v>290</v>
      </c>
      <c r="Z1696" s="58" t="str">
        <f>'LISTA DOS ITENS'!$F1696&amp;"-"&amp;'LISTA DOS ITENS'!$H1696&amp;"-"&amp;'LISTA DOS ITENS'!$J1696&amp;"-"&amp;'LISTA DOS ITENS'!$K1696&amp;"-"&amp;'LISTA DOS ITENS'!$I1696</f>
        <v>11127044-2101-0003-CONS/IAMN-</v>
      </c>
      <c r="AA1696" s="59" t="str">
        <f t="array" ref="AA1696">INDEX('RESUMO - LOTES E VMA'!$M$3:$M$181,MATCH('LISTA DOS ITENS'!$D1696,'RESUMO - LOTES E VMA'!$A$3:$A$181,0))</f>
        <v>Para Leilão</v>
      </c>
      <c r="AB1696" s="60">
        <f t="array" ref="AB1696">INDEX('RESUMO - LOTES E VMA'!$J$3:$J$181,MATCH('LISTA DOS ITENS'!$D1696,'RESUMO - LOTES E VMA'!$A$3:$A$181,0))</f>
        <v>0.07260907222</v>
      </c>
      <c r="AC1696" s="29" t="str">
        <f t="array" ref="AC1696">INDEX('RESUMO - LOTES E VMA'!$L$3:$L$181,MATCH('LISTA DOS ITENS'!$D1696,'RESUMO - LOTES E VMA'!$A$3:$A$181,0))</f>
        <v>1% do Valor de Comparação do VMA</v>
      </c>
      <c r="AD1696" s="53" t="str">
        <f>VLOOKUP(Tabela1[[#This Row],[Índice]],[1]Planilha1!$A:$A,1,0)</f>
        <v>#ERROR!</v>
      </c>
    </row>
    <row r="1697" ht="15.75" customHeight="1">
      <c r="A1697" s="52">
        <v>253739.0</v>
      </c>
      <c r="B1697" s="53" t="s">
        <v>70</v>
      </c>
      <c r="C1697" s="53" t="s">
        <v>71</v>
      </c>
      <c r="D1697" s="22">
        <v>207133.0</v>
      </c>
      <c r="E1697" s="53" t="s">
        <v>63</v>
      </c>
      <c r="F1697" s="54">
        <v>1.12361E7</v>
      </c>
      <c r="G1697" s="53" t="s">
        <v>1252</v>
      </c>
      <c r="H1697" s="55">
        <v>2101.0</v>
      </c>
      <c r="I1697" s="55"/>
      <c r="J1697" s="55" t="s">
        <v>68</v>
      </c>
      <c r="K1697" s="53" t="s">
        <v>73</v>
      </c>
      <c r="L1697" s="53"/>
      <c r="M1697" s="53">
        <v>2.0</v>
      </c>
      <c r="N1697" s="53" t="s">
        <v>52</v>
      </c>
      <c r="O1697" s="25">
        <v>3146.775</v>
      </c>
      <c r="P1697" s="25">
        <f>'LISTA DOS ITENS'!$O1697*'LISTA DOS ITENS'!$M1697</f>
        <v>6293.55</v>
      </c>
      <c r="Q1697" s="25">
        <v>3146.78</v>
      </c>
      <c r="R1697" s="25">
        <f>'LISTA DOS ITENS'!$Q1697*'LISTA DOS ITENS'!$M1697</f>
        <v>6293.56</v>
      </c>
      <c r="S1697" s="56">
        <f>IF('LISTA DOS ITENS'!$P1697&gt;'LISTA DOS ITENS'!$R1697,'LISTA DOS ITENS'!$P1697,'LISTA DOS ITENS'!$R1697)</f>
        <v>6293.56</v>
      </c>
      <c r="T1697" s="25">
        <v>236.51242953374032</v>
      </c>
      <c r="U1697" s="25">
        <f>'LISTA DOS ITENS'!$T1697*'LISTA DOS ITENS'!$M1697</f>
        <v>473.0248591</v>
      </c>
      <c r="V1697" s="56">
        <f t="array" ref="V1697">INDEX('RESUMO - LOTES E VMA'!$F$3:$F$181,MATCH('LISTA DOS ITENS'!$D1697,'RESUMO - LOTES E VMA'!$A$3:$A$181,0))</f>
        <v>17245.18627</v>
      </c>
      <c r="W1697" s="57">
        <f>'LISTA DOS ITENS'!$U1697/'LISTA DOS ITENS'!$V1697</f>
        <v>0.02742938531</v>
      </c>
      <c r="X1697" s="53" t="s">
        <v>53</v>
      </c>
      <c r="Y1697" s="53" t="s">
        <v>290</v>
      </c>
      <c r="Z1697" s="58" t="str">
        <f>'LISTA DOS ITENS'!$F1697&amp;"-"&amp;'LISTA DOS ITENS'!$H1697&amp;"-"&amp;'LISTA DOS ITENS'!$J1697&amp;"-"&amp;'LISTA DOS ITENS'!$K1697&amp;"-"&amp;'LISTA DOS ITENS'!$I1697</f>
        <v>11236100-2101-0003-CONS/NAC-</v>
      </c>
      <c r="AA1697" s="59" t="str">
        <f t="array" ref="AA1697">INDEX('RESUMO - LOTES E VMA'!$M$3:$M$181,MATCH('LISTA DOS ITENS'!$D1697,'RESUMO - LOTES E VMA'!$A$3:$A$181,0))</f>
        <v>Para Leilão</v>
      </c>
      <c r="AB1697" s="60">
        <f t="array" ref="AB1697">INDEX('RESUMO - LOTES E VMA'!$J$3:$J$181,MATCH('LISTA DOS ITENS'!$D1697,'RESUMO - LOTES E VMA'!$A$3:$A$181,0))</f>
        <v>0.07260907222</v>
      </c>
      <c r="AC1697" s="29" t="str">
        <f t="array" ref="AC1697">INDEX('RESUMO - LOTES E VMA'!$L$3:$L$181,MATCH('LISTA DOS ITENS'!$D1697,'RESUMO - LOTES E VMA'!$A$3:$A$181,0))</f>
        <v>1% do Valor de Comparação do VMA</v>
      </c>
      <c r="AD1697" s="53" t="str">
        <f>VLOOKUP(Tabela1[[#This Row],[Índice]],[1]Planilha1!$A:$A,1,0)</f>
        <v>#ERROR!</v>
      </c>
    </row>
    <row r="1698" ht="15.75" customHeight="1">
      <c r="A1698" s="52">
        <v>253740.0</v>
      </c>
      <c r="B1698" s="53" t="s">
        <v>70</v>
      </c>
      <c r="C1698" s="53" t="s">
        <v>71</v>
      </c>
      <c r="D1698" s="22">
        <v>207133.0</v>
      </c>
      <c r="E1698" s="53" t="s">
        <v>63</v>
      </c>
      <c r="F1698" s="54">
        <v>1.1414146E7</v>
      </c>
      <c r="G1698" s="53" t="s">
        <v>1238</v>
      </c>
      <c r="H1698" s="55">
        <v>2101.0</v>
      </c>
      <c r="I1698" s="55"/>
      <c r="J1698" s="55" t="s">
        <v>68</v>
      </c>
      <c r="K1698" s="53" t="s">
        <v>73</v>
      </c>
      <c r="L1698" s="53"/>
      <c r="M1698" s="53">
        <v>1.0</v>
      </c>
      <c r="N1698" s="53" t="s">
        <v>52</v>
      </c>
      <c r="O1698" s="25">
        <v>3099.38</v>
      </c>
      <c r="P1698" s="25">
        <f>'LISTA DOS ITENS'!$O1698*'LISTA DOS ITENS'!$M1698</f>
        <v>3099.38</v>
      </c>
      <c r="Q1698" s="25">
        <v>3099.38</v>
      </c>
      <c r="R1698" s="25">
        <f>'LISTA DOS ITENS'!$Q1698*'LISTA DOS ITENS'!$M1698</f>
        <v>3099.38</v>
      </c>
      <c r="S1698" s="56">
        <f>IF('LISTA DOS ITENS'!$P1698&gt;'LISTA DOS ITENS'!$R1698,'LISTA DOS ITENS'!$P1698,'LISTA DOS ITENS'!$R1698)</f>
        <v>3099.38</v>
      </c>
      <c r="T1698" s="25">
        <v>232.9498388347085</v>
      </c>
      <c r="U1698" s="25">
        <f>'LISTA DOS ITENS'!$T1698*'LISTA DOS ITENS'!$M1698</f>
        <v>232.9498388</v>
      </c>
      <c r="V1698" s="56">
        <f t="array" ref="V1698">INDEX('RESUMO - LOTES E VMA'!$F$3:$F$181,MATCH('LISTA DOS ITENS'!$D1698,'RESUMO - LOTES E VMA'!$A$3:$A$181,0))</f>
        <v>17245.18627</v>
      </c>
      <c r="W1698" s="57">
        <f>'LISTA DOS ITENS'!$U1698/'LISTA DOS ITENS'!$V1698</f>
        <v>0.01350810801</v>
      </c>
      <c r="X1698" s="53" t="s">
        <v>53</v>
      </c>
      <c r="Y1698" s="53" t="s">
        <v>290</v>
      </c>
      <c r="Z1698" s="58" t="str">
        <f>'LISTA DOS ITENS'!$F1698&amp;"-"&amp;'LISTA DOS ITENS'!$H1698&amp;"-"&amp;'LISTA DOS ITENS'!$J1698&amp;"-"&amp;'LISTA DOS ITENS'!$K1698&amp;"-"&amp;'LISTA DOS ITENS'!$I1698</f>
        <v>11414146-2101-0003-CONS/NAC-</v>
      </c>
      <c r="AA1698" s="59" t="str">
        <f t="array" ref="AA1698">INDEX('RESUMO - LOTES E VMA'!$M$3:$M$181,MATCH('LISTA DOS ITENS'!$D1698,'RESUMO - LOTES E VMA'!$A$3:$A$181,0))</f>
        <v>Para Leilão</v>
      </c>
      <c r="AB1698" s="60">
        <f t="array" ref="AB1698">INDEX('RESUMO - LOTES E VMA'!$J$3:$J$181,MATCH('LISTA DOS ITENS'!$D1698,'RESUMO - LOTES E VMA'!$A$3:$A$181,0))</f>
        <v>0.07260907222</v>
      </c>
      <c r="AC1698" s="29" t="str">
        <f t="array" ref="AC1698">INDEX('RESUMO - LOTES E VMA'!$L$3:$L$181,MATCH('LISTA DOS ITENS'!$D1698,'RESUMO - LOTES E VMA'!$A$3:$A$181,0))</f>
        <v>1% do Valor de Comparação do VMA</v>
      </c>
      <c r="AD1698" s="53" t="str">
        <f>VLOOKUP(Tabela1[[#This Row],[Índice]],[1]Planilha1!$A:$A,1,0)</f>
        <v>#ERROR!</v>
      </c>
    </row>
    <row r="1699" ht="15.75" customHeight="1">
      <c r="A1699" s="52">
        <v>253741.0</v>
      </c>
      <c r="B1699" s="53" t="s">
        <v>70</v>
      </c>
      <c r="C1699" s="53" t="s">
        <v>71</v>
      </c>
      <c r="D1699" s="22">
        <v>207133.0</v>
      </c>
      <c r="E1699" s="53" t="s">
        <v>63</v>
      </c>
      <c r="F1699" s="54">
        <v>1.1667043E7</v>
      </c>
      <c r="G1699" s="53" t="s">
        <v>1255</v>
      </c>
      <c r="H1699" s="55">
        <v>2101.0</v>
      </c>
      <c r="I1699" s="55"/>
      <c r="J1699" s="55" t="s">
        <v>68</v>
      </c>
      <c r="K1699" s="53" t="s">
        <v>73</v>
      </c>
      <c r="L1699" s="53"/>
      <c r="M1699" s="53">
        <v>2.0</v>
      </c>
      <c r="N1699" s="53" t="s">
        <v>52</v>
      </c>
      <c r="O1699" s="25">
        <v>10299.0</v>
      </c>
      <c r="P1699" s="25">
        <f>'LISTA DOS ITENS'!$O1699*'LISTA DOS ITENS'!$M1699</f>
        <v>20598</v>
      </c>
      <c r="Q1699" s="25">
        <v>10299.0</v>
      </c>
      <c r="R1699" s="25">
        <f>'LISTA DOS ITENS'!$Q1699*'LISTA DOS ITENS'!$M1699</f>
        <v>20598</v>
      </c>
      <c r="S1699" s="56">
        <f>IF('LISTA DOS ITENS'!$P1699&gt;'LISTA DOS ITENS'!$R1699,'LISTA DOS ITENS'!$P1699,'LISTA DOS ITENS'!$R1699)</f>
        <v>20598</v>
      </c>
      <c r="T1699" s="25">
        <v>774.0742955554539</v>
      </c>
      <c r="U1699" s="25">
        <f>'LISTA DOS ITENS'!$T1699*'LISTA DOS ITENS'!$M1699</f>
        <v>1548.148591</v>
      </c>
      <c r="V1699" s="56">
        <f t="array" ref="V1699">INDEX('RESUMO - LOTES E VMA'!$F$3:$F$181,MATCH('LISTA DOS ITENS'!$D1699,'RESUMO - LOTES E VMA'!$A$3:$A$181,0))</f>
        <v>17245.18627</v>
      </c>
      <c r="W1699" s="57">
        <f>'LISTA DOS ITENS'!$U1699/'LISTA DOS ITENS'!$V1699</f>
        <v>0.08977279611</v>
      </c>
      <c r="X1699" s="53" t="s">
        <v>53</v>
      </c>
      <c r="Y1699" s="53" t="s">
        <v>290</v>
      </c>
      <c r="Z1699" s="58" t="str">
        <f>'LISTA DOS ITENS'!$F1699&amp;"-"&amp;'LISTA DOS ITENS'!$H1699&amp;"-"&amp;'LISTA DOS ITENS'!$J1699&amp;"-"&amp;'LISTA DOS ITENS'!$K1699&amp;"-"&amp;'LISTA DOS ITENS'!$I1699</f>
        <v>11667043-2101-0003-CONS/NAC-</v>
      </c>
      <c r="AA1699" s="59" t="str">
        <f t="array" ref="AA1699">INDEX('RESUMO - LOTES E VMA'!$M$3:$M$181,MATCH('LISTA DOS ITENS'!$D1699,'RESUMO - LOTES E VMA'!$A$3:$A$181,0))</f>
        <v>Para Leilão</v>
      </c>
      <c r="AB1699" s="60">
        <f t="array" ref="AB1699">INDEX('RESUMO - LOTES E VMA'!$J$3:$J$181,MATCH('LISTA DOS ITENS'!$D1699,'RESUMO - LOTES E VMA'!$A$3:$A$181,0))</f>
        <v>0.07260907222</v>
      </c>
      <c r="AC1699" s="29" t="str">
        <f t="array" ref="AC1699">INDEX('RESUMO - LOTES E VMA'!$L$3:$L$181,MATCH('LISTA DOS ITENS'!$D1699,'RESUMO - LOTES E VMA'!$A$3:$A$181,0))</f>
        <v>1% do Valor de Comparação do VMA</v>
      </c>
      <c r="AD1699" s="53" t="str">
        <f>VLOOKUP(Tabela1[[#This Row],[Índice]],[1]Planilha1!$A:$A,1,0)</f>
        <v>#ERROR!</v>
      </c>
    </row>
    <row r="1700" ht="15.75" customHeight="1">
      <c r="A1700" s="52">
        <v>253742.0</v>
      </c>
      <c r="B1700" s="53" t="s">
        <v>70</v>
      </c>
      <c r="C1700" s="53" t="s">
        <v>71</v>
      </c>
      <c r="D1700" s="22">
        <v>207133.0</v>
      </c>
      <c r="E1700" s="53" t="s">
        <v>63</v>
      </c>
      <c r="F1700" s="54">
        <v>1.1915231E7</v>
      </c>
      <c r="G1700" s="53" t="s">
        <v>1252</v>
      </c>
      <c r="H1700" s="55">
        <v>2101.0</v>
      </c>
      <c r="I1700" s="55"/>
      <c r="J1700" s="55" t="s">
        <v>68</v>
      </c>
      <c r="K1700" s="53" t="s">
        <v>117</v>
      </c>
      <c r="L1700" s="53"/>
      <c r="M1700" s="53">
        <v>9.0</v>
      </c>
      <c r="N1700" s="53" t="s">
        <v>52</v>
      </c>
      <c r="O1700" s="25">
        <v>704.4344444444445</v>
      </c>
      <c r="P1700" s="25">
        <f>'LISTA DOS ITENS'!$O1700*'LISTA DOS ITENS'!$M1700</f>
        <v>6339.91</v>
      </c>
      <c r="Q1700" s="25">
        <v>704.43</v>
      </c>
      <c r="R1700" s="25">
        <f>'LISTA DOS ITENS'!$Q1700*'LISTA DOS ITENS'!$M1700</f>
        <v>6339.87</v>
      </c>
      <c r="S1700" s="56">
        <f>IF('LISTA DOS ITENS'!$P1700&gt;'LISTA DOS ITENS'!$R1700,'LISTA DOS ITENS'!$P1700,'LISTA DOS ITENS'!$R1700)</f>
        <v>6339.91</v>
      </c>
      <c r="T1700" s="25">
        <v>52.94505835694032</v>
      </c>
      <c r="U1700" s="25">
        <f>'LISTA DOS ITENS'!$T1700*'LISTA DOS ITENS'!$M1700</f>
        <v>476.5055252</v>
      </c>
      <c r="V1700" s="56">
        <f t="array" ref="V1700">INDEX('RESUMO - LOTES E VMA'!$F$3:$F$181,MATCH('LISTA DOS ITENS'!$D1700,'RESUMO - LOTES E VMA'!$A$3:$A$181,0))</f>
        <v>17245.18627</v>
      </c>
      <c r="W1700" s="57">
        <f>'LISTA DOS ITENS'!$U1700/'LISTA DOS ITENS'!$V1700</f>
        <v>0.02763121939</v>
      </c>
      <c r="X1700" s="53" t="s">
        <v>53</v>
      </c>
      <c r="Y1700" s="53" t="s">
        <v>290</v>
      </c>
      <c r="Z1700" s="58" t="str">
        <f>'LISTA DOS ITENS'!$F1700&amp;"-"&amp;'LISTA DOS ITENS'!$H1700&amp;"-"&amp;'LISTA DOS ITENS'!$J1700&amp;"-"&amp;'LISTA DOS ITENS'!$K1700&amp;"-"&amp;'LISTA DOS ITENS'!$I1700</f>
        <v>11915231-2101-0003-CONS/IAMN-</v>
      </c>
      <c r="AA1700" s="59" t="str">
        <f t="array" ref="AA1700">INDEX('RESUMO - LOTES E VMA'!$M$3:$M$181,MATCH('LISTA DOS ITENS'!$D1700,'RESUMO - LOTES E VMA'!$A$3:$A$181,0))</f>
        <v>Para Leilão</v>
      </c>
      <c r="AB1700" s="60">
        <f t="array" ref="AB1700">INDEX('RESUMO - LOTES E VMA'!$J$3:$J$181,MATCH('LISTA DOS ITENS'!$D1700,'RESUMO - LOTES E VMA'!$A$3:$A$181,0))</f>
        <v>0.07260907222</v>
      </c>
      <c r="AC1700" s="29" t="str">
        <f t="array" ref="AC1700">INDEX('RESUMO - LOTES E VMA'!$L$3:$L$181,MATCH('LISTA DOS ITENS'!$D1700,'RESUMO - LOTES E VMA'!$A$3:$A$181,0))</f>
        <v>1% do Valor de Comparação do VMA</v>
      </c>
      <c r="AD1700" s="53" t="str">
        <f>VLOOKUP(Tabela1[[#This Row],[Índice]],[1]Planilha1!$A:$A,1,0)</f>
        <v>#ERROR!</v>
      </c>
    </row>
    <row r="1701" ht="15.75" customHeight="1">
      <c r="A1701" s="52">
        <v>253743.0</v>
      </c>
      <c r="B1701" s="53" t="s">
        <v>70</v>
      </c>
      <c r="C1701" s="53" t="s">
        <v>71</v>
      </c>
      <c r="D1701" s="22">
        <v>207133.0</v>
      </c>
      <c r="E1701" s="53" t="s">
        <v>63</v>
      </c>
      <c r="F1701" s="54">
        <v>1.2120923E7</v>
      </c>
      <c r="G1701" s="53" t="s">
        <v>1256</v>
      </c>
      <c r="H1701" s="55">
        <v>2101.0</v>
      </c>
      <c r="I1701" s="55"/>
      <c r="J1701" s="55" t="s">
        <v>68</v>
      </c>
      <c r="K1701" s="53" t="s">
        <v>73</v>
      </c>
      <c r="L1701" s="53"/>
      <c r="M1701" s="53">
        <v>2.0</v>
      </c>
      <c r="N1701" s="53" t="s">
        <v>52</v>
      </c>
      <c r="O1701" s="25">
        <v>2107.3</v>
      </c>
      <c r="P1701" s="25">
        <f>'LISTA DOS ITENS'!$O1701*'LISTA DOS ITENS'!$M1701</f>
        <v>4214.6</v>
      </c>
      <c r="Q1701" s="25">
        <v>2107.3</v>
      </c>
      <c r="R1701" s="25">
        <f>'LISTA DOS ITENS'!$Q1701*'LISTA DOS ITENS'!$M1701</f>
        <v>4214.6</v>
      </c>
      <c r="S1701" s="56">
        <f>IF('LISTA DOS ITENS'!$P1701&gt;'LISTA DOS ITENS'!$R1701,'LISTA DOS ITENS'!$P1701,'LISTA DOS ITENS'!$R1701)</f>
        <v>4214.6</v>
      </c>
      <c r="T1701" s="25">
        <v>158.38496582425557</v>
      </c>
      <c r="U1701" s="25">
        <f>'LISTA DOS ITENS'!$T1701*'LISTA DOS ITENS'!$M1701</f>
        <v>316.7699316</v>
      </c>
      <c r="V1701" s="56">
        <f t="array" ref="V1701">INDEX('RESUMO - LOTES E VMA'!$F$3:$F$181,MATCH('LISTA DOS ITENS'!$D1701,'RESUMO - LOTES E VMA'!$A$3:$A$181,0))</f>
        <v>17245.18627</v>
      </c>
      <c r="W1701" s="57">
        <f>'LISTA DOS ITENS'!$U1701/'LISTA DOS ITENS'!$V1701</f>
        <v>0.01836860018</v>
      </c>
      <c r="X1701" s="53" t="s">
        <v>53</v>
      </c>
      <c r="Y1701" s="53" t="s">
        <v>290</v>
      </c>
      <c r="Z1701" s="58" t="str">
        <f>'LISTA DOS ITENS'!$F1701&amp;"-"&amp;'LISTA DOS ITENS'!$H1701&amp;"-"&amp;'LISTA DOS ITENS'!$J1701&amp;"-"&amp;'LISTA DOS ITENS'!$K1701&amp;"-"&amp;'LISTA DOS ITENS'!$I1701</f>
        <v>12120923-2101-0003-CONS/NAC-</v>
      </c>
      <c r="AA1701" s="59" t="str">
        <f t="array" ref="AA1701">INDEX('RESUMO - LOTES E VMA'!$M$3:$M$181,MATCH('LISTA DOS ITENS'!$D1701,'RESUMO - LOTES E VMA'!$A$3:$A$181,0))</f>
        <v>Para Leilão</v>
      </c>
      <c r="AB1701" s="60">
        <f t="array" ref="AB1701">INDEX('RESUMO - LOTES E VMA'!$J$3:$J$181,MATCH('LISTA DOS ITENS'!$D1701,'RESUMO - LOTES E VMA'!$A$3:$A$181,0))</f>
        <v>0.07260907222</v>
      </c>
      <c r="AC1701" s="29" t="str">
        <f t="array" ref="AC1701">INDEX('RESUMO - LOTES E VMA'!$L$3:$L$181,MATCH('LISTA DOS ITENS'!$D1701,'RESUMO - LOTES E VMA'!$A$3:$A$181,0))</f>
        <v>1% do Valor de Comparação do VMA</v>
      </c>
      <c r="AD1701" s="53" t="str">
        <f>VLOOKUP(Tabela1[[#This Row],[Índice]],[1]Planilha1!$A:$A,1,0)</f>
        <v>#ERROR!</v>
      </c>
    </row>
    <row r="1702" ht="15.75" customHeight="1">
      <c r="A1702" s="52">
        <v>253744.0</v>
      </c>
      <c r="B1702" s="53" t="s">
        <v>70</v>
      </c>
      <c r="C1702" s="53" t="s">
        <v>71</v>
      </c>
      <c r="D1702" s="22">
        <v>207133.0</v>
      </c>
      <c r="E1702" s="53" t="s">
        <v>63</v>
      </c>
      <c r="F1702" s="54">
        <v>1.2479739E7</v>
      </c>
      <c r="G1702" s="53" t="s">
        <v>1257</v>
      </c>
      <c r="H1702" s="55">
        <v>2101.0</v>
      </c>
      <c r="I1702" s="55"/>
      <c r="J1702" s="55" t="s">
        <v>68</v>
      </c>
      <c r="K1702" s="53" t="s">
        <v>73</v>
      </c>
      <c r="L1702" s="53"/>
      <c r="M1702" s="53">
        <v>3.0</v>
      </c>
      <c r="N1702" s="53" t="s">
        <v>52</v>
      </c>
      <c r="O1702" s="25">
        <v>438.00666666666666</v>
      </c>
      <c r="P1702" s="25">
        <f>'LISTA DOS ITENS'!$O1702*'LISTA DOS ITENS'!$M1702</f>
        <v>1314.02</v>
      </c>
      <c r="Q1702" s="25">
        <v>438.01</v>
      </c>
      <c r="R1702" s="25">
        <f>'LISTA DOS ITENS'!$Q1702*'LISTA DOS ITENS'!$M1702</f>
        <v>1314.03</v>
      </c>
      <c r="S1702" s="56">
        <f>IF('LISTA DOS ITENS'!$P1702&gt;'LISTA DOS ITENS'!$R1702,'LISTA DOS ITENS'!$P1702,'LISTA DOS ITENS'!$R1702)</f>
        <v>1314.03</v>
      </c>
      <c r="T1702" s="25">
        <v>32.92089350385905</v>
      </c>
      <c r="U1702" s="25">
        <f>'LISTA DOS ITENS'!$T1702*'LISTA DOS ITENS'!$M1702</f>
        <v>98.76268051</v>
      </c>
      <c r="V1702" s="56">
        <f t="array" ref="V1702">INDEX('RESUMO - LOTES E VMA'!$F$3:$F$181,MATCH('LISTA DOS ITENS'!$D1702,'RESUMO - LOTES E VMA'!$A$3:$A$181,0))</f>
        <v>17245.18627</v>
      </c>
      <c r="W1702" s="57">
        <f>'LISTA DOS ITENS'!$U1702/'LISTA DOS ITENS'!$V1702</f>
        <v>0.005726970933</v>
      </c>
      <c r="X1702" s="53" t="s">
        <v>53</v>
      </c>
      <c r="Y1702" s="53" t="s">
        <v>290</v>
      </c>
      <c r="Z1702" s="58" t="str">
        <f>'LISTA DOS ITENS'!$F1702&amp;"-"&amp;'LISTA DOS ITENS'!$H1702&amp;"-"&amp;'LISTA DOS ITENS'!$J1702&amp;"-"&amp;'LISTA DOS ITENS'!$K1702&amp;"-"&amp;'LISTA DOS ITENS'!$I1702</f>
        <v>12479739-2101-0003-CONS/NAC-</v>
      </c>
      <c r="AA1702" s="59" t="str">
        <f t="array" ref="AA1702">INDEX('RESUMO - LOTES E VMA'!$M$3:$M$181,MATCH('LISTA DOS ITENS'!$D1702,'RESUMO - LOTES E VMA'!$A$3:$A$181,0))</f>
        <v>Para Leilão</v>
      </c>
      <c r="AB1702" s="60">
        <f t="array" ref="AB1702">INDEX('RESUMO - LOTES E VMA'!$J$3:$J$181,MATCH('LISTA DOS ITENS'!$D1702,'RESUMO - LOTES E VMA'!$A$3:$A$181,0))</f>
        <v>0.07260907222</v>
      </c>
      <c r="AC1702" s="29" t="str">
        <f t="array" ref="AC1702">INDEX('RESUMO - LOTES E VMA'!$L$3:$L$181,MATCH('LISTA DOS ITENS'!$D1702,'RESUMO - LOTES E VMA'!$A$3:$A$181,0))</f>
        <v>1% do Valor de Comparação do VMA</v>
      </c>
      <c r="AD1702" s="53" t="str">
        <f>VLOOKUP(Tabela1[[#This Row],[Índice]],[1]Planilha1!$A:$A,1,0)</f>
        <v>#ERROR!</v>
      </c>
    </row>
    <row r="1703" ht="15.75" customHeight="1">
      <c r="A1703" s="52">
        <v>253745.0</v>
      </c>
      <c r="B1703" s="53" t="s">
        <v>70</v>
      </c>
      <c r="C1703" s="53" t="s">
        <v>71</v>
      </c>
      <c r="D1703" s="22">
        <v>207133.0</v>
      </c>
      <c r="E1703" s="53" t="s">
        <v>63</v>
      </c>
      <c r="F1703" s="54">
        <v>1.0097794E7</v>
      </c>
      <c r="G1703" s="53" t="s">
        <v>1241</v>
      </c>
      <c r="H1703" s="55">
        <v>2201.0</v>
      </c>
      <c r="I1703" s="55"/>
      <c r="J1703" s="55" t="s">
        <v>68</v>
      </c>
      <c r="K1703" s="53" t="s">
        <v>51</v>
      </c>
      <c r="L1703" s="53"/>
      <c r="M1703" s="53">
        <v>1.0</v>
      </c>
      <c r="N1703" s="53" t="s">
        <v>52</v>
      </c>
      <c r="O1703" s="25">
        <v>1.0</v>
      </c>
      <c r="P1703" s="25">
        <f>'LISTA DOS ITENS'!$O1703*'LISTA DOS ITENS'!$M1703</f>
        <v>1</v>
      </c>
      <c r="Q1703" s="25">
        <v>79.41</v>
      </c>
      <c r="R1703" s="25">
        <f>'LISTA DOS ITENS'!$Q1703*'LISTA DOS ITENS'!$M1703</f>
        <v>79.41</v>
      </c>
      <c r="S1703" s="56">
        <f>IF('LISTA DOS ITENS'!$P1703&gt;'LISTA DOS ITENS'!$R1703,'LISTA DOS ITENS'!$P1703,'LISTA DOS ITENS'!$R1703)</f>
        <v>79.41</v>
      </c>
      <c r="T1703" s="25">
        <v>5.968466822998213</v>
      </c>
      <c r="U1703" s="25">
        <f>'LISTA DOS ITENS'!$T1703*'LISTA DOS ITENS'!$M1703</f>
        <v>5.968466823</v>
      </c>
      <c r="V1703" s="56">
        <f t="array" ref="V1703">INDEX('RESUMO - LOTES E VMA'!$F$3:$F$181,MATCH('LISTA DOS ITENS'!$D1703,'RESUMO - LOTES E VMA'!$A$3:$A$181,0))</f>
        <v>17245.18627</v>
      </c>
      <c r="W1703" s="57">
        <f>'LISTA DOS ITENS'!$U1703/'LISTA DOS ITENS'!$V1703</f>
        <v>0.0003460946567</v>
      </c>
      <c r="X1703" s="53" t="s">
        <v>53</v>
      </c>
      <c r="Y1703" s="53" t="s">
        <v>290</v>
      </c>
      <c r="Z1703" s="58" t="str">
        <f>'LISTA DOS ITENS'!$F1703&amp;"-"&amp;'LISTA DOS ITENS'!$H1703&amp;"-"&amp;'LISTA DOS ITENS'!$J1703&amp;"-"&amp;'LISTA DOS ITENS'!$K1703&amp;"-"&amp;'LISTA DOS ITENS'!$I1703</f>
        <v>10097794-2201-0003-A RECUPER-</v>
      </c>
      <c r="AA1703" s="59" t="str">
        <f t="array" ref="AA1703">INDEX('RESUMO - LOTES E VMA'!$M$3:$M$181,MATCH('LISTA DOS ITENS'!$D1703,'RESUMO - LOTES E VMA'!$A$3:$A$181,0))</f>
        <v>Para Leilão</v>
      </c>
      <c r="AB1703" s="60">
        <f t="array" ref="AB1703">INDEX('RESUMO - LOTES E VMA'!$J$3:$J$181,MATCH('LISTA DOS ITENS'!$D1703,'RESUMO - LOTES E VMA'!$A$3:$A$181,0))</f>
        <v>0.07260907222</v>
      </c>
      <c r="AC1703" s="29" t="str">
        <f t="array" ref="AC1703">INDEX('RESUMO - LOTES E VMA'!$L$3:$L$181,MATCH('LISTA DOS ITENS'!$D1703,'RESUMO - LOTES E VMA'!$A$3:$A$181,0))</f>
        <v>1% do Valor de Comparação do VMA</v>
      </c>
      <c r="AD1703" s="53" t="str">
        <f>VLOOKUP(Tabela1[[#This Row],[Índice]],[1]Planilha1!$A:$A,1,0)</f>
        <v>#ERROR!</v>
      </c>
    </row>
    <row r="1704" ht="15.75" customHeight="1">
      <c r="A1704" s="52">
        <v>253746.0</v>
      </c>
      <c r="B1704" s="53" t="s">
        <v>70</v>
      </c>
      <c r="C1704" s="53" t="s">
        <v>71</v>
      </c>
      <c r="D1704" s="22">
        <v>207133.0</v>
      </c>
      <c r="E1704" s="53" t="s">
        <v>63</v>
      </c>
      <c r="F1704" s="54">
        <v>1.0540881E7</v>
      </c>
      <c r="G1704" s="53" t="s">
        <v>1258</v>
      </c>
      <c r="H1704" s="55">
        <v>2201.0</v>
      </c>
      <c r="I1704" s="55"/>
      <c r="J1704" s="55" t="s">
        <v>68</v>
      </c>
      <c r="K1704" s="53" t="s">
        <v>51</v>
      </c>
      <c r="L1704" s="53"/>
      <c r="M1704" s="53">
        <v>1.0</v>
      </c>
      <c r="N1704" s="53" t="s">
        <v>52</v>
      </c>
      <c r="O1704" s="25">
        <v>1.0</v>
      </c>
      <c r="P1704" s="25">
        <f>'LISTA DOS ITENS'!$O1704*'LISTA DOS ITENS'!$M1704</f>
        <v>1</v>
      </c>
      <c r="Q1704" s="25">
        <v>203.28</v>
      </c>
      <c r="R1704" s="25">
        <f>'LISTA DOS ITENS'!$Q1704*'LISTA DOS ITENS'!$M1704</f>
        <v>203.28</v>
      </c>
      <c r="S1704" s="56">
        <f>IF('LISTA DOS ITENS'!$P1704&gt;'LISTA DOS ITENS'!$R1704,'LISTA DOS ITENS'!$P1704,'LISTA DOS ITENS'!$R1704)</f>
        <v>203.28</v>
      </c>
      <c r="T1704" s="25">
        <v>15.278553529518659</v>
      </c>
      <c r="U1704" s="25">
        <f>'LISTA DOS ITENS'!$T1704*'LISTA DOS ITENS'!$M1704</f>
        <v>15.27855353</v>
      </c>
      <c r="V1704" s="56">
        <f t="array" ref="V1704">INDEX('RESUMO - LOTES E VMA'!$F$3:$F$181,MATCH('LISTA DOS ITENS'!$D1704,'RESUMO - LOTES E VMA'!$A$3:$A$181,0))</f>
        <v>17245.18627</v>
      </c>
      <c r="W1704" s="57">
        <f>'LISTA DOS ITENS'!$U1704/'LISTA DOS ITENS'!$V1704</f>
        <v>0.0008859604813</v>
      </c>
      <c r="X1704" s="53" t="s">
        <v>53</v>
      </c>
      <c r="Y1704" s="53" t="s">
        <v>290</v>
      </c>
      <c r="Z1704" s="58" t="str">
        <f>'LISTA DOS ITENS'!$F1704&amp;"-"&amp;'LISTA DOS ITENS'!$H1704&amp;"-"&amp;'LISTA DOS ITENS'!$J1704&amp;"-"&amp;'LISTA DOS ITENS'!$K1704&amp;"-"&amp;'LISTA DOS ITENS'!$I1704</f>
        <v>10540881-2201-0003-A RECUPER-</v>
      </c>
      <c r="AA1704" s="59" t="str">
        <f t="array" ref="AA1704">INDEX('RESUMO - LOTES E VMA'!$M$3:$M$181,MATCH('LISTA DOS ITENS'!$D1704,'RESUMO - LOTES E VMA'!$A$3:$A$181,0))</f>
        <v>Para Leilão</v>
      </c>
      <c r="AB1704" s="60">
        <f t="array" ref="AB1704">INDEX('RESUMO - LOTES E VMA'!$J$3:$J$181,MATCH('LISTA DOS ITENS'!$D1704,'RESUMO - LOTES E VMA'!$A$3:$A$181,0))</f>
        <v>0.07260907222</v>
      </c>
      <c r="AC1704" s="29" t="str">
        <f t="array" ref="AC1704">INDEX('RESUMO - LOTES E VMA'!$L$3:$L$181,MATCH('LISTA DOS ITENS'!$D1704,'RESUMO - LOTES E VMA'!$A$3:$A$181,0))</f>
        <v>1% do Valor de Comparação do VMA</v>
      </c>
      <c r="AD1704" s="53" t="str">
        <f>VLOOKUP(Tabela1[[#This Row],[Índice]],[1]Planilha1!$A:$A,1,0)</f>
        <v>#ERROR!</v>
      </c>
    </row>
    <row r="1705" ht="15.75" customHeight="1">
      <c r="A1705" s="52">
        <v>253747.0</v>
      </c>
      <c r="B1705" s="53" t="s">
        <v>70</v>
      </c>
      <c r="C1705" s="53" t="s">
        <v>71</v>
      </c>
      <c r="D1705" s="22">
        <v>207133.0</v>
      </c>
      <c r="E1705" s="53" t="s">
        <v>63</v>
      </c>
      <c r="F1705" s="54">
        <v>1.0543066E7</v>
      </c>
      <c r="G1705" s="53" t="s">
        <v>1258</v>
      </c>
      <c r="H1705" s="55">
        <v>2201.0</v>
      </c>
      <c r="I1705" s="55"/>
      <c r="J1705" s="55" t="s">
        <v>68</v>
      </c>
      <c r="K1705" s="53" t="s">
        <v>73</v>
      </c>
      <c r="L1705" s="53"/>
      <c r="M1705" s="53">
        <v>1.0</v>
      </c>
      <c r="N1705" s="53" t="s">
        <v>52</v>
      </c>
      <c r="O1705" s="25">
        <v>205.25</v>
      </c>
      <c r="P1705" s="25">
        <f>'LISTA DOS ITENS'!$O1705*'LISTA DOS ITENS'!$M1705</f>
        <v>205.25</v>
      </c>
      <c r="Q1705" s="25">
        <v>205.25</v>
      </c>
      <c r="R1705" s="25">
        <f>'LISTA DOS ITENS'!$Q1705*'LISTA DOS ITENS'!$M1705</f>
        <v>205.25</v>
      </c>
      <c r="S1705" s="56">
        <f>IF('LISTA DOS ITENS'!$P1705&gt;'LISTA DOS ITENS'!$R1705,'LISTA DOS ITENS'!$P1705,'LISTA DOS ITENS'!$R1705)</f>
        <v>205.25</v>
      </c>
      <c r="T1705" s="25">
        <v>15.426619007938335</v>
      </c>
      <c r="U1705" s="25">
        <f>'LISTA DOS ITENS'!$T1705*'LISTA DOS ITENS'!$M1705</f>
        <v>15.42661901</v>
      </c>
      <c r="V1705" s="56">
        <f t="array" ref="V1705">INDEX('RESUMO - LOTES E VMA'!$F$3:$F$181,MATCH('LISTA DOS ITENS'!$D1705,'RESUMO - LOTES E VMA'!$A$3:$A$181,0))</f>
        <v>17245.18627</v>
      </c>
      <c r="W1705" s="57">
        <f>'LISTA DOS ITENS'!$U1705/'LISTA DOS ITENS'!$V1705</f>
        <v>0.0008945463833</v>
      </c>
      <c r="X1705" s="53" t="s">
        <v>53</v>
      </c>
      <c r="Y1705" s="53" t="s">
        <v>290</v>
      </c>
      <c r="Z1705" s="58" t="str">
        <f>'LISTA DOS ITENS'!$F1705&amp;"-"&amp;'LISTA DOS ITENS'!$H1705&amp;"-"&amp;'LISTA DOS ITENS'!$J1705&amp;"-"&amp;'LISTA DOS ITENS'!$K1705&amp;"-"&amp;'LISTA DOS ITENS'!$I1705</f>
        <v>10543066-2201-0003-CONS/NAC-</v>
      </c>
      <c r="AA1705" s="59" t="str">
        <f t="array" ref="AA1705">INDEX('RESUMO - LOTES E VMA'!$M$3:$M$181,MATCH('LISTA DOS ITENS'!$D1705,'RESUMO - LOTES E VMA'!$A$3:$A$181,0))</f>
        <v>Para Leilão</v>
      </c>
      <c r="AB1705" s="60">
        <f t="array" ref="AB1705">INDEX('RESUMO - LOTES E VMA'!$J$3:$J$181,MATCH('LISTA DOS ITENS'!$D1705,'RESUMO - LOTES E VMA'!$A$3:$A$181,0))</f>
        <v>0.07260907222</v>
      </c>
      <c r="AC1705" s="29" t="str">
        <f t="array" ref="AC1705">INDEX('RESUMO - LOTES E VMA'!$L$3:$L$181,MATCH('LISTA DOS ITENS'!$D1705,'RESUMO - LOTES E VMA'!$A$3:$A$181,0))</f>
        <v>1% do Valor de Comparação do VMA</v>
      </c>
      <c r="AD1705" s="53" t="str">
        <f>VLOOKUP(Tabela1[[#This Row],[Índice]],[1]Planilha1!$A:$A,1,0)</f>
        <v>#ERROR!</v>
      </c>
    </row>
    <row r="1706" ht="15.75" customHeight="1">
      <c r="A1706" s="52">
        <v>253748.0</v>
      </c>
      <c r="B1706" s="53" t="s">
        <v>70</v>
      </c>
      <c r="C1706" s="53" t="s">
        <v>71</v>
      </c>
      <c r="D1706" s="22">
        <v>207133.0</v>
      </c>
      <c r="E1706" s="53" t="s">
        <v>63</v>
      </c>
      <c r="F1706" s="54">
        <v>1.0642033E7</v>
      </c>
      <c r="G1706" s="53" t="s">
        <v>1259</v>
      </c>
      <c r="H1706" s="55">
        <v>2201.0</v>
      </c>
      <c r="I1706" s="55"/>
      <c r="J1706" s="55" t="s">
        <v>68</v>
      </c>
      <c r="K1706" s="53" t="s">
        <v>73</v>
      </c>
      <c r="L1706" s="53"/>
      <c r="M1706" s="53">
        <v>1.0</v>
      </c>
      <c r="N1706" s="53" t="s">
        <v>52</v>
      </c>
      <c r="O1706" s="25">
        <v>138.24</v>
      </c>
      <c r="P1706" s="25">
        <f>'LISTA DOS ITENS'!$O1706*'LISTA DOS ITENS'!$M1706</f>
        <v>138.24</v>
      </c>
      <c r="Q1706" s="25">
        <v>138.24</v>
      </c>
      <c r="R1706" s="25">
        <f>'LISTA DOS ITENS'!$Q1706*'LISTA DOS ITENS'!$M1706</f>
        <v>138.24</v>
      </c>
      <c r="S1706" s="56">
        <f>IF('LISTA DOS ITENS'!$P1706&gt;'LISTA DOS ITENS'!$R1706,'LISTA DOS ITENS'!$P1706,'LISTA DOS ITENS'!$R1706)</f>
        <v>138.24</v>
      </c>
      <c r="T1706" s="25">
        <v>10.390137937429454</v>
      </c>
      <c r="U1706" s="25">
        <f>'LISTA DOS ITENS'!$T1706*'LISTA DOS ITENS'!$M1706</f>
        <v>10.39013794</v>
      </c>
      <c r="V1706" s="56">
        <f t="array" ref="V1706">INDEX('RESUMO - LOTES E VMA'!$F$3:$F$181,MATCH('LISTA DOS ITENS'!$D1706,'RESUMO - LOTES E VMA'!$A$3:$A$181,0))</f>
        <v>17245.18627</v>
      </c>
      <c r="W1706" s="57">
        <f>'LISTA DOS ITENS'!$U1706/'LISTA DOS ITENS'!$V1706</f>
        <v>0.0006024949672</v>
      </c>
      <c r="X1706" s="53" t="s">
        <v>53</v>
      </c>
      <c r="Y1706" s="53" t="s">
        <v>290</v>
      </c>
      <c r="Z1706" s="58" t="str">
        <f>'LISTA DOS ITENS'!$F1706&amp;"-"&amp;'LISTA DOS ITENS'!$H1706&amp;"-"&amp;'LISTA DOS ITENS'!$J1706&amp;"-"&amp;'LISTA DOS ITENS'!$K1706&amp;"-"&amp;'LISTA DOS ITENS'!$I1706</f>
        <v>10642033-2201-0003-CONS/NAC-</v>
      </c>
      <c r="AA1706" s="59" t="str">
        <f t="array" ref="AA1706">INDEX('RESUMO - LOTES E VMA'!$M$3:$M$181,MATCH('LISTA DOS ITENS'!$D1706,'RESUMO - LOTES E VMA'!$A$3:$A$181,0))</f>
        <v>Para Leilão</v>
      </c>
      <c r="AB1706" s="60">
        <f t="array" ref="AB1706">INDEX('RESUMO - LOTES E VMA'!$J$3:$J$181,MATCH('LISTA DOS ITENS'!$D1706,'RESUMO - LOTES E VMA'!$A$3:$A$181,0))</f>
        <v>0.07260907222</v>
      </c>
      <c r="AC1706" s="29" t="str">
        <f t="array" ref="AC1706">INDEX('RESUMO - LOTES E VMA'!$L$3:$L$181,MATCH('LISTA DOS ITENS'!$D1706,'RESUMO - LOTES E VMA'!$A$3:$A$181,0))</f>
        <v>1% do Valor de Comparação do VMA</v>
      </c>
      <c r="AD1706" s="53" t="str">
        <f>VLOOKUP(Tabela1[[#This Row],[Índice]],[1]Planilha1!$A:$A,1,0)</f>
        <v>#ERROR!</v>
      </c>
    </row>
    <row r="1707" ht="15.75" customHeight="1">
      <c r="A1707" s="52">
        <v>253749.0</v>
      </c>
      <c r="B1707" s="53" t="s">
        <v>70</v>
      </c>
      <c r="C1707" s="53" t="s">
        <v>71</v>
      </c>
      <c r="D1707" s="22">
        <v>207133.0</v>
      </c>
      <c r="E1707" s="53" t="s">
        <v>63</v>
      </c>
      <c r="F1707" s="54">
        <v>1.0802264E7</v>
      </c>
      <c r="G1707" s="53" t="s">
        <v>1260</v>
      </c>
      <c r="H1707" s="55">
        <v>2201.0</v>
      </c>
      <c r="I1707" s="55"/>
      <c r="J1707" s="55" t="s">
        <v>68</v>
      </c>
      <c r="K1707" s="53" t="s">
        <v>117</v>
      </c>
      <c r="L1707" s="53"/>
      <c r="M1707" s="53">
        <v>1.0</v>
      </c>
      <c r="N1707" s="53" t="s">
        <v>52</v>
      </c>
      <c r="O1707" s="25">
        <v>82.84</v>
      </c>
      <c r="P1707" s="25">
        <f>'LISTA DOS ITENS'!$O1707*'LISTA DOS ITENS'!$M1707</f>
        <v>82.84</v>
      </c>
      <c r="Q1707" s="25">
        <v>82.84</v>
      </c>
      <c r="R1707" s="25">
        <f>'LISTA DOS ITENS'!$Q1707*'LISTA DOS ITENS'!$M1707</f>
        <v>82.84</v>
      </c>
      <c r="S1707" s="56">
        <f>IF('LISTA DOS ITENS'!$P1707&gt;'LISTA DOS ITENS'!$R1707,'LISTA DOS ITENS'!$P1707,'LISTA DOS ITENS'!$R1707)</f>
        <v>82.84</v>
      </c>
      <c r="T1707" s="25">
        <v>6.2262661077593755</v>
      </c>
      <c r="U1707" s="25">
        <f>'LISTA DOS ITENS'!$T1707*'LISTA DOS ITENS'!$M1707</f>
        <v>6.226266108</v>
      </c>
      <c r="V1707" s="56">
        <f t="array" ref="V1707">INDEX('RESUMO - LOTES E VMA'!$F$3:$F$181,MATCH('LISTA DOS ITENS'!$D1707,'RESUMO - LOTES E VMA'!$A$3:$A$181,0))</f>
        <v>17245.18627</v>
      </c>
      <c r="W1707" s="57">
        <f>'LISTA DOS ITENS'!$U1707/'LISTA DOS ITENS'!$V1707</f>
        <v>0.0003610437144</v>
      </c>
      <c r="X1707" s="53" t="s">
        <v>53</v>
      </c>
      <c r="Y1707" s="53" t="s">
        <v>290</v>
      </c>
      <c r="Z1707" s="58" t="str">
        <f>'LISTA DOS ITENS'!$F1707&amp;"-"&amp;'LISTA DOS ITENS'!$H1707&amp;"-"&amp;'LISTA DOS ITENS'!$J1707&amp;"-"&amp;'LISTA DOS ITENS'!$K1707&amp;"-"&amp;'LISTA DOS ITENS'!$I1707</f>
        <v>10802264-2201-0003-CONS/IAMN-</v>
      </c>
      <c r="AA1707" s="59" t="str">
        <f t="array" ref="AA1707">INDEX('RESUMO - LOTES E VMA'!$M$3:$M$181,MATCH('LISTA DOS ITENS'!$D1707,'RESUMO - LOTES E VMA'!$A$3:$A$181,0))</f>
        <v>Para Leilão</v>
      </c>
      <c r="AB1707" s="60">
        <f t="array" ref="AB1707">INDEX('RESUMO - LOTES E VMA'!$J$3:$J$181,MATCH('LISTA DOS ITENS'!$D1707,'RESUMO - LOTES E VMA'!$A$3:$A$181,0))</f>
        <v>0.07260907222</v>
      </c>
      <c r="AC1707" s="29" t="str">
        <f t="array" ref="AC1707">INDEX('RESUMO - LOTES E VMA'!$L$3:$L$181,MATCH('LISTA DOS ITENS'!$D1707,'RESUMO - LOTES E VMA'!$A$3:$A$181,0))</f>
        <v>1% do Valor de Comparação do VMA</v>
      </c>
      <c r="AD1707" s="53" t="str">
        <f>VLOOKUP(Tabela1[[#This Row],[Índice]],[1]Planilha1!$A:$A,1,0)</f>
        <v>#ERROR!</v>
      </c>
    </row>
    <row r="1708" ht="15.75" customHeight="1">
      <c r="A1708" s="52">
        <v>253750.0</v>
      </c>
      <c r="B1708" s="53" t="s">
        <v>70</v>
      </c>
      <c r="C1708" s="53" t="s">
        <v>71</v>
      </c>
      <c r="D1708" s="22">
        <v>207133.0</v>
      </c>
      <c r="E1708" s="53" t="s">
        <v>63</v>
      </c>
      <c r="F1708" s="54">
        <v>1.0811455E7</v>
      </c>
      <c r="G1708" s="53" t="s">
        <v>1261</v>
      </c>
      <c r="H1708" s="55">
        <v>2201.0</v>
      </c>
      <c r="I1708" s="55"/>
      <c r="J1708" s="55" t="s">
        <v>68</v>
      </c>
      <c r="K1708" s="53" t="s">
        <v>80</v>
      </c>
      <c r="L1708" s="53"/>
      <c r="M1708" s="53">
        <v>3.0</v>
      </c>
      <c r="N1708" s="53" t="s">
        <v>52</v>
      </c>
      <c r="O1708" s="25">
        <v>4700.849999999999</v>
      </c>
      <c r="P1708" s="25">
        <f>'LISTA DOS ITENS'!$O1708*'LISTA DOS ITENS'!$M1708</f>
        <v>14102.55</v>
      </c>
      <c r="Q1708" s="25">
        <v>4700.85</v>
      </c>
      <c r="R1708" s="25">
        <f>'LISTA DOS ITENS'!$Q1708*'LISTA DOS ITENS'!$M1708</f>
        <v>14102.55</v>
      </c>
      <c r="S1708" s="56">
        <f>IF('LISTA DOS ITENS'!$P1708&gt;'LISTA DOS ITENS'!$R1708,'LISTA DOS ITENS'!$P1708,'LISTA DOS ITENS'!$R1708)</f>
        <v>14102.55</v>
      </c>
      <c r="T1708" s="25">
        <v>353.31655037011905</v>
      </c>
      <c r="U1708" s="25">
        <f>'LISTA DOS ITENS'!$T1708*'LISTA DOS ITENS'!$M1708</f>
        <v>1059.949651</v>
      </c>
      <c r="V1708" s="56">
        <f t="array" ref="V1708">INDEX('RESUMO - LOTES E VMA'!$F$3:$F$181,MATCH('LISTA DOS ITENS'!$D1708,'RESUMO - LOTES E VMA'!$A$3:$A$181,0))</f>
        <v>17245.18627</v>
      </c>
      <c r="W1708" s="57">
        <f>'LISTA DOS ITENS'!$U1708/'LISTA DOS ITENS'!$V1708</f>
        <v>0.06146350839</v>
      </c>
      <c r="X1708" s="53" t="s">
        <v>53</v>
      </c>
      <c r="Y1708" s="53" t="s">
        <v>290</v>
      </c>
      <c r="Z1708" s="58" t="str">
        <f>'LISTA DOS ITENS'!$F1708&amp;"-"&amp;'LISTA DOS ITENS'!$H1708&amp;"-"&amp;'LISTA DOS ITENS'!$J1708&amp;"-"&amp;'LISTA DOS ITENS'!$K1708&amp;"-"&amp;'LISTA DOS ITENS'!$I1708</f>
        <v>10811455-2201-0003-IMOB/NAC-</v>
      </c>
      <c r="AA1708" s="59" t="str">
        <f t="array" ref="AA1708">INDEX('RESUMO - LOTES E VMA'!$M$3:$M$181,MATCH('LISTA DOS ITENS'!$D1708,'RESUMO - LOTES E VMA'!$A$3:$A$181,0))</f>
        <v>Para Leilão</v>
      </c>
      <c r="AB1708" s="60">
        <f t="array" ref="AB1708">INDEX('RESUMO - LOTES E VMA'!$J$3:$J$181,MATCH('LISTA DOS ITENS'!$D1708,'RESUMO - LOTES E VMA'!$A$3:$A$181,0))</f>
        <v>0.07260907222</v>
      </c>
      <c r="AC1708" s="29" t="str">
        <f t="array" ref="AC1708">INDEX('RESUMO - LOTES E VMA'!$L$3:$L$181,MATCH('LISTA DOS ITENS'!$D1708,'RESUMO - LOTES E VMA'!$A$3:$A$181,0))</f>
        <v>1% do Valor de Comparação do VMA</v>
      </c>
      <c r="AD1708" s="53" t="str">
        <f>VLOOKUP(Tabela1[[#This Row],[Índice]],[1]Planilha1!$A:$A,1,0)</f>
        <v>#ERROR!</v>
      </c>
    </row>
    <row r="1709" ht="15.75" customHeight="1">
      <c r="A1709" s="52">
        <v>253751.0</v>
      </c>
      <c r="B1709" s="53" t="s">
        <v>70</v>
      </c>
      <c r="C1709" s="53" t="s">
        <v>71</v>
      </c>
      <c r="D1709" s="22">
        <v>207133.0</v>
      </c>
      <c r="E1709" s="53" t="s">
        <v>63</v>
      </c>
      <c r="F1709" s="54">
        <v>1.0862698E7</v>
      </c>
      <c r="G1709" s="53" t="s">
        <v>1238</v>
      </c>
      <c r="H1709" s="55">
        <v>2201.0</v>
      </c>
      <c r="I1709" s="55"/>
      <c r="J1709" s="55" t="s">
        <v>68</v>
      </c>
      <c r="K1709" s="53" t="s">
        <v>73</v>
      </c>
      <c r="L1709" s="53"/>
      <c r="M1709" s="53">
        <v>1.0</v>
      </c>
      <c r="N1709" s="53" t="s">
        <v>52</v>
      </c>
      <c r="O1709" s="25">
        <v>81.63</v>
      </c>
      <c r="P1709" s="25">
        <f>'LISTA DOS ITENS'!$O1709*'LISTA DOS ITENS'!$M1709</f>
        <v>81.63</v>
      </c>
      <c r="Q1709" s="25">
        <v>96.2</v>
      </c>
      <c r="R1709" s="25">
        <f>'LISTA DOS ITENS'!$Q1709*'LISTA DOS ITENS'!$M1709</f>
        <v>96.2</v>
      </c>
      <c r="S1709" s="56">
        <f>IF('LISTA DOS ITENS'!$P1709&gt;'LISTA DOS ITENS'!$R1709,'LISTA DOS ITENS'!$P1709,'LISTA DOS ITENS'!$R1709)</f>
        <v>96.2</v>
      </c>
      <c r="T1709" s="25">
        <v>7.2304055959253</v>
      </c>
      <c r="U1709" s="25">
        <f>'LISTA DOS ITENS'!$T1709*'LISTA DOS ITENS'!$M1709</f>
        <v>7.230405596</v>
      </c>
      <c r="V1709" s="56">
        <f t="array" ref="V1709">INDEX('RESUMO - LOTES E VMA'!$F$3:$F$181,MATCH('LISTA DOS ITENS'!$D1709,'RESUMO - LOTES E VMA'!$A$3:$A$181,0))</f>
        <v>17245.18627</v>
      </c>
      <c r="W1709" s="57">
        <f>'LISTA DOS ITENS'!$U1709/'LISTA DOS ITENS'!$V1709</f>
        <v>0.000419270948</v>
      </c>
      <c r="X1709" s="53" t="s">
        <v>53</v>
      </c>
      <c r="Y1709" s="53" t="s">
        <v>290</v>
      </c>
      <c r="Z1709" s="58" t="str">
        <f>'LISTA DOS ITENS'!$F1709&amp;"-"&amp;'LISTA DOS ITENS'!$H1709&amp;"-"&amp;'LISTA DOS ITENS'!$J1709&amp;"-"&amp;'LISTA DOS ITENS'!$K1709&amp;"-"&amp;'LISTA DOS ITENS'!$I1709</f>
        <v>10862698-2201-0003-CONS/NAC-</v>
      </c>
      <c r="AA1709" s="59" t="str">
        <f t="array" ref="AA1709">INDEX('RESUMO - LOTES E VMA'!$M$3:$M$181,MATCH('LISTA DOS ITENS'!$D1709,'RESUMO - LOTES E VMA'!$A$3:$A$181,0))</f>
        <v>Para Leilão</v>
      </c>
      <c r="AB1709" s="60">
        <f t="array" ref="AB1709">INDEX('RESUMO - LOTES E VMA'!$J$3:$J$181,MATCH('LISTA DOS ITENS'!$D1709,'RESUMO - LOTES E VMA'!$A$3:$A$181,0))</f>
        <v>0.07260907222</v>
      </c>
      <c r="AC1709" s="29" t="str">
        <f t="array" ref="AC1709">INDEX('RESUMO - LOTES E VMA'!$L$3:$L$181,MATCH('LISTA DOS ITENS'!$D1709,'RESUMO - LOTES E VMA'!$A$3:$A$181,0))</f>
        <v>1% do Valor de Comparação do VMA</v>
      </c>
      <c r="AD1709" s="53" t="str">
        <f>VLOOKUP(Tabela1[[#This Row],[Índice]],[1]Planilha1!$A:$A,1,0)</f>
        <v>#ERROR!</v>
      </c>
    </row>
    <row r="1710" ht="15.75" customHeight="1">
      <c r="A1710" s="52">
        <v>253752.0</v>
      </c>
      <c r="B1710" s="53" t="s">
        <v>70</v>
      </c>
      <c r="C1710" s="53" t="s">
        <v>71</v>
      </c>
      <c r="D1710" s="22">
        <v>207133.0</v>
      </c>
      <c r="E1710" s="53" t="s">
        <v>63</v>
      </c>
      <c r="F1710" s="54">
        <v>1.102103E7</v>
      </c>
      <c r="G1710" s="53" t="s">
        <v>1262</v>
      </c>
      <c r="H1710" s="55">
        <v>2201.0</v>
      </c>
      <c r="I1710" s="55"/>
      <c r="J1710" s="55" t="s">
        <v>68</v>
      </c>
      <c r="K1710" s="53" t="s">
        <v>80</v>
      </c>
      <c r="L1710" s="53"/>
      <c r="M1710" s="53">
        <v>4.0</v>
      </c>
      <c r="N1710" s="53" t="s">
        <v>52</v>
      </c>
      <c r="O1710" s="25">
        <v>389.32</v>
      </c>
      <c r="P1710" s="25">
        <f>'LISTA DOS ITENS'!$O1710*'LISTA DOS ITENS'!$M1710</f>
        <v>1557.28</v>
      </c>
      <c r="Q1710" s="25">
        <v>389.32</v>
      </c>
      <c r="R1710" s="25">
        <f>'LISTA DOS ITENS'!$Q1710*'LISTA DOS ITENS'!$M1710</f>
        <v>1557.28</v>
      </c>
      <c r="S1710" s="56">
        <f>IF('LISTA DOS ITENS'!$P1710&gt;'LISTA DOS ITENS'!$R1710,'LISTA DOS ITENS'!$P1710,'LISTA DOS ITENS'!$R1710)</f>
        <v>1557.28</v>
      </c>
      <c r="T1710" s="25">
        <v>29.261346222511825</v>
      </c>
      <c r="U1710" s="25">
        <f>'LISTA DOS ITENS'!$T1710*'LISTA DOS ITENS'!$M1710</f>
        <v>117.0453849</v>
      </c>
      <c r="V1710" s="56">
        <f t="array" ref="V1710">INDEX('RESUMO - LOTES E VMA'!$F$3:$F$181,MATCH('LISTA DOS ITENS'!$D1710,'RESUMO - LOTES E VMA'!$A$3:$A$181,0))</f>
        <v>17245.18627</v>
      </c>
      <c r="W1710" s="57">
        <f>'LISTA DOS ITENS'!$U1710/'LISTA DOS ITENS'!$V1710</f>
        <v>0.006787133699</v>
      </c>
      <c r="X1710" s="53" t="s">
        <v>53</v>
      </c>
      <c r="Y1710" s="53" t="s">
        <v>290</v>
      </c>
      <c r="Z1710" s="58" t="str">
        <f>'LISTA DOS ITENS'!$F1710&amp;"-"&amp;'LISTA DOS ITENS'!$H1710&amp;"-"&amp;'LISTA DOS ITENS'!$J1710&amp;"-"&amp;'LISTA DOS ITENS'!$K1710&amp;"-"&amp;'LISTA DOS ITENS'!$I1710</f>
        <v>11021030-2201-0003-IMOB/NAC-</v>
      </c>
      <c r="AA1710" s="59" t="str">
        <f t="array" ref="AA1710">INDEX('RESUMO - LOTES E VMA'!$M$3:$M$181,MATCH('LISTA DOS ITENS'!$D1710,'RESUMO - LOTES E VMA'!$A$3:$A$181,0))</f>
        <v>Para Leilão</v>
      </c>
      <c r="AB1710" s="60">
        <f t="array" ref="AB1710">INDEX('RESUMO - LOTES E VMA'!$J$3:$J$181,MATCH('LISTA DOS ITENS'!$D1710,'RESUMO - LOTES E VMA'!$A$3:$A$181,0))</f>
        <v>0.07260907222</v>
      </c>
      <c r="AC1710" s="29" t="str">
        <f t="array" ref="AC1710">INDEX('RESUMO - LOTES E VMA'!$L$3:$L$181,MATCH('LISTA DOS ITENS'!$D1710,'RESUMO - LOTES E VMA'!$A$3:$A$181,0))</f>
        <v>1% do Valor de Comparação do VMA</v>
      </c>
      <c r="AD1710" s="53" t="str">
        <f>VLOOKUP(Tabela1[[#This Row],[Índice]],[1]Planilha1!$A:$A,1,0)</f>
        <v>#ERROR!</v>
      </c>
    </row>
    <row r="1711" ht="15.75" customHeight="1">
      <c r="A1711" s="52">
        <v>253753.0</v>
      </c>
      <c r="B1711" s="53" t="s">
        <v>70</v>
      </c>
      <c r="C1711" s="53" t="s">
        <v>71</v>
      </c>
      <c r="D1711" s="22">
        <v>207133.0</v>
      </c>
      <c r="E1711" s="53" t="s">
        <v>63</v>
      </c>
      <c r="F1711" s="54">
        <v>1.1026839E7</v>
      </c>
      <c r="G1711" s="53" t="s">
        <v>1238</v>
      </c>
      <c r="H1711" s="55">
        <v>2201.0</v>
      </c>
      <c r="I1711" s="55"/>
      <c r="J1711" s="55" t="s">
        <v>68</v>
      </c>
      <c r="K1711" s="53" t="s">
        <v>51</v>
      </c>
      <c r="L1711" s="53"/>
      <c r="M1711" s="53">
        <v>1.0</v>
      </c>
      <c r="N1711" s="53" t="s">
        <v>52</v>
      </c>
      <c r="O1711" s="25">
        <v>1.0</v>
      </c>
      <c r="P1711" s="25">
        <f>'LISTA DOS ITENS'!$O1711*'LISTA DOS ITENS'!$M1711</f>
        <v>1</v>
      </c>
      <c r="Q1711" s="25">
        <v>115.73</v>
      </c>
      <c r="R1711" s="25">
        <f>'LISTA DOS ITENS'!$Q1711*'LISTA DOS ITENS'!$M1711</f>
        <v>115.73</v>
      </c>
      <c r="S1711" s="56">
        <f>IF('LISTA DOS ITENS'!$P1711&gt;'LISTA DOS ITENS'!$R1711,'LISTA DOS ITENS'!$P1711,'LISTA DOS ITENS'!$R1711)</f>
        <v>115.73</v>
      </c>
      <c r="T1711" s="25">
        <v>8.698283156095998</v>
      </c>
      <c r="U1711" s="25">
        <f>'LISTA DOS ITENS'!$T1711*'LISTA DOS ITENS'!$M1711</f>
        <v>8.698283156</v>
      </c>
      <c r="V1711" s="56">
        <f t="array" ref="V1711">INDEX('RESUMO - LOTES E VMA'!$F$3:$F$181,MATCH('LISTA DOS ITENS'!$D1711,'RESUMO - LOTES E VMA'!$A$3:$A$181,0))</f>
        <v>17245.18627</v>
      </c>
      <c r="W1711" s="57">
        <f>'LISTA DOS ITENS'!$U1711/'LISTA DOS ITENS'!$V1711</f>
        <v>0.0005043890521</v>
      </c>
      <c r="X1711" s="53" t="s">
        <v>53</v>
      </c>
      <c r="Y1711" s="53" t="s">
        <v>290</v>
      </c>
      <c r="Z1711" s="58" t="str">
        <f>'LISTA DOS ITENS'!$F1711&amp;"-"&amp;'LISTA DOS ITENS'!$H1711&amp;"-"&amp;'LISTA DOS ITENS'!$J1711&amp;"-"&amp;'LISTA DOS ITENS'!$K1711&amp;"-"&amp;'LISTA DOS ITENS'!$I1711</f>
        <v>11026839-2201-0003-A RECUPER-</v>
      </c>
      <c r="AA1711" s="59" t="str">
        <f t="array" ref="AA1711">INDEX('RESUMO - LOTES E VMA'!$M$3:$M$181,MATCH('LISTA DOS ITENS'!$D1711,'RESUMO - LOTES E VMA'!$A$3:$A$181,0))</f>
        <v>Para Leilão</v>
      </c>
      <c r="AB1711" s="60">
        <f t="array" ref="AB1711">INDEX('RESUMO - LOTES E VMA'!$J$3:$J$181,MATCH('LISTA DOS ITENS'!$D1711,'RESUMO - LOTES E VMA'!$A$3:$A$181,0))</f>
        <v>0.07260907222</v>
      </c>
      <c r="AC1711" s="29" t="str">
        <f t="array" ref="AC1711">INDEX('RESUMO - LOTES E VMA'!$L$3:$L$181,MATCH('LISTA DOS ITENS'!$D1711,'RESUMO - LOTES E VMA'!$A$3:$A$181,0))</f>
        <v>1% do Valor de Comparação do VMA</v>
      </c>
      <c r="AD1711" s="53" t="str">
        <f>VLOOKUP(Tabela1[[#This Row],[Índice]],[1]Planilha1!$A:$A,1,0)</f>
        <v>#ERROR!</v>
      </c>
    </row>
    <row r="1712" ht="15.75" customHeight="1">
      <c r="A1712" s="52">
        <v>253754.0</v>
      </c>
      <c r="B1712" s="53" t="s">
        <v>70</v>
      </c>
      <c r="C1712" s="53" t="s">
        <v>71</v>
      </c>
      <c r="D1712" s="22">
        <v>207133.0</v>
      </c>
      <c r="E1712" s="53" t="s">
        <v>63</v>
      </c>
      <c r="F1712" s="54">
        <v>1.1030883E7</v>
      </c>
      <c r="G1712" s="53" t="s">
        <v>1238</v>
      </c>
      <c r="H1712" s="55">
        <v>2201.0</v>
      </c>
      <c r="I1712" s="55"/>
      <c r="J1712" s="55" t="s">
        <v>68</v>
      </c>
      <c r="K1712" s="53" t="s">
        <v>73</v>
      </c>
      <c r="L1712" s="53"/>
      <c r="M1712" s="53">
        <v>1.0</v>
      </c>
      <c r="N1712" s="53" t="s">
        <v>52</v>
      </c>
      <c r="O1712" s="25">
        <v>115.49</v>
      </c>
      <c r="P1712" s="25">
        <f>'LISTA DOS ITENS'!$O1712*'LISTA DOS ITENS'!$M1712</f>
        <v>115.49</v>
      </c>
      <c r="Q1712" s="25">
        <v>119.62</v>
      </c>
      <c r="R1712" s="25">
        <f>'LISTA DOS ITENS'!$Q1712*'LISTA DOS ITENS'!$M1712</f>
        <v>119.62</v>
      </c>
      <c r="S1712" s="56">
        <f>IF('LISTA DOS ITENS'!$P1712&gt;'LISTA DOS ITENS'!$R1712,'LISTA DOS ITENS'!$P1712,'LISTA DOS ITENS'!$R1712)</f>
        <v>119.62</v>
      </c>
      <c r="T1712" s="25">
        <v>8.990656105868862</v>
      </c>
      <c r="U1712" s="25">
        <f>'LISTA DOS ITENS'!$T1712*'LISTA DOS ITENS'!$M1712</f>
        <v>8.990656106</v>
      </c>
      <c r="V1712" s="56">
        <f t="array" ref="V1712">INDEX('RESUMO - LOTES E VMA'!$F$3:$F$181,MATCH('LISTA DOS ITENS'!$D1712,'RESUMO - LOTES E VMA'!$A$3:$A$181,0))</f>
        <v>17245.18627</v>
      </c>
      <c r="W1712" s="57">
        <f>'LISTA DOS ITENS'!$U1712/'LISTA DOS ITENS'!$V1712</f>
        <v>0.0005213429397</v>
      </c>
      <c r="X1712" s="53" t="s">
        <v>53</v>
      </c>
      <c r="Y1712" s="53" t="s">
        <v>290</v>
      </c>
      <c r="Z1712" s="58" t="str">
        <f>'LISTA DOS ITENS'!$F1712&amp;"-"&amp;'LISTA DOS ITENS'!$H1712&amp;"-"&amp;'LISTA DOS ITENS'!$J1712&amp;"-"&amp;'LISTA DOS ITENS'!$K1712&amp;"-"&amp;'LISTA DOS ITENS'!$I1712</f>
        <v>11030883-2201-0003-CONS/NAC-</v>
      </c>
      <c r="AA1712" s="59" t="str">
        <f t="array" ref="AA1712">INDEX('RESUMO - LOTES E VMA'!$M$3:$M$181,MATCH('LISTA DOS ITENS'!$D1712,'RESUMO - LOTES E VMA'!$A$3:$A$181,0))</f>
        <v>Para Leilão</v>
      </c>
      <c r="AB1712" s="60">
        <f t="array" ref="AB1712">INDEX('RESUMO - LOTES E VMA'!$J$3:$J$181,MATCH('LISTA DOS ITENS'!$D1712,'RESUMO - LOTES E VMA'!$A$3:$A$181,0))</f>
        <v>0.07260907222</v>
      </c>
      <c r="AC1712" s="29" t="str">
        <f t="array" ref="AC1712">INDEX('RESUMO - LOTES E VMA'!$L$3:$L$181,MATCH('LISTA DOS ITENS'!$D1712,'RESUMO - LOTES E VMA'!$A$3:$A$181,0))</f>
        <v>1% do Valor de Comparação do VMA</v>
      </c>
      <c r="AD1712" s="53" t="str">
        <f>VLOOKUP(Tabela1[[#This Row],[Índice]],[1]Planilha1!$A:$A,1,0)</f>
        <v>#ERROR!</v>
      </c>
    </row>
    <row r="1713" ht="15.75" customHeight="1">
      <c r="A1713" s="52">
        <v>253755.0</v>
      </c>
      <c r="B1713" s="53" t="s">
        <v>70</v>
      </c>
      <c r="C1713" s="53" t="s">
        <v>71</v>
      </c>
      <c r="D1713" s="22">
        <v>207133.0</v>
      </c>
      <c r="E1713" s="53" t="s">
        <v>63</v>
      </c>
      <c r="F1713" s="54">
        <v>1.1088848E7</v>
      </c>
      <c r="G1713" s="53" t="s">
        <v>1263</v>
      </c>
      <c r="H1713" s="55">
        <v>2201.0</v>
      </c>
      <c r="I1713" s="55"/>
      <c r="J1713" s="55" t="s">
        <v>68</v>
      </c>
      <c r="K1713" s="53" t="s">
        <v>73</v>
      </c>
      <c r="L1713" s="53"/>
      <c r="M1713" s="53">
        <v>4.0</v>
      </c>
      <c r="N1713" s="53" t="s">
        <v>52</v>
      </c>
      <c r="O1713" s="25">
        <v>1493.825</v>
      </c>
      <c r="P1713" s="25">
        <f>'LISTA DOS ITENS'!$O1713*'LISTA DOS ITENS'!$M1713</f>
        <v>5975.3</v>
      </c>
      <c r="Q1713" s="25">
        <v>1493.83</v>
      </c>
      <c r="R1713" s="25">
        <f>'LISTA DOS ITENS'!$Q1713*'LISTA DOS ITENS'!$M1713</f>
        <v>5975.32</v>
      </c>
      <c r="S1713" s="56">
        <f>IF('LISTA DOS ITENS'!$P1713&gt;'LISTA DOS ITENS'!$R1713,'LISTA DOS ITENS'!$P1713,'LISTA DOS ITENS'!$R1713)</f>
        <v>5975.32</v>
      </c>
      <c r="T1713" s="25">
        <v>112.27647392267245</v>
      </c>
      <c r="U1713" s="25">
        <f>'LISTA DOS ITENS'!$T1713*'LISTA DOS ITENS'!$M1713</f>
        <v>449.1058957</v>
      </c>
      <c r="V1713" s="56">
        <f t="array" ref="V1713">INDEX('RESUMO - LOTES E VMA'!$F$3:$F$181,MATCH('LISTA DOS ITENS'!$D1713,'RESUMO - LOTES E VMA'!$A$3:$A$181,0))</f>
        <v>17245.18627</v>
      </c>
      <c r="W1713" s="57">
        <f>'LISTA DOS ITENS'!$U1713/'LISTA DOS ITENS'!$V1713</f>
        <v>0.02604239169</v>
      </c>
      <c r="X1713" s="53" t="s">
        <v>53</v>
      </c>
      <c r="Y1713" s="53" t="s">
        <v>290</v>
      </c>
      <c r="Z1713" s="58" t="str">
        <f>'LISTA DOS ITENS'!$F1713&amp;"-"&amp;'LISTA DOS ITENS'!$H1713&amp;"-"&amp;'LISTA DOS ITENS'!$J1713&amp;"-"&amp;'LISTA DOS ITENS'!$K1713&amp;"-"&amp;'LISTA DOS ITENS'!$I1713</f>
        <v>11088848-2201-0003-CONS/NAC-</v>
      </c>
      <c r="AA1713" s="59" t="str">
        <f t="array" ref="AA1713">INDEX('RESUMO - LOTES E VMA'!$M$3:$M$181,MATCH('LISTA DOS ITENS'!$D1713,'RESUMO - LOTES E VMA'!$A$3:$A$181,0))</f>
        <v>Para Leilão</v>
      </c>
      <c r="AB1713" s="60">
        <f t="array" ref="AB1713">INDEX('RESUMO - LOTES E VMA'!$J$3:$J$181,MATCH('LISTA DOS ITENS'!$D1713,'RESUMO - LOTES E VMA'!$A$3:$A$181,0))</f>
        <v>0.07260907222</v>
      </c>
      <c r="AC1713" s="29" t="str">
        <f t="array" ref="AC1713">INDEX('RESUMO - LOTES E VMA'!$L$3:$L$181,MATCH('LISTA DOS ITENS'!$D1713,'RESUMO - LOTES E VMA'!$A$3:$A$181,0))</f>
        <v>1% do Valor de Comparação do VMA</v>
      </c>
      <c r="AD1713" s="53" t="str">
        <f>VLOOKUP(Tabela1[[#This Row],[Índice]],[1]Planilha1!$A:$A,1,0)</f>
        <v>#ERROR!</v>
      </c>
    </row>
    <row r="1714" ht="15.75" customHeight="1">
      <c r="A1714" s="52">
        <v>253756.0</v>
      </c>
      <c r="B1714" s="53" t="s">
        <v>70</v>
      </c>
      <c r="C1714" s="53" t="s">
        <v>71</v>
      </c>
      <c r="D1714" s="22">
        <v>207133.0</v>
      </c>
      <c r="E1714" s="53" t="s">
        <v>63</v>
      </c>
      <c r="F1714" s="54">
        <v>1.1451621E7</v>
      </c>
      <c r="G1714" s="53" t="s">
        <v>1252</v>
      </c>
      <c r="H1714" s="55">
        <v>2201.0</v>
      </c>
      <c r="I1714" s="55"/>
      <c r="J1714" s="55" t="s">
        <v>68</v>
      </c>
      <c r="K1714" s="53" t="s">
        <v>73</v>
      </c>
      <c r="L1714" s="53"/>
      <c r="M1714" s="53">
        <v>1.0</v>
      </c>
      <c r="N1714" s="53" t="s">
        <v>52</v>
      </c>
      <c r="O1714" s="25">
        <v>551.8</v>
      </c>
      <c r="P1714" s="25">
        <f>'LISTA DOS ITENS'!$O1714*'LISTA DOS ITENS'!$M1714</f>
        <v>551.8</v>
      </c>
      <c r="Q1714" s="25">
        <v>551.8</v>
      </c>
      <c r="R1714" s="25">
        <f>'LISTA DOS ITENS'!$Q1714*'LISTA DOS ITENS'!$M1714</f>
        <v>551.8</v>
      </c>
      <c r="S1714" s="56">
        <f>IF('LISTA DOS ITENS'!$P1714&gt;'LISTA DOS ITENS'!$R1714,'LISTA DOS ITENS'!$P1714,'LISTA DOS ITENS'!$R1714)</f>
        <v>551.8</v>
      </c>
      <c r="T1714" s="25">
        <v>41.47336598577526</v>
      </c>
      <c r="U1714" s="25">
        <f>'LISTA DOS ITENS'!$T1714*'LISTA DOS ITENS'!$M1714</f>
        <v>41.47336599</v>
      </c>
      <c r="V1714" s="56">
        <f t="array" ref="V1714">INDEX('RESUMO - LOTES E VMA'!$F$3:$F$181,MATCH('LISTA DOS ITENS'!$D1714,'RESUMO - LOTES E VMA'!$A$3:$A$181,0))</f>
        <v>17245.18627</v>
      </c>
      <c r="W1714" s="57">
        <f>'LISTA DOS ITENS'!$U1714/'LISTA DOS ITENS'!$V1714</f>
        <v>0.002404924211</v>
      </c>
      <c r="X1714" s="53" t="s">
        <v>53</v>
      </c>
      <c r="Y1714" s="53" t="s">
        <v>290</v>
      </c>
      <c r="Z1714" s="58" t="str">
        <f>'LISTA DOS ITENS'!$F1714&amp;"-"&amp;'LISTA DOS ITENS'!$H1714&amp;"-"&amp;'LISTA DOS ITENS'!$J1714&amp;"-"&amp;'LISTA DOS ITENS'!$K1714&amp;"-"&amp;'LISTA DOS ITENS'!$I1714</f>
        <v>11451621-2201-0003-CONS/NAC-</v>
      </c>
      <c r="AA1714" s="59" t="str">
        <f t="array" ref="AA1714">INDEX('RESUMO - LOTES E VMA'!$M$3:$M$181,MATCH('LISTA DOS ITENS'!$D1714,'RESUMO - LOTES E VMA'!$A$3:$A$181,0))</f>
        <v>Para Leilão</v>
      </c>
      <c r="AB1714" s="60">
        <f t="array" ref="AB1714">INDEX('RESUMO - LOTES E VMA'!$J$3:$J$181,MATCH('LISTA DOS ITENS'!$D1714,'RESUMO - LOTES E VMA'!$A$3:$A$181,0))</f>
        <v>0.07260907222</v>
      </c>
      <c r="AC1714" s="29" t="str">
        <f t="array" ref="AC1714">INDEX('RESUMO - LOTES E VMA'!$L$3:$L$181,MATCH('LISTA DOS ITENS'!$D1714,'RESUMO - LOTES E VMA'!$A$3:$A$181,0))</f>
        <v>1% do Valor de Comparação do VMA</v>
      </c>
      <c r="AD1714" s="53" t="str">
        <f>VLOOKUP(Tabela1[[#This Row],[Índice]],[1]Planilha1!$A:$A,1,0)</f>
        <v>#ERROR!</v>
      </c>
    </row>
    <row r="1715" ht="15.75" customHeight="1">
      <c r="A1715" s="52">
        <v>253757.0</v>
      </c>
      <c r="B1715" s="53" t="s">
        <v>70</v>
      </c>
      <c r="C1715" s="53" t="s">
        <v>71</v>
      </c>
      <c r="D1715" s="22">
        <v>207133.0</v>
      </c>
      <c r="E1715" s="53" t="s">
        <v>63</v>
      </c>
      <c r="F1715" s="54">
        <v>1.2062728E7</v>
      </c>
      <c r="G1715" s="53" t="s">
        <v>1264</v>
      </c>
      <c r="H1715" s="55">
        <v>2201.0</v>
      </c>
      <c r="I1715" s="55"/>
      <c r="J1715" s="55" t="s">
        <v>68</v>
      </c>
      <c r="K1715" s="53" t="s">
        <v>73</v>
      </c>
      <c r="L1715" s="53"/>
      <c r="M1715" s="53">
        <v>2.0</v>
      </c>
      <c r="N1715" s="53" t="s">
        <v>52</v>
      </c>
      <c r="O1715" s="25">
        <v>1010.005</v>
      </c>
      <c r="P1715" s="25">
        <f>'LISTA DOS ITENS'!$O1715*'LISTA DOS ITENS'!$M1715</f>
        <v>2020.01</v>
      </c>
      <c r="Q1715" s="25">
        <v>1010.01</v>
      </c>
      <c r="R1715" s="25">
        <f>'LISTA DOS ITENS'!$Q1715*'LISTA DOS ITENS'!$M1715</f>
        <v>2020.02</v>
      </c>
      <c r="S1715" s="56">
        <f>IF('LISTA DOS ITENS'!$P1715&gt;'LISTA DOS ITENS'!$R1715,'LISTA DOS ITENS'!$P1715,'LISTA DOS ITENS'!$R1715)</f>
        <v>2020.02</v>
      </c>
      <c r="T1715" s="25">
        <v>75.91249434449597</v>
      </c>
      <c r="U1715" s="25">
        <f>'LISTA DOS ITENS'!$T1715*'LISTA DOS ITENS'!$M1715</f>
        <v>151.8249887</v>
      </c>
      <c r="V1715" s="56">
        <f t="array" ref="V1715">INDEX('RESUMO - LOTES E VMA'!$F$3:$F$181,MATCH('LISTA DOS ITENS'!$D1715,'RESUMO - LOTES E VMA'!$A$3:$A$181,0))</f>
        <v>17245.18627</v>
      </c>
      <c r="W1715" s="57">
        <f>'LISTA DOS ITENS'!$U1715/'LISTA DOS ITENS'!$V1715</f>
        <v>0.008803905409</v>
      </c>
      <c r="X1715" s="53" t="s">
        <v>53</v>
      </c>
      <c r="Y1715" s="53" t="s">
        <v>290</v>
      </c>
      <c r="Z1715" s="58" t="str">
        <f>'LISTA DOS ITENS'!$F1715&amp;"-"&amp;'LISTA DOS ITENS'!$H1715&amp;"-"&amp;'LISTA DOS ITENS'!$J1715&amp;"-"&amp;'LISTA DOS ITENS'!$K1715&amp;"-"&amp;'LISTA DOS ITENS'!$I1715</f>
        <v>12062728-2201-0003-CONS/NAC-</v>
      </c>
      <c r="AA1715" s="59" t="str">
        <f t="array" ref="AA1715">INDEX('RESUMO - LOTES E VMA'!$M$3:$M$181,MATCH('LISTA DOS ITENS'!$D1715,'RESUMO - LOTES E VMA'!$A$3:$A$181,0))</f>
        <v>Para Leilão</v>
      </c>
      <c r="AB1715" s="60">
        <f t="array" ref="AB1715">INDEX('RESUMO - LOTES E VMA'!$J$3:$J$181,MATCH('LISTA DOS ITENS'!$D1715,'RESUMO - LOTES E VMA'!$A$3:$A$181,0))</f>
        <v>0.07260907222</v>
      </c>
      <c r="AC1715" s="29" t="str">
        <f t="array" ref="AC1715">INDEX('RESUMO - LOTES E VMA'!$L$3:$L$181,MATCH('LISTA DOS ITENS'!$D1715,'RESUMO - LOTES E VMA'!$A$3:$A$181,0))</f>
        <v>1% do Valor de Comparação do VMA</v>
      </c>
      <c r="AD1715" s="53" t="str">
        <f>VLOOKUP(Tabela1[[#This Row],[Índice]],[1]Planilha1!$A:$A,1,0)</f>
        <v>#ERROR!</v>
      </c>
    </row>
    <row r="1716" ht="15.75" customHeight="1">
      <c r="A1716" s="52">
        <v>253758.0</v>
      </c>
      <c r="B1716" s="53" t="s">
        <v>70</v>
      </c>
      <c r="C1716" s="53" t="s">
        <v>71</v>
      </c>
      <c r="D1716" s="22">
        <v>207133.0</v>
      </c>
      <c r="E1716" s="53" t="s">
        <v>63</v>
      </c>
      <c r="F1716" s="54">
        <v>1.0630334E7</v>
      </c>
      <c r="G1716" s="53" t="s">
        <v>1265</v>
      </c>
      <c r="H1716" s="55">
        <v>2101.0</v>
      </c>
      <c r="I1716" s="55" t="s">
        <v>81</v>
      </c>
      <c r="J1716" s="55" t="s">
        <v>65</v>
      </c>
      <c r="K1716" s="53" t="s">
        <v>80</v>
      </c>
      <c r="L1716" s="53"/>
      <c r="M1716" s="53">
        <v>4.0</v>
      </c>
      <c r="N1716" s="53" t="s">
        <v>52</v>
      </c>
      <c r="O1716" s="25">
        <v>601.46</v>
      </c>
      <c r="P1716" s="25">
        <f>'LISTA DOS ITENS'!$O1716*'LISTA DOS ITENS'!$M1716</f>
        <v>2405.84</v>
      </c>
      <c r="Q1716" s="25">
        <v>57.09</v>
      </c>
      <c r="R1716" s="25">
        <f>'LISTA DOS ITENS'!$Q1716*'LISTA DOS ITENS'!$M1716</f>
        <v>228.36</v>
      </c>
      <c r="S1716" s="56">
        <f>IF('LISTA DOS ITENS'!$P1716&gt;'LISTA DOS ITENS'!$R1716,'LISTA DOS ITENS'!$P1716,'LISTA DOS ITENS'!$R1716)</f>
        <v>2405.84</v>
      </c>
      <c r="T1716" s="25">
        <v>4.2908924685174155</v>
      </c>
      <c r="U1716" s="25">
        <f>'LISTA DOS ITENS'!$T1716*'LISTA DOS ITENS'!$M1716</f>
        <v>17.16356987</v>
      </c>
      <c r="V1716" s="56">
        <f t="array" ref="V1716">INDEX('RESUMO - LOTES E VMA'!$F$3:$F$181,MATCH('LISTA DOS ITENS'!$D1716,'RESUMO - LOTES E VMA'!$A$3:$A$181,0))</f>
        <v>17245.18627</v>
      </c>
      <c r="W1716" s="57">
        <f>'LISTA DOS ITENS'!$U1716/'LISTA DOS ITENS'!$V1716</f>
        <v>0.0009952672939</v>
      </c>
      <c r="X1716" s="53" t="s">
        <v>53</v>
      </c>
      <c r="Y1716" s="53" t="s">
        <v>290</v>
      </c>
      <c r="Z1716" s="58" t="str">
        <f>'LISTA DOS ITENS'!$F1716&amp;"-"&amp;'LISTA DOS ITENS'!$H1716&amp;"-"&amp;'LISTA DOS ITENS'!$J1716&amp;"-"&amp;'LISTA DOS ITENS'!$K1716&amp;"-"&amp;'LISTA DOS ITENS'!$I1716</f>
        <v>10630334-2101-0803-IMOB/NAC-ED-1000-01.01</v>
      </c>
      <c r="AA1716" s="59" t="str">
        <f t="array" ref="AA1716">INDEX('RESUMO - LOTES E VMA'!$M$3:$M$181,MATCH('LISTA DOS ITENS'!$D1716,'RESUMO - LOTES E VMA'!$A$3:$A$181,0))</f>
        <v>Para Leilão</v>
      </c>
      <c r="AB1716" s="60">
        <f t="array" ref="AB1716">INDEX('RESUMO - LOTES E VMA'!$J$3:$J$181,MATCH('LISTA DOS ITENS'!$D1716,'RESUMO - LOTES E VMA'!$A$3:$A$181,0))</f>
        <v>0.07260907222</v>
      </c>
      <c r="AC1716" s="29" t="str">
        <f t="array" ref="AC1716">INDEX('RESUMO - LOTES E VMA'!$L$3:$L$181,MATCH('LISTA DOS ITENS'!$D1716,'RESUMO - LOTES E VMA'!$A$3:$A$181,0))</f>
        <v>1% do Valor de Comparação do VMA</v>
      </c>
      <c r="AD1716" s="53" t="str">
        <f>VLOOKUP(Tabela1[[#This Row],[Índice]],[1]Planilha1!$A:$A,1,0)</f>
        <v>#ERROR!</v>
      </c>
    </row>
    <row r="1717" ht="15.75" customHeight="1">
      <c r="A1717" s="52">
        <v>253759.0</v>
      </c>
      <c r="B1717" s="53" t="s">
        <v>70</v>
      </c>
      <c r="C1717" s="53" t="s">
        <v>71</v>
      </c>
      <c r="D1717" s="22">
        <v>207133.0</v>
      </c>
      <c r="E1717" s="53" t="s">
        <v>63</v>
      </c>
      <c r="F1717" s="54">
        <v>1.1127044E7</v>
      </c>
      <c r="G1717" s="53" t="s">
        <v>1254</v>
      </c>
      <c r="H1717" s="55">
        <v>2101.0</v>
      </c>
      <c r="I1717" s="55" t="s">
        <v>130</v>
      </c>
      <c r="J1717" s="55" t="s">
        <v>65</v>
      </c>
      <c r="K1717" s="53" t="s">
        <v>73</v>
      </c>
      <c r="L1717" s="53"/>
      <c r="M1717" s="53">
        <v>1.0</v>
      </c>
      <c r="N1717" s="53" t="s">
        <v>52</v>
      </c>
      <c r="O1717" s="25">
        <v>655.0</v>
      </c>
      <c r="P1717" s="25">
        <f>'LISTA DOS ITENS'!$O1717*'LISTA DOS ITENS'!$M1717</f>
        <v>655</v>
      </c>
      <c r="Q1717" s="25">
        <v>655.0</v>
      </c>
      <c r="R1717" s="25">
        <f>'LISTA DOS ITENS'!$Q1717*'LISTA DOS ITENS'!$M1717</f>
        <v>655</v>
      </c>
      <c r="S1717" s="56">
        <f>IF('LISTA DOS ITENS'!$P1717&gt;'LISTA DOS ITENS'!$R1717,'LISTA DOS ITENS'!$P1717,'LISTA DOS ITENS'!$R1717)</f>
        <v>655</v>
      </c>
      <c r="T1717" s="25">
        <v>49.22989257100906</v>
      </c>
      <c r="U1717" s="25">
        <f>'LISTA DOS ITENS'!$T1717*'LISTA DOS ITENS'!$M1717</f>
        <v>49.22989257</v>
      </c>
      <c r="V1717" s="56">
        <f t="array" ref="V1717">INDEX('RESUMO - LOTES E VMA'!$F$3:$F$181,MATCH('LISTA DOS ITENS'!$D1717,'RESUMO - LOTES E VMA'!$A$3:$A$181,0))</f>
        <v>17245.18627</v>
      </c>
      <c r="W1717" s="57">
        <f>'LISTA DOS ITENS'!$U1717/'LISTA DOS ITENS'!$V1717</f>
        <v>0.00285470344</v>
      </c>
      <c r="X1717" s="53" t="s">
        <v>53</v>
      </c>
      <c r="Y1717" s="53" t="s">
        <v>290</v>
      </c>
      <c r="Z1717" s="58" t="str">
        <f>'LISTA DOS ITENS'!$F1717&amp;"-"&amp;'LISTA DOS ITENS'!$H1717&amp;"-"&amp;'LISTA DOS ITENS'!$J1717&amp;"-"&amp;'LISTA DOS ITENS'!$K1717&amp;"-"&amp;'LISTA DOS ITENS'!$I1717</f>
        <v>11127044-2101-0803-CONS/NAC-ED-1000-01.02</v>
      </c>
      <c r="AA1717" s="59" t="str">
        <f t="array" ref="AA1717">INDEX('RESUMO - LOTES E VMA'!$M$3:$M$181,MATCH('LISTA DOS ITENS'!$D1717,'RESUMO - LOTES E VMA'!$A$3:$A$181,0))</f>
        <v>Para Leilão</v>
      </c>
      <c r="AB1717" s="60">
        <f t="array" ref="AB1717">INDEX('RESUMO - LOTES E VMA'!$J$3:$J$181,MATCH('LISTA DOS ITENS'!$D1717,'RESUMO - LOTES E VMA'!$A$3:$A$181,0))</f>
        <v>0.07260907222</v>
      </c>
      <c r="AC1717" s="29" t="str">
        <f t="array" ref="AC1717">INDEX('RESUMO - LOTES E VMA'!$L$3:$L$181,MATCH('LISTA DOS ITENS'!$D1717,'RESUMO - LOTES E VMA'!$A$3:$A$181,0))</f>
        <v>1% do Valor de Comparação do VMA</v>
      </c>
      <c r="AD1717" s="53" t="str">
        <f>VLOOKUP(Tabela1[[#This Row],[Índice]],[1]Planilha1!$A:$A,1,0)</f>
        <v>#ERROR!</v>
      </c>
    </row>
    <row r="1718" ht="15.75" customHeight="1">
      <c r="A1718" s="52">
        <v>253760.0</v>
      </c>
      <c r="B1718" s="53" t="s">
        <v>70</v>
      </c>
      <c r="C1718" s="53" t="s">
        <v>71</v>
      </c>
      <c r="D1718" s="22">
        <v>207133.0</v>
      </c>
      <c r="E1718" s="53" t="s">
        <v>63</v>
      </c>
      <c r="F1718" s="54">
        <v>1.0604046E7</v>
      </c>
      <c r="G1718" s="53" t="s">
        <v>1266</v>
      </c>
      <c r="H1718" s="55">
        <v>2201.0</v>
      </c>
      <c r="I1718" s="55"/>
      <c r="J1718" s="55" t="s">
        <v>65</v>
      </c>
      <c r="K1718" s="53" t="s">
        <v>73</v>
      </c>
      <c r="L1718" s="53"/>
      <c r="M1718" s="53">
        <v>1.0</v>
      </c>
      <c r="N1718" s="53" t="s">
        <v>52</v>
      </c>
      <c r="O1718" s="25">
        <v>29.08</v>
      </c>
      <c r="P1718" s="25">
        <f>'LISTA DOS ITENS'!$O1718*'LISTA DOS ITENS'!$M1718</f>
        <v>29.08</v>
      </c>
      <c r="Q1718" s="25">
        <v>29.08</v>
      </c>
      <c r="R1718" s="25">
        <f>'LISTA DOS ITENS'!$Q1718*'LISTA DOS ITENS'!$M1718</f>
        <v>29.08</v>
      </c>
      <c r="S1718" s="56">
        <f>IF('LISTA DOS ITENS'!$P1718&gt;'LISTA DOS ITENS'!$R1718,'LISTA DOS ITENS'!$P1718,'LISTA DOS ITENS'!$R1718)</f>
        <v>29.08</v>
      </c>
      <c r="T1718" s="25">
        <v>2.1856569098701426</v>
      </c>
      <c r="U1718" s="25">
        <f>'LISTA DOS ITENS'!$T1718*'LISTA DOS ITENS'!$M1718</f>
        <v>2.18565691</v>
      </c>
      <c r="V1718" s="56">
        <f t="array" ref="V1718">INDEX('RESUMO - LOTES E VMA'!$F$3:$F$181,MATCH('LISTA DOS ITENS'!$D1718,'RESUMO - LOTES E VMA'!$A$3:$A$181,0))</f>
        <v>17245.18627</v>
      </c>
      <c r="W1718" s="57">
        <f>'LISTA DOS ITENS'!$U1718/'LISTA DOS ITENS'!$V1718</f>
        <v>0.0001267401161</v>
      </c>
      <c r="X1718" s="53" t="s">
        <v>53</v>
      </c>
      <c r="Y1718" s="53" t="s">
        <v>290</v>
      </c>
      <c r="Z1718" s="58" t="str">
        <f>'LISTA DOS ITENS'!$F1718&amp;"-"&amp;'LISTA DOS ITENS'!$H1718&amp;"-"&amp;'LISTA DOS ITENS'!$J1718&amp;"-"&amp;'LISTA DOS ITENS'!$K1718&amp;"-"&amp;'LISTA DOS ITENS'!$I1718</f>
        <v>10604046-2201-0803-CONS/NAC-</v>
      </c>
      <c r="AA1718" s="59" t="str">
        <f t="array" ref="AA1718">INDEX('RESUMO - LOTES E VMA'!$M$3:$M$181,MATCH('LISTA DOS ITENS'!$D1718,'RESUMO - LOTES E VMA'!$A$3:$A$181,0))</f>
        <v>Para Leilão</v>
      </c>
      <c r="AB1718" s="60">
        <f t="array" ref="AB1718">INDEX('RESUMO - LOTES E VMA'!$J$3:$J$181,MATCH('LISTA DOS ITENS'!$D1718,'RESUMO - LOTES E VMA'!$A$3:$A$181,0))</f>
        <v>0.07260907222</v>
      </c>
      <c r="AC1718" s="29" t="str">
        <f t="array" ref="AC1718">INDEX('RESUMO - LOTES E VMA'!$L$3:$L$181,MATCH('LISTA DOS ITENS'!$D1718,'RESUMO - LOTES E VMA'!$A$3:$A$181,0))</f>
        <v>1% do Valor de Comparação do VMA</v>
      </c>
      <c r="AD1718" s="53" t="str">
        <f>VLOOKUP(Tabela1[[#This Row],[Índice]],[1]Planilha1!$A:$A,1,0)</f>
        <v>#ERROR!</v>
      </c>
    </row>
    <row r="1719" ht="15.75" customHeight="1">
      <c r="A1719" s="52">
        <v>253761.0</v>
      </c>
      <c r="B1719" s="53" t="s">
        <v>70</v>
      </c>
      <c r="C1719" s="53" t="s">
        <v>71</v>
      </c>
      <c r="D1719" s="22">
        <v>207133.0</v>
      </c>
      <c r="E1719" s="53" t="s">
        <v>63</v>
      </c>
      <c r="F1719" s="54">
        <v>1.0324538E7</v>
      </c>
      <c r="G1719" s="53" t="s">
        <v>1267</v>
      </c>
      <c r="H1719" s="55">
        <v>2101.0</v>
      </c>
      <c r="I1719" s="55"/>
      <c r="J1719" s="55" t="s">
        <v>69</v>
      </c>
      <c r="K1719" s="53" t="s">
        <v>117</v>
      </c>
      <c r="L1719" s="53"/>
      <c r="M1719" s="53">
        <v>23.0</v>
      </c>
      <c r="N1719" s="53" t="s">
        <v>52</v>
      </c>
      <c r="O1719" s="25">
        <v>83.83521739130435</v>
      </c>
      <c r="P1719" s="25">
        <f>'LISTA DOS ITENS'!$O1719*'LISTA DOS ITENS'!$M1719</f>
        <v>1928.21</v>
      </c>
      <c r="Q1719" s="25">
        <v>266.75</v>
      </c>
      <c r="R1719" s="25">
        <f>'LISTA DOS ITENS'!$Q1719*'LISTA DOS ITENS'!$M1719</f>
        <v>6135.25</v>
      </c>
      <c r="S1719" s="56">
        <f>IF('LISTA DOS ITENS'!$P1719&gt;'LISTA DOS ITENS'!$R1719,'LISTA DOS ITENS'!$P1719,'LISTA DOS ITENS'!$R1719)</f>
        <v>6135.25</v>
      </c>
      <c r="T1719" s="25">
        <v>20.0489676997201</v>
      </c>
      <c r="U1719" s="25">
        <f>'LISTA DOS ITENS'!$T1719*'LISTA DOS ITENS'!$M1719</f>
        <v>461.1262571</v>
      </c>
      <c r="V1719" s="56">
        <f t="array" ref="V1719">INDEX('RESUMO - LOTES E VMA'!$F$3:$F$181,MATCH('LISTA DOS ITENS'!$D1719,'RESUMO - LOTES E VMA'!$A$3:$A$181,0))</f>
        <v>17245.18627</v>
      </c>
      <c r="W1719" s="57">
        <f>'LISTA DOS ITENS'!$U1719/'LISTA DOS ITENS'!$V1719</f>
        <v>0.02673941875</v>
      </c>
      <c r="X1719" s="53" t="s">
        <v>53</v>
      </c>
      <c r="Y1719" s="53" t="s">
        <v>290</v>
      </c>
      <c r="Z1719" s="58" t="str">
        <f>'LISTA DOS ITENS'!$F1719&amp;"-"&amp;'LISTA DOS ITENS'!$H1719&amp;"-"&amp;'LISTA DOS ITENS'!$J1719&amp;"-"&amp;'LISTA DOS ITENS'!$K1719&amp;"-"&amp;'LISTA DOS ITENS'!$I1719</f>
        <v>10324538-2101-0903-CONS/IAMN-</v>
      </c>
      <c r="AA1719" s="59" t="str">
        <f t="array" ref="AA1719">INDEX('RESUMO - LOTES E VMA'!$M$3:$M$181,MATCH('LISTA DOS ITENS'!$D1719,'RESUMO - LOTES E VMA'!$A$3:$A$181,0))</f>
        <v>Para Leilão</v>
      </c>
      <c r="AB1719" s="60">
        <f t="array" ref="AB1719">INDEX('RESUMO - LOTES E VMA'!$J$3:$J$181,MATCH('LISTA DOS ITENS'!$D1719,'RESUMO - LOTES E VMA'!$A$3:$A$181,0))</f>
        <v>0.07260907222</v>
      </c>
      <c r="AC1719" s="29" t="str">
        <f t="array" ref="AC1719">INDEX('RESUMO - LOTES E VMA'!$L$3:$L$181,MATCH('LISTA DOS ITENS'!$D1719,'RESUMO - LOTES E VMA'!$A$3:$A$181,0))</f>
        <v>1% do Valor de Comparação do VMA</v>
      </c>
      <c r="AD1719" s="53" t="str">
        <f>VLOOKUP(Tabela1[[#This Row],[Índice]],[1]Planilha1!$A:$A,1,0)</f>
        <v>#ERROR!</v>
      </c>
    </row>
    <row r="1720" ht="15.75" customHeight="1">
      <c r="A1720" s="52">
        <v>253762.0</v>
      </c>
      <c r="B1720" s="53" t="s">
        <v>70</v>
      </c>
      <c r="C1720" s="53" t="s">
        <v>71</v>
      </c>
      <c r="D1720" s="22">
        <v>207133.0</v>
      </c>
      <c r="E1720" s="53" t="s">
        <v>63</v>
      </c>
      <c r="F1720" s="54">
        <v>1.0340967E7</v>
      </c>
      <c r="G1720" s="53" t="s">
        <v>1244</v>
      </c>
      <c r="H1720" s="55">
        <v>2101.0</v>
      </c>
      <c r="I1720" s="55" t="s">
        <v>130</v>
      </c>
      <c r="J1720" s="55" t="s">
        <v>69</v>
      </c>
      <c r="K1720" s="53" t="s">
        <v>73</v>
      </c>
      <c r="L1720" s="53"/>
      <c r="M1720" s="53">
        <v>1.0</v>
      </c>
      <c r="N1720" s="53" t="s">
        <v>52</v>
      </c>
      <c r="O1720" s="25">
        <v>105.38</v>
      </c>
      <c r="P1720" s="25">
        <f>'LISTA DOS ITENS'!$O1720*'LISTA DOS ITENS'!$M1720</f>
        <v>105.38</v>
      </c>
      <c r="Q1720" s="25">
        <v>83.49</v>
      </c>
      <c r="R1720" s="25">
        <f>'LISTA DOS ITENS'!$Q1720*'LISTA DOS ITENS'!$M1720</f>
        <v>83.49</v>
      </c>
      <c r="S1720" s="56">
        <f>IF('LISTA DOS ITENS'!$P1720&gt;'LISTA DOS ITENS'!$R1720,'LISTA DOS ITENS'!$P1720,'LISTA DOS ITENS'!$R1720)</f>
        <v>105.38</v>
      </c>
      <c r="T1720" s="25">
        <v>6.275120199623735</v>
      </c>
      <c r="U1720" s="25">
        <f>'LISTA DOS ITENS'!$T1720*'LISTA DOS ITENS'!$M1720</f>
        <v>6.2751202</v>
      </c>
      <c r="V1720" s="56">
        <f t="array" ref="V1720">INDEX('RESUMO - LOTES E VMA'!$F$3:$F$181,MATCH('LISTA DOS ITENS'!$D1720,'RESUMO - LOTES E VMA'!$A$3:$A$181,0))</f>
        <v>17245.18627</v>
      </c>
      <c r="W1720" s="57">
        <f>'LISTA DOS ITENS'!$U1720/'LISTA DOS ITENS'!$V1720</f>
        <v>0.0003638766263</v>
      </c>
      <c r="X1720" s="53" t="s">
        <v>53</v>
      </c>
      <c r="Y1720" s="53" t="s">
        <v>290</v>
      </c>
      <c r="Z1720" s="58" t="str">
        <f>'LISTA DOS ITENS'!$F1720&amp;"-"&amp;'LISTA DOS ITENS'!$H1720&amp;"-"&amp;'LISTA DOS ITENS'!$J1720&amp;"-"&amp;'LISTA DOS ITENS'!$K1720&amp;"-"&amp;'LISTA DOS ITENS'!$I1720</f>
        <v>10340967-2101-0903-CONS/NAC-ED-1000-01.02</v>
      </c>
      <c r="AA1720" s="59" t="str">
        <f t="array" ref="AA1720">INDEX('RESUMO - LOTES E VMA'!$M$3:$M$181,MATCH('LISTA DOS ITENS'!$D1720,'RESUMO - LOTES E VMA'!$A$3:$A$181,0))</f>
        <v>Para Leilão</v>
      </c>
      <c r="AB1720" s="60">
        <f t="array" ref="AB1720">INDEX('RESUMO - LOTES E VMA'!$J$3:$J$181,MATCH('LISTA DOS ITENS'!$D1720,'RESUMO - LOTES E VMA'!$A$3:$A$181,0))</f>
        <v>0.07260907222</v>
      </c>
      <c r="AC1720" s="29" t="str">
        <f t="array" ref="AC1720">INDEX('RESUMO - LOTES E VMA'!$L$3:$L$181,MATCH('LISTA DOS ITENS'!$D1720,'RESUMO - LOTES E VMA'!$A$3:$A$181,0))</f>
        <v>1% do Valor de Comparação do VMA</v>
      </c>
      <c r="AD1720" s="53" t="str">
        <f>VLOOKUP(Tabela1[[#This Row],[Índice]],[1]Planilha1!$A:$A,1,0)</f>
        <v>#ERROR!</v>
      </c>
    </row>
    <row r="1721" ht="15.75" customHeight="1">
      <c r="A1721" s="52">
        <v>253763.0</v>
      </c>
      <c r="B1721" s="53" t="s">
        <v>70</v>
      </c>
      <c r="C1721" s="53" t="s">
        <v>71</v>
      </c>
      <c r="D1721" s="22">
        <v>207133.0</v>
      </c>
      <c r="E1721" s="53" t="s">
        <v>63</v>
      </c>
      <c r="F1721" s="54">
        <v>1.0472168E7</v>
      </c>
      <c r="G1721" s="53" t="s">
        <v>1268</v>
      </c>
      <c r="H1721" s="55">
        <v>2101.0</v>
      </c>
      <c r="I1721" s="55"/>
      <c r="J1721" s="55" t="s">
        <v>69</v>
      </c>
      <c r="K1721" s="53" t="s">
        <v>73</v>
      </c>
      <c r="L1721" s="53"/>
      <c r="M1721" s="53">
        <v>2.0</v>
      </c>
      <c r="N1721" s="53" t="s">
        <v>52</v>
      </c>
      <c r="O1721" s="25">
        <v>823.25</v>
      </c>
      <c r="P1721" s="25">
        <f>'LISTA DOS ITENS'!$O1721*'LISTA DOS ITENS'!$M1721</f>
        <v>1646.5</v>
      </c>
      <c r="Q1721" s="25">
        <v>823.25</v>
      </c>
      <c r="R1721" s="25">
        <f>'LISTA DOS ITENS'!$Q1721*'LISTA DOS ITENS'!$M1721</f>
        <v>1646.5</v>
      </c>
      <c r="S1721" s="56">
        <f>IF('LISTA DOS ITENS'!$P1721&gt;'LISTA DOS ITENS'!$R1721,'LISTA DOS ITENS'!$P1721,'LISTA DOS ITENS'!$R1721)</f>
        <v>1646.5</v>
      </c>
      <c r="T1721" s="25">
        <v>61.875586349745355</v>
      </c>
      <c r="U1721" s="25">
        <f>'LISTA DOS ITENS'!$T1721*'LISTA DOS ITENS'!$M1721</f>
        <v>123.7511727</v>
      </c>
      <c r="V1721" s="56">
        <f t="array" ref="V1721">INDEX('RESUMO - LOTES E VMA'!$F$3:$F$181,MATCH('LISTA DOS ITENS'!$D1721,'RESUMO - LOTES E VMA'!$A$3:$A$181,0))</f>
        <v>17245.18627</v>
      </c>
      <c r="W1721" s="57">
        <f>'LISTA DOS ITENS'!$U1721/'LISTA DOS ITENS'!$V1721</f>
        <v>0.007175983533</v>
      </c>
      <c r="X1721" s="53" t="s">
        <v>53</v>
      </c>
      <c r="Y1721" s="53" t="s">
        <v>290</v>
      </c>
      <c r="Z1721" s="58" t="str">
        <f>'LISTA DOS ITENS'!$F1721&amp;"-"&amp;'LISTA DOS ITENS'!$H1721&amp;"-"&amp;'LISTA DOS ITENS'!$J1721&amp;"-"&amp;'LISTA DOS ITENS'!$K1721&amp;"-"&amp;'LISTA DOS ITENS'!$I1721</f>
        <v>10472168-2101-0903-CONS/NAC-</v>
      </c>
      <c r="AA1721" s="59" t="str">
        <f t="array" ref="AA1721">INDEX('RESUMO - LOTES E VMA'!$M$3:$M$181,MATCH('LISTA DOS ITENS'!$D1721,'RESUMO - LOTES E VMA'!$A$3:$A$181,0))</f>
        <v>Para Leilão</v>
      </c>
      <c r="AB1721" s="60">
        <f t="array" ref="AB1721">INDEX('RESUMO - LOTES E VMA'!$J$3:$J$181,MATCH('LISTA DOS ITENS'!$D1721,'RESUMO - LOTES E VMA'!$A$3:$A$181,0))</f>
        <v>0.07260907222</v>
      </c>
      <c r="AC1721" s="29" t="str">
        <f t="array" ref="AC1721">INDEX('RESUMO - LOTES E VMA'!$L$3:$L$181,MATCH('LISTA DOS ITENS'!$D1721,'RESUMO - LOTES E VMA'!$A$3:$A$181,0))</f>
        <v>1% do Valor de Comparação do VMA</v>
      </c>
      <c r="AD1721" s="53" t="str">
        <f>VLOOKUP(Tabela1[[#This Row],[Índice]],[1]Planilha1!$A:$A,1,0)</f>
        <v>#ERROR!</v>
      </c>
    </row>
    <row r="1722" ht="15.75" customHeight="1">
      <c r="A1722" s="52">
        <v>253764.0</v>
      </c>
      <c r="B1722" s="53" t="s">
        <v>70</v>
      </c>
      <c r="C1722" s="53" t="s">
        <v>71</v>
      </c>
      <c r="D1722" s="22">
        <v>207133.0</v>
      </c>
      <c r="E1722" s="53" t="s">
        <v>63</v>
      </c>
      <c r="F1722" s="54">
        <v>1.0548367E7</v>
      </c>
      <c r="G1722" s="53" t="s">
        <v>1269</v>
      </c>
      <c r="H1722" s="55">
        <v>2101.0</v>
      </c>
      <c r="I1722" s="55"/>
      <c r="J1722" s="55" t="s">
        <v>69</v>
      </c>
      <c r="K1722" s="53" t="s">
        <v>73</v>
      </c>
      <c r="L1722" s="53"/>
      <c r="M1722" s="53">
        <v>1.0</v>
      </c>
      <c r="N1722" s="53" t="s">
        <v>52</v>
      </c>
      <c r="O1722" s="25">
        <v>89.32000000000001</v>
      </c>
      <c r="P1722" s="25">
        <f>'LISTA DOS ITENS'!$O1722*'LISTA DOS ITENS'!$M1722</f>
        <v>89.32</v>
      </c>
      <c r="Q1722" s="25">
        <v>89.32</v>
      </c>
      <c r="R1722" s="25">
        <f>'LISTA DOS ITENS'!$Q1722*'LISTA DOS ITENS'!$M1722</f>
        <v>89.32</v>
      </c>
      <c r="S1722" s="56">
        <f>IF('LISTA DOS ITENS'!$P1722&gt;'LISTA DOS ITENS'!$R1722,'LISTA DOS ITENS'!$P1722,'LISTA DOS ITENS'!$R1722)</f>
        <v>89.32</v>
      </c>
      <c r="T1722" s="25">
        <v>6.71330382357638</v>
      </c>
      <c r="U1722" s="25">
        <f>'LISTA DOS ITENS'!$T1722*'LISTA DOS ITENS'!$M1722</f>
        <v>6.713303824</v>
      </c>
      <c r="V1722" s="56">
        <f t="array" ref="V1722">INDEX('RESUMO - LOTES E VMA'!$F$3:$F$181,MATCH('LISTA DOS ITENS'!$D1722,'RESUMO - LOTES E VMA'!$A$3:$A$181,0))</f>
        <v>17245.18627</v>
      </c>
      <c r="W1722" s="57">
        <f>'LISTA DOS ITENS'!$U1722/'LISTA DOS ITENS'!$V1722</f>
        <v>0.000389285666</v>
      </c>
      <c r="X1722" s="53" t="s">
        <v>53</v>
      </c>
      <c r="Y1722" s="53" t="s">
        <v>290</v>
      </c>
      <c r="Z1722" s="58" t="str">
        <f>'LISTA DOS ITENS'!$F1722&amp;"-"&amp;'LISTA DOS ITENS'!$H1722&amp;"-"&amp;'LISTA DOS ITENS'!$J1722&amp;"-"&amp;'LISTA DOS ITENS'!$K1722&amp;"-"&amp;'LISTA DOS ITENS'!$I1722</f>
        <v>10548367-2101-0903-CONS/NAC-</v>
      </c>
      <c r="AA1722" s="59" t="str">
        <f t="array" ref="AA1722">INDEX('RESUMO - LOTES E VMA'!$M$3:$M$181,MATCH('LISTA DOS ITENS'!$D1722,'RESUMO - LOTES E VMA'!$A$3:$A$181,0))</f>
        <v>Para Leilão</v>
      </c>
      <c r="AB1722" s="60">
        <f t="array" ref="AB1722">INDEX('RESUMO - LOTES E VMA'!$J$3:$J$181,MATCH('LISTA DOS ITENS'!$D1722,'RESUMO - LOTES E VMA'!$A$3:$A$181,0))</f>
        <v>0.07260907222</v>
      </c>
      <c r="AC1722" s="29" t="str">
        <f t="array" ref="AC1722">INDEX('RESUMO - LOTES E VMA'!$L$3:$L$181,MATCH('LISTA DOS ITENS'!$D1722,'RESUMO - LOTES E VMA'!$A$3:$A$181,0))</f>
        <v>1% do Valor de Comparação do VMA</v>
      </c>
      <c r="AD1722" s="53" t="str">
        <f>VLOOKUP(Tabela1[[#This Row],[Índice]],[1]Planilha1!$A:$A,1,0)</f>
        <v>#ERROR!</v>
      </c>
    </row>
    <row r="1723" ht="15.75" customHeight="1">
      <c r="A1723" s="52">
        <v>253765.0</v>
      </c>
      <c r="B1723" s="53" t="s">
        <v>70</v>
      </c>
      <c r="C1723" s="53" t="s">
        <v>71</v>
      </c>
      <c r="D1723" s="22">
        <v>207133.0</v>
      </c>
      <c r="E1723" s="53" t="s">
        <v>63</v>
      </c>
      <c r="F1723" s="54">
        <v>1.0568282E7</v>
      </c>
      <c r="G1723" s="53" t="s">
        <v>1270</v>
      </c>
      <c r="H1723" s="55">
        <v>2101.0</v>
      </c>
      <c r="I1723" s="55"/>
      <c r="J1723" s="55" t="s">
        <v>69</v>
      </c>
      <c r="K1723" s="53" t="s">
        <v>84</v>
      </c>
      <c r="L1723" s="53"/>
      <c r="M1723" s="53">
        <v>3.0</v>
      </c>
      <c r="N1723" s="53" t="s">
        <v>52</v>
      </c>
      <c r="O1723" s="25">
        <v>1.0</v>
      </c>
      <c r="P1723" s="25">
        <f>'LISTA DOS ITENS'!$O1723*'LISTA DOS ITENS'!$M1723</f>
        <v>3</v>
      </c>
      <c r="Q1723" s="25">
        <v>60.0</v>
      </c>
      <c r="R1723" s="25">
        <f>'LISTA DOS ITENS'!$Q1723*'LISTA DOS ITENS'!$M1723</f>
        <v>180</v>
      </c>
      <c r="S1723" s="56">
        <f>IF('LISTA DOS ITENS'!$P1723&gt;'LISTA DOS ITENS'!$R1723,'LISTA DOS ITENS'!$P1723,'LISTA DOS ITENS'!$R1723)</f>
        <v>180</v>
      </c>
      <c r="T1723" s="25">
        <v>4.509608479787089</v>
      </c>
      <c r="U1723" s="25">
        <f>'LISTA DOS ITENS'!$T1723*'LISTA DOS ITENS'!$M1723</f>
        <v>13.52882544</v>
      </c>
      <c r="V1723" s="56">
        <f t="array" ref="V1723">INDEX('RESUMO - LOTES E VMA'!$F$3:$F$181,MATCH('LISTA DOS ITENS'!$D1723,'RESUMO - LOTES E VMA'!$A$3:$A$181,0))</f>
        <v>17245.18627</v>
      </c>
      <c r="W1723" s="57">
        <f>'LISTA DOS ITENS'!$U1723/'LISTA DOS ITENS'!$V1723</f>
        <v>0.0007844986552</v>
      </c>
      <c r="X1723" s="53" t="s">
        <v>53</v>
      </c>
      <c r="Y1723" s="53" t="s">
        <v>290</v>
      </c>
      <c r="Z1723" s="58" t="str">
        <f>'LISTA DOS ITENS'!$F1723&amp;"-"&amp;'LISTA DOS ITENS'!$H1723&amp;"-"&amp;'LISTA DOS ITENS'!$J1723&amp;"-"&amp;'LISTA DOS ITENS'!$K1723&amp;"-"&amp;'LISTA DOS ITENS'!$I1723</f>
        <v>10568282-2101-0903-RAST-</v>
      </c>
      <c r="AA1723" s="59" t="str">
        <f t="array" ref="AA1723">INDEX('RESUMO - LOTES E VMA'!$M$3:$M$181,MATCH('LISTA DOS ITENS'!$D1723,'RESUMO - LOTES E VMA'!$A$3:$A$181,0))</f>
        <v>Para Leilão</v>
      </c>
      <c r="AB1723" s="60">
        <f t="array" ref="AB1723">INDEX('RESUMO - LOTES E VMA'!$J$3:$J$181,MATCH('LISTA DOS ITENS'!$D1723,'RESUMO - LOTES E VMA'!$A$3:$A$181,0))</f>
        <v>0.07260907222</v>
      </c>
      <c r="AC1723" s="29" t="str">
        <f t="array" ref="AC1723">INDEX('RESUMO - LOTES E VMA'!$L$3:$L$181,MATCH('LISTA DOS ITENS'!$D1723,'RESUMO - LOTES E VMA'!$A$3:$A$181,0))</f>
        <v>1% do Valor de Comparação do VMA</v>
      </c>
      <c r="AD1723" s="53" t="str">
        <f>VLOOKUP(Tabela1[[#This Row],[Índice]],[1]Planilha1!$A:$A,1,0)</f>
        <v>#ERROR!</v>
      </c>
    </row>
    <row r="1724" ht="15.75" customHeight="1">
      <c r="A1724" s="52">
        <v>253766.0</v>
      </c>
      <c r="B1724" s="53" t="s">
        <v>70</v>
      </c>
      <c r="C1724" s="53" t="s">
        <v>71</v>
      </c>
      <c r="D1724" s="22">
        <v>207133.0</v>
      </c>
      <c r="E1724" s="53" t="s">
        <v>63</v>
      </c>
      <c r="F1724" s="54">
        <v>1.0630334E7</v>
      </c>
      <c r="G1724" s="53" t="s">
        <v>1265</v>
      </c>
      <c r="H1724" s="55">
        <v>2101.0</v>
      </c>
      <c r="I1724" s="55" t="s">
        <v>81</v>
      </c>
      <c r="J1724" s="55" t="s">
        <v>69</v>
      </c>
      <c r="K1724" s="53" t="s">
        <v>80</v>
      </c>
      <c r="L1724" s="53"/>
      <c r="M1724" s="53">
        <v>2.0</v>
      </c>
      <c r="N1724" s="53" t="s">
        <v>52</v>
      </c>
      <c r="O1724" s="25">
        <v>601.46</v>
      </c>
      <c r="P1724" s="25">
        <f>'LISTA DOS ITENS'!$O1724*'LISTA DOS ITENS'!$M1724</f>
        <v>1202.92</v>
      </c>
      <c r="Q1724" s="25">
        <v>57.09</v>
      </c>
      <c r="R1724" s="25">
        <f>'LISTA DOS ITENS'!$Q1724*'LISTA DOS ITENS'!$M1724</f>
        <v>114.18</v>
      </c>
      <c r="S1724" s="56">
        <f>IF('LISTA DOS ITENS'!$P1724&gt;'LISTA DOS ITENS'!$R1724,'LISTA DOS ITENS'!$P1724,'LISTA DOS ITENS'!$R1724)</f>
        <v>1202.92</v>
      </c>
      <c r="T1724" s="25">
        <v>4.2908924685174155</v>
      </c>
      <c r="U1724" s="25">
        <f>'LISTA DOS ITENS'!$T1724*'LISTA DOS ITENS'!$M1724</f>
        <v>8.581784937</v>
      </c>
      <c r="V1724" s="56">
        <f t="array" ref="V1724">INDEX('RESUMO - LOTES E VMA'!$F$3:$F$181,MATCH('LISTA DOS ITENS'!$D1724,'RESUMO - LOTES E VMA'!$A$3:$A$181,0))</f>
        <v>17245.18627</v>
      </c>
      <c r="W1724" s="57">
        <f>'LISTA DOS ITENS'!$U1724/'LISTA DOS ITENS'!$V1724</f>
        <v>0.000497633647</v>
      </c>
      <c r="X1724" s="53" t="s">
        <v>53</v>
      </c>
      <c r="Y1724" s="53" t="s">
        <v>290</v>
      </c>
      <c r="Z1724" s="58" t="str">
        <f>'LISTA DOS ITENS'!$F1724&amp;"-"&amp;'LISTA DOS ITENS'!$H1724&amp;"-"&amp;'LISTA DOS ITENS'!$J1724&amp;"-"&amp;'LISTA DOS ITENS'!$K1724&amp;"-"&amp;'LISTA DOS ITENS'!$I1724</f>
        <v>10630334-2101-0903-IMOB/NAC-ED-1000-01.01</v>
      </c>
      <c r="AA1724" s="59" t="str">
        <f t="array" ref="AA1724">INDEX('RESUMO - LOTES E VMA'!$M$3:$M$181,MATCH('LISTA DOS ITENS'!$D1724,'RESUMO - LOTES E VMA'!$A$3:$A$181,0))</f>
        <v>Para Leilão</v>
      </c>
      <c r="AB1724" s="60">
        <f t="array" ref="AB1724">INDEX('RESUMO - LOTES E VMA'!$J$3:$J$181,MATCH('LISTA DOS ITENS'!$D1724,'RESUMO - LOTES E VMA'!$A$3:$A$181,0))</f>
        <v>0.07260907222</v>
      </c>
      <c r="AC1724" s="29" t="str">
        <f t="array" ref="AC1724">INDEX('RESUMO - LOTES E VMA'!$L$3:$L$181,MATCH('LISTA DOS ITENS'!$D1724,'RESUMO - LOTES E VMA'!$A$3:$A$181,0))</f>
        <v>1% do Valor de Comparação do VMA</v>
      </c>
      <c r="AD1724" s="53" t="str">
        <f>VLOOKUP(Tabela1[[#This Row],[Índice]],[1]Planilha1!$A:$A,1,0)</f>
        <v>#ERROR!</v>
      </c>
    </row>
    <row r="1725" ht="15.75" customHeight="1">
      <c r="A1725" s="52">
        <v>253767.0</v>
      </c>
      <c r="B1725" s="53" t="s">
        <v>70</v>
      </c>
      <c r="C1725" s="53" t="s">
        <v>71</v>
      </c>
      <c r="D1725" s="22">
        <v>207133.0</v>
      </c>
      <c r="E1725" s="53" t="s">
        <v>63</v>
      </c>
      <c r="F1725" s="54">
        <v>1.0641821E7</v>
      </c>
      <c r="G1725" s="53" t="s">
        <v>1271</v>
      </c>
      <c r="H1725" s="55">
        <v>2101.0</v>
      </c>
      <c r="I1725" s="55"/>
      <c r="J1725" s="55" t="s">
        <v>69</v>
      </c>
      <c r="K1725" s="53" t="s">
        <v>122</v>
      </c>
      <c r="L1725" s="53"/>
      <c r="M1725" s="53">
        <v>1.0</v>
      </c>
      <c r="N1725" s="53" t="s">
        <v>52</v>
      </c>
      <c r="O1725" s="25">
        <v>712.69</v>
      </c>
      <c r="P1725" s="25">
        <f>'LISTA DOS ITENS'!$O1725*'LISTA DOS ITENS'!$M1725</f>
        <v>712.69</v>
      </c>
      <c r="Q1725" s="25">
        <v>712.69</v>
      </c>
      <c r="R1725" s="25">
        <f>'LISTA DOS ITENS'!$Q1725*'LISTA DOS ITENS'!$M1725</f>
        <v>712.69</v>
      </c>
      <c r="S1725" s="56">
        <f>IF('LISTA DOS ITENS'!$P1725&gt;'LISTA DOS ITENS'!$R1725,'LISTA DOS ITENS'!$P1725,'LISTA DOS ITENS'!$R1725)</f>
        <v>712.69</v>
      </c>
      <c r="T1725" s="25">
        <v>53.56588112432435</v>
      </c>
      <c r="U1725" s="25">
        <f>'LISTA DOS ITENS'!$T1725*'LISTA DOS ITENS'!$M1725</f>
        <v>53.56588112</v>
      </c>
      <c r="V1725" s="56">
        <f t="array" ref="V1725">INDEX('RESUMO - LOTES E VMA'!$F$3:$F$181,MATCH('LISTA DOS ITENS'!$D1725,'RESUMO - LOTES E VMA'!$A$3:$A$181,0))</f>
        <v>17245.18627</v>
      </c>
      <c r="W1725" s="57">
        <f>'LISTA DOS ITENS'!$U1725/'LISTA DOS ITENS'!$V1725</f>
        <v>0.003106135259</v>
      </c>
      <c r="X1725" s="53" t="s">
        <v>53</v>
      </c>
      <c r="Y1725" s="53" t="s">
        <v>290</v>
      </c>
      <c r="Z1725" s="58" t="str">
        <f>'LISTA DOS ITENS'!$F1725&amp;"-"&amp;'LISTA DOS ITENS'!$H1725&amp;"-"&amp;'LISTA DOS ITENS'!$J1725&amp;"-"&amp;'LISTA DOS ITENS'!$K1725&amp;"-"&amp;'LISTA DOS ITENS'!$I1725</f>
        <v>10641821-2101-0903-IMOB/IAMN-</v>
      </c>
      <c r="AA1725" s="59" t="str">
        <f t="array" ref="AA1725">INDEX('RESUMO - LOTES E VMA'!$M$3:$M$181,MATCH('LISTA DOS ITENS'!$D1725,'RESUMO - LOTES E VMA'!$A$3:$A$181,0))</f>
        <v>Para Leilão</v>
      </c>
      <c r="AB1725" s="60">
        <f t="array" ref="AB1725">INDEX('RESUMO - LOTES E VMA'!$J$3:$J$181,MATCH('LISTA DOS ITENS'!$D1725,'RESUMO - LOTES E VMA'!$A$3:$A$181,0))</f>
        <v>0.07260907222</v>
      </c>
      <c r="AC1725" s="29" t="str">
        <f t="array" ref="AC1725">INDEX('RESUMO - LOTES E VMA'!$L$3:$L$181,MATCH('LISTA DOS ITENS'!$D1725,'RESUMO - LOTES E VMA'!$A$3:$A$181,0))</f>
        <v>1% do Valor de Comparação do VMA</v>
      </c>
      <c r="AD1725" s="53" t="str">
        <f>VLOOKUP(Tabela1[[#This Row],[Índice]],[1]Planilha1!$A:$A,1,0)</f>
        <v>#ERROR!</v>
      </c>
    </row>
    <row r="1726" ht="15.75" customHeight="1">
      <c r="A1726" s="52">
        <v>253768.0</v>
      </c>
      <c r="B1726" s="53" t="s">
        <v>70</v>
      </c>
      <c r="C1726" s="53" t="s">
        <v>71</v>
      </c>
      <c r="D1726" s="22">
        <v>207133.0</v>
      </c>
      <c r="E1726" s="53" t="s">
        <v>63</v>
      </c>
      <c r="F1726" s="54">
        <v>1.0731138E7</v>
      </c>
      <c r="G1726" s="53" t="s">
        <v>1252</v>
      </c>
      <c r="H1726" s="55">
        <v>2101.0</v>
      </c>
      <c r="I1726" s="55"/>
      <c r="J1726" s="55" t="s">
        <v>69</v>
      </c>
      <c r="K1726" s="53" t="s">
        <v>73</v>
      </c>
      <c r="L1726" s="53"/>
      <c r="M1726" s="53">
        <v>1.0</v>
      </c>
      <c r="N1726" s="53" t="s">
        <v>52</v>
      </c>
      <c r="O1726" s="25">
        <v>466.5</v>
      </c>
      <c r="P1726" s="25">
        <f>'LISTA DOS ITENS'!$O1726*'LISTA DOS ITENS'!$M1726</f>
        <v>466.5</v>
      </c>
      <c r="Q1726" s="25">
        <v>125.79</v>
      </c>
      <c r="R1726" s="25">
        <f>'LISTA DOS ITENS'!$Q1726*'LISTA DOS ITENS'!$M1726</f>
        <v>125.79</v>
      </c>
      <c r="S1726" s="56">
        <f>IF('LISTA DOS ITENS'!$P1726&gt;'LISTA DOS ITENS'!$R1726,'LISTA DOS ITENS'!$P1726,'LISTA DOS ITENS'!$R1726)</f>
        <v>466.5</v>
      </c>
      <c r="T1726" s="25">
        <v>9.454394177873633</v>
      </c>
      <c r="U1726" s="25">
        <f>'LISTA DOS ITENS'!$T1726*'LISTA DOS ITENS'!$M1726</f>
        <v>9.454394178</v>
      </c>
      <c r="V1726" s="56">
        <f t="array" ref="V1726">INDEX('RESUMO - LOTES E VMA'!$F$3:$F$181,MATCH('LISTA DOS ITENS'!$D1726,'RESUMO - LOTES E VMA'!$A$3:$A$181,0))</f>
        <v>17245.18627</v>
      </c>
      <c r="W1726" s="57">
        <f>'LISTA DOS ITENS'!$U1726/'LISTA DOS ITENS'!$V1726</f>
        <v>0.0005482338102</v>
      </c>
      <c r="X1726" s="53" t="s">
        <v>53</v>
      </c>
      <c r="Y1726" s="53" t="s">
        <v>290</v>
      </c>
      <c r="Z1726" s="58" t="str">
        <f>'LISTA DOS ITENS'!$F1726&amp;"-"&amp;'LISTA DOS ITENS'!$H1726&amp;"-"&amp;'LISTA DOS ITENS'!$J1726&amp;"-"&amp;'LISTA DOS ITENS'!$K1726&amp;"-"&amp;'LISTA DOS ITENS'!$I1726</f>
        <v>10731138-2101-0903-CONS/NAC-</v>
      </c>
      <c r="AA1726" s="59" t="str">
        <f t="array" ref="AA1726">INDEX('RESUMO - LOTES E VMA'!$M$3:$M$181,MATCH('LISTA DOS ITENS'!$D1726,'RESUMO - LOTES E VMA'!$A$3:$A$181,0))</f>
        <v>Para Leilão</v>
      </c>
      <c r="AB1726" s="60">
        <f t="array" ref="AB1726">INDEX('RESUMO - LOTES E VMA'!$J$3:$J$181,MATCH('LISTA DOS ITENS'!$D1726,'RESUMO - LOTES E VMA'!$A$3:$A$181,0))</f>
        <v>0.07260907222</v>
      </c>
      <c r="AC1726" s="29" t="str">
        <f t="array" ref="AC1726">INDEX('RESUMO - LOTES E VMA'!$L$3:$L$181,MATCH('LISTA DOS ITENS'!$D1726,'RESUMO - LOTES E VMA'!$A$3:$A$181,0))</f>
        <v>1% do Valor de Comparação do VMA</v>
      </c>
      <c r="AD1726" s="53" t="str">
        <f>VLOOKUP(Tabela1[[#This Row],[Índice]],[1]Planilha1!$A:$A,1,0)</f>
        <v>#ERROR!</v>
      </c>
    </row>
    <row r="1727" ht="15.75" customHeight="1">
      <c r="A1727" s="52">
        <v>253769.0</v>
      </c>
      <c r="B1727" s="53" t="s">
        <v>70</v>
      </c>
      <c r="C1727" s="53" t="s">
        <v>71</v>
      </c>
      <c r="D1727" s="22">
        <v>207133.0</v>
      </c>
      <c r="E1727" s="53" t="s">
        <v>63</v>
      </c>
      <c r="F1727" s="54">
        <v>1.0747342E7</v>
      </c>
      <c r="G1727" s="53" t="s">
        <v>1238</v>
      </c>
      <c r="H1727" s="55">
        <v>2101.0</v>
      </c>
      <c r="I1727" s="55"/>
      <c r="J1727" s="55" t="s">
        <v>69</v>
      </c>
      <c r="K1727" s="53" t="s">
        <v>73</v>
      </c>
      <c r="L1727" s="53"/>
      <c r="M1727" s="53">
        <v>1.0</v>
      </c>
      <c r="N1727" s="53" t="s">
        <v>52</v>
      </c>
      <c r="O1727" s="25">
        <v>1433.23</v>
      </c>
      <c r="P1727" s="25">
        <f>'LISTA DOS ITENS'!$O1727*'LISTA DOS ITENS'!$M1727</f>
        <v>1433.23</v>
      </c>
      <c r="Q1727" s="25">
        <v>1433.23</v>
      </c>
      <c r="R1727" s="25">
        <f>'LISTA DOS ITENS'!$Q1727*'LISTA DOS ITENS'!$M1727</f>
        <v>1433.23</v>
      </c>
      <c r="S1727" s="56">
        <f>IF('LISTA DOS ITENS'!$P1727&gt;'LISTA DOS ITENS'!$R1727,'LISTA DOS ITENS'!$P1727,'LISTA DOS ITENS'!$R1727)</f>
        <v>1433.23</v>
      </c>
      <c r="T1727" s="25">
        <v>107.7217693580875</v>
      </c>
      <c r="U1727" s="25">
        <f>'LISTA DOS ITENS'!$T1727*'LISTA DOS ITENS'!$M1727</f>
        <v>107.7217694</v>
      </c>
      <c r="V1727" s="56">
        <f t="array" ref="V1727">INDEX('RESUMO - LOTES E VMA'!$F$3:$F$181,MATCH('LISTA DOS ITENS'!$D1727,'RESUMO - LOTES E VMA'!$A$3:$A$181,0))</f>
        <v>17245.18627</v>
      </c>
      <c r="W1727" s="57">
        <f>'LISTA DOS ITENS'!$U1727/'LISTA DOS ITENS'!$V1727</f>
        <v>0.006246483376</v>
      </c>
      <c r="X1727" s="53" t="s">
        <v>53</v>
      </c>
      <c r="Y1727" s="53" t="s">
        <v>290</v>
      </c>
      <c r="Z1727" s="58" t="str">
        <f>'LISTA DOS ITENS'!$F1727&amp;"-"&amp;'LISTA DOS ITENS'!$H1727&amp;"-"&amp;'LISTA DOS ITENS'!$J1727&amp;"-"&amp;'LISTA DOS ITENS'!$K1727&amp;"-"&amp;'LISTA DOS ITENS'!$I1727</f>
        <v>10747342-2101-0903-CONS/NAC-</v>
      </c>
      <c r="AA1727" s="59" t="str">
        <f t="array" ref="AA1727">INDEX('RESUMO - LOTES E VMA'!$M$3:$M$181,MATCH('LISTA DOS ITENS'!$D1727,'RESUMO - LOTES E VMA'!$A$3:$A$181,0))</f>
        <v>Para Leilão</v>
      </c>
      <c r="AB1727" s="60">
        <f t="array" ref="AB1727">INDEX('RESUMO - LOTES E VMA'!$J$3:$J$181,MATCH('LISTA DOS ITENS'!$D1727,'RESUMO - LOTES E VMA'!$A$3:$A$181,0))</f>
        <v>0.07260907222</v>
      </c>
      <c r="AC1727" s="29" t="str">
        <f t="array" ref="AC1727">INDEX('RESUMO - LOTES E VMA'!$L$3:$L$181,MATCH('LISTA DOS ITENS'!$D1727,'RESUMO - LOTES E VMA'!$A$3:$A$181,0))</f>
        <v>1% do Valor de Comparação do VMA</v>
      </c>
      <c r="AD1727" s="53" t="str">
        <f>VLOOKUP(Tabela1[[#This Row],[Índice]],[1]Planilha1!$A:$A,1,0)</f>
        <v>#ERROR!</v>
      </c>
    </row>
    <row r="1728" ht="15.75" customHeight="1">
      <c r="A1728" s="52">
        <v>253770.0</v>
      </c>
      <c r="B1728" s="53" t="s">
        <v>70</v>
      </c>
      <c r="C1728" s="53" t="s">
        <v>71</v>
      </c>
      <c r="D1728" s="22">
        <v>207133.0</v>
      </c>
      <c r="E1728" s="53" t="s">
        <v>63</v>
      </c>
      <c r="F1728" s="54">
        <v>1.0765137E7</v>
      </c>
      <c r="G1728" s="53" t="s">
        <v>1272</v>
      </c>
      <c r="H1728" s="55">
        <v>2101.0</v>
      </c>
      <c r="I1728" s="55"/>
      <c r="J1728" s="55" t="s">
        <v>69</v>
      </c>
      <c r="K1728" s="53" t="s">
        <v>73</v>
      </c>
      <c r="L1728" s="53"/>
      <c r="M1728" s="53">
        <v>3.0</v>
      </c>
      <c r="N1728" s="53" t="s">
        <v>52</v>
      </c>
      <c r="O1728" s="25">
        <v>106.5</v>
      </c>
      <c r="P1728" s="25">
        <f>'LISTA DOS ITENS'!$O1728*'LISTA DOS ITENS'!$M1728</f>
        <v>319.5</v>
      </c>
      <c r="Q1728" s="25">
        <v>106.5</v>
      </c>
      <c r="R1728" s="25">
        <f>'LISTA DOS ITENS'!$Q1728*'LISTA DOS ITENS'!$M1728</f>
        <v>319.5</v>
      </c>
      <c r="S1728" s="56">
        <f>IF('LISTA DOS ITENS'!$P1728&gt;'LISTA DOS ITENS'!$R1728,'LISTA DOS ITENS'!$P1728,'LISTA DOS ITENS'!$R1728)</f>
        <v>319.5</v>
      </c>
      <c r="T1728" s="25">
        <v>8.004555051622084</v>
      </c>
      <c r="U1728" s="25">
        <f>'LISTA DOS ITENS'!$T1728*'LISTA DOS ITENS'!$M1728</f>
        <v>24.01366515</v>
      </c>
      <c r="V1728" s="56">
        <f t="array" ref="V1728">INDEX('RESUMO - LOTES E VMA'!$F$3:$F$181,MATCH('LISTA DOS ITENS'!$D1728,'RESUMO - LOTES E VMA'!$A$3:$A$181,0))</f>
        <v>17245.18627</v>
      </c>
      <c r="W1728" s="57">
        <f>'LISTA DOS ITENS'!$U1728/'LISTA DOS ITENS'!$V1728</f>
        <v>0.001392485113</v>
      </c>
      <c r="X1728" s="53" t="s">
        <v>53</v>
      </c>
      <c r="Y1728" s="53" t="s">
        <v>290</v>
      </c>
      <c r="Z1728" s="58" t="str">
        <f>'LISTA DOS ITENS'!$F1728&amp;"-"&amp;'LISTA DOS ITENS'!$H1728&amp;"-"&amp;'LISTA DOS ITENS'!$J1728&amp;"-"&amp;'LISTA DOS ITENS'!$K1728&amp;"-"&amp;'LISTA DOS ITENS'!$I1728</f>
        <v>10765137-2101-0903-CONS/NAC-</v>
      </c>
      <c r="AA1728" s="59" t="str">
        <f t="array" ref="AA1728">INDEX('RESUMO - LOTES E VMA'!$M$3:$M$181,MATCH('LISTA DOS ITENS'!$D1728,'RESUMO - LOTES E VMA'!$A$3:$A$181,0))</f>
        <v>Para Leilão</v>
      </c>
      <c r="AB1728" s="60">
        <f t="array" ref="AB1728">INDEX('RESUMO - LOTES E VMA'!$J$3:$J$181,MATCH('LISTA DOS ITENS'!$D1728,'RESUMO - LOTES E VMA'!$A$3:$A$181,0))</f>
        <v>0.07260907222</v>
      </c>
      <c r="AC1728" s="29" t="str">
        <f t="array" ref="AC1728">INDEX('RESUMO - LOTES E VMA'!$L$3:$L$181,MATCH('LISTA DOS ITENS'!$D1728,'RESUMO - LOTES E VMA'!$A$3:$A$181,0))</f>
        <v>1% do Valor de Comparação do VMA</v>
      </c>
      <c r="AD1728" s="53" t="str">
        <f>VLOOKUP(Tabela1[[#This Row],[Índice]],[1]Planilha1!$A:$A,1,0)</f>
        <v>#ERROR!</v>
      </c>
    </row>
    <row r="1729" ht="15.75" customHeight="1">
      <c r="A1729" s="52">
        <v>253771.0</v>
      </c>
      <c r="B1729" s="53" t="s">
        <v>70</v>
      </c>
      <c r="C1729" s="53" t="s">
        <v>71</v>
      </c>
      <c r="D1729" s="22">
        <v>207133.0</v>
      </c>
      <c r="E1729" s="53" t="s">
        <v>63</v>
      </c>
      <c r="F1729" s="54">
        <v>1.0782031E7</v>
      </c>
      <c r="G1729" s="53" t="s">
        <v>1273</v>
      </c>
      <c r="H1729" s="55">
        <v>2101.0</v>
      </c>
      <c r="I1729" s="55"/>
      <c r="J1729" s="55" t="s">
        <v>69</v>
      </c>
      <c r="K1729" s="53" t="s">
        <v>73</v>
      </c>
      <c r="L1729" s="53"/>
      <c r="M1729" s="53">
        <v>10.0</v>
      </c>
      <c r="N1729" s="53" t="s">
        <v>52</v>
      </c>
      <c r="O1729" s="25">
        <v>89.92999999999999</v>
      </c>
      <c r="P1729" s="25">
        <f>'LISTA DOS ITENS'!$O1729*'LISTA DOS ITENS'!$M1729</f>
        <v>899.3</v>
      </c>
      <c r="Q1729" s="25">
        <v>89.93</v>
      </c>
      <c r="R1729" s="25">
        <f>'LISTA DOS ITENS'!$Q1729*'LISTA DOS ITENS'!$M1729</f>
        <v>899.3</v>
      </c>
      <c r="S1729" s="56">
        <f>IF('LISTA DOS ITENS'!$P1729&gt;'LISTA DOS ITENS'!$R1729,'LISTA DOS ITENS'!$P1729,'LISTA DOS ITENS'!$R1729)</f>
        <v>899.3</v>
      </c>
      <c r="T1729" s="25">
        <v>6.75915150978755</v>
      </c>
      <c r="U1729" s="25">
        <f>'LISTA DOS ITENS'!$T1729*'LISTA DOS ITENS'!$M1729</f>
        <v>67.5915151</v>
      </c>
      <c r="V1729" s="56">
        <f t="array" ref="V1729">INDEX('RESUMO - LOTES E VMA'!$F$3:$F$181,MATCH('LISTA DOS ITENS'!$D1729,'RESUMO - LOTES E VMA'!$A$3:$A$181,0))</f>
        <v>17245.18627</v>
      </c>
      <c r="W1729" s="57">
        <f>'LISTA DOS ITENS'!$U1729/'LISTA DOS ITENS'!$V1729</f>
        <v>0.003919442448</v>
      </c>
      <c r="X1729" s="53" t="s">
        <v>53</v>
      </c>
      <c r="Y1729" s="53" t="s">
        <v>290</v>
      </c>
      <c r="Z1729" s="58" t="str">
        <f>'LISTA DOS ITENS'!$F1729&amp;"-"&amp;'LISTA DOS ITENS'!$H1729&amp;"-"&amp;'LISTA DOS ITENS'!$J1729&amp;"-"&amp;'LISTA DOS ITENS'!$K1729&amp;"-"&amp;'LISTA DOS ITENS'!$I1729</f>
        <v>10782031-2101-0903-CONS/NAC-</v>
      </c>
      <c r="AA1729" s="59" t="str">
        <f t="array" ref="AA1729">INDEX('RESUMO - LOTES E VMA'!$M$3:$M$181,MATCH('LISTA DOS ITENS'!$D1729,'RESUMO - LOTES E VMA'!$A$3:$A$181,0))</f>
        <v>Para Leilão</v>
      </c>
      <c r="AB1729" s="60">
        <f t="array" ref="AB1729">INDEX('RESUMO - LOTES E VMA'!$J$3:$J$181,MATCH('LISTA DOS ITENS'!$D1729,'RESUMO - LOTES E VMA'!$A$3:$A$181,0))</f>
        <v>0.07260907222</v>
      </c>
      <c r="AC1729" s="29" t="str">
        <f t="array" ref="AC1729">INDEX('RESUMO - LOTES E VMA'!$L$3:$L$181,MATCH('LISTA DOS ITENS'!$D1729,'RESUMO - LOTES E VMA'!$A$3:$A$181,0))</f>
        <v>1% do Valor de Comparação do VMA</v>
      </c>
      <c r="AD1729" s="53" t="str">
        <f>VLOOKUP(Tabela1[[#This Row],[Índice]],[1]Planilha1!$A:$A,1,0)</f>
        <v>#ERROR!</v>
      </c>
    </row>
    <row r="1730" ht="15.75" customHeight="1">
      <c r="A1730" s="52">
        <v>253772.0</v>
      </c>
      <c r="B1730" s="53" t="s">
        <v>70</v>
      </c>
      <c r="C1730" s="53" t="s">
        <v>71</v>
      </c>
      <c r="D1730" s="22">
        <v>207133.0</v>
      </c>
      <c r="E1730" s="53" t="s">
        <v>63</v>
      </c>
      <c r="F1730" s="54">
        <v>1.0782031E7</v>
      </c>
      <c r="G1730" s="53" t="s">
        <v>1273</v>
      </c>
      <c r="H1730" s="55">
        <v>2101.0</v>
      </c>
      <c r="I1730" s="55" t="s">
        <v>81</v>
      </c>
      <c r="J1730" s="55" t="s">
        <v>69</v>
      </c>
      <c r="K1730" s="53" t="s">
        <v>73</v>
      </c>
      <c r="L1730" s="53"/>
      <c r="M1730" s="53">
        <v>1.0</v>
      </c>
      <c r="N1730" s="53" t="s">
        <v>52</v>
      </c>
      <c r="O1730" s="25">
        <v>95.94</v>
      </c>
      <c r="P1730" s="25">
        <f>'LISTA DOS ITENS'!$O1730*'LISTA DOS ITENS'!$M1730</f>
        <v>95.94</v>
      </c>
      <c r="Q1730" s="25">
        <v>89.93</v>
      </c>
      <c r="R1730" s="25">
        <f>'LISTA DOS ITENS'!$Q1730*'LISTA DOS ITENS'!$M1730</f>
        <v>89.93</v>
      </c>
      <c r="S1730" s="56">
        <f>IF('LISTA DOS ITENS'!$P1730&gt;'LISTA DOS ITENS'!$R1730,'LISTA DOS ITENS'!$P1730,'LISTA DOS ITENS'!$R1730)</f>
        <v>95.94</v>
      </c>
      <c r="T1730" s="25">
        <v>6.75915150978755</v>
      </c>
      <c r="U1730" s="25">
        <f>'LISTA DOS ITENS'!$T1730*'LISTA DOS ITENS'!$M1730</f>
        <v>6.75915151</v>
      </c>
      <c r="V1730" s="56">
        <f t="array" ref="V1730">INDEX('RESUMO - LOTES E VMA'!$F$3:$F$181,MATCH('LISTA DOS ITENS'!$D1730,'RESUMO - LOTES E VMA'!$A$3:$A$181,0))</f>
        <v>17245.18627</v>
      </c>
      <c r="W1730" s="57">
        <f>'LISTA DOS ITENS'!$U1730/'LISTA DOS ITENS'!$V1730</f>
        <v>0.0003919442448</v>
      </c>
      <c r="X1730" s="53" t="s">
        <v>53</v>
      </c>
      <c r="Y1730" s="53" t="s">
        <v>290</v>
      </c>
      <c r="Z1730" s="58" t="str">
        <f>'LISTA DOS ITENS'!$F1730&amp;"-"&amp;'LISTA DOS ITENS'!$H1730&amp;"-"&amp;'LISTA DOS ITENS'!$J1730&amp;"-"&amp;'LISTA DOS ITENS'!$K1730&amp;"-"&amp;'LISTA DOS ITENS'!$I1730</f>
        <v>10782031-2101-0903-CONS/NAC-ED-1000-01.01</v>
      </c>
      <c r="AA1730" s="59" t="str">
        <f t="array" ref="AA1730">INDEX('RESUMO - LOTES E VMA'!$M$3:$M$181,MATCH('LISTA DOS ITENS'!$D1730,'RESUMO - LOTES E VMA'!$A$3:$A$181,0))</f>
        <v>Para Leilão</v>
      </c>
      <c r="AB1730" s="60">
        <f t="array" ref="AB1730">INDEX('RESUMO - LOTES E VMA'!$J$3:$J$181,MATCH('LISTA DOS ITENS'!$D1730,'RESUMO - LOTES E VMA'!$A$3:$A$181,0))</f>
        <v>0.07260907222</v>
      </c>
      <c r="AC1730" s="29" t="str">
        <f t="array" ref="AC1730">INDEX('RESUMO - LOTES E VMA'!$L$3:$L$181,MATCH('LISTA DOS ITENS'!$D1730,'RESUMO - LOTES E VMA'!$A$3:$A$181,0))</f>
        <v>1% do Valor de Comparação do VMA</v>
      </c>
      <c r="AD1730" s="53" t="str">
        <f>VLOOKUP(Tabela1[[#This Row],[Índice]],[1]Planilha1!$A:$A,1,0)</f>
        <v>#ERROR!</v>
      </c>
    </row>
    <row r="1731" ht="15.75" customHeight="1">
      <c r="A1731" s="52">
        <v>253773.0</v>
      </c>
      <c r="B1731" s="53" t="s">
        <v>70</v>
      </c>
      <c r="C1731" s="53" t="s">
        <v>71</v>
      </c>
      <c r="D1731" s="22">
        <v>207133.0</v>
      </c>
      <c r="E1731" s="53" t="s">
        <v>63</v>
      </c>
      <c r="F1731" s="54">
        <v>1.0782031E7</v>
      </c>
      <c r="G1731" s="53" t="s">
        <v>1273</v>
      </c>
      <c r="H1731" s="55">
        <v>2101.0</v>
      </c>
      <c r="I1731" s="55" t="s">
        <v>81</v>
      </c>
      <c r="J1731" s="55" t="s">
        <v>69</v>
      </c>
      <c r="K1731" s="53" t="s">
        <v>80</v>
      </c>
      <c r="L1731" s="53"/>
      <c r="M1731" s="53">
        <v>2.0</v>
      </c>
      <c r="N1731" s="53" t="s">
        <v>52</v>
      </c>
      <c r="O1731" s="25">
        <v>70.935</v>
      </c>
      <c r="P1731" s="25">
        <f>'LISTA DOS ITENS'!$O1731*'LISTA DOS ITENS'!$M1731</f>
        <v>141.87</v>
      </c>
      <c r="Q1731" s="25">
        <v>89.93</v>
      </c>
      <c r="R1731" s="25">
        <f>'LISTA DOS ITENS'!$Q1731*'LISTA DOS ITENS'!$M1731</f>
        <v>179.86</v>
      </c>
      <c r="S1731" s="56">
        <f>IF('LISTA DOS ITENS'!$P1731&gt;'LISTA DOS ITENS'!$R1731,'LISTA DOS ITENS'!$P1731,'LISTA DOS ITENS'!$R1731)</f>
        <v>179.86</v>
      </c>
      <c r="T1731" s="25">
        <v>6.75915150978755</v>
      </c>
      <c r="U1731" s="25">
        <f>'LISTA DOS ITENS'!$T1731*'LISTA DOS ITENS'!$M1731</f>
        <v>13.51830302</v>
      </c>
      <c r="V1731" s="56">
        <f t="array" ref="V1731">INDEX('RESUMO - LOTES E VMA'!$F$3:$F$181,MATCH('LISTA DOS ITENS'!$D1731,'RESUMO - LOTES E VMA'!$A$3:$A$181,0))</f>
        <v>17245.18627</v>
      </c>
      <c r="W1731" s="57">
        <f>'LISTA DOS ITENS'!$U1731/'LISTA DOS ITENS'!$V1731</f>
        <v>0.0007838884896</v>
      </c>
      <c r="X1731" s="53" t="s">
        <v>53</v>
      </c>
      <c r="Y1731" s="53" t="s">
        <v>290</v>
      </c>
      <c r="Z1731" s="58" t="str">
        <f>'LISTA DOS ITENS'!$F1731&amp;"-"&amp;'LISTA DOS ITENS'!$H1731&amp;"-"&amp;'LISTA DOS ITENS'!$J1731&amp;"-"&amp;'LISTA DOS ITENS'!$K1731&amp;"-"&amp;'LISTA DOS ITENS'!$I1731</f>
        <v>10782031-2101-0903-IMOB/NAC-ED-1000-01.01</v>
      </c>
      <c r="AA1731" s="59" t="str">
        <f t="array" ref="AA1731">INDEX('RESUMO - LOTES E VMA'!$M$3:$M$181,MATCH('LISTA DOS ITENS'!$D1731,'RESUMO - LOTES E VMA'!$A$3:$A$181,0))</f>
        <v>Para Leilão</v>
      </c>
      <c r="AB1731" s="60">
        <f t="array" ref="AB1731">INDEX('RESUMO - LOTES E VMA'!$J$3:$J$181,MATCH('LISTA DOS ITENS'!$D1731,'RESUMO - LOTES E VMA'!$A$3:$A$181,0))</f>
        <v>0.07260907222</v>
      </c>
      <c r="AC1731" s="29" t="str">
        <f t="array" ref="AC1731">INDEX('RESUMO - LOTES E VMA'!$L$3:$L$181,MATCH('LISTA DOS ITENS'!$D1731,'RESUMO - LOTES E VMA'!$A$3:$A$181,0))</f>
        <v>1% do Valor de Comparação do VMA</v>
      </c>
      <c r="AD1731" s="53" t="str">
        <f>VLOOKUP(Tabela1[[#This Row],[Índice]],[1]Planilha1!$A:$A,1,0)</f>
        <v>#ERROR!</v>
      </c>
    </row>
    <row r="1732" ht="15.75" customHeight="1">
      <c r="A1732" s="52">
        <v>253774.0</v>
      </c>
      <c r="B1732" s="53" t="s">
        <v>70</v>
      </c>
      <c r="C1732" s="53" t="s">
        <v>71</v>
      </c>
      <c r="D1732" s="22">
        <v>207133.0</v>
      </c>
      <c r="E1732" s="53" t="s">
        <v>63</v>
      </c>
      <c r="F1732" s="54">
        <v>1.0815977E7</v>
      </c>
      <c r="G1732" s="53" t="s">
        <v>1274</v>
      </c>
      <c r="H1732" s="55">
        <v>2101.0</v>
      </c>
      <c r="I1732" s="55"/>
      <c r="J1732" s="55" t="s">
        <v>69</v>
      </c>
      <c r="K1732" s="53" t="s">
        <v>73</v>
      </c>
      <c r="L1732" s="53"/>
      <c r="M1732" s="53">
        <v>1.0</v>
      </c>
      <c r="N1732" s="53" t="s">
        <v>52</v>
      </c>
      <c r="O1732" s="25">
        <v>51.29333333333333</v>
      </c>
      <c r="P1732" s="25">
        <f>'LISTA DOS ITENS'!$O1732*'LISTA DOS ITENS'!$M1732</f>
        <v>51.29333333</v>
      </c>
      <c r="Q1732" s="25">
        <v>51.3</v>
      </c>
      <c r="R1732" s="25">
        <f>'LISTA DOS ITENS'!$Q1732*'LISTA DOS ITENS'!$M1732</f>
        <v>51.3</v>
      </c>
      <c r="S1732" s="56">
        <f>IF('LISTA DOS ITENS'!$P1732&gt;'LISTA DOS ITENS'!$R1732,'LISTA DOS ITENS'!$P1732,'LISTA DOS ITENS'!$R1732)</f>
        <v>51.3</v>
      </c>
      <c r="T1732" s="25">
        <v>3.8557152502179615</v>
      </c>
      <c r="U1732" s="25">
        <f>'LISTA DOS ITENS'!$T1732*'LISTA DOS ITENS'!$M1732</f>
        <v>3.85571525</v>
      </c>
      <c r="V1732" s="56">
        <f t="array" ref="V1732">INDEX('RESUMO - LOTES E VMA'!$F$3:$F$181,MATCH('LISTA DOS ITENS'!$D1732,'RESUMO - LOTES E VMA'!$A$3:$A$181,0))</f>
        <v>17245.18627</v>
      </c>
      <c r="W1732" s="57">
        <f>'LISTA DOS ITENS'!$U1732/'LISTA DOS ITENS'!$V1732</f>
        <v>0.0002235821167</v>
      </c>
      <c r="X1732" s="53" t="s">
        <v>53</v>
      </c>
      <c r="Y1732" s="53" t="s">
        <v>290</v>
      </c>
      <c r="Z1732" s="58" t="str">
        <f>'LISTA DOS ITENS'!$F1732&amp;"-"&amp;'LISTA DOS ITENS'!$H1732&amp;"-"&amp;'LISTA DOS ITENS'!$J1732&amp;"-"&amp;'LISTA DOS ITENS'!$K1732&amp;"-"&amp;'LISTA DOS ITENS'!$I1732</f>
        <v>10815977-2101-0903-CONS/NAC-</v>
      </c>
      <c r="AA1732" s="59" t="str">
        <f t="array" ref="AA1732">INDEX('RESUMO - LOTES E VMA'!$M$3:$M$181,MATCH('LISTA DOS ITENS'!$D1732,'RESUMO - LOTES E VMA'!$A$3:$A$181,0))</f>
        <v>Para Leilão</v>
      </c>
      <c r="AB1732" s="60">
        <f t="array" ref="AB1732">INDEX('RESUMO - LOTES E VMA'!$J$3:$J$181,MATCH('LISTA DOS ITENS'!$D1732,'RESUMO - LOTES E VMA'!$A$3:$A$181,0))</f>
        <v>0.07260907222</v>
      </c>
      <c r="AC1732" s="29" t="str">
        <f t="array" ref="AC1732">INDEX('RESUMO - LOTES E VMA'!$L$3:$L$181,MATCH('LISTA DOS ITENS'!$D1732,'RESUMO - LOTES E VMA'!$A$3:$A$181,0))</f>
        <v>1% do Valor de Comparação do VMA</v>
      </c>
      <c r="AD1732" s="53" t="str">
        <f>VLOOKUP(Tabela1[[#This Row],[Índice]],[1]Planilha1!$A:$A,1,0)</f>
        <v>#ERROR!</v>
      </c>
    </row>
    <row r="1733" ht="15.75" customHeight="1">
      <c r="A1733" s="52">
        <v>253775.0</v>
      </c>
      <c r="B1733" s="53" t="s">
        <v>70</v>
      </c>
      <c r="C1733" s="53" t="s">
        <v>71</v>
      </c>
      <c r="D1733" s="22">
        <v>207133.0</v>
      </c>
      <c r="E1733" s="53" t="s">
        <v>63</v>
      </c>
      <c r="F1733" s="54">
        <v>1.0882029E7</v>
      </c>
      <c r="G1733" s="53" t="s">
        <v>1238</v>
      </c>
      <c r="H1733" s="55">
        <v>2101.0</v>
      </c>
      <c r="I1733" s="55"/>
      <c r="J1733" s="55" t="s">
        <v>69</v>
      </c>
      <c r="K1733" s="53" t="s">
        <v>122</v>
      </c>
      <c r="L1733" s="53"/>
      <c r="M1733" s="53">
        <v>1.0</v>
      </c>
      <c r="N1733" s="53" t="s">
        <v>52</v>
      </c>
      <c r="O1733" s="25">
        <v>95.18</v>
      </c>
      <c r="P1733" s="25">
        <f>'LISTA DOS ITENS'!$O1733*'LISTA DOS ITENS'!$M1733</f>
        <v>95.18</v>
      </c>
      <c r="Q1733" s="25">
        <v>138.58</v>
      </c>
      <c r="R1733" s="25">
        <f>'LISTA DOS ITENS'!$Q1733*'LISTA DOS ITENS'!$M1733</f>
        <v>138.58</v>
      </c>
      <c r="S1733" s="56">
        <f>IF('LISTA DOS ITENS'!$P1733&gt;'LISTA DOS ITENS'!$R1733,'LISTA DOS ITENS'!$P1733,'LISTA DOS ITENS'!$R1733)</f>
        <v>138.58</v>
      </c>
      <c r="T1733" s="25">
        <v>10.415692385481583</v>
      </c>
      <c r="U1733" s="25">
        <f>'LISTA DOS ITENS'!$T1733*'LISTA DOS ITENS'!$M1733</f>
        <v>10.41569239</v>
      </c>
      <c r="V1733" s="56">
        <f t="array" ref="V1733">INDEX('RESUMO - LOTES E VMA'!$F$3:$F$181,MATCH('LISTA DOS ITENS'!$D1733,'RESUMO - LOTES E VMA'!$A$3:$A$181,0))</f>
        <v>17245.18627</v>
      </c>
      <c r="W1733" s="57">
        <f>'LISTA DOS ITENS'!$U1733/'LISTA DOS ITENS'!$V1733</f>
        <v>0.000603976798</v>
      </c>
      <c r="X1733" s="53" t="s">
        <v>53</v>
      </c>
      <c r="Y1733" s="53" t="s">
        <v>290</v>
      </c>
      <c r="Z1733" s="58" t="str">
        <f>'LISTA DOS ITENS'!$F1733&amp;"-"&amp;'LISTA DOS ITENS'!$H1733&amp;"-"&amp;'LISTA DOS ITENS'!$J1733&amp;"-"&amp;'LISTA DOS ITENS'!$K1733&amp;"-"&amp;'LISTA DOS ITENS'!$I1733</f>
        <v>10882029-2101-0903-IMOB/IAMN-</v>
      </c>
      <c r="AA1733" s="59" t="str">
        <f t="array" ref="AA1733">INDEX('RESUMO - LOTES E VMA'!$M$3:$M$181,MATCH('LISTA DOS ITENS'!$D1733,'RESUMO - LOTES E VMA'!$A$3:$A$181,0))</f>
        <v>Para Leilão</v>
      </c>
      <c r="AB1733" s="60">
        <f t="array" ref="AB1733">INDEX('RESUMO - LOTES E VMA'!$J$3:$J$181,MATCH('LISTA DOS ITENS'!$D1733,'RESUMO - LOTES E VMA'!$A$3:$A$181,0))</f>
        <v>0.07260907222</v>
      </c>
      <c r="AC1733" s="29" t="str">
        <f t="array" ref="AC1733">INDEX('RESUMO - LOTES E VMA'!$L$3:$L$181,MATCH('LISTA DOS ITENS'!$D1733,'RESUMO - LOTES E VMA'!$A$3:$A$181,0))</f>
        <v>1% do Valor de Comparação do VMA</v>
      </c>
      <c r="AD1733" s="53" t="str">
        <f>VLOOKUP(Tabela1[[#This Row],[Índice]],[1]Planilha1!$A:$A,1,0)</f>
        <v>#ERROR!</v>
      </c>
    </row>
    <row r="1734" ht="15.75" customHeight="1">
      <c r="A1734" s="52">
        <v>253776.0</v>
      </c>
      <c r="B1734" s="53" t="s">
        <v>70</v>
      </c>
      <c r="C1734" s="53" t="s">
        <v>71</v>
      </c>
      <c r="D1734" s="22">
        <v>207133.0</v>
      </c>
      <c r="E1734" s="53" t="s">
        <v>63</v>
      </c>
      <c r="F1734" s="54">
        <v>1.0889221E7</v>
      </c>
      <c r="G1734" s="53" t="s">
        <v>1275</v>
      </c>
      <c r="H1734" s="55">
        <v>2101.0</v>
      </c>
      <c r="I1734" s="55"/>
      <c r="J1734" s="55" t="s">
        <v>69</v>
      </c>
      <c r="K1734" s="53" t="s">
        <v>73</v>
      </c>
      <c r="L1734" s="53"/>
      <c r="M1734" s="53">
        <v>1.0</v>
      </c>
      <c r="N1734" s="53" t="s">
        <v>52</v>
      </c>
      <c r="O1734" s="25">
        <v>423.94</v>
      </c>
      <c r="P1734" s="25">
        <f>'LISTA DOS ITENS'!$O1734*'LISTA DOS ITENS'!$M1734</f>
        <v>423.94</v>
      </c>
      <c r="Q1734" s="25">
        <v>360.2</v>
      </c>
      <c r="R1734" s="25">
        <f>'LISTA DOS ITENS'!$Q1734*'LISTA DOS ITENS'!$M1734</f>
        <v>360.2</v>
      </c>
      <c r="S1734" s="56">
        <f>IF('LISTA DOS ITENS'!$P1734&gt;'LISTA DOS ITENS'!$R1734,'LISTA DOS ITENS'!$P1734,'LISTA DOS ITENS'!$R1734)</f>
        <v>423.94</v>
      </c>
      <c r="T1734" s="25">
        <v>27.072682906988494</v>
      </c>
      <c r="U1734" s="25">
        <f>'LISTA DOS ITENS'!$T1734*'LISTA DOS ITENS'!$M1734</f>
        <v>27.07268291</v>
      </c>
      <c r="V1734" s="56">
        <f t="array" ref="V1734">INDEX('RESUMO - LOTES E VMA'!$F$3:$F$181,MATCH('LISTA DOS ITENS'!$D1734,'RESUMO - LOTES E VMA'!$A$3:$A$181,0))</f>
        <v>17245.18627</v>
      </c>
      <c r="W1734" s="57">
        <f>'LISTA DOS ITENS'!$U1734/'LISTA DOS ITENS'!$V1734</f>
        <v>0.001569868976</v>
      </c>
      <c r="X1734" s="53" t="s">
        <v>53</v>
      </c>
      <c r="Y1734" s="53" t="s">
        <v>290</v>
      </c>
      <c r="Z1734" s="58" t="str">
        <f>'LISTA DOS ITENS'!$F1734&amp;"-"&amp;'LISTA DOS ITENS'!$H1734&amp;"-"&amp;'LISTA DOS ITENS'!$J1734&amp;"-"&amp;'LISTA DOS ITENS'!$K1734&amp;"-"&amp;'LISTA DOS ITENS'!$I1734</f>
        <v>10889221-2101-0903-CONS/NAC-</v>
      </c>
      <c r="AA1734" s="59" t="str">
        <f t="array" ref="AA1734">INDEX('RESUMO - LOTES E VMA'!$M$3:$M$181,MATCH('LISTA DOS ITENS'!$D1734,'RESUMO - LOTES E VMA'!$A$3:$A$181,0))</f>
        <v>Para Leilão</v>
      </c>
      <c r="AB1734" s="60">
        <f t="array" ref="AB1734">INDEX('RESUMO - LOTES E VMA'!$J$3:$J$181,MATCH('LISTA DOS ITENS'!$D1734,'RESUMO - LOTES E VMA'!$A$3:$A$181,0))</f>
        <v>0.07260907222</v>
      </c>
      <c r="AC1734" s="29" t="str">
        <f t="array" ref="AC1734">INDEX('RESUMO - LOTES E VMA'!$L$3:$L$181,MATCH('LISTA DOS ITENS'!$D1734,'RESUMO - LOTES E VMA'!$A$3:$A$181,0))</f>
        <v>1% do Valor de Comparação do VMA</v>
      </c>
      <c r="AD1734" s="53" t="str">
        <f>VLOOKUP(Tabela1[[#This Row],[Índice]],[1]Planilha1!$A:$A,1,0)</f>
        <v>#ERROR!</v>
      </c>
    </row>
    <row r="1735" ht="15.75" customHeight="1">
      <c r="A1735" s="52">
        <v>253777.0</v>
      </c>
      <c r="B1735" s="53" t="s">
        <v>70</v>
      </c>
      <c r="C1735" s="53" t="s">
        <v>71</v>
      </c>
      <c r="D1735" s="22">
        <v>207133.0</v>
      </c>
      <c r="E1735" s="53" t="s">
        <v>63</v>
      </c>
      <c r="F1735" s="54">
        <v>1.1363749E7</v>
      </c>
      <c r="G1735" s="53" t="s">
        <v>1276</v>
      </c>
      <c r="H1735" s="55">
        <v>2101.0</v>
      </c>
      <c r="I1735" s="55"/>
      <c r="J1735" s="55" t="s">
        <v>69</v>
      </c>
      <c r="K1735" s="53" t="s">
        <v>73</v>
      </c>
      <c r="L1735" s="53"/>
      <c r="M1735" s="53">
        <v>1.0</v>
      </c>
      <c r="N1735" s="53" t="s">
        <v>52</v>
      </c>
      <c r="O1735" s="25">
        <v>163.85</v>
      </c>
      <c r="P1735" s="25">
        <f>'LISTA DOS ITENS'!$O1735*'LISTA DOS ITENS'!$M1735</f>
        <v>163.85</v>
      </c>
      <c r="Q1735" s="25">
        <v>163.86</v>
      </c>
      <c r="R1735" s="25">
        <f>'LISTA DOS ITENS'!$Q1735*'LISTA DOS ITENS'!$M1735</f>
        <v>163.86</v>
      </c>
      <c r="S1735" s="56">
        <f>IF('LISTA DOS ITENS'!$P1735&gt;'LISTA DOS ITENS'!$R1735,'LISTA DOS ITENS'!$P1735,'LISTA DOS ITENS'!$R1735)</f>
        <v>163.86</v>
      </c>
      <c r="T1735" s="25">
        <v>12.315740758298542</v>
      </c>
      <c r="U1735" s="25">
        <f>'LISTA DOS ITENS'!$T1735*'LISTA DOS ITENS'!$M1735</f>
        <v>12.31574076</v>
      </c>
      <c r="V1735" s="56">
        <f t="array" ref="V1735">INDEX('RESUMO - LOTES E VMA'!$F$3:$F$181,MATCH('LISTA DOS ITENS'!$D1735,'RESUMO - LOTES E VMA'!$A$3:$A$181,0))</f>
        <v>17245.18627</v>
      </c>
      <c r="W1735" s="57">
        <f>'LISTA DOS ITENS'!$U1735/'LISTA DOS ITENS'!$V1735</f>
        <v>0.0007141552758</v>
      </c>
      <c r="X1735" s="53" t="s">
        <v>53</v>
      </c>
      <c r="Y1735" s="53" t="s">
        <v>290</v>
      </c>
      <c r="Z1735" s="58" t="str">
        <f>'LISTA DOS ITENS'!$F1735&amp;"-"&amp;'LISTA DOS ITENS'!$H1735&amp;"-"&amp;'LISTA DOS ITENS'!$J1735&amp;"-"&amp;'LISTA DOS ITENS'!$K1735&amp;"-"&amp;'LISTA DOS ITENS'!$I1735</f>
        <v>11363749-2101-0903-CONS/NAC-</v>
      </c>
      <c r="AA1735" s="59" t="str">
        <f t="array" ref="AA1735">INDEX('RESUMO - LOTES E VMA'!$M$3:$M$181,MATCH('LISTA DOS ITENS'!$D1735,'RESUMO - LOTES E VMA'!$A$3:$A$181,0))</f>
        <v>Para Leilão</v>
      </c>
      <c r="AB1735" s="60">
        <f t="array" ref="AB1735">INDEX('RESUMO - LOTES E VMA'!$J$3:$J$181,MATCH('LISTA DOS ITENS'!$D1735,'RESUMO - LOTES E VMA'!$A$3:$A$181,0))</f>
        <v>0.07260907222</v>
      </c>
      <c r="AC1735" s="29" t="str">
        <f t="array" ref="AC1735">INDEX('RESUMO - LOTES E VMA'!$L$3:$L$181,MATCH('LISTA DOS ITENS'!$D1735,'RESUMO - LOTES E VMA'!$A$3:$A$181,0))</f>
        <v>1% do Valor de Comparação do VMA</v>
      </c>
      <c r="AD1735" s="53" t="str">
        <f>VLOOKUP(Tabela1[[#This Row],[Índice]],[1]Planilha1!$A:$A,1,0)</f>
        <v>#ERROR!</v>
      </c>
    </row>
    <row r="1736" ht="15.75" customHeight="1">
      <c r="A1736" s="52">
        <v>253778.0</v>
      </c>
      <c r="B1736" s="53" t="s">
        <v>70</v>
      </c>
      <c r="C1736" s="53" t="s">
        <v>71</v>
      </c>
      <c r="D1736" s="22">
        <v>207133.0</v>
      </c>
      <c r="E1736" s="53" t="s">
        <v>63</v>
      </c>
      <c r="F1736" s="54">
        <v>1.1456545E7</v>
      </c>
      <c r="G1736" s="53" t="s">
        <v>1277</v>
      </c>
      <c r="H1736" s="55">
        <v>2101.0</v>
      </c>
      <c r="I1736" s="55"/>
      <c r="J1736" s="55" t="s">
        <v>69</v>
      </c>
      <c r="K1736" s="53" t="s">
        <v>73</v>
      </c>
      <c r="L1736" s="53"/>
      <c r="M1736" s="53">
        <v>1.0</v>
      </c>
      <c r="N1736" s="53" t="s">
        <v>52</v>
      </c>
      <c r="O1736" s="25">
        <v>13624.14</v>
      </c>
      <c r="P1736" s="25">
        <f>'LISTA DOS ITENS'!$O1736*'LISTA DOS ITENS'!$M1736</f>
        <v>13624.14</v>
      </c>
      <c r="Q1736" s="25">
        <v>13624.14</v>
      </c>
      <c r="R1736" s="25">
        <f>'LISTA DOS ITENS'!$Q1736*'LISTA DOS ITENS'!$M1736</f>
        <v>13624.14</v>
      </c>
      <c r="S1736" s="56">
        <f>IF('LISTA DOS ITENS'!$P1736&gt;'LISTA DOS ITENS'!$R1736,'LISTA DOS ITENS'!$P1736,'LISTA DOS ITENS'!$R1736)</f>
        <v>13624.14</v>
      </c>
      <c r="T1736" s="25">
        <v>1023.9922878967745</v>
      </c>
      <c r="U1736" s="25">
        <f>'LISTA DOS ITENS'!$T1736*'LISTA DOS ITENS'!$M1736</f>
        <v>1023.992288</v>
      </c>
      <c r="V1736" s="56">
        <f t="array" ref="V1736">INDEX('RESUMO - LOTES E VMA'!$F$3:$F$181,MATCH('LISTA DOS ITENS'!$D1736,'RESUMO - LOTES E VMA'!$A$3:$A$181,0))</f>
        <v>17245.18627</v>
      </c>
      <c r="W1736" s="57">
        <f>'LISTA DOS ITENS'!$U1736/'LISTA DOS ITENS'!$V1736</f>
        <v>0.05937844172</v>
      </c>
      <c r="X1736" s="53" t="s">
        <v>53</v>
      </c>
      <c r="Y1736" s="53" t="s">
        <v>290</v>
      </c>
      <c r="Z1736" s="58" t="str">
        <f>'LISTA DOS ITENS'!$F1736&amp;"-"&amp;'LISTA DOS ITENS'!$H1736&amp;"-"&amp;'LISTA DOS ITENS'!$J1736&amp;"-"&amp;'LISTA DOS ITENS'!$K1736&amp;"-"&amp;'LISTA DOS ITENS'!$I1736</f>
        <v>11456545-2101-0903-CONS/NAC-</v>
      </c>
      <c r="AA1736" s="59" t="str">
        <f t="array" ref="AA1736">INDEX('RESUMO - LOTES E VMA'!$M$3:$M$181,MATCH('LISTA DOS ITENS'!$D1736,'RESUMO - LOTES E VMA'!$A$3:$A$181,0))</f>
        <v>Para Leilão</v>
      </c>
      <c r="AB1736" s="60">
        <f t="array" ref="AB1736">INDEX('RESUMO - LOTES E VMA'!$J$3:$J$181,MATCH('LISTA DOS ITENS'!$D1736,'RESUMO - LOTES E VMA'!$A$3:$A$181,0))</f>
        <v>0.07260907222</v>
      </c>
      <c r="AC1736" s="29" t="str">
        <f t="array" ref="AC1736">INDEX('RESUMO - LOTES E VMA'!$L$3:$L$181,MATCH('LISTA DOS ITENS'!$D1736,'RESUMO - LOTES E VMA'!$A$3:$A$181,0))</f>
        <v>1% do Valor de Comparação do VMA</v>
      </c>
      <c r="AD1736" s="53" t="str">
        <f>VLOOKUP(Tabela1[[#This Row],[Índice]],[1]Planilha1!$A:$A,1,0)</f>
        <v>#ERROR!</v>
      </c>
    </row>
    <row r="1737" ht="15.75" customHeight="1">
      <c r="A1737" s="52">
        <v>253779.0</v>
      </c>
      <c r="B1737" s="53" t="s">
        <v>70</v>
      </c>
      <c r="C1737" s="53" t="s">
        <v>71</v>
      </c>
      <c r="D1737" s="22">
        <v>207133.0</v>
      </c>
      <c r="E1737" s="53" t="s">
        <v>63</v>
      </c>
      <c r="F1737" s="54">
        <v>1.0274596E7</v>
      </c>
      <c r="G1737" s="53" t="s">
        <v>1278</v>
      </c>
      <c r="H1737" s="55">
        <v>2201.0</v>
      </c>
      <c r="I1737" s="55"/>
      <c r="J1737" s="55" t="s">
        <v>69</v>
      </c>
      <c r="K1737" s="53" t="s">
        <v>117</v>
      </c>
      <c r="L1737" s="53"/>
      <c r="M1737" s="53">
        <v>2.0</v>
      </c>
      <c r="N1737" s="53" t="s">
        <v>52</v>
      </c>
      <c r="O1737" s="25">
        <v>312.865</v>
      </c>
      <c r="P1737" s="25">
        <f>'LISTA DOS ITENS'!$O1737*'LISTA DOS ITENS'!$M1737</f>
        <v>625.73</v>
      </c>
      <c r="Q1737" s="25">
        <v>312.87</v>
      </c>
      <c r="R1737" s="25">
        <f>'LISTA DOS ITENS'!$Q1737*'LISTA DOS ITENS'!$M1737</f>
        <v>625.74</v>
      </c>
      <c r="S1737" s="56">
        <f>IF('LISTA DOS ITENS'!$P1737&gt;'LISTA DOS ITENS'!$R1737,'LISTA DOS ITENS'!$P1737,'LISTA DOS ITENS'!$R1737)</f>
        <v>625.74</v>
      </c>
      <c r="T1737" s="25">
        <v>23.515353417849777</v>
      </c>
      <c r="U1737" s="25">
        <f>'LISTA DOS ITENS'!$T1737*'LISTA DOS ITENS'!$M1737</f>
        <v>47.03070684</v>
      </c>
      <c r="V1737" s="56">
        <f t="array" ref="V1737">INDEX('RESUMO - LOTES E VMA'!$F$3:$F$181,MATCH('LISTA DOS ITENS'!$D1737,'RESUMO - LOTES E VMA'!$A$3:$A$181,0))</f>
        <v>17245.18627</v>
      </c>
      <c r="W1737" s="57">
        <f>'LISTA DOS ITENS'!$U1737/'LISTA DOS ITENS'!$V1737</f>
        <v>0.002727178825</v>
      </c>
      <c r="X1737" s="53" t="s">
        <v>53</v>
      </c>
      <c r="Y1737" s="53" t="s">
        <v>290</v>
      </c>
      <c r="Z1737" s="58" t="str">
        <f>'LISTA DOS ITENS'!$F1737&amp;"-"&amp;'LISTA DOS ITENS'!$H1737&amp;"-"&amp;'LISTA DOS ITENS'!$J1737&amp;"-"&amp;'LISTA DOS ITENS'!$K1737&amp;"-"&amp;'LISTA DOS ITENS'!$I1737</f>
        <v>10274596-2201-0903-CONS/IAMN-</v>
      </c>
      <c r="AA1737" s="59" t="str">
        <f t="array" ref="AA1737">INDEX('RESUMO - LOTES E VMA'!$M$3:$M$181,MATCH('LISTA DOS ITENS'!$D1737,'RESUMO - LOTES E VMA'!$A$3:$A$181,0))</f>
        <v>Para Leilão</v>
      </c>
      <c r="AB1737" s="60">
        <f t="array" ref="AB1737">INDEX('RESUMO - LOTES E VMA'!$J$3:$J$181,MATCH('LISTA DOS ITENS'!$D1737,'RESUMO - LOTES E VMA'!$A$3:$A$181,0))</f>
        <v>0.07260907222</v>
      </c>
      <c r="AC1737" s="29" t="str">
        <f t="array" ref="AC1737">INDEX('RESUMO - LOTES E VMA'!$L$3:$L$181,MATCH('LISTA DOS ITENS'!$D1737,'RESUMO - LOTES E VMA'!$A$3:$A$181,0))</f>
        <v>1% do Valor de Comparação do VMA</v>
      </c>
      <c r="AD1737" s="53" t="str">
        <f>VLOOKUP(Tabela1[[#This Row],[Índice]],[1]Planilha1!$A:$A,1,0)</f>
        <v>#ERROR!</v>
      </c>
    </row>
    <row r="1738" ht="15.75" customHeight="1">
      <c r="A1738" s="52">
        <v>253780.0</v>
      </c>
      <c r="B1738" s="53" t="s">
        <v>70</v>
      </c>
      <c r="C1738" s="53" t="s">
        <v>71</v>
      </c>
      <c r="D1738" s="22">
        <v>207133.0</v>
      </c>
      <c r="E1738" s="53" t="s">
        <v>63</v>
      </c>
      <c r="F1738" s="54">
        <v>1.0530066E7</v>
      </c>
      <c r="G1738" s="53" t="s">
        <v>1261</v>
      </c>
      <c r="H1738" s="55">
        <v>2201.0</v>
      </c>
      <c r="I1738" s="55"/>
      <c r="J1738" s="55" t="s">
        <v>69</v>
      </c>
      <c r="K1738" s="53" t="s">
        <v>80</v>
      </c>
      <c r="L1738" s="53"/>
      <c r="M1738" s="53">
        <v>1.0</v>
      </c>
      <c r="N1738" s="53" t="s">
        <v>52</v>
      </c>
      <c r="O1738" s="25">
        <v>28.57</v>
      </c>
      <c r="P1738" s="25">
        <f>'LISTA DOS ITENS'!$O1738*'LISTA DOS ITENS'!$M1738</f>
        <v>28.57</v>
      </c>
      <c r="Q1738" s="25">
        <v>50.0</v>
      </c>
      <c r="R1738" s="25">
        <f>'LISTA DOS ITENS'!$Q1738*'LISTA DOS ITENS'!$M1738</f>
        <v>50</v>
      </c>
      <c r="S1738" s="56">
        <f>IF('LISTA DOS ITENS'!$P1738&gt;'LISTA DOS ITENS'!$R1738,'LISTA DOS ITENS'!$P1738,'LISTA DOS ITENS'!$R1738)</f>
        <v>50</v>
      </c>
      <c r="T1738" s="25">
        <v>3.7580070664892413</v>
      </c>
      <c r="U1738" s="25">
        <f>'LISTA DOS ITENS'!$T1738*'LISTA DOS ITENS'!$M1738</f>
        <v>3.758007066</v>
      </c>
      <c r="V1738" s="56">
        <f t="array" ref="V1738">INDEX('RESUMO - LOTES E VMA'!$F$3:$F$181,MATCH('LISTA DOS ITENS'!$D1738,'RESUMO - LOTES E VMA'!$A$3:$A$181,0))</f>
        <v>17245.18627</v>
      </c>
      <c r="W1738" s="57">
        <f>'LISTA DOS ITENS'!$U1738/'LISTA DOS ITENS'!$V1738</f>
        <v>0.0002179162931</v>
      </c>
      <c r="X1738" s="53" t="s">
        <v>53</v>
      </c>
      <c r="Y1738" s="53" t="s">
        <v>290</v>
      </c>
      <c r="Z1738" s="58" t="str">
        <f>'LISTA DOS ITENS'!$F1738&amp;"-"&amp;'LISTA DOS ITENS'!$H1738&amp;"-"&amp;'LISTA DOS ITENS'!$J1738&amp;"-"&amp;'LISTA DOS ITENS'!$K1738&amp;"-"&amp;'LISTA DOS ITENS'!$I1738</f>
        <v>10530066-2201-0903-IMOB/NAC-</v>
      </c>
      <c r="AA1738" s="59" t="str">
        <f t="array" ref="AA1738">INDEX('RESUMO - LOTES E VMA'!$M$3:$M$181,MATCH('LISTA DOS ITENS'!$D1738,'RESUMO - LOTES E VMA'!$A$3:$A$181,0))</f>
        <v>Para Leilão</v>
      </c>
      <c r="AB1738" s="60">
        <f t="array" ref="AB1738">INDEX('RESUMO - LOTES E VMA'!$J$3:$J$181,MATCH('LISTA DOS ITENS'!$D1738,'RESUMO - LOTES E VMA'!$A$3:$A$181,0))</f>
        <v>0.07260907222</v>
      </c>
      <c r="AC1738" s="29" t="str">
        <f t="array" ref="AC1738">INDEX('RESUMO - LOTES E VMA'!$L$3:$L$181,MATCH('LISTA DOS ITENS'!$D1738,'RESUMO - LOTES E VMA'!$A$3:$A$181,0))</f>
        <v>1% do Valor de Comparação do VMA</v>
      </c>
      <c r="AD1738" s="53" t="str">
        <f>VLOOKUP(Tabela1[[#This Row],[Índice]],[1]Planilha1!$A:$A,1,0)</f>
        <v>#ERROR!</v>
      </c>
    </row>
    <row r="1739" ht="15.75" customHeight="1">
      <c r="A1739" s="52">
        <v>253781.0</v>
      </c>
      <c r="B1739" s="53" t="s">
        <v>70</v>
      </c>
      <c r="C1739" s="53" t="s">
        <v>71</v>
      </c>
      <c r="D1739" s="22">
        <v>207133.0</v>
      </c>
      <c r="E1739" s="53" t="s">
        <v>63</v>
      </c>
      <c r="F1739" s="54">
        <v>1.0532616E7</v>
      </c>
      <c r="G1739" s="53" t="s">
        <v>1279</v>
      </c>
      <c r="H1739" s="55">
        <v>2201.0</v>
      </c>
      <c r="I1739" s="55"/>
      <c r="J1739" s="55" t="s">
        <v>69</v>
      </c>
      <c r="K1739" s="53" t="s">
        <v>80</v>
      </c>
      <c r="L1739" s="53"/>
      <c r="M1739" s="53">
        <v>1.0</v>
      </c>
      <c r="N1739" s="53" t="s">
        <v>52</v>
      </c>
      <c r="O1739" s="25">
        <v>13787.29</v>
      </c>
      <c r="P1739" s="25">
        <f>'LISTA DOS ITENS'!$O1739*'LISTA DOS ITENS'!$M1739</f>
        <v>13787.29</v>
      </c>
      <c r="Q1739" s="25">
        <v>13787.29</v>
      </c>
      <c r="R1739" s="25">
        <f>'LISTA DOS ITENS'!$Q1739*'LISTA DOS ITENS'!$M1739</f>
        <v>13787.29</v>
      </c>
      <c r="S1739" s="56">
        <f>IF('LISTA DOS ITENS'!$P1739&gt;'LISTA DOS ITENS'!$R1739,'LISTA DOS ITENS'!$P1739,'LISTA DOS ITENS'!$R1739)</f>
        <v>13787.29</v>
      </c>
      <c r="T1739" s="25">
        <v>1036.2546649547292</v>
      </c>
      <c r="U1739" s="25">
        <f>'LISTA DOS ITENS'!$T1739*'LISTA DOS ITENS'!$M1739</f>
        <v>1036.254665</v>
      </c>
      <c r="V1739" s="56">
        <f t="array" ref="V1739">INDEX('RESUMO - LOTES E VMA'!$F$3:$F$181,MATCH('LISTA DOS ITENS'!$D1739,'RESUMO - LOTES E VMA'!$A$3:$A$181,0))</f>
        <v>17245.18627</v>
      </c>
      <c r="W1739" s="57">
        <f>'LISTA DOS ITENS'!$U1739/'LISTA DOS ITENS'!$V1739</f>
        <v>0.06008950258</v>
      </c>
      <c r="X1739" s="53" t="s">
        <v>53</v>
      </c>
      <c r="Y1739" s="53" t="s">
        <v>290</v>
      </c>
      <c r="Z1739" s="58" t="str">
        <f>'LISTA DOS ITENS'!$F1739&amp;"-"&amp;'LISTA DOS ITENS'!$H1739&amp;"-"&amp;'LISTA DOS ITENS'!$J1739&amp;"-"&amp;'LISTA DOS ITENS'!$K1739&amp;"-"&amp;'LISTA DOS ITENS'!$I1739</f>
        <v>10532616-2201-0903-IMOB/NAC-</v>
      </c>
      <c r="AA1739" s="59" t="str">
        <f t="array" ref="AA1739">INDEX('RESUMO - LOTES E VMA'!$M$3:$M$181,MATCH('LISTA DOS ITENS'!$D1739,'RESUMO - LOTES E VMA'!$A$3:$A$181,0))</f>
        <v>Para Leilão</v>
      </c>
      <c r="AB1739" s="60">
        <f t="array" ref="AB1739">INDEX('RESUMO - LOTES E VMA'!$J$3:$J$181,MATCH('LISTA DOS ITENS'!$D1739,'RESUMO - LOTES E VMA'!$A$3:$A$181,0))</f>
        <v>0.07260907222</v>
      </c>
      <c r="AC1739" s="29" t="str">
        <f t="array" ref="AC1739">INDEX('RESUMO - LOTES E VMA'!$L$3:$L$181,MATCH('LISTA DOS ITENS'!$D1739,'RESUMO - LOTES E VMA'!$A$3:$A$181,0))</f>
        <v>1% do Valor de Comparação do VMA</v>
      </c>
      <c r="AD1739" s="53" t="str">
        <f>VLOOKUP(Tabela1[[#This Row],[Índice]],[1]Planilha1!$A:$A,1,0)</f>
        <v>#ERROR!</v>
      </c>
    </row>
    <row r="1740" ht="15.75" customHeight="1">
      <c r="A1740" s="52">
        <v>253782.0</v>
      </c>
      <c r="B1740" s="53" t="s">
        <v>70</v>
      </c>
      <c r="C1740" s="53" t="s">
        <v>71</v>
      </c>
      <c r="D1740" s="22">
        <v>207133.0</v>
      </c>
      <c r="E1740" s="53" t="s">
        <v>63</v>
      </c>
      <c r="F1740" s="54">
        <v>1.0550432E7</v>
      </c>
      <c r="G1740" s="53" t="s">
        <v>1252</v>
      </c>
      <c r="H1740" s="55">
        <v>2201.0</v>
      </c>
      <c r="I1740" s="55"/>
      <c r="J1740" s="55" t="s">
        <v>69</v>
      </c>
      <c r="K1740" s="53" t="s">
        <v>73</v>
      </c>
      <c r="L1740" s="53"/>
      <c r="M1740" s="53">
        <v>3.0</v>
      </c>
      <c r="N1740" s="53" t="s">
        <v>52</v>
      </c>
      <c r="O1740" s="25">
        <v>734.8966666666666</v>
      </c>
      <c r="P1740" s="25">
        <f>'LISTA DOS ITENS'!$O1740*'LISTA DOS ITENS'!$M1740</f>
        <v>2204.69</v>
      </c>
      <c r="Q1740" s="25">
        <v>734.9</v>
      </c>
      <c r="R1740" s="25">
        <f>'LISTA DOS ITENS'!$Q1740*'LISTA DOS ITENS'!$M1740</f>
        <v>2204.7</v>
      </c>
      <c r="S1740" s="56">
        <f>IF('LISTA DOS ITENS'!$P1740&gt;'LISTA DOS ITENS'!$R1740,'LISTA DOS ITENS'!$P1740,'LISTA DOS ITENS'!$R1740)</f>
        <v>2204.7</v>
      </c>
      <c r="T1740" s="25">
        <v>55.235187863258865</v>
      </c>
      <c r="U1740" s="25">
        <f>'LISTA DOS ITENS'!$T1740*'LISTA DOS ITENS'!$M1740</f>
        <v>165.7055636</v>
      </c>
      <c r="V1740" s="56">
        <f t="array" ref="V1740">INDEX('RESUMO - LOTES E VMA'!$F$3:$F$181,MATCH('LISTA DOS ITENS'!$D1740,'RESUMO - LOTES E VMA'!$A$3:$A$181,0))</f>
        <v>17245.18627</v>
      </c>
      <c r="W1740" s="57">
        <f>'LISTA DOS ITENS'!$U1740/'LISTA DOS ITENS'!$V1740</f>
        <v>0.009608801029</v>
      </c>
      <c r="X1740" s="53" t="s">
        <v>53</v>
      </c>
      <c r="Y1740" s="53" t="s">
        <v>290</v>
      </c>
      <c r="Z1740" s="58" t="str">
        <f>'LISTA DOS ITENS'!$F1740&amp;"-"&amp;'LISTA DOS ITENS'!$H1740&amp;"-"&amp;'LISTA DOS ITENS'!$J1740&amp;"-"&amp;'LISTA DOS ITENS'!$K1740&amp;"-"&amp;'LISTA DOS ITENS'!$I1740</f>
        <v>10550432-2201-0903-CONS/NAC-</v>
      </c>
      <c r="AA1740" s="59" t="str">
        <f t="array" ref="AA1740">INDEX('RESUMO - LOTES E VMA'!$M$3:$M$181,MATCH('LISTA DOS ITENS'!$D1740,'RESUMO - LOTES E VMA'!$A$3:$A$181,0))</f>
        <v>Para Leilão</v>
      </c>
      <c r="AB1740" s="60">
        <f t="array" ref="AB1740">INDEX('RESUMO - LOTES E VMA'!$J$3:$J$181,MATCH('LISTA DOS ITENS'!$D1740,'RESUMO - LOTES E VMA'!$A$3:$A$181,0))</f>
        <v>0.07260907222</v>
      </c>
      <c r="AC1740" s="29" t="str">
        <f t="array" ref="AC1740">INDEX('RESUMO - LOTES E VMA'!$L$3:$L$181,MATCH('LISTA DOS ITENS'!$D1740,'RESUMO - LOTES E VMA'!$A$3:$A$181,0))</f>
        <v>1% do Valor de Comparação do VMA</v>
      </c>
      <c r="AD1740" s="53" t="str">
        <f>VLOOKUP(Tabela1[[#This Row],[Índice]],[1]Planilha1!$A:$A,1,0)</f>
        <v>#ERROR!</v>
      </c>
    </row>
    <row r="1741" ht="15.75" customHeight="1">
      <c r="A1741" s="52">
        <v>253783.0</v>
      </c>
      <c r="B1741" s="53" t="s">
        <v>70</v>
      </c>
      <c r="C1741" s="53" t="s">
        <v>71</v>
      </c>
      <c r="D1741" s="22">
        <v>207133.0</v>
      </c>
      <c r="E1741" s="53" t="s">
        <v>63</v>
      </c>
      <c r="F1741" s="54">
        <v>1.0604046E7</v>
      </c>
      <c r="G1741" s="53" t="s">
        <v>1266</v>
      </c>
      <c r="H1741" s="55">
        <v>2201.0</v>
      </c>
      <c r="I1741" s="55"/>
      <c r="J1741" s="55" t="s">
        <v>69</v>
      </c>
      <c r="K1741" s="53" t="s">
        <v>80</v>
      </c>
      <c r="L1741" s="53"/>
      <c r="M1741" s="53">
        <v>1.0</v>
      </c>
      <c r="N1741" s="53" t="s">
        <v>52</v>
      </c>
      <c r="O1741" s="25">
        <v>23.93</v>
      </c>
      <c r="P1741" s="25">
        <f>'LISTA DOS ITENS'!$O1741*'LISTA DOS ITENS'!$M1741</f>
        <v>23.93</v>
      </c>
      <c r="Q1741" s="25">
        <v>29.08</v>
      </c>
      <c r="R1741" s="25">
        <f>'LISTA DOS ITENS'!$Q1741*'LISTA DOS ITENS'!$M1741</f>
        <v>29.08</v>
      </c>
      <c r="S1741" s="56">
        <f>IF('LISTA DOS ITENS'!$P1741&gt;'LISTA DOS ITENS'!$R1741,'LISTA DOS ITENS'!$P1741,'LISTA DOS ITENS'!$R1741)</f>
        <v>29.08</v>
      </c>
      <c r="T1741" s="25">
        <v>2.1856569098701426</v>
      </c>
      <c r="U1741" s="25">
        <f>'LISTA DOS ITENS'!$T1741*'LISTA DOS ITENS'!$M1741</f>
        <v>2.18565691</v>
      </c>
      <c r="V1741" s="56">
        <f t="array" ref="V1741">INDEX('RESUMO - LOTES E VMA'!$F$3:$F$181,MATCH('LISTA DOS ITENS'!$D1741,'RESUMO - LOTES E VMA'!$A$3:$A$181,0))</f>
        <v>17245.18627</v>
      </c>
      <c r="W1741" s="57">
        <f>'LISTA DOS ITENS'!$U1741/'LISTA DOS ITENS'!$V1741</f>
        <v>0.0001267401161</v>
      </c>
      <c r="X1741" s="53" t="s">
        <v>53</v>
      </c>
      <c r="Y1741" s="53" t="s">
        <v>290</v>
      </c>
      <c r="Z1741" s="58" t="str">
        <f>'LISTA DOS ITENS'!$F1741&amp;"-"&amp;'LISTA DOS ITENS'!$H1741&amp;"-"&amp;'LISTA DOS ITENS'!$J1741&amp;"-"&amp;'LISTA DOS ITENS'!$K1741&amp;"-"&amp;'LISTA DOS ITENS'!$I1741</f>
        <v>10604046-2201-0903-IMOB/NAC-</v>
      </c>
      <c r="AA1741" s="59" t="str">
        <f t="array" ref="AA1741">INDEX('RESUMO - LOTES E VMA'!$M$3:$M$181,MATCH('LISTA DOS ITENS'!$D1741,'RESUMO - LOTES E VMA'!$A$3:$A$181,0))</f>
        <v>Para Leilão</v>
      </c>
      <c r="AB1741" s="60">
        <f t="array" ref="AB1741">INDEX('RESUMO - LOTES E VMA'!$J$3:$J$181,MATCH('LISTA DOS ITENS'!$D1741,'RESUMO - LOTES E VMA'!$A$3:$A$181,0))</f>
        <v>0.07260907222</v>
      </c>
      <c r="AC1741" s="29" t="str">
        <f t="array" ref="AC1741">INDEX('RESUMO - LOTES E VMA'!$L$3:$L$181,MATCH('LISTA DOS ITENS'!$D1741,'RESUMO - LOTES E VMA'!$A$3:$A$181,0))</f>
        <v>1% do Valor de Comparação do VMA</v>
      </c>
      <c r="AD1741" s="53" t="str">
        <f>VLOOKUP(Tabela1[[#This Row],[Índice]],[1]Planilha1!$A:$A,1,0)</f>
        <v>#ERROR!</v>
      </c>
    </row>
    <row r="1742" ht="15.75" customHeight="1">
      <c r="A1742" s="52">
        <v>253784.0</v>
      </c>
      <c r="B1742" s="53" t="s">
        <v>70</v>
      </c>
      <c r="C1742" s="53" t="s">
        <v>71</v>
      </c>
      <c r="D1742" s="22">
        <v>207133.0</v>
      </c>
      <c r="E1742" s="53" t="s">
        <v>63</v>
      </c>
      <c r="F1742" s="54">
        <v>1.0695895E7</v>
      </c>
      <c r="G1742" s="53" t="s">
        <v>1280</v>
      </c>
      <c r="H1742" s="55">
        <v>2201.0</v>
      </c>
      <c r="I1742" s="55"/>
      <c r="J1742" s="55" t="s">
        <v>69</v>
      </c>
      <c r="K1742" s="53" t="s">
        <v>179</v>
      </c>
      <c r="L1742" s="53"/>
      <c r="M1742" s="53">
        <v>1.0</v>
      </c>
      <c r="N1742" s="53" t="s">
        <v>52</v>
      </c>
      <c r="O1742" s="25">
        <v>2235.0</v>
      </c>
      <c r="P1742" s="25">
        <f>'LISTA DOS ITENS'!$O1742*'LISTA DOS ITENS'!$M1742</f>
        <v>2235</v>
      </c>
      <c r="Q1742" s="25">
        <v>2235.0</v>
      </c>
      <c r="R1742" s="25">
        <f>'LISTA DOS ITENS'!$Q1742*'LISTA DOS ITENS'!$M1742</f>
        <v>2235</v>
      </c>
      <c r="S1742" s="56">
        <f>IF('LISTA DOS ITENS'!$P1742&gt;'LISTA DOS ITENS'!$R1742,'LISTA DOS ITENS'!$P1742,'LISTA DOS ITENS'!$R1742)</f>
        <v>2235</v>
      </c>
      <c r="T1742" s="25">
        <v>167.98291587206907</v>
      </c>
      <c r="U1742" s="25">
        <f>'LISTA DOS ITENS'!$T1742*'LISTA DOS ITENS'!$M1742</f>
        <v>167.9829159</v>
      </c>
      <c r="V1742" s="56">
        <f t="array" ref="V1742">INDEX('RESUMO - LOTES E VMA'!$F$3:$F$181,MATCH('LISTA DOS ITENS'!$D1742,'RESUMO - LOTES E VMA'!$A$3:$A$181,0))</f>
        <v>17245.18627</v>
      </c>
      <c r="W1742" s="57">
        <f>'LISTA DOS ITENS'!$U1742/'LISTA DOS ITENS'!$V1742</f>
        <v>0.009740858303</v>
      </c>
      <c r="X1742" s="53" t="s">
        <v>53</v>
      </c>
      <c r="Y1742" s="53" t="s">
        <v>290</v>
      </c>
      <c r="Z1742" s="58" t="str">
        <f>'LISTA DOS ITENS'!$F1742&amp;"-"&amp;'LISTA DOS ITENS'!$H1742&amp;"-"&amp;'LISTA DOS ITENS'!$J1742&amp;"-"&amp;'LISTA DOS ITENS'!$K1742&amp;"-"&amp;'LISTA DOS ITENS'!$I1742</f>
        <v>10695895-2201-0903-IMOB/IMP-</v>
      </c>
      <c r="AA1742" s="59" t="str">
        <f t="array" ref="AA1742">INDEX('RESUMO - LOTES E VMA'!$M$3:$M$181,MATCH('LISTA DOS ITENS'!$D1742,'RESUMO - LOTES E VMA'!$A$3:$A$181,0))</f>
        <v>Para Leilão</v>
      </c>
      <c r="AB1742" s="60">
        <f t="array" ref="AB1742">INDEX('RESUMO - LOTES E VMA'!$J$3:$J$181,MATCH('LISTA DOS ITENS'!$D1742,'RESUMO - LOTES E VMA'!$A$3:$A$181,0))</f>
        <v>0.07260907222</v>
      </c>
      <c r="AC1742" s="29" t="str">
        <f t="array" ref="AC1742">INDEX('RESUMO - LOTES E VMA'!$L$3:$L$181,MATCH('LISTA DOS ITENS'!$D1742,'RESUMO - LOTES E VMA'!$A$3:$A$181,0))</f>
        <v>1% do Valor de Comparação do VMA</v>
      </c>
      <c r="AD1742" s="53" t="str">
        <f>VLOOKUP(Tabela1[[#This Row],[Índice]],[1]Planilha1!$A:$A,1,0)</f>
        <v>#ERROR!</v>
      </c>
    </row>
    <row r="1743" ht="15.75" customHeight="1">
      <c r="A1743" s="52">
        <v>253785.0</v>
      </c>
      <c r="B1743" s="53" t="s">
        <v>70</v>
      </c>
      <c r="C1743" s="53" t="s">
        <v>71</v>
      </c>
      <c r="D1743" s="22">
        <v>207133.0</v>
      </c>
      <c r="E1743" s="53" t="s">
        <v>63</v>
      </c>
      <c r="F1743" s="54">
        <v>1.0839184E7</v>
      </c>
      <c r="G1743" s="53" t="s">
        <v>1281</v>
      </c>
      <c r="H1743" s="55">
        <v>2201.0</v>
      </c>
      <c r="I1743" s="55"/>
      <c r="J1743" s="55" t="s">
        <v>69</v>
      </c>
      <c r="K1743" s="53" t="s">
        <v>73</v>
      </c>
      <c r="L1743" s="53"/>
      <c r="M1743" s="53">
        <v>1.0</v>
      </c>
      <c r="N1743" s="53" t="s">
        <v>52</v>
      </c>
      <c r="O1743" s="25">
        <v>824.0</v>
      </c>
      <c r="P1743" s="25">
        <f>'LISTA DOS ITENS'!$O1743*'LISTA DOS ITENS'!$M1743</f>
        <v>824</v>
      </c>
      <c r="Q1743" s="25">
        <v>824.0</v>
      </c>
      <c r="R1743" s="25">
        <f>'LISTA DOS ITENS'!$Q1743*'LISTA DOS ITENS'!$M1743</f>
        <v>824</v>
      </c>
      <c r="S1743" s="56">
        <f>IF('LISTA DOS ITENS'!$P1743&gt;'LISTA DOS ITENS'!$R1743,'LISTA DOS ITENS'!$P1743,'LISTA DOS ITENS'!$R1743)</f>
        <v>824</v>
      </c>
      <c r="T1743" s="25">
        <v>61.93195645574269</v>
      </c>
      <c r="U1743" s="25">
        <f>'LISTA DOS ITENS'!$T1743*'LISTA DOS ITENS'!$M1743</f>
        <v>61.93195646</v>
      </c>
      <c r="V1743" s="56">
        <f t="array" ref="V1743">INDEX('RESUMO - LOTES E VMA'!$F$3:$F$181,MATCH('LISTA DOS ITENS'!$D1743,'RESUMO - LOTES E VMA'!$A$3:$A$181,0))</f>
        <v>17245.18627</v>
      </c>
      <c r="W1743" s="57">
        <f>'LISTA DOS ITENS'!$U1743/'LISTA DOS ITENS'!$V1743</f>
        <v>0.003591260511</v>
      </c>
      <c r="X1743" s="53" t="s">
        <v>53</v>
      </c>
      <c r="Y1743" s="53" t="s">
        <v>290</v>
      </c>
      <c r="Z1743" s="58" t="str">
        <f>'LISTA DOS ITENS'!$F1743&amp;"-"&amp;'LISTA DOS ITENS'!$H1743&amp;"-"&amp;'LISTA DOS ITENS'!$J1743&amp;"-"&amp;'LISTA DOS ITENS'!$K1743&amp;"-"&amp;'LISTA DOS ITENS'!$I1743</f>
        <v>10839184-2201-0903-CONS/NAC-</v>
      </c>
      <c r="AA1743" s="59" t="str">
        <f t="array" ref="AA1743">INDEX('RESUMO - LOTES E VMA'!$M$3:$M$181,MATCH('LISTA DOS ITENS'!$D1743,'RESUMO - LOTES E VMA'!$A$3:$A$181,0))</f>
        <v>Para Leilão</v>
      </c>
      <c r="AB1743" s="60">
        <f t="array" ref="AB1743">INDEX('RESUMO - LOTES E VMA'!$J$3:$J$181,MATCH('LISTA DOS ITENS'!$D1743,'RESUMO - LOTES E VMA'!$A$3:$A$181,0))</f>
        <v>0.07260907222</v>
      </c>
      <c r="AC1743" s="29" t="str">
        <f t="array" ref="AC1743">INDEX('RESUMO - LOTES E VMA'!$L$3:$L$181,MATCH('LISTA DOS ITENS'!$D1743,'RESUMO - LOTES E VMA'!$A$3:$A$181,0))</f>
        <v>1% do Valor de Comparação do VMA</v>
      </c>
      <c r="AD1743" s="53" t="str">
        <f>VLOOKUP(Tabela1[[#This Row],[Índice]],[1]Planilha1!$A:$A,1,0)</f>
        <v>#ERROR!</v>
      </c>
    </row>
    <row r="1744" ht="15.75" customHeight="1">
      <c r="A1744" s="52">
        <v>253786.0</v>
      </c>
      <c r="B1744" s="53" t="s">
        <v>70</v>
      </c>
      <c r="C1744" s="53" t="s">
        <v>71</v>
      </c>
      <c r="D1744" s="22">
        <v>207133.0</v>
      </c>
      <c r="E1744" s="53" t="s">
        <v>63</v>
      </c>
      <c r="F1744" s="54">
        <v>1.0927406E7</v>
      </c>
      <c r="G1744" s="53" t="s">
        <v>1282</v>
      </c>
      <c r="H1744" s="55">
        <v>2201.0</v>
      </c>
      <c r="I1744" s="55"/>
      <c r="J1744" s="55" t="s">
        <v>69</v>
      </c>
      <c r="K1744" s="53" t="s">
        <v>73</v>
      </c>
      <c r="L1744" s="53"/>
      <c r="M1744" s="53">
        <v>2.0</v>
      </c>
      <c r="N1744" s="53" t="s">
        <v>52</v>
      </c>
      <c r="O1744" s="25">
        <v>1337.67</v>
      </c>
      <c r="P1744" s="25">
        <f>'LISTA DOS ITENS'!$O1744*'LISTA DOS ITENS'!$M1744</f>
        <v>2675.34</v>
      </c>
      <c r="Q1744" s="25">
        <v>3317.4</v>
      </c>
      <c r="R1744" s="25">
        <f>'LISTA DOS ITENS'!$Q1744*'LISTA DOS ITENS'!$M1744</f>
        <v>6634.8</v>
      </c>
      <c r="S1744" s="56">
        <f>IF('LISTA DOS ITENS'!$P1744&gt;'LISTA DOS ITENS'!$R1744,'LISTA DOS ITENS'!$P1744,'LISTA DOS ITENS'!$R1744)</f>
        <v>6634.8</v>
      </c>
      <c r="T1744" s="25">
        <v>249.33625284742817</v>
      </c>
      <c r="U1744" s="25">
        <f>'LISTA DOS ITENS'!$T1744*'LISTA DOS ITENS'!$M1744</f>
        <v>498.6725057</v>
      </c>
      <c r="V1744" s="56">
        <f t="array" ref="V1744">INDEX('RESUMO - LOTES E VMA'!$F$3:$F$181,MATCH('LISTA DOS ITENS'!$D1744,'RESUMO - LOTES E VMA'!$A$3:$A$181,0))</f>
        <v>17245.18627</v>
      </c>
      <c r="W1744" s="57">
        <f>'LISTA DOS ITENS'!$U1744/'LISTA DOS ITENS'!$V1744</f>
        <v>0.02891662043</v>
      </c>
      <c r="X1744" s="53" t="s">
        <v>53</v>
      </c>
      <c r="Y1744" s="53" t="s">
        <v>290</v>
      </c>
      <c r="Z1744" s="58" t="str">
        <f>'LISTA DOS ITENS'!$F1744&amp;"-"&amp;'LISTA DOS ITENS'!$H1744&amp;"-"&amp;'LISTA DOS ITENS'!$J1744&amp;"-"&amp;'LISTA DOS ITENS'!$K1744&amp;"-"&amp;'LISTA DOS ITENS'!$I1744</f>
        <v>10927406-2201-0903-CONS/NAC-</v>
      </c>
      <c r="AA1744" s="59" t="str">
        <f t="array" ref="AA1744">INDEX('RESUMO - LOTES E VMA'!$M$3:$M$181,MATCH('LISTA DOS ITENS'!$D1744,'RESUMO - LOTES E VMA'!$A$3:$A$181,0))</f>
        <v>Para Leilão</v>
      </c>
      <c r="AB1744" s="60">
        <f t="array" ref="AB1744">INDEX('RESUMO - LOTES E VMA'!$J$3:$J$181,MATCH('LISTA DOS ITENS'!$D1744,'RESUMO - LOTES E VMA'!$A$3:$A$181,0))</f>
        <v>0.07260907222</v>
      </c>
      <c r="AC1744" s="29" t="str">
        <f t="array" ref="AC1744">INDEX('RESUMO - LOTES E VMA'!$L$3:$L$181,MATCH('LISTA DOS ITENS'!$D1744,'RESUMO - LOTES E VMA'!$A$3:$A$181,0))</f>
        <v>1% do Valor de Comparação do VMA</v>
      </c>
      <c r="AD1744" s="53" t="str">
        <f>VLOOKUP(Tabela1[[#This Row],[Índice]],[1]Planilha1!$A:$A,1,0)</f>
        <v>#ERROR!</v>
      </c>
    </row>
    <row r="1745" ht="15.75" customHeight="1">
      <c r="A1745" s="52">
        <v>253787.0</v>
      </c>
      <c r="B1745" s="53" t="s">
        <v>70</v>
      </c>
      <c r="C1745" s="53" t="s">
        <v>71</v>
      </c>
      <c r="D1745" s="22">
        <v>207133.0</v>
      </c>
      <c r="E1745" s="53" t="s">
        <v>63</v>
      </c>
      <c r="F1745" s="54">
        <v>1.1016694E7</v>
      </c>
      <c r="G1745" s="53" t="s">
        <v>1283</v>
      </c>
      <c r="H1745" s="55">
        <v>2201.0</v>
      </c>
      <c r="I1745" s="55"/>
      <c r="J1745" s="55" t="s">
        <v>69</v>
      </c>
      <c r="K1745" s="53" t="s">
        <v>73</v>
      </c>
      <c r="L1745" s="53"/>
      <c r="M1745" s="53">
        <v>5.0</v>
      </c>
      <c r="N1745" s="53" t="s">
        <v>52</v>
      </c>
      <c r="O1745" s="25">
        <v>673.822</v>
      </c>
      <c r="P1745" s="25">
        <f>'LISTA DOS ITENS'!$O1745*'LISTA DOS ITENS'!$M1745</f>
        <v>3369.11</v>
      </c>
      <c r="Q1745" s="25">
        <v>673.82</v>
      </c>
      <c r="R1745" s="25">
        <f>'LISTA DOS ITENS'!$Q1745*'LISTA DOS ITENS'!$M1745</f>
        <v>3369.1</v>
      </c>
      <c r="S1745" s="56">
        <f>IF('LISTA DOS ITENS'!$P1745&gt;'LISTA DOS ITENS'!$R1745,'LISTA DOS ITENS'!$P1745,'LISTA DOS ITENS'!$R1745)</f>
        <v>3369.11</v>
      </c>
      <c r="T1745" s="25">
        <v>50.644406430835616</v>
      </c>
      <c r="U1745" s="25">
        <f>'LISTA DOS ITENS'!$T1745*'LISTA DOS ITENS'!$M1745</f>
        <v>253.2220322</v>
      </c>
      <c r="V1745" s="56">
        <f t="array" ref="V1745">INDEX('RESUMO - LOTES E VMA'!$F$3:$F$181,MATCH('LISTA DOS ITENS'!$D1745,'RESUMO - LOTES E VMA'!$A$3:$A$181,0))</f>
        <v>17245.18627</v>
      </c>
      <c r="W1745" s="57">
        <f>'LISTA DOS ITENS'!$U1745/'LISTA DOS ITENS'!$V1745</f>
        <v>0.01468363566</v>
      </c>
      <c r="X1745" s="53" t="s">
        <v>53</v>
      </c>
      <c r="Y1745" s="53" t="s">
        <v>290</v>
      </c>
      <c r="Z1745" s="58" t="str">
        <f>'LISTA DOS ITENS'!$F1745&amp;"-"&amp;'LISTA DOS ITENS'!$H1745&amp;"-"&amp;'LISTA DOS ITENS'!$J1745&amp;"-"&amp;'LISTA DOS ITENS'!$K1745&amp;"-"&amp;'LISTA DOS ITENS'!$I1745</f>
        <v>11016694-2201-0903-CONS/NAC-</v>
      </c>
      <c r="AA1745" s="59" t="str">
        <f t="array" ref="AA1745">INDEX('RESUMO - LOTES E VMA'!$M$3:$M$181,MATCH('LISTA DOS ITENS'!$D1745,'RESUMO - LOTES E VMA'!$A$3:$A$181,0))</f>
        <v>Para Leilão</v>
      </c>
      <c r="AB1745" s="60">
        <f t="array" ref="AB1745">INDEX('RESUMO - LOTES E VMA'!$J$3:$J$181,MATCH('LISTA DOS ITENS'!$D1745,'RESUMO - LOTES E VMA'!$A$3:$A$181,0))</f>
        <v>0.07260907222</v>
      </c>
      <c r="AC1745" s="29" t="str">
        <f t="array" ref="AC1745">INDEX('RESUMO - LOTES E VMA'!$L$3:$L$181,MATCH('LISTA DOS ITENS'!$D1745,'RESUMO - LOTES E VMA'!$A$3:$A$181,0))</f>
        <v>1% do Valor de Comparação do VMA</v>
      </c>
      <c r="AD1745" s="53" t="str">
        <f>VLOOKUP(Tabela1[[#This Row],[Índice]],[1]Planilha1!$A:$A,1,0)</f>
        <v>#ERROR!</v>
      </c>
    </row>
    <row r="1746" ht="15.75" customHeight="1">
      <c r="A1746" s="52">
        <v>253788.0</v>
      </c>
      <c r="B1746" s="53" t="s">
        <v>70</v>
      </c>
      <c r="C1746" s="53" t="s">
        <v>71</v>
      </c>
      <c r="D1746" s="22">
        <v>207133.0</v>
      </c>
      <c r="E1746" s="53" t="s">
        <v>63</v>
      </c>
      <c r="F1746" s="54">
        <v>1.1093242E7</v>
      </c>
      <c r="G1746" s="53" t="s">
        <v>1284</v>
      </c>
      <c r="H1746" s="55">
        <v>2201.0</v>
      </c>
      <c r="I1746" s="55"/>
      <c r="J1746" s="55" t="s">
        <v>69</v>
      </c>
      <c r="K1746" s="53" t="s">
        <v>179</v>
      </c>
      <c r="L1746" s="53"/>
      <c r="M1746" s="53">
        <v>3.0</v>
      </c>
      <c r="N1746" s="53" t="s">
        <v>52</v>
      </c>
      <c r="O1746" s="25">
        <v>100.0</v>
      </c>
      <c r="P1746" s="25">
        <f>'LISTA DOS ITENS'!$O1746*'LISTA DOS ITENS'!$M1746</f>
        <v>300</v>
      </c>
      <c r="Q1746" s="25">
        <v>100.0</v>
      </c>
      <c r="R1746" s="25">
        <f>'LISTA DOS ITENS'!$Q1746*'LISTA DOS ITENS'!$M1746</f>
        <v>300</v>
      </c>
      <c r="S1746" s="56">
        <f>IF('LISTA DOS ITENS'!$P1746&gt;'LISTA DOS ITENS'!$R1746,'LISTA DOS ITENS'!$P1746,'LISTA DOS ITENS'!$R1746)</f>
        <v>300</v>
      </c>
      <c r="T1746" s="25">
        <v>7.516014132978483</v>
      </c>
      <c r="U1746" s="25">
        <f>'LISTA DOS ITENS'!$T1746*'LISTA DOS ITENS'!$M1746</f>
        <v>22.5480424</v>
      </c>
      <c r="V1746" s="56">
        <f t="array" ref="V1746">INDEX('RESUMO - LOTES E VMA'!$F$3:$F$181,MATCH('LISTA DOS ITENS'!$D1746,'RESUMO - LOTES E VMA'!$A$3:$A$181,0))</f>
        <v>17245.18627</v>
      </c>
      <c r="W1746" s="57">
        <f>'LISTA DOS ITENS'!$U1746/'LISTA DOS ITENS'!$V1746</f>
        <v>0.001307497759</v>
      </c>
      <c r="X1746" s="53" t="s">
        <v>53</v>
      </c>
      <c r="Y1746" s="53" t="s">
        <v>290</v>
      </c>
      <c r="Z1746" s="58" t="str">
        <f>'LISTA DOS ITENS'!$F1746&amp;"-"&amp;'LISTA DOS ITENS'!$H1746&amp;"-"&amp;'LISTA DOS ITENS'!$J1746&amp;"-"&amp;'LISTA DOS ITENS'!$K1746&amp;"-"&amp;'LISTA DOS ITENS'!$I1746</f>
        <v>11093242-2201-0903-IMOB/IMP-</v>
      </c>
      <c r="AA1746" s="59" t="str">
        <f t="array" ref="AA1746">INDEX('RESUMO - LOTES E VMA'!$M$3:$M$181,MATCH('LISTA DOS ITENS'!$D1746,'RESUMO - LOTES E VMA'!$A$3:$A$181,0))</f>
        <v>Para Leilão</v>
      </c>
      <c r="AB1746" s="60">
        <f t="array" ref="AB1746">INDEX('RESUMO - LOTES E VMA'!$J$3:$J$181,MATCH('LISTA DOS ITENS'!$D1746,'RESUMO - LOTES E VMA'!$A$3:$A$181,0))</f>
        <v>0.07260907222</v>
      </c>
      <c r="AC1746" s="29" t="str">
        <f t="array" ref="AC1746">INDEX('RESUMO - LOTES E VMA'!$L$3:$L$181,MATCH('LISTA DOS ITENS'!$D1746,'RESUMO - LOTES E VMA'!$A$3:$A$181,0))</f>
        <v>1% do Valor de Comparação do VMA</v>
      </c>
      <c r="AD1746" s="53" t="str">
        <f>VLOOKUP(Tabela1[[#This Row],[Índice]],[1]Planilha1!$A:$A,1,0)</f>
        <v>#ERROR!</v>
      </c>
    </row>
    <row r="1747" ht="15.75" customHeight="1">
      <c r="A1747" s="52">
        <v>253789.0</v>
      </c>
      <c r="B1747" s="53" t="s">
        <v>70</v>
      </c>
      <c r="C1747" s="53" t="s">
        <v>71</v>
      </c>
      <c r="D1747" s="22">
        <v>207133.0</v>
      </c>
      <c r="E1747" s="53" t="s">
        <v>63</v>
      </c>
      <c r="F1747" s="54">
        <v>1.0114213E7</v>
      </c>
      <c r="G1747" s="53" t="s">
        <v>1285</v>
      </c>
      <c r="H1747" s="55">
        <v>2101.0</v>
      </c>
      <c r="I1747" s="55"/>
      <c r="J1747" s="55" t="s">
        <v>79</v>
      </c>
      <c r="K1747" s="53" t="s">
        <v>73</v>
      </c>
      <c r="L1747" s="53"/>
      <c r="M1747" s="53">
        <v>6.0</v>
      </c>
      <c r="N1747" s="53" t="s">
        <v>52</v>
      </c>
      <c r="O1747" s="25">
        <v>62.86333333333334</v>
      </c>
      <c r="P1747" s="25">
        <f>'LISTA DOS ITENS'!$O1747*'LISTA DOS ITENS'!$M1747</f>
        <v>377.18</v>
      </c>
      <c r="Q1747" s="25">
        <v>350.0</v>
      </c>
      <c r="R1747" s="25">
        <f>'LISTA DOS ITENS'!$Q1747*'LISTA DOS ITENS'!$M1747</f>
        <v>2100</v>
      </c>
      <c r="S1747" s="56">
        <f>IF('LISTA DOS ITENS'!$P1747&gt;'LISTA DOS ITENS'!$R1747,'LISTA DOS ITENS'!$P1747,'LISTA DOS ITENS'!$R1747)</f>
        <v>2100</v>
      </c>
      <c r="T1747" s="25">
        <v>26.30604946542469</v>
      </c>
      <c r="U1747" s="25">
        <f>'LISTA DOS ITENS'!$T1747*'LISTA DOS ITENS'!$M1747</f>
        <v>157.8362968</v>
      </c>
      <c r="V1747" s="56">
        <f t="array" ref="V1747">INDEX('RESUMO - LOTES E VMA'!$F$3:$F$181,MATCH('LISTA DOS ITENS'!$D1747,'RESUMO - LOTES E VMA'!$A$3:$A$181,0))</f>
        <v>17245.18627</v>
      </c>
      <c r="W1747" s="57">
        <f>'LISTA DOS ITENS'!$U1747/'LISTA DOS ITENS'!$V1747</f>
        <v>0.009152484311</v>
      </c>
      <c r="X1747" s="53" t="s">
        <v>53</v>
      </c>
      <c r="Y1747" s="53" t="s">
        <v>290</v>
      </c>
      <c r="Z1747" s="58" t="str">
        <f>'LISTA DOS ITENS'!$F1747&amp;"-"&amp;'LISTA DOS ITENS'!$H1747&amp;"-"&amp;'LISTA DOS ITENS'!$J1747&amp;"-"&amp;'LISTA DOS ITENS'!$K1747&amp;"-"&amp;'LISTA DOS ITENS'!$I1747</f>
        <v>10114213-2101-A003-CONS/NAC-</v>
      </c>
      <c r="AA1747" s="59" t="str">
        <f t="array" ref="AA1747">INDEX('RESUMO - LOTES E VMA'!$M$3:$M$181,MATCH('LISTA DOS ITENS'!$D1747,'RESUMO - LOTES E VMA'!$A$3:$A$181,0))</f>
        <v>Para Leilão</v>
      </c>
      <c r="AB1747" s="60">
        <f t="array" ref="AB1747">INDEX('RESUMO - LOTES E VMA'!$J$3:$J$181,MATCH('LISTA DOS ITENS'!$D1747,'RESUMO - LOTES E VMA'!$A$3:$A$181,0))</f>
        <v>0.07260907222</v>
      </c>
      <c r="AC1747" s="29" t="str">
        <f t="array" ref="AC1747">INDEX('RESUMO - LOTES E VMA'!$L$3:$L$181,MATCH('LISTA DOS ITENS'!$D1747,'RESUMO - LOTES E VMA'!$A$3:$A$181,0))</f>
        <v>1% do Valor de Comparação do VMA</v>
      </c>
      <c r="AD1747" s="53" t="str">
        <f>VLOOKUP(Tabela1[[#This Row],[Índice]],[1]Planilha1!$A:$A,1,0)</f>
        <v>#ERROR!</v>
      </c>
    </row>
    <row r="1748" ht="15.75" customHeight="1">
      <c r="A1748" s="52">
        <v>253790.0</v>
      </c>
      <c r="B1748" s="53" t="s">
        <v>70</v>
      </c>
      <c r="C1748" s="53" t="s">
        <v>71</v>
      </c>
      <c r="D1748" s="22">
        <v>207133.0</v>
      </c>
      <c r="E1748" s="53" t="s">
        <v>63</v>
      </c>
      <c r="F1748" s="54">
        <v>1.027013E7</v>
      </c>
      <c r="G1748" s="53" t="s">
        <v>1286</v>
      </c>
      <c r="H1748" s="55">
        <v>2101.0</v>
      </c>
      <c r="I1748" s="55"/>
      <c r="J1748" s="55" t="s">
        <v>79</v>
      </c>
      <c r="K1748" s="53" t="s">
        <v>73</v>
      </c>
      <c r="L1748" s="53"/>
      <c r="M1748" s="53">
        <v>3.0</v>
      </c>
      <c r="N1748" s="53" t="s">
        <v>52</v>
      </c>
      <c r="O1748" s="25">
        <v>278.40333333333336</v>
      </c>
      <c r="P1748" s="25">
        <f>'LISTA DOS ITENS'!$O1748*'LISTA DOS ITENS'!$M1748</f>
        <v>835.21</v>
      </c>
      <c r="Q1748" s="25">
        <v>245.38</v>
      </c>
      <c r="R1748" s="25">
        <f>'LISTA DOS ITENS'!$Q1748*'LISTA DOS ITENS'!$M1748</f>
        <v>736.14</v>
      </c>
      <c r="S1748" s="56">
        <f>IF('LISTA DOS ITENS'!$P1748&gt;'LISTA DOS ITENS'!$R1748,'LISTA DOS ITENS'!$P1748,'LISTA DOS ITENS'!$R1748)</f>
        <v>835.21</v>
      </c>
      <c r="T1748" s="25">
        <v>18.4427954795026</v>
      </c>
      <c r="U1748" s="25">
        <f>'LISTA DOS ITENS'!$T1748*'LISTA DOS ITENS'!$M1748</f>
        <v>55.32838644</v>
      </c>
      <c r="V1748" s="56">
        <f t="array" ref="V1748">INDEX('RESUMO - LOTES E VMA'!$F$3:$F$181,MATCH('LISTA DOS ITENS'!$D1748,'RESUMO - LOTES E VMA'!$A$3:$A$181,0))</f>
        <v>17245.18627</v>
      </c>
      <c r="W1748" s="57">
        <f>'LISTA DOS ITENS'!$U1748/'LISTA DOS ITENS'!$V1748</f>
        <v>0.003208338</v>
      </c>
      <c r="X1748" s="53" t="s">
        <v>53</v>
      </c>
      <c r="Y1748" s="53" t="s">
        <v>290</v>
      </c>
      <c r="Z1748" s="58" t="str">
        <f>'LISTA DOS ITENS'!$F1748&amp;"-"&amp;'LISTA DOS ITENS'!$H1748&amp;"-"&amp;'LISTA DOS ITENS'!$J1748&amp;"-"&amp;'LISTA DOS ITENS'!$K1748&amp;"-"&amp;'LISTA DOS ITENS'!$I1748</f>
        <v>10270130-2101-A003-CONS/NAC-</v>
      </c>
      <c r="AA1748" s="59" t="str">
        <f t="array" ref="AA1748">INDEX('RESUMO - LOTES E VMA'!$M$3:$M$181,MATCH('LISTA DOS ITENS'!$D1748,'RESUMO - LOTES E VMA'!$A$3:$A$181,0))</f>
        <v>Para Leilão</v>
      </c>
      <c r="AB1748" s="60">
        <f t="array" ref="AB1748">INDEX('RESUMO - LOTES E VMA'!$J$3:$J$181,MATCH('LISTA DOS ITENS'!$D1748,'RESUMO - LOTES E VMA'!$A$3:$A$181,0))</f>
        <v>0.07260907222</v>
      </c>
      <c r="AC1748" s="29" t="str">
        <f t="array" ref="AC1748">INDEX('RESUMO - LOTES E VMA'!$L$3:$L$181,MATCH('LISTA DOS ITENS'!$D1748,'RESUMO - LOTES E VMA'!$A$3:$A$181,0))</f>
        <v>1% do Valor de Comparação do VMA</v>
      </c>
      <c r="AD1748" s="53" t="str">
        <f>VLOOKUP(Tabela1[[#This Row],[Índice]],[1]Planilha1!$A:$A,1,0)</f>
        <v>#ERROR!</v>
      </c>
    </row>
    <row r="1749" ht="15.75" customHeight="1">
      <c r="A1749" s="52">
        <v>253791.0</v>
      </c>
      <c r="B1749" s="53" t="s">
        <v>70</v>
      </c>
      <c r="C1749" s="53" t="s">
        <v>71</v>
      </c>
      <c r="D1749" s="22">
        <v>207133.0</v>
      </c>
      <c r="E1749" s="53" t="s">
        <v>63</v>
      </c>
      <c r="F1749" s="54">
        <v>1.0562849E7</v>
      </c>
      <c r="G1749" s="53" t="s">
        <v>1287</v>
      </c>
      <c r="H1749" s="55">
        <v>2101.0</v>
      </c>
      <c r="I1749" s="55"/>
      <c r="J1749" s="55" t="s">
        <v>79</v>
      </c>
      <c r="K1749" s="53" t="s">
        <v>80</v>
      </c>
      <c r="L1749" s="53"/>
      <c r="M1749" s="53">
        <v>3.0</v>
      </c>
      <c r="N1749" s="53" t="s">
        <v>52</v>
      </c>
      <c r="O1749" s="25">
        <v>403.84</v>
      </c>
      <c r="P1749" s="25">
        <f>'LISTA DOS ITENS'!$O1749*'LISTA DOS ITENS'!$M1749</f>
        <v>1211.52</v>
      </c>
      <c r="Q1749" s="25">
        <v>403.84</v>
      </c>
      <c r="R1749" s="25">
        <f>'LISTA DOS ITENS'!$Q1749*'LISTA DOS ITENS'!$M1749</f>
        <v>1211.52</v>
      </c>
      <c r="S1749" s="56">
        <f>IF('LISTA DOS ITENS'!$P1749&gt;'LISTA DOS ITENS'!$R1749,'LISTA DOS ITENS'!$P1749,'LISTA DOS ITENS'!$R1749)</f>
        <v>1211.52</v>
      </c>
      <c r="T1749" s="25">
        <v>30.3526714746203</v>
      </c>
      <c r="U1749" s="25">
        <f>'LISTA DOS ITENS'!$T1749*'LISTA DOS ITENS'!$M1749</f>
        <v>91.05801442</v>
      </c>
      <c r="V1749" s="56">
        <f t="array" ref="V1749">INDEX('RESUMO - LOTES E VMA'!$F$3:$F$181,MATCH('LISTA DOS ITENS'!$D1749,'RESUMO - LOTES E VMA'!$A$3:$A$181,0))</f>
        <v>17245.18627</v>
      </c>
      <c r="W1749" s="57">
        <f>'LISTA DOS ITENS'!$U1749/'LISTA DOS ITENS'!$V1749</f>
        <v>0.005280198949</v>
      </c>
      <c r="X1749" s="53" t="s">
        <v>53</v>
      </c>
      <c r="Y1749" s="53" t="s">
        <v>290</v>
      </c>
      <c r="Z1749" s="58" t="str">
        <f>'LISTA DOS ITENS'!$F1749&amp;"-"&amp;'LISTA DOS ITENS'!$H1749&amp;"-"&amp;'LISTA DOS ITENS'!$J1749&amp;"-"&amp;'LISTA DOS ITENS'!$K1749&amp;"-"&amp;'LISTA DOS ITENS'!$I1749</f>
        <v>10562849-2101-A003-IMOB/NAC-</v>
      </c>
      <c r="AA1749" s="59" t="str">
        <f t="array" ref="AA1749">INDEX('RESUMO - LOTES E VMA'!$M$3:$M$181,MATCH('LISTA DOS ITENS'!$D1749,'RESUMO - LOTES E VMA'!$A$3:$A$181,0))</f>
        <v>Para Leilão</v>
      </c>
      <c r="AB1749" s="60">
        <f t="array" ref="AB1749">INDEX('RESUMO - LOTES E VMA'!$J$3:$J$181,MATCH('LISTA DOS ITENS'!$D1749,'RESUMO - LOTES E VMA'!$A$3:$A$181,0))</f>
        <v>0.07260907222</v>
      </c>
      <c r="AC1749" s="29" t="str">
        <f t="array" ref="AC1749">INDEX('RESUMO - LOTES E VMA'!$L$3:$L$181,MATCH('LISTA DOS ITENS'!$D1749,'RESUMO - LOTES E VMA'!$A$3:$A$181,0))</f>
        <v>1% do Valor de Comparação do VMA</v>
      </c>
      <c r="AD1749" s="53" t="str">
        <f>VLOOKUP(Tabela1[[#This Row],[Índice]],[1]Planilha1!$A:$A,1,0)</f>
        <v>#ERROR!</v>
      </c>
    </row>
    <row r="1750" ht="15.75" customHeight="1">
      <c r="A1750" s="52">
        <v>253792.0</v>
      </c>
      <c r="B1750" s="53" t="s">
        <v>70</v>
      </c>
      <c r="C1750" s="53" t="s">
        <v>71</v>
      </c>
      <c r="D1750" s="22">
        <v>207133.0</v>
      </c>
      <c r="E1750" s="53" t="s">
        <v>63</v>
      </c>
      <c r="F1750" s="54">
        <v>1.0802409E7</v>
      </c>
      <c r="G1750" s="53" t="s">
        <v>1288</v>
      </c>
      <c r="H1750" s="55">
        <v>2101.0</v>
      </c>
      <c r="I1750" s="55"/>
      <c r="J1750" s="55" t="s">
        <v>79</v>
      </c>
      <c r="K1750" s="53" t="s">
        <v>73</v>
      </c>
      <c r="L1750" s="53"/>
      <c r="M1750" s="53">
        <v>3.0</v>
      </c>
      <c r="N1750" s="53" t="s">
        <v>52</v>
      </c>
      <c r="O1750" s="25">
        <v>351.5333333333333</v>
      </c>
      <c r="P1750" s="25">
        <f>'LISTA DOS ITENS'!$O1750*'LISTA DOS ITENS'!$M1750</f>
        <v>1054.6</v>
      </c>
      <c r="Q1750" s="25">
        <v>351.53</v>
      </c>
      <c r="R1750" s="25">
        <f>'LISTA DOS ITENS'!$Q1750*'LISTA DOS ITENS'!$M1750</f>
        <v>1054.59</v>
      </c>
      <c r="S1750" s="56">
        <f>IF('LISTA DOS ITENS'!$P1750&gt;'LISTA DOS ITENS'!$R1750,'LISTA DOS ITENS'!$P1750,'LISTA DOS ITENS'!$R1750)</f>
        <v>1054.6</v>
      </c>
      <c r="T1750" s="25">
        <v>26.42104448165926</v>
      </c>
      <c r="U1750" s="25">
        <f>'LISTA DOS ITENS'!$T1750*'LISTA DOS ITENS'!$M1750</f>
        <v>79.26313344</v>
      </c>
      <c r="V1750" s="56">
        <f t="array" ref="V1750">INDEX('RESUMO - LOTES E VMA'!$F$3:$F$181,MATCH('LISTA DOS ITENS'!$D1750,'RESUMO - LOTES E VMA'!$A$3:$A$181,0))</f>
        <v>17245.18627</v>
      </c>
      <c r="W1750" s="57">
        <f>'LISTA DOS ITENS'!$U1750/'LISTA DOS ITENS'!$V1750</f>
        <v>0.004596246871</v>
      </c>
      <c r="X1750" s="53" t="s">
        <v>53</v>
      </c>
      <c r="Y1750" s="53" t="s">
        <v>290</v>
      </c>
      <c r="Z1750" s="58" t="str">
        <f>'LISTA DOS ITENS'!$F1750&amp;"-"&amp;'LISTA DOS ITENS'!$H1750&amp;"-"&amp;'LISTA DOS ITENS'!$J1750&amp;"-"&amp;'LISTA DOS ITENS'!$K1750&amp;"-"&amp;'LISTA DOS ITENS'!$I1750</f>
        <v>10802409-2101-A003-CONS/NAC-</v>
      </c>
      <c r="AA1750" s="59" t="str">
        <f t="array" ref="AA1750">INDEX('RESUMO - LOTES E VMA'!$M$3:$M$181,MATCH('LISTA DOS ITENS'!$D1750,'RESUMO - LOTES E VMA'!$A$3:$A$181,0))</f>
        <v>Para Leilão</v>
      </c>
      <c r="AB1750" s="60">
        <f t="array" ref="AB1750">INDEX('RESUMO - LOTES E VMA'!$J$3:$J$181,MATCH('LISTA DOS ITENS'!$D1750,'RESUMO - LOTES E VMA'!$A$3:$A$181,0))</f>
        <v>0.07260907222</v>
      </c>
      <c r="AC1750" s="29" t="str">
        <f t="array" ref="AC1750">INDEX('RESUMO - LOTES E VMA'!$L$3:$L$181,MATCH('LISTA DOS ITENS'!$D1750,'RESUMO - LOTES E VMA'!$A$3:$A$181,0))</f>
        <v>1% do Valor de Comparação do VMA</v>
      </c>
      <c r="AD1750" s="53" t="str">
        <f>VLOOKUP(Tabela1[[#This Row],[Índice]],[1]Planilha1!$A:$A,1,0)</f>
        <v>#ERROR!</v>
      </c>
    </row>
    <row r="1751" ht="15.75" customHeight="1">
      <c r="A1751" s="52">
        <v>253793.0</v>
      </c>
      <c r="B1751" s="53" t="s">
        <v>70</v>
      </c>
      <c r="C1751" s="53" t="s">
        <v>71</v>
      </c>
      <c r="D1751" s="22">
        <v>207133.0</v>
      </c>
      <c r="E1751" s="53" t="s">
        <v>63</v>
      </c>
      <c r="F1751" s="54">
        <v>1.0810691E7</v>
      </c>
      <c r="G1751" s="53" t="s">
        <v>1241</v>
      </c>
      <c r="H1751" s="55">
        <v>2101.0</v>
      </c>
      <c r="I1751" s="55"/>
      <c r="J1751" s="55" t="s">
        <v>79</v>
      </c>
      <c r="K1751" s="53" t="s">
        <v>73</v>
      </c>
      <c r="L1751" s="53"/>
      <c r="M1751" s="53">
        <v>2.0</v>
      </c>
      <c r="N1751" s="53" t="s">
        <v>52</v>
      </c>
      <c r="O1751" s="25">
        <v>69.115</v>
      </c>
      <c r="P1751" s="25">
        <f>'LISTA DOS ITENS'!$O1751*'LISTA DOS ITENS'!$M1751</f>
        <v>138.23</v>
      </c>
      <c r="Q1751" s="25">
        <v>69.12</v>
      </c>
      <c r="R1751" s="25">
        <f>'LISTA DOS ITENS'!$Q1751*'LISTA DOS ITENS'!$M1751</f>
        <v>138.24</v>
      </c>
      <c r="S1751" s="56">
        <f>IF('LISTA DOS ITENS'!$P1751&gt;'LISTA DOS ITENS'!$R1751,'LISTA DOS ITENS'!$P1751,'LISTA DOS ITENS'!$R1751)</f>
        <v>138.24</v>
      </c>
      <c r="T1751" s="25">
        <v>5.195068968714727</v>
      </c>
      <c r="U1751" s="25">
        <f>'LISTA DOS ITENS'!$T1751*'LISTA DOS ITENS'!$M1751</f>
        <v>10.39013794</v>
      </c>
      <c r="V1751" s="56">
        <f t="array" ref="V1751">INDEX('RESUMO - LOTES E VMA'!$F$3:$F$181,MATCH('LISTA DOS ITENS'!$D1751,'RESUMO - LOTES E VMA'!$A$3:$A$181,0))</f>
        <v>17245.18627</v>
      </c>
      <c r="W1751" s="57">
        <f>'LISTA DOS ITENS'!$U1751/'LISTA DOS ITENS'!$V1751</f>
        <v>0.0006024949672</v>
      </c>
      <c r="X1751" s="53" t="s">
        <v>53</v>
      </c>
      <c r="Y1751" s="53" t="s">
        <v>290</v>
      </c>
      <c r="Z1751" s="58" t="str">
        <f>'LISTA DOS ITENS'!$F1751&amp;"-"&amp;'LISTA DOS ITENS'!$H1751&amp;"-"&amp;'LISTA DOS ITENS'!$J1751&amp;"-"&amp;'LISTA DOS ITENS'!$K1751&amp;"-"&amp;'LISTA DOS ITENS'!$I1751</f>
        <v>10810691-2101-A003-CONS/NAC-</v>
      </c>
      <c r="AA1751" s="59" t="str">
        <f t="array" ref="AA1751">INDEX('RESUMO - LOTES E VMA'!$M$3:$M$181,MATCH('LISTA DOS ITENS'!$D1751,'RESUMO - LOTES E VMA'!$A$3:$A$181,0))</f>
        <v>Para Leilão</v>
      </c>
      <c r="AB1751" s="60">
        <f t="array" ref="AB1751">INDEX('RESUMO - LOTES E VMA'!$J$3:$J$181,MATCH('LISTA DOS ITENS'!$D1751,'RESUMO - LOTES E VMA'!$A$3:$A$181,0))</f>
        <v>0.07260907222</v>
      </c>
      <c r="AC1751" s="29" t="str">
        <f t="array" ref="AC1751">INDEX('RESUMO - LOTES E VMA'!$L$3:$L$181,MATCH('LISTA DOS ITENS'!$D1751,'RESUMO - LOTES E VMA'!$A$3:$A$181,0))</f>
        <v>1% do Valor de Comparação do VMA</v>
      </c>
      <c r="AD1751" s="53" t="str">
        <f>VLOOKUP(Tabela1[[#This Row],[Índice]],[1]Planilha1!$A:$A,1,0)</f>
        <v>#ERROR!</v>
      </c>
    </row>
    <row r="1752" ht="15.75" customHeight="1">
      <c r="A1752" s="52">
        <v>253794.0</v>
      </c>
      <c r="B1752" s="53" t="s">
        <v>70</v>
      </c>
      <c r="C1752" s="53" t="s">
        <v>71</v>
      </c>
      <c r="D1752" s="22">
        <v>207133.0</v>
      </c>
      <c r="E1752" s="53" t="s">
        <v>63</v>
      </c>
      <c r="F1752" s="54">
        <v>1.0910125E7</v>
      </c>
      <c r="G1752" s="53" t="s">
        <v>1289</v>
      </c>
      <c r="H1752" s="55">
        <v>2101.0</v>
      </c>
      <c r="I1752" s="55"/>
      <c r="J1752" s="55" t="s">
        <v>79</v>
      </c>
      <c r="K1752" s="53" t="s">
        <v>117</v>
      </c>
      <c r="L1752" s="53"/>
      <c r="M1752" s="53">
        <v>1.0</v>
      </c>
      <c r="N1752" s="53" t="s">
        <v>52</v>
      </c>
      <c r="O1752" s="25">
        <v>1020.2</v>
      </c>
      <c r="P1752" s="25">
        <f>'LISTA DOS ITENS'!$O1752*'LISTA DOS ITENS'!$M1752</f>
        <v>1020.2</v>
      </c>
      <c r="Q1752" s="25">
        <v>1020.2</v>
      </c>
      <c r="R1752" s="25">
        <f>'LISTA DOS ITENS'!$Q1752*'LISTA DOS ITENS'!$M1752</f>
        <v>1020.2</v>
      </c>
      <c r="S1752" s="56">
        <f>IF('LISTA DOS ITENS'!$P1752&gt;'LISTA DOS ITENS'!$R1752,'LISTA DOS ITENS'!$P1752,'LISTA DOS ITENS'!$R1752)</f>
        <v>1020.2</v>
      </c>
      <c r="T1752" s="25">
        <v>76.67837618464648</v>
      </c>
      <c r="U1752" s="25">
        <f>'LISTA DOS ITENS'!$T1752*'LISTA DOS ITENS'!$M1752</f>
        <v>76.67837618</v>
      </c>
      <c r="V1752" s="56">
        <f t="array" ref="V1752">INDEX('RESUMO - LOTES E VMA'!$F$3:$F$181,MATCH('LISTA DOS ITENS'!$D1752,'RESUMO - LOTES E VMA'!$A$3:$A$181,0))</f>
        <v>17245.18627</v>
      </c>
      <c r="W1752" s="57">
        <f>'LISTA DOS ITENS'!$U1752/'LISTA DOS ITENS'!$V1752</f>
        <v>0.004446364045</v>
      </c>
      <c r="X1752" s="53" t="s">
        <v>53</v>
      </c>
      <c r="Y1752" s="53" t="s">
        <v>290</v>
      </c>
      <c r="Z1752" s="58" t="str">
        <f>'LISTA DOS ITENS'!$F1752&amp;"-"&amp;'LISTA DOS ITENS'!$H1752&amp;"-"&amp;'LISTA DOS ITENS'!$J1752&amp;"-"&amp;'LISTA DOS ITENS'!$K1752&amp;"-"&amp;'LISTA DOS ITENS'!$I1752</f>
        <v>10910125-2101-A003-CONS/IAMN-</v>
      </c>
      <c r="AA1752" s="59" t="str">
        <f t="array" ref="AA1752">INDEX('RESUMO - LOTES E VMA'!$M$3:$M$181,MATCH('LISTA DOS ITENS'!$D1752,'RESUMO - LOTES E VMA'!$A$3:$A$181,0))</f>
        <v>Para Leilão</v>
      </c>
      <c r="AB1752" s="60">
        <f t="array" ref="AB1752">INDEX('RESUMO - LOTES E VMA'!$J$3:$J$181,MATCH('LISTA DOS ITENS'!$D1752,'RESUMO - LOTES E VMA'!$A$3:$A$181,0))</f>
        <v>0.07260907222</v>
      </c>
      <c r="AC1752" s="29" t="str">
        <f t="array" ref="AC1752">INDEX('RESUMO - LOTES E VMA'!$L$3:$L$181,MATCH('LISTA DOS ITENS'!$D1752,'RESUMO - LOTES E VMA'!$A$3:$A$181,0))</f>
        <v>1% do Valor de Comparação do VMA</v>
      </c>
      <c r="AD1752" s="53" t="str">
        <f>VLOOKUP(Tabela1[[#This Row],[Índice]],[1]Planilha1!$A:$A,1,0)</f>
        <v>#ERROR!</v>
      </c>
    </row>
    <row r="1753" ht="15.75" customHeight="1">
      <c r="A1753" s="52">
        <v>253795.0</v>
      </c>
      <c r="B1753" s="53" t="s">
        <v>70</v>
      </c>
      <c r="C1753" s="53" t="s">
        <v>71</v>
      </c>
      <c r="D1753" s="22">
        <v>207133.0</v>
      </c>
      <c r="E1753" s="53" t="s">
        <v>63</v>
      </c>
      <c r="F1753" s="54">
        <v>1.0951164E7</v>
      </c>
      <c r="G1753" s="53" t="s">
        <v>1290</v>
      </c>
      <c r="H1753" s="55">
        <v>2101.0</v>
      </c>
      <c r="I1753" s="55"/>
      <c r="J1753" s="55" t="s">
        <v>79</v>
      </c>
      <c r="K1753" s="53" t="s">
        <v>73</v>
      </c>
      <c r="L1753" s="53"/>
      <c r="M1753" s="53">
        <v>1.0</v>
      </c>
      <c r="N1753" s="53" t="s">
        <v>52</v>
      </c>
      <c r="O1753" s="25">
        <v>166.0</v>
      </c>
      <c r="P1753" s="25">
        <f>'LISTA DOS ITENS'!$O1753*'LISTA DOS ITENS'!$M1753</f>
        <v>166</v>
      </c>
      <c r="Q1753" s="25">
        <v>166.0</v>
      </c>
      <c r="R1753" s="25">
        <f>'LISTA DOS ITENS'!$Q1753*'LISTA DOS ITENS'!$M1753</f>
        <v>166</v>
      </c>
      <c r="S1753" s="56">
        <f>IF('LISTA DOS ITENS'!$P1753&gt;'LISTA DOS ITENS'!$R1753,'LISTA DOS ITENS'!$P1753,'LISTA DOS ITENS'!$R1753)</f>
        <v>166</v>
      </c>
      <c r="T1753" s="25">
        <v>12.476583460744282</v>
      </c>
      <c r="U1753" s="25">
        <f>'LISTA DOS ITENS'!$T1753*'LISTA DOS ITENS'!$M1753</f>
        <v>12.47658346</v>
      </c>
      <c r="V1753" s="56">
        <f t="array" ref="V1753">INDEX('RESUMO - LOTES E VMA'!$F$3:$F$181,MATCH('LISTA DOS ITENS'!$D1753,'RESUMO - LOTES E VMA'!$A$3:$A$181,0))</f>
        <v>17245.18627</v>
      </c>
      <c r="W1753" s="57">
        <f>'LISTA DOS ITENS'!$U1753/'LISTA DOS ITENS'!$V1753</f>
        <v>0.0007234820932</v>
      </c>
      <c r="X1753" s="53" t="s">
        <v>53</v>
      </c>
      <c r="Y1753" s="53" t="s">
        <v>290</v>
      </c>
      <c r="Z1753" s="58" t="str">
        <f>'LISTA DOS ITENS'!$F1753&amp;"-"&amp;'LISTA DOS ITENS'!$H1753&amp;"-"&amp;'LISTA DOS ITENS'!$J1753&amp;"-"&amp;'LISTA DOS ITENS'!$K1753&amp;"-"&amp;'LISTA DOS ITENS'!$I1753</f>
        <v>10951164-2101-A003-CONS/NAC-</v>
      </c>
      <c r="AA1753" s="59" t="str">
        <f t="array" ref="AA1753">INDEX('RESUMO - LOTES E VMA'!$M$3:$M$181,MATCH('LISTA DOS ITENS'!$D1753,'RESUMO - LOTES E VMA'!$A$3:$A$181,0))</f>
        <v>Para Leilão</v>
      </c>
      <c r="AB1753" s="60">
        <f t="array" ref="AB1753">INDEX('RESUMO - LOTES E VMA'!$J$3:$J$181,MATCH('LISTA DOS ITENS'!$D1753,'RESUMO - LOTES E VMA'!$A$3:$A$181,0))</f>
        <v>0.07260907222</v>
      </c>
      <c r="AC1753" s="29" t="str">
        <f t="array" ref="AC1753">INDEX('RESUMO - LOTES E VMA'!$L$3:$L$181,MATCH('LISTA DOS ITENS'!$D1753,'RESUMO - LOTES E VMA'!$A$3:$A$181,0))</f>
        <v>1% do Valor de Comparação do VMA</v>
      </c>
      <c r="AD1753" s="53" t="str">
        <f>VLOOKUP(Tabela1[[#This Row],[Índice]],[1]Planilha1!$A:$A,1,0)</f>
        <v>#ERROR!</v>
      </c>
    </row>
    <row r="1754" ht="15.75" customHeight="1">
      <c r="A1754" s="52">
        <v>253796.0</v>
      </c>
      <c r="B1754" s="53" t="s">
        <v>70</v>
      </c>
      <c r="C1754" s="53" t="s">
        <v>71</v>
      </c>
      <c r="D1754" s="22">
        <v>207133.0</v>
      </c>
      <c r="E1754" s="53" t="s">
        <v>63</v>
      </c>
      <c r="F1754" s="54">
        <v>1.0369115E7</v>
      </c>
      <c r="G1754" s="53" t="s">
        <v>1291</v>
      </c>
      <c r="H1754" s="55">
        <v>2201.0</v>
      </c>
      <c r="I1754" s="55"/>
      <c r="J1754" s="55" t="s">
        <v>79</v>
      </c>
      <c r="K1754" s="53" t="s">
        <v>73</v>
      </c>
      <c r="L1754" s="53"/>
      <c r="M1754" s="53">
        <v>1.0</v>
      </c>
      <c r="N1754" s="53" t="s">
        <v>52</v>
      </c>
      <c r="O1754" s="25">
        <v>79.54</v>
      </c>
      <c r="P1754" s="25">
        <f>'LISTA DOS ITENS'!$O1754*'LISTA DOS ITENS'!$M1754</f>
        <v>79.54</v>
      </c>
      <c r="Q1754" s="25">
        <v>79.54</v>
      </c>
      <c r="R1754" s="25">
        <f>'LISTA DOS ITENS'!$Q1754*'LISTA DOS ITENS'!$M1754</f>
        <v>79.54</v>
      </c>
      <c r="S1754" s="56">
        <f>IF('LISTA DOS ITENS'!$P1754&gt;'LISTA DOS ITENS'!$R1754,'LISTA DOS ITENS'!$P1754,'LISTA DOS ITENS'!$R1754)</f>
        <v>79.54</v>
      </c>
      <c r="T1754" s="25">
        <v>5.978237641371085</v>
      </c>
      <c r="U1754" s="25">
        <f>'LISTA DOS ITENS'!$T1754*'LISTA DOS ITENS'!$M1754</f>
        <v>5.978237641</v>
      </c>
      <c r="V1754" s="56">
        <f t="array" ref="V1754">INDEX('RESUMO - LOTES E VMA'!$F$3:$F$181,MATCH('LISTA DOS ITENS'!$D1754,'RESUMO - LOTES E VMA'!$A$3:$A$181,0))</f>
        <v>17245.18627</v>
      </c>
      <c r="W1754" s="57">
        <f>'LISTA DOS ITENS'!$U1754/'LISTA DOS ITENS'!$V1754</f>
        <v>0.0003466612391</v>
      </c>
      <c r="X1754" s="53" t="s">
        <v>53</v>
      </c>
      <c r="Y1754" s="53" t="s">
        <v>290</v>
      </c>
      <c r="Z1754" s="58" t="str">
        <f>'LISTA DOS ITENS'!$F1754&amp;"-"&amp;'LISTA DOS ITENS'!$H1754&amp;"-"&amp;'LISTA DOS ITENS'!$J1754&amp;"-"&amp;'LISTA DOS ITENS'!$K1754&amp;"-"&amp;'LISTA DOS ITENS'!$I1754</f>
        <v>10369115-2201-A003-CONS/NAC-</v>
      </c>
      <c r="AA1754" s="59" t="str">
        <f t="array" ref="AA1754">INDEX('RESUMO - LOTES E VMA'!$M$3:$M$181,MATCH('LISTA DOS ITENS'!$D1754,'RESUMO - LOTES E VMA'!$A$3:$A$181,0))</f>
        <v>Para Leilão</v>
      </c>
      <c r="AB1754" s="60">
        <f t="array" ref="AB1754">INDEX('RESUMO - LOTES E VMA'!$J$3:$J$181,MATCH('LISTA DOS ITENS'!$D1754,'RESUMO - LOTES E VMA'!$A$3:$A$181,0))</f>
        <v>0.07260907222</v>
      </c>
      <c r="AC1754" s="29" t="str">
        <f t="array" ref="AC1754">INDEX('RESUMO - LOTES E VMA'!$L$3:$L$181,MATCH('LISTA DOS ITENS'!$D1754,'RESUMO - LOTES E VMA'!$A$3:$A$181,0))</f>
        <v>1% do Valor de Comparação do VMA</v>
      </c>
      <c r="AD1754" s="53" t="str">
        <f>VLOOKUP(Tabela1[[#This Row],[Índice]],[1]Planilha1!$A:$A,1,0)</f>
        <v>#ERROR!</v>
      </c>
    </row>
    <row r="1755" ht="15.75" customHeight="1">
      <c r="A1755" s="52">
        <v>253797.0</v>
      </c>
      <c r="B1755" s="53" t="s">
        <v>70</v>
      </c>
      <c r="C1755" s="53" t="s">
        <v>71</v>
      </c>
      <c r="D1755" s="22">
        <v>207133.0</v>
      </c>
      <c r="E1755" s="53" t="s">
        <v>63</v>
      </c>
      <c r="F1755" s="54">
        <v>1.075961E7</v>
      </c>
      <c r="G1755" s="53" t="s">
        <v>1292</v>
      </c>
      <c r="H1755" s="55">
        <v>2201.0</v>
      </c>
      <c r="I1755" s="55"/>
      <c r="J1755" s="55" t="s">
        <v>79</v>
      </c>
      <c r="K1755" s="53" t="s">
        <v>73</v>
      </c>
      <c r="L1755" s="53"/>
      <c r="M1755" s="53">
        <v>1.0</v>
      </c>
      <c r="N1755" s="53" t="s">
        <v>52</v>
      </c>
      <c r="O1755" s="25">
        <v>465.0</v>
      </c>
      <c r="P1755" s="25">
        <f>'LISTA DOS ITENS'!$O1755*'LISTA DOS ITENS'!$M1755</f>
        <v>465</v>
      </c>
      <c r="Q1755" s="25">
        <v>465.0</v>
      </c>
      <c r="R1755" s="25">
        <f>'LISTA DOS ITENS'!$Q1755*'LISTA DOS ITENS'!$M1755</f>
        <v>465</v>
      </c>
      <c r="S1755" s="56">
        <f>IF('LISTA DOS ITENS'!$P1755&gt;'LISTA DOS ITENS'!$R1755,'LISTA DOS ITENS'!$P1755,'LISTA DOS ITENS'!$R1755)</f>
        <v>465</v>
      </c>
      <c r="T1755" s="25">
        <v>34.94946571834994</v>
      </c>
      <c r="U1755" s="25">
        <f>'LISTA DOS ITENS'!$T1755*'LISTA DOS ITENS'!$M1755</f>
        <v>34.94946572</v>
      </c>
      <c r="V1755" s="56">
        <f t="array" ref="V1755">INDEX('RESUMO - LOTES E VMA'!$F$3:$F$181,MATCH('LISTA DOS ITENS'!$D1755,'RESUMO - LOTES E VMA'!$A$3:$A$181,0))</f>
        <v>17245.18627</v>
      </c>
      <c r="W1755" s="57">
        <f>'LISTA DOS ITENS'!$U1755/'LISTA DOS ITENS'!$V1755</f>
        <v>0.002026621526</v>
      </c>
      <c r="X1755" s="53" t="s">
        <v>53</v>
      </c>
      <c r="Y1755" s="53" t="s">
        <v>290</v>
      </c>
      <c r="Z1755" s="58" t="str">
        <f>'LISTA DOS ITENS'!$F1755&amp;"-"&amp;'LISTA DOS ITENS'!$H1755&amp;"-"&amp;'LISTA DOS ITENS'!$J1755&amp;"-"&amp;'LISTA DOS ITENS'!$K1755&amp;"-"&amp;'LISTA DOS ITENS'!$I1755</f>
        <v>10759610-2201-A003-CONS/NAC-</v>
      </c>
      <c r="AA1755" s="59" t="str">
        <f t="array" ref="AA1755">INDEX('RESUMO - LOTES E VMA'!$M$3:$M$181,MATCH('LISTA DOS ITENS'!$D1755,'RESUMO - LOTES E VMA'!$A$3:$A$181,0))</f>
        <v>Para Leilão</v>
      </c>
      <c r="AB1755" s="60">
        <f t="array" ref="AB1755">INDEX('RESUMO - LOTES E VMA'!$J$3:$J$181,MATCH('LISTA DOS ITENS'!$D1755,'RESUMO - LOTES E VMA'!$A$3:$A$181,0))</f>
        <v>0.07260907222</v>
      </c>
      <c r="AC1755" s="29" t="str">
        <f t="array" ref="AC1755">INDEX('RESUMO - LOTES E VMA'!$L$3:$L$181,MATCH('LISTA DOS ITENS'!$D1755,'RESUMO - LOTES E VMA'!$A$3:$A$181,0))</f>
        <v>1% do Valor de Comparação do VMA</v>
      </c>
      <c r="AD1755" s="53" t="str">
        <f>VLOOKUP(Tabela1[[#This Row],[Índice]],[1]Planilha1!$A:$A,1,0)</f>
        <v>#ERROR!</v>
      </c>
    </row>
    <row r="1756" ht="15.75" customHeight="1">
      <c r="A1756" s="52">
        <v>253798.0</v>
      </c>
      <c r="B1756" s="53" t="s">
        <v>70</v>
      </c>
      <c r="C1756" s="53" t="s">
        <v>71</v>
      </c>
      <c r="D1756" s="22">
        <v>207133.0</v>
      </c>
      <c r="E1756" s="53" t="s">
        <v>63</v>
      </c>
      <c r="F1756" s="54">
        <v>1.0927128E7</v>
      </c>
      <c r="G1756" s="53" t="s">
        <v>1293</v>
      </c>
      <c r="H1756" s="55">
        <v>2201.0</v>
      </c>
      <c r="I1756" s="55"/>
      <c r="J1756" s="55" t="s">
        <v>79</v>
      </c>
      <c r="K1756" s="53" t="s">
        <v>80</v>
      </c>
      <c r="L1756" s="53"/>
      <c r="M1756" s="53">
        <v>1.0</v>
      </c>
      <c r="N1756" s="53" t="s">
        <v>52</v>
      </c>
      <c r="O1756" s="25">
        <v>698.96</v>
      </c>
      <c r="P1756" s="25">
        <f>'LISTA DOS ITENS'!$O1756*'LISTA DOS ITENS'!$M1756</f>
        <v>698.96</v>
      </c>
      <c r="Q1756" s="25">
        <v>698.97</v>
      </c>
      <c r="R1756" s="25">
        <f>'LISTA DOS ITENS'!$Q1756*'LISTA DOS ITENS'!$M1756</f>
        <v>698.97</v>
      </c>
      <c r="S1756" s="56">
        <f>IF('LISTA DOS ITENS'!$P1756&gt;'LISTA DOS ITENS'!$R1756,'LISTA DOS ITENS'!$P1756,'LISTA DOS ITENS'!$R1756)</f>
        <v>698.97</v>
      </c>
      <c r="T1756" s="25">
        <v>52.5346839852797</v>
      </c>
      <c r="U1756" s="25">
        <f>'LISTA DOS ITENS'!$T1756*'LISTA DOS ITENS'!$M1756</f>
        <v>52.53468399</v>
      </c>
      <c r="V1756" s="56">
        <f t="array" ref="V1756">INDEX('RESUMO - LOTES E VMA'!$F$3:$F$181,MATCH('LISTA DOS ITENS'!$D1756,'RESUMO - LOTES E VMA'!$A$3:$A$181,0))</f>
        <v>17245.18627</v>
      </c>
      <c r="W1756" s="57">
        <f>'LISTA DOS ITENS'!$U1756/'LISTA DOS ITENS'!$V1756</f>
        <v>0.003046339028</v>
      </c>
      <c r="X1756" s="53" t="s">
        <v>53</v>
      </c>
      <c r="Y1756" s="53" t="s">
        <v>290</v>
      </c>
      <c r="Z1756" s="58" t="str">
        <f>'LISTA DOS ITENS'!$F1756&amp;"-"&amp;'LISTA DOS ITENS'!$H1756&amp;"-"&amp;'LISTA DOS ITENS'!$J1756&amp;"-"&amp;'LISTA DOS ITENS'!$K1756&amp;"-"&amp;'LISTA DOS ITENS'!$I1756</f>
        <v>10927128-2201-A003-IMOB/NAC-</v>
      </c>
      <c r="AA1756" s="59" t="str">
        <f t="array" ref="AA1756">INDEX('RESUMO - LOTES E VMA'!$M$3:$M$181,MATCH('LISTA DOS ITENS'!$D1756,'RESUMO - LOTES E VMA'!$A$3:$A$181,0))</f>
        <v>Para Leilão</v>
      </c>
      <c r="AB1756" s="60">
        <f t="array" ref="AB1756">INDEX('RESUMO - LOTES E VMA'!$J$3:$J$181,MATCH('LISTA DOS ITENS'!$D1756,'RESUMO - LOTES E VMA'!$A$3:$A$181,0))</f>
        <v>0.07260907222</v>
      </c>
      <c r="AC1756" s="29" t="str">
        <f t="array" ref="AC1756">INDEX('RESUMO - LOTES E VMA'!$L$3:$L$181,MATCH('LISTA DOS ITENS'!$D1756,'RESUMO - LOTES E VMA'!$A$3:$A$181,0))</f>
        <v>1% do Valor de Comparação do VMA</v>
      </c>
      <c r="AD1756" s="53" t="str">
        <f>VLOOKUP(Tabela1[[#This Row],[Índice]],[1]Planilha1!$A:$A,1,0)</f>
        <v>#ERROR!</v>
      </c>
    </row>
    <row r="1757" ht="15.75" customHeight="1">
      <c r="A1757" s="52">
        <v>253799.0</v>
      </c>
      <c r="B1757" s="53" t="s">
        <v>70</v>
      </c>
      <c r="C1757" s="53" t="s">
        <v>71</v>
      </c>
      <c r="D1757" s="22">
        <v>207133.0</v>
      </c>
      <c r="E1757" s="53" t="s">
        <v>63</v>
      </c>
      <c r="F1757" s="54">
        <v>1.0995892E7</v>
      </c>
      <c r="G1757" s="53" t="s">
        <v>1294</v>
      </c>
      <c r="H1757" s="55">
        <v>2201.0</v>
      </c>
      <c r="I1757" s="55"/>
      <c r="J1757" s="55" t="s">
        <v>79</v>
      </c>
      <c r="K1757" s="53" t="s">
        <v>73</v>
      </c>
      <c r="L1757" s="53"/>
      <c r="M1757" s="53">
        <v>4.0</v>
      </c>
      <c r="N1757" s="53" t="s">
        <v>52</v>
      </c>
      <c r="O1757" s="25">
        <v>65.55</v>
      </c>
      <c r="P1757" s="25">
        <f>'LISTA DOS ITENS'!$O1757*'LISTA DOS ITENS'!$M1757</f>
        <v>262.2</v>
      </c>
      <c r="Q1757" s="25">
        <v>65.55</v>
      </c>
      <c r="R1757" s="25">
        <f>'LISTA DOS ITENS'!$Q1757*'LISTA DOS ITENS'!$M1757</f>
        <v>262.2</v>
      </c>
      <c r="S1757" s="56">
        <f>IF('LISTA DOS ITENS'!$P1757&gt;'LISTA DOS ITENS'!$R1757,'LISTA DOS ITENS'!$P1757,'LISTA DOS ITENS'!$R1757)</f>
        <v>262.2</v>
      </c>
      <c r="T1757" s="25">
        <v>4.926747264167395</v>
      </c>
      <c r="U1757" s="25">
        <f>'LISTA DOS ITENS'!$T1757*'LISTA DOS ITENS'!$M1757</f>
        <v>19.70698906</v>
      </c>
      <c r="V1757" s="56">
        <f t="array" ref="V1757">INDEX('RESUMO - LOTES E VMA'!$F$3:$F$181,MATCH('LISTA DOS ITENS'!$D1757,'RESUMO - LOTES E VMA'!$A$3:$A$181,0))</f>
        <v>17245.18627</v>
      </c>
      <c r="W1757" s="57">
        <f>'LISTA DOS ITENS'!$U1757/'LISTA DOS ITENS'!$V1757</f>
        <v>0.001142753041</v>
      </c>
      <c r="X1757" s="53" t="s">
        <v>53</v>
      </c>
      <c r="Y1757" s="53" t="s">
        <v>290</v>
      </c>
      <c r="Z1757" s="58" t="str">
        <f>'LISTA DOS ITENS'!$F1757&amp;"-"&amp;'LISTA DOS ITENS'!$H1757&amp;"-"&amp;'LISTA DOS ITENS'!$J1757&amp;"-"&amp;'LISTA DOS ITENS'!$K1757&amp;"-"&amp;'LISTA DOS ITENS'!$I1757</f>
        <v>10995892-2201-A003-CONS/NAC-</v>
      </c>
      <c r="AA1757" s="59" t="str">
        <f t="array" ref="AA1757">INDEX('RESUMO - LOTES E VMA'!$M$3:$M$181,MATCH('LISTA DOS ITENS'!$D1757,'RESUMO - LOTES E VMA'!$A$3:$A$181,0))</f>
        <v>Para Leilão</v>
      </c>
      <c r="AB1757" s="60">
        <f t="array" ref="AB1757">INDEX('RESUMO - LOTES E VMA'!$J$3:$J$181,MATCH('LISTA DOS ITENS'!$D1757,'RESUMO - LOTES E VMA'!$A$3:$A$181,0))</f>
        <v>0.07260907222</v>
      </c>
      <c r="AC1757" s="29" t="str">
        <f t="array" ref="AC1757">INDEX('RESUMO - LOTES E VMA'!$L$3:$L$181,MATCH('LISTA DOS ITENS'!$D1757,'RESUMO - LOTES E VMA'!$A$3:$A$181,0))</f>
        <v>1% do Valor de Comparação do VMA</v>
      </c>
      <c r="AD1757" s="53" t="str">
        <f>VLOOKUP(Tabela1[[#This Row],[Índice]],[1]Planilha1!$A:$A,1,0)</f>
        <v>#ERROR!</v>
      </c>
    </row>
    <row r="1758" ht="15.75" customHeight="1">
      <c r="A1758" s="52">
        <v>253800.0</v>
      </c>
      <c r="B1758" s="53" t="s">
        <v>70</v>
      </c>
      <c r="C1758" s="53" t="s">
        <v>71</v>
      </c>
      <c r="D1758" s="22">
        <v>207133.0</v>
      </c>
      <c r="E1758" s="53" t="s">
        <v>63</v>
      </c>
      <c r="F1758" s="54">
        <v>1.1113434E7</v>
      </c>
      <c r="G1758" s="53" t="s">
        <v>1238</v>
      </c>
      <c r="H1758" s="55">
        <v>2201.0</v>
      </c>
      <c r="I1758" s="55"/>
      <c r="J1758" s="55" t="s">
        <v>79</v>
      </c>
      <c r="K1758" s="53" t="s">
        <v>80</v>
      </c>
      <c r="L1758" s="53"/>
      <c r="M1758" s="53">
        <v>10.0</v>
      </c>
      <c r="N1758" s="53" t="s">
        <v>52</v>
      </c>
      <c r="O1758" s="25">
        <v>126.14000000000001</v>
      </c>
      <c r="P1758" s="25">
        <f>'LISTA DOS ITENS'!$O1758*'LISTA DOS ITENS'!$M1758</f>
        <v>1261.4</v>
      </c>
      <c r="Q1758" s="25">
        <v>126.14</v>
      </c>
      <c r="R1758" s="25">
        <f>'LISTA DOS ITENS'!$Q1758*'LISTA DOS ITENS'!$M1758</f>
        <v>1261.4</v>
      </c>
      <c r="S1758" s="56">
        <f>IF('LISTA DOS ITENS'!$P1758&gt;'LISTA DOS ITENS'!$R1758,'LISTA DOS ITENS'!$P1758,'LISTA DOS ITENS'!$R1758)</f>
        <v>1261.4</v>
      </c>
      <c r="T1758" s="25">
        <v>9.480700227339058</v>
      </c>
      <c r="U1758" s="25">
        <f>'LISTA DOS ITENS'!$T1758*'LISTA DOS ITENS'!$M1758</f>
        <v>94.80700227</v>
      </c>
      <c r="V1758" s="56">
        <f t="array" ref="V1758">INDEX('RESUMO - LOTES E VMA'!$F$3:$F$181,MATCH('LISTA DOS ITENS'!$D1758,'RESUMO - LOTES E VMA'!$A$3:$A$181,0))</f>
        <v>17245.18627</v>
      </c>
      <c r="W1758" s="57">
        <f>'LISTA DOS ITENS'!$U1758/'LISTA DOS ITENS'!$V1758</f>
        <v>0.005497592243</v>
      </c>
      <c r="X1758" s="53" t="s">
        <v>53</v>
      </c>
      <c r="Y1758" s="53" t="s">
        <v>290</v>
      </c>
      <c r="Z1758" s="58" t="str">
        <f>'LISTA DOS ITENS'!$F1758&amp;"-"&amp;'LISTA DOS ITENS'!$H1758&amp;"-"&amp;'LISTA DOS ITENS'!$J1758&amp;"-"&amp;'LISTA DOS ITENS'!$K1758&amp;"-"&amp;'LISTA DOS ITENS'!$I1758</f>
        <v>11113434-2201-A003-IMOB/NAC-</v>
      </c>
      <c r="AA1758" s="59" t="str">
        <f t="array" ref="AA1758">INDEX('RESUMO - LOTES E VMA'!$M$3:$M$181,MATCH('LISTA DOS ITENS'!$D1758,'RESUMO - LOTES E VMA'!$A$3:$A$181,0))</f>
        <v>Para Leilão</v>
      </c>
      <c r="AB1758" s="60">
        <f t="array" ref="AB1758">INDEX('RESUMO - LOTES E VMA'!$J$3:$J$181,MATCH('LISTA DOS ITENS'!$D1758,'RESUMO - LOTES E VMA'!$A$3:$A$181,0))</f>
        <v>0.07260907222</v>
      </c>
      <c r="AC1758" s="29" t="str">
        <f t="array" ref="AC1758">INDEX('RESUMO - LOTES E VMA'!$L$3:$L$181,MATCH('LISTA DOS ITENS'!$D1758,'RESUMO - LOTES E VMA'!$A$3:$A$181,0))</f>
        <v>1% do Valor de Comparação do VMA</v>
      </c>
      <c r="AD1758" s="53" t="str">
        <f>VLOOKUP(Tabela1[[#This Row],[Índice]],[1]Planilha1!$A:$A,1,0)</f>
        <v>#ERROR!</v>
      </c>
    </row>
    <row r="1759" ht="15.75" customHeight="1">
      <c r="A1759" s="52">
        <v>253801.0</v>
      </c>
      <c r="B1759" s="53" t="s">
        <v>70</v>
      </c>
      <c r="C1759" s="53" t="s">
        <v>71</v>
      </c>
      <c r="D1759" s="22">
        <v>207133.0</v>
      </c>
      <c r="E1759" s="53" t="s">
        <v>63</v>
      </c>
      <c r="F1759" s="54">
        <v>1.037278E7</v>
      </c>
      <c r="G1759" s="53" t="s">
        <v>1295</v>
      </c>
      <c r="H1759" s="55">
        <v>2101.0</v>
      </c>
      <c r="I1759" s="55"/>
      <c r="J1759" s="55" t="s">
        <v>319</v>
      </c>
      <c r="K1759" s="53" t="s">
        <v>73</v>
      </c>
      <c r="L1759" s="53"/>
      <c r="M1759" s="53">
        <v>6.0</v>
      </c>
      <c r="N1759" s="53" t="s">
        <v>52</v>
      </c>
      <c r="O1759" s="25">
        <v>1008.64</v>
      </c>
      <c r="P1759" s="25">
        <f>'LISTA DOS ITENS'!$O1759*'LISTA DOS ITENS'!$M1759</f>
        <v>6051.84</v>
      </c>
      <c r="Q1759" s="25">
        <v>1008.64</v>
      </c>
      <c r="R1759" s="25">
        <f>'LISTA DOS ITENS'!$Q1759*'LISTA DOS ITENS'!$M1759</f>
        <v>6051.84</v>
      </c>
      <c r="S1759" s="56">
        <f>IF('LISTA DOS ITENS'!$P1759&gt;'LISTA DOS ITENS'!$R1759,'LISTA DOS ITENS'!$P1759,'LISTA DOS ITENS'!$R1759)</f>
        <v>6051.84</v>
      </c>
      <c r="T1759" s="25">
        <v>75.80952495087416</v>
      </c>
      <c r="U1759" s="25">
        <f>'LISTA DOS ITENS'!$T1759*'LISTA DOS ITENS'!$M1759</f>
        <v>454.8571497</v>
      </c>
      <c r="V1759" s="56">
        <f t="array" ref="V1759">INDEX('RESUMO - LOTES E VMA'!$F$3:$F$181,MATCH('LISTA DOS ITENS'!$D1759,'RESUMO - LOTES E VMA'!$A$3:$A$181,0))</f>
        <v>17245.18627</v>
      </c>
      <c r="W1759" s="57">
        <f>'LISTA DOS ITENS'!$U1759/'LISTA DOS ITENS'!$V1759</f>
        <v>0.02637589079</v>
      </c>
      <c r="X1759" s="53" t="s">
        <v>53</v>
      </c>
      <c r="Y1759" s="53" t="s">
        <v>290</v>
      </c>
      <c r="Z1759" s="58" t="str">
        <f>'LISTA DOS ITENS'!$F1759&amp;"-"&amp;'LISTA DOS ITENS'!$H1759&amp;"-"&amp;'LISTA DOS ITENS'!$J1759&amp;"-"&amp;'LISTA DOS ITENS'!$K1759&amp;"-"&amp;'LISTA DOS ITENS'!$I1759</f>
        <v>10372780-2101-A803-CONS/NAC-</v>
      </c>
      <c r="AA1759" s="59" t="str">
        <f t="array" ref="AA1759">INDEX('RESUMO - LOTES E VMA'!$M$3:$M$181,MATCH('LISTA DOS ITENS'!$D1759,'RESUMO - LOTES E VMA'!$A$3:$A$181,0))</f>
        <v>Para Leilão</v>
      </c>
      <c r="AB1759" s="60">
        <f t="array" ref="AB1759">INDEX('RESUMO - LOTES E VMA'!$J$3:$J$181,MATCH('LISTA DOS ITENS'!$D1759,'RESUMO - LOTES E VMA'!$A$3:$A$181,0))</f>
        <v>0.07260907222</v>
      </c>
      <c r="AC1759" s="29" t="str">
        <f t="array" ref="AC1759">INDEX('RESUMO - LOTES E VMA'!$L$3:$L$181,MATCH('LISTA DOS ITENS'!$D1759,'RESUMO - LOTES E VMA'!$A$3:$A$181,0))</f>
        <v>1% do Valor de Comparação do VMA</v>
      </c>
      <c r="AD1759" s="53" t="str">
        <f>VLOOKUP(Tabela1[[#This Row],[Índice]],[1]Planilha1!$A:$A,1,0)</f>
        <v>#ERROR!</v>
      </c>
    </row>
    <row r="1760" ht="15.75" customHeight="1">
      <c r="A1760" s="52">
        <v>253802.0</v>
      </c>
      <c r="B1760" s="53" t="s">
        <v>70</v>
      </c>
      <c r="C1760" s="53" t="s">
        <v>71</v>
      </c>
      <c r="D1760" s="22">
        <v>207133.0</v>
      </c>
      <c r="E1760" s="53" t="s">
        <v>63</v>
      </c>
      <c r="F1760" s="54">
        <v>1.0604046E7</v>
      </c>
      <c r="G1760" s="53" t="s">
        <v>1266</v>
      </c>
      <c r="H1760" s="55">
        <v>2101.0</v>
      </c>
      <c r="I1760" s="55"/>
      <c r="J1760" s="55" t="s">
        <v>319</v>
      </c>
      <c r="K1760" s="53" t="s">
        <v>73</v>
      </c>
      <c r="L1760" s="53"/>
      <c r="M1760" s="53">
        <v>3.0</v>
      </c>
      <c r="N1760" s="53" t="s">
        <v>52</v>
      </c>
      <c r="O1760" s="25">
        <v>40.050000000000004</v>
      </c>
      <c r="P1760" s="25">
        <f>'LISTA DOS ITENS'!$O1760*'LISTA DOS ITENS'!$M1760</f>
        <v>120.15</v>
      </c>
      <c r="Q1760" s="25">
        <v>10281.57</v>
      </c>
      <c r="R1760" s="25">
        <f>'LISTA DOS ITENS'!$Q1760*'LISTA DOS ITENS'!$M1760</f>
        <v>30844.71</v>
      </c>
      <c r="S1760" s="56">
        <f>IF('LISTA DOS ITENS'!$P1760&gt;'LISTA DOS ITENS'!$R1760,'LISTA DOS ITENS'!$P1760,'LISTA DOS ITENS'!$R1760)</f>
        <v>30844.71</v>
      </c>
      <c r="T1760" s="25">
        <v>772.7642542920757</v>
      </c>
      <c r="U1760" s="25">
        <f>'LISTA DOS ITENS'!$T1760*'LISTA DOS ITENS'!$M1760</f>
        <v>2318.292763</v>
      </c>
      <c r="V1760" s="56">
        <f t="array" ref="V1760">INDEX('RESUMO - LOTES E VMA'!$F$3:$F$181,MATCH('LISTA DOS ITENS'!$D1760,'RESUMO - LOTES E VMA'!$A$3:$A$181,0))</f>
        <v>17245.18627</v>
      </c>
      <c r="W1760" s="57">
        <f>'LISTA DOS ITENS'!$U1760/'LISTA DOS ITENS'!$V1760</f>
        <v>0.1344312973</v>
      </c>
      <c r="X1760" s="53" t="s">
        <v>53</v>
      </c>
      <c r="Y1760" s="53" t="s">
        <v>290</v>
      </c>
      <c r="Z1760" s="58" t="str">
        <f>'LISTA DOS ITENS'!$F1760&amp;"-"&amp;'LISTA DOS ITENS'!$H1760&amp;"-"&amp;'LISTA DOS ITENS'!$J1760&amp;"-"&amp;'LISTA DOS ITENS'!$K1760&amp;"-"&amp;'LISTA DOS ITENS'!$I1760</f>
        <v>10604046-2101-A803-CONS/NAC-</v>
      </c>
      <c r="AA1760" s="59" t="str">
        <f t="array" ref="AA1760">INDEX('RESUMO - LOTES E VMA'!$M$3:$M$181,MATCH('LISTA DOS ITENS'!$D1760,'RESUMO - LOTES E VMA'!$A$3:$A$181,0))</f>
        <v>Para Leilão</v>
      </c>
      <c r="AB1760" s="60">
        <f t="array" ref="AB1760">INDEX('RESUMO - LOTES E VMA'!$J$3:$J$181,MATCH('LISTA DOS ITENS'!$D1760,'RESUMO - LOTES E VMA'!$A$3:$A$181,0))</f>
        <v>0.07260907222</v>
      </c>
      <c r="AC1760" s="29" t="str">
        <f t="array" ref="AC1760">INDEX('RESUMO - LOTES E VMA'!$L$3:$L$181,MATCH('LISTA DOS ITENS'!$D1760,'RESUMO - LOTES E VMA'!$A$3:$A$181,0))</f>
        <v>1% do Valor de Comparação do VMA</v>
      </c>
      <c r="AD1760" s="53" t="str">
        <f>VLOOKUP(Tabela1[[#This Row],[Índice]],[1]Planilha1!$A:$A,1,0)</f>
        <v>#ERROR!</v>
      </c>
    </row>
    <row r="1761" ht="15.75" customHeight="1">
      <c r="A1761" s="52">
        <v>253803.0</v>
      </c>
      <c r="B1761" s="53" t="s">
        <v>70</v>
      </c>
      <c r="C1761" s="53" t="s">
        <v>71</v>
      </c>
      <c r="D1761" s="22">
        <v>207133.0</v>
      </c>
      <c r="E1761" s="53" t="s">
        <v>63</v>
      </c>
      <c r="F1761" s="54">
        <v>1.0723487E7</v>
      </c>
      <c r="G1761" s="53" t="s">
        <v>1238</v>
      </c>
      <c r="H1761" s="55">
        <v>2101.0</v>
      </c>
      <c r="I1761" s="55"/>
      <c r="J1761" s="55" t="s">
        <v>319</v>
      </c>
      <c r="K1761" s="53" t="s">
        <v>73</v>
      </c>
      <c r="L1761" s="53"/>
      <c r="M1761" s="53">
        <v>1.0</v>
      </c>
      <c r="N1761" s="53" t="s">
        <v>52</v>
      </c>
      <c r="O1761" s="25">
        <v>3222.93</v>
      </c>
      <c r="P1761" s="25">
        <f>'LISTA DOS ITENS'!$O1761*'LISTA DOS ITENS'!$M1761</f>
        <v>3222.93</v>
      </c>
      <c r="Q1761" s="25">
        <v>3222.93</v>
      </c>
      <c r="R1761" s="25">
        <f>'LISTA DOS ITENS'!$Q1761*'LISTA DOS ITENS'!$M1761</f>
        <v>3222.93</v>
      </c>
      <c r="S1761" s="56">
        <f>IF('LISTA DOS ITENS'!$P1761&gt;'LISTA DOS ITENS'!$R1761,'LISTA DOS ITENS'!$P1761,'LISTA DOS ITENS'!$R1761)</f>
        <v>3222.93</v>
      </c>
      <c r="T1761" s="25">
        <v>242.2358742960034</v>
      </c>
      <c r="U1761" s="25">
        <f>'LISTA DOS ITENS'!$T1761*'LISTA DOS ITENS'!$M1761</f>
        <v>242.2358743</v>
      </c>
      <c r="V1761" s="56">
        <f t="array" ref="V1761">INDEX('RESUMO - LOTES E VMA'!$F$3:$F$181,MATCH('LISTA DOS ITENS'!$D1761,'RESUMO - LOTES E VMA'!$A$3:$A$181,0))</f>
        <v>17245.18627</v>
      </c>
      <c r="W1761" s="57">
        <f>'LISTA DOS ITENS'!$U1761/'LISTA DOS ITENS'!$V1761</f>
        <v>0.01404657917</v>
      </c>
      <c r="X1761" s="53" t="s">
        <v>53</v>
      </c>
      <c r="Y1761" s="53" t="s">
        <v>290</v>
      </c>
      <c r="Z1761" s="58" t="str">
        <f>'LISTA DOS ITENS'!$F1761&amp;"-"&amp;'LISTA DOS ITENS'!$H1761&amp;"-"&amp;'LISTA DOS ITENS'!$J1761&amp;"-"&amp;'LISTA DOS ITENS'!$K1761&amp;"-"&amp;'LISTA DOS ITENS'!$I1761</f>
        <v>10723487-2101-A803-CONS/NAC-</v>
      </c>
      <c r="AA1761" s="59" t="str">
        <f t="array" ref="AA1761">INDEX('RESUMO - LOTES E VMA'!$M$3:$M$181,MATCH('LISTA DOS ITENS'!$D1761,'RESUMO - LOTES E VMA'!$A$3:$A$181,0))</f>
        <v>Para Leilão</v>
      </c>
      <c r="AB1761" s="60">
        <f t="array" ref="AB1761">INDEX('RESUMO - LOTES E VMA'!$J$3:$J$181,MATCH('LISTA DOS ITENS'!$D1761,'RESUMO - LOTES E VMA'!$A$3:$A$181,0))</f>
        <v>0.07260907222</v>
      </c>
      <c r="AC1761" s="29" t="str">
        <f t="array" ref="AC1761">INDEX('RESUMO - LOTES E VMA'!$L$3:$L$181,MATCH('LISTA DOS ITENS'!$D1761,'RESUMO - LOTES E VMA'!$A$3:$A$181,0))</f>
        <v>1% do Valor de Comparação do VMA</v>
      </c>
      <c r="AD1761" s="53" t="str">
        <f>VLOOKUP(Tabela1[[#This Row],[Índice]],[1]Planilha1!$A:$A,1,0)</f>
        <v>#ERROR!</v>
      </c>
    </row>
    <row r="1762" ht="15.75" customHeight="1">
      <c r="A1762" s="52">
        <v>253804.0</v>
      </c>
      <c r="B1762" s="53" t="s">
        <v>70</v>
      </c>
      <c r="C1762" s="53" t="s">
        <v>71</v>
      </c>
      <c r="D1762" s="22">
        <v>207133.0</v>
      </c>
      <c r="E1762" s="53" t="s">
        <v>63</v>
      </c>
      <c r="F1762" s="54">
        <v>1.1020541E7</v>
      </c>
      <c r="G1762" s="53" t="s">
        <v>1296</v>
      </c>
      <c r="H1762" s="55">
        <v>2101.0</v>
      </c>
      <c r="I1762" s="55"/>
      <c r="J1762" s="55" t="s">
        <v>319</v>
      </c>
      <c r="K1762" s="53" t="s">
        <v>73</v>
      </c>
      <c r="L1762" s="53"/>
      <c r="M1762" s="53">
        <v>4.0</v>
      </c>
      <c r="N1762" s="53" t="s">
        <v>52</v>
      </c>
      <c r="O1762" s="25">
        <v>895.0</v>
      </c>
      <c r="P1762" s="25">
        <f>'LISTA DOS ITENS'!$O1762*'LISTA DOS ITENS'!$M1762</f>
        <v>3580</v>
      </c>
      <c r="Q1762" s="25">
        <v>895.0</v>
      </c>
      <c r="R1762" s="25">
        <f>'LISTA DOS ITENS'!$Q1762*'LISTA DOS ITENS'!$M1762</f>
        <v>3580</v>
      </c>
      <c r="S1762" s="56">
        <f>IF('LISTA DOS ITENS'!$P1762&gt;'LISTA DOS ITENS'!$R1762,'LISTA DOS ITENS'!$P1762,'LISTA DOS ITENS'!$R1762)</f>
        <v>3580</v>
      </c>
      <c r="T1762" s="25">
        <v>67.26832649015742</v>
      </c>
      <c r="U1762" s="25">
        <f>'LISTA DOS ITENS'!$T1762*'LISTA DOS ITENS'!$M1762</f>
        <v>269.073306</v>
      </c>
      <c r="V1762" s="56">
        <f t="array" ref="V1762">INDEX('RESUMO - LOTES E VMA'!$F$3:$F$181,MATCH('LISTA DOS ITENS'!$D1762,'RESUMO - LOTES E VMA'!$A$3:$A$181,0))</f>
        <v>17245.18627</v>
      </c>
      <c r="W1762" s="57">
        <f>'LISTA DOS ITENS'!$U1762/'LISTA DOS ITENS'!$V1762</f>
        <v>0.01560280659</v>
      </c>
      <c r="X1762" s="53" t="s">
        <v>53</v>
      </c>
      <c r="Y1762" s="53" t="s">
        <v>290</v>
      </c>
      <c r="Z1762" s="58" t="str">
        <f>'LISTA DOS ITENS'!$F1762&amp;"-"&amp;'LISTA DOS ITENS'!$H1762&amp;"-"&amp;'LISTA DOS ITENS'!$J1762&amp;"-"&amp;'LISTA DOS ITENS'!$K1762&amp;"-"&amp;'LISTA DOS ITENS'!$I1762</f>
        <v>11020541-2101-A803-CONS/NAC-</v>
      </c>
      <c r="AA1762" s="59" t="str">
        <f t="array" ref="AA1762">INDEX('RESUMO - LOTES E VMA'!$M$3:$M$181,MATCH('LISTA DOS ITENS'!$D1762,'RESUMO - LOTES E VMA'!$A$3:$A$181,0))</f>
        <v>Para Leilão</v>
      </c>
      <c r="AB1762" s="60">
        <f t="array" ref="AB1762">INDEX('RESUMO - LOTES E VMA'!$J$3:$J$181,MATCH('LISTA DOS ITENS'!$D1762,'RESUMO - LOTES E VMA'!$A$3:$A$181,0))</f>
        <v>0.07260907222</v>
      </c>
      <c r="AC1762" s="29" t="str">
        <f t="array" ref="AC1762">INDEX('RESUMO - LOTES E VMA'!$L$3:$L$181,MATCH('LISTA DOS ITENS'!$D1762,'RESUMO - LOTES E VMA'!$A$3:$A$181,0))</f>
        <v>1% do Valor de Comparação do VMA</v>
      </c>
      <c r="AD1762" s="53" t="str">
        <f>VLOOKUP(Tabela1[[#This Row],[Índice]],[1]Planilha1!$A:$A,1,0)</f>
        <v>#ERROR!</v>
      </c>
    </row>
    <row r="1763" ht="15.75" customHeight="1">
      <c r="A1763" s="52">
        <v>253805.0</v>
      </c>
      <c r="B1763" s="53" t="s">
        <v>70</v>
      </c>
      <c r="C1763" s="53" t="s">
        <v>71</v>
      </c>
      <c r="D1763" s="22">
        <v>207133.0</v>
      </c>
      <c r="E1763" s="53" t="s">
        <v>63</v>
      </c>
      <c r="F1763" s="54">
        <v>1.0111959E7</v>
      </c>
      <c r="G1763" s="53" t="s">
        <v>1297</v>
      </c>
      <c r="H1763" s="55">
        <v>2101.0</v>
      </c>
      <c r="I1763" s="55" t="s">
        <v>81</v>
      </c>
      <c r="J1763" s="55" t="s">
        <v>77</v>
      </c>
      <c r="K1763" s="53" t="s">
        <v>80</v>
      </c>
      <c r="L1763" s="53"/>
      <c r="M1763" s="53">
        <v>1.0</v>
      </c>
      <c r="N1763" s="53" t="s">
        <v>52</v>
      </c>
      <c r="O1763" s="25">
        <v>1656.44</v>
      </c>
      <c r="P1763" s="25">
        <f>'LISTA DOS ITENS'!$O1763*'LISTA DOS ITENS'!$M1763</f>
        <v>1656.44</v>
      </c>
      <c r="Q1763" s="25">
        <v>75.73</v>
      </c>
      <c r="R1763" s="25">
        <f>'LISTA DOS ITENS'!$Q1763*'LISTA DOS ITENS'!$M1763</f>
        <v>75.73</v>
      </c>
      <c r="S1763" s="56">
        <f>IF('LISTA DOS ITENS'!$P1763&gt;'LISTA DOS ITENS'!$R1763,'LISTA DOS ITENS'!$P1763,'LISTA DOS ITENS'!$R1763)</f>
        <v>1656.44</v>
      </c>
      <c r="T1763" s="25">
        <v>5.691877502904605</v>
      </c>
      <c r="U1763" s="25">
        <f>'LISTA DOS ITENS'!$T1763*'LISTA DOS ITENS'!$M1763</f>
        <v>5.691877503</v>
      </c>
      <c r="V1763" s="56">
        <f t="array" ref="V1763">INDEX('RESUMO - LOTES E VMA'!$F$3:$F$181,MATCH('LISTA DOS ITENS'!$D1763,'RESUMO - LOTES E VMA'!$A$3:$A$181,0))</f>
        <v>17245.18627</v>
      </c>
      <c r="W1763" s="57">
        <f>'LISTA DOS ITENS'!$U1763/'LISTA DOS ITENS'!$V1763</f>
        <v>0.0003300560176</v>
      </c>
      <c r="X1763" s="53" t="s">
        <v>53</v>
      </c>
      <c r="Y1763" s="53" t="s">
        <v>290</v>
      </c>
      <c r="Z1763" s="58" t="str">
        <f>'LISTA DOS ITENS'!$F1763&amp;"-"&amp;'LISTA DOS ITENS'!$H1763&amp;"-"&amp;'LISTA DOS ITENS'!$J1763&amp;"-"&amp;'LISTA DOS ITENS'!$K1763&amp;"-"&amp;'LISTA DOS ITENS'!$I1763</f>
        <v>10111959-2101-A903-IMOB/NAC-ED-1000-01.01</v>
      </c>
      <c r="AA1763" s="59" t="str">
        <f t="array" ref="AA1763">INDEX('RESUMO - LOTES E VMA'!$M$3:$M$181,MATCH('LISTA DOS ITENS'!$D1763,'RESUMO - LOTES E VMA'!$A$3:$A$181,0))</f>
        <v>Para Leilão</v>
      </c>
      <c r="AB1763" s="60">
        <f t="array" ref="AB1763">INDEX('RESUMO - LOTES E VMA'!$J$3:$J$181,MATCH('LISTA DOS ITENS'!$D1763,'RESUMO - LOTES E VMA'!$A$3:$A$181,0))</f>
        <v>0.07260907222</v>
      </c>
      <c r="AC1763" s="29" t="str">
        <f t="array" ref="AC1763">INDEX('RESUMO - LOTES E VMA'!$L$3:$L$181,MATCH('LISTA DOS ITENS'!$D1763,'RESUMO - LOTES E VMA'!$A$3:$A$181,0))</f>
        <v>1% do Valor de Comparação do VMA</v>
      </c>
      <c r="AD1763" s="53" t="str">
        <f>VLOOKUP(Tabela1[[#This Row],[Índice]],[1]Planilha1!$A:$A,1,0)</f>
        <v>#ERROR!</v>
      </c>
    </row>
    <row r="1764" ht="15.75" customHeight="1">
      <c r="A1764" s="52">
        <v>253806.0</v>
      </c>
      <c r="B1764" s="53" t="s">
        <v>70</v>
      </c>
      <c r="C1764" s="53" t="s">
        <v>71</v>
      </c>
      <c r="D1764" s="22">
        <v>207133.0</v>
      </c>
      <c r="E1764" s="53" t="s">
        <v>63</v>
      </c>
      <c r="F1764" s="54">
        <v>1.0122899E7</v>
      </c>
      <c r="G1764" s="53" t="s">
        <v>1298</v>
      </c>
      <c r="H1764" s="55">
        <v>2101.0</v>
      </c>
      <c r="I1764" s="55"/>
      <c r="J1764" s="55" t="s">
        <v>77</v>
      </c>
      <c r="K1764" s="53" t="s">
        <v>80</v>
      </c>
      <c r="L1764" s="53"/>
      <c r="M1764" s="53">
        <v>2.0</v>
      </c>
      <c r="N1764" s="53" t="s">
        <v>52</v>
      </c>
      <c r="O1764" s="25">
        <v>84.42</v>
      </c>
      <c r="P1764" s="25">
        <f>'LISTA DOS ITENS'!$O1764*'LISTA DOS ITENS'!$M1764</f>
        <v>168.84</v>
      </c>
      <c r="Q1764" s="25">
        <v>84.42</v>
      </c>
      <c r="R1764" s="25">
        <f>'LISTA DOS ITENS'!$Q1764*'LISTA DOS ITENS'!$M1764</f>
        <v>168.84</v>
      </c>
      <c r="S1764" s="56">
        <f>IF('LISTA DOS ITENS'!$P1764&gt;'LISTA DOS ITENS'!$R1764,'LISTA DOS ITENS'!$P1764,'LISTA DOS ITENS'!$R1764)</f>
        <v>168.84</v>
      </c>
      <c r="T1764" s="25">
        <v>6.345019131060435</v>
      </c>
      <c r="U1764" s="25">
        <f>'LISTA DOS ITENS'!$T1764*'LISTA DOS ITENS'!$M1764</f>
        <v>12.69003826</v>
      </c>
      <c r="V1764" s="56">
        <f t="array" ref="V1764">INDEX('RESUMO - LOTES E VMA'!$F$3:$F$181,MATCH('LISTA DOS ITENS'!$D1764,'RESUMO - LOTES E VMA'!$A$3:$A$181,0))</f>
        <v>17245.18627</v>
      </c>
      <c r="W1764" s="57">
        <f>'LISTA DOS ITENS'!$U1764/'LISTA DOS ITENS'!$V1764</f>
        <v>0.0007358597386</v>
      </c>
      <c r="X1764" s="53" t="s">
        <v>53</v>
      </c>
      <c r="Y1764" s="53" t="s">
        <v>290</v>
      </c>
      <c r="Z1764" s="58" t="str">
        <f>'LISTA DOS ITENS'!$F1764&amp;"-"&amp;'LISTA DOS ITENS'!$H1764&amp;"-"&amp;'LISTA DOS ITENS'!$J1764&amp;"-"&amp;'LISTA DOS ITENS'!$K1764&amp;"-"&amp;'LISTA DOS ITENS'!$I1764</f>
        <v>10122899-2101-A903-IMOB/NAC-</v>
      </c>
      <c r="AA1764" s="59" t="str">
        <f t="array" ref="AA1764">INDEX('RESUMO - LOTES E VMA'!$M$3:$M$181,MATCH('LISTA DOS ITENS'!$D1764,'RESUMO - LOTES E VMA'!$A$3:$A$181,0))</f>
        <v>Para Leilão</v>
      </c>
      <c r="AB1764" s="60">
        <f t="array" ref="AB1764">INDEX('RESUMO - LOTES E VMA'!$J$3:$J$181,MATCH('LISTA DOS ITENS'!$D1764,'RESUMO - LOTES E VMA'!$A$3:$A$181,0))</f>
        <v>0.07260907222</v>
      </c>
      <c r="AC1764" s="29" t="str">
        <f t="array" ref="AC1764">INDEX('RESUMO - LOTES E VMA'!$L$3:$L$181,MATCH('LISTA DOS ITENS'!$D1764,'RESUMO - LOTES E VMA'!$A$3:$A$181,0))</f>
        <v>1% do Valor de Comparação do VMA</v>
      </c>
      <c r="AD1764" s="53" t="str">
        <f>VLOOKUP(Tabela1[[#This Row],[Índice]],[1]Planilha1!$A:$A,1,0)</f>
        <v>#ERROR!</v>
      </c>
    </row>
    <row r="1765" ht="15.75" customHeight="1">
      <c r="A1765" s="52">
        <v>253807.0</v>
      </c>
      <c r="B1765" s="53" t="s">
        <v>70</v>
      </c>
      <c r="C1765" s="53" t="s">
        <v>71</v>
      </c>
      <c r="D1765" s="22">
        <v>207133.0</v>
      </c>
      <c r="E1765" s="53" t="s">
        <v>63</v>
      </c>
      <c r="F1765" s="54">
        <v>1.0175026E7</v>
      </c>
      <c r="G1765" s="53" t="s">
        <v>1299</v>
      </c>
      <c r="H1765" s="55">
        <v>2101.0</v>
      </c>
      <c r="I1765" s="55"/>
      <c r="J1765" s="55" t="s">
        <v>77</v>
      </c>
      <c r="K1765" s="53" t="s">
        <v>73</v>
      </c>
      <c r="L1765" s="53"/>
      <c r="M1765" s="53">
        <v>4.0</v>
      </c>
      <c r="N1765" s="53" t="s">
        <v>52</v>
      </c>
      <c r="O1765" s="25">
        <v>1214.3475</v>
      </c>
      <c r="P1765" s="25">
        <f>'LISTA DOS ITENS'!$O1765*'LISTA DOS ITENS'!$M1765</f>
        <v>4857.39</v>
      </c>
      <c r="Q1765" s="25">
        <v>1214.35</v>
      </c>
      <c r="R1765" s="25">
        <f>'LISTA DOS ITENS'!$Q1765*'LISTA DOS ITENS'!$M1765</f>
        <v>4857.4</v>
      </c>
      <c r="S1765" s="56">
        <f>IF('LISTA DOS ITENS'!$P1765&gt;'LISTA DOS ITENS'!$R1765,'LISTA DOS ITENS'!$P1765,'LISTA DOS ITENS'!$R1765)</f>
        <v>4857.4</v>
      </c>
      <c r="T1765" s="25">
        <v>91.2707176238242</v>
      </c>
      <c r="U1765" s="25">
        <f>'LISTA DOS ITENS'!$T1765*'LISTA DOS ITENS'!$M1765</f>
        <v>365.0828705</v>
      </c>
      <c r="V1765" s="56">
        <f t="array" ref="V1765">INDEX('RESUMO - LOTES E VMA'!$F$3:$F$181,MATCH('LISTA DOS ITENS'!$D1765,'RESUMO - LOTES E VMA'!$A$3:$A$181,0))</f>
        <v>17245.18627</v>
      </c>
      <c r="W1765" s="57">
        <f>'LISTA DOS ITENS'!$U1765/'LISTA DOS ITENS'!$V1765</f>
        <v>0.02117013204</v>
      </c>
      <c r="X1765" s="53" t="s">
        <v>53</v>
      </c>
      <c r="Y1765" s="53" t="s">
        <v>290</v>
      </c>
      <c r="Z1765" s="58" t="str">
        <f>'LISTA DOS ITENS'!$F1765&amp;"-"&amp;'LISTA DOS ITENS'!$H1765&amp;"-"&amp;'LISTA DOS ITENS'!$J1765&amp;"-"&amp;'LISTA DOS ITENS'!$K1765&amp;"-"&amp;'LISTA DOS ITENS'!$I1765</f>
        <v>10175026-2101-A903-CONS/NAC-</v>
      </c>
      <c r="AA1765" s="59" t="str">
        <f t="array" ref="AA1765">INDEX('RESUMO - LOTES E VMA'!$M$3:$M$181,MATCH('LISTA DOS ITENS'!$D1765,'RESUMO - LOTES E VMA'!$A$3:$A$181,0))</f>
        <v>Para Leilão</v>
      </c>
      <c r="AB1765" s="60">
        <f t="array" ref="AB1765">INDEX('RESUMO - LOTES E VMA'!$J$3:$J$181,MATCH('LISTA DOS ITENS'!$D1765,'RESUMO - LOTES E VMA'!$A$3:$A$181,0))</f>
        <v>0.07260907222</v>
      </c>
      <c r="AC1765" s="29" t="str">
        <f t="array" ref="AC1765">INDEX('RESUMO - LOTES E VMA'!$L$3:$L$181,MATCH('LISTA DOS ITENS'!$D1765,'RESUMO - LOTES E VMA'!$A$3:$A$181,0))</f>
        <v>1% do Valor de Comparação do VMA</v>
      </c>
      <c r="AD1765" s="53" t="str">
        <f>VLOOKUP(Tabela1[[#This Row],[Índice]],[1]Planilha1!$A:$A,1,0)</f>
        <v>#ERROR!</v>
      </c>
    </row>
    <row r="1766" ht="15.75" customHeight="1">
      <c r="A1766" s="52">
        <v>253808.0</v>
      </c>
      <c r="B1766" s="53" t="s">
        <v>70</v>
      </c>
      <c r="C1766" s="53" t="s">
        <v>71</v>
      </c>
      <c r="D1766" s="22">
        <v>207133.0</v>
      </c>
      <c r="E1766" s="53" t="s">
        <v>63</v>
      </c>
      <c r="F1766" s="54">
        <v>1.0340113E7</v>
      </c>
      <c r="G1766" s="53" t="s">
        <v>1252</v>
      </c>
      <c r="H1766" s="55">
        <v>2101.0</v>
      </c>
      <c r="I1766" s="55"/>
      <c r="J1766" s="55" t="s">
        <v>77</v>
      </c>
      <c r="K1766" s="53" t="s">
        <v>73</v>
      </c>
      <c r="L1766" s="53"/>
      <c r="M1766" s="53">
        <v>2.0</v>
      </c>
      <c r="N1766" s="53" t="s">
        <v>52</v>
      </c>
      <c r="O1766" s="25">
        <v>1702.255</v>
      </c>
      <c r="P1766" s="25">
        <f>'LISTA DOS ITENS'!$O1766*'LISTA DOS ITENS'!$M1766</f>
        <v>3404.51</v>
      </c>
      <c r="Q1766" s="25">
        <v>1991.46</v>
      </c>
      <c r="R1766" s="25">
        <f>'LISTA DOS ITENS'!$Q1766*'LISTA DOS ITENS'!$M1766</f>
        <v>3982.92</v>
      </c>
      <c r="S1766" s="56">
        <f>IF('LISTA DOS ITENS'!$P1766&gt;'LISTA DOS ITENS'!$R1766,'LISTA DOS ITENS'!$P1766,'LISTA DOS ITENS'!$R1766)</f>
        <v>3982.92</v>
      </c>
      <c r="T1766" s="25">
        <v>149.67841505261327</v>
      </c>
      <c r="U1766" s="25">
        <f>'LISTA DOS ITENS'!$T1766*'LISTA DOS ITENS'!$M1766</f>
        <v>299.3568301</v>
      </c>
      <c r="V1766" s="56">
        <f t="array" ref="V1766">INDEX('RESUMO - LOTES E VMA'!$F$3:$F$181,MATCH('LISTA DOS ITENS'!$D1766,'RESUMO - LOTES E VMA'!$A$3:$A$181,0))</f>
        <v>17245.18627</v>
      </c>
      <c r="W1766" s="57">
        <f>'LISTA DOS ITENS'!$U1766/'LISTA DOS ITENS'!$V1766</f>
        <v>0.01735886324</v>
      </c>
      <c r="X1766" s="53" t="s">
        <v>53</v>
      </c>
      <c r="Y1766" s="53" t="s">
        <v>290</v>
      </c>
      <c r="Z1766" s="58" t="str">
        <f>'LISTA DOS ITENS'!$F1766&amp;"-"&amp;'LISTA DOS ITENS'!$H1766&amp;"-"&amp;'LISTA DOS ITENS'!$J1766&amp;"-"&amp;'LISTA DOS ITENS'!$K1766&amp;"-"&amp;'LISTA DOS ITENS'!$I1766</f>
        <v>10340113-2101-A903-CONS/NAC-</v>
      </c>
      <c r="AA1766" s="59" t="str">
        <f t="array" ref="AA1766">INDEX('RESUMO - LOTES E VMA'!$M$3:$M$181,MATCH('LISTA DOS ITENS'!$D1766,'RESUMO - LOTES E VMA'!$A$3:$A$181,0))</f>
        <v>Para Leilão</v>
      </c>
      <c r="AB1766" s="60">
        <f t="array" ref="AB1766">INDEX('RESUMO - LOTES E VMA'!$J$3:$J$181,MATCH('LISTA DOS ITENS'!$D1766,'RESUMO - LOTES E VMA'!$A$3:$A$181,0))</f>
        <v>0.07260907222</v>
      </c>
      <c r="AC1766" s="29" t="str">
        <f t="array" ref="AC1766">INDEX('RESUMO - LOTES E VMA'!$L$3:$L$181,MATCH('LISTA DOS ITENS'!$D1766,'RESUMO - LOTES E VMA'!$A$3:$A$181,0))</f>
        <v>1% do Valor de Comparação do VMA</v>
      </c>
      <c r="AD1766" s="53" t="str">
        <f>VLOOKUP(Tabela1[[#This Row],[Índice]],[1]Planilha1!$A:$A,1,0)</f>
        <v>#ERROR!</v>
      </c>
    </row>
    <row r="1767" ht="15.75" customHeight="1">
      <c r="A1767" s="52">
        <v>253809.0</v>
      </c>
      <c r="B1767" s="53" t="s">
        <v>70</v>
      </c>
      <c r="C1767" s="53" t="s">
        <v>71</v>
      </c>
      <c r="D1767" s="22">
        <v>207133.0</v>
      </c>
      <c r="E1767" s="53" t="s">
        <v>63</v>
      </c>
      <c r="F1767" s="54">
        <v>1.0371727E7</v>
      </c>
      <c r="G1767" s="53" t="s">
        <v>1300</v>
      </c>
      <c r="H1767" s="55">
        <v>2101.0</v>
      </c>
      <c r="I1767" s="55"/>
      <c r="J1767" s="55" t="s">
        <v>77</v>
      </c>
      <c r="K1767" s="53" t="s">
        <v>73</v>
      </c>
      <c r="L1767" s="53"/>
      <c r="M1767" s="53">
        <v>3.0</v>
      </c>
      <c r="N1767" s="53" t="s">
        <v>52</v>
      </c>
      <c r="O1767" s="25">
        <v>31.070000000000004</v>
      </c>
      <c r="P1767" s="25">
        <f>'LISTA DOS ITENS'!$O1767*'LISTA DOS ITENS'!$M1767</f>
        <v>93.21</v>
      </c>
      <c r="Q1767" s="25">
        <v>33.61</v>
      </c>
      <c r="R1767" s="25">
        <f>'LISTA DOS ITENS'!$Q1767*'LISTA DOS ITENS'!$M1767</f>
        <v>100.83</v>
      </c>
      <c r="S1767" s="56">
        <f>IF('LISTA DOS ITENS'!$P1767&gt;'LISTA DOS ITENS'!$R1767,'LISTA DOS ITENS'!$P1767,'LISTA DOS ITENS'!$R1767)</f>
        <v>100.83</v>
      </c>
      <c r="T1767" s="25">
        <v>2.526132350094068</v>
      </c>
      <c r="U1767" s="25">
        <f>'LISTA DOS ITENS'!$T1767*'LISTA DOS ITENS'!$M1767</f>
        <v>7.57839705</v>
      </c>
      <c r="V1767" s="56">
        <f t="array" ref="V1767">INDEX('RESUMO - LOTES E VMA'!$F$3:$F$181,MATCH('LISTA DOS ITENS'!$D1767,'RESUMO - LOTES E VMA'!$A$3:$A$181,0))</f>
        <v>17245.18627</v>
      </c>
      <c r="W1767" s="57">
        <f>'LISTA DOS ITENS'!$U1767/'LISTA DOS ITENS'!$V1767</f>
        <v>0.0004394499967</v>
      </c>
      <c r="X1767" s="53" t="s">
        <v>53</v>
      </c>
      <c r="Y1767" s="53" t="s">
        <v>290</v>
      </c>
      <c r="Z1767" s="58" t="str">
        <f>'LISTA DOS ITENS'!$F1767&amp;"-"&amp;'LISTA DOS ITENS'!$H1767&amp;"-"&amp;'LISTA DOS ITENS'!$J1767&amp;"-"&amp;'LISTA DOS ITENS'!$K1767&amp;"-"&amp;'LISTA DOS ITENS'!$I1767</f>
        <v>10371727-2101-A903-CONS/NAC-</v>
      </c>
      <c r="AA1767" s="59" t="str">
        <f t="array" ref="AA1767">INDEX('RESUMO - LOTES E VMA'!$M$3:$M$181,MATCH('LISTA DOS ITENS'!$D1767,'RESUMO - LOTES E VMA'!$A$3:$A$181,0))</f>
        <v>Para Leilão</v>
      </c>
      <c r="AB1767" s="60">
        <f t="array" ref="AB1767">INDEX('RESUMO - LOTES E VMA'!$J$3:$J$181,MATCH('LISTA DOS ITENS'!$D1767,'RESUMO - LOTES E VMA'!$A$3:$A$181,0))</f>
        <v>0.07260907222</v>
      </c>
      <c r="AC1767" s="29" t="str">
        <f t="array" ref="AC1767">INDEX('RESUMO - LOTES E VMA'!$L$3:$L$181,MATCH('LISTA DOS ITENS'!$D1767,'RESUMO - LOTES E VMA'!$A$3:$A$181,0))</f>
        <v>1% do Valor de Comparação do VMA</v>
      </c>
      <c r="AD1767" s="53" t="str">
        <f>VLOOKUP(Tabela1[[#This Row],[Índice]],[1]Planilha1!$A:$A,1,0)</f>
        <v>#ERROR!</v>
      </c>
    </row>
    <row r="1768" ht="15.75" customHeight="1">
      <c r="A1768" s="52">
        <v>253810.0</v>
      </c>
      <c r="B1768" s="53" t="s">
        <v>70</v>
      </c>
      <c r="C1768" s="53" t="s">
        <v>71</v>
      </c>
      <c r="D1768" s="22">
        <v>207133.0</v>
      </c>
      <c r="E1768" s="53" t="s">
        <v>63</v>
      </c>
      <c r="F1768" s="54">
        <v>1.0546378E7</v>
      </c>
      <c r="G1768" s="53" t="s">
        <v>1249</v>
      </c>
      <c r="H1768" s="55">
        <v>2101.0</v>
      </c>
      <c r="I1768" s="55"/>
      <c r="J1768" s="55" t="s">
        <v>77</v>
      </c>
      <c r="K1768" s="53" t="s">
        <v>73</v>
      </c>
      <c r="L1768" s="53"/>
      <c r="M1768" s="53">
        <v>6.0</v>
      </c>
      <c r="N1768" s="53" t="s">
        <v>52</v>
      </c>
      <c r="O1768" s="25">
        <v>43.97333333333333</v>
      </c>
      <c r="P1768" s="25">
        <f>'LISTA DOS ITENS'!$O1768*'LISTA DOS ITENS'!$M1768</f>
        <v>263.84</v>
      </c>
      <c r="Q1768" s="25">
        <v>43.97</v>
      </c>
      <c r="R1768" s="25">
        <f>'LISTA DOS ITENS'!$Q1768*'LISTA DOS ITENS'!$M1768</f>
        <v>263.82</v>
      </c>
      <c r="S1768" s="56">
        <f>IF('LISTA DOS ITENS'!$P1768&gt;'LISTA DOS ITENS'!$R1768,'LISTA DOS ITENS'!$P1768,'LISTA DOS ITENS'!$R1768)</f>
        <v>263.84</v>
      </c>
      <c r="T1768" s="25">
        <v>3.3047914142706385</v>
      </c>
      <c r="U1768" s="25">
        <f>'LISTA DOS ITENS'!$T1768*'LISTA DOS ITENS'!$M1768</f>
        <v>19.82874849</v>
      </c>
      <c r="V1768" s="56">
        <f t="array" ref="V1768">INDEX('RESUMO - LOTES E VMA'!$F$3:$F$181,MATCH('LISTA DOS ITENS'!$D1768,'RESUMO - LOTES E VMA'!$A$3:$A$181,0))</f>
        <v>17245.18627</v>
      </c>
      <c r="W1768" s="57">
        <f>'LISTA DOS ITENS'!$U1768/'LISTA DOS ITENS'!$V1768</f>
        <v>0.001149813529</v>
      </c>
      <c r="X1768" s="53" t="s">
        <v>53</v>
      </c>
      <c r="Y1768" s="53" t="s">
        <v>290</v>
      </c>
      <c r="Z1768" s="58" t="str">
        <f>'LISTA DOS ITENS'!$F1768&amp;"-"&amp;'LISTA DOS ITENS'!$H1768&amp;"-"&amp;'LISTA DOS ITENS'!$J1768&amp;"-"&amp;'LISTA DOS ITENS'!$K1768&amp;"-"&amp;'LISTA DOS ITENS'!$I1768</f>
        <v>10546378-2101-A903-CONS/NAC-</v>
      </c>
      <c r="AA1768" s="59" t="str">
        <f t="array" ref="AA1768">INDEX('RESUMO - LOTES E VMA'!$M$3:$M$181,MATCH('LISTA DOS ITENS'!$D1768,'RESUMO - LOTES E VMA'!$A$3:$A$181,0))</f>
        <v>Para Leilão</v>
      </c>
      <c r="AB1768" s="60">
        <f t="array" ref="AB1768">INDEX('RESUMO - LOTES E VMA'!$J$3:$J$181,MATCH('LISTA DOS ITENS'!$D1768,'RESUMO - LOTES E VMA'!$A$3:$A$181,0))</f>
        <v>0.07260907222</v>
      </c>
      <c r="AC1768" s="29" t="str">
        <f t="array" ref="AC1768">INDEX('RESUMO - LOTES E VMA'!$L$3:$L$181,MATCH('LISTA DOS ITENS'!$D1768,'RESUMO - LOTES E VMA'!$A$3:$A$181,0))</f>
        <v>1% do Valor de Comparação do VMA</v>
      </c>
      <c r="AD1768" s="53" t="str">
        <f>VLOOKUP(Tabela1[[#This Row],[Índice]],[1]Planilha1!$A:$A,1,0)</f>
        <v>#ERROR!</v>
      </c>
    </row>
    <row r="1769" ht="15.75" customHeight="1">
      <c r="A1769" s="52">
        <v>253811.0</v>
      </c>
      <c r="B1769" s="53" t="s">
        <v>70</v>
      </c>
      <c r="C1769" s="53" t="s">
        <v>71</v>
      </c>
      <c r="D1769" s="22">
        <v>207133.0</v>
      </c>
      <c r="E1769" s="53" t="s">
        <v>63</v>
      </c>
      <c r="F1769" s="54">
        <v>1.0656764E7</v>
      </c>
      <c r="G1769" s="53" t="s">
        <v>1301</v>
      </c>
      <c r="H1769" s="55">
        <v>2101.0</v>
      </c>
      <c r="I1769" s="55"/>
      <c r="J1769" s="55" t="s">
        <v>77</v>
      </c>
      <c r="K1769" s="53" t="s">
        <v>179</v>
      </c>
      <c r="L1769" s="53"/>
      <c r="M1769" s="53">
        <v>2.0</v>
      </c>
      <c r="N1769" s="53" t="s">
        <v>52</v>
      </c>
      <c r="O1769" s="25">
        <v>1176.71</v>
      </c>
      <c r="P1769" s="25">
        <f>'LISTA DOS ITENS'!$O1769*'LISTA DOS ITENS'!$M1769</f>
        <v>2353.42</v>
      </c>
      <c r="Q1769" s="25">
        <v>1176.71</v>
      </c>
      <c r="R1769" s="25">
        <f>'LISTA DOS ITENS'!$Q1769*'LISTA DOS ITENS'!$M1769</f>
        <v>2353.42</v>
      </c>
      <c r="S1769" s="56">
        <f>IF('LISTA DOS ITENS'!$P1769&gt;'LISTA DOS ITENS'!$R1769,'LISTA DOS ITENS'!$P1769,'LISTA DOS ITENS'!$R1769)</f>
        <v>2353.42</v>
      </c>
      <c r="T1769" s="25">
        <v>88.4416899041711</v>
      </c>
      <c r="U1769" s="25">
        <f>'LISTA DOS ITENS'!$T1769*'LISTA DOS ITENS'!$M1769</f>
        <v>176.8833798</v>
      </c>
      <c r="V1769" s="56">
        <f t="array" ref="V1769">INDEX('RESUMO - LOTES E VMA'!$F$3:$F$181,MATCH('LISTA DOS ITENS'!$D1769,'RESUMO - LOTES E VMA'!$A$3:$A$181,0))</f>
        <v>17245.18627</v>
      </c>
      <c r="W1769" s="57">
        <f>'LISTA DOS ITENS'!$U1769/'LISTA DOS ITENS'!$V1769</f>
        <v>0.01025697125</v>
      </c>
      <c r="X1769" s="53" t="s">
        <v>53</v>
      </c>
      <c r="Y1769" s="53" t="s">
        <v>290</v>
      </c>
      <c r="Z1769" s="58" t="str">
        <f>'LISTA DOS ITENS'!$F1769&amp;"-"&amp;'LISTA DOS ITENS'!$H1769&amp;"-"&amp;'LISTA DOS ITENS'!$J1769&amp;"-"&amp;'LISTA DOS ITENS'!$K1769&amp;"-"&amp;'LISTA DOS ITENS'!$I1769</f>
        <v>10656764-2101-A903-IMOB/IMP-</v>
      </c>
      <c r="AA1769" s="59" t="str">
        <f t="array" ref="AA1769">INDEX('RESUMO - LOTES E VMA'!$M$3:$M$181,MATCH('LISTA DOS ITENS'!$D1769,'RESUMO - LOTES E VMA'!$A$3:$A$181,0))</f>
        <v>Para Leilão</v>
      </c>
      <c r="AB1769" s="60">
        <f t="array" ref="AB1769">INDEX('RESUMO - LOTES E VMA'!$J$3:$J$181,MATCH('LISTA DOS ITENS'!$D1769,'RESUMO - LOTES E VMA'!$A$3:$A$181,0))</f>
        <v>0.07260907222</v>
      </c>
      <c r="AC1769" s="29" t="str">
        <f t="array" ref="AC1769">INDEX('RESUMO - LOTES E VMA'!$L$3:$L$181,MATCH('LISTA DOS ITENS'!$D1769,'RESUMO - LOTES E VMA'!$A$3:$A$181,0))</f>
        <v>1% do Valor de Comparação do VMA</v>
      </c>
      <c r="AD1769" s="53" t="str">
        <f>VLOOKUP(Tabela1[[#This Row],[Índice]],[1]Planilha1!$A:$A,1,0)</f>
        <v>#ERROR!</v>
      </c>
    </row>
    <row r="1770" ht="15.75" customHeight="1">
      <c r="A1770" s="52">
        <v>253812.0</v>
      </c>
      <c r="B1770" s="53" t="s">
        <v>70</v>
      </c>
      <c r="C1770" s="53" t="s">
        <v>71</v>
      </c>
      <c r="D1770" s="22">
        <v>207133.0</v>
      </c>
      <c r="E1770" s="53" t="s">
        <v>63</v>
      </c>
      <c r="F1770" s="54">
        <v>1.0707545E7</v>
      </c>
      <c r="G1770" s="53" t="s">
        <v>1302</v>
      </c>
      <c r="H1770" s="55">
        <v>2101.0</v>
      </c>
      <c r="I1770" s="55"/>
      <c r="J1770" s="55" t="s">
        <v>77</v>
      </c>
      <c r="K1770" s="53" t="s">
        <v>80</v>
      </c>
      <c r="L1770" s="53"/>
      <c r="M1770" s="53">
        <v>1.0</v>
      </c>
      <c r="N1770" s="53" t="s">
        <v>52</v>
      </c>
      <c r="O1770" s="25">
        <v>330.32</v>
      </c>
      <c r="P1770" s="25">
        <f>'LISTA DOS ITENS'!$O1770*'LISTA DOS ITENS'!$M1770</f>
        <v>330.32</v>
      </c>
      <c r="Q1770" s="25">
        <v>119.62</v>
      </c>
      <c r="R1770" s="25">
        <f>'LISTA DOS ITENS'!$Q1770*'LISTA DOS ITENS'!$M1770</f>
        <v>119.62</v>
      </c>
      <c r="S1770" s="56">
        <f>IF('LISTA DOS ITENS'!$P1770&gt;'LISTA DOS ITENS'!$R1770,'LISTA DOS ITENS'!$P1770,'LISTA DOS ITENS'!$R1770)</f>
        <v>330.32</v>
      </c>
      <c r="T1770" s="25">
        <v>8.990656105868862</v>
      </c>
      <c r="U1770" s="25">
        <f>'LISTA DOS ITENS'!$T1770*'LISTA DOS ITENS'!$M1770</f>
        <v>8.990656106</v>
      </c>
      <c r="V1770" s="56">
        <f t="array" ref="V1770">INDEX('RESUMO - LOTES E VMA'!$F$3:$F$181,MATCH('LISTA DOS ITENS'!$D1770,'RESUMO - LOTES E VMA'!$A$3:$A$181,0))</f>
        <v>17245.18627</v>
      </c>
      <c r="W1770" s="57">
        <f>'LISTA DOS ITENS'!$U1770/'LISTA DOS ITENS'!$V1770</f>
        <v>0.0005213429397</v>
      </c>
      <c r="X1770" s="53" t="s">
        <v>53</v>
      </c>
      <c r="Y1770" s="53" t="s">
        <v>290</v>
      </c>
      <c r="Z1770" s="58" t="str">
        <f>'LISTA DOS ITENS'!$F1770&amp;"-"&amp;'LISTA DOS ITENS'!$H1770&amp;"-"&amp;'LISTA DOS ITENS'!$J1770&amp;"-"&amp;'LISTA DOS ITENS'!$K1770&amp;"-"&amp;'LISTA DOS ITENS'!$I1770</f>
        <v>10707545-2101-A903-IMOB/NAC-</v>
      </c>
      <c r="AA1770" s="59" t="str">
        <f t="array" ref="AA1770">INDEX('RESUMO - LOTES E VMA'!$M$3:$M$181,MATCH('LISTA DOS ITENS'!$D1770,'RESUMO - LOTES E VMA'!$A$3:$A$181,0))</f>
        <v>Para Leilão</v>
      </c>
      <c r="AB1770" s="60">
        <f t="array" ref="AB1770">INDEX('RESUMO - LOTES E VMA'!$J$3:$J$181,MATCH('LISTA DOS ITENS'!$D1770,'RESUMO - LOTES E VMA'!$A$3:$A$181,0))</f>
        <v>0.07260907222</v>
      </c>
      <c r="AC1770" s="29" t="str">
        <f t="array" ref="AC1770">INDEX('RESUMO - LOTES E VMA'!$L$3:$L$181,MATCH('LISTA DOS ITENS'!$D1770,'RESUMO - LOTES E VMA'!$A$3:$A$181,0))</f>
        <v>1% do Valor de Comparação do VMA</v>
      </c>
      <c r="AD1770" s="53" t="str">
        <f>VLOOKUP(Tabela1[[#This Row],[Índice]],[1]Planilha1!$A:$A,1,0)</f>
        <v>#ERROR!</v>
      </c>
    </row>
    <row r="1771" ht="15.75" customHeight="1">
      <c r="A1771" s="52">
        <v>253813.0</v>
      </c>
      <c r="B1771" s="53" t="s">
        <v>70</v>
      </c>
      <c r="C1771" s="53" t="s">
        <v>71</v>
      </c>
      <c r="D1771" s="22">
        <v>207133.0</v>
      </c>
      <c r="E1771" s="53" t="s">
        <v>63</v>
      </c>
      <c r="F1771" s="54">
        <v>1.0712767E7</v>
      </c>
      <c r="G1771" s="53" t="s">
        <v>1303</v>
      </c>
      <c r="H1771" s="55">
        <v>2101.0</v>
      </c>
      <c r="I1771" s="55"/>
      <c r="J1771" s="55" t="s">
        <v>77</v>
      </c>
      <c r="K1771" s="53" t="s">
        <v>73</v>
      </c>
      <c r="L1771" s="53"/>
      <c r="M1771" s="53">
        <v>5.0</v>
      </c>
      <c r="N1771" s="53" t="s">
        <v>52</v>
      </c>
      <c r="O1771" s="25">
        <v>264.948</v>
      </c>
      <c r="P1771" s="25">
        <f>'LISTA DOS ITENS'!$O1771*'LISTA DOS ITENS'!$M1771</f>
        <v>1324.74</v>
      </c>
      <c r="Q1771" s="25">
        <v>264.95</v>
      </c>
      <c r="R1771" s="25">
        <f>'LISTA DOS ITENS'!$Q1771*'LISTA DOS ITENS'!$M1771</f>
        <v>1324.75</v>
      </c>
      <c r="S1771" s="56">
        <f>IF('LISTA DOS ITENS'!$P1771&gt;'LISTA DOS ITENS'!$R1771,'LISTA DOS ITENS'!$P1771,'LISTA DOS ITENS'!$R1771)</f>
        <v>1324.75</v>
      </c>
      <c r="T1771" s="25">
        <v>19.913679445326487</v>
      </c>
      <c r="U1771" s="25">
        <f>'LISTA DOS ITENS'!$T1771*'LISTA DOS ITENS'!$M1771</f>
        <v>99.56839723</v>
      </c>
      <c r="V1771" s="56">
        <f t="array" ref="V1771">INDEX('RESUMO - LOTES E VMA'!$F$3:$F$181,MATCH('LISTA DOS ITENS'!$D1771,'RESUMO - LOTES E VMA'!$A$3:$A$181,0))</f>
        <v>17245.18627</v>
      </c>
      <c r="W1771" s="57">
        <f>'LISTA DOS ITENS'!$U1771/'LISTA DOS ITENS'!$V1771</f>
        <v>0.005773692186</v>
      </c>
      <c r="X1771" s="53" t="s">
        <v>53</v>
      </c>
      <c r="Y1771" s="53" t="s">
        <v>290</v>
      </c>
      <c r="Z1771" s="58" t="str">
        <f>'LISTA DOS ITENS'!$F1771&amp;"-"&amp;'LISTA DOS ITENS'!$H1771&amp;"-"&amp;'LISTA DOS ITENS'!$J1771&amp;"-"&amp;'LISTA DOS ITENS'!$K1771&amp;"-"&amp;'LISTA DOS ITENS'!$I1771</f>
        <v>10712767-2101-A903-CONS/NAC-</v>
      </c>
      <c r="AA1771" s="59" t="str">
        <f t="array" ref="AA1771">INDEX('RESUMO - LOTES E VMA'!$M$3:$M$181,MATCH('LISTA DOS ITENS'!$D1771,'RESUMO - LOTES E VMA'!$A$3:$A$181,0))</f>
        <v>Para Leilão</v>
      </c>
      <c r="AB1771" s="60">
        <f t="array" ref="AB1771">INDEX('RESUMO - LOTES E VMA'!$J$3:$J$181,MATCH('LISTA DOS ITENS'!$D1771,'RESUMO - LOTES E VMA'!$A$3:$A$181,0))</f>
        <v>0.07260907222</v>
      </c>
      <c r="AC1771" s="29" t="str">
        <f t="array" ref="AC1771">INDEX('RESUMO - LOTES E VMA'!$L$3:$L$181,MATCH('LISTA DOS ITENS'!$D1771,'RESUMO - LOTES E VMA'!$A$3:$A$181,0))</f>
        <v>1% do Valor de Comparação do VMA</v>
      </c>
      <c r="AD1771" s="53" t="str">
        <f>VLOOKUP(Tabela1[[#This Row],[Índice]],[1]Planilha1!$A:$A,1,0)</f>
        <v>#ERROR!</v>
      </c>
    </row>
    <row r="1772" ht="15.75" customHeight="1">
      <c r="A1772" s="52">
        <v>253814.0</v>
      </c>
      <c r="B1772" s="53" t="s">
        <v>70</v>
      </c>
      <c r="C1772" s="53" t="s">
        <v>71</v>
      </c>
      <c r="D1772" s="22">
        <v>207133.0</v>
      </c>
      <c r="E1772" s="53" t="s">
        <v>63</v>
      </c>
      <c r="F1772" s="54">
        <v>1.0735051E7</v>
      </c>
      <c r="G1772" s="53" t="s">
        <v>1304</v>
      </c>
      <c r="H1772" s="55">
        <v>2101.0</v>
      </c>
      <c r="I1772" s="55"/>
      <c r="J1772" s="55" t="s">
        <v>77</v>
      </c>
      <c r="K1772" s="53" t="s">
        <v>73</v>
      </c>
      <c r="L1772" s="53"/>
      <c r="M1772" s="53">
        <v>1.0</v>
      </c>
      <c r="N1772" s="53" t="s">
        <v>52</v>
      </c>
      <c r="O1772" s="25">
        <v>90.48</v>
      </c>
      <c r="P1772" s="25">
        <f>'LISTA DOS ITENS'!$O1772*'LISTA DOS ITENS'!$M1772</f>
        <v>90.48</v>
      </c>
      <c r="Q1772" s="25">
        <v>67.13</v>
      </c>
      <c r="R1772" s="25">
        <f>'LISTA DOS ITENS'!$Q1772*'LISTA DOS ITENS'!$M1772</f>
        <v>67.13</v>
      </c>
      <c r="S1772" s="56">
        <f>IF('LISTA DOS ITENS'!$P1772&gt;'LISTA DOS ITENS'!$R1772,'LISTA DOS ITENS'!$P1772,'LISTA DOS ITENS'!$R1772)</f>
        <v>90.48</v>
      </c>
      <c r="T1772" s="25">
        <v>5.045500287468455</v>
      </c>
      <c r="U1772" s="25">
        <f>'LISTA DOS ITENS'!$T1772*'LISTA DOS ITENS'!$M1772</f>
        <v>5.045500287</v>
      </c>
      <c r="V1772" s="56">
        <f t="array" ref="V1772">INDEX('RESUMO - LOTES E VMA'!$F$3:$F$181,MATCH('LISTA DOS ITENS'!$D1772,'RESUMO - LOTES E VMA'!$A$3:$A$181,0))</f>
        <v>17245.18627</v>
      </c>
      <c r="W1772" s="57">
        <f>'LISTA DOS ITENS'!$U1772/'LISTA DOS ITENS'!$V1772</f>
        <v>0.0002925744151</v>
      </c>
      <c r="X1772" s="53" t="s">
        <v>53</v>
      </c>
      <c r="Y1772" s="53" t="s">
        <v>290</v>
      </c>
      <c r="Z1772" s="58" t="str">
        <f>'LISTA DOS ITENS'!$F1772&amp;"-"&amp;'LISTA DOS ITENS'!$H1772&amp;"-"&amp;'LISTA DOS ITENS'!$J1772&amp;"-"&amp;'LISTA DOS ITENS'!$K1772&amp;"-"&amp;'LISTA DOS ITENS'!$I1772</f>
        <v>10735051-2101-A903-CONS/NAC-</v>
      </c>
      <c r="AA1772" s="59" t="str">
        <f t="array" ref="AA1772">INDEX('RESUMO - LOTES E VMA'!$M$3:$M$181,MATCH('LISTA DOS ITENS'!$D1772,'RESUMO - LOTES E VMA'!$A$3:$A$181,0))</f>
        <v>Para Leilão</v>
      </c>
      <c r="AB1772" s="60">
        <f t="array" ref="AB1772">INDEX('RESUMO - LOTES E VMA'!$J$3:$J$181,MATCH('LISTA DOS ITENS'!$D1772,'RESUMO - LOTES E VMA'!$A$3:$A$181,0))</f>
        <v>0.07260907222</v>
      </c>
      <c r="AC1772" s="29" t="str">
        <f t="array" ref="AC1772">INDEX('RESUMO - LOTES E VMA'!$L$3:$L$181,MATCH('LISTA DOS ITENS'!$D1772,'RESUMO - LOTES E VMA'!$A$3:$A$181,0))</f>
        <v>1% do Valor de Comparação do VMA</v>
      </c>
      <c r="AD1772" s="53" t="str">
        <f>VLOOKUP(Tabela1[[#This Row],[Índice]],[1]Planilha1!$A:$A,1,0)</f>
        <v>#ERROR!</v>
      </c>
    </row>
    <row r="1773" ht="15.75" customHeight="1">
      <c r="A1773" s="52">
        <v>253815.0</v>
      </c>
      <c r="B1773" s="53" t="s">
        <v>70</v>
      </c>
      <c r="C1773" s="53" t="s">
        <v>71</v>
      </c>
      <c r="D1773" s="22">
        <v>207133.0</v>
      </c>
      <c r="E1773" s="53" t="s">
        <v>63</v>
      </c>
      <c r="F1773" s="54">
        <v>1.0747342E7</v>
      </c>
      <c r="G1773" s="53" t="s">
        <v>1238</v>
      </c>
      <c r="H1773" s="55">
        <v>2101.0</v>
      </c>
      <c r="I1773" s="55"/>
      <c r="J1773" s="55" t="s">
        <v>77</v>
      </c>
      <c r="K1773" s="53" t="s">
        <v>73</v>
      </c>
      <c r="L1773" s="53"/>
      <c r="M1773" s="53">
        <v>1.0</v>
      </c>
      <c r="N1773" s="53" t="s">
        <v>52</v>
      </c>
      <c r="O1773" s="25">
        <v>1433.23</v>
      </c>
      <c r="P1773" s="25">
        <f>'LISTA DOS ITENS'!$O1773*'LISTA DOS ITENS'!$M1773</f>
        <v>1433.23</v>
      </c>
      <c r="Q1773" s="25">
        <v>1433.23</v>
      </c>
      <c r="R1773" s="25">
        <f>'LISTA DOS ITENS'!$Q1773*'LISTA DOS ITENS'!$M1773</f>
        <v>1433.23</v>
      </c>
      <c r="S1773" s="56">
        <f>IF('LISTA DOS ITENS'!$P1773&gt;'LISTA DOS ITENS'!$R1773,'LISTA DOS ITENS'!$P1773,'LISTA DOS ITENS'!$R1773)</f>
        <v>1433.23</v>
      </c>
      <c r="T1773" s="25">
        <v>107.7217693580875</v>
      </c>
      <c r="U1773" s="25">
        <f>'LISTA DOS ITENS'!$T1773*'LISTA DOS ITENS'!$M1773</f>
        <v>107.7217694</v>
      </c>
      <c r="V1773" s="56">
        <f t="array" ref="V1773">INDEX('RESUMO - LOTES E VMA'!$F$3:$F$181,MATCH('LISTA DOS ITENS'!$D1773,'RESUMO - LOTES E VMA'!$A$3:$A$181,0))</f>
        <v>17245.18627</v>
      </c>
      <c r="W1773" s="57">
        <f>'LISTA DOS ITENS'!$U1773/'LISTA DOS ITENS'!$V1773</f>
        <v>0.006246483376</v>
      </c>
      <c r="X1773" s="53" t="s">
        <v>53</v>
      </c>
      <c r="Y1773" s="53" t="s">
        <v>290</v>
      </c>
      <c r="Z1773" s="58" t="str">
        <f>'LISTA DOS ITENS'!$F1773&amp;"-"&amp;'LISTA DOS ITENS'!$H1773&amp;"-"&amp;'LISTA DOS ITENS'!$J1773&amp;"-"&amp;'LISTA DOS ITENS'!$K1773&amp;"-"&amp;'LISTA DOS ITENS'!$I1773</f>
        <v>10747342-2101-A903-CONS/NAC-</v>
      </c>
      <c r="AA1773" s="59" t="str">
        <f t="array" ref="AA1773">INDEX('RESUMO - LOTES E VMA'!$M$3:$M$181,MATCH('LISTA DOS ITENS'!$D1773,'RESUMO - LOTES E VMA'!$A$3:$A$181,0))</f>
        <v>Para Leilão</v>
      </c>
      <c r="AB1773" s="60">
        <f t="array" ref="AB1773">INDEX('RESUMO - LOTES E VMA'!$J$3:$J$181,MATCH('LISTA DOS ITENS'!$D1773,'RESUMO - LOTES E VMA'!$A$3:$A$181,0))</f>
        <v>0.07260907222</v>
      </c>
      <c r="AC1773" s="29" t="str">
        <f t="array" ref="AC1773">INDEX('RESUMO - LOTES E VMA'!$L$3:$L$181,MATCH('LISTA DOS ITENS'!$D1773,'RESUMO - LOTES E VMA'!$A$3:$A$181,0))</f>
        <v>1% do Valor de Comparação do VMA</v>
      </c>
      <c r="AD1773" s="53" t="str">
        <f>VLOOKUP(Tabela1[[#This Row],[Índice]],[1]Planilha1!$A:$A,1,0)</f>
        <v>#ERROR!</v>
      </c>
    </row>
    <row r="1774" ht="15.75" customHeight="1">
      <c r="A1774" s="52">
        <v>253816.0</v>
      </c>
      <c r="B1774" s="53" t="s">
        <v>70</v>
      </c>
      <c r="C1774" s="53" t="s">
        <v>71</v>
      </c>
      <c r="D1774" s="22">
        <v>207133.0</v>
      </c>
      <c r="E1774" s="53" t="s">
        <v>63</v>
      </c>
      <c r="F1774" s="54">
        <v>1.1020541E7</v>
      </c>
      <c r="G1774" s="53" t="s">
        <v>1296</v>
      </c>
      <c r="H1774" s="55">
        <v>2101.0</v>
      </c>
      <c r="I1774" s="55"/>
      <c r="J1774" s="55" t="s">
        <v>77</v>
      </c>
      <c r="K1774" s="53" t="s">
        <v>73</v>
      </c>
      <c r="L1774" s="53"/>
      <c r="M1774" s="53">
        <v>2.0</v>
      </c>
      <c r="N1774" s="53" t="s">
        <v>52</v>
      </c>
      <c r="O1774" s="25">
        <v>895.0</v>
      </c>
      <c r="P1774" s="25">
        <f>'LISTA DOS ITENS'!$O1774*'LISTA DOS ITENS'!$M1774</f>
        <v>1790</v>
      </c>
      <c r="Q1774" s="25">
        <v>895.0</v>
      </c>
      <c r="R1774" s="25">
        <f>'LISTA DOS ITENS'!$Q1774*'LISTA DOS ITENS'!$M1774</f>
        <v>1790</v>
      </c>
      <c r="S1774" s="56">
        <f>IF('LISTA DOS ITENS'!$P1774&gt;'LISTA DOS ITENS'!$R1774,'LISTA DOS ITENS'!$P1774,'LISTA DOS ITENS'!$R1774)</f>
        <v>1790</v>
      </c>
      <c r="T1774" s="25">
        <v>67.26832649015742</v>
      </c>
      <c r="U1774" s="25">
        <f>'LISTA DOS ITENS'!$T1774*'LISTA DOS ITENS'!$M1774</f>
        <v>134.536653</v>
      </c>
      <c r="V1774" s="56">
        <f t="array" ref="V1774">INDEX('RESUMO - LOTES E VMA'!$F$3:$F$181,MATCH('LISTA DOS ITENS'!$D1774,'RESUMO - LOTES E VMA'!$A$3:$A$181,0))</f>
        <v>17245.18627</v>
      </c>
      <c r="W1774" s="57">
        <f>'LISTA DOS ITENS'!$U1774/'LISTA DOS ITENS'!$V1774</f>
        <v>0.007801403294</v>
      </c>
      <c r="X1774" s="53" t="s">
        <v>53</v>
      </c>
      <c r="Y1774" s="53" t="s">
        <v>290</v>
      </c>
      <c r="Z1774" s="58" t="str">
        <f>'LISTA DOS ITENS'!$F1774&amp;"-"&amp;'LISTA DOS ITENS'!$H1774&amp;"-"&amp;'LISTA DOS ITENS'!$J1774&amp;"-"&amp;'LISTA DOS ITENS'!$K1774&amp;"-"&amp;'LISTA DOS ITENS'!$I1774</f>
        <v>11020541-2101-A903-CONS/NAC-</v>
      </c>
      <c r="AA1774" s="59" t="str">
        <f t="array" ref="AA1774">INDEX('RESUMO - LOTES E VMA'!$M$3:$M$181,MATCH('LISTA DOS ITENS'!$D1774,'RESUMO - LOTES E VMA'!$A$3:$A$181,0))</f>
        <v>Para Leilão</v>
      </c>
      <c r="AB1774" s="60">
        <f t="array" ref="AB1774">INDEX('RESUMO - LOTES E VMA'!$J$3:$J$181,MATCH('LISTA DOS ITENS'!$D1774,'RESUMO - LOTES E VMA'!$A$3:$A$181,0))</f>
        <v>0.07260907222</v>
      </c>
      <c r="AC1774" s="29" t="str">
        <f t="array" ref="AC1774">INDEX('RESUMO - LOTES E VMA'!$L$3:$L$181,MATCH('LISTA DOS ITENS'!$D1774,'RESUMO - LOTES E VMA'!$A$3:$A$181,0))</f>
        <v>1% do Valor de Comparação do VMA</v>
      </c>
      <c r="AD1774" s="53" t="str">
        <f>VLOOKUP(Tabela1[[#This Row],[Índice]],[1]Planilha1!$A:$A,1,0)</f>
        <v>#ERROR!</v>
      </c>
    </row>
    <row r="1775" ht="15.75" customHeight="1">
      <c r="A1775" s="52">
        <v>253817.0</v>
      </c>
      <c r="B1775" s="53" t="s">
        <v>70</v>
      </c>
      <c r="C1775" s="53" t="s">
        <v>71</v>
      </c>
      <c r="D1775" s="22">
        <v>207133.0</v>
      </c>
      <c r="E1775" s="53" t="s">
        <v>63</v>
      </c>
      <c r="F1775" s="54">
        <v>1.1031554E7</v>
      </c>
      <c r="G1775" s="53" t="s">
        <v>1238</v>
      </c>
      <c r="H1775" s="55">
        <v>2101.0</v>
      </c>
      <c r="I1775" s="55"/>
      <c r="J1775" s="55" t="s">
        <v>77</v>
      </c>
      <c r="K1775" s="53" t="s">
        <v>80</v>
      </c>
      <c r="L1775" s="53"/>
      <c r="M1775" s="53">
        <v>1.0</v>
      </c>
      <c r="N1775" s="53" t="s">
        <v>52</v>
      </c>
      <c r="O1775" s="25">
        <v>107.52</v>
      </c>
      <c r="P1775" s="25">
        <f>'LISTA DOS ITENS'!$O1775*'LISTA DOS ITENS'!$M1775</f>
        <v>107.52</v>
      </c>
      <c r="Q1775" s="25">
        <v>350.0</v>
      </c>
      <c r="R1775" s="25">
        <f>'LISTA DOS ITENS'!$Q1775*'LISTA DOS ITENS'!$M1775</f>
        <v>350</v>
      </c>
      <c r="S1775" s="56">
        <f>IF('LISTA DOS ITENS'!$P1775&gt;'LISTA DOS ITENS'!$R1775,'LISTA DOS ITENS'!$P1775,'LISTA DOS ITENS'!$R1775)</f>
        <v>350</v>
      </c>
      <c r="T1775" s="25">
        <v>26.30604946542469</v>
      </c>
      <c r="U1775" s="25">
        <f>'LISTA DOS ITENS'!$T1775*'LISTA DOS ITENS'!$M1775</f>
        <v>26.30604947</v>
      </c>
      <c r="V1775" s="56">
        <f t="array" ref="V1775">INDEX('RESUMO - LOTES E VMA'!$F$3:$F$181,MATCH('LISTA DOS ITENS'!$D1775,'RESUMO - LOTES E VMA'!$A$3:$A$181,0))</f>
        <v>17245.18627</v>
      </c>
      <c r="W1775" s="57">
        <f>'LISTA DOS ITENS'!$U1775/'LISTA DOS ITENS'!$V1775</f>
        <v>0.001525414052</v>
      </c>
      <c r="X1775" s="53" t="s">
        <v>53</v>
      </c>
      <c r="Y1775" s="53" t="s">
        <v>290</v>
      </c>
      <c r="Z1775" s="58" t="str">
        <f>'LISTA DOS ITENS'!$F1775&amp;"-"&amp;'LISTA DOS ITENS'!$H1775&amp;"-"&amp;'LISTA DOS ITENS'!$J1775&amp;"-"&amp;'LISTA DOS ITENS'!$K1775&amp;"-"&amp;'LISTA DOS ITENS'!$I1775</f>
        <v>11031554-2101-A903-IMOB/NAC-</v>
      </c>
      <c r="AA1775" s="59" t="str">
        <f t="array" ref="AA1775">INDEX('RESUMO - LOTES E VMA'!$M$3:$M$181,MATCH('LISTA DOS ITENS'!$D1775,'RESUMO - LOTES E VMA'!$A$3:$A$181,0))</f>
        <v>Para Leilão</v>
      </c>
      <c r="AB1775" s="60">
        <f t="array" ref="AB1775">INDEX('RESUMO - LOTES E VMA'!$J$3:$J$181,MATCH('LISTA DOS ITENS'!$D1775,'RESUMO - LOTES E VMA'!$A$3:$A$181,0))</f>
        <v>0.07260907222</v>
      </c>
      <c r="AC1775" s="29" t="str">
        <f t="array" ref="AC1775">INDEX('RESUMO - LOTES E VMA'!$L$3:$L$181,MATCH('LISTA DOS ITENS'!$D1775,'RESUMO - LOTES E VMA'!$A$3:$A$181,0))</f>
        <v>1% do Valor de Comparação do VMA</v>
      </c>
      <c r="AD1775" s="53" t="str">
        <f>VLOOKUP(Tabela1[[#This Row],[Índice]],[1]Planilha1!$A:$A,1,0)</f>
        <v>#ERROR!</v>
      </c>
    </row>
    <row r="1776" ht="15.75" customHeight="1">
      <c r="A1776" s="52">
        <v>253818.0</v>
      </c>
      <c r="B1776" s="53" t="s">
        <v>70</v>
      </c>
      <c r="C1776" s="53" t="s">
        <v>71</v>
      </c>
      <c r="D1776" s="22">
        <v>207133.0</v>
      </c>
      <c r="E1776" s="53" t="s">
        <v>63</v>
      </c>
      <c r="F1776" s="54">
        <v>1.0324525E7</v>
      </c>
      <c r="G1776" s="53" t="s">
        <v>1305</v>
      </c>
      <c r="H1776" s="55">
        <v>2201.0</v>
      </c>
      <c r="I1776" s="55"/>
      <c r="J1776" s="55" t="s">
        <v>77</v>
      </c>
      <c r="K1776" s="53" t="s">
        <v>117</v>
      </c>
      <c r="L1776" s="53"/>
      <c r="M1776" s="53">
        <v>1.0</v>
      </c>
      <c r="N1776" s="53" t="s">
        <v>52</v>
      </c>
      <c r="O1776" s="25">
        <v>90.75</v>
      </c>
      <c r="P1776" s="25">
        <f>'LISTA DOS ITENS'!$O1776*'LISTA DOS ITENS'!$M1776</f>
        <v>90.75</v>
      </c>
      <c r="Q1776" s="25">
        <v>90.75</v>
      </c>
      <c r="R1776" s="25">
        <f>'LISTA DOS ITENS'!$Q1776*'LISTA DOS ITENS'!$M1776</f>
        <v>90.75</v>
      </c>
      <c r="S1776" s="56">
        <f>IF('LISTA DOS ITENS'!$P1776&gt;'LISTA DOS ITENS'!$R1776,'LISTA DOS ITENS'!$P1776,'LISTA DOS ITENS'!$R1776)</f>
        <v>90.75</v>
      </c>
      <c r="T1776" s="25">
        <v>6.820782825677973</v>
      </c>
      <c r="U1776" s="25">
        <f>'LISTA DOS ITENS'!$T1776*'LISTA DOS ITENS'!$M1776</f>
        <v>6.820782826</v>
      </c>
      <c r="V1776" s="56">
        <f t="array" ref="V1776">INDEX('RESUMO - LOTES E VMA'!$F$3:$F$181,MATCH('LISTA DOS ITENS'!$D1776,'RESUMO - LOTES E VMA'!$A$3:$A$181,0))</f>
        <v>17245.18627</v>
      </c>
      <c r="W1776" s="57">
        <f>'LISTA DOS ITENS'!$U1776/'LISTA DOS ITENS'!$V1776</f>
        <v>0.000395518072</v>
      </c>
      <c r="X1776" s="53" t="s">
        <v>53</v>
      </c>
      <c r="Y1776" s="53" t="s">
        <v>290</v>
      </c>
      <c r="Z1776" s="58" t="str">
        <f>'LISTA DOS ITENS'!$F1776&amp;"-"&amp;'LISTA DOS ITENS'!$H1776&amp;"-"&amp;'LISTA DOS ITENS'!$J1776&amp;"-"&amp;'LISTA DOS ITENS'!$K1776&amp;"-"&amp;'LISTA DOS ITENS'!$I1776</f>
        <v>10324525-2201-A903-CONS/IAMN-</v>
      </c>
      <c r="AA1776" s="59" t="str">
        <f t="array" ref="AA1776">INDEX('RESUMO - LOTES E VMA'!$M$3:$M$181,MATCH('LISTA DOS ITENS'!$D1776,'RESUMO - LOTES E VMA'!$A$3:$A$181,0))</f>
        <v>Para Leilão</v>
      </c>
      <c r="AB1776" s="60">
        <f t="array" ref="AB1776">INDEX('RESUMO - LOTES E VMA'!$J$3:$J$181,MATCH('LISTA DOS ITENS'!$D1776,'RESUMO - LOTES E VMA'!$A$3:$A$181,0))</f>
        <v>0.07260907222</v>
      </c>
      <c r="AC1776" s="29" t="str">
        <f t="array" ref="AC1776">INDEX('RESUMO - LOTES E VMA'!$L$3:$L$181,MATCH('LISTA DOS ITENS'!$D1776,'RESUMO - LOTES E VMA'!$A$3:$A$181,0))</f>
        <v>1% do Valor de Comparação do VMA</v>
      </c>
      <c r="AD1776" s="53" t="str">
        <f>VLOOKUP(Tabela1[[#This Row],[Índice]],[1]Planilha1!$A:$A,1,0)</f>
        <v>#ERROR!</v>
      </c>
    </row>
    <row r="1777" ht="15.75" customHeight="1">
      <c r="A1777" s="52">
        <v>253819.0</v>
      </c>
      <c r="B1777" s="53" t="s">
        <v>70</v>
      </c>
      <c r="C1777" s="53" t="s">
        <v>71</v>
      </c>
      <c r="D1777" s="22">
        <v>207133.0</v>
      </c>
      <c r="E1777" s="53" t="s">
        <v>63</v>
      </c>
      <c r="F1777" s="54">
        <v>1.0369115E7</v>
      </c>
      <c r="G1777" s="53" t="s">
        <v>1291</v>
      </c>
      <c r="H1777" s="55">
        <v>2201.0</v>
      </c>
      <c r="I1777" s="55"/>
      <c r="J1777" s="55" t="s">
        <v>77</v>
      </c>
      <c r="K1777" s="53" t="s">
        <v>73</v>
      </c>
      <c r="L1777" s="53"/>
      <c r="M1777" s="53">
        <v>1.0</v>
      </c>
      <c r="N1777" s="53" t="s">
        <v>52</v>
      </c>
      <c r="O1777" s="25">
        <v>79.54</v>
      </c>
      <c r="P1777" s="25">
        <f>'LISTA DOS ITENS'!$O1777*'LISTA DOS ITENS'!$M1777</f>
        <v>79.54</v>
      </c>
      <c r="Q1777" s="25">
        <v>79.54</v>
      </c>
      <c r="R1777" s="25">
        <f>'LISTA DOS ITENS'!$Q1777*'LISTA DOS ITENS'!$M1777</f>
        <v>79.54</v>
      </c>
      <c r="S1777" s="56">
        <f>IF('LISTA DOS ITENS'!$P1777&gt;'LISTA DOS ITENS'!$R1777,'LISTA DOS ITENS'!$P1777,'LISTA DOS ITENS'!$R1777)</f>
        <v>79.54</v>
      </c>
      <c r="T1777" s="25">
        <v>5.978237641371085</v>
      </c>
      <c r="U1777" s="25">
        <f>'LISTA DOS ITENS'!$T1777*'LISTA DOS ITENS'!$M1777</f>
        <v>5.978237641</v>
      </c>
      <c r="V1777" s="56">
        <f t="array" ref="V1777">INDEX('RESUMO - LOTES E VMA'!$F$3:$F$181,MATCH('LISTA DOS ITENS'!$D1777,'RESUMO - LOTES E VMA'!$A$3:$A$181,0))</f>
        <v>17245.18627</v>
      </c>
      <c r="W1777" s="57">
        <f>'LISTA DOS ITENS'!$U1777/'LISTA DOS ITENS'!$V1777</f>
        <v>0.0003466612391</v>
      </c>
      <c r="X1777" s="53" t="s">
        <v>53</v>
      </c>
      <c r="Y1777" s="53" t="s">
        <v>290</v>
      </c>
      <c r="Z1777" s="58" t="str">
        <f>'LISTA DOS ITENS'!$F1777&amp;"-"&amp;'LISTA DOS ITENS'!$H1777&amp;"-"&amp;'LISTA DOS ITENS'!$J1777&amp;"-"&amp;'LISTA DOS ITENS'!$K1777&amp;"-"&amp;'LISTA DOS ITENS'!$I1777</f>
        <v>10369115-2201-A903-CONS/NAC-</v>
      </c>
      <c r="AA1777" s="59" t="str">
        <f t="array" ref="AA1777">INDEX('RESUMO - LOTES E VMA'!$M$3:$M$181,MATCH('LISTA DOS ITENS'!$D1777,'RESUMO - LOTES E VMA'!$A$3:$A$181,0))</f>
        <v>Para Leilão</v>
      </c>
      <c r="AB1777" s="60">
        <f t="array" ref="AB1777">INDEX('RESUMO - LOTES E VMA'!$J$3:$J$181,MATCH('LISTA DOS ITENS'!$D1777,'RESUMO - LOTES E VMA'!$A$3:$A$181,0))</f>
        <v>0.07260907222</v>
      </c>
      <c r="AC1777" s="29" t="str">
        <f t="array" ref="AC1777">INDEX('RESUMO - LOTES E VMA'!$L$3:$L$181,MATCH('LISTA DOS ITENS'!$D1777,'RESUMO - LOTES E VMA'!$A$3:$A$181,0))</f>
        <v>1% do Valor de Comparação do VMA</v>
      </c>
      <c r="AD1777" s="53" t="str">
        <f>VLOOKUP(Tabela1[[#This Row],[Índice]],[1]Planilha1!$A:$A,1,0)</f>
        <v>#ERROR!</v>
      </c>
    </row>
    <row r="1778" ht="15.75" customHeight="1">
      <c r="A1778" s="52">
        <v>253820.0</v>
      </c>
      <c r="B1778" s="53" t="s">
        <v>70</v>
      </c>
      <c r="C1778" s="53" t="s">
        <v>71</v>
      </c>
      <c r="D1778" s="22">
        <v>207133.0</v>
      </c>
      <c r="E1778" s="53" t="s">
        <v>63</v>
      </c>
      <c r="F1778" s="54">
        <v>1.040444E7</v>
      </c>
      <c r="G1778" s="53" t="s">
        <v>1306</v>
      </c>
      <c r="H1778" s="55">
        <v>2201.0</v>
      </c>
      <c r="I1778" s="55"/>
      <c r="J1778" s="55" t="s">
        <v>77</v>
      </c>
      <c r="K1778" s="53" t="s">
        <v>293</v>
      </c>
      <c r="L1778" s="53"/>
      <c r="M1778" s="53">
        <v>1.0</v>
      </c>
      <c r="N1778" s="53" t="s">
        <v>52</v>
      </c>
      <c r="O1778" s="25">
        <v>1.0</v>
      </c>
      <c r="P1778" s="25">
        <f>'LISTA DOS ITENS'!$O1778*'LISTA DOS ITENS'!$M1778</f>
        <v>1</v>
      </c>
      <c r="Q1778" s="25">
        <v>722.47</v>
      </c>
      <c r="R1778" s="25">
        <f>'LISTA DOS ITENS'!$Q1778*'LISTA DOS ITENS'!$M1778</f>
        <v>722.47</v>
      </c>
      <c r="S1778" s="56">
        <f>IF('LISTA DOS ITENS'!$P1778&gt;'LISTA DOS ITENS'!$R1778,'LISTA DOS ITENS'!$P1778,'LISTA DOS ITENS'!$R1778)</f>
        <v>722.47</v>
      </c>
      <c r="T1778" s="25">
        <v>54.30094730652964</v>
      </c>
      <c r="U1778" s="25">
        <f>'LISTA DOS ITENS'!$T1778*'LISTA DOS ITENS'!$M1778</f>
        <v>54.30094731</v>
      </c>
      <c r="V1778" s="56">
        <f t="array" ref="V1778">INDEX('RESUMO - LOTES E VMA'!$F$3:$F$181,MATCH('LISTA DOS ITENS'!$D1778,'RESUMO - LOTES E VMA'!$A$3:$A$181,0))</f>
        <v>17245.18627</v>
      </c>
      <c r="W1778" s="57">
        <f>'LISTA DOS ITENS'!$U1778/'LISTA DOS ITENS'!$V1778</f>
        <v>0.003148759686</v>
      </c>
      <c r="X1778" s="53" t="s">
        <v>53</v>
      </c>
      <c r="Y1778" s="53" t="s">
        <v>290</v>
      </c>
      <c r="Z1778" s="58" t="str">
        <f>'LISTA DOS ITENS'!$F1778&amp;"-"&amp;'LISTA DOS ITENS'!$H1778&amp;"-"&amp;'LISTA DOS ITENS'!$J1778&amp;"-"&amp;'LISTA DOS ITENS'!$K1778&amp;"-"&amp;'LISTA DOS ITENS'!$I1778</f>
        <v>10404440-2201-A903-SOBRE_EMP-</v>
      </c>
      <c r="AA1778" s="59" t="str">
        <f t="array" ref="AA1778">INDEX('RESUMO - LOTES E VMA'!$M$3:$M$181,MATCH('LISTA DOS ITENS'!$D1778,'RESUMO - LOTES E VMA'!$A$3:$A$181,0))</f>
        <v>Para Leilão</v>
      </c>
      <c r="AB1778" s="60">
        <f t="array" ref="AB1778">INDEX('RESUMO - LOTES E VMA'!$J$3:$J$181,MATCH('LISTA DOS ITENS'!$D1778,'RESUMO - LOTES E VMA'!$A$3:$A$181,0))</f>
        <v>0.07260907222</v>
      </c>
      <c r="AC1778" s="29" t="str">
        <f t="array" ref="AC1778">INDEX('RESUMO - LOTES E VMA'!$L$3:$L$181,MATCH('LISTA DOS ITENS'!$D1778,'RESUMO - LOTES E VMA'!$A$3:$A$181,0))</f>
        <v>1% do Valor de Comparação do VMA</v>
      </c>
      <c r="AD1778" s="53" t="str">
        <f>VLOOKUP(Tabela1[[#This Row],[Índice]],[1]Planilha1!$A:$A,1,0)</f>
        <v>#ERROR!</v>
      </c>
    </row>
    <row r="1779" ht="15.75" customHeight="1">
      <c r="A1779" s="52">
        <v>253821.0</v>
      </c>
      <c r="B1779" s="53" t="s">
        <v>70</v>
      </c>
      <c r="C1779" s="53" t="s">
        <v>71</v>
      </c>
      <c r="D1779" s="22">
        <v>207133.0</v>
      </c>
      <c r="E1779" s="53" t="s">
        <v>63</v>
      </c>
      <c r="F1779" s="54">
        <v>1.0533265E7</v>
      </c>
      <c r="G1779" s="53" t="s">
        <v>1307</v>
      </c>
      <c r="H1779" s="55">
        <v>2201.0</v>
      </c>
      <c r="I1779" s="55"/>
      <c r="J1779" s="55" t="s">
        <v>77</v>
      </c>
      <c r="K1779" s="53" t="s">
        <v>84</v>
      </c>
      <c r="L1779" s="53"/>
      <c r="M1779" s="53">
        <v>2.0</v>
      </c>
      <c r="N1779" s="53" t="s">
        <v>52</v>
      </c>
      <c r="O1779" s="25">
        <v>1.0</v>
      </c>
      <c r="P1779" s="25">
        <f>'LISTA DOS ITENS'!$O1779*'LISTA DOS ITENS'!$M1779</f>
        <v>2</v>
      </c>
      <c r="Q1779" s="25">
        <v>7.45</v>
      </c>
      <c r="R1779" s="25">
        <f>'LISTA DOS ITENS'!$Q1779*'LISTA DOS ITENS'!$M1779</f>
        <v>14.9</v>
      </c>
      <c r="S1779" s="56">
        <f>IF('LISTA DOS ITENS'!$P1779&gt;'LISTA DOS ITENS'!$R1779,'LISTA DOS ITENS'!$P1779,'LISTA DOS ITENS'!$R1779)</f>
        <v>14.9</v>
      </c>
      <c r="T1779" s="25">
        <v>0.5599430529068969</v>
      </c>
      <c r="U1779" s="25">
        <f>'LISTA DOS ITENS'!$T1779*'LISTA DOS ITENS'!$M1779</f>
        <v>1.119886106</v>
      </c>
      <c r="V1779" s="56">
        <f t="array" ref="V1779">INDEX('RESUMO - LOTES E VMA'!$F$3:$F$181,MATCH('LISTA DOS ITENS'!$D1779,'RESUMO - LOTES E VMA'!$A$3:$A$181,0))</f>
        <v>17245.18627</v>
      </c>
      <c r="W1779" s="57">
        <f>'LISTA DOS ITENS'!$U1779/'LISTA DOS ITENS'!$V1779</f>
        <v>0.00006493905535</v>
      </c>
      <c r="X1779" s="53" t="s">
        <v>53</v>
      </c>
      <c r="Y1779" s="53" t="s">
        <v>290</v>
      </c>
      <c r="Z1779" s="58" t="str">
        <f>'LISTA DOS ITENS'!$F1779&amp;"-"&amp;'LISTA DOS ITENS'!$H1779&amp;"-"&amp;'LISTA DOS ITENS'!$J1779&amp;"-"&amp;'LISTA DOS ITENS'!$K1779&amp;"-"&amp;'LISTA DOS ITENS'!$I1779</f>
        <v>10533265-2201-A903-RAST-</v>
      </c>
      <c r="AA1779" s="59" t="str">
        <f t="array" ref="AA1779">INDEX('RESUMO - LOTES E VMA'!$M$3:$M$181,MATCH('LISTA DOS ITENS'!$D1779,'RESUMO - LOTES E VMA'!$A$3:$A$181,0))</f>
        <v>Para Leilão</v>
      </c>
      <c r="AB1779" s="60">
        <f t="array" ref="AB1779">INDEX('RESUMO - LOTES E VMA'!$J$3:$J$181,MATCH('LISTA DOS ITENS'!$D1779,'RESUMO - LOTES E VMA'!$A$3:$A$181,0))</f>
        <v>0.07260907222</v>
      </c>
      <c r="AC1779" s="29" t="str">
        <f t="array" ref="AC1779">INDEX('RESUMO - LOTES E VMA'!$L$3:$L$181,MATCH('LISTA DOS ITENS'!$D1779,'RESUMO - LOTES E VMA'!$A$3:$A$181,0))</f>
        <v>1% do Valor de Comparação do VMA</v>
      </c>
      <c r="AD1779" s="53" t="str">
        <f>VLOOKUP(Tabela1[[#This Row],[Índice]],[1]Planilha1!$A:$A,1,0)</f>
        <v>#ERROR!</v>
      </c>
    </row>
    <row r="1780" ht="15.75" customHeight="1">
      <c r="A1780" s="52">
        <v>253822.0</v>
      </c>
      <c r="B1780" s="53" t="s">
        <v>70</v>
      </c>
      <c r="C1780" s="53" t="s">
        <v>71</v>
      </c>
      <c r="D1780" s="22">
        <v>207133.0</v>
      </c>
      <c r="E1780" s="53" t="s">
        <v>63</v>
      </c>
      <c r="F1780" s="54">
        <v>1.065673E7</v>
      </c>
      <c r="G1780" s="53" t="s">
        <v>1301</v>
      </c>
      <c r="H1780" s="55">
        <v>2201.0</v>
      </c>
      <c r="I1780" s="55"/>
      <c r="J1780" s="55" t="s">
        <v>77</v>
      </c>
      <c r="K1780" s="53" t="s">
        <v>179</v>
      </c>
      <c r="L1780" s="53"/>
      <c r="M1780" s="53">
        <v>3.0</v>
      </c>
      <c r="N1780" s="53" t="s">
        <v>52</v>
      </c>
      <c r="O1780" s="25">
        <v>608.17</v>
      </c>
      <c r="P1780" s="25">
        <f>'LISTA DOS ITENS'!$O1780*'LISTA DOS ITENS'!$M1780</f>
        <v>1824.51</v>
      </c>
      <c r="Q1780" s="25">
        <v>608.17</v>
      </c>
      <c r="R1780" s="25">
        <f>'LISTA DOS ITENS'!$Q1780*'LISTA DOS ITENS'!$M1780</f>
        <v>1824.51</v>
      </c>
      <c r="S1780" s="56">
        <f>IF('LISTA DOS ITENS'!$P1780&gt;'LISTA DOS ITENS'!$R1780,'LISTA DOS ITENS'!$P1780,'LISTA DOS ITENS'!$R1780)</f>
        <v>1824.51</v>
      </c>
      <c r="T1780" s="25">
        <v>45.71014315253523</v>
      </c>
      <c r="U1780" s="25">
        <f>'LISTA DOS ITENS'!$T1780*'LISTA DOS ITENS'!$M1780</f>
        <v>137.1304295</v>
      </c>
      <c r="V1780" s="56">
        <f t="array" ref="V1780">INDEX('RESUMO - LOTES E VMA'!$F$3:$F$181,MATCH('LISTA DOS ITENS'!$D1780,'RESUMO - LOTES E VMA'!$A$3:$A$181,0))</f>
        <v>17245.18627</v>
      </c>
      <c r="W1780" s="57">
        <f>'LISTA DOS ITENS'!$U1780/'LISTA DOS ITENS'!$V1780</f>
        <v>0.007951809119</v>
      </c>
      <c r="X1780" s="53" t="s">
        <v>53</v>
      </c>
      <c r="Y1780" s="53" t="s">
        <v>290</v>
      </c>
      <c r="Z1780" s="58" t="str">
        <f>'LISTA DOS ITENS'!$F1780&amp;"-"&amp;'LISTA DOS ITENS'!$H1780&amp;"-"&amp;'LISTA DOS ITENS'!$J1780&amp;"-"&amp;'LISTA DOS ITENS'!$K1780&amp;"-"&amp;'LISTA DOS ITENS'!$I1780</f>
        <v>10656730-2201-A903-IMOB/IMP-</v>
      </c>
      <c r="AA1780" s="59" t="str">
        <f t="array" ref="AA1780">INDEX('RESUMO - LOTES E VMA'!$M$3:$M$181,MATCH('LISTA DOS ITENS'!$D1780,'RESUMO - LOTES E VMA'!$A$3:$A$181,0))</f>
        <v>Para Leilão</v>
      </c>
      <c r="AB1780" s="60">
        <f t="array" ref="AB1780">INDEX('RESUMO - LOTES E VMA'!$J$3:$J$181,MATCH('LISTA DOS ITENS'!$D1780,'RESUMO - LOTES E VMA'!$A$3:$A$181,0))</f>
        <v>0.07260907222</v>
      </c>
      <c r="AC1780" s="29" t="str">
        <f t="array" ref="AC1780">INDEX('RESUMO - LOTES E VMA'!$L$3:$L$181,MATCH('LISTA DOS ITENS'!$D1780,'RESUMO - LOTES E VMA'!$A$3:$A$181,0))</f>
        <v>1% do Valor de Comparação do VMA</v>
      </c>
      <c r="AD1780" s="53" t="str">
        <f>VLOOKUP(Tabela1[[#This Row],[Índice]],[1]Planilha1!$A:$A,1,0)</f>
        <v>#ERROR!</v>
      </c>
    </row>
    <row r="1781" ht="15.75" customHeight="1">
      <c r="A1781" s="52">
        <v>253823.0</v>
      </c>
      <c r="B1781" s="53" t="s">
        <v>70</v>
      </c>
      <c r="C1781" s="53" t="s">
        <v>71</v>
      </c>
      <c r="D1781" s="22">
        <v>207133.0</v>
      </c>
      <c r="E1781" s="53" t="s">
        <v>63</v>
      </c>
      <c r="F1781" s="54">
        <v>1.075671E7</v>
      </c>
      <c r="G1781" s="53" t="s">
        <v>1308</v>
      </c>
      <c r="H1781" s="55">
        <v>2201.0</v>
      </c>
      <c r="I1781" s="55"/>
      <c r="J1781" s="55" t="s">
        <v>77</v>
      </c>
      <c r="K1781" s="53" t="s">
        <v>80</v>
      </c>
      <c r="L1781" s="53"/>
      <c r="M1781" s="53">
        <v>1.0</v>
      </c>
      <c r="N1781" s="53" t="s">
        <v>52</v>
      </c>
      <c r="O1781" s="25">
        <v>255.2</v>
      </c>
      <c r="P1781" s="25">
        <f>'LISTA DOS ITENS'!$O1781*'LISTA DOS ITENS'!$M1781</f>
        <v>255.2</v>
      </c>
      <c r="Q1781" s="25">
        <v>255.2</v>
      </c>
      <c r="R1781" s="25">
        <f>'LISTA DOS ITENS'!$Q1781*'LISTA DOS ITENS'!$M1781</f>
        <v>255.2</v>
      </c>
      <c r="S1781" s="56">
        <f>IF('LISTA DOS ITENS'!$P1781&gt;'LISTA DOS ITENS'!$R1781,'LISTA DOS ITENS'!$P1781,'LISTA DOS ITENS'!$R1781)</f>
        <v>255.2</v>
      </c>
      <c r="T1781" s="25">
        <v>19.180868067361086</v>
      </c>
      <c r="U1781" s="25">
        <f>'LISTA DOS ITENS'!$T1781*'LISTA DOS ITENS'!$M1781</f>
        <v>19.18086807</v>
      </c>
      <c r="V1781" s="56">
        <f t="array" ref="V1781">INDEX('RESUMO - LOTES E VMA'!$F$3:$F$181,MATCH('LISTA DOS ITENS'!$D1781,'RESUMO - LOTES E VMA'!$A$3:$A$181,0))</f>
        <v>17245.18627</v>
      </c>
      <c r="W1781" s="57">
        <f>'LISTA DOS ITENS'!$U1781/'LISTA DOS ITENS'!$V1781</f>
        <v>0.00111224476</v>
      </c>
      <c r="X1781" s="53" t="s">
        <v>53</v>
      </c>
      <c r="Y1781" s="53" t="s">
        <v>290</v>
      </c>
      <c r="Z1781" s="58" t="str">
        <f>'LISTA DOS ITENS'!$F1781&amp;"-"&amp;'LISTA DOS ITENS'!$H1781&amp;"-"&amp;'LISTA DOS ITENS'!$J1781&amp;"-"&amp;'LISTA DOS ITENS'!$K1781&amp;"-"&amp;'LISTA DOS ITENS'!$I1781</f>
        <v>10756710-2201-A903-IMOB/NAC-</v>
      </c>
      <c r="AA1781" s="59" t="str">
        <f t="array" ref="AA1781">INDEX('RESUMO - LOTES E VMA'!$M$3:$M$181,MATCH('LISTA DOS ITENS'!$D1781,'RESUMO - LOTES E VMA'!$A$3:$A$181,0))</f>
        <v>Para Leilão</v>
      </c>
      <c r="AB1781" s="60">
        <f t="array" ref="AB1781">INDEX('RESUMO - LOTES E VMA'!$J$3:$J$181,MATCH('LISTA DOS ITENS'!$D1781,'RESUMO - LOTES E VMA'!$A$3:$A$181,0))</f>
        <v>0.07260907222</v>
      </c>
      <c r="AC1781" s="29" t="str">
        <f t="array" ref="AC1781">INDEX('RESUMO - LOTES E VMA'!$L$3:$L$181,MATCH('LISTA DOS ITENS'!$D1781,'RESUMO - LOTES E VMA'!$A$3:$A$181,0))</f>
        <v>1% do Valor de Comparação do VMA</v>
      </c>
      <c r="AD1781" s="53" t="str">
        <f>VLOOKUP(Tabela1[[#This Row],[Índice]],[1]Planilha1!$A:$A,1,0)</f>
        <v>#ERROR!</v>
      </c>
    </row>
    <row r="1782" ht="15.75" customHeight="1">
      <c r="A1782" s="52">
        <v>253824.0</v>
      </c>
      <c r="B1782" s="53" t="s">
        <v>70</v>
      </c>
      <c r="C1782" s="53" t="s">
        <v>71</v>
      </c>
      <c r="D1782" s="22">
        <v>207133.0</v>
      </c>
      <c r="E1782" s="53" t="s">
        <v>63</v>
      </c>
      <c r="F1782" s="54">
        <v>1.0774672E7</v>
      </c>
      <c r="G1782" s="53" t="s">
        <v>1309</v>
      </c>
      <c r="H1782" s="55">
        <v>2201.0</v>
      </c>
      <c r="I1782" s="55"/>
      <c r="J1782" s="55" t="s">
        <v>77</v>
      </c>
      <c r="K1782" s="53" t="s">
        <v>179</v>
      </c>
      <c r="L1782" s="53"/>
      <c r="M1782" s="53">
        <v>1.0</v>
      </c>
      <c r="N1782" s="53" t="s">
        <v>52</v>
      </c>
      <c r="O1782" s="25">
        <v>571.0</v>
      </c>
      <c r="P1782" s="25">
        <f>'LISTA DOS ITENS'!$O1782*'LISTA DOS ITENS'!$M1782</f>
        <v>571</v>
      </c>
      <c r="Q1782" s="25">
        <v>571.0</v>
      </c>
      <c r="R1782" s="25">
        <f>'LISTA DOS ITENS'!$Q1782*'LISTA DOS ITENS'!$M1782</f>
        <v>571</v>
      </c>
      <c r="S1782" s="56">
        <f>IF('LISTA DOS ITENS'!$P1782&gt;'LISTA DOS ITENS'!$R1782,'LISTA DOS ITENS'!$P1782,'LISTA DOS ITENS'!$R1782)</f>
        <v>571</v>
      </c>
      <c r="T1782" s="25">
        <v>42.91644069930714</v>
      </c>
      <c r="U1782" s="25">
        <f>'LISTA DOS ITENS'!$T1782*'LISTA DOS ITENS'!$M1782</f>
        <v>42.9164407</v>
      </c>
      <c r="V1782" s="56">
        <f t="array" ref="V1782">INDEX('RESUMO - LOTES E VMA'!$F$3:$F$181,MATCH('LISTA DOS ITENS'!$D1782,'RESUMO - LOTES E VMA'!$A$3:$A$181,0))</f>
        <v>17245.18627</v>
      </c>
      <c r="W1782" s="57">
        <f>'LISTA DOS ITENS'!$U1782/'LISTA DOS ITENS'!$V1782</f>
        <v>0.002488604067</v>
      </c>
      <c r="X1782" s="53" t="s">
        <v>53</v>
      </c>
      <c r="Y1782" s="53" t="s">
        <v>290</v>
      </c>
      <c r="Z1782" s="58" t="str">
        <f>'LISTA DOS ITENS'!$F1782&amp;"-"&amp;'LISTA DOS ITENS'!$H1782&amp;"-"&amp;'LISTA DOS ITENS'!$J1782&amp;"-"&amp;'LISTA DOS ITENS'!$K1782&amp;"-"&amp;'LISTA DOS ITENS'!$I1782</f>
        <v>10774672-2201-A903-IMOB/IMP-</v>
      </c>
      <c r="AA1782" s="59" t="str">
        <f t="array" ref="AA1782">INDEX('RESUMO - LOTES E VMA'!$M$3:$M$181,MATCH('LISTA DOS ITENS'!$D1782,'RESUMO - LOTES E VMA'!$A$3:$A$181,0))</f>
        <v>Para Leilão</v>
      </c>
      <c r="AB1782" s="60">
        <f t="array" ref="AB1782">INDEX('RESUMO - LOTES E VMA'!$J$3:$J$181,MATCH('LISTA DOS ITENS'!$D1782,'RESUMO - LOTES E VMA'!$A$3:$A$181,0))</f>
        <v>0.07260907222</v>
      </c>
      <c r="AC1782" s="29" t="str">
        <f t="array" ref="AC1782">INDEX('RESUMO - LOTES E VMA'!$L$3:$L$181,MATCH('LISTA DOS ITENS'!$D1782,'RESUMO - LOTES E VMA'!$A$3:$A$181,0))</f>
        <v>1% do Valor de Comparação do VMA</v>
      </c>
      <c r="AD1782" s="53" t="str">
        <f>VLOOKUP(Tabela1[[#This Row],[Índice]],[1]Planilha1!$A:$A,1,0)</f>
        <v>#ERROR!</v>
      </c>
    </row>
    <row r="1783" ht="15.75" customHeight="1">
      <c r="A1783" s="52">
        <v>253825.0</v>
      </c>
      <c r="B1783" s="53" t="s">
        <v>70</v>
      </c>
      <c r="C1783" s="53" t="s">
        <v>71</v>
      </c>
      <c r="D1783" s="22">
        <v>207133.0</v>
      </c>
      <c r="E1783" s="53" t="s">
        <v>63</v>
      </c>
      <c r="F1783" s="54">
        <v>1.0783408E7</v>
      </c>
      <c r="G1783" s="53" t="s">
        <v>1310</v>
      </c>
      <c r="H1783" s="55">
        <v>2201.0</v>
      </c>
      <c r="I1783" s="55"/>
      <c r="J1783" s="55" t="s">
        <v>77</v>
      </c>
      <c r="K1783" s="53" t="s">
        <v>117</v>
      </c>
      <c r="L1783" s="53"/>
      <c r="M1783" s="53">
        <v>6.0</v>
      </c>
      <c r="N1783" s="53" t="s">
        <v>52</v>
      </c>
      <c r="O1783" s="25">
        <v>408.375</v>
      </c>
      <c r="P1783" s="25">
        <f>'LISTA DOS ITENS'!$O1783*'LISTA DOS ITENS'!$M1783</f>
        <v>2450.25</v>
      </c>
      <c r="Q1783" s="25">
        <v>408.38</v>
      </c>
      <c r="R1783" s="25">
        <f>'LISTA DOS ITENS'!$Q1783*'LISTA DOS ITENS'!$M1783</f>
        <v>2450.28</v>
      </c>
      <c r="S1783" s="56">
        <f>IF('LISTA DOS ITENS'!$P1783&gt;'LISTA DOS ITENS'!$R1783,'LISTA DOS ITENS'!$P1783,'LISTA DOS ITENS'!$R1783)</f>
        <v>2450.28</v>
      </c>
      <c r="T1783" s="25">
        <v>30.693898516257526</v>
      </c>
      <c r="U1783" s="25">
        <f>'LISTA DOS ITENS'!$T1783*'LISTA DOS ITENS'!$M1783</f>
        <v>184.1633911</v>
      </c>
      <c r="V1783" s="56">
        <f t="array" ref="V1783">INDEX('RESUMO - LOTES E VMA'!$F$3:$F$181,MATCH('LISTA DOS ITENS'!$D1783,'RESUMO - LOTES E VMA'!$A$3:$A$181,0))</f>
        <v>17245.18627</v>
      </c>
      <c r="W1783" s="57">
        <f>'LISTA DOS ITENS'!$U1783/'LISTA DOS ITENS'!$V1783</f>
        <v>0.01067911869</v>
      </c>
      <c r="X1783" s="53" t="s">
        <v>53</v>
      </c>
      <c r="Y1783" s="53" t="s">
        <v>290</v>
      </c>
      <c r="Z1783" s="58" t="str">
        <f>'LISTA DOS ITENS'!$F1783&amp;"-"&amp;'LISTA DOS ITENS'!$H1783&amp;"-"&amp;'LISTA DOS ITENS'!$J1783&amp;"-"&amp;'LISTA DOS ITENS'!$K1783&amp;"-"&amp;'LISTA DOS ITENS'!$I1783</f>
        <v>10783408-2201-A903-CONS/IAMN-</v>
      </c>
      <c r="AA1783" s="59" t="str">
        <f t="array" ref="AA1783">INDEX('RESUMO - LOTES E VMA'!$M$3:$M$181,MATCH('LISTA DOS ITENS'!$D1783,'RESUMO - LOTES E VMA'!$A$3:$A$181,0))</f>
        <v>Para Leilão</v>
      </c>
      <c r="AB1783" s="60">
        <f t="array" ref="AB1783">INDEX('RESUMO - LOTES E VMA'!$J$3:$J$181,MATCH('LISTA DOS ITENS'!$D1783,'RESUMO - LOTES E VMA'!$A$3:$A$181,0))</f>
        <v>0.07260907222</v>
      </c>
      <c r="AC1783" s="29" t="str">
        <f t="array" ref="AC1783">INDEX('RESUMO - LOTES E VMA'!$L$3:$L$181,MATCH('LISTA DOS ITENS'!$D1783,'RESUMO - LOTES E VMA'!$A$3:$A$181,0))</f>
        <v>1% do Valor de Comparação do VMA</v>
      </c>
      <c r="AD1783" s="53" t="str">
        <f>VLOOKUP(Tabela1[[#This Row],[Índice]],[1]Planilha1!$A:$A,1,0)</f>
        <v>#ERROR!</v>
      </c>
    </row>
    <row r="1784" ht="15.75" customHeight="1">
      <c r="A1784" s="52">
        <v>253826.0</v>
      </c>
      <c r="B1784" s="53" t="s">
        <v>70</v>
      </c>
      <c r="C1784" s="53" t="s">
        <v>71</v>
      </c>
      <c r="D1784" s="22">
        <v>207133.0</v>
      </c>
      <c r="E1784" s="53" t="s">
        <v>63</v>
      </c>
      <c r="F1784" s="54">
        <v>1.0877191E7</v>
      </c>
      <c r="G1784" s="53" t="s">
        <v>1311</v>
      </c>
      <c r="H1784" s="55">
        <v>2201.0</v>
      </c>
      <c r="I1784" s="55"/>
      <c r="J1784" s="55" t="s">
        <v>77</v>
      </c>
      <c r="K1784" s="53" t="s">
        <v>179</v>
      </c>
      <c r="L1784" s="53"/>
      <c r="M1784" s="53">
        <v>5.0</v>
      </c>
      <c r="N1784" s="53" t="s">
        <v>52</v>
      </c>
      <c r="O1784" s="25">
        <v>81.458</v>
      </c>
      <c r="P1784" s="25">
        <f>'LISTA DOS ITENS'!$O1784*'LISTA DOS ITENS'!$M1784</f>
        <v>407.29</v>
      </c>
      <c r="Q1784" s="25">
        <v>81.46</v>
      </c>
      <c r="R1784" s="25">
        <f>'LISTA DOS ITENS'!$Q1784*'LISTA DOS ITENS'!$M1784</f>
        <v>407.3</v>
      </c>
      <c r="S1784" s="56">
        <f>IF('LISTA DOS ITENS'!$P1784&gt;'LISTA DOS ITENS'!$R1784,'LISTA DOS ITENS'!$P1784,'LISTA DOS ITENS'!$R1784)</f>
        <v>407.3</v>
      </c>
      <c r="T1784" s="25">
        <v>6.122545112724271</v>
      </c>
      <c r="U1784" s="25">
        <f>'LISTA DOS ITENS'!$T1784*'LISTA DOS ITENS'!$M1784</f>
        <v>30.61272556</v>
      </c>
      <c r="V1784" s="56">
        <f t="array" ref="V1784">INDEX('RESUMO - LOTES E VMA'!$F$3:$F$181,MATCH('LISTA DOS ITENS'!$D1784,'RESUMO - LOTES E VMA'!$A$3:$A$181,0))</f>
        <v>17245.18627</v>
      </c>
      <c r="W1784" s="57">
        <f>'LISTA DOS ITENS'!$U1784/'LISTA DOS ITENS'!$V1784</f>
        <v>0.001775146124</v>
      </c>
      <c r="X1784" s="53" t="s">
        <v>53</v>
      </c>
      <c r="Y1784" s="53" t="s">
        <v>290</v>
      </c>
      <c r="Z1784" s="58" t="str">
        <f>'LISTA DOS ITENS'!$F1784&amp;"-"&amp;'LISTA DOS ITENS'!$H1784&amp;"-"&amp;'LISTA DOS ITENS'!$J1784&amp;"-"&amp;'LISTA DOS ITENS'!$K1784&amp;"-"&amp;'LISTA DOS ITENS'!$I1784</f>
        <v>10877191-2201-A903-IMOB/IMP-</v>
      </c>
      <c r="AA1784" s="59" t="str">
        <f t="array" ref="AA1784">INDEX('RESUMO - LOTES E VMA'!$M$3:$M$181,MATCH('LISTA DOS ITENS'!$D1784,'RESUMO - LOTES E VMA'!$A$3:$A$181,0))</f>
        <v>Para Leilão</v>
      </c>
      <c r="AB1784" s="60">
        <f t="array" ref="AB1784">INDEX('RESUMO - LOTES E VMA'!$J$3:$J$181,MATCH('LISTA DOS ITENS'!$D1784,'RESUMO - LOTES E VMA'!$A$3:$A$181,0))</f>
        <v>0.07260907222</v>
      </c>
      <c r="AC1784" s="29" t="str">
        <f t="array" ref="AC1784">INDEX('RESUMO - LOTES E VMA'!$L$3:$L$181,MATCH('LISTA DOS ITENS'!$D1784,'RESUMO - LOTES E VMA'!$A$3:$A$181,0))</f>
        <v>1% do Valor de Comparação do VMA</v>
      </c>
      <c r="AD1784" s="53" t="str">
        <f>VLOOKUP(Tabela1[[#This Row],[Índice]],[1]Planilha1!$A:$A,1,0)</f>
        <v>#ERROR!</v>
      </c>
    </row>
    <row r="1785" ht="15.75" customHeight="1">
      <c r="A1785" s="52">
        <v>253827.0</v>
      </c>
      <c r="B1785" s="53" t="s">
        <v>70</v>
      </c>
      <c r="C1785" s="53" t="s">
        <v>71</v>
      </c>
      <c r="D1785" s="22">
        <v>207133.0</v>
      </c>
      <c r="E1785" s="53" t="s">
        <v>63</v>
      </c>
      <c r="F1785" s="54">
        <v>1.0880829E7</v>
      </c>
      <c r="G1785" s="53" t="s">
        <v>1312</v>
      </c>
      <c r="H1785" s="55">
        <v>2201.0</v>
      </c>
      <c r="I1785" s="55"/>
      <c r="J1785" s="55" t="s">
        <v>77</v>
      </c>
      <c r="K1785" s="53" t="s">
        <v>73</v>
      </c>
      <c r="L1785" s="53"/>
      <c r="M1785" s="53">
        <v>1.0</v>
      </c>
      <c r="N1785" s="53" t="s">
        <v>52</v>
      </c>
      <c r="O1785" s="25">
        <v>106.0</v>
      </c>
      <c r="P1785" s="25">
        <f>'LISTA DOS ITENS'!$O1785*'LISTA DOS ITENS'!$M1785</f>
        <v>106</v>
      </c>
      <c r="Q1785" s="25">
        <v>106.0</v>
      </c>
      <c r="R1785" s="25">
        <f>'LISTA DOS ITENS'!$Q1785*'LISTA DOS ITENS'!$M1785</f>
        <v>106</v>
      </c>
      <c r="S1785" s="56">
        <f>IF('LISTA DOS ITENS'!$P1785&gt;'LISTA DOS ITENS'!$R1785,'LISTA DOS ITENS'!$P1785,'LISTA DOS ITENS'!$R1785)</f>
        <v>106</v>
      </c>
      <c r="T1785" s="25">
        <v>7.9669749809571915</v>
      </c>
      <c r="U1785" s="25">
        <f>'LISTA DOS ITENS'!$T1785*'LISTA DOS ITENS'!$M1785</f>
        <v>7.966974981</v>
      </c>
      <c r="V1785" s="56">
        <f t="array" ref="V1785">INDEX('RESUMO - LOTES E VMA'!$F$3:$F$181,MATCH('LISTA DOS ITENS'!$D1785,'RESUMO - LOTES E VMA'!$A$3:$A$181,0))</f>
        <v>17245.18627</v>
      </c>
      <c r="W1785" s="57">
        <f>'LISTA DOS ITENS'!$U1785/'LISTA DOS ITENS'!$V1785</f>
        <v>0.0004619825414</v>
      </c>
      <c r="X1785" s="53" t="s">
        <v>53</v>
      </c>
      <c r="Y1785" s="53" t="s">
        <v>290</v>
      </c>
      <c r="Z1785" s="58" t="str">
        <f>'LISTA DOS ITENS'!$F1785&amp;"-"&amp;'LISTA DOS ITENS'!$H1785&amp;"-"&amp;'LISTA DOS ITENS'!$J1785&amp;"-"&amp;'LISTA DOS ITENS'!$K1785&amp;"-"&amp;'LISTA DOS ITENS'!$I1785</f>
        <v>10880829-2201-A903-CONS/NAC-</v>
      </c>
      <c r="AA1785" s="59" t="str">
        <f t="array" ref="AA1785">INDEX('RESUMO - LOTES E VMA'!$M$3:$M$181,MATCH('LISTA DOS ITENS'!$D1785,'RESUMO - LOTES E VMA'!$A$3:$A$181,0))</f>
        <v>Para Leilão</v>
      </c>
      <c r="AB1785" s="60">
        <f t="array" ref="AB1785">INDEX('RESUMO - LOTES E VMA'!$J$3:$J$181,MATCH('LISTA DOS ITENS'!$D1785,'RESUMO - LOTES E VMA'!$A$3:$A$181,0))</f>
        <v>0.07260907222</v>
      </c>
      <c r="AC1785" s="29" t="str">
        <f t="array" ref="AC1785">INDEX('RESUMO - LOTES E VMA'!$L$3:$L$181,MATCH('LISTA DOS ITENS'!$D1785,'RESUMO - LOTES E VMA'!$A$3:$A$181,0))</f>
        <v>1% do Valor de Comparação do VMA</v>
      </c>
      <c r="AD1785" s="53" t="str">
        <f>VLOOKUP(Tabela1[[#This Row],[Índice]],[1]Planilha1!$A:$A,1,0)</f>
        <v>#ERROR!</v>
      </c>
    </row>
    <row r="1786" ht="15.75" customHeight="1">
      <c r="A1786" s="52">
        <v>253828.0</v>
      </c>
      <c r="B1786" s="53" t="s">
        <v>70</v>
      </c>
      <c r="C1786" s="53" t="s">
        <v>71</v>
      </c>
      <c r="D1786" s="22">
        <v>207133.0</v>
      </c>
      <c r="E1786" s="53" t="s">
        <v>63</v>
      </c>
      <c r="F1786" s="54">
        <v>1.0912347E7</v>
      </c>
      <c r="G1786" s="53" t="s">
        <v>1313</v>
      </c>
      <c r="H1786" s="55">
        <v>2201.0</v>
      </c>
      <c r="I1786" s="55"/>
      <c r="J1786" s="55" t="s">
        <v>77</v>
      </c>
      <c r="K1786" s="53" t="s">
        <v>73</v>
      </c>
      <c r="L1786" s="53"/>
      <c r="M1786" s="53">
        <v>9.0</v>
      </c>
      <c r="N1786" s="53" t="s">
        <v>52</v>
      </c>
      <c r="O1786" s="25">
        <v>84.08999999999999</v>
      </c>
      <c r="P1786" s="25">
        <f>'LISTA DOS ITENS'!$O1786*'LISTA DOS ITENS'!$M1786</f>
        <v>756.81</v>
      </c>
      <c r="Q1786" s="25">
        <v>84.09</v>
      </c>
      <c r="R1786" s="25">
        <f>'LISTA DOS ITENS'!$Q1786*'LISTA DOS ITENS'!$M1786</f>
        <v>756.81</v>
      </c>
      <c r="S1786" s="56">
        <f>IF('LISTA DOS ITENS'!$P1786&gt;'LISTA DOS ITENS'!$R1786,'LISTA DOS ITENS'!$P1786,'LISTA DOS ITENS'!$R1786)</f>
        <v>756.81</v>
      </c>
      <c r="T1786" s="25">
        <v>6.3202162844216065</v>
      </c>
      <c r="U1786" s="25">
        <f>'LISTA DOS ITENS'!$T1786*'LISTA DOS ITENS'!$M1786</f>
        <v>56.88194656</v>
      </c>
      <c r="V1786" s="56">
        <f t="array" ref="V1786">INDEX('RESUMO - LOTES E VMA'!$F$3:$F$181,MATCH('LISTA DOS ITENS'!$D1786,'RESUMO - LOTES E VMA'!$A$3:$A$181,0))</f>
        <v>17245.18627</v>
      </c>
      <c r="W1786" s="57">
        <f>'LISTA DOS ITENS'!$U1786/'LISTA DOS ITENS'!$V1786</f>
        <v>0.003298424596</v>
      </c>
      <c r="X1786" s="53" t="s">
        <v>53</v>
      </c>
      <c r="Y1786" s="53" t="s">
        <v>290</v>
      </c>
      <c r="Z1786" s="58" t="str">
        <f>'LISTA DOS ITENS'!$F1786&amp;"-"&amp;'LISTA DOS ITENS'!$H1786&amp;"-"&amp;'LISTA DOS ITENS'!$J1786&amp;"-"&amp;'LISTA DOS ITENS'!$K1786&amp;"-"&amp;'LISTA DOS ITENS'!$I1786</f>
        <v>10912347-2201-A903-CONS/NAC-</v>
      </c>
      <c r="AA1786" s="59" t="str">
        <f t="array" ref="AA1786">INDEX('RESUMO - LOTES E VMA'!$M$3:$M$181,MATCH('LISTA DOS ITENS'!$D1786,'RESUMO - LOTES E VMA'!$A$3:$A$181,0))</f>
        <v>Para Leilão</v>
      </c>
      <c r="AB1786" s="60">
        <f t="array" ref="AB1786">INDEX('RESUMO - LOTES E VMA'!$J$3:$J$181,MATCH('LISTA DOS ITENS'!$D1786,'RESUMO - LOTES E VMA'!$A$3:$A$181,0))</f>
        <v>0.07260907222</v>
      </c>
      <c r="AC1786" s="29" t="str">
        <f t="array" ref="AC1786">INDEX('RESUMO - LOTES E VMA'!$L$3:$L$181,MATCH('LISTA DOS ITENS'!$D1786,'RESUMO - LOTES E VMA'!$A$3:$A$181,0))</f>
        <v>1% do Valor de Comparação do VMA</v>
      </c>
      <c r="AD1786" s="53" t="str">
        <f>VLOOKUP(Tabela1[[#This Row],[Índice]],[1]Planilha1!$A:$A,1,0)</f>
        <v>#ERROR!</v>
      </c>
    </row>
    <row r="1787" ht="15.75" customHeight="1">
      <c r="A1787" s="52">
        <v>253829.0</v>
      </c>
      <c r="B1787" s="53" t="s">
        <v>70</v>
      </c>
      <c r="C1787" s="53" t="s">
        <v>71</v>
      </c>
      <c r="D1787" s="22">
        <v>207133.0</v>
      </c>
      <c r="E1787" s="53" t="s">
        <v>63</v>
      </c>
      <c r="F1787" s="54">
        <v>1.0927406E7</v>
      </c>
      <c r="G1787" s="53" t="s">
        <v>1282</v>
      </c>
      <c r="H1787" s="55">
        <v>2201.0</v>
      </c>
      <c r="I1787" s="55"/>
      <c r="J1787" s="55" t="s">
        <v>77</v>
      </c>
      <c r="K1787" s="53" t="s">
        <v>80</v>
      </c>
      <c r="L1787" s="53"/>
      <c r="M1787" s="53">
        <v>1.0</v>
      </c>
      <c r="N1787" s="53" t="s">
        <v>52</v>
      </c>
      <c r="O1787" s="25">
        <v>3317.4</v>
      </c>
      <c r="P1787" s="25">
        <f>'LISTA DOS ITENS'!$O1787*'LISTA DOS ITENS'!$M1787</f>
        <v>3317.4</v>
      </c>
      <c r="Q1787" s="25">
        <v>3317.4</v>
      </c>
      <c r="R1787" s="25">
        <f>'LISTA DOS ITENS'!$Q1787*'LISTA DOS ITENS'!$M1787</f>
        <v>3317.4</v>
      </c>
      <c r="S1787" s="56">
        <f>IF('LISTA DOS ITENS'!$P1787&gt;'LISTA DOS ITENS'!$R1787,'LISTA DOS ITENS'!$P1787,'LISTA DOS ITENS'!$R1787)</f>
        <v>3317.4</v>
      </c>
      <c r="T1787" s="25">
        <v>249.33625284742817</v>
      </c>
      <c r="U1787" s="25">
        <f>'LISTA DOS ITENS'!$T1787*'LISTA DOS ITENS'!$M1787</f>
        <v>249.3362528</v>
      </c>
      <c r="V1787" s="56">
        <f t="array" ref="V1787">INDEX('RESUMO - LOTES E VMA'!$F$3:$F$181,MATCH('LISTA DOS ITENS'!$D1787,'RESUMO - LOTES E VMA'!$A$3:$A$181,0))</f>
        <v>17245.18627</v>
      </c>
      <c r="W1787" s="57">
        <f>'LISTA DOS ITENS'!$U1787/'LISTA DOS ITENS'!$V1787</f>
        <v>0.01445831022</v>
      </c>
      <c r="X1787" s="53" t="s">
        <v>53</v>
      </c>
      <c r="Y1787" s="53" t="s">
        <v>290</v>
      </c>
      <c r="Z1787" s="58" t="str">
        <f>'LISTA DOS ITENS'!$F1787&amp;"-"&amp;'LISTA DOS ITENS'!$H1787&amp;"-"&amp;'LISTA DOS ITENS'!$J1787&amp;"-"&amp;'LISTA DOS ITENS'!$K1787&amp;"-"&amp;'LISTA DOS ITENS'!$I1787</f>
        <v>10927406-2201-A903-IMOB/NAC-</v>
      </c>
      <c r="AA1787" s="59" t="str">
        <f t="array" ref="AA1787">INDEX('RESUMO - LOTES E VMA'!$M$3:$M$181,MATCH('LISTA DOS ITENS'!$D1787,'RESUMO - LOTES E VMA'!$A$3:$A$181,0))</f>
        <v>Para Leilão</v>
      </c>
      <c r="AB1787" s="60">
        <f t="array" ref="AB1787">INDEX('RESUMO - LOTES E VMA'!$J$3:$J$181,MATCH('LISTA DOS ITENS'!$D1787,'RESUMO - LOTES E VMA'!$A$3:$A$181,0))</f>
        <v>0.07260907222</v>
      </c>
      <c r="AC1787" s="29" t="str">
        <f t="array" ref="AC1787">INDEX('RESUMO - LOTES E VMA'!$L$3:$L$181,MATCH('LISTA DOS ITENS'!$D1787,'RESUMO - LOTES E VMA'!$A$3:$A$181,0))</f>
        <v>1% do Valor de Comparação do VMA</v>
      </c>
      <c r="AD1787" s="53" t="str">
        <f>VLOOKUP(Tabela1[[#This Row],[Índice]],[1]Planilha1!$A:$A,1,0)</f>
        <v>#ERROR!</v>
      </c>
    </row>
    <row r="1788" ht="15.75" customHeight="1">
      <c r="A1788" s="52">
        <v>253830.0</v>
      </c>
      <c r="B1788" s="53" t="s">
        <v>70</v>
      </c>
      <c r="C1788" s="53" t="s">
        <v>71</v>
      </c>
      <c r="D1788" s="22">
        <v>207133.0</v>
      </c>
      <c r="E1788" s="53" t="s">
        <v>63</v>
      </c>
      <c r="F1788" s="54">
        <v>1.0991723E7</v>
      </c>
      <c r="G1788" s="53" t="s">
        <v>1238</v>
      </c>
      <c r="H1788" s="55">
        <v>2201.0</v>
      </c>
      <c r="I1788" s="55"/>
      <c r="J1788" s="55" t="s">
        <v>77</v>
      </c>
      <c r="K1788" s="53" t="s">
        <v>80</v>
      </c>
      <c r="L1788" s="53"/>
      <c r="M1788" s="53">
        <v>2.0</v>
      </c>
      <c r="N1788" s="53" t="s">
        <v>52</v>
      </c>
      <c r="O1788" s="25">
        <v>158.0</v>
      </c>
      <c r="P1788" s="25">
        <f>'LISTA DOS ITENS'!$O1788*'LISTA DOS ITENS'!$M1788</f>
        <v>316</v>
      </c>
      <c r="Q1788" s="25">
        <v>158.0</v>
      </c>
      <c r="R1788" s="25">
        <f>'LISTA DOS ITENS'!$Q1788*'LISTA DOS ITENS'!$M1788</f>
        <v>316</v>
      </c>
      <c r="S1788" s="56">
        <f>IF('LISTA DOS ITENS'!$P1788&gt;'LISTA DOS ITENS'!$R1788,'LISTA DOS ITENS'!$P1788,'LISTA DOS ITENS'!$R1788)</f>
        <v>316</v>
      </c>
      <c r="T1788" s="25">
        <v>11.875302330106003</v>
      </c>
      <c r="U1788" s="25">
        <f>'LISTA DOS ITENS'!$T1788*'LISTA DOS ITENS'!$M1788</f>
        <v>23.75060466</v>
      </c>
      <c r="V1788" s="56">
        <f t="array" ref="V1788">INDEX('RESUMO - LOTES E VMA'!$F$3:$F$181,MATCH('LISTA DOS ITENS'!$D1788,'RESUMO - LOTES E VMA'!$A$3:$A$181,0))</f>
        <v>17245.18627</v>
      </c>
      <c r="W1788" s="57">
        <f>'LISTA DOS ITENS'!$U1788/'LISTA DOS ITENS'!$V1788</f>
        <v>0.001377230973</v>
      </c>
      <c r="X1788" s="53" t="s">
        <v>53</v>
      </c>
      <c r="Y1788" s="53" t="s">
        <v>290</v>
      </c>
      <c r="Z1788" s="58" t="str">
        <f>'LISTA DOS ITENS'!$F1788&amp;"-"&amp;'LISTA DOS ITENS'!$H1788&amp;"-"&amp;'LISTA DOS ITENS'!$J1788&amp;"-"&amp;'LISTA DOS ITENS'!$K1788&amp;"-"&amp;'LISTA DOS ITENS'!$I1788</f>
        <v>10991723-2201-A903-IMOB/NAC-</v>
      </c>
      <c r="AA1788" s="59" t="str">
        <f t="array" ref="AA1788">INDEX('RESUMO - LOTES E VMA'!$M$3:$M$181,MATCH('LISTA DOS ITENS'!$D1788,'RESUMO - LOTES E VMA'!$A$3:$A$181,0))</f>
        <v>Para Leilão</v>
      </c>
      <c r="AB1788" s="60">
        <f t="array" ref="AB1788">INDEX('RESUMO - LOTES E VMA'!$J$3:$J$181,MATCH('LISTA DOS ITENS'!$D1788,'RESUMO - LOTES E VMA'!$A$3:$A$181,0))</f>
        <v>0.07260907222</v>
      </c>
      <c r="AC1788" s="29" t="str">
        <f t="array" ref="AC1788">INDEX('RESUMO - LOTES E VMA'!$L$3:$L$181,MATCH('LISTA DOS ITENS'!$D1788,'RESUMO - LOTES E VMA'!$A$3:$A$181,0))</f>
        <v>1% do Valor de Comparação do VMA</v>
      </c>
      <c r="AD1788" s="53" t="str">
        <f>VLOOKUP(Tabela1[[#This Row],[Índice]],[1]Planilha1!$A:$A,1,0)</f>
        <v>#ERROR!</v>
      </c>
    </row>
    <row r="1789" ht="15.75" customHeight="1">
      <c r="A1789" s="52">
        <v>253831.0</v>
      </c>
      <c r="B1789" s="53" t="s">
        <v>70</v>
      </c>
      <c r="C1789" s="53" t="s">
        <v>71</v>
      </c>
      <c r="D1789" s="22">
        <v>207133.0</v>
      </c>
      <c r="E1789" s="53" t="s">
        <v>63</v>
      </c>
      <c r="F1789" s="54">
        <v>1.1011052E7</v>
      </c>
      <c r="G1789" s="53" t="s">
        <v>1241</v>
      </c>
      <c r="H1789" s="55">
        <v>2201.0</v>
      </c>
      <c r="I1789" s="55"/>
      <c r="J1789" s="55" t="s">
        <v>77</v>
      </c>
      <c r="K1789" s="53" t="s">
        <v>73</v>
      </c>
      <c r="L1789" s="53"/>
      <c r="M1789" s="53">
        <v>3.0</v>
      </c>
      <c r="N1789" s="53" t="s">
        <v>52</v>
      </c>
      <c r="O1789" s="25">
        <v>23.963333333333335</v>
      </c>
      <c r="P1789" s="25">
        <f>'LISTA DOS ITENS'!$O1789*'LISTA DOS ITENS'!$M1789</f>
        <v>71.89</v>
      </c>
      <c r="Q1789" s="25">
        <v>23.96</v>
      </c>
      <c r="R1789" s="25">
        <f>'LISTA DOS ITENS'!$Q1789*'LISTA DOS ITENS'!$M1789</f>
        <v>71.88</v>
      </c>
      <c r="S1789" s="56">
        <f>IF('LISTA DOS ITENS'!$P1789&gt;'LISTA DOS ITENS'!$R1789,'LISTA DOS ITENS'!$P1789,'LISTA DOS ITENS'!$R1789)</f>
        <v>71.89</v>
      </c>
      <c r="T1789" s="25">
        <v>1.8008369862616445</v>
      </c>
      <c r="U1789" s="25">
        <f>'LISTA DOS ITENS'!$T1789*'LISTA DOS ITENS'!$M1789</f>
        <v>5.402510959</v>
      </c>
      <c r="V1789" s="56">
        <f t="array" ref="V1789">INDEX('RESUMO - LOTES E VMA'!$F$3:$F$181,MATCH('LISTA DOS ITENS'!$D1789,'RESUMO - LOTES E VMA'!$A$3:$A$181,0))</f>
        <v>17245.18627</v>
      </c>
      <c r="W1789" s="57">
        <f>'LISTA DOS ITENS'!$U1789/'LISTA DOS ITENS'!$V1789</f>
        <v>0.000313276463</v>
      </c>
      <c r="X1789" s="53" t="s">
        <v>53</v>
      </c>
      <c r="Y1789" s="53" t="s">
        <v>290</v>
      </c>
      <c r="Z1789" s="58" t="str">
        <f>'LISTA DOS ITENS'!$F1789&amp;"-"&amp;'LISTA DOS ITENS'!$H1789&amp;"-"&amp;'LISTA DOS ITENS'!$J1789&amp;"-"&amp;'LISTA DOS ITENS'!$K1789&amp;"-"&amp;'LISTA DOS ITENS'!$I1789</f>
        <v>11011052-2201-A903-CONS/NAC-</v>
      </c>
      <c r="AA1789" s="59" t="str">
        <f t="array" ref="AA1789">INDEX('RESUMO - LOTES E VMA'!$M$3:$M$181,MATCH('LISTA DOS ITENS'!$D1789,'RESUMO - LOTES E VMA'!$A$3:$A$181,0))</f>
        <v>Para Leilão</v>
      </c>
      <c r="AB1789" s="60">
        <f t="array" ref="AB1789">INDEX('RESUMO - LOTES E VMA'!$J$3:$J$181,MATCH('LISTA DOS ITENS'!$D1789,'RESUMO - LOTES E VMA'!$A$3:$A$181,0))</f>
        <v>0.07260907222</v>
      </c>
      <c r="AC1789" s="29" t="str">
        <f t="array" ref="AC1789">INDEX('RESUMO - LOTES E VMA'!$L$3:$L$181,MATCH('LISTA DOS ITENS'!$D1789,'RESUMO - LOTES E VMA'!$A$3:$A$181,0))</f>
        <v>1% do Valor de Comparação do VMA</v>
      </c>
      <c r="AD1789" s="53" t="str">
        <f>VLOOKUP(Tabela1[[#This Row],[Índice]],[1]Planilha1!$A:$A,1,0)</f>
        <v>#ERROR!</v>
      </c>
    </row>
    <row r="1790" ht="15.75" customHeight="1">
      <c r="A1790" s="52">
        <v>253832.0</v>
      </c>
      <c r="B1790" s="53" t="s">
        <v>70</v>
      </c>
      <c r="C1790" s="53" t="s">
        <v>71</v>
      </c>
      <c r="D1790" s="22">
        <v>207133.0</v>
      </c>
      <c r="E1790" s="53" t="s">
        <v>63</v>
      </c>
      <c r="F1790" s="54">
        <v>1.1152319E7</v>
      </c>
      <c r="G1790" s="53" t="s">
        <v>1314</v>
      </c>
      <c r="H1790" s="55">
        <v>2201.0</v>
      </c>
      <c r="I1790" s="55"/>
      <c r="J1790" s="55" t="s">
        <v>77</v>
      </c>
      <c r="K1790" s="53" t="s">
        <v>73</v>
      </c>
      <c r="L1790" s="53"/>
      <c r="M1790" s="53">
        <v>1.0</v>
      </c>
      <c r="N1790" s="53" t="s">
        <v>52</v>
      </c>
      <c r="O1790" s="25">
        <v>67.3</v>
      </c>
      <c r="P1790" s="25">
        <f>'LISTA DOS ITENS'!$O1790*'LISTA DOS ITENS'!$M1790</f>
        <v>67.3</v>
      </c>
      <c r="Q1790" s="25">
        <v>67.3</v>
      </c>
      <c r="R1790" s="25">
        <f>'LISTA DOS ITENS'!$Q1790*'LISTA DOS ITENS'!$M1790</f>
        <v>67.3</v>
      </c>
      <c r="S1790" s="56">
        <f>IF('LISTA DOS ITENS'!$P1790&gt;'LISTA DOS ITENS'!$R1790,'LISTA DOS ITENS'!$P1790,'LISTA DOS ITENS'!$R1790)</f>
        <v>67.3</v>
      </c>
      <c r="T1790" s="25">
        <v>5.058277511494518</v>
      </c>
      <c r="U1790" s="25">
        <f>'LISTA DOS ITENS'!$T1790*'LISTA DOS ITENS'!$M1790</f>
        <v>5.058277511</v>
      </c>
      <c r="V1790" s="56">
        <f t="array" ref="V1790">INDEX('RESUMO - LOTES E VMA'!$F$3:$F$181,MATCH('LISTA DOS ITENS'!$D1790,'RESUMO - LOTES E VMA'!$A$3:$A$181,0))</f>
        <v>17245.18627</v>
      </c>
      <c r="W1790" s="57">
        <f>'LISTA DOS ITENS'!$U1790/'LISTA DOS ITENS'!$V1790</f>
        <v>0.0002933153305</v>
      </c>
      <c r="X1790" s="53" t="s">
        <v>53</v>
      </c>
      <c r="Y1790" s="53" t="s">
        <v>290</v>
      </c>
      <c r="Z1790" s="58" t="str">
        <f>'LISTA DOS ITENS'!$F1790&amp;"-"&amp;'LISTA DOS ITENS'!$H1790&amp;"-"&amp;'LISTA DOS ITENS'!$J1790&amp;"-"&amp;'LISTA DOS ITENS'!$K1790&amp;"-"&amp;'LISTA DOS ITENS'!$I1790</f>
        <v>11152319-2201-A903-CONS/NAC-</v>
      </c>
      <c r="AA1790" s="59" t="str">
        <f t="array" ref="AA1790">INDEX('RESUMO - LOTES E VMA'!$M$3:$M$181,MATCH('LISTA DOS ITENS'!$D1790,'RESUMO - LOTES E VMA'!$A$3:$A$181,0))</f>
        <v>Para Leilão</v>
      </c>
      <c r="AB1790" s="60">
        <f t="array" ref="AB1790">INDEX('RESUMO - LOTES E VMA'!$J$3:$J$181,MATCH('LISTA DOS ITENS'!$D1790,'RESUMO - LOTES E VMA'!$A$3:$A$181,0))</f>
        <v>0.07260907222</v>
      </c>
      <c r="AC1790" s="29" t="str">
        <f t="array" ref="AC1790">INDEX('RESUMO - LOTES E VMA'!$L$3:$L$181,MATCH('LISTA DOS ITENS'!$D1790,'RESUMO - LOTES E VMA'!$A$3:$A$181,0))</f>
        <v>1% do Valor de Comparação do VMA</v>
      </c>
      <c r="AD1790" s="53" t="str">
        <f>VLOOKUP(Tabela1[[#This Row],[Índice]],[1]Planilha1!$A:$A,1,0)</f>
        <v>#ERROR!</v>
      </c>
    </row>
    <row r="1791" ht="15.75" customHeight="1">
      <c r="A1791" s="52">
        <v>253833.0</v>
      </c>
      <c r="B1791" s="53" t="s">
        <v>70</v>
      </c>
      <c r="C1791" s="53" t="s">
        <v>71</v>
      </c>
      <c r="D1791" s="22">
        <v>207133.0</v>
      </c>
      <c r="E1791" s="53" t="s">
        <v>63</v>
      </c>
      <c r="F1791" s="54">
        <v>1.1204496E7</v>
      </c>
      <c r="G1791" s="53" t="s">
        <v>1238</v>
      </c>
      <c r="H1791" s="55">
        <v>2201.0</v>
      </c>
      <c r="I1791" s="55"/>
      <c r="J1791" s="55" t="s">
        <v>77</v>
      </c>
      <c r="K1791" s="53" t="s">
        <v>117</v>
      </c>
      <c r="L1791" s="53"/>
      <c r="M1791" s="53">
        <v>2.0</v>
      </c>
      <c r="N1791" s="53" t="s">
        <v>52</v>
      </c>
      <c r="O1791" s="25">
        <v>45.17</v>
      </c>
      <c r="P1791" s="25">
        <f>'LISTA DOS ITENS'!$O1791*'LISTA DOS ITENS'!$M1791</f>
        <v>90.34</v>
      </c>
      <c r="Q1791" s="25">
        <v>45.17</v>
      </c>
      <c r="R1791" s="25">
        <f>'LISTA DOS ITENS'!$Q1791*'LISTA DOS ITENS'!$M1791</f>
        <v>90.34</v>
      </c>
      <c r="S1791" s="56">
        <f>IF('LISTA DOS ITENS'!$P1791&gt;'LISTA DOS ITENS'!$R1791,'LISTA DOS ITENS'!$P1791,'LISTA DOS ITENS'!$R1791)</f>
        <v>90.34</v>
      </c>
      <c r="T1791" s="25">
        <v>3.3949835838663804</v>
      </c>
      <c r="U1791" s="25">
        <f>'LISTA DOS ITENS'!$T1791*'LISTA DOS ITENS'!$M1791</f>
        <v>6.789967168</v>
      </c>
      <c r="V1791" s="56">
        <f t="array" ref="V1791">INDEX('RESUMO - LOTES E VMA'!$F$3:$F$181,MATCH('LISTA DOS ITENS'!$D1791,'RESUMO - LOTES E VMA'!$A$3:$A$181,0))</f>
        <v>17245.18627</v>
      </c>
      <c r="W1791" s="57">
        <f>'LISTA DOS ITENS'!$U1791/'LISTA DOS ITENS'!$V1791</f>
        <v>0.0003937311584</v>
      </c>
      <c r="X1791" s="53" t="s">
        <v>53</v>
      </c>
      <c r="Y1791" s="53" t="s">
        <v>290</v>
      </c>
      <c r="Z1791" s="58" t="str">
        <f>'LISTA DOS ITENS'!$F1791&amp;"-"&amp;'LISTA DOS ITENS'!$H1791&amp;"-"&amp;'LISTA DOS ITENS'!$J1791&amp;"-"&amp;'LISTA DOS ITENS'!$K1791&amp;"-"&amp;'LISTA DOS ITENS'!$I1791</f>
        <v>11204496-2201-A903-CONS/IAMN-</v>
      </c>
      <c r="AA1791" s="59" t="str">
        <f t="array" ref="AA1791">INDEX('RESUMO - LOTES E VMA'!$M$3:$M$181,MATCH('LISTA DOS ITENS'!$D1791,'RESUMO - LOTES E VMA'!$A$3:$A$181,0))</f>
        <v>Para Leilão</v>
      </c>
      <c r="AB1791" s="60">
        <f t="array" ref="AB1791">INDEX('RESUMO - LOTES E VMA'!$J$3:$J$181,MATCH('LISTA DOS ITENS'!$D1791,'RESUMO - LOTES E VMA'!$A$3:$A$181,0))</f>
        <v>0.07260907222</v>
      </c>
      <c r="AC1791" s="29" t="str">
        <f t="array" ref="AC1791">INDEX('RESUMO - LOTES E VMA'!$L$3:$L$181,MATCH('LISTA DOS ITENS'!$D1791,'RESUMO - LOTES E VMA'!$A$3:$A$181,0))</f>
        <v>1% do Valor de Comparação do VMA</v>
      </c>
      <c r="AD1791" s="53" t="str">
        <f>VLOOKUP(Tabela1[[#This Row],[Índice]],[1]Planilha1!$A:$A,1,0)</f>
        <v>#ERROR!</v>
      </c>
    </row>
    <row r="1792" ht="15.75" customHeight="1">
      <c r="A1792" s="52">
        <v>253834.0</v>
      </c>
      <c r="B1792" s="53" t="s">
        <v>70</v>
      </c>
      <c r="C1792" s="53" t="s">
        <v>71</v>
      </c>
      <c r="D1792" s="22">
        <v>207133.0</v>
      </c>
      <c r="E1792" s="53" t="s">
        <v>63</v>
      </c>
      <c r="F1792" s="54">
        <v>1.1241021E7</v>
      </c>
      <c r="G1792" s="53" t="s">
        <v>1258</v>
      </c>
      <c r="H1792" s="55">
        <v>2201.0</v>
      </c>
      <c r="I1792" s="55"/>
      <c r="J1792" s="55" t="s">
        <v>77</v>
      </c>
      <c r="K1792" s="53" t="s">
        <v>73</v>
      </c>
      <c r="L1792" s="53"/>
      <c r="M1792" s="53">
        <v>9.0</v>
      </c>
      <c r="N1792" s="53" t="s">
        <v>52</v>
      </c>
      <c r="O1792" s="25">
        <v>45.47666666666667</v>
      </c>
      <c r="P1792" s="25">
        <f>'LISTA DOS ITENS'!$O1792*'LISTA DOS ITENS'!$M1792</f>
        <v>409.29</v>
      </c>
      <c r="Q1792" s="25">
        <v>45.48</v>
      </c>
      <c r="R1792" s="25">
        <f>'LISTA DOS ITENS'!$Q1792*'LISTA DOS ITENS'!$M1792</f>
        <v>409.32</v>
      </c>
      <c r="S1792" s="56">
        <f>IF('LISTA DOS ITENS'!$P1792&gt;'LISTA DOS ITENS'!$R1792,'LISTA DOS ITENS'!$P1792,'LISTA DOS ITENS'!$R1792)</f>
        <v>409.32</v>
      </c>
      <c r="T1792" s="25">
        <v>3.4182832276786135</v>
      </c>
      <c r="U1792" s="25">
        <f>'LISTA DOS ITENS'!$T1792*'LISTA DOS ITENS'!$M1792</f>
        <v>30.76454905</v>
      </c>
      <c r="V1792" s="56">
        <f t="array" ref="V1792">INDEX('RESUMO - LOTES E VMA'!$F$3:$F$181,MATCH('LISTA DOS ITENS'!$D1792,'RESUMO - LOTES E VMA'!$A$3:$A$181,0))</f>
        <v>17245.18627</v>
      </c>
      <c r="W1792" s="57">
        <f>'LISTA DOS ITENS'!$U1792/'LISTA DOS ITENS'!$V1792</f>
        <v>0.001783949942</v>
      </c>
      <c r="X1792" s="53" t="s">
        <v>53</v>
      </c>
      <c r="Y1792" s="53" t="s">
        <v>290</v>
      </c>
      <c r="Z1792" s="58" t="str">
        <f>'LISTA DOS ITENS'!$F1792&amp;"-"&amp;'LISTA DOS ITENS'!$H1792&amp;"-"&amp;'LISTA DOS ITENS'!$J1792&amp;"-"&amp;'LISTA DOS ITENS'!$K1792&amp;"-"&amp;'LISTA DOS ITENS'!$I1792</f>
        <v>11241021-2201-A903-CONS/NAC-</v>
      </c>
      <c r="AA1792" s="59" t="str">
        <f t="array" ref="AA1792">INDEX('RESUMO - LOTES E VMA'!$M$3:$M$181,MATCH('LISTA DOS ITENS'!$D1792,'RESUMO - LOTES E VMA'!$A$3:$A$181,0))</f>
        <v>Para Leilão</v>
      </c>
      <c r="AB1792" s="60">
        <f t="array" ref="AB1792">INDEX('RESUMO - LOTES E VMA'!$J$3:$J$181,MATCH('LISTA DOS ITENS'!$D1792,'RESUMO - LOTES E VMA'!$A$3:$A$181,0))</f>
        <v>0.07260907222</v>
      </c>
      <c r="AC1792" s="29" t="str">
        <f t="array" ref="AC1792">INDEX('RESUMO - LOTES E VMA'!$L$3:$L$181,MATCH('LISTA DOS ITENS'!$D1792,'RESUMO - LOTES E VMA'!$A$3:$A$181,0))</f>
        <v>1% do Valor de Comparação do VMA</v>
      </c>
      <c r="AD1792" s="53" t="str">
        <f>VLOOKUP(Tabela1[[#This Row],[Índice]],[1]Planilha1!$A:$A,1,0)</f>
        <v>#ERROR!</v>
      </c>
    </row>
    <row r="1793" ht="15.75" customHeight="1">
      <c r="A1793" s="52">
        <v>253835.0</v>
      </c>
      <c r="B1793" s="53" t="s">
        <v>70</v>
      </c>
      <c r="C1793" s="53" t="s">
        <v>71</v>
      </c>
      <c r="D1793" s="22">
        <v>207133.0</v>
      </c>
      <c r="E1793" s="53" t="s">
        <v>63</v>
      </c>
      <c r="F1793" s="54">
        <v>1.149885E7</v>
      </c>
      <c r="G1793" s="53" t="s">
        <v>1315</v>
      </c>
      <c r="H1793" s="55">
        <v>2201.0</v>
      </c>
      <c r="I1793" s="55"/>
      <c r="J1793" s="55" t="s">
        <v>77</v>
      </c>
      <c r="K1793" s="53" t="s">
        <v>117</v>
      </c>
      <c r="L1793" s="53"/>
      <c r="M1793" s="53">
        <v>2.0</v>
      </c>
      <c r="N1793" s="53" t="s">
        <v>52</v>
      </c>
      <c r="O1793" s="25">
        <v>81.675</v>
      </c>
      <c r="P1793" s="25">
        <f>'LISTA DOS ITENS'!$O1793*'LISTA DOS ITENS'!$M1793</f>
        <v>163.35</v>
      </c>
      <c r="Q1793" s="25">
        <v>81.68</v>
      </c>
      <c r="R1793" s="25">
        <f>'LISTA DOS ITENS'!$Q1793*'LISTA DOS ITENS'!$M1793</f>
        <v>163.36</v>
      </c>
      <c r="S1793" s="56">
        <f>IF('LISTA DOS ITENS'!$P1793&gt;'LISTA DOS ITENS'!$R1793,'LISTA DOS ITENS'!$P1793,'LISTA DOS ITENS'!$R1793)</f>
        <v>163.36</v>
      </c>
      <c r="T1793" s="25">
        <v>6.139080343816825</v>
      </c>
      <c r="U1793" s="25">
        <f>'LISTA DOS ITENS'!$T1793*'LISTA DOS ITENS'!$M1793</f>
        <v>12.27816069</v>
      </c>
      <c r="V1793" s="56">
        <f t="array" ref="V1793">INDEX('RESUMO - LOTES E VMA'!$F$3:$F$181,MATCH('LISTA DOS ITENS'!$D1793,'RESUMO - LOTES E VMA'!$A$3:$A$181,0))</f>
        <v>17245.18627</v>
      </c>
      <c r="W1793" s="57">
        <f>'LISTA DOS ITENS'!$U1793/'LISTA DOS ITENS'!$V1793</f>
        <v>0.0007119761129</v>
      </c>
      <c r="X1793" s="53" t="s">
        <v>53</v>
      </c>
      <c r="Y1793" s="53" t="s">
        <v>290</v>
      </c>
      <c r="Z1793" s="58" t="str">
        <f>'LISTA DOS ITENS'!$F1793&amp;"-"&amp;'LISTA DOS ITENS'!$H1793&amp;"-"&amp;'LISTA DOS ITENS'!$J1793&amp;"-"&amp;'LISTA DOS ITENS'!$K1793&amp;"-"&amp;'LISTA DOS ITENS'!$I1793</f>
        <v>11498850-2201-A903-CONS/IAMN-</v>
      </c>
      <c r="AA1793" s="59" t="str">
        <f t="array" ref="AA1793">INDEX('RESUMO - LOTES E VMA'!$M$3:$M$181,MATCH('LISTA DOS ITENS'!$D1793,'RESUMO - LOTES E VMA'!$A$3:$A$181,0))</f>
        <v>Para Leilão</v>
      </c>
      <c r="AB1793" s="60">
        <f t="array" ref="AB1793">INDEX('RESUMO - LOTES E VMA'!$J$3:$J$181,MATCH('LISTA DOS ITENS'!$D1793,'RESUMO - LOTES E VMA'!$A$3:$A$181,0))</f>
        <v>0.07260907222</v>
      </c>
      <c r="AC1793" s="29" t="str">
        <f t="array" ref="AC1793">INDEX('RESUMO - LOTES E VMA'!$L$3:$L$181,MATCH('LISTA DOS ITENS'!$D1793,'RESUMO - LOTES E VMA'!$A$3:$A$181,0))</f>
        <v>1% do Valor de Comparação do VMA</v>
      </c>
      <c r="AD1793" s="53" t="str">
        <f>VLOOKUP(Tabela1[[#This Row],[Índice]],[1]Planilha1!$A:$A,1,0)</f>
        <v>#ERROR!</v>
      </c>
    </row>
    <row r="1794" ht="15.75" customHeight="1">
      <c r="A1794" s="52">
        <v>253836.0</v>
      </c>
      <c r="B1794" s="53" t="s">
        <v>70</v>
      </c>
      <c r="C1794" s="53" t="s">
        <v>71</v>
      </c>
      <c r="D1794" s="22">
        <v>207133.0</v>
      </c>
      <c r="E1794" s="53" t="s">
        <v>63</v>
      </c>
      <c r="F1794" s="54">
        <v>1.1523952E7</v>
      </c>
      <c r="G1794" s="53" t="s">
        <v>1316</v>
      </c>
      <c r="H1794" s="55">
        <v>2201.0</v>
      </c>
      <c r="I1794" s="55"/>
      <c r="J1794" s="55" t="s">
        <v>77</v>
      </c>
      <c r="K1794" s="53" t="s">
        <v>73</v>
      </c>
      <c r="L1794" s="53"/>
      <c r="M1794" s="53">
        <v>1.0</v>
      </c>
      <c r="N1794" s="53" t="s">
        <v>52</v>
      </c>
      <c r="O1794" s="25">
        <v>132.67</v>
      </c>
      <c r="P1794" s="25">
        <f>'LISTA DOS ITENS'!$O1794*'LISTA DOS ITENS'!$M1794</f>
        <v>132.67</v>
      </c>
      <c r="Q1794" s="25">
        <v>132.67</v>
      </c>
      <c r="R1794" s="25">
        <f>'LISTA DOS ITENS'!$Q1794*'LISTA DOS ITENS'!$M1794</f>
        <v>132.67</v>
      </c>
      <c r="S1794" s="56">
        <f>IF('LISTA DOS ITENS'!$P1794&gt;'LISTA DOS ITENS'!$R1794,'LISTA DOS ITENS'!$P1794,'LISTA DOS ITENS'!$R1794)</f>
        <v>132.67</v>
      </c>
      <c r="T1794" s="25">
        <v>9.971495950222552</v>
      </c>
      <c r="U1794" s="25">
        <f>'LISTA DOS ITENS'!$T1794*'LISTA DOS ITENS'!$M1794</f>
        <v>9.97149595</v>
      </c>
      <c r="V1794" s="56">
        <f t="array" ref="V1794">INDEX('RESUMO - LOTES E VMA'!$F$3:$F$181,MATCH('LISTA DOS ITENS'!$D1794,'RESUMO - LOTES E VMA'!$A$3:$A$181,0))</f>
        <v>17245.18627</v>
      </c>
      <c r="W1794" s="57">
        <f>'LISTA DOS ITENS'!$U1794/'LISTA DOS ITENS'!$V1794</f>
        <v>0.0005782190922</v>
      </c>
      <c r="X1794" s="53" t="s">
        <v>53</v>
      </c>
      <c r="Y1794" s="53" t="s">
        <v>290</v>
      </c>
      <c r="Z1794" s="58" t="str">
        <f>'LISTA DOS ITENS'!$F1794&amp;"-"&amp;'LISTA DOS ITENS'!$H1794&amp;"-"&amp;'LISTA DOS ITENS'!$J1794&amp;"-"&amp;'LISTA DOS ITENS'!$K1794&amp;"-"&amp;'LISTA DOS ITENS'!$I1794</f>
        <v>11523952-2201-A903-CONS/NAC-</v>
      </c>
      <c r="AA1794" s="59" t="str">
        <f t="array" ref="AA1794">INDEX('RESUMO - LOTES E VMA'!$M$3:$M$181,MATCH('LISTA DOS ITENS'!$D1794,'RESUMO - LOTES E VMA'!$A$3:$A$181,0))</f>
        <v>Para Leilão</v>
      </c>
      <c r="AB1794" s="60">
        <f t="array" ref="AB1794">INDEX('RESUMO - LOTES E VMA'!$J$3:$J$181,MATCH('LISTA DOS ITENS'!$D1794,'RESUMO - LOTES E VMA'!$A$3:$A$181,0))</f>
        <v>0.07260907222</v>
      </c>
      <c r="AC1794" s="29" t="str">
        <f t="array" ref="AC1794">INDEX('RESUMO - LOTES E VMA'!$L$3:$L$181,MATCH('LISTA DOS ITENS'!$D1794,'RESUMO - LOTES E VMA'!$A$3:$A$181,0))</f>
        <v>1% do Valor de Comparação do VMA</v>
      </c>
      <c r="AD1794" s="53" t="str">
        <f>VLOOKUP(Tabela1[[#This Row],[Índice]],[1]Planilha1!$A:$A,1,0)</f>
        <v>#ERROR!</v>
      </c>
    </row>
    <row r="1795" ht="15.75" customHeight="1">
      <c r="A1795" s="52">
        <v>253837.0</v>
      </c>
      <c r="B1795" s="53" t="s">
        <v>70</v>
      </c>
      <c r="C1795" s="53" t="s">
        <v>71</v>
      </c>
      <c r="D1795" s="22">
        <v>207133.0</v>
      </c>
      <c r="E1795" s="53" t="s">
        <v>63</v>
      </c>
      <c r="F1795" s="54">
        <v>1.1523953E7</v>
      </c>
      <c r="G1795" s="53" t="s">
        <v>1316</v>
      </c>
      <c r="H1795" s="55">
        <v>2201.0</v>
      </c>
      <c r="I1795" s="55"/>
      <c r="J1795" s="55" t="s">
        <v>77</v>
      </c>
      <c r="K1795" s="53" t="s">
        <v>73</v>
      </c>
      <c r="L1795" s="53"/>
      <c r="M1795" s="53">
        <v>3.0</v>
      </c>
      <c r="N1795" s="53" t="s">
        <v>52</v>
      </c>
      <c r="O1795" s="25">
        <v>51.44</v>
      </c>
      <c r="P1795" s="25">
        <f>'LISTA DOS ITENS'!$O1795*'LISTA DOS ITENS'!$M1795</f>
        <v>154.32</v>
      </c>
      <c r="Q1795" s="25">
        <v>51.44</v>
      </c>
      <c r="R1795" s="25">
        <f>'LISTA DOS ITENS'!$Q1795*'LISTA DOS ITENS'!$M1795</f>
        <v>154.32</v>
      </c>
      <c r="S1795" s="56">
        <f>IF('LISTA DOS ITENS'!$P1795&gt;'LISTA DOS ITENS'!$R1795,'LISTA DOS ITENS'!$P1795,'LISTA DOS ITENS'!$R1795)</f>
        <v>154.32</v>
      </c>
      <c r="T1795" s="25">
        <v>3.866237670004131</v>
      </c>
      <c r="U1795" s="25">
        <f>'LISTA DOS ITENS'!$T1795*'LISTA DOS ITENS'!$M1795</f>
        <v>11.59871301</v>
      </c>
      <c r="V1795" s="56">
        <f t="array" ref="V1795">INDEX('RESUMO - LOTES E VMA'!$F$3:$F$181,MATCH('LISTA DOS ITENS'!$D1795,'RESUMO - LOTES E VMA'!$A$3:$A$181,0))</f>
        <v>17245.18627</v>
      </c>
      <c r="W1795" s="57">
        <f>'LISTA DOS ITENS'!$U1795/'LISTA DOS ITENS'!$V1795</f>
        <v>0.0006725768471</v>
      </c>
      <c r="X1795" s="53" t="s">
        <v>53</v>
      </c>
      <c r="Y1795" s="53" t="s">
        <v>290</v>
      </c>
      <c r="Z1795" s="58" t="str">
        <f>'LISTA DOS ITENS'!$F1795&amp;"-"&amp;'LISTA DOS ITENS'!$H1795&amp;"-"&amp;'LISTA DOS ITENS'!$J1795&amp;"-"&amp;'LISTA DOS ITENS'!$K1795&amp;"-"&amp;'LISTA DOS ITENS'!$I1795</f>
        <v>11523953-2201-A903-CONS/NAC-</v>
      </c>
      <c r="AA1795" s="59" t="str">
        <f t="array" ref="AA1795">INDEX('RESUMO - LOTES E VMA'!$M$3:$M$181,MATCH('LISTA DOS ITENS'!$D1795,'RESUMO - LOTES E VMA'!$A$3:$A$181,0))</f>
        <v>Para Leilão</v>
      </c>
      <c r="AB1795" s="60">
        <f t="array" ref="AB1795">INDEX('RESUMO - LOTES E VMA'!$J$3:$J$181,MATCH('LISTA DOS ITENS'!$D1795,'RESUMO - LOTES E VMA'!$A$3:$A$181,0))</f>
        <v>0.07260907222</v>
      </c>
      <c r="AC1795" s="29" t="str">
        <f t="array" ref="AC1795">INDEX('RESUMO - LOTES E VMA'!$L$3:$L$181,MATCH('LISTA DOS ITENS'!$D1795,'RESUMO - LOTES E VMA'!$A$3:$A$181,0))</f>
        <v>1% do Valor de Comparação do VMA</v>
      </c>
      <c r="AD1795" s="53" t="str">
        <f>VLOOKUP(Tabela1[[#This Row],[Índice]],[1]Planilha1!$A:$A,1,0)</f>
        <v>#ERROR!</v>
      </c>
    </row>
    <row r="1796" ht="15.75" customHeight="1">
      <c r="A1796" s="52">
        <v>253838.0</v>
      </c>
      <c r="B1796" s="53" t="s">
        <v>70</v>
      </c>
      <c r="C1796" s="53" t="s">
        <v>71</v>
      </c>
      <c r="D1796" s="22">
        <v>207133.0</v>
      </c>
      <c r="E1796" s="53" t="s">
        <v>63</v>
      </c>
      <c r="F1796" s="54">
        <v>1.1524139E7</v>
      </c>
      <c r="G1796" s="53" t="s">
        <v>1238</v>
      </c>
      <c r="H1796" s="55">
        <v>2201.0</v>
      </c>
      <c r="I1796" s="55"/>
      <c r="J1796" s="55" t="s">
        <v>77</v>
      </c>
      <c r="K1796" s="53" t="s">
        <v>73</v>
      </c>
      <c r="L1796" s="53"/>
      <c r="M1796" s="53">
        <v>3.0</v>
      </c>
      <c r="N1796" s="53" t="s">
        <v>52</v>
      </c>
      <c r="O1796" s="25">
        <v>66.2</v>
      </c>
      <c r="P1796" s="25">
        <f>'LISTA DOS ITENS'!$O1796*'LISTA DOS ITENS'!$M1796</f>
        <v>198.6</v>
      </c>
      <c r="Q1796" s="25">
        <v>66.2</v>
      </c>
      <c r="R1796" s="25">
        <f>'LISTA DOS ITENS'!$Q1796*'LISTA DOS ITENS'!$M1796</f>
        <v>198.6</v>
      </c>
      <c r="S1796" s="56">
        <f>IF('LISTA DOS ITENS'!$P1796&gt;'LISTA DOS ITENS'!$R1796,'LISTA DOS ITENS'!$P1796,'LISTA DOS ITENS'!$R1796)</f>
        <v>198.6</v>
      </c>
      <c r="T1796" s="25">
        <v>4.975601356031755</v>
      </c>
      <c r="U1796" s="25">
        <f>'LISTA DOS ITENS'!$T1796*'LISTA DOS ITENS'!$M1796</f>
        <v>14.92680407</v>
      </c>
      <c r="V1796" s="56">
        <f t="array" ref="V1796">INDEX('RESUMO - LOTES E VMA'!$F$3:$F$181,MATCH('LISTA DOS ITENS'!$D1796,'RESUMO - LOTES E VMA'!$A$3:$A$181,0))</f>
        <v>17245.18627</v>
      </c>
      <c r="W1796" s="57">
        <f>'LISTA DOS ITENS'!$U1796/'LISTA DOS ITENS'!$V1796</f>
        <v>0.0008655635163</v>
      </c>
      <c r="X1796" s="53" t="s">
        <v>53</v>
      </c>
      <c r="Y1796" s="53" t="s">
        <v>290</v>
      </c>
      <c r="Z1796" s="58" t="str">
        <f>'LISTA DOS ITENS'!$F1796&amp;"-"&amp;'LISTA DOS ITENS'!$H1796&amp;"-"&amp;'LISTA DOS ITENS'!$J1796&amp;"-"&amp;'LISTA DOS ITENS'!$K1796&amp;"-"&amp;'LISTA DOS ITENS'!$I1796</f>
        <v>11524139-2201-A903-CONS/NAC-</v>
      </c>
      <c r="AA1796" s="59" t="str">
        <f t="array" ref="AA1796">INDEX('RESUMO - LOTES E VMA'!$M$3:$M$181,MATCH('LISTA DOS ITENS'!$D1796,'RESUMO - LOTES E VMA'!$A$3:$A$181,0))</f>
        <v>Para Leilão</v>
      </c>
      <c r="AB1796" s="60">
        <f t="array" ref="AB1796">INDEX('RESUMO - LOTES E VMA'!$J$3:$J$181,MATCH('LISTA DOS ITENS'!$D1796,'RESUMO - LOTES E VMA'!$A$3:$A$181,0))</f>
        <v>0.07260907222</v>
      </c>
      <c r="AC1796" s="29" t="str">
        <f t="array" ref="AC1796">INDEX('RESUMO - LOTES E VMA'!$L$3:$L$181,MATCH('LISTA DOS ITENS'!$D1796,'RESUMO - LOTES E VMA'!$A$3:$A$181,0))</f>
        <v>1% do Valor de Comparação do VMA</v>
      </c>
      <c r="AD1796" s="53" t="str">
        <f>VLOOKUP(Tabela1[[#This Row],[Índice]],[1]Planilha1!$A:$A,1,0)</f>
        <v>#ERROR!</v>
      </c>
    </row>
    <row r="1797" ht="15.75" customHeight="1">
      <c r="A1797" s="52">
        <v>253839.0</v>
      </c>
      <c r="B1797" s="53" t="s">
        <v>70</v>
      </c>
      <c r="C1797" s="53" t="s">
        <v>71</v>
      </c>
      <c r="D1797" s="22">
        <v>207133.0</v>
      </c>
      <c r="E1797" s="53" t="s">
        <v>63</v>
      </c>
      <c r="F1797" s="54">
        <v>1.1524142E7</v>
      </c>
      <c r="G1797" s="53" t="s">
        <v>1238</v>
      </c>
      <c r="H1797" s="55">
        <v>2201.0</v>
      </c>
      <c r="I1797" s="55"/>
      <c r="J1797" s="55" t="s">
        <v>77</v>
      </c>
      <c r="K1797" s="53" t="s">
        <v>73</v>
      </c>
      <c r="L1797" s="53"/>
      <c r="M1797" s="53">
        <v>8.0</v>
      </c>
      <c r="N1797" s="53" t="s">
        <v>52</v>
      </c>
      <c r="O1797" s="25">
        <v>141.87</v>
      </c>
      <c r="P1797" s="25">
        <f>'LISTA DOS ITENS'!$O1797*'LISTA DOS ITENS'!$M1797</f>
        <v>1134.96</v>
      </c>
      <c r="Q1797" s="25">
        <v>141.87</v>
      </c>
      <c r="R1797" s="25">
        <f>'LISTA DOS ITENS'!$Q1797*'LISTA DOS ITENS'!$M1797</f>
        <v>1134.96</v>
      </c>
      <c r="S1797" s="56">
        <f>IF('LISTA DOS ITENS'!$P1797&gt;'LISTA DOS ITENS'!$R1797,'LISTA DOS ITENS'!$P1797,'LISTA DOS ITENS'!$R1797)</f>
        <v>1134.96</v>
      </c>
      <c r="T1797" s="25">
        <v>10.662969250456573</v>
      </c>
      <c r="U1797" s="25">
        <f>'LISTA DOS ITENS'!$T1797*'LISTA DOS ITENS'!$M1797</f>
        <v>85.303754</v>
      </c>
      <c r="V1797" s="56">
        <f t="array" ref="V1797">INDEX('RESUMO - LOTES E VMA'!$F$3:$F$181,MATCH('LISTA DOS ITENS'!$D1797,'RESUMO - LOTES E VMA'!$A$3:$A$181,0))</f>
        <v>17245.18627</v>
      </c>
      <c r="W1797" s="57">
        <f>'LISTA DOS ITENS'!$U1797/'LISTA DOS ITENS'!$V1797</f>
        <v>0.004946525521</v>
      </c>
      <c r="X1797" s="53" t="s">
        <v>53</v>
      </c>
      <c r="Y1797" s="53" t="s">
        <v>290</v>
      </c>
      <c r="Z1797" s="58" t="str">
        <f>'LISTA DOS ITENS'!$F1797&amp;"-"&amp;'LISTA DOS ITENS'!$H1797&amp;"-"&amp;'LISTA DOS ITENS'!$J1797&amp;"-"&amp;'LISTA DOS ITENS'!$K1797&amp;"-"&amp;'LISTA DOS ITENS'!$I1797</f>
        <v>11524142-2201-A903-CONS/NAC-</v>
      </c>
      <c r="AA1797" s="59" t="str">
        <f t="array" ref="AA1797">INDEX('RESUMO - LOTES E VMA'!$M$3:$M$181,MATCH('LISTA DOS ITENS'!$D1797,'RESUMO - LOTES E VMA'!$A$3:$A$181,0))</f>
        <v>Para Leilão</v>
      </c>
      <c r="AB1797" s="60">
        <f t="array" ref="AB1797">INDEX('RESUMO - LOTES E VMA'!$J$3:$J$181,MATCH('LISTA DOS ITENS'!$D1797,'RESUMO - LOTES E VMA'!$A$3:$A$181,0))</f>
        <v>0.07260907222</v>
      </c>
      <c r="AC1797" s="29" t="str">
        <f t="array" ref="AC1797">INDEX('RESUMO - LOTES E VMA'!$L$3:$L$181,MATCH('LISTA DOS ITENS'!$D1797,'RESUMO - LOTES E VMA'!$A$3:$A$181,0))</f>
        <v>1% do Valor de Comparação do VMA</v>
      </c>
      <c r="AD1797" s="53" t="str">
        <f>VLOOKUP(Tabela1[[#This Row],[Índice]],[1]Planilha1!$A:$A,1,0)</f>
        <v>#ERROR!</v>
      </c>
    </row>
    <row r="1798" ht="15.75" customHeight="1">
      <c r="A1798" s="52">
        <v>253840.0</v>
      </c>
      <c r="B1798" s="53" t="s">
        <v>70</v>
      </c>
      <c r="C1798" s="53" t="s">
        <v>71</v>
      </c>
      <c r="D1798" s="22">
        <v>207133.0</v>
      </c>
      <c r="E1798" s="53" t="s">
        <v>63</v>
      </c>
      <c r="F1798" s="54">
        <v>1.1968793E7</v>
      </c>
      <c r="G1798" s="53" t="s">
        <v>1317</v>
      </c>
      <c r="H1798" s="55">
        <v>2201.0</v>
      </c>
      <c r="I1798" s="55"/>
      <c r="J1798" s="55" t="s">
        <v>77</v>
      </c>
      <c r="K1798" s="53" t="s">
        <v>293</v>
      </c>
      <c r="L1798" s="53"/>
      <c r="M1798" s="53">
        <v>1.0</v>
      </c>
      <c r="N1798" s="53" t="s">
        <v>52</v>
      </c>
      <c r="O1798" s="25">
        <v>1.0</v>
      </c>
      <c r="P1798" s="25">
        <f>'LISTA DOS ITENS'!$O1798*'LISTA DOS ITENS'!$M1798</f>
        <v>1</v>
      </c>
      <c r="Q1798" s="25">
        <v>350.0</v>
      </c>
      <c r="R1798" s="25">
        <f>'LISTA DOS ITENS'!$Q1798*'LISTA DOS ITENS'!$M1798</f>
        <v>350</v>
      </c>
      <c r="S1798" s="56">
        <f>IF('LISTA DOS ITENS'!$P1798&gt;'LISTA DOS ITENS'!$R1798,'LISTA DOS ITENS'!$P1798,'LISTA DOS ITENS'!$R1798)</f>
        <v>350</v>
      </c>
      <c r="T1798" s="25">
        <v>26.30604946542469</v>
      </c>
      <c r="U1798" s="25">
        <f>'LISTA DOS ITENS'!$T1798*'LISTA DOS ITENS'!$M1798</f>
        <v>26.30604947</v>
      </c>
      <c r="V1798" s="56">
        <f t="array" ref="V1798">INDEX('RESUMO - LOTES E VMA'!$F$3:$F$181,MATCH('LISTA DOS ITENS'!$D1798,'RESUMO - LOTES E VMA'!$A$3:$A$181,0))</f>
        <v>17245.18627</v>
      </c>
      <c r="W1798" s="57">
        <f>'LISTA DOS ITENS'!$U1798/'LISTA DOS ITENS'!$V1798</f>
        <v>0.001525414052</v>
      </c>
      <c r="X1798" s="53" t="s">
        <v>53</v>
      </c>
      <c r="Y1798" s="53" t="s">
        <v>290</v>
      </c>
      <c r="Z1798" s="58" t="str">
        <f>'LISTA DOS ITENS'!$F1798&amp;"-"&amp;'LISTA DOS ITENS'!$H1798&amp;"-"&amp;'LISTA DOS ITENS'!$J1798&amp;"-"&amp;'LISTA DOS ITENS'!$K1798&amp;"-"&amp;'LISTA DOS ITENS'!$I1798</f>
        <v>11968793-2201-A903-SOBRE_EMP-</v>
      </c>
      <c r="AA1798" s="59" t="str">
        <f t="array" ref="AA1798">INDEX('RESUMO - LOTES E VMA'!$M$3:$M$181,MATCH('LISTA DOS ITENS'!$D1798,'RESUMO - LOTES E VMA'!$A$3:$A$181,0))</f>
        <v>Para Leilão</v>
      </c>
      <c r="AB1798" s="60">
        <f t="array" ref="AB1798">INDEX('RESUMO - LOTES E VMA'!$J$3:$J$181,MATCH('LISTA DOS ITENS'!$D1798,'RESUMO - LOTES E VMA'!$A$3:$A$181,0))</f>
        <v>0.07260907222</v>
      </c>
      <c r="AC1798" s="29" t="str">
        <f t="array" ref="AC1798">INDEX('RESUMO - LOTES E VMA'!$L$3:$L$181,MATCH('LISTA DOS ITENS'!$D1798,'RESUMO - LOTES E VMA'!$A$3:$A$181,0))</f>
        <v>1% do Valor de Comparação do VMA</v>
      </c>
      <c r="AD1798" s="53" t="str">
        <f>VLOOKUP(Tabela1[[#This Row],[Índice]],[1]Planilha1!$A:$A,1,0)</f>
        <v>#ERROR!</v>
      </c>
    </row>
    <row r="1799" ht="15.75" customHeight="1">
      <c r="A1799" s="52">
        <v>254175.0</v>
      </c>
      <c r="B1799" s="53" t="s">
        <v>70</v>
      </c>
      <c r="C1799" s="53" t="s">
        <v>71</v>
      </c>
      <c r="D1799" s="22">
        <v>207157.0</v>
      </c>
      <c r="E1799" s="53" t="s">
        <v>63</v>
      </c>
      <c r="F1799" s="54">
        <v>1.1528348E7</v>
      </c>
      <c r="G1799" s="53" t="s">
        <v>1318</v>
      </c>
      <c r="H1799" s="55">
        <v>2101.0</v>
      </c>
      <c r="I1799" s="55"/>
      <c r="J1799" s="55" t="s">
        <v>68</v>
      </c>
      <c r="K1799" s="53" t="s">
        <v>73</v>
      </c>
      <c r="L1799" s="53"/>
      <c r="M1799" s="53">
        <v>3.0</v>
      </c>
      <c r="N1799" s="53" t="s">
        <v>52</v>
      </c>
      <c r="O1799" s="25">
        <v>11077.4975</v>
      </c>
      <c r="P1799" s="25">
        <f>'LISTA DOS ITENS'!$O1799*'LISTA DOS ITENS'!$M1799</f>
        <v>33232.4925</v>
      </c>
      <c r="Q1799" s="25">
        <v>11077.5</v>
      </c>
      <c r="R1799" s="25">
        <f>'LISTA DOS ITENS'!$Q1799*'LISTA DOS ITENS'!$M1799</f>
        <v>33232.5</v>
      </c>
      <c r="S1799" s="56">
        <f>IF('LISTA DOS ITENS'!$P1799&gt;'LISTA DOS ITENS'!$R1799,'LISTA DOS ITENS'!$P1799,'LISTA DOS ITENS'!$R1799)</f>
        <v>33232.5</v>
      </c>
      <c r="T1799" s="25">
        <v>778.5899021374363</v>
      </c>
      <c r="U1799" s="25">
        <f>'LISTA DOS ITENS'!$T1799*'LISTA DOS ITENS'!$M1799</f>
        <v>2335.769706</v>
      </c>
      <c r="V1799" s="56">
        <f t="array" ref="V1799">INDEX('RESUMO - LOTES E VMA'!$F$3:$F$181,MATCH('LISTA DOS ITENS'!$D1799,'RESUMO - LOTES E VMA'!$A$3:$A$181,0))</f>
        <v>5264.069698</v>
      </c>
      <c r="W1799" s="57">
        <f>'LISTA DOS ITENS'!$U1799/'LISTA DOS ITENS'!$V1799</f>
        <v>0.4437193731</v>
      </c>
      <c r="X1799" s="53" t="s">
        <v>53</v>
      </c>
      <c r="Y1799" s="53" t="s">
        <v>290</v>
      </c>
      <c r="Z1799" s="58" t="str">
        <f>'LISTA DOS ITENS'!$F1799&amp;"-"&amp;'LISTA DOS ITENS'!$H1799&amp;"-"&amp;'LISTA DOS ITENS'!$J1799&amp;"-"&amp;'LISTA DOS ITENS'!$K1799&amp;"-"&amp;'LISTA DOS ITENS'!$I1799</f>
        <v>11528348-2101-0003-CONS/NAC-</v>
      </c>
      <c r="AA1799" s="59" t="str">
        <f t="array" ref="AA1799">INDEX('RESUMO - LOTES E VMA'!$M$3:$M$181,MATCH('LISTA DOS ITENS'!$D1799,'RESUMO - LOTES E VMA'!$A$3:$A$181,0))</f>
        <v>Para Leilão</v>
      </c>
      <c r="AB1799" s="60">
        <f t="array" ref="AB1799">INDEX('RESUMO - LOTES E VMA'!$J$3:$J$181,MATCH('LISTA DOS ITENS'!$D1799,'RESUMO - LOTES E VMA'!$A$3:$A$181,0))</f>
        <v>0.07028570545</v>
      </c>
      <c r="AC1799" s="29" t="str">
        <f t="array" ref="AC1799">INDEX('RESUMO - LOTES E VMA'!$L$3:$L$181,MATCH('LISTA DOS ITENS'!$D1799,'RESUMO - LOTES E VMA'!$A$3:$A$181,0))</f>
        <v>1% do Valor de Comparação do VMA</v>
      </c>
      <c r="AD1799" s="53" t="str">
        <f>VLOOKUP(Tabela1[[#This Row],[Índice]],[1]Planilha1!$A:$A,1,0)</f>
        <v>#ERROR!</v>
      </c>
    </row>
    <row r="1800" ht="15.75" customHeight="1">
      <c r="A1800" s="52">
        <v>254176.0</v>
      </c>
      <c r="B1800" s="53" t="s">
        <v>70</v>
      </c>
      <c r="C1800" s="53" t="s">
        <v>71</v>
      </c>
      <c r="D1800" s="22">
        <v>207157.0</v>
      </c>
      <c r="E1800" s="53" t="s">
        <v>63</v>
      </c>
      <c r="F1800" s="54">
        <v>1.1217337E7</v>
      </c>
      <c r="G1800" s="53" t="s">
        <v>1319</v>
      </c>
      <c r="H1800" s="55">
        <v>2201.0</v>
      </c>
      <c r="I1800" s="55"/>
      <c r="J1800" s="55" t="s">
        <v>68</v>
      </c>
      <c r="K1800" s="53" t="s">
        <v>73</v>
      </c>
      <c r="L1800" s="53"/>
      <c r="M1800" s="53">
        <v>1.0</v>
      </c>
      <c r="N1800" s="53" t="s">
        <v>52</v>
      </c>
      <c r="O1800" s="25">
        <v>3064.44</v>
      </c>
      <c r="P1800" s="25">
        <f>'LISTA DOS ITENS'!$O1800*'LISTA DOS ITENS'!$M1800</f>
        <v>3064.44</v>
      </c>
      <c r="Q1800" s="25">
        <v>3064.44</v>
      </c>
      <c r="R1800" s="25">
        <f>'LISTA DOS ITENS'!$Q1800*'LISTA DOS ITENS'!$M1800</f>
        <v>3064.44</v>
      </c>
      <c r="S1800" s="56">
        <f>IF('LISTA DOS ITENS'!$P1800&gt;'LISTA DOS ITENS'!$R1800,'LISTA DOS ITENS'!$P1800,'LISTA DOS ITENS'!$R1800)</f>
        <v>3064.44</v>
      </c>
      <c r="T1800" s="25">
        <v>215.38632721336452</v>
      </c>
      <c r="U1800" s="25">
        <f>'LISTA DOS ITENS'!$T1800*'LISTA DOS ITENS'!$M1800</f>
        <v>215.3863272</v>
      </c>
      <c r="V1800" s="56">
        <f t="array" ref="V1800">INDEX('RESUMO - LOTES E VMA'!$F$3:$F$181,MATCH('LISTA DOS ITENS'!$D1800,'RESUMO - LOTES E VMA'!$A$3:$A$181,0))</f>
        <v>5264.069698</v>
      </c>
      <c r="W1800" s="57">
        <f>'LISTA DOS ITENS'!$U1800/'LISTA DOS ITENS'!$V1800</f>
        <v>0.04091631372</v>
      </c>
      <c r="X1800" s="53" t="s">
        <v>53</v>
      </c>
      <c r="Y1800" s="53" t="s">
        <v>290</v>
      </c>
      <c r="Z1800" s="58" t="str">
        <f>'LISTA DOS ITENS'!$F1800&amp;"-"&amp;'LISTA DOS ITENS'!$H1800&amp;"-"&amp;'LISTA DOS ITENS'!$J1800&amp;"-"&amp;'LISTA DOS ITENS'!$K1800&amp;"-"&amp;'LISTA DOS ITENS'!$I1800</f>
        <v>11217337-2201-0003-CONS/NAC-</v>
      </c>
      <c r="AA1800" s="59" t="str">
        <f t="array" ref="AA1800">INDEX('RESUMO - LOTES E VMA'!$M$3:$M$181,MATCH('LISTA DOS ITENS'!$D1800,'RESUMO - LOTES E VMA'!$A$3:$A$181,0))</f>
        <v>Para Leilão</v>
      </c>
      <c r="AB1800" s="60">
        <f t="array" ref="AB1800">INDEX('RESUMO - LOTES E VMA'!$J$3:$J$181,MATCH('LISTA DOS ITENS'!$D1800,'RESUMO - LOTES E VMA'!$A$3:$A$181,0))</f>
        <v>0.07028570545</v>
      </c>
      <c r="AC1800" s="29" t="str">
        <f t="array" ref="AC1800">INDEX('RESUMO - LOTES E VMA'!$L$3:$L$181,MATCH('LISTA DOS ITENS'!$D1800,'RESUMO - LOTES E VMA'!$A$3:$A$181,0))</f>
        <v>1% do Valor de Comparação do VMA</v>
      </c>
      <c r="AD1800" s="53" t="str">
        <f>VLOOKUP(Tabela1[[#This Row],[Índice]],[1]Planilha1!$A:$A,1,0)</f>
        <v>#ERROR!</v>
      </c>
    </row>
    <row r="1801" ht="15.75" customHeight="1">
      <c r="A1801" s="52">
        <v>254177.0</v>
      </c>
      <c r="B1801" s="53" t="s">
        <v>70</v>
      </c>
      <c r="C1801" s="53" t="s">
        <v>71</v>
      </c>
      <c r="D1801" s="22">
        <v>207157.0</v>
      </c>
      <c r="E1801" s="53" t="s">
        <v>63</v>
      </c>
      <c r="F1801" s="54">
        <v>1.15418E7</v>
      </c>
      <c r="G1801" s="53" t="s">
        <v>1320</v>
      </c>
      <c r="H1801" s="55">
        <v>2101.0</v>
      </c>
      <c r="I1801" s="55"/>
      <c r="J1801" s="55" t="s">
        <v>69</v>
      </c>
      <c r="K1801" s="53" t="s">
        <v>73</v>
      </c>
      <c r="L1801" s="53"/>
      <c r="M1801" s="53">
        <v>1.0</v>
      </c>
      <c r="N1801" s="53" t="s">
        <v>52</v>
      </c>
      <c r="O1801" s="25">
        <v>9198.37</v>
      </c>
      <c r="P1801" s="25">
        <f>'LISTA DOS ITENS'!$O1801*'LISTA DOS ITENS'!$M1801</f>
        <v>9198.37</v>
      </c>
      <c r="Q1801" s="25">
        <v>9198.37</v>
      </c>
      <c r="R1801" s="25">
        <f>'LISTA DOS ITENS'!$Q1801*'LISTA DOS ITENS'!$M1801</f>
        <v>9198.37</v>
      </c>
      <c r="S1801" s="56">
        <f>IF('LISTA DOS ITENS'!$P1801&gt;'LISTA DOS ITENS'!$R1801,'LISTA DOS ITENS'!$P1801,'LISTA DOS ITENS'!$R1801)</f>
        <v>9198.37</v>
      </c>
      <c r="T1801" s="25">
        <v>646.513924452623</v>
      </c>
      <c r="U1801" s="25">
        <f>'LISTA DOS ITENS'!$T1801*'LISTA DOS ITENS'!$M1801</f>
        <v>646.5139245</v>
      </c>
      <c r="V1801" s="56">
        <f t="array" ref="V1801">INDEX('RESUMO - LOTES E VMA'!$F$3:$F$181,MATCH('LISTA DOS ITENS'!$D1801,'RESUMO - LOTES E VMA'!$A$3:$A$181,0))</f>
        <v>5264.069698</v>
      </c>
      <c r="W1801" s="57">
        <f>'LISTA DOS ITENS'!$U1801/'LISTA DOS ITENS'!$V1801</f>
        <v>0.1228163686</v>
      </c>
      <c r="X1801" s="53" t="s">
        <v>53</v>
      </c>
      <c r="Y1801" s="53" t="s">
        <v>290</v>
      </c>
      <c r="Z1801" s="58" t="str">
        <f>'LISTA DOS ITENS'!$F1801&amp;"-"&amp;'LISTA DOS ITENS'!$H1801&amp;"-"&amp;'LISTA DOS ITENS'!$J1801&amp;"-"&amp;'LISTA DOS ITENS'!$K1801&amp;"-"&amp;'LISTA DOS ITENS'!$I1801</f>
        <v>11541800-2101-0903-CONS/NAC-</v>
      </c>
      <c r="AA1801" s="59" t="str">
        <f t="array" ref="AA1801">INDEX('RESUMO - LOTES E VMA'!$M$3:$M$181,MATCH('LISTA DOS ITENS'!$D1801,'RESUMO - LOTES E VMA'!$A$3:$A$181,0))</f>
        <v>Para Leilão</v>
      </c>
      <c r="AB1801" s="60">
        <f t="array" ref="AB1801">INDEX('RESUMO - LOTES E VMA'!$J$3:$J$181,MATCH('LISTA DOS ITENS'!$D1801,'RESUMO - LOTES E VMA'!$A$3:$A$181,0))</f>
        <v>0.07028570545</v>
      </c>
      <c r="AC1801" s="29" t="str">
        <f t="array" ref="AC1801">INDEX('RESUMO - LOTES E VMA'!$L$3:$L$181,MATCH('LISTA DOS ITENS'!$D1801,'RESUMO - LOTES E VMA'!$A$3:$A$181,0))</f>
        <v>1% do Valor de Comparação do VMA</v>
      </c>
      <c r="AD1801" s="53" t="str">
        <f>VLOOKUP(Tabela1[[#This Row],[Índice]],[1]Planilha1!$A:$A,1,0)</f>
        <v>#ERROR!</v>
      </c>
    </row>
    <row r="1802" ht="15.75" customHeight="1">
      <c r="A1802" s="52">
        <v>254178.0</v>
      </c>
      <c r="B1802" s="53" t="s">
        <v>70</v>
      </c>
      <c r="C1802" s="53" t="s">
        <v>71</v>
      </c>
      <c r="D1802" s="22">
        <v>207157.0</v>
      </c>
      <c r="E1802" s="53" t="s">
        <v>63</v>
      </c>
      <c r="F1802" s="54">
        <v>1.1528618E7</v>
      </c>
      <c r="G1802" s="53" t="s">
        <v>1321</v>
      </c>
      <c r="H1802" s="55">
        <v>2201.0</v>
      </c>
      <c r="I1802" s="55"/>
      <c r="J1802" s="55" t="s">
        <v>69</v>
      </c>
      <c r="K1802" s="53" t="s">
        <v>73</v>
      </c>
      <c r="L1802" s="53"/>
      <c r="M1802" s="53">
        <v>2.0</v>
      </c>
      <c r="N1802" s="53" t="s">
        <v>52</v>
      </c>
      <c r="O1802" s="25">
        <v>14700.0</v>
      </c>
      <c r="P1802" s="25">
        <f>'LISTA DOS ITENS'!$O1802*'LISTA DOS ITENS'!$M1802</f>
        <v>29400</v>
      </c>
      <c r="Q1802" s="25">
        <v>14700.0</v>
      </c>
      <c r="R1802" s="25">
        <f>'LISTA DOS ITENS'!$Q1802*'LISTA DOS ITENS'!$M1802</f>
        <v>29400</v>
      </c>
      <c r="S1802" s="56">
        <f>IF('LISTA DOS ITENS'!$P1802&gt;'LISTA DOS ITENS'!$R1802,'LISTA DOS ITENS'!$P1802,'LISTA DOS ITENS'!$R1802)</f>
        <v>29400</v>
      </c>
      <c r="T1802" s="25">
        <v>1033.1998701349867</v>
      </c>
      <c r="U1802" s="25">
        <f>'LISTA DOS ITENS'!$T1802*'LISTA DOS ITENS'!$M1802</f>
        <v>2066.39974</v>
      </c>
      <c r="V1802" s="56">
        <f t="array" ref="V1802">INDEX('RESUMO - LOTES E VMA'!$F$3:$F$181,MATCH('LISTA DOS ITENS'!$D1802,'RESUMO - LOTES E VMA'!$A$3:$A$181,0))</f>
        <v>5264.069698</v>
      </c>
      <c r="W1802" s="57">
        <f>'LISTA DOS ITENS'!$U1802/'LISTA DOS ITENS'!$V1802</f>
        <v>0.3925479446</v>
      </c>
      <c r="X1802" s="53" t="s">
        <v>53</v>
      </c>
      <c r="Y1802" s="53" t="s">
        <v>290</v>
      </c>
      <c r="Z1802" s="58" t="str">
        <f>'LISTA DOS ITENS'!$F1802&amp;"-"&amp;'LISTA DOS ITENS'!$H1802&amp;"-"&amp;'LISTA DOS ITENS'!$J1802&amp;"-"&amp;'LISTA DOS ITENS'!$K1802&amp;"-"&amp;'LISTA DOS ITENS'!$I1802</f>
        <v>11528618-2201-0903-CONS/NAC-</v>
      </c>
      <c r="AA1802" s="59" t="str">
        <f t="array" ref="AA1802">INDEX('RESUMO - LOTES E VMA'!$M$3:$M$181,MATCH('LISTA DOS ITENS'!$D1802,'RESUMO - LOTES E VMA'!$A$3:$A$181,0))</f>
        <v>Para Leilão</v>
      </c>
      <c r="AB1802" s="60">
        <f t="array" ref="AB1802">INDEX('RESUMO - LOTES E VMA'!$J$3:$J$181,MATCH('LISTA DOS ITENS'!$D1802,'RESUMO - LOTES E VMA'!$A$3:$A$181,0))</f>
        <v>0.07028570545</v>
      </c>
      <c r="AC1802" s="29" t="str">
        <f t="array" ref="AC1802">INDEX('RESUMO - LOTES E VMA'!$L$3:$L$181,MATCH('LISTA DOS ITENS'!$D1802,'RESUMO - LOTES E VMA'!$A$3:$A$181,0))</f>
        <v>1% do Valor de Comparação do VMA</v>
      </c>
      <c r="AD1802" s="53" t="str">
        <f>VLOOKUP(Tabela1[[#This Row],[Índice]],[1]Planilha1!$A:$A,1,0)</f>
        <v>#ERROR!</v>
      </c>
    </row>
    <row r="1803" ht="15.75" customHeight="1">
      <c r="A1803" s="52">
        <v>254179.0</v>
      </c>
      <c r="B1803" s="53" t="s">
        <v>70</v>
      </c>
      <c r="C1803" s="53" t="s">
        <v>71</v>
      </c>
      <c r="D1803" s="22">
        <v>207158.0</v>
      </c>
      <c r="E1803" s="53" t="s">
        <v>63</v>
      </c>
      <c r="F1803" s="54">
        <v>1.1262266E7</v>
      </c>
      <c r="G1803" s="53" t="s">
        <v>1322</v>
      </c>
      <c r="H1803" s="55">
        <v>2058.0</v>
      </c>
      <c r="I1803" s="55"/>
      <c r="J1803" s="55" t="s">
        <v>68</v>
      </c>
      <c r="K1803" s="53" t="s">
        <v>73</v>
      </c>
      <c r="L1803" s="53"/>
      <c r="M1803" s="53">
        <v>12.0</v>
      </c>
      <c r="N1803" s="53" t="s">
        <v>52</v>
      </c>
      <c r="O1803" s="25">
        <v>374.47900000000004</v>
      </c>
      <c r="P1803" s="25">
        <f>'LISTA DOS ITENS'!$O1803*'LISTA DOS ITENS'!$M1803</f>
        <v>4493.748</v>
      </c>
      <c r="Q1803" s="25">
        <v>268.11</v>
      </c>
      <c r="R1803" s="25">
        <f>'LISTA DOS ITENS'!$Q1803*'LISTA DOS ITENS'!$M1803</f>
        <v>3217.32</v>
      </c>
      <c r="S1803" s="56">
        <f>IF('LISTA DOS ITENS'!$P1803&gt;'LISTA DOS ITENS'!$R1803,'LISTA DOS ITENS'!$P1803,'LISTA DOS ITENS'!$R1803)</f>
        <v>4493.748</v>
      </c>
      <c r="T1803" s="25">
        <v>18.141466895644427</v>
      </c>
      <c r="U1803" s="25">
        <f>'LISTA DOS ITENS'!$T1803*'LISTA DOS ITENS'!$M1803</f>
        <v>217.6976027</v>
      </c>
      <c r="V1803" s="56">
        <f t="array" ref="V1803">INDEX('RESUMO - LOTES E VMA'!$F$3:$F$181,MATCH('LISTA DOS ITENS'!$D1803,'RESUMO - LOTES E VMA'!$A$3:$A$181,0))</f>
        <v>3765.459</v>
      </c>
      <c r="W1803" s="57">
        <f>'LISTA DOS ITENS'!$U1803/'LISTA DOS ITENS'!$V1803</f>
        <v>0.05781436015</v>
      </c>
      <c r="X1803" s="53" t="s">
        <v>53</v>
      </c>
      <c r="Y1803" s="53" t="s">
        <v>290</v>
      </c>
      <c r="Z1803" s="58" t="str">
        <f>'LISTA DOS ITENS'!$F1803&amp;"-"&amp;'LISTA DOS ITENS'!$H1803&amp;"-"&amp;'LISTA DOS ITENS'!$J1803&amp;"-"&amp;'LISTA DOS ITENS'!$K1803&amp;"-"&amp;'LISTA DOS ITENS'!$I1803</f>
        <v>11262266-2058-0003-CONS/NAC-</v>
      </c>
      <c r="AA1803" s="59" t="str">
        <f t="array" ref="AA1803">INDEX('RESUMO - LOTES E VMA'!$M$3:$M$181,MATCH('LISTA DOS ITENS'!$D1803,'RESUMO - LOTES E VMA'!$A$3:$A$181,0))</f>
        <v>Para Leilão</v>
      </c>
      <c r="AB1803" s="60">
        <f t="array" ref="AB1803">INDEX('RESUMO - LOTES E VMA'!$J$3:$J$181,MATCH('LISTA DOS ITENS'!$D1803,'RESUMO - LOTES E VMA'!$A$3:$A$181,0))</f>
        <v>0.06614224456</v>
      </c>
      <c r="AC1803" s="29" t="str">
        <f t="array" ref="AC1803">INDEX('RESUMO - LOTES E VMA'!$L$3:$L$181,MATCH('LISTA DOS ITENS'!$D1803,'RESUMO - LOTES E VMA'!$A$3:$A$181,0))</f>
        <v>1% do Valor de Comparação do VMA</v>
      </c>
      <c r="AD1803" s="53" t="str">
        <f>VLOOKUP(Tabela1[[#This Row],[Índice]],[1]Planilha1!$A:$A,1,0)</f>
        <v>#ERROR!</v>
      </c>
    </row>
    <row r="1804" ht="15.75" customHeight="1">
      <c r="A1804" s="52">
        <v>254180.0</v>
      </c>
      <c r="B1804" s="53" t="s">
        <v>70</v>
      </c>
      <c r="C1804" s="53" t="s">
        <v>71</v>
      </c>
      <c r="D1804" s="22">
        <v>207158.0</v>
      </c>
      <c r="E1804" s="53" t="s">
        <v>63</v>
      </c>
      <c r="F1804" s="54">
        <v>1.1321205E7</v>
      </c>
      <c r="G1804" s="53" t="s">
        <v>1323</v>
      </c>
      <c r="H1804" s="55">
        <v>2101.0</v>
      </c>
      <c r="I1804" s="55"/>
      <c r="J1804" s="55" t="s">
        <v>68</v>
      </c>
      <c r="K1804" s="53" t="s">
        <v>73</v>
      </c>
      <c r="L1804" s="53"/>
      <c r="M1804" s="53">
        <v>1.0</v>
      </c>
      <c r="N1804" s="53" t="s">
        <v>52</v>
      </c>
      <c r="O1804" s="25">
        <v>1300.0</v>
      </c>
      <c r="P1804" s="25">
        <f>'LISTA DOS ITENS'!$O1804*'LISTA DOS ITENS'!$M1804</f>
        <v>1300</v>
      </c>
      <c r="Q1804" s="25">
        <v>1300.0</v>
      </c>
      <c r="R1804" s="25">
        <f>'LISTA DOS ITENS'!$Q1804*'LISTA DOS ITENS'!$M1804</f>
        <v>1300</v>
      </c>
      <c r="S1804" s="56">
        <f>IF('LISTA DOS ITENS'!$P1804&gt;'LISTA DOS ITENS'!$R1804,'LISTA DOS ITENS'!$P1804,'LISTA DOS ITENS'!$R1804)</f>
        <v>1300</v>
      </c>
      <c r="T1804" s="25">
        <v>87.96354841049478</v>
      </c>
      <c r="U1804" s="25">
        <f>'LISTA DOS ITENS'!$T1804*'LISTA DOS ITENS'!$M1804</f>
        <v>87.96354841</v>
      </c>
      <c r="V1804" s="56">
        <f t="array" ref="V1804">INDEX('RESUMO - LOTES E VMA'!$F$3:$F$181,MATCH('LISTA DOS ITENS'!$D1804,'RESUMO - LOTES E VMA'!$A$3:$A$181,0))</f>
        <v>3765.459</v>
      </c>
      <c r="W1804" s="57">
        <f>'LISTA DOS ITENS'!$U1804/'LISTA DOS ITENS'!$V1804</f>
        <v>0.02336064432</v>
      </c>
      <c r="X1804" s="53" t="s">
        <v>53</v>
      </c>
      <c r="Y1804" s="53" t="s">
        <v>290</v>
      </c>
      <c r="Z1804" s="58" t="str">
        <f>'LISTA DOS ITENS'!$F1804&amp;"-"&amp;'LISTA DOS ITENS'!$H1804&amp;"-"&amp;'LISTA DOS ITENS'!$J1804&amp;"-"&amp;'LISTA DOS ITENS'!$K1804&amp;"-"&amp;'LISTA DOS ITENS'!$I1804</f>
        <v>11321205-2101-0003-CONS/NAC-</v>
      </c>
      <c r="AA1804" s="59" t="str">
        <f t="array" ref="AA1804">INDEX('RESUMO - LOTES E VMA'!$M$3:$M$181,MATCH('LISTA DOS ITENS'!$D1804,'RESUMO - LOTES E VMA'!$A$3:$A$181,0))</f>
        <v>Para Leilão</v>
      </c>
      <c r="AB1804" s="60">
        <f t="array" ref="AB1804">INDEX('RESUMO - LOTES E VMA'!$J$3:$J$181,MATCH('LISTA DOS ITENS'!$D1804,'RESUMO - LOTES E VMA'!$A$3:$A$181,0))</f>
        <v>0.06614224456</v>
      </c>
      <c r="AC1804" s="29" t="str">
        <f t="array" ref="AC1804">INDEX('RESUMO - LOTES E VMA'!$L$3:$L$181,MATCH('LISTA DOS ITENS'!$D1804,'RESUMO - LOTES E VMA'!$A$3:$A$181,0))</f>
        <v>1% do Valor de Comparação do VMA</v>
      </c>
      <c r="AD1804" s="53" t="str">
        <f>VLOOKUP(Tabela1[[#This Row],[Índice]],[1]Planilha1!$A:$A,1,0)</f>
        <v>#ERROR!</v>
      </c>
    </row>
    <row r="1805" ht="15.75" customHeight="1">
      <c r="A1805" s="52">
        <v>254181.0</v>
      </c>
      <c r="B1805" s="53" t="s">
        <v>70</v>
      </c>
      <c r="C1805" s="53" t="s">
        <v>71</v>
      </c>
      <c r="D1805" s="22">
        <v>207158.0</v>
      </c>
      <c r="E1805" s="53" t="s">
        <v>63</v>
      </c>
      <c r="F1805" s="54">
        <v>1.1877429E7</v>
      </c>
      <c r="G1805" s="53" t="s">
        <v>1324</v>
      </c>
      <c r="H1805" s="55">
        <v>2101.0</v>
      </c>
      <c r="I1805" s="55"/>
      <c r="J1805" s="55" t="s">
        <v>68</v>
      </c>
      <c r="K1805" s="53" t="s">
        <v>73</v>
      </c>
      <c r="L1805" s="53"/>
      <c r="M1805" s="53">
        <v>6.0</v>
      </c>
      <c r="N1805" s="53" t="s">
        <v>52</v>
      </c>
      <c r="O1805" s="25">
        <v>2694.655</v>
      </c>
      <c r="P1805" s="25">
        <f>'LISTA DOS ITENS'!$O1805*'LISTA DOS ITENS'!$M1805</f>
        <v>16167.93</v>
      </c>
      <c r="Q1805" s="25">
        <v>2694.66</v>
      </c>
      <c r="R1805" s="25">
        <f>'LISTA DOS ITENS'!$Q1805*'LISTA DOS ITENS'!$M1805</f>
        <v>16167.96</v>
      </c>
      <c r="S1805" s="56">
        <f>IF('LISTA DOS ITENS'!$P1805&gt;'LISTA DOS ITENS'!$R1805,'LISTA DOS ITENS'!$P1805,'LISTA DOS ITENS'!$R1805)</f>
        <v>16167.96</v>
      </c>
      <c r="T1805" s="25">
        <v>182.33219643063373</v>
      </c>
      <c r="U1805" s="25">
        <f>'LISTA DOS ITENS'!$T1805*'LISTA DOS ITENS'!$M1805</f>
        <v>1093.993179</v>
      </c>
      <c r="V1805" s="56">
        <f t="array" ref="V1805">INDEX('RESUMO - LOTES E VMA'!$F$3:$F$181,MATCH('LISTA DOS ITENS'!$D1805,'RESUMO - LOTES E VMA'!$A$3:$A$181,0))</f>
        <v>3765.459</v>
      </c>
      <c r="W1805" s="57">
        <f>'LISTA DOS ITENS'!$U1805/'LISTA DOS ITENS'!$V1805</f>
        <v>0.2905338177</v>
      </c>
      <c r="X1805" s="53" t="s">
        <v>53</v>
      </c>
      <c r="Y1805" s="53" t="s">
        <v>290</v>
      </c>
      <c r="Z1805" s="58" t="str">
        <f>'LISTA DOS ITENS'!$F1805&amp;"-"&amp;'LISTA DOS ITENS'!$H1805&amp;"-"&amp;'LISTA DOS ITENS'!$J1805&amp;"-"&amp;'LISTA DOS ITENS'!$K1805&amp;"-"&amp;'LISTA DOS ITENS'!$I1805</f>
        <v>11877429-2101-0003-CONS/NAC-</v>
      </c>
      <c r="AA1805" s="59" t="str">
        <f t="array" ref="AA1805">INDEX('RESUMO - LOTES E VMA'!$M$3:$M$181,MATCH('LISTA DOS ITENS'!$D1805,'RESUMO - LOTES E VMA'!$A$3:$A$181,0))</f>
        <v>Para Leilão</v>
      </c>
      <c r="AB1805" s="60">
        <f t="array" ref="AB1805">INDEX('RESUMO - LOTES E VMA'!$J$3:$J$181,MATCH('LISTA DOS ITENS'!$D1805,'RESUMO - LOTES E VMA'!$A$3:$A$181,0))</f>
        <v>0.06614224456</v>
      </c>
      <c r="AC1805" s="29" t="str">
        <f t="array" ref="AC1805">INDEX('RESUMO - LOTES E VMA'!$L$3:$L$181,MATCH('LISTA DOS ITENS'!$D1805,'RESUMO - LOTES E VMA'!$A$3:$A$181,0))</f>
        <v>1% do Valor de Comparação do VMA</v>
      </c>
      <c r="AD1805" s="53" t="str">
        <f>VLOOKUP(Tabela1[[#This Row],[Índice]],[1]Planilha1!$A:$A,1,0)</f>
        <v>#ERROR!</v>
      </c>
    </row>
    <row r="1806" ht="15.75" customHeight="1">
      <c r="A1806" s="52">
        <v>254182.0</v>
      </c>
      <c r="B1806" s="53" t="s">
        <v>70</v>
      </c>
      <c r="C1806" s="53" t="s">
        <v>71</v>
      </c>
      <c r="D1806" s="22">
        <v>207158.0</v>
      </c>
      <c r="E1806" s="53" t="s">
        <v>63</v>
      </c>
      <c r="F1806" s="54">
        <v>1.1877851E7</v>
      </c>
      <c r="G1806" s="53" t="s">
        <v>1325</v>
      </c>
      <c r="H1806" s="55">
        <v>2101.0</v>
      </c>
      <c r="I1806" s="55"/>
      <c r="J1806" s="55" t="s">
        <v>68</v>
      </c>
      <c r="K1806" s="53" t="s">
        <v>73</v>
      </c>
      <c r="L1806" s="53"/>
      <c r="M1806" s="53">
        <v>6.0</v>
      </c>
      <c r="N1806" s="53" t="s">
        <v>52</v>
      </c>
      <c r="O1806" s="25">
        <v>2694.655</v>
      </c>
      <c r="P1806" s="25">
        <f>'LISTA DOS ITENS'!$O1806*'LISTA DOS ITENS'!$M1806</f>
        <v>16167.93</v>
      </c>
      <c r="Q1806" s="25">
        <v>2694.66</v>
      </c>
      <c r="R1806" s="25">
        <f>'LISTA DOS ITENS'!$Q1806*'LISTA DOS ITENS'!$M1806</f>
        <v>16167.96</v>
      </c>
      <c r="S1806" s="56">
        <f>IF('LISTA DOS ITENS'!$P1806&gt;'LISTA DOS ITENS'!$R1806,'LISTA DOS ITENS'!$P1806,'LISTA DOS ITENS'!$R1806)</f>
        <v>16167.96</v>
      </c>
      <c r="T1806" s="25">
        <v>182.33219643063373</v>
      </c>
      <c r="U1806" s="25">
        <f>'LISTA DOS ITENS'!$T1806*'LISTA DOS ITENS'!$M1806</f>
        <v>1093.993179</v>
      </c>
      <c r="V1806" s="56">
        <f t="array" ref="V1806">INDEX('RESUMO - LOTES E VMA'!$F$3:$F$181,MATCH('LISTA DOS ITENS'!$D1806,'RESUMO - LOTES E VMA'!$A$3:$A$181,0))</f>
        <v>3765.459</v>
      </c>
      <c r="W1806" s="57">
        <f>'LISTA DOS ITENS'!$U1806/'LISTA DOS ITENS'!$V1806</f>
        <v>0.2905338177</v>
      </c>
      <c r="X1806" s="53" t="s">
        <v>53</v>
      </c>
      <c r="Y1806" s="53" t="s">
        <v>290</v>
      </c>
      <c r="Z1806" s="58" t="str">
        <f>'LISTA DOS ITENS'!$F1806&amp;"-"&amp;'LISTA DOS ITENS'!$H1806&amp;"-"&amp;'LISTA DOS ITENS'!$J1806&amp;"-"&amp;'LISTA DOS ITENS'!$K1806&amp;"-"&amp;'LISTA DOS ITENS'!$I1806</f>
        <v>11877851-2101-0003-CONS/NAC-</v>
      </c>
      <c r="AA1806" s="59" t="str">
        <f t="array" ref="AA1806">INDEX('RESUMO - LOTES E VMA'!$M$3:$M$181,MATCH('LISTA DOS ITENS'!$D1806,'RESUMO - LOTES E VMA'!$A$3:$A$181,0))</f>
        <v>Para Leilão</v>
      </c>
      <c r="AB1806" s="60">
        <f t="array" ref="AB1806">INDEX('RESUMO - LOTES E VMA'!$J$3:$J$181,MATCH('LISTA DOS ITENS'!$D1806,'RESUMO - LOTES E VMA'!$A$3:$A$181,0))</f>
        <v>0.06614224456</v>
      </c>
      <c r="AC1806" s="29" t="str">
        <f t="array" ref="AC1806">INDEX('RESUMO - LOTES E VMA'!$L$3:$L$181,MATCH('LISTA DOS ITENS'!$D1806,'RESUMO - LOTES E VMA'!$A$3:$A$181,0))</f>
        <v>1% do Valor de Comparação do VMA</v>
      </c>
      <c r="AD1806" s="53" t="str">
        <f>VLOOKUP(Tabela1[[#This Row],[Índice]],[1]Planilha1!$A:$A,1,0)</f>
        <v>#ERROR!</v>
      </c>
    </row>
    <row r="1807" ht="15.75" customHeight="1">
      <c r="A1807" s="52">
        <v>254183.0</v>
      </c>
      <c r="B1807" s="53" t="s">
        <v>70</v>
      </c>
      <c r="C1807" s="53" t="s">
        <v>71</v>
      </c>
      <c r="D1807" s="22">
        <v>207158.0</v>
      </c>
      <c r="E1807" s="53" t="s">
        <v>63</v>
      </c>
      <c r="F1807" s="54">
        <v>1.0123487E7</v>
      </c>
      <c r="G1807" s="53" t="s">
        <v>1326</v>
      </c>
      <c r="H1807" s="55">
        <v>2201.0</v>
      </c>
      <c r="I1807" s="55"/>
      <c r="J1807" s="55" t="s">
        <v>68</v>
      </c>
      <c r="K1807" s="53" t="s">
        <v>117</v>
      </c>
      <c r="L1807" s="53"/>
      <c r="M1807" s="53">
        <v>2.0</v>
      </c>
      <c r="N1807" s="53" t="s">
        <v>52</v>
      </c>
      <c r="O1807" s="25">
        <v>362.79</v>
      </c>
      <c r="P1807" s="25">
        <f>'LISTA DOS ITENS'!$O1807*'LISTA DOS ITENS'!$M1807</f>
        <v>725.58</v>
      </c>
      <c r="Q1807" s="25">
        <v>475.39</v>
      </c>
      <c r="R1807" s="25">
        <f>'LISTA DOS ITENS'!$Q1807*'LISTA DOS ITENS'!$M1807</f>
        <v>950.78</v>
      </c>
      <c r="S1807" s="56">
        <f>IF('LISTA DOS ITENS'!$P1807&gt;'LISTA DOS ITENS'!$R1807,'LISTA DOS ITENS'!$P1807,'LISTA DOS ITENS'!$R1807)</f>
        <v>950.78</v>
      </c>
      <c r="T1807" s="25">
        <v>32.166916368357775</v>
      </c>
      <c r="U1807" s="25">
        <f>'LISTA DOS ITENS'!$T1807*'LISTA DOS ITENS'!$M1807</f>
        <v>64.33383274</v>
      </c>
      <c r="V1807" s="56">
        <f t="array" ref="V1807">INDEX('RESUMO - LOTES E VMA'!$F$3:$F$181,MATCH('LISTA DOS ITENS'!$D1807,'RESUMO - LOTES E VMA'!$A$3:$A$181,0))</f>
        <v>3765.459</v>
      </c>
      <c r="W1807" s="57">
        <f>'LISTA DOS ITENS'!$U1807/'LISTA DOS ITENS'!$V1807</f>
        <v>0.01708525647</v>
      </c>
      <c r="X1807" s="53" t="s">
        <v>53</v>
      </c>
      <c r="Y1807" s="53" t="s">
        <v>290</v>
      </c>
      <c r="Z1807" s="58" t="str">
        <f>'LISTA DOS ITENS'!$F1807&amp;"-"&amp;'LISTA DOS ITENS'!$H1807&amp;"-"&amp;'LISTA DOS ITENS'!$J1807&amp;"-"&amp;'LISTA DOS ITENS'!$K1807&amp;"-"&amp;'LISTA DOS ITENS'!$I1807</f>
        <v>10123487-2201-0003-CONS/IAMN-</v>
      </c>
      <c r="AA1807" s="59" t="str">
        <f t="array" ref="AA1807">INDEX('RESUMO - LOTES E VMA'!$M$3:$M$181,MATCH('LISTA DOS ITENS'!$D1807,'RESUMO - LOTES E VMA'!$A$3:$A$181,0))</f>
        <v>Para Leilão</v>
      </c>
      <c r="AB1807" s="60">
        <f t="array" ref="AB1807">INDEX('RESUMO - LOTES E VMA'!$J$3:$J$181,MATCH('LISTA DOS ITENS'!$D1807,'RESUMO - LOTES E VMA'!$A$3:$A$181,0))</f>
        <v>0.06614224456</v>
      </c>
      <c r="AC1807" s="29" t="str">
        <f t="array" ref="AC1807">INDEX('RESUMO - LOTES E VMA'!$L$3:$L$181,MATCH('LISTA DOS ITENS'!$D1807,'RESUMO - LOTES E VMA'!$A$3:$A$181,0))</f>
        <v>1% do Valor de Comparação do VMA</v>
      </c>
      <c r="AD1807" s="53" t="str">
        <f>VLOOKUP(Tabela1[[#This Row],[Índice]],[1]Planilha1!$A:$A,1,0)</f>
        <v>#ERROR!</v>
      </c>
    </row>
    <row r="1808" ht="15.75" customHeight="1">
      <c r="A1808" s="52">
        <v>254184.0</v>
      </c>
      <c r="B1808" s="53" t="s">
        <v>70</v>
      </c>
      <c r="C1808" s="53" t="s">
        <v>71</v>
      </c>
      <c r="D1808" s="22">
        <v>207158.0</v>
      </c>
      <c r="E1808" s="53" t="s">
        <v>63</v>
      </c>
      <c r="F1808" s="54">
        <v>1.0160831E7</v>
      </c>
      <c r="G1808" s="53" t="s">
        <v>1325</v>
      </c>
      <c r="H1808" s="55">
        <v>2058.0</v>
      </c>
      <c r="I1808" s="55"/>
      <c r="J1808" s="55" t="s">
        <v>69</v>
      </c>
      <c r="K1808" s="53" t="s">
        <v>84</v>
      </c>
      <c r="L1808" s="53"/>
      <c r="M1808" s="53">
        <v>1.0</v>
      </c>
      <c r="N1808" s="53" t="s">
        <v>52</v>
      </c>
      <c r="O1808" s="25">
        <v>0.0</v>
      </c>
      <c r="P1808" s="25">
        <f>'LISTA DOS ITENS'!$O1808*'LISTA DOS ITENS'!$M1808</f>
        <v>0</v>
      </c>
      <c r="Q1808" s="25">
        <v>158.29</v>
      </c>
      <c r="R1808" s="25">
        <f>'LISTA DOS ITENS'!$Q1808*'LISTA DOS ITENS'!$M1808</f>
        <v>158.29</v>
      </c>
      <c r="S1808" s="56">
        <f>IF('LISTA DOS ITENS'!$P1808&gt;'LISTA DOS ITENS'!$R1808,'LISTA DOS ITENS'!$P1808,'LISTA DOS ITENS'!$R1808)</f>
        <v>158.29</v>
      </c>
      <c r="T1808" s="25">
        <v>10.710576982997859</v>
      </c>
      <c r="U1808" s="25">
        <f>'LISTA DOS ITENS'!$T1808*'LISTA DOS ITENS'!$M1808</f>
        <v>10.71057698</v>
      </c>
      <c r="V1808" s="56">
        <f t="array" ref="V1808">INDEX('RESUMO - LOTES E VMA'!$F$3:$F$181,MATCH('LISTA DOS ITENS'!$D1808,'RESUMO - LOTES E VMA'!$A$3:$A$181,0))</f>
        <v>3765.459</v>
      </c>
      <c r="W1808" s="57">
        <f>'LISTA DOS ITENS'!$U1808/'LISTA DOS ITENS'!$V1808</f>
        <v>0.002844427992</v>
      </c>
      <c r="X1808" s="53" t="s">
        <v>53</v>
      </c>
      <c r="Y1808" s="53" t="s">
        <v>290</v>
      </c>
      <c r="Z1808" s="58" t="str">
        <f>'LISTA DOS ITENS'!$F1808&amp;"-"&amp;'LISTA DOS ITENS'!$H1808&amp;"-"&amp;'LISTA DOS ITENS'!$J1808&amp;"-"&amp;'LISTA DOS ITENS'!$K1808&amp;"-"&amp;'LISTA DOS ITENS'!$I1808</f>
        <v>10160831-2058-0903-RAST-</v>
      </c>
      <c r="AA1808" s="59" t="str">
        <f t="array" ref="AA1808">INDEX('RESUMO - LOTES E VMA'!$M$3:$M$181,MATCH('LISTA DOS ITENS'!$D1808,'RESUMO - LOTES E VMA'!$A$3:$A$181,0))</f>
        <v>Para Leilão</v>
      </c>
      <c r="AB1808" s="60">
        <f t="array" ref="AB1808">INDEX('RESUMO - LOTES E VMA'!$J$3:$J$181,MATCH('LISTA DOS ITENS'!$D1808,'RESUMO - LOTES E VMA'!$A$3:$A$181,0))</f>
        <v>0.06614224456</v>
      </c>
      <c r="AC1808" s="29" t="str">
        <f t="array" ref="AC1808">INDEX('RESUMO - LOTES E VMA'!$L$3:$L$181,MATCH('LISTA DOS ITENS'!$D1808,'RESUMO - LOTES E VMA'!$A$3:$A$181,0))</f>
        <v>1% do Valor de Comparação do VMA</v>
      </c>
      <c r="AD1808" s="53" t="str">
        <f>VLOOKUP(Tabela1[[#This Row],[Índice]],[1]Planilha1!$A:$A,1,0)</f>
        <v>#ERROR!</v>
      </c>
    </row>
    <row r="1809" ht="15.75" customHeight="1">
      <c r="A1809" s="52">
        <v>254185.0</v>
      </c>
      <c r="B1809" s="53" t="s">
        <v>70</v>
      </c>
      <c r="C1809" s="53" t="s">
        <v>71</v>
      </c>
      <c r="D1809" s="22">
        <v>207158.0</v>
      </c>
      <c r="E1809" s="53" t="s">
        <v>63</v>
      </c>
      <c r="F1809" s="54">
        <v>1.0678911E7</v>
      </c>
      <c r="G1809" s="53" t="s">
        <v>1327</v>
      </c>
      <c r="H1809" s="55">
        <v>2101.0</v>
      </c>
      <c r="I1809" s="55"/>
      <c r="J1809" s="55" t="s">
        <v>69</v>
      </c>
      <c r="K1809" s="53" t="s">
        <v>80</v>
      </c>
      <c r="L1809" s="53"/>
      <c r="M1809" s="53">
        <v>10.0</v>
      </c>
      <c r="N1809" s="53" t="s">
        <v>52</v>
      </c>
      <c r="O1809" s="25">
        <v>178.807</v>
      </c>
      <c r="P1809" s="25">
        <f>'LISTA DOS ITENS'!$O1809*'LISTA DOS ITENS'!$M1809</f>
        <v>1788.07</v>
      </c>
      <c r="Q1809" s="25">
        <v>178.81</v>
      </c>
      <c r="R1809" s="25">
        <f>'LISTA DOS ITENS'!$Q1809*'LISTA DOS ITENS'!$M1809</f>
        <v>1788.1</v>
      </c>
      <c r="S1809" s="56">
        <f>IF('LISTA DOS ITENS'!$P1809&gt;'LISTA DOS ITENS'!$R1809,'LISTA DOS ITENS'!$P1809,'LISTA DOS ITENS'!$R1809)</f>
        <v>1788.1</v>
      </c>
      <c r="T1809" s="25">
        <v>12.099047762523515</v>
      </c>
      <c r="U1809" s="25">
        <f>'LISTA DOS ITENS'!$T1809*'LISTA DOS ITENS'!$M1809</f>
        <v>120.9904776</v>
      </c>
      <c r="V1809" s="56">
        <f t="array" ref="V1809">INDEX('RESUMO - LOTES E VMA'!$F$3:$F$181,MATCH('LISTA DOS ITENS'!$D1809,'RESUMO - LOTES E VMA'!$A$3:$A$181,0))</f>
        <v>3765.459</v>
      </c>
      <c r="W1809" s="57">
        <f>'LISTA DOS ITENS'!$U1809/'LISTA DOS ITENS'!$V1809</f>
        <v>0.03213166778</v>
      </c>
      <c r="X1809" s="53" t="s">
        <v>53</v>
      </c>
      <c r="Y1809" s="53" t="s">
        <v>290</v>
      </c>
      <c r="Z1809" s="58" t="str">
        <f>'LISTA DOS ITENS'!$F1809&amp;"-"&amp;'LISTA DOS ITENS'!$H1809&amp;"-"&amp;'LISTA DOS ITENS'!$J1809&amp;"-"&amp;'LISTA DOS ITENS'!$K1809&amp;"-"&amp;'LISTA DOS ITENS'!$I1809</f>
        <v>10678911-2101-0903-IMOB/NAC-</v>
      </c>
      <c r="AA1809" s="59" t="str">
        <f t="array" ref="AA1809">INDEX('RESUMO - LOTES E VMA'!$M$3:$M$181,MATCH('LISTA DOS ITENS'!$D1809,'RESUMO - LOTES E VMA'!$A$3:$A$181,0))</f>
        <v>Para Leilão</v>
      </c>
      <c r="AB1809" s="60">
        <f t="array" ref="AB1809">INDEX('RESUMO - LOTES E VMA'!$J$3:$J$181,MATCH('LISTA DOS ITENS'!$D1809,'RESUMO - LOTES E VMA'!$A$3:$A$181,0))</f>
        <v>0.06614224456</v>
      </c>
      <c r="AC1809" s="29" t="str">
        <f t="array" ref="AC1809">INDEX('RESUMO - LOTES E VMA'!$L$3:$L$181,MATCH('LISTA DOS ITENS'!$D1809,'RESUMO - LOTES E VMA'!$A$3:$A$181,0))</f>
        <v>1% do Valor de Comparação do VMA</v>
      </c>
      <c r="AD1809" s="53" t="str">
        <f>VLOOKUP(Tabela1[[#This Row],[Índice]],[1]Planilha1!$A:$A,1,0)</f>
        <v>#ERROR!</v>
      </c>
    </row>
    <row r="1810" ht="15.75" customHeight="1">
      <c r="A1810" s="52">
        <v>254186.0</v>
      </c>
      <c r="B1810" s="53" t="s">
        <v>70</v>
      </c>
      <c r="C1810" s="53" t="s">
        <v>71</v>
      </c>
      <c r="D1810" s="22">
        <v>207158.0</v>
      </c>
      <c r="E1810" s="53" t="s">
        <v>63</v>
      </c>
      <c r="F1810" s="54">
        <v>1.1642696E7</v>
      </c>
      <c r="G1810" s="53" t="s">
        <v>1328</v>
      </c>
      <c r="H1810" s="55">
        <v>2101.0</v>
      </c>
      <c r="I1810" s="55"/>
      <c r="J1810" s="55" t="s">
        <v>69</v>
      </c>
      <c r="K1810" s="53" t="s">
        <v>73</v>
      </c>
      <c r="L1810" s="53"/>
      <c r="M1810" s="53">
        <v>1.0</v>
      </c>
      <c r="N1810" s="53" t="s">
        <v>52</v>
      </c>
      <c r="O1810" s="25">
        <v>5872.13</v>
      </c>
      <c r="P1810" s="25">
        <f>'LISTA DOS ITENS'!$O1810*'LISTA DOS ITENS'!$M1810</f>
        <v>5872.13</v>
      </c>
      <c r="Q1810" s="25">
        <v>5872.13</v>
      </c>
      <c r="R1810" s="25">
        <f>'LISTA DOS ITENS'!$Q1810*'LISTA DOS ITENS'!$M1810</f>
        <v>5872.13</v>
      </c>
      <c r="S1810" s="56">
        <f>IF('LISTA DOS ITENS'!$P1810&gt;'LISTA DOS ITENS'!$R1810,'LISTA DOS ITENS'!$P1810,'LISTA DOS ITENS'!$R1810)</f>
        <v>5872.13</v>
      </c>
      <c r="T1810" s="25">
        <v>397.33337809824513</v>
      </c>
      <c r="U1810" s="25">
        <f>'LISTA DOS ITENS'!$T1810*'LISTA DOS ITENS'!$M1810</f>
        <v>397.3333781</v>
      </c>
      <c r="V1810" s="56">
        <f t="array" ref="V1810">INDEX('RESUMO - LOTES E VMA'!$F$3:$F$181,MATCH('LISTA DOS ITENS'!$D1810,'RESUMO - LOTES E VMA'!$A$3:$A$181,0))</f>
        <v>3765.459</v>
      </c>
      <c r="W1810" s="57">
        <f>'LISTA DOS ITENS'!$U1810/'LISTA DOS ITENS'!$V1810</f>
        <v>0.1055205695</v>
      </c>
      <c r="X1810" s="53" t="s">
        <v>53</v>
      </c>
      <c r="Y1810" s="53" t="s">
        <v>290</v>
      </c>
      <c r="Z1810" s="58" t="str">
        <f>'LISTA DOS ITENS'!$F1810&amp;"-"&amp;'LISTA DOS ITENS'!$H1810&amp;"-"&amp;'LISTA DOS ITENS'!$J1810&amp;"-"&amp;'LISTA DOS ITENS'!$K1810&amp;"-"&amp;'LISTA DOS ITENS'!$I1810</f>
        <v>11642696-2101-0903-CONS/NAC-</v>
      </c>
      <c r="AA1810" s="59" t="str">
        <f t="array" ref="AA1810">INDEX('RESUMO - LOTES E VMA'!$M$3:$M$181,MATCH('LISTA DOS ITENS'!$D1810,'RESUMO - LOTES E VMA'!$A$3:$A$181,0))</f>
        <v>Para Leilão</v>
      </c>
      <c r="AB1810" s="60">
        <f t="array" ref="AB1810">INDEX('RESUMO - LOTES E VMA'!$J$3:$J$181,MATCH('LISTA DOS ITENS'!$D1810,'RESUMO - LOTES E VMA'!$A$3:$A$181,0))</f>
        <v>0.06614224456</v>
      </c>
      <c r="AC1810" s="29" t="str">
        <f t="array" ref="AC1810">INDEX('RESUMO - LOTES E VMA'!$L$3:$L$181,MATCH('LISTA DOS ITENS'!$D1810,'RESUMO - LOTES E VMA'!$A$3:$A$181,0))</f>
        <v>1% do Valor de Comparação do VMA</v>
      </c>
      <c r="AD1810" s="53" t="str">
        <f>VLOOKUP(Tabela1[[#This Row],[Índice]],[1]Planilha1!$A:$A,1,0)</f>
        <v>#ERROR!</v>
      </c>
    </row>
    <row r="1811" ht="15.75" customHeight="1">
      <c r="A1811" s="52">
        <v>254187.0</v>
      </c>
      <c r="B1811" s="53" t="s">
        <v>70</v>
      </c>
      <c r="C1811" s="53" t="s">
        <v>71</v>
      </c>
      <c r="D1811" s="22">
        <v>207158.0</v>
      </c>
      <c r="E1811" s="53" t="s">
        <v>63</v>
      </c>
      <c r="F1811" s="54">
        <v>1.1783514E7</v>
      </c>
      <c r="G1811" s="53" t="s">
        <v>1329</v>
      </c>
      <c r="H1811" s="55">
        <v>2101.0</v>
      </c>
      <c r="I1811" s="55"/>
      <c r="J1811" s="55" t="s">
        <v>69</v>
      </c>
      <c r="K1811" s="53" t="s">
        <v>80</v>
      </c>
      <c r="L1811" s="53"/>
      <c r="M1811" s="53">
        <v>2.0</v>
      </c>
      <c r="N1811" s="53" t="s">
        <v>52</v>
      </c>
      <c r="O1811" s="25">
        <v>583.7</v>
      </c>
      <c r="P1811" s="25">
        <f>'LISTA DOS ITENS'!$O1811*'LISTA DOS ITENS'!$M1811</f>
        <v>1167.4</v>
      </c>
      <c r="Q1811" s="25">
        <v>583.7</v>
      </c>
      <c r="R1811" s="25">
        <f>'LISTA DOS ITENS'!$Q1811*'LISTA DOS ITENS'!$M1811</f>
        <v>1167.4</v>
      </c>
      <c r="S1811" s="56">
        <f>IF('LISTA DOS ITENS'!$P1811&gt;'LISTA DOS ITENS'!$R1811,'LISTA DOS ITENS'!$P1811,'LISTA DOS ITENS'!$R1811)</f>
        <v>1167.4</v>
      </c>
      <c r="T1811" s="25">
        <v>39.49563323631216</v>
      </c>
      <c r="U1811" s="25">
        <f>'LISTA DOS ITENS'!$T1811*'LISTA DOS ITENS'!$M1811</f>
        <v>78.99126647</v>
      </c>
      <c r="V1811" s="56">
        <f t="array" ref="V1811">INDEX('RESUMO - LOTES E VMA'!$F$3:$F$181,MATCH('LISTA DOS ITENS'!$D1811,'RESUMO - LOTES E VMA'!$A$3:$A$181,0))</f>
        <v>3765.459</v>
      </c>
      <c r="W1811" s="57">
        <f>'LISTA DOS ITENS'!$U1811/'LISTA DOS ITENS'!$V1811</f>
        <v>0.0209778586</v>
      </c>
      <c r="X1811" s="53" t="s">
        <v>53</v>
      </c>
      <c r="Y1811" s="53" t="s">
        <v>290</v>
      </c>
      <c r="Z1811" s="58" t="str">
        <f>'LISTA DOS ITENS'!$F1811&amp;"-"&amp;'LISTA DOS ITENS'!$H1811&amp;"-"&amp;'LISTA DOS ITENS'!$J1811&amp;"-"&amp;'LISTA DOS ITENS'!$K1811&amp;"-"&amp;'LISTA DOS ITENS'!$I1811</f>
        <v>11783514-2101-0903-IMOB/NAC-</v>
      </c>
      <c r="AA1811" s="59" t="str">
        <f t="array" ref="AA1811">INDEX('RESUMO - LOTES E VMA'!$M$3:$M$181,MATCH('LISTA DOS ITENS'!$D1811,'RESUMO - LOTES E VMA'!$A$3:$A$181,0))</f>
        <v>Para Leilão</v>
      </c>
      <c r="AB1811" s="60">
        <f t="array" ref="AB1811">INDEX('RESUMO - LOTES E VMA'!$J$3:$J$181,MATCH('LISTA DOS ITENS'!$D1811,'RESUMO - LOTES E VMA'!$A$3:$A$181,0))</f>
        <v>0.06614224456</v>
      </c>
      <c r="AC1811" s="29" t="str">
        <f t="array" ref="AC1811">INDEX('RESUMO - LOTES E VMA'!$L$3:$L$181,MATCH('LISTA DOS ITENS'!$D1811,'RESUMO - LOTES E VMA'!$A$3:$A$181,0))</f>
        <v>1% do Valor de Comparação do VMA</v>
      </c>
      <c r="AD1811" s="53" t="str">
        <f>VLOOKUP(Tabela1[[#This Row],[Índice]],[1]Planilha1!$A:$A,1,0)</f>
        <v>#ERROR!</v>
      </c>
    </row>
    <row r="1812" ht="15.75" customHeight="1">
      <c r="A1812" s="52">
        <v>254188.0</v>
      </c>
      <c r="B1812" s="53" t="s">
        <v>70</v>
      </c>
      <c r="C1812" s="53" t="s">
        <v>71</v>
      </c>
      <c r="D1812" s="22">
        <v>207158.0</v>
      </c>
      <c r="E1812" s="53" t="s">
        <v>63</v>
      </c>
      <c r="F1812" s="54">
        <v>1.0742003E7</v>
      </c>
      <c r="G1812" s="53" t="s">
        <v>1330</v>
      </c>
      <c r="H1812" s="55">
        <v>2170.0</v>
      </c>
      <c r="I1812" s="55"/>
      <c r="J1812" s="55" t="s">
        <v>69</v>
      </c>
      <c r="K1812" s="53" t="s">
        <v>117</v>
      </c>
      <c r="L1812" s="53"/>
      <c r="M1812" s="53">
        <v>3.0</v>
      </c>
      <c r="N1812" s="53" t="s">
        <v>52</v>
      </c>
      <c r="O1812" s="25">
        <v>120.38166666666666</v>
      </c>
      <c r="P1812" s="25">
        <f>'LISTA DOS ITENS'!$O1812*'LISTA DOS ITENS'!$M1812</f>
        <v>361.145</v>
      </c>
      <c r="Q1812" s="25">
        <v>120.38</v>
      </c>
      <c r="R1812" s="25">
        <f>'LISTA DOS ITENS'!$Q1812*'LISTA DOS ITENS'!$M1812</f>
        <v>361.14</v>
      </c>
      <c r="S1812" s="56">
        <f>IF('LISTA DOS ITENS'!$P1812&gt;'LISTA DOS ITENS'!$R1812,'LISTA DOS ITENS'!$P1812,'LISTA DOS ITENS'!$R1812)</f>
        <v>361.145</v>
      </c>
      <c r="T1812" s="25">
        <v>8.145424582811815</v>
      </c>
      <c r="U1812" s="25">
        <f>'LISTA DOS ITENS'!$T1812*'LISTA DOS ITENS'!$M1812</f>
        <v>24.43627375</v>
      </c>
      <c r="V1812" s="56">
        <f t="array" ref="V1812">INDEX('RESUMO - LOTES E VMA'!$F$3:$F$181,MATCH('LISTA DOS ITENS'!$D1812,'RESUMO - LOTES E VMA'!$A$3:$A$181,0))</f>
        <v>3765.459</v>
      </c>
      <c r="W1812" s="57">
        <f>'LISTA DOS ITENS'!$U1812/'LISTA DOS ITENS'!$V1812</f>
        <v>0.006489586993</v>
      </c>
      <c r="X1812" s="53" t="s">
        <v>53</v>
      </c>
      <c r="Y1812" s="53" t="s">
        <v>290</v>
      </c>
      <c r="Z1812" s="58" t="str">
        <f>'LISTA DOS ITENS'!$F1812&amp;"-"&amp;'LISTA DOS ITENS'!$H1812&amp;"-"&amp;'LISTA DOS ITENS'!$J1812&amp;"-"&amp;'LISTA DOS ITENS'!$K1812&amp;"-"&amp;'LISTA DOS ITENS'!$I1812</f>
        <v>10742003-2170-0903-CONS/IAMN-</v>
      </c>
      <c r="AA1812" s="59" t="str">
        <f t="array" ref="AA1812">INDEX('RESUMO - LOTES E VMA'!$M$3:$M$181,MATCH('LISTA DOS ITENS'!$D1812,'RESUMO - LOTES E VMA'!$A$3:$A$181,0))</f>
        <v>Para Leilão</v>
      </c>
      <c r="AB1812" s="60">
        <f t="array" ref="AB1812">INDEX('RESUMO - LOTES E VMA'!$J$3:$J$181,MATCH('LISTA DOS ITENS'!$D1812,'RESUMO - LOTES E VMA'!$A$3:$A$181,0))</f>
        <v>0.06614224456</v>
      </c>
      <c r="AC1812" s="29" t="str">
        <f t="array" ref="AC1812">INDEX('RESUMO - LOTES E VMA'!$L$3:$L$181,MATCH('LISTA DOS ITENS'!$D1812,'RESUMO - LOTES E VMA'!$A$3:$A$181,0))</f>
        <v>1% do Valor de Comparação do VMA</v>
      </c>
      <c r="AD1812" s="53" t="str">
        <f>VLOOKUP(Tabela1[[#This Row],[Índice]],[1]Planilha1!$A:$A,1,0)</f>
        <v>#ERROR!</v>
      </c>
    </row>
    <row r="1813" ht="15.75" customHeight="1">
      <c r="A1813" s="52">
        <v>254189.0</v>
      </c>
      <c r="B1813" s="53" t="s">
        <v>70</v>
      </c>
      <c r="C1813" s="53" t="s">
        <v>71</v>
      </c>
      <c r="D1813" s="22">
        <v>207158.0</v>
      </c>
      <c r="E1813" s="53" t="s">
        <v>63</v>
      </c>
      <c r="F1813" s="54">
        <v>1.0375837E7</v>
      </c>
      <c r="G1813" s="53" t="s">
        <v>1331</v>
      </c>
      <c r="H1813" s="55">
        <v>2201.0</v>
      </c>
      <c r="I1813" s="55"/>
      <c r="J1813" s="55" t="s">
        <v>69</v>
      </c>
      <c r="K1813" s="53" t="s">
        <v>293</v>
      </c>
      <c r="L1813" s="53"/>
      <c r="M1813" s="53">
        <v>1.0</v>
      </c>
      <c r="N1813" s="53" t="s">
        <v>52</v>
      </c>
      <c r="O1813" s="25">
        <v>1.0</v>
      </c>
      <c r="P1813" s="25">
        <f>'LISTA DOS ITENS'!$O1813*'LISTA DOS ITENS'!$M1813</f>
        <v>1</v>
      </c>
      <c r="Q1813" s="25">
        <v>1485.39</v>
      </c>
      <c r="R1813" s="25">
        <f>'LISTA DOS ITENS'!$Q1813*'LISTA DOS ITENS'!$M1813</f>
        <v>1485.39</v>
      </c>
      <c r="S1813" s="56">
        <f>IF('LISTA DOS ITENS'!$P1813&gt;'LISTA DOS ITENS'!$R1813,'LISTA DOS ITENS'!$P1813,'LISTA DOS ITENS'!$R1813)</f>
        <v>1485.39</v>
      </c>
      <c r="T1813" s="25">
        <v>100.50782705651142</v>
      </c>
      <c r="U1813" s="25">
        <f>'LISTA DOS ITENS'!$T1813*'LISTA DOS ITENS'!$M1813</f>
        <v>100.5078271</v>
      </c>
      <c r="V1813" s="56">
        <f t="array" ref="V1813">INDEX('RESUMO - LOTES E VMA'!$F$3:$F$181,MATCH('LISTA DOS ITENS'!$D1813,'RESUMO - LOTES E VMA'!$A$3:$A$181,0))</f>
        <v>3765.459</v>
      </c>
      <c r="W1813" s="57">
        <f>'LISTA DOS ITENS'!$U1813/'LISTA DOS ITENS'!$V1813</f>
        <v>0.0266920519</v>
      </c>
      <c r="X1813" s="53" t="s">
        <v>53</v>
      </c>
      <c r="Y1813" s="53" t="s">
        <v>290</v>
      </c>
      <c r="Z1813" s="58" t="str">
        <f>'LISTA DOS ITENS'!$F1813&amp;"-"&amp;'LISTA DOS ITENS'!$H1813&amp;"-"&amp;'LISTA DOS ITENS'!$J1813&amp;"-"&amp;'LISTA DOS ITENS'!$K1813&amp;"-"&amp;'LISTA DOS ITENS'!$I1813</f>
        <v>10375837-2201-0903-SOBRE_EMP-</v>
      </c>
      <c r="AA1813" s="59" t="str">
        <f t="array" ref="AA1813">INDEX('RESUMO - LOTES E VMA'!$M$3:$M$181,MATCH('LISTA DOS ITENS'!$D1813,'RESUMO - LOTES E VMA'!$A$3:$A$181,0))</f>
        <v>Para Leilão</v>
      </c>
      <c r="AB1813" s="60">
        <f t="array" ref="AB1813">INDEX('RESUMO - LOTES E VMA'!$J$3:$J$181,MATCH('LISTA DOS ITENS'!$D1813,'RESUMO - LOTES E VMA'!$A$3:$A$181,0))</f>
        <v>0.06614224456</v>
      </c>
      <c r="AC1813" s="29" t="str">
        <f t="array" ref="AC1813">INDEX('RESUMO - LOTES E VMA'!$L$3:$L$181,MATCH('LISTA DOS ITENS'!$D1813,'RESUMO - LOTES E VMA'!$A$3:$A$181,0))</f>
        <v>1% do Valor de Comparação do VMA</v>
      </c>
      <c r="AD1813" s="53" t="str">
        <f>VLOOKUP(Tabela1[[#This Row],[Índice]],[1]Planilha1!$A:$A,1,0)</f>
        <v>#ERROR!</v>
      </c>
    </row>
    <row r="1814" ht="15.75" customHeight="1">
      <c r="A1814" s="52">
        <v>254190.0</v>
      </c>
      <c r="B1814" s="53" t="s">
        <v>70</v>
      </c>
      <c r="C1814" s="53" t="s">
        <v>71</v>
      </c>
      <c r="D1814" s="22">
        <v>207158.0</v>
      </c>
      <c r="E1814" s="53" t="s">
        <v>63</v>
      </c>
      <c r="F1814" s="54">
        <v>1.0723625E7</v>
      </c>
      <c r="G1814" s="53" t="s">
        <v>1332</v>
      </c>
      <c r="H1814" s="55">
        <v>2201.0</v>
      </c>
      <c r="I1814" s="55"/>
      <c r="J1814" s="55" t="s">
        <v>69</v>
      </c>
      <c r="K1814" s="53" t="s">
        <v>73</v>
      </c>
      <c r="L1814" s="53"/>
      <c r="M1814" s="53">
        <v>1.0</v>
      </c>
      <c r="N1814" s="53" t="s">
        <v>52</v>
      </c>
      <c r="O1814" s="25">
        <v>129.74</v>
      </c>
      <c r="P1814" s="25">
        <f>'LISTA DOS ITENS'!$O1814*'LISTA DOS ITENS'!$M1814</f>
        <v>129.74</v>
      </c>
      <c r="Q1814" s="25">
        <v>129.74</v>
      </c>
      <c r="R1814" s="25">
        <f>'LISTA DOS ITENS'!$Q1814*'LISTA DOS ITENS'!$M1814</f>
        <v>129.74</v>
      </c>
      <c r="S1814" s="56">
        <f>IF('LISTA DOS ITENS'!$P1814&gt;'LISTA DOS ITENS'!$R1814,'LISTA DOS ITENS'!$P1814,'LISTA DOS ITENS'!$R1814)</f>
        <v>129.74</v>
      </c>
      <c r="T1814" s="25">
        <v>8.77876213136738</v>
      </c>
      <c r="U1814" s="25">
        <f>'LISTA DOS ITENS'!$T1814*'LISTA DOS ITENS'!$M1814</f>
        <v>8.778762131</v>
      </c>
      <c r="V1814" s="56">
        <f t="array" ref="V1814">INDEX('RESUMO - LOTES E VMA'!$F$3:$F$181,MATCH('LISTA DOS ITENS'!$D1814,'RESUMO - LOTES E VMA'!$A$3:$A$181,0))</f>
        <v>3765.459</v>
      </c>
      <c r="W1814" s="57">
        <f>'LISTA DOS ITENS'!$U1814/'LISTA DOS ITENS'!$V1814</f>
        <v>0.002331392303</v>
      </c>
      <c r="X1814" s="53" t="s">
        <v>53</v>
      </c>
      <c r="Y1814" s="53" t="s">
        <v>290</v>
      </c>
      <c r="Z1814" s="58" t="str">
        <f>'LISTA DOS ITENS'!$F1814&amp;"-"&amp;'LISTA DOS ITENS'!$H1814&amp;"-"&amp;'LISTA DOS ITENS'!$J1814&amp;"-"&amp;'LISTA DOS ITENS'!$K1814&amp;"-"&amp;'LISTA DOS ITENS'!$I1814</f>
        <v>10723625-2201-0903-CONS/NAC-</v>
      </c>
      <c r="AA1814" s="59" t="str">
        <f t="array" ref="AA1814">INDEX('RESUMO - LOTES E VMA'!$M$3:$M$181,MATCH('LISTA DOS ITENS'!$D1814,'RESUMO - LOTES E VMA'!$A$3:$A$181,0))</f>
        <v>Para Leilão</v>
      </c>
      <c r="AB1814" s="60">
        <f t="array" ref="AB1814">INDEX('RESUMO - LOTES E VMA'!$J$3:$J$181,MATCH('LISTA DOS ITENS'!$D1814,'RESUMO - LOTES E VMA'!$A$3:$A$181,0))</f>
        <v>0.06614224456</v>
      </c>
      <c r="AC1814" s="29" t="str">
        <f t="array" ref="AC1814">INDEX('RESUMO - LOTES E VMA'!$L$3:$L$181,MATCH('LISTA DOS ITENS'!$D1814,'RESUMO - LOTES E VMA'!$A$3:$A$181,0))</f>
        <v>1% do Valor de Comparação do VMA</v>
      </c>
      <c r="AD1814" s="53" t="str">
        <f>VLOOKUP(Tabela1[[#This Row],[Índice]],[1]Planilha1!$A:$A,1,0)</f>
        <v>#ERROR!</v>
      </c>
    </row>
    <row r="1815" ht="15.75" customHeight="1">
      <c r="A1815" s="52">
        <v>254191.0</v>
      </c>
      <c r="B1815" s="53" t="s">
        <v>70</v>
      </c>
      <c r="C1815" s="53" t="s">
        <v>71</v>
      </c>
      <c r="D1815" s="22">
        <v>207158.0</v>
      </c>
      <c r="E1815" s="53" t="s">
        <v>63</v>
      </c>
      <c r="F1815" s="54">
        <v>1.0736353E7</v>
      </c>
      <c r="G1815" s="53" t="s">
        <v>1331</v>
      </c>
      <c r="H1815" s="55">
        <v>2201.0</v>
      </c>
      <c r="I1815" s="55"/>
      <c r="J1815" s="55" t="s">
        <v>69</v>
      </c>
      <c r="K1815" s="53" t="s">
        <v>293</v>
      </c>
      <c r="L1815" s="53"/>
      <c r="M1815" s="53">
        <v>1.0</v>
      </c>
      <c r="N1815" s="53" t="s">
        <v>52</v>
      </c>
      <c r="O1815" s="25">
        <v>1.0</v>
      </c>
      <c r="P1815" s="25">
        <f>'LISTA DOS ITENS'!$O1815*'LISTA DOS ITENS'!$M1815</f>
        <v>1</v>
      </c>
      <c r="Q1815" s="25">
        <v>955.79</v>
      </c>
      <c r="R1815" s="25">
        <f>'LISTA DOS ITENS'!$Q1815*'LISTA DOS ITENS'!$M1815</f>
        <v>955.79</v>
      </c>
      <c r="S1815" s="56">
        <f>IF('LISTA DOS ITENS'!$P1815&gt;'LISTA DOS ITENS'!$R1815,'LISTA DOS ITENS'!$P1815,'LISTA DOS ITENS'!$R1815)</f>
        <v>955.79</v>
      </c>
      <c r="T1815" s="25">
        <v>64.67283071943599</v>
      </c>
      <c r="U1815" s="25">
        <f>'LISTA DOS ITENS'!$T1815*'LISTA DOS ITENS'!$M1815</f>
        <v>64.67283072</v>
      </c>
      <c r="V1815" s="56">
        <f t="array" ref="V1815">INDEX('RESUMO - LOTES E VMA'!$F$3:$F$181,MATCH('LISTA DOS ITENS'!$D1815,'RESUMO - LOTES E VMA'!$A$3:$A$181,0))</f>
        <v>3765.459</v>
      </c>
      <c r="W1815" s="57">
        <f>'LISTA DOS ITENS'!$U1815/'LISTA DOS ITENS'!$V1815</f>
        <v>0.0171752848</v>
      </c>
      <c r="X1815" s="53" t="s">
        <v>53</v>
      </c>
      <c r="Y1815" s="53" t="s">
        <v>290</v>
      </c>
      <c r="Z1815" s="58" t="str">
        <f>'LISTA DOS ITENS'!$F1815&amp;"-"&amp;'LISTA DOS ITENS'!$H1815&amp;"-"&amp;'LISTA DOS ITENS'!$J1815&amp;"-"&amp;'LISTA DOS ITENS'!$K1815&amp;"-"&amp;'LISTA DOS ITENS'!$I1815</f>
        <v>10736353-2201-0903-SOBRE_EMP-</v>
      </c>
      <c r="AA1815" s="59" t="str">
        <f t="array" ref="AA1815">INDEX('RESUMO - LOTES E VMA'!$M$3:$M$181,MATCH('LISTA DOS ITENS'!$D1815,'RESUMO - LOTES E VMA'!$A$3:$A$181,0))</f>
        <v>Para Leilão</v>
      </c>
      <c r="AB1815" s="60">
        <f t="array" ref="AB1815">INDEX('RESUMO - LOTES E VMA'!$J$3:$J$181,MATCH('LISTA DOS ITENS'!$D1815,'RESUMO - LOTES E VMA'!$A$3:$A$181,0))</f>
        <v>0.06614224456</v>
      </c>
      <c r="AC1815" s="29" t="str">
        <f t="array" ref="AC1815">INDEX('RESUMO - LOTES E VMA'!$L$3:$L$181,MATCH('LISTA DOS ITENS'!$D1815,'RESUMO - LOTES E VMA'!$A$3:$A$181,0))</f>
        <v>1% do Valor de Comparação do VMA</v>
      </c>
      <c r="AD1815" s="53" t="str">
        <f>VLOOKUP(Tabela1[[#This Row],[Índice]],[1]Planilha1!$A:$A,1,0)</f>
        <v>#ERROR!</v>
      </c>
    </row>
    <row r="1816" ht="15.75" customHeight="1">
      <c r="A1816" s="52">
        <v>254192.0</v>
      </c>
      <c r="B1816" s="53" t="s">
        <v>70</v>
      </c>
      <c r="C1816" s="53" t="s">
        <v>71</v>
      </c>
      <c r="D1816" s="22">
        <v>207158.0</v>
      </c>
      <c r="E1816" s="53" t="s">
        <v>63</v>
      </c>
      <c r="F1816" s="54">
        <v>1.073741E7</v>
      </c>
      <c r="G1816" s="53" t="s">
        <v>1333</v>
      </c>
      <c r="H1816" s="55">
        <v>2201.0</v>
      </c>
      <c r="I1816" s="55"/>
      <c r="J1816" s="55" t="s">
        <v>69</v>
      </c>
      <c r="K1816" s="53" t="s">
        <v>122</v>
      </c>
      <c r="L1816" s="53"/>
      <c r="M1816" s="53">
        <v>6.0</v>
      </c>
      <c r="N1816" s="53" t="s">
        <v>52</v>
      </c>
      <c r="O1816" s="25">
        <v>111.355</v>
      </c>
      <c r="P1816" s="25">
        <f>'LISTA DOS ITENS'!$O1816*'LISTA DOS ITENS'!$M1816</f>
        <v>668.13</v>
      </c>
      <c r="Q1816" s="25">
        <v>111.36</v>
      </c>
      <c r="R1816" s="25">
        <f>'LISTA DOS ITENS'!$Q1816*'LISTA DOS ITENS'!$M1816</f>
        <v>668.16</v>
      </c>
      <c r="S1816" s="56">
        <f>IF('LISTA DOS ITENS'!$P1816&gt;'LISTA DOS ITENS'!$R1816,'LISTA DOS ITENS'!$P1816,'LISTA DOS ITENS'!$R1816)</f>
        <v>668.16</v>
      </c>
      <c r="T1816" s="25">
        <v>7.535092885378998</v>
      </c>
      <c r="U1816" s="25">
        <f>'LISTA DOS ITENS'!$T1816*'LISTA DOS ITENS'!$M1816</f>
        <v>45.21055731</v>
      </c>
      <c r="V1816" s="56">
        <f t="array" ref="V1816">INDEX('RESUMO - LOTES E VMA'!$F$3:$F$181,MATCH('LISTA DOS ITENS'!$D1816,'RESUMO - LOTES E VMA'!$A$3:$A$181,0))</f>
        <v>3765.459</v>
      </c>
      <c r="W1816" s="57">
        <f>'LISTA DOS ITENS'!$U1816/'LISTA DOS ITENS'!$V1816</f>
        <v>0.01200665239</v>
      </c>
      <c r="X1816" s="53" t="s">
        <v>53</v>
      </c>
      <c r="Y1816" s="53" t="s">
        <v>290</v>
      </c>
      <c r="Z1816" s="58" t="str">
        <f>'LISTA DOS ITENS'!$F1816&amp;"-"&amp;'LISTA DOS ITENS'!$H1816&amp;"-"&amp;'LISTA DOS ITENS'!$J1816&amp;"-"&amp;'LISTA DOS ITENS'!$K1816&amp;"-"&amp;'LISTA DOS ITENS'!$I1816</f>
        <v>10737410-2201-0903-IMOB/IAMN-</v>
      </c>
      <c r="AA1816" s="59" t="str">
        <f t="array" ref="AA1816">INDEX('RESUMO - LOTES E VMA'!$M$3:$M$181,MATCH('LISTA DOS ITENS'!$D1816,'RESUMO - LOTES E VMA'!$A$3:$A$181,0))</f>
        <v>Para Leilão</v>
      </c>
      <c r="AB1816" s="60">
        <f t="array" ref="AB1816">INDEX('RESUMO - LOTES E VMA'!$J$3:$J$181,MATCH('LISTA DOS ITENS'!$D1816,'RESUMO - LOTES E VMA'!$A$3:$A$181,0))</f>
        <v>0.06614224456</v>
      </c>
      <c r="AC1816" s="29" t="str">
        <f t="array" ref="AC1816">INDEX('RESUMO - LOTES E VMA'!$L$3:$L$181,MATCH('LISTA DOS ITENS'!$D1816,'RESUMO - LOTES E VMA'!$A$3:$A$181,0))</f>
        <v>1% do Valor de Comparação do VMA</v>
      </c>
      <c r="AD1816" s="53" t="str">
        <f>VLOOKUP(Tabela1[[#This Row],[Índice]],[1]Planilha1!$A:$A,1,0)</f>
        <v>#ERROR!</v>
      </c>
    </row>
    <row r="1817" ht="15.75" customHeight="1">
      <c r="A1817" s="52">
        <v>254193.0</v>
      </c>
      <c r="B1817" s="53" t="s">
        <v>70</v>
      </c>
      <c r="C1817" s="53" t="s">
        <v>71</v>
      </c>
      <c r="D1817" s="22">
        <v>207158.0</v>
      </c>
      <c r="E1817" s="53" t="s">
        <v>63</v>
      </c>
      <c r="F1817" s="54">
        <v>1.0966173E7</v>
      </c>
      <c r="G1817" s="53" t="s">
        <v>1334</v>
      </c>
      <c r="H1817" s="55">
        <v>2201.0</v>
      </c>
      <c r="I1817" s="55"/>
      <c r="J1817" s="55" t="s">
        <v>69</v>
      </c>
      <c r="K1817" s="53" t="s">
        <v>122</v>
      </c>
      <c r="L1817" s="53"/>
      <c r="M1817" s="53">
        <v>9.0</v>
      </c>
      <c r="N1817" s="53" t="s">
        <v>52</v>
      </c>
      <c r="O1817" s="25">
        <v>137.65444444444447</v>
      </c>
      <c r="P1817" s="25">
        <f>'LISTA DOS ITENS'!$O1817*'LISTA DOS ITENS'!$M1817</f>
        <v>1238.89</v>
      </c>
      <c r="Q1817" s="25">
        <v>137.65</v>
      </c>
      <c r="R1817" s="25">
        <f>'LISTA DOS ITENS'!$Q1817*'LISTA DOS ITENS'!$M1817</f>
        <v>1238.85</v>
      </c>
      <c r="S1817" s="56">
        <f>IF('LISTA DOS ITENS'!$P1817&gt;'LISTA DOS ITENS'!$R1817,'LISTA DOS ITENS'!$P1817,'LISTA DOS ITENS'!$R1817)</f>
        <v>1238.89</v>
      </c>
      <c r="T1817" s="25">
        <v>9.313986491311235</v>
      </c>
      <c r="U1817" s="25">
        <f>'LISTA DOS ITENS'!$T1817*'LISTA DOS ITENS'!$M1817</f>
        <v>83.82587842</v>
      </c>
      <c r="V1817" s="56">
        <f t="array" ref="V1817">INDEX('RESUMO - LOTES E VMA'!$F$3:$F$181,MATCH('LISTA DOS ITENS'!$D1817,'RESUMO - LOTES E VMA'!$A$3:$A$181,0))</f>
        <v>3765.459</v>
      </c>
      <c r="W1817" s="57">
        <f>'LISTA DOS ITENS'!$U1817/'LISTA DOS ITENS'!$V1817</f>
        <v>0.02226179555</v>
      </c>
      <c r="X1817" s="53" t="s">
        <v>53</v>
      </c>
      <c r="Y1817" s="53" t="s">
        <v>290</v>
      </c>
      <c r="Z1817" s="58" t="str">
        <f>'LISTA DOS ITENS'!$F1817&amp;"-"&amp;'LISTA DOS ITENS'!$H1817&amp;"-"&amp;'LISTA DOS ITENS'!$J1817&amp;"-"&amp;'LISTA DOS ITENS'!$K1817&amp;"-"&amp;'LISTA DOS ITENS'!$I1817</f>
        <v>10966173-2201-0903-IMOB/IAMN-</v>
      </c>
      <c r="AA1817" s="59" t="str">
        <f t="array" ref="AA1817">INDEX('RESUMO - LOTES E VMA'!$M$3:$M$181,MATCH('LISTA DOS ITENS'!$D1817,'RESUMO - LOTES E VMA'!$A$3:$A$181,0))</f>
        <v>Para Leilão</v>
      </c>
      <c r="AB1817" s="60">
        <f t="array" ref="AB1817">INDEX('RESUMO - LOTES E VMA'!$J$3:$J$181,MATCH('LISTA DOS ITENS'!$D1817,'RESUMO - LOTES E VMA'!$A$3:$A$181,0))</f>
        <v>0.06614224456</v>
      </c>
      <c r="AC1817" s="29" t="str">
        <f t="array" ref="AC1817">INDEX('RESUMO - LOTES E VMA'!$L$3:$L$181,MATCH('LISTA DOS ITENS'!$D1817,'RESUMO - LOTES E VMA'!$A$3:$A$181,0))</f>
        <v>1% do Valor de Comparação do VMA</v>
      </c>
      <c r="AD1817" s="53" t="str">
        <f>VLOOKUP(Tabela1[[#This Row],[Índice]],[1]Planilha1!$A:$A,1,0)</f>
        <v>#ERROR!</v>
      </c>
    </row>
    <row r="1818" ht="15.75" customHeight="1">
      <c r="A1818" s="52">
        <v>254194.0</v>
      </c>
      <c r="B1818" s="53" t="s">
        <v>70</v>
      </c>
      <c r="C1818" s="53" t="s">
        <v>71</v>
      </c>
      <c r="D1818" s="22">
        <v>207158.0</v>
      </c>
      <c r="E1818" s="53" t="s">
        <v>63</v>
      </c>
      <c r="F1818" s="54">
        <v>1.0323011E7</v>
      </c>
      <c r="G1818" s="53" t="s">
        <v>1335</v>
      </c>
      <c r="H1818" s="55">
        <v>2170.0</v>
      </c>
      <c r="I1818" s="55"/>
      <c r="J1818" s="55" t="s">
        <v>79</v>
      </c>
      <c r="K1818" s="53" t="s">
        <v>73</v>
      </c>
      <c r="L1818" s="53"/>
      <c r="M1818" s="53">
        <v>1.0</v>
      </c>
      <c r="N1818" s="53" t="s">
        <v>52</v>
      </c>
      <c r="O1818" s="25">
        <v>138.63</v>
      </c>
      <c r="P1818" s="25">
        <f>'LISTA DOS ITENS'!$O1818*'LISTA DOS ITENS'!$M1818</f>
        <v>138.63</v>
      </c>
      <c r="Q1818" s="25">
        <v>134.54</v>
      </c>
      <c r="R1818" s="25">
        <f>'LISTA DOS ITENS'!$Q1818*'LISTA DOS ITENS'!$M1818</f>
        <v>134.54</v>
      </c>
      <c r="S1818" s="56">
        <f>IF('LISTA DOS ITENS'!$P1818&gt;'LISTA DOS ITENS'!$R1818,'LISTA DOS ITENS'!$P1818,'LISTA DOS ITENS'!$R1818)</f>
        <v>138.63</v>
      </c>
      <c r="T1818" s="25">
        <v>9.103550617806128</v>
      </c>
      <c r="U1818" s="25">
        <f>'LISTA DOS ITENS'!$T1818*'LISTA DOS ITENS'!$M1818</f>
        <v>9.103550618</v>
      </c>
      <c r="V1818" s="56">
        <f t="array" ref="V1818">INDEX('RESUMO - LOTES E VMA'!$F$3:$F$181,MATCH('LISTA DOS ITENS'!$D1818,'RESUMO - LOTES E VMA'!$A$3:$A$181,0))</f>
        <v>3765.459</v>
      </c>
      <c r="W1818" s="57">
        <f>'LISTA DOS ITENS'!$U1818/'LISTA DOS ITENS'!$V1818</f>
        <v>0.00241764699</v>
      </c>
      <c r="X1818" s="53" t="s">
        <v>53</v>
      </c>
      <c r="Y1818" s="53" t="s">
        <v>290</v>
      </c>
      <c r="Z1818" s="58" t="str">
        <f>'LISTA DOS ITENS'!$F1818&amp;"-"&amp;'LISTA DOS ITENS'!$H1818&amp;"-"&amp;'LISTA DOS ITENS'!$J1818&amp;"-"&amp;'LISTA DOS ITENS'!$K1818&amp;"-"&amp;'LISTA DOS ITENS'!$I1818</f>
        <v>10323011-2170-A003-CONS/NAC-</v>
      </c>
      <c r="AA1818" s="59" t="str">
        <f t="array" ref="AA1818">INDEX('RESUMO - LOTES E VMA'!$M$3:$M$181,MATCH('LISTA DOS ITENS'!$D1818,'RESUMO - LOTES E VMA'!$A$3:$A$181,0))</f>
        <v>Para Leilão</v>
      </c>
      <c r="AB1818" s="60">
        <f t="array" ref="AB1818">INDEX('RESUMO - LOTES E VMA'!$J$3:$J$181,MATCH('LISTA DOS ITENS'!$D1818,'RESUMO - LOTES E VMA'!$A$3:$A$181,0))</f>
        <v>0.06614224456</v>
      </c>
      <c r="AC1818" s="29" t="str">
        <f t="array" ref="AC1818">INDEX('RESUMO - LOTES E VMA'!$L$3:$L$181,MATCH('LISTA DOS ITENS'!$D1818,'RESUMO - LOTES E VMA'!$A$3:$A$181,0))</f>
        <v>1% do Valor de Comparação do VMA</v>
      </c>
      <c r="AD1818" s="53" t="str">
        <f>VLOOKUP(Tabela1[[#This Row],[Índice]],[1]Planilha1!$A:$A,1,0)</f>
        <v>#ERROR!</v>
      </c>
    </row>
    <row r="1819" ht="15.75" customHeight="1">
      <c r="A1819" s="52">
        <v>254195.0</v>
      </c>
      <c r="B1819" s="53" t="s">
        <v>70</v>
      </c>
      <c r="C1819" s="53" t="s">
        <v>71</v>
      </c>
      <c r="D1819" s="22">
        <v>207158.0</v>
      </c>
      <c r="E1819" s="53" t="s">
        <v>63</v>
      </c>
      <c r="F1819" s="54">
        <v>1.0775857E7</v>
      </c>
      <c r="G1819" s="53" t="s">
        <v>1336</v>
      </c>
      <c r="H1819" s="55">
        <v>2170.0</v>
      </c>
      <c r="I1819" s="55"/>
      <c r="J1819" s="55" t="s">
        <v>79</v>
      </c>
      <c r="K1819" s="53" t="s">
        <v>293</v>
      </c>
      <c r="L1819" s="53"/>
      <c r="M1819" s="53">
        <v>1.0</v>
      </c>
      <c r="N1819" s="53" t="s">
        <v>52</v>
      </c>
      <c r="O1819" s="25">
        <v>1.0</v>
      </c>
      <c r="P1819" s="25">
        <f>'LISTA DOS ITENS'!$O1819*'LISTA DOS ITENS'!$M1819</f>
        <v>1</v>
      </c>
      <c r="Q1819" s="25">
        <v>145.04</v>
      </c>
      <c r="R1819" s="25">
        <f>'LISTA DOS ITENS'!$Q1819*'LISTA DOS ITENS'!$M1819</f>
        <v>145.04</v>
      </c>
      <c r="S1819" s="56">
        <f>IF('LISTA DOS ITENS'!$P1819&gt;'LISTA DOS ITENS'!$R1819,'LISTA DOS ITENS'!$P1819,'LISTA DOS ITENS'!$R1819)</f>
        <v>145.04</v>
      </c>
      <c r="T1819" s="25">
        <v>9.814025431890894</v>
      </c>
      <c r="U1819" s="25">
        <f>'LISTA DOS ITENS'!$T1819*'LISTA DOS ITENS'!$M1819</f>
        <v>9.814025432</v>
      </c>
      <c r="V1819" s="56">
        <f t="array" ref="V1819">INDEX('RESUMO - LOTES E VMA'!$F$3:$F$181,MATCH('LISTA DOS ITENS'!$D1819,'RESUMO - LOTES E VMA'!$A$3:$A$181,0))</f>
        <v>3765.459</v>
      </c>
      <c r="W1819" s="57">
        <f>'LISTA DOS ITENS'!$U1819/'LISTA DOS ITENS'!$V1819</f>
        <v>0.002606329117</v>
      </c>
      <c r="X1819" s="53" t="s">
        <v>53</v>
      </c>
      <c r="Y1819" s="53" t="s">
        <v>290</v>
      </c>
      <c r="Z1819" s="58" t="str">
        <f>'LISTA DOS ITENS'!$F1819&amp;"-"&amp;'LISTA DOS ITENS'!$H1819&amp;"-"&amp;'LISTA DOS ITENS'!$J1819&amp;"-"&amp;'LISTA DOS ITENS'!$K1819&amp;"-"&amp;'LISTA DOS ITENS'!$I1819</f>
        <v>10775857-2170-A003-SOBRE_EMP-</v>
      </c>
      <c r="AA1819" s="59" t="str">
        <f t="array" ref="AA1819">INDEX('RESUMO - LOTES E VMA'!$M$3:$M$181,MATCH('LISTA DOS ITENS'!$D1819,'RESUMO - LOTES E VMA'!$A$3:$A$181,0))</f>
        <v>Para Leilão</v>
      </c>
      <c r="AB1819" s="60">
        <f t="array" ref="AB1819">INDEX('RESUMO - LOTES E VMA'!$J$3:$J$181,MATCH('LISTA DOS ITENS'!$D1819,'RESUMO - LOTES E VMA'!$A$3:$A$181,0))</f>
        <v>0.06614224456</v>
      </c>
      <c r="AC1819" s="29" t="str">
        <f t="array" ref="AC1819">INDEX('RESUMO - LOTES E VMA'!$L$3:$L$181,MATCH('LISTA DOS ITENS'!$D1819,'RESUMO - LOTES E VMA'!$A$3:$A$181,0))</f>
        <v>1% do Valor de Comparação do VMA</v>
      </c>
      <c r="AD1819" s="53" t="str">
        <f>VLOOKUP(Tabela1[[#This Row],[Índice]],[1]Planilha1!$A:$A,1,0)</f>
        <v>#ERROR!</v>
      </c>
    </row>
    <row r="1820" ht="15.75" customHeight="1">
      <c r="A1820" s="52">
        <v>254196.0</v>
      </c>
      <c r="B1820" s="53" t="s">
        <v>70</v>
      </c>
      <c r="C1820" s="53" t="s">
        <v>71</v>
      </c>
      <c r="D1820" s="22">
        <v>207158.0</v>
      </c>
      <c r="E1820" s="53" t="s">
        <v>63</v>
      </c>
      <c r="F1820" s="54">
        <v>1.0426241E7</v>
      </c>
      <c r="G1820" s="53" t="s">
        <v>1324</v>
      </c>
      <c r="H1820" s="55">
        <v>2201.0</v>
      </c>
      <c r="I1820" s="55"/>
      <c r="J1820" s="55" t="s">
        <v>79</v>
      </c>
      <c r="K1820" s="53" t="s">
        <v>73</v>
      </c>
      <c r="L1820" s="53"/>
      <c r="M1820" s="53">
        <v>1.0</v>
      </c>
      <c r="N1820" s="53" t="s">
        <v>52</v>
      </c>
      <c r="O1820" s="25">
        <v>131.27</v>
      </c>
      <c r="P1820" s="25">
        <f>'LISTA DOS ITENS'!$O1820*'LISTA DOS ITENS'!$M1820</f>
        <v>131.27</v>
      </c>
      <c r="Q1820" s="25">
        <v>203.15</v>
      </c>
      <c r="R1820" s="25">
        <f>'LISTA DOS ITENS'!$Q1820*'LISTA DOS ITENS'!$M1820</f>
        <v>203.15</v>
      </c>
      <c r="S1820" s="56">
        <f>IF('LISTA DOS ITENS'!$P1820&gt;'LISTA DOS ITENS'!$R1820,'LISTA DOS ITENS'!$P1820,'LISTA DOS ITENS'!$R1820)</f>
        <v>203.15</v>
      </c>
      <c r="T1820" s="25">
        <v>13.74599604584001</v>
      </c>
      <c r="U1820" s="25">
        <f>'LISTA DOS ITENS'!$T1820*'LISTA DOS ITENS'!$M1820</f>
        <v>13.74599605</v>
      </c>
      <c r="V1820" s="56">
        <f t="array" ref="V1820">INDEX('RESUMO - LOTES E VMA'!$F$3:$F$181,MATCH('LISTA DOS ITENS'!$D1820,'RESUMO - LOTES E VMA'!$A$3:$A$181,0))</f>
        <v>3765.459</v>
      </c>
      <c r="W1820" s="57">
        <f>'LISTA DOS ITENS'!$U1820/'LISTA DOS ITENS'!$V1820</f>
        <v>0.003650549919</v>
      </c>
      <c r="X1820" s="53" t="s">
        <v>53</v>
      </c>
      <c r="Y1820" s="53" t="s">
        <v>290</v>
      </c>
      <c r="Z1820" s="58" t="str">
        <f>'LISTA DOS ITENS'!$F1820&amp;"-"&amp;'LISTA DOS ITENS'!$H1820&amp;"-"&amp;'LISTA DOS ITENS'!$J1820&amp;"-"&amp;'LISTA DOS ITENS'!$K1820&amp;"-"&amp;'LISTA DOS ITENS'!$I1820</f>
        <v>10426241-2201-A003-CONS/NAC-</v>
      </c>
      <c r="AA1820" s="59" t="str">
        <f t="array" ref="AA1820">INDEX('RESUMO - LOTES E VMA'!$M$3:$M$181,MATCH('LISTA DOS ITENS'!$D1820,'RESUMO - LOTES E VMA'!$A$3:$A$181,0))</f>
        <v>Para Leilão</v>
      </c>
      <c r="AB1820" s="60">
        <f t="array" ref="AB1820">INDEX('RESUMO - LOTES E VMA'!$J$3:$J$181,MATCH('LISTA DOS ITENS'!$D1820,'RESUMO - LOTES E VMA'!$A$3:$A$181,0))</f>
        <v>0.06614224456</v>
      </c>
      <c r="AC1820" s="29" t="str">
        <f t="array" ref="AC1820">INDEX('RESUMO - LOTES E VMA'!$L$3:$L$181,MATCH('LISTA DOS ITENS'!$D1820,'RESUMO - LOTES E VMA'!$A$3:$A$181,0))</f>
        <v>1% do Valor de Comparação do VMA</v>
      </c>
      <c r="AD1820" s="53" t="str">
        <f>VLOOKUP(Tabela1[[#This Row],[Índice]],[1]Planilha1!$A:$A,1,0)</f>
        <v>#ERROR!</v>
      </c>
    </row>
    <row r="1821" ht="15.75" customHeight="1">
      <c r="A1821" s="52">
        <v>254197.0</v>
      </c>
      <c r="B1821" s="53" t="s">
        <v>70</v>
      </c>
      <c r="C1821" s="53" t="s">
        <v>71</v>
      </c>
      <c r="D1821" s="22">
        <v>207158.0</v>
      </c>
      <c r="E1821" s="53" t="s">
        <v>63</v>
      </c>
      <c r="F1821" s="54">
        <v>1.0592058E7</v>
      </c>
      <c r="G1821" s="53" t="s">
        <v>1337</v>
      </c>
      <c r="H1821" s="55">
        <v>2201.0</v>
      </c>
      <c r="I1821" s="55"/>
      <c r="J1821" s="55" t="s">
        <v>79</v>
      </c>
      <c r="K1821" s="53" t="s">
        <v>73</v>
      </c>
      <c r="L1821" s="53"/>
      <c r="M1821" s="53">
        <v>2.0</v>
      </c>
      <c r="N1821" s="53" t="s">
        <v>52</v>
      </c>
      <c r="O1821" s="25">
        <v>145.65</v>
      </c>
      <c r="P1821" s="25">
        <f>'LISTA DOS ITENS'!$O1821*'LISTA DOS ITENS'!$M1821</f>
        <v>291.3</v>
      </c>
      <c r="Q1821" s="25">
        <v>145.65</v>
      </c>
      <c r="R1821" s="25">
        <f>'LISTA DOS ITENS'!$Q1821*'LISTA DOS ITENS'!$M1821</f>
        <v>291.3</v>
      </c>
      <c r="S1821" s="56">
        <f>IF('LISTA DOS ITENS'!$P1821&gt;'LISTA DOS ITENS'!$R1821,'LISTA DOS ITENS'!$P1821,'LISTA DOS ITENS'!$R1821)</f>
        <v>291.3</v>
      </c>
      <c r="T1821" s="25">
        <v>9.85530063537582</v>
      </c>
      <c r="U1821" s="25">
        <f>'LISTA DOS ITENS'!$T1821*'LISTA DOS ITENS'!$M1821</f>
        <v>19.71060127</v>
      </c>
      <c r="V1821" s="56">
        <f t="array" ref="V1821">INDEX('RESUMO - LOTES E VMA'!$F$3:$F$181,MATCH('LISTA DOS ITENS'!$D1821,'RESUMO - LOTES E VMA'!$A$3:$A$181,0))</f>
        <v>3765.459</v>
      </c>
      <c r="W1821" s="57">
        <f>'LISTA DOS ITENS'!$U1821/'LISTA DOS ITENS'!$V1821</f>
        <v>0.005234581301</v>
      </c>
      <c r="X1821" s="53" t="s">
        <v>53</v>
      </c>
      <c r="Y1821" s="53" t="s">
        <v>290</v>
      </c>
      <c r="Z1821" s="58" t="str">
        <f>'LISTA DOS ITENS'!$F1821&amp;"-"&amp;'LISTA DOS ITENS'!$H1821&amp;"-"&amp;'LISTA DOS ITENS'!$J1821&amp;"-"&amp;'LISTA DOS ITENS'!$K1821&amp;"-"&amp;'LISTA DOS ITENS'!$I1821</f>
        <v>10592058-2201-A003-CONS/NAC-</v>
      </c>
      <c r="AA1821" s="59" t="str">
        <f t="array" ref="AA1821">INDEX('RESUMO - LOTES E VMA'!$M$3:$M$181,MATCH('LISTA DOS ITENS'!$D1821,'RESUMO - LOTES E VMA'!$A$3:$A$181,0))</f>
        <v>Para Leilão</v>
      </c>
      <c r="AB1821" s="60">
        <f t="array" ref="AB1821">INDEX('RESUMO - LOTES E VMA'!$J$3:$J$181,MATCH('LISTA DOS ITENS'!$D1821,'RESUMO - LOTES E VMA'!$A$3:$A$181,0))</f>
        <v>0.06614224456</v>
      </c>
      <c r="AC1821" s="29" t="str">
        <f t="array" ref="AC1821">INDEX('RESUMO - LOTES E VMA'!$L$3:$L$181,MATCH('LISTA DOS ITENS'!$D1821,'RESUMO - LOTES E VMA'!$A$3:$A$181,0))</f>
        <v>1% do Valor de Comparação do VMA</v>
      </c>
      <c r="AD1821" s="53" t="str">
        <f>VLOOKUP(Tabela1[[#This Row],[Índice]],[1]Planilha1!$A:$A,1,0)</f>
        <v>#ERROR!</v>
      </c>
    </row>
    <row r="1822" ht="15.75" customHeight="1">
      <c r="A1822" s="52">
        <v>254198.0</v>
      </c>
      <c r="B1822" s="53" t="s">
        <v>70</v>
      </c>
      <c r="C1822" s="53" t="s">
        <v>71</v>
      </c>
      <c r="D1822" s="22">
        <v>207158.0</v>
      </c>
      <c r="E1822" s="53" t="s">
        <v>63</v>
      </c>
      <c r="F1822" s="54">
        <v>1.0775857E7</v>
      </c>
      <c r="G1822" s="53" t="s">
        <v>1336</v>
      </c>
      <c r="H1822" s="55">
        <v>2201.0</v>
      </c>
      <c r="I1822" s="55"/>
      <c r="J1822" s="55" t="s">
        <v>79</v>
      </c>
      <c r="K1822" s="53" t="s">
        <v>80</v>
      </c>
      <c r="L1822" s="53"/>
      <c r="M1822" s="53">
        <v>2.0</v>
      </c>
      <c r="N1822" s="53" t="s">
        <v>52</v>
      </c>
      <c r="O1822" s="25">
        <v>145.035</v>
      </c>
      <c r="P1822" s="25">
        <f>'LISTA DOS ITENS'!$O1822*'LISTA DOS ITENS'!$M1822</f>
        <v>290.07</v>
      </c>
      <c r="Q1822" s="25">
        <v>145.04</v>
      </c>
      <c r="R1822" s="25">
        <f>'LISTA DOS ITENS'!$Q1822*'LISTA DOS ITENS'!$M1822</f>
        <v>290.08</v>
      </c>
      <c r="S1822" s="56">
        <f>IF('LISTA DOS ITENS'!$P1822&gt;'LISTA DOS ITENS'!$R1822,'LISTA DOS ITENS'!$P1822,'LISTA DOS ITENS'!$R1822)</f>
        <v>290.08</v>
      </c>
      <c r="T1822" s="25">
        <v>9.814025431890894</v>
      </c>
      <c r="U1822" s="25">
        <f>'LISTA DOS ITENS'!$T1822*'LISTA DOS ITENS'!$M1822</f>
        <v>19.62805086</v>
      </c>
      <c r="V1822" s="56">
        <f t="array" ref="V1822">INDEX('RESUMO - LOTES E VMA'!$F$3:$F$181,MATCH('LISTA DOS ITENS'!$D1822,'RESUMO - LOTES E VMA'!$A$3:$A$181,0))</f>
        <v>3765.459</v>
      </c>
      <c r="W1822" s="57">
        <f>'LISTA DOS ITENS'!$U1822/'LISTA DOS ITENS'!$V1822</f>
        <v>0.005212658235</v>
      </c>
      <c r="X1822" s="53" t="s">
        <v>53</v>
      </c>
      <c r="Y1822" s="53" t="s">
        <v>290</v>
      </c>
      <c r="Z1822" s="58" t="str">
        <f>'LISTA DOS ITENS'!$F1822&amp;"-"&amp;'LISTA DOS ITENS'!$H1822&amp;"-"&amp;'LISTA DOS ITENS'!$J1822&amp;"-"&amp;'LISTA DOS ITENS'!$K1822&amp;"-"&amp;'LISTA DOS ITENS'!$I1822</f>
        <v>10775857-2201-A003-IMOB/NAC-</v>
      </c>
      <c r="AA1822" s="59" t="str">
        <f t="array" ref="AA1822">INDEX('RESUMO - LOTES E VMA'!$M$3:$M$181,MATCH('LISTA DOS ITENS'!$D1822,'RESUMO - LOTES E VMA'!$A$3:$A$181,0))</f>
        <v>Para Leilão</v>
      </c>
      <c r="AB1822" s="60">
        <f t="array" ref="AB1822">INDEX('RESUMO - LOTES E VMA'!$J$3:$J$181,MATCH('LISTA DOS ITENS'!$D1822,'RESUMO - LOTES E VMA'!$A$3:$A$181,0))</f>
        <v>0.06614224456</v>
      </c>
      <c r="AC1822" s="29" t="str">
        <f t="array" ref="AC1822">INDEX('RESUMO - LOTES E VMA'!$L$3:$L$181,MATCH('LISTA DOS ITENS'!$D1822,'RESUMO - LOTES E VMA'!$A$3:$A$181,0))</f>
        <v>1% do Valor de Comparação do VMA</v>
      </c>
      <c r="AD1822" s="53" t="str">
        <f>VLOOKUP(Tabela1[[#This Row],[Índice]],[1]Planilha1!$A:$A,1,0)</f>
        <v>#ERROR!</v>
      </c>
    </row>
    <row r="1823" ht="15.75" customHeight="1">
      <c r="A1823" s="52">
        <v>254199.0</v>
      </c>
      <c r="B1823" s="53" t="s">
        <v>70</v>
      </c>
      <c r="C1823" s="53" t="s">
        <v>71</v>
      </c>
      <c r="D1823" s="22">
        <v>207158.0</v>
      </c>
      <c r="E1823" s="53" t="s">
        <v>63</v>
      </c>
      <c r="F1823" s="54">
        <v>1.0867913E7</v>
      </c>
      <c r="G1823" s="53" t="s">
        <v>1338</v>
      </c>
      <c r="H1823" s="55">
        <v>2201.0</v>
      </c>
      <c r="I1823" s="55"/>
      <c r="J1823" s="55" t="s">
        <v>79</v>
      </c>
      <c r="K1823" s="53" t="s">
        <v>73</v>
      </c>
      <c r="L1823" s="53"/>
      <c r="M1823" s="53">
        <v>1.0</v>
      </c>
      <c r="N1823" s="53" t="s">
        <v>52</v>
      </c>
      <c r="O1823" s="25">
        <v>100.0</v>
      </c>
      <c r="P1823" s="25">
        <f>'LISTA DOS ITENS'!$O1823*'LISTA DOS ITENS'!$M1823</f>
        <v>100</v>
      </c>
      <c r="Q1823" s="25">
        <v>100.0</v>
      </c>
      <c r="R1823" s="25">
        <f>'LISTA DOS ITENS'!$Q1823*'LISTA DOS ITENS'!$M1823</f>
        <v>100</v>
      </c>
      <c r="S1823" s="56">
        <f>IF('LISTA DOS ITENS'!$P1823&gt;'LISTA DOS ITENS'!$R1823,'LISTA DOS ITENS'!$P1823,'LISTA DOS ITENS'!$R1823)</f>
        <v>100</v>
      </c>
      <c r="T1823" s="25">
        <v>6.76642680080729</v>
      </c>
      <c r="U1823" s="25">
        <f>'LISTA DOS ITENS'!$T1823*'LISTA DOS ITENS'!$M1823</f>
        <v>6.766426801</v>
      </c>
      <c r="V1823" s="56">
        <f t="array" ref="V1823">INDEX('RESUMO - LOTES E VMA'!$F$3:$F$181,MATCH('LISTA DOS ITENS'!$D1823,'RESUMO - LOTES E VMA'!$A$3:$A$181,0))</f>
        <v>3765.459</v>
      </c>
      <c r="W1823" s="57">
        <f>'LISTA DOS ITENS'!$U1823/'LISTA DOS ITENS'!$V1823</f>
        <v>0.00179697264</v>
      </c>
      <c r="X1823" s="53" t="s">
        <v>53</v>
      </c>
      <c r="Y1823" s="53" t="s">
        <v>290</v>
      </c>
      <c r="Z1823" s="58" t="str">
        <f>'LISTA DOS ITENS'!$F1823&amp;"-"&amp;'LISTA DOS ITENS'!$H1823&amp;"-"&amp;'LISTA DOS ITENS'!$J1823&amp;"-"&amp;'LISTA DOS ITENS'!$K1823&amp;"-"&amp;'LISTA DOS ITENS'!$I1823</f>
        <v>10867913-2201-A003-CONS/NAC-</v>
      </c>
      <c r="AA1823" s="59" t="str">
        <f t="array" ref="AA1823">INDEX('RESUMO - LOTES E VMA'!$M$3:$M$181,MATCH('LISTA DOS ITENS'!$D1823,'RESUMO - LOTES E VMA'!$A$3:$A$181,0))</f>
        <v>Para Leilão</v>
      </c>
      <c r="AB1823" s="60">
        <f t="array" ref="AB1823">INDEX('RESUMO - LOTES E VMA'!$J$3:$J$181,MATCH('LISTA DOS ITENS'!$D1823,'RESUMO - LOTES E VMA'!$A$3:$A$181,0))</f>
        <v>0.06614224456</v>
      </c>
      <c r="AC1823" s="29" t="str">
        <f t="array" ref="AC1823">INDEX('RESUMO - LOTES E VMA'!$L$3:$L$181,MATCH('LISTA DOS ITENS'!$D1823,'RESUMO - LOTES E VMA'!$A$3:$A$181,0))</f>
        <v>1% do Valor de Comparação do VMA</v>
      </c>
      <c r="AD1823" s="53" t="str">
        <f>VLOOKUP(Tabela1[[#This Row],[Índice]],[1]Planilha1!$A:$A,1,0)</f>
        <v>#ERROR!</v>
      </c>
    </row>
    <row r="1824" ht="15.75" customHeight="1">
      <c r="A1824" s="52">
        <v>254200.0</v>
      </c>
      <c r="B1824" s="53" t="s">
        <v>70</v>
      </c>
      <c r="C1824" s="53" t="s">
        <v>71</v>
      </c>
      <c r="D1824" s="22">
        <v>207158.0</v>
      </c>
      <c r="E1824" s="53" t="s">
        <v>63</v>
      </c>
      <c r="F1824" s="54">
        <v>1.1277626E7</v>
      </c>
      <c r="G1824" s="53" t="s">
        <v>1339</v>
      </c>
      <c r="H1824" s="55">
        <v>2201.0</v>
      </c>
      <c r="I1824" s="55"/>
      <c r="J1824" s="55" t="s">
        <v>79</v>
      </c>
      <c r="K1824" s="53" t="s">
        <v>73</v>
      </c>
      <c r="L1824" s="53"/>
      <c r="M1824" s="53">
        <v>1.0</v>
      </c>
      <c r="N1824" s="53" t="s">
        <v>52</v>
      </c>
      <c r="O1824" s="25">
        <v>100.0</v>
      </c>
      <c r="P1824" s="25">
        <f>'LISTA DOS ITENS'!$O1824*'LISTA DOS ITENS'!$M1824</f>
        <v>100</v>
      </c>
      <c r="Q1824" s="25">
        <v>100.0</v>
      </c>
      <c r="R1824" s="25">
        <f>'LISTA DOS ITENS'!$Q1824*'LISTA DOS ITENS'!$M1824</f>
        <v>100</v>
      </c>
      <c r="S1824" s="56">
        <f>IF('LISTA DOS ITENS'!$P1824&gt;'LISTA DOS ITENS'!$R1824,'LISTA DOS ITENS'!$P1824,'LISTA DOS ITENS'!$R1824)</f>
        <v>100</v>
      </c>
      <c r="T1824" s="25">
        <v>6.76642680080729</v>
      </c>
      <c r="U1824" s="25">
        <f>'LISTA DOS ITENS'!$T1824*'LISTA DOS ITENS'!$M1824</f>
        <v>6.766426801</v>
      </c>
      <c r="V1824" s="56">
        <f t="array" ref="V1824">INDEX('RESUMO - LOTES E VMA'!$F$3:$F$181,MATCH('LISTA DOS ITENS'!$D1824,'RESUMO - LOTES E VMA'!$A$3:$A$181,0))</f>
        <v>3765.459</v>
      </c>
      <c r="W1824" s="57">
        <f>'LISTA DOS ITENS'!$U1824/'LISTA DOS ITENS'!$V1824</f>
        <v>0.00179697264</v>
      </c>
      <c r="X1824" s="53" t="s">
        <v>53</v>
      </c>
      <c r="Y1824" s="53" t="s">
        <v>290</v>
      </c>
      <c r="Z1824" s="58" t="str">
        <f>'LISTA DOS ITENS'!$F1824&amp;"-"&amp;'LISTA DOS ITENS'!$H1824&amp;"-"&amp;'LISTA DOS ITENS'!$J1824&amp;"-"&amp;'LISTA DOS ITENS'!$K1824&amp;"-"&amp;'LISTA DOS ITENS'!$I1824</f>
        <v>11277626-2201-A003-CONS/NAC-</v>
      </c>
      <c r="AA1824" s="59" t="str">
        <f t="array" ref="AA1824">INDEX('RESUMO - LOTES E VMA'!$M$3:$M$181,MATCH('LISTA DOS ITENS'!$D1824,'RESUMO - LOTES E VMA'!$A$3:$A$181,0))</f>
        <v>Para Leilão</v>
      </c>
      <c r="AB1824" s="60">
        <f t="array" ref="AB1824">INDEX('RESUMO - LOTES E VMA'!$J$3:$J$181,MATCH('LISTA DOS ITENS'!$D1824,'RESUMO - LOTES E VMA'!$A$3:$A$181,0))</f>
        <v>0.06614224456</v>
      </c>
      <c r="AC1824" s="29" t="str">
        <f t="array" ref="AC1824">INDEX('RESUMO - LOTES E VMA'!$L$3:$L$181,MATCH('LISTA DOS ITENS'!$D1824,'RESUMO - LOTES E VMA'!$A$3:$A$181,0))</f>
        <v>1% do Valor de Comparação do VMA</v>
      </c>
      <c r="AD1824" s="53" t="str">
        <f>VLOOKUP(Tabela1[[#This Row],[Índice]],[1]Planilha1!$A:$A,1,0)</f>
        <v>#ERROR!</v>
      </c>
    </row>
    <row r="1825" ht="15.75" customHeight="1">
      <c r="A1825" s="52">
        <v>254201.0</v>
      </c>
      <c r="B1825" s="53" t="s">
        <v>70</v>
      </c>
      <c r="C1825" s="53" t="s">
        <v>71</v>
      </c>
      <c r="D1825" s="22">
        <v>207158.0</v>
      </c>
      <c r="E1825" s="53" t="s">
        <v>63</v>
      </c>
      <c r="F1825" s="54">
        <v>1.148618E7</v>
      </c>
      <c r="G1825" s="53" t="s">
        <v>1340</v>
      </c>
      <c r="H1825" s="55">
        <v>2201.0</v>
      </c>
      <c r="I1825" s="55"/>
      <c r="J1825" s="55" t="s">
        <v>79</v>
      </c>
      <c r="K1825" s="53" t="s">
        <v>73</v>
      </c>
      <c r="L1825" s="53"/>
      <c r="M1825" s="53">
        <v>1.0</v>
      </c>
      <c r="N1825" s="53" t="s">
        <v>52</v>
      </c>
      <c r="O1825" s="25">
        <v>99.23</v>
      </c>
      <c r="P1825" s="25">
        <f>'LISTA DOS ITENS'!$O1825*'LISTA DOS ITENS'!$M1825</f>
        <v>99.23</v>
      </c>
      <c r="Q1825" s="25">
        <v>99.23</v>
      </c>
      <c r="R1825" s="25">
        <f>'LISTA DOS ITENS'!$Q1825*'LISTA DOS ITENS'!$M1825</f>
        <v>99.23</v>
      </c>
      <c r="S1825" s="56">
        <f>IF('LISTA DOS ITENS'!$P1825&gt;'LISTA DOS ITENS'!$R1825,'LISTA DOS ITENS'!$P1825,'LISTA DOS ITENS'!$R1825)</f>
        <v>99.23</v>
      </c>
      <c r="T1825" s="25">
        <v>6.714325314441075</v>
      </c>
      <c r="U1825" s="25">
        <f>'LISTA DOS ITENS'!$T1825*'LISTA DOS ITENS'!$M1825</f>
        <v>6.714325314</v>
      </c>
      <c r="V1825" s="56">
        <f t="array" ref="V1825">INDEX('RESUMO - LOTES E VMA'!$F$3:$F$181,MATCH('LISTA DOS ITENS'!$D1825,'RESUMO - LOTES E VMA'!$A$3:$A$181,0))</f>
        <v>3765.459</v>
      </c>
      <c r="W1825" s="57">
        <f>'LISTA DOS ITENS'!$U1825/'LISTA DOS ITENS'!$V1825</f>
        <v>0.001783135951</v>
      </c>
      <c r="X1825" s="53" t="s">
        <v>53</v>
      </c>
      <c r="Y1825" s="53" t="s">
        <v>290</v>
      </c>
      <c r="Z1825" s="58" t="str">
        <f>'LISTA DOS ITENS'!$F1825&amp;"-"&amp;'LISTA DOS ITENS'!$H1825&amp;"-"&amp;'LISTA DOS ITENS'!$J1825&amp;"-"&amp;'LISTA DOS ITENS'!$K1825&amp;"-"&amp;'LISTA DOS ITENS'!$I1825</f>
        <v>11486180-2201-A003-CONS/NAC-</v>
      </c>
      <c r="AA1825" s="59" t="str">
        <f t="array" ref="AA1825">INDEX('RESUMO - LOTES E VMA'!$M$3:$M$181,MATCH('LISTA DOS ITENS'!$D1825,'RESUMO - LOTES E VMA'!$A$3:$A$181,0))</f>
        <v>Para Leilão</v>
      </c>
      <c r="AB1825" s="60">
        <f t="array" ref="AB1825">INDEX('RESUMO - LOTES E VMA'!$J$3:$J$181,MATCH('LISTA DOS ITENS'!$D1825,'RESUMO - LOTES E VMA'!$A$3:$A$181,0))</f>
        <v>0.06614224456</v>
      </c>
      <c r="AC1825" s="29" t="str">
        <f t="array" ref="AC1825">INDEX('RESUMO - LOTES E VMA'!$L$3:$L$181,MATCH('LISTA DOS ITENS'!$D1825,'RESUMO - LOTES E VMA'!$A$3:$A$181,0))</f>
        <v>1% do Valor de Comparação do VMA</v>
      </c>
      <c r="AD1825" s="53" t="str">
        <f>VLOOKUP(Tabela1[[#This Row],[Índice]],[1]Planilha1!$A:$A,1,0)</f>
        <v>#ERROR!</v>
      </c>
    </row>
    <row r="1826" ht="15.75" customHeight="1">
      <c r="A1826" s="52">
        <v>254202.0</v>
      </c>
      <c r="B1826" s="53" t="s">
        <v>70</v>
      </c>
      <c r="C1826" s="53" t="s">
        <v>71</v>
      </c>
      <c r="D1826" s="22">
        <v>207158.0</v>
      </c>
      <c r="E1826" s="53" t="s">
        <v>63</v>
      </c>
      <c r="F1826" s="54">
        <v>1.0375837E7</v>
      </c>
      <c r="G1826" s="53" t="s">
        <v>1331</v>
      </c>
      <c r="H1826" s="55">
        <v>2201.0</v>
      </c>
      <c r="I1826" s="55"/>
      <c r="J1826" s="55" t="s">
        <v>77</v>
      </c>
      <c r="K1826" s="53" t="s">
        <v>293</v>
      </c>
      <c r="L1826" s="53"/>
      <c r="M1826" s="53">
        <v>1.0</v>
      </c>
      <c r="N1826" s="53" t="s">
        <v>52</v>
      </c>
      <c r="O1826" s="25">
        <v>1.0</v>
      </c>
      <c r="P1826" s="25">
        <f>'LISTA DOS ITENS'!$O1826*'LISTA DOS ITENS'!$M1826</f>
        <v>1</v>
      </c>
      <c r="Q1826" s="25">
        <v>1485.39</v>
      </c>
      <c r="R1826" s="25">
        <f>'LISTA DOS ITENS'!$Q1826*'LISTA DOS ITENS'!$M1826</f>
        <v>1485.39</v>
      </c>
      <c r="S1826" s="56">
        <f>IF('LISTA DOS ITENS'!$P1826&gt;'LISTA DOS ITENS'!$R1826,'LISTA DOS ITENS'!$P1826,'LISTA DOS ITENS'!$R1826)</f>
        <v>1485.39</v>
      </c>
      <c r="T1826" s="25">
        <v>100.50782705651142</v>
      </c>
      <c r="U1826" s="25">
        <f>'LISTA DOS ITENS'!$T1826*'LISTA DOS ITENS'!$M1826</f>
        <v>100.5078271</v>
      </c>
      <c r="V1826" s="56">
        <f t="array" ref="V1826">INDEX('RESUMO - LOTES E VMA'!$F$3:$F$181,MATCH('LISTA DOS ITENS'!$D1826,'RESUMO - LOTES E VMA'!$A$3:$A$181,0))</f>
        <v>3765.459</v>
      </c>
      <c r="W1826" s="57">
        <f>'LISTA DOS ITENS'!$U1826/'LISTA DOS ITENS'!$V1826</f>
        <v>0.0266920519</v>
      </c>
      <c r="X1826" s="53" t="s">
        <v>53</v>
      </c>
      <c r="Y1826" s="53" t="s">
        <v>290</v>
      </c>
      <c r="Z1826" s="58" t="str">
        <f>'LISTA DOS ITENS'!$F1826&amp;"-"&amp;'LISTA DOS ITENS'!$H1826&amp;"-"&amp;'LISTA DOS ITENS'!$J1826&amp;"-"&amp;'LISTA DOS ITENS'!$K1826&amp;"-"&amp;'LISTA DOS ITENS'!$I1826</f>
        <v>10375837-2201-A903-SOBRE_EMP-</v>
      </c>
      <c r="AA1826" s="59" t="str">
        <f t="array" ref="AA1826">INDEX('RESUMO - LOTES E VMA'!$M$3:$M$181,MATCH('LISTA DOS ITENS'!$D1826,'RESUMO - LOTES E VMA'!$A$3:$A$181,0))</f>
        <v>Para Leilão</v>
      </c>
      <c r="AB1826" s="60">
        <f t="array" ref="AB1826">INDEX('RESUMO - LOTES E VMA'!$J$3:$J$181,MATCH('LISTA DOS ITENS'!$D1826,'RESUMO - LOTES E VMA'!$A$3:$A$181,0))</f>
        <v>0.06614224456</v>
      </c>
      <c r="AC1826" s="29" t="str">
        <f t="array" ref="AC1826">INDEX('RESUMO - LOTES E VMA'!$L$3:$L$181,MATCH('LISTA DOS ITENS'!$D1826,'RESUMO - LOTES E VMA'!$A$3:$A$181,0))</f>
        <v>1% do Valor de Comparação do VMA</v>
      </c>
      <c r="AD1826" s="53" t="str">
        <f>VLOOKUP(Tabela1[[#This Row],[Índice]],[1]Planilha1!$A:$A,1,0)</f>
        <v>#ERROR!</v>
      </c>
    </row>
    <row r="1827" ht="15.75" customHeight="1">
      <c r="A1827" s="52">
        <v>254203.0</v>
      </c>
      <c r="B1827" s="53" t="s">
        <v>70</v>
      </c>
      <c r="C1827" s="53" t="s">
        <v>71</v>
      </c>
      <c r="D1827" s="22">
        <v>207158.0</v>
      </c>
      <c r="E1827" s="53" t="s">
        <v>63</v>
      </c>
      <c r="F1827" s="54">
        <v>1.0723306E7</v>
      </c>
      <c r="G1827" s="53" t="s">
        <v>1341</v>
      </c>
      <c r="H1827" s="55">
        <v>2201.0</v>
      </c>
      <c r="I1827" s="55"/>
      <c r="J1827" s="55" t="s">
        <v>77</v>
      </c>
      <c r="K1827" s="53" t="s">
        <v>80</v>
      </c>
      <c r="L1827" s="53"/>
      <c r="M1827" s="53">
        <v>1.0</v>
      </c>
      <c r="N1827" s="53" t="s">
        <v>52</v>
      </c>
      <c r="O1827" s="25">
        <v>170.17</v>
      </c>
      <c r="P1827" s="25">
        <f>'LISTA DOS ITENS'!$O1827*'LISTA DOS ITENS'!$M1827</f>
        <v>170.17</v>
      </c>
      <c r="Q1827" s="25">
        <v>170.17</v>
      </c>
      <c r="R1827" s="25">
        <f>'LISTA DOS ITENS'!$Q1827*'LISTA DOS ITENS'!$M1827</f>
        <v>170.17</v>
      </c>
      <c r="S1827" s="56">
        <f>IF('LISTA DOS ITENS'!$P1827&gt;'LISTA DOS ITENS'!$R1827,'LISTA DOS ITENS'!$P1827,'LISTA DOS ITENS'!$R1827)</f>
        <v>170.17</v>
      </c>
      <c r="T1827" s="25">
        <v>11.514428486933765</v>
      </c>
      <c r="U1827" s="25">
        <f>'LISTA DOS ITENS'!$T1827*'LISTA DOS ITENS'!$M1827</f>
        <v>11.51442849</v>
      </c>
      <c r="V1827" s="56">
        <f t="array" ref="V1827">INDEX('RESUMO - LOTES E VMA'!$F$3:$F$181,MATCH('LISTA DOS ITENS'!$D1827,'RESUMO - LOTES E VMA'!$A$3:$A$181,0))</f>
        <v>3765.459</v>
      </c>
      <c r="W1827" s="57">
        <f>'LISTA DOS ITENS'!$U1827/'LISTA DOS ITENS'!$V1827</f>
        <v>0.003057908342</v>
      </c>
      <c r="X1827" s="53" t="s">
        <v>53</v>
      </c>
      <c r="Y1827" s="53" t="s">
        <v>290</v>
      </c>
      <c r="Z1827" s="58" t="str">
        <f>'LISTA DOS ITENS'!$F1827&amp;"-"&amp;'LISTA DOS ITENS'!$H1827&amp;"-"&amp;'LISTA DOS ITENS'!$J1827&amp;"-"&amp;'LISTA DOS ITENS'!$K1827&amp;"-"&amp;'LISTA DOS ITENS'!$I1827</f>
        <v>10723306-2201-A903-IMOB/NAC-</v>
      </c>
      <c r="AA1827" s="59" t="str">
        <f t="array" ref="AA1827">INDEX('RESUMO - LOTES E VMA'!$M$3:$M$181,MATCH('LISTA DOS ITENS'!$D1827,'RESUMO - LOTES E VMA'!$A$3:$A$181,0))</f>
        <v>Para Leilão</v>
      </c>
      <c r="AB1827" s="60">
        <f t="array" ref="AB1827">INDEX('RESUMO - LOTES E VMA'!$J$3:$J$181,MATCH('LISTA DOS ITENS'!$D1827,'RESUMO - LOTES E VMA'!$A$3:$A$181,0))</f>
        <v>0.06614224456</v>
      </c>
      <c r="AC1827" s="29" t="str">
        <f t="array" ref="AC1827">INDEX('RESUMO - LOTES E VMA'!$L$3:$L$181,MATCH('LISTA DOS ITENS'!$D1827,'RESUMO - LOTES E VMA'!$A$3:$A$181,0))</f>
        <v>1% do Valor de Comparação do VMA</v>
      </c>
      <c r="AD1827" s="53" t="str">
        <f>VLOOKUP(Tabela1[[#This Row],[Índice]],[1]Planilha1!$A:$A,1,0)</f>
        <v>#ERROR!</v>
      </c>
    </row>
    <row r="1828" ht="15.75" customHeight="1">
      <c r="A1828" s="52">
        <v>254204.0</v>
      </c>
      <c r="B1828" s="53" t="s">
        <v>70</v>
      </c>
      <c r="C1828" s="53" t="s">
        <v>71</v>
      </c>
      <c r="D1828" s="22">
        <v>207158.0</v>
      </c>
      <c r="E1828" s="53" t="s">
        <v>63</v>
      </c>
      <c r="F1828" s="54">
        <v>1.0814242E7</v>
      </c>
      <c r="G1828" s="53" t="s">
        <v>1342</v>
      </c>
      <c r="H1828" s="55">
        <v>2201.0</v>
      </c>
      <c r="I1828" s="55"/>
      <c r="J1828" s="55" t="s">
        <v>77</v>
      </c>
      <c r="K1828" s="53" t="s">
        <v>80</v>
      </c>
      <c r="L1828" s="53"/>
      <c r="M1828" s="53">
        <v>2.0</v>
      </c>
      <c r="N1828" s="53" t="s">
        <v>52</v>
      </c>
      <c r="O1828" s="25">
        <v>188.145</v>
      </c>
      <c r="P1828" s="25">
        <f>'LISTA DOS ITENS'!$O1828*'LISTA DOS ITENS'!$M1828</f>
        <v>376.29</v>
      </c>
      <c r="Q1828" s="25">
        <v>188.15</v>
      </c>
      <c r="R1828" s="25">
        <f>'LISTA DOS ITENS'!$Q1828*'LISTA DOS ITENS'!$M1828</f>
        <v>376.3</v>
      </c>
      <c r="S1828" s="56">
        <f>IF('LISTA DOS ITENS'!$P1828&gt;'LISTA DOS ITENS'!$R1828,'LISTA DOS ITENS'!$P1828,'LISTA DOS ITENS'!$R1828)</f>
        <v>376.3</v>
      </c>
      <c r="T1828" s="25">
        <v>12.731032025718918</v>
      </c>
      <c r="U1828" s="25">
        <f>'LISTA DOS ITENS'!$T1828*'LISTA DOS ITENS'!$M1828</f>
        <v>25.46206405</v>
      </c>
      <c r="V1828" s="56">
        <f t="array" ref="V1828">INDEX('RESUMO - LOTES E VMA'!$F$3:$F$181,MATCH('LISTA DOS ITENS'!$D1828,'RESUMO - LOTES E VMA'!$A$3:$A$181,0))</f>
        <v>3765.459</v>
      </c>
      <c r="W1828" s="57">
        <f>'LISTA DOS ITENS'!$U1828/'LISTA DOS ITENS'!$V1828</f>
        <v>0.006762008045</v>
      </c>
      <c r="X1828" s="53" t="s">
        <v>53</v>
      </c>
      <c r="Y1828" s="53" t="s">
        <v>290</v>
      </c>
      <c r="Z1828" s="58" t="str">
        <f>'LISTA DOS ITENS'!$F1828&amp;"-"&amp;'LISTA DOS ITENS'!$H1828&amp;"-"&amp;'LISTA DOS ITENS'!$J1828&amp;"-"&amp;'LISTA DOS ITENS'!$K1828&amp;"-"&amp;'LISTA DOS ITENS'!$I1828</f>
        <v>10814242-2201-A903-IMOB/NAC-</v>
      </c>
      <c r="AA1828" s="59" t="str">
        <f t="array" ref="AA1828">INDEX('RESUMO - LOTES E VMA'!$M$3:$M$181,MATCH('LISTA DOS ITENS'!$D1828,'RESUMO - LOTES E VMA'!$A$3:$A$181,0))</f>
        <v>Para Leilão</v>
      </c>
      <c r="AB1828" s="60">
        <f t="array" ref="AB1828">INDEX('RESUMO - LOTES E VMA'!$J$3:$J$181,MATCH('LISTA DOS ITENS'!$D1828,'RESUMO - LOTES E VMA'!$A$3:$A$181,0))</f>
        <v>0.06614224456</v>
      </c>
      <c r="AC1828" s="29" t="str">
        <f t="array" ref="AC1828">INDEX('RESUMO - LOTES E VMA'!$L$3:$L$181,MATCH('LISTA DOS ITENS'!$D1828,'RESUMO - LOTES E VMA'!$A$3:$A$181,0))</f>
        <v>1% do Valor de Comparação do VMA</v>
      </c>
      <c r="AD1828" s="53" t="str">
        <f>VLOOKUP(Tabela1[[#This Row],[Índice]],[1]Planilha1!$A:$A,1,0)</f>
        <v>#ERROR!</v>
      </c>
    </row>
    <row r="1829" ht="15.75" customHeight="1">
      <c r="A1829" s="52">
        <v>254205.0</v>
      </c>
      <c r="B1829" s="53" t="s">
        <v>70</v>
      </c>
      <c r="C1829" s="53" t="s">
        <v>71</v>
      </c>
      <c r="D1829" s="22">
        <v>207158.0</v>
      </c>
      <c r="E1829" s="53" t="s">
        <v>63</v>
      </c>
      <c r="F1829" s="54">
        <v>1.0814243E7</v>
      </c>
      <c r="G1829" s="53" t="s">
        <v>1343</v>
      </c>
      <c r="H1829" s="55">
        <v>2201.0</v>
      </c>
      <c r="I1829" s="55"/>
      <c r="J1829" s="55" t="s">
        <v>77</v>
      </c>
      <c r="K1829" s="53" t="s">
        <v>73</v>
      </c>
      <c r="L1829" s="53"/>
      <c r="M1829" s="53">
        <v>2.0</v>
      </c>
      <c r="N1829" s="53" t="s">
        <v>52</v>
      </c>
      <c r="O1829" s="25">
        <v>176.12</v>
      </c>
      <c r="P1829" s="25">
        <f>'LISTA DOS ITENS'!$O1829*'LISTA DOS ITENS'!$M1829</f>
        <v>352.24</v>
      </c>
      <c r="Q1829" s="25">
        <v>176.12</v>
      </c>
      <c r="R1829" s="25">
        <f>'LISTA DOS ITENS'!$Q1829*'LISTA DOS ITENS'!$M1829</f>
        <v>352.24</v>
      </c>
      <c r="S1829" s="56">
        <f>IF('LISTA DOS ITENS'!$P1829&gt;'LISTA DOS ITENS'!$R1829,'LISTA DOS ITENS'!$P1829,'LISTA DOS ITENS'!$R1829)</f>
        <v>352.24</v>
      </c>
      <c r="T1829" s="25">
        <v>11.9170308815818</v>
      </c>
      <c r="U1829" s="25">
        <f>'LISTA DOS ITENS'!$T1829*'LISTA DOS ITENS'!$M1829</f>
        <v>23.83406176</v>
      </c>
      <c r="V1829" s="56">
        <f t="array" ref="V1829">INDEX('RESUMO - LOTES E VMA'!$F$3:$F$181,MATCH('LISTA DOS ITENS'!$D1829,'RESUMO - LOTES E VMA'!$A$3:$A$181,0))</f>
        <v>3765.459</v>
      </c>
      <c r="W1829" s="57">
        <f>'LISTA DOS ITENS'!$U1829/'LISTA DOS ITENS'!$V1829</f>
        <v>0.006329656428</v>
      </c>
      <c r="X1829" s="53" t="s">
        <v>53</v>
      </c>
      <c r="Y1829" s="53" t="s">
        <v>290</v>
      </c>
      <c r="Z1829" s="58" t="str">
        <f>'LISTA DOS ITENS'!$F1829&amp;"-"&amp;'LISTA DOS ITENS'!$H1829&amp;"-"&amp;'LISTA DOS ITENS'!$J1829&amp;"-"&amp;'LISTA DOS ITENS'!$K1829&amp;"-"&amp;'LISTA DOS ITENS'!$I1829</f>
        <v>10814243-2201-A903-CONS/NAC-</v>
      </c>
      <c r="AA1829" s="59" t="str">
        <f t="array" ref="AA1829">INDEX('RESUMO - LOTES E VMA'!$M$3:$M$181,MATCH('LISTA DOS ITENS'!$D1829,'RESUMO - LOTES E VMA'!$A$3:$A$181,0))</f>
        <v>Para Leilão</v>
      </c>
      <c r="AB1829" s="60">
        <f t="array" ref="AB1829">INDEX('RESUMO - LOTES E VMA'!$J$3:$J$181,MATCH('LISTA DOS ITENS'!$D1829,'RESUMO - LOTES E VMA'!$A$3:$A$181,0))</f>
        <v>0.06614224456</v>
      </c>
      <c r="AC1829" s="29" t="str">
        <f t="array" ref="AC1829">INDEX('RESUMO - LOTES E VMA'!$L$3:$L$181,MATCH('LISTA DOS ITENS'!$D1829,'RESUMO - LOTES E VMA'!$A$3:$A$181,0))</f>
        <v>1% do Valor de Comparação do VMA</v>
      </c>
      <c r="AD1829" s="53" t="str">
        <f>VLOOKUP(Tabela1[[#This Row],[Índice]],[1]Planilha1!$A:$A,1,0)</f>
        <v>#ERROR!</v>
      </c>
    </row>
    <row r="1830" ht="15.75" customHeight="1">
      <c r="A1830" s="52">
        <v>254206.0</v>
      </c>
      <c r="B1830" s="53" t="s">
        <v>70</v>
      </c>
      <c r="C1830" s="53" t="s">
        <v>71</v>
      </c>
      <c r="D1830" s="22">
        <v>207158.0</v>
      </c>
      <c r="E1830" s="53" t="s">
        <v>63</v>
      </c>
      <c r="F1830" s="54">
        <v>1.0840231E7</v>
      </c>
      <c r="G1830" s="53" t="s">
        <v>1344</v>
      </c>
      <c r="H1830" s="55">
        <v>2201.0</v>
      </c>
      <c r="I1830" s="55"/>
      <c r="J1830" s="55" t="s">
        <v>77</v>
      </c>
      <c r="K1830" s="53" t="s">
        <v>80</v>
      </c>
      <c r="L1830" s="53"/>
      <c r="M1830" s="53">
        <v>1.0</v>
      </c>
      <c r="N1830" s="53" t="s">
        <v>52</v>
      </c>
      <c r="O1830" s="25">
        <v>105.3</v>
      </c>
      <c r="P1830" s="25">
        <f>'LISTA DOS ITENS'!$O1830*'LISTA DOS ITENS'!$M1830</f>
        <v>105.3</v>
      </c>
      <c r="Q1830" s="25">
        <v>105.3</v>
      </c>
      <c r="R1830" s="25">
        <f>'LISTA DOS ITENS'!$Q1830*'LISTA DOS ITENS'!$M1830</f>
        <v>105.3</v>
      </c>
      <c r="S1830" s="56">
        <f>IF('LISTA DOS ITENS'!$P1830&gt;'LISTA DOS ITENS'!$R1830,'LISTA DOS ITENS'!$P1830,'LISTA DOS ITENS'!$R1830)</f>
        <v>105.3</v>
      </c>
      <c r="T1830" s="25">
        <v>7.125047421250076</v>
      </c>
      <c r="U1830" s="25">
        <f>'LISTA DOS ITENS'!$T1830*'LISTA DOS ITENS'!$M1830</f>
        <v>7.125047421</v>
      </c>
      <c r="V1830" s="56">
        <f t="array" ref="V1830">INDEX('RESUMO - LOTES E VMA'!$F$3:$F$181,MATCH('LISTA DOS ITENS'!$D1830,'RESUMO - LOTES E VMA'!$A$3:$A$181,0))</f>
        <v>3765.459</v>
      </c>
      <c r="W1830" s="57">
        <f>'LISTA DOS ITENS'!$U1830/'LISTA DOS ITENS'!$V1830</f>
        <v>0.00189221219</v>
      </c>
      <c r="X1830" s="53" t="s">
        <v>53</v>
      </c>
      <c r="Y1830" s="53" t="s">
        <v>290</v>
      </c>
      <c r="Z1830" s="58" t="str">
        <f>'LISTA DOS ITENS'!$F1830&amp;"-"&amp;'LISTA DOS ITENS'!$H1830&amp;"-"&amp;'LISTA DOS ITENS'!$J1830&amp;"-"&amp;'LISTA DOS ITENS'!$K1830&amp;"-"&amp;'LISTA DOS ITENS'!$I1830</f>
        <v>10840231-2201-A903-IMOB/NAC-</v>
      </c>
      <c r="AA1830" s="59" t="str">
        <f t="array" ref="AA1830">INDEX('RESUMO - LOTES E VMA'!$M$3:$M$181,MATCH('LISTA DOS ITENS'!$D1830,'RESUMO - LOTES E VMA'!$A$3:$A$181,0))</f>
        <v>Para Leilão</v>
      </c>
      <c r="AB1830" s="60">
        <f t="array" ref="AB1830">INDEX('RESUMO - LOTES E VMA'!$J$3:$J$181,MATCH('LISTA DOS ITENS'!$D1830,'RESUMO - LOTES E VMA'!$A$3:$A$181,0))</f>
        <v>0.06614224456</v>
      </c>
      <c r="AC1830" s="29" t="str">
        <f t="array" ref="AC1830">INDEX('RESUMO - LOTES E VMA'!$L$3:$L$181,MATCH('LISTA DOS ITENS'!$D1830,'RESUMO - LOTES E VMA'!$A$3:$A$181,0))</f>
        <v>1% do Valor de Comparação do VMA</v>
      </c>
      <c r="AD1830" s="53" t="str">
        <f>VLOOKUP(Tabela1[[#This Row],[Índice]],[1]Planilha1!$A:$A,1,0)</f>
        <v>#ERROR!</v>
      </c>
    </row>
    <row r="1831" ht="15.75" customHeight="1">
      <c r="A1831" s="52">
        <v>254207.0</v>
      </c>
      <c r="B1831" s="53" t="s">
        <v>70</v>
      </c>
      <c r="C1831" s="53" t="s">
        <v>71</v>
      </c>
      <c r="D1831" s="22">
        <v>207158.0</v>
      </c>
      <c r="E1831" s="53" t="s">
        <v>63</v>
      </c>
      <c r="F1831" s="54">
        <v>1.141139E7</v>
      </c>
      <c r="G1831" s="53" t="s">
        <v>1345</v>
      </c>
      <c r="H1831" s="55">
        <v>2201.0</v>
      </c>
      <c r="I1831" s="55"/>
      <c r="J1831" s="55" t="s">
        <v>77</v>
      </c>
      <c r="K1831" s="53" t="s">
        <v>73</v>
      </c>
      <c r="L1831" s="53"/>
      <c r="M1831" s="53">
        <v>1.0</v>
      </c>
      <c r="N1831" s="53" t="s">
        <v>52</v>
      </c>
      <c r="O1831" s="25">
        <v>167.4</v>
      </c>
      <c r="P1831" s="25">
        <f>'LISTA DOS ITENS'!$O1831*'LISTA DOS ITENS'!$M1831</f>
        <v>167.4</v>
      </c>
      <c r="Q1831" s="25">
        <v>167.4</v>
      </c>
      <c r="R1831" s="25">
        <f>'LISTA DOS ITENS'!$Q1831*'LISTA DOS ITENS'!$M1831</f>
        <v>167.4</v>
      </c>
      <c r="S1831" s="56">
        <f>IF('LISTA DOS ITENS'!$P1831&gt;'LISTA DOS ITENS'!$R1831,'LISTA DOS ITENS'!$P1831,'LISTA DOS ITENS'!$R1831)</f>
        <v>167.4</v>
      </c>
      <c r="T1831" s="25">
        <v>11.326998464551405</v>
      </c>
      <c r="U1831" s="25">
        <f>'LISTA DOS ITENS'!$T1831*'LISTA DOS ITENS'!$M1831</f>
        <v>11.32699846</v>
      </c>
      <c r="V1831" s="56">
        <f t="array" ref="V1831">INDEX('RESUMO - LOTES E VMA'!$F$3:$F$181,MATCH('LISTA DOS ITENS'!$D1831,'RESUMO - LOTES E VMA'!$A$3:$A$181,0))</f>
        <v>3765.459</v>
      </c>
      <c r="W1831" s="57">
        <f>'LISTA DOS ITENS'!$U1831/'LISTA DOS ITENS'!$V1831</f>
        <v>0.0030081322</v>
      </c>
      <c r="X1831" s="53" t="s">
        <v>53</v>
      </c>
      <c r="Y1831" s="53" t="s">
        <v>290</v>
      </c>
      <c r="Z1831" s="58" t="str">
        <f>'LISTA DOS ITENS'!$F1831&amp;"-"&amp;'LISTA DOS ITENS'!$H1831&amp;"-"&amp;'LISTA DOS ITENS'!$J1831&amp;"-"&amp;'LISTA DOS ITENS'!$K1831&amp;"-"&amp;'LISTA DOS ITENS'!$I1831</f>
        <v>11411390-2201-A903-CONS/NAC-</v>
      </c>
      <c r="AA1831" s="59" t="str">
        <f t="array" ref="AA1831">INDEX('RESUMO - LOTES E VMA'!$M$3:$M$181,MATCH('LISTA DOS ITENS'!$D1831,'RESUMO - LOTES E VMA'!$A$3:$A$181,0))</f>
        <v>Para Leilão</v>
      </c>
      <c r="AB1831" s="60">
        <f t="array" ref="AB1831">INDEX('RESUMO - LOTES E VMA'!$J$3:$J$181,MATCH('LISTA DOS ITENS'!$D1831,'RESUMO - LOTES E VMA'!$A$3:$A$181,0))</f>
        <v>0.06614224456</v>
      </c>
      <c r="AC1831" s="29" t="str">
        <f t="array" ref="AC1831">INDEX('RESUMO - LOTES E VMA'!$L$3:$L$181,MATCH('LISTA DOS ITENS'!$D1831,'RESUMO - LOTES E VMA'!$A$3:$A$181,0))</f>
        <v>1% do Valor de Comparação do VMA</v>
      </c>
      <c r="AD1831" s="53" t="str">
        <f>VLOOKUP(Tabela1[[#This Row],[Índice]],[1]Planilha1!$A:$A,1,0)</f>
        <v>#ERROR!</v>
      </c>
    </row>
    <row r="1832" ht="15.75" customHeight="1">
      <c r="A1832" s="52">
        <v>254224.0</v>
      </c>
      <c r="B1832" s="53" t="s">
        <v>70</v>
      </c>
      <c r="C1832" s="53" t="s">
        <v>71</v>
      </c>
      <c r="D1832" s="22">
        <v>207162.0</v>
      </c>
      <c r="E1832" s="53" t="s">
        <v>63</v>
      </c>
      <c r="F1832" s="54">
        <v>1.011662E7</v>
      </c>
      <c r="G1832" s="53" t="s">
        <v>1346</v>
      </c>
      <c r="H1832" s="55">
        <v>2058.0</v>
      </c>
      <c r="I1832" s="55"/>
      <c r="J1832" s="55" t="s">
        <v>68</v>
      </c>
      <c r="K1832" s="53" t="s">
        <v>73</v>
      </c>
      <c r="L1832" s="53"/>
      <c r="M1832" s="53">
        <v>6.0</v>
      </c>
      <c r="N1832" s="53" t="s">
        <v>52</v>
      </c>
      <c r="O1832" s="25">
        <v>7.876226415094339</v>
      </c>
      <c r="P1832" s="25">
        <f>'LISTA DOS ITENS'!$O1832*'LISTA DOS ITENS'!$M1832</f>
        <v>47.25735849</v>
      </c>
      <c r="Q1832" s="25">
        <v>8.58</v>
      </c>
      <c r="R1832" s="25">
        <f>'LISTA DOS ITENS'!$Q1832*'LISTA DOS ITENS'!$M1832</f>
        <v>51.48</v>
      </c>
      <c r="S1832" s="56">
        <f>IF('LISTA DOS ITENS'!$P1832&gt;'LISTA DOS ITENS'!$R1832,'LISTA DOS ITENS'!$P1832,'LISTA DOS ITENS'!$R1832)</f>
        <v>51.48</v>
      </c>
      <c r="T1832" s="25">
        <v>0.608875400261845</v>
      </c>
      <c r="U1832" s="25">
        <f>'LISTA DOS ITENS'!$T1832*'LISTA DOS ITENS'!$M1832</f>
        <v>3.653252402</v>
      </c>
      <c r="V1832" s="56">
        <f t="array" ref="V1832">INDEX('RESUMO - LOTES E VMA'!$F$3:$F$181,MATCH('LISTA DOS ITENS'!$D1832,'RESUMO - LOTES E VMA'!$A$3:$A$181,0))</f>
        <v>6923.55241</v>
      </c>
      <c r="W1832" s="57">
        <f>'LISTA DOS ITENS'!$U1832/'LISTA DOS ITENS'!$V1832</f>
        <v>0.0005276557734</v>
      </c>
      <c r="X1832" s="53" t="s">
        <v>53</v>
      </c>
      <c r="Y1832" s="53" t="s">
        <v>290</v>
      </c>
      <c r="Z1832" s="58" t="str">
        <f>'LISTA DOS ITENS'!$F1832&amp;"-"&amp;'LISTA DOS ITENS'!$H1832&amp;"-"&amp;'LISTA DOS ITENS'!$J1832&amp;"-"&amp;'LISTA DOS ITENS'!$K1832&amp;"-"&amp;'LISTA DOS ITENS'!$I1832</f>
        <v>10116620-2058-0003-CONS/NAC-</v>
      </c>
      <c r="AA1832" s="59" t="str">
        <f t="array" ref="AA1832">INDEX('RESUMO - LOTES E VMA'!$M$3:$M$181,MATCH('LISTA DOS ITENS'!$D1832,'RESUMO - LOTES E VMA'!$A$3:$A$181,0))</f>
        <v>Para Leilão</v>
      </c>
      <c r="AB1832" s="60">
        <f t="array" ref="AB1832">INDEX('RESUMO - LOTES E VMA'!$J$3:$J$181,MATCH('LISTA DOS ITENS'!$D1832,'RESUMO - LOTES E VMA'!$A$3:$A$181,0))</f>
        <v>0.06888414322</v>
      </c>
      <c r="AC1832" s="29" t="str">
        <f t="array" ref="AC1832">INDEX('RESUMO - LOTES E VMA'!$L$3:$L$181,MATCH('LISTA DOS ITENS'!$D1832,'RESUMO - LOTES E VMA'!$A$3:$A$181,0))</f>
        <v>1% do Valor de Comparação do VMA</v>
      </c>
      <c r="AD1832" s="53" t="str">
        <f>VLOOKUP(Tabela1[[#This Row],[Índice]],[1]Planilha1!$A:$A,1,0)</f>
        <v>#ERROR!</v>
      </c>
    </row>
    <row r="1833" ht="15.75" customHeight="1">
      <c r="A1833" s="52">
        <v>254225.0</v>
      </c>
      <c r="B1833" s="53" t="s">
        <v>70</v>
      </c>
      <c r="C1833" s="53" t="s">
        <v>71</v>
      </c>
      <c r="D1833" s="22">
        <v>207162.0</v>
      </c>
      <c r="E1833" s="53" t="s">
        <v>63</v>
      </c>
      <c r="F1833" s="54">
        <v>1.0160677E7</v>
      </c>
      <c r="G1833" s="53" t="s">
        <v>1347</v>
      </c>
      <c r="H1833" s="55">
        <v>2101.0</v>
      </c>
      <c r="I1833" s="55"/>
      <c r="J1833" s="55" t="s">
        <v>68</v>
      </c>
      <c r="K1833" s="53" t="s">
        <v>51</v>
      </c>
      <c r="L1833" s="53"/>
      <c r="M1833" s="53">
        <v>13.0</v>
      </c>
      <c r="N1833" s="53" t="s">
        <v>52</v>
      </c>
      <c r="O1833" s="25">
        <v>1.0</v>
      </c>
      <c r="P1833" s="25">
        <f>'LISTA DOS ITENS'!$O1833*'LISTA DOS ITENS'!$M1833</f>
        <v>13</v>
      </c>
      <c r="Q1833" s="25">
        <v>6.3533</v>
      </c>
      <c r="R1833" s="25">
        <f>'LISTA DOS ITENS'!$Q1833*'LISTA DOS ITENS'!$M1833</f>
        <v>82.5929</v>
      </c>
      <c r="S1833" s="56">
        <f>IF('LISTA DOS ITENS'!$P1833&gt;'LISTA DOS ITENS'!$R1833,'LISTA DOS ITENS'!$P1833,'LISTA DOS ITENS'!$R1833)</f>
        <v>82.5929</v>
      </c>
      <c r="T1833" s="25">
        <v>0.4508587506391118</v>
      </c>
      <c r="U1833" s="25">
        <f>'LISTA DOS ITENS'!$T1833*'LISTA DOS ITENS'!$M1833</f>
        <v>5.861163758</v>
      </c>
      <c r="V1833" s="56">
        <f t="array" ref="V1833">INDEX('RESUMO - LOTES E VMA'!$F$3:$F$181,MATCH('LISTA DOS ITENS'!$D1833,'RESUMO - LOTES E VMA'!$A$3:$A$181,0))</f>
        <v>6923.55241</v>
      </c>
      <c r="W1833" s="57">
        <f>'LISTA DOS ITENS'!$U1833/'LISTA DOS ITENS'!$V1833</f>
        <v>0.0008465544003</v>
      </c>
      <c r="X1833" s="53" t="s">
        <v>53</v>
      </c>
      <c r="Y1833" s="53" t="s">
        <v>290</v>
      </c>
      <c r="Z1833" s="58" t="str">
        <f>'LISTA DOS ITENS'!$F1833&amp;"-"&amp;'LISTA DOS ITENS'!$H1833&amp;"-"&amp;'LISTA DOS ITENS'!$J1833&amp;"-"&amp;'LISTA DOS ITENS'!$K1833&amp;"-"&amp;'LISTA DOS ITENS'!$I1833</f>
        <v>10160677-2101-0003-A RECUPER-</v>
      </c>
      <c r="AA1833" s="59" t="str">
        <f t="array" ref="AA1833">INDEX('RESUMO - LOTES E VMA'!$M$3:$M$181,MATCH('LISTA DOS ITENS'!$D1833,'RESUMO - LOTES E VMA'!$A$3:$A$181,0))</f>
        <v>Para Leilão</v>
      </c>
      <c r="AB1833" s="60">
        <f t="array" ref="AB1833">INDEX('RESUMO - LOTES E VMA'!$J$3:$J$181,MATCH('LISTA DOS ITENS'!$D1833,'RESUMO - LOTES E VMA'!$A$3:$A$181,0))</f>
        <v>0.06888414322</v>
      </c>
      <c r="AC1833" s="29" t="str">
        <f t="array" ref="AC1833">INDEX('RESUMO - LOTES E VMA'!$L$3:$L$181,MATCH('LISTA DOS ITENS'!$D1833,'RESUMO - LOTES E VMA'!$A$3:$A$181,0))</f>
        <v>1% do Valor de Comparação do VMA</v>
      </c>
      <c r="AD1833" s="53" t="str">
        <f>VLOOKUP(Tabela1[[#This Row],[Índice]],[1]Planilha1!$A:$A,1,0)</f>
        <v>#ERROR!</v>
      </c>
    </row>
    <row r="1834" ht="15.75" customHeight="1">
      <c r="A1834" s="52">
        <v>254226.0</v>
      </c>
      <c r="B1834" s="53" t="s">
        <v>70</v>
      </c>
      <c r="C1834" s="53" t="s">
        <v>71</v>
      </c>
      <c r="D1834" s="22">
        <v>207162.0</v>
      </c>
      <c r="E1834" s="53" t="s">
        <v>63</v>
      </c>
      <c r="F1834" s="54">
        <v>1.0275449E7</v>
      </c>
      <c r="G1834" s="53" t="s">
        <v>1348</v>
      </c>
      <c r="H1834" s="55">
        <v>2101.0</v>
      </c>
      <c r="I1834" s="55"/>
      <c r="J1834" s="55" t="s">
        <v>68</v>
      </c>
      <c r="K1834" s="53" t="s">
        <v>73</v>
      </c>
      <c r="L1834" s="53"/>
      <c r="M1834" s="53">
        <v>3.0</v>
      </c>
      <c r="N1834" s="53" t="s">
        <v>52</v>
      </c>
      <c r="O1834" s="25">
        <v>37.52</v>
      </c>
      <c r="P1834" s="25">
        <f>'LISTA DOS ITENS'!$O1834*'LISTA DOS ITENS'!$M1834</f>
        <v>112.56</v>
      </c>
      <c r="Q1834" s="25">
        <v>37.52</v>
      </c>
      <c r="R1834" s="25">
        <f>'LISTA DOS ITENS'!$Q1834*'LISTA DOS ITENS'!$M1834</f>
        <v>112.56</v>
      </c>
      <c r="S1834" s="56">
        <f>IF('LISTA DOS ITENS'!$P1834&gt;'LISTA DOS ITENS'!$R1834,'LISTA DOS ITENS'!$P1834,'LISTA DOS ITENS'!$R1834)</f>
        <v>112.56</v>
      </c>
      <c r="T1834" s="25">
        <v>3.6518110847259084</v>
      </c>
      <c r="U1834" s="25">
        <f>'LISTA DOS ITENS'!$T1834*'LISTA DOS ITENS'!$M1834</f>
        <v>10.95543325</v>
      </c>
      <c r="V1834" s="56">
        <f t="array" ref="V1834">INDEX('RESUMO - LOTES E VMA'!$F$3:$F$181,MATCH('LISTA DOS ITENS'!$D1834,'RESUMO - LOTES E VMA'!$A$3:$A$181,0))</f>
        <v>6923.55241</v>
      </c>
      <c r="W1834" s="57">
        <f>'LISTA DOS ITENS'!$U1834/'LISTA DOS ITENS'!$V1834</f>
        <v>0.001582342792</v>
      </c>
      <c r="X1834" s="53" t="s">
        <v>53</v>
      </c>
      <c r="Y1834" s="53" t="s">
        <v>290</v>
      </c>
      <c r="Z1834" s="58" t="str">
        <f>'LISTA DOS ITENS'!$F1834&amp;"-"&amp;'LISTA DOS ITENS'!$H1834&amp;"-"&amp;'LISTA DOS ITENS'!$J1834&amp;"-"&amp;'LISTA DOS ITENS'!$K1834&amp;"-"&amp;'LISTA DOS ITENS'!$I1834</f>
        <v>10275449-2101-0003-CONS/NAC-</v>
      </c>
      <c r="AA1834" s="59" t="str">
        <f t="array" ref="AA1834">INDEX('RESUMO - LOTES E VMA'!$M$3:$M$181,MATCH('LISTA DOS ITENS'!$D1834,'RESUMO - LOTES E VMA'!$A$3:$A$181,0))</f>
        <v>Para Leilão</v>
      </c>
      <c r="AB1834" s="60">
        <f t="array" ref="AB1834">INDEX('RESUMO - LOTES E VMA'!$J$3:$J$181,MATCH('LISTA DOS ITENS'!$D1834,'RESUMO - LOTES E VMA'!$A$3:$A$181,0))</f>
        <v>0.06888414322</v>
      </c>
      <c r="AC1834" s="29" t="str">
        <f t="array" ref="AC1834">INDEX('RESUMO - LOTES E VMA'!$L$3:$L$181,MATCH('LISTA DOS ITENS'!$D1834,'RESUMO - LOTES E VMA'!$A$3:$A$181,0))</f>
        <v>1% do Valor de Comparação do VMA</v>
      </c>
      <c r="AD1834" s="53" t="str">
        <f>VLOOKUP(Tabela1[[#This Row],[Índice]],[1]Planilha1!$A:$A,1,0)</f>
        <v>#ERROR!</v>
      </c>
    </row>
    <row r="1835" ht="15.75" customHeight="1">
      <c r="A1835" s="52">
        <v>254227.0</v>
      </c>
      <c r="B1835" s="53" t="s">
        <v>70</v>
      </c>
      <c r="C1835" s="53" t="s">
        <v>71</v>
      </c>
      <c r="D1835" s="22">
        <v>207162.0</v>
      </c>
      <c r="E1835" s="53" t="s">
        <v>63</v>
      </c>
      <c r="F1835" s="54">
        <v>1.0307631E7</v>
      </c>
      <c r="G1835" s="53" t="s">
        <v>1349</v>
      </c>
      <c r="H1835" s="55">
        <v>2101.0</v>
      </c>
      <c r="I1835" s="55"/>
      <c r="J1835" s="55" t="s">
        <v>68</v>
      </c>
      <c r="K1835" s="53" t="s">
        <v>51</v>
      </c>
      <c r="L1835" s="53"/>
      <c r="M1835" s="53">
        <v>15.0</v>
      </c>
      <c r="N1835" s="53" t="s">
        <v>52</v>
      </c>
      <c r="O1835" s="25">
        <v>1.0</v>
      </c>
      <c r="P1835" s="25">
        <f>'LISTA DOS ITENS'!$O1835*'LISTA DOS ITENS'!$M1835</f>
        <v>15</v>
      </c>
      <c r="Q1835" s="25">
        <v>180.775</v>
      </c>
      <c r="R1835" s="25">
        <f>'LISTA DOS ITENS'!$Q1835*'LISTA DOS ITENS'!$M1835</f>
        <v>2711.625</v>
      </c>
      <c r="S1835" s="56">
        <f>IF('LISTA DOS ITENS'!$P1835&gt;'LISTA DOS ITENS'!$R1835,'LISTA DOS ITENS'!$P1835,'LISTA DOS ITENS'!$R1835)</f>
        <v>2711.625</v>
      </c>
      <c r="T1835" s="25">
        <v>12.828607282323429</v>
      </c>
      <c r="U1835" s="25">
        <f>'LISTA DOS ITENS'!$T1835*'LISTA DOS ITENS'!$M1835</f>
        <v>192.4291092</v>
      </c>
      <c r="V1835" s="56">
        <f t="array" ref="V1835">INDEX('RESUMO - LOTES E VMA'!$F$3:$F$181,MATCH('LISTA DOS ITENS'!$D1835,'RESUMO - LOTES E VMA'!$A$3:$A$181,0))</f>
        <v>6923.55241</v>
      </c>
      <c r="W1835" s="57">
        <f>'LISTA DOS ITENS'!$U1835/'LISTA DOS ITENS'!$V1835</f>
        <v>0.02779340689</v>
      </c>
      <c r="X1835" s="53" t="s">
        <v>53</v>
      </c>
      <c r="Y1835" s="53" t="s">
        <v>290</v>
      </c>
      <c r="Z1835" s="58" t="str">
        <f>'LISTA DOS ITENS'!$F1835&amp;"-"&amp;'LISTA DOS ITENS'!$H1835&amp;"-"&amp;'LISTA DOS ITENS'!$J1835&amp;"-"&amp;'LISTA DOS ITENS'!$K1835&amp;"-"&amp;'LISTA DOS ITENS'!$I1835</f>
        <v>10307631-2101-0003-A RECUPER-</v>
      </c>
      <c r="AA1835" s="59" t="str">
        <f t="array" ref="AA1835">INDEX('RESUMO - LOTES E VMA'!$M$3:$M$181,MATCH('LISTA DOS ITENS'!$D1835,'RESUMO - LOTES E VMA'!$A$3:$A$181,0))</f>
        <v>Para Leilão</v>
      </c>
      <c r="AB1835" s="60">
        <f t="array" ref="AB1835">INDEX('RESUMO - LOTES E VMA'!$J$3:$J$181,MATCH('LISTA DOS ITENS'!$D1835,'RESUMO - LOTES E VMA'!$A$3:$A$181,0))</f>
        <v>0.06888414322</v>
      </c>
      <c r="AC1835" s="29" t="str">
        <f t="array" ref="AC1835">INDEX('RESUMO - LOTES E VMA'!$L$3:$L$181,MATCH('LISTA DOS ITENS'!$D1835,'RESUMO - LOTES E VMA'!$A$3:$A$181,0))</f>
        <v>1% do Valor de Comparação do VMA</v>
      </c>
      <c r="AD1835" s="53" t="str">
        <f>VLOOKUP(Tabela1[[#This Row],[Índice]],[1]Planilha1!$A:$A,1,0)</f>
        <v>#ERROR!</v>
      </c>
    </row>
    <row r="1836" ht="15.75" customHeight="1">
      <c r="A1836" s="52">
        <v>254228.0</v>
      </c>
      <c r="B1836" s="53" t="s">
        <v>70</v>
      </c>
      <c r="C1836" s="53" t="s">
        <v>71</v>
      </c>
      <c r="D1836" s="22">
        <v>207162.0</v>
      </c>
      <c r="E1836" s="53" t="s">
        <v>63</v>
      </c>
      <c r="F1836" s="54">
        <v>1.0536879E7</v>
      </c>
      <c r="G1836" s="53" t="s">
        <v>1350</v>
      </c>
      <c r="H1836" s="55">
        <v>2101.0</v>
      </c>
      <c r="I1836" s="55"/>
      <c r="J1836" s="55" t="s">
        <v>68</v>
      </c>
      <c r="K1836" s="53" t="s">
        <v>179</v>
      </c>
      <c r="L1836" s="53"/>
      <c r="M1836" s="53">
        <v>16.0</v>
      </c>
      <c r="N1836" s="53" t="s">
        <v>52</v>
      </c>
      <c r="O1836" s="25">
        <v>160.925625</v>
      </c>
      <c r="P1836" s="25">
        <f>'LISTA DOS ITENS'!$O1836*'LISTA DOS ITENS'!$M1836</f>
        <v>2574.81</v>
      </c>
      <c r="Q1836" s="25">
        <v>160.93</v>
      </c>
      <c r="R1836" s="25">
        <f>'LISTA DOS ITENS'!$Q1836*'LISTA DOS ITENS'!$M1836</f>
        <v>2574.88</v>
      </c>
      <c r="S1836" s="56">
        <f>IF('LISTA DOS ITENS'!$P1836&gt;'LISTA DOS ITENS'!$R1836,'LISTA DOS ITENS'!$P1836,'LISTA DOS ITENS'!$R1836)</f>
        <v>2574.88</v>
      </c>
      <c r="T1836" s="25">
        <v>11.42031680234717</v>
      </c>
      <c r="U1836" s="25">
        <f>'LISTA DOS ITENS'!$T1836*'LISTA DOS ITENS'!$M1836</f>
        <v>182.7250688</v>
      </c>
      <c r="V1836" s="56">
        <f t="array" ref="V1836">INDEX('RESUMO - LOTES E VMA'!$F$3:$F$181,MATCH('LISTA DOS ITENS'!$D1836,'RESUMO - LOTES E VMA'!$A$3:$A$181,0))</f>
        <v>6923.55241</v>
      </c>
      <c r="W1836" s="57">
        <f>'LISTA DOS ITENS'!$U1836/'LISTA DOS ITENS'!$V1836</f>
        <v>0.02639180843</v>
      </c>
      <c r="X1836" s="53" t="s">
        <v>53</v>
      </c>
      <c r="Y1836" s="53" t="s">
        <v>290</v>
      </c>
      <c r="Z1836" s="58" t="str">
        <f>'LISTA DOS ITENS'!$F1836&amp;"-"&amp;'LISTA DOS ITENS'!$H1836&amp;"-"&amp;'LISTA DOS ITENS'!$J1836&amp;"-"&amp;'LISTA DOS ITENS'!$K1836&amp;"-"&amp;'LISTA DOS ITENS'!$I1836</f>
        <v>10536879-2101-0003-IMOB/IMP-</v>
      </c>
      <c r="AA1836" s="59" t="str">
        <f t="array" ref="AA1836">INDEX('RESUMO - LOTES E VMA'!$M$3:$M$181,MATCH('LISTA DOS ITENS'!$D1836,'RESUMO - LOTES E VMA'!$A$3:$A$181,0))</f>
        <v>Para Leilão</v>
      </c>
      <c r="AB1836" s="60">
        <f t="array" ref="AB1836">INDEX('RESUMO - LOTES E VMA'!$J$3:$J$181,MATCH('LISTA DOS ITENS'!$D1836,'RESUMO - LOTES E VMA'!$A$3:$A$181,0))</f>
        <v>0.06888414322</v>
      </c>
      <c r="AC1836" s="29" t="str">
        <f t="array" ref="AC1836">INDEX('RESUMO - LOTES E VMA'!$L$3:$L$181,MATCH('LISTA DOS ITENS'!$D1836,'RESUMO - LOTES E VMA'!$A$3:$A$181,0))</f>
        <v>1% do Valor de Comparação do VMA</v>
      </c>
      <c r="AD1836" s="53" t="str">
        <f>VLOOKUP(Tabela1[[#This Row],[Índice]],[1]Planilha1!$A:$A,1,0)</f>
        <v>#ERROR!</v>
      </c>
    </row>
    <row r="1837" ht="15.75" customHeight="1">
      <c r="A1837" s="52">
        <v>254229.0</v>
      </c>
      <c r="B1837" s="53" t="s">
        <v>70</v>
      </c>
      <c r="C1837" s="53" t="s">
        <v>71</v>
      </c>
      <c r="D1837" s="22">
        <v>207162.0</v>
      </c>
      <c r="E1837" s="53" t="s">
        <v>63</v>
      </c>
      <c r="F1837" s="54">
        <v>1.0562857E7</v>
      </c>
      <c r="G1837" s="53" t="s">
        <v>1351</v>
      </c>
      <c r="H1837" s="55">
        <v>2101.0</v>
      </c>
      <c r="I1837" s="55"/>
      <c r="J1837" s="55" t="s">
        <v>68</v>
      </c>
      <c r="K1837" s="53" t="s">
        <v>73</v>
      </c>
      <c r="L1837" s="53"/>
      <c r="M1837" s="53">
        <v>1.0</v>
      </c>
      <c r="N1837" s="53" t="s">
        <v>52</v>
      </c>
      <c r="O1837" s="25">
        <v>120.69</v>
      </c>
      <c r="P1837" s="25">
        <f>'LISTA DOS ITENS'!$O1837*'LISTA DOS ITENS'!$M1837</f>
        <v>120.69</v>
      </c>
      <c r="Q1837" s="25">
        <v>50.48</v>
      </c>
      <c r="R1837" s="25">
        <f>'LISTA DOS ITENS'!$Q1837*'LISTA DOS ITENS'!$M1837</f>
        <v>50.48</v>
      </c>
      <c r="S1837" s="56">
        <f>IF('LISTA DOS ITENS'!$P1837&gt;'LISTA DOS ITENS'!$R1837,'LISTA DOS ITENS'!$P1837,'LISTA DOS ITENS'!$R1837)</f>
        <v>120.69</v>
      </c>
      <c r="T1837" s="25">
        <v>3.5822879027060526</v>
      </c>
      <c r="U1837" s="25">
        <f>'LISTA DOS ITENS'!$T1837*'LISTA DOS ITENS'!$M1837</f>
        <v>3.582287903</v>
      </c>
      <c r="V1837" s="56">
        <f t="array" ref="V1837">INDEX('RESUMO - LOTES E VMA'!$F$3:$F$181,MATCH('LISTA DOS ITENS'!$D1837,'RESUMO - LOTES E VMA'!$A$3:$A$181,0))</f>
        <v>6923.55241</v>
      </c>
      <c r="W1837" s="57">
        <f>'LISTA DOS ITENS'!$U1837/'LISTA DOS ITENS'!$V1837</f>
        <v>0.0005174060498</v>
      </c>
      <c r="X1837" s="53" t="s">
        <v>53</v>
      </c>
      <c r="Y1837" s="53" t="s">
        <v>290</v>
      </c>
      <c r="Z1837" s="58" t="str">
        <f>'LISTA DOS ITENS'!$F1837&amp;"-"&amp;'LISTA DOS ITENS'!$H1837&amp;"-"&amp;'LISTA DOS ITENS'!$J1837&amp;"-"&amp;'LISTA DOS ITENS'!$K1837&amp;"-"&amp;'LISTA DOS ITENS'!$I1837</f>
        <v>10562857-2101-0003-CONS/NAC-</v>
      </c>
      <c r="AA1837" s="59" t="str">
        <f t="array" ref="AA1837">INDEX('RESUMO - LOTES E VMA'!$M$3:$M$181,MATCH('LISTA DOS ITENS'!$D1837,'RESUMO - LOTES E VMA'!$A$3:$A$181,0))</f>
        <v>Para Leilão</v>
      </c>
      <c r="AB1837" s="60">
        <f t="array" ref="AB1837">INDEX('RESUMO - LOTES E VMA'!$J$3:$J$181,MATCH('LISTA DOS ITENS'!$D1837,'RESUMO - LOTES E VMA'!$A$3:$A$181,0))</f>
        <v>0.06888414322</v>
      </c>
      <c r="AC1837" s="29" t="str">
        <f t="array" ref="AC1837">INDEX('RESUMO - LOTES E VMA'!$L$3:$L$181,MATCH('LISTA DOS ITENS'!$D1837,'RESUMO - LOTES E VMA'!$A$3:$A$181,0))</f>
        <v>1% do Valor de Comparação do VMA</v>
      </c>
      <c r="AD1837" s="53" t="str">
        <f>VLOOKUP(Tabela1[[#This Row],[Índice]],[1]Planilha1!$A:$A,1,0)</f>
        <v>#ERROR!</v>
      </c>
    </row>
    <row r="1838" ht="15.75" customHeight="1">
      <c r="A1838" s="52">
        <v>254230.0</v>
      </c>
      <c r="B1838" s="53" t="s">
        <v>70</v>
      </c>
      <c r="C1838" s="53" t="s">
        <v>71</v>
      </c>
      <c r="D1838" s="22">
        <v>207162.0</v>
      </c>
      <c r="E1838" s="53" t="s">
        <v>63</v>
      </c>
      <c r="F1838" s="54">
        <v>1.0569712E7</v>
      </c>
      <c r="G1838" s="53" t="s">
        <v>1352</v>
      </c>
      <c r="H1838" s="55">
        <v>2101.0</v>
      </c>
      <c r="I1838" s="55"/>
      <c r="J1838" s="55" t="s">
        <v>68</v>
      </c>
      <c r="K1838" s="53" t="s">
        <v>73</v>
      </c>
      <c r="L1838" s="53"/>
      <c r="M1838" s="53">
        <v>1.0</v>
      </c>
      <c r="N1838" s="53" t="s">
        <v>52</v>
      </c>
      <c r="O1838" s="25">
        <v>105.34</v>
      </c>
      <c r="P1838" s="25">
        <f>'LISTA DOS ITENS'!$O1838*'LISTA DOS ITENS'!$M1838</f>
        <v>105.34</v>
      </c>
      <c r="Q1838" s="25">
        <v>105.34</v>
      </c>
      <c r="R1838" s="25">
        <f>'LISTA DOS ITENS'!$Q1838*'LISTA DOS ITENS'!$M1838</f>
        <v>105.34</v>
      </c>
      <c r="S1838" s="56">
        <f>IF('LISTA DOS ITENS'!$P1838&gt;'LISTA DOS ITENS'!$R1838,'LISTA DOS ITENS'!$P1838,'LISTA DOS ITENS'!$R1838)</f>
        <v>105.34</v>
      </c>
      <c r="T1838" s="25">
        <v>7.47540031044088</v>
      </c>
      <c r="U1838" s="25">
        <f>'LISTA DOS ITENS'!$T1838*'LISTA DOS ITENS'!$M1838</f>
        <v>7.47540031</v>
      </c>
      <c r="V1838" s="56">
        <f t="array" ref="V1838">INDEX('RESUMO - LOTES E VMA'!$F$3:$F$181,MATCH('LISTA DOS ITENS'!$D1838,'RESUMO - LOTES E VMA'!$A$3:$A$181,0))</f>
        <v>6923.55241</v>
      </c>
      <c r="W1838" s="57">
        <f>'LISTA DOS ITENS'!$U1838/'LISTA DOS ITENS'!$V1838</f>
        <v>0.001079705889</v>
      </c>
      <c r="X1838" s="53" t="s">
        <v>53</v>
      </c>
      <c r="Y1838" s="53" t="s">
        <v>290</v>
      </c>
      <c r="Z1838" s="58" t="str">
        <f>'LISTA DOS ITENS'!$F1838&amp;"-"&amp;'LISTA DOS ITENS'!$H1838&amp;"-"&amp;'LISTA DOS ITENS'!$J1838&amp;"-"&amp;'LISTA DOS ITENS'!$K1838&amp;"-"&amp;'LISTA DOS ITENS'!$I1838</f>
        <v>10569712-2101-0003-CONS/NAC-</v>
      </c>
      <c r="AA1838" s="59" t="str">
        <f t="array" ref="AA1838">INDEX('RESUMO - LOTES E VMA'!$M$3:$M$181,MATCH('LISTA DOS ITENS'!$D1838,'RESUMO - LOTES E VMA'!$A$3:$A$181,0))</f>
        <v>Para Leilão</v>
      </c>
      <c r="AB1838" s="60">
        <f t="array" ref="AB1838">INDEX('RESUMO - LOTES E VMA'!$J$3:$J$181,MATCH('LISTA DOS ITENS'!$D1838,'RESUMO - LOTES E VMA'!$A$3:$A$181,0))</f>
        <v>0.06888414322</v>
      </c>
      <c r="AC1838" s="29" t="str">
        <f t="array" ref="AC1838">INDEX('RESUMO - LOTES E VMA'!$L$3:$L$181,MATCH('LISTA DOS ITENS'!$D1838,'RESUMO - LOTES E VMA'!$A$3:$A$181,0))</f>
        <v>1% do Valor de Comparação do VMA</v>
      </c>
      <c r="AD1838" s="53" t="str">
        <f>VLOOKUP(Tabela1[[#This Row],[Índice]],[1]Planilha1!$A:$A,1,0)</f>
        <v>#ERROR!</v>
      </c>
    </row>
    <row r="1839" ht="15.75" customHeight="1">
      <c r="A1839" s="52">
        <v>254231.0</v>
      </c>
      <c r="B1839" s="53" t="s">
        <v>70</v>
      </c>
      <c r="C1839" s="53" t="s">
        <v>71</v>
      </c>
      <c r="D1839" s="22">
        <v>207162.0</v>
      </c>
      <c r="E1839" s="53" t="s">
        <v>63</v>
      </c>
      <c r="F1839" s="54">
        <v>1.0642198E7</v>
      </c>
      <c r="G1839" s="53" t="s">
        <v>1353</v>
      </c>
      <c r="H1839" s="55">
        <v>2101.0</v>
      </c>
      <c r="I1839" s="55"/>
      <c r="J1839" s="55" t="s">
        <v>68</v>
      </c>
      <c r="K1839" s="53" t="s">
        <v>73</v>
      </c>
      <c r="L1839" s="53"/>
      <c r="M1839" s="53">
        <v>2.0</v>
      </c>
      <c r="N1839" s="53" t="s">
        <v>52</v>
      </c>
      <c r="O1839" s="25">
        <v>754.685</v>
      </c>
      <c r="P1839" s="25">
        <f>'LISTA DOS ITENS'!$O1839*'LISTA DOS ITENS'!$M1839</f>
        <v>1509.37</v>
      </c>
      <c r="Q1839" s="25">
        <v>557.0</v>
      </c>
      <c r="R1839" s="25">
        <f>'LISTA DOS ITENS'!$Q1839*'LISTA DOS ITENS'!$M1839</f>
        <v>1114</v>
      </c>
      <c r="S1839" s="56">
        <f>IF('LISTA DOS ITENS'!$P1839&gt;'LISTA DOS ITENS'!$R1839,'LISTA DOS ITENS'!$P1839,'LISTA DOS ITENS'!$R1839)</f>
        <v>1509.37</v>
      </c>
      <c r="T1839" s="25">
        <v>39.52722586781441</v>
      </c>
      <c r="U1839" s="25">
        <f>'LISTA DOS ITENS'!$T1839*'LISTA DOS ITENS'!$M1839</f>
        <v>79.05445174</v>
      </c>
      <c r="V1839" s="56">
        <f t="array" ref="V1839">INDEX('RESUMO - LOTES E VMA'!$F$3:$F$181,MATCH('LISTA DOS ITENS'!$D1839,'RESUMO - LOTES E VMA'!$A$3:$A$181,0))</f>
        <v>6923.55241</v>
      </c>
      <c r="W1839" s="57">
        <f>'LISTA DOS ITENS'!$U1839/'LISTA DOS ITENS'!$V1839</f>
        <v>0.01141819214</v>
      </c>
      <c r="X1839" s="53" t="s">
        <v>53</v>
      </c>
      <c r="Y1839" s="53" t="s">
        <v>290</v>
      </c>
      <c r="Z1839" s="58" t="str">
        <f>'LISTA DOS ITENS'!$F1839&amp;"-"&amp;'LISTA DOS ITENS'!$H1839&amp;"-"&amp;'LISTA DOS ITENS'!$J1839&amp;"-"&amp;'LISTA DOS ITENS'!$K1839&amp;"-"&amp;'LISTA DOS ITENS'!$I1839</f>
        <v>10642198-2101-0003-CONS/NAC-</v>
      </c>
      <c r="AA1839" s="59" t="str">
        <f t="array" ref="AA1839">INDEX('RESUMO - LOTES E VMA'!$M$3:$M$181,MATCH('LISTA DOS ITENS'!$D1839,'RESUMO - LOTES E VMA'!$A$3:$A$181,0))</f>
        <v>Para Leilão</v>
      </c>
      <c r="AB1839" s="60">
        <f t="array" ref="AB1839">INDEX('RESUMO - LOTES E VMA'!$J$3:$J$181,MATCH('LISTA DOS ITENS'!$D1839,'RESUMO - LOTES E VMA'!$A$3:$A$181,0))</f>
        <v>0.06888414322</v>
      </c>
      <c r="AC1839" s="29" t="str">
        <f t="array" ref="AC1839">INDEX('RESUMO - LOTES E VMA'!$L$3:$L$181,MATCH('LISTA DOS ITENS'!$D1839,'RESUMO - LOTES E VMA'!$A$3:$A$181,0))</f>
        <v>1% do Valor de Comparação do VMA</v>
      </c>
      <c r="AD1839" s="53" t="str">
        <f>VLOOKUP(Tabela1[[#This Row],[Índice]],[1]Planilha1!$A:$A,1,0)</f>
        <v>#ERROR!</v>
      </c>
    </row>
    <row r="1840" ht="15.75" customHeight="1">
      <c r="A1840" s="52">
        <v>254232.0</v>
      </c>
      <c r="B1840" s="53" t="s">
        <v>70</v>
      </c>
      <c r="C1840" s="53" t="s">
        <v>71</v>
      </c>
      <c r="D1840" s="22">
        <v>207162.0</v>
      </c>
      <c r="E1840" s="53" t="s">
        <v>63</v>
      </c>
      <c r="F1840" s="54">
        <v>1.0650246E7</v>
      </c>
      <c r="G1840" s="53" t="s">
        <v>1354</v>
      </c>
      <c r="H1840" s="55">
        <v>2101.0</v>
      </c>
      <c r="I1840" s="55"/>
      <c r="J1840" s="55" t="s">
        <v>68</v>
      </c>
      <c r="K1840" s="53" t="s">
        <v>179</v>
      </c>
      <c r="L1840" s="53"/>
      <c r="M1840" s="53">
        <v>1.0</v>
      </c>
      <c r="N1840" s="53" t="s">
        <v>52</v>
      </c>
      <c r="O1840" s="25">
        <v>2902.51</v>
      </c>
      <c r="P1840" s="25">
        <f>'LISTA DOS ITENS'!$O1840*'LISTA DOS ITENS'!$M1840</f>
        <v>2902.51</v>
      </c>
      <c r="Q1840" s="25">
        <v>2902.51</v>
      </c>
      <c r="R1840" s="25">
        <f>'LISTA DOS ITENS'!$Q1840*'LISTA DOS ITENS'!$M1840</f>
        <v>2902.51</v>
      </c>
      <c r="S1840" s="56">
        <f>IF('LISTA DOS ITENS'!$P1840&gt;'LISTA DOS ITENS'!$R1840,'LISTA DOS ITENS'!$P1840,'LISTA DOS ITENS'!$R1840)</f>
        <v>2902.51</v>
      </c>
      <c r="T1840" s="25">
        <v>205.9751676007002</v>
      </c>
      <c r="U1840" s="25">
        <f>'LISTA DOS ITENS'!$T1840*'LISTA DOS ITENS'!$M1840</f>
        <v>205.9751676</v>
      </c>
      <c r="V1840" s="56">
        <f t="array" ref="V1840">INDEX('RESUMO - LOTES E VMA'!$F$3:$F$181,MATCH('LISTA DOS ITENS'!$D1840,'RESUMO - LOTES E VMA'!$A$3:$A$181,0))</f>
        <v>6923.55241</v>
      </c>
      <c r="W1840" s="57">
        <f>'LISTA DOS ITENS'!$U1840/'LISTA DOS ITENS'!$V1840</f>
        <v>0.02974992539</v>
      </c>
      <c r="X1840" s="53" t="s">
        <v>53</v>
      </c>
      <c r="Y1840" s="53" t="s">
        <v>290</v>
      </c>
      <c r="Z1840" s="58" t="str">
        <f>'LISTA DOS ITENS'!$F1840&amp;"-"&amp;'LISTA DOS ITENS'!$H1840&amp;"-"&amp;'LISTA DOS ITENS'!$J1840&amp;"-"&amp;'LISTA DOS ITENS'!$K1840&amp;"-"&amp;'LISTA DOS ITENS'!$I1840</f>
        <v>10650246-2101-0003-IMOB/IMP-</v>
      </c>
      <c r="AA1840" s="59" t="str">
        <f t="array" ref="AA1840">INDEX('RESUMO - LOTES E VMA'!$M$3:$M$181,MATCH('LISTA DOS ITENS'!$D1840,'RESUMO - LOTES E VMA'!$A$3:$A$181,0))</f>
        <v>Para Leilão</v>
      </c>
      <c r="AB1840" s="60">
        <f t="array" ref="AB1840">INDEX('RESUMO - LOTES E VMA'!$J$3:$J$181,MATCH('LISTA DOS ITENS'!$D1840,'RESUMO - LOTES E VMA'!$A$3:$A$181,0))</f>
        <v>0.06888414322</v>
      </c>
      <c r="AC1840" s="29" t="str">
        <f t="array" ref="AC1840">INDEX('RESUMO - LOTES E VMA'!$L$3:$L$181,MATCH('LISTA DOS ITENS'!$D1840,'RESUMO - LOTES E VMA'!$A$3:$A$181,0))</f>
        <v>1% do Valor de Comparação do VMA</v>
      </c>
      <c r="AD1840" s="53" t="str">
        <f>VLOOKUP(Tabela1[[#This Row],[Índice]],[1]Planilha1!$A:$A,1,0)</f>
        <v>#ERROR!</v>
      </c>
    </row>
    <row r="1841" ht="15.75" customHeight="1">
      <c r="A1841" s="52">
        <v>254233.0</v>
      </c>
      <c r="B1841" s="53" t="s">
        <v>70</v>
      </c>
      <c r="C1841" s="53" t="s">
        <v>71</v>
      </c>
      <c r="D1841" s="22">
        <v>207162.0</v>
      </c>
      <c r="E1841" s="53" t="s">
        <v>63</v>
      </c>
      <c r="F1841" s="54">
        <v>1.0759355E7</v>
      </c>
      <c r="G1841" s="53" t="s">
        <v>1351</v>
      </c>
      <c r="H1841" s="55">
        <v>2101.0</v>
      </c>
      <c r="I1841" s="55"/>
      <c r="J1841" s="55" t="s">
        <v>68</v>
      </c>
      <c r="K1841" s="53" t="s">
        <v>73</v>
      </c>
      <c r="L1841" s="53"/>
      <c r="M1841" s="53">
        <v>1.0</v>
      </c>
      <c r="N1841" s="53" t="s">
        <v>52</v>
      </c>
      <c r="O1841" s="25">
        <v>77.18</v>
      </c>
      <c r="P1841" s="25">
        <f>'LISTA DOS ITENS'!$O1841*'LISTA DOS ITENS'!$M1841</f>
        <v>77.18</v>
      </c>
      <c r="Q1841" s="25">
        <v>18.47</v>
      </c>
      <c r="R1841" s="25">
        <f>'LISTA DOS ITENS'!$Q1841*'LISTA DOS ITENS'!$M1841</f>
        <v>18.47</v>
      </c>
      <c r="S1841" s="56">
        <f>IF('LISTA DOS ITENS'!$P1841&gt;'LISTA DOS ITENS'!$R1841,'LISTA DOS ITENS'!$P1841,'LISTA DOS ITENS'!$R1841)</f>
        <v>77.18</v>
      </c>
      <c r="T1841" s="25">
        <v>1.310714294036862</v>
      </c>
      <c r="U1841" s="25">
        <f>'LISTA DOS ITENS'!$T1841*'LISTA DOS ITENS'!$M1841</f>
        <v>1.310714294</v>
      </c>
      <c r="V1841" s="56">
        <f t="array" ref="V1841">INDEX('RESUMO - LOTES E VMA'!$F$3:$F$181,MATCH('LISTA DOS ITENS'!$D1841,'RESUMO - LOTES E VMA'!$A$3:$A$181,0))</f>
        <v>6923.55241</v>
      </c>
      <c r="W1841" s="57">
        <f>'LISTA DOS ITENS'!$U1841/'LISTA DOS ITENS'!$V1841</f>
        <v>0.0001893123958</v>
      </c>
      <c r="X1841" s="53" t="s">
        <v>53</v>
      </c>
      <c r="Y1841" s="53" t="s">
        <v>290</v>
      </c>
      <c r="Z1841" s="58" t="str">
        <f>'LISTA DOS ITENS'!$F1841&amp;"-"&amp;'LISTA DOS ITENS'!$H1841&amp;"-"&amp;'LISTA DOS ITENS'!$J1841&amp;"-"&amp;'LISTA DOS ITENS'!$K1841&amp;"-"&amp;'LISTA DOS ITENS'!$I1841</f>
        <v>10759355-2101-0003-CONS/NAC-</v>
      </c>
      <c r="AA1841" s="59" t="str">
        <f t="array" ref="AA1841">INDEX('RESUMO - LOTES E VMA'!$M$3:$M$181,MATCH('LISTA DOS ITENS'!$D1841,'RESUMO - LOTES E VMA'!$A$3:$A$181,0))</f>
        <v>Para Leilão</v>
      </c>
      <c r="AB1841" s="60">
        <f t="array" ref="AB1841">INDEX('RESUMO - LOTES E VMA'!$J$3:$J$181,MATCH('LISTA DOS ITENS'!$D1841,'RESUMO - LOTES E VMA'!$A$3:$A$181,0))</f>
        <v>0.06888414322</v>
      </c>
      <c r="AC1841" s="29" t="str">
        <f t="array" ref="AC1841">INDEX('RESUMO - LOTES E VMA'!$L$3:$L$181,MATCH('LISTA DOS ITENS'!$D1841,'RESUMO - LOTES E VMA'!$A$3:$A$181,0))</f>
        <v>1% do Valor de Comparação do VMA</v>
      </c>
      <c r="AD1841" s="53" t="str">
        <f>VLOOKUP(Tabela1[[#This Row],[Índice]],[1]Planilha1!$A:$A,1,0)</f>
        <v>#ERROR!</v>
      </c>
    </row>
    <row r="1842" ht="15.75" customHeight="1">
      <c r="A1842" s="52">
        <v>254234.0</v>
      </c>
      <c r="B1842" s="53" t="s">
        <v>70</v>
      </c>
      <c r="C1842" s="53" t="s">
        <v>71</v>
      </c>
      <c r="D1842" s="22">
        <v>207162.0</v>
      </c>
      <c r="E1842" s="53" t="s">
        <v>63</v>
      </c>
      <c r="F1842" s="54">
        <v>1.0829064E7</v>
      </c>
      <c r="G1842" s="53" t="s">
        <v>1355</v>
      </c>
      <c r="H1842" s="55">
        <v>2101.0</v>
      </c>
      <c r="I1842" s="55"/>
      <c r="J1842" s="55" t="s">
        <v>68</v>
      </c>
      <c r="K1842" s="53" t="s">
        <v>73</v>
      </c>
      <c r="L1842" s="53"/>
      <c r="M1842" s="53">
        <v>1.0</v>
      </c>
      <c r="N1842" s="53" t="s">
        <v>52</v>
      </c>
      <c r="O1842" s="25">
        <v>216.0</v>
      </c>
      <c r="P1842" s="25">
        <f>'LISTA DOS ITENS'!$O1842*'LISTA DOS ITENS'!$M1842</f>
        <v>216</v>
      </c>
      <c r="Q1842" s="25">
        <v>79.58</v>
      </c>
      <c r="R1842" s="25">
        <f>'LISTA DOS ITENS'!$Q1842*'LISTA DOS ITENS'!$M1842</f>
        <v>79.58</v>
      </c>
      <c r="S1842" s="56">
        <f>IF('LISTA DOS ITENS'!$P1842&gt;'LISTA DOS ITENS'!$R1842,'LISTA DOS ITENS'!$P1842,'LISTA DOS ITENS'!$R1842)</f>
        <v>216</v>
      </c>
      <c r="T1842" s="25">
        <v>5.6473548196780445</v>
      </c>
      <c r="U1842" s="25">
        <f>'LISTA DOS ITENS'!$T1842*'LISTA DOS ITENS'!$M1842</f>
        <v>5.64735482</v>
      </c>
      <c r="V1842" s="56">
        <f t="array" ref="V1842">INDEX('RESUMO - LOTES E VMA'!$F$3:$F$181,MATCH('LISTA DOS ITENS'!$D1842,'RESUMO - LOTES E VMA'!$A$3:$A$181,0))</f>
        <v>6923.55241</v>
      </c>
      <c r="W1842" s="57">
        <f>'LISTA DOS ITENS'!$U1842/'LISTA DOS ITENS'!$V1842</f>
        <v>0.0008156730079</v>
      </c>
      <c r="X1842" s="53" t="s">
        <v>53</v>
      </c>
      <c r="Y1842" s="53" t="s">
        <v>290</v>
      </c>
      <c r="Z1842" s="58" t="str">
        <f>'LISTA DOS ITENS'!$F1842&amp;"-"&amp;'LISTA DOS ITENS'!$H1842&amp;"-"&amp;'LISTA DOS ITENS'!$J1842&amp;"-"&amp;'LISTA DOS ITENS'!$K1842&amp;"-"&amp;'LISTA DOS ITENS'!$I1842</f>
        <v>10829064-2101-0003-CONS/NAC-</v>
      </c>
      <c r="AA1842" s="59" t="str">
        <f t="array" ref="AA1842">INDEX('RESUMO - LOTES E VMA'!$M$3:$M$181,MATCH('LISTA DOS ITENS'!$D1842,'RESUMO - LOTES E VMA'!$A$3:$A$181,0))</f>
        <v>Para Leilão</v>
      </c>
      <c r="AB1842" s="60">
        <f t="array" ref="AB1842">INDEX('RESUMO - LOTES E VMA'!$J$3:$J$181,MATCH('LISTA DOS ITENS'!$D1842,'RESUMO - LOTES E VMA'!$A$3:$A$181,0))</f>
        <v>0.06888414322</v>
      </c>
      <c r="AC1842" s="29" t="str">
        <f t="array" ref="AC1842">INDEX('RESUMO - LOTES E VMA'!$L$3:$L$181,MATCH('LISTA DOS ITENS'!$D1842,'RESUMO - LOTES E VMA'!$A$3:$A$181,0))</f>
        <v>1% do Valor de Comparação do VMA</v>
      </c>
      <c r="AD1842" s="53" t="str">
        <f>VLOOKUP(Tabela1[[#This Row],[Índice]],[1]Planilha1!$A:$A,1,0)</f>
        <v>#ERROR!</v>
      </c>
    </row>
    <row r="1843" ht="15.75" customHeight="1">
      <c r="A1843" s="52">
        <v>254235.0</v>
      </c>
      <c r="B1843" s="53" t="s">
        <v>70</v>
      </c>
      <c r="C1843" s="53" t="s">
        <v>71</v>
      </c>
      <c r="D1843" s="22">
        <v>207162.0</v>
      </c>
      <c r="E1843" s="53" t="s">
        <v>63</v>
      </c>
      <c r="F1843" s="54">
        <v>1.083838E7</v>
      </c>
      <c r="G1843" s="53" t="s">
        <v>1356</v>
      </c>
      <c r="H1843" s="55">
        <v>2101.0</v>
      </c>
      <c r="I1843" s="55"/>
      <c r="J1843" s="55" t="s">
        <v>68</v>
      </c>
      <c r="K1843" s="53" t="s">
        <v>51</v>
      </c>
      <c r="L1843" s="53"/>
      <c r="M1843" s="53">
        <v>1.0</v>
      </c>
      <c r="N1843" s="53" t="s">
        <v>52</v>
      </c>
      <c r="O1843" s="25">
        <v>1.0</v>
      </c>
      <c r="P1843" s="25">
        <f>'LISTA DOS ITENS'!$O1843*'LISTA DOS ITENS'!$M1843</f>
        <v>1</v>
      </c>
      <c r="Q1843" s="25">
        <v>33.4</v>
      </c>
      <c r="R1843" s="25">
        <f>'LISTA DOS ITENS'!$Q1843*'LISTA DOS ITENS'!$M1843</f>
        <v>33.4</v>
      </c>
      <c r="S1843" s="56">
        <f>IF('LISTA DOS ITENS'!$P1843&gt;'LISTA DOS ITENS'!$R1843,'LISTA DOS ITENS'!$P1843,'LISTA DOS ITENS'!$R1843)</f>
        <v>33.4</v>
      </c>
      <c r="T1843" s="25">
        <v>2.3702142620915643</v>
      </c>
      <c r="U1843" s="25">
        <f>'LISTA DOS ITENS'!$T1843*'LISTA DOS ITENS'!$M1843</f>
        <v>2.370214262</v>
      </c>
      <c r="V1843" s="56">
        <f t="array" ref="V1843">INDEX('RESUMO - LOTES E VMA'!$F$3:$F$181,MATCH('LISTA DOS ITENS'!$D1843,'RESUMO - LOTES E VMA'!$A$3:$A$181,0))</f>
        <v>6923.55241</v>
      </c>
      <c r="W1843" s="57">
        <f>'LISTA DOS ITENS'!$U1843/'LISTA DOS ITENS'!$V1843</f>
        <v>0.0003423407698</v>
      </c>
      <c r="X1843" s="53" t="s">
        <v>53</v>
      </c>
      <c r="Y1843" s="53" t="s">
        <v>290</v>
      </c>
      <c r="Z1843" s="58" t="str">
        <f>'LISTA DOS ITENS'!$F1843&amp;"-"&amp;'LISTA DOS ITENS'!$H1843&amp;"-"&amp;'LISTA DOS ITENS'!$J1843&amp;"-"&amp;'LISTA DOS ITENS'!$K1843&amp;"-"&amp;'LISTA DOS ITENS'!$I1843</f>
        <v>10838380-2101-0003-A RECUPER-</v>
      </c>
      <c r="AA1843" s="59" t="str">
        <f t="array" ref="AA1843">INDEX('RESUMO - LOTES E VMA'!$M$3:$M$181,MATCH('LISTA DOS ITENS'!$D1843,'RESUMO - LOTES E VMA'!$A$3:$A$181,0))</f>
        <v>Para Leilão</v>
      </c>
      <c r="AB1843" s="60">
        <f t="array" ref="AB1843">INDEX('RESUMO - LOTES E VMA'!$J$3:$J$181,MATCH('LISTA DOS ITENS'!$D1843,'RESUMO - LOTES E VMA'!$A$3:$A$181,0))</f>
        <v>0.06888414322</v>
      </c>
      <c r="AC1843" s="29" t="str">
        <f t="array" ref="AC1843">INDEX('RESUMO - LOTES E VMA'!$L$3:$L$181,MATCH('LISTA DOS ITENS'!$D1843,'RESUMO - LOTES E VMA'!$A$3:$A$181,0))</f>
        <v>1% do Valor de Comparação do VMA</v>
      </c>
      <c r="AD1843" s="53" t="str">
        <f>VLOOKUP(Tabela1[[#This Row],[Índice]],[1]Planilha1!$A:$A,1,0)</f>
        <v>#ERROR!</v>
      </c>
    </row>
    <row r="1844" ht="15.75" customHeight="1">
      <c r="A1844" s="52">
        <v>254236.0</v>
      </c>
      <c r="B1844" s="53" t="s">
        <v>70</v>
      </c>
      <c r="C1844" s="53" t="s">
        <v>71</v>
      </c>
      <c r="D1844" s="22">
        <v>207162.0</v>
      </c>
      <c r="E1844" s="53" t="s">
        <v>63</v>
      </c>
      <c r="F1844" s="54">
        <v>1.0884911E7</v>
      </c>
      <c r="G1844" s="53" t="s">
        <v>1357</v>
      </c>
      <c r="H1844" s="55">
        <v>2101.0</v>
      </c>
      <c r="I1844" s="55"/>
      <c r="J1844" s="55" t="s">
        <v>68</v>
      </c>
      <c r="K1844" s="53" t="s">
        <v>73</v>
      </c>
      <c r="L1844" s="53"/>
      <c r="M1844" s="53">
        <v>1.0</v>
      </c>
      <c r="N1844" s="53" t="s">
        <v>52</v>
      </c>
      <c r="O1844" s="25">
        <v>1631.0</v>
      </c>
      <c r="P1844" s="25">
        <f>'LISTA DOS ITENS'!$O1844*'LISTA DOS ITENS'!$M1844</f>
        <v>1631</v>
      </c>
      <c r="Q1844" s="25">
        <v>1475.3</v>
      </c>
      <c r="R1844" s="25">
        <f>'LISTA DOS ITENS'!$Q1844*'LISTA DOS ITENS'!$M1844</f>
        <v>1475.3</v>
      </c>
      <c r="S1844" s="56">
        <f>IF('LISTA DOS ITENS'!$P1844&gt;'LISTA DOS ITENS'!$R1844,'LISTA DOS ITENS'!$P1844,'LISTA DOS ITENS'!$R1844)</f>
        <v>1631</v>
      </c>
      <c r="T1844" s="25">
        <v>104.69392517555941</v>
      </c>
      <c r="U1844" s="25">
        <f>'LISTA DOS ITENS'!$T1844*'LISTA DOS ITENS'!$M1844</f>
        <v>104.6939252</v>
      </c>
      <c r="V1844" s="56">
        <f t="array" ref="V1844">INDEX('RESUMO - LOTES E VMA'!$F$3:$F$181,MATCH('LISTA DOS ITENS'!$D1844,'RESUMO - LOTES E VMA'!$A$3:$A$181,0))</f>
        <v>6923.55241</v>
      </c>
      <c r="W1844" s="57">
        <f>'LISTA DOS ITENS'!$U1844/'LISTA DOS ITENS'!$V1844</f>
        <v>0.0151214173</v>
      </c>
      <c r="X1844" s="53" t="s">
        <v>53</v>
      </c>
      <c r="Y1844" s="53" t="s">
        <v>290</v>
      </c>
      <c r="Z1844" s="58" t="str">
        <f>'LISTA DOS ITENS'!$F1844&amp;"-"&amp;'LISTA DOS ITENS'!$H1844&amp;"-"&amp;'LISTA DOS ITENS'!$J1844&amp;"-"&amp;'LISTA DOS ITENS'!$K1844&amp;"-"&amp;'LISTA DOS ITENS'!$I1844</f>
        <v>10884911-2101-0003-CONS/NAC-</v>
      </c>
      <c r="AA1844" s="59" t="str">
        <f t="array" ref="AA1844">INDEX('RESUMO - LOTES E VMA'!$M$3:$M$181,MATCH('LISTA DOS ITENS'!$D1844,'RESUMO - LOTES E VMA'!$A$3:$A$181,0))</f>
        <v>Para Leilão</v>
      </c>
      <c r="AB1844" s="60">
        <f t="array" ref="AB1844">INDEX('RESUMO - LOTES E VMA'!$J$3:$J$181,MATCH('LISTA DOS ITENS'!$D1844,'RESUMO - LOTES E VMA'!$A$3:$A$181,0))</f>
        <v>0.06888414322</v>
      </c>
      <c r="AC1844" s="29" t="str">
        <f t="array" ref="AC1844">INDEX('RESUMO - LOTES E VMA'!$L$3:$L$181,MATCH('LISTA DOS ITENS'!$D1844,'RESUMO - LOTES E VMA'!$A$3:$A$181,0))</f>
        <v>1% do Valor de Comparação do VMA</v>
      </c>
      <c r="AD1844" s="53" t="str">
        <f>VLOOKUP(Tabela1[[#This Row],[Índice]],[1]Planilha1!$A:$A,1,0)</f>
        <v>#ERROR!</v>
      </c>
    </row>
    <row r="1845" ht="15.75" customHeight="1">
      <c r="A1845" s="52">
        <v>254237.0</v>
      </c>
      <c r="B1845" s="53" t="s">
        <v>70</v>
      </c>
      <c r="C1845" s="53" t="s">
        <v>71</v>
      </c>
      <c r="D1845" s="22">
        <v>207162.0</v>
      </c>
      <c r="E1845" s="53" t="s">
        <v>63</v>
      </c>
      <c r="F1845" s="54">
        <v>1.093402E7</v>
      </c>
      <c r="G1845" s="53" t="s">
        <v>1358</v>
      </c>
      <c r="H1845" s="55">
        <v>2101.0</v>
      </c>
      <c r="I1845" s="55"/>
      <c r="J1845" s="55" t="s">
        <v>68</v>
      </c>
      <c r="K1845" s="53" t="s">
        <v>73</v>
      </c>
      <c r="L1845" s="53"/>
      <c r="M1845" s="53">
        <v>3.0</v>
      </c>
      <c r="N1845" s="53" t="s">
        <v>52</v>
      </c>
      <c r="O1845" s="25">
        <v>850.0</v>
      </c>
      <c r="P1845" s="25">
        <f>'LISTA DOS ITENS'!$O1845*'LISTA DOS ITENS'!$M1845</f>
        <v>2550</v>
      </c>
      <c r="Q1845" s="25">
        <v>850.0</v>
      </c>
      <c r="R1845" s="25">
        <f>'LISTA DOS ITENS'!$Q1845*'LISTA DOS ITENS'!$M1845</f>
        <v>2550</v>
      </c>
      <c r="S1845" s="56">
        <f>IF('LISTA DOS ITENS'!$P1845&gt;'LISTA DOS ITENS'!$R1845,'LISTA DOS ITENS'!$P1845,'LISTA DOS ITENS'!$R1845)</f>
        <v>2550</v>
      </c>
      <c r="T1845" s="25">
        <v>60.31982403526436</v>
      </c>
      <c r="U1845" s="25">
        <f>'LISTA DOS ITENS'!$T1845*'LISTA DOS ITENS'!$M1845</f>
        <v>180.9594721</v>
      </c>
      <c r="V1845" s="56">
        <f t="array" ref="V1845">INDEX('RESUMO - LOTES E VMA'!$F$3:$F$181,MATCH('LISTA DOS ITENS'!$D1845,'RESUMO - LOTES E VMA'!$A$3:$A$181,0))</f>
        <v>6923.55241</v>
      </c>
      <c r="W1845" s="57">
        <f>'LISTA DOS ITENS'!$U1845/'LISTA DOS ITENS'!$V1845</f>
        <v>0.0261367953</v>
      </c>
      <c r="X1845" s="53" t="s">
        <v>53</v>
      </c>
      <c r="Y1845" s="53" t="s">
        <v>290</v>
      </c>
      <c r="Z1845" s="58" t="str">
        <f>'LISTA DOS ITENS'!$F1845&amp;"-"&amp;'LISTA DOS ITENS'!$H1845&amp;"-"&amp;'LISTA DOS ITENS'!$J1845&amp;"-"&amp;'LISTA DOS ITENS'!$K1845&amp;"-"&amp;'LISTA DOS ITENS'!$I1845</f>
        <v>10934020-2101-0003-CONS/NAC-</v>
      </c>
      <c r="AA1845" s="59" t="str">
        <f t="array" ref="AA1845">INDEX('RESUMO - LOTES E VMA'!$M$3:$M$181,MATCH('LISTA DOS ITENS'!$D1845,'RESUMO - LOTES E VMA'!$A$3:$A$181,0))</f>
        <v>Para Leilão</v>
      </c>
      <c r="AB1845" s="60">
        <f t="array" ref="AB1845">INDEX('RESUMO - LOTES E VMA'!$J$3:$J$181,MATCH('LISTA DOS ITENS'!$D1845,'RESUMO - LOTES E VMA'!$A$3:$A$181,0))</f>
        <v>0.06888414322</v>
      </c>
      <c r="AC1845" s="29" t="str">
        <f t="array" ref="AC1845">INDEX('RESUMO - LOTES E VMA'!$L$3:$L$181,MATCH('LISTA DOS ITENS'!$D1845,'RESUMO - LOTES E VMA'!$A$3:$A$181,0))</f>
        <v>1% do Valor de Comparação do VMA</v>
      </c>
      <c r="AD1845" s="53" t="str">
        <f>VLOOKUP(Tabela1[[#This Row],[Índice]],[1]Planilha1!$A:$A,1,0)</f>
        <v>#ERROR!</v>
      </c>
    </row>
    <row r="1846" ht="15.75" customHeight="1">
      <c r="A1846" s="52">
        <v>254238.0</v>
      </c>
      <c r="B1846" s="53" t="s">
        <v>70</v>
      </c>
      <c r="C1846" s="53" t="s">
        <v>71</v>
      </c>
      <c r="D1846" s="22">
        <v>207162.0</v>
      </c>
      <c r="E1846" s="53" t="s">
        <v>63</v>
      </c>
      <c r="F1846" s="54">
        <v>1.0964445E7</v>
      </c>
      <c r="G1846" s="53" t="s">
        <v>1359</v>
      </c>
      <c r="H1846" s="55">
        <v>2101.0</v>
      </c>
      <c r="I1846" s="55"/>
      <c r="J1846" s="55" t="s">
        <v>68</v>
      </c>
      <c r="K1846" s="53" t="s">
        <v>51</v>
      </c>
      <c r="L1846" s="53"/>
      <c r="M1846" s="53">
        <v>51.0</v>
      </c>
      <c r="N1846" s="53" t="s">
        <v>52</v>
      </c>
      <c r="O1846" s="25">
        <v>1.0</v>
      </c>
      <c r="P1846" s="25">
        <f>'LISTA DOS ITENS'!$O1846*'LISTA DOS ITENS'!$M1846</f>
        <v>51</v>
      </c>
      <c r="Q1846" s="25">
        <v>62.78</v>
      </c>
      <c r="R1846" s="25">
        <f>'LISTA DOS ITENS'!$Q1846*'LISTA DOS ITENS'!$M1846</f>
        <v>3201.78</v>
      </c>
      <c r="S1846" s="56">
        <f>IF('LISTA DOS ITENS'!$P1846&gt;'LISTA DOS ITENS'!$R1846,'LISTA DOS ITENS'!$P1846,'LISTA DOS ITENS'!$R1846)</f>
        <v>3201.78</v>
      </c>
      <c r="T1846" s="25">
        <v>4.455151238745761</v>
      </c>
      <c r="U1846" s="25">
        <f>'LISTA DOS ITENS'!$T1846*'LISTA DOS ITENS'!$M1846</f>
        <v>227.2127132</v>
      </c>
      <c r="V1846" s="56">
        <f t="array" ref="V1846">INDEX('RESUMO - LOTES E VMA'!$F$3:$F$181,MATCH('LISTA DOS ITENS'!$D1846,'RESUMO - LOTES E VMA'!$A$3:$A$181,0))</f>
        <v>6923.55241</v>
      </c>
      <c r="W1846" s="57">
        <f>'LISTA DOS ITENS'!$U1846/'LISTA DOS ITENS'!$V1846</f>
        <v>0.03281736018</v>
      </c>
      <c r="X1846" s="53" t="s">
        <v>53</v>
      </c>
      <c r="Y1846" s="53" t="s">
        <v>290</v>
      </c>
      <c r="Z1846" s="58" t="str">
        <f>'LISTA DOS ITENS'!$F1846&amp;"-"&amp;'LISTA DOS ITENS'!$H1846&amp;"-"&amp;'LISTA DOS ITENS'!$J1846&amp;"-"&amp;'LISTA DOS ITENS'!$K1846&amp;"-"&amp;'LISTA DOS ITENS'!$I1846</f>
        <v>10964445-2101-0003-A RECUPER-</v>
      </c>
      <c r="AA1846" s="59" t="str">
        <f t="array" ref="AA1846">INDEX('RESUMO - LOTES E VMA'!$M$3:$M$181,MATCH('LISTA DOS ITENS'!$D1846,'RESUMO - LOTES E VMA'!$A$3:$A$181,0))</f>
        <v>Para Leilão</v>
      </c>
      <c r="AB1846" s="60">
        <f t="array" ref="AB1846">INDEX('RESUMO - LOTES E VMA'!$J$3:$J$181,MATCH('LISTA DOS ITENS'!$D1846,'RESUMO - LOTES E VMA'!$A$3:$A$181,0))</f>
        <v>0.06888414322</v>
      </c>
      <c r="AC1846" s="29" t="str">
        <f t="array" ref="AC1846">INDEX('RESUMO - LOTES E VMA'!$L$3:$L$181,MATCH('LISTA DOS ITENS'!$D1846,'RESUMO - LOTES E VMA'!$A$3:$A$181,0))</f>
        <v>1% do Valor de Comparação do VMA</v>
      </c>
      <c r="AD1846" s="53" t="str">
        <f>VLOOKUP(Tabela1[[#This Row],[Índice]],[1]Planilha1!$A:$A,1,0)</f>
        <v>#ERROR!</v>
      </c>
    </row>
    <row r="1847" ht="15.75" customHeight="1">
      <c r="A1847" s="52">
        <v>254239.0</v>
      </c>
      <c r="B1847" s="53" t="s">
        <v>70</v>
      </c>
      <c r="C1847" s="53" t="s">
        <v>71</v>
      </c>
      <c r="D1847" s="22">
        <v>207162.0</v>
      </c>
      <c r="E1847" s="53" t="s">
        <v>63</v>
      </c>
      <c r="F1847" s="54">
        <v>1.09873E7</v>
      </c>
      <c r="G1847" s="53" t="s">
        <v>1360</v>
      </c>
      <c r="H1847" s="55">
        <v>2101.0</v>
      </c>
      <c r="I1847" s="55"/>
      <c r="J1847" s="55" t="s">
        <v>68</v>
      </c>
      <c r="K1847" s="53" t="s">
        <v>73</v>
      </c>
      <c r="L1847" s="53"/>
      <c r="M1847" s="53">
        <v>1.0</v>
      </c>
      <c r="N1847" s="53" t="s">
        <v>52</v>
      </c>
      <c r="O1847" s="25">
        <v>170.12333333333333</v>
      </c>
      <c r="P1847" s="25">
        <f>'LISTA DOS ITENS'!$O1847*'LISTA DOS ITENS'!$M1847</f>
        <v>170.1233333</v>
      </c>
      <c r="Q1847" s="25">
        <v>170.13</v>
      </c>
      <c r="R1847" s="25">
        <f>'LISTA DOS ITENS'!$Q1847*'LISTA DOS ITENS'!$M1847</f>
        <v>170.13</v>
      </c>
      <c r="S1847" s="56">
        <f>IF('LISTA DOS ITENS'!$P1847&gt;'LISTA DOS ITENS'!$R1847,'LISTA DOS ITENS'!$P1847,'LISTA DOS ITENS'!$R1847)</f>
        <v>170.13</v>
      </c>
      <c r="T1847" s="25">
        <v>12.073190191905324</v>
      </c>
      <c r="U1847" s="25">
        <f>'LISTA DOS ITENS'!$T1847*'LISTA DOS ITENS'!$M1847</f>
        <v>12.07319019</v>
      </c>
      <c r="V1847" s="56">
        <f t="array" ref="V1847">INDEX('RESUMO - LOTES E VMA'!$F$3:$F$181,MATCH('LISTA DOS ITENS'!$D1847,'RESUMO - LOTES E VMA'!$A$3:$A$181,0))</f>
        <v>6923.55241</v>
      </c>
      <c r="W1847" s="57">
        <f>'LISTA DOS ITENS'!$U1847/'LISTA DOS ITENS'!$V1847</f>
        <v>0.001743785484</v>
      </c>
      <c r="X1847" s="53" t="s">
        <v>53</v>
      </c>
      <c r="Y1847" s="53" t="s">
        <v>290</v>
      </c>
      <c r="Z1847" s="58" t="str">
        <f>'LISTA DOS ITENS'!$F1847&amp;"-"&amp;'LISTA DOS ITENS'!$H1847&amp;"-"&amp;'LISTA DOS ITENS'!$J1847&amp;"-"&amp;'LISTA DOS ITENS'!$K1847&amp;"-"&amp;'LISTA DOS ITENS'!$I1847</f>
        <v>10987300-2101-0003-CONS/NAC-</v>
      </c>
      <c r="AA1847" s="59" t="str">
        <f t="array" ref="AA1847">INDEX('RESUMO - LOTES E VMA'!$M$3:$M$181,MATCH('LISTA DOS ITENS'!$D1847,'RESUMO - LOTES E VMA'!$A$3:$A$181,0))</f>
        <v>Para Leilão</v>
      </c>
      <c r="AB1847" s="60">
        <f t="array" ref="AB1847">INDEX('RESUMO - LOTES E VMA'!$J$3:$J$181,MATCH('LISTA DOS ITENS'!$D1847,'RESUMO - LOTES E VMA'!$A$3:$A$181,0))</f>
        <v>0.06888414322</v>
      </c>
      <c r="AC1847" s="29" t="str">
        <f t="array" ref="AC1847">INDEX('RESUMO - LOTES E VMA'!$L$3:$L$181,MATCH('LISTA DOS ITENS'!$D1847,'RESUMO - LOTES E VMA'!$A$3:$A$181,0))</f>
        <v>1% do Valor de Comparação do VMA</v>
      </c>
      <c r="AD1847" s="53" t="str">
        <f>VLOOKUP(Tabela1[[#This Row],[Índice]],[1]Planilha1!$A:$A,1,0)</f>
        <v>#ERROR!</v>
      </c>
    </row>
    <row r="1848" ht="15.75" customHeight="1">
      <c r="A1848" s="52">
        <v>254240.0</v>
      </c>
      <c r="B1848" s="53" t="s">
        <v>70</v>
      </c>
      <c r="C1848" s="53" t="s">
        <v>71</v>
      </c>
      <c r="D1848" s="22">
        <v>207162.0</v>
      </c>
      <c r="E1848" s="53" t="s">
        <v>63</v>
      </c>
      <c r="F1848" s="54">
        <v>1.1044148E7</v>
      </c>
      <c r="G1848" s="53" t="s">
        <v>1347</v>
      </c>
      <c r="H1848" s="55">
        <v>2101.0</v>
      </c>
      <c r="I1848" s="55"/>
      <c r="J1848" s="55" t="s">
        <v>68</v>
      </c>
      <c r="K1848" s="53" t="s">
        <v>73</v>
      </c>
      <c r="L1848" s="53"/>
      <c r="M1848" s="53">
        <v>3.0</v>
      </c>
      <c r="N1848" s="53" t="s">
        <v>52</v>
      </c>
      <c r="O1848" s="25">
        <v>5.776666666666666</v>
      </c>
      <c r="P1848" s="25">
        <f>'LISTA DOS ITENS'!$O1848*'LISTA DOS ITENS'!$M1848</f>
        <v>17.33</v>
      </c>
      <c r="Q1848" s="25">
        <v>5.78</v>
      </c>
      <c r="R1848" s="25">
        <f>'LISTA DOS ITENS'!$Q1848*'LISTA DOS ITENS'!$M1848</f>
        <v>17.34</v>
      </c>
      <c r="S1848" s="56">
        <f>IF('LISTA DOS ITENS'!$P1848&gt;'LISTA DOS ITENS'!$R1848,'LISTA DOS ITENS'!$P1848,'LISTA DOS ITENS'!$R1848)</f>
        <v>17.34</v>
      </c>
      <c r="T1848" s="25">
        <v>0.4101748034397977</v>
      </c>
      <c r="U1848" s="25">
        <f>'LISTA DOS ITENS'!$T1848*'LISTA DOS ITENS'!$M1848</f>
        <v>1.23052441</v>
      </c>
      <c r="V1848" s="56">
        <f t="array" ref="V1848">INDEX('RESUMO - LOTES E VMA'!$F$3:$F$181,MATCH('LISTA DOS ITENS'!$D1848,'RESUMO - LOTES E VMA'!$A$3:$A$181,0))</f>
        <v>6923.55241</v>
      </c>
      <c r="W1848" s="57">
        <f>'LISTA DOS ITENS'!$U1848/'LISTA DOS ITENS'!$V1848</f>
        <v>0.0001777302081</v>
      </c>
      <c r="X1848" s="53" t="s">
        <v>53</v>
      </c>
      <c r="Y1848" s="53" t="s">
        <v>290</v>
      </c>
      <c r="Z1848" s="58" t="str">
        <f>'LISTA DOS ITENS'!$F1848&amp;"-"&amp;'LISTA DOS ITENS'!$H1848&amp;"-"&amp;'LISTA DOS ITENS'!$J1848&amp;"-"&amp;'LISTA DOS ITENS'!$K1848&amp;"-"&amp;'LISTA DOS ITENS'!$I1848</f>
        <v>11044148-2101-0003-CONS/NAC-</v>
      </c>
      <c r="AA1848" s="59" t="str">
        <f t="array" ref="AA1848">INDEX('RESUMO - LOTES E VMA'!$M$3:$M$181,MATCH('LISTA DOS ITENS'!$D1848,'RESUMO - LOTES E VMA'!$A$3:$A$181,0))</f>
        <v>Para Leilão</v>
      </c>
      <c r="AB1848" s="60">
        <f t="array" ref="AB1848">INDEX('RESUMO - LOTES E VMA'!$J$3:$J$181,MATCH('LISTA DOS ITENS'!$D1848,'RESUMO - LOTES E VMA'!$A$3:$A$181,0))</f>
        <v>0.06888414322</v>
      </c>
      <c r="AC1848" s="29" t="str">
        <f t="array" ref="AC1848">INDEX('RESUMO - LOTES E VMA'!$L$3:$L$181,MATCH('LISTA DOS ITENS'!$D1848,'RESUMO - LOTES E VMA'!$A$3:$A$181,0))</f>
        <v>1% do Valor de Comparação do VMA</v>
      </c>
      <c r="AD1848" s="53" t="str">
        <f>VLOOKUP(Tabela1[[#This Row],[Índice]],[1]Planilha1!$A:$A,1,0)</f>
        <v>#ERROR!</v>
      </c>
    </row>
    <row r="1849" ht="15.75" customHeight="1">
      <c r="A1849" s="52">
        <v>254241.0</v>
      </c>
      <c r="B1849" s="53" t="s">
        <v>70</v>
      </c>
      <c r="C1849" s="53" t="s">
        <v>71</v>
      </c>
      <c r="D1849" s="22">
        <v>207162.0</v>
      </c>
      <c r="E1849" s="53" t="s">
        <v>63</v>
      </c>
      <c r="F1849" s="54">
        <v>1.1046604E7</v>
      </c>
      <c r="G1849" s="53" t="s">
        <v>1361</v>
      </c>
      <c r="H1849" s="55">
        <v>2101.0</v>
      </c>
      <c r="I1849" s="55" t="s">
        <v>1362</v>
      </c>
      <c r="J1849" s="55" t="s">
        <v>68</v>
      </c>
      <c r="K1849" s="53" t="s">
        <v>73</v>
      </c>
      <c r="L1849" s="53"/>
      <c r="M1849" s="53">
        <v>2.0</v>
      </c>
      <c r="N1849" s="53" t="s">
        <v>52</v>
      </c>
      <c r="O1849" s="25">
        <v>103.02</v>
      </c>
      <c r="P1849" s="25">
        <f>'LISTA DOS ITENS'!$O1849*'LISTA DOS ITENS'!$M1849</f>
        <v>206.04</v>
      </c>
      <c r="Q1849" s="25">
        <v>56.0</v>
      </c>
      <c r="R1849" s="25">
        <f>'LISTA DOS ITENS'!$Q1849*'LISTA DOS ITENS'!$M1849</f>
        <v>112</v>
      </c>
      <c r="S1849" s="56">
        <f>IF('LISTA DOS ITENS'!$P1849&gt;'LISTA DOS ITENS'!$R1849,'LISTA DOS ITENS'!$P1849,'LISTA DOS ITENS'!$R1849)</f>
        <v>206.04</v>
      </c>
      <c r="T1849" s="25">
        <v>3.974011936440946</v>
      </c>
      <c r="U1849" s="25">
        <f>'LISTA DOS ITENS'!$T1849*'LISTA DOS ITENS'!$M1849</f>
        <v>7.948023873</v>
      </c>
      <c r="V1849" s="56">
        <f t="array" ref="V1849">INDEX('RESUMO - LOTES E VMA'!$F$3:$F$181,MATCH('LISTA DOS ITENS'!$D1849,'RESUMO - LOTES E VMA'!$A$3:$A$181,0))</f>
        <v>6923.55241</v>
      </c>
      <c r="W1849" s="57">
        <f>'LISTA DOS ITENS'!$U1849/'LISTA DOS ITENS'!$V1849</f>
        <v>0.001147969049</v>
      </c>
      <c r="X1849" s="53" t="s">
        <v>53</v>
      </c>
      <c r="Y1849" s="53" t="s">
        <v>290</v>
      </c>
      <c r="Z1849" s="58" t="str">
        <f>'LISTA DOS ITENS'!$F1849&amp;"-"&amp;'LISTA DOS ITENS'!$H1849&amp;"-"&amp;'LISTA DOS ITENS'!$J1849&amp;"-"&amp;'LISTA DOS ITENS'!$K1849&amp;"-"&amp;'LISTA DOS ITENS'!$I1849</f>
        <v>11046604-2101-0003-CONS/NAC-PV-3534-18-010-14</v>
      </c>
      <c r="AA1849" s="59" t="str">
        <f t="array" ref="AA1849">INDEX('RESUMO - LOTES E VMA'!$M$3:$M$181,MATCH('LISTA DOS ITENS'!$D1849,'RESUMO - LOTES E VMA'!$A$3:$A$181,0))</f>
        <v>Para Leilão</v>
      </c>
      <c r="AB1849" s="60">
        <f t="array" ref="AB1849">INDEX('RESUMO - LOTES E VMA'!$J$3:$J$181,MATCH('LISTA DOS ITENS'!$D1849,'RESUMO - LOTES E VMA'!$A$3:$A$181,0))</f>
        <v>0.06888414322</v>
      </c>
      <c r="AC1849" s="29" t="str">
        <f t="array" ref="AC1849">INDEX('RESUMO - LOTES E VMA'!$L$3:$L$181,MATCH('LISTA DOS ITENS'!$D1849,'RESUMO - LOTES E VMA'!$A$3:$A$181,0))</f>
        <v>1% do Valor de Comparação do VMA</v>
      </c>
      <c r="AD1849" s="53" t="str">
        <f>VLOOKUP(Tabela1[[#This Row],[Índice]],[1]Planilha1!$A:$A,1,0)</f>
        <v>#ERROR!</v>
      </c>
    </row>
    <row r="1850" ht="15.75" customHeight="1">
      <c r="A1850" s="52">
        <v>254242.0</v>
      </c>
      <c r="B1850" s="53" t="s">
        <v>70</v>
      </c>
      <c r="C1850" s="53" t="s">
        <v>71</v>
      </c>
      <c r="D1850" s="22">
        <v>207162.0</v>
      </c>
      <c r="E1850" s="53" t="s">
        <v>63</v>
      </c>
      <c r="F1850" s="54">
        <v>1.1132809E7</v>
      </c>
      <c r="G1850" s="53" t="s">
        <v>1363</v>
      </c>
      <c r="H1850" s="55">
        <v>2101.0</v>
      </c>
      <c r="I1850" s="55"/>
      <c r="J1850" s="55" t="s">
        <v>68</v>
      </c>
      <c r="K1850" s="53" t="s">
        <v>51</v>
      </c>
      <c r="L1850" s="53"/>
      <c r="M1850" s="53">
        <v>2.0</v>
      </c>
      <c r="N1850" s="53" t="s">
        <v>52</v>
      </c>
      <c r="O1850" s="25">
        <v>1.0</v>
      </c>
      <c r="P1850" s="25">
        <f>'LISTA DOS ITENS'!$O1850*'LISTA DOS ITENS'!$M1850</f>
        <v>2</v>
      </c>
      <c r="Q1850" s="25">
        <v>285.15</v>
      </c>
      <c r="R1850" s="25">
        <f>'LISTA DOS ITENS'!$Q1850*'LISTA DOS ITENS'!$M1850</f>
        <v>570.3</v>
      </c>
      <c r="S1850" s="56">
        <f>IF('LISTA DOS ITENS'!$P1850&gt;'LISTA DOS ITENS'!$R1850,'LISTA DOS ITENS'!$P1850,'LISTA DOS ITENS'!$R1850)</f>
        <v>570.3</v>
      </c>
      <c r="T1850" s="25">
        <v>20.235526851359566</v>
      </c>
      <c r="U1850" s="25">
        <f>'LISTA DOS ITENS'!$T1850*'LISTA DOS ITENS'!$M1850</f>
        <v>40.4710537</v>
      </c>
      <c r="V1850" s="56">
        <f t="array" ref="V1850">INDEX('RESUMO - LOTES E VMA'!$F$3:$F$181,MATCH('LISTA DOS ITENS'!$D1850,'RESUMO - LOTES E VMA'!$A$3:$A$181,0))</f>
        <v>6923.55241</v>
      </c>
      <c r="W1850" s="57">
        <f>'LISTA DOS ITENS'!$U1850/'LISTA DOS ITENS'!$V1850</f>
        <v>0.005845417397</v>
      </c>
      <c r="X1850" s="53" t="s">
        <v>53</v>
      </c>
      <c r="Y1850" s="53" t="s">
        <v>290</v>
      </c>
      <c r="Z1850" s="58" t="str">
        <f>'LISTA DOS ITENS'!$F1850&amp;"-"&amp;'LISTA DOS ITENS'!$H1850&amp;"-"&amp;'LISTA DOS ITENS'!$J1850&amp;"-"&amp;'LISTA DOS ITENS'!$K1850&amp;"-"&amp;'LISTA DOS ITENS'!$I1850</f>
        <v>11132809-2101-0003-A RECUPER-</v>
      </c>
      <c r="AA1850" s="59" t="str">
        <f t="array" ref="AA1850">INDEX('RESUMO - LOTES E VMA'!$M$3:$M$181,MATCH('LISTA DOS ITENS'!$D1850,'RESUMO - LOTES E VMA'!$A$3:$A$181,0))</f>
        <v>Para Leilão</v>
      </c>
      <c r="AB1850" s="60">
        <f t="array" ref="AB1850">INDEX('RESUMO - LOTES E VMA'!$J$3:$J$181,MATCH('LISTA DOS ITENS'!$D1850,'RESUMO - LOTES E VMA'!$A$3:$A$181,0))</f>
        <v>0.06888414322</v>
      </c>
      <c r="AC1850" s="29" t="str">
        <f t="array" ref="AC1850">INDEX('RESUMO - LOTES E VMA'!$L$3:$L$181,MATCH('LISTA DOS ITENS'!$D1850,'RESUMO - LOTES E VMA'!$A$3:$A$181,0))</f>
        <v>1% do Valor de Comparação do VMA</v>
      </c>
      <c r="AD1850" s="53" t="str">
        <f>VLOOKUP(Tabela1[[#This Row],[Índice]],[1]Planilha1!$A:$A,1,0)</f>
        <v>#ERROR!</v>
      </c>
    </row>
    <row r="1851" ht="15.75" customHeight="1">
      <c r="A1851" s="52">
        <v>254243.0</v>
      </c>
      <c r="B1851" s="53" t="s">
        <v>70</v>
      </c>
      <c r="C1851" s="53" t="s">
        <v>71</v>
      </c>
      <c r="D1851" s="22">
        <v>207162.0</v>
      </c>
      <c r="E1851" s="53" t="s">
        <v>63</v>
      </c>
      <c r="F1851" s="54">
        <v>1.0723921E7</v>
      </c>
      <c r="G1851" s="53" t="s">
        <v>1364</v>
      </c>
      <c r="H1851" s="55">
        <v>2170.0</v>
      </c>
      <c r="I1851" s="55"/>
      <c r="J1851" s="55" t="s">
        <v>68</v>
      </c>
      <c r="K1851" s="53" t="s">
        <v>73</v>
      </c>
      <c r="L1851" s="53"/>
      <c r="M1851" s="53">
        <v>19.0</v>
      </c>
      <c r="N1851" s="53" t="s">
        <v>52</v>
      </c>
      <c r="O1851" s="25">
        <v>5.8825</v>
      </c>
      <c r="P1851" s="25">
        <f>'LISTA DOS ITENS'!$O1851*'LISTA DOS ITENS'!$M1851</f>
        <v>111.7675</v>
      </c>
      <c r="Q1851" s="25">
        <v>21.73</v>
      </c>
      <c r="R1851" s="25">
        <f>'LISTA DOS ITENS'!$Q1851*'LISTA DOS ITENS'!$M1851</f>
        <v>412.87</v>
      </c>
      <c r="S1851" s="56">
        <f>IF('LISTA DOS ITENS'!$P1851&gt;'LISTA DOS ITENS'!$R1851,'LISTA DOS ITENS'!$P1851,'LISTA DOS ITENS'!$R1851)</f>
        <v>412.87</v>
      </c>
      <c r="T1851" s="25">
        <v>1.542058560336817</v>
      </c>
      <c r="U1851" s="25">
        <f>'LISTA DOS ITENS'!$T1851*'LISTA DOS ITENS'!$M1851</f>
        <v>29.29911265</v>
      </c>
      <c r="V1851" s="56">
        <f t="array" ref="V1851">INDEX('RESUMO - LOTES E VMA'!$F$3:$F$181,MATCH('LISTA DOS ITENS'!$D1851,'RESUMO - LOTES E VMA'!$A$3:$A$181,0))</f>
        <v>6923.55241</v>
      </c>
      <c r="W1851" s="57">
        <f>'LISTA DOS ITENS'!$U1851/'LISTA DOS ITENS'!$V1851</f>
        <v>0.004231803403</v>
      </c>
      <c r="X1851" s="53" t="s">
        <v>53</v>
      </c>
      <c r="Y1851" s="53" t="s">
        <v>290</v>
      </c>
      <c r="Z1851" s="58" t="str">
        <f>'LISTA DOS ITENS'!$F1851&amp;"-"&amp;'LISTA DOS ITENS'!$H1851&amp;"-"&amp;'LISTA DOS ITENS'!$J1851&amp;"-"&amp;'LISTA DOS ITENS'!$K1851&amp;"-"&amp;'LISTA DOS ITENS'!$I1851</f>
        <v>10723921-2170-0003-CONS/NAC-</v>
      </c>
      <c r="AA1851" s="59" t="str">
        <f t="array" ref="AA1851">INDEX('RESUMO - LOTES E VMA'!$M$3:$M$181,MATCH('LISTA DOS ITENS'!$D1851,'RESUMO - LOTES E VMA'!$A$3:$A$181,0))</f>
        <v>Para Leilão</v>
      </c>
      <c r="AB1851" s="60">
        <f t="array" ref="AB1851">INDEX('RESUMO - LOTES E VMA'!$J$3:$J$181,MATCH('LISTA DOS ITENS'!$D1851,'RESUMO - LOTES E VMA'!$A$3:$A$181,0))</f>
        <v>0.06888414322</v>
      </c>
      <c r="AC1851" s="29" t="str">
        <f t="array" ref="AC1851">INDEX('RESUMO - LOTES E VMA'!$L$3:$L$181,MATCH('LISTA DOS ITENS'!$D1851,'RESUMO - LOTES E VMA'!$A$3:$A$181,0))</f>
        <v>1% do Valor de Comparação do VMA</v>
      </c>
      <c r="AD1851" s="53" t="str">
        <f>VLOOKUP(Tabela1[[#This Row],[Índice]],[1]Planilha1!$A:$A,1,0)</f>
        <v>#ERROR!</v>
      </c>
    </row>
    <row r="1852" ht="15.75" customHeight="1">
      <c r="A1852" s="52">
        <v>254244.0</v>
      </c>
      <c r="B1852" s="53" t="s">
        <v>70</v>
      </c>
      <c r="C1852" s="53" t="s">
        <v>71</v>
      </c>
      <c r="D1852" s="22">
        <v>207162.0</v>
      </c>
      <c r="E1852" s="53" t="s">
        <v>63</v>
      </c>
      <c r="F1852" s="54">
        <v>1.0741908E7</v>
      </c>
      <c r="G1852" s="53" t="s">
        <v>1365</v>
      </c>
      <c r="H1852" s="55">
        <v>2170.0</v>
      </c>
      <c r="I1852" s="55"/>
      <c r="J1852" s="55" t="s">
        <v>68</v>
      </c>
      <c r="K1852" s="53" t="s">
        <v>73</v>
      </c>
      <c r="L1852" s="53"/>
      <c r="M1852" s="53">
        <v>2.0</v>
      </c>
      <c r="N1852" s="53" t="s">
        <v>52</v>
      </c>
      <c r="O1852" s="25">
        <v>28.16</v>
      </c>
      <c r="P1852" s="25">
        <f>'LISTA DOS ITENS'!$O1852*'LISTA DOS ITENS'!$M1852</f>
        <v>56.32</v>
      </c>
      <c r="Q1852" s="25">
        <v>76.41</v>
      </c>
      <c r="R1852" s="25">
        <f>'LISTA DOS ITENS'!$Q1852*'LISTA DOS ITENS'!$M1852</f>
        <v>152.82</v>
      </c>
      <c r="S1852" s="56">
        <f>IF('LISTA DOS ITENS'!$P1852&gt;'LISTA DOS ITENS'!$R1852,'LISTA DOS ITENS'!$P1852,'LISTA DOS ITENS'!$R1852)</f>
        <v>152.82</v>
      </c>
      <c r="T1852" s="25">
        <v>5.422397358275941</v>
      </c>
      <c r="U1852" s="25">
        <f>'LISTA DOS ITENS'!$T1852*'LISTA DOS ITENS'!$M1852</f>
        <v>10.84479472</v>
      </c>
      <c r="V1852" s="56">
        <f t="array" ref="V1852">INDEX('RESUMO - LOTES E VMA'!$F$3:$F$181,MATCH('LISTA DOS ITENS'!$D1852,'RESUMO - LOTES E VMA'!$A$3:$A$181,0))</f>
        <v>6923.55241</v>
      </c>
      <c r="W1852" s="57">
        <f>'LISTA DOS ITENS'!$U1852/'LISTA DOS ITENS'!$V1852</f>
        <v>0.001566362768</v>
      </c>
      <c r="X1852" s="53" t="s">
        <v>53</v>
      </c>
      <c r="Y1852" s="53" t="s">
        <v>290</v>
      </c>
      <c r="Z1852" s="58" t="str">
        <f>'LISTA DOS ITENS'!$F1852&amp;"-"&amp;'LISTA DOS ITENS'!$H1852&amp;"-"&amp;'LISTA DOS ITENS'!$J1852&amp;"-"&amp;'LISTA DOS ITENS'!$K1852&amp;"-"&amp;'LISTA DOS ITENS'!$I1852</f>
        <v>10741908-2170-0003-CONS/NAC-</v>
      </c>
      <c r="AA1852" s="59" t="str">
        <f t="array" ref="AA1852">INDEX('RESUMO - LOTES E VMA'!$M$3:$M$181,MATCH('LISTA DOS ITENS'!$D1852,'RESUMO - LOTES E VMA'!$A$3:$A$181,0))</f>
        <v>Para Leilão</v>
      </c>
      <c r="AB1852" s="60">
        <f t="array" ref="AB1852">INDEX('RESUMO - LOTES E VMA'!$J$3:$J$181,MATCH('LISTA DOS ITENS'!$D1852,'RESUMO - LOTES E VMA'!$A$3:$A$181,0))</f>
        <v>0.06888414322</v>
      </c>
      <c r="AC1852" s="29" t="str">
        <f t="array" ref="AC1852">INDEX('RESUMO - LOTES E VMA'!$L$3:$L$181,MATCH('LISTA DOS ITENS'!$D1852,'RESUMO - LOTES E VMA'!$A$3:$A$181,0))</f>
        <v>1% do Valor de Comparação do VMA</v>
      </c>
      <c r="AD1852" s="53" t="str">
        <f>VLOOKUP(Tabela1[[#This Row],[Índice]],[1]Planilha1!$A:$A,1,0)</f>
        <v>#ERROR!</v>
      </c>
    </row>
    <row r="1853" ht="15.75" customHeight="1">
      <c r="A1853" s="52">
        <v>254245.0</v>
      </c>
      <c r="B1853" s="53" t="s">
        <v>70</v>
      </c>
      <c r="C1853" s="53" t="s">
        <v>71</v>
      </c>
      <c r="D1853" s="22">
        <v>207162.0</v>
      </c>
      <c r="E1853" s="53" t="s">
        <v>63</v>
      </c>
      <c r="F1853" s="54">
        <v>1.0966618E7</v>
      </c>
      <c r="G1853" s="53" t="s">
        <v>1363</v>
      </c>
      <c r="H1853" s="55">
        <v>2170.0</v>
      </c>
      <c r="I1853" s="55" t="s">
        <v>1366</v>
      </c>
      <c r="J1853" s="55" t="s">
        <v>68</v>
      </c>
      <c r="K1853" s="53" t="s">
        <v>73</v>
      </c>
      <c r="L1853" s="53"/>
      <c r="M1853" s="53">
        <v>1.0</v>
      </c>
      <c r="N1853" s="53" t="s">
        <v>52</v>
      </c>
      <c r="O1853" s="25">
        <v>133.2</v>
      </c>
      <c r="P1853" s="25">
        <f>'LISTA DOS ITENS'!$O1853*'LISTA DOS ITENS'!$M1853</f>
        <v>133.2</v>
      </c>
      <c r="Q1853" s="25">
        <v>133.2</v>
      </c>
      <c r="R1853" s="25">
        <f>'LISTA DOS ITENS'!$Q1853*'LISTA DOS ITENS'!$M1853</f>
        <v>133.2</v>
      </c>
      <c r="S1853" s="56">
        <f>IF('LISTA DOS ITENS'!$P1853&gt;'LISTA DOS ITENS'!$R1853,'LISTA DOS ITENS'!$P1853,'LISTA DOS ITENS'!$R1853)</f>
        <v>133.2</v>
      </c>
      <c r="T1853" s="25">
        <v>9.452471248820249</v>
      </c>
      <c r="U1853" s="25">
        <f>'LISTA DOS ITENS'!$T1853*'LISTA DOS ITENS'!$M1853</f>
        <v>9.452471249</v>
      </c>
      <c r="V1853" s="56">
        <f t="array" ref="V1853">INDEX('RESUMO - LOTES E VMA'!$F$3:$F$181,MATCH('LISTA DOS ITENS'!$D1853,'RESUMO - LOTES E VMA'!$A$3:$A$181,0))</f>
        <v>6923.55241</v>
      </c>
      <c r="W1853" s="57">
        <f>'LISTA DOS ITENS'!$U1853/'LISTA DOS ITENS'!$V1853</f>
        <v>0.00136526319</v>
      </c>
      <c r="X1853" s="53" t="s">
        <v>53</v>
      </c>
      <c r="Y1853" s="53" t="s">
        <v>290</v>
      </c>
      <c r="Z1853" s="58" t="str">
        <f>'LISTA DOS ITENS'!$F1853&amp;"-"&amp;'LISTA DOS ITENS'!$H1853&amp;"-"&amp;'LISTA DOS ITENS'!$J1853&amp;"-"&amp;'LISTA DOS ITENS'!$K1853&amp;"-"&amp;'LISTA DOS ITENS'!$I1853</f>
        <v>10966618-2170-0003-CONS/NAC-PV-3912-18-945-3</v>
      </c>
      <c r="AA1853" s="59" t="str">
        <f t="array" ref="AA1853">INDEX('RESUMO - LOTES E VMA'!$M$3:$M$181,MATCH('LISTA DOS ITENS'!$D1853,'RESUMO - LOTES E VMA'!$A$3:$A$181,0))</f>
        <v>Para Leilão</v>
      </c>
      <c r="AB1853" s="60">
        <f t="array" ref="AB1853">INDEX('RESUMO - LOTES E VMA'!$J$3:$J$181,MATCH('LISTA DOS ITENS'!$D1853,'RESUMO - LOTES E VMA'!$A$3:$A$181,0))</f>
        <v>0.06888414322</v>
      </c>
      <c r="AC1853" s="29" t="str">
        <f t="array" ref="AC1853">INDEX('RESUMO - LOTES E VMA'!$L$3:$L$181,MATCH('LISTA DOS ITENS'!$D1853,'RESUMO - LOTES E VMA'!$A$3:$A$181,0))</f>
        <v>1% do Valor de Comparação do VMA</v>
      </c>
      <c r="AD1853" s="53" t="str">
        <f>VLOOKUP(Tabela1[[#This Row],[Índice]],[1]Planilha1!$A:$A,1,0)</f>
        <v>#ERROR!</v>
      </c>
    </row>
    <row r="1854" ht="15.75" customHeight="1">
      <c r="A1854" s="52">
        <v>254246.0</v>
      </c>
      <c r="B1854" s="53" t="s">
        <v>70</v>
      </c>
      <c r="C1854" s="53" t="s">
        <v>71</v>
      </c>
      <c r="D1854" s="22">
        <v>207162.0</v>
      </c>
      <c r="E1854" s="53" t="s">
        <v>63</v>
      </c>
      <c r="F1854" s="54">
        <v>1.0114359E7</v>
      </c>
      <c r="G1854" s="53" t="s">
        <v>1367</v>
      </c>
      <c r="H1854" s="55">
        <v>2201.0</v>
      </c>
      <c r="I1854" s="55" t="s">
        <v>1368</v>
      </c>
      <c r="J1854" s="55" t="s">
        <v>68</v>
      </c>
      <c r="K1854" s="53" t="s">
        <v>73</v>
      </c>
      <c r="L1854" s="53"/>
      <c r="M1854" s="53">
        <v>2.0</v>
      </c>
      <c r="N1854" s="53" t="s">
        <v>52</v>
      </c>
      <c r="O1854" s="25">
        <v>222.80666666666664</v>
      </c>
      <c r="P1854" s="25">
        <f>'LISTA DOS ITENS'!$O1854*'LISTA DOS ITENS'!$M1854</f>
        <v>445.6133333</v>
      </c>
      <c r="Q1854" s="25">
        <v>120.0</v>
      </c>
      <c r="R1854" s="25">
        <f>'LISTA DOS ITENS'!$Q1854*'LISTA DOS ITENS'!$M1854</f>
        <v>240</v>
      </c>
      <c r="S1854" s="56">
        <f>IF('LISTA DOS ITENS'!$P1854&gt;'LISTA DOS ITENS'!$R1854,'LISTA DOS ITENS'!$P1854,'LISTA DOS ITENS'!$R1854)</f>
        <v>445.6133333</v>
      </c>
      <c r="T1854" s="25">
        <v>8.515739863802027</v>
      </c>
      <c r="U1854" s="25">
        <f>'LISTA DOS ITENS'!$T1854*'LISTA DOS ITENS'!$M1854</f>
        <v>17.03147973</v>
      </c>
      <c r="V1854" s="56">
        <f t="array" ref="V1854">INDEX('RESUMO - LOTES E VMA'!$F$3:$F$181,MATCH('LISTA DOS ITENS'!$D1854,'RESUMO - LOTES E VMA'!$A$3:$A$181,0))</f>
        <v>6923.55241</v>
      </c>
      <c r="W1854" s="57">
        <f>'LISTA DOS ITENS'!$U1854/'LISTA DOS ITENS'!$V1854</f>
        <v>0.002459933676</v>
      </c>
      <c r="X1854" s="53" t="s">
        <v>53</v>
      </c>
      <c r="Y1854" s="53" t="s">
        <v>290</v>
      </c>
      <c r="Z1854" s="58" t="str">
        <f>'LISTA DOS ITENS'!$F1854&amp;"-"&amp;'LISTA DOS ITENS'!$H1854&amp;"-"&amp;'LISTA DOS ITENS'!$J1854&amp;"-"&amp;'LISTA DOS ITENS'!$K1854&amp;"-"&amp;'LISTA DOS ITENS'!$I1854</f>
        <v>10114359-2201-0003-CONS/NAC-PV-3912-18-983-8</v>
      </c>
      <c r="AA1854" s="59" t="str">
        <f t="array" ref="AA1854">INDEX('RESUMO - LOTES E VMA'!$M$3:$M$181,MATCH('LISTA DOS ITENS'!$D1854,'RESUMO - LOTES E VMA'!$A$3:$A$181,0))</f>
        <v>Para Leilão</v>
      </c>
      <c r="AB1854" s="60">
        <f t="array" ref="AB1854">INDEX('RESUMO - LOTES E VMA'!$J$3:$J$181,MATCH('LISTA DOS ITENS'!$D1854,'RESUMO - LOTES E VMA'!$A$3:$A$181,0))</f>
        <v>0.06888414322</v>
      </c>
      <c r="AC1854" s="29" t="str">
        <f t="array" ref="AC1854">INDEX('RESUMO - LOTES E VMA'!$L$3:$L$181,MATCH('LISTA DOS ITENS'!$D1854,'RESUMO - LOTES E VMA'!$A$3:$A$181,0))</f>
        <v>1% do Valor de Comparação do VMA</v>
      </c>
      <c r="AD1854" s="53" t="str">
        <f>VLOOKUP(Tabela1[[#This Row],[Índice]],[1]Planilha1!$A:$A,1,0)</f>
        <v>#ERROR!</v>
      </c>
    </row>
    <row r="1855" ht="15.75" customHeight="1">
      <c r="A1855" s="52">
        <v>254247.0</v>
      </c>
      <c r="B1855" s="53" t="s">
        <v>70</v>
      </c>
      <c r="C1855" s="53" t="s">
        <v>71</v>
      </c>
      <c r="D1855" s="22">
        <v>207162.0</v>
      </c>
      <c r="E1855" s="53" t="s">
        <v>63</v>
      </c>
      <c r="F1855" s="54">
        <v>1.0373225E7</v>
      </c>
      <c r="G1855" s="53" t="s">
        <v>1369</v>
      </c>
      <c r="H1855" s="55">
        <v>2201.0</v>
      </c>
      <c r="I1855" s="55"/>
      <c r="J1855" s="55" t="s">
        <v>68</v>
      </c>
      <c r="K1855" s="53" t="s">
        <v>73</v>
      </c>
      <c r="L1855" s="53"/>
      <c r="M1855" s="53">
        <v>3.0</v>
      </c>
      <c r="N1855" s="53" t="s">
        <v>52</v>
      </c>
      <c r="O1855" s="25">
        <v>775.64</v>
      </c>
      <c r="P1855" s="25">
        <f>'LISTA DOS ITENS'!$O1855*'LISTA DOS ITENS'!$M1855</f>
        <v>2326.92</v>
      </c>
      <c r="Q1855" s="25">
        <v>775.64</v>
      </c>
      <c r="R1855" s="25">
        <f>'LISTA DOS ITENS'!$Q1855*'LISTA DOS ITENS'!$M1855</f>
        <v>2326.92</v>
      </c>
      <c r="S1855" s="56">
        <f>IF('LISTA DOS ITENS'!$P1855&gt;'LISTA DOS ITENS'!$R1855,'LISTA DOS ITENS'!$P1855,'LISTA DOS ITENS'!$R1855)</f>
        <v>2326.92</v>
      </c>
      <c r="T1855" s="25">
        <v>55.0429038996617</v>
      </c>
      <c r="U1855" s="25">
        <f>'LISTA DOS ITENS'!$T1855*'LISTA DOS ITENS'!$M1855</f>
        <v>165.1287117</v>
      </c>
      <c r="V1855" s="56">
        <f t="array" ref="V1855">INDEX('RESUMO - LOTES E VMA'!$F$3:$F$181,MATCH('LISTA DOS ITENS'!$D1855,'RESUMO - LOTES E VMA'!$A$3:$A$181,0))</f>
        <v>6923.55241</v>
      </c>
      <c r="W1855" s="57">
        <f>'LISTA DOS ITENS'!$U1855/'LISTA DOS ITENS'!$V1855</f>
        <v>0.02385028695</v>
      </c>
      <c r="X1855" s="53" t="s">
        <v>53</v>
      </c>
      <c r="Y1855" s="53" t="s">
        <v>290</v>
      </c>
      <c r="Z1855" s="58" t="str">
        <f>'LISTA DOS ITENS'!$F1855&amp;"-"&amp;'LISTA DOS ITENS'!$H1855&amp;"-"&amp;'LISTA DOS ITENS'!$J1855&amp;"-"&amp;'LISTA DOS ITENS'!$K1855&amp;"-"&amp;'LISTA DOS ITENS'!$I1855</f>
        <v>10373225-2201-0003-CONS/NAC-</v>
      </c>
      <c r="AA1855" s="59" t="str">
        <f t="array" ref="AA1855">INDEX('RESUMO - LOTES E VMA'!$M$3:$M$181,MATCH('LISTA DOS ITENS'!$D1855,'RESUMO - LOTES E VMA'!$A$3:$A$181,0))</f>
        <v>Para Leilão</v>
      </c>
      <c r="AB1855" s="60">
        <f t="array" ref="AB1855">INDEX('RESUMO - LOTES E VMA'!$J$3:$J$181,MATCH('LISTA DOS ITENS'!$D1855,'RESUMO - LOTES E VMA'!$A$3:$A$181,0))</f>
        <v>0.06888414322</v>
      </c>
      <c r="AC1855" s="29" t="str">
        <f t="array" ref="AC1855">INDEX('RESUMO - LOTES E VMA'!$L$3:$L$181,MATCH('LISTA DOS ITENS'!$D1855,'RESUMO - LOTES E VMA'!$A$3:$A$181,0))</f>
        <v>1% do Valor de Comparação do VMA</v>
      </c>
      <c r="AD1855" s="53" t="str">
        <f>VLOOKUP(Tabela1[[#This Row],[Índice]],[1]Planilha1!$A:$A,1,0)</f>
        <v>#ERROR!</v>
      </c>
    </row>
    <row r="1856" ht="15.75" customHeight="1">
      <c r="A1856" s="52">
        <v>254248.0</v>
      </c>
      <c r="B1856" s="53" t="s">
        <v>70</v>
      </c>
      <c r="C1856" s="53" t="s">
        <v>71</v>
      </c>
      <c r="D1856" s="22">
        <v>207162.0</v>
      </c>
      <c r="E1856" s="53" t="s">
        <v>63</v>
      </c>
      <c r="F1856" s="54">
        <v>1.0536879E7</v>
      </c>
      <c r="G1856" s="53" t="s">
        <v>1350</v>
      </c>
      <c r="H1856" s="55">
        <v>2201.0</v>
      </c>
      <c r="I1856" s="55"/>
      <c r="J1856" s="55" t="s">
        <v>68</v>
      </c>
      <c r="K1856" s="53" t="s">
        <v>179</v>
      </c>
      <c r="L1856" s="53"/>
      <c r="M1856" s="53">
        <v>12.0</v>
      </c>
      <c r="N1856" s="53" t="s">
        <v>52</v>
      </c>
      <c r="O1856" s="25">
        <v>160.92583333333332</v>
      </c>
      <c r="P1856" s="25">
        <f>'LISTA DOS ITENS'!$O1856*'LISTA DOS ITENS'!$M1856</f>
        <v>1931.11</v>
      </c>
      <c r="Q1856" s="25">
        <v>160.93</v>
      </c>
      <c r="R1856" s="25">
        <f>'LISTA DOS ITENS'!$Q1856*'LISTA DOS ITENS'!$M1856</f>
        <v>1931.16</v>
      </c>
      <c r="S1856" s="56">
        <f>IF('LISTA DOS ITENS'!$P1856&gt;'LISTA DOS ITENS'!$R1856,'LISTA DOS ITENS'!$P1856,'LISTA DOS ITENS'!$R1856)</f>
        <v>1931.16</v>
      </c>
      <c r="T1856" s="25">
        <v>11.42031680234717</v>
      </c>
      <c r="U1856" s="25">
        <f>'LISTA DOS ITENS'!$T1856*'LISTA DOS ITENS'!$M1856</f>
        <v>137.0438016</v>
      </c>
      <c r="V1856" s="56">
        <f t="array" ref="V1856">INDEX('RESUMO - LOTES E VMA'!$F$3:$F$181,MATCH('LISTA DOS ITENS'!$D1856,'RESUMO - LOTES E VMA'!$A$3:$A$181,0))</f>
        <v>6923.55241</v>
      </c>
      <c r="W1856" s="57">
        <f>'LISTA DOS ITENS'!$U1856/'LISTA DOS ITENS'!$V1856</f>
        <v>0.01979385632</v>
      </c>
      <c r="X1856" s="53" t="s">
        <v>53</v>
      </c>
      <c r="Y1856" s="53" t="s">
        <v>290</v>
      </c>
      <c r="Z1856" s="58" t="str">
        <f>'LISTA DOS ITENS'!$F1856&amp;"-"&amp;'LISTA DOS ITENS'!$H1856&amp;"-"&amp;'LISTA DOS ITENS'!$J1856&amp;"-"&amp;'LISTA DOS ITENS'!$K1856&amp;"-"&amp;'LISTA DOS ITENS'!$I1856</f>
        <v>10536879-2201-0003-IMOB/IMP-</v>
      </c>
      <c r="AA1856" s="59" t="str">
        <f t="array" ref="AA1856">INDEX('RESUMO - LOTES E VMA'!$M$3:$M$181,MATCH('LISTA DOS ITENS'!$D1856,'RESUMO - LOTES E VMA'!$A$3:$A$181,0))</f>
        <v>Para Leilão</v>
      </c>
      <c r="AB1856" s="60">
        <f t="array" ref="AB1856">INDEX('RESUMO - LOTES E VMA'!$J$3:$J$181,MATCH('LISTA DOS ITENS'!$D1856,'RESUMO - LOTES E VMA'!$A$3:$A$181,0))</f>
        <v>0.06888414322</v>
      </c>
      <c r="AC1856" s="29" t="str">
        <f t="array" ref="AC1856">INDEX('RESUMO - LOTES E VMA'!$L$3:$L$181,MATCH('LISTA DOS ITENS'!$D1856,'RESUMO - LOTES E VMA'!$A$3:$A$181,0))</f>
        <v>1% do Valor de Comparação do VMA</v>
      </c>
      <c r="AD1856" s="53" t="str">
        <f>VLOOKUP(Tabela1[[#This Row],[Índice]],[1]Planilha1!$A:$A,1,0)</f>
        <v>#ERROR!</v>
      </c>
    </row>
    <row r="1857" ht="15.75" customHeight="1">
      <c r="A1857" s="52">
        <v>254249.0</v>
      </c>
      <c r="B1857" s="53" t="s">
        <v>70</v>
      </c>
      <c r="C1857" s="53" t="s">
        <v>71</v>
      </c>
      <c r="D1857" s="22">
        <v>207162.0</v>
      </c>
      <c r="E1857" s="53" t="s">
        <v>63</v>
      </c>
      <c r="F1857" s="54">
        <v>1.0697503E7</v>
      </c>
      <c r="G1857" s="53" t="s">
        <v>1370</v>
      </c>
      <c r="H1857" s="55">
        <v>2201.0</v>
      </c>
      <c r="I1857" s="55"/>
      <c r="J1857" s="55" t="s">
        <v>68</v>
      </c>
      <c r="K1857" s="53" t="s">
        <v>160</v>
      </c>
      <c r="L1857" s="53"/>
      <c r="M1857" s="53">
        <v>2.0</v>
      </c>
      <c r="N1857" s="53" t="s">
        <v>52</v>
      </c>
      <c r="O1857" s="25">
        <v>18.0</v>
      </c>
      <c r="P1857" s="25">
        <f>'LISTA DOS ITENS'!$O1857*'LISTA DOS ITENS'!$M1857</f>
        <v>36</v>
      </c>
      <c r="Q1857" s="25">
        <v>18.0</v>
      </c>
      <c r="R1857" s="25">
        <f>'LISTA DOS ITENS'!$Q1857*'LISTA DOS ITENS'!$M1857</f>
        <v>36</v>
      </c>
      <c r="S1857" s="56">
        <f>IF('LISTA DOS ITENS'!$P1857&gt;'LISTA DOS ITENS'!$R1857,'LISTA DOS ITENS'!$P1857,'LISTA DOS ITENS'!$R1857)</f>
        <v>36</v>
      </c>
      <c r="T1857" s="25">
        <v>1.277360979570304</v>
      </c>
      <c r="U1857" s="25">
        <f>'LISTA DOS ITENS'!$T1857*'LISTA DOS ITENS'!$M1857</f>
        <v>2.554721959</v>
      </c>
      <c r="V1857" s="56">
        <f t="array" ref="V1857">INDEX('RESUMO - LOTES E VMA'!$F$3:$F$181,MATCH('LISTA DOS ITENS'!$D1857,'RESUMO - LOTES E VMA'!$A$3:$A$181,0))</f>
        <v>6923.55241</v>
      </c>
      <c r="W1857" s="57">
        <f>'LISTA DOS ITENS'!$U1857/'LISTA DOS ITENS'!$V1857</f>
        <v>0.0003689900513</v>
      </c>
      <c r="X1857" s="53" t="s">
        <v>53</v>
      </c>
      <c r="Y1857" s="53" t="s">
        <v>290</v>
      </c>
      <c r="Z1857" s="58" t="str">
        <f>'LISTA DOS ITENS'!$F1857&amp;"-"&amp;'LISTA DOS ITENS'!$H1857&amp;"-"&amp;'LISTA DOS ITENS'!$J1857&amp;"-"&amp;'LISTA DOS ITENS'!$K1857&amp;"-"&amp;'LISTA DOS ITENS'!$I1857</f>
        <v>10697503-2201-0003-CONS/IMP-</v>
      </c>
      <c r="AA1857" s="59" t="str">
        <f t="array" ref="AA1857">INDEX('RESUMO - LOTES E VMA'!$M$3:$M$181,MATCH('LISTA DOS ITENS'!$D1857,'RESUMO - LOTES E VMA'!$A$3:$A$181,0))</f>
        <v>Para Leilão</v>
      </c>
      <c r="AB1857" s="60">
        <f t="array" ref="AB1857">INDEX('RESUMO - LOTES E VMA'!$J$3:$J$181,MATCH('LISTA DOS ITENS'!$D1857,'RESUMO - LOTES E VMA'!$A$3:$A$181,0))</f>
        <v>0.06888414322</v>
      </c>
      <c r="AC1857" s="29" t="str">
        <f t="array" ref="AC1857">INDEX('RESUMO - LOTES E VMA'!$L$3:$L$181,MATCH('LISTA DOS ITENS'!$D1857,'RESUMO - LOTES E VMA'!$A$3:$A$181,0))</f>
        <v>1% do Valor de Comparação do VMA</v>
      </c>
      <c r="AD1857" s="53" t="str">
        <f>VLOOKUP(Tabela1[[#This Row],[Índice]],[1]Planilha1!$A:$A,1,0)</f>
        <v>#ERROR!</v>
      </c>
    </row>
    <row r="1858" ht="15.75" customHeight="1">
      <c r="A1858" s="52">
        <v>254250.0</v>
      </c>
      <c r="B1858" s="53" t="s">
        <v>70</v>
      </c>
      <c r="C1858" s="53" t="s">
        <v>71</v>
      </c>
      <c r="D1858" s="22">
        <v>207162.0</v>
      </c>
      <c r="E1858" s="53" t="s">
        <v>63</v>
      </c>
      <c r="F1858" s="54">
        <v>1.0741999E7</v>
      </c>
      <c r="G1858" s="53" t="s">
        <v>1371</v>
      </c>
      <c r="H1858" s="55">
        <v>2201.0</v>
      </c>
      <c r="I1858" s="55" t="s">
        <v>1372</v>
      </c>
      <c r="J1858" s="55" t="s">
        <v>68</v>
      </c>
      <c r="K1858" s="53" t="s">
        <v>73</v>
      </c>
      <c r="L1858" s="53"/>
      <c r="M1858" s="53">
        <v>1.0</v>
      </c>
      <c r="N1858" s="53" t="s">
        <v>52</v>
      </c>
      <c r="O1858" s="25">
        <v>390.01</v>
      </c>
      <c r="P1858" s="25">
        <f>'LISTA DOS ITENS'!$O1858*'LISTA DOS ITENS'!$M1858</f>
        <v>390.01</v>
      </c>
      <c r="Q1858" s="25">
        <v>39.82</v>
      </c>
      <c r="R1858" s="25">
        <f>'LISTA DOS ITENS'!$Q1858*'LISTA DOS ITENS'!$M1858</f>
        <v>39.82</v>
      </c>
      <c r="S1858" s="56">
        <f>IF('LISTA DOS ITENS'!$P1858&gt;'LISTA DOS ITENS'!$R1858,'LISTA DOS ITENS'!$P1858,'LISTA DOS ITENS'!$R1858)</f>
        <v>390.01</v>
      </c>
      <c r="T1858" s="25">
        <v>2.8258063448049726</v>
      </c>
      <c r="U1858" s="25">
        <f>'LISTA DOS ITENS'!$T1858*'LISTA DOS ITENS'!$M1858</f>
        <v>2.825806345</v>
      </c>
      <c r="V1858" s="56">
        <f t="array" ref="V1858">INDEX('RESUMO - LOTES E VMA'!$F$3:$F$181,MATCH('LISTA DOS ITENS'!$D1858,'RESUMO - LOTES E VMA'!$A$3:$A$181,0))</f>
        <v>6923.55241</v>
      </c>
      <c r="W1858" s="57">
        <f>'LISTA DOS ITENS'!$U1858/'LISTA DOS ITENS'!$V1858</f>
        <v>0.0004081439957</v>
      </c>
      <c r="X1858" s="53" t="s">
        <v>53</v>
      </c>
      <c r="Y1858" s="53" t="s">
        <v>290</v>
      </c>
      <c r="Z1858" s="58" t="str">
        <f>'LISTA DOS ITENS'!$F1858&amp;"-"&amp;'LISTA DOS ITENS'!$H1858&amp;"-"&amp;'LISTA DOS ITENS'!$J1858&amp;"-"&amp;'LISTA DOS ITENS'!$K1858&amp;"-"&amp;'LISTA DOS ITENS'!$I1858</f>
        <v>10741999-2201-0003-CONS/NAC-PV-3912-18-982-9</v>
      </c>
      <c r="AA1858" s="59" t="str">
        <f t="array" ref="AA1858">INDEX('RESUMO - LOTES E VMA'!$M$3:$M$181,MATCH('LISTA DOS ITENS'!$D1858,'RESUMO - LOTES E VMA'!$A$3:$A$181,0))</f>
        <v>Para Leilão</v>
      </c>
      <c r="AB1858" s="60">
        <f t="array" ref="AB1858">INDEX('RESUMO - LOTES E VMA'!$J$3:$J$181,MATCH('LISTA DOS ITENS'!$D1858,'RESUMO - LOTES E VMA'!$A$3:$A$181,0))</f>
        <v>0.06888414322</v>
      </c>
      <c r="AC1858" s="29" t="str">
        <f t="array" ref="AC1858">INDEX('RESUMO - LOTES E VMA'!$L$3:$L$181,MATCH('LISTA DOS ITENS'!$D1858,'RESUMO - LOTES E VMA'!$A$3:$A$181,0))</f>
        <v>1% do Valor de Comparação do VMA</v>
      </c>
      <c r="AD1858" s="53" t="str">
        <f>VLOOKUP(Tabela1[[#This Row],[Índice]],[1]Planilha1!$A:$A,1,0)</f>
        <v>#ERROR!</v>
      </c>
    </row>
    <row r="1859" ht="15.75" customHeight="1">
      <c r="A1859" s="52">
        <v>254251.0</v>
      </c>
      <c r="B1859" s="53" t="s">
        <v>70</v>
      </c>
      <c r="C1859" s="53" t="s">
        <v>71</v>
      </c>
      <c r="D1859" s="22">
        <v>207162.0</v>
      </c>
      <c r="E1859" s="53" t="s">
        <v>63</v>
      </c>
      <c r="F1859" s="54">
        <v>1.0801145E7</v>
      </c>
      <c r="G1859" s="53" t="s">
        <v>1373</v>
      </c>
      <c r="H1859" s="55">
        <v>2201.0</v>
      </c>
      <c r="I1859" s="55"/>
      <c r="J1859" s="55" t="s">
        <v>68</v>
      </c>
      <c r="K1859" s="53" t="s">
        <v>160</v>
      </c>
      <c r="L1859" s="53"/>
      <c r="M1859" s="53">
        <v>1.0</v>
      </c>
      <c r="N1859" s="53" t="s">
        <v>52</v>
      </c>
      <c r="O1859" s="25">
        <v>52.69</v>
      </c>
      <c r="P1859" s="25">
        <f>'LISTA DOS ITENS'!$O1859*'LISTA DOS ITENS'!$M1859</f>
        <v>52.69</v>
      </c>
      <c r="Q1859" s="25">
        <v>52.69</v>
      </c>
      <c r="R1859" s="25">
        <f>'LISTA DOS ITENS'!$Q1859*'LISTA DOS ITENS'!$M1859</f>
        <v>52.69</v>
      </c>
      <c r="S1859" s="56">
        <f>IF('LISTA DOS ITENS'!$P1859&gt;'LISTA DOS ITENS'!$R1859,'LISTA DOS ITENS'!$P1859,'LISTA DOS ITENS'!$R1859)</f>
        <v>52.69</v>
      </c>
      <c r="T1859" s="25">
        <v>3.73911944519774</v>
      </c>
      <c r="U1859" s="25">
        <f>'LISTA DOS ITENS'!$T1859*'LISTA DOS ITENS'!$M1859</f>
        <v>3.739119445</v>
      </c>
      <c r="V1859" s="56">
        <f t="array" ref="V1859">INDEX('RESUMO - LOTES E VMA'!$F$3:$F$181,MATCH('LISTA DOS ITENS'!$D1859,'RESUMO - LOTES E VMA'!$A$3:$A$181,0))</f>
        <v>6923.55241</v>
      </c>
      <c r="W1859" s="57">
        <f>'LISTA DOS ITENS'!$U1859/'LISTA DOS ITENS'!$V1859</f>
        <v>0.000540057939</v>
      </c>
      <c r="X1859" s="53" t="s">
        <v>53</v>
      </c>
      <c r="Y1859" s="53" t="s">
        <v>290</v>
      </c>
      <c r="Z1859" s="58" t="str">
        <f>'LISTA DOS ITENS'!$F1859&amp;"-"&amp;'LISTA DOS ITENS'!$H1859&amp;"-"&amp;'LISTA DOS ITENS'!$J1859&amp;"-"&amp;'LISTA DOS ITENS'!$K1859&amp;"-"&amp;'LISTA DOS ITENS'!$I1859</f>
        <v>10801145-2201-0003-CONS/IMP-</v>
      </c>
      <c r="AA1859" s="59" t="str">
        <f t="array" ref="AA1859">INDEX('RESUMO - LOTES E VMA'!$M$3:$M$181,MATCH('LISTA DOS ITENS'!$D1859,'RESUMO - LOTES E VMA'!$A$3:$A$181,0))</f>
        <v>Para Leilão</v>
      </c>
      <c r="AB1859" s="60">
        <f t="array" ref="AB1859">INDEX('RESUMO - LOTES E VMA'!$J$3:$J$181,MATCH('LISTA DOS ITENS'!$D1859,'RESUMO - LOTES E VMA'!$A$3:$A$181,0))</f>
        <v>0.06888414322</v>
      </c>
      <c r="AC1859" s="29" t="str">
        <f t="array" ref="AC1859">INDEX('RESUMO - LOTES E VMA'!$L$3:$L$181,MATCH('LISTA DOS ITENS'!$D1859,'RESUMO - LOTES E VMA'!$A$3:$A$181,0))</f>
        <v>1% do Valor de Comparação do VMA</v>
      </c>
      <c r="AD1859" s="53" t="str">
        <f>VLOOKUP(Tabela1[[#This Row],[Índice]],[1]Planilha1!$A:$A,1,0)</f>
        <v>#ERROR!</v>
      </c>
    </row>
    <row r="1860" ht="15.75" customHeight="1">
      <c r="A1860" s="52">
        <v>254252.0</v>
      </c>
      <c r="B1860" s="53" t="s">
        <v>70</v>
      </c>
      <c r="C1860" s="53" t="s">
        <v>71</v>
      </c>
      <c r="D1860" s="22">
        <v>207162.0</v>
      </c>
      <c r="E1860" s="53" t="s">
        <v>63</v>
      </c>
      <c r="F1860" s="54">
        <v>1.0831902E7</v>
      </c>
      <c r="G1860" s="53" t="s">
        <v>1374</v>
      </c>
      <c r="H1860" s="55">
        <v>2201.0</v>
      </c>
      <c r="I1860" s="55"/>
      <c r="J1860" s="55" t="s">
        <v>68</v>
      </c>
      <c r="K1860" s="53" t="s">
        <v>117</v>
      </c>
      <c r="L1860" s="53"/>
      <c r="M1860" s="53">
        <v>2.0</v>
      </c>
      <c r="N1860" s="53" t="s">
        <v>52</v>
      </c>
      <c r="O1860" s="25">
        <v>261.18</v>
      </c>
      <c r="P1860" s="25">
        <f>'LISTA DOS ITENS'!$O1860*'LISTA DOS ITENS'!$M1860</f>
        <v>522.36</v>
      </c>
      <c r="Q1860" s="25">
        <v>261.18</v>
      </c>
      <c r="R1860" s="25">
        <f>'LISTA DOS ITENS'!$Q1860*'LISTA DOS ITENS'!$M1860</f>
        <v>522.36</v>
      </c>
      <c r="S1860" s="56">
        <f>IF('LISTA DOS ITENS'!$P1860&gt;'LISTA DOS ITENS'!$R1860,'LISTA DOS ITENS'!$P1860,'LISTA DOS ITENS'!$R1860)</f>
        <v>522.36</v>
      </c>
      <c r="T1860" s="25">
        <v>18.534507813565114</v>
      </c>
      <c r="U1860" s="25">
        <f>'LISTA DOS ITENS'!$T1860*'LISTA DOS ITENS'!$M1860</f>
        <v>37.06901563</v>
      </c>
      <c r="V1860" s="56">
        <f t="array" ref="V1860">INDEX('RESUMO - LOTES E VMA'!$F$3:$F$181,MATCH('LISTA DOS ITENS'!$D1860,'RESUMO - LOTES E VMA'!$A$3:$A$181,0))</f>
        <v>6923.55241</v>
      </c>
      <c r="W1860" s="57">
        <f>'LISTA DOS ITENS'!$U1860/'LISTA DOS ITENS'!$V1860</f>
        <v>0.005354045645</v>
      </c>
      <c r="X1860" s="53" t="s">
        <v>53</v>
      </c>
      <c r="Y1860" s="53" t="s">
        <v>290</v>
      </c>
      <c r="Z1860" s="58" t="str">
        <f>'LISTA DOS ITENS'!$F1860&amp;"-"&amp;'LISTA DOS ITENS'!$H1860&amp;"-"&amp;'LISTA DOS ITENS'!$J1860&amp;"-"&amp;'LISTA DOS ITENS'!$K1860&amp;"-"&amp;'LISTA DOS ITENS'!$I1860</f>
        <v>10831902-2201-0003-CONS/IAMN-</v>
      </c>
      <c r="AA1860" s="59" t="str">
        <f t="array" ref="AA1860">INDEX('RESUMO - LOTES E VMA'!$M$3:$M$181,MATCH('LISTA DOS ITENS'!$D1860,'RESUMO - LOTES E VMA'!$A$3:$A$181,0))</f>
        <v>Para Leilão</v>
      </c>
      <c r="AB1860" s="60">
        <f t="array" ref="AB1860">INDEX('RESUMO - LOTES E VMA'!$J$3:$J$181,MATCH('LISTA DOS ITENS'!$D1860,'RESUMO - LOTES E VMA'!$A$3:$A$181,0))</f>
        <v>0.06888414322</v>
      </c>
      <c r="AC1860" s="29" t="str">
        <f t="array" ref="AC1860">INDEX('RESUMO - LOTES E VMA'!$L$3:$L$181,MATCH('LISTA DOS ITENS'!$D1860,'RESUMO - LOTES E VMA'!$A$3:$A$181,0))</f>
        <v>1% do Valor de Comparação do VMA</v>
      </c>
      <c r="AD1860" s="53" t="str">
        <f>VLOOKUP(Tabela1[[#This Row],[Índice]],[1]Planilha1!$A:$A,1,0)</f>
        <v>#ERROR!</v>
      </c>
    </row>
    <row r="1861" ht="15.75" customHeight="1">
      <c r="A1861" s="52">
        <v>254253.0</v>
      </c>
      <c r="B1861" s="53" t="s">
        <v>70</v>
      </c>
      <c r="C1861" s="53" t="s">
        <v>71</v>
      </c>
      <c r="D1861" s="22">
        <v>207162.0</v>
      </c>
      <c r="E1861" s="53" t="s">
        <v>63</v>
      </c>
      <c r="F1861" s="54">
        <v>1.0939256E7</v>
      </c>
      <c r="G1861" s="53" t="s">
        <v>1356</v>
      </c>
      <c r="H1861" s="55">
        <v>2201.0</v>
      </c>
      <c r="I1861" s="55"/>
      <c r="J1861" s="55" t="s">
        <v>68</v>
      </c>
      <c r="K1861" s="53" t="s">
        <v>73</v>
      </c>
      <c r="L1861" s="53"/>
      <c r="M1861" s="53">
        <v>1.0</v>
      </c>
      <c r="N1861" s="53" t="s">
        <v>52</v>
      </c>
      <c r="O1861" s="25">
        <v>252.05</v>
      </c>
      <c r="P1861" s="25">
        <f>'LISTA DOS ITENS'!$O1861*'LISTA DOS ITENS'!$M1861</f>
        <v>252.05</v>
      </c>
      <c r="Q1861" s="25">
        <v>252.05</v>
      </c>
      <c r="R1861" s="25">
        <f>'LISTA DOS ITENS'!$Q1861*'LISTA DOS ITENS'!$M1861</f>
        <v>252.05</v>
      </c>
      <c r="S1861" s="56">
        <f>IF('LISTA DOS ITENS'!$P1861&gt;'LISTA DOS ITENS'!$R1861,'LISTA DOS ITENS'!$P1861,'LISTA DOS ITENS'!$R1861)</f>
        <v>252.05</v>
      </c>
      <c r="T1861" s="25">
        <v>17.88660193892751</v>
      </c>
      <c r="U1861" s="25">
        <f>'LISTA DOS ITENS'!$T1861*'LISTA DOS ITENS'!$M1861</f>
        <v>17.88660194</v>
      </c>
      <c r="V1861" s="56">
        <f t="array" ref="V1861">INDEX('RESUMO - LOTES E VMA'!$F$3:$F$181,MATCH('LISTA DOS ITENS'!$D1861,'RESUMO - LOTES E VMA'!$A$3:$A$181,0))</f>
        <v>6923.55241</v>
      </c>
      <c r="W1861" s="57">
        <f>'LISTA DOS ITENS'!$U1861/'LISTA DOS ITENS'!$V1861</f>
        <v>0.002583442846</v>
      </c>
      <c r="X1861" s="53" t="s">
        <v>53</v>
      </c>
      <c r="Y1861" s="53" t="s">
        <v>290</v>
      </c>
      <c r="Z1861" s="58" t="str">
        <f>'LISTA DOS ITENS'!$F1861&amp;"-"&amp;'LISTA DOS ITENS'!$H1861&amp;"-"&amp;'LISTA DOS ITENS'!$J1861&amp;"-"&amp;'LISTA DOS ITENS'!$K1861&amp;"-"&amp;'LISTA DOS ITENS'!$I1861</f>
        <v>10939256-2201-0003-CONS/NAC-</v>
      </c>
      <c r="AA1861" s="59" t="str">
        <f t="array" ref="AA1861">INDEX('RESUMO - LOTES E VMA'!$M$3:$M$181,MATCH('LISTA DOS ITENS'!$D1861,'RESUMO - LOTES E VMA'!$A$3:$A$181,0))</f>
        <v>Para Leilão</v>
      </c>
      <c r="AB1861" s="60">
        <f t="array" ref="AB1861">INDEX('RESUMO - LOTES E VMA'!$J$3:$J$181,MATCH('LISTA DOS ITENS'!$D1861,'RESUMO - LOTES E VMA'!$A$3:$A$181,0))</f>
        <v>0.06888414322</v>
      </c>
      <c r="AC1861" s="29" t="str">
        <f t="array" ref="AC1861">INDEX('RESUMO - LOTES E VMA'!$L$3:$L$181,MATCH('LISTA DOS ITENS'!$D1861,'RESUMO - LOTES E VMA'!$A$3:$A$181,0))</f>
        <v>1% do Valor de Comparação do VMA</v>
      </c>
      <c r="AD1861" s="53" t="str">
        <f>VLOOKUP(Tabela1[[#This Row],[Índice]],[1]Planilha1!$A:$A,1,0)</f>
        <v>#ERROR!</v>
      </c>
    </row>
    <row r="1862" ht="15.75" customHeight="1">
      <c r="A1862" s="52">
        <v>254254.0</v>
      </c>
      <c r="B1862" s="53" t="s">
        <v>70</v>
      </c>
      <c r="C1862" s="53" t="s">
        <v>71</v>
      </c>
      <c r="D1862" s="22">
        <v>207162.0</v>
      </c>
      <c r="E1862" s="53" t="s">
        <v>63</v>
      </c>
      <c r="F1862" s="54">
        <v>1.0966618E7</v>
      </c>
      <c r="G1862" s="53" t="s">
        <v>1363</v>
      </c>
      <c r="H1862" s="55">
        <v>2201.0</v>
      </c>
      <c r="I1862" s="55"/>
      <c r="J1862" s="55" t="s">
        <v>68</v>
      </c>
      <c r="K1862" s="53" t="s">
        <v>73</v>
      </c>
      <c r="L1862" s="53"/>
      <c r="M1862" s="53">
        <v>1.0</v>
      </c>
      <c r="N1862" s="53" t="s">
        <v>52</v>
      </c>
      <c r="O1862" s="25">
        <v>133.2</v>
      </c>
      <c r="P1862" s="25">
        <f>'LISTA DOS ITENS'!$O1862*'LISTA DOS ITENS'!$M1862</f>
        <v>133.2</v>
      </c>
      <c r="Q1862" s="25">
        <v>133.2</v>
      </c>
      <c r="R1862" s="25">
        <f>'LISTA DOS ITENS'!$Q1862*'LISTA DOS ITENS'!$M1862</f>
        <v>133.2</v>
      </c>
      <c r="S1862" s="56">
        <f>IF('LISTA DOS ITENS'!$P1862&gt;'LISTA DOS ITENS'!$R1862,'LISTA DOS ITENS'!$P1862,'LISTA DOS ITENS'!$R1862)</f>
        <v>133.2</v>
      </c>
      <c r="T1862" s="25">
        <v>9.452471248820249</v>
      </c>
      <c r="U1862" s="25">
        <f>'LISTA DOS ITENS'!$T1862*'LISTA DOS ITENS'!$M1862</f>
        <v>9.452471249</v>
      </c>
      <c r="V1862" s="56">
        <f t="array" ref="V1862">INDEX('RESUMO - LOTES E VMA'!$F$3:$F$181,MATCH('LISTA DOS ITENS'!$D1862,'RESUMO - LOTES E VMA'!$A$3:$A$181,0))</f>
        <v>6923.55241</v>
      </c>
      <c r="W1862" s="57">
        <f>'LISTA DOS ITENS'!$U1862/'LISTA DOS ITENS'!$V1862</f>
        <v>0.00136526319</v>
      </c>
      <c r="X1862" s="53" t="s">
        <v>53</v>
      </c>
      <c r="Y1862" s="53" t="s">
        <v>290</v>
      </c>
      <c r="Z1862" s="58" t="str">
        <f>'LISTA DOS ITENS'!$F1862&amp;"-"&amp;'LISTA DOS ITENS'!$H1862&amp;"-"&amp;'LISTA DOS ITENS'!$J1862&amp;"-"&amp;'LISTA DOS ITENS'!$K1862&amp;"-"&amp;'LISTA DOS ITENS'!$I1862</f>
        <v>10966618-2201-0003-CONS/NAC-</v>
      </c>
      <c r="AA1862" s="59" t="str">
        <f t="array" ref="AA1862">INDEX('RESUMO - LOTES E VMA'!$M$3:$M$181,MATCH('LISTA DOS ITENS'!$D1862,'RESUMO - LOTES E VMA'!$A$3:$A$181,0))</f>
        <v>Para Leilão</v>
      </c>
      <c r="AB1862" s="60">
        <f t="array" ref="AB1862">INDEX('RESUMO - LOTES E VMA'!$J$3:$J$181,MATCH('LISTA DOS ITENS'!$D1862,'RESUMO - LOTES E VMA'!$A$3:$A$181,0))</f>
        <v>0.06888414322</v>
      </c>
      <c r="AC1862" s="29" t="str">
        <f t="array" ref="AC1862">INDEX('RESUMO - LOTES E VMA'!$L$3:$L$181,MATCH('LISTA DOS ITENS'!$D1862,'RESUMO - LOTES E VMA'!$A$3:$A$181,0))</f>
        <v>1% do Valor de Comparação do VMA</v>
      </c>
      <c r="AD1862" s="53" t="str">
        <f>VLOOKUP(Tabela1[[#This Row],[Índice]],[1]Planilha1!$A:$A,1,0)</f>
        <v>#ERROR!</v>
      </c>
    </row>
    <row r="1863" ht="15.75" customHeight="1">
      <c r="A1863" s="52">
        <v>254255.0</v>
      </c>
      <c r="B1863" s="53" t="s">
        <v>70</v>
      </c>
      <c r="C1863" s="53" t="s">
        <v>71</v>
      </c>
      <c r="D1863" s="22">
        <v>207162.0</v>
      </c>
      <c r="E1863" s="53" t="s">
        <v>63</v>
      </c>
      <c r="F1863" s="54">
        <v>1.1352774E7</v>
      </c>
      <c r="G1863" s="53" t="s">
        <v>1375</v>
      </c>
      <c r="H1863" s="55">
        <v>2201.0</v>
      </c>
      <c r="I1863" s="55"/>
      <c r="J1863" s="55" t="s">
        <v>68</v>
      </c>
      <c r="K1863" s="53" t="s">
        <v>73</v>
      </c>
      <c r="L1863" s="53"/>
      <c r="M1863" s="53">
        <v>2.0</v>
      </c>
      <c r="N1863" s="53" t="s">
        <v>52</v>
      </c>
      <c r="O1863" s="25">
        <v>626.63</v>
      </c>
      <c r="P1863" s="25">
        <f>'LISTA DOS ITENS'!$O1863*'LISTA DOS ITENS'!$M1863</f>
        <v>1253.26</v>
      </c>
      <c r="Q1863" s="25">
        <v>626.63</v>
      </c>
      <c r="R1863" s="25">
        <f>'LISTA DOS ITENS'!$Q1863*'LISTA DOS ITENS'!$M1863</f>
        <v>1253.26</v>
      </c>
      <c r="S1863" s="56">
        <f>IF('LISTA DOS ITENS'!$P1863&gt;'LISTA DOS ITENS'!$R1863,'LISTA DOS ITENS'!$P1863,'LISTA DOS ITENS'!$R1863)</f>
        <v>1253.26</v>
      </c>
      <c r="T1863" s="25">
        <v>44.468483923785534</v>
      </c>
      <c r="U1863" s="25">
        <f>'LISTA DOS ITENS'!$T1863*'LISTA DOS ITENS'!$M1863</f>
        <v>88.93696785</v>
      </c>
      <c r="V1863" s="56">
        <f t="array" ref="V1863">INDEX('RESUMO - LOTES E VMA'!$F$3:$F$181,MATCH('LISTA DOS ITENS'!$D1863,'RESUMO - LOTES E VMA'!$A$3:$A$181,0))</f>
        <v>6923.55241</v>
      </c>
      <c r="W1863" s="57">
        <f>'LISTA DOS ITENS'!$U1863/'LISTA DOS ITENS'!$V1863</f>
        <v>0.01284556866</v>
      </c>
      <c r="X1863" s="53" t="s">
        <v>53</v>
      </c>
      <c r="Y1863" s="53" t="s">
        <v>290</v>
      </c>
      <c r="Z1863" s="58" t="str">
        <f>'LISTA DOS ITENS'!$F1863&amp;"-"&amp;'LISTA DOS ITENS'!$H1863&amp;"-"&amp;'LISTA DOS ITENS'!$J1863&amp;"-"&amp;'LISTA DOS ITENS'!$K1863&amp;"-"&amp;'LISTA DOS ITENS'!$I1863</f>
        <v>11352774-2201-0003-CONS/NAC-</v>
      </c>
      <c r="AA1863" s="59" t="str">
        <f t="array" ref="AA1863">INDEX('RESUMO - LOTES E VMA'!$M$3:$M$181,MATCH('LISTA DOS ITENS'!$D1863,'RESUMO - LOTES E VMA'!$A$3:$A$181,0))</f>
        <v>Para Leilão</v>
      </c>
      <c r="AB1863" s="60">
        <f t="array" ref="AB1863">INDEX('RESUMO - LOTES E VMA'!$J$3:$J$181,MATCH('LISTA DOS ITENS'!$D1863,'RESUMO - LOTES E VMA'!$A$3:$A$181,0))</f>
        <v>0.06888414322</v>
      </c>
      <c r="AC1863" s="29" t="str">
        <f t="array" ref="AC1863">INDEX('RESUMO - LOTES E VMA'!$L$3:$L$181,MATCH('LISTA DOS ITENS'!$D1863,'RESUMO - LOTES E VMA'!$A$3:$A$181,0))</f>
        <v>1% do Valor de Comparação do VMA</v>
      </c>
      <c r="AD1863" s="53" t="str">
        <f>VLOOKUP(Tabela1[[#This Row],[Índice]],[1]Planilha1!$A:$A,1,0)</f>
        <v>#ERROR!</v>
      </c>
    </row>
    <row r="1864" ht="15.75" customHeight="1">
      <c r="A1864" s="52">
        <v>254256.0</v>
      </c>
      <c r="B1864" s="53" t="s">
        <v>70</v>
      </c>
      <c r="C1864" s="53" t="s">
        <v>71</v>
      </c>
      <c r="D1864" s="22">
        <v>207162.0</v>
      </c>
      <c r="E1864" s="53" t="s">
        <v>63</v>
      </c>
      <c r="F1864" s="54">
        <v>1.0832612E7</v>
      </c>
      <c r="G1864" s="53" t="s">
        <v>1376</v>
      </c>
      <c r="H1864" s="55">
        <v>2101.0</v>
      </c>
      <c r="I1864" s="55"/>
      <c r="J1864" s="55" t="s">
        <v>65</v>
      </c>
      <c r="K1864" s="53" t="s">
        <v>73</v>
      </c>
      <c r="L1864" s="53"/>
      <c r="M1864" s="53">
        <v>1.0</v>
      </c>
      <c r="N1864" s="53" t="s">
        <v>52</v>
      </c>
      <c r="O1864" s="25">
        <v>112.19</v>
      </c>
      <c r="P1864" s="25">
        <f>'LISTA DOS ITENS'!$O1864*'LISTA DOS ITENS'!$M1864</f>
        <v>112.19</v>
      </c>
      <c r="Q1864" s="25">
        <v>112.2</v>
      </c>
      <c r="R1864" s="25">
        <f>'LISTA DOS ITENS'!$Q1864*'LISTA DOS ITENS'!$M1864</f>
        <v>112.2</v>
      </c>
      <c r="S1864" s="56">
        <f>IF('LISTA DOS ITENS'!$P1864&gt;'LISTA DOS ITENS'!$R1864,'LISTA DOS ITENS'!$P1864,'LISTA DOS ITENS'!$R1864)</f>
        <v>112.2</v>
      </c>
      <c r="T1864" s="25">
        <v>7.962216772654895</v>
      </c>
      <c r="U1864" s="25">
        <f>'LISTA DOS ITENS'!$T1864*'LISTA DOS ITENS'!$M1864</f>
        <v>7.962216773</v>
      </c>
      <c r="V1864" s="56">
        <f t="array" ref="V1864">INDEX('RESUMO - LOTES E VMA'!$F$3:$F$181,MATCH('LISTA DOS ITENS'!$D1864,'RESUMO - LOTES E VMA'!$A$3:$A$181,0))</f>
        <v>6923.55241</v>
      </c>
      <c r="W1864" s="57">
        <f>'LISTA DOS ITENS'!$U1864/'LISTA DOS ITENS'!$V1864</f>
        <v>0.001150018993</v>
      </c>
      <c r="X1864" s="53" t="s">
        <v>53</v>
      </c>
      <c r="Y1864" s="53" t="s">
        <v>290</v>
      </c>
      <c r="Z1864" s="58" t="str">
        <f>'LISTA DOS ITENS'!$F1864&amp;"-"&amp;'LISTA DOS ITENS'!$H1864&amp;"-"&amp;'LISTA DOS ITENS'!$J1864&amp;"-"&amp;'LISTA DOS ITENS'!$K1864&amp;"-"&amp;'LISTA DOS ITENS'!$I1864</f>
        <v>10832612-2101-0803-CONS/NAC-</v>
      </c>
      <c r="AA1864" s="59" t="str">
        <f t="array" ref="AA1864">INDEX('RESUMO - LOTES E VMA'!$M$3:$M$181,MATCH('LISTA DOS ITENS'!$D1864,'RESUMO - LOTES E VMA'!$A$3:$A$181,0))</f>
        <v>Para Leilão</v>
      </c>
      <c r="AB1864" s="60">
        <f t="array" ref="AB1864">INDEX('RESUMO - LOTES E VMA'!$J$3:$J$181,MATCH('LISTA DOS ITENS'!$D1864,'RESUMO - LOTES E VMA'!$A$3:$A$181,0))</f>
        <v>0.06888414322</v>
      </c>
      <c r="AC1864" s="29" t="str">
        <f t="array" ref="AC1864">INDEX('RESUMO - LOTES E VMA'!$L$3:$L$181,MATCH('LISTA DOS ITENS'!$D1864,'RESUMO - LOTES E VMA'!$A$3:$A$181,0))</f>
        <v>1% do Valor de Comparação do VMA</v>
      </c>
      <c r="AD1864" s="53" t="str">
        <f>VLOOKUP(Tabela1[[#This Row],[Índice]],[1]Planilha1!$A:$A,1,0)</f>
        <v>#ERROR!</v>
      </c>
    </row>
    <row r="1865" ht="15.75" customHeight="1">
      <c r="A1865" s="52">
        <v>254257.0</v>
      </c>
      <c r="B1865" s="53" t="s">
        <v>70</v>
      </c>
      <c r="C1865" s="53" t="s">
        <v>71</v>
      </c>
      <c r="D1865" s="22">
        <v>207162.0</v>
      </c>
      <c r="E1865" s="53" t="s">
        <v>63</v>
      </c>
      <c r="F1865" s="54">
        <v>1.0832617E7</v>
      </c>
      <c r="G1865" s="53" t="s">
        <v>1377</v>
      </c>
      <c r="H1865" s="55">
        <v>2101.0</v>
      </c>
      <c r="I1865" s="55"/>
      <c r="J1865" s="55" t="s">
        <v>65</v>
      </c>
      <c r="K1865" s="53" t="s">
        <v>73</v>
      </c>
      <c r="L1865" s="53"/>
      <c r="M1865" s="53">
        <v>2.0</v>
      </c>
      <c r="N1865" s="53" t="s">
        <v>52</v>
      </c>
      <c r="O1865" s="25">
        <v>156.92</v>
      </c>
      <c r="P1865" s="25">
        <f>'LISTA DOS ITENS'!$O1865*'LISTA DOS ITENS'!$M1865</f>
        <v>313.84</v>
      </c>
      <c r="Q1865" s="25">
        <v>155.42</v>
      </c>
      <c r="R1865" s="25">
        <f>'LISTA DOS ITENS'!$Q1865*'LISTA DOS ITENS'!$M1865</f>
        <v>310.84</v>
      </c>
      <c r="S1865" s="56">
        <f>IF('LISTA DOS ITENS'!$P1865&gt;'LISTA DOS ITENS'!$R1865,'LISTA DOS ITENS'!$P1865,'LISTA DOS ITENS'!$R1865)</f>
        <v>313.84</v>
      </c>
      <c r="T1865" s="25">
        <v>11.029302413600924</v>
      </c>
      <c r="U1865" s="25">
        <f>'LISTA DOS ITENS'!$T1865*'LISTA DOS ITENS'!$M1865</f>
        <v>22.05860483</v>
      </c>
      <c r="V1865" s="56">
        <f t="array" ref="V1865">INDEX('RESUMO - LOTES E VMA'!$F$3:$F$181,MATCH('LISTA DOS ITENS'!$D1865,'RESUMO - LOTES E VMA'!$A$3:$A$181,0))</f>
        <v>6923.55241</v>
      </c>
      <c r="W1865" s="57">
        <f>'LISTA DOS ITENS'!$U1865/'LISTA DOS ITENS'!$V1865</f>
        <v>0.003186024099</v>
      </c>
      <c r="X1865" s="53" t="s">
        <v>53</v>
      </c>
      <c r="Y1865" s="53" t="s">
        <v>290</v>
      </c>
      <c r="Z1865" s="58" t="str">
        <f>'LISTA DOS ITENS'!$F1865&amp;"-"&amp;'LISTA DOS ITENS'!$H1865&amp;"-"&amp;'LISTA DOS ITENS'!$J1865&amp;"-"&amp;'LISTA DOS ITENS'!$K1865&amp;"-"&amp;'LISTA DOS ITENS'!$I1865</f>
        <v>10832617-2101-0803-CONS/NAC-</v>
      </c>
      <c r="AA1865" s="59" t="str">
        <f t="array" ref="AA1865">INDEX('RESUMO - LOTES E VMA'!$M$3:$M$181,MATCH('LISTA DOS ITENS'!$D1865,'RESUMO - LOTES E VMA'!$A$3:$A$181,0))</f>
        <v>Para Leilão</v>
      </c>
      <c r="AB1865" s="60">
        <f t="array" ref="AB1865">INDEX('RESUMO - LOTES E VMA'!$J$3:$J$181,MATCH('LISTA DOS ITENS'!$D1865,'RESUMO - LOTES E VMA'!$A$3:$A$181,0))</f>
        <v>0.06888414322</v>
      </c>
      <c r="AC1865" s="29" t="str">
        <f t="array" ref="AC1865">INDEX('RESUMO - LOTES E VMA'!$L$3:$L$181,MATCH('LISTA DOS ITENS'!$D1865,'RESUMO - LOTES E VMA'!$A$3:$A$181,0))</f>
        <v>1% do Valor de Comparação do VMA</v>
      </c>
      <c r="AD1865" s="53" t="str">
        <f>VLOOKUP(Tabela1[[#This Row],[Índice]],[1]Planilha1!$A:$A,1,0)</f>
        <v>#ERROR!</v>
      </c>
    </row>
    <row r="1866" ht="15.75" customHeight="1">
      <c r="A1866" s="52">
        <v>254258.0</v>
      </c>
      <c r="B1866" s="53" t="s">
        <v>70</v>
      </c>
      <c r="C1866" s="53" t="s">
        <v>71</v>
      </c>
      <c r="D1866" s="22">
        <v>207162.0</v>
      </c>
      <c r="E1866" s="53" t="s">
        <v>63</v>
      </c>
      <c r="F1866" s="54">
        <v>1.1335657E7</v>
      </c>
      <c r="G1866" s="53" t="s">
        <v>1378</v>
      </c>
      <c r="H1866" s="55">
        <v>2101.0</v>
      </c>
      <c r="I1866" s="55"/>
      <c r="J1866" s="55" t="s">
        <v>65</v>
      </c>
      <c r="K1866" s="53" t="s">
        <v>73</v>
      </c>
      <c r="L1866" s="53"/>
      <c r="M1866" s="53">
        <v>3.0</v>
      </c>
      <c r="N1866" s="53" t="s">
        <v>52</v>
      </c>
      <c r="O1866" s="25">
        <v>400.0</v>
      </c>
      <c r="P1866" s="25">
        <f>'LISTA DOS ITENS'!$O1866*'LISTA DOS ITENS'!$M1866</f>
        <v>1200</v>
      </c>
      <c r="Q1866" s="25">
        <v>400.0</v>
      </c>
      <c r="R1866" s="25">
        <f>'LISTA DOS ITENS'!$Q1866*'LISTA DOS ITENS'!$M1866</f>
        <v>1200</v>
      </c>
      <c r="S1866" s="56">
        <f>IF('LISTA DOS ITENS'!$P1866&gt;'LISTA DOS ITENS'!$R1866,'LISTA DOS ITENS'!$P1866,'LISTA DOS ITENS'!$R1866)</f>
        <v>1200</v>
      </c>
      <c r="T1866" s="25">
        <v>28.38579954600676</v>
      </c>
      <c r="U1866" s="25">
        <f>'LISTA DOS ITENS'!$T1866*'LISTA DOS ITENS'!$M1866</f>
        <v>85.15739864</v>
      </c>
      <c r="V1866" s="56">
        <f t="array" ref="V1866">INDEX('RESUMO - LOTES E VMA'!$F$3:$F$181,MATCH('LISTA DOS ITENS'!$D1866,'RESUMO - LOTES E VMA'!$A$3:$A$181,0))</f>
        <v>6923.55241</v>
      </c>
      <c r="W1866" s="57">
        <f>'LISTA DOS ITENS'!$U1866/'LISTA DOS ITENS'!$V1866</f>
        <v>0.01229966838</v>
      </c>
      <c r="X1866" s="53" t="s">
        <v>53</v>
      </c>
      <c r="Y1866" s="53" t="s">
        <v>290</v>
      </c>
      <c r="Z1866" s="58" t="str">
        <f>'LISTA DOS ITENS'!$F1866&amp;"-"&amp;'LISTA DOS ITENS'!$H1866&amp;"-"&amp;'LISTA DOS ITENS'!$J1866&amp;"-"&amp;'LISTA DOS ITENS'!$K1866&amp;"-"&amp;'LISTA DOS ITENS'!$I1866</f>
        <v>11335657-2101-0803-CONS/NAC-</v>
      </c>
      <c r="AA1866" s="59" t="str">
        <f t="array" ref="AA1866">INDEX('RESUMO - LOTES E VMA'!$M$3:$M$181,MATCH('LISTA DOS ITENS'!$D1866,'RESUMO - LOTES E VMA'!$A$3:$A$181,0))</f>
        <v>Para Leilão</v>
      </c>
      <c r="AB1866" s="60">
        <f t="array" ref="AB1866">INDEX('RESUMO - LOTES E VMA'!$J$3:$J$181,MATCH('LISTA DOS ITENS'!$D1866,'RESUMO - LOTES E VMA'!$A$3:$A$181,0))</f>
        <v>0.06888414322</v>
      </c>
      <c r="AC1866" s="29" t="str">
        <f t="array" ref="AC1866">INDEX('RESUMO - LOTES E VMA'!$L$3:$L$181,MATCH('LISTA DOS ITENS'!$D1866,'RESUMO - LOTES E VMA'!$A$3:$A$181,0))</f>
        <v>1% do Valor de Comparação do VMA</v>
      </c>
      <c r="AD1866" s="53" t="str">
        <f>VLOOKUP(Tabela1[[#This Row],[Índice]],[1]Planilha1!$A:$A,1,0)</f>
        <v>#ERROR!</v>
      </c>
    </row>
    <row r="1867" ht="15.75" customHeight="1">
      <c r="A1867" s="52">
        <v>254259.0</v>
      </c>
      <c r="B1867" s="53" t="s">
        <v>70</v>
      </c>
      <c r="C1867" s="53" t="s">
        <v>71</v>
      </c>
      <c r="D1867" s="22">
        <v>207162.0</v>
      </c>
      <c r="E1867" s="53" t="s">
        <v>63</v>
      </c>
      <c r="F1867" s="54">
        <v>1.025414E7</v>
      </c>
      <c r="G1867" s="53" t="s">
        <v>1379</v>
      </c>
      <c r="H1867" s="55">
        <v>2101.0</v>
      </c>
      <c r="I1867" s="55" t="s">
        <v>81</v>
      </c>
      <c r="J1867" s="55" t="s">
        <v>69</v>
      </c>
      <c r="K1867" s="53" t="s">
        <v>73</v>
      </c>
      <c r="L1867" s="53"/>
      <c r="M1867" s="53">
        <v>1.0</v>
      </c>
      <c r="N1867" s="53" t="s">
        <v>52</v>
      </c>
      <c r="O1867" s="25">
        <v>96.65</v>
      </c>
      <c r="P1867" s="25">
        <f>'LISTA DOS ITENS'!$O1867*'LISTA DOS ITENS'!$M1867</f>
        <v>96.65</v>
      </c>
      <c r="Q1867" s="25">
        <v>173.99</v>
      </c>
      <c r="R1867" s="25">
        <f>'LISTA DOS ITENS'!$Q1867*'LISTA DOS ITENS'!$M1867</f>
        <v>173.99</v>
      </c>
      <c r="S1867" s="56">
        <f>IF('LISTA DOS ITENS'!$P1867&gt;'LISTA DOS ITENS'!$R1867,'LISTA DOS ITENS'!$P1867,'LISTA DOS ITENS'!$R1867)</f>
        <v>173.99</v>
      </c>
      <c r="T1867" s="25">
        <v>12.347113157524289</v>
      </c>
      <c r="U1867" s="25">
        <f>'LISTA DOS ITENS'!$T1867*'LISTA DOS ITENS'!$M1867</f>
        <v>12.34711316</v>
      </c>
      <c r="V1867" s="56">
        <f t="array" ref="V1867">INDEX('RESUMO - LOTES E VMA'!$F$3:$F$181,MATCH('LISTA DOS ITENS'!$D1867,'RESUMO - LOTES E VMA'!$A$3:$A$181,0))</f>
        <v>6923.55241</v>
      </c>
      <c r="W1867" s="57">
        <f>'LISTA DOS ITENS'!$U1867/'LISTA DOS ITENS'!$V1867</f>
        <v>0.001783349418</v>
      </c>
      <c r="X1867" s="53" t="s">
        <v>53</v>
      </c>
      <c r="Y1867" s="53" t="s">
        <v>290</v>
      </c>
      <c r="Z1867" s="58" t="str">
        <f>'LISTA DOS ITENS'!$F1867&amp;"-"&amp;'LISTA DOS ITENS'!$H1867&amp;"-"&amp;'LISTA DOS ITENS'!$J1867&amp;"-"&amp;'LISTA DOS ITENS'!$K1867&amp;"-"&amp;'LISTA DOS ITENS'!$I1867</f>
        <v>10254140-2101-0903-CONS/NAC-ED-1000-01.01</v>
      </c>
      <c r="AA1867" s="59" t="str">
        <f t="array" ref="AA1867">INDEX('RESUMO - LOTES E VMA'!$M$3:$M$181,MATCH('LISTA DOS ITENS'!$D1867,'RESUMO - LOTES E VMA'!$A$3:$A$181,0))</f>
        <v>Para Leilão</v>
      </c>
      <c r="AB1867" s="60">
        <f t="array" ref="AB1867">INDEX('RESUMO - LOTES E VMA'!$J$3:$J$181,MATCH('LISTA DOS ITENS'!$D1867,'RESUMO - LOTES E VMA'!$A$3:$A$181,0))</f>
        <v>0.06888414322</v>
      </c>
      <c r="AC1867" s="29" t="str">
        <f t="array" ref="AC1867">INDEX('RESUMO - LOTES E VMA'!$L$3:$L$181,MATCH('LISTA DOS ITENS'!$D1867,'RESUMO - LOTES E VMA'!$A$3:$A$181,0))</f>
        <v>1% do Valor de Comparação do VMA</v>
      </c>
      <c r="AD1867" s="53" t="str">
        <f>VLOOKUP(Tabela1[[#This Row],[Índice]],[1]Planilha1!$A:$A,1,0)</f>
        <v>#ERROR!</v>
      </c>
    </row>
    <row r="1868" ht="15.75" customHeight="1">
      <c r="A1868" s="52">
        <v>254260.0</v>
      </c>
      <c r="B1868" s="53" t="s">
        <v>70</v>
      </c>
      <c r="C1868" s="53" t="s">
        <v>71</v>
      </c>
      <c r="D1868" s="22">
        <v>207162.0</v>
      </c>
      <c r="E1868" s="53" t="s">
        <v>63</v>
      </c>
      <c r="F1868" s="54">
        <v>1.0275449E7</v>
      </c>
      <c r="G1868" s="53" t="s">
        <v>1348</v>
      </c>
      <c r="H1868" s="55">
        <v>2101.0</v>
      </c>
      <c r="I1868" s="55"/>
      <c r="J1868" s="55" t="s">
        <v>69</v>
      </c>
      <c r="K1868" s="53" t="s">
        <v>125</v>
      </c>
      <c r="L1868" s="53"/>
      <c r="M1868" s="53">
        <v>1.0</v>
      </c>
      <c r="N1868" s="53" t="s">
        <v>52</v>
      </c>
      <c r="O1868" s="25">
        <v>23.36</v>
      </c>
      <c r="P1868" s="25">
        <f>'LISTA DOS ITENS'!$O1868*'LISTA DOS ITENS'!$M1868</f>
        <v>23.36</v>
      </c>
      <c r="Q1868" s="25">
        <v>37.52</v>
      </c>
      <c r="R1868" s="25">
        <f>'LISTA DOS ITENS'!$Q1868*'LISTA DOS ITENS'!$M1868</f>
        <v>37.52</v>
      </c>
      <c r="S1868" s="56">
        <f>IF('LISTA DOS ITENS'!$P1868&gt;'LISTA DOS ITENS'!$R1868,'LISTA DOS ITENS'!$P1868,'LISTA DOS ITENS'!$R1868)</f>
        <v>37.52</v>
      </c>
      <c r="T1868" s="25">
        <v>3.6518110847259084</v>
      </c>
      <c r="U1868" s="25">
        <f>'LISTA DOS ITENS'!$T1868*'LISTA DOS ITENS'!$M1868</f>
        <v>3.651811085</v>
      </c>
      <c r="V1868" s="56">
        <f t="array" ref="V1868">INDEX('RESUMO - LOTES E VMA'!$F$3:$F$181,MATCH('LISTA DOS ITENS'!$D1868,'RESUMO - LOTES E VMA'!$A$3:$A$181,0))</f>
        <v>6923.55241</v>
      </c>
      <c r="W1868" s="57">
        <f>'LISTA DOS ITENS'!$U1868/'LISTA DOS ITENS'!$V1868</f>
        <v>0.0005274475975</v>
      </c>
      <c r="X1868" s="53" t="s">
        <v>53</v>
      </c>
      <c r="Y1868" s="53" t="s">
        <v>290</v>
      </c>
      <c r="Z1868" s="58" t="str">
        <f>'LISTA DOS ITENS'!$F1868&amp;"-"&amp;'LISTA DOS ITENS'!$H1868&amp;"-"&amp;'LISTA DOS ITENS'!$J1868&amp;"-"&amp;'LISTA DOS ITENS'!$K1868&amp;"-"&amp;'LISTA DOS ITENS'!$I1868</f>
        <v>10275449-2101-0903-PAR/NAC-</v>
      </c>
      <c r="AA1868" s="59" t="str">
        <f t="array" ref="AA1868">INDEX('RESUMO - LOTES E VMA'!$M$3:$M$181,MATCH('LISTA DOS ITENS'!$D1868,'RESUMO - LOTES E VMA'!$A$3:$A$181,0))</f>
        <v>Para Leilão</v>
      </c>
      <c r="AB1868" s="60">
        <f t="array" ref="AB1868">INDEX('RESUMO - LOTES E VMA'!$J$3:$J$181,MATCH('LISTA DOS ITENS'!$D1868,'RESUMO - LOTES E VMA'!$A$3:$A$181,0))</f>
        <v>0.06888414322</v>
      </c>
      <c r="AC1868" s="29" t="str">
        <f t="array" ref="AC1868">INDEX('RESUMO - LOTES E VMA'!$L$3:$L$181,MATCH('LISTA DOS ITENS'!$D1868,'RESUMO - LOTES E VMA'!$A$3:$A$181,0))</f>
        <v>1% do Valor de Comparação do VMA</v>
      </c>
      <c r="AD1868" s="53" t="str">
        <f>VLOOKUP(Tabela1[[#This Row],[Índice]],[1]Planilha1!$A:$A,1,0)</f>
        <v>#ERROR!</v>
      </c>
    </row>
    <row r="1869" ht="15.75" customHeight="1">
      <c r="A1869" s="52">
        <v>254261.0</v>
      </c>
      <c r="B1869" s="53" t="s">
        <v>70</v>
      </c>
      <c r="C1869" s="53" t="s">
        <v>71</v>
      </c>
      <c r="D1869" s="22">
        <v>207162.0</v>
      </c>
      <c r="E1869" s="53" t="s">
        <v>63</v>
      </c>
      <c r="F1869" s="54">
        <v>1.0573788E7</v>
      </c>
      <c r="G1869" s="53" t="s">
        <v>1380</v>
      </c>
      <c r="H1869" s="55">
        <v>2101.0</v>
      </c>
      <c r="I1869" s="55"/>
      <c r="J1869" s="55" t="s">
        <v>69</v>
      </c>
      <c r="K1869" s="53" t="s">
        <v>73</v>
      </c>
      <c r="L1869" s="53"/>
      <c r="M1869" s="53">
        <v>3.0</v>
      </c>
      <c r="N1869" s="53" t="s">
        <v>52</v>
      </c>
      <c r="O1869" s="25">
        <v>97.21</v>
      </c>
      <c r="P1869" s="25">
        <f>'LISTA DOS ITENS'!$O1869*'LISTA DOS ITENS'!$M1869</f>
        <v>291.63</v>
      </c>
      <c r="Q1869" s="25">
        <v>25.43</v>
      </c>
      <c r="R1869" s="25">
        <f>'LISTA DOS ITENS'!$Q1869*'LISTA DOS ITENS'!$M1869</f>
        <v>76.29</v>
      </c>
      <c r="S1869" s="56">
        <f>IF('LISTA DOS ITENS'!$P1869&gt;'LISTA DOS ITENS'!$R1869,'LISTA DOS ITENS'!$P1869,'LISTA DOS ITENS'!$R1869)</f>
        <v>291.63</v>
      </c>
      <c r="T1869" s="25">
        <v>1.8046272061373796</v>
      </c>
      <c r="U1869" s="25">
        <f>'LISTA DOS ITENS'!$T1869*'LISTA DOS ITENS'!$M1869</f>
        <v>5.413881618</v>
      </c>
      <c r="V1869" s="56">
        <f t="array" ref="V1869">INDEX('RESUMO - LOTES E VMA'!$F$3:$F$181,MATCH('LISTA DOS ITENS'!$D1869,'RESUMO - LOTES E VMA'!$A$3:$A$181,0))</f>
        <v>6923.55241</v>
      </c>
      <c r="W1869" s="57">
        <f>'LISTA DOS ITENS'!$U1869/'LISTA DOS ITENS'!$V1869</f>
        <v>0.0007819514171</v>
      </c>
      <c r="X1869" s="53" t="s">
        <v>53</v>
      </c>
      <c r="Y1869" s="53" t="s">
        <v>290</v>
      </c>
      <c r="Z1869" s="58" t="str">
        <f>'LISTA DOS ITENS'!$F1869&amp;"-"&amp;'LISTA DOS ITENS'!$H1869&amp;"-"&amp;'LISTA DOS ITENS'!$J1869&amp;"-"&amp;'LISTA DOS ITENS'!$K1869&amp;"-"&amp;'LISTA DOS ITENS'!$I1869</f>
        <v>10573788-2101-0903-CONS/NAC-</v>
      </c>
      <c r="AA1869" s="59" t="str">
        <f t="array" ref="AA1869">INDEX('RESUMO - LOTES E VMA'!$M$3:$M$181,MATCH('LISTA DOS ITENS'!$D1869,'RESUMO - LOTES E VMA'!$A$3:$A$181,0))</f>
        <v>Para Leilão</v>
      </c>
      <c r="AB1869" s="60">
        <f t="array" ref="AB1869">INDEX('RESUMO - LOTES E VMA'!$J$3:$J$181,MATCH('LISTA DOS ITENS'!$D1869,'RESUMO - LOTES E VMA'!$A$3:$A$181,0))</f>
        <v>0.06888414322</v>
      </c>
      <c r="AC1869" s="29" t="str">
        <f t="array" ref="AC1869">INDEX('RESUMO - LOTES E VMA'!$L$3:$L$181,MATCH('LISTA DOS ITENS'!$D1869,'RESUMO - LOTES E VMA'!$A$3:$A$181,0))</f>
        <v>1% do Valor de Comparação do VMA</v>
      </c>
      <c r="AD1869" s="53" t="str">
        <f>VLOOKUP(Tabela1[[#This Row],[Índice]],[1]Planilha1!$A:$A,1,0)</f>
        <v>#ERROR!</v>
      </c>
    </row>
    <row r="1870" ht="15.75" customHeight="1">
      <c r="A1870" s="52">
        <v>254262.0</v>
      </c>
      <c r="B1870" s="53" t="s">
        <v>70</v>
      </c>
      <c r="C1870" s="53" t="s">
        <v>71</v>
      </c>
      <c r="D1870" s="22">
        <v>207162.0</v>
      </c>
      <c r="E1870" s="53" t="s">
        <v>63</v>
      </c>
      <c r="F1870" s="54">
        <v>1.0832617E7</v>
      </c>
      <c r="G1870" s="53" t="s">
        <v>1377</v>
      </c>
      <c r="H1870" s="55">
        <v>2101.0</v>
      </c>
      <c r="I1870" s="55"/>
      <c r="J1870" s="55" t="s">
        <v>69</v>
      </c>
      <c r="K1870" s="53" t="s">
        <v>73</v>
      </c>
      <c r="L1870" s="53"/>
      <c r="M1870" s="53">
        <v>1.0</v>
      </c>
      <c r="N1870" s="53" t="s">
        <v>52</v>
      </c>
      <c r="O1870" s="25">
        <v>156.92</v>
      </c>
      <c r="P1870" s="25">
        <f>'LISTA DOS ITENS'!$O1870*'LISTA DOS ITENS'!$M1870</f>
        <v>156.92</v>
      </c>
      <c r="Q1870" s="25">
        <v>155.42</v>
      </c>
      <c r="R1870" s="25">
        <f>'LISTA DOS ITENS'!$Q1870*'LISTA DOS ITENS'!$M1870</f>
        <v>155.42</v>
      </c>
      <c r="S1870" s="56">
        <f>IF('LISTA DOS ITENS'!$P1870&gt;'LISTA DOS ITENS'!$R1870,'LISTA DOS ITENS'!$P1870,'LISTA DOS ITENS'!$R1870)</f>
        <v>156.92</v>
      </c>
      <c r="T1870" s="25">
        <v>11.029302413600924</v>
      </c>
      <c r="U1870" s="25">
        <f>'LISTA DOS ITENS'!$T1870*'LISTA DOS ITENS'!$M1870</f>
        <v>11.02930241</v>
      </c>
      <c r="V1870" s="56">
        <f t="array" ref="V1870">INDEX('RESUMO - LOTES E VMA'!$F$3:$F$181,MATCH('LISTA DOS ITENS'!$D1870,'RESUMO - LOTES E VMA'!$A$3:$A$181,0))</f>
        <v>6923.55241</v>
      </c>
      <c r="W1870" s="57">
        <f>'LISTA DOS ITENS'!$U1870/'LISTA DOS ITENS'!$V1870</f>
        <v>0.001593012049</v>
      </c>
      <c r="X1870" s="53" t="s">
        <v>53</v>
      </c>
      <c r="Y1870" s="53" t="s">
        <v>290</v>
      </c>
      <c r="Z1870" s="58" t="str">
        <f>'LISTA DOS ITENS'!$F1870&amp;"-"&amp;'LISTA DOS ITENS'!$H1870&amp;"-"&amp;'LISTA DOS ITENS'!$J1870&amp;"-"&amp;'LISTA DOS ITENS'!$K1870&amp;"-"&amp;'LISTA DOS ITENS'!$I1870</f>
        <v>10832617-2101-0903-CONS/NAC-</v>
      </c>
      <c r="AA1870" s="59" t="str">
        <f t="array" ref="AA1870">INDEX('RESUMO - LOTES E VMA'!$M$3:$M$181,MATCH('LISTA DOS ITENS'!$D1870,'RESUMO - LOTES E VMA'!$A$3:$A$181,0))</f>
        <v>Para Leilão</v>
      </c>
      <c r="AB1870" s="60">
        <f t="array" ref="AB1870">INDEX('RESUMO - LOTES E VMA'!$J$3:$J$181,MATCH('LISTA DOS ITENS'!$D1870,'RESUMO - LOTES E VMA'!$A$3:$A$181,0))</f>
        <v>0.06888414322</v>
      </c>
      <c r="AC1870" s="29" t="str">
        <f t="array" ref="AC1870">INDEX('RESUMO - LOTES E VMA'!$L$3:$L$181,MATCH('LISTA DOS ITENS'!$D1870,'RESUMO - LOTES E VMA'!$A$3:$A$181,0))</f>
        <v>1% do Valor de Comparação do VMA</v>
      </c>
      <c r="AD1870" s="53" t="str">
        <f>VLOOKUP(Tabela1[[#This Row],[Índice]],[1]Planilha1!$A:$A,1,0)</f>
        <v>#ERROR!</v>
      </c>
    </row>
    <row r="1871" ht="15.75" customHeight="1">
      <c r="A1871" s="52">
        <v>254263.0</v>
      </c>
      <c r="B1871" s="53" t="s">
        <v>70</v>
      </c>
      <c r="C1871" s="53" t="s">
        <v>71</v>
      </c>
      <c r="D1871" s="22">
        <v>207162.0</v>
      </c>
      <c r="E1871" s="53" t="s">
        <v>63</v>
      </c>
      <c r="F1871" s="54">
        <v>1.0839413E7</v>
      </c>
      <c r="G1871" s="53" t="s">
        <v>1381</v>
      </c>
      <c r="H1871" s="55">
        <v>2101.0</v>
      </c>
      <c r="I1871" s="55"/>
      <c r="J1871" s="55" t="s">
        <v>69</v>
      </c>
      <c r="K1871" s="53" t="s">
        <v>117</v>
      </c>
      <c r="L1871" s="53"/>
      <c r="M1871" s="53">
        <v>4.0</v>
      </c>
      <c r="N1871" s="53" t="s">
        <v>52</v>
      </c>
      <c r="O1871" s="25">
        <v>94.76</v>
      </c>
      <c r="P1871" s="25">
        <f>'LISTA DOS ITENS'!$O1871*'LISTA DOS ITENS'!$M1871</f>
        <v>379.04</v>
      </c>
      <c r="Q1871" s="25">
        <v>386.47</v>
      </c>
      <c r="R1871" s="25">
        <f>'LISTA DOS ITENS'!$Q1871*'LISTA DOS ITENS'!$M1871</f>
        <v>1545.88</v>
      </c>
      <c r="S1871" s="56">
        <f>IF('LISTA DOS ITENS'!$P1871&gt;'LISTA DOS ITENS'!$R1871,'LISTA DOS ITENS'!$P1871,'LISTA DOS ITENS'!$R1871)</f>
        <v>1545.88</v>
      </c>
      <c r="T1871" s="25">
        <v>27.42564987636308</v>
      </c>
      <c r="U1871" s="25">
        <f>'LISTA DOS ITENS'!$T1871*'LISTA DOS ITENS'!$M1871</f>
        <v>109.7025995</v>
      </c>
      <c r="V1871" s="56">
        <f t="array" ref="V1871">INDEX('RESUMO - LOTES E VMA'!$F$3:$F$181,MATCH('LISTA DOS ITENS'!$D1871,'RESUMO - LOTES E VMA'!$A$3:$A$181,0))</f>
        <v>6923.55241</v>
      </c>
      <c r="W1871" s="57">
        <f>'LISTA DOS ITENS'!$U1871/'LISTA DOS ITENS'!$V1871</f>
        <v>0.01584484279</v>
      </c>
      <c r="X1871" s="53" t="s">
        <v>53</v>
      </c>
      <c r="Y1871" s="53" t="s">
        <v>290</v>
      </c>
      <c r="Z1871" s="58" t="str">
        <f>'LISTA DOS ITENS'!$F1871&amp;"-"&amp;'LISTA DOS ITENS'!$H1871&amp;"-"&amp;'LISTA DOS ITENS'!$J1871&amp;"-"&amp;'LISTA DOS ITENS'!$K1871&amp;"-"&amp;'LISTA DOS ITENS'!$I1871</f>
        <v>10839413-2101-0903-CONS/IAMN-</v>
      </c>
      <c r="AA1871" s="59" t="str">
        <f t="array" ref="AA1871">INDEX('RESUMO - LOTES E VMA'!$M$3:$M$181,MATCH('LISTA DOS ITENS'!$D1871,'RESUMO - LOTES E VMA'!$A$3:$A$181,0))</f>
        <v>Para Leilão</v>
      </c>
      <c r="AB1871" s="60">
        <f t="array" ref="AB1871">INDEX('RESUMO - LOTES E VMA'!$J$3:$J$181,MATCH('LISTA DOS ITENS'!$D1871,'RESUMO - LOTES E VMA'!$A$3:$A$181,0))</f>
        <v>0.06888414322</v>
      </c>
      <c r="AC1871" s="29" t="str">
        <f t="array" ref="AC1871">INDEX('RESUMO - LOTES E VMA'!$L$3:$L$181,MATCH('LISTA DOS ITENS'!$D1871,'RESUMO - LOTES E VMA'!$A$3:$A$181,0))</f>
        <v>1% do Valor de Comparação do VMA</v>
      </c>
      <c r="AD1871" s="53" t="str">
        <f>VLOOKUP(Tabela1[[#This Row],[Índice]],[1]Planilha1!$A:$A,1,0)</f>
        <v>#ERROR!</v>
      </c>
    </row>
    <row r="1872" ht="15.75" customHeight="1">
      <c r="A1872" s="52">
        <v>254264.0</v>
      </c>
      <c r="B1872" s="53" t="s">
        <v>70</v>
      </c>
      <c r="C1872" s="53" t="s">
        <v>71</v>
      </c>
      <c r="D1872" s="22">
        <v>207162.0</v>
      </c>
      <c r="E1872" s="53" t="s">
        <v>63</v>
      </c>
      <c r="F1872" s="54">
        <v>1.0883283E7</v>
      </c>
      <c r="G1872" s="53" t="s">
        <v>1382</v>
      </c>
      <c r="H1872" s="55">
        <v>2101.0</v>
      </c>
      <c r="I1872" s="55"/>
      <c r="J1872" s="55" t="s">
        <v>69</v>
      </c>
      <c r="K1872" s="53" t="s">
        <v>117</v>
      </c>
      <c r="L1872" s="53"/>
      <c r="M1872" s="53">
        <v>4.0</v>
      </c>
      <c r="N1872" s="53" t="s">
        <v>52</v>
      </c>
      <c r="O1872" s="25">
        <v>294.7725</v>
      </c>
      <c r="P1872" s="25">
        <f>'LISTA DOS ITENS'!$O1872*'LISTA DOS ITENS'!$M1872</f>
        <v>1179.09</v>
      </c>
      <c r="Q1872" s="25">
        <v>294.77</v>
      </c>
      <c r="R1872" s="25">
        <f>'LISTA DOS ITENS'!$Q1872*'LISTA DOS ITENS'!$M1872</f>
        <v>1179.08</v>
      </c>
      <c r="S1872" s="56">
        <f>IF('LISTA DOS ITENS'!$P1872&gt;'LISTA DOS ITENS'!$R1872,'LISTA DOS ITENS'!$P1872,'LISTA DOS ITENS'!$R1872)</f>
        <v>1179.09</v>
      </c>
      <c r="T1872" s="25">
        <v>20.91820533044103</v>
      </c>
      <c r="U1872" s="25">
        <f>'LISTA DOS ITENS'!$T1872*'LISTA DOS ITENS'!$M1872</f>
        <v>83.67282132</v>
      </c>
      <c r="V1872" s="56">
        <f t="array" ref="V1872">INDEX('RESUMO - LOTES E VMA'!$F$3:$F$181,MATCH('LISTA DOS ITENS'!$D1872,'RESUMO - LOTES E VMA'!$A$3:$A$181,0))</f>
        <v>6923.55241</v>
      </c>
      <c r="W1872" s="57">
        <f>'LISTA DOS ITENS'!$U1872/'LISTA DOS ITENS'!$V1872</f>
        <v>0.01208524416</v>
      </c>
      <c r="X1872" s="53" t="s">
        <v>53</v>
      </c>
      <c r="Y1872" s="53" t="s">
        <v>290</v>
      </c>
      <c r="Z1872" s="58" t="str">
        <f>'LISTA DOS ITENS'!$F1872&amp;"-"&amp;'LISTA DOS ITENS'!$H1872&amp;"-"&amp;'LISTA DOS ITENS'!$J1872&amp;"-"&amp;'LISTA DOS ITENS'!$K1872&amp;"-"&amp;'LISTA DOS ITENS'!$I1872</f>
        <v>10883283-2101-0903-CONS/IAMN-</v>
      </c>
      <c r="AA1872" s="59" t="str">
        <f t="array" ref="AA1872">INDEX('RESUMO - LOTES E VMA'!$M$3:$M$181,MATCH('LISTA DOS ITENS'!$D1872,'RESUMO - LOTES E VMA'!$A$3:$A$181,0))</f>
        <v>Para Leilão</v>
      </c>
      <c r="AB1872" s="60">
        <f t="array" ref="AB1872">INDEX('RESUMO - LOTES E VMA'!$J$3:$J$181,MATCH('LISTA DOS ITENS'!$D1872,'RESUMO - LOTES E VMA'!$A$3:$A$181,0))</f>
        <v>0.06888414322</v>
      </c>
      <c r="AC1872" s="29" t="str">
        <f t="array" ref="AC1872">INDEX('RESUMO - LOTES E VMA'!$L$3:$L$181,MATCH('LISTA DOS ITENS'!$D1872,'RESUMO - LOTES E VMA'!$A$3:$A$181,0))</f>
        <v>1% do Valor de Comparação do VMA</v>
      </c>
      <c r="AD1872" s="53" t="str">
        <f>VLOOKUP(Tabela1[[#This Row],[Índice]],[1]Planilha1!$A:$A,1,0)</f>
        <v>#ERROR!</v>
      </c>
    </row>
    <row r="1873" ht="15.75" customHeight="1">
      <c r="A1873" s="52">
        <v>254265.0</v>
      </c>
      <c r="B1873" s="53" t="s">
        <v>70</v>
      </c>
      <c r="C1873" s="53" t="s">
        <v>71</v>
      </c>
      <c r="D1873" s="22">
        <v>207162.0</v>
      </c>
      <c r="E1873" s="53" t="s">
        <v>63</v>
      </c>
      <c r="F1873" s="54">
        <v>1.0832612E7</v>
      </c>
      <c r="G1873" s="53" t="s">
        <v>1376</v>
      </c>
      <c r="H1873" s="55">
        <v>2170.0</v>
      </c>
      <c r="I1873" s="55"/>
      <c r="J1873" s="55" t="s">
        <v>69</v>
      </c>
      <c r="K1873" s="53" t="s">
        <v>117</v>
      </c>
      <c r="L1873" s="53"/>
      <c r="M1873" s="53">
        <v>12.0</v>
      </c>
      <c r="N1873" s="53" t="s">
        <v>52</v>
      </c>
      <c r="O1873" s="25">
        <v>222.34285714285713</v>
      </c>
      <c r="P1873" s="25">
        <f>'LISTA DOS ITENS'!$O1873*'LISTA DOS ITENS'!$M1873</f>
        <v>2668.114286</v>
      </c>
      <c r="Q1873" s="25">
        <v>112.2</v>
      </c>
      <c r="R1873" s="25">
        <f>'LISTA DOS ITENS'!$Q1873*'LISTA DOS ITENS'!$M1873</f>
        <v>1346.4</v>
      </c>
      <c r="S1873" s="56">
        <f>IF('LISTA DOS ITENS'!$P1873&gt;'LISTA DOS ITENS'!$R1873,'LISTA DOS ITENS'!$P1873,'LISTA DOS ITENS'!$R1873)</f>
        <v>2668.114286</v>
      </c>
      <c r="T1873" s="25">
        <v>7.962216772654895</v>
      </c>
      <c r="U1873" s="25">
        <f>'LISTA DOS ITENS'!$T1873*'LISTA DOS ITENS'!$M1873</f>
        <v>95.54660127</v>
      </c>
      <c r="V1873" s="56">
        <f t="array" ref="V1873">INDEX('RESUMO - LOTES E VMA'!$F$3:$F$181,MATCH('LISTA DOS ITENS'!$D1873,'RESUMO - LOTES E VMA'!$A$3:$A$181,0))</f>
        <v>6923.55241</v>
      </c>
      <c r="W1873" s="57">
        <f>'LISTA DOS ITENS'!$U1873/'LISTA DOS ITENS'!$V1873</f>
        <v>0.01380022792</v>
      </c>
      <c r="X1873" s="53" t="s">
        <v>53</v>
      </c>
      <c r="Y1873" s="53" t="s">
        <v>290</v>
      </c>
      <c r="Z1873" s="58" t="str">
        <f>'LISTA DOS ITENS'!$F1873&amp;"-"&amp;'LISTA DOS ITENS'!$H1873&amp;"-"&amp;'LISTA DOS ITENS'!$J1873&amp;"-"&amp;'LISTA DOS ITENS'!$K1873&amp;"-"&amp;'LISTA DOS ITENS'!$I1873</f>
        <v>10832612-2170-0903-CONS/IAMN-</v>
      </c>
      <c r="AA1873" s="59" t="str">
        <f t="array" ref="AA1873">INDEX('RESUMO - LOTES E VMA'!$M$3:$M$181,MATCH('LISTA DOS ITENS'!$D1873,'RESUMO - LOTES E VMA'!$A$3:$A$181,0))</f>
        <v>Para Leilão</v>
      </c>
      <c r="AB1873" s="60">
        <f t="array" ref="AB1873">INDEX('RESUMO - LOTES E VMA'!$J$3:$J$181,MATCH('LISTA DOS ITENS'!$D1873,'RESUMO - LOTES E VMA'!$A$3:$A$181,0))</f>
        <v>0.06888414322</v>
      </c>
      <c r="AC1873" s="29" t="str">
        <f t="array" ref="AC1873">INDEX('RESUMO - LOTES E VMA'!$L$3:$L$181,MATCH('LISTA DOS ITENS'!$D1873,'RESUMO - LOTES E VMA'!$A$3:$A$181,0))</f>
        <v>1% do Valor de Comparação do VMA</v>
      </c>
      <c r="AD1873" s="53" t="str">
        <f>VLOOKUP(Tabela1[[#This Row],[Índice]],[1]Planilha1!$A:$A,1,0)</f>
        <v>#ERROR!</v>
      </c>
    </row>
    <row r="1874" ht="15.75" customHeight="1">
      <c r="A1874" s="52">
        <v>254266.0</v>
      </c>
      <c r="B1874" s="53" t="s">
        <v>70</v>
      </c>
      <c r="C1874" s="53" t="s">
        <v>71</v>
      </c>
      <c r="D1874" s="22">
        <v>207162.0</v>
      </c>
      <c r="E1874" s="53" t="s">
        <v>63</v>
      </c>
      <c r="F1874" s="54">
        <v>1.0861593E7</v>
      </c>
      <c r="G1874" s="53" t="s">
        <v>1383</v>
      </c>
      <c r="H1874" s="55">
        <v>2170.0</v>
      </c>
      <c r="I1874" s="55"/>
      <c r="J1874" s="55" t="s">
        <v>69</v>
      </c>
      <c r="K1874" s="53" t="s">
        <v>73</v>
      </c>
      <c r="L1874" s="53"/>
      <c r="M1874" s="53">
        <v>1.0</v>
      </c>
      <c r="N1874" s="53" t="s">
        <v>52</v>
      </c>
      <c r="O1874" s="25">
        <v>203.41</v>
      </c>
      <c r="P1874" s="25">
        <f>'LISTA DOS ITENS'!$O1874*'LISTA DOS ITENS'!$M1874</f>
        <v>203.41</v>
      </c>
      <c r="Q1874" s="25">
        <v>203.41</v>
      </c>
      <c r="R1874" s="25">
        <f>'LISTA DOS ITENS'!$Q1874*'LISTA DOS ITENS'!$M1874</f>
        <v>203.41</v>
      </c>
      <c r="S1874" s="56">
        <f>IF('LISTA DOS ITENS'!$P1874&gt;'LISTA DOS ITENS'!$R1874,'LISTA DOS ITENS'!$P1874,'LISTA DOS ITENS'!$R1874)</f>
        <v>203.41</v>
      </c>
      <c r="T1874" s="25">
        <v>14.434888714133086</v>
      </c>
      <c r="U1874" s="25">
        <f>'LISTA DOS ITENS'!$T1874*'LISTA DOS ITENS'!$M1874</f>
        <v>14.43488871</v>
      </c>
      <c r="V1874" s="56">
        <f t="array" ref="V1874">INDEX('RESUMO - LOTES E VMA'!$F$3:$F$181,MATCH('LISTA DOS ITENS'!$D1874,'RESUMO - LOTES E VMA'!$A$3:$A$181,0))</f>
        <v>6923.55241</v>
      </c>
      <c r="W1874" s="57">
        <f>'LISTA DOS ITENS'!$U1874/'LISTA DOS ITENS'!$V1874</f>
        <v>0.002084896287</v>
      </c>
      <c r="X1874" s="53" t="s">
        <v>53</v>
      </c>
      <c r="Y1874" s="53" t="s">
        <v>290</v>
      </c>
      <c r="Z1874" s="58" t="str">
        <f>'LISTA DOS ITENS'!$F1874&amp;"-"&amp;'LISTA DOS ITENS'!$H1874&amp;"-"&amp;'LISTA DOS ITENS'!$J1874&amp;"-"&amp;'LISTA DOS ITENS'!$K1874&amp;"-"&amp;'LISTA DOS ITENS'!$I1874</f>
        <v>10861593-2170-0903-CONS/NAC-</v>
      </c>
      <c r="AA1874" s="59" t="str">
        <f t="array" ref="AA1874">INDEX('RESUMO - LOTES E VMA'!$M$3:$M$181,MATCH('LISTA DOS ITENS'!$D1874,'RESUMO - LOTES E VMA'!$A$3:$A$181,0))</f>
        <v>Para Leilão</v>
      </c>
      <c r="AB1874" s="60">
        <f t="array" ref="AB1874">INDEX('RESUMO - LOTES E VMA'!$J$3:$J$181,MATCH('LISTA DOS ITENS'!$D1874,'RESUMO - LOTES E VMA'!$A$3:$A$181,0))</f>
        <v>0.06888414322</v>
      </c>
      <c r="AC1874" s="29" t="str">
        <f t="array" ref="AC1874">INDEX('RESUMO - LOTES E VMA'!$L$3:$L$181,MATCH('LISTA DOS ITENS'!$D1874,'RESUMO - LOTES E VMA'!$A$3:$A$181,0))</f>
        <v>1% do Valor de Comparação do VMA</v>
      </c>
      <c r="AD1874" s="53" t="str">
        <f>VLOOKUP(Tabela1[[#This Row],[Índice]],[1]Planilha1!$A:$A,1,0)</f>
        <v>#ERROR!</v>
      </c>
    </row>
    <row r="1875" ht="15.75" customHeight="1">
      <c r="A1875" s="52">
        <v>254267.0</v>
      </c>
      <c r="B1875" s="53" t="s">
        <v>70</v>
      </c>
      <c r="C1875" s="53" t="s">
        <v>71</v>
      </c>
      <c r="D1875" s="22">
        <v>207162.0</v>
      </c>
      <c r="E1875" s="53" t="s">
        <v>63</v>
      </c>
      <c r="F1875" s="54">
        <v>1.025414E7</v>
      </c>
      <c r="G1875" s="53" t="s">
        <v>1379</v>
      </c>
      <c r="H1875" s="55">
        <v>2201.0</v>
      </c>
      <c r="I1875" s="55"/>
      <c r="J1875" s="55" t="s">
        <v>69</v>
      </c>
      <c r="K1875" s="53" t="s">
        <v>80</v>
      </c>
      <c r="L1875" s="53"/>
      <c r="M1875" s="53">
        <v>9.0</v>
      </c>
      <c r="N1875" s="53" t="s">
        <v>52</v>
      </c>
      <c r="O1875" s="25">
        <v>173.99</v>
      </c>
      <c r="P1875" s="25">
        <f>'LISTA DOS ITENS'!$O1875*'LISTA DOS ITENS'!$M1875</f>
        <v>1565.91</v>
      </c>
      <c r="Q1875" s="25">
        <v>173.99</v>
      </c>
      <c r="R1875" s="25">
        <f>'LISTA DOS ITENS'!$Q1875*'LISTA DOS ITENS'!$M1875</f>
        <v>1565.91</v>
      </c>
      <c r="S1875" s="56">
        <f>IF('LISTA DOS ITENS'!$P1875&gt;'LISTA DOS ITENS'!$R1875,'LISTA DOS ITENS'!$P1875,'LISTA DOS ITENS'!$R1875)</f>
        <v>1565.91</v>
      </c>
      <c r="T1875" s="25">
        <v>12.347113157524289</v>
      </c>
      <c r="U1875" s="25">
        <f>'LISTA DOS ITENS'!$T1875*'LISTA DOS ITENS'!$M1875</f>
        <v>111.1240184</v>
      </c>
      <c r="V1875" s="56">
        <f t="array" ref="V1875">INDEX('RESUMO - LOTES E VMA'!$F$3:$F$181,MATCH('LISTA DOS ITENS'!$D1875,'RESUMO - LOTES E VMA'!$A$3:$A$181,0))</f>
        <v>6923.55241</v>
      </c>
      <c r="W1875" s="57">
        <f>'LISTA DOS ITENS'!$U1875/'LISTA DOS ITENS'!$V1875</f>
        <v>0.01605014476</v>
      </c>
      <c r="X1875" s="53" t="s">
        <v>53</v>
      </c>
      <c r="Y1875" s="53" t="s">
        <v>290</v>
      </c>
      <c r="Z1875" s="58" t="str">
        <f>'LISTA DOS ITENS'!$F1875&amp;"-"&amp;'LISTA DOS ITENS'!$H1875&amp;"-"&amp;'LISTA DOS ITENS'!$J1875&amp;"-"&amp;'LISTA DOS ITENS'!$K1875&amp;"-"&amp;'LISTA DOS ITENS'!$I1875</f>
        <v>10254140-2201-0903-IMOB/NAC-</v>
      </c>
      <c r="AA1875" s="59" t="str">
        <f t="array" ref="AA1875">INDEX('RESUMO - LOTES E VMA'!$M$3:$M$181,MATCH('LISTA DOS ITENS'!$D1875,'RESUMO - LOTES E VMA'!$A$3:$A$181,0))</f>
        <v>Para Leilão</v>
      </c>
      <c r="AB1875" s="60">
        <f t="array" ref="AB1875">INDEX('RESUMO - LOTES E VMA'!$J$3:$J$181,MATCH('LISTA DOS ITENS'!$D1875,'RESUMO - LOTES E VMA'!$A$3:$A$181,0))</f>
        <v>0.06888414322</v>
      </c>
      <c r="AC1875" s="29" t="str">
        <f t="array" ref="AC1875">INDEX('RESUMO - LOTES E VMA'!$L$3:$L$181,MATCH('LISTA DOS ITENS'!$D1875,'RESUMO - LOTES E VMA'!$A$3:$A$181,0))</f>
        <v>1% do Valor de Comparação do VMA</v>
      </c>
      <c r="AD1875" s="53" t="str">
        <f>VLOOKUP(Tabela1[[#This Row],[Índice]],[1]Planilha1!$A:$A,1,0)</f>
        <v>#ERROR!</v>
      </c>
    </row>
    <row r="1876" ht="15.75" customHeight="1">
      <c r="A1876" s="52">
        <v>254268.0</v>
      </c>
      <c r="B1876" s="53" t="s">
        <v>70</v>
      </c>
      <c r="C1876" s="53" t="s">
        <v>71</v>
      </c>
      <c r="D1876" s="22">
        <v>207162.0</v>
      </c>
      <c r="E1876" s="53" t="s">
        <v>63</v>
      </c>
      <c r="F1876" s="54">
        <v>1.0734149E7</v>
      </c>
      <c r="G1876" s="53" t="s">
        <v>1384</v>
      </c>
      <c r="H1876" s="55">
        <v>2201.0</v>
      </c>
      <c r="I1876" s="55"/>
      <c r="J1876" s="55" t="s">
        <v>69</v>
      </c>
      <c r="K1876" s="53" t="s">
        <v>293</v>
      </c>
      <c r="L1876" s="53"/>
      <c r="M1876" s="53">
        <v>1.0</v>
      </c>
      <c r="N1876" s="53" t="s">
        <v>52</v>
      </c>
      <c r="O1876" s="25">
        <v>1.0</v>
      </c>
      <c r="P1876" s="25">
        <f>'LISTA DOS ITENS'!$O1876*'LISTA DOS ITENS'!$M1876</f>
        <v>1</v>
      </c>
      <c r="Q1876" s="25">
        <v>115.97</v>
      </c>
      <c r="R1876" s="25">
        <f>'LISTA DOS ITENS'!$Q1876*'LISTA DOS ITENS'!$M1876</f>
        <v>115.97</v>
      </c>
      <c r="S1876" s="56">
        <f>IF('LISTA DOS ITENS'!$P1876&gt;'LISTA DOS ITENS'!$R1876,'LISTA DOS ITENS'!$P1876,'LISTA DOS ITENS'!$R1876)</f>
        <v>115.97</v>
      </c>
      <c r="T1876" s="25">
        <v>8.229752933376009</v>
      </c>
      <c r="U1876" s="25">
        <f>'LISTA DOS ITENS'!$T1876*'LISTA DOS ITENS'!$M1876</f>
        <v>8.229752933</v>
      </c>
      <c r="V1876" s="56">
        <f t="array" ref="V1876">INDEX('RESUMO - LOTES E VMA'!$F$3:$F$181,MATCH('LISTA DOS ITENS'!$D1876,'RESUMO - LOTES E VMA'!$A$3:$A$181,0))</f>
        <v>6923.55241</v>
      </c>
      <c r="W1876" s="57">
        <f>'LISTA DOS ITENS'!$U1876/'LISTA DOS ITENS'!$V1876</f>
        <v>0.001188660451</v>
      </c>
      <c r="X1876" s="53" t="s">
        <v>53</v>
      </c>
      <c r="Y1876" s="53" t="s">
        <v>290</v>
      </c>
      <c r="Z1876" s="58" t="str">
        <f>'LISTA DOS ITENS'!$F1876&amp;"-"&amp;'LISTA DOS ITENS'!$H1876&amp;"-"&amp;'LISTA DOS ITENS'!$J1876&amp;"-"&amp;'LISTA DOS ITENS'!$K1876&amp;"-"&amp;'LISTA DOS ITENS'!$I1876</f>
        <v>10734149-2201-0903-SOBRE_EMP-</v>
      </c>
      <c r="AA1876" s="59" t="str">
        <f t="array" ref="AA1876">INDEX('RESUMO - LOTES E VMA'!$M$3:$M$181,MATCH('LISTA DOS ITENS'!$D1876,'RESUMO - LOTES E VMA'!$A$3:$A$181,0))</f>
        <v>Para Leilão</v>
      </c>
      <c r="AB1876" s="60">
        <f t="array" ref="AB1876">INDEX('RESUMO - LOTES E VMA'!$J$3:$J$181,MATCH('LISTA DOS ITENS'!$D1876,'RESUMO - LOTES E VMA'!$A$3:$A$181,0))</f>
        <v>0.06888414322</v>
      </c>
      <c r="AC1876" s="29" t="str">
        <f t="array" ref="AC1876">INDEX('RESUMO - LOTES E VMA'!$L$3:$L$181,MATCH('LISTA DOS ITENS'!$D1876,'RESUMO - LOTES E VMA'!$A$3:$A$181,0))</f>
        <v>1% do Valor de Comparação do VMA</v>
      </c>
      <c r="AD1876" s="53" t="str">
        <f>VLOOKUP(Tabela1[[#This Row],[Índice]],[1]Planilha1!$A:$A,1,0)</f>
        <v>#ERROR!</v>
      </c>
    </row>
    <row r="1877" ht="15.75" customHeight="1">
      <c r="A1877" s="52">
        <v>254269.0</v>
      </c>
      <c r="B1877" s="53" t="s">
        <v>70</v>
      </c>
      <c r="C1877" s="53" t="s">
        <v>71</v>
      </c>
      <c r="D1877" s="22">
        <v>207162.0</v>
      </c>
      <c r="E1877" s="53" t="s">
        <v>63</v>
      </c>
      <c r="F1877" s="54">
        <v>1.0741908E7</v>
      </c>
      <c r="G1877" s="53" t="s">
        <v>1365</v>
      </c>
      <c r="H1877" s="55">
        <v>2201.0</v>
      </c>
      <c r="I1877" s="55"/>
      <c r="J1877" s="55" t="s">
        <v>69</v>
      </c>
      <c r="K1877" s="53" t="s">
        <v>73</v>
      </c>
      <c r="L1877" s="53"/>
      <c r="M1877" s="53">
        <v>1.0</v>
      </c>
      <c r="N1877" s="53" t="s">
        <v>52</v>
      </c>
      <c r="O1877" s="25">
        <v>76.41</v>
      </c>
      <c r="P1877" s="25">
        <f>'LISTA DOS ITENS'!$O1877*'LISTA DOS ITENS'!$M1877</f>
        <v>76.41</v>
      </c>
      <c r="Q1877" s="25">
        <v>76.41</v>
      </c>
      <c r="R1877" s="25">
        <f>'LISTA DOS ITENS'!$Q1877*'LISTA DOS ITENS'!$M1877</f>
        <v>76.41</v>
      </c>
      <c r="S1877" s="56">
        <f>IF('LISTA DOS ITENS'!$P1877&gt;'LISTA DOS ITENS'!$R1877,'LISTA DOS ITENS'!$P1877,'LISTA DOS ITENS'!$R1877)</f>
        <v>76.41</v>
      </c>
      <c r="T1877" s="25">
        <v>5.422397358275941</v>
      </c>
      <c r="U1877" s="25">
        <f>'LISTA DOS ITENS'!$T1877*'LISTA DOS ITENS'!$M1877</f>
        <v>5.422397358</v>
      </c>
      <c r="V1877" s="56">
        <f t="array" ref="V1877">INDEX('RESUMO - LOTES E VMA'!$F$3:$F$181,MATCH('LISTA DOS ITENS'!$D1877,'RESUMO - LOTES E VMA'!$A$3:$A$181,0))</f>
        <v>6923.55241</v>
      </c>
      <c r="W1877" s="57">
        <f>'LISTA DOS ITENS'!$U1877/'LISTA DOS ITENS'!$V1877</f>
        <v>0.000783181384</v>
      </c>
      <c r="X1877" s="53" t="s">
        <v>53</v>
      </c>
      <c r="Y1877" s="53" t="s">
        <v>290</v>
      </c>
      <c r="Z1877" s="58" t="str">
        <f>'LISTA DOS ITENS'!$F1877&amp;"-"&amp;'LISTA DOS ITENS'!$H1877&amp;"-"&amp;'LISTA DOS ITENS'!$J1877&amp;"-"&amp;'LISTA DOS ITENS'!$K1877&amp;"-"&amp;'LISTA DOS ITENS'!$I1877</f>
        <v>10741908-2201-0903-CONS/NAC-</v>
      </c>
      <c r="AA1877" s="59" t="str">
        <f t="array" ref="AA1877">INDEX('RESUMO - LOTES E VMA'!$M$3:$M$181,MATCH('LISTA DOS ITENS'!$D1877,'RESUMO - LOTES E VMA'!$A$3:$A$181,0))</f>
        <v>Para Leilão</v>
      </c>
      <c r="AB1877" s="60">
        <f t="array" ref="AB1877">INDEX('RESUMO - LOTES E VMA'!$J$3:$J$181,MATCH('LISTA DOS ITENS'!$D1877,'RESUMO - LOTES E VMA'!$A$3:$A$181,0))</f>
        <v>0.06888414322</v>
      </c>
      <c r="AC1877" s="29" t="str">
        <f t="array" ref="AC1877">INDEX('RESUMO - LOTES E VMA'!$L$3:$L$181,MATCH('LISTA DOS ITENS'!$D1877,'RESUMO - LOTES E VMA'!$A$3:$A$181,0))</f>
        <v>1% do Valor de Comparação do VMA</v>
      </c>
      <c r="AD1877" s="53" t="str">
        <f>VLOOKUP(Tabela1[[#This Row],[Índice]],[1]Planilha1!$A:$A,1,0)</f>
        <v>#ERROR!</v>
      </c>
    </row>
    <row r="1878" ht="15.75" customHeight="1">
      <c r="A1878" s="52">
        <v>254270.0</v>
      </c>
      <c r="B1878" s="53" t="s">
        <v>70</v>
      </c>
      <c r="C1878" s="53" t="s">
        <v>71</v>
      </c>
      <c r="D1878" s="22">
        <v>207162.0</v>
      </c>
      <c r="E1878" s="53" t="s">
        <v>63</v>
      </c>
      <c r="F1878" s="54">
        <v>1.0818484E7</v>
      </c>
      <c r="G1878" s="53" t="s">
        <v>1385</v>
      </c>
      <c r="H1878" s="55">
        <v>2201.0</v>
      </c>
      <c r="I1878" s="55"/>
      <c r="J1878" s="55" t="s">
        <v>69</v>
      </c>
      <c r="K1878" s="53" t="s">
        <v>122</v>
      </c>
      <c r="L1878" s="53"/>
      <c r="M1878" s="53">
        <v>22.0</v>
      </c>
      <c r="N1878" s="53" t="s">
        <v>52</v>
      </c>
      <c r="O1878" s="25">
        <v>74.53666666666666</v>
      </c>
      <c r="P1878" s="25">
        <f>'LISTA DOS ITENS'!$O1878*'LISTA DOS ITENS'!$M1878</f>
        <v>1639.806667</v>
      </c>
      <c r="Q1878" s="25">
        <v>74.54</v>
      </c>
      <c r="R1878" s="25">
        <f>'LISTA DOS ITENS'!$Q1878*'LISTA DOS ITENS'!$M1878</f>
        <v>1639.88</v>
      </c>
      <c r="S1878" s="56">
        <f>IF('LISTA DOS ITENS'!$P1878&gt;'LISTA DOS ITENS'!$R1878,'LISTA DOS ITENS'!$P1878,'LISTA DOS ITENS'!$R1878)</f>
        <v>1639.88</v>
      </c>
      <c r="T1878" s="25">
        <v>5.28969374539836</v>
      </c>
      <c r="U1878" s="25">
        <f>'LISTA DOS ITENS'!$T1878*'LISTA DOS ITENS'!$M1878</f>
        <v>116.3732624</v>
      </c>
      <c r="V1878" s="56">
        <f t="array" ref="V1878">INDEX('RESUMO - LOTES E VMA'!$F$3:$F$181,MATCH('LISTA DOS ITENS'!$D1878,'RESUMO - LOTES E VMA'!$A$3:$A$181,0))</f>
        <v>6923.55241</v>
      </c>
      <c r="W1878" s="57">
        <f>'LISTA DOS ITENS'!$U1878/'LISTA DOS ITENS'!$V1878</f>
        <v>0.01680831682</v>
      </c>
      <c r="X1878" s="53" t="s">
        <v>53</v>
      </c>
      <c r="Y1878" s="53" t="s">
        <v>290</v>
      </c>
      <c r="Z1878" s="58" t="str">
        <f>'LISTA DOS ITENS'!$F1878&amp;"-"&amp;'LISTA DOS ITENS'!$H1878&amp;"-"&amp;'LISTA DOS ITENS'!$J1878&amp;"-"&amp;'LISTA DOS ITENS'!$K1878&amp;"-"&amp;'LISTA DOS ITENS'!$I1878</f>
        <v>10818484-2201-0903-IMOB/IAMN-</v>
      </c>
      <c r="AA1878" s="59" t="str">
        <f t="array" ref="AA1878">INDEX('RESUMO - LOTES E VMA'!$M$3:$M$181,MATCH('LISTA DOS ITENS'!$D1878,'RESUMO - LOTES E VMA'!$A$3:$A$181,0))</f>
        <v>Para Leilão</v>
      </c>
      <c r="AB1878" s="60">
        <f t="array" ref="AB1878">INDEX('RESUMO - LOTES E VMA'!$J$3:$J$181,MATCH('LISTA DOS ITENS'!$D1878,'RESUMO - LOTES E VMA'!$A$3:$A$181,0))</f>
        <v>0.06888414322</v>
      </c>
      <c r="AC1878" s="29" t="str">
        <f t="array" ref="AC1878">INDEX('RESUMO - LOTES E VMA'!$L$3:$L$181,MATCH('LISTA DOS ITENS'!$D1878,'RESUMO - LOTES E VMA'!$A$3:$A$181,0))</f>
        <v>1% do Valor de Comparação do VMA</v>
      </c>
      <c r="AD1878" s="53" t="str">
        <f>VLOOKUP(Tabela1[[#This Row],[Índice]],[1]Planilha1!$A:$A,1,0)</f>
        <v>#ERROR!</v>
      </c>
    </row>
    <row r="1879" ht="15.75" customHeight="1">
      <c r="A1879" s="52">
        <v>254271.0</v>
      </c>
      <c r="B1879" s="53" t="s">
        <v>70</v>
      </c>
      <c r="C1879" s="53" t="s">
        <v>71</v>
      </c>
      <c r="D1879" s="22">
        <v>207162.0</v>
      </c>
      <c r="E1879" s="53" t="s">
        <v>63</v>
      </c>
      <c r="F1879" s="54">
        <v>1.085387E7</v>
      </c>
      <c r="G1879" s="53" t="s">
        <v>1364</v>
      </c>
      <c r="H1879" s="55">
        <v>2201.0</v>
      </c>
      <c r="I1879" s="55"/>
      <c r="J1879" s="55" t="s">
        <v>69</v>
      </c>
      <c r="K1879" s="53" t="s">
        <v>80</v>
      </c>
      <c r="L1879" s="53"/>
      <c r="M1879" s="53">
        <v>1.0</v>
      </c>
      <c r="N1879" s="53" t="s">
        <v>52</v>
      </c>
      <c r="O1879" s="25">
        <v>22.69</v>
      </c>
      <c r="P1879" s="25">
        <f>'LISTA DOS ITENS'!$O1879*'LISTA DOS ITENS'!$M1879</f>
        <v>22.69</v>
      </c>
      <c r="Q1879" s="25">
        <v>22.69</v>
      </c>
      <c r="R1879" s="25">
        <f>'LISTA DOS ITENS'!$Q1879*'LISTA DOS ITENS'!$M1879</f>
        <v>22.69</v>
      </c>
      <c r="S1879" s="56">
        <f>IF('LISTA DOS ITENS'!$P1879&gt;'LISTA DOS ITENS'!$R1879,'LISTA DOS ITENS'!$P1879,'LISTA DOS ITENS'!$R1879)</f>
        <v>22.69</v>
      </c>
      <c r="T1879" s="25">
        <v>1.6101844792472333</v>
      </c>
      <c r="U1879" s="25">
        <f>'LISTA DOS ITENS'!$T1879*'LISTA DOS ITENS'!$M1879</f>
        <v>1.610184479</v>
      </c>
      <c r="V1879" s="56">
        <f t="array" ref="V1879">INDEX('RESUMO - LOTES E VMA'!$F$3:$F$181,MATCH('LISTA DOS ITENS'!$D1879,'RESUMO - LOTES E VMA'!$A$3:$A$181,0))</f>
        <v>6923.55241</v>
      </c>
      <c r="W1879" s="57">
        <f>'LISTA DOS ITENS'!$U1879/'LISTA DOS ITENS'!$V1879</f>
        <v>0.0002325662296</v>
      </c>
      <c r="X1879" s="53" t="s">
        <v>53</v>
      </c>
      <c r="Y1879" s="53" t="s">
        <v>290</v>
      </c>
      <c r="Z1879" s="58" t="str">
        <f>'LISTA DOS ITENS'!$F1879&amp;"-"&amp;'LISTA DOS ITENS'!$H1879&amp;"-"&amp;'LISTA DOS ITENS'!$J1879&amp;"-"&amp;'LISTA DOS ITENS'!$K1879&amp;"-"&amp;'LISTA DOS ITENS'!$I1879</f>
        <v>10853870-2201-0903-IMOB/NAC-</v>
      </c>
      <c r="AA1879" s="59" t="str">
        <f t="array" ref="AA1879">INDEX('RESUMO - LOTES E VMA'!$M$3:$M$181,MATCH('LISTA DOS ITENS'!$D1879,'RESUMO - LOTES E VMA'!$A$3:$A$181,0))</f>
        <v>Para Leilão</v>
      </c>
      <c r="AB1879" s="60">
        <f t="array" ref="AB1879">INDEX('RESUMO - LOTES E VMA'!$J$3:$J$181,MATCH('LISTA DOS ITENS'!$D1879,'RESUMO - LOTES E VMA'!$A$3:$A$181,0))</f>
        <v>0.06888414322</v>
      </c>
      <c r="AC1879" s="29" t="str">
        <f t="array" ref="AC1879">INDEX('RESUMO - LOTES E VMA'!$L$3:$L$181,MATCH('LISTA DOS ITENS'!$D1879,'RESUMO - LOTES E VMA'!$A$3:$A$181,0))</f>
        <v>1% do Valor de Comparação do VMA</v>
      </c>
      <c r="AD1879" s="53" t="str">
        <f>VLOOKUP(Tabela1[[#This Row],[Índice]],[1]Planilha1!$A:$A,1,0)</f>
        <v>#ERROR!</v>
      </c>
    </row>
    <row r="1880" ht="15.75" customHeight="1">
      <c r="A1880" s="52">
        <v>254272.0</v>
      </c>
      <c r="B1880" s="53" t="s">
        <v>70</v>
      </c>
      <c r="C1880" s="53" t="s">
        <v>71</v>
      </c>
      <c r="D1880" s="22">
        <v>207162.0</v>
      </c>
      <c r="E1880" s="53" t="s">
        <v>63</v>
      </c>
      <c r="F1880" s="54">
        <v>1.0864119E7</v>
      </c>
      <c r="G1880" s="53" t="s">
        <v>1386</v>
      </c>
      <c r="H1880" s="55">
        <v>2201.0</v>
      </c>
      <c r="I1880" s="55"/>
      <c r="J1880" s="55" t="s">
        <v>69</v>
      </c>
      <c r="K1880" s="53" t="s">
        <v>80</v>
      </c>
      <c r="L1880" s="53"/>
      <c r="M1880" s="53">
        <v>8.0</v>
      </c>
      <c r="N1880" s="53" t="s">
        <v>52</v>
      </c>
      <c r="O1880" s="25">
        <v>120.25</v>
      </c>
      <c r="P1880" s="25">
        <f>'LISTA DOS ITENS'!$O1880*'LISTA DOS ITENS'!$M1880</f>
        <v>962</v>
      </c>
      <c r="Q1880" s="25">
        <v>120.25</v>
      </c>
      <c r="R1880" s="25">
        <f>'LISTA DOS ITENS'!$Q1880*'LISTA DOS ITENS'!$M1880</f>
        <v>962</v>
      </c>
      <c r="S1880" s="56">
        <f>IF('LISTA DOS ITENS'!$P1880&gt;'LISTA DOS ITENS'!$R1880,'LISTA DOS ITENS'!$P1880,'LISTA DOS ITENS'!$R1880)</f>
        <v>962</v>
      </c>
      <c r="T1880" s="25">
        <v>8.533480988518281</v>
      </c>
      <c r="U1880" s="25">
        <f>'LISTA DOS ITENS'!$T1880*'LISTA DOS ITENS'!$M1880</f>
        <v>68.26784791</v>
      </c>
      <c r="V1880" s="56">
        <f t="array" ref="V1880">INDEX('RESUMO - LOTES E VMA'!$F$3:$F$181,MATCH('LISTA DOS ITENS'!$D1880,'RESUMO - LOTES E VMA'!$A$3:$A$181,0))</f>
        <v>6923.55241</v>
      </c>
      <c r="W1880" s="57">
        <f>'LISTA DOS ITENS'!$U1880/'LISTA DOS ITENS'!$V1880</f>
        <v>0.009860234149</v>
      </c>
      <c r="X1880" s="53" t="s">
        <v>53</v>
      </c>
      <c r="Y1880" s="53" t="s">
        <v>290</v>
      </c>
      <c r="Z1880" s="58" t="str">
        <f>'LISTA DOS ITENS'!$F1880&amp;"-"&amp;'LISTA DOS ITENS'!$H1880&amp;"-"&amp;'LISTA DOS ITENS'!$J1880&amp;"-"&amp;'LISTA DOS ITENS'!$K1880&amp;"-"&amp;'LISTA DOS ITENS'!$I1880</f>
        <v>10864119-2201-0903-IMOB/NAC-</v>
      </c>
      <c r="AA1880" s="59" t="str">
        <f t="array" ref="AA1880">INDEX('RESUMO - LOTES E VMA'!$M$3:$M$181,MATCH('LISTA DOS ITENS'!$D1880,'RESUMO - LOTES E VMA'!$A$3:$A$181,0))</f>
        <v>Para Leilão</v>
      </c>
      <c r="AB1880" s="60">
        <f t="array" ref="AB1880">INDEX('RESUMO - LOTES E VMA'!$J$3:$J$181,MATCH('LISTA DOS ITENS'!$D1880,'RESUMO - LOTES E VMA'!$A$3:$A$181,0))</f>
        <v>0.06888414322</v>
      </c>
      <c r="AC1880" s="29" t="str">
        <f t="array" ref="AC1880">INDEX('RESUMO - LOTES E VMA'!$L$3:$L$181,MATCH('LISTA DOS ITENS'!$D1880,'RESUMO - LOTES E VMA'!$A$3:$A$181,0))</f>
        <v>1% do Valor de Comparação do VMA</v>
      </c>
      <c r="AD1880" s="53" t="str">
        <f>VLOOKUP(Tabela1[[#This Row],[Índice]],[1]Planilha1!$A:$A,1,0)</f>
        <v>#ERROR!</v>
      </c>
    </row>
    <row r="1881" ht="15.75" customHeight="1">
      <c r="A1881" s="52">
        <v>254273.0</v>
      </c>
      <c r="B1881" s="53" t="s">
        <v>70</v>
      </c>
      <c r="C1881" s="53" t="s">
        <v>71</v>
      </c>
      <c r="D1881" s="22">
        <v>207162.0</v>
      </c>
      <c r="E1881" s="53" t="s">
        <v>63</v>
      </c>
      <c r="F1881" s="54">
        <v>1.0958683E7</v>
      </c>
      <c r="G1881" s="53" t="s">
        <v>1387</v>
      </c>
      <c r="H1881" s="55">
        <v>2201.0</v>
      </c>
      <c r="I1881" s="55"/>
      <c r="J1881" s="55" t="s">
        <v>69</v>
      </c>
      <c r="K1881" s="53" t="s">
        <v>73</v>
      </c>
      <c r="L1881" s="53"/>
      <c r="M1881" s="53">
        <v>5.0</v>
      </c>
      <c r="N1881" s="53" t="s">
        <v>52</v>
      </c>
      <c r="O1881" s="25">
        <v>99.28</v>
      </c>
      <c r="P1881" s="25">
        <f>'LISTA DOS ITENS'!$O1881*'LISTA DOS ITENS'!$M1881</f>
        <v>496.4</v>
      </c>
      <c r="Q1881" s="25">
        <v>99.28</v>
      </c>
      <c r="R1881" s="25">
        <f>'LISTA DOS ITENS'!$Q1881*'LISTA DOS ITENS'!$M1881</f>
        <v>496.4</v>
      </c>
      <c r="S1881" s="56">
        <f>IF('LISTA DOS ITENS'!$P1881&gt;'LISTA DOS ITENS'!$R1881,'LISTA DOS ITENS'!$P1881,'LISTA DOS ITENS'!$R1881)</f>
        <v>496.4</v>
      </c>
      <c r="T1881" s="25">
        <v>7.045355447318877</v>
      </c>
      <c r="U1881" s="25">
        <f>'LISTA DOS ITENS'!$T1881*'LISTA DOS ITENS'!$M1881</f>
        <v>35.22677724</v>
      </c>
      <c r="V1881" s="56">
        <f t="array" ref="V1881">INDEX('RESUMO - LOTES E VMA'!$F$3:$F$181,MATCH('LISTA DOS ITENS'!$D1881,'RESUMO - LOTES E VMA'!$A$3:$A$181,0))</f>
        <v>6923.55241</v>
      </c>
      <c r="W1881" s="57">
        <f>'LISTA DOS ITENS'!$U1881/'LISTA DOS ITENS'!$V1881</f>
        <v>0.005087962819</v>
      </c>
      <c r="X1881" s="53" t="s">
        <v>53</v>
      </c>
      <c r="Y1881" s="53" t="s">
        <v>290</v>
      </c>
      <c r="Z1881" s="58" t="str">
        <f>'LISTA DOS ITENS'!$F1881&amp;"-"&amp;'LISTA DOS ITENS'!$H1881&amp;"-"&amp;'LISTA DOS ITENS'!$J1881&amp;"-"&amp;'LISTA DOS ITENS'!$K1881&amp;"-"&amp;'LISTA DOS ITENS'!$I1881</f>
        <v>10958683-2201-0903-CONS/NAC-</v>
      </c>
      <c r="AA1881" s="59" t="str">
        <f t="array" ref="AA1881">INDEX('RESUMO - LOTES E VMA'!$M$3:$M$181,MATCH('LISTA DOS ITENS'!$D1881,'RESUMO - LOTES E VMA'!$A$3:$A$181,0))</f>
        <v>Para Leilão</v>
      </c>
      <c r="AB1881" s="60">
        <f t="array" ref="AB1881">INDEX('RESUMO - LOTES E VMA'!$J$3:$J$181,MATCH('LISTA DOS ITENS'!$D1881,'RESUMO - LOTES E VMA'!$A$3:$A$181,0))</f>
        <v>0.06888414322</v>
      </c>
      <c r="AC1881" s="29" t="str">
        <f t="array" ref="AC1881">INDEX('RESUMO - LOTES E VMA'!$L$3:$L$181,MATCH('LISTA DOS ITENS'!$D1881,'RESUMO - LOTES E VMA'!$A$3:$A$181,0))</f>
        <v>1% do Valor de Comparação do VMA</v>
      </c>
      <c r="AD1881" s="53" t="str">
        <f>VLOOKUP(Tabela1[[#This Row],[Índice]],[1]Planilha1!$A:$A,1,0)</f>
        <v>#ERROR!</v>
      </c>
    </row>
    <row r="1882" ht="15.75" customHeight="1">
      <c r="A1882" s="52">
        <v>254274.0</v>
      </c>
      <c r="B1882" s="53" t="s">
        <v>70</v>
      </c>
      <c r="C1882" s="53" t="s">
        <v>71</v>
      </c>
      <c r="D1882" s="22">
        <v>207162.0</v>
      </c>
      <c r="E1882" s="53" t="s">
        <v>63</v>
      </c>
      <c r="F1882" s="54">
        <v>1.1041854E7</v>
      </c>
      <c r="G1882" s="53" t="s">
        <v>1388</v>
      </c>
      <c r="H1882" s="55">
        <v>2201.0</v>
      </c>
      <c r="I1882" s="55"/>
      <c r="J1882" s="55" t="s">
        <v>69</v>
      </c>
      <c r="K1882" s="53" t="s">
        <v>117</v>
      </c>
      <c r="L1882" s="53"/>
      <c r="M1882" s="53">
        <v>2.0</v>
      </c>
      <c r="N1882" s="53" t="s">
        <v>52</v>
      </c>
      <c r="O1882" s="25">
        <v>116.17</v>
      </c>
      <c r="P1882" s="25">
        <f>'LISTA DOS ITENS'!$O1882*'LISTA DOS ITENS'!$M1882</f>
        <v>232.34</v>
      </c>
      <c r="Q1882" s="25">
        <v>116.17</v>
      </c>
      <c r="R1882" s="25">
        <f>'LISTA DOS ITENS'!$Q1882*'LISTA DOS ITENS'!$M1882</f>
        <v>232.34</v>
      </c>
      <c r="S1882" s="56">
        <f>IF('LISTA DOS ITENS'!$P1882&gt;'LISTA DOS ITENS'!$R1882,'LISTA DOS ITENS'!$P1882,'LISTA DOS ITENS'!$R1882)</f>
        <v>232.34</v>
      </c>
      <c r="T1882" s="25">
        <v>8.243945833149013</v>
      </c>
      <c r="U1882" s="25">
        <f>'LISTA DOS ITENS'!$T1882*'LISTA DOS ITENS'!$M1882</f>
        <v>16.48789167</v>
      </c>
      <c r="V1882" s="56">
        <f t="array" ref="V1882">INDEX('RESUMO - LOTES E VMA'!$F$3:$F$181,MATCH('LISTA DOS ITENS'!$D1882,'RESUMO - LOTES E VMA'!$A$3:$A$181,0))</f>
        <v>6923.55241</v>
      </c>
      <c r="W1882" s="57">
        <f>'LISTA DOS ITENS'!$U1882/'LISTA DOS ITENS'!$V1882</f>
        <v>0.002381420792</v>
      </c>
      <c r="X1882" s="53" t="s">
        <v>53</v>
      </c>
      <c r="Y1882" s="53" t="s">
        <v>290</v>
      </c>
      <c r="Z1882" s="58" t="str">
        <f>'LISTA DOS ITENS'!$F1882&amp;"-"&amp;'LISTA DOS ITENS'!$H1882&amp;"-"&amp;'LISTA DOS ITENS'!$J1882&amp;"-"&amp;'LISTA DOS ITENS'!$K1882&amp;"-"&amp;'LISTA DOS ITENS'!$I1882</f>
        <v>11041854-2201-0903-CONS/IAMN-</v>
      </c>
      <c r="AA1882" s="59" t="str">
        <f t="array" ref="AA1882">INDEX('RESUMO - LOTES E VMA'!$M$3:$M$181,MATCH('LISTA DOS ITENS'!$D1882,'RESUMO - LOTES E VMA'!$A$3:$A$181,0))</f>
        <v>Para Leilão</v>
      </c>
      <c r="AB1882" s="60">
        <f t="array" ref="AB1882">INDEX('RESUMO - LOTES E VMA'!$J$3:$J$181,MATCH('LISTA DOS ITENS'!$D1882,'RESUMO - LOTES E VMA'!$A$3:$A$181,0))</f>
        <v>0.06888414322</v>
      </c>
      <c r="AC1882" s="29" t="str">
        <f t="array" ref="AC1882">INDEX('RESUMO - LOTES E VMA'!$L$3:$L$181,MATCH('LISTA DOS ITENS'!$D1882,'RESUMO - LOTES E VMA'!$A$3:$A$181,0))</f>
        <v>1% do Valor de Comparação do VMA</v>
      </c>
      <c r="AD1882" s="53" t="str">
        <f>VLOOKUP(Tabela1[[#This Row],[Índice]],[1]Planilha1!$A:$A,1,0)</f>
        <v>#ERROR!</v>
      </c>
    </row>
    <row r="1883" ht="15.75" customHeight="1">
      <c r="A1883" s="52">
        <v>254275.0</v>
      </c>
      <c r="B1883" s="53" t="s">
        <v>70</v>
      </c>
      <c r="C1883" s="53" t="s">
        <v>71</v>
      </c>
      <c r="D1883" s="22">
        <v>207162.0</v>
      </c>
      <c r="E1883" s="53" t="s">
        <v>63</v>
      </c>
      <c r="F1883" s="54">
        <v>1.1085977E7</v>
      </c>
      <c r="G1883" s="53" t="s">
        <v>1389</v>
      </c>
      <c r="H1883" s="55">
        <v>2201.0</v>
      </c>
      <c r="I1883" s="55"/>
      <c r="J1883" s="55" t="s">
        <v>69</v>
      </c>
      <c r="K1883" s="53" t="s">
        <v>73</v>
      </c>
      <c r="L1883" s="53"/>
      <c r="M1883" s="53">
        <v>2.0</v>
      </c>
      <c r="N1883" s="53" t="s">
        <v>52</v>
      </c>
      <c r="O1883" s="25">
        <v>65.56</v>
      </c>
      <c r="P1883" s="25">
        <f>'LISTA DOS ITENS'!$O1883*'LISTA DOS ITENS'!$M1883</f>
        <v>131.12</v>
      </c>
      <c r="Q1883" s="25">
        <v>65.56</v>
      </c>
      <c r="R1883" s="25">
        <f>'LISTA DOS ITENS'!$Q1883*'LISTA DOS ITENS'!$M1883</f>
        <v>131.12</v>
      </c>
      <c r="S1883" s="56">
        <f>IF('LISTA DOS ITENS'!$P1883&gt;'LISTA DOS ITENS'!$R1883,'LISTA DOS ITENS'!$P1883,'LISTA DOS ITENS'!$R1883)</f>
        <v>131.12</v>
      </c>
      <c r="T1883" s="25">
        <v>4.652432545590508</v>
      </c>
      <c r="U1883" s="25">
        <f>'LISTA DOS ITENS'!$T1883*'LISTA DOS ITENS'!$M1883</f>
        <v>9.304865091</v>
      </c>
      <c r="V1883" s="56">
        <f t="array" ref="V1883">INDEX('RESUMO - LOTES E VMA'!$F$3:$F$181,MATCH('LISTA DOS ITENS'!$D1883,'RESUMO - LOTES E VMA'!$A$3:$A$181,0))</f>
        <v>6923.55241</v>
      </c>
      <c r="W1883" s="57">
        <f>'LISTA DOS ITENS'!$U1883/'LISTA DOS ITENS'!$V1883</f>
        <v>0.001343943765</v>
      </c>
      <c r="X1883" s="53" t="s">
        <v>53</v>
      </c>
      <c r="Y1883" s="53" t="s">
        <v>290</v>
      </c>
      <c r="Z1883" s="58" t="str">
        <f>'LISTA DOS ITENS'!$F1883&amp;"-"&amp;'LISTA DOS ITENS'!$H1883&amp;"-"&amp;'LISTA DOS ITENS'!$J1883&amp;"-"&amp;'LISTA DOS ITENS'!$K1883&amp;"-"&amp;'LISTA DOS ITENS'!$I1883</f>
        <v>11085977-2201-0903-CONS/NAC-</v>
      </c>
      <c r="AA1883" s="59" t="str">
        <f t="array" ref="AA1883">INDEX('RESUMO - LOTES E VMA'!$M$3:$M$181,MATCH('LISTA DOS ITENS'!$D1883,'RESUMO - LOTES E VMA'!$A$3:$A$181,0))</f>
        <v>Para Leilão</v>
      </c>
      <c r="AB1883" s="60">
        <f t="array" ref="AB1883">INDEX('RESUMO - LOTES E VMA'!$J$3:$J$181,MATCH('LISTA DOS ITENS'!$D1883,'RESUMO - LOTES E VMA'!$A$3:$A$181,0))</f>
        <v>0.06888414322</v>
      </c>
      <c r="AC1883" s="29" t="str">
        <f t="array" ref="AC1883">INDEX('RESUMO - LOTES E VMA'!$L$3:$L$181,MATCH('LISTA DOS ITENS'!$D1883,'RESUMO - LOTES E VMA'!$A$3:$A$181,0))</f>
        <v>1% do Valor de Comparação do VMA</v>
      </c>
      <c r="AD1883" s="53" t="str">
        <f>VLOOKUP(Tabela1[[#This Row],[Índice]],[1]Planilha1!$A:$A,1,0)</f>
        <v>#ERROR!</v>
      </c>
    </row>
    <row r="1884" ht="15.75" customHeight="1">
      <c r="A1884" s="52">
        <v>254276.0</v>
      </c>
      <c r="B1884" s="53" t="s">
        <v>70</v>
      </c>
      <c r="C1884" s="53" t="s">
        <v>71</v>
      </c>
      <c r="D1884" s="22">
        <v>207162.0</v>
      </c>
      <c r="E1884" s="53" t="s">
        <v>63</v>
      </c>
      <c r="F1884" s="54">
        <v>1.1088541E7</v>
      </c>
      <c r="G1884" s="53" t="s">
        <v>1390</v>
      </c>
      <c r="H1884" s="55">
        <v>2201.0</v>
      </c>
      <c r="I1884" s="55"/>
      <c r="J1884" s="55" t="s">
        <v>69</v>
      </c>
      <c r="K1884" s="53" t="s">
        <v>80</v>
      </c>
      <c r="L1884" s="53"/>
      <c r="M1884" s="53">
        <v>2.0</v>
      </c>
      <c r="N1884" s="53" t="s">
        <v>52</v>
      </c>
      <c r="O1884" s="25">
        <v>81.685</v>
      </c>
      <c r="P1884" s="25">
        <f>'LISTA DOS ITENS'!$O1884*'LISTA DOS ITENS'!$M1884</f>
        <v>163.37</v>
      </c>
      <c r="Q1884" s="25">
        <v>81.69</v>
      </c>
      <c r="R1884" s="25">
        <f>'LISTA DOS ITENS'!$Q1884*'LISTA DOS ITENS'!$M1884</f>
        <v>163.38</v>
      </c>
      <c r="S1884" s="56">
        <f>IF('LISTA DOS ITENS'!$P1884&gt;'LISTA DOS ITENS'!$R1884,'LISTA DOS ITENS'!$P1884,'LISTA DOS ITENS'!$R1884)</f>
        <v>163.38</v>
      </c>
      <c r="T1884" s="25">
        <v>5.79708991228323</v>
      </c>
      <c r="U1884" s="25">
        <f>'LISTA DOS ITENS'!$T1884*'LISTA DOS ITENS'!$M1884</f>
        <v>11.59417982</v>
      </c>
      <c r="V1884" s="56">
        <f t="array" ref="V1884">INDEX('RESUMO - LOTES E VMA'!$F$3:$F$181,MATCH('LISTA DOS ITENS'!$D1884,'RESUMO - LOTES E VMA'!$A$3:$A$181,0))</f>
        <v>6923.55241</v>
      </c>
      <c r="W1884" s="57">
        <f>'LISTA DOS ITENS'!$U1884/'LISTA DOS ITENS'!$V1884</f>
        <v>0.00167459985</v>
      </c>
      <c r="X1884" s="53" t="s">
        <v>53</v>
      </c>
      <c r="Y1884" s="53" t="s">
        <v>290</v>
      </c>
      <c r="Z1884" s="58" t="str">
        <f>'LISTA DOS ITENS'!$F1884&amp;"-"&amp;'LISTA DOS ITENS'!$H1884&amp;"-"&amp;'LISTA DOS ITENS'!$J1884&amp;"-"&amp;'LISTA DOS ITENS'!$K1884&amp;"-"&amp;'LISTA DOS ITENS'!$I1884</f>
        <v>11088541-2201-0903-IMOB/NAC-</v>
      </c>
      <c r="AA1884" s="59" t="str">
        <f t="array" ref="AA1884">INDEX('RESUMO - LOTES E VMA'!$M$3:$M$181,MATCH('LISTA DOS ITENS'!$D1884,'RESUMO - LOTES E VMA'!$A$3:$A$181,0))</f>
        <v>Para Leilão</v>
      </c>
      <c r="AB1884" s="60">
        <f t="array" ref="AB1884">INDEX('RESUMO - LOTES E VMA'!$J$3:$J$181,MATCH('LISTA DOS ITENS'!$D1884,'RESUMO - LOTES E VMA'!$A$3:$A$181,0))</f>
        <v>0.06888414322</v>
      </c>
      <c r="AC1884" s="29" t="str">
        <f t="array" ref="AC1884">INDEX('RESUMO - LOTES E VMA'!$L$3:$L$181,MATCH('LISTA DOS ITENS'!$D1884,'RESUMO - LOTES E VMA'!$A$3:$A$181,0))</f>
        <v>1% do Valor de Comparação do VMA</v>
      </c>
      <c r="AD1884" s="53" t="str">
        <f>VLOOKUP(Tabela1[[#This Row],[Índice]],[1]Planilha1!$A:$A,1,0)</f>
        <v>#ERROR!</v>
      </c>
    </row>
    <row r="1885" ht="15.75" customHeight="1">
      <c r="A1885" s="52">
        <v>254277.0</v>
      </c>
      <c r="B1885" s="53" t="s">
        <v>70</v>
      </c>
      <c r="C1885" s="53" t="s">
        <v>71</v>
      </c>
      <c r="D1885" s="22">
        <v>207162.0</v>
      </c>
      <c r="E1885" s="53" t="s">
        <v>63</v>
      </c>
      <c r="F1885" s="54">
        <v>1.0650247E7</v>
      </c>
      <c r="G1885" s="53" t="s">
        <v>1391</v>
      </c>
      <c r="H1885" s="55">
        <v>2101.0</v>
      </c>
      <c r="I1885" s="55"/>
      <c r="J1885" s="55" t="s">
        <v>79</v>
      </c>
      <c r="K1885" s="53" t="s">
        <v>179</v>
      </c>
      <c r="L1885" s="53"/>
      <c r="M1885" s="53">
        <v>2.0</v>
      </c>
      <c r="N1885" s="53" t="s">
        <v>52</v>
      </c>
      <c r="O1885" s="25">
        <v>3097.625</v>
      </c>
      <c r="P1885" s="25">
        <f>'LISTA DOS ITENS'!$O1885*'LISTA DOS ITENS'!$M1885</f>
        <v>6195.25</v>
      </c>
      <c r="Q1885" s="25">
        <v>3097.63</v>
      </c>
      <c r="R1885" s="25">
        <f>'LISTA DOS ITENS'!$Q1885*'LISTA DOS ITENS'!$M1885</f>
        <v>6195.26</v>
      </c>
      <c r="S1885" s="56">
        <f>IF('LISTA DOS ITENS'!$P1885&gt;'LISTA DOS ITENS'!$R1885,'LISTA DOS ITENS'!$P1885,'LISTA DOS ITENS'!$R1885)</f>
        <v>6195.26</v>
      </c>
      <c r="T1885" s="25">
        <v>219.8217606192423</v>
      </c>
      <c r="U1885" s="25">
        <f>'LISTA DOS ITENS'!$T1885*'LISTA DOS ITENS'!$M1885</f>
        <v>439.6435212</v>
      </c>
      <c r="V1885" s="56">
        <f t="array" ref="V1885">INDEX('RESUMO - LOTES E VMA'!$F$3:$F$181,MATCH('LISTA DOS ITENS'!$D1885,'RESUMO - LOTES E VMA'!$A$3:$A$181,0))</f>
        <v>6923.55241</v>
      </c>
      <c r="W1885" s="57">
        <f>'LISTA DOS ITENS'!$U1885/'LISTA DOS ITENS'!$V1885</f>
        <v>0.06349970293</v>
      </c>
      <c r="X1885" s="53" t="s">
        <v>53</v>
      </c>
      <c r="Y1885" s="53" t="s">
        <v>290</v>
      </c>
      <c r="Z1885" s="58" t="str">
        <f>'LISTA DOS ITENS'!$F1885&amp;"-"&amp;'LISTA DOS ITENS'!$H1885&amp;"-"&amp;'LISTA DOS ITENS'!$J1885&amp;"-"&amp;'LISTA DOS ITENS'!$K1885&amp;"-"&amp;'LISTA DOS ITENS'!$I1885</f>
        <v>10650247-2101-A003-IMOB/IMP-</v>
      </c>
      <c r="AA1885" s="59" t="str">
        <f t="array" ref="AA1885">INDEX('RESUMO - LOTES E VMA'!$M$3:$M$181,MATCH('LISTA DOS ITENS'!$D1885,'RESUMO - LOTES E VMA'!$A$3:$A$181,0))</f>
        <v>Para Leilão</v>
      </c>
      <c r="AB1885" s="60">
        <f t="array" ref="AB1885">INDEX('RESUMO - LOTES E VMA'!$J$3:$J$181,MATCH('LISTA DOS ITENS'!$D1885,'RESUMO - LOTES E VMA'!$A$3:$A$181,0))</f>
        <v>0.06888414322</v>
      </c>
      <c r="AC1885" s="29" t="str">
        <f t="array" ref="AC1885">INDEX('RESUMO - LOTES E VMA'!$L$3:$L$181,MATCH('LISTA DOS ITENS'!$D1885,'RESUMO - LOTES E VMA'!$A$3:$A$181,0))</f>
        <v>1% do Valor de Comparação do VMA</v>
      </c>
      <c r="AD1885" s="53" t="str">
        <f>VLOOKUP(Tabela1[[#This Row],[Índice]],[1]Planilha1!$A:$A,1,0)</f>
        <v>#ERROR!</v>
      </c>
    </row>
    <row r="1886" ht="15.75" customHeight="1">
      <c r="A1886" s="52">
        <v>254278.0</v>
      </c>
      <c r="B1886" s="53" t="s">
        <v>70</v>
      </c>
      <c r="C1886" s="53" t="s">
        <v>71</v>
      </c>
      <c r="D1886" s="22">
        <v>207162.0</v>
      </c>
      <c r="E1886" s="53" t="s">
        <v>63</v>
      </c>
      <c r="F1886" s="54">
        <v>1.0884876E7</v>
      </c>
      <c r="G1886" s="53" t="s">
        <v>1392</v>
      </c>
      <c r="H1886" s="55">
        <v>2101.0</v>
      </c>
      <c r="I1886" s="55"/>
      <c r="J1886" s="55" t="s">
        <v>79</v>
      </c>
      <c r="K1886" s="53" t="s">
        <v>73</v>
      </c>
      <c r="L1886" s="53"/>
      <c r="M1886" s="53">
        <v>2.0</v>
      </c>
      <c r="N1886" s="53" t="s">
        <v>52</v>
      </c>
      <c r="O1886" s="25">
        <v>944.0</v>
      </c>
      <c r="P1886" s="25">
        <f>'LISTA DOS ITENS'!$O1886*'LISTA DOS ITENS'!$M1886</f>
        <v>1888</v>
      </c>
      <c r="Q1886" s="25">
        <v>944.0</v>
      </c>
      <c r="R1886" s="25">
        <f>'LISTA DOS ITENS'!$Q1886*'LISTA DOS ITENS'!$M1886</f>
        <v>1888</v>
      </c>
      <c r="S1886" s="56">
        <f>IF('LISTA DOS ITENS'!$P1886&gt;'LISTA DOS ITENS'!$R1886,'LISTA DOS ITENS'!$P1886,'LISTA DOS ITENS'!$R1886)</f>
        <v>1888</v>
      </c>
      <c r="T1886" s="25">
        <v>66.99048692857595</v>
      </c>
      <c r="U1886" s="25">
        <f>'LISTA DOS ITENS'!$T1886*'LISTA DOS ITENS'!$M1886</f>
        <v>133.9809739</v>
      </c>
      <c r="V1886" s="56">
        <f t="array" ref="V1886">INDEX('RESUMO - LOTES E VMA'!$F$3:$F$181,MATCH('LISTA DOS ITENS'!$D1886,'RESUMO - LOTES E VMA'!$A$3:$A$181,0))</f>
        <v>6923.55241</v>
      </c>
      <c r="W1886" s="57">
        <f>'LISTA DOS ITENS'!$U1886/'LISTA DOS ITENS'!$V1886</f>
        <v>0.01935147825</v>
      </c>
      <c r="X1886" s="53" t="s">
        <v>53</v>
      </c>
      <c r="Y1886" s="53" t="s">
        <v>290</v>
      </c>
      <c r="Z1886" s="58" t="str">
        <f>'LISTA DOS ITENS'!$F1886&amp;"-"&amp;'LISTA DOS ITENS'!$H1886&amp;"-"&amp;'LISTA DOS ITENS'!$J1886&amp;"-"&amp;'LISTA DOS ITENS'!$K1886&amp;"-"&amp;'LISTA DOS ITENS'!$I1886</f>
        <v>10884876-2101-A003-CONS/NAC-</v>
      </c>
      <c r="AA1886" s="59" t="str">
        <f t="array" ref="AA1886">INDEX('RESUMO - LOTES E VMA'!$M$3:$M$181,MATCH('LISTA DOS ITENS'!$D1886,'RESUMO - LOTES E VMA'!$A$3:$A$181,0))</f>
        <v>Para Leilão</v>
      </c>
      <c r="AB1886" s="60">
        <f t="array" ref="AB1886">INDEX('RESUMO - LOTES E VMA'!$J$3:$J$181,MATCH('LISTA DOS ITENS'!$D1886,'RESUMO - LOTES E VMA'!$A$3:$A$181,0))</f>
        <v>0.06888414322</v>
      </c>
      <c r="AC1886" s="29" t="str">
        <f t="array" ref="AC1886">INDEX('RESUMO - LOTES E VMA'!$L$3:$L$181,MATCH('LISTA DOS ITENS'!$D1886,'RESUMO - LOTES E VMA'!$A$3:$A$181,0))</f>
        <v>1% do Valor de Comparação do VMA</v>
      </c>
      <c r="AD1886" s="53" t="str">
        <f>VLOOKUP(Tabela1[[#This Row],[Índice]],[1]Planilha1!$A:$A,1,0)</f>
        <v>#ERROR!</v>
      </c>
    </row>
    <row r="1887" ht="15.75" customHeight="1">
      <c r="A1887" s="52">
        <v>254279.0</v>
      </c>
      <c r="B1887" s="53" t="s">
        <v>70</v>
      </c>
      <c r="C1887" s="53" t="s">
        <v>71</v>
      </c>
      <c r="D1887" s="22">
        <v>207162.0</v>
      </c>
      <c r="E1887" s="53" t="s">
        <v>63</v>
      </c>
      <c r="F1887" s="54">
        <v>1.0825206E7</v>
      </c>
      <c r="G1887" s="53" t="s">
        <v>1393</v>
      </c>
      <c r="H1887" s="55">
        <v>2170.0</v>
      </c>
      <c r="I1887" s="55"/>
      <c r="J1887" s="55" t="s">
        <v>79</v>
      </c>
      <c r="K1887" s="53" t="s">
        <v>73</v>
      </c>
      <c r="L1887" s="53"/>
      <c r="M1887" s="53">
        <v>1.0</v>
      </c>
      <c r="N1887" s="53" t="s">
        <v>52</v>
      </c>
      <c r="O1887" s="25">
        <v>70.72</v>
      </c>
      <c r="P1887" s="25">
        <f>'LISTA DOS ITENS'!$O1887*'LISTA DOS ITENS'!$M1887</f>
        <v>70.72</v>
      </c>
      <c r="Q1887" s="25">
        <v>70.72</v>
      </c>
      <c r="R1887" s="25">
        <f>'LISTA DOS ITENS'!$Q1887*'LISTA DOS ITENS'!$M1887</f>
        <v>70.72</v>
      </c>
      <c r="S1887" s="56">
        <f>IF('LISTA DOS ITENS'!$P1887&gt;'LISTA DOS ITENS'!$R1887,'LISTA DOS ITENS'!$P1887,'LISTA DOS ITENS'!$R1887)</f>
        <v>70.72</v>
      </c>
      <c r="T1887" s="25">
        <v>5.018609359733994</v>
      </c>
      <c r="U1887" s="25">
        <f>'LISTA DOS ITENS'!$T1887*'LISTA DOS ITENS'!$M1887</f>
        <v>5.01860936</v>
      </c>
      <c r="V1887" s="56">
        <f t="array" ref="V1887">INDEX('RESUMO - LOTES E VMA'!$F$3:$F$181,MATCH('LISTA DOS ITENS'!$D1887,'RESUMO - LOTES E VMA'!$A$3:$A$181,0))</f>
        <v>6923.55241</v>
      </c>
      <c r="W1887" s="57">
        <f>'LISTA DOS ITENS'!$U1887/'LISTA DOS ITENS'!$V1887</f>
        <v>0.0007248604564</v>
      </c>
      <c r="X1887" s="53" t="s">
        <v>53</v>
      </c>
      <c r="Y1887" s="53" t="s">
        <v>290</v>
      </c>
      <c r="Z1887" s="58" t="str">
        <f>'LISTA DOS ITENS'!$F1887&amp;"-"&amp;'LISTA DOS ITENS'!$H1887&amp;"-"&amp;'LISTA DOS ITENS'!$J1887&amp;"-"&amp;'LISTA DOS ITENS'!$K1887&amp;"-"&amp;'LISTA DOS ITENS'!$I1887</f>
        <v>10825206-2170-A003-CONS/NAC-</v>
      </c>
      <c r="AA1887" s="59" t="str">
        <f t="array" ref="AA1887">INDEX('RESUMO - LOTES E VMA'!$M$3:$M$181,MATCH('LISTA DOS ITENS'!$D1887,'RESUMO - LOTES E VMA'!$A$3:$A$181,0))</f>
        <v>Para Leilão</v>
      </c>
      <c r="AB1887" s="60">
        <f t="array" ref="AB1887">INDEX('RESUMO - LOTES E VMA'!$J$3:$J$181,MATCH('LISTA DOS ITENS'!$D1887,'RESUMO - LOTES E VMA'!$A$3:$A$181,0))</f>
        <v>0.06888414322</v>
      </c>
      <c r="AC1887" s="29" t="str">
        <f t="array" ref="AC1887">INDEX('RESUMO - LOTES E VMA'!$L$3:$L$181,MATCH('LISTA DOS ITENS'!$D1887,'RESUMO - LOTES E VMA'!$A$3:$A$181,0))</f>
        <v>1% do Valor de Comparação do VMA</v>
      </c>
      <c r="AD1887" s="53" t="str">
        <f>VLOOKUP(Tabela1[[#This Row],[Índice]],[1]Planilha1!$A:$A,1,0)</f>
        <v>#ERROR!</v>
      </c>
    </row>
    <row r="1888" ht="15.75" customHeight="1">
      <c r="A1888" s="52">
        <v>254280.0</v>
      </c>
      <c r="B1888" s="53" t="s">
        <v>70</v>
      </c>
      <c r="C1888" s="53" t="s">
        <v>71</v>
      </c>
      <c r="D1888" s="22">
        <v>207162.0</v>
      </c>
      <c r="E1888" s="53" t="s">
        <v>63</v>
      </c>
      <c r="F1888" s="54">
        <v>1.0832016E7</v>
      </c>
      <c r="G1888" s="53" t="s">
        <v>1394</v>
      </c>
      <c r="H1888" s="55">
        <v>2170.0</v>
      </c>
      <c r="I1888" s="55"/>
      <c r="J1888" s="55" t="s">
        <v>79</v>
      </c>
      <c r="K1888" s="53" t="s">
        <v>73</v>
      </c>
      <c r="L1888" s="53"/>
      <c r="M1888" s="53">
        <v>1.0</v>
      </c>
      <c r="N1888" s="53" t="s">
        <v>52</v>
      </c>
      <c r="O1888" s="25">
        <v>154.025</v>
      </c>
      <c r="P1888" s="25">
        <f>'LISTA DOS ITENS'!$O1888*'LISTA DOS ITENS'!$M1888</f>
        <v>154.025</v>
      </c>
      <c r="Q1888" s="25">
        <v>153.27</v>
      </c>
      <c r="R1888" s="25">
        <f>'LISTA DOS ITENS'!$Q1888*'LISTA DOS ITENS'!$M1888</f>
        <v>153.27</v>
      </c>
      <c r="S1888" s="56">
        <f>IF('LISTA DOS ITENS'!$P1888&gt;'LISTA DOS ITENS'!$R1888,'LISTA DOS ITENS'!$P1888,'LISTA DOS ITENS'!$R1888)</f>
        <v>154.025</v>
      </c>
      <c r="T1888" s="25">
        <v>10.87672874104114</v>
      </c>
      <c r="U1888" s="25">
        <f>'LISTA DOS ITENS'!$T1888*'LISTA DOS ITENS'!$M1888</f>
        <v>10.87672874</v>
      </c>
      <c r="V1888" s="56">
        <f t="array" ref="V1888">INDEX('RESUMO - LOTES E VMA'!$F$3:$F$181,MATCH('LISTA DOS ITENS'!$D1888,'RESUMO - LOTES E VMA'!$A$3:$A$181,0))</f>
        <v>6923.55241</v>
      </c>
      <c r="W1888" s="57">
        <f>'LISTA DOS ITENS'!$U1888/'LISTA DOS ITENS'!$V1888</f>
        <v>0.001570975144</v>
      </c>
      <c r="X1888" s="53" t="s">
        <v>53</v>
      </c>
      <c r="Y1888" s="53" t="s">
        <v>290</v>
      </c>
      <c r="Z1888" s="58" t="str">
        <f>'LISTA DOS ITENS'!$F1888&amp;"-"&amp;'LISTA DOS ITENS'!$H1888&amp;"-"&amp;'LISTA DOS ITENS'!$J1888&amp;"-"&amp;'LISTA DOS ITENS'!$K1888&amp;"-"&amp;'LISTA DOS ITENS'!$I1888</f>
        <v>10832016-2170-A003-CONS/NAC-</v>
      </c>
      <c r="AA1888" s="59" t="str">
        <f t="array" ref="AA1888">INDEX('RESUMO - LOTES E VMA'!$M$3:$M$181,MATCH('LISTA DOS ITENS'!$D1888,'RESUMO - LOTES E VMA'!$A$3:$A$181,0))</f>
        <v>Para Leilão</v>
      </c>
      <c r="AB1888" s="60">
        <f t="array" ref="AB1888">INDEX('RESUMO - LOTES E VMA'!$J$3:$J$181,MATCH('LISTA DOS ITENS'!$D1888,'RESUMO - LOTES E VMA'!$A$3:$A$181,0))</f>
        <v>0.06888414322</v>
      </c>
      <c r="AC1888" s="29" t="str">
        <f t="array" ref="AC1888">INDEX('RESUMO - LOTES E VMA'!$L$3:$L$181,MATCH('LISTA DOS ITENS'!$D1888,'RESUMO - LOTES E VMA'!$A$3:$A$181,0))</f>
        <v>1% do Valor de Comparação do VMA</v>
      </c>
      <c r="AD1888" s="53" t="str">
        <f>VLOOKUP(Tabela1[[#This Row],[Índice]],[1]Planilha1!$A:$A,1,0)</f>
        <v>#ERROR!</v>
      </c>
    </row>
    <row r="1889" ht="15.75" customHeight="1">
      <c r="A1889" s="52">
        <v>254281.0</v>
      </c>
      <c r="B1889" s="53" t="s">
        <v>70</v>
      </c>
      <c r="C1889" s="53" t="s">
        <v>71</v>
      </c>
      <c r="D1889" s="22">
        <v>207162.0</v>
      </c>
      <c r="E1889" s="53" t="s">
        <v>63</v>
      </c>
      <c r="F1889" s="54">
        <v>1.0844907E7</v>
      </c>
      <c r="G1889" s="53" t="s">
        <v>1395</v>
      </c>
      <c r="H1889" s="55">
        <v>2170.0</v>
      </c>
      <c r="I1889" s="55"/>
      <c r="J1889" s="55" t="s">
        <v>79</v>
      </c>
      <c r="K1889" s="53" t="s">
        <v>73</v>
      </c>
      <c r="L1889" s="53"/>
      <c r="M1889" s="53">
        <v>1.0</v>
      </c>
      <c r="N1889" s="53" t="s">
        <v>52</v>
      </c>
      <c r="O1889" s="25">
        <v>79.95</v>
      </c>
      <c r="P1889" s="25">
        <f>'LISTA DOS ITENS'!$O1889*'LISTA DOS ITENS'!$M1889</f>
        <v>79.95</v>
      </c>
      <c r="Q1889" s="25">
        <v>79.96</v>
      </c>
      <c r="R1889" s="25">
        <f>'LISTA DOS ITENS'!$Q1889*'LISTA DOS ITENS'!$M1889</f>
        <v>79.96</v>
      </c>
      <c r="S1889" s="56">
        <f>IF('LISTA DOS ITENS'!$P1889&gt;'LISTA DOS ITENS'!$R1889,'LISTA DOS ITENS'!$P1889,'LISTA DOS ITENS'!$R1889)</f>
        <v>79.96</v>
      </c>
      <c r="T1889" s="25">
        <v>5.674321329246751</v>
      </c>
      <c r="U1889" s="25">
        <f>'LISTA DOS ITENS'!$T1889*'LISTA DOS ITENS'!$M1889</f>
        <v>5.674321329</v>
      </c>
      <c r="V1889" s="56">
        <f t="array" ref="V1889">INDEX('RESUMO - LOTES E VMA'!$F$3:$F$181,MATCH('LISTA DOS ITENS'!$D1889,'RESUMO - LOTES E VMA'!$A$3:$A$181,0))</f>
        <v>6923.55241</v>
      </c>
      <c r="W1889" s="57">
        <f>'LISTA DOS ITENS'!$U1889/'LISTA DOS ITENS'!$V1889</f>
        <v>0.0008195679029</v>
      </c>
      <c r="X1889" s="53" t="s">
        <v>53</v>
      </c>
      <c r="Y1889" s="53" t="s">
        <v>290</v>
      </c>
      <c r="Z1889" s="58" t="str">
        <f>'LISTA DOS ITENS'!$F1889&amp;"-"&amp;'LISTA DOS ITENS'!$H1889&amp;"-"&amp;'LISTA DOS ITENS'!$J1889&amp;"-"&amp;'LISTA DOS ITENS'!$K1889&amp;"-"&amp;'LISTA DOS ITENS'!$I1889</f>
        <v>10844907-2170-A003-CONS/NAC-</v>
      </c>
      <c r="AA1889" s="59" t="str">
        <f t="array" ref="AA1889">INDEX('RESUMO - LOTES E VMA'!$M$3:$M$181,MATCH('LISTA DOS ITENS'!$D1889,'RESUMO - LOTES E VMA'!$A$3:$A$181,0))</f>
        <v>Para Leilão</v>
      </c>
      <c r="AB1889" s="60">
        <f t="array" ref="AB1889">INDEX('RESUMO - LOTES E VMA'!$J$3:$J$181,MATCH('LISTA DOS ITENS'!$D1889,'RESUMO - LOTES E VMA'!$A$3:$A$181,0))</f>
        <v>0.06888414322</v>
      </c>
      <c r="AC1889" s="29" t="str">
        <f t="array" ref="AC1889">INDEX('RESUMO - LOTES E VMA'!$L$3:$L$181,MATCH('LISTA DOS ITENS'!$D1889,'RESUMO - LOTES E VMA'!$A$3:$A$181,0))</f>
        <v>1% do Valor de Comparação do VMA</v>
      </c>
      <c r="AD1889" s="53" t="str">
        <f>VLOOKUP(Tabela1[[#This Row],[Índice]],[1]Planilha1!$A:$A,1,0)</f>
        <v>#ERROR!</v>
      </c>
    </row>
    <row r="1890" ht="15.75" customHeight="1">
      <c r="A1890" s="52">
        <v>254282.0</v>
      </c>
      <c r="B1890" s="53" t="s">
        <v>70</v>
      </c>
      <c r="C1890" s="53" t="s">
        <v>71</v>
      </c>
      <c r="D1890" s="22">
        <v>207162.0</v>
      </c>
      <c r="E1890" s="53" t="s">
        <v>63</v>
      </c>
      <c r="F1890" s="54">
        <v>1.0534623E7</v>
      </c>
      <c r="G1890" s="53" t="s">
        <v>1370</v>
      </c>
      <c r="H1890" s="55">
        <v>2201.0</v>
      </c>
      <c r="I1890" s="55"/>
      <c r="J1890" s="55" t="s">
        <v>79</v>
      </c>
      <c r="K1890" s="53" t="s">
        <v>73</v>
      </c>
      <c r="L1890" s="53"/>
      <c r="M1890" s="53">
        <v>2.0</v>
      </c>
      <c r="N1890" s="53" t="s">
        <v>52</v>
      </c>
      <c r="O1890" s="25">
        <v>41.1</v>
      </c>
      <c r="P1890" s="25">
        <f>'LISTA DOS ITENS'!$O1890*'LISTA DOS ITENS'!$M1890</f>
        <v>82.2</v>
      </c>
      <c r="Q1890" s="25">
        <v>55.74</v>
      </c>
      <c r="R1890" s="25">
        <f>'LISTA DOS ITENS'!$Q1890*'LISTA DOS ITENS'!$M1890</f>
        <v>111.48</v>
      </c>
      <c r="S1890" s="56">
        <f>IF('LISTA DOS ITENS'!$P1890&gt;'LISTA DOS ITENS'!$R1890,'LISTA DOS ITENS'!$P1890,'LISTA DOS ITENS'!$R1890)</f>
        <v>111.48</v>
      </c>
      <c r="T1890" s="25">
        <v>3.9555611667360417</v>
      </c>
      <c r="U1890" s="25">
        <f>'LISTA DOS ITENS'!$T1890*'LISTA DOS ITENS'!$M1890</f>
        <v>7.911122333</v>
      </c>
      <c r="V1890" s="56">
        <f t="array" ref="V1890">INDEX('RESUMO - LOTES E VMA'!$F$3:$F$181,MATCH('LISTA DOS ITENS'!$D1890,'RESUMO - LOTES E VMA'!$A$3:$A$181,0))</f>
        <v>6923.55241</v>
      </c>
      <c r="W1890" s="57">
        <f>'LISTA DOS ITENS'!$U1890/'LISTA DOS ITENS'!$V1890</f>
        <v>0.001142639192</v>
      </c>
      <c r="X1890" s="53" t="s">
        <v>53</v>
      </c>
      <c r="Y1890" s="53" t="s">
        <v>290</v>
      </c>
      <c r="Z1890" s="58" t="str">
        <f>'LISTA DOS ITENS'!$F1890&amp;"-"&amp;'LISTA DOS ITENS'!$H1890&amp;"-"&amp;'LISTA DOS ITENS'!$J1890&amp;"-"&amp;'LISTA DOS ITENS'!$K1890&amp;"-"&amp;'LISTA DOS ITENS'!$I1890</f>
        <v>10534623-2201-A003-CONS/NAC-</v>
      </c>
      <c r="AA1890" s="59" t="str">
        <f t="array" ref="AA1890">INDEX('RESUMO - LOTES E VMA'!$M$3:$M$181,MATCH('LISTA DOS ITENS'!$D1890,'RESUMO - LOTES E VMA'!$A$3:$A$181,0))</f>
        <v>Para Leilão</v>
      </c>
      <c r="AB1890" s="60">
        <f t="array" ref="AB1890">INDEX('RESUMO - LOTES E VMA'!$J$3:$J$181,MATCH('LISTA DOS ITENS'!$D1890,'RESUMO - LOTES E VMA'!$A$3:$A$181,0))</f>
        <v>0.06888414322</v>
      </c>
      <c r="AC1890" s="29" t="str">
        <f t="array" ref="AC1890">INDEX('RESUMO - LOTES E VMA'!$L$3:$L$181,MATCH('LISTA DOS ITENS'!$D1890,'RESUMO - LOTES E VMA'!$A$3:$A$181,0))</f>
        <v>1% do Valor de Comparação do VMA</v>
      </c>
      <c r="AD1890" s="53" t="str">
        <f>VLOOKUP(Tabela1[[#This Row],[Índice]],[1]Planilha1!$A:$A,1,0)</f>
        <v>#ERROR!</v>
      </c>
    </row>
    <row r="1891" ht="15.75" customHeight="1">
      <c r="A1891" s="52">
        <v>254283.0</v>
      </c>
      <c r="B1891" s="53" t="s">
        <v>70</v>
      </c>
      <c r="C1891" s="53" t="s">
        <v>71</v>
      </c>
      <c r="D1891" s="22">
        <v>207162.0</v>
      </c>
      <c r="E1891" s="53" t="s">
        <v>63</v>
      </c>
      <c r="F1891" s="54">
        <v>1.0536879E7</v>
      </c>
      <c r="G1891" s="53" t="s">
        <v>1350</v>
      </c>
      <c r="H1891" s="55">
        <v>2201.0</v>
      </c>
      <c r="I1891" s="55"/>
      <c r="J1891" s="55" t="s">
        <v>79</v>
      </c>
      <c r="K1891" s="53" t="s">
        <v>179</v>
      </c>
      <c r="L1891" s="53"/>
      <c r="M1891" s="53">
        <v>6.0</v>
      </c>
      <c r="N1891" s="53" t="s">
        <v>52</v>
      </c>
      <c r="O1891" s="25">
        <v>160.92499999999998</v>
      </c>
      <c r="P1891" s="25">
        <f>'LISTA DOS ITENS'!$O1891*'LISTA DOS ITENS'!$M1891</f>
        <v>965.55</v>
      </c>
      <c r="Q1891" s="25">
        <v>160.93</v>
      </c>
      <c r="R1891" s="25">
        <f>'LISTA DOS ITENS'!$Q1891*'LISTA DOS ITENS'!$M1891</f>
        <v>965.58</v>
      </c>
      <c r="S1891" s="56">
        <f>IF('LISTA DOS ITENS'!$P1891&gt;'LISTA DOS ITENS'!$R1891,'LISTA DOS ITENS'!$P1891,'LISTA DOS ITENS'!$R1891)</f>
        <v>965.58</v>
      </c>
      <c r="T1891" s="25">
        <v>11.42031680234717</v>
      </c>
      <c r="U1891" s="25">
        <f>'LISTA DOS ITENS'!$T1891*'LISTA DOS ITENS'!$M1891</f>
        <v>68.52190081</v>
      </c>
      <c r="V1891" s="56">
        <f t="array" ref="V1891">INDEX('RESUMO - LOTES E VMA'!$F$3:$F$181,MATCH('LISTA DOS ITENS'!$D1891,'RESUMO - LOTES E VMA'!$A$3:$A$181,0))</f>
        <v>6923.55241</v>
      </c>
      <c r="W1891" s="57">
        <f>'LISTA DOS ITENS'!$U1891/'LISTA DOS ITENS'!$V1891</f>
        <v>0.00989692816</v>
      </c>
      <c r="X1891" s="53" t="s">
        <v>53</v>
      </c>
      <c r="Y1891" s="53" t="s">
        <v>290</v>
      </c>
      <c r="Z1891" s="58" t="str">
        <f>'LISTA DOS ITENS'!$F1891&amp;"-"&amp;'LISTA DOS ITENS'!$H1891&amp;"-"&amp;'LISTA DOS ITENS'!$J1891&amp;"-"&amp;'LISTA DOS ITENS'!$K1891&amp;"-"&amp;'LISTA DOS ITENS'!$I1891</f>
        <v>10536879-2201-A003-IMOB/IMP-</v>
      </c>
      <c r="AA1891" s="59" t="str">
        <f t="array" ref="AA1891">INDEX('RESUMO - LOTES E VMA'!$M$3:$M$181,MATCH('LISTA DOS ITENS'!$D1891,'RESUMO - LOTES E VMA'!$A$3:$A$181,0))</f>
        <v>Para Leilão</v>
      </c>
      <c r="AB1891" s="60">
        <f t="array" ref="AB1891">INDEX('RESUMO - LOTES E VMA'!$J$3:$J$181,MATCH('LISTA DOS ITENS'!$D1891,'RESUMO - LOTES E VMA'!$A$3:$A$181,0))</f>
        <v>0.06888414322</v>
      </c>
      <c r="AC1891" s="29" t="str">
        <f t="array" ref="AC1891">INDEX('RESUMO - LOTES E VMA'!$L$3:$L$181,MATCH('LISTA DOS ITENS'!$D1891,'RESUMO - LOTES E VMA'!$A$3:$A$181,0))</f>
        <v>1% do Valor de Comparação do VMA</v>
      </c>
      <c r="AD1891" s="53" t="str">
        <f>VLOOKUP(Tabela1[[#This Row],[Índice]],[1]Planilha1!$A:$A,1,0)</f>
        <v>#ERROR!</v>
      </c>
    </row>
    <row r="1892" ht="15.75" customHeight="1">
      <c r="A1892" s="52">
        <v>254284.0</v>
      </c>
      <c r="B1892" s="53" t="s">
        <v>70</v>
      </c>
      <c r="C1892" s="53" t="s">
        <v>71</v>
      </c>
      <c r="D1892" s="22">
        <v>207162.0</v>
      </c>
      <c r="E1892" s="53" t="s">
        <v>63</v>
      </c>
      <c r="F1892" s="54">
        <v>1.067175E7</v>
      </c>
      <c r="G1892" s="53" t="s">
        <v>1396</v>
      </c>
      <c r="H1892" s="55">
        <v>2201.0</v>
      </c>
      <c r="I1892" s="55"/>
      <c r="J1892" s="55" t="s">
        <v>79</v>
      </c>
      <c r="K1892" s="53" t="s">
        <v>73</v>
      </c>
      <c r="L1892" s="53"/>
      <c r="M1892" s="53">
        <v>2.0</v>
      </c>
      <c r="N1892" s="53" t="s">
        <v>52</v>
      </c>
      <c r="O1892" s="25">
        <v>130.0</v>
      </c>
      <c r="P1892" s="25">
        <f>'LISTA DOS ITENS'!$O1892*'LISTA DOS ITENS'!$M1892</f>
        <v>260</v>
      </c>
      <c r="Q1892" s="25">
        <v>130.0</v>
      </c>
      <c r="R1892" s="25">
        <f>'LISTA DOS ITENS'!$Q1892*'LISTA DOS ITENS'!$M1892</f>
        <v>260</v>
      </c>
      <c r="S1892" s="56">
        <f>IF('LISTA DOS ITENS'!$P1892&gt;'LISTA DOS ITENS'!$R1892,'LISTA DOS ITENS'!$P1892,'LISTA DOS ITENS'!$R1892)</f>
        <v>260</v>
      </c>
      <c r="T1892" s="25">
        <v>9.225384852452196</v>
      </c>
      <c r="U1892" s="25">
        <f>'LISTA DOS ITENS'!$T1892*'LISTA DOS ITENS'!$M1892</f>
        <v>18.4507697</v>
      </c>
      <c r="V1892" s="56">
        <f t="array" ref="V1892">INDEX('RESUMO - LOTES E VMA'!$F$3:$F$181,MATCH('LISTA DOS ITENS'!$D1892,'RESUMO - LOTES E VMA'!$A$3:$A$181,0))</f>
        <v>6923.55241</v>
      </c>
      <c r="W1892" s="57">
        <f>'LISTA DOS ITENS'!$U1892/'LISTA DOS ITENS'!$V1892</f>
        <v>0.002664928149</v>
      </c>
      <c r="X1892" s="53" t="s">
        <v>53</v>
      </c>
      <c r="Y1892" s="53" t="s">
        <v>290</v>
      </c>
      <c r="Z1892" s="58" t="str">
        <f>'LISTA DOS ITENS'!$F1892&amp;"-"&amp;'LISTA DOS ITENS'!$H1892&amp;"-"&amp;'LISTA DOS ITENS'!$J1892&amp;"-"&amp;'LISTA DOS ITENS'!$K1892&amp;"-"&amp;'LISTA DOS ITENS'!$I1892</f>
        <v>10671750-2201-A003-CONS/NAC-</v>
      </c>
      <c r="AA1892" s="59" t="str">
        <f t="array" ref="AA1892">INDEX('RESUMO - LOTES E VMA'!$M$3:$M$181,MATCH('LISTA DOS ITENS'!$D1892,'RESUMO - LOTES E VMA'!$A$3:$A$181,0))</f>
        <v>Para Leilão</v>
      </c>
      <c r="AB1892" s="60">
        <f t="array" ref="AB1892">INDEX('RESUMO - LOTES E VMA'!$J$3:$J$181,MATCH('LISTA DOS ITENS'!$D1892,'RESUMO - LOTES E VMA'!$A$3:$A$181,0))</f>
        <v>0.06888414322</v>
      </c>
      <c r="AC1892" s="29" t="str">
        <f t="array" ref="AC1892">INDEX('RESUMO - LOTES E VMA'!$L$3:$L$181,MATCH('LISTA DOS ITENS'!$D1892,'RESUMO - LOTES E VMA'!$A$3:$A$181,0))</f>
        <v>1% do Valor de Comparação do VMA</v>
      </c>
      <c r="AD1892" s="53" t="str">
        <f>VLOOKUP(Tabela1[[#This Row],[Índice]],[1]Planilha1!$A:$A,1,0)</f>
        <v>#ERROR!</v>
      </c>
    </row>
    <row r="1893" ht="15.75" customHeight="1">
      <c r="A1893" s="52">
        <v>254285.0</v>
      </c>
      <c r="B1893" s="53" t="s">
        <v>70</v>
      </c>
      <c r="C1893" s="53" t="s">
        <v>71</v>
      </c>
      <c r="D1893" s="22">
        <v>207162.0</v>
      </c>
      <c r="E1893" s="53" t="s">
        <v>63</v>
      </c>
      <c r="F1893" s="54">
        <v>1.067175E7</v>
      </c>
      <c r="G1893" s="53" t="s">
        <v>1396</v>
      </c>
      <c r="H1893" s="55">
        <v>2201.0</v>
      </c>
      <c r="I1893" s="55"/>
      <c r="J1893" s="55" t="s">
        <v>79</v>
      </c>
      <c r="K1893" s="53" t="s">
        <v>80</v>
      </c>
      <c r="L1893" s="53"/>
      <c r="M1893" s="53">
        <v>2.0</v>
      </c>
      <c r="N1893" s="53" t="s">
        <v>52</v>
      </c>
      <c r="O1893" s="25">
        <v>123.38</v>
      </c>
      <c r="P1893" s="25">
        <f>'LISTA DOS ITENS'!$O1893*'LISTA DOS ITENS'!$M1893</f>
        <v>246.76</v>
      </c>
      <c r="Q1893" s="25">
        <v>130.0</v>
      </c>
      <c r="R1893" s="25">
        <f>'LISTA DOS ITENS'!$Q1893*'LISTA DOS ITENS'!$M1893</f>
        <v>260</v>
      </c>
      <c r="S1893" s="56">
        <f>IF('LISTA DOS ITENS'!$P1893&gt;'LISTA DOS ITENS'!$R1893,'LISTA DOS ITENS'!$P1893,'LISTA DOS ITENS'!$R1893)</f>
        <v>260</v>
      </c>
      <c r="T1893" s="25">
        <v>9.225384852452196</v>
      </c>
      <c r="U1893" s="25">
        <f>'LISTA DOS ITENS'!$T1893*'LISTA DOS ITENS'!$M1893</f>
        <v>18.4507697</v>
      </c>
      <c r="V1893" s="56">
        <f t="array" ref="V1893">INDEX('RESUMO - LOTES E VMA'!$F$3:$F$181,MATCH('LISTA DOS ITENS'!$D1893,'RESUMO - LOTES E VMA'!$A$3:$A$181,0))</f>
        <v>6923.55241</v>
      </c>
      <c r="W1893" s="57">
        <f>'LISTA DOS ITENS'!$U1893/'LISTA DOS ITENS'!$V1893</f>
        <v>0.002664928149</v>
      </c>
      <c r="X1893" s="53" t="s">
        <v>53</v>
      </c>
      <c r="Y1893" s="53" t="s">
        <v>290</v>
      </c>
      <c r="Z1893" s="58" t="str">
        <f>'LISTA DOS ITENS'!$F1893&amp;"-"&amp;'LISTA DOS ITENS'!$H1893&amp;"-"&amp;'LISTA DOS ITENS'!$J1893&amp;"-"&amp;'LISTA DOS ITENS'!$K1893&amp;"-"&amp;'LISTA DOS ITENS'!$I1893</f>
        <v>10671750-2201-A003-IMOB/NAC-</v>
      </c>
      <c r="AA1893" s="59" t="str">
        <f t="array" ref="AA1893">INDEX('RESUMO - LOTES E VMA'!$M$3:$M$181,MATCH('LISTA DOS ITENS'!$D1893,'RESUMO - LOTES E VMA'!$A$3:$A$181,0))</f>
        <v>Para Leilão</v>
      </c>
      <c r="AB1893" s="60">
        <f t="array" ref="AB1893">INDEX('RESUMO - LOTES E VMA'!$J$3:$J$181,MATCH('LISTA DOS ITENS'!$D1893,'RESUMO - LOTES E VMA'!$A$3:$A$181,0))</f>
        <v>0.06888414322</v>
      </c>
      <c r="AC1893" s="29" t="str">
        <f t="array" ref="AC1893">INDEX('RESUMO - LOTES E VMA'!$L$3:$L$181,MATCH('LISTA DOS ITENS'!$D1893,'RESUMO - LOTES E VMA'!$A$3:$A$181,0))</f>
        <v>1% do Valor de Comparação do VMA</v>
      </c>
      <c r="AD1893" s="53" t="str">
        <f>VLOOKUP(Tabela1[[#This Row],[Índice]],[1]Planilha1!$A:$A,1,0)</f>
        <v>#ERROR!</v>
      </c>
    </row>
    <row r="1894" ht="15.75" customHeight="1">
      <c r="A1894" s="52">
        <v>254286.0</v>
      </c>
      <c r="B1894" s="53" t="s">
        <v>70</v>
      </c>
      <c r="C1894" s="53" t="s">
        <v>71</v>
      </c>
      <c r="D1894" s="22">
        <v>207162.0</v>
      </c>
      <c r="E1894" s="53" t="s">
        <v>63</v>
      </c>
      <c r="F1894" s="54">
        <v>1.0697393E7</v>
      </c>
      <c r="G1894" s="53" t="s">
        <v>1381</v>
      </c>
      <c r="H1894" s="55">
        <v>2201.0</v>
      </c>
      <c r="I1894" s="55"/>
      <c r="J1894" s="55" t="s">
        <v>79</v>
      </c>
      <c r="K1894" s="53" t="s">
        <v>160</v>
      </c>
      <c r="L1894" s="53"/>
      <c r="M1894" s="53">
        <v>6.0</v>
      </c>
      <c r="N1894" s="53" t="s">
        <v>52</v>
      </c>
      <c r="O1894" s="25">
        <v>22.925</v>
      </c>
      <c r="P1894" s="25">
        <f>'LISTA DOS ITENS'!$O1894*'LISTA DOS ITENS'!$M1894</f>
        <v>137.55</v>
      </c>
      <c r="Q1894" s="25">
        <v>22.93</v>
      </c>
      <c r="R1894" s="25">
        <f>'LISTA DOS ITENS'!$Q1894*'LISTA DOS ITENS'!$M1894</f>
        <v>137.58</v>
      </c>
      <c r="S1894" s="56">
        <f>IF('LISTA DOS ITENS'!$P1894&gt;'LISTA DOS ITENS'!$R1894,'LISTA DOS ITENS'!$P1894,'LISTA DOS ITENS'!$R1894)</f>
        <v>137.58</v>
      </c>
      <c r="T1894" s="25">
        <v>1.6272159589748374</v>
      </c>
      <c r="U1894" s="25">
        <f>'LISTA DOS ITENS'!$T1894*'LISTA DOS ITENS'!$M1894</f>
        <v>9.763295754</v>
      </c>
      <c r="V1894" s="56">
        <f t="array" ref="V1894">INDEX('RESUMO - LOTES E VMA'!$F$3:$F$181,MATCH('LISTA DOS ITENS'!$D1894,'RESUMO - LOTES E VMA'!$A$3:$A$181,0))</f>
        <v>6923.55241</v>
      </c>
      <c r="W1894" s="57">
        <f>'LISTA DOS ITENS'!$U1894/'LISTA DOS ITENS'!$V1894</f>
        <v>0.00141015698</v>
      </c>
      <c r="X1894" s="53" t="s">
        <v>53</v>
      </c>
      <c r="Y1894" s="53" t="s">
        <v>290</v>
      </c>
      <c r="Z1894" s="58" t="str">
        <f>'LISTA DOS ITENS'!$F1894&amp;"-"&amp;'LISTA DOS ITENS'!$H1894&amp;"-"&amp;'LISTA DOS ITENS'!$J1894&amp;"-"&amp;'LISTA DOS ITENS'!$K1894&amp;"-"&amp;'LISTA DOS ITENS'!$I1894</f>
        <v>10697393-2201-A003-CONS/IMP-</v>
      </c>
      <c r="AA1894" s="59" t="str">
        <f t="array" ref="AA1894">INDEX('RESUMO - LOTES E VMA'!$M$3:$M$181,MATCH('LISTA DOS ITENS'!$D1894,'RESUMO - LOTES E VMA'!$A$3:$A$181,0))</f>
        <v>Para Leilão</v>
      </c>
      <c r="AB1894" s="60">
        <f t="array" ref="AB1894">INDEX('RESUMO - LOTES E VMA'!$J$3:$J$181,MATCH('LISTA DOS ITENS'!$D1894,'RESUMO - LOTES E VMA'!$A$3:$A$181,0))</f>
        <v>0.06888414322</v>
      </c>
      <c r="AC1894" s="29" t="str">
        <f t="array" ref="AC1894">INDEX('RESUMO - LOTES E VMA'!$L$3:$L$181,MATCH('LISTA DOS ITENS'!$D1894,'RESUMO - LOTES E VMA'!$A$3:$A$181,0))</f>
        <v>1% do Valor de Comparação do VMA</v>
      </c>
      <c r="AD1894" s="53" t="str">
        <f>VLOOKUP(Tabela1[[#This Row],[Índice]],[1]Planilha1!$A:$A,1,0)</f>
        <v>#ERROR!</v>
      </c>
    </row>
    <row r="1895" ht="15.75" customHeight="1">
      <c r="A1895" s="52">
        <v>254287.0</v>
      </c>
      <c r="B1895" s="53" t="s">
        <v>70</v>
      </c>
      <c r="C1895" s="53" t="s">
        <v>71</v>
      </c>
      <c r="D1895" s="22">
        <v>207162.0</v>
      </c>
      <c r="E1895" s="53" t="s">
        <v>63</v>
      </c>
      <c r="F1895" s="54">
        <v>1.0697503E7</v>
      </c>
      <c r="G1895" s="53" t="s">
        <v>1370</v>
      </c>
      <c r="H1895" s="55">
        <v>2201.0</v>
      </c>
      <c r="I1895" s="55"/>
      <c r="J1895" s="55" t="s">
        <v>79</v>
      </c>
      <c r="K1895" s="53" t="s">
        <v>160</v>
      </c>
      <c r="L1895" s="53"/>
      <c r="M1895" s="53">
        <v>2.0</v>
      </c>
      <c r="N1895" s="53" t="s">
        <v>52</v>
      </c>
      <c r="O1895" s="25">
        <v>18.0</v>
      </c>
      <c r="P1895" s="25">
        <f>'LISTA DOS ITENS'!$O1895*'LISTA DOS ITENS'!$M1895</f>
        <v>36</v>
      </c>
      <c r="Q1895" s="25">
        <v>18.0</v>
      </c>
      <c r="R1895" s="25">
        <f>'LISTA DOS ITENS'!$Q1895*'LISTA DOS ITENS'!$M1895</f>
        <v>36</v>
      </c>
      <c r="S1895" s="56">
        <f>IF('LISTA DOS ITENS'!$P1895&gt;'LISTA DOS ITENS'!$R1895,'LISTA DOS ITENS'!$P1895,'LISTA DOS ITENS'!$R1895)</f>
        <v>36</v>
      </c>
      <c r="T1895" s="25">
        <v>1.277360979570304</v>
      </c>
      <c r="U1895" s="25">
        <f>'LISTA DOS ITENS'!$T1895*'LISTA DOS ITENS'!$M1895</f>
        <v>2.554721959</v>
      </c>
      <c r="V1895" s="56">
        <f t="array" ref="V1895">INDEX('RESUMO - LOTES E VMA'!$F$3:$F$181,MATCH('LISTA DOS ITENS'!$D1895,'RESUMO - LOTES E VMA'!$A$3:$A$181,0))</f>
        <v>6923.55241</v>
      </c>
      <c r="W1895" s="57">
        <f>'LISTA DOS ITENS'!$U1895/'LISTA DOS ITENS'!$V1895</f>
        <v>0.0003689900513</v>
      </c>
      <c r="X1895" s="53" t="s">
        <v>53</v>
      </c>
      <c r="Y1895" s="53" t="s">
        <v>290</v>
      </c>
      <c r="Z1895" s="58" t="str">
        <f>'LISTA DOS ITENS'!$F1895&amp;"-"&amp;'LISTA DOS ITENS'!$H1895&amp;"-"&amp;'LISTA DOS ITENS'!$J1895&amp;"-"&amp;'LISTA DOS ITENS'!$K1895&amp;"-"&amp;'LISTA DOS ITENS'!$I1895</f>
        <v>10697503-2201-A003-CONS/IMP-</v>
      </c>
      <c r="AA1895" s="59" t="str">
        <f t="array" ref="AA1895">INDEX('RESUMO - LOTES E VMA'!$M$3:$M$181,MATCH('LISTA DOS ITENS'!$D1895,'RESUMO - LOTES E VMA'!$A$3:$A$181,0))</f>
        <v>Para Leilão</v>
      </c>
      <c r="AB1895" s="60">
        <f t="array" ref="AB1895">INDEX('RESUMO - LOTES E VMA'!$J$3:$J$181,MATCH('LISTA DOS ITENS'!$D1895,'RESUMO - LOTES E VMA'!$A$3:$A$181,0))</f>
        <v>0.06888414322</v>
      </c>
      <c r="AC1895" s="29" t="str">
        <f t="array" ref="AC1895">INDEX('RESUMO - LOTES E VMA'!$L$3:$L$181,MATCH('LISTA DOS ITENS'!$D1895,'RESUMO - LOTES E VMA'!$A$3:$A$181,0))</f>
        <v>1% do Valor de Comparação do VMA</v>
      </c>
      <c r="AD1895" s="53" t="str">
        <f>VLOOKUP(Tabela1[[#This Row],[Índice]],[1]Planilha1!$A:$A,1,0)</f>
        <v>#ERROR!</v>
      </c>
    </row>
    <row r="1896" ht="15.75" customHeight="1">
      <c r="A1896" s="52">
        <v>254288.0</v>
      </c>
      <c r="B1896" s="53" t="s">
        <v>70</v>
      </c>
      <c r="C1896" s="53" t="s">
        <v>71</v>
      </c>
      <c r="D1896" s="22">
        <v>207162.0</v>
      </c>
      <c r="E1896" s="53" t="s">
        <v>63</v>
      </c>
      <c r="F1896" s="54">
        <v>1.0731367E7</v>
      </c>
      <c r="G1896" s="53" t="s">
        <v>1367</v>
      </c>
      <c r="H1896" s="55">
        <v>2201.0</v>
      </c>
      <c r="I1896" s="55"/>
      <c r="J1896" s="55" t="s">
        <v>79</v>
      </c>
      <c r="K1896" s="53" t="s">
        <v>80</v>
      </c>
      <c r="L1896" s="53"/>
      <c r="M1896" s="53">
        <v>1.0</v>
      </c>
      <c r="N1896" s="53" t="s">
        <v>52</v>
      </c>
      <c r="O1896" s="25">
        <v>360.42</v>
      </c>
      <c r="P1896" s="25">
        <f>'LISTA DOS ITENS'!$O1896*'LISTA DOS ITENS'!$M1896</f>
        <v>360.42</v>
      </c>
      <c r="Q1896" s="25">
        <v>360.42</v>
      </c>
      <c r="R1896" s="25">
        <f>'LISTA DOS ITENS'!$Q1896*'LISTA DOS ITENS'!$M1896</f>
        <v>360.42</v>
      </c>
      <c r="S1896" s="56">
        <f>IF('LISTA DOS ITENS'!$P1896&gt;'LISTA DOS ITENS'!$R1896,'LISTA DOS ITENS'!$P1896,'LISTA DOS ITENS'!$R1896)</f>
        <v>360.42</v>
      </c>
      <c r="T1896" s="25">
        <v>25.57702468092939</v>
      </c>
      <c r="U1896" s="25">
        <f>'LISTA DOS ITENS'!$T1896*'LISTA DOS ITENS'!$M1896</f>
        <v>25.57702468</v>
      </c>
      <c r="V1896" s="56">
        <f t="array" ref="V1896">INDEX('RESUMO - LOTES E VMA'!$F$3:$F$181,MATCH('LISTA DOS ITENS'!$D1896,'RESUMO - LOTES E VMA'!$A$3:$A$181,0))</f>
        <v>6923.55241</v>
      </c>
      <c r="W1896" s="57">
        <f>'LISTA DOS ITENS'!$U1896/'LISTA DOS ITENS'!$V1896</f>
        <v>0.003694205397</v>
      </c>
      <c r="X1896" s="53" t="s">
        <v>53</v>
      </c>
      <c r="Y1896" s="53" t="s">
        <v>290</v>
      </c>
      <c r="Z1896" s="58" t="str">
        <f>'LISTA DOS ITENS'!$F1896&amp;"-"&amp;'LISTA DOS ITENS'!$H1896&amp;"-"&amp;'LISTA DOS ITENS'!$J1896&amp;"-"&amp;'LISTA DOS ITENS'!$K1896&amp;"-"&amp;'LISTA DOS ITENS'!$I1896</f>
        <v>10731367-2201-A003-IMOB/NAC-</v>
      </c>
      <c r="AA1896" s="59" t="str">
        <f t="array" ref="AA1896">INDEX('RESUMO - LOTES E VMA'!$M$3:$M$181,MATCH('LISTA DOS ITENS'!$D1896,'RESUMO - LOTES E VMA'!$A$3:$A$181,0))</f>
        <v>Para Leilão</v>
      </c>
      <c r="AB1896" s="60">
        <f t="array" ref="AB1896">INDEX('RESUMO - LOTES E VMA'!$J$3:$J$181,MATCH('LISTA DOS ITENS'!$D1896,'RESUMO - LOTES E VMA'!$A$3:$A$181,0))</f>
        <v>0.06888414322</v>
      </c>
      <c r="AC1896" s="29" t="str">
        <f t="array" ref="AC1896">INDEX('RESUMO - LOTES E VMA'!$L$3:$L$181,MATCH('LISTA DOS ITENS'!$D1896,'RESUMO - LOTES E VMA'!$A$3:$A$181,0))</f>
        <v>1% do Valor de Comparação do VMA</v>
      </c>
      <c r="AD1896" s="53" t="str">
        <f>VLOOKUP(Tabela1[[#This Row],[Índice]],[1]Planilha1!$A:$A,1,0)</f>
        <v>#ERROR!</v>
      </c>
    </row>
    <row r="1897" ht="15.75" customHeight="1">
      <c r="A1897" s="52">
        <v>254289.0</v>
      </c>
      <c r="B1897" s="53" t="s">
        <v>70</v>
      </c>
      <c r="C1897" s="53" t="s">
        <v>71</v>
      </c>
      <c r="D1897" s="22">
        <v>207162.0</v>
      </c>
      <c r="E1897" s="53" t="s">
        <v>63</v>
      </c>
      <c r="F1897" s="54">
        <v>1.0731369E7</v>
      </c>
      <c r="G1897" s="53" t="s">
        <v>1397</v>
      </c>
      <c r="H1897" s="55">
        <v>2201.0</v>
      </c>
      <c r="I1897" s="55"/>
      <c r="J1897" s="55" t="s">
        <v>79</v>
      </c>
      <c r="K1897" s="53" t="s">
        <v>80</v>
      </c>
      <c r="L1897" s="53"/>
      <c r="M1897" s="53">
        <v>3.0</v>
      </c>
      <c r="N1897" s="53" t="s">
        <v>52</v>
      </c>
      <c r="O1897" s="25">
        <v>208.76333333333332</v>
      </c>
      <c r="P1897" s="25">
        <f>'LISTA DOS ITENS'!$O1897*'LISTA DOS ITENS'!$M1897</f>
        <v>626.29</v>
      </c>
      <c r="Q1897" s="25">
        <v>208.76</v>
      </c>
      <c r="R1897" s="25">
        <f>'LISTA DOS ITENS'!$Q1897*'LISTA DOS ITENS'!$M1897</f>
        <v>626.28</v>
      </c>
      <c r="S1897" s="56">
        <f>IF('LISTA DOS ITENS'!$P1897&gt;'LISTA DOS ITENS'!$R1897,'LISTA DOS ITENS'!$P1897,'LISTA DOS ITENS'!$R1897)</f>
        <v>626.29</v>
      </c>
      <c r="T1897" s="25">
        <v>14.814548783060927</v>
      </c>
      <c r="U1897" s="25">
        <f>'LISTA DOS ITENS'!$T1897*'LISTA DOS ITENS'!$M1897</f>
        <v>44.44364635</v>
      </c>
      <c r="V1897" s="56">
        <f t="array" ref="V1897">INDEX('RESUMO - LOTES E VMA'!$F$3:$F$181,MATCH('LISTA DOS ITENS'!$D1897,'RESUMO - LOTES E VMA'!$A$3:$A$181,0))</f>
        <v>6923.55241</v>
      </c>
      <c r="W1897" s="57">
        <f>'LISTA DOS ITENS'!$U1897/'LISTA DOS ITENS'!$V1897</f>
        <v>0.006419196926</v>
      </c>
      <c r="X1897" s="53" t="s">
        <v>53</v>
      </c>
      <c r="Y1897" s="53" t="s">
        <v>290</v>
      </c>
      <c r="Z1897" s="58" t="str">
        <f>'LISTA DOS ITENS'!$F1897&amp;"-"&amp;'LISTA DOS ITENS'!$H1897&amp;"-"&amp;'LISTA DOS ITENS'!$J1897&amp;"-"&amp;'LISTA DOS ITENS'!$K1897&amp;"-"&amp;'LISTA DOS ITENS'!$I1897</f>
        <v>10731369-2201-A003-IMOB/NAC-</v>
      </c>
      <c r="AA1897" s="59" t="str">
        <f t="array" ref="AA1897">INDEX('RESUMO - LOTES E VMA'!$M$3:$M$181,MATCH('LISTA DOS ITENS'!$D1897,'RESUMO - LOTES E VMA'!$A$3:$A$181,0))</f>
        <v>Para Leilão</v>
      </c>
      <c r="AB1897" s="60">
        <f t="array" ref="AB1897">INDEX('RESUMO - LOTES E VMA'!$J$3:$J$181,MATCH('LISTA DOS ITENS'!$D1897,'RESUMO - LOTES E VMA'!$A$3:$A$181,0))</f>
        <v>0.06888414322</v>
      </c>
      <c r="AC1897" s="29" t="str">
        <f t="array" ref="AC1897">INDEX('RESUMO - LOTES E VMA'!$L$3:$L$181,MATCH('LISTA DOS ITENS'!$D1897,'RESUMO - LOTES E VMA'!$A$3:$A$181,0))</f>
        <v>1% do Valor de Comparação do VMA</v>
      </c>
      <c r="AD1897" s="53" t="str">
        <f>VLOOKUP(Tabela1[[#This Row],[Índice]],[1]Planilha1!$A:$A,1,0)</f>
        <v>#ERROR!</v>
      </c>
    </row>
    <row r="1898" ht="15.75" customHeight="1">
      <c r="A1898" s="52">
        <v>254290.0</v>
      </c>
      <c r="B1898" s="53" t="s">
        <v>70</v>
      </c>
      <c r="C1898" s="53" t="s">
        <v>71</v>
      </c>
      <c r="D1898" s="22">
        <v>207162.0</v>
      </c>
      <c r="E1898" s="53" t="s">
        <v>63</v>
      </c>
      <c r="F1898" s="54">
        <v>1.0801145E7</v>
      </c>
      <c r="G1898" s="53" t="s">
        <v>1373</v>
      </c>
      <c r="H1898" s="55">
        <v>2201.0</v>
      </c>
      <c r="I1898" s="55"/>
      <c r="J1898" s="55" t="s">
        <v>79</v>
      </c>
      <c r="K1898" s="53" t="s">
        <v>160</v>
      </c>
      <c r="L1898" s="53"/>
      <c r="M1898" s="53">
        <v>2.0</v>
      </c>
      <c r="N1898" s="53" t="s">
        <v>52</v>
      </c>
      <c r="O1898" s="25">
        <v>52.69</v>
      </c>
      <c r="P1898" s="25">
        <f>'LISTA DOS ITENS'!$O1898*'LISTA DOS ITENS'!$M1898</f>
        <v>105.38</v>
      </c>
      <c r="Q1898" s="25">
        <v>52.69</v>
      </c>
      <c r="R1898" s="25">
        <f>'LISTA DOS ITENS'!$Q1898*'LISTA DOS ITENS'!$M1898</f>
        <v>105.38</v>
      </c>
      <c r="S1898" s="56">
        <f>IF('LISTA DOS ITENS'!$P1898&gt;'LISTA DOS ITENS'!$R1898,'LISTA DOS ITENS'!$P1898,'LISTA DOS ITENS'!$R1898)</f>
        <v>105.38</v>
      </c>
      <c r="T1898" s="25">
        <v>3.73911944519774</v>
      </c>
      <c r="U1898" s="25">
        <f>'LISTA DOS ITENS'!$T1898*'LISTA DOS ITENS'!$M1898</f>
        <v>7.47823889</v>
      </c>
      <c r="V1898" s="56">
        <f t="array" ref="V1898">INDEX('RESUMO - LOTES E VMA'!$F$3:$F$181,MATCH('LISTA DOS ITENS'!$D1898,'RESUMO - LOTES E VMA'!$A$3:$A$181,0))</f>
        <v>6923.55241</v>
      </c>
      <c r="W1898" s="57">
        <f>'LISTA DOS ITENS'!$U1898/'LISTA DOS ITENS'!$V1898</f>
        <v>0.001080115878</v>
      </c>
      <c r="X1898" s="53" t="s">
        <v>53</v>
      </c>
      <c r="Y1898" s="53" t="s">
        <v>290</v>
      </c>
      <c r="Z1898" s="58" t="str">
        <f>'LISTA DOS ITENS'!$F1898&amp;"-"&amp;'LISTA DOS ITENS'!$H1898&amp;"-"&amp;'LISTA DOS ITENS'!$J1898&amp;"-"&amp;'LISTA DOS ITENS'!$K1898&amp;"-"&amp;'LISTA DOS ITENS'!$I1898</f>
        <v>10801145-2201-A003-CONS/IMP-</v>
      </c>
      <c r="AA1898" s="59" t="str">
        <f t="array" ref="AA1898">INDEX('RESUMO - LOTES E VMA'!$M$3:$M$181,MATCH('LISTA DOS ITENS'!$D1898,'RESUMO - LOTES E VMA'!$A$3:$A$181,0))</f>
        <v>Para Leilão</v>
      </c>
      <c r="AB1898" s="60">
        <f t="array" ref="AB1898">INDEX('RESUMO - LOTES E VMA'!$J$3:$J$181,MATCH('LISTA DOS ITENS'!$D1898,'RESUMO - LOTES E VMA'!$A$3:$A$181,0))</f>
        <v>0.06888414322</v>
      </c>
      <c r="AC1898" s="29" t="str">
        <f t="array" ref="AC1898">INDEX('RESUMO - LOTES E VMA'!$L$3:$L$181,MATCH('LISTA DOS ITENS'!$D1898,'RESUMO - LOTES E VMA'!$A$3:$A$181,0))</f>
        <v>1% do Valor de Comparação do VMA</v>
      </c>
      <c r="AD1898" s="53" t="str">
        <f>VLOOKUP(Tabela1[[#This Row],[Índice]],[1]Planilha1!$A:$A,1,0)</f>
        <v>#ERROR!</v>
      </c>
    </row>
    <row r="1899" ht="15.75" customHeight="1">
      <c r="A1899" s="52">
        <v>254291.0</v>
      </c>
      <c r="B1899" s="53" t="s">
        <v>70</v>
      </c>
      <c r="C1899" s="53" t="s">
        <v>71</v>
      </c>
      <c r="D1899" s="22">
        <v>207162.0</v>
      </c>
      <c r="E1899" s="53" t="s">
        <v>63</v>
      </c>
      <c r="F1899" s="54">
        <v>1.0840064E7</v>
      </c>
      <c r="G1899" s="53" t="s">
        <v>1398</v>
      </c>
      <c r="H1899" s="55">
        <v>2201.0</v>
      </c>
      <c r="I1899" s="55"/>
      <c r="J1899" s="55" t="s">
        <v>79</v>
      </c>
      <c r="K1899" s="53" t="s">
        <v>80</v>
      </c>
      <c r="L1899" s="53"/>
      <c r="M1899" s="53">
        <v>5.0</v>
      </c>
      <c r="N1899" s="53" t="s">
        <v>52</v>
      </c>
      <c r="O1899" s="25">
        <v>495.43199999999996</v>
      </c>
      <c r="P1899" s="25">
        <f>'LISTA DOS ITENS'!$O1899*'LISTA DOS ITENS'!$M1899</f>
        <v>2477.16</v>
      </c>
      <c r="Q1899" s="25">
        <v>495.43</v>
      </c>
      <c r="R1899" s="25">
        <f>'LISTA DOS ITENS'!$Q1899*'LISTA DOS ITENS'!$M1899</f>
        <v>2477.15</v>
      </c>
      <c r="S1899" s="56">
        <f>IF('LISTA DOS ITENS'!$P1899&gt;'LISTA DOS ITENS'!$R1899,'LISTA DOS ITENS'!$P1899,'LISTA DOS ITENS'!$R1899)</f>
        <v>2477.16</v>
      </c>
      <c r="T1899" s="25">
        <v>35.15794167269532</v>
      </c>
      <c r="U1899" s="25">
        <f>'LISTA DOS ITENS'!$T1899*'LISTA DOS ITENS'!$M1899</f>
        <v>175.7897084</v>
      </c>
      <c r="V1899" s="56">
        <f t="array" ref="V1899">INDEX('RESUMO - LOTES E VMA'!$F$3:$F$181,MATCH('LISTA DOS ITENS'!$D1899,'RESUMO - LOTES E VMA'!$A$3:$A$181,0))</f>
        <v>6923.55241</v>
      </c>
      <c r="W1899" s="57">
        <f>'LISTA DOS ITENS'!$U1899/'LISTA DOS ITENS'!$V1899</f>
        <v>0.02539010293</v>
      </c>
      <c r="X1899" s="53" t="s">
        <v>53</v>
      </c>
      <c r="Y1899" s="53" t="s">
        <v>290</v>
      </c>
      <c r="Z1899" s="58" t="str">
        <f>'LISTA DOS ITENS'!$F1899&amp;"-"&amp;'LISTA DOS ITENS'!$H1899&amp;"-"&amp;'LISTA DOS ITENS'!$J1899&amp;"-"&amp;'LISTA DOS ITENS'!$K1899&amp;"-"&amp;'LISTA DOS ITENS'!$I1899</f>
        <v>10840064-2201-A003-IMOB/NAC-</v>
      </c>
      <c r="AA1899" s="59" t="str">
        <f t="array" ref="AA1899">INDEX('RESUMO - LOTES E VMA'!$M$3:$M$181,MATCH('LISTA DOS ITENS'!$D1899,'RESUMO - LOTES E VMA'!$A$3:$A$181,0))</f>
        <v>Para Leilão</v>
      </c>
      <c r="AB1899" s="60">
        <f t="array" ref="AB1899">INDEX('RESUMO - LOTES E VMA'!$J$3:$J$181,MATCH('LISTA DOS ITENS'!$D1899,'RESUMO - LOTES E VMA'!$A$3:$A$181,0))</f>
        <v>0.06888414322</v>
      </c>
      <c r="AC1899" s="29" t="str">
        <f t="array" ref="AC1899">INDEX('RESUMO - LOTES E VMA'!$L$3:$L$181,MATCH('LISTA DOS ITENS'!$D1899,'RESUMO - LOTES E VMA'!$A$3:$A$181,0))</f>
        <v>1% do Valor de Comparação do VMA</v>
      </c>
      <c r="AD1899" s="53" t="str">
        <f>VLOOKUP(Tabela1[[#This Row],[Índice]],[1]Planilha1!$A:$A,1,0)</f>
        <v>#ERROR!</v>
      </c>
    </row>
    <row r="1900" ht="15.75" customHeight="1">
      <c r="A1900" s="52">
        <v>254292.0</v>
      </c>
      <c r="B1900" s="53" t="s">
        <v>70</v>
      </c>
      <c r="C1900" s="53" t="s">
        <v>71</v>
      </c>
      <c r="D1900" s="22">
        <v>207162.0</v>
      </c>
      <c r="E1900" s="53" t="s">
        <v>63</v>
      </c>
      <c r="F1900" s="54">
        <v>1.0845833E7</v>
      </c>
      <c r="G1900" s="53" t="s">
        <v>1399</v>
      </c>
      <c r="H1900" s="55">
        <v>2201.0</v>
      </c>
      <c r="I1900" s="55"/>
      <c r="J1900" s="55" t="s">
        <v>79</v>
      </c>
      <c r="K1900" s="53" t="s">
        <v>73</v>
      </c>
      <c r="L1900" s="53"/>
      <c r="M1900" s="53">
        <v>2.0</v>
      </c>
      <c r="N1900" s="53" t="s">
        <v>52</v>
      </c>
      <c r="O1900" s="25">
        <v>235.78</v>
      </c>
      <c r="P1900" s="25">
        <f>'LISTA DOS ITENS'!$O1900*'LISTA DOS ITENS'!$M1900</f>
        <v>471.56</v>
      </c>
      <c r="Q1900" s="25">
        <v>235.01</v>
      </c>
      <c r="R1900" s="25">
        <f>'LISTA DOS ITENS'!$Q1900*'LISTA DOS ITENS'!$M1900</f>
        <v>470.02</v>
      </c>
      <c r="S1900" s="56">
        <f>IF('LISTA DOS ITENS'!$P1900&gt;'LISTA DOS ITENS'!$R1900,'LISTA DOS ITENS'!$P1900,'LISTA DOS ITENS'!$R1900)</f>
        <v>471.56</v>
      </c>
      <c r="T1900" s="25">
        <v>16.67736687826762</v>
      </c>
      <c r="U1900" s="25">
        <f>'LISTA DOS ITENS'!$T1900*'LISTA DOS ITENS'!$M1900</f>
        <v>33.35473376</v>
      </c>
      <c r="V1900" s="56">
        <f t="array" ref="V1900">INDEX('RESUMO - LOTES E VMA'!$F$3:$F$181,MATCH('LISTA DOS ITENS'!$D1900,'RESUMO - LOTES E VMA'!$A$3:$A$181,0))</f>
        <v>6923.55241</v>
      </c>
      <c r="W1900" s="57">
        <f>'LISTA DOS ITENS'!$U1900/'LISTA DOS ITENS'!$V1900</f>
        <v>0.004817575109</v>
      </c>
      <c r="X1900" s="53" t="s">
        <v>53</v>
      </c>
      <c r="Y1900" s="53" t="s">
        <v>290</v>
      </c>
      <c r="Z1900" s="58" t="str">
        <f>'LISTA DOS ITENS'!$F1900&amp;"-"&amp;'LISTA DOS ITENS'!$H1900&amp;"-"&amp;'LISTA DOS ITENS'!$J1900&amp;"-"&amp;'LISTA DOS ITENS'!$K1900&amp;"-"&amp;'LISTA DOS ITENS'!$I1900</f>
        <v>10845833-2201-A003-CONS/NAC-</v>
      </c>
      <c r="AA1900" s="59" t="str">
        <f t="array" ref="AA1900">INDEX('RESUMO - LOTES E VMA'!$M$3:$M$181,MATCH('LISTA DOS ITENS'!$D1900,'RESUMO - LOTES E VMA'!$A$3:$A$181,0))</f>
        <v>Para Leilão</v>
      </c>
      <c r="AB1900" s="60">
        <f t="array" ref="AB1900">INDEX('RESUMO - LOTES E VMA'!$J$3:$J$181,MATCH('LISTA DOS ITENS'!$D1900,'RESUMO - LOTES E VMA'!$A$3:$A$181,0))</f>
        <v>0.06888414322</v>
      </c>
      <c r="AC1900" s="29" t="str">
        <f t="array" ref="AC1900">INDEX('RESUMO - LOTES E VMA'!$L$3:$L$181,MATCH('LISTA DOS ITENS'!$D1900,'RESUMO - LOTES E VMA'!$A$3:$A$181,0))</f>
        <v>1% do Valor de Comparação do VMA</v>
      </c>
      <c r="AD1900" s="53" t="str">
        <f>VLOOKUP(Tabela1[[#This Row],[Índice]],[1]Planilha1!$A:$A,1,0)</f>
        <v>#ERROR!</v>
      </c>
    </row>
    <row r="1901" ht="15.75" customHeight="1">
      <c r="A1901" s="52">
        <v>254293.0</v>
      </c>
      <c r="B1901" s="53" t="s">
        <v>70</v>
      </c>
      <c r="C1901" s="53" t="s">
        <v>71</v>
      </c>
      <c r="D1901" s="22">
        <v>207162.0</v>
      </c>
      <c r="E1901" s="53" t="s">
        <v>63</v>
      </c>
      <c r="F1901" s="54">
        <v>1.0862862E7</v>
      </c>
      <c r="G1901" s="53" t="s">
        <v>1400</v>
      </c>
      <c r="H1901" s="55">
        <v>2201.0</v>
      </c>
      <c r="I1901" s="55"/>
      <c r="J1901" s="55" t="s">
        <v>79</v>
      </c>
      <c r="K1901" s="53" t="s">
        <v>73</v>
      </c>
      <c r="L1901" s="53"/>
      <c r="M1901" s="53">
        <v>12.0</v>
      </c>
      <c r="N1901" s="53" t="s">
        <v>52</v>
      </c>
      <c r="O1901" s="25">
        <v>45.28</v>
      </c>
      <c r="P1901" s="25">
        <f>'LISTA DOS ITENS'!$O1901*'LISTA DOS ITENS'!$M1901</f>
        <v>543.36</v>
      </c>
      <c r="Q1901" s="25">
        <v>45.28</v>
      </c>
      <c r="R1901" s="25">
        <f>'LISTA DOS ITENS'!$Q1901*'LISTA DOS ITENS'!$M1901</f>
        <v>543.36</v>
      </c>
      <c r="S1901" s="56">
        <f>IF('LISTA DOS ITENS'!$P1901&gt;'LISTA DOS ITENS'!$R1901,'LISTA DOS ITENS'!$P1901,'LISTA DOS ITENS'!$R1901)</f>
        <v>543.36</v>
      </c>
      <c r="T1901" s="25">
        <v>3.213272508607965</v>
      </c>
      <c r="U1901" s="25">
        <f>'LISTA DOS ITENS'!$T1901*'LISTA DOS ITENS'!$M1901</f>
        <v>38.5592701</v>
      </c>
      <c r="V1901" s="56">
        <f t="array" ref="V1901">INDEX('RESUMO - LOTES E VMA'!$F$3:$F$181,MATCH('LISTA DOS ITENS'!$D1901,'RESUMO - LOTES E VMA'!$A$3:$A$181,0))</f>
        <v>6923.55241</v>
      </c>
      <c r="W1901" s="57">
        <f>'LISTA DOS ITENS'!$U1901/'LISTA DOS ITENS'!$V1901</f>
        <v>0.005569289841</v>
      </c>
      <c r="X1901" s="53" t="s">
        <v>53</v>
      </c>
      <c r="Y1901" s="53" t="s">
        <v>290</v>
      </c>
      <c r="Z1901" s="58" t="str">
        <f>'LISTA DOS ITENS'!$F1901&amp;"-"&amp;'LISTA DOS ITENS'!$H1901&amp;"-"&amp;'LISTA DOS ITENS'!$J1901&amp;"-"&amp;'LISTA DOS ITENS'!$K1901&amp;"-"&amp;'LISTA DOS ITENS'!$I1901</f>
        <v>10862862-2201-A003-CONS/NAC-</v>
      </c>
      <c r="AA1901" s="59" t="str">
        <f t="array" ref="AA1901">INDEX('RESUMO - LOTES E VMA'!$M$3:$M$181,MATCH('LISTA DOS ITENS'!$D1901,'RESUMO - LOTES E VMA'!$A$3:$A$181,0))</f>
        <v>Para Leilão</v>
      </c>
      <c r="AB1901" s="60">
        <f t="array" ref="AB1901">INDEX('RESUMO - LOTES E VMA'!$J$3:$J$181,MATCH('LISTA DOS ITENS'!$D1901,'RESUMO - LOTES E VMA'!$A$3:$A$181,0))</f>
        <v>0.06888414322</v>
      </c>
      <c r="AC1901" s="29" t="str">
        <f t="array" ref="AC1901">INDEX('RESUMO - LOTES E VMA'!$L$3:$L$181,MATCH('LISTA DOS ITENS'!$D1901,'RESUMO - LOTES E VMA'!$A$3:$A$181,0))</f>
        <v>1% do Valor de Comparação do VMA</v>
      </c>
      <c r="AD1901" s="53" t="str">
        <f>VLOOKUP(Tabela1[[#This Row],[Índice]],[1]Planilha1!$A:$A,1,0)</f>
        <v>#ERROR!</v>
      </c>
    </row>
    <row r="1902" ht="15.75" customHeight="1">
      <c r="A1902" s="52">
        <v>254294.0</v>
      </c>
      <c r="B1902" s="53" t="s">
        <v>70</v>
      </c>
      <c r="C1902" s="53" t="s">
        <v>71</v>
      </c>
      <c r="D1902" s="22">
        <v>207162.0</v>
      </c>
      <c r="E1902" s="53" t="s">
        <v>63</v>
      </c>
      <c r="F1902" s="54">
        <v>1.0889597E7</v>
      </c>
      <c r="G1902" s="53" t="s">
        <v>1401</v>
      </c>
      <c r="H1902" s="55">
        <v>2201.0</v>
      </c>
      <c r="I1902" s="55"/>
      <c r="J1902" s="55" t="s">
        <v>79</v>
      </c>
      <c r="K1902" s="53" t="s">
        <v>73</v>
      </c>
      <c r="L1902" s="53"/>
      <c r="M1902" s="53">
        <v>14.0</v>
      </c>
      <c r="N1902" s="53" t="s">
        <v>52</v>
      </c>
      <c r="O1902" s="25">
        <v>161.54</v>
      </c>
      <c r="P1902" s="25">
        <f>'LISTA DOS ITENS'!$O1902*'LISTA DOS ITENS'!$M1902</f>
        <v>2261.56</v>
      </c>
      <c r="Q1902" s="25">
        <v>161.54</v>
      </c>
      <c r="R1902" s="25">
        <f>'LISTA DOS ITENS'!$Q1902*'LISTA DOS ITENS'!$M1902</f>
        <v>2261.56</v>
      </c>
      <c r="S1902" s="56">
        <f>IF('LISTA DOS ITENS'!$P1902&gt;'LISTA DOS ITENS'!$R1902,'LISTA DOS ITENS'!$P1902,'LISTA DOS ITENS'!$R1902)</f>
        <v>2261.56</v>
      </c>
      <c r="T1902" s="25">
        <v>11.463605146654828</v>
      </c>
      <c r="U1902" s="25">
        <f>'LISTA DOS ITENS'!$T1902*'LISTA DOS ITENS'!$M1902</f>
        <v>160.4904721</v>
      </c>
      <c r="V1902" s="56">
        <f t="array" ref="V1902">INDEX('RESUMO - LOTES E VMA'!$F$3:$F$181,MATCH('LISTA DOS ITENS'!$D1902,'RESUMO - LOTES E VMA'!$A$3:$A$181,0))</f>
        <v>6923.55241</v>
      </c>
      <c r="W1902" s="57">
        <f>'LISTA DOS ITENS'!$U1902/'LISTA DOS ITENS'!$V1902</f>
        <v>0.02318036501</v>
      </c>
      <c r="X1902" s="53" t="s">
        <v>53</v>
      </c>
      <c r="Y1902" s="53" t="s">
        <v>290</v>
      </c>
      <c r="Z1902" s="58" t="str">
        <f>'LISTA DOS ITENS'!$F1902&amp;"-"&amp;'LISTA DOS ITENS'!$H1902&amp;"-"&amp;'LISTA DOS ITENS'!$J1902&amp;"-"&amp;'LISTA DOS ITENS'!$K1902&amp;"-"&amp;'LISTA DOS ITENS'!$I1902</f>
        <v>10889597-2201-A003-CONS/NAC-</v>
      </c>
      <c r="AA1902" s="59" t="str">
        <f t="array" ref="AA1902">INDEX('RESUMO - LOTES E VMA'!$M$3:$M$181,MATCH('LISTA DOS ITENS'!$D1902,'RESUMO - LOTES E VMA'!$A$3:$A$181,0))</f>
        <v>Para Leilão</v>
      </c>
      <c r="AB1902" s="60">
        <f t="array" ref="AB1902">INDEX('RESUMO - LOTES E VMA'!$J$3:$J$181,MATCH('LISTA DOS ITENS'!$D1902,'RESUMO - LOTES E VMA'!$A$3:$A$181,0))</f>
        <v>0.06888414322</v>
      </c>
      <c r="AC1902" s="29" t="str">
        <f t="array" ref="AC1902">INDEX('RESUMO - LOTES E VMA'!$L$3:$L$181,MATCH('LISTA DOS ITENS'!$D1902,'RESUMO - LOTES E VMA'!$A$3:$A$181,0))</f>
        <v>1% do Valor de Comparação do VMA</v>
      </c>
      <c r="AD1902" s="53" t="str">
        <f>VLOOKUP(Tabela1[[#This Row],[Índice]],[1]Planilha1!$A:$A,1,0)</f>
        <v>#ERROR!</v>
      </c>
    </row>
    <row r="1903" ht="15.75" customHeight="1">
      <c r="A1903" s="52">
        <v>254295.0</v>
      </c>
      <c r="B1903" s="53" t="s">
        <v>70</v>
      </c>
      <c r="C1903" s="53" t="s">
        <v>71</v>
      </c>
      <c r="D1903" s="22">
        <v>207162.0</v>
      </c>
      <c r="E1903" s="53" t="s">
        <v>63</v>
      </c>
      <c r="F1903" s="54">
        <v>1.0899045E7</v>
      </c>
      <c r="G1903" s="53" t="s">
        <v>1402</v>
      </c>
      <c r="H1903" s="55">
        <v>2201.0</v>
      </c>
      <c r="I1903" s="55"/>
      <c r="J1903" s="55" t="s">
        <v>79</v>
      </c>
      <c r="K1903" s="53" t="s">
        <v>80</v>
      </c>
      <c r="L1903" s="53"/>
      <c r="M1903" s="53">
        <v>2.0</v>
      </c>
      <c r="N1903" s="53" t="s">
        <v>52</v>
      </c>
      <c r="O1903" s="25">
        <v>145.3</v>
      </c>
      <c r="P1903" s="25">
        <f>'LISTA DOS ITENS'!$O1903*'LISTA DOS ITENS'!$M1903</f>
        <v>290.6</v>
      </c>
      <c r="Q1903" s="25">
        <v>145.3</v>
      </c>
      <c r="R1903" s="25">
        <f>'LISTA DOS ITENS'!$Q1903*'LISTA DOS ITENS'!$M1903</f>
        <v>290.6</v>
      </c>
      <c r="S1903" s="56">
        <f>IF('LISTA DOS ITENS'!$P1903&gt;'LISTA DOS ITENS'!$R1903,'LISTA DOS ITENS'!$P1903,'LISTA DOS ITENS'!$R1903)</f>
        <v>290.6</v>
      </c>
      <c r="T1903" s="25">
        <v>10.311141685086955</v>
      </c>
      <c r="U1903" s="25">
        <f>'LISTA DOS ITENS'!$T1903*'LISTA DOS ITENS'!$M1903</f>
        <v>20.62228337</v>
      </c>
      <c r="V1903" s="56">
        <f t="array" ref="V1903">INDEX('RESUMO - LOTES E VMA'!$F$3:$F$181,MATCH('LISTA DOS ITENS'!$D1903,'RESUMO - LOTES E VMA'!$A$3:$A$181,0))</f>
        <v>6923.55241</v>
      </c>
      <c r="W1903" s="57">
        <f>'LISTA DOS ITENS'!$U1903/'LISTA DOS ITENS'!$V1903</f>
        <v>0.002978569692</v>
      </c>
      <c r="X1903" s="53" t="s">
        <v>53</v>
      </c>
      <c r="Y1903" s="53" t="s">
        <v>290</v>
      </c>
      <c r="Z1903" s="58" t="str">
        <f>'LISTA DOS ITENS'!$F1903&amp;"-"&amp;'LISTA DOS ITENS'!$H1903&amp;"-"&amp;'LISTA DOS ITENS'!$J1903&amp;"-"&amp;'LISTA DOS ITENS'!$K1903&amp;"-"&amp;'LISTA DOS ITENS'!$I1903</f>
        <v>10899045-2201-A003-IMOB/NAC-</v>
      </c>
      <c r="AA1903" s="59" t="str">
        <f t="array" ref="AA1903">INDEX('RESUMO - LOTES E VMA'!$M$3:$M$181,MATCH('LISTA DOS ITENS'!$D1903,'RESUMO - LOTES E VMA'!$A$3:$A$181,0))</f>
        <v>Para Leilão</v>
      </c>
      <c r="AB1903" s="60">
        <f t="array" ref="AB1903">INDEX('RESUMO - LOTES E VMA'!$J$3:$J$181,MATCH('LISTA DOS ITENS'!$D1903,'RESUMO - LOTES E VMA'!$A$3:$A$181,0))</f>
        <v>0.06888414322</v>
      </c>
      <c r="AC1903" s="29" t="str">
        <f t="array" ref="AC1903">INDEX('RESUMO - LOTES E VMA'!$L$3:$L$181,MATCH('LISTA DOS ITENS'!$D1903,'RESUMO - LOTES E VMA'!$A$3:$A$181,0))</f>
        <v>1% do Valor de Comparação do VMA</v>
      </c>
      <c r="AD1903" s="53" t="str">
        <f>VLOOKUP(Tabela1[[#This Row],[Índice]],[1]Planilha1!$A:$A,1,0)</f>
        <v>#ERROR!</v>
      </c>
    </row>
    <row r="1904" ht="15.75" customHeight="1">
      <c r="A1904" s="52">
        <v>254296.0</v>
      </c>
      <c r="B1904" s="53" t="s">
        <v>70</v>
      </c>
      <c r="C1904" s="53" t="s">
        <v>71</v>
      </c>
      <c r="D1904" s="22">
        <v>207162.0</v>
      </c>
      <c r="E1904" s="53" t="s">
        <v>63</v>
      </c>
      <c r="F1904" s="54">
        <v>1.1008386E7</v>
      </c>
      <c r="G1904" s="53" t="s">
        <v>1403</v>
      </c>
      <c r="H1904" s="55">
        <v>2201.0</v>
      </c>
      <c r="I1904" s="55"/>
      <c r="J1904" s="55" t="s">
        <v>79</v>
      </c>
      <c r="K1904" s="53" t="s">
        <v>117</v>
      </c>
      <c r="L1904" s="53"/>
      <c r="M1904" s="53">
        <v>14.0</v>
      </c>
      <c r="N1904" s="53" t="s">
        <v>52</v>
      </c>
      <c r="O1904" s="25">
        <v>68.06</v>
      </c>
      <c r="P1904" s="25">
        <f>'LISTA DOS ITENS'!$O1904*'LISTA DOS ITENS'!$M1904</f>
        <v>952.84</v>
      </c>
      <c r="Q1904" s="25">
        <v>72.51</v>
      </c>
      <c r="R1904" s="25">
        <f>'LISTA DOS ITENS'!$Q1904*'LISTA DOS ITENS'!$M1904</f>
        <v>1015.14</v>
      </c>
      <c r="S1904" s="56">
        <f>IF('LISTA DOS ITENS'!$P1904&gt;'LISTA DOS ITENS'!$R1904,'LISTA DOS ITENS'!$P1904,'LISTA DOS ITENS'!$R1904)</f>
        <v>1015.14</v>
      </c>
      <c r="T1904" s="25">
        <v>5.145635812702375</v>
      </c>
      <c r="U1904" s="25">
        <f>'LISTA DOS ITENS'!$T1904*'LISTA DOS ITENS'!$M1904</f>
        <v>72.03890138</v>
      </c>
      <c r="V1904" s="56">
        <f t="array" ref="V1904">INDEX('RESUMO - LOTES E VMA'!$F$3:$F$181,MATCH('LISTA DOS ITENS'!$D1904,'RESUMO - LOTES E VMA'!$A$3:$A$181,0))</f>
        <v>6923.55241</v>
      </c>
      <c r="W1904" s="57">
        <f>'LISTA DOS ITENS'!$U1904/'LISTA DOS ITENS'!$V1904</f>
        <v>0.01040490446</v>
      </c>
      <c r="X1904" s="53" t="s">
        <v>53</v>
      </c>
      <c r="Y1904" s="53" t="s">
        <v>290</v>
      </c>
      <c r="Z1904" s="58" t="str">
        <f>'LISTA DOS ITENS'!$F1904&amp;"-"&amp;'LISTA DOS ITENS'!$H1904&amp;"-"&amp;'LISTA DOS ITENS'!$J1904&amp;"-"&amp;'LISTA DOS ITENS'!$K1904&amp;"-"&amp;'LISTA DOS ITENS'!$I1904</f>
        <v>11008386-2201-A003-CONS/IAMN-</v>
      </c>
      <c r="AA1904" s="59" t="str">
        <f t="array" ref="AA1904">INDEX('RESUMO - LOTES E VMA'!$M$3:$M$181,MATCH('LISTA DOS ITENS'!$D1904,'RESUMO - LOTES E VMA'!$A$3:$A$181,0))</f>
        <v>Para Leilão</v>
      </c>
      <c r="AB1904" s="60">
        <f t="array" ref="AB1904">INDEX('RESUMO - LOTES E VMA'!$J$3:$J$181,MATCH('LISTA DOS ITENS'!$D1904,'RESUMO - LOTES E VMA'!$A$3:$A$181,0))</f>
        <v>0.06888414322</v>
      </c>
      <c r="AC1904" s="29" t="str">
        <f t="array" ref="AC1904">INDEX('RESUMO - LOTES E VMA'!$L$3:$L$181,MATCH('LISTA DOS ITENS'!$D1904,'RESUMO - LOTES E VMA'!$A$3:$A$181,0))</f>
        <v>1% do Valor de Comparação do VMA</v>
      </c>
      <c r="AD1904" s="53" t="str">
        <f>VLOOKUP(Tabela1[[#This Row],[Índice]],[1]Planilha1!$A:$A,1,0)</f>
        <v>#ERROR!</v>
      </c>
    </row>
    <row r="1905" ht="15.75" customHeight="1">
      <c r="A1905" s="52">
        <v>254297.0</v>
      </c>
      <c r="B1905" s="53" t="s">
        <v>70</v>
      </c>
      <c r="C1905" s="53" t="s">
        <v>71</v>
      </c>
      <c r="D1905" s="22">
        <v>207162.0</v>
      </c>
      <c r="E1905" s="53" t="s">
        <v>63</v>
      </c>
      <c r="F1905" s="54">
        <v>1.1008386E7</v>
      </c>
      <c r="G1905" s="53" t="s">
        <v>1403</v>
      </c>
      <c r="H1905" s="55">
        <v>2201.0</v>
      </c>
      <c r="I1905" s="55"/>
      <c r="J1905" s="55" t="s">
        <v>79</v>
      </c>
      <c r="K1905" s="53" t="s">
        <v>80</v>
      </c>
      <c r="L1905" s="53"/>
      <c r="M1905" s="53">
        <v>11.0</v>
      </c>
      <c r="N1905" s="53" t="s">
        <v>52</v>
      </c>
      <c r="O1905" s="25">
        <v>46.150909090909096</v>
      </c>
      <c r="P1905" s="25">
        <f>'LISTA DOS ITENS'!$O1905*'LISTA DOS ITENS'!$M1905</f>
        <v>507.66</v>
      </c>
      <c r="Q1905" s="25">
        <v>72.51</v>
      </c>
      <c r="R1905" s="25">
        <f>'LISTA DOS ITENS'!$Q1905*'LISTA DOS ITENS'!$M1905</f>
        <v>797.61</v>
      </c>
      <c r="S1905" s="56">
        <f>IF('LISTA DOS ITENS'!$P1905&gt;'LISTA DOS ITENS'!$R1905,'LISTA DOS ITENS'!$P1905,'LISTA DOS ITENS'!$R1905)</f>
        <v>797.61</v>
      </c>
      <c r="T1905" s="25">
        <v>5.145635812702375</v>
      </c>
      <c r="U1905" s="25">
        <f>'LISTA DOS ITENS'!$T1905*'LISTA DOS ITENS'!$M1905</f>
        <v>56.60199394</v>
      </c>
      <c r="V1905" s="56">
        <f t="array" ref="V1905">INDEX('RESUMO - LOTES E VMA'!$F$3:$F$181,MATCH('LISTA DOS ITENS'!$D1905,'RESUMO - LOTES E VMA'!$A$3:$A$181,0))</f>
        <v>6923.55241</v>
      </c>
      <c r="W1905" s="57">
        <f>'LISTA DOS ITENS'!$U1905/'LISTA DOS ITENS'!$V1905</f>
        <v>0.008175282079</v>
      </c>
      <c r="X1905" s="53" t="s">
        <v>53</v>
      </c>
      <c r="Y1905" s="53" t="s">
        <v>290</v>
      </c>
      <c r="Z1905" s="58" t="str">
        <f>'LISTA DOS ITENS'!$F1905&amp;"-"&amp;'LISTA DOS ITENS'!$H1905&amp;"-"&amp;'LISTA DOS ITENS'!$J1905&amp;"-"&amp;'LISTA DOS ITENS'!$K1905&amp;"-"&amp;'LISTA DOS ITENS'!$I1905</f>
        <v>11008386-2201-A003-IMOB/NAC-</v>
      </c>
      <c r="AA1905" s="59" t="str">
        <f t="array" ref="AA1905">INDEX('RESUMO - LOTES E VMA'!$M$3:$M$181,MATCH('LISTA DOS ITENS'!$D1905,'RESUMO - LOTES E VMA'!$A$3:$A$181,0))</f>
        <v>Para Leilão</v>
      </c>
      <c r="AB1905" s="60">
        <f t="array" ref="AB1905">INDEX('RESUMO - LOTES E VMA'!$J$3:$J$181,MATCH('LISTA DOS ITENS'!$D1905,'RESUMO - LOTES E VMA'!$A$3:$A$181,0))</f>
        <v>0.06888414322</v>
      </c>
      <c r="AC1905" s="29" t="str">
        <f t="array" ref="AC1905">INDEX('RESUMO - LOTES E VMA'!$L$3:$L$181,MATCH('LISTA DOS ITENS'!$D1905,'RESUMO - LOTES E VMA'!$A$3:$A$181,0))</f>
        <v>1% do Valor de Comparação do VMA</v>
      </c>
      <c r="AD1905" s="53" t="str">
        <f>VLOOKUP(Tabela1[[#This Row],[Índice]],[1]Planilha1!$A:$A,1,0)</f>
        <v>#ERROR!</v>
      </c>
    </row>
    <row r="1906" ht="15.75" customHeight="1">
      <c r="A1906" s="52">
        <v>254298.0</v>
      </c>
      <c r="B1906" s="53" t="s">
        <v>70</v>
      </c>
      <c r="C1906" s="53" t="s">
        <v>71</v>
      </c>
      <c r="D1906" s="22">
        <v>207162.0</v>
      </c>
      <c r="E1906" s="53" t="s">
        <v>63</v>
      </c>
      <c r="F1906" s="54">
        <v>1.1008514E7</v>
      </c>
      <c r="G1906" s="53" t="s">
        <v>1404</v>
      </c>
      <c r="H1906" s="55">
        <v>2201.0</v>
      </c>
      <c r="I1906" s="55"/>
      <c r="J1906" s="55" t="s">
        <v>79</v>
      </c>
      <c r="K1906" s="53" t="s">
        <v>80</v>
      </c>
      <c r="L1906" s="53"/>
      <c r="M1906" s="53">
        <v>1.0</v>
      </c>
      <c r="N1906" s="53" t="s">
        <v>52</v>
      </c>
      <c r="O1906" s="25">
        <v>137.43</v>
      </c>
      <c r="P1906" s="25">
        <f>'LISTA DOS ITENS'!$O1906*'LISTA DOS ITENS'!$M1906</f>
        <v>137.43</v>
      </c>
      <c r="Q1906" s="25">
        <v>137.43</v>
      </c>
      <c r="R1906" s="25">
        <f>'LISTA DOS ITENS'!$Q1906*'LISTA DOS ITENS'!$M1906</f>
        <v>137.43</v>
      </c>
      <c r="S1906" s="56">
        <f>IF('LISTA DOS ITENS'!$P1906&gt;'LISTA DOS ITENS'!$R1906,'LISTA DOS ITENS'!$P1906,'LISTA DOS ITENS'!$R1906)</f>
        <v>137.43</v>
      </c>
      <c r="T1906" s="25">
        <v>9.752651079019271</v>
      </c>
      <c r="U1906" s="25">
        <f>'LISTA DOS ITENS'!$T1906*'LISTA DOS ITENS'!$M1906</f>
        <v>9.752651079</v>
      </c>
      <c r="V1906" s="56">
        <f t="array" ref="V1906">INDEX('RESUMO - LOTES E VMA'!$F$3:$F$181,MATCH('LISTA DOS ITENS'!$D1906,'RESUMO - LOTES E VMA'!$A$3:$A$181,0))</f>
        <v>6923.55241</v>
      </c>
      <c r="W1906" s="57">
        <f>'LISTA DOS ITENS'!$U1906/'LISTA DOS ITENS'!$V1906</f>
        <v>0.001408619521</v>
      </c>
      <c r="X1906" s="53" t="s">
        <v>53</v>
      </c>
      <c r="Y1906" s="53" t="s">
        <v>290</v>
      </c>
      <c r="Z1906" s="58" t="str">
        <f>'LISTA DOS ITENS'!$F1906&amp;"-"&amp;'LISTA DOS ITENS'!$H1906&amp;"-"&amp;'LISTA DOS ITENS'!$J1906&amp;"-"&amp;'LISTA DOS ITENS'!$K1906&amp;"-"&amp;'LISTA DOS ITENS'!$I1906</f>
        <v>11008514-2201-A003-IMOB/NAC-</v>
      </c>
      <c r="AA1906" s="59" t="str">
        <f t="array" ref="AA1906">INDEX('RESUMO - LOTES E VMA'!$M$3:$M$181,MATCH('LISTA DOS ITENS'!$D1906,'RESUMO - LOTES E VMA'!$A$3:$A$181,0))</f>
        <v>Para Leilão</v>
      </c>
      <c r="AB1906" s="60">
        <f t="array" ref="AB1906">INDEX('RESUMO - LOTES E VMA'!$J$3:$J$181,MATCH('LISTA DOS ITENS'!$D1906,'RESUMO - LOTES E VMA'!$A$3:$A$181,0))</f>
        <v>0.06888414322</v>
      </c>
      <c r="AC1906" s="29" t="str">
        <f t="array" ref="AC1906">INDEX('RESUMO - LOTES E VMA'!$L$3:$L$181,MATCH('LISTA DOS ITENS'!$D1906,'RESUMO - LOTES E VMA'!$A$3:$A$181,0))</f>
        <v>1% do Valor de Comparação do VMA</v>
      </c>
      <c r="AD1906" s="53" t="str">
        <f>VLOOKUP(Tabela1[[#This Row],[Índice]],[1]Planilha1!$A:$A,1,0)</f>
        <v>#ERROR!</v>
      </c>
    </row>
    <row r="1907" ht="15.75" customHeight="1">
      <c r="A1907" s="52">
        <v>254299.0</v>
      </c>
      <c r="B1907" s="53" t="s">
        <v>70</v>
      </c>
      <c r="C1907" s="53" t="s">
        <v>71</v>
      </c>
      <c r="D1907" s="22">
        <v>207162.0</v>
      </c>
      <c r="E1907" s="53" t="s">
        <v>63</v>
      </c>
      <c r="F1907" s="54">
        <v>1.1295233E7</v>
      </c>
      <c r="G1907" s="53" t="s">
        <v>1405</v>
      </c>
      <c r="H1907" s="55">
        <v>2201.0</v>
      </c>
      <c r="I1907" s="55"/>
      <c r="J1907" s="55" t="s">
        <v>79</v>
      </c>
      <c r="K1907" s="53" t="s">
        <v>293</v>
      </c>
      <c r="L1907" s="53"/>
      <c r="M1907" s="53">
        <v>1.0</v>
      </c>
      <c r="N1907" s="53" t="s">
        <v>52</v>
      </c>
      <c r="O1907" s="25">
        <v>1.0</v>
      </c>
      <c r="P1907" s="25">
        <f>'LISTA DOS ITENS'!$O1907*'LISTA DOS ITENS'!$M1907</f>
        <v>1</v>
      </c>
      <c r="Q1907" s="25">
        <v>161.22</v>
      </c>
      <c r="R1907" s="25">
        <f>'LISTA DOS ITENS'!$Q1907*'LISTA DOS ITENS'!$M1907</f>
        <v>161.22</v>
      </c>
      <c r="S1907" s="56">
        <f>IF('LISTA DOS ITENS'!$P1907&gt;'LISTA DOS ITENS'!$R1907,'LISTA DOS ITENS'!$P1907,'LISTA DOS ITENS'!$R1907)</f>
        <v>161.22</v>
      </c>
      <c r="T1907" s="25">
        <v>11.440896507018023</v>
      </c>
      <c r="U1907" s="25">
        <f>'LISTA DOS ITENS'!$T1907*'LISTA DOS ITENS'!$M1907</f>
        <v>11.44089651</v>
      </c>
      <c r="V1907" s="56">
        <f t="array" ref="V1907">INDEX('RESUMO - LOTES E VMA'!$F$3:$F$181,MATCH('LISTA DOS ITENS'!$D1907,'RESUMO - LOTES E VMA'!$A$3:$A$181,0))</f>
        <v>6923.55241</v>
      </c>
      <c r="W1907" s="57">
        <f>'LISTA DOS ITENS'!$U1907/'LISTA DOS ITENS'!$V1907</f>
        <v>0.001652460447</v>
      </c>
      <c r="X1907" s="53" t="s">
        <v>53</v>
      </c>
      <c r="Y1907" s="53" t="s">
        <v>290</v>
      </c>
      <c r="Z1907" s="58" t="str">
        <f>'LISTA DOS ITENS'!$F1907&amp;"-"&amp;'LISTA DOS ITENS'!$H1907&amp;"-"&amp;'LISTA DOS ITENS'!$J1907&amp;"-"&amp;'LISTA DOS ITENS'!$K1907&amp;"-"&amp;'LISTA DOS ITENS'!$I1907</f>
        <v>11295233-2201-A003-SOBRE_EMP-</v>
      </c>
      <c r="AA1907" s="59" t="str">
        <f t="array" ref="AA1907">INDEX('RESUMO - LOTES E VMA'!$M$3:$M$181,MATCH('LISTA DOS ITENS'!$D1907,'RESUMO - LOTES E VMA'!$A$3:$A$181,0))</f>
        <v>Para Leilão</v>
      </c>
      <c r="AB1907" s="60">
        <f t="array" ref="AB1907">INDEX('RESUMO - LOTES E VMA'!$J$3:$J$181,MATCH('LISTA DOS ITENS'!$D1907,'RESUMO - LOTES E VMA'!$A$3:$A$181,0))</f>
        <v>0.06888414322</v>
      </c>
      <c r="AC1907" s="29" t="str">
        <f t="array" ref="AC1907">INDEX('RESUMO - LOTES E VMA'!$L$3:$L$181,MATCH('LISTA DOS ITENS'!$D1907,'RESUMO - LOTES E VMA'!$A$3:$A$181,0))</f>
        <v>1% do Valor de Comparação do VMA</v>
      </c>
      <c r="AD1907" s="53" t="str">
        <f>VLOOKUP(Tabela1[[#This Row],[Índice]],[1]Planilha1!$A:$A,1,0)</f>
        <v>#ERROR!</v>
      </c>
    </row>
    <row r="1908" ht="15.75" customHeight="1">
      <c r="A1908" s="52">
        <v>254300.0</v>
      </c>
      <c r="B1908" s="53" t="s">
        <v>70</v>
      </c>
      <c r="C1908" s="53" t="s">
        <v>71</v>
      </c>
      <c r="D1908" s="22">
        <v>207162.0</v>
      </c>
      <c r="E1908" s="53" t="s">
        <v>63</v>
      </c>
      <c r="F1908" s="54">
        <v>1.0525313E7</v>
      </c>
      <c r="G1908" s="53" t="s">
        <v>1370</v>
      </c>
      <c r="H1908" s="55">
        <v>2220.0</v>
      </c>
      <c r="I1908" s="55"/>
      <c r="J1908" s="55" t="s">
        <v>79</v>
      </c>
      <c r="K1908" s="53" t="s">
        <v>73</v>
      </c>
      <c r="L1908" s="53"/>
      <c r="M1908" s="53">
        <v>1.0</v>
      </c>
      <c r="N1908" s="53" t="s">
        <v>52</v>
      </c>
      <c r="O1908" s="25">
        <v>0.0</v>
      </c>
      <c r="P1908" s="25">
        <f>'LISTA DOS ITENS'!$O1908*'LISTA DOS ITENS'!$M1908</f>
        <v>0</v>
      </c>
      <c r="Q1908" s="25">
        <v>359.14</v>
      </c>
      <c r="R1908" s="25">
        <f>'LISTA DOS ITENS'!$Q1908*'LISTA DOS ITENS'!$M1908</f>
        <v>359.14</v>
      </c>
      <c r="S1908" s="56">
        <f>IF('LISTA DOS ITENS'!$P1908&gt;'LISTA DOS ITENS'!$R1908,'LISTA DOS ITENS'!$P1908,'LISTA DOS ITENS'!$R1908)</f>
        <v>359.14</v>
      </c>
      <c r="T1908" s="25">
        <v>25.486190122382165</v>
      </c>
      <c r="U1908" s="25">
        <f>'LISTA DOS ITENS'!$T1908*'LISTA DOS ITENS'!$M1908</f>
        <v>25.48619012</v>
      </c>
      <c r="V1908" s="56">
        <f t="array" ref="V1908">INDEX('RESUMO - LOTES E VMA'!$F$3:$F$181,MATCH('LISTA DOS ITENS'!$D1908,'RESUMO - LOTES E VMA'!$A$3:$A$181,0))</f>
        <v>6923.55241</v>
      </c>
      <c r="W1908" s="57">
        <f>'LISTA DOS ITENS'!$U1908/'LISTA DOS ITENS'!$V1908</f>
        <v>0.003681085751</v>
      </c>
      <c r="X1908" s="53" t="s">
        <v>53</v>
      </c>
      <c r="Y1908" s="53" t="s">
        <v>290</v>
      </c>
      <c r="Z1908" s="58" t="str">
        <f>'LISTA DOS ITENS'!$F1908&amp;"-"&amp;'LISTA DOS ITENS'!$H1908&amp;"-"&amp;'LISTA DOS ITENS'!$J1908&amp;"-"&amp;'LISTA DOS ITENS'!$K1908&amp;"-"&amp;'LISTA DOS ITENS'!$I1908</f>
        <v>10525313-2220-A003-CONS/NAC-</v>
      </c>
      <c r="AA1908" s="59" t="str">
        <f t="array" ref="AA1908">INDEX('RESUMO - LOTES E VMA'!$M$3:$M$181,MATCH('LISTA DOS ITENS'!$D1908,'RESUMO - LOTES E VMA'!$A$3:$A$181,0))</f>
        <v>Para Leilão</v>
      </c>
      <c r="AB1908" s="60">
        <f t="array" ref="AB1908">INDEX('RESUMO - LOTES E VMA'!$J$3:$J$181,MATCH('LISTA DOS ITENS'!$D1908,'RESUMO - LOTES E VMA'!$A$3:$A$181,0))</f>
        <v>0.06888414322</v>
      </c>
      <c r="AC1908" s="29" t="str">
        <f t="array" ref="AC1908">INDEX('RESUMO - LOTES E VMA'!$L$3:$L$181,MATCH('LISTA DOS ITENS'!$D1908,'RESUMO - LOTES E VMA'!$A$3:$A$181,0))</f>
        <v>1% do Valor de Comparação do VMA</v>
      </c>
      <c r="AD1908" s="53" t="str">
        <f>VLOOKUP(Tabela1[[#This Row],[Índice]],[1]Planilha1!$A:$A,1,0)</f>
        <v>#ERROR!</v>
      </c>
    </row>
    <row r="1909" ht="15.75" customHeight="1">
      <c r="A1909" s="52">
        <v>254301.0</v>
      </c>
      <c r="B1909" s="53" t="s">
        <v>70</v>
      </c>
      <c r="C1909" s="53" t="s">
        <v>71</v>
      </c>
      <c r="D1909" s="22">
        <v>207162.0</v>
      </c>
      <c r="E1909" s="53" t="s">
        <v>63</v>
      </c>
      <c r="F1909" s="54">
        <v>1.0562052E7</v>
      </c>
      <c r="G1909" s="53" t="s">
        <v>1406</v>
      </c>
      <c r="H1909" s="55">
        <v>2101.0</v>
      </c>
      <c r="I1909" s="55"/>
      <c r="J1909" s="55" t="s">
        <v>319</v>
      </c>
      <c r="K1909" s="53" t="s">
        <v>84</v>
      </c>
      <c r="L1909" s="53"/>
      <c r="M1909" s="53">
        <v>1.0</v>
      </c>
      <c r="N1909" s="53" t="s">
        <v>52</v>
      </c>
      <c r="O1909" s="25">
        <v>1.0</v>
      </c>
      <c r="P1909" s="25">
        <f>'LISTA DOS ITENS'!$O1909*'LISTA DOS ITENS'!$M1909</f>
        <v>1</v>
      </c>
      <c r="Q1909" s="25">
        <v>32.8</v>
      </c>
      <c r="R1909" s="25">
        <f>'LISTA DOS ITENS'!$Q1909*'LISTA DOS ITENS'!$M1909</f>
        <v>32.8</v>
      </c>
      <c r="S1909" s="56">
        <f>IF('LISTA DOS ITENS'!$P1909&gt;'LISTA DOS ITENS'!$R1909,'LISTA DOS ITENS'!$P1909,'LISTA DOS ITENS'!$R1909)</f>
        <v>32.8</v>
      </c>
      <c r="T1909" s="25">
        <v>2.327635562772554</v>
      </c>
      <c r="U1909" s="25">
        <f>'LISTA DOS ITENS'!$T1909*'LISTA DOS ITENS'!$M1909</f>
        <v>2.327635563</v>
      </c>
      <c r="V1909" s="56">
        <f t="array" ref="V1909">INDEX('RESUMO - LOTES E VMA'!$F$3:$F$181,MATCH('LISTA DOS ITENS'!$D1909,'RESUMO - LOTES E VMA'!$A$3:$A$181,0))</f>
        <v>6923.55241</v>
      </c>
      <c r="W1909" s="57">
        <f>'LISTA DOS ITENS'!$U1909/'LISTA DOS ITENS'!$V1909</f>
        <v>0.0003361909357</v>
      </c>
      <c r="X1909" s="53" t="s">
        <v>53</v>
      </c>
      <c r="Y1909" s="53" t="s">
        <v>290</v>
      </c>
      <c r="Z1909" s="58" t="str">
        <f>'LISTA DOS ITENS'!$F1909&amp;"-"&amp;'LISTA DOS ITENS'!$H1909&amp;"-"&amp;'LISTA DOS ITENS'!$J1909&amp;"-"&amp;'LISTA DOS ITENS'!$K1909&amp;"-"&amp;'LISTA DOS ITENS'!$I1909</f>
        <v>10562052-2101-A803-RAST-</v>
      </c>
      <c r="AA1909" s="59" t="str">
        <f t="array" ref="AA1909">INDEX('RESUMO - LOTES E VMA'!$M$3:$M$181,MATCH('LISTA DOS ITENS'!$D1909,'RESUMO - LOTES E VMA'!$A$3:$A$181,0))</f>
        <v>Para Leilão</v>
      </c>
      <c r="AB1909" s="60">
        <f t="array" ref="AB1909">INDEX('RESUMO - LOTES E VMA'!$J$3:$J$181,MATCH('LISTA DOS ITENS'!$D1909,'RESUMO - LOTES E VMA'!$A$3:$A$181,0))</f>
        <v>0.06888414322</v>
      </c>
      <c r="AC1909" s="29" t="str">
        <f t="array" ref="AC1909">INDEX('RESUMO - LOTES E VMA'!$L$3:$L$181,MATCH('LISTA DOS ITENS'!$D1909,'RESUMO - LOTES E VMA'!$A$3:$A$181,0))</f>
        <v>1% do Valor de Comparação do VMA</v>
      </c>
      <c r="AD1909" s="53" t="str">
        <f>VLOOKUP(Tabela1[[#This Row],[Índice]],[1]Planilha1!$A:$A,1,0)</f>
        <v>#ERROR!</v>
      </c>
    </row>
    <row r="1910" ht="15.75" customHeight="1">
      <c r="A1910" s="52">
        <v>254302.0</v>
      </c>
      <c r="B1910" s="53" t="s">
        <v>70</v>
      </c>
      <c r="C1910" s="53" t="s">
        <v>71</v>
      </c>
      <c r="D1910" s="22">
        <v>207162.0</v>
      </c>
      <c r="E1910" s="53" t="s">
        <v>63</v>
      </c>
      <c r="F1910" s="54">
        <v>1.09318E7</v>
      </c>
      <c r="G1910" s="53" t="s">
        <v>1407</v>
      </c>
      <c r="H1910" s="55">
        <v>2101.0</v>
      </c>
      <c r="I1910" s="55"/>
      <c r="J1910" s="55" t="s">
        <v>319</v>
      </c>
      <c r="K1910" s="53" t="s">
        <v>73</v>
      </c>
      <c r="L1910" s="53"/>
      <c r="M1910" s="53">
        <v>4.0</v>
      </c>
      <c r="N1910" s="53" t="s">
        <v>52</v>
      </c>
      <c r="O1910" s="25">
        <v>850.0</v>
      </c>
      <c r="P1910" s="25">
        <f>'LISTA DOS ITENS'!$O1910*'LISTA DOS ITENS'!$M1910</f>
        <v>3400</v>
      </c>
      <c r="Q1910" s="25">
        <v>850.0</v>
      </c>
      <c r="R1910" s="25">
        <f>'LISTA DOS ITENS'!$Q1910*'LISTA DOS ITENS'!$M1910</f>
        <v>3400</v>
      </c>
      <c r="S1910" s="56">
        <f>IF('LISTA DOS ITENS'!$P1910&gt;'LISTA DOS ITENS'!$R1910,'LISTA DOS ITENS'!$P1910,'LISTA DOS ITENS'!$R1910)</f>
        <v>3400</v>
      </c>
      <c r="T1910" s="25">
        <v>60.31982403526436</v>
      </c>
      <c r="U1910" s="25">
        <f>'LISTA DOS ITENS'!$T1910*'LISTA DOS ITENS'!$M1910</f>
        <v>241.2792961</v>
      </c>
      <c r="V1910" s="56">
        <f t="array" ref="V1910">INDEX('RESUMO - LOTES E VMA'!$F$3:$F$181,MATCH('LISTA DOS ITENS'!$D1910,'RESUMO - LOTES E VMA'!$A$3:$A$181,0))</f>
        <v>6923.55241</v>
      </c>
      <c r="W1910" s="57">
        <f>'LISTA DOS ITENS'!$U1910/'LISTA DOS ITENS'!$V1910</f>
        <v>0.0348490604</v>
      </c>
      <c r="X1910" s="53" t="s">
        <v>53</v>
      </c>
      <c r="Y1910" s="53" t="s">
        <v>290</v>
      </c>
      <c r="Z1910" s="58" t="str">
        <f>'LISTA DOS ITENS'!$F1910&amp;"-"&amp;'LISTA DOS ITENS'!$H1910&amp;"-"&amp;'LISTA DOS ITENS'!$J1910&amp;"-"&amp;'LISTA DOS ITENS'!$K1910&amp;"-"&amp;'LISTA DOS ITENS'!$I1910</f>
        <v>10931800-2101-A803-CONS/NAC-</v>
      </c>
      <c r="AA1910" s="59" t="str">
        <f t="array" ref="AA1910">INDEX('RESUMO - LOTES E VMA'!$M$3:$M$181,MATCH('LISTA DOS ITENS'!$D1910,'RESUMO - LOTES E VMA'!$A$3:$A$181,0))</f>
        <v>Para Leilão</v>
      </c>
      <c r="AB1910" s="60">
        <f t="array" ref="AB1910">INDEX('RESUMO - LOTES E VMA'!$J$3:$J$181,MATCH('LISTA DOS ITENS'!$D1910,'RESUMO - LOTES E VMA'!$A$3:$A$181,0))</f>
        <v>0.06888414322</v>
      </c>
      <c r="AC1910" s="29" t="str">
        <f t="array" ref="AC1910">INDEX('RESUMO - LOTES E VMA'!$L$3:$L$181,MATCH('LISTA DOS ITENS'!$D1910,'RESUMO - LOTES E VMA'!$A$3:$A$181,0))</f>
        <v>1% do Valor de Comparação do VMA</v>
      </c>
      <c r="AD1910" s="53" t="str">
        <f>VLOOKUP(Tabela1[[#This Row],[Índice]],[1]Planilha1!$A:$A,1,0)</f>
        <v>#ERROR!</v>
      </c>
    </row>
    <row r="1911" ht="15.75" customHeight="1">
      <c r="A1911" s="52">
        <v>254303.0</v>
      </c>
      <c r="B1911" s="53" t="s">
        <v>70</v>
      </c>
      <c r="C1911" s="53" t="s">
        <v>71</v>
      </c>
      <c r="D1911" s="22">
        <v>207162.0</v>
      </c>
      <c r="E1911" s="53" t="s">
        <v>63</v>
      </c>
      <c r="F1911" s="54">
        <v>1.1115556E7</v>
      </c>
      <c r="G1911" s="53" t="s">
        <v>1408</v>
      </c>
      <c r="H1911" s="55">
        <v>2101.0</v>
      </c>
      <c r="I1911" s="55"/>
      <c r="J1911" s="55" t="s">
        <v>319</v>
      </c>
      <c r="K1911" s="53" t="s">
        <v>73</v>
      </c>
      <c r="L1911" s="53"/>
      <c r="M1911" s="53">
        <v>4.0</v>
      </c>
      <c r="N1911" s="53" t="s">
        <v>52</v>
      </c>
      <c r="O1911" s="25">
        <v>429.0</v>
      </c>
      <c r="P1911" s="25">
        <f>'LISTA DOS ITENS'!$O1911*'LISTA DOS ITENS'!$M1911</f>
        <v>1716</v>
      </c>
      <c r="Q1911" s="25">
        <v>429.0</v>
      </c>
      <c r="R1911" s="25">
        <f>'LISTA DOS ITENS'!$Q1911*'LISTA DOS ITENS'!$M1911</f>
        <v>1716</v>
      </c>
      <c r="S1911" s="56">
        <f>IF('LISTA DOS ITENS'!$P1911&gt;'LISTA DOS ITENS'!$R1911,'LISTA DOS ITENS'!$P1911,'LISTA DOS ITENS'!$R1911)</f>
        <v>1716</v>
      </c>
      <c r="T1911" s="25">
        <v>30.443770013092248</v>
      </c>
      <c r="U1911" s="25">
        <f>'LISTA DOS ITENS'!$T1911*'LISTA DOS ITENS'!$M1911</f>
        <v>121.7750801</v>
      </c>
      <c r="V1911" s="56">
        <f t="array" ref="V1911">INDEX('RESUMO - LOTES E VMA'!$F$3:$F$181,MATCH('LISTA DOS ITENS'!$D1911,'RESUMO - LOTES E VMA'!$A$3:$A$181,0))</f>
        <v>6923.55241</v>
      </c>
      <c r="W1911" s="57">
        <f>'LISTA DOS ITENS'!$U1911/'LISTA DOS ITENS'!$V1911</f>
        <v>0.01758852578</v>
      </c>
      <c r="X1911" s="53" t="s">
        <v>53</v>
      </c>
      <c r="Y1911" s="53" t="s">
        <v>290</v>
      </c>
      <c r="Z1911" s="58" t="str">
        <f>'LISTA DOS ITENS'!$F1911&amp;"-"&amp;'LISTA DOS ITENS'!$H1911&amp;"-"&amp;'LISTA DOS ITENS'!$J1911&amp;"-"&amp;'LISTA DOS ITENS'!$K1911&amp;"-"&amp;'LISTA DOS ITENS'!$I1911</f>
        <v>11115556-2101-A803-CONS/NAC-</v>
      </c>
      <c r="AA1911" s="59" t="str">
        <f t="array" ref="AA1911">INDEX('RESUMO - LOTES E VMA'!$M$3:$M$181,MATCH('LISTA DOS ITENS'!$D1911,'RESUMO - LOTES E VMA'!$A$3:$A$181,0))</f>
        <v>Para Leilão</v>
      </c>
      <c r="AB1911" s="60">
        <f t="array" ref="AB1911">INDEX('RESUMO - LOTES E VMA'!$J$3:$J$181,MATCH('LISTA DOS ITENS'!$D1911,'RESUMO - LOTES E VMA'!$A$3:$A$181,0))</f>
        <v>0.06888414322</v>
      </c>
      <c r="AC1911" s="29" t="str">
        <f t="array" ref="AC1911">INDEX('RESUMO - LOTES E VMA'!$L$3:$L$181,MATCH('LISTA DOS ITENS'!$D1911,'RESUMO - LOTES E VMA'!$A$3:$A$181,0))</f>
        <v>1% do Valor de Comparação do VMA</v>
      </c>
      <c r="AD1911" s="53" t="str">
        <f>VLOOKUP(Tabela1[[#This Row],[Índice]],[1]Planilha1!$A:$A,1,0)</f>
        <v>#ERROR!</v>
      </c>
    </row>
    <row r="1912" ht="15.75" customHeight="1">
      <c r="A1912" s="52">
        <v>254304.0</v>
      </c>
      <c r="B1912" s="53" t="s">
        <v>70</v>
      </c>
      <c r="C1912" s="53" t="s">
        <v>71</v>
      </c>
      <c r="D1912" s="22">
        <v>207162.0</v>
      </c>
      <c r="E1912" s="53" t="s">
        <v>63</v>
      </c>
      <c r="F1912" s="54">
        <v>1.0534992E7</v>
      </c>
      <c r="G1912" s="53" t="s">
        <v>1409</v>
      </c>
      <c r="H1912" s="55">
        <v>2101.0</v>
      </c>
      <c r="I1912" s="55"/>
      <c r="J1912" s="55" t="s">
        <v>77</v>
      </c>
      <c r="K1912" s="53" t="s">
        <v>293</v>
      </c>
      <c r="L1912" s="53"/>
      <c r="M1912" s="53">
        <v>1.0</v>
      </c>
      <c r="N1912" s="53" t="s">
        <v>52</v>
      </c>
      <c r="O1912" s="25">
        <v>1.0</v>
      </c>
      <c r="P1912" s="25">
        <f>'LISTA DOS ITENS'!$O1912*'LISTA DOS ITENS'!$M1912</f>
        <v>1</v>
      </c>
      <c r="Q1912" s="25">
        <v>147.65</v>
      </c>
      <c r="R1912" s="25">
        <f>'LISTA DOS ITENS'!$Q1912*'LISTA DOS ITENS'!$M1912</f>
        <v>147.65</v>
      </c>
      <c r="S1912" s="56">
        <f>IF('LISTA DOS ITENS'!$P1912&gt;'LISTA DOS ITENS'!$R1912,'LISTA DOS ITENS'!$P1912,'LISTA DOS ITENS'!$R1912)</f>
        <v>147.65</v>
      </c>
      <c r="T1912" s="25">
        <v>10.477908257419745</v>
      </c>
      <c r="U1912" s="25">
        <f>'LISTA DOS ITENS'!$T1912*'LISTA DOS ITENS'!$M1912</f>
        <v>10.47790826</v>
      </c>
      <c r="V1912" s="56">
        <f t="array" ref="V1912">INDEX('RESUMO - LOTES E VMA'!$F$3:$F$181,MATCH('LISTA DOS ITENS'!$D1912,'RESUMO - LOTES E VMA'!$A$3:$A$181,0))</f>
        <v>6923.55241</v>
      </c>
      <c r="W1912" s="57">
        <f>'LISTA DOS ITENS'!$U1912/'LISTA DOS ITENS'!$V1912</f>
        <v>0.001513371697</v>
      </c>
      <c r="X1912" s="53" t="s">
        <v>53</v>
      </c>
      <c r="Y1912" s="53" t="s">
        <v>290</v>
      </c>
      <c r="Z1912" s="58" t="str">
        <f>'LISTA DOS ITENS'!$F1912&amp;"-"&amp;'LISTA DOS ITENS'!$H1912&amp;"-"&amp;'LISTA DOS ITENS'!$J1912&amp;"-"&amp;'LISTA DOS ITENS'!$K1912&amp;"-"&amp;'LISTA DOS ITENS'!$I1912</f>
        <v>10534992-2101-A903-SOBRE_EMP-</v>
      </c>
      <c r="AA1912" s="59" t="str">
        <f t="array" ref="AA1912">INDEX('RESUMO - LOTES E VMA'!$M$3:$M$181,MATCH('LISTA DOS ITENS'!$D1912,'RESUMO - LOTES E VMA'!$A$3:$A$181,0))</f>
        <v>Para Leilão</v>
      </c>
      <c r="AB1912" s="60">
        <f t="array" ref="AB1912">INDEX('RESUMO - LOTES E VMA'!$J$3:$J$181,MATCH('LISTA DOS ITENS'!$D1912,'RESUMO - LOTES E VMA'!$A$3:$A$181,0))</f>
        <v>0.06888414322</v>
      </c>
      <c r="AC1912" s="29" t="str">
        <f t="array" ref="AC1912">INDEX('RESUMO - LOTES E VMA'!$L$3:$L$181,MATCH('LISTA DOS ITENS'!$D1912,'RESUMO - LOTES E VMA'!$A$3:$A$181,0))</f>
        <v>1% do Valor de Comparação do VMA</v>
      </c>
      <c r="AD1912" s="53" t="str">
        <f>VLOOKUP(Tabela1[[#This Row],[Índice]],[1]Planilha1!$A:$A,1,0)</f>
        <v>#ERROR!</v>
      </c>
    </row>
    <row r="1913" ht="15.75" customHeight="1">
      <c r="A1913" s="52">
        <v>254305.0</v>
      </c>
      <c r="B1913" s="53" t="s">
        <v>70</v>
      </c>
      <c r="C1913" s="53" t="s">
        <v>71</v>
      </c>
      <c r="D1913" s="22">
        <v>207162.0</v>
      </c>
      <c r="E1913" s="53" t="s">
        <v>63</v>
      </c>
      <c r="F1913" s="54">
        <v>1.0685101E7</v>
      </c>
      <c r="G1913" s="53" t="s">
        <v>1363</v>
      </c>
      <c r="H1913" s="55">
        <v>2101.0</v>
      </c>
      <c r="I1913" s="55" t="s">
        <v>478</v>
      </c>
      <c r="J1913" s="55" t="s">
        <v>77</v>
      </c>
      <c r="K1913" s="53" t="s">
        <v>80</v>
      </c>
      <c r="L1913" s="53"/>
      <c r="M1913" s="53">
        <v>1.0</v>
      </c>
      <c r="N1913" s="53" t="s">
        <v>52</v>
      </c>
      <c r="O1913" s="25">
        <v>25.32</v>
      </c>
      <c r="P1913" s="25">
        <f>'LISTA DOS ITENS'!$O1913*'LISTA DOS ITENS'!$M1913</f>
        <v>25.32</v>
      </c>
      <c r="Q1913" s="25">
        <v>25.32</v>
      </c>
      <c r="R1913" s="25">
        <f>'LISTA DOS ITENS'!$Q1913*'LISTA DOS ITENS'!$M1913</f>
        <v>25.32</v>
      </c>
      <c r="S1913" s="56">
        <f>IF('LISTA DOS ITENS'!$P1913&gt;'LISTA DOS ITENS'!$R1913,'LISTA DOS ITENS'!$P1913,'LISTA DOS ITENS'!$R1913)</f>
        <v>25.32</v>
      </c>
      <c r="T1913" s="25">
        <v>1.7968211112622277</v>
      </c>
      <c r="U1913" s="25">
        <f>'LISTA DOS ITENS'!$T1913*'LISTA DOS ITENS'!$M1913</f>
        <v>1.796821111</v>
      </c>
      <c r="V1913" s="56">
        <f t="array" ref="V1913">INDEX('RESUMO - LOTES E VMA'!$F$3:$F$181,MATCH('LISTA DOS ITENS'!$D1913,'RESUMO - LOTES E VMA'!$A$3:$A$181,0))</f>
        <v>6923.55241</v>
      </c>
      <c r="W1913" s="57">
        <f>'LISTA DOS ITENS'!$U1913/'LISTA DOS ITENS'!$V1913</f>
        <v>0.0002595230028</v>
      </c>
      <c r="X1913" s="53" t="s">
        <v>53</v>
      </c>
      <c r="Y1913" s="53" t="s">
        <v>290</v>
      </c>
      <c r="Z1913" s="58" t="str">
        <f>'LISTA DOS ITENS'!$F1913&amp;"-"&amp;'LISTA DOS ITENS'!$H1913&amp;"-"&amp;'LISTA DOS ITENS'!$J1913&amp;"-"&amp;'LISTA DOS ITENS'!$K1913&amp;"-"&amp;'LISTA DOS ITENS'!$I1913</f>
        <v>10685101-2101-A903-IMOB/NAC-PV-3911-15-842-3</v>
      </c>
      <c r="AA1913" s="59" t="str">
        <f t="array" ref="AA1913">INDEX('RESUMO - LOTES E VMA'!$M$3:$M$181,MATCH('LISTA DOS ITENS'!$D1913,'RESUMO - LOTES E VMA'!$A$3:$A$181,0))</f>
        <v>Para Leilão</v>
      </c>
      <c r="AB1913" s="60">
        <f t="array" ref="AB1913">INDEX('RESUMO - LOTES E VMA'!$J$3:$J$181,MATCH('LISTA DOS ITENS'!$D1913,'RESUMO - LOTES E VMA'!$A$3:$A$181,0))</f>
        <v>0.06888414322</v>
      </c>
      <c r="AC1913" s="29" t="str">
        <f t="array" ref="AC1913">INDEX('RESUMO - LOTES E VMA'!$L$3:$L$181,MATCH('LISTA DOS ITENS'!$D1913,'RESUMO - LOTES E VMA'!$A$3:$A$181,0))</f>
        <v>1% do Valor de Comparação do VMA</v>
      </c>
      <c r="AD1913" s="53" t="str">
        <f>VLOOKUP(Tabela1[[#This Row],[Índice]],[1]Planilha1!$A:$A,1,0)</f>
        <v>#ERROR!</v>
      </c>
    </row>
    <row r="1914" ht="15.75" customHeight="1">
      <c r="A1914" s="52">
        <v>254306.0</v>
      </c>
      <c r="B1914" s="53" t="s">
        <v>70</v>
      </c>
      <c r="C1914" s="53" t="s">
        <v>71</v>
      </c>
      <c r="D1914" s="22">
        <v>207162.0</v>
      </c>
      <c r="E1914" s="53" t="s">
        <v>63</v>
      </c>
      <c r="F1914" s="54">
        <v>1.0731185E7</v>
      </c>
      <c r="G1914" s="53" t="s">
        <v>1410</v>
      </c>
      <c r="H1914" s="55">
        <v>2101.0</v>
      </c>
      <c r="I1914" s="55"/>
      <c r="J1914" s="55" t="s">
        <v>77</v>
      </c>
      <c r="K1914" s="53" t="s">
        <v>80</v>
      </c>
      <c r="L1914" s="53"/>
      <c r="M1914" s="53">
        <v>1.0</v>
      </c>
      <c r="N1914" s="53" t="s">
        <v>52</v>
      </c>
      <c r="O1914" s="25">
        <v>33.3</v>
      </c>
      <c r="P1914" s="25">
        <f>'LISTA DOS ITENS'!$O1914*'LISTA DOS ITENS'!$M1914</f>
        <v>33.3</v>
      </c>
      <c r="Q1914" s="25">
        <v>33.3</v>
      </c>
      <c r="R1914" s="25">
        <f>'LISTA DOS ITENS'!$Q1914*'LISTA DOS ITENS'!$M1914</f>
        <v>33.3</v>
      </c>
      <c r="S1914" s="56">
        <f>IF('LISTA DOS ITENS'!$P1914&gt;'LISTA DOS ITENS'!$R1914,'LISTA DOS ITENS'!$P1914,'LISTA DOS ITENS'!$R1914)</f>
        <v>33.3</v>
      </c>
      <c r="T1914" s="25">
        <v>2.3631178122050622</v>
      </c>
      <c r="U1914" s="25">
        <f>'LISTA DOS ITENS'!$T1914*'LISTA DOS ITENS'!$M1914</f>
        <v>2.363117812</v>
      </c>
      <c r="V1914" s="56">
        <f t="array" ref="V1914">INDEX('RESUMO - LOTES E VMA'!$F$3:$F$181,MATCH('LISTA DOS ITENS'!$D1914,'RESUMO - LOTES E VMA'!$A$3:$A$181,0))</f>
        <v>6923.55241</v>
      </c>
      <c r="W1914" s="57">
        <f>'LISTA DOS ITENS'!$U1914/'LISTA DOS ITENS'!$V1914</f>
        <v>0.0003413157975</v>
      </c>
      <c r="X1914" s="53" t="s">
        <v>53</v>
      </c>
      <c r="Y1914" s="53" t="s">
        <v>290</v>
      </c>
      <c r="Z1914" s="58" t="str">
        <f>'LISTA DOS ITENS'!$F1914&amp;"-"&amp;'LISTA DOS ITENS'!$H1914&amp;"-"&amp;'LISTA DOS ITENS'!$J1914&amp;"-"&amp;'LISTA DOS ITENS'!$K1914&amp;"-"&amp;'LISTA DOS ITENS'!$I1914</f>
        <v>10731185-2101-A903-IMOB/NAC-</v>
      </c>
      <c r="AA1914" s="59" t="str">
        <f t="array" ref="AA1914">INDEX('RESUMO - LOTES E VMA'!$M$3:$M$181,MATCH('LISTA DOS ITENS'!$D1914,'RESUMO - LOTES E VMA'!$A$3:$A$181,0))</f>
        <v>Para Leilão</v>
      </c>
      <c r="AB1914" s="60">
        <f t="array" ref="AB1914">INDEX('RESUMO - LOTES E VMA'!$J$3:$J$181,MATCH('LISTA DOS ITENS'!$D1914,'RESUMO - LOTES E VMA'!$A$3:$A$181,0))</f>
        <v>0.06888414322</v>
      </c>
      <c r="AC1914" s="29" t="str">
        <f t="array" ref="AC1914">INDEX('RESUMO - LOTES E VMA'!$L$3:$L$181,MATCH('LISTA DOS ITENS'!$D1914,'RESUMO - LOTES E VMA'!$A$3:$A$181,0))</f>
        <v>1% do Valor de Comparação do VMA</v>
      </c>
      <c r="AD1914" s="53" t="str">
        <f>VLOOKUP(Tabela1[[#This Row],[Índice]],[1]Planilha1!$A:$A,1,0)</f>
        <v>#ERROR!</v>
      </c>
    </row>
    <row r="1915" ht="15.75" customHeight="1">
      <c r="A1915" s="52">
        <v>254307.0</v>
      </c>
      <c r="B1915" s="53" t="s">
        <v>70</v>
      </c>
      <c r="C1915" s="53" t="s">
        <v>71</v>
      </c>
      <c r="D1915" s="22">
        <v>207162.0</v>
      </c>
      <c r="E1915" s="53" t="s">
        <v>63</v>
      </c>
      <c r="F1915" s="54">
        <v>1.0737026E7</v>
      </c>
      <c r="G1915" s="53" t="s">
        <v>1398</v>
      </c>
      <c r="H1915" s="55">
        <v>2101.0</v>
      </c>
      <c r="I1915" s="55"/>
      <c r="J1915" s="55" t="s">
        <v>77</v>
      </c>
      <c r="K1915" s="53" t="s">
        <v>80</v>
      </c>
      <c r="L1915" s="53"/>
      <c r="M1915" s="53">
        <v>1.0</v>
      </c>
      <c r="N1915" s="53" t="s">
        <v>52</v>
      </c>
      <c r="O1915" s="25">
        <v>225.59</v>
      </c>
      <c r="P1915" s="25">
        <f>'LISTA DOS ITENS'!$O1915*'LISTA DOS ITENS'!$M1915</f>
        <v>225.59</v>
      </c>
      <c r="Q1915" s="25">
        <v>225.59</v>
      </c>
      <c r="R1915" s="25">
        <f>'LISTA DOS ITENS'!$Q1915*'LISTA DOS ITENS'!$M1915</f>
        <v>225.59</v>
      </c>
      <c r="S1915" s="56">
        <f>IF('LISTA DOS ITENS'!$P1915&gt;'LISTA DOS ITENS'!$R1915,'LISTA DOS ITENS'!$P1915,'LISTA DOS ITENS'!$R1915)</f>
        <v>225.59</v>
      </c>
      <c r="T1915" s="25">
        <v>16.00888129895916</v>
      </c>
      <c r="U1915" s="25">
        <f>'LISTA DOS ITENS'!$T1915*'LISTA DOS ITENS'!$M1915</f>
        <v>16.0088813</v>
      </c>
      <c r="V1915" s="56">
        <f t="array" ref="V1915">INDEX('RESUMO - LOTES E VMA'!$F$3:$F$181,MATCH('LISTA DOS ITENS'!$D1915,'RESUMO - LOTES E VMA'!$A$3:$A$181,0))</f>
        <v>6923.55241</v>
      </c>
      <c r="W1915" s="57">
        <f>'LISTA DOS ITENS'!$U1915/'LISTA DOS ITENS'!$V1915</f>
        <v>0.002312235158</v>
      </c>
      <c r="X1915" s="53" t="s">
        <v>53</v>
      </c>
      <c r="Y1915" s="53" t="s">
        <v>290</v>
      </c>
      <c r="Z1915" s="58" t="str">
        <f>'LISTA DOS ITENS'!$F1915&amp;"-"&amp;'LISTA DOS ITENS'!$H1915&amp;"-"&amp;'LISTA DOS ITENS'!$J1915&amp;"-"&amp;'LISTA DOS ITENS'!$K1915&amp;"-"&amp;'LISTA DOS ITENS'!$I1915</f>
        <v>10737026-2101-A903-IMOB/NAC-</v>
      </c>
      <c r="AA1915" s="59" t="str">
        <f t="array" ref="AA1915">INDEX('RESUMO - LOTES E VMA'!$M$3:$M$181,MATCH('LISTA DOS ITENS'!$D1915,'RESUMO - LOTES E VMA'!$A$3:$A$181,0))</f>
        <v>Para Leilão</v>
      </c>
      <c r="AB1915" s="60">
        <f t="array" ref="AB1915">INDEX('RESUMO - LOTES E VMA'!$J$3:$J$181,MATCH('LISTA DOS ITENS'!$D1915,'RESUMO - LOTES E VMA'!$A$3:$A$181,0))</f>
        <v>0.06888414322</v>
      </c>
      <c r="AC1915" s="29" t="str">
        <f t="array" ref="AC1915">INDEX('RESUMO - LOTES E VMA'!$L$3:$L$181,MATCH('LISTA DOS ITENS'!$D1915,'RESUMO - LOTES E VMA'!$A$3:$A$181,0))</f>
        <v>1% do Valor de Comparação do VMA</v>
      </c>
      <c r="AD1915" s="53" t="str">
        <f>VLOOKUP(Tabela1[[#This Row],[Índice]],[1]Planilha1!$A:$A,1,0)</f>
        <v>#ERROR!</v>
      </c>
    </row>
    <row r="1916" ht="15.75" customHeight="1">
      <c r="A1916" s="52">
        <v>254308.0</v>
      </c>
      <c r="B1916" s="53" t="s">
        <v>70</v>
      </c>
      <c r="C1916" s="53" t="s">
        <v>71</v>
      </c>
      <c r="D1916" s="22">
        <v>207162.0</v>
      </c>
      <c r="E1916" s="53" t="s">
        <v>63</v>
      </c>
      <c r="F1916" s="54">
        <v>1.088479E7</v>
      </c>
      <c r="G1916" s="53" t="s">
        <v>1411</v>
      </c>
      <c r="H1916" s="55">
        <v>2101.0</v>
      </c>
      <c r="I1916" s="55"/>
      <c r="J1916" s="55" t="s">
        <v>77</v>
      </c>
      <c r="K1916" s="53" t="s">
        <v>117</v>
      </c>
      <c r="L1916" s="53"/>
      <c r="M1916" s="53">
        <v>5.0</v>
      </c>
      <c r="N1916" s="53" t="s">
        <v>52</v>
      </c>
      <c r="O1916" s="25">
        <v>470.60600000000005</v>
      </c>
      <c r="P1916" s="25">
        <f>'LISTA DOS ITENS'!$O1916*'LISTA DOS ITENS'!$M1916</f>
        <v>2353.03</v>
      </c>
      <c r="Q1916" s="25">
        <v>482.35</v>
      </c>
      <c r="R1916" s="25">
        <f>'LISTA DOS ITENS'!$Q1916*'LISTA DOS ITENS'!$M1916</f>
        <v>2411.75</v>
      </c>
      <c r="S1916" s="56">
        <f>IF('LISTA DOS ITENS'!$P1916&gt;'LISTA DOS ITENS'!$R1916,'LISTA DOS ITENS'!$P1916,'LISTA DOS ITENS'!$R1916)</f>
        <v>2411.75</v>
      </c>
      <c r="T1916" s="25">
        <v>34.2297260275409</v>
      </c>
      <c r="U1916" s="25">
        <f>'LISTA DOS ITENS'!$T1916*'LISTA DOS ITENS'!$M1916</f>
        <v>171.1486301</v>
      </c>
      <c r="V1916" s="56">
        <f t="array" ref="V1916">INDEX('RESUMO - LOTES E VMA'!$F$3:$F$181,MATCH('LISTA DOS ITENS'!$D1916,'RESUMO - LOTES E VMA'!$A$3:$A$181,0))</f>
        <v>6923.55241</v>
      </c>
      <c r="W1916" s="57">
        <f>'LISTA DOS ITENS'!$U1916/'LISTA DOS ITENS'!$V1916</f>
        <v>0.02471977101</v>
      </c>
      <c r="X1916" s="53" t="s">
        <v>53</v>
      </c>
      <c r="Y1916" s="53" t="s">
        <v>290</v>
      </c>
      <c r="Z1916" s="58" t="str">
        <f>'LISTA DOS ITENS'!$F1916&amp;"-"&amp;'LISTA DOS ITENS'!$H1916&amp;"-"&amp;'LISTA DOS ITENS'!$J1916&amp;"-"&amp;'LISTA DOS ITENS'!$K1916&amp;"-"&amp;'LISTA DOS ITENS'!$I1916</f>
        <v>10884790-2101-A903-CONS/IAMN-</v>
      </c>
      <c r="AA1916" s="59" t="str">
        <f t="array" ref="AA1916">INDEX('RESUMO - LOTES E VMA'!$M$3:$M$181,MATCH('LISTA DOS ITENS'!$D1916,'RESUMO - LOTES E VMA'!$A$3:$A$181,0))</f>
        <v>Para Leilão</v>
      </c>
      <c r="AB1916" s="60">
        <f t="array" ref="AB1916">INDEX('RESUMO - LOTES E VMA'!$J$3:$J$181,MATCH('LISTA DOS ITENS'!$D1916,'RESUMO - LOTES E VMA'!$A$3:$A$181,0))</f>
        <v>0.06888414322</v>
      </c>
      <c r="AC1916" s="29" t="str">
        <f t="array" ref="AC1916">INDEX('RESUMO - LOTES E VMA'!$L$3:$L$181,MATCH('LISTA DOS ITENS'!$D1916,'RESUMO - LOTES E VMA'!$A$3:$A$181,0))</f>
        <v>1% do Valor de Comparação do VMA</v>
      </c>
      <c r="AD1916" s="53" t="str">
        <f>VLOOKUP(Tabela1[[#This Row],[Índice]],[1]Planilha1!$A:$A,1,0)</f>
        <v>#ERROR!</v>
      </c>
    </row>
    <row r="1917" ht="15.75" customHeight="1">
      <c r="A1917" s="52">
        <v>254309.0</v>
      </c>
      <c r="B1917" s="53" t="s">
        <v>70</v>
      </c>
      <c r="C1917" s="53" t="s">
        <v>71</v>
      </c>
      <c r="D1917" s="22">
        <v>207162.0</v>
      </c>
      <c r="E1917" s="53" t="s">
        <v>63</v>
      </c>
      <c r="F1917" s="54">
        <v>1.0934068E7</v>
      </c>
      <c r="G1917" s="53" t="s">
        <v>1412</v>
      </c>
      <c r="H1917" s="55">
        <v>2101.0</v>
      </c>
      <c r="I1917" s="55"/>
      <c r="J1917" s="55" t="s">
        <v>77</v>
      </c>
      <c r="K1917" s="53" t="s">
        <v>73</v>
      </c>
      <c r="L1917" s="53"/>
      <c r="M1917" s="53">
        <v>1.0</v>
      </c>
      <c r="N1917" s="53" t="s">
        <v>52</v>
      </c>
      <c r="O1917" s="25">
        <v>1080.0</v>
      </c>
      <c r="P1917" s="25">
        <f>'LISTA DOS ITENS'!$O1917*'LISTA DOS ITENS'!$M1917</f>
        <v>1080</v>
      </c>
      <c r="Q1917" s="25">
        <v>1080.0</v>
      </c>
      <c r="R1917" s="25">
        <f>'LISTA DOS ITENS'!$Q1917*'LISTA DOS ITENS'!$M1917</f>
        <v>1080</v>
      </c>
      <c r="S1917" s="56">
        <f>IF('LISTA DOS ITENS'!$P1917&gt;'LISTA DOS ITENS'!$R1917,'LISTA DOS ITENS'!$P1917,'LISTA DOS ITENS'!$R1917)</f>
        <v>1080</v>
      </c>
      <c r="T1917" s="25">
        <v>76.64165877421824</v>
      </c>
      <c r="U1917" s="25">
        <f>'LISTA DOS ITENS'!$T1917*'LISTA DOS ITENS'!$M1917</f>
        <v>76.64165877</v>
      </c>
      <c r="V1917" s="56">
        <f t="array" ref="V1917">INDEX('RESUMO - LOTES E VMA'!$F$3:$F$181,MATCH('LISTA DOS ITENS'!$D1917,'RESUMO - LOTES E VMA'!$A$3:$A$181,0))</f>
        <v>6923.55241</v>
      </c>
      <c r="W1917" s="57">
        <f>'LISTA DOS ITENS'!$U1917/'LISTA DOS ITENS'!$V1917</f>
        <v>0.01106970154</v>
      </c>
      <c r="X1917" s="53" t="s">
        <v>53</v>
      </c>
      <c r="Y1917" s="53" t="s">
        <v>290</v>
      </c>
      <c r="Z1917" s="58" t="str">
        <f>'LISTA DOS ITENS'!$F1917&amp;"-"&amp;'LISTA DOS ITENS'!$H1917&amp;"-"&amp;'LISTA DOS ITENS'!$J1917&amp;"-"&amp;'LISTA DOS ITENS'!$K1917&amp;"-"&amp;'LISTA DOS ITENS'!$I1917</f>
        <v>10934068-2101-A903-CONS/NAC-</v>
      </c>
      <c r="AA1917" s="59" t="str">
        <f t="array" ref="AA1917">INDEX('RESUMO - LOTES E VMA'!$M$3:$M$181,MATCH('LISTA DOS ITENS'!$D1917,'RESUMO - LOTES E VMA'!$A$3:$A$181,0))</f>
        <v>Para Leilão</v>
      </c>
      <c r="AB1917" s="60">
        <f t="array" ref="AB1917">INDEX('RESUMO - LOTES E VMA'!$J$3:$J$181,MATCH('LISTA DOS ITENS'!$D1917,'RESUMO - LOTES E VMA'!$A$3:$A$181,0))</f>
        <v>0.06888414322</v>
      </c>
      <c r="AC1917" s="29" t="str">
        <f t="array" ref="AC1917">INDEX('RESUMO - LOTES E VMA'!$L$3:$L$181,MATCH('LISTA DOS ITENS'!$D1917,'RESUMO - LOTES E VMA'!$A$3:$A$181,0))</f>
        <v>1% do Valor de Comparação do VMA</v>
      </c>
      <c r="AD1917" s="53" t="str">
        <f>VLOOKUP(Tabela1[[#This Row],[Índice]],[1]Planilha1!$A:$A,1,0)</f>
        <v>#ERROR!</v>
      </c>
    </row>
    <row r="1918" ht="15.75" customHeight="1">
      <c r="A1918" s="52">
        <v>254310.0</v>
      </c>
      <c r="B1918" s="53" t="s">
        <v>70</v>
      </c>
      <c r="C1918" s="53" t="s">
        <v>71</v>
      </c>
      <c r="D1918" s="22">
        <v>207162.0</v>
      </c>
      <c r="E1918" s="53" t="s">
        <v>63</v>
      </c>
      <c r="F1918" s="54">
        <v>1.1062238E7</v>
      </c>
      <c r="G1918" s="53" t="s">
        <v>1413</v>
      </c>
      <c r="H1918" s="55">
        <v>2101.0</v>
      </c>
      <c r="I1918" s="55"/>
      <c r="J1918" s="55" t="s">
        <v>77</v>
      </c>
      <c r="K1918" s="53" t="s">
        <v>73</v>
      </c>
      <c r="L1918" s="53"/>
      <c r="M1918" s="53">
        <v>2.0</v>
      </c>
      <c r="N1918" s="53" t="s">
        <v>52</v>
      </c>
      <c r="O1918" s="25">
        <v>230.86</v>
      </c>
      <c r="P1918" s="25">
        <f>'LISTA DOS ITENS'!$O1918*'LISTA DOS ITENS'!$M1918</f>
        <v>461.72</v>
      </c>
      <c r="Q1918" s="25">
        <v>230.86</v>
      </c>
      <c r="R1918" s="25">
        <f>'LISTA DOS ITENS'!$Q1918*'LISTA DOS ITENS'!$M1918</f>
        <v>461.72</v>
      </c>
      <c r="S1918" s="56">
        <f>IF('LISTA DOS ITENS'!$P1918&gt;'LISTA DOS ITENS'!$R1918,'LISTA DOS ITENS'!$P1918,'LISTA DOS ITENS'!$R1918)</f>
        <v>461.72</v>
      </c>
      <c r="T1918" s="25">
        <v>16.3828642079778</v>
      </c>
      <c r="U1918" s="25">
        <f>'LISTA DOS ITENS'!$T1918*'LISTA DOS ITENS'!$M1918</f>
        <v>32.76572842</v>
      </c>
      <c r="V1918" s="56">
        <f t="array" ref="V1918">INDEX('RESUMO - LOTES E VMA'!$F$3:$F$181,MATCH('LISTA DOS ITENS'!$D1918,'RESUMO - LOTES E VMA'!$A$3:$A$181,0))</f>
        <v>6923.55241</v>
      </c>
      <c r="W1918" s="57">
        <f>'LISTA DOS ITENS'!$U1918/'LISTA DOS ITENS'!$V1918</f>
        <v>0.004732502403</v>
      </c>
      <c r="X1918" s="53" t="s">
        <v>53</v>
      </c>
      <c r="Y1918" s="53" t="s">
        <v>290</v>
      </c>
      <c r="Z1918" s="58" t="str">
        <f>'LISTA DOS ITENS'!$F1918&amp;"-"&amp;'LISTA DOS ITENS'!$H1918&amp;"-"&amp;'LISTA DOS ITENS'!$J1918&amp;"-"&amp;'LISTA DOS ITENS'!$K1918&amp;"-"&amp;'LISTA DOS ITENS'!$I1918</f>
        <v>11062238-2101-A903-CONS/NAC-</v>
      </c>
      <c r="AA1918" s="59" t="str">
        <f t="array" ref="AA1918">INDEX('RESUMO - LOTES E VMA'!$M$3:$M$181,MATCH('LISTA DOS ITENS'!$D1918,'RESUMO - LOTES E VMA'!$A$3:$A$181,0))</f>
        <v>Para Leilão</v>
      </c>
      <c r="AB1918" s="60">
        <f t="array" ref="AB1918">INDEX('RESUMO - LOTES E VMA'!$J$3:$J$181,MATCH('LISTA DOS ITENS'!$D1918,'RESUMO - LOTES E VMA'!$A$3:$A$181,0))</f>
        <v>0.06888414322</v>
      </c>
      <c r="AC1918" s="29" t="str">
        <f t="array" ref="AC1918">INDEX('RESUMO - LOTES E VMA'!$L$3:$L$181,MATCH('LISTA DOS ITENS'!$D1918,'RESUMO - LOTES E VMA'!$A$3:$A$181,0))</f>
        <v>1% do Valor de Comparação do VMA</v>
      </c>
      <c r="AD1918" s="53" t="str">
        <f>VLOOKUP(Tabela1[[#This Row],[Índice]],[1]Planilha1!$A:$A,1,0)</f>
        <v>#ERROR!</v>
      </c>
    </row>
    <row r="1919" ht="15.75" customHeight="1">
      <c r="A1919" s="52">
        <v>254311.0</v>
      </c>
      <c r="B1919" s="53" t="s">
        <v>70</v>
      </c>
      <c r="C1919" s="53" t="s">
        <v>71</v>
      </c>
      <c r="D1919" s="22">
        <v>207162.0</v>
      </c>
      <c r="E1919" s="53" t="s">
        <v>63</v>
      </c>
      <c r="F1919" s="54">
        <v>1.1226554E7</v>
      </c>
      <c r="G1919" s="53" t="s">
        <v>1414</v>
      </c>
      <c r="H1919" s="55">
        <v>2101.0</v>
      </c>
      <c r="I1919" s="55"/>
      <c r="J1919" s="55" t="s">
        <v>77</v>
      </c>
      <c r="K1919" s="53" t="s">
        <v>160</v>
      </c>
      <c r="L1919" s="53"/>
      <c r="M1919" s="53">
        <v>7.0</v>
      </c>
      <c r="N1919" s="53" t="s">
        <v>52</v>
      </c>
      <c r="O1919" s="25">
        <v>173.72857142857143</v>
      </c>
      <c r="P1919" s="25">
        <f>'LISTA DOS ITENS'!$O1919*'LISTA DOS ITENS'!$M1919</f>
        <v>1216.1</v>
      </c>
      <c r="Q1919" s="25">
        <v>173.73</v>
      </c>
      <c r="R1919" s="25">
        <f>'LISTA DOS ITENS'!$Q1919*'LISTA DOS ITENS'!$M1919</f>
        <v>1216.11</v>
      </c>
      <c r="S1919" s="56">
        <f>IF('LISTA DOS ITENS'!$P1919&gt;'LISTA DOS ITENS'!$R1919,'LISTA DOS ITENS'!$P1919,'LISTA DOS ITENS'!$R1919)</f>
        <v>1216.11</v>
      </c>
      <c r="T1919" s="25">
        <v>12.328662387819383</v>
      </c>
      <c r="U1919" s="25">
        <f>'LISTA DOS ITENS'!$T1919*'LISTA DOS ITENS'!$M1919</f>
        <v>86.30063671</v>
      </c>
      <c r="V1919" s="56">
        <f t="array" ref="V1919">INDEX('RESUMO - LOTES E VMA'!$F$3:$F$181,MATCH('LISTA DOS ITENS'!$D1919,'RESUMO - LOTES E VMA'!$A$3:$A$181,0))</f>
        <v>6923.55241</v>
      </c>
      <c r="W1919" s="57">
        <f>'LISTA DOS ITENS'!$U1919/'LISTA DOS ITENS'!$V1919</f>
        <v>0.01246479143</v>
      </c>
      <c r="X1919" s="53" t="s">
        <v>53</v>
      </c>
      <c r="Y1919" s="53" t="s">
        <v>290</v>
      </c>
      <c r="Z1919" s="58" t="str">
        <f>'LISTA DOS ITENS'!$F1919&amp;"-"&amp;'LISTA DOS ITENS'!$H1919&amp;"-"&amp;'LISTA DOS ITENS'!$J1919&amp;"-"&amp;'LISTA DOS ITENS'!$K1919&amp;"-"&amp;'LISTA DOS ITENS'!$I1919</f>
        <v>11226554-2101-A903-CONS/IMP-</v>
      </c>
      <c r="AA1919" s="59" t="str">
        <f t="array" ref="AA1919">INDEX('RESUMO - LOTES E VMA'!$M$3:$M$181,MATCH('LISTA DOS ITENS'!$D1919,'RESUMO - LOTES E VMA'!$A$3:$A$181,0))</f>
        <v>Para Leilão</v>
      </c>
      <c r="AB1919" s="60">
        <f t="array" ref="AB1919">INDEX('RESUMO - LOTES E VMA'!$J$3:$J$181,MATCH('LISTA DOS ITENS'!$D1919,'RESUMO - LOTES E VMA'!$A$3:$A$181,0))</f>
        <v>0.06888414322</v>
      </c>
      <c r="AC1919" s="29" t="str">
        <f t="array" ref="AC1919">INDEX('RESUMO - LOTES E VMA'!$L$3:$L$181,MATCH('LISTA DOS ITENS'!$D1919,'RESUMO - LOTES E VMA'!$A$3:$A$181,0))</f>
        <v>1% do Valor de Comparação do VMA</v>
      </c>
      <c r="AD1919" s="53" t="str">
        <f>VLOOKUP(Tabela1[[#This Row],[Índice]],[1]Planilha1!$A:$A,1,0)</f>
        <v>#ERROR!</v>
      </c>
    </row>
    <row r="1920" ht="15.75" customHeight="1">
      <c r="A1920" s="52">
        <v>254312.0</v>
      </c>
      <c r="B1920" s="53" t="s">
        <v>70</v>
      </c>
      <c r="C1920" s="53" t="s">
        <v>71</v>
      </c>
      <c r="D1920" s="22">
        <v>207162.0</v>
      </c>
      <c r="E1920" s="53" t="s">
        <v>63</v>
      </c>
      <c r="F1920" s="54">
        <v>1.0114359E7</v>
      </c>
      <c r="G1920" s="53" t="s">
        <v>1367</v>
      </c>
      <c r="H1920" s="55">
        <v>2170.0</v>
      </c>
      <c r="I1920" s="55" t="s">
        <v>536</v>
      </c>
      <c r="J1920" s="55" t="s">
        <v>77</v>
      </c>
      <c r="K1920" s="53" t="s">
        <v>73</v>
      </c>
      <c r="L1920" s="53"/>
      <c r="M1920" s="53">
        <v>1.0</v>
      </c>
      <c r="N1920" s="53" t="s">
        <v>52</v>
      </c>
      <c r="O1920" s="25">
        <v>140.0</v>
      </c>
      <c r="P1920" s="25">
        <f>'LISTA DOS ITENS'!$O1920*'LISTA DOS ITENS'!$M1920</f>
        <v>140</v>
      </c>
      <c r="Q1920" s="25">
        <v>120.0</v>
      </c>
      <c r="R1920" s="25">
        <f>'LISTA DOS ITENS'!$Q1920*'LISTA DOS ITENS'!$M1920</f>
        <v>120</v>
      </c>
      <c r="S1920" s="56">
        <f>IF('LISTA DOS ITENS'!$P1920&gt;'LISTA DOS ITENS'!$R1920,'LISTA DOS ITENS'!$P1920,'LISTA DOS ITENS'!$R1920)</f>
        <v>140</v>
      </c>
      <c r="T1920" s="25">
        <v>8.515739863802027</v>
      </c>
      <c r="U1920" s="25">
        <f>'LISTA DOS ITENS'!$T1920*'LISTA DOS ITENS'!$M1920</f>
        <v>8.515739864</v>
      </c>
      <c r="V1920" s="56">
        <f t="array" ref="V1920">INDEX('RESUMO - LOTES E VMA'!$F$3:$F$181,MATCH('LISTA DOS ITENS'!$D1920,'RESUMO - LOTES E VMA'!$A$3:$A$181,0))</f>
        <v>6923.55241</v>
      </c>
      <c r="W1920" s="57">
        <f>'LISTA DOS ITENS'!$U1920/'LISTA DOS ITENS'!$V1920</f>
        <v>0.001229966838</v>
      </c>
      <c r="X1920" s="53" t="s">
        <v>53</v>
      </c>
      <c r="Y1920" s="53" t="s">
        <v>290</v>
      </c>
      <c r="Z1920" s="58" t="str">
        <f>'LISTA DOS ITENS'!$F1920&amp;"-"&amp;'LISTA DOS ITENS'!$H1920&amp;"-"&amp;'LISTA DOS ITENS'!$J1920&amp;"-"&amp;'LISTA DOS ITENS'!$K1920&amp;"-"&amp;'LISTA DOS ITENS'!$I1920</f>
        <v>10114359-2170-A903-CONS/NAC-PV-3912-18-981-8</v>
      </c>
      <c r="AA1920" s="59" t="str">
        <f t="array" ref="AA1920">INDEX('RESUMO - LOTES E VMA'!$M$3:$M$181,MATCH('LISTA DOS ITENS'!$D1920,'RESUMO - LOTES E VMA'!$A$3:$A$181,0))</f>
        <v>Para Leilão</v>
      </c>
      <c r="AB1920" s="60">
        <f t="array" ref="AB1920">INDEX('RESUMO - LOTES E VMA'!$J$3:$J$181,MATCH('LISTA DOS ITENS'!$D1920,'RESUMO - LOTES E VMA'!$A$3:$A$181,0))</f>
        <v>0.06888414322</v>
      </c>
      <c r="AC1920" s="29" t="str">
        <f t="array" ref="AC1920">INDEX('RESUMO - LOTES E VMA'!$L$3:$L$181,MATCH('LISTA DOS ITENS'!$D1920,'RESUMO - LOTES E VMA'!$A$3:$A$181,0))</f>
        <v>1% do Valor de Comparação do VMA</v>
      </c>
      <c r="AD1920" s="53" t="str">
        <f>VLOOKUP(Tabela1[[#This Row],[Índice]],[1]Planilha1!$A:$A,1,0)</f>
        <v>#ERROR!</v>
      </c>
    </row>
    <row r="1921" ht="15.75" customHeight="1">
      <c r="A1921" s="52">
        <v>254313.0</v>
      </c>
      <c r="B1921" s="53" t="s">
        <v>70</v>
      </c>
      <c r="C1921" s="53" t="s">
        <v>71</v>
      </c>
      <c r="D1921" s="22">
        <v>207162.0</v>
      </c>
      <c r="E1921" s="53" t="s">
        <v>63</v>
      </c>
      <c r="F1921" s="54">
        <v>1.088479E7</v>
      </c>
      <c r="G1921" s="53" t="s">
        <v>1411</v>
      </c>
      <c r="H1921" s="55">
        <v>2170.0</v>
      </c>
      <c r="I1921" s="55"/>
      <c r="J1921" s="55" t="s">
        <v>77</v>
      </c>
      <c r="K1921" s="53" t="s">
        <v>117</v>
      </c>
      <c r="L1921" s="53"/>
      <c r="M1921" s="53">
        <v>3.0</v>
      </c>
      <c r="N1921" s="53" t="s">
        <v>52</v>
      </c>
      <c r="O1921" s="25">
        <v>470.6033333333333</v>
      </c>
      <c r="P1921" s="25">
        <f>'LISTA DOS ITENS'!$O1921*'LISTA DOS ITENS'!$M1921</f>
        <v>1411.81</v>
      </c>
      <c r="Q1921" s="25">
        <v>482.35</v>
      </c>
      <c r="R1921" s="25">
        <f>'LISTA DOS ITENS'!$Q1921*'LISTA DOS ITENS'!$M1921</f>
        <v>1447.05</v>
      </c>
      <c r="S1921" s="56">
        <f>IF('LISTA DOS ITENS'!$P1921&gt;'LISTA DOS ITENS'!$R1921,'LISTA DOS ITENS'!$P1921,'LISTA DOS ITENS'!$R1921)</f>
        <v>1447.05</v>
      </c>
      <c r="T1921" s="25">
        <v>34.2297260275409</v>
      </c>
      <c r="U1921" s="25">
        <f>'LISTA DOS ITENS'!$T1921*'LISTA DOS ITENS'!$M1921</f>
        <v>102.6891781</v>
      </c>
      <c r="V1921" s="56">
        <f t="array" ref="V1921">INDEX('RESUMO - LOTES E VMA'!$F$3:$F$181,MATCH('LISTA DOS ITENS'!$D1921,'RESUMO - LOTES E VMA'!$A$3:$A$181,0))</f>
        <v>6923.55241</v>
      </c>
      <c r="W1921" s="57">
        <f>'LISTA DOS ITENS'!$U1921/'LISTA DOS ITENS'!$V1921</f>
        <v>0.01483186261</v>
      </c>
      <c r="X1921" s="53" t="s">
        <v>53</v>
      </c>
      <c r="Y1921" s="53" t="s">
        <v>290</v>
      </c>
      <c r="Z1921" s="58" t="str">
        <f>'LISTA DOS ITENS'!$F1921&amp;"-"&amp;'LISTA DOS ITENS'!$H1921&amp;"-"&amp;'LISTA DOS ITENS'!$J1921&amp;"-"&amp;'LISTA DOS ITENS'!$K1921&amp;"-"&amp;'LISTA DOS ITENS'!$I1921</f>
        <v>10884790-2170-A903-CONS/IAMN-</v>
      </c>
      <c r="AA1921" s="59" t="str">
        <f t="array" ref="AA1921">INDEX('RESUMO - LOTES E VMA'!$M$3:$M$181,MATCH('LISTA DOS ITENS'!$D1921,'RESUMO - LOTES E VMA'!$A$3:$A$181,0))</f>
        <v>Para Leilão</v>
      </c>
      <c r="AB1921" s="60">
        <f t="array" ref="AB1921">INDEX('RESUMO - LOTES E VMA'!$J$3:$J$181,MATCH('LISTA DOS ITENS'!$D1921,'RESUMO - LOTES E VMA'!$A$3:$A$181,0))</f>
        <v>0.06888414322</v>
      </c>
      <c r="AC1921" s="29" t="str">
        <f t="array" ref="AC1921">INDEX('RESUMO - LOTES E VMA'!$L$3:$L$181,MATCH('LISTA DOS ITENS'!$D1921,'RESUMO - LOTES E VMA'!$A$3:$A$181,0))</f>
        <v>1% do Valor de Comparação do VMA</v>
      </c>
      <c r="AD1921" s="53" t="str">
        <f>VLOOKUP(Tabela1[[#This Row],[Índice]],[1]Planilha1!$A:$A,1,0)</f>
        <v>#ERROR!</v>
      </c>
    </row>
    <row r="1922" ht="15.75" customHeight="1">
      <c r="A1922" s="52">
        <v>254314.0</v>
      </c>
      <c r="B1922" s="53" t="s">
        <v>70</v>
      </c>
      <c r="C1922" s="53" t="s">
        <v>71</v>
      </c>
      <c r="D1922" s="22">
        <v>207162.0</v>
      </c>
      <c r="E1922" s="53" t="s">
        <v>63</v>
      </c>
      <c r="F1922" s="54">
        <v>1.1229585E7</v>
      </c>
      <c r="G1922" s="53" t="s">
        <v>1415</v>
      </c>
      <c r="H1922" s="55">
        <v>2170.0</v>
      </c>
      <c r="I1922" s="55"/>
      <c r="J1922" s="55" t="s">
        <v>77</v>
      </c>
      <c r="K1922" s="53" t="s">
        <v>73</v>
      </c>
      <c r="L1922" s="53"/>
      <c r="M1922" s="53">
        <v>1.0</v>
      </c>
      <c r="N1922" s="53" t="s">
        <v>52</v>
      </c>
      <c r="O1922" s="25">
        <v>461.9136363636364</v>
      </c>
      <c r="P1922" s="25">
        <f>'LISTA DOS ITENS'!$O1922*'LISTA DOS ITENS'!$M1922</f>
        <v>461.9136364</v>
      </c>
      <c r="Q1922" s="25">
        <v>461.91</v>
      </c>
      <c r="R1922" s="25">
        <f>'LISTA DOS ITENS'!$Q1922*'LISTA DOS ITENS'!$M1922</f>
        <v>461.91</v>
      </c>
      <c r="S1922" s="56">
        <f>IF('LISTA DOS ITENS'!$P1922&gt;'LISTA DOS ITENS'!$R1922,'LISTA DOS ITENS'!$P1922,'LISTA DOS ITENS'!$R1922)</f>
        <v>461.9136364</v>
      </c>
      <c r="T1922" s="25">
        <v>32.779211670739954</v>
      </c>
      <c r="U1922" s="25">
        <f>'LISTA DOS ITENS'!$T1922*'LISTA DOS ITENS'!$M1922</f>
        <v>32.77921167</v>
      </c>
      <c r="V1922" s="56">
        <f t="array" ref="V1922">INDEX('RESUMO - LOTES E VMA'!$F$3:$F$181,MATCH('LISTA DOS ITENS'!$D1922,'RESUMO - LOTES E VMA'!$A$3:$A$181,0))</f>
        <v>6923.55241</v>
      </c>
      <c r="W1922" s="57">
        <f>'LISTA DOS ITENS'!$U1922/'LISTA DOS ITENS'!$V1922</f>
        <v>0.00473444985</v>
      </c>
      <c r="X1922" s="53" t="s">
        <v>53</v>
      </c>
      <c r="Y1922" s="53" t="s">
        <v>290</v>
      </c>
      <c r="Z1922" s="58" t="str">
        <f>'LISTA DOS ITENS'!$F1922&amp;"-"&amp;'LISTA DOS ITENS'!$H1922&amp;"-"&amp;'LISTA DOS ITENS'!$J1922&amp;"-"&amp;'LISTA DOS ITENS'!$K1922&amp;"-"&amp;'LISTA DOS ITENS'!$I1922</f>
        <v>11229585-2170-A903-CONS/NAC-</v>
      </c>
      <c r="AA1922" s="59" t="str">
        <f t="array" ref="AA1922">INDEX('RESUMO - LOTES E VMA'!$M$3:$M$181,MATCH('LISTA DOS ITENS'!$D1922,'RESUMO - LOTES E VMA'!$A$3:$A$181,0))</f>
        <v>Para Leilão</v>
      </c>
      <c r="AB1922" s="60">
        <f t="array" ref="AB1922">INDEX('RESUMO - LOTES E VMA'!$J$3:$J$181,MATCH('LISTA DOS ITENS'!$D1922,'RESUMO - LOTES E VMA'!$A$3:$A$181,0))</f>
        <v>0.06888414322</v>
      </c>
      <c r="AC1922" s="29" t="str">
        <f t="array" ref="AC1922">INDEX('RESUMO - LOTES E VMA'!$L$3:$L$181,MATCH('LISTA DOS ITENS'!$D1922,'RESUMO - LOTES E VMA'!$A$3:$A$181,0))</f>
        <v>1% do Valor de Comparação do VMA</v>
      </c>
      <c r="AD1922" s="53" t="str">
        <f>VLOOKUP(Tabela1[[#This Row],[Índice]],[1]Planilha1!$A:$A,1,0)</f>
        <v>#ERROR!</v>
      </c>
    </row>
    <row r="1923" ht="15.75" customHeight="1">
      <c r="A1923" s="52">
        <v>254315.0</v>
      </c>
      <c r="B1923" s="53" t="s">
        <v>70</v>
      </c>
      <c r="C1923" s="53" t="s">
        <v>71</v>
      </c>
      <c r="D1923" s="22">
        <v>207162.0</v>
      </c>
      <c r="E1923" s="53" t="s">
        <v>63</v>
      </c>
      <c r="F1923" s="54">
        <v>1.0274691E7</v>
      </c>
      <c r="G1923" s="53" t="s">
        <v>1416</v>
      </c>
      <c r="H1923" s="55">
        <v>2201.0</v>
      </c>
      <c r="I1923" s="55"/>
      <c r="J1923" s="55" t="s">
        <v>77</v>
      </c>
      <c r="K1923" s="53" t="s">
        <v>117</v>
      </c>
      <c r="L1923" s="53"/>
      <c r="M1923" s="53">
        <v>1.0</v>
      </c>
      <c r="N1923" s="53" t="s">
        <v>52</v>
      </c>
      <c r="O1923" s="25">
        <v>107.86</v>
      </c>
      <c r="P1923" s="25">
        <f>'LISTA DOS ITENS'!$O1923*'LISTA DOS ITENS'!$M1923</f>
        <v>107.86</v>
      </c>
      <c r="Q1923" s="25">
        <v>254.1</v>
      </c>
      <c r="R1923" s="25">
        <f>'LISTA DOS ITENS'!$Q1923*'LISTA DOS ITENS'!$M1923</f>
        <v>254.1</v>
      </c>
      <c r="S1923" s="56">
        <f>IF('LISTA DOS ITENS'!$P1923&gt;'LISTA DOS ITENS'!$R1923,'LISTA DOS ITENS'!$P1923,'LISTA DOS ITENS'!$R1923)</f>
        <v>254.1</v>
      </c>
      <c r="T1923" s="25">
        <v>18.03207916160079</v>
      </c>
      <c r="U1923" s="25">
        <f>'LISTA DOS ITENS'!$T1923*'LISTA DOS ITENS'!$M1923</f>
        <v>18.03207916</v>
      </c>
      <c r="V1923" s="56">
        <f t="array" ref="V1923">INDEX('RESUMO - LOTES E VMA'!$F$3:$F$181,MATCH('LISTA DOS ITENS'!$D1923,'RESUMO - LOTES E VMA'!$A$3:$A$181,0))</f>
        <v>6923.55241</v>
      </c>
      <c r="W1923" s="57">
        <f>'LISTA DOS ITENS'!$U1923/'LISTA DOS ITENS'!$V1923</f>
        <v>0.002604454779</v>
      </c>
      <c r="X1923" s="53" t="s">
        <v>53</v>
      </c>
      <c r="Y1923" s="53" t="s">
        <v>290</v>
      </c>
      <c r="Z1923" s="58" t="str">
        <f>'LISTA DOS ITENS'!$F1923&amp;"-"&amp;'LISTA DOS ITENS'!$H1923&amp;"-"&amp;'LISTA DOS ITENS'!$J1923&amp;"-"&amp;'LISTA DOS ITENS'!$K1923&amp;"-"&amp;'LISTA DOS ITENS'!$I1923</f>
        <v>10274691-2201-A903-CONS/IAMN-</v>
      </c>
      <c r="AA1923" s="59" t="str">
        <f t="array" ref="AA1923">INDEX('RESUMO - LOTES E VMA'!$M$3:$M$181,MATCH('LISTA DOS ITENS'!$D1923,'RESUMO - LOTES E VMA'!$A$3:$A$181,0))</f>
        <v>Para Leilão</v>
      </c>
      <c r="AB1923" s="60">
        <f t="array" ref="AB1923">INDEX('RESUMO - LOTES E VMA'!$J$3:$J$181,MATCH('LISTA DOS ITENS'!$D1923,'RESUMO - LOTES E VMA'!$A$3:$A$181,0))</f>
        <v>0.06888414322</v>
      </c>
      <c r="AC1923" s="29" t="str">
        <f t="array" ref="AC1923">INDEX('RESUMO - LOTES E VMA'!$L$3:$L$181,MATCH('LISTA DOS ITENS'!$D1923,'RESUMO - LOTES E VMA'!$A$3:$A$181,0))</f>
        <v>1% do Valor de Comparação do VMA</v>
      </c>
      <c r="AD1923" s="53" t="str">
        <f>VLOOKUP(Tabela1[[#This Row],[Índice]],[1]Planilha1!$A:$A,1,0)</f>
        <v>#ERROR!</v>
      </c>
    </row>
    <row r="1924" ht="15.75" customHeight="1">
      <c r="A1924" s="52">
        <v>254316.0</v>
      </c>
      <c r="B1924" s="53" t="s">
        <v>70</v>
      </c>
      <c r="C1924" s="53" t="s">
        <v>71</v>
      </c>
      <c r="D1924" s="22">
        <v>207162.0</v>
      </c>
      <c r="E1924" s="53" t="s">
        <v>63</v>
      </c>
      <c r="F1924" s="54">
        <v>1.0275449E7</v>
      </c>
      <c r="G1924" s="53" t="s">
        <v>1348</v>
      </c>
      <c r="H1924" s="55">
        <v>2201.0</v>
      </c>
      <c r="I1924" s="55"/>
      <c r="J1924" s="55" t="s">
        <v>77</v>
      </c>
      <c r="K1924" s="53" t="s">
        <v>293</v>
      </c>
      <c r="L1924" s="53"/>
      <c r="M1924" s="53">
        <v>2.0</v>
      </c>
      <c r="N1924" s="53" t="s">
        <v>52</v>
      </c>
      <c r="O1924" s="25">
        <v>1.0</v>
      </c>
      <c r="P1924" s="25">
        <f>'LISTA DOS ITENS'!$O1924*'LISTA DOS ITENS'!$M1924</f>
        <v>2</v>
      </c>
      <c r="Q1924" s="25">
        <v>37.52</v>
      </c>
      <c r="R1924" s="25">
        <f>'LISTA DOS ITENS'!$Q1924*'LISTA DOS ITENS'!$M1924</f>
        <v>75.04</v>
      </c>
      <c r="S1924" s="56">
        <f>IF('LISTA DOS ITENS'!$P1924&gt;'LISTA DOS ITENS'!$R1924,'LISTA DOS ITENS'!$P1924,'LISTA DOS ITENS'!$R1924)</f>
        <v>75.04</v>
      </c>
      <c r="T1924" s="25">
        <v>3.6518110847259084</v>
      </c>
      <c r="U1924" s="25">
        <f>'LISTA DOS ITENS'!$T1924*'LISTA DOS ITENS'!$M1924</f>
        <v>7.303622169</v>
      </c>
      <c r="V1924" s="56">
        <f t="array" ref="V1924">INDEX('RESUMO - LOTES E VMA'!$F$3:$F$181,MATCH('LISTA DOS ITENS'!$D1924,'RESUMO - LOTES E VMA'!$A$3:$A$181,0))</f>
        <v>6923.55241</v>
      </c>
      <c r="W1924" s="57">
        <f>'LISTA DOS ITENS'!$U1924/'LISTA DOS ITENS'!$V1924</f>
        <v>0.001054895195</v>
      </c>
      <c r="X1924" s="53" t="s">
        <v>53</v>
      </c>
      <c r="Y1924" s="53" t="s">
        <v>290</v>
      </c>
      <c r="Z1924" s="58" t="str">
        <f>'LISTA DOS ITENS'!$F1924&amp;"-"&amp;'LISTA DOS ITENS'!$H1924&amp;"-"&amp;'LISTA DOS ITENS'!$J1924&amp;"-"&amp;'LISTA DOS ITENS'!$K1924&amp;"-"&amp;'LISTA DOS ITENS'!$I1924</f>
        <v>10275449-2201-A903-SOBRE_EMP-</v>
      </c>
      <c r="AA1924" s="59" t="str">
        <f t="array" ref="AA1924">INDEX('RESUMO - LOTES E VMA'!$M$3:$M$181,MATCH('LISTA DOS ITENS'!$D1924,'RESUMO - LOTES E VMA'!$A$3:$A$181,0))</f>
        <v>Para Leilão</v>
      </c>
      <c r="AB1924" s="60">
        <f t="array" ref="AB1924">INDEX('RESUMO - LOTES E VMA'!$J$3:$J$181,MATCH('LISTA DOS ITENS'!$D1924,'RESUMO - LOTES E VMA'!$A$3:$A$181,0))</f>
        <v>0.06888414322</v>
      </c>
      <c r="AC1924" s="29" t="str">
        <f t="array" ref="AC1924">INDEX('RESUMO - LOTES E VMA'!$L$3:$L$181,MATCH('LISTA DOS ITENS'!$D1924,'RESUMO - LOTES E VMA'!$A$3:$A$181,0))</f>
        <v>1% do Valor de Comparação do VMA</v>
      </c>
      <c r="AD1924" s="53" t="str">
        <f>VLOOKUP(Tabela1[[#This Row],[Índice]],[1]Planilha1!$A:$A,1,0)</f>
        <v>#ERROR!</v>
      </c>
    </row>
    <row r="1925" ht="15.75" customHeight="1">
      <c r="A1925" s="52">
        <v>254317.0</v>
      </c>
      <c r="B1925" s="53" t="s">
        <v>70</v>
      </c>
      <c r="C1925" s="53" t="s">
        <v>71</v>
      </c>
      <c r="D1925" s="22">
        <v>207162.0</v>
      </c>
      <c r="E1925" s="53" t="s">
        <v>63</v>
      </c>
      <c r="F1925" s="54">
        <v>1.0293112E7</v>
      </c>
      <c r="G1925" s="53" t="s">
        <v>1417</v>
      </c>
      <c r="H1925" s="55">
        <v>2201.0</v>
      </c>
      <c r="I1925" s="55"/>
      <c r="J1925" s="55" t="s">
        <v>77</v>
      </c>
      <c r="K1925" s="53" t="s">
        <v>73</v>
      </c>
      <c r="L1925" s="53"/>
      <c r="M1925" s="53">
        <v>1.0</v>
      </c>
      <c r="N1925" s="53" t="s">
        <v>52</v>
      </c>
      <c r="O1925" s="25">
        <v>26.91</v>
      </c>
      <c r="P1925" s="25">
        <f>'LISTA DOS ITENS'!$O1925*'LISTA DOS ITENS'!$M1925</f>
        <v>26.91</v>
      </c>
      <c r="Q1925" s="25">
        <v>26.91</v>
      </c>
      <c r="R1925" s="25">
        <f>'LISTA DOS ITENS'!$Q1925*'LISTA DOS ITENS'!$M1925</f>
        <v>26.91</v>
      </c>
      <c r="S1925" s="56">
        <f>IF('LISTA DOS ITENS'!$P1925&gt;'LISTA DOS ITENS'!$R1925,'LISTA DOS ITENS'!$P1925,'LISTA DOS ITENS'!$R1925)</f>
        <v>26.91</v>
      </c>
      <c r="T1925" s="25">
        <v>1.9096546644576047</v>
      </c>
      <c r="U1925" s="25">
        <f>'LISTA DOS ITENS'!$T1925*'LISTA DOS ITENS'!$M1925</f>
        <v>1.909654664</v>
      </c>
      <c r="V1925" s="56">
        <f t="array" ref="V1925">INDEX('RESUMO - LOTES E VMA'!$F$3:$F$181,MATCH('LISTA DOS ITENS'!$D1925,'RESUMO - LOTES E VMA'!$A$3:$A$181,0))</f>
        <v>6923.55241</v>
      </c>
      <c r="W1925" s="57">
        <f>'LISTA DOS ITENS'!$U1925/'LISTA DOS ITENS'!$V1925</f>
        <v>0.0002758200634</v>
      </c>
      <c r="X1925" s="53" t="s">
        <v>53</v>
      </c>
      <c r="Y1925" s="53" t="s">
        <v>290</v>
      </c>
      <c r="Z1925" s="58" t="str">
        <f>'LISTA DOS ITENS'!$F1925&amp;"-"&amp;'LISTA DOS ITENS'!$H1925&amp;"-"&amp;'LISTA DOS ITENS'!$J1925&amp;"-"&amp;'LISTA DOS ITENS'!$K1925&amp;"-"&amp;'LISTA DOS ITENS'!$I1925</f>
        <v>10293112-2201-A903-CONS/NAC-</v>
      </c>
      <c r="AA1925" s="59" t="str">
        <f t="array" ref="AA1925">INDEX('RESUMO - LOTES E VMA'!$M$3:$M$181,MATCH('LISTA DOS ITENS'!$D1925,'RESUMO - LOTES E VMA'!$A$3:$A$181,0))</f>
        <v>Para Leilão</v>
      </c>
      <c r="AB1925" s="60">
        <f t="array" ref="AB1925">INDEX('RESUMO - LOTES E VMA'!$J$3:$J$181,MATCH('LISTA DOS ITENS'!$D1925,'RESUMO - LOTES E VMA'!$A$3:$A$181,0))</f>
        <v>0.06888414322</v>
      </c>
      <c r="AC1925" s="29" t="str">
        <f t="array" ref="AC1925">INDEX('RESUMO - LOTES E VMA'!$L$3:$L$181,MATCH('LISTA DOS ITENS'!$D1925,'RESUMO - LOTES E VMA'!$A$3:$A$181,0))</f>
        <v>1% do Valor de Comparação do VMA</v>
      </c>
      <c r="AD1925" s="53" t="str">
        <f>VLOOKUP(Tabela1[[#This Row],[Índice]],[1]Planilha1!$A:$A,1,0)</f>
        <v>#ERROR!</v>
      </c>
    </row>
    <row r="1926" ht="15.75" customHeight="1">
      <c r="A1926" s="52">
        <v>254318.0</v>
      </c>
      <c r="B1926" s="53" t="s">
        <v>70</v>
      </c>
      <c r="C1926" s="53" t="s">
        <v>71</v>
      </c>
      <c r="D1926" s="22">
        <v>207162.0</v>
      </c>
      <c r="E1926" s="53" t="s">
        <v>63</v>
      </c>
      <c r="F1926" s="54">
        <v>1.0337137E7</v>
      </c>
      <c r="G1926" s="53" t="s">
        <v>1418</v>
      </c>
      <c r="H1926" s="55">
        <v>2201.0</v>
      </c>
      <c r="I1926" s="55"/>
      <c r="J1926" s="55" t="s">
        <v>77</v>
      </c>
      <c r="K1926" s="53" t="s">
        <v>73</v>
      </c>
      <c r="L1926" s="53"/>
      <c r="M1926" s="53">
        <v>4.0</v>
      </c>
      <c r="N1926" s="53" t="s">
        <v>52</v>
      </c>
      <c r="O1926" s="25">
        <v>154.1975</v>
      </c>
      <c r="P1926" s="25">
        <f>'LISTA DOS ITENS'!$O1926*'LISTA DOS ITENS'!$M1926</f>
        <v>616.79</v>
      </c>
      <c r="Q1926" s="25">
        <v>154.2</v>
      </c>
      <c r="R1926" s="25">
        <f>'LISTA DOS ITENS'!$Q1926*'LISTA DOS ITENS'!$M1926</f>
        <v>616.8</v>
      </c>
      <c r="S1926" s="56">
        <f>IF('LISTA DOS ITENS'!$P1926&gt;'LISTA DOS ITENS'!$R1926,'LISTA DOS ITENS'!$P1926,'LISTA DOS ITENS'!$R1926)</f>
        <v>616.8</v>
      </c>
      <c r="T1926" s="25">
        <v>10.942725724985603</v>
      </c>
      <c r="U1926" s="25">
        <f>'LISTA DOS ITENS'!$T1926*'LISTA DOS ITENS'!$M1926</f>
        <v>43.7709029</v>
      </c>
      <c r="V1926" s="56">
        <f t="array" ref="V1926">INDEX('RESUMO - LOTES E VMA'!$F$3:$F$181,MATCH('LISTA DOS ITENS'!$D1926,'RESUMO - LOTES E VMA'!$A$3:$A$181,0))</f>
        <v>6923.55241</v>
      </c>
      <c r="W1926" s="57">
        <f>'LISTA DOS ITENS'!$U1926/'LISTA DOS ITENS'!$V1926</f>
        <v>0.006322029546</v>
      </c>
      <c r="X1926" s="53" t="s">
        <v>53</v>
      </c>
      <c r="Y1926" s="53" t="s">
        <v>290</v>
      </c>
      <c r="Z1926" s="58" t="str">
        <f>'LISTA DOS ITENS'!$F1926&amp;"-"&amp;'LISTA DOS ITENS'!$H1926&amp;"-"&amp;'LISTA DOS ITENS'!$J1926&amp;"-"&amp;'LISTA DOS ITENS'!$K1926&amp;"-"&amp;'LISTA DOS ITENS'!$I1926</f>
        <v>10337137-2201-A903-CONS/NAC-</v>
      </c>
      <c r="AA1926" s="59" t="str">
        <f t="array" ref="AA1926">INDEX('RESUMO - LOTES E VMA'!$M$3:$M$181,MATCH('LISTA DOS ITENS'!$D1926,'RESUMO - LOTES E VMA'!$A$3:$A$181,0))</f>
        <v>Para Leilão</v>
      </c>
      <c r="AB1926" s="60">
        <f t="array" ref="AB1926">INDEX('RESUMO - LOTES E VMA'!$J$3:$J$181,MATCH('LISTA DOS ITENS'!$D1926,'RESUMO - LOTES E VMA'!$A$3:$A$181,0))</f>
        <v>0.06888414322</v>
      </c>
      <c r="AC1926" s="29" t="str">
        <f t="array" ref="AC1926">INDEX('RESUMO - LOTES E VMA'!$L$3:$L$181,MATCH('LISTA DOS ITENS'!$D1926,'RESUMO - LOTES E VMA'!$A$3:$A$181,0))</f>
        <v>1% do Valor de Comparação do VMA</v>
      </c>
      <c r="AD1926" s="53" t="str">
        <f>VLOOKUP(Tabela1[[#This Row],[Índice]],[1]Planilha1!$A:$A,1,0)</f>
        <v>#ERROR!</v>
      </c>
    </row>
    <row r="1927" ht="15.75" customHeight="1">
      <c r="A1927" s="52">
        <v>254319.0</v>
      </c>
      <c r="B1927" s="53" t="s">
        <v>70</v>
      </c>
      <c r="C1927" s="53" t="s">
        <v>71</v>
      </c>
      <c r="D1927" s="22">
        <v>207162.0</v>
      </c>
      <c r="E1927" s="53" t="s">
        <v>63</v>
      </c>
      <c r="F1927" s="54">
        <v>1.0391833E7</v>
      </c>
      <c r="G1927" s="53" t="s">
        <v>1419</v>
      </c>
      <c r="H1927" s="55">
        <v>2201.0</v>
      </c>
      <c r="I1927" s="55"/>
      <c r="J1927" s="55" t="s">
        <v>77</v>
      </c>
      <c r="K1927" s="53" t="s">
        <v>117</v>
      </c>
      <c r="L1927" s="53"/>
      <c r="M1927" s="53">
        <v>1.0</v>
      </c>
      <c r="N1927" s="53" t="s">
        <v>52</v>
      </c>
      <c r="O1927" s="25">
        <v>30.71</v>
      </c>
      <c r="P1927" s="25">
        <f>'LISTA DOS ITENS'!$O1927*'LISTA DOS ITENS'!$M1927</f>
        <v>30.71</v>
      </c>
      <c r="Q1927" s="25">
        <v>30.71</v>
      </c>
      <c r="R1927" s="25">
        <f>'LISTA DOS ITENS'!$Q1927*'LISTA DOS ITENS'!$M1927</f>
        <v>30.71</v>
      </c>
      <c r="S1927" s="56">
        <f>IF('LISTA DOS ITENS'!$P1927&gt;'LISTA DOS ITENS'!$R1927,'LISTA DOS ITENS'!$P1927,'LISTA DOS ITENS'!$R1927)</f>
        <v>30.71</v>
      </c>
      <c r="T1927" s="25">
        <v>2.179319760144669</v>
      </c>
      <c r="U1927" s="25">
        <f>'LISTA DOS ITENS'!$T1927*'LISTA DOS ITENS'!$M1927</f>
        <v>2.17931976</v>
      </c>
      <c r="V1927" s="56">
        <f t="array" ref="V1927">INDEX('RESUMO - LOTES E VMA'!$F$3:$F$181,MATCH('LISTA DOS ITENS'!$D1927,'RESUMO - LOTES E VMA'!$A$3:$A$181,0))</f>
        <v>6923.55241</v>
      </c>
      <c r="W1927" s="57">
        <f>'LISTA DOS ITENS'!$U1927/'LISTA DOS ITENS'!$V1927</f>
        <v>0.0003147690132</v>
      </c>
      <c r="X1927" s="53" t="s">
        <v>53</v>
      </c>
      <c r="Y1927" s="53" t="s">
        <v>290</v>
      </c>
      <c r="Z1927" s="58" t="str">
        <f>'LISTA DOS ITENS'!$F1927&amp;"-"&amp;'LISTA DOS ITENS'!$H1927&amp;"-"&amp;'LISTA DOS ITENS'!$J1927&amp;"-"&amp;'LISTA DOS ITENS'!$K1927&amp;"-"&amp;'LISTA DOS ITENS'!$I1927</f>
        <v>10391833-2201-A903-CONS/IAMN-</v>
      </c>
      <c r="AA1927" s="59" t="str">
        <f t="array" ref="AA1927">INDEX('RESUMO - LOTES E VMA'!$M$3:$M$181,MATCH('LISTA DOS ITENS'!$D1927,'RESUMO - LOTES E VMA'!$A$3:$A$181,0))</f>
        <v>Para Leilão</v>
      </c>
      <c r="AB1927" s="60">
        <f t="array" ref="AB1927">INDEX('RESUMO - LOTES E VMA'!$J$3:$J$181,MATCH('LISTA DOS ITENS'!$D1927,'RESUMO - LOTES E VMA'!$A$3:$A$181,0))</f>
        <v>0.06888414322</v>
      </c>
      <c r="AC1927" s="29" t="str">
        <f t="array" ref="AC1927">INDEX('RESUMO - LOTES E VMA'!$L$3:$L$181,MATCH('LISTA DOS ITENS'!$D1927,'RESUMO - LOTES E VMA'!$A$3:$A$181,0))</f>
        <v>1% do Valor de Comparação do VMA</v>
      </c>
      <c r="AD1927" s="53" t="str">
        <f>VLOOKUP(Tabela1[[#This Row],[Índice]],[1]Planilha1!$A:$A,1,0)</f>
        <v>#ERROR!</v>
      </c>
    </row>
    <row r="1928" ht="15.75" customHeight="1">
      <c r="A1928" s="52">
        <v>254320.0</v>
      </c>
      <c r="B1928" s="53" t="s">
        <v>70</v>
      </c>
      <c r="C1928" s="53" t="s">
        <v>71</v>
      </c>
      <c r="D1928" s="22">
        <v>207162.0</v>
      </c>
      <c r="E1928" s="53" t="s">
        <v>63</v>
      </c>
      <c r="F1928" s="54">
        <v>1.0562875E7</v>
      </c>
      <c r="G1928" s="53" t="s">
        <v>1380</v>
      </c>
      <c r="H1928" s="55">
        <v>2201.0</v>
      </c>
      <c r="I1928" s="55"/>
      <c r="J1928" s="55" t="s">
        <v>77</v>
      </c>
      <c r="K1928" s="53" t="s">
        <v>73</v>
      </c>
      <c r="L1928" s="53"/>
      <c r="M1928" s="53">
        <v>10.0</v>
      </c>
      <c r="N1928" s="53" t="s">
        <v>52</v>
      </c>
      <c r="O1928" s="25">
        <v>45.0</v>
      </c>
      <c r="P1928" s="25">
        <f>'LISTA DOS ITENS'!$O1928*'LISTA DOS ITENS'!$M1928</f>
        <v>450</v>
      </c>
      <c r="Q1928" s="25">
        <v>45.0</v>
      </c>
      <c r="R1928" s="25">
        <f>'LISTA DOS ITENS'!$Q1928*'LISTA DOS ITENS'!$M1928</f>
        <v>450</v>
      </c>
      <c r="S1928" s="56">
        <f>IF('LISTA DOS ITENS'!$P1928&gt;'LISTA DOS ITENS'!$R1928,'LISTA DOS ITENS'!$P1928,'LISTA DOS ITENS'!$R1928)</f>
        <v>450</v>
      </c>
      <c r="T1928" s="25">
        <v>3.19340244892576</v>
      </c>
      <c r="U1928" s="25">
        <f>'LISTA DOS ITENS'!$T1928*'LISTA DOS ITENS'!$M1928</f>
        <v>31.93402449</v>
      </c>
      <c r="V1928" s="56">
        <f t="array" ref="V1928">INDEX('RESUMO - LOTES E VMA'!$F$3:$F$181,MATCH('LISTA DOS ITENS'!$D1928,'RESUMO - LOTES E VMA'!$A$3:$A$181,0))</f>
        <v>6923.55241</v>
      </c>
      <c r="W1928" s="57">
        <f>'LISTA DOS ITENS'!$U1928/'LISTA DOS ITENS'!$V1928</f>
        <v>0.004612375642</v>
      </c>
      <c r="X1928" s="53" t="s">
        <v>53</v>
      </c>
      <c r="Y1928" s="53" t="s">
        <v>290</v>
      </c>
      <c r="Z1928" s="58" t="str">
        <f>'LISTA DOS ITENS'!$F1928&amp;"-"&amp;'LISTA DOS ITENS'!$H1928&amp;"-"&amp;'LISTA DOS ITENS'!$J1928&amp;"-"&amp;'LISTA DOS ITENS'!$K1928&amp;"-"&amp;'LISTA DOS ITENS'!$I1928</f>
        <v>10562875-2201-A903-CONS/NAC-</v>
      </c>
      <c r="AA1928" s="59" t="str">
        <f t="array" ref="AA1928">INDEX('RESUMO - LOTES E VMA'!$M$3:$M$181,MATCH('LISTA DOS ITENS'!$D1928,'RESUMO - LOTES E VMA'!$A$3:$A$181,0))</f>
        <v>Para Leilão</v>
      </c>
      <c r="AB1928" s="60">
        <f t="array" ref="AB1928">INDEX('RESUMO - LOTES E VMA'!$J$3:$J$181,MATCH('LISTA DOS ITENS'!$D1928,'RESUMO - LOTES E VMA'!$A$3:$A$181,0))</f>
        <v>0.06888414322</v>
      </c>
      <c r="AC1928" s="29" t="str">
        <f t="array" ref="AC1928">INDEX('RESUMO - LOTES E VMA'!$L$3:$L$181,MATCH('LISTA DOS ITENS'!$D1928,'RESUMO - LOTES E VMA'!$A$3:$A$181,0))</f>
        <v>1% do Valor de Comparação do VMA</v>
      </c>
      <c r="AD1928" s="53" t="str">
        <f>VLOOKUP(Tabela1[[#This Row],[Índice]],[1]Planilha1!$A:$A,1,0)</f>
        <v>#ERROR!</v>
      </c>
    </row>
    <row r="1929" ht="15.75" customHeight="1">
      <c r="A1929" s="52">
        <v>254321.0</v>
      </c>
      <c r="B1929" s="53" t="s">
        <v>70</v>
      </c>
      <c r="C1929" s="53" t="s">
        <v>71</v>
      </c>
      <c r="D1929" s="22">
        <v>207162.0</v>
      </c>
      <c r="E1929" s="53" t="s">
        <v>63</v>
      </c>
      <c r="F1929" s="54">
        <v>1.0661376E7</v>
      </c>
      <c r="G1929" s="53" t="s">
        <v>1370</v>
      </c>
      <c r="H1929" s="55">
        <v>2201.0</v>
      </c>
      <c r="I1929" s="55"/>
      <c r="J1929" s="55" t="s">
        <v>77</v>
      </c>
      <c r="K1929" s="53" t="s">
        <v>57</v>
      </c>
      <c r="L1929" s="53"/>
      <c r="M1929" s="53">
        <v>2.0</v>
      </c>
      <c r="N1929" s="53" t="s">
        <v>52</v>
      </c>
      <c r="O1929" s="25">
        <v>0.01</v>
      </c>
      <c r="P1929" s="25">
        <f>'LISTA DOS ITENS'!$O1929*'LISTA DOS ITENS'!$M1929</f>
        <v>0.02</v>
      </c>
      <c r="Q1929" s="25">
        <v>54.19</v>
      </c>
      <c r="R1929" s="25">
        <f>'LISTA DOS ITENS'!$Q1929*'LISTA DOS ITENS'!$M1929</f>
        <v>108.38</v>
      </c>
      <c r="S1929" s="56">
        <f>IF('LISTA DOS ITENS'!$P1929&gt;'LISTA DOS ITENS'!$R1929,'LISTA DOS ITENS'!$P1929,'LISTA DOS ITENS'!$R1929)</f>
        <v>108.38</v>
      </c>
      <c r="T1929" s="25">
        <v>3.8455661934952654</v>
      </c>
      <c r="U1929" s="25">
        <f>'LISTA DOS ITENS'!$T1929*'LISTA DOS ITENS'!$M1929</f>
        <v>7.691132387</v>
      </c>
      <c r="V1929" s="56">
        <f t="array" ref="V1929">INDEX('RESUMO - LOTES E VMA'!$F$3:$F$181,MATCH('LISTA DOS ITENS'!$D1929,'RESUMO - LOTES E VMA'!$A$3:$A$181,0))</f>
        <v>6923.55241</v>
      </c>
      <c r="W1929" s="57">
        <f>'LISTA DOS ITENS'!$U1929/'LISTA DOS ITENS'!$V1929</f>
        <v>0.001110865049</v>
      </c>
      <c r="X1929" s="53" t="s">
        <v>53</v>
      </c>
      <c r="Y1929" s="53" t="s">
        <v>290</v>
      </c>
      <c r="Z1929" s="58" t="str">
        <f>'LISTA DOS ITENS'!$F1929&amp;"-"&amp;'LISTA DOS ITENS'!$H1929&amp;"-"&amp;'LISTA DOS ITENS'!$J1929&amp;"-"&amp;'LISTA DOS ITENS'!$K1929&amp;"-"&amp;'LISTA DOS ITENS'!$I1929</f>
        <v>10661376-2201-A903-USADO-</v>
      </c>
      <c r="AA1929" s="59" t="str">
        <f t="array" ref="AA1929">INDEX('RESUMO - LOTES E VMA'!$M$3:$M$181,MATCH('LISTA DOS ITENS'!$D1929,'RESUMO - LOTES E VMA'!$A$3:$A$181,0))</f>
        <v>Para Leilão</v>
      </c>
      <c r="AB1929" s="60">
        <f t="array" ref="AB1929">INDEX('RESUMO - LOTES E VMA'!$J$3:$J$181,MATCH('LISTA DOS ITENS'!$D1929,'RESUMO - LOTES E VMA'!$A$3:$A$181,0))</f>
        <v>0.06888414322</v>
      </c>
      <c r="AC1929" s="29" t="str">
        <f t="array" ref="AC1929">INDEX('RESUMO - LOTES E VMA'!$L$3:$L$181,MATCH('LISTA DOS ITENS'!$D1929,'RESUMO - LOTES E VMA'!$A$3:$A$181,0))</f>
        <v>1% do Valor de Comparação do VMA</v>
      </c>
      <c r="AD1929" s="53" t="str">
        <f>VLOOKUP(Tabela1[[#This Row],[Índice]],[1]Planilha1!$A:$A,1,0)</f>
        <v>#ERROR!</v>
      </c>
    </row>
    <row r="1930" ht="15.75" customHeight="1">
      <c r="A1930" s="52">
        <v>254322.0</v>
      </c>
      <c r="B1930" s="53" t="s">
        <v>70</v>
      </c>
      <c r="C1930" s="53" t="s">
        <v>71</v>
      </c>
      <c r="D1930" s="22">
        <v>207162.0</v>
      </c>
      <c r="E1930" s="53" t="s">
        <v>63</v>
      </c>
      <c r="F1930" s="54">
        <v>1.0671682E7</v>
      </c>
      <c r="G1930" s="53" t="s">
        <v>1409</v>
      </c>
      <c r="H1930" s="55">
        <v>2201.0</v>
      </c>
      <c r="I1930" s="55"/>
      <c r="J1930" s="55" t="s">
        <v>77</v>
      </c>
      <c r="K1930" s="53" t="s">
        <v>57</v>
      </c>
      <c r="L1930" s="53"/>
      <c r="M1930" s="53">
        <v>3.0</v>
      </c>
      <c r="N1930" s="53" t="s">
        <v>52</v>
      </c>
      <c r="O1930" s="25">
        <v>1.0</v>
      </c>
      <c r="P1930" s="25">
        <f>'LISTA DOS ITENS'!$O1930*'LISTA DOS ITENS'!$M1930</f>
        <v>3</v>
      </c>
      <c r="Q1930" s="25">
        <v>117.51</v>
      </c>
      <c r="R1930" s="25">
        <f>'LISTA DOS ITENS'!$Q1930*'LISTA DOS ITENS'!$M1930</f>
        <v>352.53</v>
      </c>
      <c r="S1930" s="56">
        <f>IF('LISTA DOS ITENS'!$P1930&gt;'LISTA DOS ITENS'!$R1930,'LISTA DOS ITENS'!$P1930,'LISTA DOS ITENS'!$R1930)</f>
        <v>352.53</v>
      </c>
      <c r="T1930" s="25">
        <v>8.339038261628135</v>
      </c>
      <c r="U1930" s="25">
        <f>'LISTA DOS ITENS'!$T1930*'LISTA DOS ITENS'!$M1930</f>
        <v>25.01711478</v>
      </c>
      <c r="V1930" s="56">
        <f t="array" ref="V1930">INDEX('RESUMO - LOTES E VMA'!$F$3:$F$181,MATCH('LISTA DOS ITENS'!$D1930,'RESUMO - LOTES E VMA'!$A$3:$A$181,0))</f>
        <v>6923.55241</v>
      </c>
      <c r="W1930" s="57">
        <f>'LISTA DOS ITENS'!$U1930/'LISTA DOS ITENS'!$V1930</f>
        <v>0.003613335078</v>
      </c>
      <c r="X1930" s="53" t="s">
        <v>53</v>
      </c>
      <c r="Y1930" s="53" t="s">
        <v>290</v>
      </c>
      <c r="Z1930" s="58" t="str">
        <f>'LISTA DOS ITENS'!$F1930&amp;"-"&amp;'LISTA DOS ITENS'!$H1930&amp;"-"&amp;'LISTA DOS ITENS'!$J1930&amp;"-"&amp;'LISTA DOS ITENS'!$K1930&amp;"-"&amp;'LISTA DOS ITENS'!$I1930</f>
        <v>10671682-2201-A903-USADO-</v>
      </c>
      <c r="AA1930" s="59" t="str">
        <f t="array" ref="AA1930">INDEX('RESUMO - LOTES E VMA'!$M$3:$M$181,MATCH('LISTA DOS ITENS'!$D1930,'RESUMO - LOTES E VMA'!$A$3:$A$181,0))</f>
        <v>Para Leilão</v>
      </c>
      <c r="AB1930" s="60">
        <f t="array" ref="AB1930">INDEX('RESUMO - LOTES E VMA'!$J$3:$J$181,MATCH('LISTA DOS ITENS'!$D1930,'RESUMO - LOTES E VMA'!$A$3:$A$181,0))</f>
        <v>0.06888414322</v>
      </c>
      <c r="AC1930" s="29" t="str">
        <f t="array" ref="AC1930">INDEX('RESUMO - LOTES E VMA'!$L$3:$L$181,MATCH('LISTA DOS ITENS'!$D1930,'RESUMO - LOTES E VMA'!$A$3:$A$181,0))</f>
        <v>1% do Valor de Comparação do VMA</v>
      </c>
      <c r="AD1930" s="53" t="str">
        <f>VLOOKUP(Tabela1[[#This Row],[Índice]],[1]Planilha1!$A:$A,1,0)</f>
        <v>#ERROR!</v>
      </c>
    </row>
    <row r="1931" ht="15.75" customHeight="1">
      <c r="A1931" s="52">
        <v>254323.0</v>
      </c>
      <c r="B1931" s="53" t="s">
        <v>70</v>
      </c>
      <c r="C1931" s="53" t="s">
        <v>71</v>
      </c>
      <c r="D1931" s="22">
        <v>207162.0</v>
      </c>
      <c r="E1931" s="53" t="s">
        <v>63</v>
      </c>
      <c r="F1931" s="54">
        <v>1.0685099E7</v>
      </c>
      <c r="G1931" s="53" t="s">
        <v>1420</v>
      </c>
      <c r="H1931" s="55">
        <v>2201.0</v>
      </c>
      <c r="I1931" s="55"/>
      <c r="J1931" s="55" t="s">
        <v>77</v>
      </c>
      <c r="K1931" s="53" t="s">
        <v>80</v>
      </c>
      <c r="L1931" s="53"/>
      <c r="M1931" s="53">
        <v>1.0</v>
      </c>
      <c r="N1931" s="53" t="s">
        <v>52</v>
      </c>
      <c r="O1931" s="25">
        <v>25.4</v>
      </c>
      <c r="P1931" s="25">
        <f>'LISTA DOS ITENS'!$O1931*'LISTA DOS ITENS'!$M1931</f>
        <v>25.4</v>
      </c>
      <c r="Q1931" s="25">
        <v>25.4</v>
      </c>
      <c r="R1931" s="25">
        <f>'LISTA DOS ITENS'!$Q1931*'LISTA DOS ITENS'!$M1931</f>
        <v>25.4</v>
      </c>
      <c r="S1931" s="56">
        <f>IF('LISTA DOS ITENS'!$P1931&gt;'LISTA DOS ITENS'!$R1931,'LISTA DOS ITENS'!$P1931,'LISTA DOS ITENS'!$R1931)</f>
        <v>25.4</v>
      </c>
      <c r="T1931" s="25">
        <v>1.802498271171429</v>
      </c>
      <c r="U1931" s="25">
        <f>'LISTA DOS ITENS'!$T1931*'LISTA DOS ITENS'!$M1931</f>
        <v>1.802498271</v>
      </c>
      <c r="V1931" s="56">
        <f t="array" ref="V1931">INDEX('RESUMO - LOTES E VMA'!$F$3:$F$181,MATCH('LISTA DOS ITENS'!$D1931,'RESUMO - LOTES E VMA'!$A$3:$A$181,0))</f>
        <v>6923.55241</v>
      </c>
      <c r="W1931" s="57">
        <f>'LISTA DOS ITENS'!$U1931/'LISTA DOS ITENS'!$V1931</f>
        <v>0.0002603429807</v>
      </c>
      <c r="X1931" s="53" t="s">
        <v>53</v>
      </c>
      <c r="Y1931" s="53" t="s">
        <v>290</v>
      </c>
      <c r="Z1931" s="58" t="str">
        <f>'LISTA DOS ITENS'!$F1931&amp;"-"&amp;'LISTA DOS ITENS'!$H1931&amp;"-"&amp;'LISTA DOS ITENS'!$J1931&amp;"-"&amp;'LISTA DOS ITENS'!$K1931&amp;"-"&amp;'LISTA DOS ITENS'!$I1931</f>
        <v>10685099-2201-A903-IMOB/NAC-</v>
      </c>
      <c r="AA1931" s="59" t="str">
        <f t="array" ref="AA1931">INDEX('RESUMO - LOTES E VMA'!$M$3:$M$181,MATCH('LISTA DOS ITENS'!$D1931,'RESUMO - LOTES E VMA'!$A$3:$A$181,0))</f>
        <v>Para Leilão</v>
      </c>
      <c r="AB1931" s="60">
        <f t="array" ref="AB1931">INDEX('RESUMO - LOTES E VMA'!$J$3:$J$181,MATCH('LISTA DOS ITENS'!$D1931,'RESUMO - LOTES E VMA'!$A$3:$A$181,0))</f>
        <v>0.06888414322</v>
      </c>
      <c r="AC1931" s="29" t="str">
        <f t="array" ref="AC1931">INDEX('RESUMO - LOTES E VMA'!$L$3:$L$181,MATCH('LISTA DOS ITENS'!$D1931,'RESUMO - LOTES E VMA'!$A$3:$A$181,0))</f>
        <v>1% do Valor de Comparação do VMA</v>
      </c>
      <c r="AD1931" s="53" t="str">
        <f>VLOOKUP(Tabela1[[#This Row],[Índice]],[1]Planilha1!$A:$A,1,0)</f>
        <v>#ERROR!</v>
      </c>
    </row>
    <row r="1932" ht="15.75" customHeight="1">
      <c r="A1932" s="52">
        <v>254324.0</v>
      </c>
      <c r="B1932" s="53" t="s">
        <v>70</v>
      </c>
      <c r="C1932" s="53" t="s">
        <v>71</v>
      </c>
      <c r="D1932" s="22">
        <v>207162.0</v>
      </c>
      <c r="E1932" s="53" t="s">
        <v>63</v>
      </c>
      <c r="F1932" s="54">
        <v>1.0697369E7</v>
      </c>
      <c r="G1932" s="53" t="s">
        <v>1421</v>
      </c>
      <c r="H1932" s="55">
        <v>2201.0</v>
      </c>
      <c r="I1932" s="55"/>
      <c r="J1932" s="55" t="s">
        <v>77</v>
      </c>
      <c r="K1932" s="53" t="s">
        <v>73</v>
      </c>
      <c r="L1932" s="53"/>
      <c r="M1932" s="53">
        <v>5.0</v>
      </c>
      <c r="N1932" s="53" t="s">
        <v>52</v>
      </c>
      <c r="O1932" s="25">
        <v>22.926</v>
      </c>
      <c r="P1932" s="25">
        <f>'LISTA DOS ITENS'!$O1932*'LISTA DOS ITENS'!$M1932</f>
        <v>114.63</v>
      </c>
      <c r="Q1932" s="25">
        <v>22.93</v>
      </c>
      <c r="R1932" s="25">
        <f>'LISTA DOS ITENS'!$Q1932*'LISTA DOS ITENS'!$M1932</f>
        <v>114.65</v>
      </c>
      <c r="S1932" s="56">
        <f>IF('LISTA DOS ITENS'!$P1932&gt;'LISTA DOS ITENS'!$R1932,'LISTA DOS ITENS'!$P1932,'LISTA DOS ITENS'!$R1932)</f>
        <v>114.65</v>
      </c>
      <c r="T1932" s="25">
        <v>1.6272159589748374</v>
      </c>
      <c r="U1932" s="25">
        <f>'LISTA DOS ITENS'!$T1932*'LISTA DOS ITENS'!$M1932</f>
        <v>8.136079795</v>
      </c>
      <c r="V1932" s="56">
        <f t="array" ref="V1932">INDEX('RESUMO - LOTES E VMA'!$F$3:$F$181,MATCH('LISTA DOS ITENS'!$D1932,'RESUMO - LOTES E VMA'!$A$3:$A$181,0))</f>
        <v>6923.55241</v>
      </c>
      <c r="W1932" s="57">
        <f>'LISTA DOS ITENS'!$U1932/'LISTA DOS ITENS'!$V1932</f>
        <v>0.001175130816</v>
      </c>
      <c r="X1932" s="53" t="s">
        <v>53</v>
      </c>
      <c r="Y1932" s="53" t="s">
        <v>290</v>
      </c>
      <c r="Z1932" s="58" t="str">
        <f>'LISTA DOS ITENS'!$F1932&amp;"-"&amp;'LISTA DOS ITENS'!$H1932&amp;"-"&amp;'LISTA DOS ITENS'!$J1932&amp;"-"&amp;'LISTA DOS ITENS'!$K1932&amp;"-"&amp;'LISTA DOS ITENS'!$I1932</f>
        <v>10697369-2201-A903-CONS/NAC-</v>
      </c>
      <c r="AA1932" s="59" t="str">
        <f t="array" ref="AA1932">INDEX('RESUMO - LOTES E VMA'!$M$3:$M$181,MATCH('LISTA DOS ITENS'!$D1932,'RESUMO - LOTES E VMA'!$A$3:$A$181,0))</f>
        <v>Para Leilão</v>
      </c>
      <c r="AB1932" s="60">
        <f t="array" ref="AB1932">INDEX('RESUMO - LOTES E VMA'!$J$3:$J$181,MATCH('LISTA DOS ITENS'!$D1932,'RESUMO - LOTES E VMA'!$A$3:$A$181,0))</f>
        <v>0.06888414322</v>
      </c>
      <c r="AC1932" s="29" t="str">
        <f t="array" ref="AC1932">INDEX('RESUMO - LOTES E VMA'!$L$3:$L$181,MATCH('LISTA DOS ITENS'!$D1932,'RESUMO - LOTES E VMA'!$A$3:$A$181,0))</f>
        <v>1% do Valor de Comparação do VMA</v>
      </c>
      <c r="AD1932" s="53" t="str">
        <f>VLOOKUP(Tabela1[[#This Row],[Índice]],[1]Planilha1!$A:$A,1,0)</f>
        <v>#ERROR!</v>
      </c>
    </row>
    <row r="1933" ht="15.75" customHeight="1">
      <c r="A1933" s="52">
        <v>254325.0</v>
      </c>
      <c r="B1933" s="53" t="s">
        <v>70</v>
      </c>
      <c r="C1933" s="53" t="s">
        <v>71</v>
      </c>
      <c r="D1933" s="22">
        <v>207162.0</v>
      </c>
      <c r="E1933" s="53" t="s">
        <v>63</v>
      </c>
      <c r="F1933" s="54">
        <v>1.0697393E7</v>
      </c>
      <c r="G1933" s="53" t="s">
        <v>1381</v>
      </c>
      <c r="H1933" s="55">
        <v>2201.0</v>
      </c>
      <c r="I1933" s="55"/>
      <c r="J1933" s="55" t="s">
        <v>77</v>
      </c>
      <c r="K1933" s="53" t="s">
        <v>160</v>
      </c>
      <c r="L1933" s="53"/>
      <c r="M1933" s="53">
        <v>1.0</v>
      </c>
      <c r="N1933" s="53" t="s">
        <v>52</v>
      </c>
      <c r="O1933" s="25">
        <v>22.93</v>
      </c>
      <c r="P1933" s="25">
        <f>'LISTA DOS ITENS'!$O1933*'LISTA DOS ITENS'!$M1933</f>
        <v>22.93</v>
      </c>
      <c r="Q1933" s="25">
        <v>22.93</v>
      </c>
      <c r="R1933" s="25">
        <f>'LISTA DOS ITENS'!$Q1933*'LISTA DOS ITENS'!$M1933</f>
        <v>22.93</v>
      </c>
      <c r="S1933" s="56">
        <f>IF('LISTA DOS ITENS'!$P1933&gt;'LISTA DOS ITENS'!$R1933,'LISTA DOS ITENS'!$P1933,'LISTA DOS ITENS'!$R1933)</f>
        <v>22.93</v>
      </c>
      <c r="T1933" s="25">
        <v>1.6272159589748374</v>
      </c>
      <c r="U1933" s="25">
        <f>'LISTA DOS ITENS'!$T1933*'LISTA DOS ITENS'!$M1933</f>
        <v>1.627215959</v>
      </c>
      <c r="V1933" s="56">
        <f t="array" ref="V1933">INDEX('RESUMO - LOTES E VMA'!$F$3:$F$181,MATCH('LISTA DOS ITENS'!$D1933,'RESUMO - LOTES E VMA'!$A$3:$A$181,0))</f>
        <v>6923.55241</v>
      </c>
      <c r="W1933" s="57">
        <f>'LISTA DOS ITENS'!$U1933/'LISTA DOS ITENS'!$V1933</f>
        <v>0.0002350261633</v>
      </c>
      <c r="X1933" s="53" t="s">
        <v>53</v>
      </c>
      <c r="Y1933" s="53" t="s">
        <v>290</v>
      </c>
      <c r="Z1933" s="58" t="str">
        <f>'LISTA DOS ITENS'!$F1933&amp;"-"&amp;'LISTA DOS ITENS'!$H1933&amp;"-"&amp;'LISTA DOS ITENS'!$J1933&amp;"-"&amp;'LISTA DOS ITENS'!$K1933&amp;"-"&amp;'LISTA DOS ITENS'!$I1933</f>
        <v>10697393-2201-A903-CONS/IMP-</v>
      </c>
      <c r="AA1933" s="59" t="str">
        <f t="array" ref="AA1933">INDEX('RESUMO - LOTES E VMA'!$M$3:$M$181,MATCH('LISTA DOS ITENS'!$D1933,'RESUMO - LOTES E VMA'!$A$3:$A$181,0))</f>
        <v>Para Leilão</v>
      </c>
      <c r="AB1933" s="60">
        <f t="array" ref="AB1933">INDEX('RESUMO - LOTES E VMA'!$J$3:$J$181,MATCH('LISTA DOS ITENS'!$D1933,'RESUMO - LOTES E VMA'!$A$3:$A$181,0))</f>
        <v>0.06888414322</v>
      </c>
      <c r="AC1933" s="29" t="str">
        <f t="array" ref="AC1933">INDEX('RESUMO - LOTES E VMA'!$L$3:$L$181,MATCH('LISTA DOS ITENS'!$D1933,'RESUMO - LOTES E VMA'!$A$3:$A$181,0))</f>
        <v>1% do Valor de Comparação do VMA</v>
      </c>
      <c r="AD1933" s="53" t="str">
        <f>VLOOKUP(Tabela1[[#This Row],[Índice]],[1]Planilha1!$A:$A,1,0)</f>
        <v>#ERROR!</v>
      </c>
    </row>
    <row r="1934" ht="15.75" customHeight="1">
      <c r="A1934" s="52">
        <v>254326.0</v>
      </c>
      <c r="B1934" s="53" t="s">
        <v>70</v>
      </c>
      <c r="C1934" s="53" t="s">
        <v>71</v>
      </c>
      <c r="D1934" s="22">
        <v>207162.0</v>
      </c>
      <c r="E1934" s="53" t="s">
        <v>63</v>
      </c>
      <c r="F1934" s="54">
        <v>1.0697398E7</v>
      </c>
      <c r="G1934" s="53" t="s">
        <v>1422</v>
      </c>
      <c r="H1934" s="55">
        <v>2201.0</v>
      </c>
      <c r="I1934" s="55"/>
      <c r="J1934" s="55" t="s">
        <v>77</v>
      </c>
      <c r="K1934" s="53" t="s">
        <v>160</v>
      </c>
      <c r="L1934" s="53"/>
      <c r="M1934" s="53">
        <v>7.0</v>
      </c>
      <c r="N1934" s="53" t="s">
        <v>52</v>
      </c>
      <c r="O1934" s="25">
        <v>22.925714285714285</v>
      </c>
      <c r="P1934" s="25">
        <f>'LISTA DOS ITENS'!$O1934*'LISTA DOS ITENS'!$M1934</f>
        <v>160.48</v>
      </c>
      <c r="Q1934" s="25">
        <v>22.93</v>
      </c>
      <c r="R1934" s="25">
        <f>'LISTA DOS ITENS'!$Q1934*'LISTA DOS ITENS'!$M1934</f>
        <v>160.51</v>
      </c>
      <c r="S1934" s="56">
        <f>IF('LISTA DOS ITENS'!$P1934&gt;'LISTA DOS ITENS'!$R1934,'LISTA DOS ITENS'!$P1934,'LISTA DOS ITENS'!$R1934)</f>
        <v>160.51</v>
      </c>
      <c r="T1934" s="25">
        <v>1.6272159589748374</v>
      </c>
      <c r="U1934" s="25">
        <f>'LISTA DOS ITENS'!$T1934*'LISTA DOS ITENS'!$M1934</f>
        <v>11.39051171</v>
      </c>
      <c r="V1934" s="56">
        <f t="array" ref="V1934">INDEX('RESUMO - LOTES E VMA'!$F$3:$F$181,MATCH('LISTA DOS ITENS'!$D1934,'RESUMO - LOTES E VMA'!$A$3:$A$181,0))</f>
        <v>6923.55241</v>
      </c>
      <c r="W1934" s="57">
        <f>'LISTA DOS ITENS'!$U1934/'LISTA DOS ITENS'!$V1934</f>
        <v>0.001645183143</v>
      </c>
      <c r="X1934" s="53" t="s">
        <v>53</v>
      </c>
      <c r="Y1934" s="53" t="s">
        <v>290</v>
      </c>
      <c r="Z1934" s="58" t="str">
        <f>'LISTA DOS ITENS'!$F1934&amp;"-"&amp;'LISTA DOS ITENS'!$H1934&amp;"-"&amp;'LISTA DOS ITENS'!$J1934&amp;"-"&amp;'LISTA DOS ITENS'!$K1934&amp;"-"&amp;'LISTA DOS ITENS'!$I1934</f>
        <v>10697398-2201-A903-CONS/IMP-</v>
      </c>
      <c r="AA1934" s="59" t="str">
        <f t="array" ref="AA1934">INDEX('RESUMO - LOTES E VMA'!$M$3:$M$181,MATCH('LISTA DOS ITENS'!$D1934,'RESUMO - LOTES E VMA'!$A$3:$A$181,0))</f>
        <v>Para Leilão</v>
      </c>
      <c r="AB1934" s="60">
        <f t="array" ref="AB1934">INDEX('RESUMO - LOTES E VMA'!$J$3:$J$181,MATCH('LISTA DOS ITENS'!$D1934,'RESUMO - LOTES E VMA'!$A$3:$A$181,0))</f>
        <v>0.06888414322</v>
      </c>
      <c r="AC1934" s="29" t="str">
        <f t="array" ref="AC1934">INDEX('RESUMO - LOTES E VMA'!$L$3:$L$181,MATCH('LISTA DOS ITENS'!$D1934,'RESUMO - LOTES E VMA'!$A$3:$A$181,0))</f>
        <v>1% do Valor de Comparação do VMA</v>
      </c>
      <c r="AD1934" s="53" t="str">
        <f>VLOOKUP(Tabela1[[#This Row],[Índice]],[1]Planilha1!$A:$A,1,0)</f>
        <v>#ERROR!</v>
      </c>
    </row>
    <row r="1935" ht="15.75" customHeight="1">
      <c r="A1935" s="52">
        <v>254327.0</v>
      </c>
      <c r="B1935" s="53" t="s">
        <v>70</v>
      </c>
      <c r="C1935" s="53" t="s">
        <v>71</v>
      </c>
      <c r="D1935" s="22">
        <v>207162.0</v>
      </c>
      <c r="E1935" s="53" t="s">
        <v>63</v>
      </c>
      <c r="F1935" s="54">
        <v>1.0697583E7</v>
      </c>
      <c r="G1935" s="53" t="s">
        <v>1390</v>
      </c>
      <c r="H1935" s="55">
        <v>2201.0</v>
      </c>
      <c r="I1935" s="55"/>
      <c r="J1935" s="55" t="s">
        <v>77</v>
      </c>
      <c r="K1935" s="53" t="s">
        <v>160</v>
      </c>
      <c r="L1935" s="53"/>
      <c r="M1935" s="53">
        <v>3.0</v>
      </c>
      <c r="N1935" s="53" t="s">
        <v>52</v>
      </c>
      <c r="O1935" s="25">
        <v>18.0</v>
      </c>
      <c r="P1935" s="25">
        <f>'LISTA DOS ITENS'!$O1935*'LISTA DOS ITENS'!$M1935</f>
        <v>54</v>
      </c>
      <c r="Q1935" s="25">
        <v>30.7</v>
      </c>
      <c r="R1935" s="25">
        <f>'LISTA DOS ITENS'!$Q1935*'LISTA DOS ITENS'!$M1935</f>
        <v>92.1</v>
      </c>
      <c r="S1935" s="56">
        <f>IF('LISTA DOS ITENS'!$P1935&gt;'LISTA DOS ITENS'!$R1935,'LISTA DOS ITENS'!$P1935,'LISTA DOS ITENS'!$R1935)</f>
        <v>92.1</v>
      </c>
      <c r="T1935" s="25">
        <v>2.1786101151560184</v>
      </c>
      <c r="U1935" s="25">
        <f>'LISTA DOS ITENS'!$T1935*'LISTA DOS ITENS'!$M1935</f>
        <v>6.535830345</v>
      </c>
      <c r="V1935" s="56">
        <f t="array" ref="V1935">INDEX('RESUMO - LOTES E VMA'!$F$3:$F$181,MATCH('LISTA DOS ITENS'!$D1935,'RESUMO - LOTES E VMA'!$A$3:$A$181,0))</f>
        <v>6923.55241</v>
      </c>
      <c r="W1935" s="57">
        <f>'LISTA DOS ITENS'!$U1935/'LISTA DOS ITENS'!$V1935</f>
        <v>0.000943999548</v>
      </c>
      <c r="X1935" s="53" t="s">
        <v>53</v>
      </c>
      <c r="Y1935" s="53" t="s">
        <v>290</v>
      </c>
      <c r="Z1935" s="58" t="str">
        <f>'LISTA DOS ITENS'!$F1935&amp;"-"&amp;'LISTA DOS ITENS'!$H1935&amp;"-"&amp;'LISTA DOS ITENS'!$J1935&amp;"-"&amp;'LISTA DOS ITENS'!$K1935&amp;"-"&amp;'LISTA DOS ITENS'!$I1935</f>
        <v>10697583-2201-A903-CONS/IMP-</v>
      </c>
      <c r="AA1935" s="59" t="str">
        <f t="array" ref="AA1935">INDEX('RESUMO - LOTES E VMA'!$M$3:$M$181,MATCH('LISTA DOS ITENS'!$D1935,'RESUMO - LOTES E VMA'!$A$3:$A$181,0))</f>
        <v>Para Leilão</v>
      </c>
      <c r="AB1935" s="60">
        <f t="array" ref="AB1935">INDEX('RESUMO - LOTES E VMA'!$J$3:$J$181,MATCH('LISTA DOS ITENS'!$D1935,'RESUMO - LOTES E VMA'!$A$3:$A$181,0))</f>
        <v>0.06888414322</v>
      </c>
      <c r="AC1935" s="29" t="str">
        <f t="array" ref="AC1935">INDEX('RESUMO - LOTES E VMA'!$L$3:$L$181,MATCH('LISTA DOS ITENS'!$D1935,'RESUMO - LOTES E VMA'!$A$3:$A$181,0))</f>
        <v>1% do Valor de Comparação do VMA</v>
      </c>
      <c r="AD1935" s="53" t="str">
        <f>VLOOKUP(Tabela1[[#This Row],[Índice]],[1]Planilha1!$A:$A,1,0)</f>
        <v>#ERROR!</v>
      </c>
    </row>
    <row r="1936" ht="15.75" customHeight="1">
      <c r="A1936" s="52">
        <v>254328.0</v>
      </c>
      <c r="B1936" s="53" t="s">
        <v>70</v>
      </c>
      <c r="C1936" s="53" t="s">
        <v>71</v>
      </c>
      <c r="D1936" s="22">
        <v>207162.0</v>
      </c>
      <c r="E1936" s="53" t="s">
        <v>63</v>
      </c>
      <c r="F1936" s="54">
        <v>1.0700783E7</v>
      </c>
      <c r="G1936" s="53" t="s">
        <v>1423</v>
      </c>
      <c r="H1936" s="55">
        <v>2201.0</v>
      </c>
      <c r="I1936" s="55"/>
      <c r="J1936" s="55" t="s">
        <v>77</v>
      </c>
      <c r="K1936" s="53" t="s">
        <v>73</v>
      </c>
      <c r="L1936" s="53"/>
      <c r="M1936" s="53">
        <v>1.0</v>
      </c>
      <c r="N1936" s="53" t="s">
        <v>52</v>
      </c>
      <c r="O1936" s="25">
        <v>60.1</v>
      </c>
      <c r="P1936" s="25">
        <f>'LISTA DOS ITENS'!$O1936*'LISTA DOS ITENS'!$M1936</f>
        <v>60.1</v>
      </c>
      <c r="Q1936" s="25">
        <v>60.1</v>
      </c>
      <c r="R1936" s="25">
        <f>'LISTA DOS ITENS'!$Q1936*'LISTA DOS ITENS'!$M1936</f>
        <v>60.1</v>
      </c>
      <c r="S1936" s="56">
        <f>IF('LISTA DOS ITENS'!$P1936&gt;'LISTA DOS ITENS'!$R1936,'LISTA DOS ITENS'!$P1936,'LISTA DOS ITENS'!$R1936)</f>
        <v>60.1</v>
      </c>
      <c r="T1936" s="25">
        <v>4.264966381787516</v>
      </c>
      <c r="U1936" s="25">
        <f>'LISTA DOS ITENS'!$T1936*'LISTA DOS ITENS'!$M1936</f>
        <v>4.264966382</v>
      </c>
      <c r="V1936" s="56">
        <f t="array" ref="V1936">INDEX('RESUMO - LOTES E VMA'!$F$3:$F$181,MATCH('LISTA DOS ITENS'!$D1936,'RESUMO - LOTES E VMA'!$A$3:$A$181,0))</f>
        <v>6923.55241</v>
      </c>
      <c r="W1936" s="57">
        <f>'LISTA DOS ITENS'!$U1936/'LISTA DOS ITENS'!$V1936</f>
        <v>0.0006160083913</v>
      </c>
      <c r="X1936" s="53" t="s">
        <v>53</v>
      </c>
      <c r="Y1936" s="53" t="s">
        <v>290</v>
      </c>
      <c r="Z1936" s="58" t="str">
        <f>'LISTA DOS ITENS'!$F1936&amp;"-"&amp;'LISTA DOS ITENS'!$H1936&amp;"-"&amp;'LISTA DOS ITENS'!$J1936&amp;"-"&amp;'LISTA DOS ITENS'!$K1936&amp;"-"&amp;'LISTA DOS ITENS'!$I1936</f>
        <v>10700783-2201-A903-CONS/NAC-</v>
      </c>
      <c r="AA1936" s="59" t="str">
        <f t="array" ref="AA1936">INDEX('RESUMO - LOTES E VMA'!$M$3:$M$181,MATCH('LISTA DOS ITENS'!$D1936,'RESUMO - LOTES E VMA'!$A$3:$A$181,0))</f>
        <v>Para Leilão</v>
      </c>
      <c r="AB1936" s="60">
        <f t="array" ref="AB1936">INDEX('RESUMO - LOTES E VMA'!$J$3:$J$181,MATCH('LISTA DOS ITENS'!$D1936,'RESUMO - LOTES E VMA'!$A$3:$A$181,0))</f>
        <v>0.06888414322</v>
      </c>
      <c r="AC1936" s="29" t="str">
        <f t="array" ref="AC1936">INDEX('RESUMO - LOTES E VMA'!$L$3:$L$181,MATCH('LISTA DOS ITENS'!$D1936,'RESUMO - LOTES E VMA'!$A$3:$A$181,0))</f>
        <v>1% do Valor de Comparação do VMA</v>
      </c>
      <c r="AD1936" s="53" t="str">
        <f>VLOOKUP(Tabela1[[#This Row],[Índice]],[1]Planilha1!$A:$A,1,0)</f>
        <v>#ERROR!</v>
      </c>
    </row>
    <row r="1937" ht="15.75" customHeight="1">
      <c r="A1937" s="52">
        <v>254329.0</v>
      </c>
      <c r="B1937" s="53" t="s">
        <v>70</v>
      </c>
      <c r="C1937" s="53" t="s">
        <v>71</v>
      </c>
      <c r="D1937" s="22">
        <v>207162.0</v>
      </c>
      <c r="E1937" s="53" t="s">
        <v>63</v>
      </c>
      <c r="F1937" s="54">
        <v>1.0734149E7</v>
      </c>
      <c r="G1937" s="53" t="s">
        <v>1384</v>
      </c>
      <c r="H1937" s="55">
        <v>2201.0</v>
      </c>
      <c r="I1937" s="55"/>
      <c r="J1937" s="55" t="s">
        <v>77</v>
      </c>
      <c r="K1937" s="53" t="s">
        <v>293</v>
      </c>
      <c r="L1937" s="53"/>
      <c r="M1937" s="53">
        <v>4.0</v>
      </c>
      <c r="N1937" s="53" t="s">
        <v>52</v>
      </c>
      <c r="O1937" s="25">
        <v>1.0</v>
      </c>
      <c r="P1937" s="25">
        <f>'LISTA DOS ITENS'!$O1937*'LISTA DOS ITENS'!$M1937</f>
        <v>4</v>
      </c>
      <c r="Q1937" s="25">
        <v>115.97</v>
      </c>
      <c r="R1937" s="25">
        <f>'LISTA DOS ITENS'!$Q1937*'LISTA DOS ITENS'!$M1937</f>
        <v>463.88</v>
      </c>
      <c r="S1937" s="56">
        <f>IF('LISTA DOS ITENS'!$P1937&gt;'LISTA DOS ITENS'!$R1937,'LISTA DOS ITENS'!$P1937,'LISTA DOS ITENS'!$R1937)</f>
        <v>463.88</v>
      </c>
      <c r="T1937" s="25">
        <v>8.229752933376009</v>
      </c>
      <c r="U1937" s="25">
        <f>'LISTA DOS ITENS'!$T1937*'LISTA DOS ITENS'!$M1937</f>
        <v>32.91901173</v>
      </c>
      <c r="V1937" s="56">
        <f t="array" ref="V1937">INDEX('RESUMO - LOTES E VMA'!$F$3:$F$181,MATCH('LISTA DOS ITENS'!$D1937,'RESUMO - LOTES E VMA'!$A$3:$A$181,0))</f>
        <v>6923.55241</v>
      </c>
      <c r="W1937" s="57">
        <f>'LISTA DOS ITENS'!$U1937/'LISTA DOS ITENS'!$V1937</f>
        <v>0.004754641806</v>
      </c>
      <c r="X1937" s="53" t="s">
        <v>53</v>
      </c>
      <c r="Y1937" s="53" t="s">
        <v>290</v>
      </c>
      <c r="Z1937" s="58" t="str">
        <f>'LISTA DOS ITENS'!$F1937&amp;"-"&amp;'LISTA DOS ITENS'!$H1937&amp;"-"&amp;'LISTA DOS ITENS'!$J1937&amp;"-"&amp;'LISTA DOS ITENS'!$K1937&amp;"-"&amp;'LISTA DOS ITENS'!$I1937</f>
        <v>10734149-2201-A903-SOBRE_EMP-</v>
      </c>
      <c r="AA1937" s="59" t="str">
        <f t="array" ref="AA1937">INDEX('RESUMO - LOTES E VMA'!$M$3:$M$181,MATCH('LISTA DOS ITENS'!$D1937,'RESUMO - LOTES E VMA'!$A$3:$A$181,0))</f>
        <v>Para Leilão</v>
      </c>
      <c r="AB1937" s="60">
        <f t="array" ref="AB1937">INDEX('RESUMO - LOTES E VMA'!$J$3:$J$181,MATCH('LISTA DOS ITENS'!$D1937,'RESUMO - LOTES E VMA'!$A$3:$A$181,0))</f>
        <v>0.06888414322</v>
      </c>
      <c r="AC1937" s="29" t="str">
        <f t="array" ref="AC1937">INDEX('RESUMO - LOTES E VMA'!$L$3:$L$181,MATCH('LISTA DOS ITENS'!$D1937,'RESUMO - LOTES E VMA'!$A$3:$A$181,0))</f>
        <v>1% do Valor de Comparação do VMA</v>
      </c>
      <c r="AD1937" s="53" t="str">
        <f>VLOOKUP(Tabela1[[#This Row],[Índice]],[1]Planilha1!$A:$A,1,0)</f>
        <v>#ERROR!</v>
      </c>
    </row>
    <row r="1938" ht="15.75" customHeight="1">
      <c r="A1938" s="52">
        <v>254330.0</v>
      </c>
      <c r="B1938" s="53" t="s">
        <v>70</v>
      </c>
      <c r="C1938" s="53" t="s">
        <v>71</v>
      </c>
      <c r="D1938" s="22">
        <v>207162.0</v>
      </c>
      <c r="E1938" s="53" t="s">
        <v>63</v>
      </c>
      <c r="F1938" s="54">
        <v>1.0734384E7</v>
      </c>
      <c r="G1938" s="53" t="s">
        <v>1397</v>
      </c>
      <c r="H1938" s="55">
        <v>2201.0</v>
      </c>
      <c r="I1938" s="55"/>
      <c r="J1938" s="55" t="s">
        <v>77</v>
      </c>
      <c r="K1938" s="53" t="s">
        <v>179</v>
      </c>
      <c r="L1938" s="53"/>
      <c r="M1938" s="53">
        <v>1.0</v>
      </c>
      <c r="N1938" s="53" t="s">
        <v>52</v>
      </c>
      <c r="O1938" s="25">
        <v>309.21</v>
      </c>
      <c r="P1938" s="25">
        <f>'LISTA DOS ITENS'!$O1938*'LISTA DOS ITENS'!$M1938</f>
        <v>309.21</v>
      </c>
      <c r="Q1938" s="25">
        <v>811.0</v>
      </c>
      <c r="R1938" s="25">
        <f>'LISTA DOS ITENS'!$Q1938*'LISTA DOS ITENS'!$M1938</f>
        <v>811</v>
      </c>
      <c r="S1938" s="56">
        <f>IF('LISTA DOS ITENS'!$P1938&gt;'LISTA DOS ITENS'!$R1938,'LISTA DOS ITENS'!$P1938,'LISTA DOS ITENS'!$R1938)</f>
        <v>811</v>
      </c>
      <c r="T1938" s="25">
        <v>57.5522085795287</v>
      </c>
      <c r="U1938" s="25">
        <f>'LISTA DOS ITENS'!$T1938*'LISTA DOS ITENS'!$M1938</f>
        <v>57.55220858</v>
      </c>
      <c r="V1938" s="56">
        <f t="array" ref="V1938">INDEX('RESUMO - LOTES E VMA'!$F$3:$F$181,MATCH('LISTA DOS ITENS'!$D1938,'RESUMO - LOTES E VMA'!$A$3:$A$181,0))</f>
        <v>6923.55241</v>
      </c>
      <c r="W1938" s="57">
        <f>'LISTA DOS ITENS'!$U1938/'LISTA DOS ITENS'!$V1938</f>
        <v>0.008312525879</v>
      </c>
      <c r="X1938" s="53" t="s">
        <v>53</v>
      </c>
      <c r="Y1938" s="53" t="s">
        <v>290</v>
      </c>
      <c r="Z1938" s="58" t="str">
        <f>'LISTA DOS ITENS'!$F1938&amp;"-"&amp;'LISTA DOS ITENS'!$H1938&amp;"-"&amp;'LISTA DOS ITENS'!$J1938&amp;"-"&amp;'LISTA DOS ITENS'!$K1938&amp;"-"&amp;'LISTA DOS ITENS'!$I1938</f>
        <v>10734384-2201-A903-IMOB/IMP-</v>
      </c>
      <c r="AA1938" s="59" t="str">
        <f t="array" ref="AA1938">INDEX('RESUMO - LOTES E VMA'!$M$3:$M$181,MATCH('LISTA DOS ITENS'!$D1938,'RESUMO - LOTES E VMA'!$A$3:$A$181,0))</f>
        <v>Para Leilão</v>
      </c>
      <c r="AB1938" s="60">
        <f t="array" ref="AB1938">INDEX('RESUMO - LOTES E VMA'!$J$3:$J$181,MATCH('LISTA DOS ITENS'!$D1938,'RESUMO - LOTES E VMA'!$A$3:$A$181,0))</f>
        <v>0.06888414322</v>
      </c>
      <c r="AC1938" s="29" t="str">
        <f t="array" ref="AC1938">INDEX('RESUMO - LOTES E VMA'!$L$3:$L$181,MATCH('LISTA DOS ITENS'!$D1938,'RESUMO - LOTES E VMA'!$A$3:$A$181,0))</f>
        <v>1% do Valor de Comparação do VMA</v>
      </c>
      <c r="AD1938" s="53" t="str">
        <f>VLOOKUP(Tabela1[[#This Row],[Índice]],[1]Planilha1!$A:$A,1,0)</f>
        <v>#ERROR!</v>
      </c>
    </row>
    <row r="1939" ht="15.75" customHeight="1">
      <c r="A1939" s="52">
        <v>254331.0</v>
      </c>
      <c r="B1939" s="53" t="s">
        <v>70</v>
      </c>
      <c r="C1939" s="53" t="s">
        <v>71</v>
      </c>
      <c r="D1939" s="22">
        <v>207162.0</v>
      </c>
      <c r="E1939" s="53" t="s">
        <v>63</v>
      </c>
      <c r="F1939" s="54">
        <v>1.0737028E7</v>
      </c>
      <c r="G1939" s="53" t="s">
        <v>1403</v>
      </c>
      <c r="H1939" s="55">
        <v>2201.0</v>
      </c>
      <c r="I1939" s="55"/>
      <c r="J1939" s="55" t="s">
        <v>77</v>
      </c>
      <c r="K1939" s="53" t="s">
        <v>179</v>
      </c>
      <c r="L1939" s="53"/>
      <c r="M1939" s="53">
        <v>2.0</v>
      </c>
      <c r="N1939" s="53" t="s">
        <v>52</v>
      </c>
      <c r="O1939" s="25">
        <v>309.205</v>
      </c>
      <c r="P1939" s="25">
        <f>'LISTA DOS ITENS'!$O1939*'LISTA DOS ITENS'!$M1939</f>
        <v>618.41</v>
      </c>
      <c r="Q1939" s="25">
        <v>309.21</v>
      </c>
      <c r="R1939" s="25">
        <f>'LISTA DOS ITENS'!$Q1939*'LISTA DOS ITENS'!$M1939</f>
        <v>618.42</v>
      </c>
      <c r="S1939" s="56">
        <f>IF('LISTA DOS ITENS'!$P1939&gt;'LISTA DOS ITENS'!$R1939,'LISTA DOS ITENS'!$P1939,'LISTA DOS ITENS'!$R1939)</f>
        <v>618.42</v>
      </c>
      <c r="T1939" s="25">
        <v>21.942932694051873</v>
      </c>
      <c r="U1939" s="25">
        <f>'LISTA DOS ITENS'!$T1939*'LISTA DOS ITENS'!$M1939</f>
        <v>43.88586539</v>
      </c>
      <c r="V1939" s="56">
        <f t="array" ref="V1939">INDEX('RESUMO - LOTES E VMA'!$F$3:$F$181,MATCH('LISTA DOS ITENS'!$D1939,'RESUMO - LOTES E VMA'!$A$3:$A$181,0))</f>
        <v>6923.55241</v>
      </c>
      <c r="W1939" s="57">
        <f>'LISTA DOS ITENS'!$U1939/'LISTA DOS ITENS'!$V1939</f>
        <v>0.006338634098</v>
      </c>
      <c r="X1939" s="53" t="s">
        <v>53</v>
      </c>
      <c r="Y1939" s="53" t="s">
        <v>290</v>
      </c>
      <c r="Z1939" s="58" t="str">
        <f>'LISTA DOS ITENS'!$F1939&amp;"-"&amp;'LISTA DOS ITENS'!$H1939&amp;"-"&amp;'LISTA DOS ITENS'!$J1939&amp;"-"&amp;'LISTA DOS ITENS'!$K1939&amp;"-"&amp;'LISTA DOS ITENS'!$I1939</f>
        <v>10737028-2201-A903-IMOB/IMP-</v>
      </c>
      <c r="AA1939" s="59" t="str">
        <f t="array" ref="AA1939">INDEX('RESUMO - LOTES E VMA'!$M$3:$M$181,MATCH('LISTA DOS ITENS'!$D1939,'RESUMO - LOTES E VMA'!$A$3:$A$181,0))</f>
        <v>Para Leilão</v>
      </c>
      <c r="AB1939" s="60">
        <f t="array" ref="AB1939">INDEX('RESUMO - LOTES E VMA'!$J$3:$J$181,MATCH('LISTA DOS ITENS'!$D1939,'RESUMO - LOTES E VMA'!$A$3:$A$181,0))</f>
        <v>0.06888414322</v>
      </c>
      <c r="AC1939" s="29" t="str">
        <f t="array" ref="AC1939">INDEX('RESUMO - LOTES E VMA'!$L$3:$L$181,MATCH('LISTA DOS ITENS'!$D1939,'RESUMO - LOTES E VMA'!$A$3:$A$181,0))</f>
        <v>1% do Valor de Comparação do VMA</v>
      </c>
      <c r="AD1939" s="53" t="str">
        <f>VLOOKUP(Tabela1[[#This Row],[Índice]],[1]Planilha1!$A:$A,1,0)</f>
        <v>#ERROR!</v>
      </c>
    </row>
    <row r="1940" ht="15.75" customHeight="1">
      <c r="A1940" s="52">
        <v>254332.0</v>
      </c>
      <c r="B1940" s="53" t="s">
        <v>70</v>
      </c>
      <c r="C1940" s="53" t="s">
        <v>71</v>
      </c>
      <c r="D1940" s="22">
        <v>207162.0</v>
      </c>
      <c r="E1940" s="53" t="s">
        <v>63</v>
      </c>
      <c r="F1940" s="54">
        <v>1.0770798E7</v>
      </c>
      <c r="G1940" s="53" t="s">
        <v>1370</v>
      </c>
      <c r="H1940" s="55">
        <v>2201.0</v>
      </c>
      <c r="I1940" s="55"/>
      <c r="J1940" s="55" t="s">
        <v>77</v>
      </c>
      <c r="K1940" s="53" t="s">
        <v>73</v>
      </c>
      <c r="L1940" s="53"/>
      <c r="M1940" s="53">
        <v>1.0</v>
      </c>
      <c r="N1940" s="53" t="s">
        <v>52</v>
      </c>
      <c r="O1940" s="25">
        <v>282.29</v>
      </c>
      <c r="P1940" s="25">
        <f>'LISTA DOS ITENS'!$O1940*'LISTA DOS ITENS'!$M1940</f>
        <v>282.29</v>
      </c>
      <c r="Q1940" s="25">
        <v>282.29</v>
      </c>
      <c r="R1940" s="25">
        <f>'LISTA DOS ITENS'!$Q1940*'LISTA DOS ITENS'!$M1940</f>
        <v>282.29</v>
      </c>
      <c r="S1940" s="56">
        <f>IF('LISTA DOS ITENS'!$P1940&gt;'LISTA DOS ITENS'!$R1940,'LISTA DOS ITENS'!$P1940,'LISTA DOS ITENS'!$R1940)</f>
        <v>282.29</v>
      </c>
      <c r="T1940" s="25">
        <v>20.03256838460562</v>
      </c>
      <c r="U1940" s="25">
        <f>'LISTA DOS ITENS'!$T1940*'LISTA DOS ITENS'!$M1940</f>
        <v>20.03256838</v>
      </c>
      <c r="V1940" s="56">
        <f t="array" ref="V1940">INDEX('RESUMO - LOTES E VMA'!$F$3:$F$181,MATCH('LISTA DOS ITENS'!$D1940,'RESUMO - LOTES E VMA'!$A$3:$A$181,0))</f>
        <v>6923.55241</v>
      </c>
      <c r="W1940" s="57">
        <f>'LISTA DOS ITENS'!$U1940/'LISTA DOS ITENS'!$V1940</f>
        <v>0.002893394489</v>
      </c>
      <c r="X1940" s="53" t="s">
        <v>53</v>
      </c>
      <c r="Y1940" s="53" t="s">
        <v>290</v>
      </c>
      <c r="Z1940" s="58" t="str">
        <f>'LISTA DOS ITENS'!$F1940&amp;"-"&amp;'LISTA DOS ITENS'!$H1940&amp;"-"&amp;'LISTA DOS ITENS'!$J1940&amp;"-"&amp;'LISTA DOS ITENS'!$K1940&amp;"-"&amp;'LISTA DOS ITENS'!$I1940</f>
        <v>10770798-2201-A903-CONS/NAC-</v>
      </c>
      <c r="AA1940" s="59" t="str">
        <f t="array" ref="AA1940">INDEX('RESUMO - LOTES E VMA'!$M$3:$M$181,MATCH('LISTA DOS ITENS'!$D1940,'RESUMO - LOTES E VMA'!$A$3:$A$181,0))</f>
        <v>Para Leilão</v>
      </c>
      <c r="AB1940" s="60">
        <f t="array" ref="AB1940">INDEX('RESUMO - LOTES E VMA'!$J$3:$J$181,MATCH('LISTA DOS ITENS'!$D1940,'RESUMO - LOTES E VMA'!$A$3:$A$181,0))</f>
        <v>0.06888414322</v>
      </c>
      <c r="AC1940" s="29" t="str">
        <f t="array" ref="AC1940">INDEX('RESUMO - LOTES E VMA'!$L$3:$L$181,MATCH('LISTA DOS ITENS'!$D1940,'RESUMO - LOTES E VMA'!$A$3:$A$181,0))</f>
        <v>1% do Valor de Comparação do VMA</v>
      </c>
      <c r="AD1940" s="53" t="str">
        <f>VLOOKUP(Tabela1[[#This Row],[Índice]],[1]Planilha1!$A:$A,1,0)</f>
        <v>#ERROR!</v>
      </c>
    </row>
    <row r="1941" ht="15.75" customHeight="1">
      <c r="A1941" s="52">
        <v>254333.0</v>
      </c>
      <c r="B1941" s="53" t="s">
        <v>70</v>
      </c>
      <c r="C1941" s="53" t="s">
        <v>71</v>
      </c>
      <c r="D1941" s="22">
        <v>207162.0</v>
      </c>
      <c r="E1941" s="53" t="s">
        <v>63</v>
      </c>
      <c r="F1941" s="54">
        <v>1.0789425E7</v>
      </c>
      <c r="G1941" s="53" t="s">
        <v>1424</v>
      </c>
      <c r="H1941" s="55">
        <v>2201.0</v>
      </c>
      <c r="I1941" s="55"/>
      <c r="J1941" s="55" t="s">
        <v>77</v>
      </c>
      <c r="K1941" s="53" t="s">
        <v>73</v>
      </c>
      <c r="L1941" s="53"/>
      <c r="M1941" s="53">
        <v>27.0</v>
      </c>
      <c r="N1941" s="53" t="s">
        <v>52</v>
      </c>
      <c r="O1941" s="25">
        <v>24.65</v>
      </c>
      <c r="P1941" s="25">
        <f>'LISTA DOS ITENS'!$O1941*'LISTA DOS ITENS'!$M1941</f>
        <v>665.55</v>
      </c>
      <c r="Q1941" s="25">
        <v>24.65</v>
      </c>
      <c r="R1941" s="25">
        <f>'LISTA DOS ITENS'!$Q1941*'LISTA DOS ITENS'!$M1941</f>
        <v>665.55</v>
      </c>
      <c r="S1941" s="56">
        <f>IF('LISTA DOS ITENS'!$P1941&gt;'LISTA DOS ITENS'!$R1941,'LISTA DOS ITENS'!$P1941,'LISTA DOS ITENS'!$R1941)</f>
        <v>665.55</v>
      </c>
      <c r="T1941" s="25">
        <v>1.7492748970226664</v>
      </c>
      <c r="U1941" s="25">
        <f>'LISTA DOS ITENS'!$T1941*'LISTA DOS ITENS'!$M1941</f>
        <v>47.23042222</v>
      </c>
      <c r="V1941" s="56">
        <f t="array" ref="V1941">INDEX('RESUMO - LOTES E VMA'!$F$3:$F$181,MATCH('LISTA DOS ITENS'!$D1941,'RESUMO - LOTES E VMA'!$A$3:$A$181,0))</f>
        <v>6923.55241</v>
      </c>
      <c r="W1941" s="57">
        <f>'LISTA DOS ITENS'!$U1941/'LISTA DOS ITENS'!$V1941</f>
        <v>0.006821703574</v>
      </c>
      <c r="X1941" s="53" t="s">
        <v>53</v>
      </c>
      <c r="Y1941" s="53" t="s">
        <v>290</v>
      </c>
      <c r="Z1941" s="58" t="str">
        <f>'LISTA DOS ITENS'!$F1941&amp;"-"&amp;'LISTA DOS ITENS'!$H1941&amp;"-"&amp;'LISTA DOS ITENS'!$J1941&amp;"-"&amp;'LISTA DOS ITENS'!$K1941&amp;"-"&amp;'LISTA DOS ITENS'!$I1941</f>
        <v>10789425-2201-A903-CONS/NAC-</v>
      </c>
      <c r="AA1941" s="59" t="str">
        <f t="array" ref="AA1941">INDEX('RESUMO - LOTES E VMA'!$M$3:$M$181,MATCH('LISTA DOS ITENS'!$D1941,'RESUMO - LOTES E VMA'!$A$3:$A$181,0))</f>
        <v>Para Leilão</v>
      </c>
      <c r="AB1941" s="60">
        <f t="array" ref="AB1941">INDEX('RESUMO - LOTES E VMA'!$J$3:$J$181,MATCH('LISTA DOS ITENS'!$D1941,'RESUMO - LOTES E VMA'!$A$3:$A$181,0))</f>
        <v>0.06888414322</v>
      </c>
      <c r="AC1941" s="29" t="str">
        <f t="array" ref="AC1941">INDEX('RESUMO - LOTES E VMA'!$L$3:$L$181,MATCH('LISTA DOS ITENS'!$D1941,'RESUMO - LOTES E VMA'!$A$3:$A$181,0))</f>
        <v>1% do Valor de Comparação do VMA</v>
      </c>
      <c r="AD1941" s="53" t="str">
        <f>VLOOKUP(Tabela1[[#This Row],[Índice]],[1]Planilha1!$A:$A,1,0)</f>
        <v>#ERROR!</v>
      </c>
    </row>
    <row r="1942" ht="15.75" customHeight="1">
      <c r="A1942" s="52">
        <v>254334.0</v>
      </c>
      <c r="B1942" s="53" t="s">
        <v>70</v>
      </c>
      <c r="C1942" s="53" t="s">
        <v>71</v>
      </c>
      <c r="D1942" s="22">
        <v>207162.0</v>
      </c>
      <c r="E1942" s="53" t="s">
        <v>63</v>
      </c>
      <c r="F1942" s="54">
        <v>1.0796001E7</v>
      </c>
      <c r="G1942" s="53" t="s">
        <v>1425</v>
      </c>
      <c r="H1942" s="55">
        <v>2201.0</v>
      </c>
      <c r="I1942" s="55"/>
      <c r="J1942" s="55" t="s">
        <v>77</v>
      </c>
      <c r="K1942" s="53" t="s">
        <v>73</v>
      </c>
      <c r="L1942" s="53"/>
      <c r="M1942" s="53">
        <v>1.0</v>
      </c>
      <c r="N1942" s="53" t="s">
        <v>52</v>
      </c>
      <c r="O1942" s="25">
        <v>1100.0</v>
      </c>
      <c r="P1942" s="25">
        <f>'LISTA DOS ITENS'!$O1942*'LISTA DOS ITENS'!$M1942</f>
        <v>1100</v>
      </c>
      <c r="Q1942" s="25">
        <v>1100.0</v>
      </c>
      <c r="R1942" s="25">
        <f>'LISTA DOS ITENS'!$Q1942*'LISTA DOS ITENS'!$M1942</f>
        <v>1100</v>
      </c>
      <c r="S1942" s="56">
        <f>IF('LISTA DOS ITENS'!$P1942&gt;'LISTA DOS ITENS'!$R1942,'LISTA DOS ITENS'!$P1942,'LISTA DOS ITENS'!$R1942)</f>
        <v>1100</v>
      </c>
      <c r="T1942" s="25">
        <v>78.06094875151858</v>
      </c>
      <c r="U1942" s="25">
        <f>'LISTA DOS ITENS'!$T1942*'LISTA DOS ITENS'!$M1942</f>
        <v>78.06094875</v>
      </c>
      <c r="V1942" s="56">
        <f t="array" ref="V1942">INDEX('RESUMO - LOTES E VMA'!$F$3:$F$181,MATCH('LISTA DOS ITENS'!$D1942,'RESUMO - LOTES E VMA'!$A$3:$A$181,0))</f>
        <v>6923.55241</v>
      </c>
      <c r="W1942" s="57">
        <f>'LISTA DOS ITENS'!$U1942/'LISTA DOS ITENS'!$V1942</f>
        <v>0.01127469601</v>
      </c>
      <c r="X1942" s="53" t="s">
        <v>53</v>
      </c>
      <c r="Y1942" s="53" t="s">
        <v>290</v>
      </c>
      <c r="Z1942" s="58" t="str">
        <f>'LISTA DOS ITENS'!$F1942&amp;"-"&amp;'LISTA DOS ITENS'!$H1942&amp;"-"&amp;'LISTA DOS ITENS'!$J1942&amp;"-"&amp;'LISTA DOS ITENS'!$K1942&amp;"-"&amp;'LISTA DOS ITENS'!$I1942</f>
        <v>10796001-2201-A903-CONS/NAC-</v>
      </c>
      <c r="AA1942" s="59" t="str">
        <f t="array" ref="AA1942">INDEX('RESUMO - LOTES E VMA'!$M$3:$M$181,MATCH('LISTA DOS ITENS'!$D1942,'RESUMO - LOTES E VMA'!$A$3:$A$181,0))</f>
        <v>Para Leilão</v>
      </c>
      <c r="AB1942" s="60">
        <f t="array" ref="AB1942">INDEX('RESUMO - LOTES E VMA'!$J$3:$J$181,MATCH('LISTA DOS ITENS'!$D1942,'RESUMO - LOTES E VMA'!$A$3:$A$181,0))</f>
        <v>0.06888414322</v>
      </c>
      <c r="AC1942" s="29" t="str">
        <f t="array" ref="AC1942">INDEX('RESUMO - LOTES E VMA'!$L$3:$L$181,MATCH('LISTA DOS ITENS'!$D1942,'RESUMO - LOTES E VMA'!$A$3:$A$181,0))</f>
        <v>1% do Valor de Comparação do VMA</v>
      </c>
      <c r="AD1942" s="53" t="str">
        <f>VLOOKUP(Tabela1[[#This Row],[Índice]],[1]Planilha1!$A:$A,1,0)</f>
        <v>#ERROR!</v>
      </c>
    </row>
    <row r="1943" ht="15.75" customHeight="1">
      <c r="A1943" s="52">
        <v>254335.0</v>
      </c>
      <c r="B1943" s="53" t="s">
        <v>70</v>
      </c>
      <c r="C1943" s="53" t="s">
        <v>71</v>
      </c>
      <c r="D1943" s="22">
        <v>207162.0</v>
      </c>
      <c r="E1943" s="53" t="s">
        <v>63</v>
      </c>
      <c r="F1943" s="54">
        <v>1.0811299E7</v>
      </c>
      <c r="G1943" s="53" t="s">
        <v>1426</v>
      </c>
      <c r="H1943" s="55">
        <v>2201.0</v>
      </c>
      <c r="I1943" s="55"/>
      <c r="J1943" s="55" t="s">
        <v>77</v>
      </c>
      <c r="K1943" s="53" t="s">
        <v>80</v>
      </c>
      <c r="L1943" s="53"/>
      <c r="M1943" s="53">
        <v>2.0</v>
      </c>
      <c r="N1943" s="53" t="s">
        <v>52</v>
      </c>
      <c r="O1943" s="25">
        <v>416.9</v>
      </c>
      <c r="P1943" s="25">
        <f>'LISTA DOS ITENS'!$O1943*'LISTA DOS ITENS'!$M1943</f>
        <v>833.8</v>
      </c>
      <c r="Q1943" s="25">
        <v>416.9</v>
      </c>
      <c r="R1943" s="25">
        <f>'LISTA DOS ITENS'!$Q1943*'LISTA DOS ITENS'!$M1943</f>
        <v>833.8</v>
      </c>
      <c r="S1943" s="56">
        <f>IF('LISTA DOS ITENS'!$P1943&gt;'LISTA DOS ITENS'!$R1943,'LISTA DOS ITENS'!$P1943,'LISTA DOS ITENS'!$R1943)</f>
        <v>833.8</v>
      </c>
      <c r="T1943" s="25">
        <v>29.58509957682554</v>
      </c>
      <c r="U1943" s="25">
        <f>'LISTA DOS ITENS'!$T1943*'LISTA DOS ITENS'!$M1943</f>
        <v>59.17019915</v>
      </c>
      <c r="V1943" s="56">
        <f t="array" ref="V1943">INDEX('RESUMO - LOTES E VMA'!$F$3:$F$181,MATCH('LISTA DOS ITENS'!$D1943,'RESUMO - LOTES E VMA'!$A$3:$A$181,0))</f>
        <v>6923.55241</v>
      </c>
      <c r="W1943" s="57">
        <f>'LISTA DOS ITENS'!$U1943/'LISTA DOS ITENS'!$V1943</f>
        <v>0.008546219578</v>
      </c>
      <c r="X1943" s="53" t="s">
        <v>53</v>
      </c>
      <c r="Y1943" s="53" t="s">
        <v>290</v>
      </c>
      <c r="Z1943" s="58" t="str">
        <f>'LISTA DOS ITENS'!$F1943&amp;"-"&amp;'LISTA DOS ITENS'!$H1943&amp;"-"&amp;'LISTA DOS ITENS'!$J1943&amp;"-"&amp;'LISTA DOS ITENS'!$K1943&amp;"-"&amp;'LISTA DOS ITENS'!$I1943</f>
        <v>10811299-2201-A903-IMOB/NAC-</v>
      </c>
      <c r="AA1943" s="59" t="str">
        <f t="array" ref="AA1943">INDEX('RESUMO - LOTES E VMA'!$M$3:$M$181,MATCH('LISTA DOS ITENS'!$D1943,'RESUMO - LOTES E VMA'!$A$3:$A$181,0))</f>
        <v>Para Leilão</v>
      </c>
      <c r="AB1943" s="60">
        <f t="array" ref="AB1943">INDEX('RESUMO - LOTES E VMA'!$J$3:$J$181,MATCH('LISTA DOS ITENS'!$D1943,'RESUMO - LOTES E VMA'!$A$3:$A$181,0))</f>
        <v>0.06888414322</v>
      </c>
      <c r="AC1943" s="29" t="str">
        <f t="array" ref="AC1943">INDEX('RESUMO - LOTES E VMA'!$L$3:$L$181,MATCH('LISTA DOS ITENS'!$D1943,'RESUMO - LOTES E VMA'!$A$3:$A$181,0))</f>
        <v>1% do Valor de Comparação do VMA</v>
      </c>
      <c r="AD1943" s="53" t="str">
        <f>VLOOKUP(Tabela1[[#This Row],[Índice]],[1]Planilha1!$A:$A,1,0)</f>
        <v>#ERROR!</v>
      </c>
    </row>
    <row r="1944" ht="15.75" customHeight="1">
      <c r="A1944" s="52">
        <v>254336.0</v>
      </c>
      <c r="B1944" s="53" t="s">
        <v>70</v>
      </c>
      <c r="C1944" s="53" t="s">
        <v>71</v>
      </c>
      <c r="D1944" s="22">
        <v>207162.0</v>
      </c>
      <c r="E1944" s="53" t="s">
        <v>63</v>
      </c>
      <c r="F1944" s="54">
        <v>1.0831908E7</v>
      </c>
      <c r="G1944" s="53" t="s">
        <v>1383</v>
      </c>
      <c r="H1944" s="55">
        <v>2201.0</v>
      </c>
      <c r="I1944" s="55"/>
      <c r="J1944" s="55" t="s">
        <v>77</v>
      </c>
      <c r="K1944" s="53" t="s">
        <v>73</v>
      </c>
      <c r="L1944" s="53"/>
      <c r="M1944" s="53">
        <v>2.0</v>
      </c>
      <c r="N1944" s="53" t="s">
        <v>52</v>
      </c>
      <c r="O1944" s="25">
        <v>112.455</v>
      </c>
      <c r="P1944" s="25">
        <f>'LISTA DOS ITENS'!$O1944*'LISTA DOS ITENS'!$M1944</f>
        <v>224.91</v>
      </c>
      <c r="Q1944" s="25">
        <v>112.46</v>
      </c>
      <c r="R1944" s="25">
        <f>'LISTA DOS ITENS'!$Q1944*'LISTA DOS ITENS'!$M1944</f>
        <v>224.92</v>
      </c>
      <c r="S1944" s="56">
        <f>IF('LISTA DOS ITENS'!$P1944&gt;'LISTA DOS ITENS'!$R1944,'LISTA DOS ITENS'!$P1944,'LISTA DOS ITENS'!$R1944)</f>
        <v>224.92</v>
      </c>
      <c r="T1944" s="25">
        <v>7.980667542359799</v>
      </c>
      <c r="U1944" s="25">
        <f>'LISTA DOS ITENS'!$T1944*'LISTA DOS ITENS'!$M1944</f>
        <v>15.96133508</v>
      </c>
      <c r="V1944" s="56">
        <f t="array" ref="V1944">INDEX('RESUMO - LOTES E VMA'!$F$3:$F$181,MATCH('LISTA DOS ITENS'!$D1944,'RESUMO - LOTES E VMA'!$A$3:$A$181,0))</f>
        <v>6923.55241</v>
      </c>
      <c r="W1944" s="57">
        <f>'LISTA DOS ITENS'!$U1944/'LISTA DOS ITENS'!$V1944</f>
        <v>0.002305367843</v>
      </c>
      <c r="X1944" s="53" t="s">
        <v>53</v>
      </c>
      <c r="Y1944" s="53" t="s">
        <v>290</v>
      </c>
      <c r="Z1944" s="58" t="str">
        <f>'LISTA DOS ITENS'!$F1944&amp;"-"&amp;'LISTA DOS ITENS'!$H1944&amp;"-"&amp;'LISTA DOS ITENS'!$J1944&amp;"-"&amp;'LISTA DOS ITENS'!$K1944&amp;"-"&amp;'LISTA DOS ITENS'!$I1944</f>
        <v>10831908-2201-A903-CONS/NAC-</v>
      </c>
      <c r="AA1944" s="59" t="str">
        <f t="array" ref="AA1944">INDEX('RESUMO - LOTES E VMA'!$M$3:$M$181,MATCH('LISTA DOS ITENS'!$D1944,'RESUMO - LOTES E VMA'!$A$3:$A$181,0))</f>
        <v>Para Leilão</v>
      </c>
      <c r="AB1944" s="60">
        <f t="array" ref="AB1944">INDEX('RESUMO - LOTES E VMA'!$J$3:$J$181,MATCH('LISTA DOS ITENS'!$D1944,'RESUMO - LOTES E VMA'!$A$3:$A$181,0))</f>
        <v>0.06888414322</v>
      </c>
      <c r="AC1944" s="29" t="str">
        <f t="array" ref="AC1944">INDEX('RESUMO - LOTES E VMA'!$L$3:$L$181,MATCH('LISTA DOS ITENS'!$D1944,'RESUMO - LOTES E VMA'!$A$3:$A$181,0))</f>
        <v>1% do Valor de Comparação do VMA</v>
      </c>
      <c r="AD1944" s="53" t="str">
        <f>VLOOKUP(Tabela1[[#This Row],[Índice]],[1]Planilha1!$A:$A,1,0)</f>
        <v>#ERROR!</v>
      </c>
    </row>
    <row r="1945" ht="15.75" customHeight="1">
      <c r="A1945" s="52">
        <v>254337.0</v>
      </c>
      <c r="B1945" s="53" t="s">
        <v>70</v>
      </c>
      <c r="C1945" s="53" t="s">
        <v>71</v>
      </c>
      <c r="D1945" s="22">
        <v>207162.0</v>
      </c>
      <c r="E1945" s="53" t="s">
        <v>63</v>
      </c>
      <c r="F1945" s="54">
        <v>1.0832524E7</v>
      </c>
      <c r="G1945" s="53" t="s">
        <v>1427</v>
      </c>
      <c r="H1945" s="55">
        <v>2201.0</v>
      </c>
      <c r="I1945" s="55"/>
      <c r="J1945" s="55" t="s">
        <v>77</v>
      </c>
      <c r="K1945" s="53" t="s">
        <v>73</v>
      </c>
      <c r="L1945" s="53"/>
      <c r="M1945" s="53">
        <v>8.0</v>
      </c>
      <c r="N1945" s="53" t="s">
        <v>52</v>
      </c>
      <c r="O1945" s="25">
        <v>161.54</v>
      </c>
      <c r="P1945" s="25">
        <f>'LISTA DOS ITENS'!$O1945*'LISTA DOS ITENS'!$M1945</f>
        <v>1292.32</v>
      </c>
      <c r="Q1945" s="25">
        <v>394.22</v>
      </c>
      <c r="R1945" s="25">
        <f>'LISTA DOS ITENS'!$Q1945*'LISTA DOS ITENS'!$M1945</f>
        <v>3153.76</v>
      </c>
      <c r="S1945" s="56">
        <f>IF('LISTA DOS ITENS'!$P1945&gt;'LISTA DOS ITENS'!$R1945,'LISTA DOS ITENS'!$P1945,'LISTA DOS ITENS'!$R1945)</f>
        <v>3153.76</v>
      </c>
      <c r="T1945" s="25">
        <v>27.97562474256696</v>
      </c>
      <c r="U1945" s="25">
        <f>'LISTA DOS ITENS'!$T1945*'LISTA DOS ITENS'!$M1945</f>
        <v>223.8049979</v>
      </c>
      <c r="V1945" s="56">
        <f t="array" ref="V1945">INDEX('RESUMO - LOTES E VMA'!$F$3:$F$181,MATCH('LISTA DOS ITENS'!$D1945,'RESUMO - LOTES E VMA'!$A$3:$A$181,0))</f>
        <v>6923.55241</v>
      </c>
      <c r="W1945" s="57">
        <f>'LISTA DOS ITENS'!$U1945/'LISTA DOS ITENS'!$V1945</f>
        <v>0.03232516845</v>
      </c>
      <c r="X1945" s="53" t="s">
        <v>53</v>
      </c>
      <c r="Y1945" s="53" t="s">
        <v>290</v>
      </c>
      <c r="Z1945" s="58" t="str">
        <f>'LISTA DOS ITENS'!$F1945&amp;"-"&amp;'LISTA DOS ITENS'!$H1945&amp;"-"&amp;'LISTA DOS ITENS'!$J1945&amp;"-"&amp;'LISTA DOS ITENS'!$K1945&amp;"-"&amp;'LISTA DOS ITENS'!$I1945</f>
        <v>10832524-2201-A903-CONS/NAC-</v>
      </c>
      <c r="AA1945" s="59" t="str">
        <f t="array" ref="AA1945">INDEX('RESUMO - LOTES E VMA'!$M$3:$M$181,MATCH('LISTA DOS ITENS'!$D1945,'RESUMO - LOTES E VMA'!$A$3:$A$181,0))</f>
        <v>Para Leilão</v>
      </c>
      <c r="AB1945" s="60">
        <f t="array" ref="AB1945">INDEX('RESUMO - LOTES E VMA'!$J$3:$J$181,MATCH('LISTA DOS ITENS'!$D1945,'RESUMO - LOTES E VMA'!$A$3:$A$181,0))</f>
        <v>0.06888414322</v>
      </c>
      <c r="AC1945" s="29" t="str">
        <f t="array" ref="AC1945">INDEX('RESUMO - LOTES E VMA'!$L$3:$L$181,MATCH('LISTA DOS ITENS'!$D1945,'RESUMO - LOTES E VMA'!$A$3:$A$181,0))</f>
        <v>1% do Valor de Comparação do VMA</v>
      </c>
      <c r="AD1945" s="53" t="str">
        <f>VLOOKUP(Tabela1[[#This Row],[Índice]],[1]Planilha1!$A:$A,1,0)</f>
        <v>#ERROR!</v>
      </c>
    </row>
    <row r="1946" ht="15.75" customHeight="1">
      <c r="A1946" s="52">
        <v>254338.0</v>
      </c>
      <c r="B1946" s="53" t="s">
        <v>70</v>
      </c>
      <c r="C1946" s="53" t="s">
        <v>71</v>
      </c>
      <c r="D1946" s="22">
        <v>207162.0</v>
      </c>
      <c r="E1946" s="53" t="s">
        <v>63</v>
      </c>
      <c r="F1946" s="54">
        <v>1.0848791E7</v>
      </c>
      <c r="G1946" s="53" t="s">
        <v>1424</v>
      </c>
      <c r="H1946" s="55">
        <v>2201.0</v>
      </c>
      <c r="I1946" s="55"/>
      <c r="J1946" s="55" t="s">
        <v>77</v>
      </c>
      <c r="K1946" s="53" t="s">
        <v>80</v>
      </c>
      <c r="L1946" s="53"/>
      <c r="M1946" s="53">
        <v>2.0</v>
      </c>
      <c r="N1946" s="53" t="s">
        <v>52</v>
      </c>
      <c r="O1946" s="25">
        <v>18.245</v>
      </c>
      <c r="P1946" s="25">
        <f>'LISTA DOS ITENS'!$O1946*'LISTA DOS ITENS'!$M1946</f>
        <v>36.49</v>
      </c>
      <c r="Q1946" s="25">
        <v>18.25</v>
      </c>
      <c r="R1946" s="25">
        <f>'LISTA DOS ITENS'!$Q1946*'LISTA DOS ITENS'!$M1946</f>
        <v>36.5</v>
      </c>
      <c r="S1946" s="56">
        <f>IF('LISTA DOS ITENS'!$P1946&gt;'LISTA DOS ITENS'!$R1946,'LISTA DOS ITENS'!$P1946,'LISTA DOS ITENS'!$R1946)</f>
        <v>36.5</v>
      </c>
      <c r="T1946" s="25">
        <v>1.2951021042865583</v>
      </c>
      <c r="U1946" s="25">
        <f>'LISTA DOS ITENS'!$T1946*'LISTA DOS ITENS'!$M1946</f>
        <v>2.590204209</v>
      </c>
      <c r="V1946" s="56">
        <f t="array" ref="V1946">INDEX('RESUMO - LOTES E VMA'!$F$3:$F$181,MATCH('LISTA DOS ITENS'!$D1946,'RESUMO - LOTES E VMA'!$A$3:$A$181,0))</f>
        <v>6923.55241</v>
      </c>
      <c r="W1946" s="57">
        <f>'LISTA DOS ITENS'!$U1946/'LISTA DOS ITENS'!$V1946</f>
        <v>0.0003741149132</v>
      </c>
      <c r="X1946" s="53" t="s">
        <v>53</v>
      </c>
      <c r="Y1946" s="53" t="s">
        <v>290</v>
      </c>
      <c r="Z1946" s="58" t="str">
        <f>'LISTA DOS ITENS'!$F1946&amp;"-"&amp;'LISTA DOS ITENS'!$H1946&amp;"-"&amp;'LISTA DOS ITENS'!$J1946&amp;"-"&amp;'LISTA DOS ITENS'!$K1946&amp;"-"&amp;'LISTA DOS ITENS'!$I1946</f>
        <v>10848791-2201-A903-IMOB/NAC-</v>
      </c>
      <c r="AA1946" s="59" t="str">
        <f t="array" ref="AA1946">INDEX('RESUMO - LOTES E VMA'!$M$3:$M$181,MATCH('LISTA DOS ITENS'!$D1946,'RESUMO - LOTES E VMA'!$A$3:$A$181,0))</f>
        <v>Para Leilão</v>
      </c>
      <c r="AB1946" s="60">
        <f t="array" ref="AB1946">INDEX('RESUMO - LOTES E VMA'!$J$3:$J$181,MATCH('LISTA DOS ITENS'!$D1946,'RESUMO - LOTES E VMA'!$A$3:$A$181,0))</f>
        <v>0.06888414322</v>
      </c>
      <c r="AC1946" s="29" t="str">
        <f t="array" ref="AC1946">INDEX('RESUMO - LOTES E VMA'!$L$3:$L$181,MATCH('LISTA DOS ITENS'!$D1946,'RESUMO - LOTES E VMA'!$A$3:$A$181,0))</f>
        <v>1% do Valor de Comparação do VMA</v>
      </c>
      <c r="AD1946" s="53" t="str">
        <f>VLOOKUP(Tabela1[[#This Row],[Índice]],[1]Planilha1!$A:$A,1,0)</f>
        <v>#ERROR!</v>
      </c>
    </row>
    <row r="1947" ht="15.75" customHeight="1">
      <c r="A1947" s="52">
        <v>254339.0</v>
      </c>
      <c r="B1947" s="53" t="s">
        <v>70</v>
      </c>
      <c r="C1947" s="53" t="s">
        <v>71</v>
      </c>
      <c r="D1947" s="22">
        <v>207162.0</v>
      </c>
      <c r="E1947" s="53" t="s">
        <v>63</v>
      </c>
      <c r="F1947" s="54">
        <v>1.0849113E7</v>
      </c>
      <c r="G1947" s="53" t="s">
        <v>1428</v>
      </c>
      <c r="H1947" s="55">
        <v>2201.0</v>
      </c>
      <c r="I1947" s="55"/>
      <c r="J1947" s="55" t="s">
        <v>77</v>
      </c>
      <c r="K1947" s="53" t="s">
        <v>117</v>
      </c>
      <c r="L1947" s="53"/>
      <c r="M1947" s="53">
        <v>1.0</v>
      </c>
      <c r="N1947" s="53" t="s">
        <v>52</v>
      </c>
      <c r="O1947" s="25">
        <v>156.9</v>
      </c>
      <c r="P1947" s="25">
        <f>'LISTA DOS ITENS'!$O1947*'LISTA DOS ITENS'!$M1947</f>
        <v>156.9</v>
      </c>
      <c r="Q1947" s="25">
        <v>156.9</v>
      </c>
      <c r="R1947" s="25">
        <f>'LISTA DOS ITENS'!$Q1947*'LISTA DOS ITENS'!$M1947</f>
        <v>156.9</v>
      </c>
      <c r="S1947" s="56">
        <f>IF('LISTA DOS ITENS'!$P1947&gt;'LISTA DOS ITENS'!$R1947,'LISTA DOS ITENS'!$P1947,'LISTA DOS ITENS'!$R1947)</f>
        <v>156.9</v>
      </c>
      <c r="T1947" s="25">
        <v>11.134329871921151</v>
      </c>
      <c r="U1947" s="25">
        <f>'LISTA DOS ITENS'!$T1947*'LISTA DOS ITENS'!$M1947</f>
        <v>11.13432987</v>
      </c>
      <c r="V1947" s="56">
        <f t="array" ref="V1947">INDEX('RESUMO - LOTES E VMA'!$F$3:$F$181,MATCH('LISTA DOS ITENS'!$D1947,'RESUMO - LOTES E VMA'!$A$3:$A$181,0))</f>
        <v>6923.55241</v>
      </c>
      <c r="W1947" s="57">
        <f>'LISTA DOS ITENS'!$U1947/'LISTA DOS ITENS'!$V1947</f>
        <v>0.00160818164</v>
      </c>
      <c r="X1947" s="53" t="s">
        <v>53</v>
      </c>
      <c r="Y1947" s="53" t="s">
        <v>290</v>
      </c>
      <c r="Z1947" s="58" t="str">
        <f>'LISTA DOS ITENS'!$F1947&amp;"-"&amp;'LISTA DOS ITENS'!$H1947&amp;"-"&amp;'LISTA DOS ITENS'!$J1947&amp;"-"&amp;'LISTA DOS ITENS'!$K1947&amp;"-"&amp;'LISTA DOS ITENS'!$I1947</f>
        <v>10849113-2201-A903-CONS/IAMN-</v>
      </c>
      <c r="AA1947" s="59" t="str">
        <f t="array" ref="AA1947">INDEX('RESUMO - LOTES E VMA'!$M$3:$M$181,MATCH('LISTA DOS ITENS'!$D1947,'RESUMO - LOTES E VMA'!$A$3:$A$181,0))</f>
        <v>Para Leilão</v>
      </c>
      <c r="AB1947" s="60">
        <f t="array" ref="AB1947">INDEX('RESUMO - LOTES E VMA'!$J$3:$J$181,MATCH('LISTA DOS ITENS'!$D1947,'RESUMO - LOTES E VMA'!$A$3:$A$181,0))</f>
        <v>0.06888414322</v>
      </c>
      <c r="AC1947" s="29" t="str">
        <f t="array" ref="AC1947">INDEX('RESUMO - LOTES E VMA'!$L$3:$L$181,MATCH('LISTA DOS ITENS'!$D1947,'RESUMO - LOTES E VMA'!$A$3:$A$181,0))</f>
        <v>1% do Valor de Comparação do VMA</v>
      </c>
      <c r="AD1947" s="53" t="str">
        <f>VLOOKUP(Tabela1[[#This Row],[Índice]],[1]Planilha1!$A:$A,1,0)</f>
        <v>#ERROR!</v>
      </c>
    </row>
    <row r="1948" ht="15.75" customHeight="1">
      <c r="A1948" s="52">
        <v>254340.0</v>
      </c>
      <c r="B1948" s="53" t="s">
        <v>70</v>
      </c>
      <c r="C1948" s="53" t="s">
        <v>71</v>
      </c>
      <c r="D1948" s="22">
        <v>207162.0</v>
      </c>
      <c r="E1948" s="53" t="s">
        <v>63</v>
      </c>
      <c r="F1948" s="54">
        <v>1.0849113E7</v>
      </c>
      <c r="G1948" s="53" t="s">
        <v>1428</v>
      </c>
      <c r="H1948" s="55">
        <v>2201.0</v>
      </c>
      <c r="I1948" s="55"/>
      <c r="J1948" s="55" t="s">
        <v>77</v>
      </c>
      <c r="K1948" s="53" t="s">
        <v>80</v>
      </c>
      <c r="L1948" s="53"/>
      <c r="M1948" s="53">
        <v>2.0</v>
      </c>
      <c r="N1948" s="53" t="s">
        <v>52</v>
      </c>
      <c r="O1948" s="25">
        <v>150.43</v>
      </c>
      <c r="P1948" s="25">
        <f>'LISTA DOS ITENS'!$O1948*'LISTA DOS ITENS'!$M1948</f>
        <v>300.86</v>
      </c>
      <c r="Q1948" s="25">
        <v>156.9</v>
      </c>
      <c r="R1948" s="25">
        <f>'LISTA DOS ITENS'!$Q1948*'LISTA DOS ITENS'!$M1948</f>
        <v>313.8</v>
      </c>
      <c r="S1948" s="56">
        <f>IF('LISTA DOS ITENS'!$P1948&gt;'LISTA DOS ITENS'!$R1948,'LISTA DOS ITENS'!$P1948,'LISTA DOS ITENS'!$R1948)</f>
        <v>313.8</v>
      </c>
      <c r="T1948" s="25">
        <v>11.134329871921151</v>
      </c>
      <c r="U1948" s="25">
        <f>'LISTA DOS ITENS'!$T1948*'LISTA DOS ITENS'!$M1948</f>
        <v>22.26865974</v>
      </c>
      <c r="V1948" s="56">
        <f t="array" ref="V1948">INDEX('RESUMO - LOTES E VMA'!$F$3:$F$181,MATCH('LISTA DOS ITENS'!$D1948,'RESUMO - LOTES E VMA'!$A$3:$A$181,0))</f>
        <v>6923.55241</v>
      </c>
      <c r="W1948" s="57">
        <f>'LISTA DOS ITENS'!$U1948/'LISTA DOS ITENS'!$V1948</f>
        <v>0.003216363281</v>
      </c>
      <c r="X1948" s="53" t="s">
        <v>53</v>
      </c>
      <c r="Y1948" s="53" t="s">
        <v>290</v>
      </c>
      <c r="Z1948" s="58" t="str">
        <f>'LISTA DOS ITENS'!$F1948&amp;"-"&amp;'LISTA DOS ITENS'!$H1948&amp;"-"&amp;'LISTA DOS ITENS'!$J1948&amp;"-"&amp;'LISTA DOS ITENS'!$K1948&amp;"-"&amp;'LISTA DOS ITENS'!$I1948</f>
        <v>10849113-2201-A903-IMOB/NAC-</v>
      </c>
      <c r="AA1948" s="59" t="str">
        <f t="array" ref="AA1948">INDEX('RESUMO - LOTES E VMA'!$M$3:$M$181,MATCH('LISTA DOS ITENS'!$D1948,'RESUMO - LOTES E VMA'!$A$3:$A$181,0))</f>
        <v>Para Leilão</v>
      </c>
      <c r="AB1948" s="60">
        <f t="array" ref="AB1948">INDEX('RESUMO - LOTES E VMA'!$J$3:$J$181,MATCH('LISTA DOS ITENS'!$D1948,'RESUMO - LOTES E VMA'!$A$3:$A$181,0))</f>
        <v>0.06888414322</v>
      </c>
      <c r="AC1948" s="29" t="str">
        <f t="array" ref="AC1948">INDEX('RESUMO - LOTES E VMA'!$L$3:$L$181,MATCH('LISTA DOS ITENS'!$D1948,'RESUMO - LOTES E VMA'!$A$3:$A$181,0))</f>
        <v>1% do Valor de Comparação do VMA</v>
      </c>
      <c r="AD1948" s="53" t="str">
        <f>VLOOKUP(Tabela1[[#This Row],[Índice]],[1]Planilha1!$A:$A,1,0)</f>
        <v>#ERROR!</v>
      </c>
    </row>
    <row r="1949" ht="15.75" customHeight="1">
      <c r="A1949" s="52">
        <v>254341.0</v>
      </c>
      <c r="B1949" s="53" t="s">
        <v>70</v>
      </c>
      <c r="C1949" s="53" t="s">
        <v>71</v>
      </c>
      <c r="D1949" s="22">
        <v>207162.0</v>
      </c>
      <c r="E1949" s="53" t="s">
        <v>63</v>
      </c>
      <c r="F1949" s="54">
        <v>1.0851447E7</v>
      </c>
      <c r="G1949" s="53" t="s">
        <v>1363</v>
      </c>
      <c r="H1949" s="55">
        <v>2201.0</v>
      </c>
      <c r="I1949" s="55"/>
      <c r="J1949" s="55" t="s">
        <v>77</v>
      </c>
      <c r="K1949" s="53" t="s">
        <v>80</v>
      </c>
      <c r="L1949" s="53"/>
      <c r="M1949" s="53">
        <v>1.0</v>
      </c>
      <c r="N1949" s="53" t="s">
        <v>52</v>
      </c>
      <c r="O1949" s="25">
        <v>19.9</v>
      </c>
      <c r="P1949" s="25">
        <f>'LISTA DOS ITENS'!$O1949*'LISTA DOS ITENS'!$M1949</f>
        <v>19.9</v>
      </c>
      <c r="Q1949" s="25">
        <v>19.9</v>
      </c>
      <c r="R1949" s="25">
        <f>'LISTA DOS ITENS'!$Q1949*'LISTA DOS ITENS'!$M1949</f>
        <v>19.9</v>
      </c>
      <c r="S1949" s="56">
        <f>IF('LISTA DOS ITENS'!$P1949&gt;'LISTA DOS ITENS'!$R1949,'LISTA DOS ITENS'!$P1949,'LISTA DOS ITENS'!$R1949)</f>
        <v>19.9</v>
      </c>
      <c r="T1949" s="25">
        <v>1.412193527413836</v>
      </c>
      <c r="U1949" s="25">
        <f>'LISTA DOS ITENS'!$T1949*'LISTA DOS ITENS'!$M1949</f>
        <v>1.412193527</v>
      </c>
      <c r="V1949" s="56">
        <f t="array" ref="V1949">INDEX('RESUMO - LOTES E VMA'!$F$3:$F$181,MATCH('LISTA DOS ITENS'!$D1949,'RESUMO - LOTES E VMA'!$A$3:$A$181,0))</f>
        <v>6923.55241</v>
      </c>
      <c r="W1949" s="57">
        <f>'LISTA DOS ITENS'!$U1949/'LISTA DOS ITENS'!$V1949</f>
        <v>0.0002039695006</v>
      </c>
      <c r="X1949" s="53" t="s">
        <v>53</v>
      </c>
      <c r="Y1949" s="53" t="s">
        <v>290</v>
      </c>
      <c r="Z1949" s="58" t="str">
        <f>'LISTA DOS ITENS'!$F1949&amp;"-"&amp;'LISTA DOS ITENS'!$H1949&amp;"-"&amp;'LISTA DOS ITENS'!$J1949&amp;"-"&amp;'LISTA DOS ITENS'!$K1949&amp;"-"&amp;'LISTA DOS ITENS'!$I1949</f>
        <v>10851447-2201-A903-IMOB/NAC-</v>
      </c>
      <c r="AA1949" s="59" t="str">
        <f t="array" ref="AA1949">INDEX('RESUMO - LOTES E VMA'!$M$3:$M$181,MATCH('LISTA DOS ITENS'!$D1949,'RESUMO - LOTES E VMA'!$A$3:$A$181,0))</f>
        <v>Para Leilão</v>
      </c>
      <c r="AB1949" s="60">
        <f t="array" ref="AB1949">INDEX('RESUMO - LOTES E VMA'!$J$3:$J$181,MATCH('LISTA DOS ITENS'!$D1949,'RESUMO - LOTES E VMA'!$A$3:$A$181,0))</f>
        <v>0.06888414322</v>
      </c>
      <c r="AC1949" s="29" t="str">
        <f t="array" ref="AC1949">INDEX('RESUMO - LOTES E VMA'!$L$3:$L$181,MATCH('LISTA DOS ITENS'!$D1949,'RESUMO - LOTES E VMA'!$A$3:$A$181,0))</f>
        <v>1% do Valor de Comparação do VMA</v>
      </c>
      <c r="AD1949" s="53" t="str">
        <f>VLOOKUP(Tabela1[[#This Row],[Índice]],[1]Planilha1!$A:$A,1,0)</f>
        <v>#ERROR!</v>
      </c>
    </row>
    <row r="1950" ht="15.75" customHeight="1">
      <c r="A1950" s="52">
        <v>254342.0</v>
      </c>
      <c r="B1950" s="53" t="s">
        <v>70</v>
      </c>
      <c r="C1950" s="53" t="s">
        <v>71</v>
      </c>
      <c r="D1950" s="22">
        <v>207162.0</v>
      </c>
      <c r="E1950" s="53" t="s">
        <v>63</v>
      </c>
      <c r="F1950" s="54">
        <v>1.0851495E7</v>
      </c>
      <c r="G1950" s="53" t="s">
        <v>1429</v>
      </c>
      <c r="H1950" s="55">
        <v>2201.0</v>
      </c>
      <c r="I1950" s="55"/>
      <c r="J1950" s="55" t="s">
        <v>77</v>
      </c>
      <c r="K1950" s="53" t="s">
        <v>80</v>
      </c>
      <c r="L1950" s="53"/>
      <c r="M1950" s="53">
        <v>2.0</v>
      </c>
      <c r="N1950" s="53" t="s">
        <v>52</v>
      </c>
      <c r="O1950" s="25">
        <v>22.095</v>
      </c>
      <c r="P1950" s="25">
        <f>'LISTA DOS ITENS'!$O1950*'LISTA DOS ITENS'!$M1950</f>
        <v>44.19</v>
      </c>
      <c r="Q1950" s="25">
        <v>22.1</v>
      </c>
      <c r="R1950" s="25">
        <f>'LISTA DOS ITENS'!$Q1950*'LISTA DOS ITENS'!$M1950</f>
        <v>44.2</v>
      </c>
      <c r="S1950" s="56">
        <f>IF('LISTA DOS ITENS'!$P1950&gt;'LISTA DOS ITENS'!$R1950,'LISTA DOS ITENS'!$P1950,'LISTA DOS ITENS'!$R1950)</f>
        <v>44.2</v>
      </c>
      <c r="T1950" s="25">
        <v>1.5683154249168734</v>
      </c>
      <c r="U1950" s="25">
        <f>'LISTA DOS ITENS'!$T1950*'LISTA DOS ITENS'!$M1950</f>
        <v>3.13663085</v>
      </c>
      <c r="V1950" s="56">
        <f t="array" ref="V1950">INDEX('RESUMO - LOTES E VMA'!$F$3:$F$181,MATCH('LISTA DOS ITENS'!$D1950,'RESUMO - LOTES E VMA'!$A$3:$A$181,0))</f>
        <v>6923.55241</v>
      </c>
      <c r="W1950" s="57">
        <f>'LISTA DOS ITENS'!$U1950/'LISTA DOS ITENS'!$V1950</f>
        <v>0.0004530377852</v>
      </c>
      <c r="X1950" s="53" t="s">
        <v>53</v>
      </c>
      <c r="Y1950" s="53" t="s">
        <v>290</v>
      </c>
      <c r="Z1950" s="58" t="str">
        <f>'LISTA DOS ITENS'!$F1950&amp;"-"&amp;'LISTA DOS ITENS'!$H1950&amp;"-"&amp;'LISTA DOS ITENS'!$J1950&amp;"-"&amp;'LISTA DOS ITENS'!$K1950&amp;"-"&amp;'LISTA DOS ITENS'!$I1950</f>
        <v>10851495-2201-A903-IMOB/NAC-</v>
      </c>
      <c r="AA1950" s="59" t="str">
        <f t="array" ref="AA1950">INDEX('RESUMO - LOTES E VMA'!$M$3:$M$181,MATCH('LISTA DOS ITENS'!$D1950,'RESUMO - LOTES E VMA'!$A$3:$A$181,0))</f>
        <v>Para Leilão</v>
      </c>
      <c r="AB1950" s="60">
        <f t="array" ref="AB1950">INDEX('RESUMO - LOTES E VMA'!$J$3:$J$181,MATCH('LISTA DOS ITENS'!$D1950,'RESUMO - LOTES E VMA'!$A$3:$A$181,0))</f>
        <v>0.06888414322</v>
      </c>
      <c r="AC1950" s="29" t="str">
        <f t="array" ref="AC1950">INDEX('RESUMO - LOTES E VMA'!$L$3:$L$181,MATCH('LISTA DOS ITENS'!$D1950,'RESUMO - LOTES E VMA'!$A$3:$A$181,0))</f>
        <v>1% do Valor de Comparação do VMA</v>
      </c>
      <c r="AD1950" s="53" t="str">
        <f>VLOOKUP(Tabela1[[#This Row],[Índice]],[1]Planilha1!$A:$A,1,0)</f>
        <v>#ERROR!</v>
      </c>
    </row>
    <row r="1951" ht="15.75" customHeight="1">
      <c r="A1951" s="52">
        <v>254343.0</v>
      </c>
      <c r="B1951" s="53" t="s">
        <v>70</v>
      </c>
      <c r="C1951" s="53" t="s">
        <v>71</v>
      </c>
      <c r="D1951" s="22">
        <v>207162.0</v>
      </c>
      <c r="E1951" s="53" t="s">
        <v>63</v>
      </c>
      <c r="F1951" s="54">
        <v>1.0853098E7</v>
      </c>
      <c r="G1951" s="53" t="s">
        <v>1409</v>
      </c>
      <c r="H1951" s="55">
        <v>2201.0</v>
      </c>
      <c r="I1951" s="55"/>
      <c r="J1951" s="55" t="s">
        <v>77</v>
      </c>
      <c r="K1951" s="53" t="s">
        <v>73</v>
      </c>
      <c r="L1951" s="53"/>
      <c r="M1951" s="53">
        <v>1.0</v>
      </c>
      <c r="N1951" s="53" t="s">
        <v>52</v>
      </c>
      <c r="O1951" s="25">
        <v>87.79</v>
      </c>
      <c r="P1951" s="25">
        <f>'LISTA DOS ITENS'!$O1951*'LISTA DOS ITENS'!$M1951</f>
        <v>87.79</v>
      </c>
      <c r="Q1951" s="25">
        <v>87.79</v>
      </c>
      <c r="R1951" s="25">
        <f>'LISTA DOS ITENS'!$Q1951*'LISTA DOS ITENS'!$M1951</f>
        <v>87.79</v>
      </c>
      <c r="S1951" s="56">
        <f>IF('LISTA DOS ITENS'!$P1951&gt;'LISTA DOS ITENS'!$R1951,'LISTA DOS ITENS'!$P1951,'LISTA DOS ITENS'!$R1951)</f>
        <v>87.79</v>
      </c>
      <c r="T1951" s="25">
        <v>6.229973355359833</v>
      </c>
      <c r="U1951" s="25">
        <f>'LISTA DOS ITENS'!$T1951*'LISTA DOS ITENS'!$M1951</f>
        <v>6.229973355</v>
      </c>
      <c r="V1951" s="56">
        <f t="array" ref="V1951">INDEX('RESUMO - LOTES E VMA'!$F$3:$F$181,MATCH('LISTA DOS ITENS'!$D1951,'RESUMO - LOTES E VMA'!$A$3:$A$181,0))</f>
        <v>6923.55241</v>
      </c>
      <c r="W1951" s="57">
        <f>'LISTA DOS ITENS'!$U1951/'LISTA DOS ITENS'!$V1951</f>
        <v>0.0008998232391</v>
      </c>
      <c r="X1951" s="53" t="s">
        <v>53</v>
      </c>
      <c r="Y1951" s="53" t="s">
        <v>290</v>
      </c>
      <c r="Z1951" s="58" t="str">
        <f>'LISTA DOS ITENS'!$F1951&amp;"-"&amp;'LISTA DOS ITENS'!$H1951&amp;"-"&amp;'LISTA DOS ITENS'!$J1951&amp;"-"&amp;'LISTA DOS ITENS'!$K1951&amp;"-"&amp;'LISTA DOS ITENS'!$I1951</f>
        <v>10853098-2201-A903-CONS/NAC-</v>
      </c>
      <c r="AA1951" s="59" t="str">
        <f t="array" ref="AA1951">INDEX('RESUMO - LOTES E VMA'!$M$3:$M$181,MATCH('LISTA DOS ITENS'!$D1951,'RESUMO - LOTES E VMA'!$A$3:$A$181,0))</f>
        <v>Para Leilão</v>
      </c>
      <c r="AB1951" s="60">
        <f t="array" ref="AB1951">INDEX('RESUMO - LOTES E VMA'!$J$3:$J$181,MATCH('LISTA DOS ITENS'!$D1951,'RESUMO - LOTES E VMA'!$A$3:$A$181,0))</f>
        <v>0.06888414322</v>
      </c>
      <c r="AC1951" s="29" t="str">
        <f t="array" ref="AC1951">INDEX('RESUMO - LOTES E VMA'!$L$3:$L$181,MATCH('LISTA DOS ITENS'!$D1951,'RESUMO - LOTES E VMA'!$A$3:$A$181,0))</f>
        <v>1% do Valor de Comparação do VMA</v>
      </c>
      <c r="AD1951" s="53" t="str">
        <f>VLOOKUP(Tabela1[[#This Row],[Índice]],[1]Planilha1!$A:$A,1,0)</f>
        <v>#ERROR!</v>
      </c>
    </row>
    <row r="1952" ht="15.75" customHeight="1">
      <c r="A1952" s="52">
        <v>254344.0</v>
      </c>
      <c r="B1952" s="53" t="s">
        <v>70</v>
      </c>
      <c r="C1952" s="53" t="s">
        <v>71</v>
      </c>
      <c r="D1952" s="22">
        <v>207162.0</v>
      </c>
      <c r="E1952" s="53" t="s">
        <v>63</v>
      </c>
      <c r="F1952" s="54">
        <v>1.0864119E7</v>
      </c>
      <c r="G1952" s="53" t="s">
        <v>1386</v>
      </c>
      <c r="H1952" s="55">
        <v>2201.0</v>
      </c>
      <c r="I1952" s="55"/>
      <c r="J1952" s="55" t="s">
        <v>77</v>
      </c>
      <c r="K1952" s="53" t="s">
        <v>80</v>
      </c>
      <c r="L1952" s="53"/>
      <c r="M1952" s="53">
        <v>1.0</v>
      </c>
      <c r="N1952" s="53" t="s">
        <v>52</v>
      </c>
      <c r="O1952" s="25">
        <v>120.25</v>
      </c>
      <c r="P1952" s="25">
        <f>'LISTA DOS ITENS'!$O1952*'LISTA DOS ITENS'!$M1952</f>
        <v>120.25</v>
      </c>
      <c r="Q1952" s="25">
        <v>120.25</v>
      </c>
      <c r="R1952" s="25">
        <f>'LISTA DOS ITENS'!$Q1952*'LISTA DOS ITENS'!$M1952</f>
        <v>120.25</v>
      </c>
      <c r="S1952" s="56">
        <f>IF('LISTA DOS ITENS'!$P1952&gt;'LISTA DOS ITENS'!$R1952,'LISTA DOS ITENS'!$P1952,'LISTA DOS ITENS'!$R1952)</f>
        <v>120.25</v>
      </c>
      <c r="T1952" s="25">
        <v>8.533480988518281</v>
      </c>
      <c r="U1952" s="25">
        <f>'LISTA DOS ITENS'!$T1952*'LISTA DOS ITENS'!$M1952</f>
        <v>8.533480989</v>
      </c>
      <c r="V1952" s="56">
        <f t="array" ref="V1952">INDEX('RESUMO - LOTES E VMA'!$F$3:$F$181,MATCH('LISTA DOS ITENS'!$D1952,'RESUMO - LOTES E VMA'!$A$3:$A$181,0))</f>
        <v>6923.55241</v>
      </c>
      <c r="W1952" s="57">
        <f>'LISTA DOS ITENS'!$U1952/'LISTA DOS ITENS'!$V1952</f>
        <v>0.001232529269</v>
      </c>
      <c r="X1952" s="53" t="s">
        <v>53</v>
      </c>
      <c r="Y1952" s="53" t="s">
        <v>290</v>
      </c>
      <c r="Z1952" s="58" t="str">
        <f>'LISTA DOS ITENS'!$F1952&amp;"-"&amp;'LISTA DOS ITENS'!$H1952&amp;"-"&amp;'LISTA DOS ITENS'!$J1952&amp;"-"&amp;'LISTA DOS ITENS'!$K1952&amp;"-"&amp;'LISTA DOS ITENS'!$I1952</f>
        <v>10864119-2201-A903-IMOB/NAC-</v>
      </c>
      <c r="AA1952" s="59" t="str">
        <f t="array" ref="AA1952">INDEX('RESUMO - LOTES E VMA'!$M$3:$M$181,MATCH('LISTA DOS ITENS'!$D1952,'RESUMO - LOTES E VMA'!$A$3:$A$181,0))</f>
        <v>Para Leilão</v>
      </c>
      <c r="AB1952" s="60">
        <f t="array" ref="AB1952">INDEX('RESUMO - LOTES E VMA'!$J$3:$J$181,MATCH('LISTA DOS ITENS'!$D1952,'RESUMO - LOTES E VMA'!$A$3:$A$181,0))</f>
        <v>0.06888414322</v>
      </c>
      <c r="AC1952" s="29" t="str">
        <f t="array" ref="AC1952">INDEX('RESUMO - LOTES E VMA'!$L$3:$L$181,MATCH('LISTA DOS ITENS'!$D1952,'RESUMO - LOTES E VMA'!$A$3:$A$181,0))</f>
        <v>1% do Valor de Comparação do VMA</v>
      </c>
      <c r="AD1952" s="53" t="str">
        <f>VLOOKUP(Tabela1[[#This Row],[Índice]],[1]Planilha1!$A:$A,1,0)</f>
        <v>#ERROR!</v>
      </c>
    </row>
    <row r="1953" ht="15.75" customHeight="1">
      <c r="A1953" s="52">
        <v>254345.0</v>
      </c>
      <c r="B1953" s="53" t="s">
        <v>70</v>
      </c>
      <c r="C1953" s="53" t="s">
        <v>71</v>
      </c>
      <c r="D1953" s="22">
        <v>207162.0</v>
      </c>
      <c r="E1953" s="53" t="s">
        <v>63</v>
      </c>
      <c r="F1953" s="54">
        <v>1.0883283E7</v>
      </c>
      <c r="G1953" s="53" t="s">
        <v>1382</v>
      </c>
      <c r="H1953" s="55">
        <v>2201.0</v>
      </c>
      <c r="I1953" s="55"/>
      <c r="J1953" s="55" t="s">
        <v>77</v>
      </c>
      <c r="K1953" s="53" t="s">
        <v>117</v>
      </c>
      <c r="L1953" s="53"/>
      <c r="M1953" s="53">
        <v>2.0</v>
      </c>
      <c r="N1953" s="53" t="s">
        <v>52</v>
      </c>
      <c r="O1953" s="25">
        <v>294.77</v>
      </c>
      <c r="P1953" s="25">
        <f>'LISTA DOS ITENS'!$O1953*'LISTA DOS ITENS'!$M1953</f>
        <v>589.54</v>
      </c>
      <c r="Q1953" s="25">
        <v>294.77</v>
      </c>
      <c r="R1953" s="25">
        <f>'LISTA DOS ITENS'!$Q1953*'LISTA DOS ITENS'!$M1953</f>
        <v>589.54</v>
      </c>
      <c r="S1953" s="56">
        <f>IF('LISTA DOS ITENS'!$P1953&gt;'LISTA DOS ITENS'!$R1953,'LISTA DOS ITENS'!$P1953,'LISTA DOS ITENS'!$R1953)</f>
        <v>589.54</v>
      </c>
      <c r="T1953" s="25">
        <v>20.91820533044103</v>
      </c>
      <c r="U1953" s="25">
        <f>'LISTA DOS ITENS'!$T1953*'LISTA DOS ITENS'!$M1953</f>
        <v>41.83641066</v>
      </c>
      <c r="V1953" s="56">
        <f t="array" ref="V1953">INDEX('RESUMO - LOTES E VMA'!$F$3:$F$181,MATCH('LISTA DOS ITENS'!$D1953,'RESUMO - LOTES E VMA'!$A$3:$A$181,0))</f>
        <v>6923.55241</v>
      </c>
      <c r="W1953" s="57">
        <f>'LISTA DOS ITENS'!$U1953/'LISTA DOS ITENS'!$V1953</f>
        <v>0.00604262208</v>
      </c>
      <c r="X1953" s="53" t="s">
        <v>53</v>
      </c>
      <c r="Y1953" s="53" t="s">
        <v>290</v>
      </c>
      <c r="Z1953" s="58" t="str">
        <f>'LISTA DOS ITENS'!$F1953&amp;"-"&amp;'LISTA DOS ITENS'!$H1953&amp;"-"&amp;'LISTA DOS ITENS'!$J1953&amp;"-"&amp;'LISTA DOS ITENS'!$K1953&amp;"-"&amp;'LISTA DOS ITENS'!$I1953</f>
        <v>10883283-2201-A903-CONS/IAMN-</v>
      </c>
      <c r="AA1953" s="59" t="str">
        <f t="array" ref="AA1953">INDEX('RESUMO - LOTES E VMA'!$M$3:$M$181,MATCH('LISTA DOS ITENS'!$D1953,'RESUMO - LOTES E VMA'!$A$3:$A$181,0))</f>
        <v>Para Leilão</v>
      </c>
      <c r="AB1953" s="60">
        <f t="array" ref="AB1953">INDEX('RESUMO - LOTES E VMA'!$J$3:$J$181,MATCH('LISTA DOS ITENS'!$D1953,'RESUMO - LOTES E VMA'!$A$3:$A$181,0))</f>
        <v>0.06888414322</v>
      </c>
      <c r="AC1953" s="29" t="str">
        <f t="array" ref="AC1953">INDEX('RESUMO - LOTES E VMA'!$L$3:$L$181,MATCH('LISTA DOS ITENS'!$D1953,'RESUMO - LOTES E VMA'!$A$3:$A$181,0))</f>
        <v>1% do Valor de Comparação do VMA</v>
      </c>
      <c r="AD1953" s="53" t="str">
        <f>VLOOKUP(Tabela1[[#This Row],[Índice]],[1]Planilha1!$A:$A,1,0)</f>
        <v>#ERROR!</v>
      </c>
    </row>
    <row r="1954" ht="15.75" customHeight="1">
      <c r="A1954" s="52">
        <v>254346.0</v>
      </c>
      <c r="B1954" s="53" t="s">
        <v>70</v>
      </c>
      <c r="C1954" s="53" t="s">
        <v>71</v>
      </c>
      <c r="D1954" s="22">
        <v>207162.0</v>
      </c>
      <c r="E1954" s="53" t="s">
        <v>63</v>
      </c>
      <c r="F1954" s="54">
        <v>1.089043E7</v>
      </c>
      <c r="G1954" s="53" t="s">
        <v>1430</v>
      </c>
      <c r="H1954" s="55">
        <v>2201.0</v>
      </c>
      <c r="I1954" s="55"/>
      <c r="J1954" s="55" t="s">
        <v>77</v>
      </c>
      <c r="K1954" s="53" t="s">
        <v>80</v>
      </c>
      <c r="L1954" s="53"/>
      <c r="M1954" s="53">
        <v>10.0</v>
      </c>
      <c r="N1954" s="53" t="s">
        <v>52</v>
      </c>
      <c r="O1954" s="25">
        <v>45.85</v>
      </c>
      <c r="P1954" s="25">
        <f>'LISTA DOS ITENS'!$O1954*'LISTA DOS ITENS'!$M1954</f>
        <v>458.5</v>
      </c>
      <c r="Q1954" s="25">
        <v>45.85</v>
      </c>
      <c r="R1954" s="25">
        <f>'LISTA DOS ITENS'!$Q1954*'LISTA DOS ITENS'!$M1954</f>
        <v>458.5</v>
      </c>
      <c r="S1954" s="56">
        <f>IF('LISTA DOS ITENS'!$P1954&gt;'LISTA DOS ITENS'!$R1954,'LISTA DOS ITENS'!$P1954,'LISTA DOS ITENS'!$R1954)</f>
        <v>458.5</v>
      </c>
      <c r="T1954" s="25">
        <v>3.2537222729610247</v>
      </c>
      <c r="U1954" s="25">
        <f>'LISTA DOS ITENS'!$T1954*'LISTA DOS ITENS'!$M1954</f>
        <v>32.53722273</v>
      </c>
      <c r="V1954" s="56">
        <f t="array" ref="V1954">INDEX('RESUMO - LOTES E VMA'!$F$3:$F$181,MATCH('LISTA DOS ITENS'!$D1954,'RESUMO - LOTES E VMA'!$A$3:$A$181,0))</f>
        <v>6923.55241</v>
      </c>
      <c r="W1954" s="57">
        <f>'LISTA DOS ITENS'!$U1954/'LISTA DOS ITENS'!$V1954</f>
        <v>0.004699498293</v>
      </c>
      <c r="X1954" s="53" t="s">
        <v>53</v>
      </c>
      <c r="Y1954" s="53" t="s">
        <v>290</v>
      </c>
      <c r="Z1954" s="58" t="str">
        <f>'LISTA DOS ITENS'!$F1954&amp;"-"&amp;'LISTA DOS ITENS'!$H1954&amp;"-"&amp;'LISTA DOS ITENS'!$J1954&amp;"-"&amp;'LISTA DOS ITENS'!$K1954&amp;"-"&amp;'LISTA DOS ITENS'!$I1954</f>
        <v>10890430-2201-A903-IMOB/NAC-</v>
      </c>
      <c r="AA1954" s="59" t="str">
        <f t="array" ref="AA1954">INDEX('RESUMO - LOTES E VMA'!$M$3:$M$181,MATCH('LISTA DOS ITENS'!$D1954,'RESUMO - LOTES E VMA'!$A$3:$A$181,0))</f>
        <v>Para Leilão</v>
      </c>
      <c r="AB1954" s="60">
        <f t="array" ref="AB1954">INDEX('RESUMO - LOTES E VMA'!$J$3:$J$181,MATCH('LISTA DOS ITENS'!$D1954,'RESUMO - LOTES E VMA'!$A$3:$A$181,0))</f>
        <v>0.06888414322</v>
      </c>
      <c r="AC1954" s="29" t="str">
        <f t="array" ref="AC1954">INDEX('RESUMO - LOTES E VMA'!$L$3:$L$181,MATCH('LISTA DOS ITENS'!$D1954,'RESUMO - LOTES E VMA'!$A$3:$A$181,0))</f>
        <v>1% do Valor de Comparação do VMA</v>
      </c>
      <c r="AD1954" s="53" t="str">
        <f>VLOOKUP(Tabela1[[#This Row],[Índice]],[1]Planilha1!$A:$A,1,0)</f>
        <v>#ERROR!</v>
      </c>
    </row>
    <row r="1955" ht="15.75" customHeight="1">
      <c r="A1955" s="52">
        <v>254347.0</v>
      </c>
      <c r="B1955" s="53" t="s">
        <v>70</v>
      </c>
      <c r="C1955" s="53" t="s">
        <v>71</v>
      </c>
      <c r="D1955" s="22">
        <v>207162.0</v>
      </c>
      <c r="E1955" s="53" t="s">
        <v>63</v>
      </c>
      <c r="F1955" s="54">
        <v>1.0890642E7</v>
      </c>
      <c r="G1955" s="53" t="s">
        <v>1431</v>
      </c>
      <c r="H1955" s="55">
        <v>2201.0</v>
      </c>
      <c r="I1955" s="55"/>
      <c r="J1955" s="55" t="s">
        <v>77</v>
      </c>
      <c r="K1955" s="53" t="s">
        <v>73</v>
      </c>
      <c r="L1955" s="53"/>
      <c r="M1955" s="53">
        <v>4.0</v>
      </c>
      <c r="N1955" s="53" t="s">
        <v>52</v>
      </c>
      <c r="O1955" s="25">
        <v>128.13</v>
      </c>
      <c r="P1955" s="25">
        <f>'LISTA DOS ITENS'!$O1955*'LISTA DOS ITENS'!$M1955</f>
        <v>512.52</v>
      </c>
      <c r="Q1955" s="25">
        <v>128.13</v>
      </c>
      <c r="R1955" s="25">
        <f>'LISTA DOS ITENS'!$Q1955*'LISTA DOS ITENS'!$M1955</f>
        <v>512.52</v>
      </c>
      <c r="S1955" s="56">
        <f>IF('LISTA DOS ITENS'!$P1955&gt;'LISTA DOS ITENS'!$R1955,'LISTA DOS ITENS'!$P1955,'LISTA DOS ITENS'!$R1955)</f>
        <v>512.52</v>
      </c>
      <c r="T1955" s="25">
        <v>9.092681239574613</v>
      </c>
      <c r="U1955" s="25">
        <f>'LISTA DOS ITENS'!$T1955*'LISTA DOS ITENS'!$M1955</f>
        <v>36.37072496</v>
      </c>
      <c r="V1955" s="56">
        <f t="array" ref="V1955">INDEX('RESUMO - LOTES E VMA'!$F$3:$F$181,MATCH('LISTA DOS ITENS'!$D1955,'RESUMO - LOTES E VMA'!$A$3:$A$181,0))</f>
        <v>6923.55241</v>
      </c>
      <c r="W1955" s="57">
        <f>'LISTA DOS ITENS'!$U1955/'LISTA DOS ITENS'!$V1955</f>
        <v>0.005253188364</v>
      </c>
      <c r="X1955" s="53" t="s">
        <v>53</v>
      </c>
      <c r="Y1955" s="53" t="s">
        <v>290</v>
      </c>
      <c r="Z1955" s="58" t="str">
        <f>'LISTA DOS ITENS'!$F1955&amp;"-"&amp;'LISTA DOS ITENS'!$H1955&amp;"-"&amp;'LISTA DOS ITENS'!$J1955&amp;"-"&amp;'LISTA DOS ITENS'!$K1955&amp;"-"&amp;'LISTA DOS ITENS'!$I1955</f>
        <v>10890642-2201-A903-CONS/NAC-</v>
      </c>
      <c r="AA1955" s="59" t="str">
        <f t="array" ref="AA1955">INDEX('RESUMO - LOTES E VMA'!$M$3:$M$181,MATCH('LISTA DOS ITENS'!$D1955,'RESUMO - LOTES E VMA'!$A$3:$A$181,0))</f>
        <v>Para Leilão</v>
      </c>
      <c r="AB1955" s="60">
        <f t="array" ref="AB1955">INDEX('RESUMO - LOTES E VMA'!$J$3:$J$181,MATCH('LISTA DOS ITENS'!$D1955,'RESUMO - LOTES E VMA'!$A$3:$A$181,0))</f>
        <v>0.06888414322</v>
      </c>
      <c r="AC1955" s="29" t="str">
        <f t="array" ref="AC1955">INDEX('RESUMO - LOTES E VMA'!$L$3:$L$181,MATCH('LISTA DOS ITENS'!$D1955,'RESUMO - LOTES E VMA'!$A$3:$A$181,0))</f>
        <v>1% do Valor de Comparação do VMA</v>
      </c>
      <c r="AD1955" s="53" t="str">
        <f>VLOOKUP(Tabela1[[#This Row],[Índice]],[1]Planilha1!$A:$A,1,0)</f>
        <v>#ERROR!</v>
      </c>
    </row>
    <row r="1956" ht="15.75" customHeight="1">
      <c r="A1956" s="52">
        <v>254348.0</v>
      </c>
      <c r="B1956" s="53" t="s">
        <v>70</v>
      </c>
      <c r="C1956" s="53" t="s">
        <v>71</v>
      </c>
      <c r="D1956" s="22">
        <v>207162.0</v>
      </c>
      <c r="E1956" s="53" t="s">
        <v>63</v>
      </c>
      <c r="F1956" s="54">
        <v>1.0891594E7</v>
      </c>
      <c r="G1956" s="53" t="s">
        <v>1432</v>
      </c>
      <c r="H1956" s="55">
        <v>2201.0</v>
      </c>
      <c r="I1956" s="55"/>
      <c r="J1956" s="55" t="s">
        <v>77</v>
      </c>
      <c r="K1956" s="53" t="s">
        <v>80</v>
      </c>
      <c r="L1956" s="53"/>
      <c r="M1956" s="53">
        <v>1.0</v>
      </c>
      <c r="N1956" s="53" t="s">
        <v>52</v>
      </c>
      <c r="O1956" s="25">
        <v>780.45</v>
      </c>
      <c r="P1956" s="25">
        <f>'LISTA DOS ITENS'!$O1956*'LISTA DOS ITENS'!$M1956</f>
        <v>780.45</v>
      </c>
      <c r="Q1956" s="25">
        <v>780.45</v>
      </c>
      <c r="R1956" s="25">
        <f>'LISTA DOS ITENS'!$Q1956*'LISTA DOS ITENS'!$M1956</f>
        <v>780.45</v>
      </c>
      <c r="S1956" s="56">
        <f>IF('LISTA DOS ITENS'!$P1956&gt;'LISTA DOS ITENS'!$R1956,'LISTA DOS ITENS'!$P1956,'LISTA DOS ITENS'!$R1956)</f>
        <v>780.45</v>
      </c>
      <c r="T1956" s="25">
        <v>55.38424313920244</v>
      </c>
      <c r="U1956" s="25">
        <f>'LISTA DOS ITENS'!$T1956*'LISTA DOS ITENS'!$M1956</f>
        <v>55.38424314</v>
      </c>
      <c r="V1956" s="56">
        <f t="array" ref="V1956">INDEX('RESUMO - LOTES E VMA'!$F$3:$F$181,MATCH('LISTA DOS ITENS'!$D1956,'RESUMO - LOTES E VMA'!$A$3:$A$181,0))</f>
        <v>6923.55241</v>
      </c>
      <c r="W1956" s="57">
        <f>'LISTA DOS ITENS'!$U1956/'LISTA DOS ITENS'!$V1956</f>
        <v>0.007999396821</v>
      </c>
      <c r="X1956" s="53" t="s">
        <v>53</v>
      </c>
      <c r="Y1956" s="53" t="s">
        <v>290</v>
      </c>
      <c r="Z1956" s="58" t="str">
        <f>'LISTA DOS ITENS'!$F1956&amp;"-"&amp;'LISTA DOS ITENS'!$H1956&amp;"-"&amp;'LISTA DOS ITENS'!$J1956&amp;"-"&amp;'LISTA DOS ITENS'!$K1956&amp;"-"&amp;'LISTA DOS ITENS'!$I1956</f>
        <v>10891594-2201-A903-IMOB/NAC-</v>
      </c>
      <c r="AA1956" s="59" t="str">
        <f t="array" ref="AA1956">INDEX('RESUMO - LOTES E VMA'!$M$3:$M$181,MATCH('LISTA DOS ITENS'!$D1956,'RESUMO - LOTES E VMA'!$A$3:$A$181,0))</f>
        <v>Para Leilão</v>
      </c>
      <c r="AB1956" s="60">
        <f t="array" ref="AB1956">INDEX('RESUMO - LOTES E VMA'!$J$3:$J$181,MATCH('LISTA DOS ITENS'!$D1956,'RESUMO - LOTES E VMA'!$A$3:$A$181,0))</f>
        <v>0.06888414322</v>
      </c>
      <c r="AC1956" s="29" t="str">
        <f t="array" ref="AC1956">INDEX('RESUMO - LOTES E VMA'!$L$3:$L$181,MATCH('LISTA DOS ITENS'!$D1956,'RESUMO - LOTES E VMA'!$A$3:$A$181,0))</f>
        <v>1% do Valor de Comparação do VMA</v>
      </c>
      <c r="AD1956" s="53" t="str">
        <f>VLOOKUP(Tabela1[[#This Row],[Índice]],[1]Planilha1!$A:$A,1,0)</f>
        <v>#ERROR!</v>
      </c>
    </row>
    <row r="1957" ht="15.75" customHeight="1">
      <c r="A1957" s="52">
        <v>254349.0</v>
      </c>
      <c r="B1957" s="53" t="s">
        <v>70</v>
      </c>
      <c r="C1957" s="53" t="s">
        <v>71</v>
      </c>
      <c r="D1957" s="22">
        <v>207162.0</v>
      </c>
      <c r="E1957" s="53" t="s">
        <v>63</v>
      </c>
      <c r="F1957" s="54">
        <v>1.0899041E7</v>
      </c>
      <c r="G1957" s="53" t="s">
        <v>1433</v>
      </c>
      <c r="H1957" s="55">
        <v>2201.0</v>
      </c>
      <c r="I1957" s="55"/>
      <c r="J1957" s="55" t="s">
        <v>77</v>
      </c>
      <c r="K1957" s="53" t="s">
        <v>80</v>
      </c>
      <c r="L1957" s="53"/>
      <c r="M1957" s="53">
        <v>7.0</v>
      </c>
      <c r="N1957" s="53" t="s">
        <v>52</v>
      </c>
      <c r="O1957" s="25">
        <v>106.64</v>
      </c>
      <c r="P1957" s="25">
        <f>'LISTA DOS ITENS'!$O1957*'LISTA DOS ITENS'!$M1957</f>
        <v>746.48</v>
      </c>
      <c r="Q1957" s="25">
        <v>106.64</v>
      </c>
      <c r="R1957" s="25">
        <f>'LISTA DOS ITENS'!$Q1957*'LISTA DOS ITENS'!$M1957</f>
        <v>746.48</v>
      </c>
      <c r="S1957" s="56">
        <f>IF('LISTA DOS ITENS'!$P1957&gt;'LISTA DOS ITENS'!$R1957,'LISTA DOS ITENS'!$P1957,'LISTA DOS ITENS'!$R1957)</f>
        <v>746.48</v>
      </c>
      <c r="T1957" s="25">
        <v>7.567654158965402</v>
      </c>
      <c r="U1957" s="25">
        <f>'LISTA DOS ITENS'!$T1957*'LISTA DOS ITENS'!$M1957</f>
        <v>52.97357911</v>
      </c>
      <c r="V1957" s="56">
        <f t="array" ref="V1957">INDEX('RESUMO - LOTES E VMA'!$F$3:$F$181,MATCH('LISTA DOS ITENS'!$D1957,'RESUMO - LOTES E VMA'!$A$3:$A$181,0))</f>
        <v>6923.55241</v>
      </c>
      <c r="W1957" s="57">
        <f>'LISTA DOS ITENS'!$U1957/'LISTA DOS ITENS'!$V1957</f>
        <v>0.007651213709</v>
      </c>
      <c r="X1957" s="53" t="s">
        <v>53</v>
      </c>
      <c r="Y1957" s="53" t="s">
        <v>290</v>
      </c>
      <c r="Z1957" s="58" t="str">
        <f>'LISTA DOS ITENS'!$F1957&amp;"-"&amp;'LISTA DOS ITENS'!$H1957&amp;"-"&amp;'LISTA DOS ITENS'!$J1957&amp;"-"&amp;'LISTA DOS ITENS'!$K1957&amp;"-"&amp;'LISTA DOS ITENS'!$I1957</f>
        <v>10899041-2201-A903-IMOB/NAC-</v>
      </c>
      <c r="AA1957" s="59" t="str">
        <f t="array" ref="AA1957">INDEX('RESUMO - LOTES E VMA'!$M$3:$M$181,MATCH('LISTA DOS ITENS'!$D1957,'RESUMO - LOTES E VMA'!$A$3:$A$181,0))</f>
        <v>Para Leilão</v>
      </c>
      <c r="AB1957" s="60">
        <f t="array" ref="AB1957">INDEX('RESUMO - LOTES E VMA'!$J$3:$J$181,MATCH('LISTA DOS ITENS'!$D1957,'RESUMO - LOTES E VMA'!$A$3:$A$181,0))</f>
        <v>0.06888414322</v>
      </c>
      <c r="AC1957" s="29" t="str">
        <f t="array" ref="AC1957">INDEX('RESUMO - LOTES E VMA'!$L$3:$L$181,MATCH('LISTA DOS ITENS'!$D1957,'RESUMO - LOTES E VMA'!$A$3:$A$181,0))</f>
        <v>1% do Valor de Comparação do VMA</v>
      </c>
      <c r="AD1957" s="53" t="str">
        <f>VLOOKUP(Tabela1[[#This Row],[Índice]],[1]Planilha1!$A:$A,1,0)</f>
        <v>#ERROR!</v>
      </c>
    </row>
    <row r="1958" ht="15.75" customHeight="1">
      <c r="A1958" s="52">
        <v>254350.0</v>
      </c>
      <c r="B1958" s="53" t="s">
        <v>70</v>
      </c>
      <c r="C1958" s="53" t="s">
        <v>71</v>
      </c>
      <c r="D1958" s="22">
        <v>207162.0</v>
      </c>
      <c r="E1958" s="53" t="s">
        <v>63</v>
      </c>
      <c r="F1958" s="54">
        <v>1.0900124E7</v>
      </c>
      <c r="G1958" s="53" t="s">
        <v>1434</v>
      </c>
      <c r="H1958" s="55">
        <v>2201.0</v>
      </c>
      <c r="I1958" s="55"/>
      <c r="J1958" s="55" t="s">
        <v>77</v>
      </c>
      <c r="K1958" s="53" t="s">
        <v>80</v>
      </c>
      <c r="L1958" s="53"/>
      <c r="M1958" s="53">
        <v>1.0</v>
      </c>
      <c r="N1958" s="53" t="s">
        <v>52</v>
      </c>
      <c r="O1958" s="25">
        <v>587.47</v>
      </c>
      <c r="P1958" s="25">
        <f>'LISTA DOS ITENS'!$O1958*'LISTA DOS ITENS'!$M1958</f>
        <v>587.47</v>
      </c>
      <c r="Q1958" s="25">
        <v>587.47</v>
      </c>
      <c r="R1958" s="25">
        <f>'LISTA DOS ITENS'!$Q1958*'LISTA DOS ITENS'!$M1958</f>
        <v>587.47</v>
      </c>
      <c r="S1958" s="56">
        <f>IF('LISTA DOS ITENS'!$P1958&gt;'LISTA DOS ITENS'!$R1958,'LISTA DOS ITENS'!$P1958,'LISTA DOS ITENS'!$R1958)</f>
        <v>587.47</v>
      </c>
      <c r="T1958" s="25">
        <v>41.689514148231474</v>
      </c>
      <c r="U1958" s="25">
        <f>'LISTA DOS ITENS'!$T1958*'LISTA DOS ITENS'!$M1958</f>
        <v>41.68951415</v>
      </c>
      <c r="V1958" s="56">
        <f t="array" ref="V1958">INDEX('RESUMO - LOTES E VMA'!$F$3:$F$181,MATCH('LISTA DOS ITENS'!$D1958,'RESUMO - LOTES E VMA'!$A$3:$A$181,0))</f>
        <v>6923.55241</v>
      </c>
      <c r="W1958" s="57">
        <f>'LISTA DOS ITENS'!$U1958/'LISTA DOS ITENS'!$V1958</f>
        <v>0.006021405152</v>
      </c>
      <c r="X1958" s="53" t="s">
        <v>53</v>
      </c>
      <c r="Y1958" s="53" t="s">
        <v>290</v>
      </c>
      <c r="Z1958" s="58" t="str">
        <f>'LISTA DOS ITENS'!$F1958&amp;"-"&amp;'LISTA DOS ITENS'!$H1958&amp;"-"&amp;'LISTA DOS ITENS'!$J1958&amp;"-"&amp;'LISTA DOS ITENS'!$K1958&amp;"-"&amp;'LISTA DOS ITENS'!$I1958</f>
        <v>10900124-2201-A903-IMOB/NAC-</v>
      </c>
      <c r="AA1958" s="59" t="str">
        <f t="array" ref="AA1958">INDEX('RESUMO - LOTES E VMA'!$M$3:$M$181,MATCH('LISTA DOS ITENS'!$D1958,'RESUMO - LOTES E VMA'!$A$3:$A$181,0))</f>
        <v>Para Leilão</v>
      </c>
      <c r="AB1958" s="60">
        <f t="array" ref="AB1958">INDEX('RESUMO - LOTES E VMA'!$J$3:$J$181,MATCH('LISTA DOS ITENS'!$D1958,'RESUMO - LOTES E VMA'!$A$3:$A$181,0))</f>
        <v>0.06888414322</v>
      </c>
      <c r="AC1958" s="29" t="str">
        <f t="array" ref="AC1958">INDEX('RESUMO - LOTES E VMA'!$L$3:$L$181,MATCH('LISTA DOS ITENS'!$D1958,'RESUMO - LOTES E VMA'!$A$3:$A$181,0))</f>
        <v>1% do Valor de Comparação do VMA</v>
      </c>
      <c r="AD1958" s="53" t="str">
        <f>VLOOKUP(Tabela1[[#This Row],[Índice]],[1]Planilha1!$A:$A,1,0)</f>
        <v>#ERROR!</v>
      </c>
    </row>
    <row r="1959" ht="15.75" customHeight="1">
      <c r="A1959" s="52">
        <v>254351.0</v>
      </c>
      <c r="B1959" s="53" t="s">
        <v>70</v>
      </c>
      <c r="C1959" s="53" t="s">
        <v>71</v>
      </c>
      <c r="D1959" s="22">
        <v>207162.0</v>
      </c>
      <c r="E1959" s="53" t="s">
        <v>63</v>
      </c>
      <c r="F1959" s="54">
        <v>1.0958683E7</v>
      </c>
      <c r="G1959" s="53" t="s">
        <v>1387</v>
      </c>
      <c r="H1959" s="55">
        <v>2201.0</v>
      </c>
      <c r="I1959" s="55"/>
      <c r="J1959" s="55" t="s">
        <v>77</v>
      </c>
      <c r="K1959" s="53" t="s">
        <v>73</v>
      </c>
      <c r="L1959" s="53"/>
      <c r="M1959" s="53">
        <v>7.0</v>
      </c>
      <c r="N1959" s="53" t="s">
        <v>52</v>
      </c>
      <c r="O1959" s="25">
        <v>99.28</v>
      </c>
      <c r="P1959" s="25">
        <f>'LISTA DOS ITENS'!$O1959*'LISTA DOS ITENS'!$M1959</f>
        <v>694.96</v>
      </c>
      <c r="Q1959" s="25">
        <v>99.28</v>
      </c>
      <c r="R1959" s="25">
        <f>'LISTA DOS ITENS'!$Q1959*'LISTA DOS ITENS'!$M1959</f>
        <v>694.96</v>
      </c>
      <c r="S1959" s="56">
        <f>IF('LISTA DOS ITENS'!$P1959&gt;'LISTA DOS ITENS'!$R1959,'LISTA DOS ITENS'!$P1959,'LISTA DOS ITENS'!$R1959)</f>
        <v>694.96</v>
      </c>
      <c r="T1959" s="25">
        <v>7.045355447318877</v>
      </c>
      <c r="U1959" s="25">
        <f>'LISTA DOS ITENS'!$T1959*'LISTA DOS ITENS'!$M1959</f>
        <v>49.31748813</v>
      </c>
      <c r="V1959" s="56">
        <f t="array" ref="V1959">INDEX('RESUMO - LOTES E VMA'!$F$3:$F$181,MATCH('LISTA DOS ITENS'!$D1959,'RESUMO - LOTES E VMA'!$A$3:$A$181,0))</f>
        <v>6923.55241</v>
      </c>
      <c r="W1959" s="57">
        <f>'LISTA DOS ITENS'!$U1959/'LISTA DOS ITENS'!$V1959</f>
        <v>0.007123147946</v>
      </c>
      <c r="X1959" s="53" t="s">
        <v>53</v>
      </c>
      <c r="Y1959" s="53" t="s">
        <v>290</v>
      </c>
      <c r="Z1959" s="58" t="str">
        <f>'LISTA DOS ITENS'!$F1959&amp;"-"&amp;'LISTA DOS ITENS'!$H1959&amp;"-"&amp;'LISTA DOS ITENS'!$J1959&amp;"-"&amp;'LISTA DOS ITENS'!$K1959&amp;"-"&amp;'LISTA DOS ITENS'!$I1959</f>
        <v>10958683-2201-A903-CONS/NAC-</v>
      </c>
      <c r="AA1959" s="59" t="str">
        <f t="array" ref="AA1959">INDEX('RESUMO - LOTES E VMA'!$M$3:$M$181,MATCH('LISTA DOS ITENS'!$D1959,'RESUMO - LOTES E VMA'!$A$3:$A$181,0))</f>
        <v>Para Leilão</v>
      </c>
      <c r="AB1959" s="60">
        <f t="array" ref="AB1959">INDEX('RESUMO - LOTES E VMA'!$J$3:$J$181,MATCH('LISTA DOS ITENS'!$D1959,'RESUMO - LOTES E VMA'!$A$3:$A$181,0))</f>
        <v>0.06888414322</v>
      </c>
      <c r="AC1959" s="29" t="str">
        <f t="array" ref="AC1959">INDEX('RESUMO - LOTES E VMA'!$L$3:$L$181,MATCH('LISTA DOS ITENS'!$D1959,'RESUMO - LOTES E VMA'!$A$3:$A$181,0))</f>
        <v>1% do Valor de Comparação do VMA</v>
      </c>
      <c r="AD1959" s="53" t="str">
        <f>VLOOKUP(Tabela1[[#This Row],[Índice]],[1]Planilha1!$A:$A,1,0)</f>
        <v>#ERROR!</v>
      </c>
    </row>
    <row r="1960" ht="15.75" customHeight="1">
      <c r="A1960" s="52">
        <v>254352.0</v>
      </c>
      <c r="B1960" s="53" t="s">
        <v>70</v>
      </c>
      <c r="C1960" s="53" t="s">
        <v>71</v>
      </c>
      <c r="D1960" s="22">
        <v>207162.0</v>
      </c>
      <c r="E1960" s="53" t="s">
        <v>63</v>
      </c>
      <c r="F1960" s="54">
        <v>1.0964589E7</v>
      </c>
      <c r="G1960" s="53" t="s">
        <v>1422</v>
      </c>
      <c r="H1960" s="55">
        <v>2201.0</v>
      </c>
      <c r="I1960" s="55"/>
      <c r="J1960" s="55" t="s">
        <v>77</v>
      </c>
      <c r="K1960" s="53" t="s">
        <v>73</v>
      </c>
      <c r="L1960" s="53"/>
      <c r="M1960" s="53">
        <v>2.0</v>
      </c>
      <c r="N1960" s="53" t="s">
        <v>52</v>
      </c>
      <c r="O1960" s="25">
        <v>151.84</v>
      </c>
      <c r="P1960" s="25">
        <f>'LISTA DOS ITENS'!$O1960*'LISTA DOS ITENS'!$M1960</f>
        <v>303.68</v>
      </c>
      <c r="Q1960" s="25">
        <v>151.84</v>
      </c>
      <c r="R1960" s="25">
        <f>'LISTA DOS ITENS'!$Q1960*'LISTA DOS ITENS'!$M1960</f>
        <v>303.68</v>
      </c>
      <c r="S1960" s="56">
        <f>IF('LISTA DOS ITENS'!$P1960&gt;'LISTA DOS ITENS'!$R1960,'LISTA DOS ITENS'!$P1960,'LISTA DOS ITENS'!$R1960)</f>
        <v>303.68</v>
      </c>
      <c r="T1960" s="25">
        <v>10.775249507664165</v>
      </c>
      <c r="U1960" s="25">
        <f>'LISTA DOS ITENS'!$T1960*'LISTA DOS ITENS'!$M1960</f>
        <v>21.55049902</v>
      </c>
      <c r="V1960" s="56">
        <f t="array" ref="V1960">INDEX('RESUMO - LOTES E VMA'!$F$3:$F$181,MATCH('LISTA DOS ITENS'!$D1960,'RESUMO - LOTES E VMA'!$A$3:$A$181,0))</f>
        <v>6923.55241</v>
      </c>
      <c r="W1960" s="57">
        <f>'LISTA DOS ITENS'!$U1960/'LISTA DOS ITENS'!$V1960</f>
        <v>0.003112636077</v>
      </c>
      <c r="X1960" s="53" t="s">
        <v>53</v>
      </c>
      <c r="Y1960" s="53" t="s">
        <v>290</v>
      </c>
      <c r="Z1960" s="58" t="str">
        <f>'LISTA DOS ITENS'!$F1960&amp;"-"&amp;'LISTA DOS ITENS'!$H1960&amp;"-"&amp;'LISTA DOS ITENS'!$J1960&amp;"-"&amp;'LISTA DOS ITENS'!$K1960&amp;"-"&amp;'LISTA DOS ITENS'!$I1960</f>
        <v>10964589-2201-A903-CONS/NAC-</v>
      </c>
      <c r="AA1960" s="59" t="str">
        <f t="array" ref="AA1960">INDEX('RESUMO - LOTES E VMA'!$M$3:$M$181,MATCH('LISTA DOS ITENS'!$D1960,'RESUMO - LOTES E VMA'!$A$3:$A$181,0))</f>
        <v>Para Leilão</v>
      </c>
      <c r="AB1960" s="60">
        <f t="array" ref="AB1960">INDEX('RESUMO - LOTES E VMA'!$J$3:$J$181,MATCH('LISTA DOS ITENS'!$D1960,'RESUMO - LOTES E VMA'!$A$3:$A$181,0))</f>
        <v>0.06888414322</v>
      </c>
      <c r="AC1960" s="29" t="str">
        <f t="array" ref="AC1960">INDEX('RESUMO - LOTES E VMA'!$L$3:$L$181,MATCH('LISTA DOS ITENS'!$D1960,'RESUMO - LOTES E VMA'!$A$3:$A$181,0))</f>
        <v>1% do Valor de Comparação do VMA</v>
      </c>
      <c r="AD1960" s="53" t="str">
        <f>VLOOKUP(Tabela1[[#This Row],[Índice]],[1]Planilha1!$A:$A,1,0)</f>
        <v>#ERROR!</v>
      </c>
    </row>
    <row r="1961" ht="15.75" customHeight="1">
      <c r="A1961" s="52">
        <v>254353.0</v>
      </c>
      <c r="B1961" s="53" t="s">
        <v>70</v>
      </c>
      <c r="C1961" s="53" t="s">
        <v>71</v>
      </c>
      <c r="D1961" s="22">
        <v>207162.0</v>
      </c>
      <c r="E1961" s="53" t="s">
        <v>63</v>
      </c>
      <c r="F1961" s="54">
        <v>1.0964828E7</v>
      </c>
      <c r="G1961" s="53" t="s">
        <v>1435</v>
      </c>
      <c r="H1961" s="55">
        <v>2201.0</v>
      </c>
      <c r="I1961" s="55"/>
      <c r="J1961" s="55" t="s">
        <v>77</v>
      </c>
      <c r="K1961" s="53" t="s">
        <v>117</v>
      </c>
      <c r="L1961" s="53"/>
      <c r="M1961" s="53">
        <v>6.0</v>
      </c>
      <c r="N1961" s="53" t="s">
        <v>52</v>
      </c>
      <c r="O1961" s="25">
        <v>169.66</v>
      </c>
      <c r="P1961" s="25">
        <f>'LISTA DOS ITENS'!$O1961*'LISTA DOS ITENS'!$M1961</f>
        <v>1017.96</v>
      </c>
      <c r="Q1961" s="25">
        <v>169.66</v>
      </c>
      <c r="R1961" s="25">
        <f>'LISTA DOS ITENS'!$Q1961*'LISTA DOS ITENS'!$M1961</f>
        <v>1017.96</v>
      </c>
      <c r="S1961" s="56">
        <f>IF('LISTA DOS ITENS'!$P1961&gt;'LISTA DOS ITENS'!$R1961,'LISTA DOS ITENS'!$P1961,'LISTA DOS ITENS'!$R1961)</f>
        <v>1017.96</v>
      </c>
      <c r="T1961" s="25">
        <v>12.039836877438766</v>
      </c>
      <c r="U1961" s="25">
        <f>'LISTA DOS ITENS'!$T1961*'LISTA DOS ITENS'!$M1961</f>
        <v>72.23902126</v>
      </c>
      <c r="V1961" s="56">
        <f t="array" ref="V1961">INDEX('RESUMO - LOTES E VMA'!$F$3:$F$181,MATCH('LISTA DOS ITENS'!$D1961,'RESUMO - LOTES E VMA'!$A$3:$A$181,0))</f>
        <v>6923.55241</v>
      </c>
      <c r="W1961" s="57">
        <f>'LISTA DOS ITENS'!$U1961/'LISTA DOS ITENS'!$V1961</f>
        <v>0.01043380868</v>
      </c>
      <c r="X1961" s="53" t="s">
        <v>53</v>
      </c>
      <c r="Y1961" s="53" t="s">
        <v>290</v>
      </c>
      <c r="Z1961" s="58" t="str">
        <f>'LISTA DOS ITENS'!$F1961&amp;"-"&amp;'LISTA DOS ITENS'!$H1961&amp;"-"&amp;'LISTA DOS ITENS'!$J1961&amp;"-"&amp;'LISTA DOS ITENS'!$K1961&amp;"-"&amp;'LISTA DOS ITENS'!$I1961</f>
        <v>10964828-2201-A903-CONS/IAMN-</v>
      </c>
      <c r="AA1961" s="59" t="str">
        <f t="array" ref="AA1961">INDEX('RESUMO - LOTES E VMA'!$M$3:$M$181,MATCH('LISTA DOS ITENS'!$D1961,'RESUMO - LOTES E VMA'!$A$3:$A$181,0))</f>
        <v>Para Leilão</v>
      </c>
      <c r="AB1961" s="60">
        <f t="array" ref="AB1961">INDEX('RESUMO - LOTES E VMA'!$J$3:$J$181,MATCH('LISTA DOS ITENS'!$D1961,'RESUMO - LOTES E VMA'!$A$3:$A$181,0))</f>
        <v>0.06888414322</v>
      </c>
      <c r="AC1961" s="29" t="str">
        <f t="array" ref="AC1961">INDEX('RESUMO - LOTES E VMA'!$L$3:$L$181,MATCH('LISTA DOS ITENS'!$D1961,'RESUMO - LOTES E VMA'!$A$3:$A$181,0))</f>
        <v>1% do Valor de Comparação do VMA</v>
      </c>
      <c r="AD1961" s="53" t="str">
        <f>VLOOKUP(Tabela1[[#This Row],[Índice]],[1]Planilha1!$A:$A,1,0)</f>
        <v>#ERROR!</v>
      </c>
    </row>
    <row r="1962" ht="15.75" customHeight="1">
      <c r="A1962" s="52">
        <v>254354.0</v>
      </c>
      <c r="B1962" s="53" t="s">
        <v>70</v>
      </c>
      <c r="C1962" s="53" t="s">
        <v>71</v>
      </c>
      <c r="D1962" s="22">
        <v>207162.0</v>
      </c>
      <c r="E1962" s="53" t="s">
        <v>63</v>
      </c>
      <c r="F1962" s="54">
        <v>1.0993558E7</v>
      </c>
      <c r="G1962" s="53" t="s">
        <v>1436</v>
      </c>
      <c r="H1962" s="55">
        <v>2201.0</v>
      </c>
      <c r="I1962" s="55"/>
      <c r="J1962" s="55" t="s">
        <v>77</v>
      </c>
      <c r="K1962" s="53" t="s">
        <v>117</v>
      </c>
      <c r="L1962" s="53"/>
      <c r="M1962" s="53">
        <v>4.0</v>
      </c>
      <c r="N1962" s="53" t="s">
        <v>52</v>
      </c>
      <c r="O1962" s="25">
        <v>74.42</v>
      </c>
      <c r="P1962" s="25">
        <f>'LISTA DOS ITENS'!$O1962*'LISTA DOS ITENS'!$M1962</f>
        <v>297.68</v>
      </c>
      <c r="Q1962" s="25">
        <v>74.42</v>
      </c>
      <c r="R1962" s="25">
        <f>'LISTA DOS ITENS'!$Q1962*'LISTA DOS ITENS'!$M1962</f>
        <v>297.68</v>
      </c>
      <c r="S1962" s="56">
        <f>IF('LISTA DOS ITENS'!$P1962&gt;'LISTA DOS ITENS'!$R1962,'LISTA DOS ITENS'!$P1962,'LISTA DOS ITENS'!$R1962)</f>
        <v>297.68</v>
      </c>
      <c r="T1962" s="25">
        <v>5.281178005534557</v>
      </c>
      <c r="U1962" s="25">
        <f>'LISTA DOS ITENS'!$T1962*'LISTA DOS ITENS'!$M1962</f>
        <v>21.12471202</v>
      </c>
      <c r="V1962" s="56">
        <f t="array" ref="V1962">INDEX('RESUMO - LOTES E VMA'!$F$3:$F$181,MATCH('LISTA DOS ITENS'!$D1962,'RESUMO - LOTES E VMA'!$A$3:$A$181,0))</f>
        <v>6923.55241</v>
      </c>
      <c r="W1962" s="57">
        <f>'LISTA DOS ITENS'!$U1962/'LISTA DOS ITENS'!$V1962</f>
        <v>0.003051137736</v>
      </c>
      <c r="X1962" s="53" t="s">
        <v>53</v>
      </c>
      <c r="Y1962" s="53" t="s">
        <v>290</v>
      </c>
      <c r="Z1962" s="58" t="str">
        <f>'LISTA DOS ITENS'!$F1962&amp;"-"&amp;'LISTA DOS ITENS'!$H1962&amp;"-"&amp;'LISTA DOS ITENS'!$J1962&amp;"-"&amp;'LISTA DOS ITENS'!$K1962&amp;"-"&amp;'LISTA DOS ITENS'!$I1962</f>
        <v>10993558-2201-A903-CONS/IAMN-</v>
      </c>
      <c r="AA1962" s="59" t="str">
        <f t="array" ref="AA1962">INDEX('RESUMO - LOTES E VMA'!$M$3:$M$181,MATCH('LISTA DOS ITENS'!$D1962,'RESUMO - LOTES E VMA'!$A$3:$A$181,0))</f>
        <v>Para Leilão</v>
      </c>
      <c r="AB1962" s="60">
        <f t="array" ref="AB1962">INDEX('RESUMO - LOTES E VMA'!$J$3:$J$181,MATCH('LISTA DOS ITENS'!$D1962,'RESUMO - LOTES E VMA'!$A$3:$A$181,0))</f>
        <v>0.06888414322</v>
      </c>
      <c r="AC1962" s="29" t="str">
        <f t="array" ref="AC1962">INDEX('RESUMO - LOTES E VMA'!$L$3:$L$181,MATCH('LISTA DOS ITENS'!$D1962,'RESUMO - LOTES E VMA'!$A$3:$A$181,0))</f>
        <v>1% do Valor de Comparação do VMA</v>
      </c>
      <c r="AD1962" s="53" t="str">
        <f>VLOOKUP(Tabela1[[#This Row],[Índice]],[1]Planilha1!$A:$A,1,0)</f>
        <v>#ERROR!</v>
      </c>
    </row>
    <row r="1963" ht="15.75" customHeight="1">
      <c r="A1963" s="52">
        <v>254355.0</v>
      </c>
      <c r="B1963" s="53" t="s">
        <v>70</v>
      </c>
      <c r="C1963" s="53" t="s">
        <v>71</v>
      </c>
      <c r="D1963" s="22">
        <v>207162.0</v>
      </c>
      <c r="E1963" s="53" t="s">
        <v>63</v>
      </c>
      <c r="F1963" s="54">
        <v>1.1062238E7</v>
      </c>
      <c r="G1963" s="53" t="s">
        <v>1413</v>
      </c>
      <c r="H1963" s="55">
        <v>2201.0</v>
      </c>
      <c r="I1963" s="55"/>
      <c r="J1963" s="55" t="s">
        <v>77</v>
      </c>
      <c r="K1963" s="53" t="s">
        <v>73</v>
      </c>
      <c r="L1963" s="53"/>
      <c r="M1963" s="53">
        <v>1.0</v>
      </c>
      <c r="N1963" s="53" t="s">
        <v>52</v>
      </c>
      <c r="O1963" s="25">
        <v>230.86</v>
      </c>
      <c r="P1963" s="25">
        <f>'LISTA DOS ITENS'!$O1963*'LISTA DOS ITENS'!$M1963</f>
        <v>230.86</v>
      </c>
      <c r="Q1963" s="25">
        <v>230.86</v>
      </c>
      <c r="R1963" s="25">
        <f>'LISTA DOS ITENS'!$Q1963*'LISTA DOS ITENS'!$M1963</f>
        <v>230.86</v>
      </c>
      <c r="S1963" s="56">
        <f>IF('LISTA DOS ITENS'!$P1963&gt;'LISTA DOS ITENS'!$R1963,'LISTA DOS ITENS'!$P1963,'LISTA DOS ITENS'!$R1963)</f>
        <v>230.86</v>
      </c>
      <c r="T1963" s="25">
        <v>16.3828642079778</v>
      </c>
      <c r="U1963" s="25">
        <f>'LISTA DOS ITENS'!$T1963*'LISTA DOS ITENS'!$M1963</f>
        <v>16.38286421</v>
      </c>
      <c r="V1963" s="56">
        <f t="array" ref="V1963">INDEX('RESUMO - LOTES E VMA'!$F$3:$F$181,MATCH('LISTA DOS ITENS'!$D1963,'RESUMO - LOTES E VMA'!$A$3:$A$181,0))</f>
        <v>6923.55241</v>
      </c>
      <c r="W1963" s="57">
        <f>'LISTA DOS ITENS'!$U1963/'LISTA DOS ITENS'!$V1963</f>
        <v>0.002366251201</v>
      </c>
      <c r="X1963" s="53" t="s">
        <v>53</v>
      </c>
      <c r="Y1963" s="53" t="s">
        <v>290</v>
      </c>
      <c r="Z1963" s="58" t="str">
        <f>'LISTA DOS ITENS'!$F1963&amp;"-"&amp;'LISTA DOS ITENS'!$H1963&amp;"-"&amp;'LISTA DOS ITENS'!$J1963&amp;"-"&amp;'LISTA DOS ITENS'!$K1963&amp;"-"&amp;'LISTA DOS ITENS'!$I1963</f>
        <v>11062238-2201-A903-CONS/NAC-</v>
      </c>
      <c r="AA1963" s="59" t="str">
        <f t="array" ref="AA1963">INDEX('RESUMO - LOTES E VMA'!$M$3:$M$181,MATCH('LISTA DOS ITENS'!$D1963,'RESUMO - LOTES E VMA'!$A$3:$A$181,0))</f>
        <v>Para Leilão</v>
      </c>
      <c r="AB1963" s="60">
        <f t="array" ref="AB1963">INDEX('RESUMO - LOTES E VMA'!$J$3:$J$181,MATCH('LISTA DOS ITENS'!$D1963,'RESUMO - LOTES E VMA'!$A$3:$A$181,0))</f>
        <v>0.06888414322</v>
      </c>
      <c r="AC1963" s="29" t="str">
        <f t="array" ref="AC1963">INDEX('RESUMO - LOTES E VMA'!$L$3:$L$181,MATCH('LISTA DOS ITENS'!$D1963,'RESUMO - LOTES E VMA'!$A$3:$A$181,0))</f>
        <v>1% do Valor de Comparação do VMA</v>
      </c>
      <c r="AD1963" s="53" t="str">
        <f>VLOOKUP(Tabela1[[#This Row],[Índice]],[1]Planilha1!$A:$A,1,0)</f>
        <v>#ERROR!</v>
      </c>
    </row>
    <row r="1964" ht="15.75" customHeight="1">
      <c r="A1964" s="52">
        <v>254356.0</v>
      </c>
      <c r="B1964" s="53" t="s">
        <v>70</v>
      </c>
      <c r="C1964" s="53" t="s">
        <v>71</v>
      </c>
      <c r="D1964" s="22">
        <v>207162.0</v>
      </c>
      <c r="E1964" s="53" t="s">
        <v>63</v>
      </c>
      <c r="F1964" s="54">
        <v>1.1082483E7</v>
      </c>
      <c r="G1964" s="53" t="s">
        <v>1437</v>
      </c>
      <c r="H1964" s="55">
        <v>2201.0</v>
      </c>
      <c r="I1964" s="55"/>
      <c r="J1964" s="55" t="s">
        <v>77</v>
      </c>
      <c r="K1964" s="53" t="s">
        <v>80</v>
      </c>
      <c r="L1964" s="53"/>
      <c r="M1964" s="53">
        <v>1.0</v>
      </c>
      <c r="N1964" s="53" t="s">
        <v>52</v>
      </c>
      <c r="O1964" s="25">
        <v>17.25</v>
      </c>
      <c r="P1964" s="25">
        <f>'LISTA DOS ITENS'!$O1964*'LISTA DOS ITENS'!$M1964</f>
        <v>17.25</v>
      </c>
      <c r="Q1964" s="25">
        <v>17.25</v>
      </c>
      <c r="R1964" s="25">
        <f>'LISTA DOS ITENS'!$Q1964*'LISTA DOS ITENS'!$M1964</f>
        <v>17.25</v>
      </c>
      <c r="S1964" s="56">
        <f>IF('LISTA DOS ITENS'!$P1964&gt;'LISTA DOS ITENS'!$R1964,'LISTA DOS ITENS'!$P1964,'LISTA DOS ITENS'!$R1964)</f>
        <v>17.25</v>
      </c>
      <c r="T1964" s="25">
        <v>1.2241376054215414</v>
      </c>
      <c r="U1964" s="25">
        <f>'LISTA DOS ITENS'!$T1964*'LISTA DOS ITENS'!$M1964</f>
        <v>1.224137605</v>
      </c>
      <c r="V1964" s="56">
        <f t="array" ref="V1964">INDEX('RESUMO - LOTES E VMA'!$F$3:$F$181,MATCH('LISTA DOS ITENS'!$D1964,'RESUMO - LOTES E VMA'!$A$3:$A$181,0))</f>
        <v>6923.55241</v>
      </c>
      <c r="W1964" s="57">
        <f>'LISTA DOS ITENS'!$U1964/'LISTA DOS ITENS'!$V1964</f>
        <v>0.0001768077329</v>
      </c>
      <c r="X1964" s="53" t="s">
        <v>53</v>
      </c>
      <c r="Y1964" s="53" t="s">
        <v>290</v>
      </c>
      <c r="Z1964" s="58" t="str">
        <f>'LISTA DOS ITENS'!$F1964&amp;"-"&amp;'LISTA DOS ITENS'!$H1964&amp;"-"&amp;'LISTA DOS ITENS'!$J1964&amp;"-"&amp;'LISTA DOS ITENS'!$K1964&amp;"-"&amp;'LISTA DOS ITENS'!$I1964</f>
        <v>11082483-2201-A903-IMOB/NAC-</v>
      </c>
      <c r="AA1964" s="59" t="str">
        <f t="array" ref="AA1964">INDEX('RESUMO - LOTES E VMA'!$M$3:$M$181,MATCH('LISTA DOS ITENS'!$D1964,'RESUMO - LOTES E VMA'!$A$3:$A$181,0))</f>
        <v>Para Leilão</v>
      </c>
      <c r="AB1964" s="60">
        <f t="array" ref="AB1964">INDEX('RESUMO - LOTES E VMA'!$J$3:$J$181,MATCH('LISTA DOS ITENS'!$D1964,'RESUMO - LOTES E VMA'!$A$3:$A$181,0))</f>
        <v>0.06888414322</v>
      </c>
      <c r="AC1964" s="29" t="str">
        <f t="array" ref="AC1964">INDEX('RESUMO - LOTES E VMA'!$L$3:$L$181,MATCH('LISTA DOS ITENS'!$D1964,'RESUMO - LOTES E VMA'!$A$3:$A$181,0))</f>
        <v>1% do Valor de Comparação do VMA</v>
      </c>
      <c r="AD1964" s="53" t="str">
        <f>VLOOKUP(Tabela1[[#This Row],[Índice]],[1]Planilha1!$A:$A,1,0)</f>
        <v>#ERROR!</v>
      </c>
    </row>
    <row r="1965" ht="15.75" customHeight="1">
      <c r="A1965" s="52">
        <v>254357.0</v>
      </c>
      <c r="B1965" s="53" t="s">
        <v>70</v>
      </c>
      <c r="C1965" s="53" t="s">
        <v>71</v>
      </c>
      <c r="D1965" s="22">
        <v>207162.0</v>
      </c>
      <c r="E1965" s="53" t="s">
        <v>63</v>
      </c>
      <c r="F1965" s="54">
        <v>1.1088236E7</v>
      </c>
      <c r="G1965" s="53" t="s">
        <v>1421</v>
      </c>
      <c r="H1965" s="55">
        <v>2201.0</v>
      </c>
      <c r="I1965" s="55"/>
      <c r="J1965" s="55" t="s">
        <v>77</v>
      </c>
      <c r="K1965" s="53" t="s">
        <v>80</v>
      </c>
      <c r="L1965" s="53"/>
      <c r="M1965" s="53">
        <v>2.0</v>
      </c>
      <c r="N1965" s="53" t="s">
        <v>52</v>
      </c>
      <c r="O1965" s="25">
        <v>58.6</v>
      </c>
      <c r="P1965" s="25">
        <f>'LISTA DOS ITENS'!$O1965*'LISTA DOS ITENS'!$M1965</f>
        <v>117.2</v>
      </c>
      <c r="Q1965" s="25">
        <v>58.6</v>
      </c>
      <c r="R1965" s="25">
        <f>'LISTA DOS ITENS'!$Q1965*'LISTA DOS ITENS'!$M1965</f>
        <v>117.2</v>
      </c>
      <c r="S1965" s="56">
        <f>IF('LISTA DOS ITENS'!$P1965&gt;'LISTA DOS ITENS'!$R1965,'LISTA DOS ITENS'!$P1965,'LISTA DOS ITENS'!$R1965)</f>
        <v>117.2</v>
      </c>
      <c r="T1965" s="25">
        <v>4.15851963348999</v>
      </c>
      <c r="U1965" s="25">
        <f>'LISTA DOS ITENS'!$T1965*'LISTA DOS ITENS'!$M1965</f>
        <v>8.317039267</v>
      </c>
      <c r="V1965" s="56">
        <f t="array" ref="V1965">INDEX('RESUMO - LOTES E VMA'!$F$3:$F$181,MATCH('LISTA DOS ITENS'!$D1965,'RESUMO - LOTES E VMA'!$A$3:$A$181,0))</f>
        <v>6923.55241</v>
      </c>
      <c r="W1965" s="57">
        <f>'LISTA DOS ITENS'!$U1965/'LISTA DOS ITENS'!$V1965</f>
        <v>0.001201267612</v>
      </c>
      <c r="X1965" s="53" t="s">
        <v>53</v>
      </c>
      <c r="Y1965" s="53" t="s">
        <v>290</v>
      </c>
      <c r="Z1965" s="58" t="str">
        <f>'LISTA DOS ITENS'!$F1965&amp;"-"&amp;'LISTA DOS ITENS'!$H1965&amp;"-"&amp;'LISTA DOS ITENS'!$J1965&amp;"-"&amp;'LISTA DOS ITENS'!$K1965&amp;"-"&amp;'LISTA DOS ITENS'!$I1965</f>
        <v>11088236-2201-A903-IMOB/NAC-</v>
      </c>
      <c r="AA1965" s="59" t="str">
        <f t="array" ref="AA1965">INDEX('RESUMO - LOTES E VMA'!$M$3:$M$181,MATCH('LISTA DOS ITENS'!$D1965,'RESUMO - LOTES E VMA'!$A$3:$A$181,0))</f>
        <v>Para Leilão</v>
      </c>
      <c r="AB1965" s="60">
        <f t="array" ref="AB1965">INDEX('RESUMO - LOTES E VMA'!$J$3:$J$181,MATCH('LISTA DOS ITENS'!$D1965,'RESUMO - LOTES E VMA'!$A$3:$A$181,0))</f>
        <v>0.06888414322</v>
      </c>
      <c r="AC1965" s="29" t="str">
        <f t="array" ref="AC1965">INDEX('RESUMO - LOTES E VMA'!$L$3:$L$181,MATCH('LISTA DOS ITENS'!$D1965,'RESUMO - LOTES E VMA'!$A$3:$A$181,0))</f>
        <v>1% do Valor de Comparação do VMA</v>
      </c>
      <c r="AD1965" s="53" t="str">
        <f>VLOOKUP(Tabela1[[#This Row],[Índice]],[1]Planilha1!$A:$A,1,0)</f>
        <v>#ERROR!</v>
      </c>
    </row>
    <row r="1966" ht="15.75" customHeight="1">
      <c r="A1966" s="52">
        <v>254358.0</v>
      </c>
      <c r="B1966" s="53" t="s">
        <v>70</v>
      </c>
      <c r="C1966" s="53" t="s">
        <v>71</v>
      </c>
      <c r="D1966" s="22">
        <v>207162.0</v>
      </c>
      <c r="E1966" s="53" t="s">
        <v>63</v>
      </c>
      <c r="F1966" s="54">
        <v>1.1132613E7</v>
      </c>
      <c r="G1966" s="53" t="s">
        <v>1356</v>
      </c>
      <c r="H1966" s="55">
        <v>2201.0</v>
      </c>
      <c r="I1966" s="55"/>
      <c r="J1966" s="55" t="s">
        <v>77</v>
      </c>
      <c r="K1966" s="53" t="s">
        <v>73</v>
      </c>
      <c r="L1966" s="53"/>
      <c r="M1966" s="53">
        <v>2.0</v>
      </c>
      <c r="N1966" s="53" t="s">
        <v>52</v>
      </c>
      <c r="O1966" s="25">
        <v>314.215</v>
      </c>
      <c r="P1966" s="25">
        <f>'LISTA DOS ITENS'!$O1966*'LISTA DOS ITENS'!$M1966</f>
        <v>628.43</v>
      </c>
      <c r="Q1966" s="25">
        <v>314.22</v>
      </c>
      <c r="R1966" s="25">
        <f>'LISTA DOS ITENS'!$Q1966*'LISTA DOS ITENS'!$M1966</f>
        <v>628.44</v>
      </c>
      <c r="S1966" s="56">
        <f>IF('LISTA DOS ITENS'!$P1966&gt;'LISTA DOS ITENS'!$R1966,'LISTA DOS ITENS'!$P1966,'LISTA DOS ITENS'!$R1966)</f>
        <v>628.44</v>
      </c>
      <c r="T1966" s="25">
        <v>22.29846483336561</v>
      </c>
      <c r="U1966" s="25">
        <f>'LISTA DOS ITENS'!$T1966*'LISTA DOS ITENS'!$M1966</f>
        <v>44.59692967</v>
      </c>
      <c r="V1966" s="56">
        <f t="array" ref="V1966">INDEX('RESUMO - LOTES E VMA'!$F$3:$F$181,MATCH('LISTA DOS ITENS'!$D1966,'RESUMO - LOTES E VMA'!$A$3:$A$181,0))</f>
        <v>6923.55241</v>
      </c>
      <c r="W1966" s="57">
        <f>'LISTA DOS ITENS'!$U1966/'LISTA DOS ITENS'!$V1966</f>
        <v>0.006441336329</v>
      </c>
      <c r="X1966" s="53" t="s">
        <v>53</v>
      </c>
      <c r="Y1966" s="53" t="s">
        <v>290</v>
      </c>
      <c r="Z1966" s="58" t="str">
        <f>'LISTA DOS ITENS'!$F1966&amp;"-"&amp;'LISTA DOS ITENS'!$H1966&amp;"-"&amp;'LISTA DOS ITENS'!$J1966&amp;"-"&amp;'LISTA DOS ITENS'!$K1966&amp;"-"&amp;'LISTA DOS ITENS'!$I1966</f>
        <v>11132613-2201-A903-CONS/NAC-</v>
      </c>
      <c r="AA1966" s="59" t="str">
        <f t="array" ref="AA1966">INDEX('RESUMO - LOTES E VMA'!$M$3:$M$181,MATCH('LISTA DOS ITENS'!$D1966,'RESUMO - LOTES E VMA'!$A$3:$A$181,0))</f>
        <v>Para Leilão</v>
      </c>
      <c r="AB1966" s="60">
        <f t="array" ref="AB1966">INDEX('RESUMO - LOTES E VMA'!$J$3:$J$181,MATCH('LISTA DOS ITENS'!$D1966,'RESUMO - LOTES E VMA'!$A$3:$A$181,0))</f>
        <v>0.06888414322</v>
      </c>
      <c r="AC1966" s="29" t="str">
        <f t="array" ref="AC1966">INDEX('RESUMO - LOTES E VMA'!$L$3:$L$181,MATCH('LISTA DOS ITENS'!$D1966,'RESUMO - LOTES E VMA'!$A$3:$A$181,0))</f>
        <v>1% do Valor de Comparação do VMA</v>
      </c>
      <c r="AD1966" s="53" t="str">
        <f>VLOOKUP(Tabela1[[#This Row],[Índice]],[1]Planilha1!$A:$A,1,0)</f>
        <v>#ERROR!</v>
      </c>
    </row>
    <row r="1967" ht="15.75" customHeight="1">
      <c r="A1967" s="52">
        <v>254359.0</v>
      </c>
      <c r="B1967" s="53" t="s">
        <v>70</v>
      </c>
      <c r="C1967" s="53" t="s">
        <v>71</v>
      </c>
      <c r="D1967" s="22">
        <v>207162.0</v>
      </c>
      <c r="E1967" s="53" t="s">
        <v>63</v>
      </c>
      <c r="F1967" s="54">
        <v>1.1144346E7</v>
      </c>
      <c r="G1967" s="53" t="s">
        <v>1438</v>
      </c>
      <c r="H1967" s="55">
        <v>2201.0</v>
      </c>
      <c r="I1967" s="55"/>
      <c r="J1967" s="55" t="s">
        <v>77</v>
      </c>
      <c r="K1967" s="53" t="s">
        <v>117</v>
      </c>
      <c r="L1967" s="53"/>
      <c r="M1967" s="53">
        <v>1.0</v>
      </c>
      <c r="N1967" s="53" t="s">
        <v>52</v>
      </c>
      <c r="O1967" s="25">
        <v>294.77</v>
      </c>
      <c r="P1967" s="25">
        <f>'LISTA DOS ITENS'!$O1967*'LISTA DOS ITENS'!$M1967</f>
        <v>294.77</v>
      </c>
      <c r="Q1967" s="25">
        <v>294.77</v>
      </c>
      <c r="R1967" s="25">
        <f>'LISTA DOS ITENS'!$Q1967*'LISTA DOS ITENS'!$M1967</f>
        <v>294.77</v>
      </c>
      <c r="S1967" s="56">
        <f>IF('LISTA DOS ITENS'!$P1967&gt;'LISTA DOS ITENS'!$R1967,'LISTA DOS ITENS'!$P1967,'LISTA DOS ITENS'!$R1967)</f>
        <v>294.77</v>
      </c>
      <c r="T1967" s="25">
        <v>20.91820533044103</v>
      </c>
      <c r="U1967" s="25">
        <f>'LISTA DOS ITENS'!$T1967*'LISTA DOS ITENS'!$M1967</f>
        <v>20.91820533</v>
      </c>
      <c r="V1967" s="56">
        <f t="array" ref="V1967">INDEX('RESUMO - LOTES E VMA'!$F$3:$F$181,MATCH('LISTA DOS ITENS'!$D1967,'RESUMO - LOTES E VMA'!$A$3:$A$181,0))</f>
        <v>6923.55241</v>
      </c>
      <c r="W1967" s="57">
        <f>'LISTA DOS ITENS'!$U1967/'LISTA DOS ITENS'!$V1967</f>
        <v>0.00302131104</v>
      </c>
      <c r="X1967" s="53" t="s">
        <v>53</v>
      </c>
      <c r="Y1967" s="53" t="s">
        <v>290</v>
      </c>
      <c r="Z1967" s="58" t="str">
        <f>'LISTA DOS ITENS'!$F1967&amp;"-"&amp;'LISTA DOS ITENS'!$H1967&amp;"-"&amp;'LISTA DOS ITENS'!$J1967&amp;"-"&amp;'LISTA DOS ITENS'!$K1967&amp;"-"&amp;'LISTA DOS ITENS'!$I1967</f>
        <v>11144346-2201-A903-CONS/IAMN-</v>
      </c>
      <c r="AA1967" s="59" t="str">
        <f t="array" ref="AA1967">INDEX('RESUMO - LOTES E VMA'!$M$3:$M$181,MATCH('LISTA DOS ITENS'!$D1967,'RESUMO - LOTES E VMA'!$A$3:$A$181,0))</f>
        <v>Para Leilão</v>
      </c>
      <c r="AB1967" s="60">
        <f t="array" ref="AB1967">INDEX('RESUMO - LOTES E VMA'!$J$3:$J$181,MATCH('LISTA DOS ITENS'!$D1967,'RESUMO - LOTES E VMA'!$A$3:$A$181,0))</f>
        <v>0.06888414322</v>
      </c>
      <c r="AC1967" s="29" t="str">
        <f t="array" ref="AC1967">INDEX('RESUMO - LOTES E VMA'!$L$3:$L$181,MATCH('LISTA DOS ITENS'!$D1967,'RESUMO - LOTES E VMA'!$A$3:$A$181,0))</f>
        <v>1% do Valor de Comparação do VMA</v>
      </c>
      <c r="AD1967" s="53" t="str">
        <f>VLOOKUP(Tabela1[[#This Row],[Índice]],[1]Planilha1!$A:$A,1,0)</f>
        <v>#ERROR!</v>
      </c>
    </row>
    <row r="1968" ht="15.75" customHeight="1">
      <c r="A1968" s="52">
        <v>254360.0</v>
      </c>
      <c r="B1968" s="53" t="s">
        <v>70</v>
      </c>
      <c r="C1968" s="53" t="s">
        <v>71</v>
      </c>
      <c r="D1968" s="22">
        <v>207162.0</v>
      </c>
      <c r="E1968" s="53" t="s">
        <v>63</v>
      </c>
      <c r="F1968" s="54">
        <v>1.1200997E7</v>
      </c>
      <c r="G1968" s="53" t="s">
        <v>1439</v>
      </c>
      <c r="H1968" s="55">
        <v>2201.0</v>
      </c>
      <c r="I1968" s="55"/>
      <c r="J1968" s="55" t="s">
        <v>77</v>
      </c>
      <c r="K1968" s="53" t="s">
        <v>80</v>
      </c>
      <c r="L1968" s="53"/>
      <c r="M1968" s="53">
        <v>1.0</v>
      </c>
      <c r="N1968" s="53" t="s">
        <v>52</v>
      </c>
      <c r="O1968" s="25">
        <v>137.77</v>
      </c>
      <c r="P1968" s="25">
        <f>'LISTA DOS ITENS'!$O1968*'LISTA DOS ITENS'!$M1968</f>
        <v>137.77</v>
      </c>
      <c r="Q1968" s="25">
        <v>137.77</v>
      </c>
      <c r="R1968" s="25">
        <f>'LISTA DOS ITENS'!$Q1968*'LISTA DOS ITENS'!$M1968</f>
        <v>137.77</v>
      </c>
      <c r="S1968" s="56">
        <f>IF('LISTA DOS ITENS'!$P1968&gt;'LISTA DOS ITENS'!$R1968,'LISTA DOS ITENS'!$P1968,'LISTA DOS ITENS'!$R1968)</f>
        <v>137.77</v>
      </c>
      <c r="T1968" s="25">
        <v>9.776779008633378</v>
      </c>
      <c r="U1968" s="25">
        <f>'LISTA DOS ITENS'!$T1968*'LISTA DOS ITENS'!$M1968</f>
        <v>9.776779009</v>
      </c>
      <c r="V1968" s="56">
        <f t="array" ref="V1968">INDEX('RESUMO - LOTES E VMA'!$F$3:$F$181,MATCH('LISTA DOS ITENS'!$D1968,'RESUMO - LOTES E VMA'!$A$3:$A$181,0))</f>
        <v>6923.55241</v>
      </c>
      <c r="W1968" s="57">
        <f>'LISTA DOS ITENS'!$U1968/'LISTA DOS ITENS'!$V1968</f>
        <v>0.001412104427</v>
      </c>
      <c r="X1968" s="53" t="s">
        <v>53</v>
      </c>
      <c r="Y1968" s="53" t="s">
        <v>290</v>
      </c>
      <c r="Z1968" s="58" t="str">
        <f>'LISTA DOS ITENS'!$F1968&amp;"-"&amp;'LISTA DOS ITENS'!$H1968&amp;"-"&amp;'LISTA DOS ITENS'!$J1968&amp;"-"&amp;'LISTA DOS ITENS'!$K1968&amp;"-"&amp;'LISTA DOS ITENS'!$I1968</f>
        <v>11200997-2201-A903-IMOB/NAC-</v>
      </c>
      <c r="AA1968" s="59" t="str">
        <f t="array" ref="AA1968">INDEX('RESUMO - LOTES E VMA'!$M$3:$M$181,MATCH('LISTA DOS ITENS'!$D1968,'RESUMO - LOTES E VMA'!$A$3:$A$181,0))</f>
        <v>Para Leilão</v>
      </c>
      <c r="AB1968" s="60">
        <f t="array" ref="AB1968">INDEX('RESUMO - LOTES E VMA'!$J$3:$J$181,MATCH('LISTA DOS ITENS'!$D1968,'RESUMO - LOTES E VMA'!$A$3:$A$181,0))</f>
        <v>0.06888414322</v>
      </c>
      <c r="AC1968" s="29" t="str">
        <f t="array" ref="AC1968">INDEX('RESUMO - LOTES E VMA'!$L$3:$L$181,MATCH('LISTA DOS ITENS'!$D1968,'RESUMO - LOTES E VMA'!$A$3:$A$181,0))</f>
        <v>1% do Valor de Comparação do VMA</v>
      </c>
      <c r="AD1968" s="53" t="str">
        <f>VLOOKUP(Tabela1[[#This Row],[Índice]],[1]Planilha1!$A:$A,1,0)</f>
        <v>#ERROR!</v>
      </c>
    </row>
    <row r="1969" ht="15.75" customHeight="1">
      <c r="A1969" s="52">
        <v>254361.0</v>
      </c>
      <c r="B1969" s="53" t="s">
        <v>70</v>
      </c>
      <c r="C1969" s="53" t="s">
        <v>71</v>
      </c>
      <c r="D1969" s="22">
        <v>207162.0</v>
      </c>
      <c r="E1969" s="53" t="s">
        <v>63</v>
      </c>
      <c r="F1969" s="54">
        <v>1.1201002E7</v>
      </c>
      <c r="G1969" s="53" t="s">
        <v>1433</v>
      </c>
      <c r="H1969" s="55">
        <v>2201.0</v>
      </c>
      <c r="I1969" s="55"/>
      <c r="J1969" s="55" t="s">
        <v>77</v>
      </c>
      <c r="K1969" s="53" t="s">
        <v>73</v>
      </c>
      <c r="L1969" s="53"/>
      <c r="M1969" s="53">
        <v>2.0</v>
      </c>
      <c r="N1969" s="53" t="s">
        <v>52</v>
      </c>
      <c r="O1969" s="25">
        <v>89.085</v>
      </c>
      <c r="P1969" s="25">
        <f>'LISTA DOS ITENS'!$O1969*'LISTA DOS ITENS'!$M1969</f>
        <v>178.17</v>
      </c>
      <c r="Q1969" s="25">
        <v>89.09</v>
      </c>
      <c r="R1969" s="25">
        <f>'LISTA DOS ITENS'!$Q1969*'LISTA DOS ITENS'!$M1969</f>
        <v>178.18</v>
      </c>
      <c r="S1969" s="56">
        <f>IF('LISTA DOS ITENS'!$P1969&gt;'LISTA DOS ITENS'!$R1969,'LISTA DOS ITENS'!$P1969,'LISTA DOS ITENS'!$R1969)</f>
        <v>178.18</v>
      </c>
      <c r="T1969" s="25">
        <v>6.322227203884355</v>
      </c>
      <c r="U1969" s="25">
        <f>'LISTA DOS ITENS'!$T1969*'LISTA DOS ITENS'!$M1969</f>
        <v>12.64445441</v>
      </c>
      <c r="V1969" s="56">
        <f t="array" ref="V1969">INDEX('RESUMO - LOTES E VMA'!$F$3:$F$181,MATCH('LISTA DOS ITENS'!$D1969,'RESUMO - LOTES E VMA'!$A$3:$A$181,0))</f>
        <v>6923.55241</v>
      </c>
      <c r="W1969" s="57">
        <f>'LISTA DOS ITENS'!$U1969/'LISTA DOS ITENS'!$V1969</f>
        <v>0.00182629576</v>
      </c>
      <c r="X1969" s="53" t="s">
        <v>53</v>
      </c>
      <c r="Y1969" s="53" t="s">
        <v>290</v>
      </c>
      <c r="Z1969" s="58" t="str">
        <f>'LISTA DOS ITENS'!$F1969&amp;"-"&amp;'LISTA DOS ITENS'!$H1969&amp;"-"&amp;'LISTA DOS ITENS'!$J1969&amp;"-"&amp;'LISTA DOS ITENS'!$K1969&amp;"-"&amp;'LISTA DOS ITENS'!$I1969</f>
        <v>11201002-2201-A903-CONS/NAC-</v>
      </c>
      <c r="AA1969" s="59" t="str">
        <f t="array" ref="AA1969">INDEX('RESUMO - LOTES E VMA'!$M$3:$M$181,MATCH('LISTA DOS ITENS'!$D1969,'RESUMO - LOTES E VMA'!$A$3:$A$181,0))</f>
        <v>Para Leilão</v>
      </c>
      <c r="AB1969" s="60">
        <f t="array" ref="AB1969">INDEX('RESUMO - LOTES E VMA'!$J$3:$J$181,MATCH('LISTA DOS ITENS'!$D1969,'RESUMO - LOTES E VMA'!$A$3:$A$181,0))</f>
        <v>0.06888414322</v>
      </c>
      <c r="AC1969" s="29" t="str">
        <f t="array" ref="AC1969">INDEX('RESUMO - LOTES E VMA'!$L$3:$L$181,MATCH('LISTA DOS ITENS'!$D1969,'RESUMO - LOTES E VMA'!$A$3:$A$181,0))</f>
        <v>1% do Valor de Comparação do VMA</v>
      </c>
      <c r="AD1969" s="53" t="str">
        <f>VLOOKUP(Tabela1[[#This Row],[Índice]],[1]Planilha1!$A:$A,1,0)</f>
        <v>#ERROR!</v>
      </c>
    </row>
    <row r="1970" ht="15.75" customHeight="1">
      <c r="A1970" s="52">
        <v>254362.0</v>
      </c>
      <c r="B1970" s="53" t="s">
        <v>70</v>
      </c>
      <c r="C1970" s="53" t="s">
        <v>71</v>
      </c>
      <c r="D1970" s="22">
        <v>207162.0</v>
      </c>
      <c r="E1970" s="53" t="s">
        <v>63</v>
      </c>
      <c r="F1970" s="54">
        <v>1.1224856E7</v>
      </c>
      <c r="G1970" s="53" t="s">
        <v>1440</v>
      </c>
      <c r="H1970" s="55">
        <v>2201.0</v>
      </c>
      <c r="I1970" s="55"/>
      <c r="J1970" s="55" t="s">
        <v>77</v>
      </c>
      <c r="K1970" s="53" t="s">
        <v>73</v>
      </c>
      <c r="L1970" s="53"/>
      <c r="M1970" s="53">
        <v>9.0</v>
      </c>
      <c r="N1970" s="53" t="s">
        <v>52</v>
      </c>
      <c r="O1970" s="25">
        <v>92.02666666666667</v>
      </c>
      <c r="P1970" s="25">
        <f>'LISTA DOS ITENS'!$O1970*'LISTA DOS ITENS'!$M1970</f>
        <v>828.24</v>
      </c>
      <c r="Q1970" s="25">
        <v>151.81</v>
      </c>
      <c r="R1970" s="25">
        <f>'LISTA DOS ITENS'!$Q1970*'LISTA DOS ITENS'!$M1970</f>
        <v>1366.29</v>
      </c>
      <c r="S1970" s="56">
        <f>IF('LISTA DOS ITENS'!$P1970&gt;'LISTA DOS ITENS'!$R1970,'LISTA DOS ITENS'!$P1970,'LISTA DOS ITENS'!$R1970)</f>
        <v>1366.29</v>
      </c>
      <c r="T1970" s="25">
        <v>10.773120572698215</v>
      </c>
      <c r="U1970" s="25">
        <f>'LISTA DOS ITENS'!$T1970*'LISTA DOS ITENS'!$M1970</f>
        <v>96.95808515</v>
      </c>
      <c r="V1970" s="56">
        <f t="array" ref="V1970">INDEX('RESUMO - LOTES E VMA'!$F$3:$F$181,MATCH('LISTA DOS ITENS'!$D1970,'RESUMO - LOTES E VMA'!$A$3:$A$181,0))</f>
        <v>6923.55241</v>
      </c>
      <c r="W1970" s="57">
        <f>'LISTA DOS ITENS'!$U1970/'LISTA DOS ITENS'!$V1970</f>
        <v>0.01400409492</v>
      </c>
      <c r="X1970" s="53" t="s">
        <v>53</v>
      </c>
      <c r="Y1970" s="53" t="s">
        <v>290</v>
      </c>
      <c r="Z1970" s="58" t="str">
        <f>'LISTA DOS ITENS'!$F1970&amp;"-"&amp;'LISTA DOS ITENS'!$H1970&amp;"-"&amp;'LISTA DOS ITENS'!$J1970&amp;"-"&amp;'LISTA DOS ITENS'!$K1970&amp;"-"&amp;'LISTA DOS ITENS'!$I1970</f>
        <v>11224856-2201-A903-CONS/NAC-</v>
      </c>
      <c r="AA1970" s="59" t="str">
        <f t="array" ref="AA1970">INDEX('RESUMO - LOTES E VMA'!$M$3:$M$181,MATCH('LISTA DOS ITENS'!$D1970,'RESUMO - LOTES E VMA'!$A$3:$A$181,0))</f>
        <v>Para Leilão</v>
      </c>
      <c r="AB1970" s="60">
        <f t="array" ref="AB1970">INDEX('RESUMO - LOTES E VMA'!$J$3:$J$181,MATCH('LISTA DOS ITENS'!$D1970,'RESUMO - LOTES E VMA'!$A$3:$A$181,0))</f>
        <v>0.06888414322</v>
      </c>
      <c r="AC1970" s="29" t="str">
        <f t="array" ref="AC1970">INDEX('RESUMO - LOTES E VMA'!$L$3:$L$181,MATCH('LISTA DOS ITENS'!$D1970,'RESUMO - LOTES E VMA'!$A$3:$A$181,0))</f>
        <v>1% do Valor de Comparação do VMA</v>
      </c>
      <c r="AD1970" s="53" t="str">
        <f>VLOOKUP(Tabela1[[#This Row],[Índice]],[1]Planilha1!$A:$A,1,0)</f>
        <v>#ERROR!</v>
      </c>
    </row>
    <row r="1971" ht="15.75" customHeight="1">
      <c r="A1971" s="52">
        <v>254363.0</v>
      </c>
      <c r="B1971" s="53" t="s">
        <v>70</v>
      </c>
      <c r="C1971" s="53" t="s">
        <v>71</v>
      </c>
      <c r="D1971" s="22">
        <v>207162.0</v>
      </c>
      <c r="E1971" s="53" t="s">
        <v>63</v>
      </c>
      <c r="F1971" s="54">
        <v>1.1274576E7</v>
      </c>
      <c r="G1971" s="53" t="s">
        <v>1441</v>
      </c>
      <c r="H1971" s="55">
        <v>2201.0</v>
      </c>
      <c r="I1971" s="55"/>
      <c r="J1971" s="55" t="s">
        <v>77</v>
      </c>
      <c r="K1971" s="53" t="s">
        <v>80</v>
      </c>
      <c r="L1971" s="53"/>
      <c r="M1971" s="53">
        <v>4.0</v>
      </c>
      <c r="N1971" s="53" t="s">
        <v>52</v>
      </c>
      <c r="O1971" s="25">
        <v>75.0</v>
      </c>
      <c r="P1971" s="25">
        <f>'LISTA DOS ITENS'!$O1971*'LISTA DOS ITENS'!$M1971</f>
        <v>300</v>
      </c>
      <c r="Q1971" s="25">
        <v>75.0</v>
      </c>
      <c r="R1971" s="25">
        <f>'LISTA DOS ITENS'!$Q1971*'LISTA DOS ITENS'!$M1971</f>
        <v>300</v>
      </c>
      <c r="S1971" s="56">
        <f>IF('LISTA DOS ITENS'!$P1971&gt;'LISTA DOS ITENS'!$R1971,'LISTA DOS ITENS'!$P1971,'LISTA DOS ITENS'!$R1971)</f>
        <v>300</v>
      </c>
      <c r="T1971" s="25">
        <v>5.322337414876267</v>
      </c>
      <c r="U1971" s="25">
        <f>'LISTA DOS ITENS'!$T1971*'LISTA DOS ITENS'!$M1971</f>
        <v>21.28934966</v>
      </c>
      <c r="V1971" s="56">
        <f t="array" ref="V1971">INDEX('RESUMO - LOTES E VMA'!$F$3:$F$181,MATCH('LISTA DOS ITENS'!$D1971,'RESUMO - LOTES E VMA'!$A$3:$A$181,0))</f>
        <v>6923.55241</v>
      </c>
      <c r="W1971" s="57">
        <f>'LISTA DOS ITENS'!$U1971/'LISTA DOS ITENS'!$V1971</f>
        <v>0.003074917094</v>
      </c>
      <c r="X1971" s="53" t="s">
        <v>53</v>
      </c>
      <c r="Y1971" s="53" t="s">
        <v>290</v>
      </c>
      <c r="Z1971" s="58" t="str">
        <f>'LISTA DOS ITENS'!$F1971&amp;"-"&amp;'LISTA DOS ITENS'!$H1971&amp;"-"&amp;'LISTA DOS ITENS'!$J1971&amp;"-"&amp;'LISTA DOS ITENS'!$K1971&amp;"-"&amp;'LISTA DOS ITENS'!$I1971</f>
        <v>11274576-2201-A903-IMOB/NAC-</v>
      </c>
      <c r="AA1971" s="59" t="str">
        <f t="array" ref="AA1971">INDEX('RESUMO - LOTES E VMA'!$M$3:$M$181,MATCH('LISTA DOS ITENS'!$D1971,'RESUMO - LOTES E VMA'!$A$3:$A$181,0))</f>
        <v>Para Leilão</v>
      </c>
      <c r="AB1971" s="60">
        <f t="array" ref="AB1971">INDEX('RESUMO - LOTES E VMA'!$J$3:$J$181,MATCH('LISTA DOS ITENS'!$D1971,'RESUMO - LOTES E VMA'!$A$3:$A$181,0))</f>
        <v>0.06888414322</v>
      </c>
      <c r="AC1971" s="29" t="str">
        <f t="array" ref="AC1971">INDEX('RESUMO - LOTES E VMA'!$L$3:$L$181,MATCH('LISTA DOS ITENS'!$D1971,'RESUMO - LOTES E VMA'!$A$3:$A$181,0))</f>
        <v>1% do Valor de Comparação do VMA</v>
      </c>
      <c r="AD1971" s="53" t="str">
        <f>VLOOKUP(Tabela1[[#This Row],[Índice]],[1]Planilha1!$A:$A,1,0)</f>
        <v>#ERROR!</v>
      </c>
    </row>
    <row r="1972" ht="15.75" customHeight="1">
      <c r="A1972" s="52">
        <v>254364.0</v>
      </c>
      <c r="B1972" s="53" t="s">
        <v>70</v>
      </c>
      <c r="C1972" s="53" t="s">
        <v>71</v>
      </c>
      <c r="D1972" s="22">
        <v>207162.0</v>
      </c>
      <c r="E1972" s="53" t="s">
        <v>63</v>
      </c>
      <c r="F1972" s="54">
        <v>1.134479E7</v>
      </c>
      <c r="G1972" s="53" t="s">
        <v>1442</v>
      </c>
      <c r="H1972" s="55">
        <v>2201.0</v>
      </c>
      <c r="I1972" s="55"/>
      <c r="J1972" s="55" t="s">
        <v>77</v>
      </c>
      <c r="K1972" s="53" t="s">
        <v>117</v>
      </c>
      <c r="L1972" s="53"/>
      <c r="M1972" s="53">
        <v>5.0</v>
      </c>
      <c r="N1972" s="53" t="s">
        <v>52</v>
      </c>
      <c r="O1972" s="25">
        <v>128.506</v>
      </c>
      <c r="P1972" s="25">
        <f>'LISTA DOS ITENS'!$O1972*'LISTA DOS ITENS'!$M1972</f>
        <v>642.53</v>
      </c>
      <c r="Q1972" s="25">
        <v>128.51</v>
      </c>
      <c r="R1972" s="25">
        <f>'LISTA DOS ITENS'!$Q1972*'LISTA DOS ITENS'!$M1972</f>
        <v>642.55</v>
      </c>
      <c r="S1972" s="56">
        <f>IF('LISTA DOS ITENS'!$P1972&gt;'LISTA DOS ITENS'!$R1972,'LISTA DOS ITENS'!$P1972,'LISTA DOS ITENS'!$R1972)</f>
        <v>642.55</v>
      </c>
      <c r="T1972" s="25">
        <v>9.11964774914332</v>
      </c>
      <c r="U1972" s="25">
        <f>'LISTA DOS ITENS'!$T1972*'LISTA DOS ITENS'!$M1972</f>
        <v>45.59823875</v>
      </c>
      <c r="V1972" s="56">
        <f t="array" ref="V1972">INDEX('RESUMO - LOTES E VMA'!$F$3:$F$181,MATCH('LISTA DOS ITENS'!$D1972,'RESUMO - LOTES E VMA'!$A$3:$A$181,0))</f>
        <v>6923.55241</v>
      </c>
      <c r="W1972" s="57">
        <f>'LISTA DOS ITENS'!$U1972/'LISTA DOS ITENS'!$V1972</f>
        <v>0.00658595993</v>
      </c>
      <c r="X1972" s="53" t="s">
        <v>53</v>
      </c>
      <c r="Y1972" s="53" t="s">
        <v>290</v>
      </c>
      <c r="Z1972" s="58" t="str">
        <f>'LISTA DOS ITENS'!$F1972&amp;"-"&amp;'LISTA DOS ITENS'!$H1972&amp;"-"&amp;'LISTA DOS ITENS'!$J1972&amp;"-"&amp;'LISTA DOS ITENS'!$K1972&amp;"-"&amp;'LISTA DOS ITENS'!$I1972</f>
        <v>11344790-2201-A903-CONS/IAMN-</v>
      </c>
      <c r="AA1972" s="59" t="str">
        <f t="array" ref="AA1972">INDEX('RESUMO - LOTES E VMA'!$M$3:$M$181,MATCH('LISTA DOS ITENS'!$D1972,'RESUMO - LOTES E VMA'!$A$3:$A$181,0))</f>
        <v>Para Leilão</v>
      </c>
      <c r="AB1972" s="60">
        <f t="array" ref="AB1972">INDEX('RESUMO - LOTES E VMA'!$J$3:$J$181,MATCH('LISTA DOS ITENS'!$D1972,'RESUMO - LOTES E VMA'!$A$3:$A$181,0))</f>
        <v>0.06888414322</v>
      </c>
      <c r="AC1972" s="29" t="str">
        <f t="array" ref="AC1972">INDEX('RESUMO - LOTES E VMA'!$L$3:$L$181,MATCH('LISTA DOS ITENS'!$D1972,'RESUMO - LOTES E VMA'!$A$3:$A$181,0))</f>
        <v>1% do Valor de Comparação do VMA</v>
      </c>
      <c r="AD1972" s="53" t="str">
        <f>VLOOKUP(Tabela1[[#This Row],[Índice]],[1]Planilha1!$A:$A,1,0)</f>
        <v>#ERROR!</v>
      </c>
    </row>
    <row r="1973" ht="15.75" customHeight="1">
      <c r="A1973" s="52">
        <v>254365.0</v>
      </c>
      <c r="B1973" s="53" t="s">
        <v>70</v>
      </c>
      <c r="C1973" s="53" t="s">
        <v>71</v>
      </c>
      <c r="D1973" s="22">
        <v>207162.0</v>
      </c>
      <c r="E1973" s="53" t="s">
        <v>63</v>
      </c>
      <c r="F1973" s="54">
        <v>1.1344793E7</v>
      </c>
      <c r="G1973" s="53" t="s">
        <v>1443</v>
      </c>
      <c r="H1973" s="55">
        <v>2201.0</v>
      </c>
      <c r="I1973" s="55"/>
      <c r="J1973" s="55" t="s">
        <v>77</v>
      </c>
      <c r="K1973" s="53" t="s">
        <v>73</v>
      </c>
      <c r="L1973" s="53"/>
      <c r="M1973" s="53">
        <v>5.0</v>
      </c>
      <c r="N1973" s="53" t="s">
        <v>52</v>
      </c>
      <c r="O1973" s="25">
        <v>45.28</v>
      </c>
      <c r="P1973" s="25">
        <f>'LISTA DOS ITENS'!$O1973*'LISTA DOS ITENS'!$M1973</f>
        <v>226.4</v>
      </c>
      <c r="Q1973" s="25">
        <v>45.28</v>
      </c>
      <c r="R1973" s="25">
        <f>'LISTA DOS ITENS'!$Q1973*'LISTA DOS ITENS'!$M1973</f>
        <v>226.4</v>
      </c>
      <c r="S1973" s="56">
        <f>IF('LISTA DOS ITENS'!$P1973&gt;'LISTA DOS ITENS'!$R1973,'LISTA DOS ITENS'!$P1973,'LISTA DOS ITENS'!$R1973)</f>
        <v>226.4</v>
      </c>
      <c r="T1973" s="25">
        <v>3.213272508607965</v>
      </c>
      <c r="U1973" s="25">
        <f>'LISTA DOS ITENS'!$T1973*'LISTA DOS ITENS'!$M1973</f>
        <v>16.06636254</v>
      </c>
      <c r="V1973" s="56">
        <f t="array" ref="V1973">INDEX('RESUMO - LOTES E VMA'!$F$3:$F$181,MATCH('LISTA DOS ITENS'!$D1973,'RESUMO - LOTES E VMA'!$A$3:$A$181,0))</f>
        <v>6923.55241</v>
      </c>
      <c r="W1973" s="57">
        <f>'LISTA DOS ITENS'!$U1973/'LISTA DOS ITENS'!$V1973</f>
        <v>0.002320537434</v>
      </c>
      <c r="X1973" s="53" t="s">
        <v>53</v>
      </c>
      <c r="Y1973" s="53" t="s">
        <v>290</v>
      </c>
      <c r="Z1973" s="58" t="str">
        <f>'LISTA DOS ITENS'!$F1973&amp;"-"&amp;'LISTA DOS ITENS'!$H1973&amp;"-"&amp;'LISTA DOS ITENS'!$J1973&amp;"-"&amp;'LISTA DOS ITENS'!$K1973&amp;"-"&amp;'LISTA DOS ITENS'!$I1973</f>
        <v>11344793-2201-A903-CONS/NAC-</v>
      </c>
      <c r="AA1973" s="59" t="str">
        <f t="array" ref="AA1973">INDEX('RESUMO - LOTES E VMA'!$M$3:$M$181,MATCH('LISTA DOS ITENS'!$D1973,'RESUMO - LOTES E VMA'!$A$3:$A$181,0))</f>
        <v>Para Leilão</v>
      </c>
      <c r="AB1973" s="60">
        <f t="array" ref="AB1973">INDEX('RESUMO - LOTES E VMA'!$J$3:$J$181,MATCH('LISTA DOS ITENS'!$D1973,'RESUMO - LOTES E VMA'!$A$3:$A$181,0))</f>
        <v>0.06888414322</v>
      </c>
      <c r="AC1973" s="29" t="str">
        <f t="array" ref="AC1973">INDEX('RESUMO - LOTES E VMA'!$L$3:$L$181,MATCH('LISTA DOS ITENS'!$D1973,'RESUMO - LOTES E VMA'!$A$3:$A$181,0))</f>
        <v>1% do Valor de Comparação do VMA</v>
      </c>
      <c r="AD1973" s="53" t="str">
        <f>VLOOKUP(Tabela1[[#This Row],[Índice]],[1]Planilha1!$A:$A,1,0)</f>
        <v>#ERROR!</v>
      </c>
    </row>
    <row r="1974" ht="15.75" customHeight="1">
      <c r="A1974" s="52">
        <v>254366.0</v>
      </c>
      <c r="B1974" s="53" t="s">
        <v>70</v>
      </c>
      <c r="C1974" s="53" t="s">
        <v>71</v>
      </c>
      <c r="D1974" s="22">
        <v>207162.0</v>
      </c>
      <c r="E1974" s="53" t="s">
        <v>63</v>
      </c>
      <c r="F1974" s="54">
        <v>1.1389353E7</v>
      </c>
      <c r="G1974" s="53" t="s">
        <v>1356</v>
      </c>
      <c r="H1974" s="55">
        <v>2201.0</v>
      </c>
      <c r="I1974" s="55"/>
      <c r="J1974" s="55" t="s">
        <v>77</v>
      </c>
      <c r="K1974" s="53" t="s">
        <v>160</v>
      </c>
      <c r="L1974" s="53"/>
      <c r="M1974" s="53">
        <v>1.0</v>
      </c>
      <c r="N1974" s="53" t="s">
        <v>52</v>
      </c>
      <c r="O1974" s="25">
        <v>147.19</v>
      </c>
      <c r="P1974" s="25">
        <f>'LISTA DOS ITENS'!$O1974*'LISTA DOS ITENS'!$M1974</f>
        <v>147.19</v>
      </c>
      <c r="Q1974" s="25">
        <v>147.19</v>
      </c>
      <c r="R1974" s="25">
        <f>'LISTA DOS ITENS'!$Q1974*'LISTA DOS ITENS'!$M1974</f>
        <v>147.19</v>
      </c>
      <c r="S1974" s="56">
        <f>IF('LISTA DOS ITENS'!$P1974&gt;'LISTA DOS ITENS'!$R1974,'LISTA DOS ITENS'!$P1974,'LISTA DOS ITENS'!$R1974)</f>
        <v>147.19</v>
      </c>
      <c r="T1974" s="25">
        <v>10.445264587941836</v>
      </c>
      <c r="U1974" s="25">
        <f>'LISTA DOS ITENS'!$T1974*'LISTA DOS ITENS'!$M1974</f>
        <v>10.44526459</v>
      </c>
      <c r="V1974" s="56">
        <f t="array" ref="V1974">INDEX('RESUMO - LOTES E VMA'!$F$3:$F$181,MATCH('LISTA DOS ITENS'!$D1974,'RESUMO - LOTES E VMA'!$A$3:$A$181,0))</f>
        <v>6923.55241</v>
      </c>
      <c r="W1974" s="57">
        <f>'LISTA DOS ITENS'!$U1974/'LISTA DOS ITENS'!$V1974</f>
        <v>0.001508656824</v>
      </c>
      <c r="X1974" s="53" t="s">
        <v>53</v>
      </c>
      <c r="Y1974" s="53" t="s">
        <v>290</v>
      </c>
      <c r="Z1974" s="58" t="str">
        <f>'LISTA DOS ITENS'!$F1974&amp;"-"&amp;'LISTA DOS ITENS'!$H1974&amp;"-"&amp;'LISTA DOS ITENS'!$J1974&amp;"-"&amp;'LISTA DOS ITENS'!$K1974&amp;"-"&amp;'LISTA DOS ITENS'!$I1974</f>
        <v>11389353-2201-A903-CONS/IMP-</v>
      </c>
      <c r="AA1974" s="59" t="str">
        <f t="array" ref="AA1974">INDEX('RESUMO - LOTES E VMA'!$M$3:$M$181,MATCH('LISTA DOS ITENS'!$D1974,'RESUMO - LOTES E VMA'!$A$3:$A$181,0))</f>
        <v>Para Leilão</v>
      </c>
      <c r="AB1974" s="60">
        <f t="array" ref="AB1974">INDEX('RESUMO - LOTES E VMA'!$J$3:$J$181,MATCH('LISTA DOS ITENS'!$D1974,'RESUMO - LOTES E VMA'!$A$3:$A$181,0))</f>
        <v>0.06888414322</v>
      </c>
      <c r="AC1974" s="29" t="str">
        <f t="array" ref="AC1974">INDEX('RESUMO - LOTES E VMA'!$L$3:$L$181,MATCH('LISTA DOS ITENS'!$D1974,'RESUMO - LOTES E VMA'!$A$3:$A$181,0))</f>
        <v>1% do Valor de Comparação do VMA</v>
      </c>
      <c r="AD1974" s="53" t="str">
        <f>VLOOKUP(Tabela1[[#This Row],[Índice]],[1]Planilha1!$A:$A,1,0)</f>
        <v>#ERROR!</v>
      </c>
    </row>
    <row r="1975" ht="15.75" customHeight="1">
      <c r="A1975" s="52">
        <v>254367.0</v>
      </c>
      <c r="B1975" s="53" t="s">
        <v>70</v>
      </c>
      <c r="C1975" s="53" t="s">
        <v>71</v>
      </c>
      <c r="D1975" s="22">
        <v>207162.0</v>
      </c>
      <c r="E1975" s="53" t="s">
        <v>63</v>
      </c>
      <c r="F1975" s="54">
        <v>1.1497852E7</v>
      </c>
      <c r="G1975" s="53" t="s">
        <v>1389</v>
      </c>
      <c r="H1975" s="55">
        <v>2201.0</v>
      </c>
      <c r="I1975" s="55"/>
      <c r="J1975" s="55" t="s">
        <v>77</v>
      </c>
      <c r="K1975" s="53" t="s">
        <v>80</v>
      </c>
      <c r="L1975" s="53"/>
      <c r="M1975" s="53">
        <v>2.0</v>
      </c>
      <c r="N1975" s="53" t="s">
        <v>52</v>
      </c>
      <c r="O1975" s="25">
        <v>632.53</v>
      </c>
      <c r="P1975" s="25">
        <f>'LISTA DOS ITENS'!$O1975*'LISTA DOS ITENS'!$M1975</f>
        <v>1265.06</v>
      </c>
      <c r="Q1975" s="25">
        <v>632.53</v>
      </c>
      <c r="R1975" s="25">
        <f>'LISTA DOS ITENS'!$Q1975*'LISTA DOS ITENS'!$M1975</f>
        <v>1265.06</v>
      </c>
      <c r="S1975" s="56">
        <f>IF('LISTA DOS ITENS'!$P1975&gt;'LISTA DOS ITENS'!$R1975,'LISTA DOS ITENS'!$P1975,'LISTA DOS ITENS'!$R1975)</f>
        <v>1265.06</v>
      </c>
      <c r="T1975" s="25">
        <v>44.88717446708913</v>
      </c>
      <c r="U1975" s="25">
        <f>'LISTA DOS ITENS'!$T1975*'LISTA DOS ITENS'!$M1975</f>
        <v>89.77434893</v>
      </c>
      <c r="V1975" s="56">
        <f t="array" ref="V1975">INDEX('RESUMO - LOTES E VMA'!$F$3:$F$181,MATCH('LISTA DOS ITENS'!$D1975,'RESUMO - LOTES E VMA'!$A$3:$A$181,0))</f>
        <v>6923.55241</v>
      </c>
      <c r="W1975" s="57">
        <f>'LISTA DOS ITENS'!$U1975/'LISTA DOS ITENS'!$V1975</f>
        <v>0.0129665154</v>
      </c>
      <c r="X1975" s="53" t="s">
        <v>53</v>
      </c>
      <c r="Y1975" s="53" t="s">
        <v>290</v>
      </c>
      <c r="Z1975" s="58" t="str">
        <f>'LISTA DOS ITENS'!$F1975&amp;"-"&amp;'LISTA DOS ITENS'!$H1975&amp;"-"&amp;'LISTA DOS ITENS'!$J1975&amp;"-"&amp;'LISTA DOS ITENS'!$K1975&amp;"-"&amp;'LISTA DOS ITENS'!$I1975</f>
        <v>11497852-2201-A903-IMOB/NAC-</v>
      </c>
      <c r="AA1975" s="59" t="str">
        <f t="array" ref="AA1975">INDEX('RESUMO - LOTES E VMA'!$M$3:$M$181,MATCH('LISTA DOS ITENS'!$D1975,'RESUMO - LOTES E VMA'!$A$3:$A$181,0))</f>
        <v>Para Leilão</v>
      </c>
      <c r="AB1975" s="60">
        <f t="array" ref="AB1975">INDEX('RESUMO - LOTES E VMA'!$J$3:$J$181,MATCH('LISTA DOS ITENS'!$D1975,'RESUMO - LOTES E VMA'!$A$3:$A$181,0))</f>
        <v>0.06888414322</v>
      </c>
      <c r="AC1975" s="29" t="str">
        <f t="array" ref="AC1975">INDEX('RESUMO - LOTES E VMA'!$L$3:$L$181,MATCH('LISTA DOS ITENS'!$D1975,'RESUMO - LOTES E VMA'!$A$3:$A$181,0))</f>
        <v>1% do Valor de Comparação do VMA</v>
      </c>
      <c r="AD1975" s="53" t="str">
        <f>VLOOKUP(Tabela1[[#This Row],[Índice]],[1]Planilha1!$A:$A,1,0)</f>
        <v>#ERROR!</v>
      </c>
    </row>
    <row r="1976" ht="15.75" customHeight="1">
      <c r="A1976" s="52">
        <v>254368.0</v>
      </c>
      <c r="B1976" s="53" t="s">
        <v>70</v>
      </c>
      <c r="C1976" s="53" t="s">
        <v>71</v>
      </c>
      <c r="D1976" s="22">
        <v>207162.0</v>
      </c>
      <c r="E1976" s="53" t="s">
        <v>63</v>
      </c>
      <c r="F1976" s="54">
        <v>1.1678484E7</v>
      </c>
      <c r="G1976" s="53" t="s">
        <v>1444</v>
      </c>
      <c r="H1976" s="55">
        <v>2201.0</v>
      </c>
      <c r="I1976" s="55"/>
      <c r="J1976" s="55" t="s">
        <v>77</v>
      </c>
      <c r="K1976" s="53" t="s">
        <v>73</v>
      </c>
      <c r="L1976" s="53"/>
      <c r="M1976" s="53">
        <v>5.0</v>
      </c>
      <c r="N1976" s="53" t="s">
        <v>52</v>
      </c>
      <c r="O1976" s="25">
        <v>301.74</v>
      </c>
      <c r="P1976" s="25">
        <f>'LISTA DOS ITENS'!$O1976*'LISTA DOS ITENS'!$M1976</f>
        <v>1508.7</v>
      </c>
      <c r="Q1976" s="25">
        <v>301.74</v>
      </c>
      <c r="R1976" s="25">
        <f>'LISTA DOS ITENS'!$Q1976*'LISTA DOS ITENS'!$M1976</f>
        <v>1508.7</v>
      </c>
      <c r="S1976" s="56">
        <f>IF('LISTA DOS ITENS'!$P1976&gt;'LISTA DOS ITENS'!$R1976,'LISTA DOS ITENS'!$P1976,'LISTA DOS ITENS'!$R1976)</f>
        <v>1508.7</v>
      </c>
      <c r="T1976" s="25">
        <v>21.4128278875302</v>
      </c>
      <c r="U1976" s="25">
        <f>'LISTA DOS ITENS'!$T1976*'LISTA DOS ITENS'!$M1976</f>
        <v>107.0641394</v>
      </c>
      <c r="V1976" s="56">
        <f t="array" ref="V1976">INDEX('RESUMO - LOTES E VMA'!$F$3:$F$181,MATCH('LISTA DOS ITENS'!$D1976,'RESUMO - LOTES E VMA'!$A$3:$A$181,0))</f>
        <v>6923.55241</v>
      </c>
      <c r="W1976" s="57">
        <f>'LISTA DOS ITENS'!$U1976/'LISTA DOS ITENS'!$V1976</f>
        <v>0.01546375807</v>
      </c>
      <c r="X1976" s="53" t="s">
        <v>53</v>
      </c>
      <c r="Y1976" s="53" t="s">
        <v>290</v>
      </c>
      <c r="Z1976" s="58" t="str">
        <f>'LISTA DOS ITENS'!$F1976&amp;"-"&amp;'LISTA DOS ITENS'!$H1976&amp;"-"&amp;'LISTA DOS ITENS'!$J1976&amp;"-"&amp;'LISTA DOS ITENS'!$K1976&amp;"-"&amp;'LISTA DOS ITENS'!$I1976</f>
        <v>11678484-2201-A903-CONS/NAC-</v>
      </c>
      <c r="AA1976" s="59" t="str">
        <f t="array" ref="AA1976">INDEX('RESUMO - LOTES E VMA'!$M$3:$M$181,MATCH('LISTA DOS ITENS'!$D1976,'RESUMO - LOTES E VMA'!$A$3:$A$181,0))</f>
        <v>Para Leilão</v>
      </c>
      <c r="AB1976" s="60">
        <f t="array" ref="AB1976">INDEX('RESUMO - LOTES E VMA'!$J$3:$J$181,MATCH('LISTA DOS ITENS'!$D1976,'RESUMO - LOTES E VMA'!$A$3:$A$181,0))</f>
        <v>0.06888414322</v>
      </c>
      <c r="AC1976" s="29" t="str">
        <f t="array" ref="AC1976">INDEX('RESUMO - LOTES E VMA'!$L$3:$L$181,MATCH('LISTA DOS ITENS'!$D1976,'RESUMO - LOTES E VMA'!$A$3:$A$181,0))</f>
        <v>1% do Valor de Comparação do VMA</v>
      </c>
      <c r="AD1976" s="53" t="str">
        <f>VLOOKUP(Tabela1[[#This Row],[Índice]],[1]Planilha1!$A:$A,1,0)</f>
        <v>#ERROR!</v>
      </c>
    </row>
    <row r="1977" ht="15.75" customHeight="1">
      <c r="A1977" s="52">
        <v>254369.0</v>
      </c>
      <c r="B1977" s="53" t="s">
        <v>70</v>
      </c>
      <c r="C1977" s="53" t="s">
        <v>71</v>
      </c>
      <c r="D1977" s="22">
        <v>207162.0</v>
      </c>
      <c r="E1977" s="53" t="s">
        <v>63</v>
      </c>
      <c r="F1977" s="54">
        <v>1.0679169E7</v>
      </c>
      <c r="G1977" s="53" t="s">
        <v>1445</v>
      </c>
      <c r="H1977" s="55">
        <v>2210.0</v>
      </c>
      <c r="I1977" s="55"/>
      <c r="J1977" s="55" t="s">
        <v>77</v>
      </c>
      <c r="K1977" s="53" t="s">
        <v>179</v>
      </c>
      <c r="L1977" s="53"/>
      <c r="M1977" s="53">
        <v>2.0</v>
      </c>
      <c r="N1977" s="53" t="s">
        <v>52</v>
      </c>
      <c r="O1977" s="25">
        <v>820.715</v>
      </c>
      <c r="P1977" s="25">
        <f>'LISTA DOS ITENS'!$O1977*'LISTA DOS ITENS'!$M1977</f>
        <v>1641.43</v>
      </c>
      <c r="Q1977" s="25">
        <v>820.72</v>
      </c>
      <c r="R1977" s="25">
        <f>'LISTA DOS ITENS'!$Q1977*'LISTA DOS ITENS'!$M1977</f>
        <v>1641.44</v>
      </c>
      <c r="S1977" s="56">
        <f>IF('LISTA DOS ITENS'!$P1977&gt;'LISTA DOS ITENS'!$R1977,'LISTA DOS ITENS'!$P1977,'LISTA DOS ITENS'!$R1977)</f>
        <v>1641.44</v>
      </c>
      <c r="T1977" s="25">
        <v>58.241983508496666</v>
      </c>
      <c r="U1977" s="25">
        <f>'LISTA DOS ITENS'!$T1977*'LISTA DOS ITENS'!$M1977</f>
        <v>116.483967</v>
      </c>
      <c r="V1977" s="56">
        <f t="array" ref="V1977">INDEX('RESUMO - LOTES E VMA'!$F$3:$F$181,MATCH('LISTA DOS ITENS'!$D1977,'RESUMO - LOTES E VMA'!$A$3:$A$181,0))</f>
        <v>6923.55241</v>
      </c>
      <c r="W1977" s="57">
        <f>'LISTA DOS ITENS'!$U1977/'LISTA DOS ITENS'!$V1977</f>
        <v>0.01682430638</v>
      </c>
      <c r="X1977" s="53" t="s">
        <v>53</v>
      </c>
      <c r="Y1977" s="53" t="s">
        <v>290</v>
      </c>
      <c r="Z1977" s="58" t="str">
        <f>'LISTA DOS ITENS'!$F1977&amp;"-"&amp;'LISTA DOS ITENS'!$H1977&amp;"-"&amp;'LISTA DOS ITENS'!$J1977&amp;"-"&amp;'LISTA DOS ITENS'!$K1977&amp;"-"&amp;'LISTA DOS ITENS'!$I1977</f>
        <v>10679169-2210-A903-IMOB/IMP-</v>
      </c>
      <c r="AA1977" s="59" t="str">
        <f t="array" ref="AA1977">INDEX('RESUMO - LOTES E VMA'!$M$3:$M$181,MATCH('LISTA DOS ITENS'!$D1977,'RESUMO - LOTES E VMA'!$A$3:$A$181,0))</f>
        <v>Para Leilão</v>
      </c>
      <c r="AB1977" s="60">
        <f t="array" ref="AB1977">INDEX('RESUMO - LOTES E VMA'!$J$3:$J$181,MATCH('LISTA DOS ITENS'!$D1977,'RESUMO - LOTES E VMA'!$A$3:$A$181,0))</f>
        <v>0.06888414322</v>
      </c>
      <c r="AC1977" s="29" t="str">
        <f t="array" ref="AC1977">INDEX('RESUMO - LOTES E VMA'!$L$3:$L$181,MATCH('LISTA DOS ITENS'!$D1977,'RESUMO - LOTES E VMA'!$A$3:$A$181,0))</f>
        <v>1% do Valor de Comparação do VMA</v>
      </c>
      <c r="AD1977" s="53" t="str">
        <f>VLOOKUP(Tabela1[[#This Row],[Índice]],[1]Planilha1!$A:$A,1,0)</f>
        <v>#ERROR!</v>
      </c>
    </row>
    <row r="1978" ht="15.75" customHeight="1">
      <c r="A1978" s="52">
        <v>254370.0</v>
      </c>
      <c r="B1978" s="53" t="s">
        <v>70</v>
      </c>
      <c r="C1978" s="53" t="s">
        <v>71</v>
      </c>
      <c r="D1978" s="22">
        <v>207162.0</v>
      </c>
      <c r="E1978" s="53" t="s">
        <v>63</v>
      </c>
      <c r="F1978" s="54">
        <v>1.0540131E7</v>
      </c>
      <c r="G1978" s="53" t="s">
        <v>1370</v>
      </c>
      <c r="H1978" s="55">
        <v>2220.0</v>
      </c>
      <c r="I1978" s="55"/>
      <c r="J1978" s="55" t="s">
        <v>77</v>
      </c>
      <c r="K1978" s="53" t="s">
        <v>84</v>
      </c>
      <c r="L1978" s="53"/>
      <c r="M1978" s="53">
        <v>3.0</v>
      </c>
      <c r="N1978" s="53" t="s">
        <v>52</v>
      </c>
      <c r="O1978" s="25">
        <v>0.0</v>
      </c>
      <c r="P1978" s="25">
        <f>'LISTA DOS ITENS'!$O1978*'LISTA DOS ITENS'!$M1978</f>
        <v>0</v>
      </c>
      <c r="Q1978" s="25">
        <v>65.0</v>
      </c>
      <c r="R1978" s="25">
        <f>'LISTA DOS ITENS'!$Q1978*'LISTA DOS ITENS'!$M1978</f>
        <v>195</v>
      </c>
      <c r="S1978" s="56">
        <f>IF('LISTA DOS ITENS'!$P1978&gt;'LISTA DOS ITENS'!$R1978,'LISTA DOS ITENS'!$P1978,'LISTA DOS ITENS'!$R1978)</f>
        <v>195</v>
      </c>
      <c r="T1978" s="25">
        <v>4.612692426226098</v>
      </c>
      <c r="U1978" s="25">
        <f>'LISTA DOS ITENS'!$T1978*'LISTA DOS ITENS'!$M1978</f>
        <v>13.83807728</v>
      </c>
      <c r="V1978" s="56">
        <f t="array" ref="V1978">INDEX('RESUMO - LOTES E VMA'!$F$3:$F$181,MATCH('LISTA DOS ITENS'!$D1978,'RESUMO - LOTES E VMA'!$A$3:$A$181,0))</f>
        <v>6923.55241</v>
      </c>
      <c r="W1978" s="57">
        <f>'LISTA DOS ITENS'!$U1978/'LISTA DOS ITENS'!$V1978</f>
        <v>0.001998696111</v>
      </c>
      <c r="X1978" s="53" t="s">
        <v>53</v>
      </c>
      <c r="Y1978" s="53" t="s">
        <v>290</v>
      </c>
      <c r="Z1978" s="58" t="str">
        <f>'LISTA DOS ITENS'!$F1978&amp;"-"&amp;'LISTA DOS ITENS'!$H1978&amp;"-"&amp;'LISTA DOS ITENS'!$J1978&amp;"-"&amp;'LISTA DOS ITENS'!$K1978&amp;"-"&amp;'LISTA DOS ITENS'!$I1978</f>
        <v>10540131-2220-A903-RAST-</v>
      </c>
      <c r="AA1978" s="59" t="str">
        <f t="array" ref="AA1978">INDEX('RESUMO - LOTES E VMA'!$M$3:$M$181,MATCH('LISTA DOS ITENS'!$D1978,'RESUMO - LOTES E VMA'!$A$3:$A$181,0))</f>
        <v>Para Leilão</v>
      </c>
      <c r="AB1978" s="60">
        <f t="array" ref="AB1978">INDEX('RESUMO - LOTES E VMA'!$J$3:$J$181,MATCH('LISTA DOS ITENS'!$D1978,'RESUMO - LOTES E VMA'!$A$3:$A$181,0))</f>
        <v>0.06888414322</v>
      </c>
      <c r="AC1978" s="29" t="str">
        <f t="array" ref="AC1978">INDEX('RESUMO - LOTES E VMA'!$L$3:$L$181,MATCH('LISTA DOS ITENS'!$D1978,'RESUMO - LOTES E VMA'!$A$3:$A$181,0))</f>
        <v>1% do Valor de Comparação do VMA</v>
      </c>
      <c r="AD1978" s="53" t="str">
        <f>VLOOKUP(Tabela1[[#This Row],[Índice]],[1]Planilha1!$A:$A,1,0)</f>
        <v>#ERROR!</v>
      </c>
    </row>
    <row r="1979" ht="15.75" customHeight="1">
      <c r="A1979" s="52">
        <v>254371.0</v>
      </c>
      <c r="B1979" s="53" t="s">
        <v>70</v>
      </c>
      <c r="C1979" s="53" t="s">
        <v>71</v>
      </c>
      <c r="D1979" s="22">
        <v>207162.0</v>
      </c>
      <c r="E1979" s="53" t="s">
        <v>63</v>
      </c>
      <c r="F1979" s="54">
        <v>1.0891594E7</v>
      </c>
      <c r="G1979" s="53" t="s">
        <v>1432</v>
      </c>
      <c r="H1979" s="55">
        <v>2220.0</v>
      </c>
      <c r="I1979" s="55"/>
      <c r="J1979" s="55" t="s">
        <v>77</v>
      </c>
      <c r="K1979" s="53" t="s">
        <v>73</v>
      </c>
      <c r="L1979" s="53"/>
      <c r="M1979" s="53">
        <v>2.0</v>
      </c>
      <c r="N1979" s="53" t="s">
        <v>52</v>
      </c>
      <c r="O1979" s="25">
        <v>0.0</v>
      </c>
      <c r="P1979" s="25">
        <f>'LISTA DOS ITENS'!$O1979*'LISTA DOS ITENS'!$M1979</f>
        <v>0</v>
      </c>
      <c r="Q1979" s="25">
        <v>780.45</v>
      </c>
      <c r="R1979" s="25">
        <f>'LISTA DOS ITENS'!$Q1979*'LISTA DOS ITENS'!$M1979</f>
        <v>1560.9</v>
      </c>
      <c r="S1979" s="56">
        <f>IF('LISTA DOS ITENS'!$P1979&gt;'LISTA DOS ITENS'!$R1979,'LISTA DOS ITENS'!$P1979,'LISTA DOS ITENS'!$R1979)</f>
        <v>1560.9</v>
      </c>
      <c r="T1979" s="25">
        <v>55.38424313920244</v>
      </c>
      <c r="U1979" s="25">
        <f>'LISTA DOS ITENS'!$T1979*'LISTA DOS ITENS'!$M1979</f>
        <v>110.7684863</v>
      </c>
      <c r="V1979" s="56">
        <f t="array" ref="V1979">INDEX('RESUMO - LOTES E VMA'!$F$3:$F$181,MATCH('LISTA DOS ITENS'!$D1979,'RESUMO - LOTES E VMA'!$A$3:$A$181,0))</f>
        <v>6923.55241</v>
      </c>
      <c r="W1979" s="57">
        <f>'LISTA DOS ITENS'!$U1979/'LISTA DOS ITENS'!$V1979</f>
        <v>0.01599879364</v>
      </c>
      <c r="X1979" s="53" t="s">
        <v>53</v>
      </c>
      <c r="Y1979" s="53" t="s">
        <v>290</v>
      </c>
      <c r="Z1979" s="58" t="str">
        <f>'LISTA DOS ITENS'!$F1979&amp;"-"&amp;'LISTA DOS ITENS'!$H1979&amp;"-"&amp;'LISTA DOS ITENS'!$J1979&amp;"-"&amp;'LISTA DOS ITENS'!$K1979&amp;"-"&amp;'LISTA DOS ITENS'!$I1979</f>
        <v>10891594-2220-A903-CONS/NAC-</v>
      </c>
      <c r="AA1979" s="59" t="str">
        <f t="array" ref="AA1979">INDEX('RESUMO - LOTES E VMA'!$M$3:$M$181,MATCH('LISTA DOS ITENS'!$D1979,'RESUMO - LOTES E VMA'!$A$3:$A$181,0))</f>
        <v>Para Leilão</v>
      </c>
      <c r="AB1979" s="60">
        <f t="array" ref="AB1979">INDEX('RESUMO - LOTES E VMA'!$J$3:$J$181,MATCH('LISTA DOS ITENS'!$D1979,'RESUMO - LOTES E VMA'!$A$3:$A$181,0))</f>
        <v>0.06888414322</v>
      </c>
      <c r="AC1979" s="29" t="str">
        <f t="array" ref="AC1979">INDEX('RESUMO - LOTES E VMA'!$L$3:$L$181,MATCH('LISTA DOS ITENS'!$D1979,'RESUMO - LOTES E VMA'!$A$3:$A$181,0))</f>
        <v>1% do Valor de Comparação do VMA</v>
      </c>
      <c r="AD1979" s="53" t="str">
        <f>VLOOKUP(Tabela1[[#This Row],[Índice]],[1]Planilha1!$A:$A,1,0)</f>
        <v>#ERROR!</v>
      </c>
    </row>
    <row r="1980" ht="15.75" customHeight="1">
      <c r="A1980" s="52">
        <v>254437.0</v>
      </c>
      <c r="B1980" s="53" t="s">
        <v>70</v>
      </c>
      <c r="C1980" s="53" t="s">
        <v>71</v>
      </c>
      <c r="D1980" s="22">
        <v>207165.0</v>
      </c>
      <c r="E1980" s="53" t="s">
        <v>63</v>
      </c>
      <c r="F1980" s="54">
        <v>1.0075265E7</v>
      </c>
      <c r="G1980" s="53" t="s">
        <v>1446</v>
      </c>
      <c r="H1980" s="55">
        <v>2101.0</v>
      </c>
      <c r="I1980" s="55"/>
      <c r="J1980" s="55" t="s">
        <v>68</v>
      </c>
      <c r="K1980" s="53" t="s">
        <v>84</v>
      </c>
      <c r="L1980" s="53"/>
      <c r="M1980" s="53">
        <v>3.0</v>
      </c>
      <c r="N1980" s="53" t="s">
        <v>52</v>
      </c>
      <c r="O1980" s="25">
        <v>0.0</v>
      </c>
      <c r="P1980" s="25">
        <f>'LISTA DOS ITENS'!$O1980*'LISTA DOS ITENS'!$M1980</f>
        <v>0</v>
      </c>
      <c r="Q1980" s="25">
        <v>21.78</v>
      </c>
      <c r="R1980" s="25">
        <f>'LISTA DOS ITENS'!$Q1980*'LISTA DOS ITENS'!$M1980</f>
        <v>65.34</v>
      </c>
      <c r="S1980" s="56">
        <f>IF('LISTA DOS ITENS'!$P1980&gt;'LISTA DOS ITENS'!$R1980,'LISTA DOS ITENS'!$P1980,'LISTA DOS ITENS'!$R1980)</f>
        <v>65.34</v>
      </c>
      <c r="T1980" s="25">
        <v>1.14296094000671</v>
      </c>
      <c r="U1980" s="25">
        <f>'LISTA DOS ITENS'!$T1980*'LISTA DOS ITENS'!$M1980</f>
        <v>3.42888282</v>
      </c>
      <c r="V1980" s="56">
        <f t="array" ref="V1980">INDEX('RESUMO - LOTES E VMA'!$F$3:$F$181,MATCH('LISTA DOS ITENS'!$D1980,'RESUMO - LOTES E VMA'!$A$3:$A$181,0))</f>
        <v>8699.028876</v>
      </c>
      <c r="W1980" s="57">
        <f>'LISTA DOS ITENS'!$U1980/'LISTA DOS ITENS'!$V1980</f>
        <v>0.0003941684605</v>
      </c>
      <c r="X1980" s="53" t="s">
        <v>53</v>
      </c>
      <c r="Y1980" s="53" t="s">
        <v>290</v>
      </c>
      <c r="Z1980" s="58" t="str">
        <f>'LISTA DOS ITENS'!$F1980&amp;"-"&amp;'LISTA DOS ITENS'!$H1980&amp;"-"&amp;'LISTA DOS ITENS'!$J1980&amp;"-"&amp;'LISTA DOS ITENS'!$K1980&amp;"-"&amp;'LISTA DOS ITENS'!$I1980</f>
        <v>10075265-2101-0003-RAST-</v>
      </c>
      <c r="AA1980" s="59" t="str">
        <f t="array" ref="AA1980">INDEX('RESUMO - LOTES E VMA'!$M$3:$M$181,MATCH('LISTA DOS ITENS'!$D1980,'RESUMO - LOTES E VMA'!$A$3:$A$181,0))</f>
        <v>Para Leilão</v>
      </c>
      <c r="AB1980" s="60">
        <f t="array" ref="AB1980">INDEX('RESUMO - LOTES E VMA'!$J$3:$J$181,MATCH('LISTA DOS ITENS'!$D1980,'RESUMO - LOTES E VMA'!$A$3:$A$181,0))</f>
        <v>0.0521607969</v>
      </c>
      <c r="AC1980" s="29" t="str">
        <f t="array" ref="AC1980">INDEX('RESUMO - LOTES E VMA'!$L$3:$L$181,MATCH('LISTA DOS ITENS'!$D1980,'RESUMO - LOTES E VMA'!$A$3:$A$181,0))</f>
        <v>1% do Valor de Comparação do VMA</v>
      </c>
      <c r="AD1980" s="53" t="str">
        <f>VLOOKUP(Tabela1[[#This Row],[Índice]],[1]Planilha1!$A:$A,1,0)</f>
        <v>#ERROR!</v>
      </c>
    </row>
    <row r="1981" ht="15.75" customHeight="1">
      <c r="A1981" s="52">
        <v>254438.0</v>
      </c>
      <c r="B1981" s="53" t="s">
        <v>70</v>
      </c>
      <c r="C1981" s="53" t="s">
        <v>71</v>
      </c>
      <c r="D1981" s="22">
        <v>207165.0</v>
      </c>
      <c r="E1981" s="53" t="s">
        <v>63</v>
      </c>
      <c r="F1981" s="54">
        <v>1.0075416E7</v>
      </c>
      <c r="G1981" s="53" t="s">
        <v>1447</v>
      </c>
      <c r="H1981" s="55">
        <v>2101.0</v>
      </c>
      <c r="I1981" s="55"/>
      <c r="J1981" s="55" t="s">
        <v>68</v>
      </c>
      <c r="K1981" s="53" t="s">
        <v>73</v>
      </c>
      <c r="L1981" s="53"/>
      <c r="M1981" s="53">
        <v>2.0</v>
      </c>
      <c r="N1981" s="53" t="s">
        <v>52</v>
      </c>
      <c r="O1981" s="25">
        <v>85.71</v>
      </c>
      <c r="P1981" s="25">
        <f>'LISTA DOS ITENS'!$O1981*'LISTA DOS ITENS'!$M1981</f>
        <v>171.42</v>
      </c>
      <c r="Q1981" s="25">
        <v>85.71</v>
      </c>
      <c r="R1981" s="25">
        <f>'LISTA DOS ITENS'!$Q1981*'LISTA DOS ITENS'!$M1981</f>
        <v>171.42</v>
      </c>
      <c r="S1981" s="56">
        <f>IF('LISTA DOS ITENS'!$P1981&gt;'LISTA DOS ITENS'!$R1981,'LISTA DOS ITENS'!$P1981,'LISTA DOS ITENS'!$R1981)</f>
        <v>171.42</v>
      </c>
      <c r="T1981" s="25">
        <v>4.497850420935496</v>
      </c>
      <c r="U1981" s="25">
        <f>'LISTA DOS ITENS'!$T1981*'LISTA DOS ITENS'!$M1981</f>
        <v>8.995700842</v>
      </c>
      <c r="V1981" s="56">
        <f t="array" ref="V1981">INDEX('RESUMO - LOTES E VMA'!$F$3:$F$181,MATCH('LISTA DOS ITENS'!$D1981,'RESUMO - LOTES E VMA'!$A$3:$A$181,0))</f>
        <v>8699.028876</v>
      </c>
      <c r="W1981" s="57">
        <f>'LISTA DOS ITENS'!$U1981/'LISTA DOS ITENS'!$V1981</f>
        <v>0.001034104033</v>
      </c>
      <c r="X1981" s="53" t="s">
        <v>53</v>
      </c>
      <c r="Y1981" s="53" t="s">
        <v>290</v>
      </c>
      <c r="Z1981" s="58" t="str">
        <f>'LISTA DOS ITENS'!$F1981&amp;"-"&amp;'LISTA DOS ITENS'!$H1981&amp;"-"&amp;'LISTA DOS ITENS'!$J1981&amp;"-"&amp;'LISTA DOS ITENS'!$K1981&amp;"-"&amp;'LISTA DOS ITENS'!$I1981</f>
        <v>10075416-2101-0003-CONS/NAC-</v>
      </c>
      <c r="AA1981" s="59" t="str">
        <f t="array" ref="AA1981">INDEX('RESUMO - LOTES E VMA'!$M$3:$M$181,MATCH('LISTA DOS ITENS'!$D1981,'RESUMO - LOTES E VMA'!$A$3:$A$181,0))</f>
        <v>Para Leilão</v>
      </c>
      <c r="AB1981" s="60">
        <f t="array" ref="AB1981">INDEX('RESUMO - LOTES E VMA'!$J$3:$J$181,MATCH('LISTA DOS ITENS'!$D1981,'RESUMO - LOTES E VMA'!$A$3:$A$181,0))</f>
        <v>0.0521607969</v>
      </c>
      <c r="AC1981" s="29" t="str">
        <f t="array" ref="AC1981">INDEX('RESUMO - LOTES E VMA'!$L$3:$L$181,MATCH('LISTA DOS ITENS'!$D1981,'RESUMO - LOTES E VMA'!$A$3:$A$181,0))</f>
        <v>1% do Valor de Comparação do VMA</v>
      </c>
      <c r="AD1981" s="53" t="str">
        <f>VLOOKUP(Tabela1[[#This Row],[Índice]],[1]Planilha1!$A:$A,1,0)</f>
        <v>#ERROR!</v>
      </c>
    </row>
    <row r="1982" ht="15.75" customHeight="1">
      <c r="A1982" s="52">
        <v>254439.0</v>
      </c>
      <c r="B1982" s="53" t="s">
        <v>70</v>
      </c>
      <c r="C1982" s="53" t="s">
        <v>71</v>
      </c>
      <c r="D1982" s="22">
        <v>207165.0</v>
      </c>
      <c r="E1982" s="53" t="s">
        <v>63</v>
      </c>
      <c r="F1982" s="54">
        <v>1.0075416E7</v>
      </c>
      <c r="G1982" s="53" t="s">
        <v>1447</v>
      </c>
      <c r="H1982" s="55">
        <v>2101.0</v>
      </c>
      <c r="I1982" s="55" t="s">
        <v>1448</v>
      </c>
      <c r="J1982" s="55" t="s">
        <v>68</v>
      </c>
      <c r="K1982" s="53" t="s">
        <v>73</v>
      </c>
      <c r="L1982" s="53"/>
      <c r="M1982" s="53">
        <v>3.0</v>
      </c>
      <c r="N1982" s="53" t="s">
        <v>52</v>
      </c>
      <c r="O1982" s="25">
        <v>85.71</v>
      </c>
      <c r="P1982" s="25">
        <f>'LISTA DOS ITENS'!$O1982*'LISTA DOS ITENS'!$M1982</f>
        <v>257.13</v>
      </c>
      <c r="Q1982" s="25">
        <v>85.71</v>
      </c>
      <c r="R1982" s="25">
        <f>'LISTA DOS ITENS'!$Q1982*'LISTA DOS ITENS'!$M1982</f>
        <v>257.13</v>
      </c>
      <c r="S1982" s="56">
        <f>IF('LISTA DOS ITENS'!$P1982&gt;'LISTA DOS ITENS'!$R1982,'LISTA DOS ITENS'!$P1982,'LISTA DOS ITENS'!$R1982)</f>
        <v>257.13</v>
      </c>
      <c r="T1982" s="25">
        <v>4.497850420935496</v>
      </c>
      <c r="U1982" s="25">
        <f>'LISTA DOS ITENS'!$T1982*'LISTA DOS ITENS'!$M1982</f>
        <v>13.49355126</v>
      </c>
      <c r="V1982" s="56">
        <f t="array" ref="V1982">INDEX('RESUMO - LOTES E VMA'!$F$3:$F$181,MATCH('LISTA DOS ITENS'!$D1982,'RESUMO - LOTES E VMA'!$A$3:$A$181,0))</f>
        <v>8699.028876</v>
      </c>
      <c r="W1982" s="57">
        <f>'LISTA DOS ITENS'!$U1982/'LISTA DOS ITENS'!$V1982</f>
        <v>0.001551156049</v>
      </c>
      <c r="X1982" s="53" t="s">
        <v>53</v>
      </c>
      <c r="Y1982" s="53" t="s">
        <v>290</v>
      </c>
      <c r="Z1982" s="58" t="str">
        <f>'LISTA DOS ITENS'!$F1982&amp;"-"&amp;'LISTA DOS ITENS'!$H1982&amp;"-"&amp;'LISTA DOS ITENS'!$J1982&amp;"-"&amp;'LISTA DOS ITENS'!$K1982&amp;"-"&amp;'LISTA DOS ITENS'!$I1982</f>
        <v>10075416-2101-0003-CONS/NAC-PP-5230-19-001-MRP</v>
      </c>
      <c r="AA1982" s="59" t="str">
        <f t="array" ref="AA1982">INDEX('RESUMO - LOTES E VMA'!$M$3:$M$181,MATCH('LISTA DOS ITENS'!$D1982,'RESUMO - LOTES E VMA'!$A$3:$A$181,0))</f>
        <v>Para Leilão</v>
      </c>
      <c r="AB1982" s="60">
        <f t="array" ref="AB1982">INDEX('RESUMO - LOTES E VMA'!$J$3:$J$181,MATCH('LISTA DOS ITENS'!$D1982,'RESUMO - LOTES E VMA'!$A$3:$A$181,0))</f>
        <v>0.0521607969</v>
      </c>
      <c r="AC1982" s="29" t="str">
        <f t="array" ref="AC1982">INDEX('RESUMO - LOTES E VMA'!$L$3:$L$181,MATCH('LISTA DOS ITENS'!$D1982,'RESUMO - LOTES E VMA'!$A$3:$A$181,0))</f>
        <v>1% do Valor de Comparação do VMA</v>
      </c>
      <c r="AD1982" s="53" t="str">
        <f>VLOOKUP(Tabela1[[#This Row],[Índice]],[1]Planilha1!$A:$A,1,0)</f>
        <v>#ERROR!</v>
      </c>
    </row>
    <row r="1983" ht="15.75" customHeight="1">
      <c r="A1983" s="52">
        <v>254440.0</v>
      </c>
      <c r="B1983" s="53" t="s">
        <v>70</v>
      </c>
      <c r="C1983" s="53" t="s">
        <v>71</v>
      </c>
      <c r="D1983" s="22">
        <v>207165.0</v>
      </c>
      <c r="E1983" s="53" t="s">
        <v>63</v>
      </c>
      <c r="F1983" s="54">
        <v>1.0075549E7</v>
      </c>
      <c r="G1983" s="53" t="s">
        <v>1449</v>
      </c>
      <c r="H1983" s="55">
        <v>2101.0</v>
      </c>
      <c r="I1983" s="55"/>
      <c r="J1983" s="55" t="s">
        <v>68</v>
      </c>
      <c r="K1983" s="53" t="s">
        <v>73</v>
      </c>
      <c r="L1983" s="53"/>
      <c r="M1983" s="53">
        <v>18.0</v>
      </c>
      <c r="N1983" s="53" t="s">
        <v>52</v>
      </c>
      <c r="O1983" s="25">
        <v>8.764444444444443</v>
      </c>
      <c r="P1983" s="25">
        <f>'LISTA DOS ITENS'!$O1983*'LISTA DOS ITENS'!$M1983</f>
        <v>157.76</v>
      </c>
      <c r="Q1983" s="25">
        <v>25.6</v>
      </c>
      <c r="R1983" s="25">
        <f>'LISTA DOS ITENS'!$Q1983*'LISTA DOS ITENS'!$M1983</f>
        <v>460.8</v>
      </c>
      <c r="S1983" s="56">
        <f>IF('LISTA DOS ITENS'!$P1983&gt;'LISTA DOS ITENS'!$R1983,'LISTA DOS ITENS'!$P1983,'LISTA DOS ITENS'!$R1983)</f>
        <v>460.8</v>
      </c>
      <c r="T1983" s="25">
        <v>0.26275159963945954</v>
      </c>
      <c r="U1983" s="25">
        <f>'LISTA DOS ITENS'!$T1983*'LISTA DOS ITENS'!$M1983</f>
        <v>4.729528794</v>
      </c>
      <c r="V1983" s="56">
        <f t="array" ref="V1983">INDEX('RESUMO - LOTES E VMA'!$F$3:$F$181,MATCH('LISTA DOS ITENS'!$D1983,'RESUMO - LOTES E VMA'!$A$3:$A$181,0))</f>
        <v>8699.028876</v>
      </c>
      <c r="W1983" s="57">
        <f>'LISTA DOS ITENS'!$U1983/'LISTA DOS ITENS'!$V1983</f>
        <v>0.0005436846872</v>
      </c>
      <c r="X1983" s="53" t="s">
        <v>53</v>
      </c>
      <c r="Y1983" s="53" t="s">
        <v>290</v>
      </c>
      <c r="Z1983" s="58" t="str">
        <f>'LISTA DOS ITENS'!$F1983&amp;"-"&amp;'LISTA DOS ITENS'!$H1983&amp;"-"&amp;'LISTA DOS ITENS'!$J1983&amp;"-"&amp;'LISTA DOS ITENS'!$K1983&amp;"-"&amp;'LISTA DOS ITENS'!$I1983</f>
        <v>10075549-2101-0003-CONS/NAC-</v>
      </c>
      <c r="AA1983" s="59" t="str">
        <f t="array" ref="AA1983">INDEX('RESUMO - LOTES E VMA'!$M$3:$M$181,MATCH('LISTA DOS ITENS'!$D1983,'RESUMO - LOTES E VMA'!$A$3:$A$181,0))</f>
        <v>Para Leilão</v>
      </c>
      <c r="AB1983" s="60">
        <f t="array" ref="AB1983">INDEX('RESUMO - LOTES E VMA'!$J$3:$J$181,MATCH('LISTA DOS ITENS'!$D1983,'RESUMO - LOTES E VMA'!$A$3:$A$181,0))</f>
        <v>0.0521607969</v>
      </c>
      <c r="AC1983" s="29" t="str">
        <f t="array" ref="AC1983">INDEX('RESUMO - LOTES E VMA'!$L$3:$L$181,MATCH('LISTA DOS ITENS'!$D1983,'RESUMO - LOTES E VMA'!$A$3:$A$181,0))</f>
        <v>1% do Valor de Comparação do VMA</v>
      </c>
      <c r="AD1983" s="53" t="str">
        <f>VLOOKUP(Tabela1[[#This Row],[Índice]],[1]Planilha1!$A:$A,1,0)</f>
        <v>#ERROR!</v>
      </c>
    </row>
    <row r="1984" ht="15.75" customHeight="1">
      <c r="A1984" s="52">
        <v>254441.0</v>
      </c>
      <c r="B1984" s="53" t="s">
        <v>70</v>
      </c>
      <c r="C1984" s="53" t="s">
        <v>71</v>
      </c>
      <c r="D1984" s="22">
        <v>207165.0</v>
      </c>
      <c r="E1984" s="53" t="s">
        <v>63</v>
      </c>
      <c r="F1984" s="54">
        <v>1.007564E7</v>
      </c>
      <c r="G1984" s="53" t="s">
        <v>1450</v>
      </c>
      <c r="H1984" s="55">
        <v>2101.0</v>
      </c>
      <c r="I1984" s="55"/>
      <c r="J1984" s="55" t="s">
        <v>68</v>
      </c>
      <c r="K1984" s="53" t="s">
        <v>73</v>
      </c>
      <c r="L1984" s="53"/>
      <c r="M1984" s="53">
        <v>1.0</v>
      </c>
      <c r="N1984" s="53" t="s">
        <v>52</v>
      </c>
      <c r="O1984" s="25">
        <v>12.94</v>
      </c>
      <c r="P1984" s="25">
        <f>'LISTA DOS ITENS'!$O1984*'LISTA DOS ITENS'!$M1984</f>
        <v>12.94</v>
      </c>
      <c r="Q1984" s="25">
        <v>19.79</v>
      </c>
      <c r="R1984" s="25">
        <f>'LISTA DOS ITENS'!$Q1984*'LISTA DOS ITENS'!$M1984</f>
        <v>19.79</v>
      </c>
      <c r="S1984" s="56">
        <f>IF('LISTA DOS ITENS'!$P1984&gt;'LISTA DOS ITENS'!$R1984,'LISTA DOS ITENS'!$P1984,'LISTA DOS ITENS'!$R1984)</f>
        <v>19.79</v>
      </c>
      <c r="T1984" s="25">
        <v>1.0385306245515515</v>
      </c>
      <c r="U1984" s="25">
        <f>'LISTA DOS ITENS'!$T1984*'LISTA DOS ITENS'!$M1984</f>
        <v>1.038530625</v>
      </c>
      <c r="V1984" s="56">
        <f t="array" ref="V1984">INDEX('RESUMO - LOTES E VMA'!$F$3:$F$181,MATCH('LISTA DOS ITENS'!$D1984,'RESUMO - LOTES E VMA'!$A$3:$A$181,0))</f>
        <v>8699.028876</v>
      </c>
      <c r="W1984" s="57">
        <f>'LISTA DOS ITENS'!$U1984/'LISTA DOS ITENS'!$V1984</f>
        <v>0.0001193846623</v>
      </c>
      <c r="X1984" s="53" t="s">
        <v>53</v>
      </c>
      <c r="Y1984" s="53" t="s">
        <v>290</v>
      </c>
      <c r="Z1984" s="58" t="str">
        <f>'LISTA DOS ITENS'!$F1984&amp;"-"&amp;'LISTA DOS ITENS'!$H1984&amp;"-"&amp;'LISTA DOS ITENS'!$J1984&amp;"-"&amp;'LISTA DOS ITENS'!$K1984&amp;"-"&amp;'LISTA DOS ITENS'!$I1984</f>
        <v>10075640-2101-0003-CONS/NAC-</v>
      </c>
      <c r="AA1984" s="59" t="str">
        <f t="array" ref="AA1984">INDEX('RESUMO - LOTES E VMA'!$M$3:$M$181,MATCH('LISTA DOS ITENS'!$D1984,'RESUMO - LOTES E VMA'!$A$3:$A$181,0))</f>
        <v>Para Leilão</v>
      </c>
      <c r="AB1984" s="60">
        <f t="array" ref="AB1984">INDEX('RESUMO - LOTES E VMA'!$J$3:$J$181,MATCH('LISTA DOS ITENS'!$D1984,'RESUMO - LOTES E VMA'!$A$3:$A$181,0))</f>
        <v>0.0521607969</v>
      </c>
      <c r="AC1984" s="29" t="str">
        <f t="array" ref="AC1984">INDEX('RESUMO - LOTES E VMA'!$L$3:$L$181,MATCH('LISTA DOS ITENS'!$D1984,'RESUMO - LOTES E VMA'!$A$3:$A$181,0))</f>
        <v>1% do Valor de Comparação do VMA</v>
      </c>
      <c r="AD1984" s="53" t="str">
        <f>VLOOKUP(Tabela1[[#This Row],[Índice]],[1]Planilha1!$A:$A,1,0)</f>
        <v>#ERROR!</v>
      </c>
    </row>
    <row r="1985" ht="15.75" customHeight="1">
      <c r="A1985" s="52">
        <v>254442.0</v>
      </c>
      <c r="B1985" s="53" t="s">
        <v>70</v>
      </c>
      <c r="C1985" s="53" t="s">
        <v>71</v>
      </c>
      <c r="D1985" s="22">
        <v>207165.0</v>
      </c>
      <c r="E1985" s="53" t="s">
        <v>63</v>
      </c>
      <c r="F1985" s="54">
        <v>1.0075822E7</v>
      </c>
      <c r="G1985" s="53" t="s">
        <v>1451</v>
      </c>
      <c r="H1985" s="55">
        <v>2101.0</v>
      </c>
      <c r="I1985" s="55"/>
      <c r="J1985" s="55" t="s">
        <v>68</v>
      </c>
      <c r="K1985" s="53" t="s">
        <v>117</v>
      </c>
      <c r="L1985" s="53"/>
      <c r="M1985" s="53">
        <v>1.0</v>
      </c>
      <c r="N1985" s="53" t="s">
        <v>52</v>
      </c>
      <c r="O1985" s="25">
        <v>18.0</v>
      </c>
      <c r="P1985" s="25">
        <f>'LISTA DOS ITENS'!$O1985*'LISTA DOS ITENS'!$M1985</f>
        <v>18</v>
      </c>
      <c r="Q1985" s="25">
        <v>24.2</v>
      </c>
      <c r="R1985" s="25">
        <f>'LISTA DOS ITENS'!$Q1985*'LISTA DOS ITENS'!$M1985</f>
        <v>24.2</v>
      </c>
      <c r="S1985" s="56">
        <f>IF('LISTA DOS ITENS'!$P1985&gt;'LISTA DOS ITENS'!$R1985,'LISTA DOS ITENS'!$P1985,'LISTA DOS ITENS'!$R1985)</f>
        <v>24.2</v>
      </c>
      <c r="T1985" s="25">
        <v>1.2699566000074556</v>
      </c>
      <c r="U1985" s="25">
        <f>'LISTA DOS ITENS'!$T1985*'LISTA DOS ITENS'!$M1985</f>
        <v>1.2699566</v>
      </c>
      <c r="V1985" s="56">
        <f t="array" ref="V1985">INDEX('RESUMO - LOTES E VMA'!$F$3:$F$181,MATCH('LISTA DOS ITENS'!$D1985,'RESUMO - LOTES E VMA'!$A$3:$A$181,0))</f>
        <v>8699.028876</v>
      </c>
      <c r="W1985" s="57">
        <f>'LISTA DOS ITENS'!$U1985/'LISTA DOS ITENS'!$V1985</f>
        <v>0.0001459883187</v>
      </c>
      <c r="X1985" s="53" t="s">
        <v>53</v>
      </c>
      <c r="Y1985" s="53" t="s">
        <v>290</v>
      </c>
      <c r="Z1985" s="58" t="str">
        <f>'LISTA DOS ITENS'!$F1985&amp;"-"&amp;'LISTA DOS ITENS'!$H1985&amp;"-"&amp;'LISTA DOS ITENS'!$J1985&amp;"-"&amp;'LISTA DOS ITENS'!$K1985&amp;"-"&amp;'LISTA DOS ITENS'!$I1985</f>
        <v>10075822-2101-0003-CONS/IAMN-</v>
      </c>
      <c r="AA1985" s="59" t="str">
        <f t="array" ref="AA1985">INDEX('RESUMO - LOTES E VMA'!$M$3:$M$181,MATCH('LISTA DOS ITENS'!$D1985,'RESUMO - LOTES E VMA'!$A$3:$A$181,0))</f>
        <v>Para Leilão</v>
      </c>
      <c r="AB1985" s="60">
        <f t="array" ref="AB1985">INDEX('RESUMO - LOTES E VMA'!$J$3:$J$181,MATCH('LISTA DOS ITENS'!$D1985,'RESUMO - LOTES E VMA'!$A$3:$A$181,0))</f>
        <v>0.0521607969</v>
      </c>
      <c r="AC1985" s="29" t="str">
        <f t="array" ref="AC1985">INDEX('RESUMO - LOTES E VMA'!$L$3:$L$181,MATCH('LISTA DOS ITENS'!$D1985,'RESUMO - LOTES E VMA'!$A$3:$A$181,0))</f>
        <v>1% do Valor de Comparação do VMA</v>
      </c>
      <c r="AD1985" s="53" t="str">
        <f>VLOOKUP(Tabela1[[#This Row],[Índice]],[1]Planilha1!$A:$A,1,0)</f>
        <v>#ERROR!</v>
      </c>
    </row>
    <row r="1986" ht="15.75" customHeight="1">
      <c r="A1986" s="52">
        <v>254443.0</v>
      </c>
      <c r="B1986" s="53" t="s">
        <v>70</v>
      </c>
      <c r="C1986" s="53" t="s">
        <v>71</v>
      </c>
      <c r="D1986" s="22">
        <v>207165.0</v>
      </c>
      <c r="E1986" s="53" t="s">
        <v>63</v>
      </c>
      <c r="F1986" s="54">
        <v>1.0075822E7</v>
      </c>
      <c r="G1986" s="53" t="s">
        <v>1451</v>
      </c>
      <c r="H1986" s="55">
        <v>2101.0</v>
      </c>
      <c r="I1986" s="55"/>
      <c r="J1986" s="55" t="s">
        <v>68</v>
      </c>
      <c r="K1986" s="53" t="s">
        <v>73</v>
      </c>
      <c r="L1986" s="53"/>
      <c r="M1986" s="53">
        <v>1.0</v>
      </c>
      <c r="N1986" s="53" t="s">
        <v>52</v>
      </c>
      <c r="O1986" s="25">
        <v>11.095463917525773</v>
      </c>
      <c r="P1986" s="25">
        <f>'LISTA DOS ITENS'!$O1986*'LISTA DOS ITENS'!$M1986</f>
        <v>11.09546392</v>
      </c>
      <c r="Q1986" s="25">
        <v>24.2</v>
      </c>
      <c r="R1986" s="25">
        <f>'LISTA DOS ITENS'!$Q1986*'LISTA DOS ITENS'!$M1986</f>
        <v>24.2</v>
      </c>
      <c r="S1986" s="56">
        <f>IF('LISTA DOS ITENS'!$P1986&gt;'LISTA DOS ITENS'!$R1986,'LISTA DOS ITENS'!$P1986,'LISTA DOS ITENS'!$R1986)</f>
        <v>24.2</v>
      </c>
      <c r="T1986" s="25">
        <v>1.2699566000074556</v>
      </c>
      <c r="U1986" s="25">
        <f>'LISTA DOS ITENS'!$T1986*'LISTA DOS ITENS'!$M1986</f>
        <v>1.2699566</v>
      </c>
      <c r="V1986" s="56">
        <f t="array" ref="V1986">INDEX('RESUMO - LOTES E VMA'!$F$3:$F$181,MATCH('LISTA DOS ITENS'!$D1986,'RESUMO - LOTES E VMA'!$A$3:$A$181,0))</f>
        <v>8699.028876</v>
      </c>
      <c r="W1986" s="57">
        <f>'LISTA DOS ITENS'!$U1986/'LISTA DOS ITENS'!$V1986</f>
        <v>0.0001459883187</v>
      </c>
      <c r="X1986" s="53" t="s">
        <v>53</v>
      </c>
      <c r="Y1986" s="53" t="s">
        <v>290</v>
      </c>
      <c r="Z1986" s="58" t="str">
        <f>'LISTA DOS ITENS'!$F1986&amp;"-"&amp;'LISTA DOS ITENS'!$H1986&amp;"-"&amp;'LISTA DOS ITENS'!$J1986&amp;"-"&amp;'LISTA DOS ITENS'!$K1986&amp;"-"&amp;'LISTA DOS ITENS'!$I1986</f>
        <v>10075822-2101-0003-CONS/NAC-</v>
      </c>
      <c r="AA1986" s="59" t="str">
        <f t="array" ref="AA1986">INDEX('RESUMO - LOTES E VMA'!$M$3:$M$181,MATCH('LISTA DOS ITENS'!$D1986,'RESUMO - LOTES E VMA'!$A$3:$A$181,0))</f>
        <v>Para Leilão</v>
      </c>
      <c r="AB1986" s="60">
        <f t="array" ref="AB1986">INDEX('RESUMO - LOTES E VMA'!$J$3:$J$181,MATCH('LISTA DOS ITENS'!$D1986,'RESUMO - LOTES E VMA'!$A$3:$A$181,0))</f>
        <v>0.0521607969</v>
      </c>
      <c r="AC1986" s="29" t="str">
        <f t="array" ref="AC1986">INDEX('RESUMO - LOTES E VMA'!$L$3:$L$181,MATCH('LISTA DOS ITENS'!$D1986,'RESUMO - LOTES E VMA'!$A$3:$A$181,0))</f>
        <v>1% do Valor de Comparação do VMA</v>
      </c>
      <c r="AD1986" s="53" t="str">
        <f>VLOOKUP(Tabela1[[#This Row],[Índice]],[1]Planilha1!$A:$A,1,0)</f>
        <v>#ERROR!</v>
      </c>
    </row>
    <row r="1987" ht="15.75" customHeight="1">
      <c r="A1987" s="52">
        <v>254444.0</v>
      </c>
      <c r="B1987" s="53" t="s">
        <v>70</v>
      </c>
      <c r="C1987" s="53" t="s">
        <v>71</v>
      </c>
      <c r="D1987" s="22">
        <v>207165.0</v>
      </c>
      <c r="E1987" s="53" t="s">
        <v>63</v>
      </c>
      <c r="F1987" s="54">
        <v>1.0075822E7</v>
      </c>
      <c r="G1987" s="53" t="s">
        <v>1451</v>
      </c>
      <c r="H1987" s="55">
        <v>2101.0</v>
      </c>
      <c r="I1987" s="55"/>
      <c r="J1987" s="55" t="s">
        <v>68</v>
      </c>
      <c r="K1987" s="53" t="s">
        <v>84</v>
      </c>
      <c r="L1987" s="53"/>
      <c r="M1987" s="53">
        <v>1.0</v>
      </c>
      <c r="N1987" s="53" t="s">
        <v>52</v>
      </c>
      <c r="O1987" s="25">
        <v>0.0</v>
      </c>
      <c r="P1987" s="25">
        <f>'LISTA DOS ITENS'!$O1987*'LISTA DOS ITENS'!$M1987</f>
        <v>0</v>
      </c>
      <c r="Q1987" s="25">
        <v>24.2</v>
      </c>
      <c r="R1987" s="25">
        <f>'LISTA DOS ITENS'!$Q1987*'LISTA DOS ITENS'!$M1987</f>
        <v>24.2</v>
      </c>
      <c r="S1987" s="56">
        <f>IF('LISTA DOS ITENS'!$P1987&gt;'LISTA DOS ITENS'!$R1987,'LISTA DOS ITENS'!$P1987,'LISTA DOS ITENS'!$R1987)</f>
        <v>24.2</v>
      </c>
      <c r="T1987" s="25">
        <v>1.2699566000074556</v>
      </c>
      <c r="U1987" s="25">
        <f>'LISTA DOS ITENS'!$T1987*'LISTA DOS ITENS'!$M1987</f>
        <v>1.2699566</v>
      </c>
      <c r="V1987" s="56">
        <f t="array" ref="V1987">INDEX('RESUMO - LOTES E VMA'!$F$3:$F$181,MATCH('LISTA DOS ITENS'!$D1987,'RESUMO - LOTES E VMA'!$A$3:$A$181,0))</f>
        <v>8699.028876</v>
      </c>
      <c r="W1987" s="57">
        <f>'LISTA DOS ITENS'!$U1987/'LISTA DOS ITENS'!$V1987</f>
        <v>0.0001459883187</v>
      </c>
      <c r="X1987" s="53" t="s">
        <v>53</v>
      </c>
      <c r="Y1987" s="53" t="s">
        <v>290</v>
      </c>
      <c r="Z1987" s="58" t="str">
        <f>'LISTA DOS ITENS'!$F1987&amp;"-"&amp;'LISTA DOS ITENS'!$H1987&amp;"-"&amp;'LISTA DOS ITENS'!$J1987&amp;"-"&amp;'LISTA DOS ITENS'!$K1987&amp;"-"&amp;'LISTA DOS ITENS'!$I1987</f>
        <v>10075822-2101-0003-RAST-</v>
      </c>
      <c r="AA1987" s="59" t="str">
        <f t="array" ref="AA1987">INDEX('RESUMO - LOTES E VMA'!$M$3:$M$181,MATCH('LISTA DOS ITENS'!$D1987,'RESUMO - LOTES E VMA'!$A$3:$A$181,0))</f>
        <v>Para Leilão</v>
      </c>
      <c r="AB1987" s="60">
        <f t="array" ref="AB1987">INDEX('RESUMO - LOTES E VMA'!$J$3:$J$181,MATCH('LISTA DOS ITENS'!$D1987,'RESUMO - LOTES E VMA'!$A$3:$A$181,0))</f>
        <v>0.0521607969</v>
      </c>
      <c r="AC1987" s="29" t="str">
        <f t="array" ref="AC1987">INDEX('RESUMO - LOTES E VMA'!$L$3:$L$181,MATCH('LISTA DOS ITENS'!$D1987,'RESUMO - LOTES E VMA'!$A$3:$A$181,0))</f>
        <v>1% do Valor de Comparação do VMA</v>
      </c>
      <c r="AD1987" s="53" t="str">
        <f>VLOOKUP(Tabela1[[#This Row],[Índice]],[1]Planilha1!$A:$A,1,0)</f>
        <v>#ERROR!</v>
      </c>
    </row>
    <row r="1988" ht="15.75" customHeight="1">
      <c r="A1988" s="52">
        <v>254445.0</v>
      </c>
      <c r="B1988" s="53" t="s">
        <v>70</v>
      </c>
      <c r="C1988" s="53" t="s">
        <v>71</v>
      </c>
      <c r="D1988" s="22">
        <v>207165.0</v>
      </c>
      <c r="E1988" s="53" t="s">
        <v>63</v>
      </c>
      <c r="F1988" s="54">
        <v>1.0075837E7</v>
      </c>
      <c r="G1988" s="53" t="s">
        <v>1452</v>
      </c>
      <c r="H1988" s="55">
        <v>2101.0</v>
      </c>
      <c r="I1988" s="55"/>
      <c r="J1988" s="55" t="s">
        <v>68</v>
      </c>
      <c r="K1988" s="53" t="s">
        <v>73</v>
      </c>
      <c r="L1988" s="53"/>
      <c r="M1988" s="53">
        <v>17.0</v>
      </c>
      <c r="N1988" s="53" t="s">
        <v>52</v>
      </c>
      <c r="O1988" s="25">
        <v>13.003181818181817</v>
      </c>
      <c r="P1988" s="25">
        <f>'LISTA DOS ITENS'!$O1988*'LISTA DOS ITENS'!$M1988</f>
        <v>221.0540909</v>
      </c>
      <c r="Q1988" s="25">
        <v>71.89</v>
      </c>
      <c r="R1988" s="25">
        <f>'LISTA DOS ITENS'!$Q1988*'LISTA DOS ITENS'!$M1988</f>
        <v>1222.13</v>
      </c>
      <c r="S1988" s="56">
        <f>IF('LISTA DOS ITENS'!$P1988&gt;'LISTA DOS ITENS'!$R1988,'LISTA DOS ITENS'!$P1988,'LISTA DOS ITENS'!$R1988)</f>
        <v>1222.13</v>
      </c>
      <c r="T1988" s="25">
        <v>3.772610742749421</v>
      </c>
      <c r="U1988" s="25">
        <f>'LISTA DOS ITENS'!$T1988*'LISTA DOS ITENS'!$M1988</f>
        <v>64.13438263</v>
      </c>
      <c r="V1988" s="56">
        <f t="array" ref="V1988">INDEX('RESUMO - LOTES E VMA'!$F$3:$F$181,MATCH('LISTA DOS ITENS'!$D1988,'RESUMO - LOTES E VMA'!$A$3:$A$181,0))</f>
        <v>8699.028876</v>
      </c>
      <c r="W1988" s="57">
        <f>'LISTA DOS ITENS'!$U1988/'LISTA DOS ITENS'!$V1988</f>
        <v>0.007372591072</v>
      </c>
      <c r="X1988" s="53" t="s">
        <v>53</v>
      </c>
      <c r="Y1988" s="53" t="s">
        <v>290</v>
      </c>
      <c r="Z1988" s="58" t="str">
        <f>'LISTA DOS ITENS'!$F1988&amp;"-"&amp;'LISTA DOS ITENS'!$H1988&amp;"-"&amp;'LISTA DOS ITENS'!$J1988&amp;"-"&amp;'LISTA DOS ITENS'!$K1988&amp;"-"&amp;'LISTA DOS ITENS'!$I1988</f>
        <v>10075837-2101-0003-CONS/NAC-</v>
      </c>
      <c r="AA1988" s="59" t="str">
        <f t="array" ref="AA1988">INDEX('RESUMO - LOTES E VMA'!$M$3:$M$181,MATCH('LISTA DOS ITENS'!$D1988,'RESUMO - LOTES E VMA'!$A$3:$A$181,0))</f>
        <v>Para Leilão</v>
      </c>
      <c r="AB1988" s="60">
        <f t="array" ref="AB1988">INDEX('RESUMO - LOTES E VMA'!$J$3:$J$181,MATCH('LISTA DOS ITENS'!$D1988,'RESUMO - LOTES E VMA'!$A$3:$A$181,0))</f>
        <v>0.0521607969</v>
      </c>
      <c r="AC1988" s="29" t="str">
        <f t="array" ref="AC1988">INDEX('RESUMO - LOTES E VMA'!$L$3:$L$181,MATCH('LISTA DOS ITENS'!$D1988,'RESUMO - LOTES E VMA'!$A$3:$A$181,0))</f>
        <v>1% do Valor de Comparação do VMA</v>
      </c>
      <c r="AD1988" s="53" t="str">
        <f>VLOOKUP(Tabela1[[#This Row],[Índice]],[1]Planilha1!$A:$A,1,0)</f>
        <v>#ERROR!</v>
      </c>
    </row>
    <row r="1989" ht="15.75" customHeight="1">
      <c r="A1989" s="52">
        <v>254446.0</v>
      </c>
      <c r="B1989" s="53" t="s">
        <v>70</v>
      </c>
      <c r="C1989" s="53" t="s">
        <v>71</v>
      </c>
      <c r="D1989" s="22">
        <v>207165.0</v>
      </c>
      <c r="E1989" s="53" t="s">
        <v>63</v>
      </c>
      <c r="F1989" s="54">
        <v>1.0174946E7</v>
      </c>
      <c r="G1989" s="53" t="s">
        <v>1450</v>
      </c>
      <c r="H1989" s="55">
        <v>2101.0</v>
      </c>
      <c r="I1989" s="55" t="s">
        <v>1453</v>
      </c>
      <c r="J1989" s="55" t="s">
        <v>68</v>
      </c>
      <c r="K1989" s="53" t="s">
        <v>117</v>
      </c>
      <c r="L1989" s="53"/>
      <c r="M1989" s="53">
        <v>6.0</v>
      </c>
      <c r="N1989" s="53" t="s">
        <v>52</v>
      </c>
      <c r="O1989" s="25">
        <v>22.425</v>
      </c>
      <c r="P1989" s="25">
        <f>'LISTA DOS ITENS'!$O1989*'LISTA DOS ITENS'!$M1989</f>
        <v>134.55</v>
      </c>
      <c r="Q1989" s="25">
        <v>9.51</v>
      </c>
      <c r="R1989" s="25">
        <f>'LISTA DOS ITENS'!$Q1989*'LISTA DOS ITENS'!$M1989</f>
        <v>57.06</v>
      </c>
      <c r="S1989" s="56">
        <f>IF('LISTA DOS ITENS'!$P1989&gt;'LISTA DOS ITENS'!$R1989,'LISTA DOS ITENS'!$P1989,'LISTA DOS ITENS'!$R1989)</f>
        <v>134.55</v>
      </c>
      <c r="T1989" s="25">
        <v>0.49906145727565715</v>
      </c>
      <c r="U1989" s="25">
        <f>'LISTA DOS ITENS'!$T1989*'LISTA DOS ITENS'!$M1989</f>
        <v>2.994368744</v>
      </c>
      <c r="V1989" s="56">
        <f t="array" ref="V1989">INDEX('RESUMO - LOTES E VMA'!$F$3:$F$181,MATCH('LISTA DOS ITENS'!$D1989,'RESUMO - LOTES E VMA'!$A$3:$A$181,0))</f>
        <v>8699.028876</v>
      </c>
      <c r="W1989" s="57">
        <f>'LISTA DOS ITENS'!$U1989/'LISTA DOS ITENS'!$V1989</f>
        <v>0.0003442187382</v>
      </c>
      <c r="X1989" s="53" t="s">
        <v>53</v>
      </c>
      <c r="Y1989" s="53" t="s">
        <v>290</v>
      </c>
      <c r="Z1989" s="58" t="str">
        <f>'LISTA DOS ITENS'!$F1989&amp;"-"&amp;'LISTA DOS ITENS'!$H1989&amp;"-"&amp;'LISTA DOS ITENS'!$J1989&amp;"-"&amp;'LISTA DOS ITENS'!$K1989&amp;"-"&amp;'LISTA DOS ITENS'!$I1989</f>
        <v>10174946-2101-0003-CONS/IAMN-PV-3534-18-002-14</v>
      </c>
      <c r="AA1989" s="59" t="str">
        <f t="array" ref="AA1989">INDEX('RESUMO - LOTES E VMA'!$M$3:$M$181,MATCH('LISTA DOS ITENS'!$D1989,'RESUMO - LOTES E VMA'!$A$3:$A$181,0))</f>
        <v>Para Leilão</v>
      </c>
      <c r="AB1989" s="60">
        <f t="array" ref="AB1989">INDEX('RESUMO - LOTES E VMA'!$J$3:$J$181,MATCH('LISTA DOS ITENS'!$D1989,'RESUMO - LOTES E VMA'!$A$3:$A$181,0))</f>
        <v>0.0521607969</v>
      </c>
      <c r="AC1989" s="29" t="str">
        <f t="array" ref="AC1989">INDEX('RESUMO - LOTES E VMA'!$L$3:$L$181,MATCH('LISTA DOS ITENS'!$D1989,'RESUMO - LOTES E VMA'!$A$3:$A$181,0))</f>
        <v>1% do Valor de Comparação do VMA</v>
      </c>
      <c r="AD1989" s="53" t="str">
        <f>VLOOKUP(Tabela1[[#This Row],[Índice]],[1]Planilha1!$A:$A,1,0)</f>
        <v>#ERROR!</v>
      </c>
    </row>
    <row r="1990" ht="15.75" customHeight="1">
      <c r="A1990" s="52">
        <v>254447.0</v>
      </c>
      <c r="B1990" s="53" t="s">
        <v>70</v>
      </c>
      <c r="C1990" s="53" t="s">
        <v>71</v>
      </c>
      <c r="D1990" s="22">
        <v>207165.0</v>
      </c>
      <c r="E1990" s="53" t="s">
        <v>63</v>
      </c>
      <c r="F1990" s="54">
        <v>1.0226628E7</v>
      </c>
      <c r="G1990" s="53" t="s">
        <v>1454</v>
      </c>
      <c r="H1990" s="55">
        <v>2101.0</v>
      </c>
      <c r="I1990" s="55"/>
      <c r="J1990" s="55" t="s">
        <v>68</v>
      </c>
      <c r="K1990" s="53" t="s">
        <v>73</v>
      </c>
      <c r="L1990" s="53"/>
      <c r="M1990" s="53">
        <v>4.0</v>
      </c>
      <c r="N1990" s="53" t="s">
        <v>52</v>
      </c>
      <c r="O1990" s="25">
        <v>10.005</v>
      </c>
      <c r="P1990" s="25">
        <f>'LISTA DOS ITENS'!$O1990*'LISTA DOS ITENS'!$M1990</f>
        <v>40.02</v>
      </c>
      <c r="Q1990" s="25">
        <v>9.08</v>
      </c>
      <c r="R1990" s="25">
        <f>'LISTA DOS ITENS'!$Q1990*'LISTA DOS ITENS'!$M1990</f>
        <v>36.32</v>
      </c>
      <c r="S1990" s="56">
        <f>IF('LISTA DOS ITENS'!$P1990&gt;'LISTA DOS ITENS'!$R1990,'LISTA DOS ITENS'!$P1990,'LISTA DOS ITENS'!$R1990)</f>
        <v>40.02</v>
      </c>
      <c r="T1990" s="25">
        <v>0.47649611273007014</v>
      </c>
      <c r="U1990" s="25">
        <f>'LISTA DOS ITENS'!$T1990*'LISTA DOS ITENS'!$M1990</f>
        <v>1.905984451</v>
      </c>
      <c r="V1990" s="56">
        <f t="array" ref="V1990">INDEX('RESUMO - LOTES E VMA'!$F$3:$F$181,MATCH('LISTA DOS ITENS'!$D1990,'RESUMO - LOTES E VMA'!$A$3:$A$181,0))</f>
        <v>8699.028876</v>
      </c>
      <c r="W1990" s="57">
        <f>'LISTA DOS ITENS'!$U1990/'LISTA DOS ITENS'!$V1990</f>
        <v>0.0002191031296</v>
      </c>
      <c r="X1990" s="53" t="s">
        <v>53</v>
      </c>
      <c r="Y1990" s="53" t="s">
        <v>290</v>
      </c>
      <c r="Z1990" s="58" t="str">
        <f>'LISTA DOS ITENS'!$F1990&amp;"-"&amp;'LISTA DOS ITENS'!$H1990&amp;"-"&amp;'LISTA DOS ITENS'!$J1990&amp;"-"&amp;'LISTA DOS ITENS'!$K1990&amp;"-"&amp;'LISTA DOS ITENS'!$I1990</f>
        <v>10226628-2101-0003-CONS/NAC-</v>
      </c>
      <c r="AA1990" s="59" t="str">
        <f t="array" ref="AA1990">INDEX('RESUMO - LOTES E VMA'!$M$3:$M$181,MATCH('LISTA DOS ITENS'!$D1990,'RESUMO - LOTES E VMA'!$A$3:$A$181,0))</f>
        <v>Para Leilão</v>
      </c>
      <c r="AB1990" s="60">
        <f t="array" ref="AB1990">INDEX('RESUMO - LOTES E VMA'!$J$3:$J$181,MATCH('LISTA DOS ITENS'!$D1990,'RESUMO - LOTES E VMA'!$A$3:$A$181,0))</f>
        <v>0.0521607969</v>
      </c>
      <c r="AC1990" s="29" t="str">
        <f t="array" ref="AC1990">INDEX('RESUMO - LOTES E VMA'!$L$3:$L$181,MATCH('LISTA DOS ITENS'!$D1990,'RESUMO - LOTES E VMA'!$A$3:$A$181,0))</f>
        <v>1% do Valor de Comparação do VMA</v>
      </c>
      <c r="AD1990" s="53" t="str">
        <f>VLOOKUP(Tabela1[[#This Row],[Índice]],[1]Planilha1!$A:$A,1,0)</f>
        <v>#ERROR!</v>
      </c>
    </row>
    <row r="1991" ht="15.75" customHeight="1">
      <c r="A1991" s="52">
        <v>254448.0</v>
      </c>
      <c r="B1991" s="53" t="s">
        <v>70</v>
      </c>
      <c r="C1991" s="53" t="s">
        <v>71</v>
      </c>
      <c r="D1991" s="22">
        <v>207165.0</v>
      </c>
      <c r="E1991" s="53" t="s">
        <v>63</v>
      </c>
      <c r="F1991" s="54">
        <v>1.0234417E7</v>
      </c>
      <c r="G1991" s="53" t="s">
        <v>1455</v>
      </c>
      <c r="H1991" s="55">
        <v>2101.0</v>
      </c>
      <c r="I1991" s="55"/>
      <c r="J1991" s="55" t="s">
        <v>68</v>
      </c>
      <c r="K1991" s="53" t="s">
        <v>117</v>
      </c>
      <c r="L1991" s="53"/>
      <c r="M1991" s="53">
        <v>13.0</v>
      </c>
      <c r="N1991" s="53" t="s">
        <v>52</v>
      </c>
      <c r="O1991" s="25">
        <v>2.4495833333333334</v>
      </c>
      <c r="P1991" s="25">
        <f>'LISTA DOS ITENS'!$O1991*'LISTA DOS ITENS'!$M1991</f>
        <v>31.84458333</v>
      </c>
      <c r="Q1991" s="25">
        <v>3.99</v>
      </c>
      <c r="R1991" s="25">
        <f>'LISTA DOS ITENS'!$Q1991*'LISTA DOS ITENS'!$M1991</f>
        <v>51.87</v>
      </c>
      <c r="S1991" s="56">
        <f>IF('LISTA DOS ITENS'!$P1991&gt;'LISTA DOS ITENS'!$R1991,'LISTA DOS ITENS'!$P1991,'LISTA DOS ITENS'!$R1991)</f>
        <v>51.87</v>
      </c>
      <c r="T1991" s="25">
        <v>0.20938540636486563</v>
      </c>
      <c r="U1991" s="25">
        <f>'LISTA DOS ITENS'!$T1991*'LISTA DOS ITENS'!$M1991</f>
        <v>2.722010283</v>
      </c>
      <c r="V1991" s="56">
        <f t="array" ref="V1991">INDEX('RESUMO - LOTES E VMA'!$F$3:$F$181,MATCH('LISTA DOS ITENS'!$D1991,'RESUMO - LOTES E VMA'!$A$3:$A$181,0))</f>
        <v>8699.028876</v>
      </c>
      <c r="W1991" s="57">
        <f>'LISTA DOS ITENS'!$U1991/'LISTA DOS ITENS'!$V1991</f>
        <v>0.0003129096732</v>
      </c>
      <c r="X1991" s="53" t="s">
        <v>53</v>
      </c>
      <c r="Y1991" s="53" t="s">
        <v>290</v>
      </c>
      <c r="Z1991" s="58" t="str">
        <f>'LISTA DOS ITENS'!$F1991&amp;"-"&amp;'LISTA DOS ITENS'!$H1991&amp;"-"&amp;'LISTA DOS ITENS'!$J1991&amp;"-"&amp;'LISTA DOS ITENS'!$K1991&amp;"-"&amp;'LISTA DOS ITENS'!$I1991</f>
        <v>10234417-2101-0003-CONS/IAMN-</v>
      </c>
      <c r="AA1991" s="59" t="str">
        <f t="array" ref="AA1991">INDEX('RESUMO - LOTES E VMA'!$M$3:$M$181,MATCH('LISTA DOS ITENS'!$D1991,'RESUMO - LOTES E VMA'!$A$3:$A$181,0))</f>
        <v>Para Leilão</v>
      </c>
      <c r="AB1991" s="60">
        <f t="array" ref="AB1991">INDEX('RESUMO - LOTES E VMA'!$J$3:$J$181,MATCH('LISTA DOS ITENS'!$D1991,'RESUMO - LOTES E VMA'!$A$3:$A$181,0))</f>
        <v>0.0521607969</v>
      </c>
      <c r="AC1991" s="29" t="str">
        <f t="array" ref="AC1991">INDEX('RESUMO - LOTES E VMA'!$L$3:$L$181,MATCH('LISTA DOS ITENS'!$D1991,'RESUMO - LOTES E VMA'!$A$3:$A$181,0))</f>
        <v>1% do Valor de Comparação do VMA</v>
      </c>
      <c r="AD1991" s="53" t="str">
        <f>VLOOKUP(Tabela1[[#This Row],[Índice]],[1]Planilha1!$A:$A,1,0)</f>
        <v>#ERROR!</v>
      </c>
    </row>
    <row r="1992" ht="15.75" customHeight="1">
      <c r="A1992" s="52">
        <v>254449.0</v>
      </c>
      <c r="B1992" s="53" t="s">
        <v>70</v>
      </c>
      <c r="C1992" s="53" t="s">
        <v>71</v>
      </c>
      <c r="D1992" s="22">
        <v>207165.0</v>
      </c>
      <c r="E1992" s="53" t="s">
        <v>63</v>
      </c>
      <c r="F1992" s="54">
        <v>1.0281898E7</v>
      </c>
      <c r="G1992" s="53" t="s">
        <v>1456</v>
      </c>
      <c r="H1992" s="55">
        <v>2101.0</v>
      </c>
      <c r="I1992" s="55"/>
      <c r="J1992" s="55" t="s">
        <v>68</v>
      </c>
      <c r="K1992" s="53" t="s">
        <v>73</v>
      </c>
      <c r="L1992" s="53"/>
      <c r="M1992" s="53">
        <v>30.0</v>
      </c>
      <c r="N1992" s="53" t="s">
        <v>52</v>
      </c>
      <c r="O1992" s="25">
        <v>63.19566666666666</v>
      </c>
      <c r="P1992" s="25">
        <f>'LISTA DOS ITENS'!$O1992*'LISTA DOS ITENS'!$M1992</f>
        <v>1895.87</v>
      </c>
      <c r="Q1992" s="25">
        <v>63.2</v>
      </c>
      <c r="R1992" s="25">
        <f>'LISTA DOS ITENS'!$Q1992*'LISTA DOS ITENS'!$M1992</f>
        <v>1896</v>
      </c>
      <c r="S1992" s="56">
        <f>IF('LISTA DOS ITENS'!$P1992&gt;'LISTA DOS ITENS'!$R1992,'LISTA DOS ITENS'!$P1992,'LISTA DOS ITENS'!$R1992)</f>
        <v>1896</v>
      </c>
      <c r="T1992" s="25">
        <v>3.316580872746744</v>
      </c>
      <c r="U1992" s="25">
        <f>'LISTA DOS ITENS'!$T1992*'LISTA DOS ITENS'!$M1992</f>
        <v>99.49742618</v>
      </c>
      <c r="V1992" s="56">
        <f t="array" ref="V1992">INDEX('RESUMO - LOTES E VMA'!$F$3:$F$181,MATCH('LISTA DOS ITENS'!$D1992,'RESUMO - LOTES E VMA'!$A$3:$A$181,0))</f>
        <v>8699.028876</v>
      </c>
      <c r="W1992" s="57">
        <f>'LISTA DOS ITENS'!$U1992/'LISTA DOS ITENS'!$V1992</f>
        <v>0.01143776249</v>
      </c>
      <c r="X1992" s="53" t="s">
        <v>53</v>
      </c>
      <c r="Y1992" s="53" t="s">
        <v>290</v>
      </c>
      <c r="Z1992" s="58" t="str">
        <f>'LISTA DOS ITENS'!$F1992&amp;"-"&amp;'LISTA DOS ITENS'!$H1992&amp;"-"&amp;'LISTA DOS ITENS'!$J1992&amp;"-"&amp;'LISTA DOS ITENS'!$K1992&amp;"-"&amp;'LISTA DOS ITENS'!$I1992</f>
        <v>10281898-2101-0003-CONS/NAC-</v>
      </c>
      <c r="AA1992" s="59" t="str">
        <f t="array" ref="AA1992">INDEX('RESUMO - LOTES E VMA'!$M$3:$M$181,MATCH('LISTA DOS ITENS'!$D1992,'RESUMO - LOTES E VMA'!$A$3:$A$181,0))</f>
        <v>Para Leilão</v>
      </c>
      <c r="AB1992" s="60">
        <f t="array" ref="AB1992">INDEX('RESUMO - LOTES E VMA'!$J$3:$J$181,MATCH('LISTA DOS ITENS'!$D1992,'RESUMO - LOTES E VMA'!$A$3:$A$181,0))</f>
        <v>0.0521607969</v>
      </c>
      <c r="AC1992" s="29" t="str">
        <f t="array" ref="AC1992">INDEX('RESUMO - LOTES E VMA'!$L$3:$L$181,MATCH('LISTA DOS ITENS'!$D1992,'RESUMO - LOTES E VMA'!$A$3:$A$181,0))</f>
        <v>1% do Valor de Comparação do VMA</v>
      </c>
      <c r="AD1992" s="53" t="str">
        <f>VLOOKUP(Tabela1[[#This Row],[Índice]],[1]Planilha1!$A:$A,1,0)</f>
        <v>#ERROR!</v>
      </c>
    </row>
    <row r="1993" ht="15.75" customHeight="1">
      <c r="A1993" s="52">
        <v>254450.0</v>
      </c>
      <c r="B1993" s="53" t="s">
        <v>70</v>
      </c>
      <c r="C1993" s="53" t="s">
        <v>71</v>
      </c>
      <c r="D1993" s="22">
        <v>207165.0</v>
      </c>
      <c r="E1993" s="53" t="s">
        <v>63</v>
      </c>
      <c r="F1993" s="54">
        <v>1.0286136E7</v>
      </c>
      <c r="G1993" s="53" t="s">
        <v>1457</v>
      </c>
      <c r="H1993" s="55">
        <v>2101.0</v>
      </c>
      <c r="I1993" s="55"/>
      <c r="J1993" s="55" t="s">
        <v>68</v>
      </c>
      <c r="K1993" s="53" t="s">
        <v>73</v>
      </c>
      <c r="L1993" s="53"/>
      <c r="M1993" s="53">
        <v>2.0</v>
      </c>
      <c r="N1993" s="53" t="s">
        <v>52</v>
      </c>
      <c r="O1993" s="25">
        <v>1282.36</v>
      </c>
      <c r="P1993" s="25">
        <f>'LISTA DOS ITENS'!$O1993*'LISTA DOS ITENS'!$M1993</f>
        <v>2564.72</v>
      </c>
      <c r="Q1993" s="25">
        <v>1350.01</v>
      </c>
      <c r="R1993" s="25">
        <f>'LISTA DOS ITENS'!$Q1993*'LISTA DOS ITENS'!$M1993</f>
        <v>2700.02</v>
      </c>
      <c r="S1993" s="56">
        <f>IF('LISTA DOS ITENS'!$P1993&gt;'LISTA DOS ITENS'!$R1993,'LISTA DOS ITENS'!$P1993,'LISTA DOS ITENS'!$R1993)</f>
        <v>2700.02</v>
      </c>
      <c r="T1993" s="25">
        <v>70.84521113950683</v>
      </c>
      <c r="U1993" s="25">
        <f>'LISTA DOS ITENS'!$T1993*'LISTA DOS ITENS'!$M1993</f>
        <v>141.6904223</v>
      </c>
      <c r="V1993" s="56">
        <f t="array" ref="V1993">INDEX('RESUMO - LOTES E VMA'!$F$3:$F$181,MATCH('LISTA DOS ITENS'!$D1993,'RESUMO - LOTES E VMA'!$A$3:$A$181,0))</f>
        <v>8699.028876</v>
      </c>
      <c r="W1993" s="57">
        <f>'LISTA DOS ITENS'!$U1993/'LISTA DOS ITENS'!$V1993</f>
        <v>0.01628807357</v>
      </c>
      <c r="X1993" s="53" t="s">
        <v>53</v>
      </c>
      <c r="Y1993" s="53" t="s">
        <v>290</v>
      </c>
      <c r="Z1993" s="58" t="str">
        <f>'LISTA DOS ITENS'!$F1993&amp;"-"&amp;'LISTA DOS ITENS'!$H1993&amp;"-"&amp;'LISTA DOS ITENS'!$J1993&amp;"-"&amp;'LISTA DOS ITENS'!$K1993&amp;"-"&amp;'LISTA DOS ITENS'!$I1993</f>
        <v>10286136-2101-0003-CONS/NAC-</v>
      </c>
      <c r="AA1993" s="59" t="str">
        <f t="array" ref="AA1993">INDEX('RESUMO - LOTES E VMA'!$M$3:$M$181,MATCH('LISTA DOS ITENS'!$D1993,'RESUMO - LOTES E VMA'!$A$3:$A$181,0))</f>
        <v>Para Leilão</v>
      </c>
      <c r="AB1993" s="60">
        <f t="array" ref="AB1993">INDEX('RESUMO - LOTES E VMA'!$J$3:$J$181,MATCH('LISTA DOS ITENS'!$D1993,'RESUMO - LOTES E VMA'!$A$3:$A$181,0))</f>
        <v>0.0521607969</v>
      </c>
      <c r="AC1993" s="29" t="str">
        <f t="array" ref="AC1993">INDEX('RESUMO - LOTES E VMA'!$L$3:$L$181,MATCH('LISTA DOS ITENS'!$D1993,'RESUMO - LOTES E VMA'!$A$3:$A$181,0))</f>
        <v>1% do Valor de Comparação do VMA</v>
      </c>
      <c r="AD1993" s="53" t="str">
        <f>VLOOKUP(Tabela1[[#This Row],[Índice]],[1]Planilha1!$A:$A,1,0)</f>
        <v>#ERROR!</v>
      </c>
    </row>
    <row r="1994" ht="15.75" customHeight="1">
      <c r="A1994" s="52">
        <v>254451.0</v>
      </c>
      <c r="B1994" s="53" t="s">
        <v>70</v>
      </c>
      <c r="C1994" s="53" t="s">
        <v>71</v>
      </c>
      <c r="D1994" s="22">
        <v>207165.0</v>
      </c>
      <c r="E1994" s="53" t="s">
        <v>63</v>
      </c>
      <c r="F1994" s="54">
        <v>1.033206E7</v>
      </c>
      <c r="G1994" s="53" t="s">
        <v>1452</v>
      </c>
      <c r="H1994" s="55">
        <v>2101.0</v>
      </c>
      <c r="I1994" s="55"/>
      <c r="J1994" s="55" t="s">
        <v>68</v>
      </c>
      <c r="K1994" s="53" t="s">
        <v>73</v>
      </c>
      <c r="L1994" s="53"/>
      <c r="M1994" s="53">
        <v>1.0</v>
      </c>
      <c r="N1994" s="53" t="s">
        <v>52</v>
      </c>
      <c r="O1994" s="25">
        <v>8.08</v>
      </c>
      <c r="P1994" s="25">
        <f>'LISTA DOS ITENS'!$O1994*'LISTA DOS ITENS'!$M1994</f>
        <v>8.08</v>
      </c>
      <c r="Q1994" s="25">
        <v>16.598</v>
      </c>
      <c r="R1994" s="25">
        <f>'LISTA DOS ITENS'!$Q1994*'LISTA DOS ITENS'!$M1994</f>
        <v>16.598</v>
      </c>
      <c r="S1994" s="56">
        <f>IF('LISTA DOS ITENS'!$P1994&gt;'LISTA DOS ITENS'!$R1994,'LISTA DOS ITENS'!$P1994,'LISTA DOS ITENS'!$R1994)</f>
        <v>16.598</v>
      </c>
      <c r="T1994" s="25">
        <v>0.8710222994596589</v>
      </c>
      <c r="U1994" s="25">
        <f>'LISTA DOS ITENS'!$T1994*'LISTA DOS ITENS'!$M1994</f>
        <v>0.8710222995</v>
      </c>
      <c r="V1994" s="56">
        <f t="array" ref="V1994">INDEX('RESUMO - LOTES E VMA'!$F$3:$F$181,MATCH('LISTA DOS ITENS'!$D1994,'RESUMO - LOTES E VMA'!$A$3:$A$181,0))</f>
        <v>8699.028876</v>
      </c>
      <c r="W1994" s="57">
        <f>'LISTA DOS ITENS'!$U1994/'LISTA DOS ITENS'!$V1994</f>
        <v>0.0001001286824</v>
      </c>
      <c r="X1994" s="53" t="s">
        <v>53</v>
      </c>
      <c r="Y1994" s="53" t="s">
        <v>290</v>
      </c>
      <c r="Z1994" s="58" t="str">
        <f>'LISTA DOS ITENS'!$F1994&amp;"-"&amp;'LISTA DOS ITENS'!$H1994&amp;"-"&amp;'LISTA DOS ITENS'!$J1994&amp;"-"&amp;'LISTA DOS ITENS'!$K1994&amp;"-"&amp;'LISTA DOS ITENS'!$I1994</f>
        <v>10332060-2101-0003-CONS/NAC-</v>
      </c>
      <c r="AA1994" s="59" t="str">
        <f t="array" ref="AA1994">INDEX('RESUMO - LOTES E VMA'!$M$3:$M$181,MATCH('LISTA DOS ITENS'!$D1994,'RESUMO - LOTES E VMA'!$A$3:$A$181,0))</f>
        <v>Para Leilão</v>
      </c>
      <c r="AB1994" s="60">
        <f t="array" ref="AB1994">INDEX('RESUMO - LOTES E VMA'!$J$3:$J$181,MATCH('LISTA DOS ITENS'!$D1994,'RESUMO - LOTES E VMA'!$A$3:$A$181,0))</f>
        <v>0.0521607969</v>
      </c>
      <c r="AC1994" s="29" t="str">
        <f t="array" ref="AC1994">INDEX('RESUMO - LOTES E VMA'!$L$3:$L$181,MATCH('LISTA DOS ITENS'!$D1994,'RESUMO - LOTES E VMA'!$A$3:$A$181,0))</f>
        <v>1% do Valor de Comparação do VMA</v>
      </c>
      <c r="AD1994" s="53" t="str">
        <f>VLOOKUP(Tabela1[[#This Row],[Índice]],[1]Planilha1!$A:$A,1,0)</f>
        <v>#ERROR!</v>
      </c>
    </row>
    <row r="1995" ht="15.75" customHeight="1">
      <c r="A1995" s="52">
        <v>254452.0</v>
      </c>
      <c r="B1995" s="53" t="s">
        <v>70</v>
      </c>
      <c r="C1995" s="53" t="s">
        <v>71</v>
      </c>
      <c r="D1995" s="22">
        <v>207165.0</v>
      </c>
      <c r="E1995" s="53" t="s">
        <v>63</v>
      </c>
      <c r="F1995" s="54">
        <v>1.0361597E7</v>
      </c>
      <c r="G1995" s="53" t="s">
        <v>1458</v>
      </c>
      <c r="H1995" s="55">
        <v>2101.0</v>
      </c>
      <c r="I1995" s="55"/>
      <c r="J1995" s="55" t="s">
        <v>68</v>
      </c>
      <c r="K1995" s="53" t="s">
        <v>73</v>
      </c>
      <c r="L1995" s="53"/>
      <c r="M1995" s="53">
        <v>12.0</v>
      </c>
      <c r="N1995" s="53" t="s">
        <v>52</v>
      </c>
      <c r="O1995" s="25">
        <v>82.25083333333333</v>
      </c>
      <c r="P1995" s="25">
        <f>'LISTA DOS ITENS'!$O1995*'LISTA DOS ITENS'!$M1995</f>
        <v>987.01</v>
      </c>
      <c r="Q1995" s="25">
        <v>83.02</v>
      </c>
      <c r="R1995" s="25">
        <f>'LISTA DOS ITENS'!$Q1995*'LISTA DOS ITENS'!$M1995</f>
        <v>996.24</v>
      </c>
      <c r="S1995" s="56">
        <f>IF('LISTA DOS ITENS'!$P1995&gt;'LISTA DOS ITENS'!$R1995,'LISTA DOS ITENS'!$P1995,'LISTA DOS ITENS'!$R1995)</f>
        <v>996.24</v>
      </c>
      <c r="T1995" s="25">
        <v>4.35668582366194</v>
      </c>
      <c r="U1995" s="25">
        <f>'LISTA DOS ITENS'!$T1995*'LISTA DOS ITENS'!$M1995</f>
        <v>52.28022988</v>
      </c>
      <c r="V1995" s="56">
        <f t="array" ref="V1995">INDEX('RESUMO - LOTES E VMA'!$F$3:$F$181,MATCH('LISTA DOS ITENS'!$D1995,'RESUMO - LOTES E VMA'!$A$3:$A$181,0))</f>
        <v>8699.028876</v>
      </c>
      <c r="W1995" s="57">
        <f>'LISTA DOS ITENS'!$U1995/'LISTA DOS ITENS'!$V1995</f>
        <v>0.006009892671</v>
      </c>
      <c r="X1995" s="53" t="s">
        <v>53</v>
      </c>
      <c r="Y1995" s="53" t="s">
        <v>290</v>
      </c>
      <c r="Z1995" s="58" t="str">
        <f>'LISTA DOS ITENS'!$F1995&amp;"-"&amp;'LISTA DOS ITENS'!$H1995&amp;"-"&amp;'LISTA DOS ITENS'!$J1995&amp;"-"&amp;'LISTA DOS ITENS'!$K1995&amp;"-"&amp;'LISTA DOS ITENS'!$I1995</f>
        <v>10361597-2101-0003-CONS/NAC-</v>
      </c>
      <c r="AA1995" s="59" t="str">
        <f t="array" ref="AA1995">INDEX('RESUMO - LOTES E VMA'!$M$3:$M$181,MATCH('LISTA DOS ITENS'!$D1995,'RESUMO - LOTES E VMA'!$A$3:$A$181,0))</f>
        <v>Para Leilão</v>
      </c>
      <c r="AB1995" s="60">
        <f t="array" ref="AB1995">INDEX('RESUMO - LOTES E VMA'!$J$3:$J$181,MATCH('LISTA DOS ITENS'!$D1995,'RESUMO - LOTES E VMA'!$A$3:$A$181,0))</f>
        <v>0.0521607969</v>
      </c>
      <c r="AC1995" s="29" t="str">
        <f t="array" ref="AC1995">INDEX('RESUMO - LOTES E VMA'!$L$3:$L$181,MATCH('LISTA DOS ITENS'!$D1995,'RESUMO - LOTES E VMA'!$A$3:$A$181,0))</f>
        <v>1% do Valor de Comparação do VMA</v>
      </c>
      <c r="AD1995" s="53" t="str">
        <f>VLOOKUP(Tabela1[[#This Row],[Índice]],[1]Planilha1!$A:$A,1,0)</f>
        <v>#ERROR!</v>
      </c>
    </row>
    <row r="1996" ht="15.75" customHeight="1">
      <c r="A1996" s="52">
        <v>254453.0</v>
      </c>
      <c r="B1996" s="29" t="s">
        <v>70</v>
      </c>
      <c r="C1996" s="29" t="s">
        <v>71</v>
      </c>
      <c r="D1996" s="22">
        <v>207165.0</v>
      </c>
      <c r="E1996" s="29" t="s">
        <v>63</v>
      </c>
      <c r="F1996" s="54">
        <v>1.0415583E7</v>
      </c>
      <c r="G1996" s="29" t="s">
        <v>1459</v>
      </c>
      <c r="H1996" s="55">
        <v>2101.0</v>
      </c>
      <c r="I1996" s="55" t="s">
        <v>1460</v>
      </c>
      <c r="J1996" s="55" t="s">
        <v>68</v>
      </c>
      <c r="K1996" s="29" t="s">
        <v>73</v>
      </c>
      <c r="L1996" s="29"/>
      <c r="M1996" s="29">
        <v>1.0</v>
      </c>
      <c r="N1996" s="29" t="s">
        <v>52</v>
      </c>
      <c r="O1996" s="25">
        <v>9.85</v>
      </c>
      <c r="P1996" s="25">
        <f>'LISTA DOS ITENS'!$O1996*'LISTA DOS ITENS'!$M1996</f>
        <v>9.85</v>
      </c>
      <c r="Q1996" s="25">
        <v>8.05</v>
      </c>
      <c r="R1996" s="25">
        <f>'LISTA DOS ITENS'!$Q1996*'LISTA DOS ITENS'!$M1996</f>
        <v>8.05</v>
      </c>
      <c r="S1996" s="56">
        <f>IF('LISTA DOS ITENS'!$P1996&gt;'LISTA DOS ITENS'!$R1996,'LISTA DOS ITENS'!$P1996,'LISTA DOS ITENS'!$R1996)</f>
        <v>9.85</v>
      </c>
      <c r="T1996" s="25">
        <v>0.422444240911571</v>
      </c>
      <c r="U1996" s="25">
        <f>'LISTA DOS ITENS'!$T1996*'LISTA DOS ITENS'!$M1996</f>
        <v>0.4224442409</v>
      </c>
      <c r="V1996" s="56">
        <f t="array" ref="V1996">INDEX('RESUMO - LOTES E VMA'!$F$3:$F$181,MATCH('LISTA DOS ITENS'!$D1996,'RESUMO - LOTES E VMA'!$A$3:$A$181,0))</f>
        <v>8699.028876</v>
      </c>
      <c r="W1996" s="57">
        <f>'LISTA DOS ITENS'!$U1996/'LISTA DOS ITENS'!$V1996</f>
        <v>0.00004856222998</v>
      </c>
      <c r="X1996" s="29" t="s">
        <v>53</v>
      </c>
      <c r="Y1996" s="29" t="s">
        <v>290</v>
      </c>
      <c r="Z1996" s="58" t="str">
        <f>'LISTA DOS ITENS'!$F1996&amp;"-"&amp;'LISTA DOS ITENS'!$H1996&amp;"-"&amp;'LISTA DOS ITENS'!$J1996&amp;"-"&amp;'LISTA DOS ITENS'!$K1996&amp;"-"&amp;'LISTA DOS ITENS'!$I1996</f>
        <v>10415583-2101-0003-CONS/NAC-IN-5230-14-005-MRP</v>
      </c>
      <c r="AA1996" s="59" t="str">
        <f t="array" ref="AA1996">INDEX('RESUMO - LOTES E VMA'!$M$3:$M$181,MATCH('LISTA DOS ITENS'!$D1996,'RESUMO - LOTES E VMA'!$A$3:$A$181,0))</f>
        <v>Para Leilão</v>
      </c>
      <c r="AB1996" s="60">
        <f t="array" ref="AB1996">INDEX('RESUMO - LOTES E VMA'!$J$3:$J$181,MATCH('LISTA DOS ITENS'!$D1996,'RESUMO - LOTES E VMA'!$A$3:$A$181,0))</f>
        <v>0.0521607969</v>
      </c>
      <c r="AC1996" s="29" t="str">
        <f t="array" ref="AC1996">INDEX('RESUMO - LOTES E VMA'!$L$3:$L$181,MATCH('LISTA DOS ITENS'!$D1996,'RESUMO - LOTES E VMA'!$A$3:$A$181,0))</f>
        <v>1% do Valor de Comparação do VMA</v>
      </c>
      <c r="AD1996" s="53" t="str">
        <f>VLOOKUP(Tabela1[[#This Row],[Índice]],[1]Planilha1!$A:$A,1,0)</f>
        <v>#ERROR!</v>
      </c>
    </row>
    <row r="1997" ht="15.75" customHeight="1">
      <c r="A1997" s="52">
        <v>254454.0</v>
      </c>
      <c r="B1997" s="29" t="s">
        <v>70</v>
      </c>
      <c r="C1997" s="29" t="s">
        <v>71</v>
      </c>
      <c r="D1997" s="22">
        <v>207165.0</v>
      </c>
      <c r="E1997" s="29" t="s">
        <v>63</v>
      </c>
      <c r="F1997" s="54">
        <v>1.0541662E7</v>
      </c>
      <c r="G1997" s="29" t="s">
        <v>1461</v>
      </c>
      <c r="H1997" s="55">
        <v>2101.0</v>
      </c>
      <c r="I1997" s="55"/>
      <c r="J1997" s="55" t="s">
        <v>68</v>
      </c>
      <c r="K1997" s="29" t="s">
        <v>73</v>
      </c>
      <c r="L1997" s="29"/>
      <c r="M1997" s="29">
        <v>7.0</v>
      </c>
      <c r="N1997" s="29" t="s">
        <v>52</v>
      </c>
      <c r="O1997" s="25">
        <v>149.99857142857144</v>
      </c>
      <c r="P1997" s="25">
        <f>'LISTA DOS ITENS'!$O1997*'LISTA DOS ITENS'!$M1997</f>
        <v>1049.99</v>
      </c>
      <c r="Q1997" s="25">
        <v>150.0</v>
      </c>
      <c r="R1997" s="25">
        <f>'LISTA DOS ITENS'!$Q1997*'LISTA DOS ITENS'!$M1997</f>
        <v>1050</v>
      </c>
      <c r="S1997" s="56">
        <f>IF('LISTA DOS ITENS'!$P1997&gt;'LISTA DOS ITENS'!$R1997,'LISTA DOS ITENS'!$P1997,'LISTA DOS ITENS'!$R1997)</f>
        <v>1050</v>
      </c>
      <c r="T1997" s="25">
        <v>7.871631818228031</v>
      </c>
      <c r="U1997" s="25">
        <f>'LISTA DOS ITENS'!$T1997*'LISTA DOS ITENS'!$M1997</f>
        <v>55.10142273</v>
      </c>
      <c r="V1997" s="56">
        <f t="array" ref="V1997">INDEX('RESUMO - LOTES E VMA'!$F$3:$F$181,MATCH('LISTA DOS ITENS'!$D1997,'RESUMO - LOTES E VMA'!$A$3:$A$181,0))</f>
        <v>8699.028876</v>
      </c>
      <c r="W1997" s="57">
        <f>'LISTA DOS ITENS'!$U1997/'LISTA DOS ITENS'!$V1997</f>
        <v>0.006334203911</v>
      </c>
      <c r="X1997" s="29" t="s">
        <v>53</v>
      </c>
      <c r="Y1997" s="29" t="s">
        <v>290</v>
      </c>
      <c r="Z1997" s="58" t="str">
        <f>'LISTA DOS ITENS'!$F1997&amp;"-"&amp;'LISTA DOS ITENS'!$H1997&amp;"-"&amp;'LISTA DOS ITENS'!$J1997&amp;"-"&amp;'LISTA DOS ITENS'!$K1997&amp;"-"&amp;'LISTA DOS ITENS'!$I1997</f>
        <v>10541662-2101-0003-CONS/NAC-</v>
      </c>
      <c r="AA1997" s="59" t="str">
        <f t="array" ref="AA1997">INDEX('RESUMO - LOTES E VMA'!$M$3:$M$181,MATCH('LISTA DOS ITENS'!$D1997,'RESUMO - LOTES E VMA'!$A$3:$A$181,0))</f>
        <v>Para Leilão</v>
      </c>
      <c r="AB1997" s="60">
        <f t="array" ref="AB1997">INDEX('RESUMO - LOTES E VMA'!$J$3:$J$181,MATCH('LISTA DOS ITENS'!$D1997,'RESUMO - LOTES E VMA'!$A$3:$A$181,0))</f>
        <v>0.0521607969</v>
      </c>
      <c r="AC1997" s="29" t="str">
        <f t="array" ref="AC1997">INDEX('RESUMO - LOTES E VMA'!$L$3:$L$181,MATCH('LISTA DOS ITENS'!$D1997,'RESUMO - LOTES E VMA'!$A$3:$A$181,0))</f>
        <v>1% do Valor de Comparação do VMA</v>
      </c>
      <c r="AD1997" s="53" t="str">
        <f>VLOOKUP(Tabela1[[#This Row],[Índice]],[1]Planilha1!$A:$A,1,0)</f>
        <v>#ERROR!</v>
      </c>
    </row>
    <row r="1998" ht="15.75" customHeight="1">
      <c r="A1998" s="52">
        <v>254455.0</v>
      </c>
      <c r="B1998" s="29" t="s">
        <v>70</v>
      </c>
      <c r="C1998" s="29" t="s">
        <v>71</v>
      </c>
      <c r="D1998" s="22">
        <v>207165.0</v>
      </c>
      <c r="E1998" s="29" t="s">
        <v>63</v>
      </c>
      <c r="F1998" s="54">
        <v>1.0558658E7</v>
      </c>
      <c r="G1998" s="29" t="s">
        <v>1459</v>
      </c>
      <c r="H1998" s="55">
        <v>2101.0</v>
      </c>
      <c r="I1998" s="55"/>
      <c r="J1998" s="55" t="s">
        <v>68</v>
      </c>
      <c r="K1998" s="29" t="s">
        <v>73</v>
      </c>
      <c r="L1998" s="29"/>
      <c r="M1998" s="29">
        <v>5.0</v>
      </c>
      <c r="N1998" s="29" t="s">
        <v>52</v>
      </c>
      <c r="O1998" s="25">
        <v>63.63636363636364</v>
      </c>
      <c r="P1998" s="25">
        <f>'LISTA DOS ITENS'!$O1998*'LISTA DOS ITENS'!$M1998</f>
        <v>318.1818182</v>
      </c>
      <c r="Q1998" s="25">
        <v>11.36</v>
      </c>
      <c r="R1998" s="25">
        <f>'LISTA DOS ITENS'!$Q1998*'LISTA DOS ITENS'!$M1998</f>
        <v>56.8</v>
      </c>
      <c r="S1998" s="56">
        <f>IF('LISTA DOS ITENS'!$P1998&gt;'LISTA DOS ITENS'!$R1998,'LISTA DOS ITENS'!$P1998,'LISTA DOS ITENS'!$R1998)</f>
        <v>318.1818182</v>
      </c>
      <c r="T1998" s="25">
        <v>0.5961449163671362</v>
      </c>
      <c r="U1998" s="25">
        <f>'LISTA DOS ITENS'!$T1998*'LISTA DOS ITENS'!$M1998</f>
        <v>2.980724582</v>
      </c>
      <c r="V1998" s="56">
        <f t="array" ref="V1998">INDEX('RESUMO - LOTES E VMA'!$F$3:$F$181,MATCH('LISTA DOS ITENS'!$D1998,'RESUMO - LOTES E VMA'!$A$3:$A$181,0))</f>
        <v>8699.028876</v>
      </c>
      <c r="W1998" s="57">
        <f>'LISTA DOS ITENS'!$U1998/'LISTA DOS ITENS'!$V1998</f>
        <v>0.0003426502687</v>
      </c>
      <c r="X1998" s="29" t="s">
        <v>53</v>
      </c>
      <c r="Y1998" s="29" t="s">
        <v>290</v>
      </c>
      <c r="Z1998" s="58" t="str">
        <f>'LISTA DOS ITENS'!$F1998&amp;"-"&amp;'LISTA DOS ITENS'!$H1998&amp;"-"&amp;'LISTA DOS ITENS'!$J1998&amp;"-"&amp;'LISTA DOS ITENS'!$K1998&amp;"-"&amp;'LISTA DOS ITENS'!$I1998</f>
        <v>10558658-2101-0003-CONS/NAC-</v>
      </c>
      <c r="AA1998" s="59" t="str">
        <f t="array" ref="AA1998">INDEX('RESUMO - LOTES E VMA'!$M$3:$M$181,MATCH('LISTA DOS ITENS'!$D1998,'RESUMO - LOTES E VMA'!$A$3:$A$181,0))</f>
        <v>Para Leilão</v>
      </c>
      <c r="AB1998" s="60">
        <f t="array" ref="AB1998">INDEX('RESUMO - LOTES E VMA'!$J$3:$J$181,MATCH('LISTA DOS ITENS'!$D1998,'RESUMO - LOTES E VMA'!$A$3:$A$181,0))</f>
        <v>0.0521607969</v>
      </c>
      <c r="AC1998" s="29" t="str">
        <f t="array" ref="AC1998">INDEX('RESUMO - LOTES E VMA'!$L$3:$L$181,MATCH('LISTA DOS ITENS'!$D1998,'RESUMO - LOTES E VMA'!$A$3:$A$181,0))</f>
        <v>1% do Valor de Comparação do VMA</v>
      </c>
      <c r="AD1998" s="53" t="str">
        <f>VLOOKUP(Tabela1[[#This Row],[Índice]],[1]Planilha1!$A:$A,1,0)</f>
        <v>#ERROR!</v>
      </c>
    </row>
    <row r="1999" ht="15.75" customHeight="1">
      <c r="A1999" s="52">
        <v>254456.0</v>
      </c>
      <c r="B1999" s="29" t="s">
        <v>70</v>
      </c>
      <c r="C1999" s="29" t="s">
        <v>71</v>
      </c>
      <c r="D1999" s="22">
        <v>207165.0</v>
      </c>
      <c r="E1999" s="29" t="s">
        <v>63</v>
      </c>
      <c r="F1999" s="54">
        <v>1.0592033E7</v>
      </c>
      <c r="G1999" s="29" t="s">
        <v>1462</v>
      </c>
      <c r="H1999" s="55">
        <v>2101.0</v>
      </c>
      <c r="I1999" s="55"/>
      <c r="J1999" s="55" t="s">
        <v>68</v>
      </c>
      <c r="K1999" s="29" t="s">
        <v>84</v>
      </c>
      <c r="L1999" s="29"/>
      <c r="M1999" s="29">
        <v>1.0</v>
      </c>
      <c r="N1999" s="29" t="s">
        <v>52</v>
      </c>
      <c r="O1999" s="25">
        <v>1.0</v>
      </c>
      <c r="P1999" s="25">
        <f>'LISTA DOS ITENS'!$O1999*'LISTA DOS ITENS'!$M1999</f>
        <v>1</v>
      </c>
      <c r="Q1999" s="25">
        <v>121.15</v>
      </c>
      <c r="R1999" s="25">
        <f>'LISTA DOS ITENS'!$Q1999*'LISTA DOS ITENS'!$M1999</f>
        <v>121.15</v>
      </c>
      <c r="S1999" s="56">
        <f>IF('LISTA DOS ITENS'!$P1999&gt;'LISTA DOS ITENS'!$R1999,'LISTA DOS ITENS'!$P1999,'LISTA DOS ITENS'!$R1999)</f>
        <v>121.15</v>
      </c>
      <c r="T1999" s="25">
        <v>6.357654631855507</v>
      </c>
      <c r="U1999" s="25">
        <f>'LISTA DOS ITENS'!$T1999*'LISTA DOS ITENS'!$M1999</f>
        <v>6.357654632</v>
      </c>
      <c r="V1999" s="56">
        <f t="array" ref="V1999">INDEX('RESUMO - LOTES E VMA'!$F$3:$F$181,MATCH('LISTA DOS ITENS'!$D1999,'RESUMO - LOTES E VMA'!$A$3:$A$181,0))</f>
        <v>8699.028876</v>
      </c>
      <c r="W1999" s="57">
        <f>'LISTA DOS ITENS'!$U1999/'LISTA DOS ITENS'!$V1999</f>
        <v>0.0007308464798</v>
      </c>
      <c r="X1999" s="29" t="s">
        <v>53</v>
      </c>
      <c r="Y1999" s="29" t="s">
        <v>290</v>
      </c>
      <c r="Z1999" s="58" t="str">
        <f>'LISTA DOS ITENS'!$F1999&amp;"-"&amp;'LISTA DOS ITENS'!$H1999&amp;"-"&amp;'LISTA DOS ITENS'!$J1999&amp;"-"&amp;'LISTA DOS ITENS'!$K1999&amp;"-"&amp;'LISTA DOS ITENS'!$I1999</f>
        <v>10592033-2101-0003-RAST-</v>
      </c>
      <c r="AA1999" s="59" t="str">
        <f t="array" ref="AA1999">INDEX('RESUMO - LOTES E VMA'!$M$3:$M$181,MATCH('LISTA DOS ITENS'!$D1999,'RESUMO - LOTES E VMA'!$A$3:$A$181,0))</f>
        <v>Para Leilão</v>
      </c>
      <c r="AB1999" s="60">
        <f t="array" ref="AB1999">INDEX('RESUMO - LOTES E VMA'!$J$3:$J$181,MATCH('LISTA DOS ITENS'!$D1999,'RESUMO - LOTES E VMA'!$A$3:$A$181,0))</f>
        <v>0.0521607969</v>
      </c>
      <c r="AC1999" s="29" t="str">
        <f t="array" ref="AC1999">INDEX('RESUMO - LOTES E VMA'!$L$3:$L$181,MATCH('LISTA DOS ITENS'!$D1999,'RESUMO - LOTES E VMA'!$A$3:$A$181,0))</f>
        <v>1% do Valor de Comparação do VMA</v>
      </c>
      <c r="AD1999" s="53" t="str">
        <f>VLOOKUP(Tabela1[[#This Row],[Índice]],[1]Planilha1!$A:$A,1,0)</f>
        <v>#ERROR!</v>
      </c>
    </row>
    <row r="2000" ht="15.75" customHeight="1">
      <c r="A2000" s="52">
        <v>254457.0</v>
      </c>
      <c r="B2000" s="29" t="s">
        <v>70</v>
      </c>
      <c r="C2000" s="29" t="s">
        <v>71</v>
      </c>
      <c r="D2000" s="22">
        <v>207165.0</v>
      </c>
      <c r="E2000" s="29" t="s">
        <v>63</v>
      </c>
      <c r="F2000" s="54">
        <v>1.0837122E7</v>
      </c>
      <c r="G2000" s="29" t="s">
        <v>1463</v>
      </c>
      <c r="H2000" s="55">
        <v>2101.0</v>
      </c>
      <c r="I2000" s="55"/>
      <c r="J2000" s="55" t="s">
        <v>68</v>
      </c>
      <c r="K2000" s="29" t="s">
        <v>73</v>
      </c>
      <c r="L2000" s="29"/>
      <c r="M2000" s="29">
        <v>24.0</v>
      </c>
      <c r="N2000" s="29" t="s">
        <v>52</v>
      </c>
      <c r="O2000" s="25">
        <v>320.0</v>
      </c>
      <c r="P2000" s="25">
        <f>'LISTA DOS ITENS'!$O2000*'LISTA DOS ITENS'!$M2000</f>
        <v>7680</v>
      </c>
      <c r="Q2000" s="25">
        <v>320.0</v>
      </c>
      <c r="R2000" s="25">
        <f>'LISTA DOS ITENS'!$Q2000*'LISTA DOS ITENS'!$M2000</f>
        <v>7680</v>
      </c>
      <c r="S2000" s="56">
        <f>IF('LISTA DOS ITENS'!$P2000&gt;'LISTA DOS ITENS'!$R2000,'LISTA DOS ITENS'!$P2000,'LISTA DOS ITENS'!$R2000)</f>
        <v>7680</v>
      </c>
      <c r="T2000" s="25">
        <v>16.79281454555313</v>
      </c>
      <c r="U2000" s="25">
        <f>'LISTA DOS ITENS'!$T2000*'LISTA DOS ITENS'!$M2000</f>
        <v>403.0275491</v>
      </c>
      <c r="V2000" s="56">
        <f t="array" ref="V2000">INDEX('RESUMO - LOTES E VMA'!$F$3:$F$181,MATCH('LISTA DOS ITENS'!$D2000,'RESUMO - LOTES E VMA'!$A$3:$A$181,0))</f>
        <v>8699.028876</v>
      </c>
      <c r="W2000" s="57">
        <f>'LISTA DOS ITENS'!$U2000/'LISTA DOS ITENS'!$V2000</f>
        <v>0.04633017718</v>
      </c>
      <c r="X2000" s="29" t="s">
        <v>53</v>
      </c>
      <c r="Y2000" s="29" t="s">
        <v>290</v>
      </c>
      <c r="Z2000" s="58" t="str">
        <f>'LISTA DOS ITENS'!$F2000&amp;"-"&amp;'LISTA DOS ITENS'!$H2000&amp;"-"&amp;'LISTA DOS ITENS'!$J2000&amp;"-"&amp;'LISTA DOS ITENS'!$K2000&amp;"-"&amp;'LISTA DOS ITENS'!$I2000</f>
        <v>10837122-2101-0003-CONS/NAC-</v>
      </c>
      <c r="AA2000" s="59" t="str">
        <f t="array" ref="AA2000">INDEX('RESUMO - LOTES E VMA'!$M$3:$M$181,MATCH('LISTA DOS ITENS'!$D2000,'RESUMO - LOTES E VMA'!$A$3:$A$181,0))</f>
        <v>Para Leilão</v>
      </c>
      <c r="AB2000" s="60">
        <f t="array" ref="AB2000">INDEX('RESUMO - LOTES E VMA'!$J$3:$J$181,MATCH('LISTA DOS ITENS'!$D2000,'RESUMO - LOTES E VMA'!$A$3:$A$181,0))</f>
        <v>0.0521607969</v>
      </c>
      <c r="AC2000" s="29" t="str">
        <f t="array" ref="AC2000">INDEX('RESUMO - LOTES E VMA'!$L$3:$L$181,MATCH('LISTA DOS ITENS'!$D2000,'RESUMO - LOTES E VMA'!$A$3:$A$181,0))</f>
        <v>1% do Valor de Comparação do VMA</v>
      </c>
      <c r="AD2000" s="53" t="str">
        <f>VLOOKUP(Tabela1[[#This Row],[Índice]],[1]Planilha1!$A:$A,1,0)</f>
        <v>#ERROR!</v>
      </c>
    </row>
    <row r="2001" ht="15.75" customHeight="1">
      <c r="A2001" s="52">
        <v>254458.0</v>
      </c>
      <c r="B2001" s="29" t="s">
        <v>70</v>
      </c>
      <c r="C2001" s="29" t="s">
        <v>71</v>
      </c>
      <c r="D2001" s="22">
        <v>207165.0</v>
      </c>
      <c r="E2001" s="29" t="s">
        <v>63</v>
      </c>
      <c r="F2001" s="54">
        <v>1.0837122E7</v>
      </c>
      <c r="G2001" s="29" t="s">
        <v>1463</v>
      </c>
      <c r="H2001" s="55">
        <v>2101.0</v>
      </c>
      <c r="I2001" s="55"/>
      <c r="J2001" s="55" t="s">
        <v>68</v>
      </c>
      <c r="K2001" s="29" t="s">
        <v>84</v>
      </c>
      <c r="L2001" s="29"/>
      <c r="M2001" s="29">
        <v>8.0</v>
      </c>
      <c r="N2001" s="29" t="s">
        <v>52</v>
      </c>
      <c r="O2001" s="25">
        <v>1.0</v>
      </c>
      <c r="P2001" s="25">
        <f>'LISTA DOS ITENS'!$O2001*'LISTA DOS ITENS'!$M2001</f>
        <v>8</v>
      </c>
      <c r="Q2001" s="25">
        <v>320.0</v>
      </c>
      <c r="R2001" s="25">
        <f>'LISTA DOS ITENS'!$Q2001*'LISTA DOS ITENS'!$M2001</f>
        <v>2560</v>
      </c>
      <c r="S2001" s="56">
        <f>IF('LISTA DOS ITENS'!$P2001&gt;'LISTA DOS ITENS'!$R2001,'LISTA DOS ITENS'!$P2001,'LISTA DOS ITENS'!$R2001)</f>
        <v>2560</v>
      </c>
      <c r="T2001" s="25">
        <v>16.79281454555313</v>
      </c>
      <c r="U2001" s="25">
        <f>'LISTA DOS ITENS'!$T2001*'LISTA DOS ITENS'!$M2001</f>
        <v>134.3425164</v>
      </c>
      <c r="V2001" s="56">
        <f t="array" ref="V2001">INDEX('RESUMO - LOTES E VMA'!$F$3:$F$181,MATCH('LISTA DOS ITENS'!$D2001,'RESUMO - LOTES E VMA'!$A$3:$A$181,0))</f>
        <v>8699.028876</v>
      </c>
      <c r="W2001" s="57">
        <f>'LISTA DOS ITENS'!$U2001/'LISTA DOS ITENS'!$V2001</f>
        <v>0.01544339239</v>
      </c>
      <c r="X2001" s="29" t="s">
        <v>53</v>
      </c>
      <c r="Y2001" s="29" t="s">
        <v>290</v>
      </c>
      <c r="Z2001" s="58" t="str">
        <f>'LISTA DOS ITENS'!$F2001&amp;"-"&amp;'LISTA DOS ITENS'!$H2001&amp;"-"&amp;'LISTA DOS ITENS'!$J2001&amp;"-"&amp;'LISTA DOS ITENS'!$K2001&amp;"-"&amp;'LISTA DOS ITENS'!$I2001</f>
        <v>10837122-2101-0003-RAST-</v>
      </c>
      <c r="AA2001" s="59" t="str">
        <f t="array" ref="AA2001">INDEX('RESUMO - LOTES E VMA'!$M$3:$M$181,MATCH('LISTA DOS ITENS'!$D2001,'RESUMO - LOTES E VMA'!$A$3:$A$181,0))</f>
        <v>Para Leilão</v>
      </c>
      <c r="AB2001" s="60">
        <f t="array" ref="AB2001">INDEX('RESUMO - LOTES E VMA'!$J$3:$J$181,MATCH('LISTA DOS ITENS'!$D2001,'RESUMO - LOTES E VMA'!$A$3:$A$181,0))</f>
        <v>0.0521607969</v>
      </c>
      <c r="AC2001" s="29" t="str">
        <f t="array" ref="AC2001">INDEX('RESUMO - LOTES E VMA'!$L$3:$L$181,MATCH('LISTA DOS ITENS'!$D2001,'RESUMO - LOTES E VMA'!$A$3:$A$181,0))</f>
        <v>1% do Valor de Comparação do VMA</v>
      </c>
      <c r="AD2001" s="53" t="str">
        <f>VLOOKUP(Tabela1[[#This Row],[Índice]],[1]Planilha1!$A:$A,1,0)</f>
        <v>#ERROR!</v>
      </c>
    </row>
    <row r="2002" ht="15.75" customHeight="1">
      <c r="A2002" s="52">
        <v>254459.0</v>
      </c>
      <c r="B2002" s="29" t="s">
        <v>70</v>
      </c>
      <c r="C2002" s="29" t="s">
        <v>71</v>
      </c>
      <c r="D2002" s="22">
        <v>207165.0</v>
      </c>
      <c r="E2002" s="29" t="s">
        <v>63</v>
      </c>
      <c r="F2002" s="54">
        <v>1.1311097E7</v>
      </c>
      <c r="G2002" s="29" t="s">
        <v>1464</v>
      </c>
      <c r="H2002" s="55">
        <v>2101.0</v>
      </c>
      <c r="I2002" s="55"/>
      <c r="J2002" s="55" t="s">
        <v>68</v>
      </c>
      <c r="K2002" s="29" t="s">
        <v>73</v>
      </c>
      <c r="L2002" s="29"/>
      <c r="M2002" s="29">
        <v>21.0</v>
      </c>
      <c r="N2002" s="29" t="s">
        <v>52</v>
      </c>
      <c r="O2002" s="25">
        <v>250.0</v>
      </c>
      <c r="P2002" s="25">
        <f>'LISTA DOS ITENS'!$O2002*'LISTA DOS ITENS'!$M2002</f>
        <v>5250</v>
      </c>
      <c r="Q2002" s="25">
        <v>250.0</v>
      </c>
      <c r="R2002" s="25">
        <f>'LISTA DOS ITENS'!$Q2002*'LISTA DOS ITENS'!$M2002</f>
        <v>5250</v>
      </c>
      <c r="S2002" s="56">
        <f>IF('LISTA DOS ITENS'!$P2002&gt;'LISTA DOS ITENS'!$R2002,'LISTA DOS ITENS'!$P2002,'LISTA DOS ITENS'!$R2002)</f>
        <v>5250</v>
      </c>
      <c r="T2002" s="25">
        <v>13.119386363713385</v>
      </c>
      <c r="U2002" s="25">
        <f>'LISTA DOS ITENS'!$T2002*'LISTA DOS ITENS'!$M2002</f>
        <v>275.5071136</v>
      </c>
      <c r="V2002" s="56">
        <f t="array" ref="V2002">INDEX('RESUMO - LOTES E VMA'!$F$3:$F$181,MATCH('LISTA DOS ITENS'!$D2002,'RESUMO - LOTES E VMA'!$A$3:$A$181,0))</f>
        <v>8699.028876</v>
      </c>
      <c r="W2002" s="57">
        <f>'LISTA DOS ITENS'!$U2002/'LISTA DOS ITENS'!$V2002</f>
        <v>0.03167101955</v>
      </c>
      <c r="X2002" s="29" t="s">
        <v>53</v>
      </c>
      <c r="Y2002" s="29" t="s">
        <v>290</v>
      </c>
      <c r="Z2002" s="58" t="str">
        <f>'LISTA DOS ITENS'!$F2002&amp;"-"&amp;'LISTA DOS ITENS'!$H2002&amp;"-"&amp;'LISTA DOS ITENS'!$J2002&amp;"-"&amp;'LISTA DOS ITENS'!$K2002&amp;"-"&amp;'LISTA DOS ITENS'!$I2002</f>
        <v>11311097-2101-0003-CONS/NAC-</v>
      </c>
      <c r="AA2002" s="59" t="str">
        <f t="array" ref="AA2002">INDEX('RESUMO - LOTES E VMA'!$M$3:$M$181,MATCH('LISTA DOS ITENS'!$D2002,'RESUMO - LOTES E VMA'!$A$3:$A$181,0))</f>
        <v>Para Leilão</v>
      </c>
      <c r="AB2002" s="60">
        <f t="array" ref="AB2002">INDEX('RESUMO - LOTES E VMA'!$J$3:$J$181,MATCH('LISTA DOS ITENS'!$D2002,'RESUMO - LOTES E VMA'!$A$3:$A$181,0))</f>
        <v>0.0521607969</v>
      </c>
      <c r="AC2002" s="29" t="str">
        <f t="array" ref="AC2002">INDEX('RESUMO - LOTES E VMA'!$L$3:$L$181,MATCH('LISTA DOS ITENS'!$D2002,'RESUMO - LOTES E VMA'!$A$3:$A$181,0))</f>
        <v>1% do Valor de Comparação do VMA</v>
      </c>
      <c r="AD2002" s="53" t="str">
        <f>VLOOKUP(Tabela1[[#This Row],[Índice]],[1]Planilha1!$A:$A,1,0)</f>
        <v>#ERROR!</v>
      </c>
    </row>
    <row r="2003" ht="15.75" customHeight="1">
      <c r="A2003" s="52">
        <v>254460.0</v>
      </c>
      <c r="B2003" s="29" t="s">
        <v>70</v>
      </c>
      <c r="C2003" s="29" t="s">
        <v>71</v>
      </c>
      <c r="D2003" s="22">
        <v>207165.0</v>
      </c>
      <c r="E2003" s="29" t="s">
        <v>63</v>
      </c>
      <c r="F2003" s="54">
        <v>1.1420767E7</v>
      </c>
      <c r="G2003" s="29" t="s">
        <v>1465</v>
      </c>
      <c r="H2003" s="55">
        <v>2101.0</v>
      </c>
      <c r="I2003" s="55"/>
      <c r="J2003" s="55" t="s">
        <v>68</v>
      </c>
      <c r="K2003" s="29" t="s">
        <v>73</v>
      </c>
      <c r="L2003" s="29"/>
      <c r="M2003" s="29">
        <v>4.0</v>
      </c>
      <c r="N2003" s="29" t="s">
        <v>52</v>
      </c>
      <c r="O2003" s="25">
        <v>490.005</v>
      </c>
      <c r="P2003" s="25">
        <f>'LISTA DOS ITENS'!$O2003*'LISTA DOS ITENS'!$M2003</f>
        <v>1960.02</v>
      </c>
      <c r="Q2003" s="25">
        <v>490.01</v>
      </c>
      <c r="R2003" s="25">
        <f>'LISTA DOS ITENS'!$Q2003*'LISTA DOS ITENS'!$M2003</f>
        <v>1960.04</v>
      </c>
      <c r="S2003" s="56">
        <f>IF('LISTA DOS ITENS'!$P2003&gt;'LISTA DOS ITENS'!$R2003,'LISTA DOS ITENS'!$P2003,'LISTA DOS ITENS'!$R2003)</f>
        <v>1960.04</v>
      </c>
      <c r="T2003" s="25">
        <v>25.714522048332782</v>
      </c>
      <c r="U2003" s="25">
        <f>'LISTA DOS ITENS'!$T2003*'LISTA DOS ITENS'!$M2003</f>
        <v>102.8580882</v>
      </c>
      <c r="V2003" s="56">
        <f t="array" ref="V2003">INDEX('RESUMO - LOTES E VMA'!$F$3:$F$181,MATCH('LISTA DOS ITENS'!$D2003,'RESUMO - LOTES E VMA'!$A$3:$A$181,0))</f>
        <v>8699.028876</v>
      </c>
      <c r="W2003" s="57">
        <f>'LISTA DOS ITENS'!$U2003/'LISTA DOS ITENS'!$V2003</f>
        <v>0.0118240886</v>
      </c>
      <c r="X2003" s="29" t="s">
        <v>53</v>
      </c>
      <c r="Y2003" s="29" t="s">
        <v>290</v>
      </c>
      <c r="Z2003" s="58" t="str">
        <f>'LISTA DOS ITENS'!$F2003&amp;"-"&amp;'LISTA DOS ITENS'!$H2003&amp;"-"&amp;'LISTA DOS ITENS'!$J2003&amp;"-"&amp;'LISTA DOS ITENS'!$K2003&amp;"-"&amp;'LISTA DOS ITENS'!$I2003</f>
        <v>11420767-2101-0003-CONS/NAC-</v>
      </c>
      <c r="AA2003" s="59" t="str">
        <f t="array" ref="AA2003">INDEX('RESUMO - LOTES E VMA'!$M$3:$M$181,MATCH('LISTA DOS ITENS'!$D2003,'RESUMO - LOTES E VMA'!$A$3:$A$181,0))</f>
        <v>Para Leilão</v>
      </c>
      <c r="AB2003" s="60">
        <f t="array" ref="AB2003">INDEX('RESUMO - LOTES E VMA'!$J$3:$J$181,MATCH('LISTA DOS ITENS'!$D2003,'RESUMO - LOTES E VMA'!$A$3:$A$181,0))</f>
        <v>0.0521607969</v>
      </c>
      <c r="AC2003" s="29" t="str">
        <f t="array" ref="AC2003">INDEX('RESUMO - LOTES E VMA'!$L$3:$L$181,MATCH('LISTA DOS ITENS'!$D2003,'RESUMO - LOTES E VMA'!$A$3:$A$181,0))</f>
        <v>1% do Valor de Comparação do VMA</v>
      </c>
      <c r="AD2003" s="53" t="str">
        <f>VLOOKUP(Tabela1[[#This Row],[Índice]],[1]Planilha1!$A:$A,1,0)</f>
        <v>#ERROR!</v>
      </c>
    </row>
    <row r="2004" ht="15.75" customHeight="1">
      <c r="A2004" s="52">
        <v>254461.0</v>
      </c>
      <c r="B2004" s="29" t="s">
        <v>70</v>
      </c>
      <c r="C2004" s="29" t="s">
        <v>71</v>
      </c>
      <c r="D2004" s="22">
        <v>207165.0</v>
      </c>
      <c r="E2004" s="29" t="s">
        <v>63</v>
      </c>
      <c r="F2004" s="54">
        <v>1.0308273E7</v>
      </c>
      <c r="G2004" s="29" t="s">
        <v>1466</v>
      </c>
      <c r="H2004" s="55">
        <v>2201.0</v>
      </c>
      <c r="I2004" s="55"/>
      <c r="J2004" s="55" t="s">
        <v>68</v>
      </c>
      <c r="K2004" s="29" t="s">
        <v>73</v>
      </c>
      <c r="L2004" s="29"/>
      <c r="M2004" s="29">
        <v>6.0</v>
      </c>
      <c r="N2004" s="29" t="s">
        <v>52</v>
      </c>
      <c r="O2004" s="25">
        <v>4.34</v>
      </c>
      <c r="P2004" s="25">
        <f>'LISTA DOS ITENS'!$O2004*'LISTA DOS ITENS'!$M2004</f>
        <v>26.04</v>
      </c>
      <c r="Q2004" s="25">
        <v>12.9</v>
      </c>
      <c r="R2004" s="25">
        <f>'LISTA DOS ITENS'!$Q2004*'LISTA DOS ITENS'!$M2004</f>
        <v>77.4</v>
      </c>
      <c r="S2004" s="56">
        <f>IF('LISTA DOS ITENS'!$P2004&gt;'LISTA DOS ITENS'!$R2004,'LISTA DOS ITENS'!$P2004,'LISTA DOS ITENS'!$R2004)</f>
        <v>77.4</v>
      </c>
      <c r="T2004" s="25">
        <v>0.6769603363676107</v>
      </c>
      <c r="U2004" s="25">
        <f>'LISTA DOS ITENS'!$T2004*'LISTA DOS ITENS'!$M2004</f>
        <v>4.061762018</v>
      </c>
      <c r="V2004" s="56">
        <f t="array" ref="V2004">INDEX('RESUMO - LOTES E VMA'!$F$3:$F$181,MATCH('LISTA DOS ITENS'!$D2004,'RESUMO - LOTES E VMA'!$A$3:$A$181,0))</f>
        <v>8699.028876</v>
      </c>
      <c r="W2004" s="57">
        <f>'LISTA DOS ITENS'!$U2004/'LISTA DOS ITENS'!$V2004</f>
        <v>0.0004669213169</v>
      </c>
      <c r="X2004" s="29" t="s">
        <v>53</v>
      </c>
      <c r="Y2004" s="29" t="s">
        <v>290</v>
      </c>
      <c r="Z2004" s="58" t="str">
        <f>'LISTA DOS ITENS'!$F2004&amp;"-"&amp;'LISTA DOS ITENS'!$H2004&amp;"-"&amp;'LISTA DOS ITENS'!$J2004&amp;"-"&amp;'LISTA DOS ITENS'!$K2004&amp;"-"&amp;'LISTA DOS ITENS'!$I2004</f>
        <v>10308273-2201-0003-CONS/NAC-</v>
      </c>
      <c r="AA2004" s="59" t="str">
        <f t="array" ref="AA2004">INDEX('RESUMO - LOTES E VMA'!$M$3:$M$181,MATCH('LISTA DOS ITENS'!$D2004,'RESUMO - LOTES E VMA'!$A$3:$A$181,0))</f>
        <v>Para Leilão</v>
      </c>
      <c r="AB2004" s="60">
        <f t="array" ref="AB2004">INDEX('RESUMO - LOTES E VMA'!$J$3:$J$181,MATCH('LISTA DOS ITENS'!$D2004,'RESUMO - LOTES E VMA'!$A$3:$A$181,0))</f>
        <v>0.0521607969</v>
      </c>
      <c r="AC2004" s="29" t="str">
        <f t="array" ref="AC2004">INDEX('RESUMO - LOTES E VMA'!$L$3:$L$181,MATCH('LISTA DOS ITENS'!$D2004,'RESUMO - LOTES E VMA'!$A$3:$A$181,0))</f>
        <v>1% do Valor de Comparação do VMA</v>
      </c>
      <c r="AD2004" s="53" t="str">
        <f>VLOOKUP(Tabela1[[#This Row],[Índice]],[1]Planilha1!$A:$A,1,0)</f>
        <v>#ERROR!</v>
      </c>
    </row>
    <row r="2005" ht="15.75" customHeight="1">
      <c r="A2005" s="52">
        <v>254462.0</v>
      </c>
      <c r="B2005" s="29" t="s">
        <v>70</v>
      </c>
      <c r="C2005" s="29" t="s">
        <v>71</v>
      </c>
      <c r="D2005" s="22">
        <v>207165.0</v>
      </c>
      <c r="E2005" s="29" t="s">
        <v>63</v>
      </c>
      <c r="F2005" s="54">
        <v>1.0683034E7</v>
      </c>
      <c r="G2005" s="29" t="s">
        <v>1467</v>
      </c>
      <c r="H2005" s="55">
        <v>2201.0</v>
      </c>
      <c r="I2005" s="55"/>
      <c r="J2005" s="55" t="s">
        <v>68</v>
      </c>
      <c r="K2005" s="29" t="s">
        <v>73</v>
      </c>
      <c r="L2005" s="29"/>
      <c r="M2005" s="29">
        <v>1.0</v>
      </c>
      <c r="N2005" s="29" t="s">
        <v>52</v>
      </c>
      <c r="O2005" s="25">
        <v>177.85</v>
      </c>
      <c r="P2005" s="25">
        <f>'LISTA DOS ITENS'!$O2005*'LISTA DOS ITENS'!$M2005</f>
        <v>177.85</v>
      </c>
      <c r="Q2005" s="25">
        <v>177.85</v>
      </c>
      <c r="R2005" s="25">
        <f>'LISTA DOS ITENS'!$Q2005*'LISTA DOS ITENS'!$M2005</f>
        <v>177.85</v>
      </c>
      <c r="S2005" s="56">
        <f>IF('LISTA DOS ITENS'!$P2005&gt;'LISTA DOS ITENS'!$R2005,'LISTA DOS ITENS'!$P2005,'LISTA DOS ITENS'!$R2005)</f>
        <v>177.85</v>
      </c>
      <c r="T2005" s="25">
        <v>9.3331314591457</v>
      </c>
      <c r="U2005" s="25">
        <f>'LISTA DOS ITENS'!$T2005*'LISTA DOS ITENS'!$M2005</f>
        <v>9.333131459</v>
      </c>
      <c r="V2005" s="56">
        <f t="array" ref="V2005">INDEX('RESUMO - LOTES E VMA'!$F$3:$F$181,MATCH('LISTA DOS ITENS'!$D2005,'RESUMO - LOTES E VMA'!$A$3:$A$181,0))</f>
        <v>8699.028876</v>
      </c>
      <c r="W2005" s="57">
        <f>'LISTA DOS ITENS'!$U2005/'LISTA DOS ITENS'!$V2005</f>
        <v>0.001072893491</v>
      </c>
      <c r="X2005" s="29" t="s">
        <v>53</v>
      </c>
      <c r="Y2005" s="29" t="s">
        <v>290</v>
      </c>
      <c r="Z2005" s="58" t="str">
        <f>'LISTA DOS ITENS'!$F2005&amp;"-"&amp;'LISTA DOS ITENS'!$H2005&amp;"-"&amp;'LISTA DOS ITENS'!$J2005&amp;"-"&amp;'LISTA DOS ITENS'!$K2005&amp;"-"&amp;'LISTA DOS ITENS'!$I2005</f>
        <v>10683034-2201-0003-CONS/NAC-</v>
      </c>
      <c r="AA2005" s="59" t="str">
        <f t="array" ref="AA2005">INDEX('RESUMO - LOTES E VMA'!$M$3:$M$181,MATCH('LISTA DOS ITENS'!$D2005,'RESUMO - LOTES E VMA'!$A$3:$A$181,0))</f>
        <v>Para Leilão</v>
      </c>
      <c r="AB2005" s="60">
        <f t="array" ref="AB2005">INDEX('RESUMO - LOTES E VMA'!$J$3:$J$181,MATCH('LISTA DOS ITENS'!$D2005,'RESUMO - LOTES E VMA'!$A$3:$A$181,0))</f>
        <v>0.0521607969</v>
      </c>
      <c r="AC2005" s="29" t="str">
        <f t="array" ref="AC2005">INDEX('RESUMO - LOTES E VMA'!$L$3:$L$181,MATCH('LISTA DOS ITENS'!$D2005,'RESUMO - LOTES E VMA'!$A$3:$A$181,0))</f>
        <v>1% do Valor de Comparação do VMA</v>
      </c>
      <c r="AD2005" s="53" t="str">
        <f>VLOOKUP(Tabela1[[#This Row],[Índice]],[1]Planilha1!$A:$A,1,0)</f>
        <v>#ERROR!</v>
      </c>
    </row>
    <row r="2006" ht="15.75" customHeight="1">
      <c r="A2006" s="52">
        <v>254463.0</v>
      </c>
      <c r="B2006" s="29" t="s">
        <v>70</v>
      </c>
      <c r="C2006" s="29" t="s">
        <v>71</v>
      </c>
      <c r="D2006" s="22">
        <v>207165.0</v>
      </c>
      <c r="E2006" s="29" t="s">
        <v>63</v>
      </c>
      <c r="F2006" s="54">
        <v>1.079403E7</v>
      </c>
      <c r="G2006" s="29" t="s">
        <v>1468</v>
      </c>
      <c r="H2006" s="55">
        <v>2201.0</v>
      </c>
      <c r="I2006" s="55"/>
      <c r="J2006" s="55" t="s">
        <v>68</v>
      </c>
      <c r="K2006" s="29" t="s">
        <v>73</v>
      </c>
      <c r="L2006" s="29"/>
      <c r="M2006" s="29">
        <v>36.0</v>
      </c>
      <c r="N2006" s="29" t="s">
        <v>52</v>
      </c>
      <c r="O2006" s="25">
        <v>80.26444444444445</v>
      </c>
      <c r="P2006" s="25">
        <f>'LISTA DOS ITENS'!$O2006*'LISTA DOS ITENS'!$M2006</f>
        <v>2889.52</v>
      </c>
      <c r="Q2006" s="25">
        <v>80.26</v>
      </c>
      <c r="R2006" s="25">
        <f>'LISTA DOS ITENS'!$Q2006*'LISTA DOS ITENS'!$M2006</f>
        <v>2889.36</v>
      </c>
      <c r="S2006" s="56">
        <f>IF('LISTA DOS ITENS'!$P2006&gt;'LISTA DOS ITENS'!$R2006,'LISTA DOS ITENS'!$P2006,'LISTA DOS ITENS'!$R2006)</f>
        <v>2889.52</v>
      </c>
      <c r="T2006" s="25">
        <v>4.211847798206545</v>
      </c>
      <c r="U2006" s="25">
        <f>'LISTA DOS ITENS'!$T2006*'LISTA DOS ITENS'!$M2006</f>
        <v>151.6265207</v>
      </c>
      <c r="V2006" s="56">
        <f t="array" ref="V2006">INDEX('RESUMO - LOTES E VMA'!$F$3:$F$181,MATCH('LISTA DOS ITENS'!$D2006,'RESUMO - LOTES E VMA'!$A$3:$A$181,0))</f>
        <v>8699.028876</v>
      </c>
      <c r="W2006" s="57">
        <f>'LISTA DOS ITENS'!$U2006/'LISTA DOS ITENS'!$V2006</f>
        <v>0.01743028134</v>
      </c>
      <c r="X2006" s="29" t="s">
        <v>53</v>
      </c>
      <c r="Y2006" s="29" t="s">
        <v>290</v>
      </c>
      <c r="Z2006" s="58" t="str">
        <f>'LISTA DOS ITENS'!$F2006&amp;"-"&amp;'LISTA DOS ITENS'!$H2006&amp;"-"&amp;'LISTA DOS ITENS'!$J2006&amp;"-"&amp;'LISTA DOS ITENS'!$K2006&amp;"-"&amp;'LISTA DOS ITENS'!$I2006</f>
        <v>10794030-2201-0003-CONS/NAC-</v>
      </c>
      <c r="AA2006" s="59" t="str">
        <f t="array" ref="AA2006">INDEX('RESUMO - LOTES E VMA'!$M$3:$M$181,MATCH('LISTA DOS ITENS'!$D2006,'RESUMO - LOTES E VMA'!$A$3:$A$181,0))</f>
        <v>Para Leilão</v>
      </c>
      <c r="AB2006" s="60">
        <f t="array" ref="AB2006">INDEX('RESUMO - LOTES E VMA'!$J$3:$J$181,MATCH('LISTA DOS ITENS'!$D2006,'RESUMO - LOTES E VMA'!$A$3:$A$181,0))</f>
        <v>0.0521607969</v>
      </c>
      <c r="AC2006" s="29" t="str">
        <f t="array" ref="AC2006">INDEX('RESUMO - LOTES E VMA'!$L$3:$L$181,MATCH('LISTA DOS ITENS'!$D2006,'RESUMO - LOTES E VMA'!$A$3:$A$181,0))</f>
        <v>1% do Valor de Comparação do VMA</v>
      </c>
      <c r="AD2006" s="53" t="str">
        <f>VLOOKUP(Tabela1[[#This Row],[Índice]],[1]Planilha1!$A:$A,1,0)</f>
        <v>#ERROR!</v>
      </c>
    </row>
    <row r="2007" ht="15.75" customHeight="1">
      <c r="A2007" s="52">
        <v>254464.0</v>
      </c>
      <c r="B2007" s="29" t="s">
        <v>70</v>
      </c>
      <c r="C2007" s="29" t="s">
        <v>71</v>
      </c>
      <c r="D2007" s="22">
        <v>207165.0</v>
      </c>
      <c r="E2007" s="29" t="s">
        <v>63</v>
      </c>
      <c r="F2007" s="54">
        <v>1.0827396E7</v>
      </c>
      <c r="G2007" s="29" t="s">
        <v>1469</v>
      </c>
      <c r="H2007" s="55">
        <v>2201.0</v>
      </c>
      <c r="I2007" s="55"/>
      <c r="J2007" s="55" t="s">
        <v>68</v>
      </c>
      <c r="K2007" s="29" t="s">
        <v>73</v>
      </c>
      <c r="L2007" s="29"/>
      <c r="M2007" s="29">
        <v>6.0</v>
      </c>
      <c r="N2007" s="29" t="s">
        <v>52</v>
      </c>
      <c r="O2007" s="25">
        <v>47.54666666666666</v>
      </c>
      <c r="P2007" s="25">
        <f>'LISTA DOS ITENS'!$O2007*'LISTA DOS ITENS'!$M2007</f>
        <v>285.28</v>
      </c>
      <c r="Q2007" s="25">
        <v>47.55</v>
      </c>
      <c r="R2007" s="25">
        <f>'LISTA DOS ITENS'!$Q2007*'LISTA DOS ITENS'!$M2007</f>
        <v>285.3</v>
      </c>
      <c r="S2007" s="56">
        <f>IF('LISTA DOS ITENS'!$P2007&gt;'LISTA DOS ITENS'!$R2007,'LISTA DOS ITENS'!$P2007,'LISTA DOS ITENS'!$R2007)</f>
        <v>285.3</v>
      </c>
      <c r="T2007" s="25">
        <v>2.4953072863782855</v>
      </c>
      <c r="U2007" s="25">
        <f>'LISTA DOS ITENS'!$T2007*'LISTA DOS ITENS'!$M2007</f>
        <v>14.97184372</v>
      </c>
      <c r="V2007" s="56">
        <f t="array" ref="V2007">INDEX('RESUMO - LOTES E VMA'!$F$3:$F$181,MATCH('LISTA DOS ITENS'!$D2007,'RESUMO - LOTES E VMA'!$A$3:$A$181,0))</f>
        <v>8699.028876</v>
      </c>
      <c r="W2007" s="57">
        <f>'LISTA DOS ITENS'!$U2007/'LISTA DOS ITENS'!$V2007</f>
        <v>0.001721093691</v>
      </c>
      <c r="X2007" s="29" t="s">
        <v>53</v>
      </c>
      <c r="Y2007" s="29" t="s">
        <v>290</v>
      </c>
      <c r="Z2007" s="58" t="str">
        <f>'LISTA DOS ITENS'!$F2007&amp;"-"&amp;'LISTA DOS ITENS'!$H2007&amp;"-"&amp;'LISTA DOS ITENS'!$J2007&amp;"-"&amp;'LISTA DOS ITENS'!$K2007&amp;"-"&amp;'LISTA DOS ITENS'!$I2007</f>
        <v>10827396-2201-0003-CONS/NAC-</v>
      </c>
      <c r="AA2007" s="59" t="str">
        <f t="array" ref="AA2007">INDEX('RESUMO - LOTES E VMA'!$M$3:$M$181,MATCH('LISTA DOS ITENS'!$D2007,'RESUMO - LOTES E VMA'!$A$3:$A$181,0))</f>
        <v>Para Leilão</v>
      </c>
      <c r="AB2007" s="60">
        <f t="array" ref="AB2007">INDEX('RESUMO - LOTES E VMA'!$J$3:$J$181,MATCH('LISTA DOS ITENS'!$D2007,'RESUMO - LOTES E VMA'!$A$3:$A$181,0))</f>
        <v>0.0521607969</v>
      </c>
      <c r="AC2007" s="29" t="str">
        <f t="array" ref="AC2007">INDEX('RESUMO - LOTES E VMA'!$L$3:$L$181,MATCH('LISTA DOS ITENS'!$D2007,'RESUMO - LOTES E VMA'!$A$3:$A$181,0))</f>
        <v>1% do Valor de Comparação do VMA</v>
      </c>
      <c r="AD2007" s="53" t="str">
        <f>VLOOKUP(Tabela1[[#This Row],[Índice]],[1]Planilha1!$A:$A,1,0)</f>
        <v>#ERROR!</v>
      </c>
    </row>
    <row r="2008" ht="15.75" customHeight="1">
      <c r="A2008" s="52">
        <v>254465.0</v>
      </c>
      <c r="B2008" s="29" t="s">
        <v>70</v>
      </c>
      <c r="C2008" s="29" t="s">
        <v>71</v>
      </c>
      <c r="D2008" s="22">
        <v>207165.0</v>
      </c>
      <c r="E2008" s="29" t="s">
        <v>63</v>
      </c>
      <c r="F2008" s="54">
        <v>1.0905444E7</v>
      </c>
      <c r="G2008" s="29" t="s">
        <v>1470</v>
      </c>
      <c r="H2008" s="55">
        <v>2201.0</v>
      </c>
      <c r="I2008" s="55"/>
      <c r="J2008" s="55" t="s">
        <v>68</v>
      </c>
      <c r="K2008" s="29" t="s">
        <v>73</v>
      </c>
      <c r="L2008" s="29"/>
      <c r="M2008" s="29">
        <v>2.0</v>
      </c>
      <c r="N2008" s="29" t="s">
        <v>52</v>
      </c>
      <c r="O2008" s="25">
        <v>100.0</v>
      </c>
      <c r="P2008" s="25">
        <f>'LISTA DOS ITENS'!$O2008*'LISTA DOS ITENS'!$M2008</f>
        <v>200</v>
      </c>
      <c r="Q2008" s="25">
        <v>100.0</v>
      </c>
      <c r="R2008" s="25">
        <f>'LISTA DOS ITENS'!$Q2008*'LISTA DOS ITENS'!$M2008</f>
        <v>200</v>
      </c>
      <c r="S2008" s="56">
        <f>IF('LISTA DOS ITENS'!$P2008&gt;'LISTA DOS ITENS'!$R2008,'LISTA DOS ITENS'!$P2008,'LISTA DOS ITENS'!$R2008)</f>
        <v>200</v>
      </c>
      <c r="T2008" s="25">
        <v>5.247754545485353</v>
      </c>
      <c r="U2008" s="25">
        <f>'LISTA DOS ITENS'!$T2008*'LISTA DOS ITENS'!$M2008</f>
        <v>10.49550909</v>
      </c>
      <c r="V2008" s="56">
        <f t="array" ref="V2008">INDEX('RESUMO - LOTES E VMA'!$F$3:$F$181,MATCH('LISTA DOS ITENS'!$D2008,'RESUMO - LOTES E VMA'!$A$3:$A$181,0))</f>
        <v>8699.028876</v>
      </c>
      <c r="W2008" s="57">
        <f>'LISTA DOS ITENS'!$U2008/'LISTA DOS ITENS'!$V2008</f>
        <v>0.001206515031</v>
      </c>
      <c r="X2008" s="29" t="s">
        <v>53</v>
      </c>
      <c r="Y2008" s="29" t="s">
        <v>290</v>
      </c>
      <c r="Z2008" s="58" t="str">
        <f>'LISTA DOS ITENS'!$F2008&amp;"-"&amp;'LISTA DOS ITENS'!$H2008&amp;"-"&amp;'LISTA DOS ITENS'!$J2008&amp;"-"&amp;'LISTA DOS ITENS'!$K2008&amp;"-"&amp;'LISTA DOS ITENS'!$I2008</f>
        <v>10905444-2201-0003-CONS/NAC-</v>
      </c>
      <c r="AA2008" s="59" t="str">
        <f t="array" ref="AA2008">INDEX('RESUMO - LOTES E VMA'!$M$3:$M$181,MATCH('LISTA DOS ITENS'!$D2008,'RESUMO - LOTES E VMA'!$A$3:$A$181,0))</f>
        <v>Para Leilão</v>
      </c>
      <c r="AB2008" s="60">
        <f t="array" ref="AB2008">INDEX('RESUMO - LOTES E VMA'!$J$3:$J$181,MATCH('LISTA DOS ITENS'!$D2008,'RESUMO - LOTES E VMA'!$A$3:$A$181,0))</f>
        <v>0.0521607969</v>
      </c>
      <c r="AC2008" s="29" t="str">
        <f t="array" ref="AC2008">INDEX('RESUMO - LOTES E VMA'!$L$3:$L$181,MATCH('LISTA DOS ITENS'!$D2008,'RESUMO - LOTES E VMA'!$A$3:$A$181,0))</f>
        <v>1% do Valor de Comparação do VMA</v>
      </c>
      <c r="AD2008" s="53" t="str">
        <f>VLOOKUP(Tabela1[[#This Row],[Índice]],[1]Planilha1!$A:$A,1,0)</f>
        <v>#ERROR!</v>
      </c>
    </row>
    <row r="2009" ht="15.75" customHeight="1">
      <c r="A2009" s="52">
        <v>254466.0</v>
      </c>
      <c r="B2009" s="29" t="s">
        <v>70</v>
      </c>
      <c r="C2009" s="29" t="s">
        <v>71</v>
      </c>
      <c r="D2009" s="22">
        <v>207165.0</v>
      </c>
      <c r="E2009" s="29" t="s">
        <v>63</v>
      </c>
      <c r="F2009" s="54">
        <v>1.0970294E7</v>
      </c>
      <c r="G2009" s="29" t="s">
        <v>1471</v>
      </c>
      <c r="H2009" s="55">
        <v>2201.0</v>
      </c>
      <c r="I2009" s="55"/>
      <c r="J2009" s="55" t="s">
        <v>68</v>
      </c>
      <c r="K2009" s="29" t="s">
        <v>80</v>
      </c>
      <c r="L2009" s="29"/>
      <c r="M2009" s="29">
        <v>30.0</v>
      </c>
      <c r="N2009" s="29" t="s">
        <v>52</v>
      </c>
      <c r="O2009" s="25">
        <v>120.23966666666666</v>
      </c>
      <c r="P2009" s="25">
        <f>'LISTA DOS ITENS'!$O2009*'LISTA DOS ITENS'!$M2009</f>
        <v>3607.19</v>
      </c>
      <c r="Q2009" s="25">
        <v>120.24</v>
      </c>
      <c r="R2009" s="25">
        <f>'LISTA DOS ITENS'!$Q2009*'LISTA DOS ITENS'!$M2009</f>
        <v>3607.2</v>
      </c>
      <c r="S2009" s="56">
        <f>IF('LISTA DOS ITENS'!$P2009&gt;'LISTA DOS ITENS'!$R2009,'LISTA DOS ITENS'!$P2009,'LISTA DOS ITENS'!$R2009)</f>
        <v>3607.2</v>
      </c>
      <c r="T2009" s="25">
        <v>6.309900065491589</v>
      </c>
      <c r="U2009" s="25">
        <f>'LISTA DOS ITENS'!$T2009*'LISTA DOS ITENS'!$M2009</f>
        <v>189.297002</v>
      </c>
      <c r="V2009" s="56">
        <f t="array" ref="V2009">INDEX('RESUMO - LOTES E VMA'!$F$3:$F$181,MATCH('LISTA DOS ITENS'!$D2009,'RESUMO - LOTES E VMA'!$A$3:$A$181,0))</f>
        <v>8699.028876</v>
      </c>
      <c r="W2009" s="57">
        <f>'LISTA DOS ITENS'!$U2009/'LISTA DOS ITENS'!$V2009</f>
        <v>0.02176070509</v>
      </c>
      <c r="X2009" s="29" t="s">
        <v>53</v>
      </c>
      <c r="Y2009" s="29" t="s">
        <v>290</v>
      </c>
      <c r="Z2009" s="58" t="str">
        <f>'LISTA DOS ITENS'!$F2009&amp;"-"&amp;'LISTA DOS ITENS'!$H2009&amp;"-"&amp;'LISTA DOS ITENS'!$J2009&amp;"-"&amp;'LISTA DOS ITENS'!$K2009&amp;"-"&amp;'LISTA DOS ITENS'!$I2009</f>
        <v>10970294-2201-0003-IMOB/NAC-</v>
      </c>
      <c r="AA2009" s="59" t="str">
        <f t="array" ref="AA2009">INDEX('RESUMO - LOTES E VMA'!$M$3:$M$181,MATCH('LISTA DOS ITENS'!$D2009,'RESUMO - LOTES E VMA'!$A$3:$A$181,0))</f>
        <v>Para Leilão</v>
      </c>
      <c r="AB2009" s="60">
        <f t="array" ref="AB2009">INDEX('RESUMO - LOTES E VMA'!$J$3:$J$181,MATCH('LISTA DOS ITENS'!$D2009,'RESUMO - LOTES E VMA'!$A$3:$A$181,0))</f>
        <v>0.0521607969</v>
      </c>
      <c r="AC2009" s="29" t="str">
        <f t="array" ref="AC2009">INDEX('RESUMO - LOTES E VMA'!$L$3:$L$181,MATCH('LISTA DOS ITENS'!$D2009,'RESUMO - LOTES E VMA'!$A$3:$A$181,0))</f>
        <v>1% do Valor de Comparação do VMA</v>
      </c>
      <c r="AD2009" s="53" t="str">
        <f>VLOOKUP(Tabela1[[#This Row],[Índice]],[1]Planilha1!$A:$A,1,0)</f>
        <v>#ERROR!</v>
      </c>
    </row>
    <row r="2010" ht="15.75" customHeight="1">
      <c r="A2010" s="52">
        <v>254467.0</v>
      </c>
      <c r="B2010" s="29" t="s">
        <v>70</v>
      </c>
      <c r="C2010" s="29" t="s">
        <v>71</v>
      </c>
      <c r="D2010" s="22">
        <v>207165.0</v>
      </c>
      <c r="E2010" s="29" t="s">
        <v>63</v>
      </c>
      <c r="F2010" s="54">
        <v>1.1251828E7</v>
      </c>
      <c r="G2010" s="29" t="s">
        <v>1472</v>
      </c>
      <c r="H2010" s="55">
        <v>2201.0</v>
      </c>
      <c r="I2010" s="55"/>
      <c r="J2010" s="55" t="s">
        <v>68</v>
      </c>
      <c r="K2010" s="29" t="s">
        <v>73</v>
      </c>
      <c r="L2010" s="29"/>
      <c r="M2010" s="29">
        <v>6.0</v>
      </c>
      <c r="N2010" s="29" t="s">
        <v>52</v>
      </c>
      <c r="O2010" s="25">
        <v>18.378333333333334</v>
      </c>
      <c r="P2010" s="25">
        <f>'LISTA DOS ITENS'!$O2010*'LISTA DOS ITENS'!$M2010</f>
        <v>110.27</v>
      </c>
      <c r="Q2010" s="25">
        <v>18.38</v>
      </c>
      <c r="R2010" s="25">
        <f>'LISTA DOS ITENS'!$Q2010*'LISTA DOS ITENS'!$M2010</f>
        <v>110.28</v>
      </c>
      <c r="S2010" s="56">
        <f>IF('LISTA DOS ITENS'!$P2010&gt;'LISTA DOS ITENS'!$R2010,'LISTA DOS ITENS'!$P2010,'LISTA DOS ITENS'!$R2010)</f>
        <v>110.28</v>
      </c>
      <c r="T2010" s="25">
        <v>0.964537285460208</v>
      </c>
      <c r="U2010" s="25">
        <f>'LISTA DOS ITENS'!$T2010*'LISTA DOS ITENS'!$M2010</f>
        <v>5.787223713</v>
      </c>
      <c r="V2010" s="56">
        <f t="array" ref="V2010">INDEX('RESUMO - LOTES E VMA'!$F$3:$F$181,MATCH('LISTA DOS ITENS'!$D2010,'RESUMO - LOTES E VMA'!$A$3:$A$181,0))</f>
        <v>8699.028876</v>
      </c>
      <c r="W2010" s="57">
        <f>'LISTA DOS ITENS'!$U2010/'LISTA DOS ITENS'!$V2010</f>
        <v>0.0006652723879</v>
      </c>
      <c r="X2010" s="29" t="s">
        <v>53</v>
      </c>
      <c r="Y2010" s="29" t="s">
        <v>290</v>
      </c>
      <c r="Z2010" s="58" t="str">
        <f>'LISTA DOS ITENS'!$F2010&amp;"-"&amp;'LISTA DOS ITENS'!$H2010&amp;"-"&amp;'LISTA DOS ITENS'!$J2010&amp;"-"&amp;'LISTA DOS ITENS'!$K2010&amp;"-"&amp;'LISTA DOS ITENS'!$I2010</f>
        <v>11251828-2201-0003-CONS/NAC-</v>
      </c>
      <c r="AA2010" s="59" t="str">
        <f t="array" ref="AA2010">INDEX('RESUMO - LOTES E VMA'!$M$3:$M$181,MATCH('LISTA DOS ITENS'!$D2010,'RESUMO - LOTES E VMA'!$A$3:$A$181,0))</f>
        <v>Para Leilão</v>
      </c>
      <c r="AB2010" s="60">
        <f t="array" ref="AB2010">INDEX('RESUMO - LOTES E VMA'!$J$3:$J$181,MATCH('LISTA DOS ITENS'!$D2010,'RESUMO - LOTES E VMA'!$A$3:$A$181,0))</f>
        <v>0.0521607969</v>
      </c>
      <c r="AC2010" s="29" t="str">
        <f t="array" ref="AC2010">INDEX('RESUMO - LOTES E VMA'!$L$3:$L$181,MATCH('LISTA DOS ITENS'!$D2010,'RESUMO - LOTES E VMA'!$A$3:$A$181,0))</f>
        <v>1% do Valor de Comparação do VMA</v>
      </c>
      <c r="AD2010" s="53" t="str">
        <f>VLOOKUP(Tabela1[[#This Row],[Índice]],[1]Planilha1!$A:$A,1,0)</f>
        <v>#ERROR!</v>
      </c>
    </row>
    <row r="2011" ht="15.75" customHeight="1">
      <c r="A2011" s="52">
        <v>254468.0</v>
      </c>
      <c r="B2011" s="29" t="s">
        <v>70</v>
      </c>
      <c r="C2011" s="29" t="s">
        <v>71</v>
      </c>
      <c r="D2011" s="22">
        <v>207165.0</v>
      </c>
      <c r="E2011" s="29" t="s">
        <v>63</v>
      </c>
      <c r="F2011" s="54">
        <v>1.1422249E7</v>
      </c>
      <c r="G2011" s="29" t="s">
        <v>1473</v>
      </c>
      <c r="H2011" s="55">
        <v>2201.0</v>
      </c>
      <c r="I2011" s="55"/>
      <c r="J2011" s="55" t="s">
        <v>68</v>
      </c>
      <c r="K2011" s="29" t="s">
        <v>73</v>
      </c>
      <c r="L2011" s="29"/>
      <c r="M2011" s="29">
        <v>4.0</v>
      </c>
      <c r="N2011" s="29" t="s">
        <v>52</v>
      </c>
      <c r="O2011" s="25">
        <v>61.4975</v>
      </c>
      <c r="P2011" s="25">
        <f>'LISTA DOS ITENS'!$O2011*'LISTA DOS ITENS'!$M2011</f>
        <v>245.99</v>
      </c>
      <c r="Q2011" s="25">
        <v>61.5</v>
      </c>
      <c r="R2011" s="25">
        <f>'LISTA DOS ITENS'!$Q2011*'LISTA DOS ITENS'!$M2011</f>
        <v>246</v>
      </c>
      <c r="S2011" s="56">
        <f>IF('LISTA DOS ITENS'!$P2011&gt;'LISTA DOS ITENS'!$R2011,'LISTA DOS ITENS'!$P2011,'LISTA DOS ITENS'!$R2011)</f>
        <v>246</v>
      </c>
      <c r="T2011" s="25">
        <v>3.2273690454734925</v>
      </c>
      <c r="U2011" s="25">
        <f>'LISTA DOS ITENS'!$T2011*'LISTA DOS ITENS'!$M2011</f>
        <v>12.90947618</v>
      </c>
      <c r="V2011" s="56">
        <f t="array" ref="V2011">INDEX('RESUMO - LOTES E VMA'!$F$3:$F$181,MATCH('LISTA DOS ITENS'!$D2011,'RESUMO - LOTES E VMA'!$A$3:$A$181,0))</f>
        <v>8699.028876</v>
      </c>
      <c r="W2011" s="57">
        <f>'LISTA DOS ITENS'!$U2011/'LISTA DOS ITENS'!$V2011</f>
        <v>0.001484013488</v>
      </c>
      <c r="X2011" s="29" t="s">
        <v>53</v>
      </c>
      <c r="Y2011" s="29" t="s">
        <v>290</v>
      </c>
      <c r="Z2011" s="58" t="str">
        <f>'LISTA DOS ITENS'!$F2011&amp;"-"&amp;'LISTA DOS ITENS'!$H2011&amp;"-"&amp;'LISTA DOS ITENS'!$J2011&amp;"-"&amp;'LISTA DOS ITENS'!$K2011&amp;"-"&amp;'LISTA DOS ITENS'!$I2011</f>
        <v>11422249-2201-0003-CONS/NAC-</v>
      </c>
      <c r="AA2011" s="59" t="str">
        <f t="array" ref="AA2011">INDEX('RESUMO - LOTES E VMA'!$M$3:$M$181,MATCH('LISTA DOS ITENS'!$D2011,'RESUMO - LOTES E VMA'!$A$3:$A$181,0))</f>
        <v>Para Leilão</v>
      </c>
      <c r="AB2011" s="60">
        <f t="array" ref="AB2011">INDEX('RESUMO - LOTES E VMA'!$J$3:$J$181,MATCH('LISTA DOS ITENS'!$D2011,'RESUMO - LOTES E VMA'!$A$3:$A$181,0))</f>
        <v>0.0521607969</v>
      </c>
      <c r="AC2011" s="29" t="str">
        <f t="array" ref="AC2011">INDEX('RESUMO - LOTES E VMA'!$L$3:$L$181,MATCH('LISTA DOS ITENS'!$D2011,'RESUMO - LOTES E VMA'!$A$3:$A$181,0))</f>
        <v>1% do Valor de Comparação do VMA</v>
      </c>
      <c r="AD2011" s="53" t="str">
        <f>VLOOKUP(Tabela1[[#This Row],[Índice]],[1]Planilha1!$A:$A,1,0)</f>
        <v>#ERROR!</v>
      </c>
    </row>
    <row r="2012" ht="15.75" customHeight="1">
      <c r="A2012" s="52">
        <v>254469.0</v>
      </c>
      <c r="B2012" s="29" t="s">
        <v>70</v>
      </c>
      <c r="C2012" s="29" t="s">
        <v>71</v>
      </c>
      <c r="D2012" s="22">
        <v>207165.0</v>
      </c>
      <c r="E2012" s="29" t="s">
        <v>63</v>
      </c>
      <c r="F2012" s="54">
        <v>1.1683285E7</v>
      </c>
      <c r="G2012" s="29" t="s">
        <v>1474</v>
      </c>
      <c r="H2012" s="55">
        <v>2201.0</v>
      </c>
      <c r="I2012" s="55"/>
      <c r="J2012" s="55" t="s">
        <v>68</v>
      </c>
      <c r="K2012" s="29" t="s">
        <v>73</v>
      </c>
      <c r="L2012" s="29"/>
      <c r="M2012" s="29">
        <v>27.0</v>
      </c>
      <c r="N2012" s="29" t="s">
        <v>52</v>
      </c>
      <c r="O2012" s="25">
        <v>10.79</v>
      </c>
      <c r="P2012" s="25">
        <f>'LISTA DOS ITENS'!$O2012*'LISTA DOS ITENS'!$M2012</f>
        <v>291.33</v>
      </c>
      <c r="Q2012" s="25">
        <v>10.79</v>
      </c>
      <c r="R2012" s="25">
        <f>'LISTA DOS ITENS'!$Q2012*'LISTA DOS ITENS'!$M2012</f>
        <v>291.33</v>
      </c>
      <c r="S2012" s="56">
        <f>IF('LISTA DOS ITENS'!$P2012&gt;'LISTA DOS ITENS'!$R2012,'LISTA DOS ITENS'!$P2012,'LISTA DOS ITENS'!$R2012)</f>
        <v>291.33</v>
      </c>
      <c r="T2012" s="25">
        <v>0.5662327154578696</v>
      </c>
      <c r="U2012" s="25">
        <f>'LISTA DOS ITENS'!$T2012*'LISTA DOS ITENS'!$M2012</f>
        <v>15.28828332</v>
      </c>
      <c r="V2012" s="56">
        <f t="array" ref="V2012">INDEX('RESUMO - LOTES E VMA'!$F$3:$F$181,MATCH('LISTA DOS ITENS'!$D2012,'RESUMO - LOTES E VMA'!$A$3:$A$181,0))</f>
        <v>8699.028876</v>
      </c>
      <c r="W2012" s="57">
        <f>'LISTA DOS ITENS'!$U2012/'LISTA DOS ITENS'!$V2012</f>
        <v>0.001757470119</v>
      </c>
      <c r="X2012" s="29" t="s">
        <v>53</v>
      </c>
      <c r="Y2012" s="29" t="s">
        <v>290</v>
      </c>
      <c r="Z2012" s="58" t="str">
        <f>'LISTA DOS ITENS'!$F2012&amp;"-"&amp;'LISTA DOS ITENS'!$H2012&amp;"-"&amp;'LISTA DOS ITENS'!$J2012&amp;"-"&amp;'LISTA DOS ITENS'!$K2012&amp;"-"&amp;'LISTA DOS ITENS'!$I2012</f>
        <v>11683285-2201-0003-CONS/NAC-</v>
      </c>
      <c r="AA2012" s="59" t="str">
        <f t="array" ref="AA2012">INDEX('RESUMO - LOTES E VMA'!$M$3:$M$181,MATCH('LISTA DOS ITENS'!$D2012,'RESUMO - LOTES E VMA'!$A$3:$A$181,0))</f>
        <v>Para Leilão</v>
      </c>
      <c r="AB2012" s="60">
        <f t="array" ref="AB2012">INDEX('RESUMO - LOTES E VMA'!$J$3:$J$181,MATCH('LISTA DOS ITENS'!$D2012,'RESUMO - LOTES E VMA'!$A$3:$A$181,0))</f>
        <v>0.0521607969</v>
      </c>
      <c r="AC2012" s="29" t="str">
        <f t="array" ref="AC2012">INDEX('RESUMO - LOTES E VMA'!$L$3:$L$181,MATCH('LISTA DOS ITENS'!$D2012,'RESUMO - LOTES E VMA'!$A$3:$A$181,0))</f>
        <v>1% do Valor de Comparação do VMA</v>
      </c>
      <c r="AD2012" s="53" t="str">
        <f>VLOOKUP(Tabela1[[#This Row],[Índice]],[1]Planilha1!$A:$A,1,0)</f>
        <v>#ERROR!</v>
      </c>
    </row>
    <row r="2013" ht="15.75" customHeight="1">
      <c r="A2013" s="52">
        <v>254470.0</v>
      </c>
      <c r="B2013" s="29" t="s">
        <v>70</v>
      </c>
      <c r="C2013" s="29" t="s">
        <v>71</v>
      </c>
      <c r="D2013" s="22">
        <v>207165.0</v>
      </c>
      <c r="E2013" s="29" t="s">
        <v>63</v>
      </c>
      <c r="F2013" s="54">
        <v>1.1936312E7</v>
      </c>
      <c r="G2013" s="29" t="s">
        <v>1475</v>
      </c>
      <c r="H2013" s="55">
        <v>2201.0</v>
      </c>
      <c r="I2013" s="55"/>
      <c r="J2013" s="55" t="s">
        <v>68</v>
      </c>
      <c r="K2013" s="29" t="s">
        <v>293</v>
      </c>
      <c r="L2013" s="29"/>
      <c r="M2013" s="29">
        <v>10.0</v>
      </c>
      <c r="N2013" s="29" t="s">
        <v>52</v>
      </c>
      <c r="O2013" s="25">
        <v>1.0</v>
      </c>
      <c r="P2013" s="25">
        <f>'LISTA DOS ITENS'!$O2013*'LISTA DOS ITENS'!$M2013</f>
        <v>10</v>
      </c>
      <c r="Q2013" s="25">
        <v>9.8</v>
      </c>
      <c r="R2013" s="25">
        <f>'LISTA DOS ITENS'!$Q2013*'LISTA DOS ITENS'!$M2013</f>
        <v>98</v>
      </c>
      <c r="S2013" s="56">
        <f>IF('LISTA DOS ITENS'!$P2013&gt;'LISTA DOS ITENS'!$R2013,'LISTA DOS ITENS'!$P2013,'LISTA DOS ITENS'!$R2013)</f>
        <v>98</v>
      </c>
      <c r="T2013" s="25">
        <v>0.5142799454575647</v>
      </c>
      <c r="U2013" s="25">
        <f>'LISTA DOS ITENS'!$T2013*'LISTA DOS ITENS'!$M2013</f>
        <v>5.142799455</v>
      </c>
      <c r="V2013" s="56">
        <f t="array" ref="V2013">INDEX('RESUMO - LOTES E VMA'!$F$3:$F$181,MATCH('LISTA DOS ITENS'!$D2013,'RESUMO - LOTES E VMA'!$A$3:$A$181,0))</f>
        <v>8699.028876</v>
      </c>
      <c r="W2013" s="57">
        <f>'LISTA DOS ITENS'!$U2013/'LISTA DOS ITENS'!$V2013</f>
        <v>0.000591192365</v>
      </c>
      <c r="X2013" s="29" t="s">
        <v>53</v>
      </c>
      <c r="Y2013" s="29" t="s">
        <v>290</v>
      </c>
      <c r="Z2013" s="58" t="str">
        <f>'LISTA DOS ITENS'!$F2013&amp;"-"&amp;'LISTA DOS ITENS'!$H2013&amp;"-"&amp;'LISTA DOS ITENS'!$J2013&amp;"-"&amp;'LISTA DOS ITENS'!$K2013&amp;"-"&amp;'LISTA DOS ITENS'!$I2013</f>
        <v>11936312-2201-0003-SOBRE_EMP-</v>
      </c>
      <c r="AA2013" s="59" t="str">
        <f t="array" ref="AA2013">INDEX('RESUMO - LOTES E VMA'!$M$3:$M$181,MATCH('LISTA DOS ITENS'!$D2013,'RESUMO - LOTES E VMA'!$A$3:$A$181,0))</f>
        <v>Para Leilão</v>
      </c>
      <c r="AB2013" s="60">
        <f t="array" ref="AB2013">INDEX('RESUMO - LOTES E VMA'!$J$3:$J$181,MATCH('LISTA DOS ITENS'!$D2013,'RESUMO - LOTES E VMA'!$A$3:$A$181,0))</f>
        <v>0.0521607969</v>
      </c>
      <c r="AC2013" s="29" t="str">
        <f t="array" ref="AC2013">INDEX('RESUMO - LOTES E VMA'!$L$3:$L$181,MATCH('LISTA DOS ITENS'!$D2013,'RESUMO - LOTES E VMA'!$A$3:$A$181,0))</f>
        <v>1% do Valor de Comparação do VMA</v>
      </c>
      <c r="AD2013" s="53" t="str">
        <f>VLOOKUP(Tabela1[[#This Row],[Índice]],[1]Planilha1!$A:$A,1,0)</f>
        <v>#ERROR!</v>
      </c>
    </row>
    <row r="2014" ht="15.75" customHeight="1">
      <c r="A2014" s="52">
        <v>254471.0</v>
      </c>
      <c r="B2014" s="29" t="s">
        <v>70</v>
      </c>
      <c r="C2014" s="29" t="s">
        <v>71</v>
      </c>
      <c r="D2014" s="22">
        <v>207165.0</v>
      </c>
      <c r="E2014" s="29" t="s">
        <v>63</v>
      </c>
      <c r="F2014" s="54">
        <v>1.0679238E7</v>
      </c>
      <c r="G2014" s="29" t="s">
        <v>1476</v>
      </c>
      <c r="H2014" s="55">
        <v>2220.0</v>
      </c>
      <c r="I2014" s="55"/>
      <c r="J2014" s="55" t="s">
        <v>68</v>
      </c>
      <c r="K2014" s="29" t="s">
        <v>84</v>
      </c>
      <c r="L2014" s="29"/>
      <c r="M2014" s="29">
        <v>1.0</v>
      </c>
      <c r="N2014" s="29" t="s">
        <v>52</v>
      </c>
      <c r="O2014" s="25">
        <v>0.0</v>
      </c>
      <c r="P2014" s="25">
        <f>'LISTA DOS ITENS'!$O2014*'LISTA DOS ITENS'!$M2014</f>
        <v>0</v>
      </c>
      <c r="Q2014" s="25">
        <v>40.52</v>
      </c>
      <c r="R2014" s="25">
        <f>'LISTA DOS ITENS'!$Q2014*'LISTA DOS ITENS'!$M2014</f>
        <v>40.52</v>
      </c>
      <c r="S2014" s="56">
        <f>IF('LISTA DOS ITENS'!$P2014&gt;'LISTA DOS ITENS'!$R2014,'LISTA DOS ITENS'!$P2014,'LISTA DOS ITENS'!$R2014)</f>
        <v>40.52</v>
      </c>
      <c r="T2014" s="25">
        <v>2.1263901418306657</v>
      </c>
      <c r="U2014" s="25">
        <f>'LISTA DOS ITENS'!$T2014*'LISTA DOS ITENS'!$M2014</f>
        <v>2.126390142</v>
      </c>
      <c r="V2014" s="56">
        <f t="array" ref="V2014">INDEX('RESUMO - LOTES E VMA'!$F$3:$F$181,MATCH('LISTA DOS ITENS'!$D2014,'RESUMO - LOTES E VMA'!$A$3:$A$181,0))</f>
        <v>8699.028876</v>
      </c>
      <c r="W2014" s="57">
        <f>'LISTA DOS ITENS'!$U2014/'LISTA DOS ITENS'!$V2014</f>
        <v>0.0002444399452</v>
      </c>
      <c r="X2014" s="29" t="s">
        <v>53</v>
      </c>
      <c r="Y2014" s="29" t="s">
        <v>290</v>
      </c>
      <c r="Z2014" s="58" t="str">
        <f>'LISTA DOS ITENS'!$F2014&amp;"-"&amp;'LISTA DOS ITENS'!$H2014&amp;"-"&amp;'LISTA DOS ITENS'!$J2014&amp;"-"&amp;'LISTA DOS ITENS'!$K2014&amp;"-"&amp;'LISTA DOS ITENS'!$I2014</f>
        <v>10679238-2220-0003-RAST-</v>
      </c>
      <c r="AA2014" s="59" t="str">
        <f t="array" ref="AA2014">INDEX('RESUMO - LOTES E VMA'!$M$3:$M$181,MATCH('LISTA DOS ITENS'!$D2014,'RESUMO - LOTES E VMA'!$A$3:$A$181,0))</f>
        <v>Para Leilão</v>
      </c>
      <c r="AB2014" s="60">
        <f t="array" ref="AB2014">INDEX('RESUMO - LOTES E VMA'!$J$3:$J$181,MATCH('LISTA DOS ITENS'!$D2014,'RESUMO - LOTES E VMA'!$A$3:$A$181,0))</f>
        <v>0.0521607969</v>
      </c>
      <c r="AC2014" s="29" t="str">
        <f t="array" ref="AC2014">INDEX('RESUMO - LOTES E VMA'!$L$3:$L$181,MATCH('LISTA DOS ITENS'!$D2014,'RESUMO - LOTES E VMA'!$A$3:$A$181,0))</f>
        <v>1% do Valor de Comparação do VMA</v>
      </c>
      <c r="AD2014" s="53" t="str">
        <f>VLOOKUP(Tabela1[[#This Row],[Índice]],[1]Planilha1!$A:$A,1,0)</f>
        <v>#ERROR!</v>
      </c>
    </row>
    <row r="2015" ht="15.75" customHeight="1">
      <c r="A2015" s="52">
        <v>254472.0</v>
      </c>
      <c r="B2015" s="29" t="s">
        <v>70</v>
      </c>
      <c r="C2015" s="29" t="s">
        <v>71</v>
      </c>
      <c r="D2015" s="22">
        <v>207165.0</v>
      </c>
      <c r="E2015" s="29" t="s">
        <v>63</v>
      </c>
      <c r="F2015" s="54">
        <v>1.010315E7</v>
      </c>
      <c r="G2015" s="29" t="s">
        <v>1469</v>
      </c>
      <c r="H2015" s="55">
        <v>2101.0</v>
      </c>
      <c r="I2015" s="55"/>
      <c r="J2015" s="55" t="s">
        <v>65</v>
      </c>
      <c r="K2015" s="29" t="s">
        <v>84</v>
      </c>
      <c r="L2015" s="29"/>
      <c r="M2015" s="29">
        <v>2.0</v>
      </c>
      <c r="N2015" s="29" t="s">
        <v>52</v>
      </c>
      <c r="O2015" s="25">
        <v>0.0</v>
      </c>
      <c r="P2015" s="25">
        <f>'LISTA DOS ITENS'!$O2015*'LISTA DOS ITENS'!$M2015</f>
        <v>0</v>
      </c>
      <c r="Q2015" s="25">
        <v>7.24</v>
      </c>
      <c r="R2015" s="25">
        <f>'LISTA DOS ITENS'!$Q2015*'LISTA DOS ITENS'!$M2015</f>
        <v>14.48</v>
      </c>
      <c r="S2015" s="56">
        <f>IF('LISTA DOS ITENS'!$P2015&gt;'LISTA DOS ITENS'!$R2015,'LISTA DOS ITENS'!$P2015,'LISTA DOS ITENS'!$R2015)</f>
        <v>14.48</v>
      </c>
      <c r="T2015" s="25">
        <v>0.3799374290931396</v>
      </c>
      <c r="U2015" s="25">
        <f>'LISTA DOS ITENS'!$T2015*'LISTA DOS ITENS'!$M2015</f>
        <v>0.7598748582</v>
      </c>
      <c r="V2015" s="56">
        <f t="array" ref="V2015">INDEX('RESUMO - LOTES E VMA'!$F$3:$F$181,MATCH('LISTA DOS ITENS'!$D2015,'RESUMO - LOTES E VMA'!$A$3:$A$181,0))</f>
        <v>8699.028876</v>
      </c>
      <c r="W2015" s="57">
        <f>'LISTA DOS ITENS'!$U2015/'LISTA DOS ITENS'!$V2015</f>
        <v>0.00008735168822</v>
      </c>
      <c r="X2015" s="29" t="s">
        <v>53</v>
      </c>
      <c r="Y2015" s="29" t="s">
        <v>290</v>
      </c>
      <c r="Z2015" s="58" t="str">
        <f>'LISTA DOS ITENS'!$F2015&amp;"-"&amp;'LISTA DOS ITENS'!$H2015&amp;"-"&amp;'LISTA DOS ITENS'!$J2015&amp;"-"&amp;'LISTA DOS ITENS'!$K2015&amp;"-"&amp;'LISTA DOS ITENS'!$I2015</f>
        <v>10103150-2101-0803-RAST-</v>
      </c>
      <c r="AA2015" s="59" t="str">
        <f t="array" ref="AA2015">INDEX('RESUMO - LOTES E VMA'!$M$3:$M$181,MATCH('LISTA DOS ITENS'!$D2015,'RESUMO - LOTES E VMA'!$A$3:$A$181,0))</f>
        <v>Para Leilão</v>
      </c>
      <c r="AB2015" s="60">
        <f t="array" ref="AB2015">INDEX('RESUMO - LOTES E VMA'!$J$3:$J$181,MATCH('LISTA DOS ITENS'!$D2015,'RESUMO - LOTES E VMA'!$A$3:$A$181,0))</f>
        <v>0.0521607969</v>
      </c>
      <c r="AC2015" s="29" t="str">
        <f t="array" ref="AC2015">INDEX('RESUMO - LOTES E VMA'!$L$3:$L$181,MATCH('LISTA DOS ITENS'!$D2015,'RESUMO - LOTES E VMA'!$A$3:$A$181,0))</f>
        <v>1% do Valor de Comparação do VMA</v>
      </c>
      <c r="AD2015" s="53" t="str">
        <f>VLOOKUP(Tabela1[[#This Row],[Índice]],[1]Planilha1!$A:$A,1,0)</f>
        <v>#ERROR!</v>
      </c>
    </row>
    <row r="2016" ht="15.75" customHeight="1">
      <c r="A2016" s="52">
        <v>254473.0</v>
      </c>
      <c r="B2016" s="29" t="s">
        <v>70</v>
      </c>
      <c r="C2016" s="29" t="s">
        <v>71</v>
      </c>
      <c r="D2016" s="22">
        <v>207165.0</v>
      </c>
      <c r="E2016" s="29" t="s">
        <v>63</v>
      </c>
      <c r="F2016" s="54">
        <v>1.0331932E7</v>
      </c>
      <c r="G2016" s="29" t="s">
        <v>1477</v>
      </c>
      <c r="H2016" s="55">
        <v>2101.0</v>
      </c>
      <c r="I2016" s="55"/>
      <c r="J2016" s="55" t="s">
        <v>65</v>
      </c>
      <c r="K2016" s="29" t="s">
        <v>73</v>
      </c>
      <c r="L2016" s="29"/>
      <c r="M2016" s="29">
        <v>9.0</v>
      </c>
      <c r="N2016" s="29" t="s">
        <v>52</v>
      </c>
      <c r="O2016" s="25">
        <v>329.705</v>
      </c>
      <c r="P2016" s="25">
        <f>'LISTA DOS ITENS'!$O2016*'LISTA DOS ITENS'!$M2016</f>
        <v>2967.345</v>
      </c>
      <c r="Q2016" s="25">
        <v>329.71</v>
      </c>
      <c r="R2016" s="25">
        <f>'LISTA DOS ITENS'!$Q2016*'LISTA DOS ITENS'!$M2016</f>
        <v>2967.39</v>
      </c>
      <c r="S2016" s="56">
        <f>IF('LISTA DOS ITENS'!$P2016&gt;'LISTA DOS ITENS'!$R2016,'LISTA DOS ITENS'!$P2016,'LISTA DOS ITENS'!$R2016)</f>
        <v>2967.39</v>
      </c>
      <c r="T2016" s="25">
        <v>17.30237151191976</v>
      </c>
      <c r="U2016" s="25">
        <f>'LISTA DOS ITENS'!$T2016*'LISTA DOS ITENS'!$M2016</f>
        <v>155.7213436</v>
      </c>
      <c r="V2016" s="56">
        <f t="array" ref="V2016">INDEX('RESUMO - LOTES E VMA'!$F$3:$F$181,MATCH('LISTA DOS ITENS'!$D2016,'RESUMO - LOTES E VMA'!$A$3:$A$181,0))</f>
        <v>8699.028876</v>
      </c>
      <c r="W2016" s="57">
        <f>'LISTA DOS ITENS'!$U2016/'LISTA DOS ITENS'!$V2016</f>
        <v>0.01790100318</v>
      </c>
      <c r="X2016" s="29" t="s">
        <v>53</v>
      </c>
      <c r="Y2016" s="29" t="s">
        <v>290</v>
      </c>
      <c r="Z2016" s="58" t="str">
        <f>'LISTA DOS ITENS'!$F2016&amp;"-"&amp;'LISTA DOS ITENS'!$H2016&amp;"-"&amp;'LISTA DOS ITENS'!$J2016&amp;"-"&amp;'LISTA DOS ITENS'!$K2016&amp;"-"&amp;'LISTA DOS ITENS'!$I2016</f>
        <v>10331932-2101-0803-CONS/NAC-</v>
      </c>
      <c r="AA2016" s="59" t="str">
        <f t="array" ref="AA2016">INDEX('RESUMO - LOTES E VMA'!$M$3:$M$181,MATCH('LISTA DOS ITENS'!$D2016,'RESUMO - LOTES E VMA'!$A$3:$A$181,0))</f>
        <v>Para Leilão</v>
      </c>
      <c r="AB2016" s="60">
        <f t="array" ref="AB2016">INDEX('RESUMO - LOTES E VMA'!$J$3:$J$181,MATCH('LISTA DOS ITENS'!$D2016,'RESUMO - LOTES E VMA'!$A$3:$A$181,0))</f>
        <v>0.0521607969</v>
      </c>
      <c r="AC2016" s="29" t="str">
        <f t="array" ref="AC2016">INDEX('RESUMO - LOTES E VMA'!$L$3:$L$181,MATCH('LISTA DOS ITENS'!$D2016,'RESUMO - LOTES E VMA'!$A$3:$A$181,0))</f>
        <v>1% do Valor de Comparação do VMA</v>
      </c>
      <c r="AD2016" s="53" t="str">
        <f>VLOOKUP(Tabela1[[#This Row],[Índice]],[1]Planilha1!$A:$A,1,0)</f>
        <v>#ERROR!</v>
      </c>
    </row>
    <row r="2017" ht="15.75" customHeight="1">
      <c r="A2017" s="52">
        <v>254474.0</v>
      </c>
      <c r="B2017" s="29" t="s">
        <v>70</v>
      </c>
      <c r="C2017" s="29" t="s">
        <v>71</v>
      </c>
      <c r="D2017" s="22">
        <v>207165.0</v>
      </c>
      <c r="E2017" s="29" t="s">
        <v>63</v>
      </c>
      <c r="F2017" s="54">
        <v>1.0557957E7</v>
      </c>
      <c r="G2017" s="29" t="s">
        <v>1472</v>
      </c>
      <c r="H2017" s="55">
        <v>2101.0</v>
      </c>
      <c r="I2017" s="55"/>
      <c r="J2017" s="55" t="s">
        <v>65</v>
      </c>
      <c r="K2017" s="29" t="s">
        <v>73</v>
      </c>
      <c r="L2017" s="29"/>
      <c r="M2017" s="29">
        <v>6.0</v>
      </c>
      <c r="N2017" s="29" t="s">
        <v>52</v>
      </c>
      <c r="O2017" s="25">
        <v>7.5</v>
      </c>
      <c r="P2017" s="25">
        <f>'LISTA DOS ITENS'!$O2017*'LISTA DOS ITENS'!$M2017</f>
        <v>45</v>
      </c>
      <c r="Q2017" s="25">
        <v>7.5</v>
      </c>
      <c r="R2017" s="25">
        <f>'LISTA DOS ITENS'!$Q2017*'LISTA DOS ITENS'!$M2017</f>
        <v>45</v>
      </c>
      <c r="S2017" s="56">
        <f>IF('LISTA DOS ITENS'!$P2017&gt;'LISTA DOS ITENS'!$R2017,'LISTA DOS ITENS'!$P2017,'LISTA DOS ITENS'!$R2017)</f>
        <v>45</v>
      </c>
      <c r="T2017" s="25">
        <v>0.39358159091140155</v>
      </c>
      <c r="U2017" s="25">
        <f>'LISTA DOS ITENS'!$T2017*'LISTA DOS ITENS'!$M2017</f>
        <v>2.361489545</v>
      </c>
      <c r="V2017" s="56">
        <f t="array" ref="V2017">INDEX('RESUMO - LOTES E VMA'!$F$3:$F$181,MATCH('LISTA DOS ITENS'!$D2017,'RESUMO - LOTES E VMA'!$A$3:$A$181,0))</f>
        <v>8699.028876</v>
      </c>
      <c r="W2017" s="57">
        <f>'LISTA DOS ITENS'!$U2017/'LISTA DOS ITENS'!$V2017</f>
        <v>0.0002714658819</v>
      </c>
      <c r="X2017" s="29" t="s">
        <v>53</v>
      </c>
      <c r="Y2017" s="29" t="s">
        <v>290</v>
      </c>
      <c r="Z2017" s="58" t="str">
        <f>'LISTA DOS ITENS'!$F2017&amp;"-"&amp;'LISTA DOS ITENS'!$H2017&amp;"-"&amp;'LISTA DOS ITENS'!$J2017&amp;"-"&amp;'LISTA DOS ITENS'!$K2017&amp;"-"&amp;'LISTA DOS ITENS'!$I2017</f>
        <v>10557957-2101-0803-CONS/NAC-</v>
      </c>
      <c r="AA2017" s="59" t="str">
        <f t="array" ref="AA2017">INDEX('RESUMO - LOTES E VMA'!$M$3:$M$181,MATCH('LISTA DOS ITENS'!$D2017,'RESUMO - LOTES E VMA'!$A$3:$A$181,0))</f>
        <v>Para Leilão</v>
      </c>
      <c r="AB2017" s="60">
        <f t="array" ref="AB2017">INDEX('RESUMO - LOTES E VMA'!$J$3:$J$181,MATCH('LISTA DOS ITENS'!$D2017,'RESUMO - LOTES E VMA'!$A$3:$A$181,0))</f>
        <v>0.0521607969</v>
      </c>
      <c r="AC2017" s="29" t="str">
        <f t="array" ref="AC2017">INDEX('RESUMO - LOTES E VMA'!$L$3:$L$181,MATCH('LISTA DOS ITENS'!$D2017,'RESUMO - LOTES E VMA'!$A$3:$A$181,0))</f>
        <v>1% do Valor de Comparação do VMA</v>
      </c>
      <c r="AD2017" s="53" t="str">
        <f>VLOOKUP(Tabela1[[#This Row],[Índice]],[1]Planilha1!$A:$A,1,0)</f>
        <v>#ERROR!</v>
      </c>
    </row>
    <row r="2018" ht="15.75" customHeight="1">
      <c r="A2018" s="52">
        <v>254475.0</v>
      </c>
      <c r="B2018" s="29" t="s">
        <v>70</v>
      </c>
      <c r="C2018" s="29" t="s">
        <v>71</v>
      </c>
      <c r="D2018" s="22">
        <v>207165.0</v>
      </c>
      <c r="E2018" s="29" t="s">
        <v>63</v>
      </c>
      <c r="F2018" s="54">
        <v>1.0075083E7</v>
      </c>
      <c r="G2018" s="29" t="s">
        <v>1478</v>
      </c>
      <c r="H2018" s="55">
        <v>2101.0</v>
      </c>
      <c r="I2018" s="55"/>
      <c r="J2018" s="55" t="s">
        <v>69</v>
      </c>
      <c r="K2018" s="29" t="s">
        <v>84</v>
      </c>
      <c r="L2018" s="29"/>
      <c r="M2018" s="29">
        <v>1.0</v>
      </c>
      <c r="N2018" s="29" t="s">
        <v>52</v>
      </c>
      <c r="O2018" s="25">
        <v>0.0</v>
      </c>
      <c r="P2018" s="25">
        <f>'LISTA DOS ITENS'!$O2018*'LISTA DOS ITENS'!$M2018</f>
        <v>0</v>
      </c>
      <c r="Q2018" s="25">
        <v>27.22</v>
      </c>
      <c r="R2018" s="25">
        <f>'LISTA DOS ITENS'!$Q2018*'LISTA DOS ITENS'!$M2018</f>
        <v>27.22</v>
      </c>
      <c r="S2018" s="56">
        <f>IF('LISTA DOS ITENS'!$P2018&gt;'LISTA DOS ITENS'!$R2018,'LISTA DOS ITENS'!$P2018,'LISTA DOS ITENS'!$R2018)</f>
        <v>27.22</v>
      </c>
      <c r="T2018" s="25">
        <v>1.4284387872811133</v>
      </c>
      <c r="U2018" s="25">
        <f>'LISTA DOS ITENS'!$T2018*'LISTA DOS ITENS'!$M2018</f>
        <v>1.428438787</v>
      </c>
      <c r="V2018" s="56">
        <f t="array" ref="V2018">INDEX('RESUMO - LOTES E VMA'!$F$3:$F$181,MATCH('LISTA DOS ITENS'!$D2018,'RESUMO - LOTES E VMA'!$A$3:$A$181,0))</f>
        <v>8699.028876</v>
      </c>
      <c r="W2018" s="57">
        <f>'LISTA DOS ITENS'!$U2018/'LISTA DOS ITENS'!$V2018</f>
        <v>0.0001642066957</v>
      </c>
      <c r="X2018" s="29" t="s">
        <v>53</v>
      </c>
      <c r="Y2018" s="29" t="s">
        <v>290</v>
      </c>
      <c r="Z2018" s="58" t="str">
        <f>'LISTA DOS ITENS'!$F2018&amp;"-"&amp;'LISTA DOS ITENS'!$H2018&amp;"-"&amp;'LISTA DOS ITENS'!$J2018&amp;"-"&amp;'LISTA DOS ITENS'!$K2018&amp;"-"&amp;'LISTA DOS ITENS'!$I2018</f>
        <v>10075083-2101-0903-RAST-</v>
      </c>
      <c r="AA2018" s="59" t="str">
        <f t="array" ref="AA2018">INDEX('RESUMO - LOTES E VMA'!$M$3:$M$181,MATCH('LISTA DOS ITENS'!$D2018,'RESUMO - LOTES E VMA'!$A$3:$A$181,0))</f>
        <v>Para Leilão</v>
      </c>
      <c r="AB2018" s="60">
        <f t="array" ref="AB2018">INDEX('RESUMO - LOTES E VMA'!$J$3:$J$181,MATCH('LISTA DOS ITENS'!$D2018,'RESUMO - LOTES E VMA'!$A$3:$A$181,0))</f>
        <v>0.0521607969</v>
      </c>
      <c r="AC2018" s="29" t="str">
        <f t="array" ref="AC2018">INDEX('RESUMO - LOTES E VMA'!$L$3:$L$181,MATCH('LISTA DOS ITENS'!$D2018,'RESUMO - LOTES E VMA'!$A$3:$A$181,0))</f>
        <v>1% do Valor de Comparação do VMA</v>
      </c>
      <c r="AD2018" s="53" t="str">
        <f>VLOOKUP(Tabela1[[#This Row],[Índice]],[1]Planilha1!$A:$A,1,0)</f>
        <v>#ERROR!</v>
      </c>
    </row>
    <row r="2019" ht="15.75" customHeight="1">
      <c r="A2019" s="52">
        <v>254476.0</v>
      </c>
      <c r="B2019" s="29" t="s">
        <v>70</v>
      </c>
      <c r="C2019" s="29" t="s">
        <v>71</v>
      </c>
      <c r="D2019" s="22">
        <v>207165.0</v>
      </c>
      <c r="E2019" s="29" t="s">
        <v>63</v>
      </c>
      <c r="F2019" s="54">
        <v>1.0075083E7</v>
      </c>
      <c r="G2019" s="29" t="s">
        <v>1478</v>
      </c>
      <c r="H2019" s="55">
        <v>2101.0</v>
      </c>
      <c r="I2019" s="55" t="s">
        <v>81</v>
      </c>
      <c r="J2019" s="55" t="s">
        <v>69</v>
      </c>
      <c r="K2019" s="29" t="s">
        <v>84</v>
      </c>
      <c r="L2019" s="29"/>
      <c r="M2019" s="29">
        <v>2.0</v>
      </c>
      <c r="N2019" s="29" t="s">
        <v>52</v>
      </c>
      <c r="O2019" s="25">
        <v>0.0</v>
      </c>
      <c r="P2019" s="25">
        <f>'LISTA DOS ITENS'!$O2019*'LISTA DOS ITENS'!$M2019</f>
        <v>0</v>
      </c>
      <c r="Q2019" s="25">
        <v>27.22</v>
      </c>
      <c r="R2019" s="25">
        <f>'LISTA DOS ITENS'!$Q2019*'LISTA DOS ITENS'!$M2019</f>
        <v>54.44</v>
      </c>
      <c r="S2019" s="56">
        <f>IF('LISTA DOS ITENS'!$P2019&gt;'LISTA DOS ITENS'!$R2019,'LISTA DOS ITENS'!$P2019,'LISTA DOS ITENS'!$R2019)</f>
        <v>54.44</v>
      </c>
      <c r="T2019" s="25">
        <v>1.4284387872811133</v>
      </c>
      <c r="U2019" s="25">
        <f>'LISTA DOS ITENS'!$T2019*'LISTA DOS ITENS'!$M2019</f>
        <v>2.856877575</v>
      </c>
      <c r="V2019" s="56">
        <f t="array" ref="V2019">INDEX('RESUMO - LOTES E VMA'!$F$3:$F$181,MATCH('LISTA DOS ITENS'!$D2019,'RESUMO - LOTES E VMA'!$A$3:$A$181,0))</f>
        <v>8699.028876</v>
      </c>
      <c r="W2019" s="57">
        <f>'LISTA DOS ITENS'!$U2019/'LISTA DOS ITENS'!$V2019</f>
        <v>0.0003284133913</v>
      </c>
      <c r="X2019" s="29" t="s">
        <v>53</v>
      </c>
      <c r="Y2019" s="29" t="s">
        <v>290</v>
      </c>
      <c r="Z2019" s="58" t="str">
        <f>'LISTA DOS ITENS'!$F2019&amp;"-"&amp;'LISTA DOS ITENS'!$H2019&amp;"-"&amp;'LISTA DOS ITENS'!$J2019&amp;"-"&amp;'LISTA DOS ITENS'!$K2019&amp;"-"&amp;'LISTA DOS ITENS'!$I2019</f>
        <v>10075083-2101-0903-RAST-ED-1000-01.01</v>
      </c>
      <c r="AA2019" s="59" t="str">
        <f t="array" ref="AA2019">INDEX('RESUMO - LOTES E VMA'!$M$3:$M$181,MATCH('LISTA DOS ITENS'!$D2019,'RESUMO - LOTES E VMA'!$A$3:$A$181,0))</f>
        <v>Para Leilão</v>
      </c>
      <c r="AB2019" s="60">
        <f t="array" ref="AB2019">INDEX('RESUMO - LOTES E VMA'!$J$3:$J$181,MATCH('LISTA DOS ITENS'!$D2019,'RESUMO - LOTES E VMA'!$A$3:$A$181,0))</f>
        <v>0.0521607969</v>
      </c>
      <c r="AC2019" s="29" t="str">
        <f t="array" ref="AC2019">INDEX('RESUMO - LOTES E VMA'!$L$3:$L$181,MATCH('LISTA DOS ITENS'!$D2019,'RESUMO - LOTES E VMA'!$A$3:$A$181,0))</f>
        <v>1% do Valor de Comparação do VMA</v>
      </c>
      <c r="AD2019" s="53" t="str">
        <f>VLOOKUP(Tabela1[[#This Row],[Índice]],[1]Planilha1!$A:$A,1,0)</f>
        <v>#ERROR!</v>
      </c>
    </row>
    <row r="2020" ht="15.75" customHeight="1">
      <c r="A2020" s="52">
        <v>254477.0</v>
      </c>
      <c r="B2020" s="29" t="s">
        <v>70</v>
      </c>
      <c r="C2020" s="29" t="s">
        <v>71</v>
      </c>
      <c r="D2020" s="22">
        <v>207165.0</v>
      </c>
      <c r="E2020" s="29" t="s">
        <v>63</v>
      </c>
      <c r="F2020" s="54">
        <v>1.0075482E7</v>
      </c>
      <c r="G2020" s="29" t="s">
        <v>1455</v>
      </c>
      <c r="H2020" s="55">
        <v>2101.0</v>
      </c>
      <c r="I2020" s="55"/>
      <c r="J2020" s="55" t="s">
        <v>69</v>
      </c>
      <c r="K2020" s="29" t="s">
        <v>73</v>
      </c>
      <c r="L2020" s="29"/>
      <c r="M2020" s="29">
        <v>8.0</v>
      </c>
      <c r="N2020" s="29" t="s">
        <v>52</v>
      </c>
      <c r="O2020" s="25">
        <v>24.7</v>
      </c>
      <c r="P2020" s="25">
        <f>'LISTA DOS ITENS'!$O2020*'LISTA DOS ITENS'!$M2020</f>
        <v>197.6</v>
      </c>
      <c r="Q2020" s="25">
        <v>36.21</v>
      </c>
      <c r="R2020" s="25">
        <f>'LISTA DOS ITENS'!$Q2020*'LISTA DOS ITENS'!$M2020</f>
        <v>289.68</v>
      </c>
      <c r="S2020" s="56">
        <f>IF('LISTA DOS ITENS'!$P2020&gt;'LISTA DOS ITENS'!$R2020,'LISTA DOS ITENS'!$P2020,'LISTA DOS ITENS'!$R2020)</f>
        <v>289.68</v>
      </c>
      <c r="T2020" s="25">
        <v>1.9002119209202466</v>
      </c>
      <c r="U2020" s="25">
        <f>'LISTA DOS ITENS'!$T2020*'LISTA DOS ITENS'!$M2020</f>
        <v>15.20169537</v>
      </c>
      <c r="V2020" s="56">
        <f t="array" ref="V2020">INDEX('RESUMO - LOTES E VMA'!$F$3:$F$181,MATCH('LISTA DOS ITENS'!$D2020,'RESUMO - LOTES E VMA'!$A$3:$A$181,0))</f>
        <v>8699.028876</v>
      </c>
      <c r="W2020" s="57">
        <f>'LISTA DOS ITENS'!$U2020/'LISTA DOS ITENS'!$V2020</f>
        <v>0.00174751637</v>
      </c>
      <c r="X2020" s="29" t="s">
        <v>53</v>
      </c>
      <c r="Y2020" s="29" t="s">
        <v>290</v>
      </c>
      <c r="Z2020" s="58" t="str">
        <f>'LISTA DOS ITENS'!$F2020&amp;"-"&amp;'LISTA DOS ITENS'!$H2020&amp;"-"&amp;'LISTA DOS ITENS'!$J2020&amp;"-"&amp;'LISTA DOS ITENS'!$K2020&amp;"-"&amp;'LISTA DOS ITENS'!$I2020</f>
        <v>10075482-2101-0903-CONS/NAC-</v>
      </c>
      <c r="AA2020" s="59" t="str">
        <f t="array" ref="AA2020">INDEX('RESUMO - LOTES E VMA'!$M$3:$M$181,MATCH('LISTA DOS ITENS'!$D2020,'RESUMO - LOTES E VMA'!$A$3:$A$181,0))</f>
        <v>Para Leilão</v>
      </c>
      <c r="AB2020" s="60">
        <f t="array" ref="AB2020">INDEX('RESUMO - LOTES E VMA'!$J$3:$J$181,MATCH('LISTA DOS ITENS'!$D2020,'RESUMO - LOTES E VMA'!$A$3:$A$181,0))</f>
        <v>0.0521607969</v>
      </c>
      <c r="AC2020" s="29" t="str">
        <f t="array" ref="AC2020">INDEX('RESUMO - LOTES E VMA'!$L$3:$L$181,MATCH('LISTA DOS ITENS'!$D2020,'RESUMO - LOTES E VMA'!$A$3:$A$181,0))</f>
        <v>1% do Valor de Comparação do VMA</v>
      </c>
      <c r="AD2020" s="53" t="str">
        <f>VLOOKUP(Tabela1[[#This Row],[Índice]],[1]Planilha1!$A:$A,1,0)</f>
        <v>#ERROR!</v>
      </c>
    </row>
    <row r="2021" ht="15.75" customHeight="1">
      <c r="A2021" s="52">
        <v>254478.0</v>
      </c>
      <c r="B2021" s="29" t="s">
        <v>70</v>
      </c>
      <c r="C2021" s="29" t="s">
        <v>71</v>
      </c>
      <c r="D2021" s="22">
        <v>207165.0</v>
      </c>
      <c r="E2021" s="29" t="s">
        <v>63</v>
      </c>
      <c r="F2021" s="54">
        <v>1.0075482E7</v>
      </c>
      <c r="G2021" s="29" t="s">
        <v>1455</v>
      </c>
      <c r="H2021" s="55">
        <v>2101.0</v>
      </c>
      <c r="I2021" s="55"/>
      <c r="J2021" s="55" t="s">
        <v>69</v>
      </c>
      <c r="K2021" s="29" t="s">
        <v>84</v>
      </c>
      <c r="L2021" s="29"/>
      <c r="M2021" s="29">
        <v>2.0</v>
      </c>
      <c r="N2021" s="29" t="s">
        <v>52</v>
      </c>
      <c r="O2021" s="25">
        <v>0.0</v>
      </c>
      <c r="P2021" s="25">
        <f>'LISTA DOS ITENS'!$O2021*'LISTA DOS ITENS'!$M2021</f>
        <v>0</v>
      </c>
      <c r="Q2021" s="25">
        <v>36.21</v>
      </c>
      <c r="R2021" s="25">
        <f>'LISTA DOS ITENS'!$Q2021*'LISTA DOS ITENS'!$M2021</f>
        <v>72.42</v>
      </c>
      <c r="S2021" s="56">
        <f>IF('LISTA DOS ITENS'!$P2021&gt;'LISTA DOS ITENS'!$R2021,'LISTA DOS ITENS'!$P2021,'LISTA DOS ITENS'!$R2021)</f>
        <v>72.42</v>
      </c>
      <c r="T2021" s="25">
        <v>1.9002119209202466</v>
      </c>
      <c r="U2021" s="25">
        <f>'LISTA DOS ITENS'!$T2021*'LISTA DOS ITENS'!$M2021</f>
        <v>3.800423842</v>
      </c>
      <c r="V2021" s="56">
        <f t="array" ref="V2021">INDEX('RESUMO - LOTES E VMA'!$F$3:$F$181,MATCH('LISTA DOS ITENS'!$D2021,'RESUMO - LOTES E VMA'!$A$3:$A$181,0))</f>
        <v>8699.028876</v>
      </c>
      <c r="W2021" s="57">
        <f>'LISTA DOS ITENS'!$U2021/'LISTA DOS ITENS'!$V2021</f>
        <v>0.0004368790926</v>
      </c>
      <c r="X2021" s="29" t="s">
        <v>53</v>
      </c>
      <c r="Y2021" s="29" t="s">
        <v>290</v>
      </c>
      <c r="Z2021" s="58" t="str">
        <f>'LISTA DOS ITENS'!$F2021&amp;"-"&amp;'LISTA DOS ITENS'!$H2021&amp;"-"&amp;'LISTA DOS ITENS'!$J2021&amp;"-"&amp;'LISTA DOS ITENS'!$K2021&amp;"-"&amp;'LISTA DOS ITENS'!$I2021</f>
        <v>10075482-2101-0903-RAST-</v>
      </c>
      <c r="AA2021" s="59" t="str">
        <f t="array" ref="AA2021">INDEX('RESUMO - LOTES E VMA'!$M$3:$M$181,MATCH('LISTA DOS ITENS'!$D2021,'RESUMO - LOTES E VMA'!$A$3:$A$181,0))</f>
        <v>Para Leilão</v>
      </c>
      <c r="AB2021" s="60">
        <f t="array" ref="AB2021">INDEX('RESUMO - LOTES E VMA'!$J$3:$J$181,MATCH('LISTA DOS ITENS'!$D2021,'RESUMO - LOTES E VMA'!$A$3:$A$181,0))</f>
        <v>0.0521607969</v>
      </c>
      <c r="AC2021" s="29" t="str">
        <f t="array" ref="AC2021">INDEX('RESUMO - LOTES E VMA'!$L$3:$L$181,MATCH('LISTA DOS ITENS'!$D2021,'RESUMO - LOTES E VMA'!$A$3:$A$181,0))</f>
        <v>1% do Valor de Comparação do VMA</v>
      </c>
      <c r="AD2021" s="53" t="str">
        <f>VLOOKUP(Tabela1[[#This Row],[Índice]],[1]Planilha1!$A:$A,1,0)</f>
        <v>#ERROR!</v>
      </c>
    </row>
    <row r="2022" ht="15.75" customHeight="1">
      <c r="A2022" s="52">
        <v>254479.0</v>
      </c>
      <c r="B2022" s="29" t="s">
        <v>70</v>
      </c>
      <c r="C2022" s="29" t="s">
        <v>71</v>
      </c>
      <c r="D2022" s="22">
        <v>207165.0</v>
      </c>
      <c r="E2022" s="29" t="s">
        <v>63</v>
      </c>
      <c r="F2022" s="54">
        <v>1.007564E7</v>
      </c>
      <c r="G2022" s="29" t="s">
        <v>1450</v>
      </c>
      <c r="H2022" s="55">
        <v>2101.0</v>
      </c>
      <c r="I2022" s="55"/>
      <c r="J2022" s="55" t="s">
        <v>69</v>
      </c>
      <c r="K2022" s="29" t="s">
        <v>84</v>
      </c>
      <c r="L2022" s="29"/>
      <c r="M2022" s="29">
        <v>4.0</v>
      </c>
      <c r="N2022" s="29" t="s">
        <v>52</v>
      </c>
      <c r="O2022" s="25">
        <v>0.0</v>
      </c>
      <c r="P2022" s="25">
        <f>'LISTA DOS ITENS'!$O2022*'LISTA DOS ITENS'!$M2022</f>
        <v>0</v>
      </c>
      <c r="Q2022" s="25">
        <v>19.79</v>
      </c>
      <c r="R2022" s="25">
        <f>'LISTA DOS ITENS'!$Q2022*'LISTA DOS ITENS'!$M2022</f>
        <v>79.16</v>
      </c>
      <c r="S2022" s="56">
        <f>IF('LISTA DOS ITENS'!$P2022&gt;'LISTA DOS ITENS'!$R2022,'LISTA DOS ITENS'!$P2022,'LISTA DOS ITENS'!$R2022)</f>
        <v>79.16</v>
      </c>
      <c r="T2022" s="25">
        <v>1.0385306245515515</v>
      </c>
      <c r="U2022" s="25">
        <f>'LISTA DOS ITENS'!$T2022*'LISTA DOS ITENS'!$M2022</f>
        <v>4.154122498</v>
      </c>
      <c r="V2022" s="56">
        <f t="array" ref="V2022">INDEX('RESUMO - LOTES E VMA'!$F$3:$F$181,MATCH('LISTA DOS ITENS'!$D2022,'RESUMO - LOTES E VMA'!$A$3:$A$181,0))</f>
        <v>8699.028876</v>
      </c>
      <c r="W2022" s="57">
        <f>'LISTA DOS ITENS'!$U2022/'LISTA DOS ITENS'!$V2022</f>
        <v>0.0004775386491</v>
      </c>
      <c r="X2022" s="29" t="s">
        <v>53</v>
      </c>
      <c r="Y2022" s="29" t="s">
        <v>290</v>
      </c>
      <c r="Z2022" s="58" t="str">
        <f>'LISTA DOS ITENS'!$F2022&amp;"-"&amp;'LISTA DOS ITENS'!$H2022&amp;"-"&amp;'LISTA DOS ITENS'!$J2022&amp;"-"&amp;'LISTA DOS ITENS'!$K2022&amp;"-"&amp;'LISTA DOS ITENS'!$I2022</f>
        <v>10075640-2101-0903-RAST-</v>
      </c>
      <c r="AA2022" s="59" t="str">
        <f t="array" ref="AA2022">INDEX('RESUMO - LOTES E VMA'!$M$3:$M$181,MATCH('LISTA DOS ITENS'!$D2022,'RESUMO - LOTES E VMA'!$A$3:$A$181,0))</f>
        <v>Para Leilão</v>
      </c>
      <c r="AB2022" s="60">
        <f t="array" ref="AB2022">INDEX('RESUMO - LOTES E VMA'!$J$3:$J$181,MATCH('LISTA DOS ITENS'!$D2022,'RESUMO - LOTES E VMA'!$A$3:$A$181,0))</f>
        <v>0.0521607969</v>
      </c>
      <c r="AC2022" s="29" t="str">
        <f t="array" ref="AC2022">INDEX('RESUMO - LOTES E VMA'!$L$3:$L$181,MATCH('LISTA DOS ITENS'!$D2022,'RESUMO - LOTES E VMA'!$A$3:$A$181,0))</f>
        <v>1% do Valor de Comparação do VMA</v>
      </c>
      <c r="AD2022" s="53" t="str">
        <f>VLOOKUP(Tabela1[[#This Row],[Índice]],[1]Planilha1!$A:$A,1,0)</f>
        <v>#ERROR!</v>
      </c>
    </row>
    <row r="2023" ht="15.75" customHeight="1">
      <c r="A2023" s="52">
        <v>254480.0</v>
      </c>
      <c r="B2023" s="29" t="s">
        <v>70</v>
      </c>
      <c r="C2023" s="29" t="s">
        <v>71</v>
      </c>
      <c r="D2023" s="22">
        <v>207165.0</v>
      </c>
      <c r="E2023" s="29" t="s">
        <v>63</v>
      </c>
      <c r="F2023" s="54">
        <v>1.007564E7</v>
      </c>
      <c r="G2023" s="29" t="s">
        <v>1450</v>
      </c>
      <c r="H2023" s="55">
        <v>2101.0</v>
      </c>
      <c r="I2023" s="55" t="s">
        <v>81</v>
      </c>
      <c r="J2023" s="55" t="s">
        <v>69</v>
      </c>
      <c r="K2023" s="29" t="s">
        <v>84</v>
      </c>
      <c r="L2023" s="29"/>
      <c r="M2023" s="29">
        <v>6.0</v>
      </c>
      <c r="N2023" s="29" t="s">
        <v>52</v>
      </c>
      <c r="O2023" s="25">
        <v>0.0</v>
      </c>
      <c r="P2023" s="25">
        <f>'LISTA DOS ITENS'!$O2023*'LISTA DOS ITENS'!$M2023</f>
        <v>0</v>
      </c>
      <c r="Q2023" s="25">
        <v>19.79</v>
      </c>
      <c r="R2023" s="25">
        <f>'LISTA DOS ITENS'!$Q2023*'LISTA DOS ITENS'!$M2023</f>
        <v>118.74</v>
      </c>
      <c r="S2023" s="56">
        <f>IF('LISTA DOS ITENS'!$P2023&gt;'LISTA DOS ITENS'!$R2023,'LISTA DOS ITENS'!$P2023,'LISTA DOS ITENS'!$R2023)</f>
        <v>118.74</v>
      </c>
      <c r="T2023" s="25">
        <v>1.0385306245515515</v>
      </c>
      <c r="U2023" s="25">
        <f>'LISTA DOS ITENS'!$T2023*'LISTA DOS ITENS'!$M2023</f>
        <v>6.231183747</v>
      </c>
      <c r="V2023" s="56">
        <f t="array" ref="V2023">INDEX('RESUMO - LOTES E VMA'!$F$3:$F$181,MATCH('LISTA DOS ITENS'!$D2023,'RESUMO - LOTES E VMA'!$A$3:$A$181,0))</f>
        <v>8699.028876</v>
      </c>
      <c r="W2023" s="57">
        <f>'LISTA DOS ITENS'!$U2023/'LISTA DOS ITENS'!$V2023</f>
        <v>0.0007163079737</v>
      </c>
      <c r="X2023" s="29" t="s">
        <v>53</v>
      </c>
      <c r="Y2023" s="29" t="s">
        <v>290</v>
      </c>
      <c r="Z2023" s="58" t="str">
        <f>'LISTA DOS ITENS'!$F2023&amp;"-"&amp;'LISTA DOS ITENS'!$H2023&amp;"-"&amp;'LISTA DOS ITENS'!$J2023&amp;"-"&amp;'LISTA DOS ITENS'!$K2023&amp;"-"&amp;'LISTA DOS ITENS'!$I2023</f>
        <v>10075640-2101-0903-RAST-ED-1000-01.01</v>
      </c>
      <c r="AA2023" s="59" t="str">
        <f t="array" ref="AA2023">INDEX('RESUMO - LOTES E VMA'!$M$3:$M$181,MATCH('LISTA DOS ITENS'!$D2023,'RESUMO - LOTES E VMA'!$A$3:$A$181,0))</f>
        <v>Para Leilão</v>
      </c>
      <c r="AB2023" s="60">
        <f t="array" ref="AB2023">INDEX('RESUMO - LOTES E VMA'!$J$3:$J$181,MATCH('LISTA DOS ITENS'!$D2023,'RESUMO - LOTES E VMA'!$A$3:$A$181,0))</f>
        <v>0.0521607969</v>
      </c>
      <c r="AC2023" s="29" t="str">
        <f t="array" ref="AC2023">INDEX('RESUMO - LOTES E VMA'!$L$3:$L$181,MATCH('LISTA DOS ITENS'!$D2023,'RESUMO - LOTES E VMA'!$A$3:$A$181,0))</f>
        <v>1% do Valor de Comparação do VMA</v>
      </c>
      <c r="AD2023" s="53" t="str">
        <f>VLOOKUP(Tabela1[[#This Row],[Índice]],[1]Planilha1!$A:$A,1,0)</f>
        <v>#ERROR!</v>
      </c>
    </row>
    <row r="2024" ht="15.75" customHeight="1">
      <c r="A2024" s="52">
        <v>254481.0</v>
      </c>
      <c r="B2024" s="29" t="s">
        <v>70</v>
      </c>
      <c r="C2024" s="29" t="s">
        <v>71</v>
      </c>
      <c r="D2024" s="22">
        <v>207165.0</v>
      </c>
      <c r="E2024" s="29" t="s">
        <v>63</v>
      </c>
      <c r="F2024" s="54">
        <v>1.0075786E7</v>
      </c>
      <c r="G2024" s="29" t="s">
        <v>1479</v>
      </c>
      <c r="H2024" s="55">
        <v>2101.0</v>
      </c>
      <c r="I2024" s="55" t="s">
        <v>81</v>
      </c>
      <c r="J2024" s="55" t="s">
        <v>69</v>
      </c>
      <c r="K2024" s="29" t="s">
        <v>84</v>
      </c>
      <c r="L2024" s="29"/>
      <c r="M2024" s="29">
        <v>9.0</v>
      </c>
      <c r="N2024" s="29" t="s">
        <v>52</v>
      </c>
      <c r="O2024" s="25">
        <v>0.0</v>
      </c>
      <c r="P2024" s="25">
        <f>'LISTA DOS ITENS'!$O2024*'LISTA DOS ITENS'!$M2024</f>
        <v>0</v>
      </c>
      <c r="Q2024" s="25">
        <v>13.52</v>
      </c>
      <c r="R2024" s="25">
        <f>'LISTA DOS ITENS'!$Q2024*'LISTA DOS ITENS'!$M2024</f>
        <v>121.68</v>
      </c>
      <c r="S2024" s="56">
        <f>IF('LISTA DOS ITENS'!$P2024&gt;'LISTA DOS ITENS'!$R2024,'LISTA DOS ITENS'!$P2024,'LISTA DOS ITENS'!$R2024)</f>
        <v>121.68</v>
      </c>
      <c r="T2024" s="25">
        <v>0.7094964145496198</v>
      </c>
      <c r="U2024" s="25">
        <f>'LISTA DOS ITENS'!$T2024*'LISTA DOS ITENS'!$M2024</f>
        <v>6.385467731</v>
      </c>
      <c r="V2024" s="56">
        <f t="array" ref="V2024">INDEX('RESUMO - LOTES E VMA'!$F$3:$F$181,MATCH('LISTA DOS ITENS'!$D2024,'RESUMO - LOTES E VMA'!$A$3:$A$181,0))</f>
        <v>8699.028876</v>
      </c>
      <c r="W2024" s="57">
        <f>'LISTA DOS ITENS'!$U2024/'LISTA DOS ITENS'!$V2024</f>
        <v>0.0007340437447</v>
      </c>
      <c r="X2024" s="29" t="s">
        <v>53</v>
      </c>
      <c r="Y2024" s="29" t="s">
        <v>290</v>
      </c>
      <c r="Z2024" s="58" t="str">
        <f>'LISTA DOS ITENS'!$F2024&amp;"-"&amp;'LISTA DOS ITENS'!$H2024&amp;"-"&amp;'LISTA DOS ITENS'!$J2024&amp;"-"&amp;'LISTA DOS ITENS'!$K2024&amp;"-"&amp;'LISTA DOS ITENS'!$I2024</f>
        <v>10075786-2101-0903-RAST-ED-1000-01.01</v>
      </c>
      <c r="AA2024" s="59" t="str">
        <f t="array" ref="AA2024">INDEX('RESUMO - LOTES E VMA'!$M$3:$M$181,MATCH('LISTA DOS ITENS'!$D2024,'RESUMO - LOTES E VMA'!$A$3:$A$181,0))</f>
        <v>Para Leilão</v>
      </c>
      <c r="AB2024" s="60">
        <f t="array" ref="AB2024">INDEX('RESUMO - LOTES E VMA'!$J$3:$J$181,MATCH('LISTA DOS ITENS'!$D2024,'RESUMO - LOTES E VMA'!$A$3:$A$181,0))</f>
        <v>0.0521607969</v>
      </c>
      <c r="AC2024" s="29" t="str">
        <f t="array" ref="AC2024">INDEX('RESUMO - LOTES E VMA'!$L$3:$L$181,MATCH('LISTA DOS ITENS'!$D2024,'RESUMO - LOTES E VMA'!$A$3:$A$181,0))</f>
        <v>1% do Valor de Comparação do VMA</v>
      </c>
      <c r="AD2024" s="53" t="str">
        <f>VLOOKUP(Tabela1[[#This Row],[Índice]],[1]Planilha1!$A:$A,1,0)</f>
        <v>#ERROR!</v>
      </c>
    </row>
    <row r="2025" ht="15.75" customHeight="1">
      <c r="A2025" s="52">
        <v>254482.0</v>
      </c>
      <c r="B2025" s="29" t="s">
        <v>70</v>
      </c>
      <c r="C2025" s="29" t="s">
        <v>71</v>
      </c>
      <c r="D2025" s="22">
        <v>207165.0</v>
      </c>
      <c r="E2025" s="29" t="s">
        <v>63</v>
      </c>
      <c r="F2025" s="54">
        <v>1.0078565E7</v>
      </c>
      <c r="G2025" s="29" t="s">
        <v>1480</v>
      </c>
      <c r="H2025" s="55">
        <v>2101.0</v>
      </c>
      <c r="I2025" s="55"/>
      <c r="J2025" s="55" t="s">
        <v>69</v>
      </c>
      <c r="K2025" s="29" t="s">
        <v>73</v>
      </c>
      <c r="L2025" s="29"/>
      <c r="M2025" s="29">
        <v>2.0</v>
      </c>
      <c r="N2025" s="29" t="s">
        <v>52</v>
      </c>
      <c r="O2025" s="25">
        <v>32.125</v>
      </c>
      <c r="P2025" s="25">
        <f>'LISTA DOS ITENS'!$O2025*'LISTA DOS ITENS'!$M2025</f>
        <v>64.25</v>
      </c>
      <c r="Q2025" s="25">
        <v>54.96</v>
      </c>
      <c r="R2025" s="25">
        <f>'LISTA DOS ITENS'!$Q2025*'LISTA DOS ITENS'!$M2025</f>
        <v>109.92</v>
      </c>
      <c r="S2025" s="56">
        <f>IF('LISTA DOS ITENS'!$P2025&gt;'LISTA DOS ITENS'!$R2025,'LISTA DOS ITENS'!$P2025,'LISTA DOS ITENS'!$R2025)</f>
        <v>109.92</v>
      </c>
      <c r="T2025" s="25">
        <v>5.34924139702921</v>
      </c>
      <c r="U2025" s="25">
        <f>'LISTA DOS ITENS'!$T2025*'LISTA DOS ITENS'!$M2025</f>
        <v>10.69848279</v>
      </c>
      <c r="V2025" s="56">
        <f t="array" ref="V2025">INDEX('RESUMO - LOTES E VMA'!$F$3:$F$181,MATCH('LISTA DOS ITENS'!$D2025,'RESUMO - LOTES E VMA'!$A$3:$A$181,0))</f>
        <v>8699.028876</v>
      </c>
      <c r="W2025" s="57">
        <f>'LISTA DOS ITENS'!$U2025/'LISTA DOS ITENS'!$V2025</f>
        <v>0.001229847946</v>
      </c>
      <c r="X2025" s="29" t="s">
        <v>53</v>
      </c>
      <c r="Y2025" s="29" t="s">
        <v>290</v>
      </c>
      <c r="Z2025" s="58" t="str">
        <f>'LISTA DOS ITENS'!$F2025&amp;"-"&amp;'LISTA DOS ITENS'!$H2025&amp;"-"&amp;'LISTA DOS ITENS'!$J2025&amp;"-"&amp;'LISTA DOS ITENS'!$K2025&amp;"-"&amp;'LISTA DOS ITENS'!$I2025</f>
        <v>10078565-2101-0903-CONS/NAC-</v>
      </c>
      <c r="AA2025" s="59" t="str">
        <f t="array" ref="AA2025">INDEX('RESUMO - LOTES E VMA'!$M$3:$M$181,MATCH('LISTA DOS ITENS'!$D2025,'RESUMO - LOTES E VMA'!$A$3:$A$181,0))</f>
        <v>Para Leilão</v>
      </c>
      <c r="AB2025" s="60">
        <f t="array" ref="AB2025">INDEX('RESUMO - LOTES E VMA'!$J$3:$J$181,MATCH('LISTA DOS ITENS'!$D2025,'RESUMO - LOTES E VMA'!$A$3:$A$181,0))</f>
        <v>0.0521607969</v>
      </c>
      <c r="AC2025" s="29" t="str">
        <f t="array" ref="AC2025">INDEX('RESUMO - LOTES E VMA'!$L$3:$L$181,MATCH('LISTA DOS ITENS'!$D2025,'RESUMO - LOTES E VMA'!$A$3:$A$181,0))</f>
        <v>1% do Valor de Comparação do VMA</v>
      </c>
      <c r="AD2025" s="53" t="str">
        <f>VLOOKUP(Tabela1[[#This Row],[Índice]],[1]Planilha1!$A:$A,1,0)</f>
        <v>#ERROR!</v>
      </c>
    </row>
    <row r="2026" ht="15.75" customHeight="1">
      <c r="A2026" s="52">
        <v>254483.0</v>
      </c>
      <c r="B2026" s="29" t="s">
        <v>70</v>
      </c>
      <c r="C2026" s="29" t="s">
        <v>71</v>
      </c>
      <c r="D2026" s="22">
        <v>207165.0</v>
      </c>
      <c r="E2026" s="29" t="s">
        <v>63</v>
      </c>
      <c r="F2026" s="54">
        <v>1.0078565E7</v>
      </c>
      <c r="G2026" s="29" t="s">
        <v>1480</v>
      </c>
      <c r="H2026" s="55">
        <v>2101.0</v>
      </c>
      <c r="I2026" s="55"/>
      <c r="J2026" s="55" t="s">
        <v>69</v>
      </c>
      <c r="K2026" s="29" t="s">
        <v>84</v>
      </c>
      <c r="L2026" s="29"/>
      <c r="M2026" s="29">
        <v>2.0</v>
      </c>
      <c r="N2026" s="29" t="s">
        <v>52</v>
      </c>
      <c r="O2026" s="25">
        <v>0.25</v>
      </c>
      <c r="P2026" s="25">
        <f>'LISTA DOS ITENS'!$O2026*'LISTA DOS ITENS'!$M2026</f>
        <v>0.5</v>
      </c>
      <c r="Q2026" s="25">
        <v>54.96</v>
      </c>
      <c r="R2026" s="25">
        <f>'LISTA DOS ITENS'!$Q2026*'LISTA DOS ITENS'!$M2026</f>
        <v>109.92</v>
      </c>
      <c r="S2026" s="56">
        <f>IF('LISTA DOS ITENS'!$P2026&gt;'LISTA DOS ITENS'!$R2026,'LISTA DOS ITENS'!$P2026,'LISTA DOS ITENS'!$R2026)</f>
        <v>109.92</v>
      </c>
      <c r="T2026" s="25">
        <v>5.34924139702921</v>
      </c>
      <c r="U2026" s="25">
        <f>'LISTA DOS ITENS'!$T2026*'LISTA DOS ITENS'!$M2026</f>
        <v>10.69848279</v>
      </c>
      <c r="V2026" s="56">
        <f t="array" ref="V2026">INDEX('RESUMO - LOTES E VMA'!$F$3:$F$181,MATCH('LISTA DOS ITENS'!$D2026,'RESUMO - LOTES E VMA'!$A$3:$A$181,0))</f>
        <v>8699.028876</v>
      </c>
      <c r="W2026" s="57">
        <f>'LISTA DOS ITENS'!$U2026/'LISTA DOS ITENS'!$V2026</f>
        <v>0.001229847946</v>
      </c>
      <c r="X2026" s="29" t="s">
        <v>53</v>
      </c>
      <c r="Y2026" s="29" t="s">
        <v>290</v>
      </c>
      <c r="Z2026" s="58" t="str">
        <f>'LISTA DOS ITENS'!$F2026&amp;"-"&amp;'LISTA DOS ITENS'!$H2026&amp;"-"&amp;'LISTA DOS ITENS'!$J2026&amp;"-"&amp;'LISTA DOS ITENS'!$K2026&amp;"-"&amp;'LISTA DOS ITENS'!$I2026</f>
        <v>10078565-2101-0903-RAST-</v>
      </c>
      <c r="AA2026" s="59" t="str">
        <f t="array" ref="AA2026">INDEX('RESUMO - LOTES E VMA'!$M$3:$M$181,MATCH('LISTA DOS ITENS'!$D2026,'RESUMO - LOTES E VMA'!$A$3:$A$181,0))</f>
        <v>Para Leilão</v>
      </c>
      <c r="AB2026" s="60">
        <f t="array" ref="AB2026">INDEX('RESUMO - LOTES E VMA'!$J$3:$J$181,MATCH('LISTA DOS ITENS'!$D2026,'RESUMO - LOTES E VMA'!$A$3:$A$181,0))</f>
        <v>0.0521607969</v>
      </c>
      <c r="AC2026" s="29" t="str">
        <f t="array" ref="AC2026">INDEX('RESUMO - LOTES E VMA'!$L$3:$L$181,MATCH('LISTA DOS ITENS'!$D2026,'RESUMO - LOTES E VMA'!$A$3:$A$181,0))</f>
        <v>1% do Valor de Comparação do VMA</v>
      </c>
      <c r="AD2026" s="53" t="str">
        <f>VLOOKUP(Tabela1[[#This Row],[Índice]],[1]Planilha1!$A:$A,1,0)</f>
        <v>#ERROR!</v>
      </c>
    </row>
    <row r="2027" ht="15.75" customHeight="1">
      <c r="A2027" s="52">
        <v>254484.0</v>
      </c>
      <c r="B2027" s="29" t="s">
        <v>70</v>
      </c>
      <c r="C2027" s="29" t="s">
        <v>71</v>
      </c>
      <c r="D2027" s="22">
        <v>207165.0</v>
      </c>
      <c r="E2027" s="29" t="s">
        <v>63</v>
      </c>
      <c r="F2027" s="54">
        <v>1.010315E7</v>
      </c>
      <c r="G2027" s="29" t="s">
        <v>1469</v>
      </c>
      <c r="H2027" s="55">
        <v>2101.0</v>
      </c>
      <c r="I2027" s="55"/>
      <c r="J2027" s="55" t="s">
        <v>69</v>
      </c>
      <c r="K2027" s="29" t="s">
        <v>84</v>
      </c>
      <c r="L2027" s="29"/>
      <c r="M2027" s="29">
        <v>2.0</v>
      </c>
      <c r="N2027" s="29" t="s">
        <v>52</v>
      </c>
      <c r="O2027" s="25">
        <v>0.0</v>
      </c>
      <c r="P2027" s="25">
        <f>'LISTA DOS ITENS'!$O2027*'LISTA DOS ITENS'!$M2027</f>
        <v>0</v>
      </c>
      <c r="Q2027" s="25">
        <v>7.24</v>
      </c>
      <c r="R2027" s="25">
        <f>'LISTA DOS ITENS'!$Q2027*'LISTA DOS ITENS'!$M2027</f>
        <v>14.48</v>
      </c>
      <c r="S2027" s="56">
        <f>IF('LISTA DOS ITENS'!$P2027&gt;'LISTA DOS ITENS'!$R2027,'LISTA DOS ITENS'!$P2027,'LISTA DOS ITENS'!$R2027)</f>
        <v>14.48</v>
      </c>
      <c r="T2027" s="25">
        <v>0.3799374290931396</v>
      </c>
      <c r="U2027" s="25">
        <f>'LISTA DOS ITENS'!$T2027*'LISTA DOS ITENS'!$M2027</f>
        <v>0.7598748582</v>
      </c>
      <c r="V2027" s="56">
        <f t="array" ref="V2027">INDEX('RESUMO - LOTES E VMA'!$F$3:$F$181,MATCH('LISTA DOS ITENS'!$D2027,'RESUMO - LOTES E VMA'!$A$3:$A$181,0))</f>
        <v>8699.028876</v>
      </c>
      <c r="W2027" s="57">
        <f>'LISTA DOS ITENS'!$U2027/'LISTA DOS ITENS'!$V2027</f>
        <v>0.00008735168822</v>
      </c>
      <c r="X2027" s="29" t="s">
        <v>53</v>
      </c>
      <c r="Y2027" s="29" t="s">
        <v>290</v>
      </c>
      <c r="Z2027" s="58" t="str">
        <f>'LISTA DOS ITENS'!$F2027&amp;"-"&amp;'LISTA DOS ITENS'!$H2027&amp;"-"&amp;'LISTA DOS ITENS'!$J2027&amp;"-"&amp;'LISTA DOS ITENS'!$K2027&amp;"-"&amp;'LISTA DOS ITENS'!$I2027</f>
        <v>10103150-2101-0903-RAST-</v>
      </c>
      <c r="AA2027" s="59" t="str">
        <f t="array" ref="AA2027">INDEX('RESUMO - LOTES E VMA'!$M$3:$M$181,MATCH('LISTA DOS ITENS'!$D2027,'RESUMO - LOTES E VMA'!$A$3:$A$181,0))</f>
        <v>Para Leilão</v>
      </c>
      <c r="AB2027" s="60">
        <f t="array" ref="AB2027">INDEX('RESUMO - LOTES E VMA'!$J$3:$J$181,MATCH('LISTA DOS ITENS'!$D2027,'RESUMO - LOTES E VMA'!$A$3:$A$181,0))</f>
        <v>0.0521607969</v>
      </c>
      <c r="AC2027" s="29" t="str">
        <f t="array" ref="AC2027">INDEX('RESUMO - LOTES E VMA'!$L$3:$L$181,MATCH('LISTA DOS ITENS'!$D2027,'RESUMO - LOTES E VMA'!$A$3:$A$181,0))</f>
        <v>1% do Valor de Comparação do VMA</v>
      </c>
      <c r="AD2027" s="53" t="str">
        <f>VLOOKUP(Tabela1[[#This Row],[Índice]],[1]Planilha1!$A:$A,1,0)</f>
        <v>#ERROR!</v>
      </c>
    </row>
    <row r="2028" ht="15.75" customHeight="1">
      <c r="A2028" s="52">
        <v>254485.0</v>
      </c>
      <c r="B2028" s="29" t="s">
        <v>70</v>
      </c>
      <c r="C2028" s="29" t="s">
        <v>71</v>
      </c>
      <c r="D2028" s="22">
        <v>207165.0</v>
      </c>
      <c r="E2028" s="29" t="s">
        <v>63</v>
      </c>
      <c r="F2028" s="54">
        <v>1.020615E7</v>
      </c>
      <c r="G2028" s="29" t="s">
        <v>1481</v>
      </c>
      <c r="H2028" s="55">
        <v>2101.0</v>
      </c>
      <c r="I2028" s="55"/>
      <c r="J2028" s="55" t="s">
        <v>69</v>
      </c>
      <c r="K2028" s="29" t="s">
        <v>73</v>
      </c>
      <c r="L2028" s="29"/>
      <c r="M2028" s="29">
        <v>6.0</v>
      </c>
      <c r="N2028" s="29" t="s">
        <v>52</v>
      </c>
      <c r="O2028" s="25">
        <v>31.24</v>
      </c>
      <c r="P2028" s="25">
        <f>'LISTA DOS ITENS'!$O2028*'LISTA DOS ITENS'!$M2028</f>
        <v>187.44</v>
      </c>
      <c r="Q2028" s="25">
        <v>36.89</v>
      </c>
      <c r="R2028" s="25">
        <f>'LISTA DOS ITENS'!$Q2028*'LISTA DOS ITENS'!$M2028</f>
        <v>221.34</v>
      </c>
      <c r="S2028" s="56">
        <f>IF('LISTA DOS ITENS'!$P2028&gt;'LISTA DOS ITENS'!$R2028,'LISTA DOS ITENS'!$P2028,'LISTA DOS ITENS'!$R2028)</f>
        <v>221.34</v>
      </c>
      <c r="T2028" s="25">
        <v>1.935896651829547</v>
      </c>
      <c r="U2028" s="25">
        <f>'LISTA DOS ITENS'!$T2028*'LISTA DOS ITENS'!$M2028</f>
        <v>11.61537991</v>
      </c>
      <c r="V2028" s="56">
        <f t="array" ref="V2028">INDEX('RESUMO - LOTES E VMA'!$F$3:$F$181,MATCH('LISTA DOS ITENS'!$D2028,'RESUMO - LOTES E VMA'!$A$3:$A$181,0))</f>
        <v>8699.028876</v>
      </c>
      <c r="W2028" s="57">
        <f>'LISTA DOS ITENS'!$U2028/'LISTA DOS ITENS'!$V2028</f>
        <v>0.001335250184</v>
      </c>
      <c r="X2028" s="29" t="s">
        <v>53</v>
      </c>
      <c r="Y2028" s="29" t="s">
        <v>290</v>
      </c>
      <c r="Z2028" s="58" t="str">
        <f>'LISTA DOS ITENS'!$F2028&amp;"-"&amp;'LISTA DOS ITENS'!$H2028&amp;"-"&amp;'LISTA DOS ITENS'!$J2028&amp;"-"&amp;'LISTA DOS ITENS'!$K2028&amp;"-"&amp;'LISTA DOS ITENS'!$I2028</f>
        <v>10206150-2101-0903-CONS/NAC-</v>
      </c>
      <c r="AA2028" s="59" t="str">
        <f t="array" ref="AA2028">INDEX('RESUMO - LOTES E VMA'!$M$3:$M$181,MATCH('LISTA DOS ITENS'!$D2028,'RESUMO - LOTES E VMA'!$A$3:$A$181,0))</f>
        <v>Para Leilão</v>
      </c>
      <c r="AB2028" s="60">
        <f t="array" ref="AB2028">INDEX('RESUMO - LOTES E VMA'!$J$3:$J$181,MATCH('LISTA DOS ITENS'!$D2028,'RESUMO - LOTES E VMA'!$A$3:$A$181,0))</f>
        <v>0.0521607969</v>
      </c>
      <c r="AC2028" s="29" t="str">
        <f t="array" ref="AC2028">INDEX('RESUMO - LOTES E VMA'!$L$3:$L$181,MATCH('LISTA DOS ITENS'!$D2028,'RESUMO - LOTES E VMA'!$A$3:$A$181,0))</f>
        <v>1% do Valor de Comparação do VMA</v>
      </c>
      <c r="AD2028" s="53" t="str">
        <f>VLOOKUP(Tabela1[[#This Row],[Índice]],[1]Planilha1!$A:$A,1,0)</f>
        <v>#ERROR!</v>
      </c>
    </row>
    <row r="2029" ht="15.75" customHeight="1">
      <c r="A2029" s="52">
        <v>254486.0</v>
      </c>
      <c r="B2029" s="29" t="s">
        <v>70</v>
      </c>
      <c r="C2029" s="29" t="s">
        <v>71</v>
      </c>
      <c r="D2029" s="22">
        <v>207165.0</v>
      </c>
      <c r="E2029" s="29" t="s">
        <v>63</v>
      </c>
      <c r="F2029" s="54">
        <v>1.0240592E7</v>
      </c>
      <c r="G2029" s="29" t="s">
        <v>1482</v>
      </c>
      <c r="H2029" s="55">
        <v>2101.0</v>
      </c>
      <c r="I2029" s="55"/>
      <c r="J2029" s="55" t="s">
        <v>69</v>
      </c>
      <c r="K2029" s="29" t="s">
        <v>73</v>
      </c>
      <c r="L2029" s="29"/>
      <c r="M2029" s="29">
        <v>4.0</v>
      </c>
      <c r="N2029" s="29" t="s">
        <v>52</v>
      </c>
      <c r="O2029" s="25">
        <v>6.67</v>
      </c>
      <c r="P2029" s="25">
        <f>'LISTA DOS ITENS'!$O2029*'LISTA DOS ITENS'!$M2029</f>
        <v>26.68</v>
      </c>
      <c r="Q2029" s="25">
        <v>6.67</v>
      </c>
      <c r="R2029" s="25">
        <f>'LISTA DOS ITENS'!$Q2029*'LISTA DOS ITENS'!$M2029</f>
        <v>26.68</v>
      </c>
      <c r="S2029" s="56">
        <f>IF('LISTA DOS ITENS'!$P2029&gt;'LISTA DOS ITENS'!$R2029,'LISTA DOS ITENS'!$P2029,'LISTA DOS ITENS'!$R2029)</f>
        <v>26.68</v>
      </c>
      <c r="T2029" s="25">
        <v>0.3500252281838731</v>
      </c>
      <c r="U2029" s="25">
        <f>'LISTA DOS ITENS'!$T2029*'LISTA DOS ITENS'!$M2029</f>
        <v>1.400100913</v>
      </c>
      <c r="V2029" s="56">
        <f t="array" ref="V2029">INDEX('RESUMO - LOTES E VMA'!$F$3:$F$181,MATCH('LISTA DOS ITENS'!$D2029,'RESUMO - LOTES E VMA'!$A$3:$A$181,0))</f>
        <v>8699.028876</v>
      </c>
      <c r="W2029" s="57">
        <f>'LISTA DOS ITENS'!$U2029/'LISTA DOS ITENS'!$V2029</f>
        <v>0.0001609491051</v>
      </c>
      <c r="X2029" s="29" t="s">
        <v>53</v>
      </c>
      <c r="Y2029" s="29" t="s">
        <v>290</v>
      </c>
      <c r="Z2029" s="58" t="str">
        <f>'LISTA DOS ITENS'!$F2029&amp;"-"&amp;'LISTA DOS ITENS'!$H2029&amp;"-"&amp;'LISTA DOS ITENS'!$J2029&amp;"-"&amp;'LISTA DOS ITENS'!$K2029&amp;"-"&amp;'LISTA DOS ITENS'!$I2029</f>
        <v>10240592-2101-0903-CONS/NAC-</v>
      </c>
      <c r="AA2029" s="59" t="str">
        <f t="array" ref="AA2029">INDEX('RESUMO - LOTES E VMA'!$M$3:$M$181,MATCH('LISTA DOS ITENS'!$D2029,'RESUMO - LOTES E VMA'!$A$3:$A$181,0))</f>
        <v>Para Leilão</v>
      </c>
      <c r="AB2029" s="60">
        <f t="array" ref="AB2029">INDEX('RESUMO - LOTES E VMA'!$J$3:$J$181,MATCH('LISTA DOS ITENS'!$D2029,'RESUMO - LOTES E VMA'!$A$3:$A$181,0))</f>
        <v>0.0521607969</v>
      </c>
      <c r="AC2029" s="29" t="str">
        <f t="array" ref="AC2029">INDEX('RESUMO - LOTES E VMA'!$L$3:$L$181,MATCH('LISTA DOS ITENS'!$D2029,'RESUMO - LOTES E VMA'!$A$3:$A$181,0))</f>
        <v>1% do Valor de Comparação do VMA</v>
      </c>
      <c r="AD2029" s="53" t="str">
        <f>VLOOKUP(Tabela1[[#This Row],[Índice]],[1]Planilha1!$A:$A,1,0)</f>
        <v>#ERROR!</v>
      </c>
    </row>
    <row r="2030" ht="15.75" customHeight="1">
      <c r="A2030" s="52">
        <v>254487.0</v>
      </c>
      <c r="B2030" s="29" t="s">
        <v>70</v>
      </c>
      <c r="C2030" s="29" t="s">
        <v>71</v>
      </c>
      <c r="D2030" s="22">
        <v>207165.0</v>
      </c>
      <c r="E2030" s="29" t="s">
        <v>63</v>
      </c>
      <c r="F2030" s="54">
        <v>1.0300258E7</v>
      </c>
      <c r="G2030" s="29" t="s">
        <v>1483</v>
      </c>
      <c r="H2030" s="55">
        <v>2101.0</v>
      </c>
      <c r="I2030" s="55"/>
      <c r="J2030" s="55" t="s">
        <v>69</v>
      </c>
      <c r="K2030" s="29" t="s">
        <v>73</v>
      </c>
      <c r="L2030" s="29"/>
      <c r="M2030" s="29">
        <v>15.0</v>
      </c>
      <c r="N2030" s="29" t="s">
        <v>52</v>
      </c>
      <c r="O2030" s="25">
        <v>3.6799999999999997</v>
      </c>
      <c r="P2030" s="25">
        <f>'LISTA DOS ITENS'!$O2030*'LISTA DOS ITENS'!$M2030</f>
        <v>55.2</v>
      </c>
      <c r="Q2030" s="25">
        <v>158.81</v>
      </c>
      <c r="R2030" s="25">
        <f>'LISTA DOS ITENS'!$Q2030*'LISTA DOS ITENS'!$M2030</f>
        <v>2382.15</v>
      </c>
      <c r="S2030" s="56">
        <f>IF('LISTA DOS ITENS'!$P2030&gt;'LISTA DOS ITENS'!$R2030,'LISTA DOS ITENS'!$P2030,'LISTA DOS ITENS'!$R2030)</f>
        <v>2382.15</v>
      </c>
      <c r="T2030" s="25">
        <v>8.33395899368529</v>
      </c>
      <c r="U2030" s="25">
        <f>'LISTA DOS ITENS'!$T2030*'LISTA DOS ITENS'!$M2030</f>
        <v>125.0093849</v>
      </c>
      <c r="V2030" s="56">
        <f t="array" ref="V2030">INDEX('RESUMO - LOTES E VMA'!$F$3:$F$181,MATCH('LISTA DOS ITENS'!$D2030,'RESUMO - LOTES E VMA'!$A$3:$A$181,0))</f>
        <v>8699.028876</v>
      </c>
      <c r="W2030" s="57">
        <f>'LISTA DOS ITENS'!$U2030/'LISTA DOS ITENS'!$V2030</f>
        <v>0.0143704989</v>
      </c>
      <c r="X2030" s="29" t="s">
        <v>53</v>
      </c>
      <c r="Y2030" s="29" t="s">
        <v>290</v>
      </c>
      <c r="Z2030" s="58" t="str">
        <f>'LISTA DOS ITENS'!$F2030&amp;"-"&amp;'LISTA DOS ITENS'!$H2030&amp;"-"&amp;'LISTA DOS ITENS'!$J2030&amp;"-"&amp;'LISTA DOS ITENS'!$K2030&amp;"-"&amp;'LISTA DOS ITENS'!$I2030</f>
        <v>10300258-2101-0903-CONS/NAC-</v>
      </c>
      <c r="AA2030" s="59" t="str">
        <f t="array" ref="AA2030">INDEX('RESUMO - LOTES E VMA'!$M$3:$M$181,MATCH('LISTA DOS ITENS'!$D2030,'RESUMO - LOTES E VMA'!$A$3:$A$181,0))</f>
        <v>Para Leilão</v>
      </c>
      <c r="AB2030" s="60">
        <f t="array" ref="AB2030">INDEX('RESUMO - LOTES E VMA'!$J$3:$J$181,MATCH('LISTA DOS ITENS'!$D2030,'RESUMO - LOTES E VMA'!$A$3:$A$181,0))</f>
        <v>0.0521607969</v>
      </c>
      <c r="AC2030" s="29" t="str">
        <f t="array" ref="AC2030">INDEX('RESUMO - LOTES E VMA'!$L$3:$L$181,MATCH('LISTA DOS ITENS'!$D2030,'RESUMO - LOTES E VMA'!$A$3:$A$181,0))</f>
        <v>1% do Valor de Comparação do VMA</v>
      </c>
      <c r="AD2030" s="53" t="str">
        <f>VLOOKUP(Tabela1[[#This Row],[Índice]],[1]Planilha1!$A:$A,1,0)</f>
        <v>#ERROR!</v>
      </c>
    </row>
    <row r="2031" ht="15.75" customHeight="1">
      <c r="A2031" s="52">
        <v>254488.0</v>
      </c>
      <c r="B2031" s="29" t="s">
        <v>70</v>
      </c>
      <c r="C2031" s="29" t="s">
        <v>71</v>
      </c>
      <c r="D2031" s="22">
        <v>207165.0</v>
      </c>
      <c r="E2031" s="29" t="s">
        <v>63</v>
      </c>
      <c r="F2031" s="54">
        <v>1.030507E7</v>
      </c>
      <c r="G2031" s="29" t="s">
        <v>1484</v>
      </c>
      <c r="H2031" s="55">
        <v>2101.0</v>
      </c>
      <c r="I2031" s="55"/>
      <c r="J2031" s="55" t="s">
        <v>69</v>
      </c>
      <c r="K2031" s="29" t="s">
        <v>84</v>
      </c>
      <c r="L2031" s="29"/>
      <c r="M2031" s="29">
        <v>8.0</v>
      </c>
      <c r="N2031" s="29" t="s">
        <v>52</v>
      </c>
      <c r="O2031" s="25">
        <v>1.0</v>
      </c>
      <c r="P2031" s="25">
        <f>'LISTA DOS ITENS'!$O2031*'LISTA DOS ITENS'!$M2031</f>
        <v>8</v>
      </c>
      <c r="Q2031" s="25">
        <v>63.53</v>
      </c>
      <c r="R2031" s="25">
        <f>'LISTA DOS ITENS'!$Q2031*'LISTA DOS ITENS'!$M2031</f>
        <v>508.24</v>
      </c>
      <c r="S2031" s="56">
        <f>IF('LISTA DOS ITENS'!$P2031&gt;'LISTA DOS ITENS'!$R2031,'LISTA DOS ITENS'!$P2031,'LISTA DOS ITENS'!$R2031)</f>
        <v>508.24</v>
      </c>
      <c r="T2031" s="25">
        <v>3.3338984627468453</v>
      </c>
      <c r="U2031" s="25">
        <f>'LISTA DOS ITENS'!$T2031*'LISTA DOS ITENS'!$M2031</f>
        <v>26.6711877</v>
      </c>
      <c r="V2031" s="56">
        <f t="array" ref="V2031">INDEX('RESUMO - LOTES E VMA'!$F$3:$F$181,MATCH('LISTA DOS ITENS'!$D2031,'RESUMO - LOTES E VMA'!$A$3:$A$181,0))</f>
        <v>8699.028876</v>
      </c>
      <c r="W2031" s="57">
        <f>'LISTA DOS ITENS'!$U2031/'LISTA DOS ITENS'!$V2031</f>
        <v>0.003065995996</v>
      </c>
      <c r="X2031" s="29" t="s">
        <v>53</v>
      </c>
      <c r="Y2031" s="29" t="s">
        <v>290</v>
      </c>
      <c r="Z2031" s="58" t="str">
        <f>'LISTA DOS ITENS'!$F2031&amp;"-"&amp;'LISTA DOS ITENS'!$H2031&amp;"-"&amp;'LISTA DOS ITENS'!$J2031&amp;"-"&amp;'LISTA DOS ITENS'!$K2031&amp;"-"&amp;'LISTA DOS ITENS'!$I2031</f>
        <v>10305070-2101-0903-RAST-</v>
      </c>
      <c r="AA2031" s="59" t="str">
        <f t="array" ref="AA2031">INDEX('RESUMO - LOTES E VMA'!$M$3:$M$181,MATCH('LISTA DOS ITENS'!$D2031,'RESUMO - LOTES E VMA'!$A$3:$A$181,0))</f>
        <v>Para Leilão</v>
      </c>
      <c r="AB2031" s="60">
        <f t="array" ref="AB2031">INDEX('RESUMO - LOTES E VMA'!$J$3:$J$181,MATCH('LISTA DOS ITENS'!$D2031,'RESUMO - LOTES E VMA'!$A$3:$A$181,0))</f>
        <v>0.0521607969</v>
      </c>
      <c r="AC2031" s="29" t="str">
        <f t="array" ref="AC2031">INDEX('RESUMO - LOTES E VMA'!$L$3:$L$181,MATCH('LISTA DOS ITENS'!$D2031,'RESUMO - LOTES E VMA'!$A$3:$A$181,0))</f>
        <v>1% do Valor de Comparação do VMA</v>
      </c>
      <c r="AD2031" s="53" t="str">
        <f>VLOOKUP(Tabela1[[#This Row],[Índice]],[1]Planilha1!$A:$A,1,0)</f>
        <v>#ERROR!</v>
      </c>
    </row>
    <row r="2032" ht="15.75" customHeight="1">
      <c r="A2032" s="52">
        <v>254489.0</v>
      </c>
      <c r="B2032" s="29" t="s">
        <v>70</v>
      </c>
      <c r="C2032" s="29" t="s">
        <v>71</v>
      </c>
      <c r="D2032" s="22">
        <v>207165.0</v>
      </c>
      <c r="E2032" s="29" t="s">
        <v>63</v>
      </c>
      <c r="F2032" s="54">
        <v>1.0308273E7</v>
      </c>
      <c r="G2032" s="29" t="s">
        <v>1466</v>
      </c>
      <c r="H2032" s="55">
        <v>2101.0</v>
      </c>
      <c r="I2032" s="55"/>
      <c r="J2032" s="55" t="s">
        <v>69</v>
      </c>
      <c r="K2032" s="29" t="s">
        <v>73</v>
      </c>
      <c r="L2032" s="29"/>
      <c r="M2032" s="29">
        <v>5.0</v>
      </c>
      <c r="N2032" s="29" t="s">
        <v>52</v>
      </c>
      <c r="O2032" s="25">
        <v>12.9</v>
      </c>
      <c r="P2032" s="25">
        <f>'LISTA DOS ITENS'!$O2032*'LISTA DOS ITENS'!$M2032</f>
        <v>64.5</v>
      </c>
      <c r="Q2032" s="25">
        <v>12.9</v>
      </c>
      <c r="R2032" s="25">
        <f>'LISTA DOS ITENS'!$Q2032*'LISTA DOS ITENS'!$M2032</f>
        <v>64.5</v>
      </c>
      <c r="S2032" s="56">
        <f>IF('LISTA DOS ITENS'!$P2032&gt;'LISTA DOS ITENS'!$R2032,'LISTA DOS ITENS'!$P2032,'LISTA DOS ITENS'!$R2032)</f>
        <v>64.5</v>
      </c>
      <c r="T2032" s="25">
        <v>0.6769603363676107</v>
      </c>
      <c r="U2032" s="25">
        <f>'LISTA DOS ITENS'!$T2032*'LISTA DOS ITENS'!$M2032</f>
        <v>3.384801682</v>
      </c>
      <c r="V2032" s="56">
        <f t="array" ref="V2032">INDEX('RESUMO - LOTES E VMA'!$F$3:$F$181,MATCH('LISTA DOS ITENS'!$D2032,'RESUMO - LOTES E VMA'!$A$3:$A$181,0))</f>
        <v>8699.028876</v>
      </c>
      <c r="W2032" s="57">
        <f>'LISTA DOS ITENS'!$U2032/'LISTA DOS ITENS'!$V2032</f>
        <v>0.0003891010974</v>
      </c>
      <c r="X2032" s="29" t="s">
        <v>53</v>
      </c>
      <c r="Y2032" s="29" t="s">
        <v>290</v>
      </c>
      <c r="Z2032" s="58" t="str">
        <f>'LISTA DOS ITENS'!$F2032&amp;"-"&amp;'LISTA DOS ITENS'!$H2032&amp;"-"&amp;'LISTA DOS ITENS'!$J2032&amp;"-"&amp;'LISTA DOS ITENS'!$K2032&amp;"-"&amp;'LISTA DOS ITENS'!$I2032</f>
        <v>10308273-2101-0903-CONS/NAC-</v>
      </c>
      <c r="AA2032" s="59" t="str">
        <f t="array" ref="AA2032">INDEX('RESUMO - LOTES E VMA'!$M$3:$M$181,MATCH('LISTA DOS ITENS'!$D2032,'RESUMO - LOTES E VMA'!$A$3:$A$181,0))</f>
        <v>Para Leilão</v>
      </c>
      <c r="AB2032" s="60">
        <f t="array" ref="AB2032">INDEX('RESUMO - LOTES E VMA'!$J$3:$J$181,MATCH('LISTA DOS ITENS'!$D2032,'RESUMO - LOTES E VMA'!$A$3:$A$181,0))</f>
        <v>0.0521607969</v>
      </c>
      <c r="AC2032" s="29" t="str">
        <f t="array" ref="AC2032">INDEX('RESUMO - LOTES E VMA'!$L$3:$L$181,MATCH('LISTA DOS ITENS'!$D2032,'RESUMO - LOTES E VMA'!$A$3:$A$181,0))</f>
        <v>1% do Valor de Comparação do VMA</v>
      </c>
      <c r="AD2032" s="53" t="str">
        <f>VLOOKUP(Tabela1[[#This Row],[Índice]],[1]Planilha1!$A:$A,1,0)</f>
        <v>#ERROR!</v>
      </c>
    </row>
    <row r="2033" ht="15.75" customHeight="1">
      <c r="A2033" s="52">
        <v>254490.0</v>
      </c>
      <c r="B2033" s="29" t="s">
        <v>70</v>
      </c>
      <c r="C2033" s="29" t="s">
        <v>71</v>
      </c>
      <c r="D2033" s="22">
        <v>207165.0</v>
      </c>
      <c r="E2033" s="29" t="s">
        <v>63</v>
      </c>
      <c r="F2033" s="54">
        <v>1.0385311E7</v>
      </c>
      <c r="G2033" s="29" t="s">
        <v>1485</v>
      </c>
      <c r="H2033" s="55">
        <v>2101.0</v>
      </c>
      <c r="I2033" s="55"/>
      <c r="J2033" s="55" t="s">
        <v>69</v>
      </c>
      <c r="K2033" s="29" t="s">
        <v>73</v>
      </c>
      <c r="L2033" s="29"/>
      <c r="M2033" s="29">
        <v>3.0</v>
      </c>
      <c r="N2033" s="29" t="s">
        <v>52</v>
      </c>
      <c r="O2033" s="25">
        <v>649.9966666666667</v>
      </c>
      <c r="P2033" s="25">
        <f>'LISTA DOS ITENS'!$O2033*'LISTA DOS ITENS'!$M2033</f>
        <v>1949.99</v>
      </c>
      <c r="Q2033" s="25">
        <v>650.0</v>
      </c>
      <c r="R2033" s="25">
        <f>'LISTA DOS ITENS'!$Q2033*'LISTA DOS ITENS'!$M2033</f>
        <v>1950</v>
      </c>
      <c r="S2033" s="56">
        <f>IF('LISTA DOS ITENS'!$P2033&gt;'LISTA DOS ITENS'!$R2033,'LISTA DOS ITENS'!$P2033,'LISTA DOS ITENS'!$R2033)</f>
        <v>1950</v>
      </c>
      <c r="T2033" s="25">
        <v>34.1104045456548</v>
      </c>
      <c r="U2033" s="25">
        <f>'LISTA DOS ITENS'!$T2033*'LISTA DOS ITENS'!$M2033</f>
        <v>102.3312136</v>
      </c>
      <c r="V2033" s="56">
        <f t="array" ref="V2033">INDEX('RESUMO - LOTES E VMA'!$F$3:$F$181,MATCH('LISTA DOS ITENS'!$D2033,'RESUMO - LOTES E VMA'!$A$3:$A$181,0))</f>
        <v>8699.028876</v>
      </c>
      <c r="W2033" s="57">
        <f>'LISTA DOS ITENS'!$U2033/'LISTA DOS ITENS'!$V2033</f>
        <v>0.01176352155</v>
      </c>
      <c r="X2033" s="29" t="s">
        <v>53</v>
      </c>
      <c r="Y2033" s="29" t="s">
        <v>290</v>
      </c>
      <c r="Z2033" s="58" t="str">
        <f>'LISTA DOS ITENS'!$F2033&amp;"-"&amp;'LISTA DOS ITENS'!$H2033&amp;"-"&amp;'LISTA DOS ITENS'!$J2033&amp;"-"&amp;'LISTA DOS ITENS'!$K2033&amp;"-"&amp;'LISTA DOS ITENS'!$I2033</f>
        <v>10385311-2101-0903-CONS/NAC-</v>
      </c>
      <c r="AA2033" s="59" t="str">
        <f t="array" ref="AA2033">INDEX('RESUMO - LOTES E VMA'!$M$3:$M$181,MATCH('LISTA DOS ITENS'!$D2033,'RESUMO - LOTES E VMA'!$A$3:$A$181,0))</f>
        <v>Para Leilão</v>
      </c>
      <c r="AB2033" s="60">
        <f t="array" ref="AB2033">INDEX('RESUMO - LOTES E VMA'!$J$3:$J$181,MATCH('LISTA DOS ITENS'!$D2033,'RESUMO - LOTES E VMA'!$A$3:$A$181,0))</f>
        <v>0.0521607969</v>
      </c>
      <c r="AC2033" s="29" t="str">
        <f t="array" ref="AC2033">INDEX('RESUMO - LOTES E VMA'!$L$3:$L$181,MATCH('LISTA DOS ITENS'!$D2033,'RESUMO - LOTES E VMA'!$A$3:$A$181,0))</f>
        <v>1% do Valor de Comparação do VMA</v>
      </c>
      <c r="AD2033" s="53" t="str">
        <f>VLOOKUP(Tabela1[[#This Row],[Índice]],[1]Planilha1!$A:$A,1,0)</f>
        <v>#ERROR!</v>
      </c>
    </row>
    <row r="2034" ht="15.75" customHeight="1">
      <c r="A2034" s="52">
        <v>254491.0</v>
      </c>
      <c r="B2034" s="29" t="s">
        <v>70</v>
      </c>
      <c r="C2034" s="29" t="s">
        <v>71</v>
      </c>
      <c r="D2034" s="22">
        <v>207165.0</v>
      </c>
      <c r="E2034" s="29" t="s">
        <v>63</v>
      </c>
      <c r="F2034" s="54">
        <v>1.0533687E7</v>
      </c>
      <c r="G2034" s="29" t="s">
        <v>1486</v>
      </c>
      <c r="H2034" s="55">
        <v>2101.0</v>
      </c>
      <c r="I2034" s="55"/>
      <c r="J2034" s="55" t="s">
        <v>69</v>
      </c>
      <c r="K2034" s="29" t="s">
        <v>73</v>
      </c>
      <c r="L2034" s="29"/>
      <c r="M2034" s="29">
        <v>3.0</v>
      </c>
      <c r="N2034" s="29" t="s">
        <v>52</v>
      </c>
      <c r="O2034" s="25">
        <v>390.00333333333333</v>
      </c>
      <c r="P2034" s="25">
        <f>'LISTA DOS ITENS'!$O2034*'LISTA DOS ITENS'!$M2034</f>
        <v>1170.01</v>
      </c>
      <c r="Q2034" s="25">
        <v>390.0</v>
      </c>
      <c r="R2034" s="25">
        <f>'LISTA DOS ITENS'!$Q2034*'LISTA DOS ITENS'!$M2034</f>
        <v>1170</v>
      </c>
      <c r="S2034" s="56">
        <f>IF('LISTA DOS ITENS'!$P2034&gt;'LISTA DOS ITENS'!$R2034,'LISTA DOS ITENS'!$P2034,'LISTA DOS ITENS'!$R2034)</f>
        <v>1170.01</v>
      </c>
      <c r="T2034" s="25">
        <v>20.466242727392878</v>
      </c>
      <c r="U2034" s="25">
        <f>'LISTA DOS ITENS'!$T2034*'LISTA DOS ITENS'!$M2034</f>
        <v>61.39872818</v>
      </c>
      <c r="V2034" s="56">
        <f t="array" ref="V2034">INDEX('RESUMO - LOTES E VMA'!$F$3:$F$181,MATCH('LISTA DOS ITENS'!$D2034,'RESUMO - LOTES E VMA'!$A$3:$A$181,0))</f>
        <v>8699.028876</v>
      </c>
      <c r="W2034" s="57">
        <f>'LISTA DOS ITENS'!$U2034/'LISTA DOS ITENS'!$V2034</f>
        <v>0.007058112929</v>
      </c>
      <c r="X2034" s="29" t="s">
        <v>53</v>
      </c>
      <c r="Y2034" s="29" t="s">
        <v>290</v>
      </c>
      <c r="Z2034" s="58" t="str">
        <f>'LISTA DOS ITENS'!$F2034&amp;"-"&amp;'LISTA DOS ITENS'!$H2034&amp;"-"&amp;'LISTA DOS ITENS'!$J2034&amp;"-"&amp;'LISTA DOS ITENS'!$K2034&amp;"-"&amp;'LISTA DOS ITENS'!$I2034</f>
        <v>10533687-2101-0903-CONS/NAC-</v>
      </c>
      <c r="AA2034" s="59" t="str">
        <f t="array" ref="AA2034">INDEX('RESUMO - LOTES E VMA'!$M$3:$M$181,MATCH('LISTA DOS ITENS'!$D2034,'RESUMO - LOTES E VMA'!$A$3:$A$181,0))</f>
        <v>Para Leilão</v>
      </c>
      <c r="AB2034" s="60">
        <f t="array" ref="AB2034">INDEX('RESUMO - LOTES E VMA'!$J$3:$J$181,MATCH('LISTA DOS ITENS'!$D2034,'RESUMO - LOTES E VMA'!$A$3:$A$181,0))</f>
        <v>0.0521607969</v>
      </c>
      <c r="AC2034" s="29" t="str">
        <f t="array" ref="AC2034">INDEX('RESUMO - LOTES E VMA'!$L$3:$L$181,MATCH('LISTA DOS ITENS'!$D2034,'RESUMO - LOTES E VMA'!$A$3:$A$181,0))</f>
        <v>1% do Valor de Comparação do VMA</v>
      </c>
      <c r="AD2034" s="53" t="str">
        <f>VLOOKUP(Tabela1[[#This Row],[Índice]],[1]Planilha1!$A:$A,1,0)</f>
        <v>#ERROR!</v>
      </c>
    </row>
    <row r="2035" ht="15.75" customHeight="1">
      <c r="A2035" s="52">
        <v>254492.0</v>
      </c>
      <c r="B2035" s="29" t="s">
        <v>70</v>
      </c>
      <c r="C2035" s="29" t="s">
        <v>71</v>
      </c>
      <c r="D2035" s="22">
        <v>207165.0</v>
      </c>
      <c r="E2035" s="29" t="s">
        <v>63</v>
      </c>
      <c r="F2035" s="54">
        <v>1.0534483E7</v>
      </c>
      <c r="G2035" s="29" t="s">
        <v>1487</v>
      </c>
      <c r="H2035" s="55">
        <v>2101.0</v>
      </c>
      <c r="I2035" s="55"/>
      <c r="J2035" s="55" t="s">
        <v>69</v>
      </c>
      <c r="K2035" s="29" t="s">
        <v>84</v>
      </c>
      <c r="L2035" s="29"/>
      <c r="M2035" s="29">
        <v>3.0</v>
      </c>
      <c r="N2035" s="29" t="s">
        <v>52</v>
      </c>
      <c r="O2035" s="25">
        <v>0.0</v>
      </c>
      <c r="P2035" s="25">
        <f>'LISTA DOS ITENS'!$O2035*'LISTA DOS ITENS'!$M2035</f>
        <v>0</v>
      </c>
      <c r="Q2035" s="25">
        <v>31.06</v>
      </c>
      <c r="R2035" s="25">
        <f>'LISTA DOS ITENS'!$Q2035*'LISTA DOS ITENS'!$M2035</f>
        <v>93.18</v>
      </c>
      <c r="S2035" s="56">
        <f>IF('LISTA DOS ITENS'!$P2035&gt;'LISTA DOS ITENS'!$R2035,'LISTA DOS ITENS'!$P2035,'LISTA DOS ITENS'!$R2035)</f>
        <v>93.18</v>
      </c>
      <c r="T2035" s="25">
        <v>1.6299525618277508</v>
      </c>
      <c r="U2035" s="25">
        <f>'LISTA DOS ITENS'!$T2035*'LISTA DOS ITENS'!$M2035</f>
        <v>4.889857685</v>
      </c>
      <c r="V2035" s="56">
        <f t="array" ref="V2035">INDEX('RESUMO - LOTES E VMA'!$F$3:$F$181,MATCH('LISTA DOS ITENS'!$D2035,'RESUMO - LOTES E VMA'!$A$3:$A$181,0))</f>
        <v>8699.028876</v>
      </c>
      <c r="W2035" s="57">
        <f>'LISTA DOS ITENS'!$U2035/'LISTA DOS ITENS'!$V2035</f>
        <v>0.0005621153528</v>
      </c>
      <c r="X2035" s="29" t="s">
        <v>53</v>
      </c>
      <c r="Y2035" s="29" t="s">
        <v>290</v>
      </c>
      <c r="Z2035" s="58" t="str">
        <f>'LISTA DOS ITENS'!$F2035&amp;"-"&amp;'LISTA DOS ITENS'!$H2035&amp;"-"&amp;'LISTA DOS ITENS'!$J2035&amp;"-"&amp;'LISTA DOS ITENS'!$K2035&amp;"-"&amp;'LISTA DOS ITENS'!$I2035</f>
        <v>10534483-2101-0903-RAST-</v>
      </c>
      <c r="AA2035" s="59" t="str">
        <f t="array" ref="AA2035">INDEX('RESUMO - LOTES E VMA'!$M$3:$M$181,MATCH('LISTA DOS ITENS'!$D2035,'RESUMO - LOTES E VMA'!$A$3:$A$181,0))</f>
        <v>Para Leilão</v>
      </c>
      <c r="AB2035" s="60">
        <f t="array" ref="AB2035">INDEX('RESUMO - LOTES E VMA'!$J$3:$J$181,MATCH('LISTA DOS ITENS'!$D2035,'RESUMO - LOTES E VMA'!$A$3:$A$181,0))</f>
        <v>0.0521607969</v>
      </c>
      <c r="AC2035" s="29" t="str">
        <f t="array" ref="AC2035">INDEX('RESUMO - LOTES E VMA'!$L$3:$L$181,MATCH('LISTA DOS ITENS'!$D2035,'RESUMO - LOTES E VMA'!$A$3:$A$181,0))</f>
        <v>1% do Valor de Comparação do VMA</v>
      </c>
      <c r="AD2035" s="53" t="str">
        <f>VLOOKUP(Tabela1[[#This Row],[Índice]],[1]Planilha1!$A:$A,1,0)</f>
        <v>#ERROR!</v>
      </c>
    </row>
    <row r="2036" ht="15.75" customHeight="1">
      <c r="A2036" s="52">
        <v>254493.0</v>
      </c>
      <c r="B2036" s="29" t="s">
        <v>70</v>
      </c>
      <c r="C2036" s="29" t="s">
        <v>71</v>
      </c>
      <c r="D2036" s="22">
        <v>207165.0</v>
      </c>
      <c r="E2036" s="29" t="s">
        <v>63</v>
      </c>
      <c r="F2036" s="54">
        <v>1.057983E7</v>
      </c>
      <c r="G2036" s="29" t="s">
        <v>1488</v>
      </c>
      <c r="H2036" s="55">
        <v>2101.0</v>
      </c>
      <c r="I2036" s="55"/>
      <c r="J2036" s="55" t="s">
        <v>69</v>
      </c>
      <c r="K2036" s="29" t="s">
        <v>73</v>
      </c>
      <c r="L2036" s="29"/>
      <c r="M2036" s="29">
        <v>8.0</v>
      </c>
      <c r="N2036" s="29" t="s">
        <v>52</v>
      </c>
      <c r="O2036" s="25">
        <v>8.23875</v>
      </c>
      <c r="P2036" s="25">
        <f>'LISTA DOS ITENS'!$O2036*'LISTA DOS ITENS'!$M2036</f>
        <v>65.91</v>
      </c>
      <c r="Q2036" s="25">
        <v>8.24</v>
      </c>
      <c r="R2036" s="25">
        <f>'LISTA DOS ITENS'!$Q2036*'LISTA DOS ITENS'!$M2036</f>
        <v>65.92</v>
      </c>
      <c r="S2036" s="56">
        <f>IF('LISTA DOS ITENS'!$P2036&gt;'LISTA DOS ITENS'!$R2036,'LISTA DOS ITENS'!$P2036,'LISTA DOS ITENS'!$R2036)</f>
        <v>65.92</v>
      </c>
      <c r="T2036" s="25">
        <v>0.43241497454799316</v>
      </c>
      <c r="U2036" s="25">
        <f>'LISTA DOS ITENS'!$T2036*'LISTA DOS ITENS'!$M2036</f>
        <v>3.459319796</v>
      </c>
      <c r="V2036" s="56">
        <f t="array" ref="V2036">INDEX('RESUMO - LOTES E VMA'!$F$3:$F$181,MATCH('LISTA DOS ITENS'!$D2036,'RESUMO - LOTES E VMA'!$A$3:$A$181,0))</f>
        <v>8699.028876</v>
      </c>
      <c r="W2036" s="57">
        <f>'LISTA DOS ITENS'!$U2036/'LISTA DOS ITENS'!$V2036</f>
        <v>0.0003976673541</v>
      </c>
      <c r="X2036" s="29" t="s">
        <v>53</v>
      </c>
      <c r="Y2036" s="29" t="s">
        <v>290</v>
      </c>
      <c r="Z2036" s="58" t="str">
        <f>'LISTA DOS ITENS'!$F2036&amp;"-"&amp;'LISTA DOS ITENS'!$H2036&amp;"-"&amp;'LISTA DOS ITENS'!$J2036&amp;"-"&amp;'LISTA DOS ITENS'!$K2036&amp;"-"&amp;'LISTA DOS ITENS'!$I2036</f>
        <v>10579830-2101-0903-CONS/NAC-</v>
      </c>
      <c r="AA2036" s="59" t="str">
        <f t="array" ref="AA2036">INDEX('RESUMO - LOTES E VMA'!$M$3:$M$181,MATCH('LISTA DOS ITENS'!$D2036,'RESUMO - LOTES E VMA'!$A$3:$A$181,0))</f>
        <v>Para Leilão</v>
      </c>
      <c r="AB2036" s="60">
        <f t="array" ref="AB2036">INDEX('RESUMO - LOTES E VMA'!$J$3:$J$181,MATCH('LISTA DOS ITENS'!$D2036,'RESUMO - LOTES E VMA'!$A$3:$A$181,0))</f>
        <v>0.0521607969</v>
      </c>
      <c r="AC2036" s="29" t="str">
        <f t="array" ref="AC2036">INDEX('RESUMO - LOTES E VMA'!$L$3:$L$181,MATCH('LISTA DOS ITENS'!$D2036,'RESUMO - LOTES E VMA'!$A$3:$A$181,0))</f>
        <v>1% do Valor de Comparação do VMA</v>
      </c>
      <c r="AD2036" s="53" t="str">
        <f>VLOOKUP(Tabela1[[#This Row],[Índice]],[1]Planilha1!$A:$A,1,0)</f>
        <v>#ERROR!</v>
      </c>
    </row>
    <row r="2037" ht="15.75" customHeight="1">
      <c r="A2037" s="52">
        <v>254494.0</v>
      </c>
      <c r="B2037" s="29" t="s">
        <v>70</v>
      </c>
      <c r="C2037" s="29" t="s">
        <v>71</v>
      </c>
      <c r="D2037" s="22">
        <v>207165.0</v>
      </c>
      <c r="E2037" s="29" t="s">
        <v>63</v>
      </c>
      <c r="F2037" s="54">
        <v>1.0586053E7</v>
      </c>
      <c r="G2037" s="29" t="s">
        <v>1489</v>
      </c>
      <c r="H2037" s="55">
        <v>2101.0</v>
      </c>
      <c r="I2037" s="55"/>
      <c r="J2037" s="55" t="s">
        <v>69</v>
      </c>
      <c r="K2037" s="29" t="s">
        <v>73</v>
      </c>
      <c r="L2037" s="29"/>
      <c r="M2037" s="29">
        <v>19.0</v>
      </c>
      <c r="N2037" s="29" t="s">
        <v>52</v>
      </c>
      <c r="O2037" s="25">
        <v>57.535</v>
      </c>
      <c r="P2037" s="25">
        <f>'LISTA DOS ITENS'!$O2037*'LISTA DOS ITENS'!$M2037</f>
        <v>1093.165</v>
      </c>
      <c r="Q2037" s="25">
        <v>57.53</v>
      </c>
      <c r="R2037" s="25">
        <f>'LISTA DOS ITENS'!$Q2037*'LISTA DOS ITENS'!$M2037</f>
        <v>1093.07</v>
      </c>
      <c r="S2037" s="56">
        <f>IF('LISTA DOS ITENS'!$P2037&gt;'LISTA DOS ITENS'!$R2037,'LISTA DOS ITENS'!$P2037,'LISTA DOS ITENS'!$R2037)</f>
        <v>1093.165</v>
      </c>
      <c r="T2037" s="25">
        <v>3.019033190017724</v>
      </c>
      <c r="U2037" s="25">
        <f>'LISTA DOS ITENS'!$T2037*'LISTA DOS ITENS'!$M2037</f>
        <v>57.36163061</v>
      </c>
      <c r="V2037" s="56">
        <f t="array" ref="V2037">INDEX('RESUMO - LOTES E VMA'!$F$3:$F$181,MATCH('LISTA DOS ITENS'!$D2037,'RESUMO - LOTES E VMA'!$A$3:$A$181,0))</f>
        <v>8699.028876</v>
      </c>
      <c r="W2037" s="57">
        <f>'LISTA DOS ITENS'!$U2037/'LISTA DOS ITENS'!$V2037</f>
        <v>0.006594026923</v>
      </c>
      <c r="X2037" s="29" t="s">
        <v>53</v>
      </c>
      <c r="Y2037" s="29" t="s">
        <v>290</v>
      </c>
      <c r="Z2037" s="58" t="str">
        <f>'LISTA DOS ITENS'!$F2037&amp;"-"&amp;'LISTA DOS ITENS'!$H2037&amp;"-"&amp;'LISTA DOS ITENS'!$J2037&amp;"-"&amp;'LISTA DOS ITENS'!$K2037&amp;"-"&amp;'LISTA DOS ITENS'!$I2037</f>
        <v>10586053-2101-0903-CONS/NAC-</v>
      </c>
      <c r="AA2037" s="59" t="str">
        <f t="array" ref="AA2037">INDEX('RESUMO - LOTES E VMA'!$M$3:$M$181,MATCH('LISTA DOS ITENS'!$D2037,'RESUMO - LOTES E VMA'!$A$3:$A$181,0))</f>
        <v>Para Leilão</v>
      </c>
      <c r="AB2037" s="60">
        <f t="array" ref="AB2037">INDEX('RESUMO - LOTES E VMA'!$J$3:$J$181,MATCH('LISTA DOS ITENS'!$D2037,'RESUMO - LOTES E VMA'!$A$3:$A$181,0))</f>
        <v>0.0521607969</v>
      </c>
      <c r="AC2037" s="29" t="str">
        <f t="array" ref="AC2037">INDEX('RESUMO - LOTES E VMA'!$L$3:$L$181,MATCH('LISTA DOS ITENS'!$D2037,'RESUMO - LOTES E VMA'!$A$3:$A$181,0))</f>
        <v>1% do Valor de Comparação do VMA</v>
      </c>
      <c r="AD2037" s="53" t="str">
        <f>VLOOKUP(Tabela1[[#This Row],[Índice]],[1]Planilha1!$A:$A,1,0)</f>
        <v>#ERROR!</v>
      </c>
    </row>
    <row r="2038" ht="15.75" customHeight="1">
      <c r="A2038" s="52">
        <v>254495.0</v>
      </c>
      <c r="B2038" s="29" t="s">
        <v>70</v>
      </c>
      <c r="C2038" s="29" t="s">
        <v>71</v>
      </c>
      <c r="D2038" s="22">
        <v>207165.0</v>
      </c>
      <c r="E2038" s="29" t="s">
        <v>63</v>
      </c>
      <c r="F2038" s="54">
        <v>1.0657069E7</v>
      </c>
      <c r="G2038" s="29" t="s">
        <v>1490</v>
      </c>
      <c r="H2038" s="55">
        <v>2101.0</v>
      </c>
      <c r="I2038" s="55"/>
      <c r="J2038" s="55" t="s">
        <v>69</v>
      </c>
      <c r="K2038" s="29" t="s">
        <v>73</v>
      </c>
      <c r="L2038" s="29"/>
      <c r="M2038" s="29">
        <v>1.0</v>
      </c>
      <c r="N2038" s="29" t="s">
        <v>52</v>
      </c>
      <c r="O2038" s="25">
        <v>14.52</v>
      </c>
      <c r="P2038" s="25">
        <f>'LISTA DOS ITENS'!$O2038*'LISTA DOS ITENS'!$M2038</f>
        <v>14.52</v>
      </c>
      <c r="Q2038" s="25">
        <v>14.52</v>
      </c>
      <c r="R2038" s="25">
        <f>'LISTA DOS ITENS'!$Q2038*'LISTA DOS ITENS'!$M2038</f>
        <v>14.52</v>
      </c>
      <c r="S2038" s="56">
        <f>IF('LISTA DOS ITENS'!$P2038&gt;'LISTA DOS ITENS'!$R2038,'LISTA DOS ITENS'!$P2038,'LISTA DOS ITENS'!$R2038)</f>
        <v>14.52</v>
      </c>
      <c r="T2038" s="25">
        <v>0.7619739600044734</v>
      </c>
      <c r="U2038" s="25">
        <f>'LISTA DOS ITENS'!$T2038*'LISTA DOS ITENS'!$M2038</f>
        <v>0.76197396</v>
      </c>
      <c r="V2038" s="56">
        <f t="array" ref="V2038">INDEX('RESUMO - LOTES E VMA'!$F$3:$F$181,MATCH('LISTA DOS ITENS'!$D2038,'RESUMO - LOTES E VMA'!$A$3:$A$181,0))</f>
        <v>8699.028876</v>
      </c>
      <c r="W2038" s="57">
        <f>'LISTA DOS ITENS'!$U2038/'LISTA DOS ITENS'!$V2038</f>
        <v>0.00008759299123</v>
      </c>
      <c r="X2038" s="29" t="s">
        <v>53</v>
      </c>
      <c r="Y2038" s="29" t="s">
        <v>290</v>
      </c>
      <c r="Z2038" s="58" t="str">
        <f>'LISTA DOS ITENS'!$F2038&amp;"-"&amp;'LISTA DOS ITENS'!$H2038&amp;"-"&amp;'LISTA DOS ITENS'!$J2038&amp;"-"&amp;'LISTA DOS ITENS'!$K2038&amp;"-"&amp;'LISTA DOS ITENS'!$I2038</f>
        <v>10657069-2101-0903-CONS/NAC-</v>
      </c>
      <c r="AA2038" s="59" t="str">
        <f t="array" ref="AA2038">INDEX('RESUMO - LOTES E VMA'!$M$3:$M$181,MATCH('LISTA DOS ITENS'!$D2038,'RESUMO - LOTES E VMA'!$A$3:$A$181,0))</f>
        <v>Para Leilão</v>
      </c>
      <c r="AB2038" s="60">
        <f t="array" ref="AB2038">INDEX('RESUMO - LOTES E VMA'!$J$3:$J$181,MATCH('LISTA DOS ITENS'!$D2038,'RESUMO - LOTES E VMA'!$A$3:$A$181,0))</f>
        <v>0.0521607969</v>
      </c>
      <c r="AC2038" s="29" t="str">
        <f t="array" ref="AC2038">INDEX('RESUMO - LOTES E VMA'!$L$3:$L$181,MATCH('LISTA DOS ITENS'!$D2038,'RESUMO - LOTES E VMA'!$A$3:$A$181,0))</f>
        <v>1% do Valor de Comparação do VMA</v>
      </c>
      <c r="AD2038" s="53" t="str">
        <f>VLOOKUP(Tabela1[[#This Row],[Índice]],[1]Planilha1!$A:$A,1,0)</f>
        <v>#ERROR!</v>
      </c>
    </row>
    <row r="2039" ht="15.75" customHeight="1">
      <c r="A2039" s="52">
        <v>254496.0</v>
      </c>
      <c r="B2039" s="29" t="s">
        <v>70</v>
      </c>
      <c r="C2039" s="29" t="s">
        <v>71</v>
      </c>
      <c r="D2039" s="22">
        <v>207165.0</v>
      </c>
      <c r="E2039" s="29" t="s">
        <v>63</v>
      </c>
      <c r="F2039" s="54">
        <v>1.0683031E7</v>
      </c>
      <c r="G2039" s="29" t="s">
        <v>1491</v>
      </c>
      <c r="H2039" s="55">
        <v>2101.0</v>
      </c>
      <c r="I2039" s="55" t="s">
        <v>81</v>
      </c>
      <c r="J2039" s="55" t="s">
        <v>69</v>
      </c>
      <c r="K2039" s="29" t="s">
        <v>73</v>
      </c>
      <c r="L2039" s="29"/>
      <c r="M2039" s="29">
        <v>6.0</v>
      </c>
      <c r="N2039" s="29" t="s">
        <v>52</v>
      </c>
      <c r="O2039" s="25">
        <v>727.94</v>
      </c>
      <c r="P2039" s="25">
        <f>'LISTA DOS ITENS'!$O2039*'LISTA DOS ITENS'!$M2039</f>
        <v>4367.64</v>
      </c>
      <c r="Q2039" s="25">
        <v>727.94</v>
      </c>
      <c r="R2039" s="25">
        <f>'LISTA DOS ITENS'!$Q2039*'LISTA DOS ITENS'!$M2039</f>
        <v>4367.64</v>
      </c>
      <c r="S2039" s="56">
        <f>IF('LISTA DOS ITENS'!$P2039&gt;'LISTA DOS ITENS'!$R2039,'LISTA DOS ITENS'!$P2039,'LISTA DOS ITENS'!$R2039)</f>
        <v>4367.64</v>
      </c>
      <c r="T2039" s="25">
        <v>38.200504438406085</v>
      </c>
      <c r="U2039" s="25">
        <f>'LISTA DOS ITENS'!$T2039*'LISTA DOS ITENS'!$M2039</f>
        <v>229.2030266</v>
      </c>
      <c r="V2039" s="56">
        <f t="array" ref="V2039">INDEX('RESUMO - LOTES E VMA'!$F$3:$F$181,MATCH('LISTA DOS ITENS'!$D2039,'RESUMO - LOTES E VMA'!$A$3:$A$181,0))</f>
        <v>8699.028876</v>
      </c>
      <c r="W2039" s="57">
        <f>'LISTA DOS ITENS'!$U2039/'LISTA DOS ITENS'!$V2039</f>
        <v>0.02634811654</v>
      </c>
      <c r="X2039" s="29" t="s">
        <v>53</v>
      </c>
      <c r="Y2039" s="29" t="s">
        <v>290</v>
      </c>
      <c r="Z2039" s="58" t="str">
        <f>'LISTA DOS ITENS'!$F2039&amp;"-"&amp;'LISTA DOS ITENS'!$H2039&amp;"-"&amp;'LISTA DOS ITENS'!$J2039&amp;"-"&amp;'LISTA DOS ITENS'!$K2039&amp;"-"&amp;'LISTA DOS ITENS'!$I2039</f>
        <v>10683031-2101-0903-CONS/NAC-ED-1000-01.01</v>
      </c>
      <c r="AA2039" s="59" t="str">
        <f t="array" ref="AA2039">INDEX('RESUMO - LOTES E VMA'!$M$3:$M$181,MATCH('LISTA DOS ITENS'!$D2039,'RESUMO - LOTES E VMA'!$A$3:$A$181,0))</f>
        <v>Para Leilão</v>
      </c>
      <c r="AB2039" s="60">
        <f t="array" ref="AB2039">INDEX('RESUMO - LOTES E VMA'!$J$3:$J$181,MATCH('LISTA DOS ITENS'!$D2039,'RESUMO - LOTES E VMA'!$A$3:$A$181,0))</f>
        <v>0.0521607969</v>
      </c>
      <c r="AC2039" s="29" t="str">
        <f t="array" ref="AC2039">INDEX('RESUMO - LOTES E VMA'!$L$3:$L$181,MATCH('LISTA DOS ITENS'!$D2039,'RESUMO - LOTES E VMA'!$A$3:$A$181,0))</f>
        <v>1% do Valor de Comparação do VMA</v>
      </c>
      <c r="AD2039" s="53" t="str">
        <f>VLOOKUP(Tabela1[[#This Row],[Índice]],[1]Planilha1!$A:$A,1,0)</f>
        <v>#ERROR!</v>
      </c>
    </row>
    <row r="2040" ht="15.75" customHeight="1">
      <c r="A2040" s="52">
        <v>254497.0</v>
      </c>
      <c r="B2040" s="29" t="s">
        <v>70</v>
      </c>
      <c r="C2040" s="29" t="s">
        <v>71</v>
      </c>
      <c r="D2040" s="22">
        <v>207165.0</v>
      </c>
      <c r="E2040" s="29" t="s">
        <v>63</v>
      </c>
      <c r="F2040" s="54">
        <v>1.0786444E7</v>
      </c>
      <c r="G2040" s="29" t="s">
        <v>1492</v>
      </c>
      <c r="H2040" s="55">
        <v>2101.0</v>
      </c>
      <c r="I2040" s="55"/>
      <c r="J2040" s="55" t="s">
        <v>69</v>
      </c>
      <c r="K2040" s="29" t="s">
        <v>179</v>
      </c>
      <c r="L2040" s="29"/>
      <c r="M2040" s="29">
        <v>27.0</v>
      </c>
      <c r="N2040" s="29" t="s">
        <v>52</v>
      </c>
      <c r="O2040" s="25">
        <v>89.35</v>
      </c>
      <c r="P2040" s="25">
        <f>'LISTA DOS ITENS'!$O2040*'LISTA DOS ITENS'!$M2040</f>
        <v>2412.45</v>
      </c>
      <c r="Q2040" s="25">
        <v>89.35</v>
      </c>
      <c r="R2040" s="25">
        <f>'LISTA DOS ITENS'!$Q2040*'LISTA DOS ITENS'!$M2040</f>
        <v>2412.45</v>
      </c>
      <c r="S2040" s="56">
        <f>IF('LISTA DOS ITENS'!$P2040&gt;'LISTA DOS ITENS'!$R2040,'LISTA DOS ITENS'!$P2040,'LISTA DOS ITENS'!$R2040)</f>
        <v>2412.45</v>
      </c>
      <c r="T2040" s="25">
        <v>4.688868686391163</v>
      </c>
      <c r="U2040" s="25">
        <f>'LISTA DOS ITENS'!$T2040*'LISTA DOS ITENS'!$M2040</f>
        <v>126.5994545</v>
      </c>
      <c r="V2040" s="56">
        <f t="array" ref="V2040">INDEX('RESUMO - LOTES E VMA'!$F$3:$F$181,MATCH('LISTA DOS ITENS'!$D2040,'RESUMO - LOTES E VMA'!$A$3:$A$181,0))</f>
        <v>8699.028876</v>
      </c>
      <c r="W2040" s="57">
        <f>'LISTA DOS ITENS'!$U2040/'LISTA DOS ITENS'!$V2040</f>
        <v>0.01455328593</v>
      </c>
      <c r="X2040" s="29" t="s">
        <v>53</v>
      </c>
      <c r="Y2040" s="29" t="s">
        <v>290</v>
      </c>
      <c r="Z2040" s="58" t="str">
        <f>'LISTA DOS ITENS'!$F2040&amp;"-"&amp;'LISTA DOS ITENS'!$H2040&amp;"-"&amp;'LISTA DOS ITENS'!$J2040&amp;"-"&amp;'LISTA DOS ITENS'!$K2040&amp;"-"&amp;'LISTA DOS ITENS'!$I2040</f>
        <v>10786444-2101-0903-IMOB/IMP-</v>
      </c>
      <c r="AA2040" s="59" t="str">
        <f t="array" ref="AA2040">INDEX('RESUMO - LOTES E VMA'!$M$3:$M$181,MATCH('LISTA DOS ITENS'!$D2040,'RESUMO - LOTES E VMA'!$A$3:$A$181,0))</f>
        <v>Para Leilão</v>
      </c>
      <c r="AB2040" s="60">
        <f t="array" ref="AB2040">INDEX('RESUMO - LOTES E VMA'!$J$3:$J$181,MATCH('LISTA DOS ITENS'!$D2040,'RESUMO - LOTES E VMA'!$A$3:$A$181,0))</f>
        <v>0.0521607969</v>
      </c>
      <c r="AC2040" s="29" t="str">
        <f t="array" ref="AC2040">INDEX('RESUMO - LOTES E VMA'!$L$3:$L$181,MATCH('LISTA DOS ITENS'!$D2040,'RESUMO - LOTES E VMA'!$A$3:$A$181,0))</f>
        <v>1% do Valor de Comparação do VMA</v>
      </c>
      <c r="AD2040" s="53" t="str">
        <f>VLOOKUP(Tabela1[[#This Row],[Índice]],[1]Planilha1!$A:$A,1,0)</f>
        <v>#ERROR!</v>
      </c>
    </row>
    <row r="2041" ht="15.75" customHeight="1">
      <c r="A2041" s="52">
        <v>254498.0</v>
      </c>
      <c r="B2041" s="29" t="s">
        <v>70</v>
      </c>
      <c r="C2041" s="29" t="s">
        <v>71</v>
      </c>
      <c r="D2041" s="22">
        <v>207165.0</v>
      </c>
      <c r="E2041" s="29" t="s">
        <v>63</v>
      </c>
      <c r="F2041" s="54">
        <v>1.1052465E7</v>
      </c>
      <c r="G2041" s="29" t="s">
        <v>1493</v>
      </c>
      <c r="H2041" s="55">
        <v>2101.0</v>
      </c>
      <c r="I2041" s="55"/>
      <c r="J2041" s="55" t="s">
        <v>69</v>
      </c>
      <c r="K2041" s="29" t="s">
        <v>73</v>
      </c>
      <c r="L2041" s="29"/>
      <c r="M2041" s="29">
        <v>1.0</v>
      </c>
      <c r="N2041" s="29" t="s">
        <v>52</v>
      </c>
      <c r="O2041" s="25">
        <v>29.27</v>
      </c>
      <c r="P2041" s="25">
        <f>'LISTA DOS ITENS'!$O2041*'LISTA DOS ITENS'!$M2041</f>
        <v>29.27</v>
      </c>
      <c r="Q2041" s="25">
        <v>29.27</v>
      </c>
      <c r="R2041" s="25">
        <f>'LISTA DOS ITENS'!$Q2041*'LISTA DOS ITENS'!$M2041</f>
        <v>29.27</v>
      </c>
      <c r="S2041" s="56">
        <f>IF('LISTA DOS ITENS'!$P2041&gt;'LISTA DOS ITENS'!$R2041,'LISTA DOS ITENS'!$P2041,'LISTA DOS ITENS'!$R2041)</f>
        <v>29.27</v>
      </c>
      <c r="T2041" s="25">
        <v>1.536017755463563</v>
      </c>
      <c r="U2041" s="25">
        <f>'LISTA DOS ITENS'!$T2041*'LISTA DOS ITENS'!$M2041</f>
        <v>1.536017755</v>
      </c>
      <c r="V2041" s="56">
        <f t="array" ref="V2041">INDEX('RESUMO - LOTES E VMA'!$F$3:$F$181,MATCH('LISTA DOS ITENS'!$D2041,'RESUMO - LOTES E VMA'!$A$3:$A$181,0))</f>
        <v>8699.028876</v>
      </c>
      <c r="W2041" s="57">
        <f>'LISTA DOS ITENS'!$U2041/'LISTA DOS ITENS'!$V2041</f>
        <v>0.0001765734747</v>
      </c>
      <c r="X2041" s="29" t="s">
        <v>53</v>
      </c>
      <c r="Y2041" s="29" t="s">
        <v>290</v>
      </c>
      <c r="Z2041" s="58" t="str">
        <f>'LISTA DOS ITENS'!$F2041&amp;"-"&amp;'LISTA DOS ITENS'!$H2041&amp;"-"&amp;'LISTA DOS ITENS'!$J2041&amp;"-"&amp;'LISTA DOS ITENS'!$K2041&amp;"-"&amp;'LISTA DOS ITENS'!$I2041</f>
        <v>11052465-2101-0903-CONS/NAC-</v>
      </c>
      <c r="AA2041" s="59" t="str">
        <f t="array" ref="AA2041">INDEX('RESUMO - LOTES E VMA'!$M$3:$M$181,MATCH('LISTA DOS ITENS'!$D2041,'RESUMO - LOTES E VMA'!$A$3:$A$181,0))</f>
        <v>Para Leilão</v>
      </c>
      <c r="AB2041" s="60">
        <f t="array" ref="AB2041">INDEX('RESUMO - LOTES E VMA'!$J$3:$J$181,MATCH('LISTA DOS ITENS'!$D2041,'RESUMO - LOTES E VMA'!$A$3:$A$181,0))</f>
        <v>0.0521607969</v>
      </c>
      <c r="AC2041" s="29" t="str">
        <f t="array" ref="AC2041">INDEX('RESUMO - LOTES E VMA'!$L$3:$L$181,MATCH('LISTA DOS ITENS'!$D2041,'RESUMO - LOTES E VMA'!$A$3:$A$181,0))</f>
        <v>1% do Valor de Comparação do VMA</v>
      </c>
      <c r="AD2041" s="53" t="str">
        <f>VLOOKUP(Tabela1[[#This Row],[Índice]],[1]Planilha1!$A:$A,1,0)</f>
        <v>#ERROR!</v>
      </c>
    </row>
    <row r="2042" ht="15.75" customHeight="1">
      <c r="A2042" s="52">
        <v>254499.0</v>
      </c>
      <c r="B2042" s="29" t="s">
        <v>70</v>
      </c>
      <c r="C2042" s="29" t="s">
        <v>71</v>
      </c>
      <c r="D2042" s="22">
        <v>207165.0</v>
      </c>
      <c r="E2042" s="29" t="s">
        <v>63</v>
      </c>
      <c r="F2042" s="54">
        <v>1.0361597E7</v>
      </c>
      <c r="G2042" s="29" t="s">
        <v>1458</v>
      </c>
      <c r="H2042" s="55">
        <v>2170.0</v>
      </c>
      <c r="I2042" s="55"/>
      <c r="J2042" s="55" t="s">
        <v>69</v>
      </c>
      <c r="K2042" s="29" t="s">
        <v>73</v>
      </c>
      <c r="L2042" s="29"/>
      <c r="M2042" s="29">
        <v>4.0</v>
      </c>
      <c r="N2042" s="29" t="s">
        <v>52</v>
      </c>
      <c r="O2042" s="25">
        <v>138.12</v>
      </c>
      <c r="P2042" s="25">
        <f>'LISTA DOS ITENS'!$O2042*'LISTA DOS ITENS'!$M2042</f>
        <v>552.48</v>
      </c>
      <c r="Q2042" s="25">
        <v>83.02</v>
      </c>
      <c r="R2042" s="25">
        <f>'LISTA DOS ITENS'!$Q2042*'LISTA DOS ITENS'!$M2042</f>
        <v>332.08</v>
      </c>
      <c r="S2042" s="56">
        <f>IF('LISTA DOS ITENS'!$P2042&gt;'LISTA DOS ITENS'!$R2042,'LISTA DOS ITENS'!$P2042,'LISTA DOS ITENS'!$R2042)</f>
        <v>552.48</v>
      </c>
      <c r="T2042" s="25">
        <v>4.35668582366194</v>
      </c>
      <c r="U2042" s="25">
        <f>'LISTA DOS ITENS'!$T2042*'LISTA DOS ITENS'!$M2042</f>
        <v>17.42674329</v>
      </c>
      <c r="V2042" s="56">
        <f t="array" ref="V2042">INDEX('RESUMO - LOTES E VMA'!$F$3:$F$181,MATCH('LISTA DOS ITENS'!$D2042,'RESUMO - LOTES E VMA'!$A$3:$A$181,0))</f>
        <v>8699.028876</v>
      </c>
      <c r="W2042" s="57">
        <f>'LISTA DOS ITENS'!$U2042/'LISTA DOS ITENS'!$V2042</f>
        <v>0.002003297557</v>
      </c>
      <c r="X2042" s="29" t="s">
        <v>53</v>
      </c>
      <c r="Y2042" s="29" t="s">
        <v>290</v>
      </c>
      <c r="Z2042" s="58" t="str">
        <f>'LISTA DOS ITENS'!$F2042&amp;"-"&amp;'LISTA DOS ITENS'!$H2042&amp;"-"&amp;'LISTA DOS ITENS'!$J2042&amp;"-"&amp;'LISTA DOS ITENS'!$K2042&amp;"-"&amp;'LISTA DOS ITENS'!$I2042</f>
        <v>10361597-2170-0903-CONS/NAC-</v>
      </c>
      <c r="AA2042" s="59" t="str">
        <f t="array" ref="AA2042">INDEX('RESUMO - LOTES E VMA'!$M$3:$M$181,MATCH('LISTA DOS ITENS'!$D2042,'RESUMO - LOTES E VMA'!$A$3:$A$181,0))</f>
        <v>Para Leilão</v>
      </c>
      <c r="AB2042" s="60">
        <f t="array" ref="AB2042">INDEX('RESUMO - LOTES E VMA'!$J$3:$J$181,MATCH('LISTA DOS ITENS'!$D2042,'RESUMO - LOTES E VMA'!$A$3:$A$181,0))</f>
        <v>0.0521607969</v>
      </c>
      <c r="AC2042" s="29" t="str">
        <f t="array" ref="AC2042">INDEX('RESUMO - LOTES E VMA'!$L$3:$L$181,MATCH('LISTA DOS ITENS'!$D2042,'RESUMO - LOTES E VMA'!$A$3:$A$181,0))</f>
        <v>1% do Valor de Comparação do VMA</v>
      </c>
      <c r="AD2042" s="53" t="str">
        <f>VLOOKUP(Tabela1[[#This Row],[Índice]],[1]Planilha1!$A:$A,1,0)</f>
        <v>#ERROR!</v>
      </c>
    </row>
    <row r="2043" ht="15.75" customHeight="1">
      <c r="A2043" s="52">
        <v>254500.0</v>
      </c>
      <c r="B2043" s="29" t="s">
        <v>70</v>
      </c>
      <c r="C2043" s="29" t="s">
        <v>71</v>
      </c>
      <c r="D2043" s="22">
        <v>207165.0</v>
      </c>
      <c r="E2043" s="29" t="s">
        <v>63</v>
      </c>
      <c r="F2043" s="54">
        <v>1.0076233E7</v>
      </c>
      <c r="G2043" s="29" t="s">
        <v>1456</v>
      </c>
      <c r="H2043" s="55">
        <v>2201.0</v>
      </c>
      <c r="I2043" s="55"/>
      <c r="J2043" s="55" t="s">
        <v>69</v>
      </c>
      <c r="K2043" s="29" t="s">
        <v>73</v>
      </c>
      <c r="L2043" s="29"/>
      <c r="M2043" s="29">
        <v>3.0</v>
      </c>
      <c r="N2043" s="29" t="s">
        <v>52</v>
      </c>
      <c r="O2043" s="25">
        <v>2.0566666666666666</v>
      </c>
      <c r="P2043" s="25">
        <f>'LISTA DOS ITENS'!$O2043*'LISTA DOS ITENS'!$M2043</f>
        <v>6.17</v>
      </c>
      <c r="Q2043" s="25">
        <v>42.66</v>
      </c>
      <c r="R2043" s="25">
        <f>'LISTA DOS ITENS'!$Q2043*'LISTA DOS ITENS'!$M2043</f>
        <v>127.98</v>
      </c>
      <c r="S2043" s="56">
        <f>IF('LISTA DOS ITENS'!$P2043&gt;'LISTA DOS ITENS'!$R2043,'LISTA DOS ITENS'!$P2043,'LISTA DOS ITENS'!$R2043)</f>
        <v>127.98</v>
      </c>
      <c r="T2043" s="25">
        <v>2.2386920891040516</v>
      </c>
      <c r="U2043" s="25">
        <f>'LISTA DOS ITENS'!$T2043*'LISTA DOS ITENS'!$M2043</f>
        <v>6.716076267</v>
      </c>
      <c r="V2043" s="56">
        <f t="array" ref="V2043">INDEX('RESUMO - LOTES E VMA'!$F$3:$F$181,MATCH('LISTA DOS ITENS'!$D2043,'RESUMO - LOTES E VMA'!$A$3:$A$181,0))</f>
        <v>8699.028876</v>
      </c>
      <c r="W2043" s="57">
        <f>'LISTA DOS ITENS'!$U2043/'LISTA DOS ITENS'!$V2043</f>
        <v>0.0007720489681</v>
      </c>
      <c r="X2043" s="29" t="s">
        <v>53</v>
      </c>
      <c r="Y2043" s="29" t="s">
        <v>290</v>
      </c>
      <c r="Z2043" s="58" t="str">
        <f>'LISTA DOS ITENS'!$F2043&amp;"-"&amp;'LISTA DOS ITENS'!$H2043&amp;"-"&amp;'LISTA DOS ITENS'!$J2043&amp;"-"&amp;'LISTA DOS ITENS'!$K2043&amp;"-"&amp;'LISTA DOS ITENS'!$I2043</f>
        <v>10076233-2201-0903-CONS/NAC-</v>
      </c>
      <c r="AA2043" s="59" t="str">
        <f t="array" ref="AA2043">INDEX('RESUMO - LOTES E VMA'!$M$3:$M$181,MATCH('LISTA DOS ITENS'!$D2043,'RESUMO - LOTES E VMA'!$A$3:$A$181,0))</f>
        <v>Para Leilão</v>
      </c>
      <c r="AB2043" s="60">
        <f t="array" ref="AB2043">INDEX('RESUMO - LOTES E VMA'!$J$3:$J$181,MATCH('LISTA DOS ITENS'!$D2043,'RESUMO - LOTES E VMA'!$A$3:$A$181,0))</f>
        <v>0.0521607969</v>
      </c>
      <c r="AC2043" s="29" t="str">
        <f t="array" ref="AC2043">INDEX('RESUMO - LOTES E VMA'!$L$3:$L$181,MATCH('LISTA DOS ITENS'!$D2043,'RESUMO - LOTES E VMA'!$A$3:$A$181,0))</f>
        <v>1% do Valor de Comparação do VMA</v>
      </c>
      <c r="AD2043" s="53" t="str">
        <f>VLOOKUP(Tabela1[[#This Row],[Índice]],[1]Planilha1!$A:$A,1,0)</f>
        <v>#ERROR!</v>
      </c>
    </row>
    <row r="2044" ht="15.75" customHeight="1">
      <c r="A2044" s="52">
        <v>254501.0</v>
      </c>
      <c r="B2044" s="29" t="s">
        <v>70</v>
      </c>
      <c r="C2044" s="29" t="s">
        <v>71</v>
      </c>
      <c r="D2044" s="22">
        <v>207165.0</v>
      </c>
      <c r="E2044" s="29" t="s">
        <v>63</v>
      </c>
      <c r="F2044" s="54">
        <v>1.010315E7</v>
      </c>
      <c r="G2044" s="29" t="s">
        <v>1469</v>
      </c>
      <c r="H2044" s="55">
        <v>2201.0</v>
      </c>
      <c r="I2044" s="55"/>
      <c r="J2044" s="55" t="s">
        <v>69</v>
      </c>
      <c r="K2044" s="29" t="s">
        <v>73</v>
      </c>
      <c r="L2044" s="29"/>
      <c r="M2044" s="29">
        <v>5.0</v>
      </c>
      <c r="N2044" s="29" t="s">
        <v>52</v>
      </c>
      <c r="O2044" s="25">
        <v>2.522</v>
      </c>
      <c r="P2044" s="25">
        <f>'LISTA DOS ITENS'!$O2044*'LISTA DOS ITENS'!$M2044</f>
        <v>12.61</v>
      </c>
      <c r="Q2044" s="25">
        <v>7.24</v>
      </c>
      <c r="R2044" s="25">
        <f>'LISTA DOS ITENS'!$Q2044*'LISTA DOS ITENS'!$M2044</f>
        <v>36.2</v>
      </c>
      <c r="S2044" s="56">
        <f>IF('LISTA DOS ITENS'!$P2044&gt;'LISTA DOS ITENS'!$R2044,'LISTA DOS ITENS'!$P2044,'LISTA DOS ITENS'!$R2044)</f>
        <v>36.2</v>
      </c>
      <c r="T2044" s="25">
        <v>0.3799374290931396</v>
      </c>
      <c r="U2044" s="25">
        <f>'LISTA DOS ITENS'!$T2044*'LISTA DOS ITENS'!$M2044</f>
        <v>1.899687145</v>
      </c>
      <c r="V2044" s="56">
        <f t="array" ref="V2044">INDEX('RESUMO - LOTES E VMA'!$F$3:$F$181,MATCH('LISTA DOS ITENS'!$D2044,'RESUMO - LOTES E VMA'!$A$3:$A$181,0))</f>
        <v>8699.028876</v>
      </c>
      <c r="W2044" s="57">
        <f>'LISTA DOS ITENS'!$U2044/'LISTA DOS ITENS'!$V2044</f>
        <v>0.0002183792205</v>
      </c>
      <c r="X2044" s="29" t="s">
        <v>53</v>
      </c>
      <c r="Y2044" s="29" t="s">
        <v>290</v>
      </c>
      <c r="Z2044" s="58" t="str">
        <f>'LISTA DOS ITENS'!$F2044&amp;"-"&amp;'LISTA DOS ITENS'!$H2044&amp;"-"&amp;'LISTA DOS ITENS'!$J2044&amp;"-"&amp;'LISTA DOS ITENS'!$K2044&amp;"-"&amp;'LISTA DOS ITENS'!$I2044</f>
        <v>10103150-2201-0903-CONS/NAC-</v>
      </c>
      <c r="AA2044" s="59" t="str">
        <f t="array" ref="AA2044">INDEX('RESUMO - LOTES E VMA'!$M$3:$M$181,MATCH('LISTA DOS ITENS'!$D2044,'RESUMO - LOTES E VMA'!$A$3:$A$181,0))</f>
        <v>Para Leilão</v>
      </c>
      <c r="AB2044" s="60">
        <f t="array" ref="AB2044">INDEX('RESUMO - LOTES E VMA'!$J$3:$J$181,MATCH('LISTA DOS ITENS'!$D2044,'RESUMO - LOTES E VMA'!$A$3:$A$181,0))</f>
        <v>0.0521607969</v>
      </c>
      <c r="AC2044" s="29" t="str">
        <f t="array" ref="AC2044">INDEX('RESUMO - LOTES E VMA'!$L$3:$L$181,MATCH('LISTA DOS ITENS'!$D2044,'RESUMO - LOTES E VMA'!$A$3:$A$181,0))</f>
        <v>1% do Valor de Comparação do VMA</v>
      </c>
      <c r="AD2044" s="53" t="str">
        <f>VLOOKUP(Tabela1[[#This Row],[Índice]],[1]Planilha1!$A:$A,1,0)</f>
        <v>#ERROR!</v>
      </c>
    </row>
    <row r="2045" ht="15.75" customHeight="1">
      <c r="A2045" s="52">
        <v>254502.0</v>
      </c>
      <c r="B2045" s="29" t="s">
        <v>70</v>
      </c>
      <c r="C2045" s="29" t="s">
        <v>71</v>
      </c>
      <c r="D2045" s="22">
        <v>207165.0</v>
      </c>
      <c r="E2045" s="29" t="s">
        <v>63</v>
      </c>
      <c r="F2045" s="54">
        <v>1.0260495E7</v>
      </c>
      <c r="G2045" s="29" t="s">
        <v>1494</v>
      </c>
      <c r="H2045" s="55">
        <v>2201.0</v>
      </c>
      <c r="I2045" s="55"/>
      <c r="J2045" s="55" t="s">
        <v>69</v>
      </c>
      <c r="K2045" s="29" t="s">
        <v>73</v>
      </c>
      <c r="L2045" s="29"/>
      <c r="M2045" s="29">
        <v>1.0</v>
      </c>
      <c r="N2045" s="29" t="s">
        <v>52</v>
      </c>
      <c r="O2045" s="25">
        <v>575.12</v>
      </c>
      <c r="P2045" s="25">
        <f>'LISTA DOS ITENS'!$O2045*'LISTA DOS ITENS'!$M2045</f>
        <v>575.12</v>
      </c>
      <c r="Q2045" s="25">
        <v>575.12</v>
      </c>
      <c r="R2045" s="25">
        <f>'LISTA DOS ITENS'!$Q2045*'LISTA DOS ITENS'!$M2045</f>
        <v>575.12</v>
      </c>
      <c r="S2045" s="56">
        <f>IF('LISTA DOS ITENS'!$P2045&gt;'LISTA DOS ITENS'!$R2045,'LISTA DOS ITENS'!$P2045,'LISTA DOS ITENS'!$R2045)</f>
        <v>575.12</v>
      </c>
      <c r="T2045" s="25">
        <v>30.180885941995367</v>
      </c>
      <c r="U2045" s="25">
        <f>'LISTA DOS ITENS'!$T2045*'LISTA DOS ITENS'!$M2045</f>
        <v>30.18088594</v>
      </c>
      <c r="V2045" s="56">
        <f t="array" ref="V2045">INDEX('RESUMO - LOTES E VMA'!$F$3:$F$181,MATCH('LISTA DOS ITENS'!$D2045,'RESUMO - LOTES E VMA'!$A$3:$A$181,0))</f>
        <v>8699.028876</v>
      </c>
      <c r="W2045" s="57">
        <f>'LISTA DOS ITENS'!$U2045/'LISTA DOS ITENS'!$V2045</f>
        <v>0.003469454622</v>
      </c>
      <c r="X2045" s="29" t="s">
        <v>53</v>
      </c>
      <c r="Y2045" s="29" t="s">
        <v>290</v>
      </c>
      <c r="Z2045" s="58" t="str">
        <f>'LISTA DOS ITENS'!$F2045&amp;"-"&amp;'LISTA DOS ITENS'!$H2045&amp;"-"&amp;'LISTA DOS ITENS'!$J2045&amp;"-"&amp;'LISTA DOS ITENS'!$K2045&amp;"-"&amp;'LISTA DOS ITENS'!$I2045</f>
        <v>10260495-2201-0903-CONS/NAC-</v>
      </c>
      <c r="AA2045" s="59" t="str">
        <f t="array" ref="AA2045">INDEX('RESUMO - LOTES E VMA'!$M$3:$M$181,MATCH('LISTA DOS ITENS'!$D2045,'RESUMO - LOTES E VMA'!$A$3:$A$181,0))</f>
        <v>Para Leilão</v>
      </c>
      <c r="AB2045" s="60">
        <f t="array" ref="AB2045">INDEX('RESUMO - LOTES E VMA'!$J$3:$J$181,MATCH('LISTA DOS ITENS'!$D2045,'RESUMO - LOTES E VMA'!$A$3:$A$181,0))</f>
        <v>0.0521607969</v>
      </c>
      <c r="AC2045" s="29" t="str">
        <f t="array" ref="AC2045">INDEX('RESUMO - LOTES E VMA'!$L$3:$L$181,MATCH('LISTA DOS ITENS'!$D2045,'RESUMO - LOTES E VMA'!$A$3:$A$181,0))</f>
        <v>1% do Valor de Comparação do VMA</v>
      </c>
      <c r="AD2045" s="53" t="str">
        <f>VLOOKUP(Tabela1[[#This Row],[Índice]],[1]Planilha1!$A:$A,1,0)</f>
        <v>#ERROR!</v>
      </c>
    </row>
    <row r="2046" ht="15.75" customHeight="1">
      <c r="A2046" s="52">
        <v>254503.0</v>
      </c>
      <c r="B2046" s="29" t="s">
        <v>70</v>
      </c>
      <c r="C2046" s="29" t="s">
        <v>71</v>
      </c>
      <c r="D2046" s="22">
        <v>207165.0</v>
      </c>
      <c r="E2046" s="29" t="s">
        <v>63</v>
      </c>
      <c r="F2046" s="54">
        <v>1.0262089E7</v>
      </c>
      <c r="G2046" s="29" t="s">
        <v>1495</v>
      </c>
      <c r="H2046" s="55">
        <v>2201.0</v>
      </c>
      <c r="I2046" s="55"/>
      <c r="J2046" s="55" t="s">
        <v>69</v>
      </c>
      <c r="K2046" s="29" t="s">
        <v>73</v>
      </c>
      <c r="L2046" s="29"/>
      <c r="M2046" s="29">
        <v>5.0</v>
      </c>
      <c r="N2046" s="29" t="s">
        <v>52</v>
      </c>
      <c r="O2046" s="25">
        <v>15.569999999999999</v>
      </c>
      <c r="P2046" s="25">
        <f>'LISTA DOS ITENS'!$O2046*'LISTA DOS ITENS'!$M2046</f>
        <v>77.85</v>
      </c>
      <c r="Q2046" s="25">
        <v>29.13</v>
      </c>
      <c r="R2046" s="25">
        <f>'LISTA DOS ITENS'!$Q2046*'LISTA DOS ITENS'!$M2046</f>
        <v>145.65</v>
      </c>
      <c r="S2046" s="56">
        <f>IF('LISTA DOS ITENS'!$P2046&gt;'LISTA DOS ITENS'!$R2046,'LISTA DOS ITENS'!$P2046,'LISTA DOS ITENS'!$R2046)</f>
        <v>145.65</v>
      </c>
      <c r="T2046" s="25">
        <v>1.5286708990998834</v>
      </c>
      <c r="U2046" s="25">
        <f>'LISTA DOS ITENS'!$T2046*'LISTA DOS ITENS'!$M2046</f>
        <v>7.643354495</v>
      </c>
      <c r="V2046" s="56">
        <f t="array" ref="V2046">INDEX('RESUMO - LOTES E VMA'!$F$3:$F$181,MATCH('LISTA DOS ITENS'!$D2046,'RESUMO - LOTES E VMA'!$A$3:$A$181,0))</f>
        <v>8699.028876</v>
      </c>
      <c r="W2046" s="57">
        <f>'LISTA DOS ITENS'!$U2046/'LISTA DOS ITENS'!$V2046</f>
        <v>0.0008786445711</v>
      </c>
      <c r="X2046" s="29" t="s">
        <v>53</v>
      </c>
      <c r="Y2046" s="29" t="s">
        <v>290</v>
      </c>
      <c r="Z2046" s="58" t="str">
        <f>'LISTA DOS ITENS'!$F2046&amp;"-"&amp;'LISTA DOS ITENS'!$H2046&amp;"-"&amp;'LISTA DOS ITENS'!$J2046&amp;"-"&amp;'LISTA DOS ITENS'!$K2046&amp;"-"&amp;'LISTA DOS ITENS'!$I2046</f>
        <v>10262089-2201-0903-CONS/NAC-</v>
      </c>
      <c r="AA2046" s="59" t="str">
        <f t="array" ref="AA2046">INDEX('RESUMO - LOTES E VMA'!$M$3:$M$181,MATCH('LISTA DOS ITENS'!$D2046,'RESUMO - LOTES E VMA'!$A$3:$A$181,0))</f>
        <v>Para Leilão</v>
      </c>
      <c r="AB2046" s="60">
        <f t="array" ref="AB2046">INDEX('RESUMO - LOTES E VMA'!$J$3:$J$181,MATCH('LISTA DOS ITENS'!$D2046,'RESUMO - LOTES E VMA'!$A$3:$A$181,0))</f>
        <v>0.0521607969</v>
      </c>
      <c r="AC2046" s="29" t="str">
        <f t="array" ref="AC2046">INDEX('RESUMO - LOTES E VMA'!$L$3:$L$181,MATCH('LISTA DOS ITENS'!$D2046,'RESUMO - LOTES E VMA'!$A$3:$A$181,0))</f>
        <v>1% do Valor de Comparação do VMA</v>
      </c>
      <c r="AD2046" s="53" t="str">
        <f>VLOOKUP(Tabela1[[#This Row],[Índice]],[1]Planilha1!$A:$A,1,0)</f>
        <v>#ERROR!</v>
      </c>
    </row>
    <row r="2047" ht="15.75" customHeight="1">
      <c r="A2047" s="52">
        <v>254504.0</v>
      </c>
      <c r="B2047" s="29" t="s">
        <v>70</v>
      </c>
      <c r="C2047" s="29" t="s">
        <v>71</v>
      </c>
      <c r="D2047" s="22">
        <v>207165.0</v>
      </c>
      <c r="E2047" s="29" t="s">
        <v>63</v>
      </c>
      <c r="F2047" s="54">
        <v>1.028875E7</v>
      </c>
      <c r="G2047" s="29" t="s">
        <v>1496</v>
      </c>
      <c r="H2047" s="55">
        <v>2201.0</v>
      </c>
      <c r="I2047" s="55"/>
      <c r="J2047" s="55" t="s">
        <v>69</v>
      </c>
      <c r="K2047" s="29" t="s">
        <v>73</v>
      </c>
      <c r="L2047" s="29"/>
      <c r="M2047" s="29">
        <v>33.0</v>
      </c>
      <c r="N2047" s="29" t="s">
        <v>52</v>
      </c>
      <c r="O2047" s="25">
        <v>48.03515151515152</v>
      </c>
      <c r="P2047" s="25">
        <f>'LISTA DOS ITENS'!$O2047*'LISTA DOS ITENS'!$M2047</f>
        <v>1585.16</v>
      </c>
      <c r="Q2047" s="25">
        <v>64.19</v>
      </c>
      <c r="R2047" s="25">
        <f>'LISTA DOS ITENS'!$Q2047*'LISTA DOS ITENS'!$M2047</f>
        <v>2118.27</v>
      </c>
      <c r="S2047" s="56">
        <f>IF('LISTA DOS ITENS'!$P2047&gt;'LISTA DOS ITENS'!$R2047,'LISTA DOS ITENS'!$P2047,'LISTA DOS ITENS'!$R2047)</f>
        <v>2118.27</v>
      </c>
      <c r="T2047" s="25">
        <v>3.3685336427470483</v>
      </c>
      <c r="U2047" s="25">
        <f>'LISTA DOS ITENS'!$T2047*'LISTA DOS ITENS'!$M2047</f>
        <v>111.1616102</v>
      </c>
      <c r="V2047" s="56">
        <f t="array" ref="V2047">INDEX('RESUMO - LOTES E VMA'!$F$3:$F$181,MATCH('LISTA DOS ITENS'!$D2047,'RESUMO - LOTES E VMA'!$A$3:$A$181,0))</f>
        <v>8699.028876</v>
      </c>
      <c r="W2047" s="57">
        <f>'LISTA DOS ITENS'!$U2047/'LISTA DOS ITENS'!$V2047</f>
        <v>0.01277862297</v>
      </c>
      <c r="X2047" s="29" t="s">
        <v>53</v>
      </c>
      <c r="Y2047" s="29" t="s">
        <v>290</v>
      </c>
      <c r="Z2047" s="58" t="str">
        <f>'LISTA DOS ITENS'!$F2047&amp;"-"&amp;'LISTA DOS ITENS'!$H2047&amp;"-"&amp;'LISTA DOS ITENS'!$J2047&amp;"-"&amp;'LISTA DOS ITENS'!$K2047&amp;"-"&amp;'LISTA DOS ITENS'!$I2047</f>
        <v>10288750-2201-0903-CONS/NAC-</v>
      </c>
      <c r="AA2047" s="59" t="str">
        <f t="array" ref="AA2047">INDEX('RESUMO - LOTES E VMA'!$M$3:$M$181,MATCH('LISTA DOS ITENS'!$D2047,'RESUMO - LOTES E VMA'!$A$3:$A$181,0))</f>
        <v>Para Leilão</v>
      </c>
      <c r="AB2047" s="60">
        <f t="array" ref="AB2047">INDEX('RESUMO - LOTES E VMA'!$J$3:$J$181,MATCH('LISTA DOS ITENS'!$D2047,'RESUMO - LOTES E VMA'!$A$3:$A$181,0))</f>
        <v>0.0521607969</v>
      </c>
      <c r="AC2047" s="29" t="str">
        <f t="array" ref="AC2047">INDEX('RESUMO - LOTES E VMA'!$L$3:$L$181,MATCH('LISTA DOS ITENS'!$D2047,'RESUMO - LOTES E VMA'!$A$3:$A$181,0))</f>
        <v>1% do Valor de Comparação do VMA</v>
      </c>
      <c r="AD2047" s="53" t="str">
        <f>VLOOKUP(Tabela1[[#This Row],[Índice]],[1]Planilha1!$A:$A,1,0)</f>
        <v>#ERROR!</v>
      </c>
    </row>
    <row r="2048" ht="15.75" customHeight="1">
      <c r="A2048" s="52">
        <v>254505.0</v>
      </c>
      <c r="B2048" s="29" t="s">
        <v>70</v>
      </c>
      <c r="C2048" s="29" t="s">
        <v>71</v>
      </c>
      <c r="D2048" s="22">
        <v>207165.0</v>
      </c>
      <c r="E2048" s="29" t="s">
        <v>63</v>
      </c>
      <c r="F2048" s="54">
        <v>1.0300258E7</v>
      </c>
      <c r="G2048" s="29" t="s">
        <v>1483</v>
      </c>
      <c r="H2048" s="55">
        <v>2201.0</v>
      </c>
      <c r="I2048" s="55"/>
      <c r="J2048" s="55" t="s">
        <v>69</v>
      </c>
      <c r="K2048" s="29" t="s">
        <v>84</v>
      </c>
      <c r="L2048" s="29"/>
      <c r="M2048" s="29">
        <v>6.0</v>
      </c>
      <c r="N2048" s="29" t="s">
        <v>52</v>
      </c>
      <c r="O2048" s="25">
        <v>0.0</v>
      </c>
      <c r="P2048" s="25">
        <f>'LISTA DOS ITENS'!$O2048*'LISTA DOS ITENS'!$M2048</f>
        <v>0</v>
      </c>
      <c r="Q2048" s="25">
        <v>158.81</v>
      </c>
      <c r="R2048" s="25">
        <f>'LISTA DOS ITENS'!$Q2048*'LISTA DOS ITENS'!$M2048</f>
        <v>952.86</v>
      </c>
      <c r="S2048" s="56">
        <f>IF('LISTA DOS ITENS'!$P2048&gt;'LISTA DOS ITENS'!$R2048,'LISTA DOS ITENS'!$P2048,'LISTA DOS ITENS'!$R2048)</f>
        <v>952.86</v>
      </c>
      <c r="T2048" s="25">
        <v>8.33395899368529</v>
      </c>
      <c r="U2048" s="25">
        <f>'LISTA DOS ITENS'!$T2048*'LISTA DOS ITENS'!$M2048</f>
        <v>50.00375396</v>
      </c>
      <c r="V2048" s="56">
        <f t="array" ref="V2048">INDEX('RESUMO - LOTES E VMA'!$F$3:$F$181,MATCH('LISTA DOS ITENS'!$D2048,'RESUMO - LOTES E VMA'!$A$3:$A$181,0))</f>
        <v>8699.028876</v>
      </c>
      <c r="W2048" s="57">
        <f>'LISTA DOS ITENS'!$U2048/'LISTA DOS ITENS'!$V2048</f>
        <v>0.005748199561</v>
      </c>
      <c r="X2048" s="29" t="s">
        <v>53</v>
      </c>
      <c r="Y2048" s="29" t="s">
        <v>290</v>
      </c>
      <c r="Z2048" s="58" t="str">
        <f>'LISTA DOS ITENS'!$F2048&amp;"-"&amp;'LISTA DOS ITENS'!$H2048&amp;"-"&amp;'LISTA DOS ITENS'!$J2048&amp;"-"&amp;'LISTA DOS ITENS'!$K2048&amp;"-"&amp;'LISTA DOS ITENS'!$I2048</f>
        <v>10300258-2201-0903-RAST-</v>
      </c>
      <c r="AA2048" s="59" t="str">
        <f t="array" ref="AA2048">INDEX('RESUMO - LOTES E VMA'!$M$3:$M$181,MATCH('LISTA DOS ITENS'!$D2048,'RESUMO - LOTES E VMA'!$A$3:$A$181,0))</f>
        <v>Para Leilão</v>
      </c>
      <c r="AB2048" s="60">
        <f t="array" ref="AB2048">INDEX('RESUMO - LOTES E VMA'!$J$3:$J$181,MATCH('LISTA DOS ITENS'!$D2048,'RESUMO - LOTES E VMA'!$A$3:$A$181,0))</f>
        <v>0.0521607969</v>
      </c>
      <c r="AC2048" s="29" t="str">
        <f t="array" ref="AC2048">INDEX('RESUMO - LOTES E VMA'!$L$3:$L$181,MATCH('LISTA DOS ITENS'!$D2048,'RESUMO - LOTES E VMA'!$A$3:$A$181,0))</f>
        <v>1% do Valor de Comparação do VMA</v>
      </c>
      <c r="AD2048" s="53" t="str">
        <f>VLOOKUP(Tabela1[[#This Row],[Índice]],[1]Planilha1!$A:$A,1,0)</f>
        <v>#ERROR!</v>
      </c>
    </row>
    <row r="2049" ht="15.75" customHeight="1">
      <c r="A2049" s="52">
        <v>254506.0</v>
      </c>
      <c r="B2049" s="29" t="s">
        <v>70</v>
      </c>
      <c r="C2049" s="29" t="s">
        <v>71</v>
      </c>
      <c r="D2049" s="22">
        <v>207165.0</v>
      </c>
      <c r="E2049" s="29" t="s">
        <v>63</v>
      </c>
      <c r="F2049" s="54">
        <v>1.0696589E7</v>
      </c>
      <c r="G2049" s="29" t="s">
        <v>1497</v>
      </c>
      <c r="H2049" s="55">
        <v>2201.0</v>
      </c>
      <c r="I2049" s="55"/>
      <c r="J2049" s="55" t="s">
        <v>69</v>
      </c>
      <c r="K2049" s="29" t="s">
        <v>160</v>
      </c>
      <c r="L2049" s="29"/>
      <c r="M2049" s="29">
        <v>2.0</v>
      </c>
      <c r="N2049" s="29" t="s">
        <v>52</v>
      </c>
      <c r="O2049" s="25">
        <v>574.0</v>
      </c>
      <c r="P2049" s="25">
        <f>'LISTA DOS ITENS'!$O2049*'LISTA DOS ITENS'!$M2049</f>
        <v>1148</v>
      </c>
      <c r="Q2049" s="25">
        <v>574.0</v>
      </c>
      <c r="R2049" s="25">
        <f>'LISTA DOS ITENS'!$Q2049*'LISTA DOS ITENS'!$M2049</f>
        <v>1148</v>
      </c>
      <c r="S2049" s="56">
        <f>IF('LISTA DOS ITENS'!$P2049&gt;'LISTA DOS ITENS'!$R2049,'LISTA DOS ITENS'!$P2049,'LISTA DOS ITENS'!$R2049)</f>
        <v>1148</v>
      </c>
      <c r="T2049" s="25">
        <v>30.12211109108593</v>
      </c>
      <c r="U2049" s="25">
        <f>'LISTA DOS ITENS'!$T2049*'LISTA DOS ITENS'!$M2049</f>
        <v>60.24422218</v>
      </c>
      <c r="V2049" s="56">
        <f t="array" ref="V2049">INDEX('RESUMO - LOTES E VMA'!$F$3:$F$181,MATCH('LISTA DOS ITENS'!$D2049,'RESUMO - LOTES E VMA'!$A$3:$A$181,0))</f>
        <v>8699.028876</v>
      </c>
      <c r="W2049" s="57">
        <f>'LISTA DOS ITENS'!$U2049/'LISTA DOS ITENS'!$V2049</f>
        <v>0.006925396276</v>
      </c>
      <c r="X2049" s="29" t="s">
        <v>53</v>
      </c>
      <c r="Y2049" s="29" t="s">
        <v>290</v>
      </c>
      <c r="Z2049" s="58" t="str">
        <f>'LISTA DOS ITENS'!$F2049&amp;"-"&amp;'LISTA DOS ITENS'!$H2049&amp;"-"&amp;'LISTA DOS ITENS'!$J2049&amp;"-"&amp;'LISTA DOS ITENS'!$K2049&amp;"-"&amp;'LISTA DOS ITENS'!$I2049</f>
        <v>10696589-2201-0903-CONS/IMP-</v>
      </c>
      <c r="AA2049" s="59" t="str">
        <f t="array" ref="AA2049">INDEX('RESUMO - LOTES E VMA'!$M$3:$M$181,MATCH('LISTA DOS ITENS'!$D2049,'RESUMO - LOTES E VMA'!$A$3:$A$181,0))</f>
        <v>Para Leilão</v>
      </c>
      <c r="AB2049" s="60">
        <f t="array" ref="AB2049">INDEX('RESUMO - LOTES E VMA'!$J$3:$J$181,MATCH('LISTA DOS ITENS'!$D2049,'RESUMO - LOTES E VMA'!$A$3:$A$181,0))</f>
        <v>0.0521607969</v>
      </c>
      <c r="AC2049" s="29" t="str">
        <f t="array" ref="AC2049">INDEX('RESUMO - LOTES E VMA'!$L$3:$L$181,MATCH('LISTA DOS ITENS'!$D2049,'RESUMO - LOTES E VMA'!$A$3:$A$181,0))</f>
        <v>1% do Valor de Comparação do VMA</v>
      </c>
      <c r="AD2049" s="53" t="str">
        <f>VLOOKUP(Tabela1[[#This Row],[Índice]],[1]Planilha1!$A:$A,1,0)</f>
        <v>#ERROR!</v>
      </c>
    </row>
    <row r="2050" ht="15.75" customHeight="1">
      <c r="A2050" s="52">
        <v>254507.0</v>
      </c>
      <c r="B2050" s="29" t="s">
        <v>70</v>
      </c>
      <c r="C2050" s="29" t="s">
        <v>71</v>
      </c>
      <c r="D2050" s="22">
        <v>207165.0</v>
      </c>
      <c r="E2050" s="29" t="s">
        <v>63</v>
      </c>
      <c r="F2050" s="54">
        <v>1.0827398E7</v>
      </c>
      <c r="G2050" s="29" t="s">
        <v>1498</v>
      </c>
      <c r="H2050" s="55">
        <v>2201.0</v>
      </c>
      <c r="I2050" s="55"/>
      <c r="J2050" s="55" t="s">
        <v>69</v>
      </c>
      <c r="K2050" s="29" t="s">
        <v>73</v>
      </c>
      <c r="L2050" s="29"/>
      <c r="M2050" s="29">
        <v>3.0</v>
      </c>
      <c r="N2050" s="29" t="s">
        <v>52</v>
      </c>
      <c r="O2050" s="25">
        <v>7.463333333333334</v>
      </c>
      <c r="P2050" s="25">
        <f>'LISTA DOS ITENS'!$O2050*'LISTA DOS ITENS'!$M2050</f>
        <v>22.39</v>
      </c>
      <c r="Q2050" s="25">
        <v>7.46</v>
      </c>
      <c r="R2050" s="25">
        <f>'LISTA DOS ITENS'!$Q2050*'LISTA DOS ITENS'!$M2050</f>
        <v>22.38</v>
      </c>
      <c r="S2050" s="56">
        <f>IF('LISTA DOS ITENS'!$P2050&gt;'LISTA DOS ITENS'!$R2050,'LISTA DOS ITENS'!$P2050,'LISTA DOS ITENS'!$R2050)</f>
        <v>22.39</v>
      </c>
      <c r="T2050" s="25">
        <v>0.3914824890932074</v>
      </c>
      <c r="U2050" s="25">
        <f>'LISTA DOS ITENS'!$T2050*'LISTA DOS ITENS'!$M2050</f>
        <v>1.174447467</v>
      </c>
      <c r="V2050" s="56">
        <f t="array" ref="V2050">INDEX('RESUMO - LOTES E VMA'!$F$3:$F$181,MATCH('LISTA DOS ITENS'!$D2050,'RESUMO - LOTES E VMA'!$A$3:$A$181,0))</f>
        <v>8699.028876</v>
      </c>
      <c r="W2050" s="57">
        <f>'LISTA DOS ITENS'!$U2050/'LISTA DOS ITENS'!$V2050</f>
        <v>0.0001350090319</v>
      </c>
      <c r="X2050" s="29" t="s">
        <v>53</v>
      </c>
      <c r="Y2050" s="29" t="s">
        <v>290</v>
      </c>
      <c r="Z2050" s="58" t="str">
        <f>'LISTA DOS ITENS'!$F2050&amp;"-"&amp;'LISTA DOS ITENS'!$H2050&amp;"-"&amp;'LISTA DOS ITENS'!$J2050&amp;"-"&amp;'LISTA DOS ITENS'!$K2050&amp;"-"&amp;'LISTA DOS ITENS'!$I2050</f>
        <v>10827398-2201-0903-CONS/NAC-</v>
      </c>
      <c r="AA2050" s="59" t="str">
        <f t="array" ref="AA2050">INDEX('RESUMO - LOTES E VMA'!$M$3:$M$181,MATCH('LISTA DOS ITENS'!$D2050,'RESUMO - LOTES E VMA'!$A$3:$A$181,0))</f>
        <v>Para Leilão</v>
      </c>
      <c r="AB2050" s="60">
        <f t="array" ref="AB2050">INDEX('RESUMO - LOTES E VMA'!$J$3:$J$181,MATCH('LISTA DOS ITENS'!$D2050,'RESUMO - LOTES E VMA'!$A$3:$A$181,0))</f>
        <v>0.0521607969</v>
      </c>
      <c r="AC2050" s="29" t="str">
        <f t="array" ref="AC2050">INDEX('RESUMO - LOTES E VMA'!$L$3:$L$181,MATCH('LISTA DOS ITENS'!$D2050,'RESUMO - LOTES E VMA'!$A$3:$A$181,0))</f>
        <v>1% do Valor de Comparação do VMA</v>
      </c>
      <c r="AD2050" s="53" t="str">
        <f>VLOOKUP(Tabela1[[#This Row],[Índice]],[1]Planilha1!$A:$A,1,0)</f>
        <v>#ERROR!</v>
      </c>
    </row>
    <row r="2051" ht="15.75" customHeight="1">
      <c r="A2051" s="52">
        <v>254508.0</v>
      </c>
      <c r="B2051" s="29" t="s">
        <v>70</v>
      </c>
      <c r="C2051" s="29" t="s">
        <v>71</v>
      </c>
      <c r="D2051" s="22">
        <v>207165.0</v>
      </c>
      <c r="E2051" s="29" t="s">
        <v>63</v>
      </c>
      <c r="F2051" s="54">
        <v>1.0837122E7</v>
      </c>
      <c r="G2051" s="29" t="s">
        <v>1463</v>
      </c>
      <c r="H2051" s="55">
        <v>2201.0</v>
      </c>
      <c r="I2051" s="55"/>
      <c r="J2051" s="55" t="s">
        <v>69</v>
      </c>
      <c r="K2051" s="29" t="s">
        <v>73</v>
      </c>
      <c r="L2051" s="29"/>
      <c r="M2051" s="29">
        <v>18.0</v>
      </c>
      <c r="N2051" s="29" t="s">
        <v>52</v>
      </c>
      <c r="O2051" s="25">
        <v>127.66055555555555</v>
      </c>
      <c r="P2051" s="25">
        <f>'LISTA DOS ITENS'!$O2051*'LISTA DOS ITENS'!$M2051</f>
        <v>2297.89</v>
      </c>
      <c r="Q2051" s="25">
        <v>320.0</v>
      </c>
      <c r="R2051" s="25">
        <f>'LISTA DOS ITENS'!$Q2051*'LISTA DOS ITENS'!$M2051</f>
        <v>5760</v>
      </c>
      <c r="S2051" s="56">
        <f>IF('LISTA DOS ITENS'!$P2051&gt;'LISTA DOS ITENS'!$R2051,'LISTA DOS ITENS'!$P2051,'LISTA DOS ITENS'!$R2051)</f>
        <v>5760</v>
      </c>
      <c r="T2051" s="25">
        <v>16.79281454555313</v>
      </c>
      <c r="U2051" s="25">
        <f>'LISTA DOS ITENS'!$T2051*'LISTA DOS ITENS'!$M2051</f>
        <v>302.2706618</v>
      </c>
      <c r="V2051" s="56">
        <f t="array" ref="V2051">INDEX('RESUMO - LOTES E VMA'!$F$3:$F$181,MATCH('LISTA DOS ITENS'!$D2051,'RESUMO - LOTES E VMA'!$A$3:$A$181,0))</f>
        <v>8699.028876</v>
      </c>
      <c r="W2051" s="57">
        <f>'LISTA DOS ITENS'!$U2051/'LISTA DOS ITENS'!$V2051</f>
        <v>0.03474763288</v>
      </c>
      <c r="X2051" s="29" t="s">
        <v>53</v>
      </c>
      <c r="Y2051" s="29" t="s">
        <v>290</v>
      </c>
      <c r="Z2051" s="58" t="str">
        <f>'LISTA DOS ITENS'!$F2051&amp;"-"&amp;'LISTA DOS ITENS'!$H2051&amp;"-"&amp;'LISTA DOS ITENS'!$J2051&amp;"-"&amp;'LISTA DOS ITENS'!$K2051&amp;"-"&amp;'LISTA DOS ITENS'!$I2051</f>
        <v>10837122-2201-0903-CONS/NAC-</v>
      </c>
      <c r="AA2051" s="59" t="str">
        <f t="array" ref="AA2051">INDEX('RESUMO - LOTES E VMA'!$M$3:$M$181,MATCH('LISTA DOS ITENS'!$D2051,'RESUMO - LOTES E VMA'!$A$3:$A$181,0))</f>
        <v>Para Leilão</v>
      </c>
      <c r="AB2051" s="60">
        <f t="array" ref="AB2051">INDEX('RESUMO - LOTES E VMA'!$J$3:$J$181,MATCH('LISTA DOS ITENS'!$D2051,'RESUMO - LOTES E VMA'!$A$3:$A$181,0))</f>
        <v>0.0521607969</v>
      </c>
      <c r="AC2051" s="29" t="str">
        <f t="array" ref="AC2051">INDEX('RESUMO - LOTES E VMA'!$L$3:$L$181,MATCH('LISTA DOS ITENS'!$D2051,'RESUMO - LOTES E VMA'!$A$3:$A$181,0))</f>
        <v>1% do Valor de Comparação do VMA</v>
      </c>
      <c r="AD2051" s="53" t="str">
        <f>VLOOKUP(Tabela1[[#This Row],[Índice]],[1]Planilha1!$A:$A,1,0)</f>
        <v>#ERROR!</v>
      </c>
    </row>
    <row r="2052" ht="15.75" customHeight="1">
      <c r="A2052" s="52">
        <v>254509.0</v>
      </c>
      <c r="B2052" s="29" t="s">
        <v>70</v>
      </c>
      <c r="C2052" s="29" t="s">
        <v>71</v>
      </c>
      <c r="D2052" s="22">
        <v>207165.0</v>
      </c>
      <c r="E2052" s="29" t="s">
        <v>63</v>
      </c>
      <c r="F2052" s="54">
        <v>1.089804E7</v>
      </c>
      <c r="G2052" s="29" t="s">
        <v>1499</v>
      </c>
      <c r="H2052" s="55">
        <v>2201.0</v>
      </c>
      <c r="I2052" s="55"/>
      <c r="J2052" s="55" t="s">
        <v>69</v>
      </c>
      <c r="K2052" s="29" t="s">
        <v>73</v>
      </c>
      <c r="L2052" s="29"/>
      <c r="M2052" s="29">
        <v>8.0</v>
      </c>
      <c r="N2052" s="29" t="s">
        <v>52</v>
      </c>
      <c r="O2052" s="25">
        <v>24.04125</v>
      </c>
      <c r="P2052" s="25">
        <f>'LISTA DOS ITENS'!$O2052*'LISTA DOS ITENS'!$M2052</f>
        <v>192.33</v>
      </c>
      <c r="Q2052" s="25">
        <v>24.04</v>
      </c>
      <c r="R2052" s="25">
        <f>'LISTA DOS ITENS'!$Q2052*'LISTA DOS ITENS'!$M2052</f>
        <v>192.32</v>
      </c>
      <c r="S2052" s="56">
        <f>IF('LISTA DOS ITENS'!$P2052&gt;'LISTA DOS ITENS'!$R2052,'LISTA DOS ITENS'!$P2052,'LISTA DOS ITENS'!$R2052)</f>
        <v>192.33</v>
      </c>
      <c r="T2052" s="25">
        <v>1.261560192734679</v>
      </c>
      <c r="U2052" s="25">
        <f>'LISTA DOS ITENS'!$T2052*'LISTA DOS ITENS'!$M2052</f>
        <v>10.09248154</v>
      </c>
      <c r="V2052" s="56">
        <f t="array" ref="V2052">INDEX('RESUMO - LOTES E VMA'!$F$3:$F$181,MATCH('LISTA DOS ITENS'!$D2052,'RESUMO - LOTES E VMA'!$A$3:$A$181,0))</f>
        <v>8699.028876</v>
      </c>
      <c r="W2052" s="57">
        <f>'LISTA DOS ITENS'!$U2052/'LISTA DOS ITENS'!$V2052</f>
        <v>0.001160184853</v>
      </c>
      <c r="X2052" s="29" t="s">
        <v>53</v>
      </c>
      <c r="Y2052" s="29" t="s">
        <v>290</v>
      </c>
      <c r="Z2052" s="58" t="str">
        <f>'LISTA DOS ITENS'!$F2052&amp;"-"&amp;'LISTA DOS ITENS'!$H2052&amp;"-"&amp;'LISTA DOS ITENS'!$J2052&amp;"-"&amp;'LISTA DOS ITENS'!$K2052&amp;"-"&amp;'LISTA DOS ITENS'!$I2052</f>
        <v>10898040-2201-0903-CONS/NAC-</v>
      </c>
      <c r="AA2052" s="59" t="str">
        <f t="array" ref="AA2052">INDEX('RESUMO - LOTES E VMA'!$M$3:$M$181,MATCH('LISTA DOS ITENS'!$D2052,'RESUMO - LOTES E VMA'!$A$3:$A$181,0))</f>
        <v>Para Leilão</v>
      </c>
      <c r="AB2052" s="60">
        <f t="array" ref="AB2052">INDEX('RESUMO - LOTES E VMA'!$J$3:$J$181,MATCH('LISTA DOS ITENS'!$D2052,'RESUMO - LOTES E VMA'!$A$3:$A$181,0))</f>
        <v>0.0521607969</v>
      </c>
      <c r="AC2052" s="29" t="str">
        <f t="array" ref="AC2052">INDEX('RESUMO - LOTES E VMA'!$L$3:$L$181,MATCH('LISTA DOS ITENS'!$D2052,'RESUMO - LOTES E VMA'!$A$3:$A$181,0))</f>
        <v>1% do Valor de Comparação do VMA</v>
      </c>
      <c r="AD2052" s="53" t="str">
        <f>VLOOKUP(Tabela1[[#This Row],[Índice]],[1]Planilha1!$A:$A,1,0)</f>
        <v>#ERROR!</v>
      </c>
    </row>
    <row r="2053" ht="15.75" customHeight="1">
      <c r="A2053" s="52">
        <v>254510.0</v>
      </c>
      <c r="B2053" s="29" t="s">
        <v>70</v>
      </c>
      <c r="C2053" s="29" t="s">
        <v>71</v>
      </c>
      <c r="D2053" s="22">
        <v>207165.0</v>
      </c>
      <c r="E2053" s="29" t="s">
        <v>63</v>
      </c>
      <c r="F2053" s="54">
        <v>1.0980354E7</v>
      </c>
      <c r="G2053" s="29" t="s">
        <v>1500</v>
      </c>
      <c r="H2053" s="55">
        <v>2201.0</v>
      </c>
      <c r="I2053" s="55"/>
      <c r="J2053" s="55" t="s">
        <v>69</v>
      </c>
      <c r="K2053" s="29" t="s">
        <v>73</v>
      </c>
      <c r="L2053" s="29"/>
      <c r="M2053" s="29">
        <v>6.0</v>
      </c>
      <c r="N2053" s="29" t="s">
        <v>52</v>
      </c>
      <c r="O2053" s="25">
        <v>92.485</v>
      </c>
      <c r="P2053" s="25">
        <f>'LISTA DOS ITENS'!$O2053*'LISTA DOS ITENS'!$M2053</f>
        <v>554.91</v>
      </c>
      <c r="Q2053" s="25">
        <v>92.49</v>
      </c>
      <c r="R2053" s="25">
        <f>'LISTA DOS ITENS'!$Q2053*'LISTA DOS ITENS'!$M2053</f>
        <v>554.94</v>
      </c>
      <c r="S2053" s="56">
        <f>IF('LISTA DOS ITENS'!$P2053&gt;'LISTA DOS ITENS'!$R2053,'LISTA DOS ITENS'!$P2053,'LISTA DOS ITENS'!$R2053)</f>
        <v>554.94</v>
      </c>
      <c r="T2053" s="25">
        <v>4.8536481791194035</v>
      </c>
      <c r="U2053" s="25">
        <f>'LISTA DOS ITENS'!$T2053*'LISTA DOS ITENS'!$M2053</f>
        <v>29.12188907</v>
      </c>
      <c r="V2053" s="56">
        <f t="array" ref="V2053">INDEX('RESUMO - LOTES E VMA'!$F$3:$F$181,MATCH('LISTA DOS ITENS'!$D2053,'RESUMO - LOTES E VMA'!$A$3:$A$181,0))</f>
        <v>8699.028876</v>
      </c>
      <c r="W2053" s="57">
        <f>'LISTA DOS ITENS'!$U2053/'LISTA DOS ITENS'!$V2053</f>
        <v>0.003347717256</v>
      </c>
      <c r="X2053" s="29" t="s">
        <v>53</v>
      </c>
      <c r="Y2053" s="29" t="s">
        <v>290</v>
      </c>
      <c r="Z2053" s="58" t="str">
        <f>'LISTA DOS ITENS'!$F2053&amp;"-"&amp;'LISTA DOS ITENS'!$H2053&amp;"-"&amp;'LISTA DOS ITENS'!$J2053&amp;"-"&amp;'LISTA DOS ITENS'!$K2053&amp;"-"&amp;'LISTA DOS ITENS'!$I2053</f>
        <v>10980354-2201-0903-CONS/NAC-</v>
      </c>
      <c r="AA2053" s="59" t="str">
        <f t="array" ref="AA2053">INDEX('RESUMO - LOTES E VMA'!$M$3:$M$181,MATCH('LISTA DOS ITENS'!$D2053,'RESUMO - LOTES E VMA'!$A$3:$A$181,0))</f>
        <v>Para Leilão</v>
      </c>
      <c r="AB2053" s="60">
        <f t="array" ref="AB2053">INDEX('RESUMO - LOTES E VMA'!$J$3:$J$181,MATCH('LISTA DOS ITENS'!$D2053,'RESUMO - LOTES E VMA'!$A$3:$A$181,0))</f>
        <v>0.0521607969</v>
      </c>
      <c r="AC2053" s="29" t="str">
        <f t="array" ref="AC2053">INDEX('RESUMO - LOTES E VMA'!$L$3:$L$181,MATCH('LISTA DOS ITENS'!$D2053,'RESUMO - LOTES E VMA'!$A$3:$A$181,0))</f>
        <v>1% do Valor de Comparação do VMA</v>
      </c>
      <c r="AD2053" s="53" t="str">
        <f>VLOOKUP(Tabela1[[#This Row],[Índice]],[1]Planilha1!$A:$A,1,0)</f>
        <v>#ERROR!</v>
      </c>
    </row>
    <row r="2054" ht="15.75" customHeight="1">
      <c r="A2054" s="52">
        <v>254511.0</v>
      </c>
      <c r="B2054" s="29" t="s">
        <v>70</v>
      </c>
      <c r="C2054" s="29" t="s">
        <v>71</v>
      </c>
      <c r="D2054" s="22">
        <v>207165.0</v>
      </c>
      <c r="E2054" s="29" t="s">
        <v>63</v>
      </c>
      <c r="F2054" s="54">
        <v>1.0995554E7</v>
      </c>
      <c r="G2054" s="29" t="s">
        <v>1498</v>
      </c>
      <c r="H2054" s="55">
        <v>2201.0</v>
      </c>
      <c r="I2054" s="55"/>
      <c r="J2054" s="55" t="s">
        <v>69</v>
      </c>
      <c r="K2054" s="29" t="s">
        <v>117</v>
      </c>
      <c r="L2054" s="29"/>
      <c r="M2054" s="29">
        <v>20.0</v>
      </c>
      <c r="N2054" s="29" t="s">
        <v>52</v>
      </c>
      <c r="O2054" s="25">
        <v>17.93</v>
      </c>
      <c r="P2054" s="25">
        <f>'LISTA DOS ITENS'!$O2054*'LISTA DOS ITENS'!$M2054</f>
        <v>358.6</v>
      </c>
      <c r="Q2054" s="25">
        <v>83.23</v>
      </c>
      <c r="R2054" s="25">
        <f>'LISTA DOS ITENS'!$Q2054*'LISTA DOS ITENS'!$M2054</f>
        <v>1664.6</v>
      </c>
      <c r="S2054" s="56">
        <f>IF('LISTA DOS ITENS'!$P2054&gt;'LISTA DOS ITENS'!$R2054,'LISTA DOS ITENS'!$P2054,'LISTA DOS ITENS'!$R2054)</f>
        <v>1664.6</v>
      </c>
      <c r="T2054" s="25">
        <v>4.36770610820746</v>
      </c>
      <c r="U2054" s="25">
        <f>'LISTA DOS ITENS'!$T2054*'LISTA DOS ITENS'!$M2054</f>
        <v>87.35412216</v>
      </c>
      <c r="V2054" s="56">
        <f t="array" ref="V2054">INDEX('RESUMO - LOTES E VMA'!$F$3:$F$181,MATCH('LISTA DOS ITENS'!$D2054,'RESUMO - LOTES E VMA'!$A$3:$A$181,0))</f>
        <v>8699.028876</v>
      </c>
      <c r="W2054" s="57">
        <f>'LISTA DOS ITENS'!$U2054/'LISTA DOS ITENS'!$V2054</f>
        <v>0.0100418246</v>
      </c>
      <c r="X2054" s="29" t="s">
        <v>53</v>
      </c>
      <c r="Y2054" s="29" t="s">
        <v>290</v>
      </c>
      <c r="Z2054" s="58" t="str">
        <f>'LISTA DOS ITENS'!$F2054&amp;"-"&amp;'LISTA DOS ITENS'!$H2054&amp;"-"&amp;'LISTA DOS ITENS'!$J2054&amp;"-"&amp;'LISTA DOS ITENS'!$K2054&amp;"-"&amp;'LISTA DOS ITENS'!$I2054</f>
        <v>10995554-2201-0903-CONS/IAMN-</v>
      </c>
      <c r="AA2054" s="59" t="str">
        <f t="array" ref="AA2054">INDEX('RESUMO - LOTES E VMA'!$M$3:$M$181,MATCH('LISTA DOS ITENS'!$D2054,'RESUMO - LOTES E VMA'!$A$3:$A$181,0))</f>
        <v>Para Leilão</v>
      </c>
      <c r="AB2054" s="60">
        <f t="array" ref="AB2054">INDEX('RESUMO - LOTES E VMA'!$J$3:$J$181,MATCH('LISTA DOS ITENS'!$D2054,'RESUMO - LOTES E VMA'!$A$3:$A$181,0))</f>
        <v>0.0521607969</v>
      </c>
      <c r="AC2054" s="29" t="str">
        <f t="array" ref="AC2054">INDEX('RESUMO - LOTES E VMA'!$L$3:$L$181,MATCH('LISTA DOS ITENS'!$D2054,'RESUMO - LOTES E VMA'!$A$3:$A$181,0))</f>
        <v>1% do Valor de Comparação do VMA</v>
      </c>
      <c r="AD2054" s="53" t="str">
        <f>VLOOKUP(Tabela1[[#This Row],[Índice]],[1]Planilha1!$A:$A,1,0)</f>
        <v>#ERROR!</v>
      </c>
    </row>
    <row r="2055" ht="15.75" customHeight="1">
      <c r="A2055" s="52">
        <v>254512.0</v>
      </c>
      <c r="B2055" s="29" t="s">
        <v>70</v>
      </c>
      <c r="C2055" s="29" t="s">
        <v>71</v>
      </c>
      <c r="D2055" s="22">
        <v>207165.0</v>
      </c>
      <c r="E2055" s="29" t="s">
        <v>63</v>
      </c>
      <c r="F2055" s="54">
        <v>1.0995554E7</v>
      </c>
      <c r="G2055" s="29" t="s">
        <v>1498</v>
      </c>
      <c r="H2055" s="55">
        <v>2201.0</v>
      </c>
      <c r="I2055" s="55"/>
      <c r="J2055" s="55" t="s">
        <v>69</v>
      </c>
      <c r="K2055" s="29" t="s">
        <v>73</v>
      </c>
      <c r="L2055" s="29"/>
      <c r="M2055" s="29">
        <v>7.0</v>
      </c>
      <c r="N2055" s="29" t="s">
        <v>52</v>
      </c>
      <c r="O2055" s="25">
        <v>83.22571428571429</v>
      </c>
      <c r="P2055" s="25">
        <f>'LISTA DOS ITENS'!$O2055*'LISTA DOS ITENS'!$M2055</f>
        <v>582.58</v>
      </c>
      <c r="Q2055" s="25">
        <v>83.23</v>
      </c>
      <c r="R2055" s="25">
        <f>'LISTA DOS ITENS'!$Q2055*'LISTA DOS ITENS'!$M2055</f>
        <v>582.61</v>
      </c>
      <c r="S2055" s="56">
        <f>IF('LISTA DOS ITENS'!$P2055&gt;'LISTA DOS ITENS'!$R2055,'LISTA DOS ITENS'!$P2055,'LISTA DOS ITENS'!$R2055)</f>
        <v>582.61</v>
      </c>
      <c r="T2055" s="25">
        <v>4.36770610820746</v>
      </c>
      <c r="U2055" s="25">
        <f>'LISTA DOS ITENS'!$T2055*'LISTA DOS ITENS'!$M2055</f>
        <v>30.57394276</v>
      </c>
      <c r="V2055" s="56">
        <f t="array" ref="V2055">INDEX('RESUMO - LOTES E VMA'!$F$3:$F$181,MATCH('LISTA DOS ITENS'!$D2055,'RESUMO - LOTES E VMA'!$A$3:$A$181,0))</f>
        <v>8699.028876</v>
      </c>
      <c r="W2055" s="57">
        <f>'LISTA DOS ITENS'!$U2055/'LISTA DOS ITENS'!$V2055</f>
        <v>0.00351463861</v>
      </c>
      <c r="X2055" s="29" t="s">
        <v>53</v>
      </c>
      <c r="Y2055" s="29" t="s">
        <v>290</v>
      </c>
      <c r="Z2055" s="58" t="str">
        <f>'LISTA DOS ITENS'!$F2055&amp;"-"&amp;'LISTA DOS ITENS'!$H2055&amp;"-"&amp;'LISTA DOS ITENS'!$J2055&amp;"-"&amp;'LISTA DOS ITENS'!$K2055&amp;"-"&amp;'LISTA DOS ITENS'!$I2055</f>
        <v>10995554-2201-0903-CONS/NAC-</v>
      </c>
      <c r="AA2055" s="59" t="str">
        <f t="array" ref="AA2055">INDEX('RESUMO - LOTES E VMA'!$M$3:$M$181,MATCH('LISTA DOS ITENS'!$D2055,'RESUMO - LOTES E VMA'!$A$3:$A$181,0))</f>
        <v>Para Leilão</v>
      </c>
      <c r="AB2055" s="60">
        <f t="array" ref="AB2055">INDEX('RESUMO - LOTES E VMA'!$J$3:$J$181,MATCH('LISTA DOS ITENS'!$D2055,'RESUMO - LOTES E VMA'!$A$3:$A$181,0))</f>
        <v>0.0521607969</v>
      </c>
      <c r="AC2055" s="29" t="str">
        <f t="array" ref="AC2055">INDEX('RESUMO - LOTES E VMA'!$L$3:$L$181,MATCH('LISTA DOS ITENS'!$D2055,'RESUMO - LOTES E VMA'!$A$3:$A$181,0))</f>
        <v>1% do Valor de Comparação do VMA</v>
      </c>
      <c r="AD2055" s="53" t="str">
        <f>VLOOKUP(Tabela1[[#This Row],[Índice]],[1]Planilha1!$A:$A,1,0)</f>
        <v>#ERROR!</v>
      </c>
    </row>
    <row r="2056" ht="15.75" customHeight="1">
      <c r="A2056" s="52">
        <v>254513.0</v>
      </c>
      <c r="B2056" s="29" t="s">
        <v>70</v>
      </c>
      <c r="C2056" s="29" t="s">
        <v>71</v>
      </c>
      <c r="D2056" s="22">
        <v>207165.0</v>
      </c>
      <c r="E2056" s="29" t="s">
        <v>63</v>
      </c>
      <c r="F2056" s="54">
        <v>1.1422249E7</v>
      </c>
      <c r="G2056" s="29" t="s">
        <v>1473</v>
      </c>
      <c r="H2056" s="55">
        <v>2201.0</v>
      </c>
      <c r="I2056" s="55"/>
      <c r="J2056" s="55" t="s">
        <v>69</v>
      </c>
      <c r="K2056" s="29" t="s">
        <v>160</v>
      </c>
      <c r="L2056" s="29"/>
      <c r="M2056" s="29">
        <v>2.0</v>
      </c>
      <c r="N2056" s="29" t="s">
        <v>52</v>
      </c>
      <c r="O2056" s="25">
        <v>36.51</v>
      </c>
      <c r="P2056" s="25">
        <f>'LISTA DOS ITENS'!$O2056*'LISTA DOS ITENS'!$M2056</f>
        <v>73.02</v>
      </c>
      <c r="Q2056" s="25">
        <v>61.5</v>
      </c>
      <c r="R2056" s="25">
        <f>'LISTA DOS ITENS'!$Q2056*'LISTA DOS ITENS'!$M2056</f>
        <v>123</v>
      </c>
      <c r="S2056" s="56">
        <f>IF('LISTA DOS ITENS'!$P2056&gt;'LISTA DOS ITENS'!$R2056,'LISTA DOS ITENS'!$P2056,'LISTA DOS ITENS'!$R2056)</f>
        <v>123</v>
      </c>
      <c r="T2056" s="25">
        <v>3.2273690454734925</v>
      </c>
      <c r="U2056" s="25">
        <f>'LISTA DOS ITENS'!$T2056*'LISTA DOS ITENS'!$M2056</f>
        <v>6.454738091</v>
      </c>
      <c r="V2056" s="56">
        <f t="array" ref="V2056">INDEX('RESUMO - LOTES E VMA'!$F$3:$F$181,MATCH('LISTA DOS ITENS'!$D2056,'RESUMO - LOTES E VMA'!$A$3:$A$181,0))</f>
        <v>8699.028876</v>
      </c>
      <c r="W2056" s="57">
        <f>'LISTA DOS ITENS'!$U2056/'LISTA DOS ITENS'!$V2056</f>
        <v>0.0007420067439</v>
      </c>
      <c r="X2056" s="29" t="s">
        <v>53</v>
      </c>
      <c r="Y2056" s="29" t="s">
        <v>290</v>
      </c>
      <c r="Z2056" s="58" t="str">
        <f>'LISTA DOS ITENS'!$F2056&amp;"-"&amp;'LISTA DOS ITENS'!$H2056&amp;"-"&amp;'LISTA DOS ITENS'!$J2056&amp;"-"&amp;'LISTA DOS ITENS'!$K2056&amp;"-"&amp;'LISTA DOS ITENS'!$I2056</f>
        <v>11422249-2201-0903-CONS/IMP-</v>
      </c>
      <c r="AA2056" s="59" t="str">
        <f t="array" ref="AA2056">INDEX('RESUMO - LOTES E VMA'!$M$3:$M$181,MATCH('LISTA DOS ITENS'!$D2056,'RESUMO - LOTES E VMA'!$A$3:$A$181,0))</f>
        <v>Para Leilão</v>
      </c>
      <c r="AB2056" s="60">
        <f t="array" ref="AB2056">INDEX('RESUMO - LOTES E VMA'!$J$3:$J$181,MATCH('LISTA DOS ITENS'!$D2056,'RESUMO - LOTES E VMA'!$A$3:$A$181,0))</f>
        <v>0.0521607969</v>
      </c>
      <c r="AC2056" s="29" t="str">
        <f t="array" ref="AC2056">INDEX('RESUMO - LOTES E VMA'!$L$3:$L$181,MATCH('LISTA DOS ITENS'!$D2056,'RESUMO - LOTES E VMA'!$A$3:$A$181,0))</f>
        <v>1% do Valor de Comparação do VMA</v>
      </c>
      <c r="AD2056" s="53" t="str">
        <f>VLOOKUP(Tabela1[[#This Row],[Índice]],[1]Planilha1!$A:$A,1,0)</f>
        <v>#ERROR!</v>
      </c>
    </row>
    <row r="2057" ht="15.75" customHeight="1">
      <c r="A2057" s="52">
        <v>254514.0</v>
      </c>
      <c r="B2057" s="29" t="s">
        <v>70</v>
      </c>
      <c r="C2057" s="29" t="s">
        <v>71</v>
      </c>
      <c r="D2057" s="22">
        <v>207165.0</v>
      </c>
      <c r="E2057" s="29" t="s">
        <v>63</v>
      </c>
      <c r="F2057" s="54">
        <v>1.1507512E7</v>
      </c>
      <c r="G2057" s="29" t="s">
        <v>1501</v>
      </c>
      <c r="H2057" s="55">
        <v>2201.0</v>
      </c>
      <c r="I2057" s="55"/>
      <c r="J2057" s="55" t="s">
        <v>69</v>
      </c>
      <c r="K2057" s="29" t="s">
        <v>73</v>
      </c>
      <c r="L2057" s="29"/>
      <c r="M2057" s="29">
        <v>8.0</v>
      </c>
      <c r="N2057" s="29" t="s">
        <v>52</v>
      </c>
      <c r="O2057" s="25">
        <v>6.01</v>
      </c>
      <c r="P2057" s="25">
        <f>'LISTA DOS ITENS'!$O2057*'LISTA DOS ITENS'!$M2057</f>
        <v>48.08</v>
      </c>
      <c r="Q2057" s="25">
        <v>6.01</v>
      </c>
      <c r="R2057" s="25">
        <f>'LISTA DOS ITENS'!$Q2057*'LISTA DOS ITENS'!$M2057</f>
        <v>48.08</v>
      </c>
      <c r="S2057" s="56">
        <f>IF('LISTA DOS ITENS'!$P2057&gt;'LISTA DOS ITENS'!$R2057,'LISTA DOS ITENS'!$P2057,'LISTA DOS ITENS'!$R2057)</f>
        <v>48.08</v>
      </c>
      <c r="T2057" s="25">
        <v>0.3153900481836697</v>
      </c>
      <c r="U2057" s="25">
        <f>'LISTA DOS ITENS'!$T2057*'LISTA DOS ITENS'!$M2057</f>
        <v>2.523120385</v>
      </c>
      <c r="V2057" s="56">
        <f t="array" ref="V2057">INDEX('RESUMO - LOTES E VMA'!$F$3:$F$181,MATCH('LISTA DOS ITENS'!$D2057,'RESUMO - LOTES E VMA'!$A$3:$A$181,0))</f>
        <v>8699.028876</v>
      </c>
      <c r="W2057" s="57">
        <f>'LISTA DOS ITENS'!$U2057/'LISTA DOS ITENS'!$V2057</f>
        <v>0.0002900462134</v>
      </c>
      <c r="X2057" s="29" t="s">
        <v>53</v>
      </c>
      <c r="Y2057" s="29" t="s">
        <v>290</v>
      </c>
      <c r="Z2057" s="58" t="str">
        <f>'LISTA DOS ITENS'!$F2057&amp;"-"&amp;'LISTA DOS ITENS'!$H2057&amp;"-"&amp;'LISTA DOS ITENS'!$J2057&amp;"-"&amp;'LISTA DOS ITENS'!$K2057&amp;"-"&amp;'LISTA DOS ITENS'!$I2057</f>
        <v>11507512-2201-0903-CONS/NAC-</v>
      </c>
      <c r="AA2057" s="59" t="str">
        <f t="array" ref="AA2057">INDEX('RESUMO - LOTES E VMA'!$M$3:$M$181,MATCH('LISTA DOS ITENS'!$D2057,'RESUMO - LOTES E VMA'!$A$3:$A$181,0))</f>
        <v>Para Leilão</v>
      </c>
      <c r="AB2057" s="60">
        <f t="array" ref="AB2057">INDEX('RESUMO - LOTES E VMA'!$J$3:$J$181,MATCH('LISTA DOS ITENS'!$D2057,'RESUMO - LOTES E VMA'!$A$3:$A$181,0))</f>
        <v>0.0521607969</v>
      </c>
      <c r="AC2057" s="29" t="str">
        <f t="array" ref="AC2057">INDEX('RESUMO - LOTES E VMA'!$L$3:$L$181,MATCH('LISTA DOS ITENS'!$D2057,'RESUMO - LOTES E VMA'!$A$3:$A$181,0))</f>
        <v>1% do Valor de Comparação do VMA</v>
      </c>
      <c r="AD2057" s="53" t="str">
        <f>VLOOKUP(Tabela1[[#This Row],[Índice]],[1]Planilha1!$A:$A,1,0)</f>
        <v>#ERROR!</v>
      </c>
    </row>
    <row r="2058" ht="15.75" customHeight="1">
      <c r="A2058" s="52">
        <v>254515.0</v>
      </c>
      <c r="B2058" s="29" t="s">
        <v>70</v>
      </c>
      <c r="C2058" s="29" t="s">
        <v>71</v>
      </c>
      <c r="D2058" s="22">
        <v>207165.0</v>
      </c>
      <c r="E2058" s="29" t="s">
        <v>63</v>
      </c>
      <c r="F2058" s="54">
        <v>1.1583489E7</v>
      </c>
      <c r="G2058" s="29" t="s">
        <v>1502</v>
      </c>
      <c r="H2058" s="55">
        <v>2201.0</v>
      </c>
      <c r="I2058" s="55"/>
      <c r="J2058" s="55" t="s">
        <v>69</v>
      </c>
      <c r="K2058" s="29" t="s">
        <v>73</v>
      </c>
      <c r="L2058" s="29"/>
      <c r="M2058" s="29">
        <v>43.0</v>
      </c>
      <c r="N2058" s="29" t="s">
        <v>52</v>
      </c>
      <c r="O2058" s="25">
        <v>3.279767441860465</v>
      </c>
      <c r="P2058" s="25">
        <f>'LISTA DOS ITENS'!$O2058*'LISTA DOS ITENS'!$M2058</f>
        <v>141.03</v>
      </c>
      <c r="Q2058" s="25">
        <v>3.28</v>
      </c>
      <c r="R2058" s="25">
        <f>'LISTA DOS ITENS'!$Q2058*'LISTA DOS ITENS'!$M2058</f>
        <v>141.04</v>
      </c>
      <c r="S2058" s="56">
        <f>IF('LISTA DOS ITENS'!$P2058&gt;'LISTA DOS ITENS'!$R2058,'LISTA DOS ITENS'!$P2058,'LISTA DOS ITENS'!$R2058)</f>
        <v>141.04</v>
      </c>
      <c r="T2058" s="25">
        <v>0.1721263490919196</v>
      </c>
      <c r="U2058" s="25">
        <f>'LISTA DOS ITENS'!$T2058*'LISTA DOS ITENS'!$M2058</f>
        <v>7.401433011</v>
      </c>
      <c r="V2058" s="56">
        <f t="array" ref="V2058">INDEX('RESUMO - LOTES E VMA'!$F$3:$F$181,MATCH('LISTA DOS ITENS'!$D2058,'RESUMO - LOTES E VMA'!$A$3:$A$181,0))</f>
        <v>8699.028876</v>
      </c>
      <c r="W2058" s="57">
        <f>'LISTA DOS ITENS'!$U2058/'LISTA DOS ITENS'!$V2058</f>
        <v>0.0008508343996</v>
      </c>
      <c r="X2058" s="29" t="s">
        <v>53</v>
      </c>
      <c r="Y2058" s="29" t="s">
        <v>290</v>
      </c>
      <c r="Z2058" s="58" t="str">
        <f>'LISTA DOS ITENS'!$F2058&amp;"-"&amp;'LISTA DOS ITENS'!$H2058&amp;"-"&amp;'LISTA DOS ITENS'!$J2058&amp;"-"&amp;'LISTA DOS ITENS'!$K2058&amp;"-"&amp;'LISTA DOS ITENS'!$I2058</f>
        <v>11583489-2201-0903-CONS/NAC-</v>
      </c>
      <c r="AA2058" s="59" t="str">
        <f t="array" ref="AA2058">INDEX('RESUMO - LOTES E VMA'!$M$3:$M$181,MATCH('LISTA DOS ITENS'!$D2058,'RESUMO - LOTES E VMA'!$A$3:$A$181,0))</f>
        <v>Para Leilão</v>
      </c>
      <c r="AB2058" s="60">
        <f t="array" ref="AB2058">INDEX('RESUMO - LOTES E VMA'!$J$3:$J$181,MATCH('LISTA DOS ITENS'!$D2058,'RESUMO - LOTES E VMA'!$A$3:$A$181,0))</f>
        <v>0.0521607969</v>
      </c>
      <c r="AC2058" s="29" t="str">
        <f t="array" ref="AC2058">INDEX('RESUMO - LOTES E VMA'!$L$3:$L$181,MATCH('LISTA DOS ITENS'!$D2058,'RESUMO - LOTES E VMA'!$A$3:$A$181,0))</f>
        <v>1% do Valor de Comparação do VMA</v>
      </c>
      <c r="AD2058" s="53" t="str">
        <f>VLOOKUP(Tabela1[[#This Row],[Índice]],[1]Planilha1!$A:$A,1,0)</f>
        <v>#ERROR!</v>
      </c>
    </row>
    <row r="2059" ht="15.75" customHeight="1">
      <c r="A2059" s="52">
        <v>254516.0</v>
      </c>
      <c r="B2059" s="29" t="s">
        <v>70</v>
      </c>
      <c r="C2059" s="29" t="s">
        <v>71</v>
      </c>
      <c r="D2059" s="22">
        <v>207165.0</v>
      </c>
      <c r="E2059" s="29" t="s">
        <v>63</v>
      </c>
      <c r="F2059" s="54">
        <v>1.1683285E7</v>
      </c>
      <c r="G2059" s="29" t="s">
        <v>1474</v>
      </c>
      <c r="H2059" s="55">
        <v>2201.0</v>
      </c>
      <c r="I2059" s="55"/>
      <c r="J2059" s="55" t="s">
        <v>69</v>
      </c>
      <c r="K2059" s="29" t="s">
        <v>73</v>
      </c>
      <c r="L2059" s="29"/>
      <c r="M2059" s="29">
        <v>5.0</v>
      </c>
      <c r="N2059" s="29" t="s">
        <v>52</v>
      </c>
      <c r="O2059" s="25">
        <v>10.790000000000001</v>
      </c>
      <c r="P2059" s="25">
        <f>'LISTA DOS ITENS'!$O2059*'LISTA DOS ITENS'!$M2059</f>
        <v>53.95</v>
      </c>
      <c r="Q2059" s="25">
        <v>10.79</v>
      </c>
      <c r="R2059" s="25">
        <f>'LISTA DOS ITENS'!$Q2059*'LISTA DOS ITENS'!$M2059</f>
        <v>53.95</v>
      </c>
      <c r="S2059" s="56">
        <f>IF('LISTA DOS ITENS'!$P2059&gt;'LISTA DOS ITENS'!$R2059,'LISTA DOS ITENS'!$P2059,'LISTA DOS ITENS'!$R2059)</f>
        <v>53.95</v>
      </c>
      <c r="T2059" s="25">
        <v>0.5662327154578696</v>
      </c>
      <c r="U2059" s="25">
        <f>'LISTA DOS ITENS'!$T2059*'LISTA DOS ITENS'!$M2059</f>
        <v>2.831163577</v>
      </c>
      <c r="V2059" s="56">
        <f t="array" ref="V2059">INDEX('RESUMO - LOTES E VMA'!$F$3:$F$181,MATCH('LISTA DOS ITENS'!$D2059,'RESUMO - LOTES E VMA'!$A$3:$A$181,0))</f>
        <v>8699.028876</v>
      </c>
      <c r="W2059" s="57">
        <f>'LISTA DOS ITENS'!$U2059/'LISTA DOS ITENS'!$V2059</f>
        <v>0.0003254574295</v>
      </c>
      <c r="X2059" s="29" t="s">
        <v>53</v>
      </c>
      <c r="Y2059" s="29" t="s">
        <v>290</v>
      </c>
      <c r="Z2059" s="58" t="str">
        <f>'LISTA DOS ITENS'!$F2059&amp;"-"&amp;'LISTA DOS ITENS'!$H2059&amp;"-"&amp;'LISTA DOS ITENS'!$J2059&amp;"-"&amp;'LISTA DOS ITENS'!$K2059&amp;"-"&amp;'LISTA DOS ITENS'!$I2059</f>
        <v>11683285-2201-0903-CONS/NAC-</v>
      </c>
      <c r="AA2059" s="59" t="str">
        <f t="array" ref="AA2059">INDEX('RESUMO - LOTES E VMA'!$M$3:$M$181,MATCH('LISTA DOS ITENS'!$D2059,'RESUMO - LOTES E VMA'!$A$3:$A$181,0))</f>
        <v>Para Leilão</v>
      </c>
      <c r="AB2059" s="60">
        <f t="array" ref="AB2059">INDEX('RESUMO - LOTES E VMA'!$J$3:$J$181,MATCH('LISTA DOS ITENS'!$D2059,'RESUMO - LOTES E VMA'!$A$3:$A$181,0))</f>
        <v>0.0521607969</v>
      </c>
      <c r="AC2059" s="29" t="str">
        <f t="array" ref="AC2059">INDEX('RESUMO - LOTES E VMA'!$L$3:$L$181,MATCH('LISTA DOS ITENS'!$D2059,'RESUMO - LOTES E VMA'!$A$3:$A$181,0))</f>
        <v>1% do Valor de Comparação do VMA</v>
      </c>
      <c r="AD2059" s="53" t="str">
        <f>VLOOKUP(Tabela1[[#This Row],[Índice]],[1]Planilha1!$A:$A,1,0)</f>
        <v>#ERROR!</v>
      </c>
    </row>
    <row r="2060" ht="15.75" customHeight="1">
      <c r="A2060" s="52">
        <v>254517.0</v>
      </c>
      <c r="B2060" s="29" t="s">
        <v>70</v>
      </c>
      <c r="C2060" s="29" t="s">
        <v>71</v>
      </c>
      <c r="D2060" s="22">
        <v>207165.0</v>
      </c>
      <c r="E2060" s="29" t="s">
        <v>63</v>
      </c>
      <c r="F2060" s="54">
        <v>1.1689392E7</v>
      </c>
      <c r="G2060" s="29" t="s">
        <v>1503</v>
      </c>
      <c r="H2060" s="55">
        <v>2201.0</v>
      </c>
      <c r="I2060" s="55"/>
      <c r="J2060" s="55" t="s">
        <v>69</v>
      </c>
      <c r="K2060" s="29" t="s">
        <v>73</v>
      </c>
      <c r="L2060" s="29"/>
      <c r="M2060" s="29">
        <v>10.0</v>
      </c>
      <c r="N2060" s="29" t="s">
        <v>52</v>
      </c>
      <c r="O2060" s="25">
        <v>44.283</v>
      </c>
      <c r="P2060" s="25">
        <f>'LISTA DOS ITENS'!$O2060*'LISTA DOS ITENS'!$M2060</f>
        <v>442.83</v>
      </c>
      <c r="Q2060" s="25">
        <v>44.28</v>
      </c>
      <c r="R2060" s="25">
        <f>'LISTA DOS ITENS'!$Q2060*'LISTA DOS ITENS'!$M2060</f>
        <v>442.8</v>
      </c>
      <c r="S2060" s="56">
        <f>IF('LISTA DOS ITENS'!$P2060&gt;'LISTA DOS ITENS'!$R2060,'LISTA DOS ITENS'!$P2060,'LISTA DOS ITENS'!$R2060)</f>
        <v>442.83</v>
      </c>
      <c r="T2060" s="25">
        <v>2.3237057127409146</v>
      </c>
      <c r="U2060" s="25">
        <f>'LISTA DOS ITENS'!$T2060*'LISTA DOS ITENS'!$M2060</f>
        <v>23.23705713</v>
      </c>
      <c r="V2060" s="56">
        <f t="array" ref="V2060">INDEX('RESUMO - LOTES E VMA'!$F$3:$F$181,MATCH('LISTA DOS ITENS'!$D2060,'RESUMO - LOTES E VMA'!$A$3:$A$181,0))</f>
        <v>8699.028876</v>
      </c>
      <c r="W2060" s="57">
        <f>'LISTA DOS ITENS'!$U2060/'LISTA DOS ITENS'!$V2060</f>
        <v>0.002671224278</v>
      </c>
      <c r="X2060" s="29" t="s">
        <v>53</v>
      </c>
      <c r="Y2060" s="29" t="s">
        <v>290</v>
      </c>
      <c r="Z2060" s="58" t="str">
        <f>'LISTA DOS ITENS'!$F2060&amp;"-"&amp;'LISTA DOS ITENS'!$H2060&amp;"-"&amp;'LISTA DOS ITENS'!$J2060&amp;"-"&amp;'LISTA DOS ITENS'!$K2060&amp;"-"&amp;'LISTA DOS ITENS'!$I2060</f>
        <v>11689392-2201-0903-CONS/NAC-</v>
      </c>
      <c r="AA2060" s="59" t="str">
        <f t="array" ref="AA2060">INDEX('RESUMO - LOTES E VMA'!$M$3:$M$181,MATCH('LISTA DOS ITENS'!$D2060,'RESUMO - LOTES E VMA'!$A$3:$A$181,0))</f>
        <v>Para Leilão</v>
      </c>
      <c r="AB2060" s="60">
        <f t="array" ref="AB2060">INDEX('RESUMO - LOTES E VMA'!$J$3:$J$181,MATCH('LISTA DOS ITENS'!$D2060,'RESUMO - LOTES E VMA'!$A$3:$A$181,0))</f>
        <v>0.0521607969</v>
      </c>
      <c r="AC2060" s="29" t="str">
        <f t="array" ref="AC2060">INDEX('RESUMO - LOTES E VMA'!$L$3:$L$181,MATCH('LISTA DOS ITENS'!$D2060,'RESUMO - LOTES E VMA'!$A$3:$A$181,0))</f>
        <v>1% do Valor de Comparação do VMA</v>
      </c>
      <c r="AD2060" s="53" t="str">
        <f>VLOOKUP(Tabela1[[#This Row],[Índice]],[1]Planilha1!$A:$A,1,0)</f>
        <v>#ERROR!</v>
      </c>
    </row>
    <row r="2061" ht="15.75" customHeight="1">
      <c r="A2061" s="52">
        <v>254518.0</v>
      </c>
      <c r="B2061" s="29" t="s">
        <v>70</v>
      </c>
      <c r="C2061" s="29" t="s">
        <v>71</v>
      </c>
      <c r="D2061" s="22">
        <v>207165.0</v>
      </c>
      <c r="E2061" s="29" t="s">
        <v>63</v>
      </c>
      <c r="F2061" s="54">
        <v>1.1690162E7</v>
      </c>
      <c r="G2061" s="29" t="s">
        <v>1504</v>
      </c>
      <c r="H2061" s="55">
        <v>2201.0</v>
      </c>
      <c r="I2061" s="55"/>
      <c r="J2061" s="55" t="s">
        <v>69</v>
      </c>
      <c r="K2061" s="29" t="s">
        <v>73</v>
      </c>
      <c r="L2061" s="29"/>
      <c r="M2061" s="29">
        <v>10.0</v>
      </c>
      <c r="N2061" s="29" t="s">
        <v>52</v>
      </c>
      <c r="O2061" s="25">
        <v>104.126</v>
      </c>
      <c r="P2061" s="25">
        <f>'LISTA DOS ITENS'!$O2061*'LISTA DOS ITENS'!$M2061</f>
        <v>1041.26</v>
      </c>
      <c r="Q2061" s="25">
        <v>104.13</v>
      </c>
      <c r="R2061" s="25">
        <f>'LISTA DOS ITENS'!$Q2061*'LISTA DOS ITENS'!$M2061</f>
        <v>1041.3</v>
      </c>
      <c r="S2061" s="56">
        <f>IF('LISTA DOS ITENS'!$P2061&gt;'LISTA DOS ITENS'!$R2061,'LISTA DOS ITENS'!$P2061,'LISTA DOS ITENS'!$R2061)</f>
        <v>1041.3</v>
      </c>
      <c r="T2061" s="25">
        <v>5.464486808213898</v>
      </c>
      <c r="U2061" s="25">
        <f>'LISTA DOS ITENS'!$T2061*'LISTA DOS ITENS'!$M2061</f>
        <v>54.64486808</v>
      </c>
      <c r="V2061" s="56">
        <f t="array" ref="V2061">INDEX('RESUMO - LOTES E VMA'!$F$3:$F$181,MATCH('LISTA DOS ITENS'!$D2061,'RESUMO - LOTES E VMA'!$A$3:$A$181,0))</f>
        <v>8699.028876</v>
      </c>
      <c r="W2061" s="57">
        <f>'LISTA DOS ITENS'!$U2061/'LISTA DOS ITENS'!$V2061</f>
        <v>0.006281720507</v>
      </c>
      <c r="X2061" s="29" t="s">
        <v>53</v>
      </c>
      <c r="Y2061" s="29" t="s">
        <v>290</v>
      </c>
      <c r="Z2061" s="58" t="str">
        <f>'LISTA DOS ITENS'!$F2061&amp;"-"&amp;'LISTA DOS ITENS'!$H2061&amp;"-"&amp;'LISTA DOS ITENS'!$J2061&amp;"-"&amp;'LISTA DOS ITENS'!$K2061&amp;"-"&amp;'LISTA DOS ITENS'!$I2061</f>
        <v>11690162-2201-0903-CONS/NAC-</v>
      </c>
      <c r="AA2061" s="59" t="str">
        <f t="array" ref="AA2061">INDEX('RESUMO - LOTES E VMA'!$M$3:$M$181,MATCH('LISTA DOS ITENS'!$D2061,'RESUMO - LOTES E VMA'!$A$3:$A$181,0))</f>
        <v>Para Leilão</v>
      </c>
      <c r="AB2061" s="60">
        <f t="array" ref="AB2061">INDEX('RESUMO - LOTES E VMA'!$J$3:$J$181,MATCH('LISTA DOS ITENS'!$D2061,'RESUMO - LOTES E VMA'!$A$3:$A$181,0))</f>
        <v>0.0521607969</v>
      </c>
      <c r="AC2061" s="29" t="str">
        <f t="array" ref="AC2061">INDEX('RESUMO - LOTES E VMA'!$L$3:$L$181,MATCH('LISTA DOS ITENS'!$D2061,'RESUMO - LOTES E VMA'!$A$3:$A$181,0))</f>
        <v>1% do Valor de Comparação do VMA</v>
      </c>
      <c r="AD2061" s="53" t="str">
        <f>VLOOKUP(Tabela1[[#This Row],[Índice]],[1]Planilha1!$A:$A,1,0)</f>
        <v>#ERROR!</v>
      </c>
    </row>
    <row r="2062" ht="15.75" customHeight="1">
      <c r="A2062" s="52">
        <v>254519.0</v>
      </c>
      <c r="B2062" s="29" t="s">
        <v>70</v>
      </c>
      <c r="C2062" s="29" t="s">
        <v>71</v>
      </c>
      <c r="D2062" s="22">
        <v>207165.0</v>
      </c>
      <c r="E2062" s="29" t="s">
        <v>63</v>
      </c>
      <c r="F2062" s="54">
        <v>1.169031E7</v>
      </c>
      <c r="G2062" s="29" t="s">
        <v>1505</v>
      </c>
      <c r="H2062" s="55">
        <v>2201.0</v>
      </c>
      <c r="I2062" s="55"/>
      <c r="J2062" s="55" t="s">
        <v>69</v>
      </c>
      <c r="K2062" s="29" t="s">
        <v>73</v>
      </c>
      <c r="L2062" s="29"/>
      <c r="M2062" s="29">
        <v>10.0</v>
      </c>
      <c r="N2062" s="29" t="s">
        <v>52</v>
      </c>
      <c r="O2062" s="25">
        <v>229.00300000000001</v>
      </c>
      <c r="P2062" s="25">
        <f>'LISTA DOS ITENS'!$O2062*'LISTA DOS ITENS'!$M2062</f>
        <v>2290.03</v>
      </c>
      <c r="Q2062" s="25">
        <v>229.0</v>
      </c>
      <c r="R2062" s="25">
        <f>'LISTA DOS ITENS'!$Q2062*'LISTA DOS ITENS'!$M2062</f>
        <v>2290</v>
      </c>
      <c r="S2062" s="56">
        <f>IF('LISTA DOS ITENS'!$P2062&gt;'LISTA DOS ITENS'!$R2062,'LISTA DOS ITENS'!$P2062,'LISTA DOS ITENS'!$R2062)</f>
        <v>2290.03</v>
      </c>
      <c r="T2062" s="25">
        <v>12.01735790916146</v>
      </c>
      <c r="U2062" s="25">
        <f>'LISTA DOS ITENS'!$T2062*'LISTA DOS ITENS'!$M2062</f>
        <v>120.1735791</v>
      </c>
      <c r="V2062" s="56">
        <f t="array" ref="V2062">INDEX('RESUMO - LOTES E VMA'!$F$3:$F$181,MATCH('LISTA DOS ITENS'!$D2062,'RESUMO - LOTES E VMA'!$A$3:$A$181,0))</f>
        <v>8699.028876</v>
      </c>
      <c r="W2062" s="57">
        <f>'LISTA DOS ITENS'!$U2062/'LISTA DOS ITENS'!$V2062</f>
        <v>0.0138145971</v>
      </c>
      <c r="X2062" s="29" t="s">
        <v>53</v>
      </c>
      <c r="Y2062" s="29" t="s">
        <v>290</v>
      </c>
      <c r="Z2062" s="58" t="str">
        <f>'LISTA DOS ITENS'!$F2062&amp;"-"&amp;'LISTA DOS ITENS'!$H2062&amp;"-"&amp;'LISTA DOS ITENS'!$J2062&amp;"-"&amp;'LISTA DOS ITENS'!$K2062&amp;"-"&amp;'LISTA DOS ITENS'!$I2062</f>
        <v>11690310-2201-0903-CONS/NAC-</v>
      </c>
      <c r="AA2062" s="59" t="str">
        <f t="array" ref="AA2062">INDEX('RESUMO - LOTES E VMA'!$M$3:$M$181,MATCH('LISTA DOS ITENS'!$D2062,'RESUMO - LOTES E VMA'!$A$3:$A$181,0))</f>
        <v>Para Leilão</v>
      </c>
      <c r="AB2062" s="60">
        <f t="array" ref="AB2062">INDEX('RESUMO - LOTES E VMA'!$J$3:$J$181,MATCH('LISTA DOS ITENS'!$D2062,'RESUMO - LOTES E VMA'!$A$3:$A$181,0))</f>
        <v>0.0521607969</v>
      </c>
      <c r="AC2062" s="29" t="str">
        <f t="array" ref="AC2062">INDEX('RESUMO - LOTES E VMA'!$L$3:$L$181,MATCH('LISTA DOS ITENS'!$D2062,'RESUMO - LOTES E VMA'!$A$3:$A$181,0))</f>
        <v>1% do Valor de Comparação do VMA</v>
      </c>
      <c r="AD2062" s="53" t="str">
        <f>VLOOKUP(Tabela1[[#This Row],[Índice]],[1]Planilha1!$A:$A,1,0)</f>
        <v>#ERROR!</v>
      </c>
    </row>
    <row r="2063" ht="15.75" customHeight="1">
      <c r="A2063" s="52">
        <v>254520.0</v>
      </c>
      <c r="B2063" s="29" t="s">
        <v>70</v>
      </c>
      <c r="C2063" s="29" t="s">
        <v>71</v>
      </c>
      <c r="D2063" s="22">
        <v>207165.0</v>
      </c>
      <c r="E2063" s="29" t="s">
        <v>63</v>
      </c>
      <c r="F2063" s="54">
        <v>1.1690878E7</v>
      </c>
      <c r="G2063" s="29" t="s">
        <v>1506</v>
      </c>
      <c r="H2063" s="55">
        <v>2201.0</v>
      </c>
      <c r="I2063" s="55"/>
      <c r="J2063" s="55" t="s">
        <v>69</v>
      </c>
      <c r="K2063" s="29" t="s">
        <v>73</v>
      </c>
      <c r="L2063" s="29"/>
      <c r="M2063" s="29">
        <v>10.0</v>
      </c>
      <c r="N2063" s="29" t="s">
        <v>52</v>
      </c>
      <c r="O2063" s="25">
        <v>4.09</v>
      </c>
      <c r="P2063" s="25">
        <f>'LISTA DOS ITENS'!$O2063*'LISTA DOS ITENS'!$M2063</f>
        <v>40.9</v>
      </c>
      <c r="Q2063" s="25">
        <v>4.09</v>
      </c>
      <c r="R2063" s="25">
        <f>'LISTA DOS ITENS'!$Q2063*'LISTA DOS ITENS'!$M2063</f>
        <v>40.9</v>
      </c>
      <c r="S2063" s="56">
        <f>IF('LISTA DOS ITENS'!$P2063&gt;'LISTA DOS ITENS'!$R2063,'LISTA DOS ITENS'!$P2063,'LISTA DOS ITENS'!$R2063)</f>
        <v>40.9</v>
      </c>
      <c r="T2063" s="25">
        <v>0.21463316091035095</v>
      </c>
      <c r="U2063" s="25">
        <f>'LISTA DOS ITENS'!$T2063*'LISTA DOS ITENS'!$M2063</f>
        <v>2.146331609</v>
      </c>
      <c r="V2063" s="56">
        <f t="array" ref="V2063">INDEX('RESUMO - LOTES E VMA'!$F$3:$F$181,MATCH('LISTA DOS ITENS'!$D2063,'RESUMO - LOTES E VMA'!$A$3:$A$181,0))</f>
        <v>8699.028876</v>
      </c>
      <c r="W2063" s="57">
        <f>'LISTA DOS ITENS'!$U2063/'LISTA DOS ITENS'!$V2063</f>
        <v>0.0002467323238</v>
      </c>
      <c r="X2063" s="29" t="s">
        <v>53</v>
      </c>
      <c r="Y2063" s="29" t="s">
        <v>290</v>
      </c>
      <c r="Z2063" s="58" t="str">
        <f>'LISTA DOS ITENS'!$F2063&amp;"-"&amp;'LISTA DOS ITENS'!$H2063&amp;"-"&amp;'LISTA DOS ITENS'!$J2063&amp;"-"&amp;'LISTA DOS ITENS'!$K2063&amp;"-"&amp;'LISTA DOS ITENS'!$I2063</f>
        <v>11690878-2201-0903-CONS/NAC-</v>
      </c>
      <c r="AA2063" s="59" t="str">
        <f t="array" ref="AA2063">INDEX('RESUMO - LOTES E VMA'!$M$3:$M$181,MATCH('LISTA DOS ITENS'!$D2063,'RESUMO - LOTES E VMA'!$A$3:$A$181,0))</f>
        <v>Para Leilão</v>
      </c>
      <c r="AB2063" s="60">
        <f t="array" ref="AB2063">INDEX('RESUMO - LOTES E VMA'!$J$3:$J$181,MATCH('LISTA DOS ITENS'!$D2063,'RESUMO - LOTES E VMA'!$A$3:$A$181,0))</f>
        <v>0.0521607969</v>
      </c>
      <c r="AC2063" s="29" t="str">
        <f t="array" ref="AC2063">INDEX('RESUMO - LOTES E VMA'!$L$3:$L$181,MATCH('LISTA DOS ITENS'!$D2063,'RESUMO - LOTES E VMA'!$A$3:$A$181,0))</f>
        <v>1% do Valor de Comparação do VMA</v>
      </c>
      <c r="AD2063" s="53" t="str">
        <f>VLOOKUP(Tabela1[[#This Row],[Índice]],[1]Planilha1!$A:$A,1,0)</f>
        <v>#ERROR!</v>
      </c>
    </row>
    <row r="2064" ht="15.75" customHeight="1">
      <c r="A2064" s="52">
        <v>254521.0</v>
      </c>
      <c r="B2064" s="29" t="s">
        <v>70</v>
      </c>
      <c r="C2064" s="29" t="s">
        <v>71</v>
      </c>
      <c r="D2064" s="22">
        <v>207165.0</v>
      </c>
      <c r="E2064" s="29" t="s">
        <v>63</v>
      </c>
      <c r="F2064" s="54">
        <v>1.169088E7</v>
      </c>
      <c r="G2064" s="29" t="s">
        <v>1507</v>
      </c>
      <c r="H2064" s="55">
        <v>2201.0</v>
      </c>
      <c r="I2064" s="55"/>
      <c r="J2064" s="55" t="s">
        <v>69</v>
      </c>
      <c r="K2064" s="29" t="s">
        <v>73</v>
      </c>
      <c r="L2064" s="29"/>
      <c r="M2064" s="29">
        <v>10.0</v>
      </c>
      <c r="N2064" s="29" t="s">
        <v>52</v>
      </c>
      <c r="O2064" s="25">
        <v>188.996</v>
      </c>
      <c r="P2064" s="25">
        <f>'LISTA DOS ITENS'!$O2064*'LISTA DOS ITENS'!$M2064</f>
        <v>1889.96</v>
      </c>
      <c r="Q2064" s="25">
        <v>189.0</v>
      </c>
      <c r="R2064" s="25">
        <f>'LISTA DOS ITENS'!$Q2064*'LISTA DOS ITENS'!$M2064</f>
        <v>1890</v>
      </c>
      <c r="S2064" s="56">
        <f>IF('LISTA DOS ITENS'!$P2064&gt;'LISTA DOS ITENS'!$R2064,'LISTA DOS ITENS'!$P2064,'LISTA DOS ITENS'!$R2064)</f>
        <v>1890</v>
      </c>
      <c r="T2064" s="25">
        <v>9.918256090967319</v>
      </c>
      <c r="U2064" s="25">
        <f>'LISTA DOS ITENS'!$T2064*'LISTA DOS ITENS'!$M2064</f>
        <v>99.18256091</v>
      </c>
      <c r="V2064" s="56">
        <f t="array" ref="V2064">INDEX('RESUMO - LOTES E VMA'!$F$3:$F$181,MATCH('LISTA DOS ITENS'!$D2064,'RESUMO - LOTES E VMA'!$A$3:$A$181,0))</f>
        <v>8699.028876</v>
      </c>
      <c r="W2064" s="57">
        <f>'LISTA DOS ITENS'!$U2064/'LISTA DOS ITENS'!$V2064</f>
        <v>0.01140156704</v>
      </c>
      <c r="X2064" s="29" t="s">
        <v>53</v>
      </c>
      <c r="Y2064" s="29" t="s">
        <v>290</v>
      </c>
      <c r="Z2064" s="58" t="str">
        <f>'LISTA DOS ITENS'!$F2064&amp;"-"&amp;'LISTA DOS ITENS'!$H2064&amp;"-"&amp;'LISTA DOS ITENS'!$J2064&amp;"-"&amp;'LISTA DOS ITENS'!$K2064&amp;"-"&amp;'LISTA DOS ITENS'!$I2064</f>
        <v>11690880-2201-0903-CONS/NAC-</v>
      </c>
      <c r="AA2064" s="59" t="str">
        <f t="array" ref="AA2064">INDEX('RESUMO - LOTES E VMA'!$M$3:$M$181,MATCH('LISTA DOS ITENS'!$D2064,'RESUMO - LOTES E VMA'!$A$3:$A$181,0))</f>
        <v>Para Leilão</v>
      </c>
      <c r="AB2064" s="60">
        <f t="array" ref="AB2064">INDEX('RESUMO - LOTES E VMA'!$J$3:$J$181,MATCH('LISTA DOS ITENS'!$D2064,'RESUMO - LOTES E VMA'!$A$3:$A$181,0))</f>
        <v>0.0521607969</v>
      </c>
      <c r="AC2064" s="29" t="str">
        <f t="array" ref="AC2064">INDEX('RESUMO - LOTES E VMA'!$L$3:$L$181,MATCH('LISTA DOS ITENS'!$D2064,'RESUMO - LOTES E VMA'!$A$3:$A$181,0))</f>
        <v>1% do Valor de Comparação do VMA</v>
      </c>
      <c r="AD2064" s="53" t="str">
        <f>VLOOKUP(Tabela1[[#This Row],[Índice]],[1]Planilha1!$A:$A,1,0)</f>
        <v>#ERROR!</v>
      </c>
    </row>
    <row r="2065" ht="15.75" customHeight="1">
      <c r="A2065" s="52">
        <v>254522.0</v>
      </c>
      <c r="B2065" s="29" t="s">
        <v>70</v>
      </c>
      <c r="C2065" s="29" t="s">
        <v>71</v>
      </c>
      <c r="D2065" s="22">
        <v>207165.0</v>
      </c>
      <c r="E2065" s="29" t="s">
        <v>63</v>
      </c>
      <c r="F2065" s="54">
        <v>1.1690882E7</v>
      </c>
      <c r="G2065" s="29" t="s">
        <v>1507</v>
      </c>
      <c r="H2065" s="55">
        <v>2201.0</v>
      </c>
      <c r="I2065" s="55"/>
      <c r="J2065" s="55" t="s">
        <v>69</v>
      </c>
      <c r="K2065" s="29" t="s">
        <v>73</v>
      </c>
      <c r="L2065" s="29"/>
      <c r="M2065" s="29">
        <v>20.0</v>
      </c>
      <c r="N2065" s="29" t="s">
        <v>52</v>
      </c>
      <c r="O2065" s="25">
        <v>188.9965</v>
      </c>
      <c r="P2065" s="25">
        <f>'LISTA DOS ITENS'!$O2065*'LISTA DOS ITENS'!$M2065</f>
        <v>3779.93</v>
      </c>
      <c r="Q2065" s="25">
        <v>189.0</v>
      </c>
      <c r="R2065" s="25">
        <f>'LISTA DOS ITENS'!$Q2065*'LISTA DOS ITENS'!$M2065</f>
        <v>3780</v>
      </c>
      <c r="S2065" s="56">
        <f>IF('LISTA DOS ITENS'!$P2065&gt;'LISTA DOS ITENS'!$R2065,'LISTA DOS ITENS'!$P2065,'LISTA DOS ITENS'!$R2065)</f>
        <v>3780</v>
      </c>
      <c r="T2065" s="25">
        <v>9.918256090967319</v>
      </c>
      <c r="U2065" s="25">
        <f>'LISTA DOS ITENS'!$T2065*'LISTA DOS ITENS'!$M2065</f>
        <v>198.3651218</v>
      </c>
      <c r="V2065" s="56">
        <f t="array" ref="V2065">INDEX('RESUMO - LOTES E VMA'!$F$3:$F$181,MATCH('LISTA DOS ITENS'!$D2065,'RESUMO - LOTES E VMA'!$A$3:$A$181,0))</f>
        <v>8699.028876</v>
      </c>
      <c r="W2065" s="57">
        <f>'LISTA DOS ITENS'!$U2065/'LISTA DOS ITENS'!$V2065</f>
        <v>0.02280313408</v>
      </c>
      <c r="X2065" s="29" t="s">
        <v>53</v>
      </c>
      <c r="Y2065" s="29" t="s">
        <v>290</v>
      </c>
      <c r="Z2065" s="58" t="str">
        <f>'LISTA DOS ITENS'!$F2065&amp;"-"&amp;'LISTA DOS ITENS'!$H2065&amp;"-"&amp;'LISTA DOS ITENS'!$J2065&amp;"-"&amp;'LISTA DOS ITENS'!$K2065&amp;"-"&amp;'LISTA DOS ITENS'!$I2065</f>
        <v>11690882-2201-0903-CONS/NAC-</v>
      </c>
      <c r="AA2065" s="59" t="str">
        <f t="array" ref="AA2065">INDEX('RESUMO - LOTES E VMA'!$M$3:$M$181,MATCH('LISTA DOS ITENS'!$D2065,'RESUMO - LOTES E VMA'!$A$3:$A$181,0))</f>
        <v>Para Leilão</v>
      </c>
      <c r="AB2065" s="60">
        <f t="array" ref="AB2065">INDEX('RESUMO - LOTES E VMA'!$J$3:$J$181,MATCH('LISTA DOS ITENS'!$D2065,'RESUMO - LOTES E VMA'!$A$3:$A$181,0))</f>
        <v>0.0521607969</v>
      </c>
      <c r="AC2065" s="29" t="str">
        <f t="array" ref="AC2065">INDEX('RESUMO - LOTES E VMA'!$L$3:$L$181,MATCH('LISTA DOS ITENS'!$D2065,'RESUMO - LOTES E VMA'!$A$3:$A$181,0))</f>
        <v>1% do Valor de Comparação do VMA</v>
      </c>
      <c r="AD2065" s="53" t="str">
        <f>VLOOKUP(Tabela1[[#This Row],[Índice]],[1]Planilha1!$A:$A,1,0)</f>
        <v>#ERROR!</v>
      </c>
    </row>
    <row r="2066" ht="15.75" customHeight="1">
      <c r="A2066" s="52">
        <v>254523.0</v>
      </c>
      <c r="B2066" s="29" t="s">
        <v>70</v>
      </c>
      <c r="C2066" s="29" t="s">
        <v>71</v>
      </c>
      <c r="D2066" s="22">
        <v>207165.0</v>
      </c>
      <c r="E2066" s="29" t="s">
        <v>63</v>
      </c>
      <c r="F2066" s="54">
        <v>1.1691242E7</v>
      </c>
      <c r="G2066" s="29" t="s">
        <v>1508</v>
      </c>
      <c r="H2066" s="55">
        <v>2201.0</v>
      </c>
      <c r="I2066" s="55"/>
      <c r="J2066" s="55" t="s">
        <v>69</v>
      </c>
      <c r="K2066" s="29" t="s">
        <v>73</v>
      </c>
      <c r="L2066" s="29"/>
      <c r="M2066" s="29">
        <v>20.0</v>
      </c>
      <c r="N2066" s="29" t="s">
        <v>52</v>
      </c>
      <c r="O2066" s="25">
        <v>2.592</v>
      </c>
      <c r="P2066" s="25">
        <f>'LISTA DOS ITENS'!$O2066*'LISTA DOS ITENS'!$M2066</f>
        <v>51.84</v>
      </c>
      <c r="Q2066" s="25">
        <v>2.59</v>
      </c>
      <c r="R2066" s="25">
        <f>'LISTA DOS ITENS'!$Q2066*'LISTA DOS ITENS'!$M2066</f>
        <v>51.8</v>
      </c>
      <c r="S2066" s="56">
        <f>IF('LISTA DOS ITENS'!$P2066&gt;'LISTA DOS ITENS'!$R2066,'LISTA DOS ITENS'!$P2066,'LISTA DOS ITENS'!$R2066)</f>
        <v>51.84</v>
      </c>
      <c r="T2066" s="25">
        <v>0.13591684272807064</v>
      </c>
      <c r="U2066" s="25">
        <f>'LISTA DOS ITENS'!$T2066*'LISTA DOS ITENS'!$M2066</f>
        <v>2.718336855</v>
      </c>
      <c r="V2066" s="56">
        <f t="array" ref="V2066">INDEX('RESUMO - LOTES E VMA'!$F$3:$F$181,MATCH('LISTA DOS ITENS'!$D2066,'RESUMO - LOTES E VMA'!$A$3:$A$181,0))</f>
        <v>8699.028876</v>
      </c>
      <c r="W2066" s="57">
        <f>'LISTA DOS ITENS'!$U2066/'LISTA DOS ITENS'!$V2066</f>
        <v>0.0003124873929</v>
      </c>
      <c r="X2066" s="29" t="s">
        <v>53</v>
      </c>
      <c r="Y2066" s="29" t="s">
        <v>290</v>
      </c>
      <c r="Z2066" s="58" t="str">
        <f>'LISTA DOS ITENS'!$F2066&amp;"-"&amp;'LISTA DOS ITENS'!$H2066&amp;"-"&amp;'LISTA DOS ITENS'!$J2066&amp;"-"&amp;'LISTA DOS ITENS'!$K2066&amp;"-"&amp;'LISTA DOS ITENS'!$I2066</f>
        <v>11691242-2201-0903-CONS/NAC-</v>
      </c>
      <c r="AA2066" s="59" t="str">
        <f t="array" ref="AA2066">INDEX('RESUMO - LOTES E VMA'!$M$3:$M$181,MATCH('LISTA DOS ITENS'!$D2066,'RESUMO - LOTES E VMA'!$A$3:$A$181,0))</f>
        <v>Para Leilão</v>
      </c>
      <c r="AB2066" s="60">
        <f t="array" ref="AB2066">INDEX('RESUMO - LOTES E VMA'!$J$3:$J$181,MATCH('LISTA DOS ITENS'!$D2066,'RESUMO - LOTES E VMA'!$A$3:$A$181,0))</f>
        <v>0.0521607969</v>
      </c>
      <c r="AC2066" s="29" t="str">
        <f t="array" ref="AC2066">INDEX('RESUMO - LOTES E VMA'!$L$3:$L$181,MATCH('LISTA DOS ITENS'!$D2066,'RESUMO - LOTES E VMA'!$A$3:$A$181,0))</f>
        <v>1% do Valor de Comparação do VMA</v>
      </c>
      <c r="AD2066" s="53" t="str">
        <f>VLOOKUP(Tabela1[[#This Row],[Índice]],[1]Planilha1!$A:$A,1,0)</f>
        <v>#ERROR!</v>
      </c>
    </row>
    <row r="2067" ht="15.75" customHeight="1">
      <c r="A2067" s="52">
        <v>254524.0</v>
      </c>
      <c r="B2067" s="29" t="s">
        <v>70</v>
      </c>
      <c r="C2067" s="29" t="s">
        <v>71</v>
      </c>
      <c r="D2067" s="22">
        <v>207165.0</v>
      </c>
      <c r="E2067" s="29" t="s">
        <v>63</v>
      </c>
      <c r="F2067" s="54">
        <v>1.1946313E7</v>
      </c>
      <c r="G2067" s="29" t="s">
        <v>1509</v>
      </c>
      <c r="H2067" s="55">
        <v>2201.0</v>
      </c>
      <c r="I2067" s="55"/>
      <c r="J2067" s="55" t="s">
        <v>69</v>
      </c>
      <c r="K2067" s="29" t="s">
        <v>293</v>
      </c>
      <c r="L2067" s="29"/>
      <c r="M2067" s="29">
        <v>4.0</v>
      </c>
      <c r="N2067" s="29" t="s">
        <v>52</v>
      </c>
      <c r="O2067" s="25">
        <v>1.0</v>
      </c>
      <c r="P2067" s="25">
        <f>'LISTA DOS ITENS'!$O2067*'LISTA DOS ITENS'!$M2067</f>
        <v>4</v>
      </c>
      <c r="Q2067" s="25">
        <v>153.96</v>
      </c>
      <c r="R2067" s="25">
        <f>'LISTA DOS ITENS'!$Q2067*'LISTA DOS ITENS'!$M2067</f>
        <v>615.84</v>
      </c>
      <c r="S2067" s="56">
        <f>IF('LISTA DOS ITENS'!$P2067&gt;'LISTA DOS ITENS'!$R2067,'LISTA DOS ITENS'!$P2067,'LISTA DOS ITENS'!$R2067)</f>
        <v>615.84</v>
      </c>
      <c r="T2067" s="25">
        <v>8.079442898229251</v>
      </c>
      <c r="U2067" s="25">
        <f>'LISTA DOS ITENS'!$T2067*'LISTA DOS ITENS'!$M2067</f>
        <v>32.31777159</v>
      </c>
      <c r="V2067" s="56">
        <f t="array" ref="V2067">INDEX('RESUMO - LOTES E VMA'!$F$3:$F$181,MATCH('LISTA DOS ITENS'!$D2067,'RESUMO - LOTES E VMA'!$A$3:$A$181,0))</f>
        <v>8699.028876</v>
      </c>
      <c r="W2067" s="57">
        <f>'LISTA DOS ITENS'!$U2067/'LISTA DOS ITENS'!$V2067</f>
        <v>0.003715101082</v>
      </c>
      <c r="X2067" s="29" t="s">
        <v>53</v>
      </c>
      <c r="Y2067" s="29" t="s">
        <v>290</v>
      </c>
      <c r="Z2067" s="58" t="str">
        <f>'LISTA DOS ITENS'!$F2067&amp;"-"&amp;'LISTA DOS ITENS'!$H2067&amp;"-"&amp;'LISTA DOS ITENS'!$J2067&amp;"-"&amp;'LISTA DOS ITENS'!$K2067&amp;"-"&amp;'LISTA DOS ITENS'!$I2067</f>
        <v>11946313-2201-0903-SOBRE_EMP-</v>
      </c>
      <c r="AA2067" s="59" t="str">
        <f t="array" ref="AA2067">INDEX('RESUMO - LOTES E VMA'!$M$3:$M$181,MATCH('LISTA DOS ITENS'!$D2067,'RESUMO - LOTES E VMA'!$A$3:$A$181,0))</f>
        <v>Para Leilão</v>
      </c>
      <c r="AB2067" s="60">
        <f t="array" ref="AB2067">INDEX('RESUMO - LOTES E VMA'!$J$3:$J$181,MATCH('LISTA DOS ITENS'!$D2067,'RESUMO - LOTES E VMA'!$A$3:$A$181,0))</f>
        <v>0.0521607969</v>
      </c>
      <c r="AC2067" s="29" t="str">
        <f t="array" ref="AC2067">INDEX('RESUMO - LOTES E VMA'!$L$3:$L$181,MATCH('LISTA DOS ITENS'!$D2067,'RESUMO - LOTES E VMA'!$A$3:$A$181,0))</f>
        <v>1% do Valor de Comparação do VMA</v>
      </c>
      <c r="AD2067" s="53" t="str">
        <f>VLOOKUP(Tabela1[[#This Row],[Índice]],[1]Planilha1!$A:$A,1,0)</f>
        <v>#ERROR!</v>
      </c>
    </row>
    <row r="2068" ht="15.75" customHeight="1">
      <c r="A2068" s="52">
        <v>254525.0</v>
      </c>
      <c r="B2068" s="29" t="s">
        <v>70</v>
      </c>
      <c r="C2068" s="29" t="s">
        <v>71</v>
      </c>
      <c r="D2068" s="22">
        <v>207165.0</v>
      </c>
      <c r="E2068" s="29" t="s">
        <v>63</v>
      </c>
      <c r="F2068" s="54">
        <v>1.0300258E7</v>
      </c>
      <c r="G2068" s="29" t="s">
        <v>1483</v>
      </c>
      <c r="H2068" s="55">
        <v>2220.0</v>
      </c>
      <c r="I2068" s="55"/>
      <c r="J2068" s="55" t="s">
        <v>69</v>
      </c>
      <c r="K2068" s="29" t="s">
        <v>84</v>
      </c>
      <c r="L2068" s="29"/>
      <c r="M2068" s="29">
        <v>36.0</v>
      </c>
      <c r="N2068" s="29" t="s">
        <v>52</v>
      </c>
      <c r="O2068" s="25">
        <v>0.0</v>
      </c>
      <c r="P2068" s="25">
        <f>'LISTA DOS ITENS'!$O2068*'LISTA DOS ITENS'!$M2068</f>
        <v>0</v>
      </c>
      <c r="Q2068" s="25">
        <v>158.81</v>
      </c>
      <c r="R2068" s="25">
        <f>'LISTA DOS ITENS'!$Q2068*'LISTA DOS ITENS'!$M2068</f>
        <v>5717.16</v>
      </c>
      <c r="S2068" s="56">
        <f>IF('LISTA DOS ITENS'!$P2068&gt;'LISTA DOS ITENS'!$R2068,'LISTA DOS ITENS'!$P2068,'LISTA DOS ITENS'!$R2068)</f>
        <v>5717.16</v>
      </c>
      <c r="T2068" s="25">
        <v>8.33395899368529</v>
      </c>
      <c r="U2068" s="25">
        <f>'LISTA DOS ITENS'!$T2068*'LISTA DOS ITENS'!$M2068</f>
        <v>300.0225238</v>
      </c>
      <c r="V2068" s="56">
        <f t="array" ref="V2068">INDEX('RESUMO - LOTES E VMA'!$F$3:$F$181,MATCH('LISTA DOS ITENS'!$D2068,'RESUMO - LOTES E VMA'!$A$3:$A$181,0))</f>
        <v>8699.028876</v>
      </c>
      <c r="W2068" s="57">
        <f>'LISTA DOS ITENS'!$U2068/'LISTA DOS ITENS'!$V2068</f>
        <v>0.03448919736</v>
      </c>
      <c r="X2068" s="29" t="s">
        <v>53</v>
      </c>
      <c r="Y2068" s="29" t="s">
        <v>290</v>
      </c>
      <c r="Z2068" s="58" t="str">
        <f>'LISTA DOS ITENS'!$F2068&amp;"-"&amp;'LISTA DOS ITENS'!$H2068&amp;"-"&amp;'LISTA DOS ITENS'!$J2068&amp;"-"&amp;'LISTA DOS ITENS'!$K2068&amp;"-"&amp;'LISTA DOS ITENS'!$I2068</f>
        <v>10300258-2220-0903-RAST-</v>
      </c>
      <c r="AA2068" s="59" t="str">
        <f t="array" ref="AA2068">INDEX('RESUMO - LOTES E VMA'!$M$3:$M$181,MATCH('LISTA DOS ITENS'!$D2068,'RESUMO - LOTES E VMA'!$A$3:$A$181,0))</f>
        <v>Para Leilão</v>
      </c>
      <c r="AB2068" s="60">
        <f t="array" ref="AB2068">INDEX('RESUMO - LOTES E VMA'!$J$3:$J$181,MATCH('LISTA DOS ITENS'!$D2068,'RESUMO - LOTES E VMA'!$A$3:$A$181,0))</f>
        <v>0.0521607969</v>
      </c>
      <c r="AC2068" s="29" t="str">
        <f t="array" ref="AC2068">INDEX('RESUMO - LOTES E VMA'!$L$3:$L$181,MATCH('LISTA DOS ITENS'!$D2068,'RESUMO - LOTES E VMA'!$A$3:$A$181,0))</f>
        <v>1% do Valor de Comparação do VMA</v>
      </c>
      <c r="AD2068" s="53" t="str">
        <f>VLOOKUP(Tabela1[[#This Row],[Índice]],[1]Planilha1!$A:$A,1,0)</f>
        <v>#ERROR!</v>
      </c>
    </row>
    <row r="2069" ht="15.75" customHeight="1">
      <c r="A2069" s="52">
        <v>254526.0</v>
      </c>
      <c r="B2069" s="29" t="s">
        <v>70</v>
      </c>
      <c r="C2069" s="29" t="s">
        <v>71</v>
      </c>
      <c r="D2069" s="22">
        <v>207165.0</v>
      </c>
      <c r="E2069" s="29" t="s">
        <v>63</v>
      </c>
      <c r="F2069" s="54">
        <v>1.0335857E7</v>
      </c>
      <c r="G2069" s="29" t="s">
        <v>1510</v>
      </c>
      <c r="H2069" s="55">
        <v>2220.0</v>
      </c>
      <c r="I2069" s="55"/>
      <c r="J2069" s="55" t="s">
        <v>69</v>
      </c>
      <c r="K2069" s="29" t="s">
        <v>73</v>
      </c>
      <c r="L2069" s="29"/>
      <c r="M2069" s="29">
        <v>14.0</v>
      </c>
      <c r="N2069" s="29" t="s">
        <v>52</v>
      </c>
      <c r="O2069" s="25">
        <v>1.0</v>
      </c>
      <c r="P2069" s="25">
        <f>'LISTA DOS ITENS'!$O2069*'LISTA DOS ITENS'!$M2069</f>
        <v>14</v>
      </c>
      <c r="Q2069" s="25">
        <v>0.7807142857142858</v>
      </c>
      <c r="R2069" s="25">
        <f>'LISTA DOS ITENS'!$Q2069*'LISTA DOS ITENS'!$M2069</f>
        <v>10.93</v>
      </c>
      <c r="S2069" s="56">
        <f>IF('LISTA DOS ITENS'!$P2069&gt;'LISTA DOS ITENS'!$R2069,'LISTA DOS ITENS'!$P2069,'LISTA DOS ITENS'!$R2069)</f>
        <v>14</v>
      </c>
      <c r="T2069" s="25">
        <v>0.040969969415824946</v>
      </c>
      <c r="U2069" s="25">
        <f>'LISTA DOS ITENS'!$T2069*'LISTA DOS ITENS'!$M2069</f>
        <v>0.5735795718</v>
      </c>
      <c r="V2069" s="56">
        <f t="array" ref="V2069">INDEX('RESUMO - LOTES E VMA'!$F$3:$F$181,MATCH('LISTA DOS ITENS'!$D2069,'RESUMO - LOTES E VMA'!$A$3:$A$181,0))</f>
        <v>8699.028876</v>
      </c>
      <c r="W2069" s="57">
        <f>'LISTA DOS ITENS'!$U2069/'LISTA DOS ITENS'!$V2069</f>
        <v>0.00006593604643</v>
      </c>
      <c r="X2069" s="29" t="s">
        <v>53</v>
      </c>
      <c r="Y2069" s="29" t="s">
        <v>290</v>
      </c>
      <c r="Z2069" s="58" t="str">
        <f>'LISTA DOS ITENS'!$F2069&amp;"-"&amp;'LISTA DOS ITENS'!$H2069&amp;"-"&amp;'LISTA DOS ITENS'!$J2069&amp;"-"&amp;'LISTA DOS ITENS'!$K2069&amp;"-"&amp;'LISTA DOS ITENS'!$I2069</f>
        <v>10335857-2220-0903-CONS/NAC-</v>
      </c>
      <c r="AA2069" s="59" t="str">
        <f t="array" ref="AA2069">INDEX('RESUMO - LOTES E VMA'!$M$3:$M$181,MATCH('LISTA DOS ITENS'!$D2069,'RESUMO - LOTES E VMA'!$A$3:$A$181,0))</f>
        <v>Para Leilão</v>
      </c>
      <c r="AB2069" s="60">
        <f t="array" ref="AB2069">INDEX('RESUMO - LOTES E VMA'!$J$3:$J$181,MATCH('LISTA DOS ITENS'!$D2069,'RESUMO - LOTES E VMA'!$A$3:$A$181,0))</f>
        <v>0.0521607969</v>
      </c>
      <c r="AC2069" s="29" t="str">
        <f t="array" ref="AC2069">INDEX('RESUMO - LOTES E VMA'!$L$3:$L$181,MATCH('LISTA DOS ITENS'!$D2069,'RESUMO - LOTES E VMA'!$A$3:$A$181,0))</f>
        <v>1% do Valor de Comparação do VMA</v>
      </c>
      <c r="AD2069" s="53" t="str">
        <f>VLOOKUP(Tabela1[[#This Row],[Índice]],[1]Planilha1!$A:$A,1,0)</f>
        <v>#ERROR!</v>
      </c>
    </row>
    <row r="2070" ht="15.75" customHeight="1">
      <c r="A2070" s="52">
        <v>254527.0</v>
      </c>
      <c r="B2070" s="29" t="s">
        <v>70</v>
      </c>
      <c r="C2070" s="29" t="s">
        <v>71</v>
      </c>
      <c r="D2070" s="22">
        <v>207165.0</v>
      </c>
      <c r="E2070" s="29" t="s">
        <v>63</v>
      </c>
      <c r="F2070" s="54">
        <v>1.0260483E7</v>
      </c>
      <c r="G2070" s="29" t="s">
        <v>1488</v>
      </c>
      <c r="H2070" s="55">
        <v>2101.0</v>
      </c>
      <c r="I2070" s="55"/>
      <c r="J2070" s="55" t="s">
        <v>79</v>
      </c>
      <c r="K2070" s="29" t="s">
        <v>80</v>
      </c>
      <c r="L2070" s="29"/>
      <c r="M2070" s="29">
        <v>1.0</v>
      </c>
      <c r="N2070" s="29" t="s">
        <v>52</v>
      </c>
      <c r="O2070" s="25">
        <v>2.29</v>
      </c>
      <c r="P2070" s="25">
        <f>'LISTA DOS ITENS'!$O2070*'LISTA DOS ITENS'!$M2070</f>
        <v>2.29</v>
      </c>
      <c r="Q2070" s="25">
        <v>2.29</v>
      </c>
      <c r="R2070" s="25">
        <f>'LISTA DOS ITENS'!$Q2070*'LISTA DOS ITENS'!$M2070</f>
        <v>2.29</v>
      </c>
      <c r="S2070" s="56">
        <f>IF('LISTA DOS ITENS'!$P2070&gt;'LISTA DOS ITENS'!$R2070,'LISTA DOS ITENS'!$P2070,'LISTA DOS ITENS'!$R2070)</f>
        <v>2.29</v>
      </c>
      <c r="T2070" s="25">
        <v>0.12017357909161461</v>
      </c>
      <c r="U2070" s="25">
        <f>'LISTA DOS ITENS'!$T2070*'LISTA DOS ITENS'!$M2070</f>
        <v>0.1201735791</v>
      </c>
      <c r="V2070" s="56">
        <f t="array" ref="V2070">INDEX('RESUMO - LOTES E VMA'!$F$3:$F$181,MATCH('LISTA DOS ITENS'!$D2070,'RESUMO - LOTES E VMA'!$A$3:$A$181,0))</f>
        <v>8699.028876</v>
      </c>
      <c r="W2070" s="57">
        <f>'LISTA DOS ITENS'!$U2070/'LISTA DOS ITENS'!$V2070</f>
        <v>0.0000138145971</v>
      </c>
      <c r="X2070" s="29" t="s">
        <v>53</v>
      </c>
      <c r="Y2070" s="29" t="s">
        <v>290</v>
      </c>
      <c r="Z2070" s="58" t="str">
        <f>'LISTA DOS ITENS'!$F2070&amp;"-"&amp;'LISTA DOS ITENS'!$H2070&amp;"-"&amp;'LISTA DOS ITENS'!$J2070&amp;"-"&amp;'LISTA DOS ITENS'!$K2070&amp;"-"&amp;'LISTA DOS ITENS'!$I2070</f>
        <v>10260483-2101-A003-IMOB/NAC-</v>
      </c>
      <c r="AA2070" s="59" t="str">
        <f t="array" ref="AA2070">INDEX('RESUMO - LOTES E VMA'!$M$3:$M$181,MATCH('LISTA DOS ITENS'!$D2070,'RESUMO - LOTES E VMA'!$A$3:$A$181,0))</f>
        <v>Para Leilão</v>
      </c>
      <c r="AB2070" s="60">
        <f t="array" ref="AB2070">INDEX('RESUMO - LOTES E VMA'!$J$3:$J$181,MATCH('LISTA DOS ITENS'!$D2070,'RESUMO - LOTES E VMA'!$A$3:$A$181,0))</f>
        <v>0.0521607969</v>
      </c>
      <c r="AC2070" s="29" t="str">
        <f t="array" ref="AC2070">INDEX('RESUMO - LOTES E VMA'!$L$3:$L$181,MATCH('LISTA DOS ITENS'!$D2070,'RESUMO - LOTES E VMA'!$A$3:$A$181,0))</f>
        <v>1% do Valor de Comparação do VMA</v>
      </c>
      <c r="AD2070" s="53" t="str">
        <f>VLOOKUP(Tabela1[[#This Row],[Índice]],[1]Planilha1!$A:$A,1,0)</f>
        <v>#ERROR!</v>
      </c>
    </row>
    <row r="2071" ht="15.75" customHeight="1">
      <c r="A2071" s="52">
        <v>254528.0</v>
      </c>
      <c r="B2071" s="29" t="s">
        <v>70</v>
      </c>
      <c r="C2071" s="29" t="s">
        <v>71</v>
      </c>
      <c r="D2071" s="22">
        <v>207165.0</v>
      </c>
      <c r="E2071" s="29" t="s">
        <v>63</v>
      </c>
      <c r="F2071" s="54">
        <v>1.0331928E7</v>
      </c>
      <c r="G2071" s="29" t="s">
        <v>1511</v>
      </c>
      <c r="H2071" s="55">
        <v>2101.0</v>
      </c>
      <c r="I2071" s="55"/>
      <c r="J2071" s="55" t="s">
        <v>79</v>
      </c>
      <c r="K2071" s="29" t="s">
        <v>73</v>
      </c>
      <c r="L2071" s="29"/>
      <c r="M2071" s="29">
        <v>3.0</v>
      </c>
      <c r="N2071" s="29" t="s">
        <v>52</v>
      </c>
      <c r="O2071" s="25">
        <v>438.6166666666666</v>
      </c>
      <c r="P2071" s="25">
        <f>'LISTA DOS ITENS'!$O2071*'LISTA DOS ITENS'!$M2071</f>
        <v>1315.85</v>
      </c>
      <c r="Q2071" s="25">
        <v>438.62</v>
      </c>
      <c r="R2071" s="25">
        <f>'LISTA DOS ITENS'!$Q2071*'LISTA DOS ITENS'!$M2071</f>
        <v>1315.86</v>
      </c>
      <c r="S2071" s="56">
        <f>IF('LISTA DOS ITENS'!$P2071&gt;'LISTA DOS ITENS'!$R2071,'LISTA DOS ITENS'!$P2071,'LISTA DOS ITENS'!$R2071)</f>
        <v>1315.86</v>
      </c>
      <c r="T2071" s="25">
        <v>23.01770098740786</v>
      </c>
      <c r="U2071" s="25">
        <f>'LISTA DOS ITENS'!$T2071*'LISTA DOS ITENS'!$M2071</f>
        <v>69.05310296</v>
      </c>
      <c r="V2071" s="56">
        <f t="array" ref="V2071">INDEX('RESUMO - LOTES E VMA'!$F$3:$F$181,MATCH('LISTA DOS ITENS'!$D2071,'RESUMO - LOTES E VMA'!$A$3:$A$181,0))</f>
        <v>8699.028876</v>
      </c>
      <c r="W2071" s="57">
        <f>'LISTA DOS ITENS'!$U2071/'LISTA DOS ITENS'!$V2071</f>
        <v>0.007938024341</v>
      </c>
      <c r="X2071" s="29" t="s">
        <v>53</v>
      </c>
      <c r="Y2071" s="29" t="s">
        <v>290</v>
      </c>
      <c r="Z2071" s="58" t="str">
        <f>'LISTA DOS ITENS'!$F2071&amp;"-"&amp;'LISTA DOS ITENS'!$H2071&amp;"-"&amp;'LISTA DOS ITENS'!$J2071&amp;"-"&amp;'LISTA DOS ITENS'!$K2071&amp;"-"&amp;'LISTA DOS ITENS'!$I2071</f>
        <v>10331928-2101-A003-CONS/NAC-</v>
      </c>
      <c r="AA2071" s="59" t="str">
        <f t="array" ref="AA2071">INDEX('RESUMO - LOTES E VMA'!$M$3:$M$181,MATCH('LISTA DOS ITENS'!$D2071,'RESUMO - LOTES E VMA'!$A$3:$A$181,0))</f>
        <v>Para Leilão</v>
      </c>
      <c r="AB2071" s="60">
        <f t="array" ref="AB2071">INDEX('RESUMO - LOTES E VMA'!$J$3:$J$181,MATCH('LISTA DOS ITENS'!$D2071,'RESUMO - LOTES E VMA'!$A$3:$A$181,0))</f>
        <v>0.0521607969</v>
      </c>
      <c r="AC2071" s="29" t="str">
        <f t="array" ref="AC2071">INDEX('RESUMO - LOTES E VMA'!$L$3:$L$181,MATCH('LISTA DOS ITENS'!$D2071,'RESUMO - LOTES E VMA'!$A$3:$A$181,0))</f>
        <v>1% do Valor de Comparação do VMA</v>
      </c>
      <c r="AD2071" s="53" t="str">
        <f>VLOOKUP(Tabela1[[#This Row],[Índice]],[1]Planilha1!$A:$A,1,0)</f>
        <v>#ERROR!</v>
      </c>
    </row>
    <row r="2072" ht="15.75" customHeight="1">
      <c r="A2072" s="52">
        <v>254529.0</v>
      </c>
      <c r="B2072" s="29" t="s">
        <v>70</v>
      </c>
      <c r="C2072" s="29" t="s">
        <v>71</v>
      </c>
      <c r="D2072" s="22">
        <v>207165.0</v>
      </c>
      <c r="E2072" s="29" t="s">
        <v>63</v>
      </c>
      <c r="F2072" s="54">
        <v>1.0357532E7</v>
      </c>
      <c r="G2072" s="29" t="s">
        <v>1512</v>
      </c>
      <c r="H2072" s="55">
        <v>2101.0</v>
      </c>
      <c r="I2072" s="55"/>
      <c r="J2072" s="55" t="s">
        <v>79</v>
      </c>
      <c r="K2072" s="29" t="s">
        <v>73</v>
      </c>
      <c r="L2072" s="29"/>
      <c r="M2072" s="29">
        <v>2.0</v>
      </c>
      <c r="N2072" s="29" t="s">
        <v>52</v>
      </c>
      <c r="O2072" s="25">
        <v>5.225</v>
      </c>
      <c r="P2072" s="25">
        <f>'LISTA DOS ITENS'!$O2072*'LISTA DOS ITENS'!$M2072</f>
        <v>10.45</v>
      </c>
      <c r="Q2072" s="25">
        <v>5.23</v>
      </c>
      <c r="R2072" s="25">
        <f>'LISTA DOS ITENS'!$Q2072*'LISTA DOS ITENS'!$M2072</f>
        <v>10.46</v>
      </c>
      <c r="S2072" s="56">
        <f>IF('LISTA DOS ITENS'!$P2072&gt;'LISTA DOS ITENS'!$R2072,'LISTA DOS ITENS'!$P2072,'LISTA DOS ITENS'!$R2072)</f>
        <v>10.46</v>
      </c>
      <c r="T2072" s="25">
        <v>0.274457562728884</v>
      </c>
      <c r="U2072" s="25">
        <f>'LISTA DOS ITENS'!$T2072*'LISTA DOS ITENS'!$M2072</f>
        <v>0.5489151255</v>
      </c>
      <c r="V2072" s="56">
        <f t="array" ref="V2072">INDEX('RESUMO - LOTES E VMA'!$F$3:$F$181,MATCH('LISTA DOS ITENS'!$D2072,'RESUMO - LOTES E VMA'!$A$3:$A$181,0))</f>
        <v>8699.028876</v>
      </c>
      <c r="W2072" s="57">
        <f>'LISTA DOS ITENS'!$U2072/'LISTA DOS ITENS'!$V2072</f>
        <v>0.0000631007361</v>
      </c>
      <c r="X2072" s="29" t="s">
        <v>53</v>
      </c>
      <c r="Y2072" s="29" t="s">
        <v>290</v>
      </c>
      <c r="Z2072" s="58" t="str">
        <f>'LISTA DOS ITENS'!$F2072&amp;"-"&amp;'LISTA DOS ITENS'!$H2072&amp;"-"&amp;'LISTA DOS ITENS'!$J2072&amp;"-"&amp;'LISTA DOS ITENS'!$K2072&amp;"-"&amp;'LISTA DOS ITENS'!$I2072</f>
        <v>10357532-2101-A003-CONS/NAC-</v>
      </c>
      <c r="AA2072" s="59" t="str">
        <f t="array" ref="AA2072">INDEX('RESUMO - LOTES E VMA'!$M$3:$M$181,MATCH('LISTA DOS ITENS'!$D2072,'RESUMO - LOTES E VMA'!$A$3:$A$181,0))</f>
        <v>Para Leilão</v>
      </c>
      <c r="AB2072" s="60">
        <f t="array" ref="AB2072">INDEX('RESUMO - LOTES E VMA'!$J$3:$J$181,MATCH('LISTA DOS ITENS'!$D2072,'RESUMO - LOTES E VMA'!$A$3:$A$181,0))</f>
        <v>0.0521607969</v>
      </c>
      <c r="AC2072" s="29" t="str">
        <f t="array" ref="AC2072">INDEX('RESUMO - LOTES E VMA'!$L$3:$L$181,MATCH('LISTA DOS ITENS'!$D2072,'RESUMO - LOTES E VMA'!$A$3:$A$181,0))</f>
        <v>1% do Valor de Comparação do VMA</v>
      </c>
      <c r="AD2072" s="53" t="str">
        <f>VLOOKUP(Tabela1[[#This Row],[Índice]],[1]Planilha1!$A:$A,1,0)</f>
        <v>#ERROR!</v>
      </c>
    </row>
    <row r="2073" ht="15.75" customHeight="1">
      <c r="A2073" s="52">
        <v>254530.0</v>
      </c>
      <c r="B2073" s="29" t="s">
        <v>70</v>
      </c>
      <c r="C2073" s="29" t="s">
        <v>71</v>
      </c>
      <c r="D2073" s="22">
        <v>207165.0</v>
      </c>
      <c r="E2073" s="29" t="s">
        <v>63</v>
      </c>
      <c r="F2073" s="54">
        <v>1.0521076E7</v>
      </c>
      <c r="G2073" s="29" t="s">
        <v>1513</v>
      </c>
      <c r="H2073" s="55">
        <v>2101.0</v>
      </c>
      <c r="I2073" s="55"/>
      <c r="J2073" s="55" t="s">
        <v>79</v>
      </c>
      <c r="K2073" s="29" t="s">
        <v>73</v>
      </c>
      <c r="L2073" s="29"/>
      <c r="M2073" s="29">
        <v>3.0</v>
      </c>
      <c r="N2073" s="29" t="s">
        <v>52</v>
      </c>
      <c r="O2073" s="25">
        <v>327.53000000000003</v>
      </c>
      <c r="P2073" s="25">
        <f>'LISTA DOS ITENS'!$O2073*'LISTA DOS ITENS'!$M2073</f>
        <v>982.59</v>
      </c>
      <c r="Q2073" s="25">
        <v>509.55</v>
      </c>
      <c r="R2073" s="25">
        <f>'LISTA DOS ITENS'!$Q2073*'LISTA DOS ITENS'!$M2073</f>
        <v>1528.65</v>
      </c>
      <c r="S2073" s="56">
        <f>IF('LISTA DOS ITENS'!$P2073&gt;'LISTA DOS ITENS'!$R2073,'LISTA DOS ITENS'!$P2073,'LISTA DOS ITENS'!$R2073)</f>
        <v>1528.65</v>
      </c>
      <c r="T2073" s="25">
        <v>26.73993328652062</v>
      </c>
      <c r="U2073" s="25">
        <f>'LISTA DOS ITENS'!$T2073*'LISTA DOS ITENS'!$M2073</f>
        <v>80.21979986</v>
      </c>
      <c r="V2073" s="56">
        <f t="array" ref="V2073">INDEX('RESUMO - LOTES E VMA'!$F$3:$F$181,MATCH('LISTA DOS ITENS'!$D2073,'RESUMO - LOTES E VMA'!$A$3:$A$181,0))</f>
        <v>8699.028876</v>
      </c>
      <c r="W2073" s="57">
        <f>'LISTA DOS ITENS'!$U2073/'LISTA DOS ITENS'!$V2073</f>
        <v>0.009221696008</v>
      </c>
      <c r="X2073" s="29" t="s">
        <v>53</v>
      </c>
      <c r="Y2073" s="29" t="s">
        <v>290</v>
      </c>
      <c r="Z2073" s="58" t="str">
        <f>'LISTA DOS ITENS'!$F2073&amp;"-"&amp;'LISTA DOS ITENS'!$H2073&amp;"-"&amp;'LISTA DOS ITENS'!$J2073&amp;"-"&amp;'LISTA DOS ITENS'!$K2073&amp;"-"&amp;'LISTA DOS ITENS'!$I2073</f>
        <v>10521076-2101-A003-CONS/NAC-</v>
      </c>
      <c r="AA2073" s="59" t="str">
        <f t="array" ref="AA2073">INDEX('RESUMO - LOTES E VMA'!$M$3:$M$181,MATCH('LISTA DOS ITENS'!$D2073,'RESUMO - LOTES E VMA'!$A$3:$A$181,0))</f>
        <v>Para Leilão</v>
      </c>
      <c r="AB2073" s="60">
        <f t="array" ref="AB2073">INDEX('RESUMO - LOTES E VMA'!$J$3:$J$181,MATCH('LISTA DOS ITENS'!$D2073,'RESUMO - LOTES E VMA'!$A$3:$A$181,0))</f>
        <v>0.0521607969</v>
      </c>
      <c r="AC2073" s="29" t="str">
        <f t="array" ref="AC2073">INDEX('RESUMO - LOTES E VMA'!$L$3:$L$181,MATCH('LISTA DOS ITENS'!$D2073,'RESUMO - LOTES E VMA'!$A$3:$A$181,0))</f>
        <v>1% do Valor de Comparação do VMA</v>
      </c>
      <c r="AD2073" s="53" t="str">
        <f>VLOOKUP(Tabela1[[#This Row],[Índice]],[1]Planilha1!$A:$A,1,0)</f>
        <v>#ERROR!</v>
      </c>
    </row>
    <row r="2074" ht="15.75" customHeight="1">
      <c r="A2074" s="52">
        <v>254531.0</v>
      </c>
      <c r="B2074" s="29" t="s">
        <v>70</v>
      </c>
      <c r="C2074" s="29" t="s">
        <v>71</v>
      </c>
      <c r="D2074" s="22">
        <v>207165.0</v>
      </c>
      <c r="E2074" s="29" t="s">
        <v>63</v>
      </c>
      <c r="F2074" s="54">
        <v>1.0541823E7</v>
      </c>
      <c r="G2074" s="29" t="s">
        <v>1514</v>
      </c>
      <c r="H2074" s="55">
        <v>2101.0</v>
      </c>
      <c r="I2074" s="55"/>
      <c r="J2074" s="55" t="s">
        <v>79</v>
      </c>
      <c r="K2074" s="29" t="s">
        <v>73</v>
      </c>
      <c r="L2074" s="29"/>
      <c r="M2074" s="29">
        <v>4.0</v>
      </c>
      <c r="N2074" s="29" t="s">
        <v>52</v>
      </c>
      <c r="O2074" s="25">
        <v>4.435</v>
      </c>
      <c r="P2074" s="25">
        <f>'LISTA DOS ITENS'!$O2074*'LISTA DOS ITENS'!$M2074</f>
        <v>17.74</v>
      </c>
      <c r="Q2074" s="25">
        <v>4.44</v>
      </c>
      <c r="R2074" s="25">
        <f>'LISTA DOS ITENS'!$Q2074*'LISTA DOS ITENS'!$M2074</f>
        <v>17.76</v>
      </c>
      <c r="S2074" s="56">
        <f>IF('LISTA DOS ITENS'!$P2074&gt;'LISTA DOS ITENS'!$R2074,'LISTA DOS ITENS'!$P2074,'LISTA DOS ITENS'!$R2074)</f>
        <v>17.76</v>
      </c>
      <c r="T2074" s="25">
        <v>0.23300030181954973</v>
      </c>
      <c r="U2074" s="25">
        <f>'LISTA DOS ITENS'!$T2074*'LISTA DOS ITENS'!$M2074</f>
        <v>0.9320012073</v>
      </c>
      <c r="V2074" s="56">
        <f t="array" ref="V2074">INDEX('RESUMO - LOTES E VMA'!$F$3:$F$181,MATCH('LISTA DOS ITENS'!$D2074,'RESUMO - LOTES E VMA'!$A$3:$A$181,0))</f>
        <v>8699.028876</v>
      </c>
      <c r="W2074" s="57">
        <f>'LISTA DOS ITENS'!$U2074/'LISTA DOS ITENS'!$V2074</f>
        <v>0.0001071385347</v>
      </c>
      <c r="X2074" s="29" t="s">
        <v>53</v>
      </c>
      <c r="Y2074" s="29" t="s">
        <v>290</v>
      </c>
      <c r="Z2074" s="58" t="str">
        <f>'LISTA DOS ITENS'!$F2074&amp;"-"&amp;'LISTA DOS ITENS'!$H2074&amp;"-"&amp;'LISTA DOS ITENS'!$J2074&amp;"-"&amp;'LISTA DOS ITENS'!$K2074&amp;"-"&amp;'LISTA DOS ITENS'!$I2074</f>
        <v>10541823-2101-A003-CONS/NAC-</v>
      </c>
      <c r="AA2074" s="59" t="str">
        <f t="array" ref="AA2074">INDEX('RESUMO - LOTES E VMA'!$M$3:$M$181,MATCH('LISTA DOS ITENS'!$D2074,'RESUMO - LOTES E VMA'!$A$3:$A$181,0))</f>
        <v>Para Leilão</v>
      </c>
      <c r="AB2074" s="60">
        <f t="array" ref="AB2074">INDEX('RESUMO - LOTES E VMA'!$J$3:$J$181,MATCH('LISTA DOS ITENS'!$D2074,'RESUMO - LOTES E VMA'!$A$3:$A$181,0))</f>
        <v>0.0521607969</v>
      </c>
      <c r="AC2074" s="29" t="str">
        <f t="array" ref="AC2074">INDEX('RESUMO - LOTES E VMA'!$L$3:$L$181,MATCH('LISTA DOS ITENS'!$D2074,'RESUMO - LOTES E VMA'!$A$3:$A$181,0))</f>
        <v>1% do Valor de Comparação do VMA</v>
      </c>
      <c r="AD2074" s="53" t="str">
        <f>VLOOKUP(Tabela1[[#This Row],[Índice]],[1]Planilha1!$A:$A,1,0)</f>
        <v>#ERROR!</v>
      </c>
    </row>
    <row r="2075" ht="15.75" customHeight="1">
      <c r="A2075" s="52">
        <v>254532.0</v>
      </c>
      <c r="B2075" s="29" t="s">
        <v>70</v>
      </c>
      <c r="C2075" s="29" t="s">
        <v>71</v>
      </c>
      <c r="D2075" s="22">
        <v>207165.0</v>
      </c>
      <c r="E2075" s="29" t="s">
        <v>63</v>
      </c>
      <c r="F2075" s="54">
        <v>1.0569874E7</v>
      </c>
      <c r="G2075" s="29" t="s">
        <v>1515</v>
      </c>
      <c r="H2075" s="55">
        <v>2101.0</v>
      </c>
      <c r="I2075" s="55"/>
      <c r="J2075" s="55" t="s">
        <v>79</v>
      </c>
      <c r="K2075" s="29" t="s">
        <v>73</v>
      </c>
      <c r="L2075" s="29"/>
      <c r="M2075" s="29">
        <v>4.0</v>
      </c>
      <c r="N2075" s="29" t="s">
        <v>52</v>
      </c>
      <c r="O2075" s="25">
        <v>1.6375</v>
      </c>
      <c r="P2075" s="25">
        <f>'LISTA DOS ITENS'!$O2075*'LISTA DOS ITENS'!$M2075</f>
        <v>6.55</v>
      </c>
      <c r="Q2075" s="25">
        <v>1.64</v>
      </c>
      <c r="R2075" s="25">
        <f>'LISTA DOS ITENS'!$Q2075*'LISTA DOS ITENS'!$M2075</f>
        <v>6.56</v>
      </c>
      <c r="S2075" s="56">
        <f>IF('LISTA DOS ITENS'!$P2075&gt;'LISTA DOS ITENS'!$R2075,'LISTA DOS ITENS'!$P2075,'LISTA DOS ITENS'!$R2075)</f>
        <v>6.56</v>
      </c>
      <c r="T2075" s="25">
        <v>0.0860631745459598</v>
      </c>
      <c r="U2075" s="25">
        <f>'LISTA DOS ITENS'!$T2075*'LISTA DOS ITENS'!$M2075</f>
        <v>0.3442526982</v>
      </c>
      <c r="V2075" s="56">
        <f t="array" ref="V2075">INDEX('RESUMO - LOTES E VMA'!$F$3:$F$181,MATCH('LISTA DOS ITENS'!$D2075,'RESUMO - LOTES E VMA'!$A$3:$A$181,0))</f>
        <v>8699.028876</v>
      </c>
      <c r="W2075" s="57">
        <f>'LISTA DOS ITENS'!$U2075/'LISTA DOS ITENS'!$V2075</f>
        <v>0.00003957369301</v>
      </c>
      <c r="X2075" s="29" t="s">
        <v>53</v>
      </c>
      <c r="Y2075" s="29" t="s">
        <v>290</v>
      </c>
      <c r="Z2075" s="58" t="str">
        <f>'LISTA DOS ITENS'!$F2075&amp;"-"&amp;'LISTA DOS ITENS'!$H2075&amp;"-"&amp;'LISTA DOS ITENS'!$J2075&amp;"-"&amp;'LISTA DOS ITENS'!$K2075&amp;"-"&amp;'LISTA DOS ITENS'!$I2075</f>
        <v>10569874-2101-A003-CONS/NAC-</v>
      </c>
      <c r="AA2075" s="59" t="str">
        <f t="array" ref="AA2075">INDEX('RESUMO - LOTES E VMA'!$M$3:$M$181,MATCH('LISTA DOS ITENS'!$D2075,'RESUMO - LOTES E VMA'!$A$3:$A$181,0))</f>
        <v>Para Leilão</v>
      </c>
      <c r="AB2075" s="60">
        <f t="array" ref="AB2075">INDEX('RESUMO - LOTES E VMA'!$J$3:$J$181,MATCH('LISTA DOS ITENS'!$D2075,'RESUMO - LOTES E VMA'!$A$3:$A$181,0))</f>
        <v>0.0521607969</v>
      </c>
      <c r="AC2075" s="29" t="str">
        <f t="array" ref="AC2075">INDEX('RESUMO - LOTES E VMA'!$L$3:$L$181,MATCH('LISTA DOS ITENS'!$D2075,'RESUMO - LOTES E VMA'!$A$3:$A$181,0))</f>
        <v>1% do Valor de Comparação do VMA</v>
      </c>
      <c r="AD2075" s="53" t="str">
        <f>VLOOKUP(Tabela1[[#This Row],[Índice]],[1]Planilha1!$A:$A,1,0)</f>
        <v>#ERROR!</v>
      </c>
    </row>
    <row r="2076" ht="15.75" customHeight="1">
      <c r="A2076" s="52">
        <v>254533.0</v>
      </c>
      <c r="B2076" s="29" t="s">
        <v>70</v>
      </c>
      <c r="C2076" s="29" t="s">
        <v>71</v>
      </c>
      <c r="D2076" s="22">
        <v>207165.0</v>
      </c>
      <c r="E2076" s="29" t="s">
        <v>63</v>
      </c>
      <c r="F2076" s="54">
        <v>1.0571448E7</v>
      </c>
      <c r="G2076" s="29" t="s">
        <v>1516</v>
      </c>
      <c r="H2076" s="55">
        <v>2101.0</v>
      </c>
      <c r="I2076" s="55"/>
      <c r="J2076" s="55" t="s">
        <v>79</v>
      </c>
      <c r="K2076" s="29" t="s">
        <v>73</v>
      </c>
      <c r="L2076" s="29"/>
      <c r="M2076" s="29">
        <v>3.0</v>
      </c>
      <c r="N2076" s="29" t="s">
        <v>52</v>
      </c>
      <c r="O2076" s="25">
        <v>34.01</v>
      </c>
      <c r="P2076" s="25">
        <f>'LISTA DOS ITENS'!$O2076*'LISTA DOS ITENS'!$M2076</f>
        <v>102.03</v>
      </c>
      <c r="Q2076" s="25">
        <v>34.01</v>
      </c>
      <c r="R2076" s="25">
        <f>'LISTA DOS ITENS'!$Q2076*'LISTA DOS ITENS'!$M2076</f>
        <v>102.03</v>
      </c>
      <c r="S2076" s="56">
        <f>IF('LISTA DOS ITENS'!$P2076&gt;'LISTA DOS ITENS'!$R2076,'LISTA DOS ITENS'!$P2076,'LISTA DOS ITENS'!$R2076)</f>
        <v>102.03</v>
      </c>
      <c r="T2076" s="25">
        <v>1.7847613209195687</v>
      </c>
      <c r="U2076" s="25">
        <f>'LISTA DOS ITENS'!$T2076*'LISTA DOS ITENS'!$M2076</f>
        <v>5.354283963</v>
      </c>
      <c r="V2076" s="56">
        <f t="array" ref="V2076">INDEX('RESUMO - LOTES E VMA'!$F$3:$F$181,MATCH('LISTA DOS ITENS'!$D2076,'RESUMO - LOTES E VMA'!$A$3:$A$181,0))</f>
        <v>8699.028876</v>
      </c>
      <c r="W2076" s="57">
        <f>'LISTA DOS ITENS'!$U2076/'LISTA DOS ITENS'!$V2076</f>
        <v>0.0006155036429</v>
      </c>
      <c r="X2076" s="29" t="s">
        <v>53</v>
      </c>
      <c r="Y2076" s="29" t="s">
        <v>290</v>
      </c>
      <c r="Z2076" s="58" t="str">
        <f>'LISTA DOS ITENS'!$F2076&amp;"-"&amp;'LISTA DOS ITENS'!$H2076&amp;"-"&amp;'LISTA DOS ITENS'!$J2076&amp;"-"&amp;'LISTA DOS ITENS'!$K2076&amp;"-"&amp;'LISTA DOS ITENS'!$I2076</f>
        <v>10571448-2101-A003-CONS/NAC-</v>
      </c>
      <c r="AA2076" s="59" t="str">
        <f t="array" ref="AA2076">INDEX('RESUMO - LOTES E VMA'!$M$3:$M$181,MATCH('LISTA DOS ITENS'!$D2076,'RESUMO - LOTES E VMA'!$A$3:$A$181,0))</f>
        <v>Para Leilão</v>
      </c>
      <c r="AB2076" s="60">
        <f t="array" ref="AB2076">INDEX('RESUMO - LOTES E VMA'!$J$3:$J$181,MATCH('LISTA DOS ITENS'!$D2076,'RESUMO - LOTES E VMA'!$A$3:$A$181,0))</f>
        <v>0.0521607969</v>
      </c>
      <c r="AC2076" s="29" t="str">
        <f t="array" ref="AC2076">INDEX('RESUMO - LOTES E VMA'!$L$3:$L$181,MATCH('LISTA DOS ITENS'!$D2076,'RESUMO - LOTES E VMA'!$A$3:$A$181,0))</f>
        <v>1% do Valor de Comparação do VMA</v>
      </c>
      <c r="AD2076" s="53" t="str">
        <f>VLOOKUP(Tabela1[[#This Row],[Índice]],[1]Planilha1!$A:$A,1,0)</f>
        <v>#ERROR!</v>
      </c>
    </row>
    <row r="2077" ht="15.75" customHeight="1">
      <c r="A2077" s="52">
        <v>254534.0</v>
      </c>
      <c r="B2077" s="29" t="s">
        <v>70</v>
      </c>
      <c r="C2077" s="29" t="s">
        <v>71</v>
      </c>
      <c r="D2077" s="22">
        <v>207165.0</v>
      </c>
      <c r="E2077" s="29" t="s">
        <v>63</v>
      </c>
      <c r="F2077" s="54">
        <v>1.0595541E7</v>
      </c>
      <c r="G2077" s="29" t="s">
        <v>1517</v>
      </c>
      <c r="H2077" s="55">
        <v>2101.0</v>
      </c>
      <c r="I2077" s="55"/>
      <c r="J2077" s="55" t="s">
        <v>79</v>
      </c>
      <c r="K2077" s="29" t="s">
        <v>73</v>
      </c>
      <c r="L2077" s="29"/>
      <c r="M2077" s="29">
        <v>88.0</v>
      </c>
      <c r="N2077" s="29" t="s">
        <v>52</v>
      </c>
      <c r="O2077" s="25">
        <v>12.0</v>
      </c>
      <c r="P2077" s="25">
        <f>'LISTA DOS ITENS'!$O2077*'LISTA DOS ITENS'!$M2077</f>
        <v>1056</v>
      </c>
      <c r="Q2077" s="25">
        <v>12.0</v>
      </c>
      <c r="R2077" s="25">
        <f>'LISTA DOS ITENS'!$Q2077*'LISTA DOS ITENS'!$M2077</f>
        <v>1056</v>
      </c>
      <c r="S2077" s="56">
        <f>IF('LISTA DOS ITENS'!$P2077&gt;'LISTA DOS ITENS'!$R2077,'LISTA DOS ITENS'!$P2077,'LISTA DOS ITENS'!$R2077)</f>
        <v>1056</v>
      </c>
      <c r="T2077" s="25">
        <v>0.6297305454582425</v>
      </c>
      <c r="U2077" s="25">
        <f>'LISTA DOS ITENS'!$T2077*'LISTA DOS ITENS'!$M2077</f>
        <v>55.416288</v>
      </c>
      <c r="V2077" s="56">
        <f t="array" ref="V2077">INDEX('RESUMO - LOTES E VMA'!$F$3:$F$181,MATCH('LISTA DOS ITENS'!$D2077,'RESUMO - LOTES E VMA'!$A$3:$A$181,0))</f>
        <v>8699.028876</v>
      </c>
      <c r="W2077" s="57">
        <f>'LISTA DOS ITENS'!$U2077/'LISTA DOS ITENS'!$V2077</f>
        <v>0.006370399362</v>
      </c>
      <c r="X2077" s="29" t="s">
        <v>53</v>
      </c>
      <c r="Y2077" s="29" t="s">
        <v>290</v>
      </c>
      <c r="Z2077" s="58" t="str">
        <f>'LISTA DOS ITENS'!$F2077&amp;"-"&amp;'LISTA DOS ITENS'!$H2077&amp;"-"&amp;'LISTA DOS ITENS'!$J2077&amp;"-"&amp;'LISTA DOS ITENS'!$K2077&amp;"-"&amp;'LISTA DOS ITENS'!$I2077</f>
        <v>10595541-2101-A003-CONS/NAC-</v>
      </c>
      <c r="AA2077" s="59" t="str">
        <f t="array" ref="AA2077">INDEX('RESUMO - LOTES E VMA'!$M$3:$M$181,MATCH('LISTA DOS ITENS'!$D2077,'RESUMO - LOTES E VMA'!$A$3:$A$181,0))</f>
        <v>Para Leilão</v>
      </c>
      <c r="AB2077" s="60">
        <f t="array" ref="AB2077">INDEX('RESUMO - LOTES E VMA'!$J$3:$J$181,MATCH('LISTA DOS ITENS'!$D2077,'RESUMO - LOTES E VMA'!$A$3:$A$181,0))</f>
        <v>0.0521607969</v>
      </c>
      <c r="AC2077" s="29" t="str">
        <f t="array" ref="AC2077">INDEX('RESUMO - LOTES E VMA'!$L$3:$L$181,MATCH('LISTA DOS ITENS'!$D2077,'RESUMO - LOTES E VMA'!$A$3:$A$181,0))</f>
        <v>1% do Valor de Comparação do VMA</v>
      </c>
      <c r="AD2077" s="53" t="str">
        <f>VLOOKUP(Tabela1[[#This Row],[Índice]],[1]Planilha1!$A:$A,1,0)</f>
        <v>#ERROR!</v>
      </c>
    </row>
    <row r="2078" ht="15.75" customHeight="1">
      <c r="A2078" s="52">
        <v>254535.0</v>
      </c>
      <c r="B2078" s="29" t="s">
        <v>70</v>
      </c>
      <c r="C2078" s="29" t="s">
        <v>71</v>
      </c>
      <c r="D2078" s="22">
        <v>207165.0</v>
      </c>
      <c r="E2078" s="29" t="s">
        <v>63</v>
      </c>
      <c r="F2078" s="54">
        <v>1.0679238E7</v>
      </c>
      <c r="G2078" s="29" t="s">
        <v>1476</v>
      </c>
      <c r="H2078" s="55">
        <v>2101.0</v>
      </c>
      <c r="I2078" s="55"/>
      <c r="J2078" s="55" t="s">
        <v>79</v>
      </c>
      <c r="K2078" s="29" t="s">
        <v>73</v>
      </c>
      <c r="L2078" s="29"/>
      <c r="M2078" s="29">
        <v>2.0</v>
      </c>
      <c r="N2078" s="29" t="s">
        <v>52</v>
      </c>
      <c r="O2078" s="25">
        <v>40.52</v>
      </c>
      <c r="P2078" s="25">
        <f>'LISTA DOS ITENS'!$O2078*'LISTA DOS ITENS'!$M2078</f>
        <v>81.04</v>
      </c>
      <c r="Q2078" s="25">
        <v>40.52</v>
      </c>
      <c r="R2078" s="25">
        <f>'LISTA DOS ITENS'!$Q2078*'LISTA DOS ITENS'!$M2078</f>
        <v>81.04</v>
      </c>
      <c r="S2078" s="56">
        <f>IF('LISTA DOS ITENS'!$P2078&gt;'LISTA DOS ITENS'!$R2078,'LISTA DOS ITENS'!$P2078,'LISTA DOS ITENS'!$R2078)</f>
        <v>81.04</v>
      </c>
      <c r="T2078" s="25">
        <v>2.1263901418306657</v>
      </c>
      <c r="U2078" s="25">
        <f>'LISTA DOS ITENS'!$T2078*'LISTA DOS ITENS'!$M2078</f>
        <v>4.252780284</v>
      </c>
      <c r="V2078" s="56">
        <f t="array" ref="V2078">INDEX('RESUMO - LOTES E VMA'!$F$3:$F$181,MATCH('LISTA DOS ITENS'!$D2078,'RESUMO - LOTES E VMA'!$A$3:$A$181,0))</f>
        <v>8699.028876</v>
      </c>
      <c r="W2078" s="57">
        <f>'LISTA DOS ITENS'!$U2078/'LISTA DOS ITENS'!$V2078</f>
        <v>0.0004888798904</v>
      </c>
      <c r="X2078" s="29" t="s">
        <v>53</v>
      </c>
      <c r="Y2078" s="29" t="s">
        <v>290</v>
      </c>
      <c r="Z2078" s="58" t="str">
        <f>'LISTA DOS ITENS'!$F2078&amp;"-"&amp;'LISTA DOS ITENS'!$H2078&amp;"-"&amp;'LISTA DOS ITENS'!$J2078&amp;"-"&amp;'LISTA DOS ITENS'!$K2078&amp;"-"&amp;'LISTA DOS ITENS'!$I2078</f>
        <v>10679238-2101-A003-CONS/NAC-</v>
      </c>
      <c r="AA2078" s="59" t="str">
        <f t="array" ref="AA2078">INDEX('RESUMO - LOTES E VMA'!$M$3:$M$181,MATCH('LISTA DOS ITENS'!$D2078,'RESUMO - LOTES E VMA'!$A$3:$A$181,0))</f>
        <v>Para Leilão</v>
      </c>
      <c r="AB2078" s="60">
        <f t="array" ref="AB2078">INDEX('RESUMO - LOTES E VMA'!$J$3:$J$181,MATCH('LISTA DOS ITENS'!$D2078,'RESUMO - LOTES E VMA'!$A$3:$A$181,0))</f>
        <v>0.0521607969</v>
      </c>
      <c r="AC2078" s="29" t="str">
        <f t="array" ref="AC2078">INDEX('RESUMO - LOTES E VMA'!$L$3:$L$181,MATCH('LISTA DOS ITENS'!$D2078,'RESUMO - LOTES E VMA'!$A$3:$A$181,0))</f>
        <v>1% do Valor de Comparação do VMA</v>
      </c>
      <c r="AD2078" s="53" t="str">
        <f>VLOOKUP(Tabela1[[#This Row],[Índice]],[1]Planilha1!$A:$A,1,0)</f>
        <v>#ERROR!</v>
      </c>
    </row>
    <row r="2079" ht="15.75" customHeight="1">
      <c r="A2079" s="52">
        <v>254536.0</v>
      </c>
      <c r="B2079" s="29" t="s">
        <v>70</v>
      </c>
      <c r="C2079" s="29" t="s">
        <v>71</v>
      </c>
      <c r="D2079" s="22">
        <v>207165.0</v>
      </c>
      <c r="E2079" s="29" t="s">
        <v>63</v>
      </c>
      <c r="F2079" s="54">
        <v>1.0851215E7</v>
      </c>
      <c r="G2079" s="29" t="s">
        <v>1518</v>
      </c>
      <c r="H2079" s="55">
        <v>2101.0</v>
      </c>
      <c r="I2079" s="55"/>
      <c r="J2079" s="55" t="s">
        <v>79</v>
      </c>
      <c r="K2079" s="29" t="s">
        <v>73</v>
      </c>
      <c r="L2079" s="29"/>
      <c r="M2079" s="29">
        <v>3.0</v>
      </c>
      <c r="N2079" s="29" t="s">
        <v>52</v>
      </c>
      <c r="O2079" s="25">
        <v>465.0</v>
      </c>
      <c r="P2079" s="25">
        <f>'LISTA DOS ITENS'!$O2079*'LISTA DOS ITENS'!$M2079</f>
        <v>1395</v>
      </c>
      <c r="Q2079" s="25">
        <v>465.0</v>
      </c>
      <c r="R2079" s="25">
        <f>'LISTA DOS ITENS'!$Q2079*'LISTA DOS ITENS'!$M2079</f>
        <v>1395</v>
      </c>
      <c r="S2079" s="56">
        <f>IF('LISTA DOS ITENS'!$P2079&gt;'LISTA DOS ITENS'!$R2079,'LISTA DOS ITENS'!$P2079,'LISTA DOS ITENS'!$R2079)</f>
        <v>1395</v>
      </c>
      <c r="T2079" s="25">
        <v>24.402058636506894</v>
      </c>
      <c r="U2079" s="25">
        <f>'LISTA DOS ITENS'!$T2079*'LISTA DOS ITENS'!$M2079</f>
        <v>73.20617591</v>
      </c>
      <c r="V2079" s="56">
        <f t="array" ref="V2079">INDEX('RESUMO - LOTES E VMA'!$F$3:$F$181,MATCH('LISTA DOS ITENS'!$D2079,'RESUMO - LOTES E VMA'!$A$3:$A$181,0))</f>
        <v>8699.028876</v>
      </c>
      <c r="W2079" s="57">
        <f>'LISTA DOS ITENS'!$U2079/'LISTA DOS ITENS'!$V2079</f>
        <v>0.008415442339</v>
      </c>
      <c r="X2079" s="29" t="s">
        <v>53</v>
      </c>
      <c r="Y2079" s="29" t="s">
        <v>290</v>
      </c>
      <c r="Z2079" s="58" t="str">
        <f>'LISTA DOS ITENS'!$F2079&amp;"-"&amp;'LISTA DOS ITENS'!$H2079&amp;"-"&amp;'LISTA DOS ITENS'!$J2079&amp;"-"&amp;'LISTA DOS ITENS'!$K2079&amp;"-"&amp;'LISTA DOS ITENS'!$I2079</f>
        <v>10851215-2101-A003-CONS/NAC-</v>
      </c>
      <c r="AA2079" s="59" t="str">
        <f t="array" ref="AA2079">INDEX('RESUMO - LOTES E VMA'!$M$3:$M$181,MATCH('LISTA DOS ITENS'!$D2079,'RESUMO - LOTES E VMA'!$A$3:$A$181,0))</f>
        <v>Para Leilão</v>
      </c>
      <c r="AB2079" s="60">
        <f t="array" ref="AB2079">INDEX('RESUMO - LOTES E VMA'!$J$3:$J$181,MATCH('LISTA DOS ITENS'!$D2079,'RESUMO - LOTES E VMA'!$A$3:$A$181,0))</f>
        <v>0.0521607969</v>
      </c>
      <c r="AC2079" s="29" t="str">
        <f t="array" ref="AC2079">INDEX('RESUMO - LOTES E VMA'!$L$3:$L$181,MATCH('LISTA DOS ITENS'!$D2079,'RESUMO - LOTES E VMA'!$A$3:$A$181,0))</f>
        <v>1% do Valor de Comparação do VMA</v>
      </c>
      <c r="AD2079" s="53" t="str">
        <f>VLOOKUP(Tabela1[[#This Row],[Índice]],[1]Planilha1!$A:$A,1,0)</f>
        <v>#ERROR!</v>
      </c>
    </row>
    <row r="2080" ht="15.75" customHeight="1">
      <c r="A2080" s="52">
        <v>254537.0</v>
      </c>
      <c r="B2080" s="29" t="s">
        <v>70</v>
      </c>
      <c r="C2080" s="29" t="s">
        <v>71</v>
      </c>
      <c r="D2080" s="22">
        <v>207165.0</v>
      </c>
      <c r="E2080" s="29" t="s">
        <v>63</v>
      </c>
      <c r="F2080" s="54">
        <v>1.0851221E7</v>
      </c>
      <c r="G2080" s="29" t="s">
        <v>1519</v>
      </c>
      <c r="H2080" s="55">
        <v>2101.0</v>
      </c>
      <c r="I2080" s="55"/>
      <c r="J2080" s="55" t="s">
        <v>79</v>
      </c>
      <c r="K2080" s="29" t="s">
        <v>73</v>
      </c>
      <c r="L2080" s="29"/>
      <c r="M2080" s="29">
        <v>6.0</v>
      </c>
      <c r="N2080" s="29" t="s">
        <v>52</v>
      </c>
      <c r="O2080" s="25">
        <v>337.8</v>
      </c>
      <c r="P2080" s="25">
        <f>'LISTA DOS ITENS'!$O2080*'LISTA DOS ITENS'!$M2080</f>
        <v>2026.8</v>
      </c>
      <c r="Q2080" s="25">
        <v>337.8</v>
      </c>
      <c r="R2080" s="25">
        <f>'LISTA DOS ITENS'!$Q2080*'LISTA DOS ITENS'!$M2080</f>
        <v>2026.8</v>
      </c>
      <c r="S2080" s="56">
        <f>IF('LISTA DOS ITENS'!$P2080&gt;'LISTA DOS ITENS'!$R2080,'LISTA DOS ITENS'!$P2080,'LISTA DOS ITENS'!$R2080)</f>
        <v>2026.8</v>
      </c>
      <c r="T2080" s="25">
        <v>17.726914854649525</v>
      </c>
      <c r="U2080" s="25">
        <f>'LISTA DOS ITENS'!$T2080*'LISTA DOS ITENS'!$M2080</f>
        <v>106.3614891</v>
      </c>
      <c r="V2080" s="56">
        <f t="array" ref="V2080">INDEX('RESUMO - LOTES E VMA'!$F$3:$F$181,MATCH('LISTA DOS ITENS'!$D2080,'RESUMO - LOTES E VMA'!$A$3:$A$181,0))</f>
        <v>8699.028876</v>
      </c>
      <c r="W2080" s="57">
        <f>'LISTA DOS ITENS'!$U2080/'LISTA DOS ITENS'!$V2080</f>
        <v>0.01222682332</v>
      </c>
      <c r="X2080" s="29" t="s">
        <v>53</v>
      </c>
      <c r="Y2080" s="29" t="s">
        <v>290</v>
      </c>
      <c r="Z2080" s="58" t="str">
        <f>'LISTA DOS ITENS'!$F2080&amp;"-"&amp;'LISTA DOS ITENS'!$H2080&amp;"-"&amp;'LISTA DOS ITENS'!$J2080&amp;"-"&amp;'LISTA DOS ITENS'!$K2080&amp;"-"&amp;'LISTA DOS ITENS'!$I2080</f>
        <v>10851221-2101-A003-CONS/NAC-</v>
      </c>
      <c r="AA2080" s="59" t="str">
        <f t="array" ref="AA2080">INDEX('RESUMO - LOTES E VMA'!$M$3:$M$181,MATCH('LISTA DOS ITENS'!$D2080,'RESUMO - LOTES E VMA'!$A$3:$A$181,0))</f>
        <v>Para Leilão</v>
      </c>
      <c r="AB2080" s="60">
        <f t="array" ref="AB2080">INDEX('RESUMO - LOTES E VMA'!$J$3:$J$181,MATCH('LISTA DOS ITENS'!$D2080,'RESUMO - LOTES E VMA'!$A$3:$A$181,0))</f>
        <v>0.0521607969</v>
      </c>
      <c r="AC2080" s="29" t="str">
        <f t="array" ref="AC2080">INDEX('RESUMO - LOTES E VMA'!$L$3:$L$181,MATCH('LISTA DOS ITENS'!$D2080,'RESUMO - LOTES E VMA'!$A$3:$A$181,0))</f>
        <v>1% do Valor de Comparação do VMA</v>
      </c>
      <c r="AD2080" s="53" t="str">
        <f>VLOOKUP(Tabela1[[#This Row],[Índice]],[1]Planilha1!$A:$A,1,0)</f>
        <v>#ERROR!</v>
      </c>
    </row>
    <row r="2081" ht="15.75" customHeight="1">
      <c r="A2081" s="52">
        <v>254538.0</v>
      </c>
      <c r="B2081" s="29" t="s">
        <v>70</v>
      </c>
      <c r="C2081" s="29" t="s">
        <v>71</v>
      </c>
      <c r="D2081" s="22">
        <v>207165.0</v>
      </c>
      <c r="E2081" s="29" t="s">
        <v>63</v>
      </c>
      <c r="F2081" s="54">
        <v>1.110301E7</v>
      </c>
      <c r="G2081" s="29" t="s">
        <v>1520</v>
      </c>
      <c r="H2081" s="55">
        <v>2101.0</v>
      </c>
      <c r="I2081" s="55"/>
      <c r="J2081" s="55" t="s">
        <v>79</v>
      </c>
      <c r="K2081" s="29" t="s">
        <v>73</v>
      </c>
      <c r="L2081" s="29"/>
      <c r="M2081" s="29">
        <v>10.0</v>
      </c>
      <c r="N2081" s="29" t="s">
        <v>52</v>
      </c>
      <c r="O2081" s="25">
        <v>1.3517567567567568</v>
      </c>
      <c r="P2081" s="25">
        <f>'LISTA DOS ITENS'!$O2081*'LISTA DOS ITENS'!$M2081</f>
        <v>13.51756757</v>
      </c>
      <c r="Q2081" s="25">
        <v>1.35</v>
      </c>
      <c r="R2081" s="25">
        <f>'LISTA DOS ITENS'!$Q2081*'LISTA DOS ITENS'!$M2081</f>
        <v>13.5</v>
      </c>
      <c r="S2081" s="56">
        <f>IF('LISTA DOS ITENS'!$P2081&gt;'LISTA DOS ITENS'!$R2081,'LISTA DOS ITENS'!$P2081,'LISTA DOS ITENS'!$R2081)</f>
        <v>13.51756757</v>
      </c>
      <c r="T2081" s="25">
        <v>0.07084468636405228</v>
      </c>
      <c r="U2081" s="25">
        <f>'LISTA DOS ITENS'!$T2081*'LISTA DOS ITENS'!$M2081</f>
        <v>0.7084468636</v>
      </c>
      <c r="V2081" s="56">
        <f t="array" ref="V2081">INDEX('RESUMO - LOTES E VMA'!$F$3:$F$181,MATCH('LISTA DOS ITENS'!$D2081,'RESUMO - LOTES E VMA'!$A$3:$A$181,0))</f>
        <v>8699.028876</v>
      </c>
      <c r="W2081" s="57">
        <f>'LISTA DOS ITENS'!$U2081/'LISTA DOS ITENS'!$V2081</f>
        <v>0.00008143976457</v>
      </c>
      <c r="X2081" s="29" t="s">
        <v>53</v>
      </c>
      <c r="Y2081" s="29" t="s">
        <v>290</v>
      </c>
      <c r="Z2081" s="58" t="str">
        <f>'LISTA DOS ITENS'!$F2081&amp;"-"&amp;'LISTA DOS ITENS'!$H2081&amp;"-"&amp;'LISTA DOS ITENS'!$J2081&amp;"-"&amp;'LISTA DOS ITENS'!$K2081&amp;"-"&amp;'LISTA DOS ITENS'!$I2081</f>
        <v>11103010-2101-A003-CONS/NAC-</v>
      </c>
      <c r="AA2081" s="59" t="str">
        <f t="array" ref="AA2081">INDEX('RESUMO - LOTES E VMA'!$M$3:$M$181,MATCH('LISTA DOS ITENS'!$D2081,'RESUMO - LOTES E VMA'!$A$3:$A$181,0))</f>
        <v>Para Leilão</v>
      </c>
      <c r="AB2081" s="60">
        <f t="array" ref="AB2081">INDEX('RESUMO - LOTES E VMA'!$J$3:$J$181,MATCH('LISTA DOS ITENS'!$D2081,'RESUMO - LOTES E VMA'!$A$3:$A$181,0))</f>
        <v>0.0521607969</v>
      </c>
      <c r="AC2081" s="29" t="str">
        <f t="array" ref="AC2081">INDEX('RESUMO - LOTES E VMA'!$L$3:$L$181,MATCH('LISTA DOS ITENS'!$D2081,'RESUMO - LOTES E VMA'!$A$3:$A$181,0))</f>
        <v>1% do Valor de Comparação do VMA</v>
      </c>
      <c r="AD2081" s="53" t="str">
        <f>VLOOKUP(Tabela1[[#This Row],[Índice]],[1]Planilha1!$A:$A,1,0)</f>
        <v>#ERROR!</v>
      </c>
    </row>
    <row r="2082" ht="15.75" customHeight="1">
      <c r="A2082" s="52">
        <v>254539.0</v>
      </c>
      <c r="B2082" s="29" t="s">
        <v>70</v>
      </c>
      <c r="C2082" s="29" t="s">
        <v>71</v>
      </c>
      <c r="D2082" s="22">
        <v>207165.0</v>
      </c>
      <c r="E2082" s="29" t="s">
        <v>63</v>
      </c>
      <c r="F2082" s="54">
        <v>1.0123583E7</v>
      </c>
      <c r="G2082" s="29" t="s">
        <v>1521</v>
      </c>
      <c r="H2082" s="55">
        <v>2170.0</v>
      </c>
      <c r="I2082" s="55"/>
      <c r="J2082" s="55" t="s">
        <v>79</v>
      </c>
      <c r="K2082" s="29" t="s">
        <v>73</v>
      </c>
      <c r="L2082" s="29"/>
      <c r="M2082" s="29">
        <v>12.0</v>
      </c>
      <c r="N2082" s="29" t="s">
        <v>52</v>
      </c>
      <c r="O2082" s="25">
        <v>215.5373913043478</v>
      </c>
      <c r="P2082" s="25">
        <f>'LISTA DOS ITENS'!$O2082*'LISTA DOS ITENS'!$M2082</f>
        <v>2586.448696</v>
      </c>
      <c r="Q2082" s="25">
        <v>225.0</v>
      </c>
      <c r="R2082" s="25">
        <f>'LISTA DOS ITENS'!$Q2082*'LISTA DOS ITENS'!$M2082</f>
        <v>2700</v>
      </c>
      <c r="S2082" s="56">
        <f>IF('LISTA DOS ITENS'!$P2082&gt;'LISTA DOS ITENS'!$R2082,'LISTA DOS ITENS'!$P2082,'LISTA DOS ITENS'!$R2082)</f>
        <v>2700</v>
      </c>
      <c r="T2082" s="25">
        <v>11.807447727342046</v>
      </c>
      <c r="U2082" s="25">
        <f>'LISTA DOS ITENS'!$T2082*'LISTA DOS ITENS'!$M2082</f>
        <v>141.6893727</v>
      </c>
      <c r="V2082" s="56">
        <f t="array" ref="V2082">INDEX('RESUMO - LOTES E VMA'!$F$3:$F$181,MATCH('LISTA DOS ITENS'!$D2082,'RESUMO - LOTES E VMA'!$A$3:$A$181,0))</f>
        <v>8699.028876</v>
      </c>
      <c r="W2082" s="57">
        <f>'LISTA DOS ITENS'!$U2082/'LISTA DOS ITENS'!$V2082</f>
        <v>0.01628795291</v>
      </c>
      <c r="X2082" s="29" t="s">
        <v>53</v>
      </c>
      <c r="Y2082" s="29" t="s">
        <v>290</v>
      </c>
      <c r="Z2082" s="58" t="str">
        <f>'LISTA DOS ITENS'!$F2082&amp;"-"&amp;'LISTA DOS ITENS'!$H2082&amp;"-"&amp;'LISTA DOS ITENS'!$J2082&amp;"-"&amp;'LISTA DOS ITENS'!$K2082&amp;"-"&amp;'LISTA DOS ITENS'!$I2082</f>
        <v>10123583-2170-A003-CONS/NAC-</v>
      </c>
      <c r="AA2082" s="59" t="str">
        <f t="array" ref="AA2082">INDEX('RESUMO - LOTES E VMA'!$M$3:$M$181,MATCH('LISTA DOS ITENS'!$D2082,'RESUMO - LOTES E VMA'!$A$3:$A$181,0))</f>
        <v>Para Leilão</v>
      </c>
      <c r="AB2082" s="60">
        <f t="array" ref="AB2082">INDEX('RESUMO - LOTES E VMA'!$J$3:$J$181,MATCH('LISTA DOS ITENS'!$D2082,'RESUMO - LOTES E VMA'!$A$3:$A$181,0))</f>
        <v>0.0521607969</v>
      </c>
      <c r="AC2082" s="29" t="str">
        <f t="array" ref="AC2082">INDEX('RESUMO - LOTES E VMA'!$L$3:$L$181,MATCH('LISTA DOS ITENS'!$D2082,'RESUMO - LOTES E VMA'!$A$3:$A$181,0))</f>
        <v>1% do Valor de Comparação do VMA</v>
      </c>
      <c r="AD2082" s="53" t="str">
        <f>VLOOKUP(Tabela1[[#This Row],[Índice]],[1]Planilha1!$A:$A,1,0)</f>
        <v>#ERROR!</v>
      </c>
    </row>
    <row r="2083" ht="15.75" customHeight="1">
      <c r="A2083" s="52">
        <v>254540.0</v>
      </c>
      <c r="B2083" s="29" t="s">
        <v>70</v>
      </c>
      <c r="C2083" s="29" t="s">
        <v>71</v>
      </c>
      <c r="D2083" s="22">
        <v>207165.0</v>
      </c>
      <c r="E2083" s="29" t="s">
        <v>63</v>
      </c>
      <c r="F2083" s="54">
        <v>1.0224562E7</v>
      </c>
      <c r="G2083" s="29" t="s">
        <v>1522</v>
      </c>
      <c r="H2083" s="55">
        <v>2201.0</v>
      </c>
      <c r="I2083" s="55"/>
      <c r="J2083" s="55" t="s">
        <v>79</v>
      </c>
      <c r="K2083" s="29" t="s">
        <v>84</v>
      </c>
      <c r="L2083" s="29"/>
      <c r="M2083" s="29">
        <v>7.0</v>
      </c>
      <c r="N2083" s="29" t="s">
        <v>52</v>
      </c>
      <c r="O2083" s="25">
        <v>1.0</v>
      </c>
      <c r="P2083" s="25">
        <f>'LISTA DOS ITENS'!$O2083*'LISTA DOS ITENS'!$M2083</f>
        <v>7</v>
      </c>
      <c r="Q2083" s="25">
        <v>128.7</v>
      </c>
      <c r="R2083" s="25">
        <f>'LISTA DOS ITENS'!$Q2083*'LISTA DOS ITENS'!$M2083</f>
        <v>900.9</v>
      </c>
      <c r="S2083" s="56">
        <f>IF('LISTA DOS ITENS'!$P2083&gt;'LISTA DOS ITENS'!$R2083,'LISTA DOS ITENS'!$P2083,'LISTA DOS ITENS'!$R2083)</f>
        <v>900.9</v>
      </c>
      <c r="T2083" s="25">
        <v>6.75386010003965</v>
      </c>
      <c r="U2083" s="25">
        <f>'LISTA DOS ITENS'!$T2083*'LISTA DOS ITENS'!$M2083</f>
        <v>47.2770207</v>
      </c>
      <c r="V2083" s="56">
        <f t="array" ref="V2083">INDEX('RESUMO - LOTES E VMA'!$F$3:$F$181,MATCH('LISTA DOS ITENS'!$D2083,'RESUMO - LOTES E VMA'!$A$3:$A$181,0))</f>
        <v>8699.028876</v>
      </c>
      <c r="W2083" s="57">
        <f>'LISTA DOS ITENS'!$U2083/'LISTA DOS ITENS'!$V2083</f>
        <v>0.005434746956</v>
      </c>
      <c r="X2083" s="29" t="s">
        <v>53</v>
      </c>
      <c r="Y2083" s="29" t="s">
        <v>290</v>
      </c>
      <c r="Z2083" s="58" t="str">
        <f>'LISTA DOS ITENS'!$F2083&amp;"-"&amp;'LISTA DOS ITENS'!$H2083&amp;"-"&amp;'LISTA DOS ITENS'!$J2083&amp;"-"&amp;'LISTA DOS ITENS'!$K2083&amp;"-"&amp;'LISTA DOS ITENS'!$I2083</f>
        <v>10224562-2201-A003-RAST-</v>
      </c>
      <c r="AA2083" s="59" t="str">
        <f t="array" ref="AA2083">INDEX('RESUMO - LOTES E VMA'!$M$3:$M$181,MATCH('LISTA DOS ITENS'!$D2083,'RESUMO - LOTES E VMA'!$A$3:$A$181,0))</f>
        <v>Para Leilão</v>
      </c>
      <c r="AB2083" s="60">
        <f t="array" ref="AB2083">INDEX('RESUMO - LOTES E VMA'!$J$3:$J$181,MATCH('LISTA DOS ITENS'!$D2083,'RESUMO - LOTES E VMA'!$A$3:$A$181,0))</f>
        <v>0.0521607969</v>
      </c>
      <c r="AC2083" s="29" t="str">
        <f t="array" ref="AC2083">INDEX('RESUMO - LOTES E VMA'!$L$3:$L$181,MATCH('LISTA DOS ITENS'!$D2083,'RESUMO - LOTES E VMA'!$A$3:$A$181,0))</f>
        <v>1% do Valor de Comparação do VMA</v>
      </c>
      <c r="AD2083" s="53" t="str">
        <f>VLOOKUP(Tabela1[[#This Row],[Índice]],[1]Planilha1!$A:$A,1,0)</f>
        <v>#ERROR!</v>
      </c>
    </row>
    <row r="2084" ht="15.75" customHeight="1">
      <c r="A2084" s="52">
        <v>254541.0</v>
      </c>
      <c r="B2084" s="29" t="s">
        <v>70</v>
      </c>
      <c r="C2084" s="29" t="s">
        <v>71</v>
      </c>
      <c r="D2084" s="22">
        <v>207165.0</v>
      </c>
      <c r="E2084" s="29" t="s">
        <v>63</v>
      </c>
      <c r="F2084" s="54">
        <v>1.0519847E7</v>
      </c>
      <c r="G2084" s="29" t="s">
        <v>1523</v>
      </c>
      <c r="H2084" s="55">
        <v>2201.0</v>
      </c>
      <c r="I2084" s="55"/>
      <c r="J2084" s="55" t="s">
        <v>79</v>
      </c>
      <c r="K2084" s="29" t="s">
        <v>84</v>
      </c>
      <c r="L2084" s="29"/>
      <c r="M2084" s="29">
        <v>10.0</v>
      </c>
      <c r="N2084" s="29" t="s">
        <v>52</v>
      </c>
      <c r="O2084" s="25">
        <v>1.0</v>
      </c>
      <c r="P2084" s="25">
        <f>'LISTA DOS ITENS'!$O2084*'LISTA DOS ITENS'!$M2084</f>
        <v>10</v>
      </c>
      <c r="Q2084" s="25">
        <v>271.85</v>
      </c>
      <c r="R2084" s="25">
        <f>'LISTA DOS ITENS'!$Q2084*'LISTA DOS ITENS'!$M2084</f>
        <v>2718.5</v>
      </c>
      <c r="S2084" s="56">
        <f>IF('LISTA DOS ITENS'!$P2084&gt;'LISTA DOS ITENS'!$R2084,'LISTA DOS ITENS'!$P2084,'LISTA DOS ITENS'!$R2084)</f>
        <v>2718.5</v>
      </c>
      <c r="T2084" s="25">
        <v>14.266020731901936</v>
      </c>
      <c r="U2084" s="25">
        <f>'LISTA DOS ITENS'!$T2084*'LISTA DOS ITENS'!$M2084</f>
        <v>142.6602073</v>
      </c>
      <c r="V2084" s="56">
        <f t="array" ref="V2084">INDEX('RESUMO - LOTES E VMA'!$F$3:$F$181,MATCH('LISTA DOS ITENS'!$D2084,'RESUMO - LOTES E VMA'!$A$3:$A$181,0))</f>
        <v>8699.028876</v>
      </c>
      <c r="W2084" s="57">
        <f>'LISTA DOS ITENS'!$U2084/'LISTA DOS ITENS'!$V2084</f>
        <v>0.01639955555</v>
      </c>
      <c r="X2084" s="29" t="s">
        <v>53</v>
      </c>
      <c r="Y2084" s="29" t="s">
        <v>290</v>
      </c>
      <c r="Z2084" s="58" t="str">
        <f>'LISTA DOS ITENS'!$F2084&amp;"-"&amp;'LISTA DOS ITENS'!$H2084&amp;"-"&amp;'LISTA DOS ITENS'!$J2084&amp;"-"&amp;'LISTA DOS ITENS'!$K2084&amp;"-"&amp;'LISTA DOS ITENS'!$I2084</f>
        <v>10519847-2201-A003-RAST-</v>
      </c>
      <c r="AA2084" s="59" t="str">
        <f t="array" ref="AA2084">INDEX('RESUMO - LOTES E VMA'!$M$3:$M$181,MATCH('LISTA DOS ITENS'!$D2084,'RESUMO - LOTES E VMA'!$A$3:$A$181,0))</f>
        <v>Para Leilão</v>
      </c>
      <c r="AB2084" s="60">
        <f t="array" ref="AB2084">INDEX('RESUMO - LOTES E VMA'!$J$3:$J$181,MATCH('LISTA DOS ITENS'!$D2084,'RESUMO - LOTES E VMA'!$A$3:$A$181,0))</f>
        <v>0.0521607969</v>
      </c>
      <c r="AC2084" s="29" t="str">
        <f t="array" ref="AC2084">INDEX('RESUMO - LOTES E VMA'!$L$3:$L$181,MATCH('LISTA DOS ITENS'!$D2084,'RESUMO - LOTES E VMA'!$A$3:$A$181,0))</f>
        <v>1% do Valor de Comparação do VMA</v>
      </c>
      <c r="AD2084" s="53" t="str">
        <f>VLOOKUP(Tabela1[[#This Row],[Índice]],[1]Planilha1!$A:$A,1,0)</f>
        <v>#ERROR!</v>
      </c>
    </row>
    <row r="2085" ht="15.75" customHeight="1">
      <c r="A2085" s="52">
        <v>254542.0</v>
      </c>
      <c r="B2085" s="29" t="s">
        <v>70</v>
      </c>
      <c r="C2085" s="29" t="s">
        <v>71</v>
      </c>
      <c r="D2085" s="22">
        <v>207165.0</v>
      </c>
      <c r="E2085" s="29" t="s">
        <v>63</v>
      </c>
      <c r="F2085" s="54">
        <v>1.0604756E7</v>
      </c>
      <c r="G2085" s="29" t="s">
        <v>1524</v>
      </c>
      <c r="H2085" s="55">
        <v>2201.0</v>
      </c>
      <c r="I2085" s="55"/>
      <c r="J2085" s="55" t="s">
        <v>79</v>
      </c>
      <c r="K2085" s="29" t="s">
        <v>293</v>
      </c>
      <c r="L2085" s="29"/>
      <c r="M2085" s="29">
        <v>1.0</v>
      </c>
      <c r="N2085" s="29" t="s">
        <v>52</v>
      </c>
      <c r="O2085" s="25">
        <v>1.0</v>
      </c>
      <c r="P2085" s="25">
        <f>'LISTA DOS ITENS'!$O2085*'LISTA DOS ITENS'!$M2085</f>
        <v>1</v>
      </c>
      <c r="Q2085" s="25">
        <v>101.64</v>
      </c>
      <c r="R2085" s="25">
        <f>'LISTA DOS ITENS'!$Q2085*'LISTA DOS ITENS'!$M2085</f>
        <v>101.64</v>
      </c>
      <c r="S2085" s="56">
        <f>IF('LISTA DOS ITENS'!$P2085&gt;'LISTA DOS ITENS'!$R2085,'LISTA DOS ITENS'!$P2085,'LISTA DOS ITENS'!$R2085)</f>
        <v>101.64</v>
      </c>
      <c r="T2085" s="25">
        <v>5.3338177200313135</v>
      </c>
      <c r="U2085" s="25">
        <f>'LISTA DOS ITENS'!$T2085*'LISTA DOS ITENS'!$M2085</f>
        <v>5.33381772</v>
      </c>
      <c r="V2085" s="56">
        <f t="array" ref="V2085">INDEX('RESUMO - LOTES E VMA'!$F$3:$F$181,MATCH('LISTA DOS ITENS'!$D2085,'RESUMO - LOTES E VMA'!$A$3:$A$181,0))</f>
        <v>8699.028876</v>
      </c>
      <c r="W2085" s="57">
        <f>'LISTA DOS ITENS'!$U2085/'LISTA DOS ITENS'!$V2085</f>
        <v>0.0006131509386</v>
      </c>
      <c r="X2085" s="29" t="s">
        <v>53</v>
      </c>
      <c r="Y2085" s="29" t="s">
        <v>290</v>
      </c>
      <c r="Z2085" s="58" t="str">
        <f>'LISTA DOS ITENS'!$F2085&amp;"-"&amp;'LISTA DOS ITENS'!$H2085&amp;"-"&amp;'LISTA DOS ITENS'!$J2085&amp;"-"&amp;'LISTA DOS ITENS'!$K2085&amp;"-"&amp;'LISTA DOS ITENS'!$I2085</f>
        <v>10604756-2201-A003-SOBRE_EMP-</v>
      </c>
      <c r="AA2085" s="59" t="str">
        <f t="array" ref="AA2085">INDEX('RESUMO - LOTES E VMA'!$M$3:$M$181,MATCH('LISTA DOS ITENS'!$D2085,'RESUMO - LOTES E VMA'!$A$3:$A$181,0))</f>
        <v>Para Leilão</v>
      </c>
      <c r="AB2085" s="60">
        <f t="array" ref="AB2085">INDEX('RESUMO - LOTES E VMA'!$J$3:$J$181,MATCH('LISTA DOS ITENS'!$D2085,'RESUMO - LOTES E VMA'!$A$3:$A$181,0))</f>
        <v>0.0521607969</v>
      </c>
      <c r="AC2085" s="29" t="str">
        <f t="array" ref="AC2085">INDEX('RESUMO - LOTES E VMA'!$L$3:$L$181,MATCH('LISTA DOS ITENS'!$D2085,'RESUMO - LOTES E VMA'!$A$3:$A$181,0))</f>
        <v>1% do Valor de Comparação do VMA</v>
      </c>
      <c r="AD2085" s="53" t="str">
        <f>VLOOKUP(Tabela1[[#This Row],[Índice]],[1]Planilha1!$A:$A,1,0)</f>
        <v>#ERROR!</v>
      </c>
    </row>
    <row r="2086" ht="15.75" customHeight="1">
      <c r="A2086" s="52">
        <v>254543.0</v>
      </c>
      <c r="B2086" s="29" t="s">
        <v>70</v>
      </c>
      <c r="C2086" s="29" t="s">
        <v>71</v>
      </c>
      <c r="D2086" s="22">
        <v>207165.0</v>
      </c>
      <c r="E2086" s="29" t="s">
        <v>63</v>
      </c>
      <c r="F2086" s="54">
        <v>1.0679238E7</v>
      </c>
      <c r="G2086" s="29" t="s">
        <v>1476</v>
      </c>
      <c r="H2086" s="55">
        <v>2201.0</v>
      </c>
      <c r="I2086" s="55"/>
      <c r="J2086" s="55" t="s">
        <v>79</v>
      </c>
      <c r="K2086" s="29" t="s">
        <v>73</v>
      </c>
      <c r="L2086" s="29"/>
      <c r="M2086" s="29">
        <v>1.0</v>
      </c>
      <c r="N2086" s="29" t="s">
        <v>52</v>
      </c>
      <c r="O2086" s="25">
        <v>40.515</v>
      </c>
      <c r="P2086" s="25">
        <f>'LISTA DOS ITENS'!$O2086*'LISTA DOS ITENS'!$M2086</f>
        <v>40.515</v>
      </c>
      <c r="Q2086" s="25">
        <v>40.52</v>
      </c>
      <c r="R2086" s="25">
        <f>'LISTA DOS ITENS'!$Q2086*'LISTA DOS ITENS'!$M2086</f>
        <v>40.52</v>
      </c>
      <c r="S2086" s="56">
        <f>IF('LISTA DOS ITENS'!$P2086&gt;'LISTA DOS ITENS'!$R2086,'LISTA DOS ITENS'!$P2086,'LISTA DOS ITENS'!$R2086)</f>
        <v>40.52</v>
      </c>
      <c r="T2086" s="25">
        <v>2.1263901418306657</v>
      </c>
      <c r="U2086" s="25">
        <f>'LISTA DOS ITENS'!$T2086*'LISTA DOS ITENS'!$M2086</f>
        <v>2.126390142</v>
      </c>
      <c r="V2086" s="56">
        <f t="array" ref="V2086">INDEX('RESUMO - LOTES E VMA'!$F$3:$F$181,MATCH('LISTA DOS ITENS'!$D2086,'RESUMO - LOTES E VMA'!$A$3:$A$181,0))</f>
        <v>8699.028876</v>
      </c>
      <c r="W2086" s="57">
        <f>'LISTA DOS ITENS'!$U2086/'LISTA DOS ITENS'!$V2086</f>
        <v>0.0002444399452</v>
      </c>
      <c r="X2086" s="29" t="s">
        <v>53</v>
      </c>
      <c r="Y2086" s="29" t="s">
        <v>290</v>
      </c>
      <c r="Z2086" s="58" t="str">
        <f>'LISTA DOS ITENS'!$F2086&amp;"-"&amp;'LISTA DOS ITENS'!$H2086&amp;"-"&amp;'LISTA DOS ITENS'!$J2086&amp;"-"&amp;'LISTA DOS ITENS'!$K2086&amp;"-"&amp;'LISTA DOS ITENS'!$I2086</f>
        <v>10679238-2201-A003-CONS/NAC-</v>
      </c>
      <c r="AA2086" s="59" t="str">
        <f t="array" ref="AA2086">INDEX('RESUMO - LOTES E VMA'!$M$3:$M$181,MATCH('LISTA DOS ITENS'!$D2086,'RESUMO - LOTES E VMA'!$A$3:$A$181,0))</f>
        <v>Para Leilão</v>
      </c>
      <c r="AB2086" s="60">
        <f t="array" ref="AB2086">INDEX('RESUMO - LOTES E VMA'!$J$3:$J$181,MATCH('LISTA DOS ITENS'!$D2086,'RESUMO - LOTES E VMA'!$A$3:$A$181,0))</f>
        <v>0.0521607969</v>
      </c>
      <c r="AC2086" s="29" t="str">
        <f t="array" ref="AC2086">INDEX('RESUMO - LOTES E VMA'!$L$3:$L$181,MATCH('LISTA DOS ITENS'!$D2086,'RESUMO - LOTES E VMA'!$A$3:$A$181,0))</f>
        <v>1% do Valor de Comparação do VMA</v>
      </c>
      <c r="AD2086" s="53" t="str">
        <f>VLOOKUP(Tabela1[[#This Row],[Índice]],[1]Planilha1!$A:$A,1,0)</f>
        <v>#ERROR!</v>
      </c>
    </row>
    <row r="2087" ht="15.75" customHeight="1">
      <c r="A2087" s="52">
        <v>254544.0</v>
      </c>
      <c r="B2087" s="29" t="s">
        <v>70</v>
      </c>
      <c r="C2087" s="29" t="s">
        <v>71</v>
      </c>
      <c r="D2087" s="22">
        <v>207165.0</v>
      </c>
      <c r="E2087" s="29" t="s">
        <v>63</v>
      </c>
      <c r="F2087" s="54">
        <v>1.0683034E7</v>
      </c>
      <c r="G2087" s="29" t="s">
        <v>1467</v>
      </c>
      <c r="H2087" s="55">
        <v>2201.0</v>
      </c>
      <c r="I2087" s="55"/>
      <c r="J2087" s="55" t="s">
        <v>79</v>
      </c>
      <c r="K2087" s="29" t="s">
        <v>73</v>
      </c>
      <c r="L2087" s="29"/>
      <c r="M2087" s="29">
        <v>5.0</v>
      </c>
      <c r="N2087" s="29" t="s">
        <v>52</v>
      </c>
      <c r="O2087" s="25">
        <v>177.85</v>
      </c>
      <c r="P2087" s="25">
        <f>'LISTA DOS ITENS'!$O2087*'LISTA DOS ITENS'!$M2087</f>
        <v>889.25</v>
      </c>
      <c r="Q2087" s="25">
        <v>177.85</v>
      </c>
      <c r="R2087" s="25">
        <f>'LISTA DOS ITENS'!$Q2087*'LISTA DOS ITENS'!$M2087</f>
        <v>889.25</v>
      </c>
      <c r="S2087" s="56">
        <f>IF('LISTA DOS ITENS'!$P2087&gt;'LISTA DOS ITENS'!$R2087,'LISTA DOS ITENS'!$P2087,'LISTA DOS ITENS'!$R2087)</f>
        <v>889.25</v>
      </c>
      <c r="T2087" s="25">
        <v>9.3331314591457</v>
      </c>
      <c r="U2087" s="25">
        <f>'LISTA DOS ITENS'!$T2087*'LISTA DOS ITENS'!$M2087</f>
        <v>46.6656573</v>
      </c>
      <c r="V2087" s="56">
        <f t="array" ref="V2087">INDEX('RESUMO - LOTES E VMA'!$F$3:$F$181,MATCH('LISTA DOS ITENS'!$D2087,'RESUMO - LOTES E VMA'!$A$3:$A$181,0))</f>
        <v>8699.028876</v>
      </c>
      <c r="W2087" s="57">
        <f>'LISTA DOS ITENS'!$U2087/'LISTA DOS ITENS'!$V2087</f>
        <v>0.005364467455</v>
      </c>
      <c r="X2087" s="29" t="s">
        <v>53</v>
      </c>
      <c r="Y2087" s="29" t="s">
        <v>290</v>
      </c>
      <c r="Z2087" s="58" t="str">
        <f>'LISTA DOS ITENS'!$F2087&amp;"-"&amp;'LISTA DOS ITENS'!$H2087&amp;"-"&amp;'LISTA DOS ITENS'!$J2087&amp;"-"&amp;'LISTA DOS ITENS'!$K2087&amp;"-"&amp;'LISTA DOS ITENS'!$I2087</f>
        <v>10683034-2201-A003-CONS/NAC-</v>
      </c>
      <c r="AA2087" s="59" t="str">
        <f t="array" ref="AA2087">INDEX('RESUMO - LOTES E VMA'!$M$3:$M$181,MATCH('LISTA DOS ITENS'!$D2087,'RESUMO - LOTES E VMA'!$A$3:$A$181,0))</f>
        <v>Para Leilão</v>
      </c>
      <c r="AB2087" s="60">
        <f t="array" ref="AB2087">INDEX('RESUMO - LOTES E VMA'!$J$3:$J$181,MATCH('LISTA DOS ITENS'!$D2087,'RESUMO - LOTES E VMA'!$A$3:$A$181,0))</f>
        <v>0.0521607969</v>
      </c>
      <c r="AC2087" s="29" t="str">
        <f t="array" ref="AC2087">INDEX('RESUMO - LOTES E VMA'!$L$3:$L$181,MATCH('LISTA DOS ITENS'!$D2087,'RESUMO - LOTES E VMA'!$A$3:$A$181,0))</f>
        <v>1% do Valor de Comparação do VMA</v>
      </c>
      <c r="AD2087" s="53" t="str">
        <f>VLOOKUP(Tabela1[[#This Row],[Índice]],[1]Planilha1!$A:$A,1,0)</f>
        <v>#ERROR!</v>
      </c>
    </row>
    <row r="2088" ht="15.75" customHeight="1">
      <c r="A2088" s="52">
        <v>254545.0</v>
      </c>
      <c r="B2088" s="29" t="s">
        <v>70</v>
      </c>
      <c r="C2088" s="29" t="s">
        <v>71</v>
      </c>
      <c r="D2088" s="22">
        <v>207165.0</v>
      </c>
      <c r="E2088" s="29" t="s">
        <v>63</v>
      </c>
      <c r="F2088" s="54">
        <v>1.0884118E7</v>
      </c>
      <c r="G2088" s="29" t="s">
        <v>1525</v>
      </c>
      <c r="H2088" s="55">
        <v>2201.0</v>
      </c>
      <c r="I2088" s="55"/>
      <c r="J2088" s="55" t="s">
        <v>79</v>
      </c>
      <c r="K2088" s="29" t="s">
        <v>73</v>
      </c>
      <c r="L2088" s="29"/>
      <c r="M2088" s="29">
        <v>3.0</v>
      </c>
      <c r="N2088" s="29" t="s">
        <v>52</v>
      </c>
      <c r="O2088" s="25">
        <v>329.19666666666666</v>
      </c>
      <c r="P2088" s="25">
        <f>'LISTA DOS ITENS'!$O2088*'LISTA DOS ITENS'!$M2088</f>
        <v>987.59</v>
      </c>
      <c r="Q2088" s="25">
        <v>650.0</v>
      </c>
      <c r="R2088" s="25">
        <f>'LISTA DOS ITENS'!$Q2088*'LISTA DOS ITENS'!$M2088</f>
        <v>1950</v>
      </c>
      <c r="S2088" s="56">
        <f>IF('LISTA DOS ITENS'!$P2088&gt;'LISTA DOS ITENS'!$R2088,'LISTA DOS ITENS'!$P2088,'LISTA DOS ITENS'!$R2088)</f>
        <v>1950</v>
      </c>
      <c r="T2088" s="25">
        <v>34.1104045456548</v>
      </c>
      <c r="U2088" s="25">
        <f>'LISTA DOS ITENS'!$T2088*'LISTA DOS ITENS'!$M2088</f>
        <v>102.3312136</v>
      </c>
      <c r="V2088" s="56">
        <f t="array" ref="V2088">INDEX('RESUMO - LOTES E VMA'!$F$3:$F$181,MATCH('LISTA DOS ITENS'!$D2088,'RESUMO - LOTES E VMA'!$A$3:$A$181,0))</f>
        <v>8699.028876</v>
      </c>
      <c r="W2088" s="57">
        <f>'LISTA DOS ITENS'!$U2088/'LISTA DOS ITENS'!$V2088</f>
        <v>0.01176352155</v>
      </c>
      <c r="X2088" s="29" t="s">
        <v>53</v>
      </c>
      <c r="Y2088" s="29" t="s">
        <v>290</v>
      </c>
      <c r="Z2088" s="58" t="str">
        <f>'LISTA DOS ITENS'!$F2088&amp;"-"&amp;'LISTA DOS ITENS'!$H2088&amp;"-"&amp;'LISTA DOS ITENS'!$J2088&amp;"-"&amp;'LISTA DOS ITENS'!$K2088&amp;"-"&amp;'LISTA DOS ITENS'!$I2088</f>
        <v>10884118-2201-A003-CONS/NAC-</v>
      </c>
      <c r="AA2088" s="59" t="str">
        <f t="array" ref="AA2088">INDEX('RESUMO - LOTES E VMA'!$M$3:$M$181,MATCH('LISTA DOS ITENS'!$D2088,'RESUMO - LOTES E VMA'!$A$3:$A$181,0))</f>
        <v>Para Leilão</v>
      </c>
      <c r="AB2088" s="60">
        <f t="array" ref="AB2088">INDEX('RESUMO - LOTES E VMA'!$J$3:$J$181,MATCH('LISTA DOS ITENS'!$D2088,'RESUMO - LOTES E VMA'!$A$3:$A$181,0))</f>
        <v>0.0521607969</v>
      </c>
      <c r="AC2088" s="29" t="str">
        <f t="array" ref="AC2088">INDEX('RESUMO - LOTES E VMA'!$L$3:$L$181,MATCH('LISTA DOS ITENS'!$D2088,'RESUMO - LOTES E VMA'!$A$3:$A$181,0))</f>
        <v>1% do Valor de Comparação do VMA</v>
      </c>
      <c r="AD2088" s="53" t="str">
        <f>VLOOKUP(Tabela1[[#This Row],[Índice]],[1]Planilha1!$A:$A,1,0)</f>
        <v>#ERROR!</v>
      </c>
    </row>
    <row r="2089" ht="15.75" customHeight="1">
      <c r="A2089" s="52">
        <v>254546.0</v>
      </c>
      <c r="B2089" s="29" t="s">
        <v>70</v>
      </c>
      <c r="C2089" s="29" t="s">
        <v>71</v>
      </c>
      <c r="D2089" s="22">
        <v>207165.0</v>
      </c>
      <c r="E2089" s="29" t="s">
        <v>63</v>
      </c>
      <c r="F2089" s="54">
        <v>1.0884118E7</v>
      </c>
      <c r="G2089" s="29" t="s">
        <v>1525</v>
      </c>
      <c r="H2089" s="55">
        <v>2201.0</v>
      </c>
      <c r="I2089" s="55"/>
      <c r="J2089" s="55" t="s">
        <v>79</v>
      </c>
      <c r="K2089" s="29" t="s">
        <v>80</v>
      </c>
      <c r="L2089" s="29"/>
      <c r="M2089" s="29">
        <v>13.0</v>
      </c>
      <c r="N2089" s="29" t="s">
        <v>52</v>
      </c>
      <c r="O2089" s="25">
        <v>650.0</v>
      </c>
      <c r="P2089" s="25">
        <f>'LISTA DOS ITENS'!$O2089*'LISTA DOS ITENS'!$M2089</f>
        <v>8450</v>
      </c>
      <c r="Q2089" s="25">
        <v>650.0</v>
      </c>
      <c r="R2089" s="25">
        <f>'LISTA DOS ITENS'!$Q2089*'LISTA DOS ITENS'!$M2089</f>
        <v>8450</v>
      </c>
      <c r="S2089" s="56">
        <f>IF('LISTA DOS ITENS'!$P2089&gt;'LISTA DOS ITENS'!$R2089,'LISTA DOS ITENS'!$P2089,'LISTA DOS ITENS'!$R2089)</f>
        <v>8450</v>
      </c>
      <c r="T2089" s="25">
        <v>34.1104045456548</v>
      </c>
      <c r="U2089" s="25">
        <f>'LISTA DOS ITENS'!$T2089*'LISTA DOS ITENS'!$M2089</f>
        <v>443.4352591</v>
      </c>
      <c r="V2089" s="56">
        <f t="array" ref="V2089">INDEX('RESUMO - LOTES E VMA'!$F$3:$F$181,MATCH('LISTA DOS ITENS'!$D2089,'RESUMO - LOTES E VMA'!$A$3:$A$181,0))</f>
        <v>8699.028876</v>
      </c>
      <c r="W2089" s="57">
        <f>'LISTA DOS ITENS'!$U2089/'LISTA DOS ITENS'!$V2089</f>
        <v>0.05097526005</v>
      </c>
      <c r="X2089" s="29" t="s">
        <v>53</v>
      </c>
      <c r="Y2089" s="29" t="s">
        <v>290</v>
      </c>
      <c r="Z2089" s="58" t="str">
        <f>'LISTA DOS ITENS'!$F2089&amp;"-"&amp;'LISTA DOS ITENS'!$H2089&amp;"-"&amp;'LISTA DOS ITENS'!$J2089&amp;"-"&amp;'LISTA DOS ITENS'!$K2089&amp;"-"&amp;'LISTA DOS ITENS'!$I2089</f>
        <v>10884118-2201-A003-IMOB/NAC-</v>
      </c>
      <c r="AA2089" s="59" t="str">
        <f t="array" ref="AA2089">INDEX('RESUMO - LOTES E VMA'!$M$3:$M$181,MATCH('LISTA DOS ITENS'!$D2089,'RESUMO - LOTES E VMA'!$A$3:$A$181,0))</f>
        <v>Para Leilão</v>
      </c>
      <c r="AB2089" s="60">
        <f t="array" ref="AB2089">INDEX('RESUMO - LOTES E VMA'!$J$3:$J$181,MATCH('LISTA DOS ITENS'!$D2089,'RESUMO - LOTES E VMA'!$A$3:$A$181,0))</f>
        <v>0.0521607969</v>
      </c>
      <c r="AC2089" s="29" t="str">
        <f t="array" ref="AC2089">INDEX('RESUMO - LOTES E VMA'!$L$3:$L$181,MATCH('LISTA DOS ITENS'!$D2089,'RESUMO - LOTES E VMA'!$A$3:$A$181,0))</f>
        <v>1% do Valor de Comparação do VMA</v>
      </c>
      <c r="AD2089" s="53" t="str">
        <f>VLOOKUP(Tabela1[[#This Row],[Índice]],[1]Planilha1!$A:$A,1,0)</f>
        <v>#ERROR!</v>
      </c>
    </row>
    <row r="2090" ht="15.75" customHeight="1">
      <c r="A2090" s="52">
        <v>254547.0</v>
      </c>
      <c r="B2090" s="29" t="s">
        <v>70</v>
      </c>
      <c r="C2090" s="29" t="s">
        <v>71</v>
      </c>
      <c r="D2090" s="22">
        <v>207165.0</v>
      </c>
      <c r="E2090" s="29" t="s">
        <v>63</v>
      </c>
      <c r="F2090" s="54">
        <v>1.1020866E7</v>
      </c>
      <c r="G2090" s="29" t="s">
        <v>1526</v>
      </c>
      <c r="H2090" s="55">
        <v>2201.0</v>
      </c>
      <c r="I2090" s="55"/>
      <c r="J2090" s="55" t="s">
        <v>79</v>
      </c>
      <c r="K2090" s="29" t="s">
        <v>73</v>
      </c>
      <c r="L2090" s="29"/>
      <c r="M2090" s="29">
        <v>14.0</v>
      </c>
      <c r="N2090" s="29" t="s">
        <v>52</v>
      </c>
      <c r="O2090" s="25">
        <v>54.550000000000004</v>
      </c>
      <c r="P2090" s="25">
        <f>'LISTA DOS ITENS'!$O2090*'LISTA DOS ITENS'!$M2090</f>
        <v>763.7</v>
      </c>
      <c r="Q2090" s="25">
        <v>54.55</v>
      </c>
      <c r="R2090" s="25">
        <f>'LISTA DOS ITENS'!$Q2090*'LISTA DOS ITENS'!$M2090</f>
        <v>763.7</v>
      </c>
      <c r="S2090" s="56">
        <f>IF('LISTA DOS ITENS'!$P2090&gt;'LISTA DOS ITENS'!$R2090,'LISTA DOS ITENS'!$P2090,'LISTA DOS ITENS'!$R2090)</f>
        <v>763.7</v>
      </c>
      <c r="T2090" s="25">
        <v>2.86265010456226</v>
      </c>
      <c r="U2090" s="25">
        <f>'LISTA DOS ITENS'!$T2090*'LISTA DOS ITENS'!$M2090</f>
        <v>40.07710146</v>
      </c>
      <c r="V2090" s="56">
        <f t="array" ref="V2090">INDEX('RESUMO - LOTES E VMA'!$F$3:$F$181,MATCH('LISTA DOS ITENS'!$D2090,'RESUMO - LOTES E VMA'!$A$3:$A$181,0))</f>
        <v>8699.028876</v>
      </c>
      <c r="W2090" s="57">
        <f>'LISTA DOS ITENS'!$U2090/'LISTA DOS ITENS'!$V2090</f>
        <v>0.004607077645</v>
      </c>
      <c r="X2090" s="29" t="s">
        <v>53</v>
      </c>
      <c r="Y2090" s="29" t="s">
        <v>290</v>
      </c>
      <c r="Z2090" s="58" t="str">
        <f>'LISTA DOS ITENS'!$F2090&amp;"-"&amp;'LISTA DOS ITENS'!$H2090&amp;"-"&amp;'LISTA DOS ITENS'!$J2090&amp;"-"&amp;'LISTA DOS ITENS'!$K2090&amp;"-"&amp;'LISTA DOS ITENS'!$I2090</f>
        <v>11020866-2201-A003-CONS/NAC-</v>
      </c>
      <c r="AA2090" s="59" t="str">
        <f t="array" ref="AA2090">INDEX('RESUMO - LOTES E VMA'!$M$3:$M$181,MATCH('LISTA DOS ITENS'!$D2090,'RESUMO - LOTES E VMA'!$A$3:$A$181,0))</f>
        <v>Para Leilão</v>
      </c>
      <c r="AB2090" s="60">
        <f t="array" ref="AB2090">INDEX('RESUMO - LOTES E VMA'!$J$3:$J$181,MATCH('LISTA DOS ITENS'!$D2090,'RESUMO - LOTES E VMA'!$A$3:$A$181,0))</f>
        <v>0.0521607969</v>
      </c>
      <c r="AC2090" s="29" t="str">
        <f t="array" ref="AC2090">INDEX('RESUMO - LOTES E VMA'!$L$3:$L$181,MATCH('LISTA DOS ITENS'!$D2090,'RESUMO - LOTES E VMA'!$A$3:$A$181,0))</f>
        <v>1% do Valor de Comparação do VMA</v>
      </c>
      <c r="AD2090" s="53" t="str">
        <f>VLOOKUP(Tabela1[[#This Row],[Índice]],[1]Planilha1!$A:$A,1,0)</f>
        <v>#ERROR!</v>
      </c>
    </row>
    <row r="2091" ht="15.75" customHeight="1">
      <c r="A2091" s="52">
        <v>254548.0</v>
      </c>
      <c r="B2091" s="29" t="s">
        <v>70</v>
      </c>
      <c r="C2091" s="29" t="s">
        <v>71</v>
      </c>
      <c r="D2091" s="22">
        <v>207165.0</v>
      </c>
      <c r="E2091" s="29" t="s">
        <v>63</v>
      </c>
      <c r="F2091" s="54">
        <v>1.1043855E7</v>
      </c>
      <c r="G2091" s="29" t="s">
        <v>1527</v>
      </c>
      <c r="H2091" s="55">
        <v>2201.0</v>
      </c>
      <c r="I2091" s="55"/>
      <c r="J2091" s="55" t="s">
        <v>79</v>
      </c>
      <c r="K2091" s="29" t="s">
        <v>73</v>
      </c>
      <c r="L2091" s="29"/>
      <c r="M2091" s="29">
        <v>2.0</v>
      </c>
      <c r="N2091" s="29" t="s">
        <v>52</v>
      </c>
      <c r="O2091" s="25">
        <v>37.5</v>
      </c>
      <c r="P2091" s="25">
        <f>'LISTA DOS ITENS'!$O2091*'LISTA DOS ITENS'!$M2091</f>
        <v>75</v>
      </c>
      <c r="Q2091" s="25">
        <v>37.5</v>
      </c>
      <c r="R2091" s="25">
        <f>'LISTA DOS ITENS'!$Q2091*'LISTA DOS ITENS'!$M2091</f>
        <v>75</v>
      </c>
      <c r="S2091" s="56">
        <f>IF('LISTA DOS ITENS'!$P2091&gt;'LISTA DOS ITENS'!$R2091,'LISTA DOS ITENS'!$P2091,'LISTA DOS ITENS'!$R2091)</f>
        <v>75</v>
      </c>
      <c r="T2091" s="25">
        <v>1.9679079545570077</v>
      </c>
      <c r="U2091" s="25">
        <f>'LISTA DOS ITENS'!$T2091*'LISTA DOS ITENS'!$M2091</f>
        <v>3.935815909</v>
      </c>
      <c r="V2091" s="56">
        <f t="array" ref="V2091">INDEX('RESUMO - LOTES E VMA'!$F$3:$F$181,MATCH('LISTA DOS ITENS'!$D2091,'RESUMO - LOTES E VMA'!$A$3:$A$181,0))</f>
        <v>8699.028876</v>
      </c>
      <c r="W2091" s="57">
        <f>'LISTA DOS ITENS'!$U2091/'LISTA DOS ITENS'!$V2091</f>
        <v>0.0004524431365</v>
      </c>
      <c r="X2091" s="29" t="s">
        <v>53</v>
      </c>
      <c r="Y2091" s="29" t="s">
        <v>290</v>
      </c>
      <c r="Z2091" s="58" t="str">
        <f>'LISTA DOS ITENS'!$F2091&amp;"-"&amp;'LISTA DOS ITENS'!$H2091&amp;"-"&amp;'LISTA DOS ITENS'!$J2091&amp;"-"&amp;'LISTA DOS ITENS'!$K2091&amp;"-"&amp;'LISTA DOS ITENS'!$I2091</f>
        <v>11043855-2201-A003-CONS/NAC-</v>
      </c>
      <c r="AA2091" s="59" t="str">
        <f t="array" ref="AA2091">INDEX('RESUMO - LOTES E VMA'!$M$3:$M$181,MATCH('LISTA DOS ITENS'!$D2091,'RESUMO - LOTES E VMA'!$A$3:$A$181,0))</f>
        <v>Para Leilão</v>
      </c>
      <c r="AB2091" s="60">
        <f t="array" ref="AB2091">INDEX('RESUMO - LOTES E VMA'!$J$3:$J$181,MATCH('LISTA DOS ITENS'!$D2091,'RESUMO - LOTES E VMA'!$A$3:$A$181,0))</f>
        <v>0.0521607969</v>
      </c>
      <c r="AC2091" s="29" t="str">
        <f t="array" ref="AC2091">INDEX('RESUMO - LOTES E VMA'!$L$3:$L$181,MATCH('LISTA DOS ITENS'!$D2091,'RESUMO - LOTES E VMA'!$A$3:$A$181,0))</f>
        <v>1% do Valor de Comparação do VMA</v>
      </c>
      <c r="AD2091" s="53" t="str">
        <f>VLOOKUP(Tabela1[[#This Row],[Índice]],[1]Planilha1!$A:$A,1,0)</f>
        <v>#ERROR!</v>
      </c>
    </row>
    <row r="2092" ht="15.75" customHeight="1">
      <c r="A2092" s="52">
        <v>254549.0</v>
      </c>
      <c r="B2092" s="29" t="s">
        <v>70</v>
      </c>
      <c r="C2092" s="29" t="s">
        <v>71</v>
      </c>
      <c r="D2092" s="22">
        <v>207165.0</v>
      </c>
      <c r="E2092" s="29" t="s">
        <v>63</v>
      </c>
      <c r="F2092" s="54">
        <v>1.1214608E7</v>
      </c>
      <c r="G2092" s="29" t="s">
        <v>1528</v>
      </c>
      <c r="H2092" s="55">
        <v>2201.0</v>
      </c>
      <c r="I2092" s="55"/>
      <c r="J2092" s="55" t="s">
        <v>79</v>
      </c>
      <c r="K2092" s="29" t="s">
        <v>80</v>
      </c>
      <c r="L2092" s="29"/>
      <c r="M2092" s="29">
        <v>4.0</v>
      </c>
      <c r="N2092" s="29" t="s">
        <v>52</v>
      </c>
      <c r="O2092" s="25">
        <v>152.0</v>
      </c>
      <c r="P2092" s="25">
        <f>'LISTA DOS ITENS'!$O2092*'LISTA DOS ITENS'!$M2092</f>
        <v>608</v>
      </c>
      <c r="Q2092" s="25">
        <v>152.0</v>
      </c>
      <c r="R2092" s="25">
        <f>'LISTA DOS ITENS'!$Q2092*'LISTA DOS ITENS'!$M2092</f>
        <v>608</v>
      </c>
      <c r="S2092" s="56">
        <f>IF('LISTA DOS ITENS'!$P2092&gt;'LISTA DOS ITENS'!$R2092,'LISTA DOS ITENS'!$P2092,'LISTA DOS ITENS'!$R2092)</f>
        <v>608</v>
      </c>
      <c r="T2092" s="25">
        <v>7.976586909137738</v>
      </c>
      <c r="U2092" s="25">
        <f>'LISTA DOS ITENS'!$T2092*'LISTA DOS ITENS'!$M2092</f>
        <v>31.90634764</v>
      </c>
      <c r="V2092" s="56">
        <f t="array" ref="V2092">INDEX('RESUMO - LOTES E VMA'!$F$3:$F$181,MATCH('LISTA DOS ITENS'!$D2092,'RESUMO - LOTES E VMA'!$A$3:$A$181,0))</f>
        <v>8699.028876</v>
      </c>
      <c r="W2092" s="57">
        <f>'LISTA DOS ITENS'!$U2092/'LISTA DOS ITENS'!$V2092</f>
        <v>0.003667805693</v>
      </c>
      <c r="X2092" s="29" t="s">
        <v>53</v>
      </c>
      <c r="Y2092" s="29" t="s">
        <v>290</v>
      </c>
      <c r="Z2092" s="58" t="str">
        <f>'LISTA DOS ITENS'!$F2092&amp;"-"&amp;'LISTA DOS ITENS'!$H2092&amp;"-"&amp;'LISTA DOS ITENS'!$J2092&amp;"-"&amp;'LISTA DOS ITENS'!$K2092&amp;"-"&amp;'LISTA DOS ITENS'!$I2092</f>
        <v>11214608-2201-A003-IMOB/NAC-</v>
      </c>
      <c r="AA2092" s="59" t="str">
        <f t="array" ref="AA2092">INDEX('RESUMO - LOTES E VMA'!$M$3:$M$181,MATCH('LISTA DOS ITENS'!$D2092,'RESUMO - LOTES E VMA'!$A$3:$A$181,0))</f>
        <v>Para Leilão</v>
      </c>
      <c r="AB2092" s="60">
        <f t="array" ref="AB2092">INDEX('RESUMO - LOTES E VMA'!$J$3:$J$181,MATCH('LISTA DOS ITENS'!$D2092,'RESUMO - LOTES E VMA'!$A$3:$A$181,0))</f>
        <v>0.0521607969</v>
      </c>
      <c r="AC2092" s="29" t="str">
        <f t="array" ref="AC2092">INDEX('RESUMO - LOTES E VMA'!$L$3:$L$181,MATCH('LISTA DOS ITENS'!$D2092,'RESUMO - LOTES E VMA'!$A$3:$A$181,0))</f>
        <v>1% do Valor de Comparação do VMA</v>
      </c>
      <c r="AD2092" s="53" t="str">
        <f>VLOOKUP(Tabela1[[#This Row],[Índice]],[1]Planilha1!$A:$A,1,0)</f>
        <v>#ERROR!</v>
      </c>
    </row>
    <row r="2093" ht="15.75" customHeight="1">
      <c r="A2093" s="52">
        <v>254550.0</v>
      </c>
      <c r="B2093" s="29" t="s">
        <v>70</v>
      </c>
      <c r="C2093" s="29" t="s">
        <v>71</v>
      </c>
      <c r="D2093" s="22">
        <v>207165.0</v>
      </c>
      <c r="E2093" s="29" t="s">
        <v>63</v>
      </c>
      <c r="F2093" s="54">
        <v>1.1690056E7</v>
      </c>
      <c r="G2093" s="29" t="s">
        <v>1529</v>
      </c>
      <c r="H2093" s="55">
        <v>2201.0</v>
      </c>
      <c r="I2093" s="55"/>
      <c r="J2093" s="55" t="s">
        <v>79</v>
      </c>
      <c r="K2093" s="29" t="s">
        <v>73</v>
      </c>
      <c r="L2093" s="29"/>
      <c r="M2093" s="29">
        <v>10.0</v>
      </c>
      <c r="N2093" s="29" t="s">
        <v>52</v>
      </c>
      <c r="O2093" s="25">
        <v>67.639</v>
      </c>
      <c r="P2093" s="25">
        <f>'LISTA DOS ITENS'!$O2093*'LISTA DOS ITENS'!$M2093</f>
        <v>676.39</v>
      </c>
      <c r="Q2093" s="25">
        <v>67.64</v>
      </c>
      <c r="R2093" s="25">
        <f>'LISTA DOS ITENS'!$Q2093*'LISTA DOS ITENS'!$M2093</f>
        <v>676.4</v>
      </c>
      <c r="S2093" s="56">
        <f>IF('LISTA DOS ITENS'!$P2093&gt;'LISTA DOS ITENS'!$R2093,'LISTA DOS ITENS'!$P2093,'LISTA DOS ITENS'!$R2093)</f>
        <v>676.4</v>
      </c>
      <c r="T2093" s="25">
        <v>3.5495811745662933</v>
      </c>
      <c r="U2093" s="25">
        <f>'LISTA DOS ITENS'!$T2093*'LISTA DOS ITENS'!$M2093</f>
        <v>35.49581175</v>
      </c>
      <c r="V2093" s="56">
        <f t="array" ref="V2093">INDEX('RESUMO - LOTES E VMA'!$F$3:$F$181,MATCH('LISTA DOS ITENS'!$D2093,'RESUMO - LOTES E VMA'!$A$3:$A$181,0))</f>
        <v>8699.028876</v>
      </c>
      <c r="W2093" s="57">
        <f>'LISTA DOS ITENS'!$U2093/'LISTA DOS ITENS'!$V2093</f>
        <v>0.004080433834</v>
      </c>
      <c r="X2093" s="29" t="s">
        <v>53</v>
      </c>
      <c r="Y2093" s="29" t="s">
        <v>290</v>
      </c>
      <c r="Z2093" s="58" t="str">
        <f>'LISTA DOS ITENS'!$F2093&amp;"-"&amp;'LISTA DOS ITENS'!$H2093&amp;"-"&amp;'LISTA DOS ITENS'!$J2093&amp;"-"&amp;'LISTA DOS ITENS'!$K2093&amp;"-"&amp;'LISTA DOS ITENS'!$I2093</f>
        <v>11690056-2201-A003-CONS/NAC-</v>
      </c>
      <c r="AA2093" s="59" t="str">
        <f t="array" ref="AA2093">INDEX('RESUMO - LOTES E VMA'!$M$3:$M$181,MATCH('LISTA DOS ITENS'!$D2093,'RESUMO - LOTES E VMA'!$A$3:$A$181,0))</f>
        <v>Para Leilão</v>
      </c>
      <c r="AB2093" s="60">
        <f t="array" ref="AB2093">INDEX('RESUMO - LOTES E VMA'!$J$3:$J$181,MATCH('LISTA DOS ITENS'!$D2093,'RESUMO - LOTES E VMA'!$A$3:$A$181,0))</f>
        <v>0.0521607969</v>
      </c>
      <c r="AC2093" s="29" t="str">
        <f t="array" ref="AC2093">INDEX('RESUMO - LOTES E VMA'!$L$3:$L$181,MATCH('LISTA DOS ITENS'!$D2093,'RESUMO - LOTES E VMA'!$A$3:$A$181,0))</f>
        <v>1% do Valor de Comparação do VMA</v>
      </c>
      <c r="AD2093" s="53" t="str">
        <f>VLOOKUP(Tabela1[[#This Row],[Índice]],[1]Planilha1!$A:$A,1,0)</f>
        <v>#ERROR!</v>
      </c>
    </row>
    <row r="2094" ht="15.75" customHeight="1">
      <c r="A2094" s="52">
        <v>254551.0</v>
      </c>
      <c r="B2094" s="29" t="s">
        <v>70</v>
      </c>
      <c r="C2094" s="29" t="s">
        <v>71</v>
      </c>
      <c r="D2094" s="22">
        <v>207165.0</v>
      </c>
      <c r="E2094" s="29" t="s">
        <v>63</v>
      </c>
      <c r="F2094" s="54">
        <v>1.1690295E7</v>
      </c>
      <c r="G2094" s="29" t="s">
        <v>1530</v>
      </c>
      <c r="H2094" s="55">
        <v>2201.0</v>
      </c>
      <c r="I2094" s="55"/>
      <c r="J2094" s="55" t="s">
        <v>79</v>
      </c>
      <c r="K2094" s="29" t="s">
        <v>73</v>
      </c>
      <c r="L2094" s="29"/>
      <c r="M2094" s="29">
        <v>10.0</v>
      </c>
      <c r="N2094" s="29" t="s">
        <v>52</v>
      </c>
      <c r="O2094" s="25">
        <v>128.517</v>
      </c>
      <c r="P2094" s="25">
        <f>'LISTA DOS ITENS'!$O2094*'LISTA DOS ITENS'!$M2094</f>
        <v>1285.17</v>
      </c>
      <c r="Q2094" s="25">
        <v>128.52</v>
      </c>
      <c r="R2094" s="25">
        <f>'LISTA DOS ITENS'!$Q2094*'LISTA DOS ITENS'!$M2094</f>
        <v>1285.2</v>
      </c>
      <c r="S2094" s="56">
        <f>IF('LISTA DOS ITENS'!$P2094&gt;'LISTA DOS ITENS'!$R2094,'LISTA DOS ITENS'!$P2094,'LISTA DOS ITENS'!$R2094)</f>
        <v>1285.2</v>
      </c>
      <c r="T2094" s="25">
        <v>6.744414141857777</v>
      </c>
      <c r="U2094" s="25">
        <f>'LISTA DOS ITENS'!$T2094*'LISTA DOS ITENS'!$M2094</f>
        <v>67.44414142</v>
      </c>
      <c r="V2094" s="56">
        <f t="array" ref="V2094">INDEX('RESUMO - LOTES E VMA'!$F$3:$F$181,MATCH('LISTA DOS ITENS'!$D2094,'RESUMO - LOTES E VMA'!$A$3:$A$181,0))</f>
        <v>8699.028876</v>
      </c>
      <c r="W2094" s="57">
        <f>'LISTA DOS ITENS'!$U2094/'LISTA DOS ITENS'!$V2094</f>
        <v>0.007753065587</v>
      </c>
      <c r="X2094" s="29" t="s">
        <v>53</v>
      </c>
      <c r="Y2094" s="29" t="s">
        <v>290</v>
      </c>
      <c r="Z2094" s="58" t="str">
        <f>'LISTA DOS ITENS'!$F2094&amp;"-"&amp;'LISTA DOS ITENS'!$H2094&amp;"-"&amp;'LISTA DOS ITENS'!$J2094&amp;"-"&amp;'LISTA DOS ITENS'!$K2094&amp;"-"&amp;'LISTA DOS ITENS'!$I2094</f>
        <v>11690295-2201-A003-CONS/NAC-</v>
      </c>
      <c r="AA2094" s="59" t="str">
        <f t="array" ref="AA2094">INDEX('RESUMO - LOTES E VMA'!$M$3:$M$181,MATCH('LISTA DOS ITENS'!$D2094,'RESUMO - LOTES E VMA'!$A$3:$A$181,0))</f>
        <v>Para Leilão</v>
      </c>
      <c r="AB2094" s="60">
        <f t="array" ref="AB2094">INDEX('RESUMO - LOTES E VMA'!$J$3:$J$181,MATCH('LISTA DOS ITENS'!$D2094,'RESUMO - LOTES E VMA'!$A$3:$A$181,0))</f>
        <v>0.0521607969</v>
      </c>
      <c r="AC2094" s="29" t="str">
        <f t="array" ref="AC2094">INDEX('RESUMO - LOTES E VMA'!$L$3:$L$181,MATCH('LISTA DOS ITENS'!$D2094,'RESUMO - LOTES E VMA'!$A$3:$A$181,0))</f>
        <v>1% do Valor de Comparação do VMA</v>
      </c>
      <c r="AD2094" s="53" t="str">
        <f>VLOOKUP(Tabela1[[#This Row],[Índice]],[1]Planilha1!$A:$A,1,0)</f>
        <v>#ERROR!</v>
      </c>
    </row>
    <row r="2095" ht="15.75" customHeight="1">
      <c r="A2095" s="52">
        <v>254552.0</v>
      </c>
      <c r="B2095" s="29" t="s">
        <v>70</v>
      </c>
      <c r="C2095" s="29" t="s">
        <v>71</v>
      </c>
      <c r="D2095" s="22">
        <v>207165.0</v>
      </c>
      <c r="E2095" s="29" t="s">
        <v>63</v>
      </c>
      <c r="F2095" s="54">
        <v>1.1690308E7</v>
      </c>
      <c r="G2095" s="29" t="s">
        <v>1531</v>
      </c>
      <c r="H2095" s="55">
        <v>2201.0</v>
      </c>
      <c r="I2095" s="55"/>
      <c r="J2095" s="55" t="s">
        <v>79</v>
      </c>
      <c r="K2095" s="29" t="s">
        <v>73</v>
      </c>
      <c r="L2095" s="29"/>
      <c r="M2095" s="29">
        <v>16.0</v>
      </c>
      <c r="N2095" s="29" t="s">
        <v>52</v>
      </c>
      <c r="O2095" s="25">
        <v>31.128125</v>
      </c>
      <c r="P2095" s="25">
        <f>'LISTA DOS ITENS'!$O2095*'LISTA DOS ITENS'!$M2095</f>
        <v>498.05</v>
      </c>
      <c r="Q2095" s="25">
        <v>31.13</v>
      </c>
      <c r="R2095" s="25">
        <f>'LISTA DOS ITENS'!$Q2095*'LISTA DOS ITENS'!$M2095</f>
        <v>498.08</v>
      </c>
      <c r="S2095" s="56">
        <f>IF('LISTA DOS ITENS'!$P2095&gt;'LISTA DOS ITENS'!$R2095,'LISTA DOS ITENS'!$P2095,'LISTA DOS ITENS'!$R2095)</f>
        <v>498.08</v>
      </c>
      <c r="T2095" s="25">
        <v>1.6336259900095906</v>
      </c>
      <c r="U2095" s="25">
        <f>'LISTA DOS ITENS'!$T2095*'LISTA DOS ITENS'!$M2095</f>
        <v>26.13801584</v>
      </c>
      <c r="V2095" s="56">
        <f t="array" ref="V2095">INDEX('RESUMO - LOTES E VMA'!$F$3:$F$181,MATCH('LISTA DOS ITENS'!$D2095,'RESUMO - LOTES E VMA'!$A$3:$A$181,0))</f>
        <v>8699.028876</v>
      </c>
      <c r="W2095" s="57">
        <f>'LISTA DOS ITENS'!$U2095/'LISTA DOS ITENS'!$V2095</f>
        <v>0.003004705032</v>
      </c>
      <c r="X2095" s="29" t="s">
        <v>53</v>
      </c>
      <c r="Y2095" s="29" t="s">
        <v>290</v>
      </c>
      <c r="Z2095" s="58" t="str">
        <f>'LISTA DOS ITENS'!$F2095&amp;"-"&amp;'LISTA DOS ITENS'!$H2095&amp;"-"&amp;'LISTA DOS ITENS'!$J2095&amp;"-"&amp;'LISTA DOS ITENS'!$K2095&amp;"-"&amp;'LISTA DOS ITENS'!$I2095</f>
        <v>11690308-2201-A003-CONS/NAC-</v>
      </c>
      <c r="AA2095" s="59" t="str">
        <f t="array" ref="AA2095">INDEX('RESUMO - LOTES E VMA'!$M$3:$M$181,MATCH('LISTA DOS ITENS'!$D2095,'RESUMO - LOTES E VMA'!$A$3:$A$181,0))</f>
        <v>Para Leilão</v>
      </c>
      <c r="AB2095" s="60">
        <f t="array" ref="AB2095">INDEX('RESUMO - LOTES E VMA'!$J$3:$J$181,MATCH('LISTA DOS ITENS'!$D2095,'RESUMO - LOTES E VMA'!$A$3:$A$181,0))</f>
        <v>0.0521607969</v>
      </c>
      <c r="AC2095" s="29" t="str">
        <f t="array" ref="AC2095">INDEX('RESUMO - LOTES E VMA'!$L$3:$L$181,MATCH('LISTA DOS ITENS'!$D2095,'RESUMO - LOTES E VMA'!$A$3:$A$181,0))</f>
        <v>1% do Valor de Comparação do VMA</v>
      </c>
      <c r="AD2095" s="53" t="str">
        <f>VLOOKUP(Tabela1[[#This Row],[Índice]],[1]Planilha1!$A:$A,1,0)</f>
        <v>#ERROR!</v>
      </c>
    </row>
    <row r="2096" ht="15.75" customHeight="1">
      <c r="A2096" s="52">
        <v>254553.0</v>
      </c>
      <c r="B2096" s="29" t="s">
        <v>70</v>
      </c>
      <c r="C2096" s="29" t="s">
        <v>71</v>
      </c>
      <c r="D2096" s="22">
        <v>207165.0</v>
      </c>
      <c r="E2096" s="29" t="s">
        <v>63</v>
      </c>
      <c r="F2096" s="54">
        <v>1.1690749E7</v>
      </c>
      <c r="G2096" s="29" t="s">
        <v>1532</v>
      </c>
      <c r="H2096" s="55">
        <v>2201.0</v>
      </c>
      <c r="I2096" s="55"/>
      <c r="J2096" s="55" t="s">
        <v>79</v>
      </c>
      <c r="K2096" s="29" t="s">
        <v>73</v>
      </c>
      <c r="L2096" s="29"/>
      <c r="M2096" s="29">
        <v>29.0</v>
      </c>
      <c r="N2096" s="29" t="s">
        <v>52</v>
      </c>
      <c r="O2096" s="25">
        <v>219.59862068965515</v>
      </c>
      <c r="P2096" s="25">
        <f>'LISTA DOS ITENS'!$O2096*'LISTA DOS ITENS'!$M2096</f>
        <v>6368.36</v>
      </c>
      <c r="Q2096" s="25">
        <v>219.6</v>
      </c>
      <c r="R2096" s="25">
        <f>'LISTA DOS ITENS'!$Q2096*'LISTA DOS ITENS'!$M2096</f>
        <v>6368.4</v>
      </c>
      <c r="S2096" s="56">
        <f>IF('LISTA DOS ITENS'!$P2096&gt;'LISTA DOS ITENS'!$R2096,'LISTA DOS ITENS'!$P2096,'LISTA DOS ITENS'!$R2096)</f>
        <v>6368.4</v>
      </c>
      <c r="T2096" s="25">
        <v>11.524068981885836</v>
      </c>
      <c r="U2096" s="25">
        <f>'LISTA DOS ITENS'!$T2096*'LISTA DOS ITENS'!$M2096</f>
        <v>334.1980005</v>
      </c>
      <c r="V2096" s="56">
        <f t="array" ref="V2096">INDEX('RESUMO - LOTES E VMA'!$F$3:$F$181,MATCH('LISTA DOS ITENS'!$D2096,'RESUMO - LOTES E VMA'!$A$3:$A$181,0))</f>
        <v>8699.028876</v>
      </c>
      <c r="W2096" s="57">
        <f>'LISTA DOS ITENS'!$U2096/'LISTA DOS ITENS'!$V2096</f>
        <v>0.03841785161</v>
      </c>
      <c r="X2096" s="29" t="s">
        <v>53</v>
      </c>
      <c r="Y2096" s="29" t="s">
        <v>290</v>
      </c>
      <c r="Z2096" s="58" t="str">
        <f>'LISTA DOS ITENS'!$F2096&amp;"-"&amp;'LISTA DOS ITENS'!$H2096&amp;"-"&amp;'LISTA DOS ITENS'!$J2096&amp;"-"&amp;'LISTA DOS ITENS'!$K2096&amp;"-"&amp;'LISTA DOS ITENS'!$I2096</f>
        <v>11690749-2201-A003-CONS/NAC-</v>
      </c>
      <c r="AA2096" s="59" t="str">
        <f t="array" ref="AA2096">INDEX('RESUMO - LOTES E VMA'!$M$3:$M$181,MATCH('LISTA DOS ITENS'!$D2096,'RESUMO - LOTES E VMA'!$A$3:$A$181,0))</f>
        <v>Para Leilão</v>
      </c>
      <c r="AB2096" s="60">
        <f t="array" ref="AB2096">INDEX('RESUMO - LOTES E VMA'!$J$3:$J$181,MATCH('LISTA DOS ITENS'!$D2096,'RESUMO - LOTES E VMA'!$A$3:$A$181,0))</f>
        <v>0.0521607969</v>
      </c>
      <c r="AC2096" s="29" t="str">
        <f t="array" ref="AC2096">INDEX('RESUMO - LOTES E VMA'!$L$3:$L$181,MATCH('LISTA DOS ITENS'!$D2096,'RESUMO - LOTES E VMA'!$A$3:$A$181,0))</f>
        <v>1% do Valor de Comparação do VMA</v>
      </c>
      <c r="AD2096" s="53" t="str">
        <f>VLOOKUP(Tabela1[[#This Row],[Índice]],[1]Planilha1!$A:$A,1,0)</f>
        <v>#ERROR!</v>
      </c>
    </row>
    <row r="2097" ht="15.75" customHeight="1">
      <c r="A2097" s="52">
        <v>254554.0</v>
      </c>
      <c r="B2097" s="29" t="s">
        <v>70</v>
      </c>
      <c r="C2097" s="29" t="s">
        <v>71</v>
      </c>
      <c r="D2097" s="22">
        <v>207165.0</v>
      </c>
      <c r="E2097" s="29" t="s">
        <v>63</v>
      </c>
      <c r="F2097" s="54">
        <v>1.1691041E7</v>
      </c>
      <c r="G2097" s="29" t="s">
        <v>1533</v>
      </c>
      <c r="H2097" s="55">
        <v>2201.0</v>
      </c>
      <c r="I2097" s="55"/>
      <c r="J2097" s="55" t="s">
        <v>79</v>
      </c>
      <c r="K2097" s="29" t="s">
        <v>73</v>
      </c>
      <c r="L2097" s="29"/>
      <c r="M2097" s="29">
        <v>10.0</v>
      </c>
      <c r="N2097" s="29" t="s">
        <v>52</v>
      </c>
      <c r="O2097" s="25">
        <v>452.0</v>
      </c>
      <c r="P2097" s="25">
        <f>'LISTA DOS ITENS'!$O2097*'LISTA DOS ITENS'!$M2097</f>
        <v>4520</v>
      </c>
      <c r="Q2097" s="25">
        <v>452.0</v>
      </c>
      <c r="R2097" s="25">
        <f>'LISTA DOS ITENS'!$Q2097*'LISTA DOS ITENS'!$M2097</f>
        <v>4520</v>
      </c>
      <c r="S2097" s="56">
        <f>IF('LISTA DOS ITENS'!$P2097&gt;'LISTA DOS ITENS'!$R2097,'LISTA DOS ITENS'!$P2097,'LISTA DOS ITENS'!$R2097)</f>
        <v>4520</v>
      </c>
      <c r="T2097" s="25">
        <v>23.7198505455938</v>
      </c>
      <c r="U2097" s="25">
        <f>'LISTA DOS ITENS'!$T2097*'LISTA DOS ITENS'!$M2097</f>
        <v>237.1985055</v>
      </c>
      <c r="V2097" s="56">
        <f t="array" ref="V2097">INDEX('RESUMO - LOTES E VMA'!$F$3:$F$181,MATCH('LISTA DOS ITENS'!$D2097,'RESUMO - LOTES E VMA'!$A$3:$A$181,0))</f>
        <v>8699.028876</v>
      </c>
      <c r="W2097" s="57">
        <f>'LISTA DOS ITENS'!$U2097/'LISTA DOS ITENS'!$V2097</f>
        <v>0.02726723969</v>
      </c>
      <c r="X2097" s="29" t="s">
        <v>53</v>
      </c>
      <c r="Y2097" s="29" t="s">
        <v>290</v>
      </c>
      <c r="Z2097" s="58" t="str">
        <f>'LISTA DOS ITENS'!$F2097&amp;"-"&amp;'LISTA DOS ITENS'!$H2097&amp;"-"&amp;'LISTA DOS ITENS'!$J2097&amp;"-"&amp;'LISTA DOS ITENS'!$K2097&amp;"-"&amp;'LISTA DOS ITENS'!$I2097</f>
        <v>11691041-2201-A003-CONS/NAC-</v>
      </c>
      <c r="AA2097" s="59" t="str">
        <f t="array" ref="AA2097">INDEX('RESUMO - LOTES E VMA'!$M$3:$M$181,MATCH('LISTA DOS ITENS'!$D2097,'RESUMO - LOTES E VMA'!$A$3:$A$181,0))</f>
        <v>Para Leilão</v>
      </c>
      <c r="AB2097" s="60">
        <f t="array" ref="AB2097">INDEX('RESUMO - LOTES E VMA'!$J$3:$J$181,MATCH('LISTA DOS ITENS'!$D2097,'RESUMO - LOTES E VMA'!$A$3:$A$181,0))</f>
        <v>0.0521607969</v>
      </c>
      <c r="AC2097" s="29" t="str">
        <f t="array" ref="AC2097">INDEX('RESUMO - LOTES E VMA'!$L$3:$L$181,MATCH('LISTA DOS ITENS'!$D2097,'RESUMO - LOTES E VMA'!$A$3:$A$181,0))</f>
        <v>1% do Valor de Comparação do VMA</v>
      </c>
      <c r="AD2097" s="53" t="str">
        <f>VLOOKUP(Tabela1[[#This Row],[Índice]],[1]Planilha1!$A:$A,1,0)</f>
        <v>#ERROR!</v>
      </c>
    </row>
    <row r="2098" ht="15.75" customHeight="1">
      <c r="A2098" s="52">
        <v>254555.0</v>
      </c>
      <c r="B2098" s="29" t="s">
        <v>70</v>
      </c>
      <c r="C2098" s="29" t="s">
        <v>71</v>
      </c>
      <c r="D2098" s="22">
        <v>207165.0</v>
      </c>
      <c r="E2098" s="29" t="s">
        <v>63</v>
      </c>
      <c r="F2098" s="54">
        <v>1.1936314E7</v>
      </c>
      <c r="G2098" s="29" t="s">
        <v>1452</v>
      </c>
      <c r="H2098" s="55">
        <v>2201.0</v>
      </c>
      <c r="I2098" s="55"/>
      <c r="J2098" s="55" t="s">
        <v>79</v>
      </c>
      <c r="K2098" s="29" t="s">
        <v>293</v>
      </c>
      <c r="L2098" s="29"/>
      <c r="M2098" s="29">
        <v>6.0</v>
      </c>
      <c r="N2098" s="29" t="s">
        <v>52</v>
      </c>
      <c r="O2098" s="25">
        <v>1.0</v>
      </c>
      <c r="P2098" s="25">
        <f>'LISTA DOS ITENS'!$O2098*'LISTA DOS ITENS'!$M2098</f>
        <v>6</v>
      </c>
      <c r="Q2098" s="25">
        <v>29.0</v>
      </c>
      <c r="R2098" s="25">
        <f>'LISTA DOS ITENS'!$Q2098*'LISTA DOS ITENS'!$M2098</f>
        <v>174</v>
      </c>
      <c r="S2098" s="56">
        <f>IF('LISTA DOS ITENS'!$P2098&gt;'LISTA DOS ITENS'!$R2098,'LISTA DOS ITENS'!$P2098,'LISTA DOS ITENS'!$R2098)</f>
        <v>174</v>
      </c>
      <c r="T2098" s="25">
        <v>1.5218488181907526</v>
      </c>
      <c r="U2098" s="25">
        <f>'LISTA DOS ITENS'!$T2098*'LISTA DOS ITENS'!$M2098</f>
        <v>9.131092909</v>
      </c>
      <c r="V2098" s="56">
        <f t="array" ref="V2098">INDEX('RESUMO - LOTES E VMA'!$F$3:$F$181,MATCH('LISTA DOS ITENS'!$D2098,'RESUMO - LOTES E VMA'!$A$3:$A$181,0))</f>
        <v>8699.028876</v>
      </c>
      <c r="W2098" s="57">
        <f>'LISTA DOS ITENS'!$U2098/'LISTA DOS ITENS'!$V2098</f>
        <v>0.001049668077</v>
      </c>
      <c r="X2098" s="29" t="s">
        <v>53</v>
      </c>
      <c r="Y2098" s="29" t="s">
        <v>290</v>
      </c>
      <c r="Z2098" s="58" t="str">
        <f>'LISTA DOS ITENS'!$F2098&amp;"-"&amp;'LISTA DOS ITENS'!$H2098&amp;"-"&amp;'LISTA DOS ITENS'!$J2098&amp;"-"&amp;'LISTA DOS ITENS'!$K2098&amp;"-"&amp;'LISTA DOS ITENS'!$I2098</f>
        <v>11936314-2201-A003-SOBRE_EMP-</v>
      </c>
      <c r="AA2098" s="59" t="str">
        <f t="array" ref="AA2098">INDEX('RESUMO - LOTES E VMA'!$M$3:$M$181,MATCH('LISTA DOS ITENS'!$D2098,'RESUMO - LOTES E VMA'!$A$3:$A$181,0))</f>
        <v>Para Leilão</v>
      </c>
      <c r="AB2098" s="60">
        <f t="array" ref="AB2098">INDEX('RESUMO - LOTES E VMA'!$J$3:$J$181,MATCH('LISTA DOS ITENS'!$D2098,'RESUMO - LOTES E VMA'!$A$3:$A$181,0))</f>
        <v>0.0521607969</v>
      </c>
      <c r="AC2098" s="29" t="str">
        <f t="array" ref="AC2098">INDEX('RESUMO - LOTES E VMA'!$L$3:$L$181,MATCH('LISTA DOS ITENS'!$D2098,'RESUMO - LOTES E VMA'!$A$3:$A$181,0))</f>
        <v>1% do Valor de Comparação do VMA</v>
      </c>
      <c r="AD2098" s="53" t="str">
        <f>VLOOKUP(Tabela1[[#This Row],[Índice]],[1]Planilha1!$A:$A,1,0)</f>
        <v>#ERROR!</v>
      </c>
    </row>
    <row r="2099" ht="15.75" customHeight="1">
      <c r="A2099" s="52">
        <v>254556.0</v>
      </c>
      <c r="B2099" s="29" t="s">
        <v>70</v>
      </c>
      <c r="C2099" s="29" t="s">
        <v>71</v>
      </c>
      <c r="D2099" s="22">
        <v>207165.0</v>
      </c>
      <c r="E2099" s="29" t="s">
        <v>63</v>
      </c>
      <c r="F2099" s="54">
        <v>1.0276594E7</v>
      </c>
      <c r="G2099" s="29" t="s">
        <v>1534</v>
      </c>
      <c r="H2099" s="55">
        <v>2220.0</v>
      </c>
      <c r="I2099" s="55"/>
      <c r="J2099" s="55" t="s">
        <v>79</v>
      </c>
      <c r="K2099" s="29" t="s">
        <v>84</v>
      </c>
      <c r="L2099" s="29"/>
      <c r="M2099" s="29">
        <v>2.0</v>
      </c>
      <c r="N2099" s="29" t="s">
        <v>52</v>
      </c>
      <c r="O2099" s="25">
        <v>0.0</v>
      </c>
      <c r="P2099" s="25">
        <f>'LISTA DOS ITENS'!$O2099*'LISTA DOS ITENS'!$M2099</f>
        <v>0</v>
      </c>
      <c r="Q2099" s="25">
        <v>58.95</v>
      </c>
      <c r="R2099" s="25">
        <f>'LISTA DOS ITENS'!$Q2099*'LISTA DOS ITENS'!$M2099</f>
        <v>117.9</v>
      </c>
      <c r="S2099" s="56">
        <f>IF('LISTA DOS ITENS'!$P2099&gt;'LISTA DOS ITENS'!$R2099,'LISTA DOS ITENS'!$P2099,'LISTA DOS ITENS'!$R2099)</f>
        <v>117.9</v>
      </c>
      <c r="T2099" s="25">
        <v>3.0935513045636163</v>
      </c>
      <c r="U2099" s="25">
        <f>'LISTA DOS ITENS'!$T2099*'LISTA DOS ITENS'!$M2099</f>
        <v>6.187102609</v>
      </c>
      <c r="V2099" s="56">
        <f t="array" ref="V2099">INDEX('RESUMO - LOTES E VMA'!$F$3:$F$181,MATCH('LISTA DOS ITENS'!$D2099,'RESUMO - LOTES E VMA'!$A$3:$A$181,0))</f>
        <v>8699.028876</v>
      </c>
      <c r="W2099" s="57">
        <f>'LISTA DOS ITENS'!$U2099/'LISTA DOS ITENS'!$V2099</f>
        <v>0.0007112406106</v>
      </c>
      <c r="X2099" s="29" t="s">
        <v>53</v>
      </c>
      <c r="Y2099" s="29" t="s">
        <v>290</v>
      </c>
      <c r="Z2099" s="58" t="str">
        <f>'LISTA DOS ITENS'!$F2099&amp;"-"&amp;'LISTA DOS ITENS'!$H2099&amp;"-"&amp;'LISTA DOS ITENS'!$J2099&amp;"-"&amp;'LISTA DOS ITENS'!$K2099&amp;"-"&amp;'LISTA DOS ITENS'!$I2099</f>
        <v>10276594-2220-A003-RAST-</v>
      </c>
      <c r="AA2099" s="59" t="str">
        <f t="array" ref="AA2099">INDEX('RESUMO - LOTES E VMA'!$M$3:$M$181,MATCH('LISTA DOS ITENS'!$D2099,'RESUMO - LOTES E VMA'!$A$3:$A$181,0))</f>
        <v>Para Leilão</v>
      </c>
      <c r="AB2099" s="60">
        <f t="array" ref="AB2099">INDEX('RESUMO - LOTES E VMA'!$J$3:$J$181,MATCH('LISTA DOS ITENS'!$D2099,'RESUMO - LOTES E VMA'!$A$3:$A$181,0))</f>
        <v>0.0521607969</v>
      </c>
      <c r="AC2099" s="29" t="str">
        <f t="array" ref="AC2099">INDEX('RESUMO - LOTES E VMA'!$L$3:$L$181,MATCH('LISTA DOS ITENS'!$D2099,'RESUMO - LOTES E VMA'!$A$3:$A$181,0))</f>
        <v>1% do Valor de Comparação do VMA</v>
      </c>
      <c r="AD2099" s="53" t="str">
        <f>VLOOKUP(Tabela1[[#This Row],[Índice]],[1]Planilha1!$A:$A,1,0)</f>
        <v>#ERROR!</v>
      </c>
    </row>
    <row r="2100" ht="15.75" customHeight="1">
      <c r="A2100" s="52">
        <v>254557.0</v>
      </c>
      <c r="B2100" s="29" t="s">
        <v>70</v>
      </c>
      <c r="C2100" s="29" t="s">
        <v>71</v>
      </c>
      <c r="D2100" s="22">
        <v>207165.0</v>
      </c>
      <c r="E2100" s="29" t="s">
        <v>63</v>
      </c>
      <c r="F2100" s="54">
        <v>1.0527042E7</v>
      </c>
      <c r="G2100" s="29" t="s">
        <v>1535</v>
      </c>
      <c r="H2100" s="55">
        <v>2220.0</v>
      </c>
      <c r="I2100" s="55"/>
      <c r="J2100" s="55" t="s">
        <v>79</v>
      </c>
      <c r="K2100" s="29" t="s">
        <v>84</v>
      </c>
      <c r="L2100" s="29"/>
      <c r="M2100" s="29">
        <v>7.0</v>
      </c>
      <c r="N2100" s="29" t="s">
        <v>52</v>
      </c>
      <c r="O2100" s="25">
        <v>0.0</v>
      </c>
      <c r="P2100" s="25">
        <f>'LISTA DOS ITENS'!$O2100*'LISTA DOS ITENS'!$M2100</f>
        <v>0</v>
      </c>
      <c r="Q2100" s="25">
        <v>125.0</v>
      </c>
      <c r="R2100" s="25">
        <f>'LISTA DOS ITENS'!$Q2100*'LISTA DOS ITENS'!$M2100</f>
        <v>875</v>
      </c>
      <c r="S2100" s="56">
        <f>IF('LISTA DOS ITENS'!$P2100&gt;'LISTA DOS ITENS'!$R2100,'LISTA DOS ITENS'!$P2100,'LISTA DOS ITENS'!$R2100)</f>
        <v>875</v>
      </c>
      <c r="T2100" s="25">
        <v>6.559693181856693</v>
      </c>
      <c r="U2100" s="25">
        <f>'LISTA DOS ITENS'!$T2100*'LISTA DOS ITENS'!$M2100</f>
        <v>45.91785227</v>
      </c>
      <c r="V2100" s="56">
        <f t="array" ref="V2100">INDEX('RESUMO - LOTES E VMA'!$F$3:$F$181,MATCH('LISTA DOS ITENS'!$D2100,'RESUMO - LOTES E VMA'!$A$3:$A$181,0))</f>
        <v>8699.028876</v>
      </c>
      <c r="W2100" s="57">
        <f>'LISTA DOS ITENS'!$U2100/'LISTA DOS ITENS'!$V2100</f>
        <v>0.005278503259</v>
      </c>
      <c r="X2100" s="29" t="s">
        <v>53</v>
      </c>
      <c r="Y2100" s="29" t="s">
        <v>290</v>
      </c>
      <c r="Z2100" s="58" t="str">
        <f>'LISTA DOS ITENS'!$F2100&amp;"-"&amp;'LISTA DOS ITENS'!$H2100&amp;"-"&amp;'LISTA DOS ITENS'!$J2100&amp;"-"&amp;'LISTA DOS ITENS'!$K2100&amp;"-"&amp;'LISTA DOS ITENS'!$I2100</f>
        <v>10527042-2220-A003-RAST-</v>
      </c>
      <c r="AA2100" s="59" t="str">
        <f t="array" ref="AA2100">INDEX('RESUMO - LOTES E VMA'!$M$3:$M$181,MATCH('LISTA DOS ITENS'!$D2100,'RESUMO - LOTES E VMA'!$A$3:$A$181,0))</f>
        <v>Para Leilão</v>
      </c>
      <c r="AB2100" s="60">
        <f t="array" ref="AB2100">INDEX('RESUMO - LOTES E VMA'!$J$3:$J$181,MATCH('LISTA DOS ITENS'!$D2100,'RESUMO - LOTES E VMA'!$A$3:$A$181,0))</f>
        <v>0.0521607969</v>
      </c>
      <c r="AC2100" s="29" t="str">
        <f t="array" ref="AC2100">INDEX('RESUMO - LOTES E VMA'!$L$3:$L$181,MATCH('LISTA DOS ITENS'!$D2100,'RESUMO - LOTES E VMA'!$A$3:$A$181,0))</f>
        <v>1% do Valor de Comparação do VMA</v>
      </c>
      <c r="AD2100" s="53" t="str">
        <f>VLOOKUP(Tabela1[[#This Row],[Índice]],[1]Planilha1!$A:$A,1,0)</f>
        <v>#ERROR!</v>
      </c>
    </row>
    <row r="2101" ht="15.75" customHeight="1">
      <c r="A2101" s="52">
        <v>254558.0</v>
      </c>
      <c r="B2101" s="29" t="s">
        <v>70</v>
      </c>
      <c r="C2101" s="29" t="s">
        <v>71</v>
      </c>
      <c r="D2101" s="22">
        <v>207165.0</v>
      </c>
      <c r="E2101" s="29" t="s">
        <v>63</v>
      </c>
      <c r="F2101" s="54">
        <v>1.0691341E7</v>
      </c>
      <c r="G2101" s="29" t="s">
        <v>1536</v>
      </c>
      <c r="H2101" s="55">
        <v>2101.0</v>
      </c>
      <c r="I2101" s="55"/>
      <c r="J2101" s="55" t="s">
        <v>319</v>
      </c>
      <c r="K2101" s="29" t="s">
        <v>73</v>
      </c>
      <c r="L2101" s="29"/>
      <c r="M2101" s="29">
        <v>5.0</v>
      </c>
      <c r="N2101" s="29" t="s">
        <v>52</v>
      </c>
      <c r="O2101" s="25">
        <v>266.584</v>
      </c>
      <c r="P2101" s="25">
        <f>'LISTA DOS ITENS'!$O2101*'LISTA DOS ITENS'!$M2101</f>
        <v>1332.92</v>
      </c>
      <c r="Q2101" s="25">
        <v>266.58</v>
      </c>
      <c r="R2101" s="25">
        <f>'LISTA DOS ITENS'!$Q2101*'LISTA DOS ITENS'!$M2101</f>
        <v>1332.9</v>
      </c>
      <c r="S2101" s="56">
        <f>IF('LISTA DOS ITENS'!$P2101&gt;'LISTA DOS ITENS'!$R2101,'LISTA DOS ITENS'!$P2101,'LISTA DOS ITENS'!$R2101)</f>
        <v>1332.92</v>
      </c>
      <c r="T2101" s="25">
        <v>13.989464067354856</v>
      </c>
      <c r="U2101" s="25">
        <f>'LISTA DOS ITENS'!$T2101*'LISTA DOS ITENS'!$M2101</f>
        <v>69.94732034</v>
      </c>
      <c r="V2101" s="56">
        <f t="array" ref="V2101">INDEX('RESUMO - LOTES E VMA'!$F$3:$F$181,MATCH('LISTA DOS ITENS'!$D2101,'RESUMO - LOTES E VMA'!$A$3:$A$181,0))</f>
        <v>8699.028876</v>
      </c>
      <c r="W2101" s="57">
        <f>'LISTA DOS ITENS'!$U2101/'LISTA DOS ITENS'!$V2101</f>
        <v>0.008040819422</v>
      </c>
      <c r="X2101" s="29" t="s">
        <v>53</v>
      </c>
      <c r="Y2101" s="29" t="s">
        <v>290</v>
      </c>
      <c r="Z2101" s="58" t="str">
        <f>'LISTA DOS ITENS'!$F2101&amp;"-"&amp;'LISTA DOS ITENS'!$H2101&amp;"-"&amp;'LISTA DOS ITENS'!$J2101&amp;"-"&amp;'LISTA DOS ITENS'!$K2101&amp;"-"&amp;'LISTA DOS ITENS'!$I2101</f>
        <v>10691341-2101-A803-CONS/NAC-</v>
      </c>
      <c r="AA2101" s="59" t="str">
        <f t="array" ref="AA2101">INDEX('RESUMO - LOTES E VMA'!$M$3:$M$181,MATCH('LISTA DOS ITENS'!$D2101,'RESUMO - LOTES E VMA'!$A$3:$A$181,0))</f>
        <v>Para Leilão</v>
      </c>
      <c r="AB2101" s="60">
        <f t="array" ref="AB2101">INDEX('RESUMO - LOTES E VMA'!$J$3:$J$181,MATCH('LISTA DOS ITENS'!$D2101,'RESUMO - LOTES E VMA'!$A$3:$A$181,0))</f>
        <v>0.0521607969</v>
      </c>
      <c r="AC2101" s="29" t="str">
        <f t="array" ref="AC2101">INDEX('RESUMO - LOTES E VMA'!$L$3:$L$181,MATCH('LISTA DOS ITENS'!$D2101,'RESUMO - LOTES E VMA'!$A$3:$A$181,0))</f>
        <v>1% do Valor de Comparação do VMA</v>
      </c>
      <c r="AD2101" s="53" t="str">
        <f>VLOOKUP(Tabela1[[#This Row],[Índice]],[1]Planilha1!$A:$A,1,0)</f>
        <v>#ERROR!</v>
      </c>
    </row>
    <row r="2102" ht="15.75" customHeight="1">
      <c r="A2102" s="52">
        <v>254559.0</v>
      </c>
      <c r="B2102" s="29" t="s">
        <v>70</v>
      </c>
      <c r="C2102" s="29" t="s">
        <v>71</v>
      </c>
      <c r="D2102" s="22">
        <v>207165.0</v>
      </c>
      <c r="E2102" s="29" t="s">
        <v>63</v>
      </c>
      <c r="F2102" s="54">
        <v>1.0779155E7</v>
      </c>
      <c r="G2102" s="29" t="s">
        <v>1537</v>
      </c>
      <c r="H2102" s="55">
        <v>2101.0</v>
      </c>
      <c r="I2102" s="55"/>
      <c r="J2102" s="55" t="s">
        <v>319</v>
      </c>
      <c r="K2102" s="29" t="s">
        <v>73</v>
      </c>
      <c r="L2102" s="29"/>
      <c r="M2102" s="29">
        <v>16.0</v>
      </c>
      <c r="N2102" s="29" t="s">
        <v>52</v>
      </c>
      <c r="O2102" s="25">
        <v>35.0</v>
      </c>
      <c r="P2102" s="25">
        <f>'LISTA DOS ITENS'!$O2102*'LISTA DOS ITENS'!$M2102</f>
        <v>560</v>
      </c>
      <c r="Q2102" s="25">
        <v>35.0</v>
      </c>
      <c r="R2102" s="25">
        <f>'LISTA DOS ITENS'!$Q2102*'LISTA DOS ITENS'!$M2102</f>
        <v>560</v>
      </c>
      <c r="S2102" s="56">
        <f>IF('LISTA DOS ITENS'!$P2102&gt;'LISTA DOS ITENS'!$R2102,'LISTA DOS ITENS'!$P2102,'LISTA DOS ITENS'!$R2102)</f>
        <v>560</v>
      </c>
      <c r="T2102" s="25">
        <v>1.8367140909198738</v>
      </c>
      <c r="U2102" s="25">
        <f>'LISTA DOS ITENS'!$T2102*'LISTA DOS ITENS'!$M2102</f>
        <v>29.38742545</v>
      </c>
      <c r="V2102" s="56">
        <f t="array" ref="V2102">INDEX('RESUMO - LOTES E VMA'!$F$3:$F$181,MATCH('LISTA DOS ITENS'!$D2102,'RESUMO - LOTES E VMA'!$A$3:$A$181,0))</f>
        <v>8699.028876</v>
      </c>
      <c r="W2102" s="57">
        <f>'LISTA DOS ITENS'!$U2102/'LISTA DOS ITENS'!$V2102</f>
        <v>0.003378242086</v>
      </c>
      <c r="X2102" s="29" t="s">
        <v>53</v>
      </c>
      <c r="Y2102" s="29" t="s">
        <v>290</v>
      </c>
      <c r="Z2102" s="58" t="str">
        <f>'LISTA DOS ITENS'!$F2102&amp;"-"&amp;'LISTA DOS ITENS'!$H2102&amp;"-"&amp;'LISTA DOS ITENS'!$J2102&amp;"-"&amp;'LISTA DOS ITENS'!$K2102&amp;"-"&amp;'LISTA DOS ITENS'!$I2102</f>
        <v>10779155-2101-A803-CONS/NAC-</v>
      </c>
      <c r="AA2102" s="59" t="str">
        <f t="array" ref="AA2102">INDEX('RESUMO - LOTES E VMA'!$M$3:$M$181,MATCH('LISTA DOS ITENS'!$D2102,'RESUMO - LOTES E VMA'!$A$3:$A$181,0))</f>
        <v>Para Leilão</v>
      </c>
      <c r="AB2102" s="60">
        <f t="array" ref="AB2102">INDEX('RESUMO - LOTES E VMA'!$J$3:$J$181,MATCH('LISTA DOS ITENS'!$D2102,'RESUMO - LOTES E VMA'!$A$3:$A$181,0))</f>
        <v>0.0521607969</v>
      </c>
      <c r="AC2102" s="29" t="str">
        <f t="array" ref="AC2102">INDEX('RESUMO - LOTES E VMA'!$L$3:$L$181,MATCH('LISTA DOS ITENS'!$D2102,'RESUMO - LOTES E VMA'!$A$3:$A$181,0))</f>
        <v>1% do Valor de Comparação do VMA</v>
      </c>
      <c r="AD2102" s="53" t="str">
        <f>VLOOKUP(Tabela1[[#This Row],[Índice]],[1]Planilha1!$A:$A,1,0)</f>
        <v>#ERROR!</v>
      </c>
    </row>
    <row r="2103" ht="15.75" customHeight="1">
      <c r="A2103" s="52">
        <v>254560.0</v>
      </c>
      <c r="B2103" s="29" t="s">
        <v>70</v>
      </c>
      <c r="C2103" s="29" t="s">
        <v>71</v>
      </c>
      <c r="D2103" s="22">
        <v>207165.0</v>
      </c>
      <c r="E2103" s="29" t="s">
        <v>63</v>
      </c>
      <c r="F2103" s="54">
        <v>1.0851215E7</v>
      </c>
      <c r="G2103" s="29" t="s">
        <v>1518</v>
      </c>
      <c r="H2103" s="55">
        <v>2101.0</v>
      </c>
      <c r="I2103" s="55"/>
      <c r="J2103" s="55" t="s">
        <v>319</v>
      </c>
      <c r="K2103" s="29" t="s">
        <v>73</v>
      </c>
      <c r="L2103" s="29"/>
      <c r="M2103" s="29">
        <v>3.0</v>
      </c>
      <c r="N2103" s="29" t="s">
        <v>52</v>
      </c>
      <c r="O2103" s="25">
        <v>465.0</v>
      </c>
      <c r="P2103" s="25">
        <f>'LISTA DOS ITENS'!$O2103*'LISTA DOS ITENS'!$M2103</f>
        <v>1395</v>
      </c>
      <c r="Q2103" s="25">
        <v>465.0</v>
      </c>
      <c r="R2103" s="25">
        <f>'LISTA DOS ITENS'!$Q2103*'LISTA DOS ITENS'!$M2103</f>
        <v>1395</v>
      </c>
      <c r="S2103" s="56">
        <f>IF('LISTA DOS ITENS'!$P2103&gt;'LISTA DOS ITENS'!$R2103,'LISTA DOS ITENS'!$P2103,'LISTA DOS ITENS'!$R2103)</f>
        <v>1395</v>
      </c>
      <c r="T2103" s="25">
        <v>24.402058636506894</v>
      </c>
      <c r="U2103" s="25">
        <f>'LISTA DOS ITENS'!$T2103*'LISTA DOS ITENS'!$M2103</f>
        <v>73.20617591</v>
      </c>
      <c r="V2103" s="56">
        <f t="array" ref="V2103">INDEX('RESUMO - LOTES E VMA'!$F$3:$F$181,MATCH('LISTA DOS ITENS'!$D2103,'RESUMO - LOTES E VMA'!$A$3:$A$181,0))</f>
        <v>8699.028876</v>
      </c>
      <c r="W2103" s="57">
        <f>'LISTA DOS ITENS'!$U2103/'LISTA DOS ITENS'!$V2103</f>
        <v>0.008415442339</v>
      </c>
      <c r="X2103" s="29" t="s">
        <v>53</v>
      </c>
      <c r="Y2103" s="29" t="s">
        <v>290</v>
      </c>
      <c r="Z2103" s="58" t="str">
        <f>'LISTA DOS ITENS'!$F2103&amp;"-"&amp;'LISTA DOS ITENS'!$H2103&amp;"-"&amp;'LISTA DOS ITENS'!$J2103&amp;"-"&amp;'LISTA DOS ITENS'!$K2103&amp;"-"&amp;'LISTA DOS ITENS'!$I2103</f>
        <v>10851215-2101-A803-CONS/NAC-</v>
      </c>
      <c r="AA2103" s="59" t="str">
        <f t="array" ref="AA2103">INDEX('RESUMO - LOTES E VMA'!$M$3:$M$181,MATCH('LISTA DOS ITENS'!$D2103,'RESUMO - LOTES E VMA'!$A$3:$A$181,0))</f>
        <v>Para Leilão</v>
      </c>
      <c r="AB2103" s="60">
        <f t="array" ref="AB2103">INDEX('RESUMO - LOTES E VMA'!$J$3:$J$181,MATCH('LISTA DOS ITENS'!$D2103,'RESUMO - LOTES E VMA'!$A$3:$A$181,0))</f>
        <v>0.0521607969</v>
      </c>
      <c r="AC2103" s="29" t="str">
        <f t="array" ref="AC2103">INDEX('RESUMO - LOTES E VMA'!$L$3:$L$181,MATCH('LISTA DOS ITENS'!$D2103,'RESUMO - LOTES E VMA'!$A$3:$A$181,0))</f>
        <v>1% do Valor de Comparação do VMA</v>
      </c>
      <c r="AD2103" s="53" t="str">
        <f>VLOOKUP(Tabela1[[#This Row],[Índice]],[1]Planilha1!$A:$A,1,0)</f>
        <v>#ERROR!</v>
      </c>
    </row>
    <row r="2104" ht="15.75" customHeight="1">
      <c r="A2104" s="52">
        <v>254561.0</v>
      </c>
      <c r="B2104" s="29" t="s">
        <v>70</v>
      </c>
      <c r="C2104" s="29" t="s">
        <v>71</v>
      </c>
      <c r="D2104" s="22">
        <v>207165.0</v>
      </c>
      <c r="E2104" s="29" t="s">
        <v>63</v>
      </c>
      <c r="F2104" s="54">
        <v>1.0872706E7</v>
      </c>
      <c r="G2104" s="29" t="s">
        <v>1538</v>
      </c>
      <c r="H2104" s="55">
        <v>2101.0</v>
      </c>
      <c r="I2104" s="55"/>
      <c r="J2104" s="55" t="s">
        <v>319</v>
      </c>
      <c r="K2104" s="29" t="s">
        <v>73</v>
      </c>
      <c r="L2104" s="29"/>
      <c r="M2104" s="29">
        <v>155.0</v>
      </c>
      <c r="N2104" s="29" t="s">
        <v>52</v>
      </c>
      <c r="O2104" s="25">
        <v>22.0</v>
      </c>
      <c r="P2104" s="25">
        <f>'LISTA DOS ITENS'!$O2104*'LISTA DOS ITENS'!$M2104</f>
        <v>3410</v>
      </c>
      <c r="Q2104" s="25">
        <v>22.0</v>
      </c>
      <c r="R2104" s="25">
        <f>'LISTA DOS ITENS'!$Q2104*'LISTA DOS ITENS'!$M2104</f>
        <v>3410</v>
      </c>
      <c r="S2104" s="56">
        <f>IF('LISTA DOS ITENS'!$P2104&gt;'LISTA DOS ITENS'!$R2104,'LISTA DOS ITENS'!$P2104,'LISTA DOS ITENS'!$R2104)</f>
        <v>3410</v>
      </c>
      <c r="T2104" s="25">
        <v>1.1545060000067777</v>
      </c>
      <c r="U2104" s="25">
        <f>'LISTA DOS ITENS'!$T2104*'LISTA DOS ITENS'!$M2104</f>
        <v>178.94843</v>
      </c>
      <c r="V2104" s="56">
        <f t="array" ref="V2104">INDEX('RESUMO - LOTES E VMA'!$F$3:$F$181,MATCH('LISTA DOS ITENS'!$D2104,'RESUMO - LOTES E VMA'!$A$3:$A$181,0))</f>
        <v>8699.028876</v>
      </c>
      <c r="W2104" s="57">
        <f>'LISTA DOS ITENS'!$U2104/'LISTA DOS ITENS'!$V2104</f>
        <v>0.02057108127</v>
      </c>
      <c r="X2104" s="29" t="s">
        <v>53</v>
      </c>
      <c r="Y2104" s="29" t="s">
        <v>290</v>
      </c>
      <c r="Z2104" s="58" t="str">
        <f>'LISTA DOS ITENS'!$F2104&amp;"-"&amp;'LISTA DOS ITENS'!$H2104&amp;"-"&amp;'LISTA DOS ITENS'!$J2104&amp;"-"&amp;'LISTA DOS ITENS'!$K2104&amp;"-"&amp;'LISTA DOS ITENS'!$I2104</f>
        <v>10872706-2101-A803-CONS/NAC-</v>
      </c>
      <c r="AA2104" s="59" t="str">
        <f t="array" ref="AA2104">INDEX('RESUMO - LOTES E VMA'!$M$3:$M$181,MATCH('LISTA DOS ITENS'!$D2104,'RESUMO - LOTES E VMA'!$A$3:$A$181,0))</f>
        <v>Para Leilão</v>
      </c>
      <c r="AB2104" s="60">
        <f t="array" ref="AB2104">INDEX('RESUMO - LOTES E VMA'!$J$3:$J$181,MATCH('LISTA DOS ITENS'!$D2104,'RESUMO - LOTES E VMA'!$A$3:$A$181,0))</f>
        <v>0.0521607969</v>
      </c>
      <c r="AC2104" s="29" t="str">
        <f t="array" ref="AC2104">INDEX('RESUMO - LOTES E VMA'!$L$3:$L$181,MATCH('LISTA DOS ITENS'!$D2104,'RESUMO - LOTES E VMA'!$A$3:$A$181,0))</f>
        <v>1% do Valor de Comparação do VMA</v>
      </c>
      <c r="AD2104" s="53" t="str">
        <f>VLOOKUP(Tabela1[[#This Row],[Índice]],[1]Planilha1!$A:$A,1,0)</f>
        <v>#ERROR!</v>
      </c>
    </row>
    <row r="2105" ht="15.75" customHeight="1">
      <c r="A2105" s="52">
        <v>254562.0</v>
      </c>
      <c r="B2105" s="29" t="s">
        <v>70</v>
      </c>
      <c r="C2105" s="29" t="s">
        <v>71</v>
      </c>
      <c r="D2105" s="22">
        <v>207165.0</v>
      </c>
      <c r="E2105" s="29" t="s">
        <v>63</v>
      </c>
      <c r="F2105" s="54">
        <v>1.1191257E7</v>
      </c>
      <c r="G2105" s="29" t="s">
        <v>1539</v>
      </c>
      <c r="H2105" s="55">
        <v>2101.0</v>
      </c>
      <c r="I2105" s="55"/>
      <c r="J2105" s="55" t="s">
        <v>319</v>
      </c>
      <c r="K2105" s="29" t="s">
        <v>73</v>
      </c>
      <c r="L2105" s="29"/>
      <c r="M2105" s="29">
        <v>5.0</v>
      </c>
      <c r="N2105" s="29" t="s">
        <v>52</v>
      </c>
      <c r="O2105" s="25">
        <v>255.25</v>
      </c>
      <c r="P2105" s="25">
        <f>'LISTA DOS ITENS'!$O2105*'LISTA DOS ITENS'!$M2105</f>
        <v>1276.25</v>
      </c>
      <c r="Q2105" s="25">
        <v>255.25</v>
      </c>
      <c r="R2105" s="25">
        <f>'LISTA DOS ITENS'!$Q2105*'LISTA DOS ITENS'!$M2105</f>
        <v>1276.25</v>
      </c>
      <c r="S2105" s="56">
        <f>IF('LISTA DOS ITENS'!$P2105&gt;'LISTA DOS ITENS'!$R2105,'LISTA DOS ITENS'!$P2105,'LISTA DOS ITENS'!$R2105)</f>
        <v>1276.25</v>
      </c>
      <c r="T2105" s="25">
        <v>13.394893477351365</v>
      </c>
      <c r="U2105" s="25">
        <f>'LISTA DOS ITENS'!$T2105*'LISTA DOS ITENS'!$M2105</f>
        <v>66.97446739</v>
      </c>
      <c r="V2105" s="56">
        <f t="array" ref="V2105">INDEX('RESUMO - LOTES E VMA'!$F$3:$F$181,MATCH('LISTA DOS ITENS'!$D2105,'RESUMO - LOTES E VMA'!$A$3:$A$181,0))</f>
        <v>8699.028876</v>
      </c>
      <c r="W2105" s="57">
        <f>'LISTA DOS ITENS'!$U2105/'LISTA DOS ITENS'!$V2105</f>
        <v>0.007699074039</v>
      </c>
      <c r="X2105" s="29" t="s">
        <v>53</v>
      </c>
      <c r="Y2105" s="29" t="s">
        <v>290</v>
      </c>
      <c r="Z2105" s="58" t="str">
        <f>'LISTA DOS ITENS'!$F2105&amp;"-"&amp;'LISTA DOS ITENS'!$H2105&amp;"-"&amp;'LISTA DOS ITENS'!$J2105&amp;"-"&amp;'LISTA DOS ITENS'!$K2105&amp;"-"&amp;'LISTA DOS ITENS'!$I2105</f>
        <v>11191257-2101-A803-CONS/NAC-</v>
      </c>
      <c r="AA2105" s="59" t="str">
        <f t="array" ref="AA2105">INDEX('RESUMO - LOTES E VMA'!$M$3:$M$181,MATCH('LISTA DOS ITENS'!$D2105,'RESUMO - LOTES E VMA'!$A$3:$A$181,0))</f>
        <v>Para Leilão</v>
      </c>
      <c r="AB2105" s="60">
        <f t="array" ref="AB2105">INDEX('RESUMO - LOTES E VMA'!$J$3:$J$181,MATCH('LISTA DOS ITENS'!$D2105,'RESUMO - LOTES E VMA'!$A$3:$A$181,0))</f>
        <v>0.0521607969</v>
      </c>
      <c r="AC2105" s="29" t="str">
        <f t="array" ref="AC2105">INDEX('RESUMO - LOTES E VMA'!$L$3:$L$181,MATCH('LISTA DOS ITENS'!$D2105,'RESUMO - LOTES E VMA'!$A$3:$A$181,0))</f>
        <v>1% do Valor de Comparação do VMA</v>
      </c>
      <c r="AD2105" s="53" t="str">
        <f>VLOOKUP(Tabela1[[#This Row],[Índice]],[1]Planilha1!$A:$A,1,0)</f>
        <v>#ERROR!</v>
      </c>
    </row>
    <row r="2106" ht="15.75" customHeight="1">
      <c r="A2106" s="52">
        <v>254563.0</v>
      </c>
      <c r="B2106" s="29" t="s">
        <v>70</v>
      </c>
      <c r="C2106" s="29" t="s">
        <v>71</v>
      </c>
      <c r="D2106" s="22">
        <v>207165.0</v>
      </c>
      <c r="E2106" s="29" t="s">
        <v>63</v>
      </c>
      <c r="F2106" s="54">
        <v>1.0075837E7</v>
      </c>
      <c r="G2106" s="29" t="s">
        <v>1452</v>
      </c>
      <c r="H2106" s="55">
        <v>2101.0</v>
      </c>
      <c r="I2106" s="55"/>
      <c r="J2106" s="55" t="s">
        <v>77</v>
      </c>
      <c r="K2106" s="29" t="s">
        <v>84</v>
      </c>
      <c r="L2106" s="29"/>
      <c r="M2106" s="29">
        <v>4.0</v>
      </c>
      <c r="N2106" s="29" t="s">
        <v>52</v>
      </c>
      <c r="O2106" s="25">
        <v>0.0</v>
      </c>
      <c r="P2106" s="25">
        <f>'LISTA DOS ITENS'!$O2106*'LISTA DOS ITENS'!$M2106</f>
        <v>0</v>
      </c>
      <c r="Q2106" s="25">
        <v>71.89</v>
      </c>
      <c r="R2106" s="25">
        <f>'LISTA DOS ITENS'!$Q2106*'LISTA DOS ITENS'!$M2106</f>
        <v>287.56</v>
      </c>
      <c r="S2106" s="56">
        <f>IF('LISTA DOS ITENS'!$P2106&gt;'LISTA DOS ITENS'!$R2106,'LISTA DOS ITENS'!$P2106,'LISTA DOS ITENS'!$R2106)</f>
        <v>287.56</v>
      </c>
      <c r="T2106" s="25">
        <v>3.772610742749421</v>
      </c>
      <c r="U2106" s="25">
        <f>'LISTA DOS ITENS'!$T2106*'LISTA DOS ITENS'!$M2106</f>
        <v>15.09044297</v>
      </c>
      <c r="V2106" s="56">
        <f t="array" ref="V2106">INDEX('RESUMO - LOTES E VMA'!$F$3:$F$181,MATCH('LISTA DOS ITENS'!$D2106,'RESUMO - LOTES E VMA'!$A$3:$A$181,0))</f>
        <v>8699.028876</v>
      </c>
      <c r="W2106" s="57">
        <f>'LISTA DOS ITENS'!$U2106/'LISTA DOS ITENS'!$V2106</f>
        <v>0.001734727311</v>
      </c>
      <c r="X2106" s="29" t="s">
        <v>53</v>
      </c>
      <c r="Y2106" s="29" t="s">
        <v>290</v>
      </c>
      <c r="Z2106" s="58" t="str">
        <f>'LISTA DOS ITENS'!$F2106&amp;"-"&amp;'LISTA DOS ITENS'!$H2106&amp;"-"&amp;'LISTA DOS ITENS'!$J2106&amp;"-"&amp;'LISTA DOS ITENS'!$K2106&amp;"-"&amp;'LISTA DOS ITENS'!$I2106</f>
        <v>10075837-2101-A903-RAST-</v>
      </c>
      <c r="AA2106" s="59" t="str">
        <f t="array" ref="AA2106">INDEX('RESUMO - LOTES E VMA'!$M$3:$M$181,MATCH('LISTA DOS ITENS'!$D2106,'RESUMO - LOTES E VMA'!$A$3:$A$181,0))</f>
        <v>Para Leilão</v>
      </c>
      <c r="AB2106" s="60">
        <f t="array" ref="AB2106">INDEX('RESUMO - LOTES E VMA'!$J$3:$J$181,MATCH('LISTA DOS ITENS'!$D2106,'RESUMO - LOTES E VMA'!$A$3:$A$181,0))</f>
        <v>0.0521607969</v>
      </c>
      <c r="AC2106" s="29" t="str">
        <f t="array" ref="AC2106">INDEX('RESUMO - LOTES E VMA'!$L$3:$L$181,MATCH('LISTA DOS ITENS'!$D2106,'RESUMO - LOTES E VMA'!$A$3:$A$181,0))</f>
        <v>1% do Valor de Comparação do VMA</v>
      </c>
      <c r="AD2106" s="53" t="str">
        <f>VLOOKUP(Tabela1[[#This Row],[Índice]],[1]Planilha1!$A:$A,1,0)</f>
        <v>#ERROR!</v>
      </c>
    </row>
    <row r="2107" ht="15.75" customHeight="1">
      <c r="A2107" s="52">
        <v>254564.0</v>
      </c>
      <c r="B2107" s="29" t="s">
        <v>70</v>
      </c>
      <c r="C2107" s="29" t="s">
        <v>71</v>
      </c>
      <c r="D2107" s="22">
        <v>207165.0</v>
      </c>
      <c r="E2107" s="29" t="s">
        <v>63</v>
      </c>
      <c r="F2107" s="54">
        <v>1.0086136E7</v>
      </c>
      <c r="G2107" s="29" t="s">
        <v>1531</v>
      </c>
      <c r="H2107" s="55">
        <v>2101.0</v>
      </c>
      <c r="I2107" s="55"/>
      <c r="J2107" s="55" t="s">
        <v>77</v>
      </c>
      <c r="K2107" s="29" t="s">
        <v>84</v>
      </c>
      <c r="L2107" s="29"/>
      <c r="M2107" s="29">
        <v>8.0</v>
      </c>
      <c r="N2107" s="29" t="s">
        <v>52</v>
      </c>
      <c r="O2107" s="25">
        <v>0.0</v>
      </c>
      <c r="P2107" s="25">
        <f>'LISTA DOS ITENS'!$O2107*'LISTA DOS ITENS'!$M2107</f>
        <v>0</v>
      </c>
      <c r="Q2107" s="25">
        <v>42.0</v>
      </c>
      <c r="R2107" s="25">
        <f>'LISTA DOS ITENS'!$Q2107*'LISTA DOS ITENS'!$M2107</f>
        <v>336</v>
      </c>
      <c r="S2107" s="56">
        <f>IF('LISTA DOS ITENS'!$P2107&gt;'LISTA DOS ITENS'!$R2107,'LISTA DOS ITENS'!$P2107,'LISTA DOS ITENS'!$R2107)</f>
        <v>336</v>
      </c>
      <c r="T2107" s="25">
        <v>2.2040569091038487</v>
      </c>
      <c r="U2107" s="25">
        <f>'LISTA DOS ITENS'!$T2107*'LISTA DOS ITENS'!$M2107</f>
        <v>17.63245527</v>
      </c>
      <c r="V2107" s="56">
        <f t="array" ref="V2107">INDEX('RESUMO - LOTES E VMA'!$F$3:$F$181,MATCH('LISTA DOS ITENS'!$D2107,'RESUMO - LOTES E VMA'!$A$3:$A$181,0))</f>
        <v>8699.028876</v>
      </c>
      <c r="W2107" s="57">
        <f>'LISTA DOS ITENS'!$U2107/'LISTA DOS ITENS'!$V2107</f>
        <v>0.002026945252</v>
      </c>
      <c r="X2107" s="29" t="s">
        <v>53</v>
      </c>
      <c r="Y2107" s="29" t="s">
        <v>290</v>
      </c>
      <c r="Z2107" s="58" t="str">
        <f>'LISTA DOS ITENS'!$F2107&amp;"-"&amp;'LISTA DOS ITENS'!$H2107&amp;"-"&amp;'LISTA DOS ITENS'!$J2107&amp;"-"&amp;'LISTA DOS ITENS'!$K2107&amp;"-"&amp;'LISTA DOS ITENS'!$I2107</f>
        <v>10086136-2101-A903-RAST-</v>
      </c>
      <c r="AA2107" s="59" t="str">
        <f t="array" ref="AA2107">INDEX('RESUMO - LOTES E VMA'!$M$3:$M$181,MATCH('LISTA DOS ITENS'!$D2107,'RESUMO - LOTES E VMA'!$A$3:$A$181,0))</f>
        <v>Para Leilão</v>
      </c>
      <c r="AB2107" s="60">
        <f t="array" ref="AB2107">INDEX('RESUMO - LOTES E VMA'!$J$3:$J$181,MATCH('LISTA DOS ITENS'!$D2107,'RESUMO - LOTES E VMA'!$A$3:$A$181,0))</f>
        <v>0.0521607969</v>
      </c>
      <c r="AC2107" s="29" t="str">
        <f t="array" ref="AC2107">INDEX('RESUMO - LOTES E VMA'!$L$3:$L$181,MATCH('LISTA DOS ITENS'!$D2107,'RESUMO - LOTES E VMA'!$A$3:$A$181,0))</f>
        <v>1% do Valor de Comparação do VMA</v>
      </c>
      <c r="AD2107" s="53" t="str">
        <f>VLOOKUP(Tabela1[[#This Row],[Índice]],[1]Planilha1!$A:$A,1,0)</f>
        <v>#ERROR!</v>
      </c>
    </row>
    <row r="2108" ht="15.75" customHeight="1">
      <c r="A2108" s="52">
        <v>254565.0</v>
      </c>
      <c r="B2108" s="29" t="s">
        <v>70</v>
      </c>
      <c r="C2108" s="29" t="s">
        <v>71</v>
      </c>
      <c r="D2108" s="22">
        <v>207165.0</v>
      </c>
      <c r="E2108" s="29" t="s">
        <v>63</v>
      </c>
      <c r="F2108" s="54">
        <v>1.0173485E7</v>
      </c>
      <c r="G2108" s="29" t="s">
        <v>1540</v>
      </c>
      <c r="H2108" s="55">
        <v>2101.0</v>
      </c>
      <c r="I2108" s="55"/>
      <c r="J2108" s="55" t="s">
        <v>77</v>
      </c>
      <c r="K2108" s="29" t="s">
        <v>84</v>
      </c>
      <c r="L2108" s="29"/>
      <c r="M2108" s="29">
        <v>1.0</v>
      </c>
      <c r="N2108" s="29" t="s">
        <v>52</v>
      </c>
      <c r="O2108" s="25">
        <v>0.0</v>
      </c>
      <c r="P2108" s="25">
        <f>'LISTA DOS ITENS'!$O2108*'LISTA DOS ITENS'!$M2108</f>
        <v>0</v>
      </c>
      <c r="Q2108" s="25">
        <v>12.1</v>
      </c>
      <c r="R2108" s="25">
        <f>'LISTA DOS ITENS'!$Q2108*'LISTA DOS ITENS'!$M2108</f>
        <v>12.1</v>
      </c>
      <c r="S2108" s="56">
        <f>IF('LISTA DOS ITENS'!$P2108&gt;'LISTA DOS ITENS'!$R2108,'LISTA DOS ITENS'!$P2108,'LISTA DOS ITENS'!$R2108)</f>
        <v>12.1</v>
      </c>
      <c r="T2108" s="25">
        <v>0.6349783000037278</v>
      </c>
      <c r="U2108" s="25">
        <f>'LISTA DOS ITENS'!$T2108*'LISTA DOS ITENS'!$M2108</f>
        <v>0.6349783</v>
      </c>
      <c r="V2108" s="56">
        <f t="array" ref="V2108">INDEX('RESUMO - LOTES E VMA'!$F$3:$F$181,MATCH('LISTA DOS ITENS'!$D2108,'RESUMO - LOTES E VMA'!$A$3:$A$181,0))</f>
        <v>8699.028876</v>
      </c>
      <c r="W2108" s="57">
        <f>'LISTA DOS ITENS'!$U2108/'LISTA DOS ITENS'!$V2108</f>
        <v>0.00007299415935</v>
      </c>
      <c r="X2108" s="29" t="s">
        <v>53</v>
      </c>
      <c r="Y2108" s="29" t="s">
        <v>290</v>
      </c>
      <c r="Z2108" s="58" t="str">
        <f>'LISTA DOS ITENS'!$F2108&amp;"-"&amp;'LISTA DOS ITENS'!$H2108&amp;"-"&amp;'LISTA DOS ITENS'!$J2108&amp;"-"&amp;'LISTA DOS ITENS'!$K2108&amp;"-"&amp;'LISTA DOS ITENS'!$I2108</f>
        <v>10173485-2101-A903-RAST-</v>
      </c>
      <c r="AA2108" s="59" t="str">
        <f t="array" ref="AA2108">INDEX('RESUMO - LOTES E VMA'!$M$3:$M$181,MATCH('LISTA DOS ITENS'!$D2108,'RESUMO - LOTES E VMA'!$A$3:$A$181,0))</f>
        <v>Para Leilão</v>
      </c>
      <c r="AB2108" s="60">
        <f t="array" ref="AB2108">INDEX('RESUMO - LOTES E VMA'!$J$3:$J$181,MATCH('LISTA DOS ITENS'!$D2108,'RESUMO - LOTES E VMA'!$A$3:$A$181,0))</f>
        <v>0.0521607969</v>
      </c>
      <c r="AC2108" s="29" t="str">
        <f t="array" ref="AC2108">INDEX('RESUMO - LOTES E VMA'!$L$3:$L$181,MATCH('LISTA DOS ITENS'!$D2108,'RESUMO - LOTES E VMA'!$A$3:$A$181,0))</f>
        <v>1% do Valor de Comparação do VMA</v>
      </c>
      <c r="AD2108" s="53" t="str">
        <f>VLOOKUP(Tabela1[[#This Row],[Índice]],[1]Planilha1!$A:$A,1,0)</f>
        <v>#ERROR!</v>
      </c>
    </row>
    <row r="2109" ht="15.75" customHeight="1">
      <c r="A2109" s="52">
        <v>254566.0</v>
      </c>
      <c r="B2109" s="29" t="s">
        <v>70</v>
      </c>
      <c r="C2109" s="29" t="s">
        <v>71</v>
      </c>
      <c r="D2109" s="22">
        <v>207165.0</v>
      </c>
      <c r="E2109" s="29" t="s">
        <v>63</v>
      </c>
      <c r="F2109" s="54">
        <v>1.0252749E7</v>
      </c>
      <c r="G2109" s="29" t="s">
        <v>1498</v>
      </c>
      <c r="H2109" s="55">
        <v>2101.0</v>
      </c>
      <c r="I2109" s="55"/>
      <c r="J2109" s="55" t="s">
        <v>77</v>
      </c>
      <c r="K2109" s="29" t="s">
        <v>84</v>
      </c>
      <c r="L2109" s="29"/>
      <c r="M2109" s="29">
        <v>8.0</v>
      </c>
      <c r="N2109" s="29" t="s">
        <v>52</v>
      </c>
      <c r="O2109" s="25">
        <v>0.0</v>
      </c>
      <c r="P2109" s="25">
        <f>'LISTA DOS ITENS'!$O2109*'LISTA DOS ITENS'!$M2109</f>
        <v>0</v>
      </c>
      <c r="Q2109" s="25">
        <v>3.44</v>
      </c>
      <c r="R2109" s="25">
        <f>'LISTA DOS ITENS'!$Q2109*'LISTA DOS ITENS'!$M2109</f>
        <v>27.52</v>
      </c>
      <c r="S2109" s="56">
        <f>IF('LISTA DOS ITENS'!$P2109&gt;'LISTA DOS ITENS'!$R2109,'LISTA DOS ITENS'!$P2109,'LISTA DOS ITENS'!$R2109)</f>
        <v>27.52</v>
      </c>
      <c r="T2109" s="25">
        <v>0.18052275636469617</v>
      </c>
      <c r="U2109" s="25">
        <f>'LISTA DOS ITENS'!$T2109*'LISTA DOS ITENS'!$M2109</f>
        <v>1.444182051</v>
      </c>
      <c r="V2109" s="56">
        <f t="array" ref="V2109">INDEX('RESUMO - LOTES E VMA'!$F$3:$F$181,MATCH('LISTA DOS ITENS'!$D2109,'RESUMO - LOTES E VMA'!$A$3:$A$181,0))</f>
        <v>8699.028876</v>
      </c>
      <c r="W2109" s="57">
        <f>'LISTA DOS ITENS'!$U2109/'LISTA DOS ITENS'!$V2109</f>
        <v>0.0001660164682</v>
      </c>
      <c r="X2109" s="29" t="s">
        <v>53</v>
      </c>
      <c r="Y2109" s="29" t="s">
        <v>290</v>
      </c>
      <c r="Z2109" s="58" t="str">
        <f>'LISTA DOS ITENS'!$F2109&amp;"-"&amp;'LISTA DOS ITENS'!$H2109&amp;"-"&amp;'LISTA DOS ITENS'!$J2109&amp;"-"&amp;'LISTA DOS ITENS'!$K2109&amp;"-"&amp;'LISTA DOS ITENS'!$I2109</f>
        <v>10252749-2101-A903-RAST-</v>
      </c>
      <c r="AA2109" s="59" t="str">
        <f t="array" ref="AA2109">INDEX('RESUMO - LOTES E VMA'!$M$3:$M$181,MATCH('LISTA DOS ITENS'!$D2109,'RESUMO - LOTES E VMA'!$A$3:$A$181,0))</f>
        <v>Para Leilão</v>
      </c>
      <c r="AB2109" s="60">
        <f t="array" ref="AB2109">INDEX('RESUMO - LOTES E VMA'!$J$3:$J$181,MATCH('LISTA DOS ITENS'!$D2109,'RESUMO - LOTES E VMA'!$A$3:$A$181,0))</f>
        <v>0.0521607969</v>
      </c>
      <c r="AC2109" s="29" t="str">
        <f t="array" ref="AC2109">INDEX('RESUMO - LOTES E VMA'!$L$3:$L$181,MATCH('LISTA DOS ITENS'!$D2109,'RESUMO - LOTES E VMA'!$A$3:$A$181,0))</f>
        <v>1% do Valor de Comparação do VMA</v>
      </c>
      <c r="AD2109" s="53" t="str">
        <f>VLOOKUP(Tabela1[[#This Row],[Índice]],[1]Planilha1!$A:$A,1,0)</f>
        <v>#ERROR!</v>
      </c>
    </row>
    <row r="2110" ht="15.75" customHeight="1">
      <c r="A2110" s="52">
        <v>254567.0</v>
      </c>
      <c r="B2110" s="29" t="s">
        <v>70</v>
      </c>
      <c r="C2110" s="29" t="s">
        <v>71</v>
      </c>
      <c r="D2110" s="22">
        <v>207165.0</v>
      </c>
      <c r="E2110" s="29" t="s">
        <v>63</v>
      </c>
      <c r="F2110" s="54">
        <v>1.0254931E7</v>
      </c>
      <c r="G2110" s="29" t="s">
        <v>1541</v>
      </c>
      <c r="H2110" s="55">
        <v>2101.0</v>
      </c>
      <c r="I2110" s="55"/>
      <c r="J2110" s="55" t="s">
        <v>77</v>
      </c>
      <c r="K2110" s="29" t="s">
        <v>84</v>
      </c>
      <c r="L2110" s="29"/>
      <c r="M2110" s="29">
        <v>8.0</v>
      </c>
      <c r="N2110" s="29" t="s">
        <v>52</v>
      </c>
      <c r="O2110" s="25">
        <v>0.0</v>
      </c>
      <c r="P2110" s="25">
        <f>'LISTA DOS ITENS'!$O2110*'LISTA DOS ITENS'!$M2110</f>
        <v>0</v>
      </c>
      <c r="Q2110" s="25">
        <v>73.44</v>
      </c>
      <c r="R2110" s="25">
        <f>'LISTA DOS ITENS'!$Q2110*'LISTA DOS ITENS'!$M2110</f>
        <v>587.52</v>
      </c>
      <c r="S2110" s="56">
        <f>IF('LISTA DOS ITENS'!$P2110&gt;'LISTA DOS ITENS'!$R2110,'LISTA DOS ITENS'!$P2110,'LISTA DOS ITENS'!$R2110)</f>
        <v>587.52</v>
      </c>
      <c r="T2110" s="25">
        <v>3.8539509382044437</v>
      </c>
      <c r="U2110" s="25">
        <f>'LISTA DOS ITENS'!$T2110*'LISTA DOS ITENS'!$M2110</f>
        <v>30.83160751</v>
      </c>
      <c r="V2110" s="56">
        <f t="array" ref="V2110">INDEX('RESUMO - LOTES E VMA'!$F$3:$F$181,MATCH('LISTA DOS ITENS'!$D2110,'RESUMO - LOTES E VMA'!$A$3:$A$181,0))</f>
        <v>8699.028876</v>
      </c>
      <c r="W2110" s="57">
        <f>'LISTA DOS ITENS'!$U2110/'LISTA DOS ITENS'!$V2110</f>
        <v>0.003544258554</v>
      </c>
      <c r="X2110" s="29" t="s">
        <v>53</v>
      </c>
      <c r="Y2110" s="29" t="s">
        <v>290</v>
      </c>
      <c r="Z2110" s="58" t="str">
        <f>'LISTA DOS ITENS'!$F2110&amp;"-"&amp;'LISTA DOS ITENS'!$H2110&amp;"-"&amp;'LISTA DOS ITENS'!$J2110&amp;"-"&amp;'LISTA DOS ITENS'!$K2110&amp;"-"&amp;'LISTA DOS ITENS'!$I2110</f>
        <v>10254931-2101-A903-RAST-</v>
      </c>
      <c r="AA2110" s="59" t="str">
        <f t="array" ref="AA2110">INDEX('RESUMO - LOTES E VMA'!$M$3:$M$181,MATCH('LISTA DOS ITENS'!$D2110,'RESUMO - LOTES E VMA'!$A$3:$A$181,0))</f>
        <v>Para Leilão</v>
      </c>
      <c r="AB2110" s="60">
        <f t="array" ref="AB2110">INDEX('RESUMO - LOTES E VMA'!$J$3:$J$181,MATCH('LISTA DOS ITENS'!$D2110,'RESUMO - LOTES E VMA'!$A$3:$A$181,0))</f>
        <v>0.0521607969</v>
      </c>
      <c r="AC2110" s="29" t="str">
        <f t="array" ref="AC2110">INDEX('RESUMO - LOTES E VMA'!$L$3:$L$181,MATCH('LISTA DOS ITENS'!$D2110,'RESUMO - LOTES E VMA'!$A$3:$A$181,0))</f>
        <v>1% do Valor de Comparação do VMA</v>
      </c>
      <c r="AD2110" s="53" t="str">
        <f>VLOOKUP(Tabela1[[#This Row],[Índice]],[1]Planilha1!$A:$A,1,0)</f>
        <v>#ERROR!</v>
      </c>
    </row>
    <row r="2111" ht="15.75" customHeight="1">
      <c r="A2111" s="52">
        <v>254568.0</v>
      </c>
      <c r="B2111" s="29" t="s">
        <v>70</v>
      </c>
      <c r="C2111" s="29" t="s">
        <v>71</v>
      </c>
      <c r="D2111" s="22">
        <v>207165.0</v>
      </c>
      <c r="E2111" s="29" t="s">
        <v>63</v>
      </c>
      <c r="F2111" s="54">
        <v>1.0298908E7</v>
      </c>
      <c r="G2111" s="29" t="s">
        <v>1542</v>
      </c>
      <c r="H2111" s="55">
        <v>2101.0</v>
      </c>
      <c r="I2111" s="55"/>
      <c r="J2111" s="55" t="s">
        <v>77</v>
      </c>
      <c r="K2111" s="29" t="s">
        <v>73</v>
      </c>
      <c r="L2111" s="29"/>
      <c r="M2111" s="29">
        <v>3.0</v>
      </c>
      <c r="N2111" s="29" t="s">
        <v>52</v>
      </c>
      <c r="O2111" s="25">
        <v>610.6933333333333</v>
      </c>
      <c r="P2111" s="25">
        <f>'LISTA DOS ITENS'!$O2111*'LISTA DOS ITENS'!$M2111</f>
        <v>1832.08</v>
      </c>
      <c r="Q2111" s="25">
        <v>610.69</v>
      </c>
      <c r="R2111" s="25">
        <f>'LISTA DOS ITENS'!$Q2111*'LISTA DOS ITENS'!$M2111</f>
        <v>1832.07</v>
      </c>
      <c r="S2111" s="56">
        <f>IF('LISTA DOS ITENS'!$P2111&gt;'LISTA DOS ITENS'!$R2111,'LISTA DOS ITENS'!$P2111,'LISTA DOS ITENS'!$R2111)</f>
        <v>1832.08</v>
      </c>
      <c r="T2111" s="25">
        <v>32.04751223382451</v>
      </c>
      <c r="U2111" s="25">
        <f>'LISTA DOS ITENS'!$T2111*'LISTA DOS ITENS'!$M2111</f>
        <v>96.1425367</v>
      </c>
      <c r="V2111" s="56">
        <f t="array" ref="V2111">INDEX('RESUMO - LOTES E VMA'!$F$3:$F$181,MATCH('LISTA DOS ITENS'!$D2111,'RESUMO - LOTES E VMA'!$A$3:$A$181,0))</f>
        <v>8699.028876</v>
      </c>
      <c r="W2111" s="57">
        <f>'LISTA DOS ITENS'!$U2111/'LISTA DOS ITENS'!$V2111</f>
        <v>0.01105209996</v>
      </c>
      <c r="X2111" s="29" t="s">
        <v>53</v>
      </c>
      <c r="Y2111" s="29" t="s">
        <v>290</v>
      </c>
      <c r="Z2111" s="58" t="str">
        <f>'LISTA DOS ITENS'!$F2111&amp;"-"&amp;'LISTA DOS ITENS'!$H2111&amp;"-"&amp;'LISTA DOS ITENS'!$J2111&amp;"-"&amp;'LISTA DOS ITENS'!$K2111&amp;"-"&amp;'LISTA DOS ITENS'!$I2111</f>
        <v>10298908-2101-A903-CONS/NAC-</v>
      </c>
      <c r="AA2111" s="59" t="str">
        <f t="array" ref="AA2111">INDEX('RESUMO - LOTES E VMA'!$M$3:$M$181,MATCH('LISTA DOS ITENS'!$D2111,'RESUMO - LOTES E VMA'!$A$3:$A$181,0))</f>
        <v>Para Leilão</v>
      </c>
      <c r="AB2111" s="60">
        <f t="array" ref="AB2111">INDEX('RESUMO - LOTES E VMA'!$J$3:$J$181,MATCH('LISTA DOS ITENS'!$D2111,'RESUMO - LOTES E VMA'!$A$3:$A$181,0))</f>
        <v>0.0521607969</v>
      </c>
      <c r="AC2111" s="29" t="str">
        <f t="array" ref="AC2111">INDEX('RESUMO - LOTES E VMA'!$L$3:$L$181,MATCH('LISTA DOS ITENS'!$D2111,'RESUMO - LOTES E VMA'!$A$3:$A$181,0))</f>
        <v>1% do Valor de Comparação do VMA</v>
      </c>
      <c r="AD2111" s="53" t="str">
        <f>VLOOKUP(Tabela1[[#This Row],[Índice]],[1]Planilha1!$A:$A,1,0)</f>
        <v>#ERROR!</v>
      </c>
    </row>
    <row r="2112" ht="15.75" customHeight="1">
      <c r="A2112" s="52">
        <v>254569.0</v>
      </c>
      <c r="B2112" s="29" t="s">
        <v>70</v>
      </c>
      <c r="C2112" s="29" t="s">
        <v>71</v>
      </c>
      <c r="D2112" s="22">
        <v>207165.0</v>
      </c>
      <c r="E2112" s="29" t="s">
        <v>63</v>
      </c>
      <c r="F2112" s="54">
        <v>1.0313098E7</v>
      </c>
      <c r="G2112" s="29" t="s">
        <v>1543</v>
      </c>
      <c r="H2112" s="55">
        <v>2101.0</v>
      </c>
      <c r="I2112" s="55"/>
      <c r="J2112" s="55" t="s">
        <v>77</v>
      </c>
      <c r="K2112" s="29" t="s">
        <v>84</v>
      </c>
      <c r="L2112" s="29"/>
      <c r="M2112" s="29">
        <v>12.0</v>
      </c>
      <c r="N2112" s="29" t="s">
        <v>52</v>
      </c>
      <c r="O2112" s="25">
        <v>1.0</v>
      </c>
      <c r="P2112" s="25">
        <f>'LISTA DOS ITENS'!$O2112*'LISTA DOS ITENS'!$M2112</f>
        <v>12</v>
      </c>
      <c r="Q2112" s="25">
        <v>4.22</v>
      </c>
      <c r="R2112" s="25">
        <f>'LISTA DOS ITENS'!$Q2112*'LISTA DOS ITENS'!$M2112</f>
        <v>50.64</v>
      </c>
      <c r="S2112" s="56">
        <f>IF('LISTA DOS ITENS'!$P2112&gt;'LISTA DOS ITENS'!$R2112,'LISTA DOS ITENS'!$P2112,'LISTA DOS ITENS'!$R2112)</f>
        <v>50.64</v>
      </c>
      <c r="T2112" s="25">
        <v>0.22145524181948192</v>
      </c>
      <c r="U2112" s="25">
        <f>'LISTA DOS ITENS'!$T2112*'LISTA DOS ITENS'!$M2112</f>
        <v>2.657462902</v>
      </c>
      <c r="V2112" s="56">
        <f t="array" ref="V2112">INDEX('RESUMO - LOTES E VMA'!$F$3:$F$181,MATCH('LISTA DOS ITENS'!$D2112,'RESUMO - LOTES E VMA'!$A$3:$A$181,0))</f>
        <v>8699.028876</v>
      </c>
      <c r="W2112" s="57">
        <f>'LISTA DOS ITENS'!$U2112/'LISTA DOS ITENS'!$V2112</f>
        <v>0.0003054896058</v>
      </c>
      <c r="X2112" s="29" t="s">
        <v>53</v>
      </c>
      <c r="Y2112" s="29" t="s">
        <v>290</v>
      </c>
      <c r="Z2112" s="58" t="str">
        <f>'LISTA DOS ITENS'!$F2112&amp;"-"&amp;'LISTA DOS ITENS'!$H2112&amp;"-"&amp;'LISTA DOS ITENS'!$J2112&amp;"-"&amp;'LISTA DOS ITENS'!$K2112&amp;"-"&amp;'LISTA DOS ITENS'!$I2112</f>
        <v>10313098-2101-A903-RAST-</v>
      </c>
      <c r="AA2112" s="59" t="str">
        <f t="array" ref="AA2112">INDEX('RESUMO - LOTES E VMA'!$M$3:$M$181,MATCH('LISTA DOS ITENS'!$D2112,'RESUMO - LOTES E VMA'!$A$3:$A$181,0))</f>
        <v>Para Leilão</v>
      </c>
      <c r="AB2112" s="60">
        <f t="array" ref="AB2112">INDEX('RESUMO - LOTES E VMA'!$J$3:$J$181,MATCH('LISTA DOS ITENS'!$D2112,'RESUMO - LOTES E VMA'!$A$3:$A$181,0))</f>
        <v>0.0521607969</v>
      </c>
      <c r="AC2112" s="29" t="str">
        <f t="array" ref="AC2112">INDEX('RESUMO - LOTES E VMA'!$L$3:$L$181,MATCH('LISTA DOS ITENS'!$D2112,'RESUMO - LOTES E VMA'!$A$3:$A$181,0))</f>
        <v>1% do Valor de Comparação do VMA</v>
      </c>
      <c r="AD2112" s="53" t="str">
        <f>VLOOKUP(Tabela1[[#This Row],[Índice]],[1]Planilha1!$A:$A,1,0)</f>
        <v>#ERROR!</v>
      </c>
    </row>
    <row r="2113" ht="15.75" customHeight="1">
      <c r="A2113" s="52">
        <v>254570.0</v>
      </c>
      <c r="B2113" s="29" t="s">
        <v>70</v>
      </c>
      <c r="C2113" s="29" t="s">
        <v>71</v>
      </c>
      <c r="D2113" s="22">
        <v>207165.0</v>
      </c>
      <c r="E2113" s="29" t="s">
        <v>63</v>
      </c>
      <c r="F2113" s="54">
        <v>1.0328554E7</v>
      </c>
      <c r="G2113" s="29" t="s">
        <v>1469</v>
      </c>
      <c r="H2113" s="55">
        <v>2101.0</v>
      </c>
      <c r="I2113" s="55"/>
      <c r="J2113" s="55" t="s">
        <v>77</v>
      </c>
      <c r="K2113" s="29" t="s">
        <v>84</v>
      </c>
      <c r="L2113" s="29"/>
      <c r="M2113" s="29">
        <v>4.0</v>
      </c>
      <c r="N2113" s="29" t="s">
        <v>52</v>
      </c>
      <c r="O2113" s="25">
        <v>1.0</v>
      </c>
      <c r="P2113" s="25">
        <f>'LISTA DOS ITENS'!$O2113*'LISTA DOS ITENS'!$M2113</f>
        <v>4</v>
      </c>
      <c r="Q2113" s="25">
        <v>39.56</v>
      </c>
      <c r="R2113" s="25">
        <f>'LISTA DOS ITENS'!$Q2113*'LISTA DOS ITENS'!$M2113</f>
        <v>158.24</v>
      </c>
      <c r="S2113" s="56">
        <f>IF('LISTA DOS ITENS'!$P2113&gt;'LISTA DOS ITENS'!$R2113,'LISTA DOS ITENS'!$P2113,'LISTA DOS ITENS'!$R2113)</f>
        <v>158.24</v>
      </c>
      <c r="T2113" s="25">
        <v>2.076011698194006</v>
      </c>
      <c r="U2113" s="25">
        <f>'LISTA DOS ITENS'!$T2113*'LISTA DOS ITENS'!$M2113</f>
        <v>8.304046793</v>
      </c>
      <c r="V2113" s="56">
        <f t="array" ref="V2113">INDEX('RESUMO - LOTES E VMA'!$F$3:$F$181,MATCH('LISTA DOS ITENS'!$D2113,'RESUMO - LOTES E VMA'!$A$3:$A$181,0))</f>
        <v>8699.028876</v>
      </c>
      <c r="W2113" s="57">
        <f>'LISTA DOS ITENS'!$U2113/'LISTA DOS ITENS'!$V2113</f>
        <v>0.0009545946923</v>
      </c>
      <c r="X2113" s="29" t="s">
        <v>53</v>
      </c>
      <c r="Y2113" s="29" t="s">
        <v>290</v>
      </c>
      <c r="Z2113" s="58" t="str">
        <f>'LISTA DOS ITENS'!$F2113&amp;"-"&amp;'LISTA DOS ITENS'!$H2113&amp;"-"&amp;'LISTA DOS ITENS'!$J2113&amp;"-"&amp;'LISTA DOS ITENS'!$K2113&amp;"-"&amp;'LISTA DOS ITENS'!$I2113</f>
        <v>10328554-2101-A903-RAST-</v>
      </c>
      <c r="AA2113" s="59" t="str">
        <f t="array" ref="AA2113">INDEX('RESUMO - LOTES E VMA'!$M$3:$M$181,MATCH('LISTA DOS ITENS'!$D2113,'RESUMO - LOTES E VMA'!$A$3:$A$181,0))</f>
        <v>Para Leilão</v>
      </c>
      <c r="AB2113" s="60">
        <f t="array" ref="AB2113">INDEX('RESUMO - LOTES E VMA'!$J$3:$J$181,MATCH('LISTA DOS ITENS'!$D2113,'RESUMO - LOTES E VMA'!$A$3:$A$181,0))</f>
        <v>0.0521607969</v>
      </c>
      <c r="AC2113" s="29" t="str">
        <f t="array" ref="AC2113">INDEX('RESUMO - LOTES E VMA'!$L$3:$L$181,MATCH('LISTA DOS ITENS'!$D2113,'RESUMO - LOTES E VMA'!$A$3:$A$181,0))</f>
        <v>1% do Valor de Comparação do VMA</v>
      </c>
      <c r="AD2113" s="53" t="str">
        <f>VLOOKUP(Tabela1[[#This Row],[Índice]],[1]Planilha1!$A:$A,1,0)</f>
        <v>#ERROR!</v>
      </c>
    </row>
    <row r="2114" ht="15.75" customHeight="1">
      <c r="A2114" s="52">
        <v>254571.0</v>
      </c>
      <c r="B2114" s="29" t="s">
        <v>70</v>
      </c>
      <c r="C2114" s="29" t="s">
        <v>71</v>
      </c>
      <c r="D2114" s="22">
        <v>207165.0</v>
      </c>
      <c r="E2114" s="29" t="s">
        <v>63</v>
      </c>
      <c r="F2114" s="54">
        <v>1.0331932E7</v>
      </c>
      <c r="G2114" s="29" t="s">
        <v>1477</v>
      </c>
      <c r="H2114" s="55">
        <v>2101.0</v>
      </c>
      <c r="I2114" s="55"/>
      <c r="J2114" s="55" t="s">
        <v>77</v>
      </c>
      <c r="K2114" s="29" t="s">
        <v>73</v>
      </c>
      <c r="L2114" s="29"/>
      <c r="M2114" s="29">
        <v>2.0</v>
      </c>
      <c r="N2114" s="29" t="s">
        <v>52</v>
      </c>
      <c r="O2114" s="25">
        <v>329.705</v>
      </c>
      <c r="P2114" s="25">
        <f>'LISTA DOS ITENS'!$O2114*'LISTA DOS ITENS'!$M2114</f>
        <v>659.41</v>
      </c>
      <c r="Q2114" s="25">
        <v>329.71</v>
      </c>
      <c r="R2114" s="25">
        <f>'LISTA DOS ITENS'!$Q2114*'LISTA DOS ITENS'!$M2114</f>
        <v>659.42</v>
      </c>
      <c r="S2114" s="56">
        <f>IF('LISTA DOS ITENS'!$P2114&gt;'LISTA DOS ITENS'!$R2114,'LISTA DOS ITENS'!$P2114,'LISTA DOS ITENS'!$R2114)</f>
        <v>659.42</v>
      </c>
      <c r="T2114" s="25">
        <v>17.30237151191976</v>
      </c>
      <c r="U2114" s="25">
        <f>'LISTA DOS ITENS'!$T2114*'LISTA DOS ITENS'!$M2114</f>
        <v>34.60474302</v>
      </c>
      <c r="V2114" s="56">
        <f t="array" ref="V2114">INDEX('RESUMO - LOTES E VMA'!$F$3:$F$181,MATCH('LISTA DOS ITENS'!$D2114,'RESUMO - LOTES E VMA'!$A$3:$A$181,0))</f>
        <v>8699.028876</v>
      </c>
      <c r="W2114" s="57">
        <f>'LISTA DOS ITENS'!$U2114/'LISTA DOS ITENS'!$V2114</f>
        <v>0.003978000708</v>
      </c>
      <c r="X2114" s="29" t="s">
        <v>53</v>
      </c>
      <c r="Y2114" s="29" t="s">
        <v>290</v>
      </c>
      <c r="Z2114" s="58" t="str">
        <f>'LISTA DOS ITENS'!$F2114&amp;"-"&amp;'LISTA DOS ITENS'!$H2114&amp;"-"&amp;'LISTA DOS ITENS'!$J2114&amp;"-"&amp;'LISTA DOS ITENS'!$K2114&amp;"-"&amp;'LISTA DOS ITENS'!$I2114</f>
        <v>10331932-2101-A903-CONS/NAC-</v>
      </c>
      <c r="AA2114" s="59" t="str">
        <f t="array" ref="AA2114">INDEX('RESUMO - LOTES E VMA'!$M$3:$M$181,MATCH('LISTA DOS ITENS'!$D2114,'RESUMO - LOTES E VMA'!$A$3:$A$181,0))</f>
        <v>Para Leilão</v>
      </c>
      <c r="AB2114" s="60">
        <f t="array" ref="AB2114">INDEX('RESUMO - LOTES E VMA'!$J$3:$J$181,MATCH('LISTA DOS ITENS'!$D2114,'RESUMO - LOTES E VMA'!$A$3:$A$181,0))</f>
        <v>0.0521607969</v>
      </c>
      <c r="AC2114" s="29" t="str">
        <f t="array" ref="AC2114">INDEX('RESUMO - LOTES E VMA'!$L$3:$L$181,MATCH('LISTA DOS ITENS'!$D2114,'RESUMO - LOTES E VMA'!$A$3:$A$181,0))</f>
        <v>1% do Valor de Comparação do VMA</v>
      </c>
      <c r="AD2114" s="53" t="str">
        <f>VLOOKUP(Tabela1[[#This Row],[Índice]],[1]Planilha1!$A:$A,1,0)</f>
        <v>#ERROR!</v>
      </c>
    </row>
    <row r="2115" ht="15.75" customHeight="1">
      <c r="A2115" s="52">
        <v>254572.0</v>
      </c>
      <c r="B2115" s="29" t="s">
        <v>70</v>
      </c>
      <c r="C2115" s="29" t="s">
        <v>71</v>
      </c>
      <c r="D2115" s="22">
        <v>207165.0</v>
      </c>
      <c r="E2115" s="29" t="s">
        <v>63</v>
      </c>
      <c r="F2115" s="54">
        <v>1.0342172E7</v>
      </c>
      <c r="G2115" s="29" t="s">
        <v>1544</v>
      </c>
      <c r="H2115" s="55">
        <v>2101.0</v>
      </c>
      <c r="I2115" s="55"/>
      <c r="J2115" s="55" t="s">
        <v>77</v>
      </c>
      <c r="K2115" s="29" t="s">
        <v>73</v>
      </c>
      <c r="L2115" s="29"/>
      <c r="M2115" s="29">
        <v>11.0</v>
      </c>
      <c r="N2115" s="29" t="s">
        <v>52</v>
      </c>
      <c r="O2115" s="25">
        <v>2.6154545454545453</v>
      </c>
      <c r="P2115" s="25">
        <f>'LISTA DOS ITENS'!$O2115*'LISTA DOS ITENS'!$M2115</f>
        <v>28.77</v>
      </c>
      <c r="Q2115" s="25">
        <v>2.62</v>
      </c>
      <c r="R2115" s="25">
        <f>'LISTA DOS ITENS'!$Q2115*'LISTA DOS ITENS'!$M2115</f>
        <v>28.82</v>
      </c>
      <c r="S2115" s="56">
        <f>IF('LISTA DOS ITENS'!$P2115&gt;'LISTA DOS ITENS'!$R2115,'LISTA DOS ITENS'!$P2115,'LISTA DOS ITENS'!$R2115)</f>
        <v>28.82</v>
      </c>
      <c r="T2115" s="25">
        <v>0.13749116909171627</v>
      </c>
      <c r="U2115" s="25">
        <f>'LISTA DOS ITENS'!$T2115*'LISTA DOS ITENS'!$M2115</f>
        <v>1.51240286</v>
      </c>
      <c r="V2115" s="56">
        <f t="array" ref="V2115">INDEX('RESUMO - LOTES E VMA'!$F$3:$F$181,MATCH('LISTA DOS ITENS'!$D2115,'RESUMO - LOTES E VMA'!$A$3:$A$181,0))</f>
        <v>8699.028876</v>
      </c>
      <c r="W2115" s="57">
        <f>'LISTA DOS ITENS'!$U2115/'LISTA DOS ITENS'!$V2115</f>
        <v>0.0001738588159</v>
      </c>
      <c r="X2115" s="29" t="s">
        <v>53</v>
      </c>
      <c r="Y2115" s="29" t="s">
        <v>290</v>
      </c>
      <c r="Z2115" s="58" t="str">
        <f>'LISTA DOS ITENS'!$F2115&amp;"-"&amp;'LISTA DOS ITENS'!$H2115&amp;"-"&amp;'LISTA DOS ITENS'!$J2115&amp;"-"&amp;'LISTA DOS ITENS'!$K2115&amp;"-"&amp;'LISTA DOS ITENS'!$I2115</f>
        <v>10342172-2101-A903-CONS/NAC-</v>
      </c>
      <c r="AA2115" s="59" t="str">
        <f t="array" ref="AA2115">INDEX('RESUMO - LOTES E VMA'!$M$3:$M$181,MATCH('LISTA DOS ITENS'!$D2115,'RESUMO - LOTES E VMA'!$A$3:$A$181,0))</f>
        <v>Para Leilão</v>
      </c>
      <c r="AB2115" s="60">
        <f t="array" ref="AB2115">INDEX('RESUMO - LOTES E VMA'!$J$3:$J$181,MATCH('LISTA DOS ITENS'!$D2115,'RESUMO - LOTES E VMA'!$A$3:$A$181,0))</f>
        <v>0.0521607969</v>
      </c>
      <c r="AC2115" s="29" t="str">
        <f t="array" ref="AC2115">INDEX('RESUMO - LOTES E VMA'!$L$3:$L$181,MATCH('LISTA DOS ITENS'!$D2115,'RESUMO - LOTES E VMA'!$A$3:$A$181,0))</f>
        <v>1% do Valor de Comparação do VMA</v>
      </c>
      <c r="AD2115" s="53" t="str">
        <f>VLOOKUP(Tabela1[[#This Row],[Índice]],[1]Planilha1!$A:$A,1,0)</f>
        <v>#ERROR!</v>
      </c>
    </row>
    <row r="2116" ht="15.75" customHeight="1">
      <c r="A2116" s="52">
        <v>254573.0</v>
      </c>
      <c r="B2116" s="29" t="s">
        <v>70</v>
      </c>
      <c r="C2116" s="29" t="s">
        <v>71</v>
      </c>
      <c r="D2116" s="22">
        <v>207165.0</v>
      </c>
      <c r="E2116" s="29" t="s">
        <v>63</v>
      </c>
      <c r="F2116" s="54">
        <v>1.0357532E7</v>
      </c>
      <c r="G2116" s="29" t="s">
        <v>1512</v>
      </c>
      <c r="H2116" s="55">
        <v>2101.0</v>
      </c>
      <c r="I2116" s="55"/>
      <c r="J2116" s="55" t="s">
        <v>77</v>
      </c>
      <c r="K2116" s="29" t="s">
        <v>73</v>
      </c>
      <c r="L2116" s="29"/>
      <c r="M2116" s="29">
        <v>4.0</v>
      </c>
      <c r="N2116" s="29" t="s">
        <v>52</v>
      </c>
      <c r="O2116" s="25">
        <v>5.2275</v>
      </c>
      <c r="P2116" s="25">
        <f>'LISTA DOS ITENS'!$O2116*'LISTA DOS ITENS'!$M2116</f>
        <v>20.91</v>
      </c>
      <c r="Q2116" s="25">
        <v>5.23</v>
      </c>
      <c r="R2116" s="25">
        <f>'LISTA DOS ITENS'!$Q2116*'LISTA DOS ITENS'!$M2116</f>
        <v>20.92</v>
      </c>
      <c r="S2116" s="56">
        <f>IF('LISTA DOS ITENS'!$P2116&gt;'LISTA DOS ITENS'!$R2116,'LISTA DOS ITENS'!$P2116,'LISTA DOS ITENS'!$R2116)</f>
        <v>20.92</v>
      </c>
      <c r="T2116" s="25">
        <v>0.274457562728884</v>
      </c>
      <c r="U2116" s="25">
        <f>'LISTA DOS ITENS'!$T2116*'LISTA DOS ITENS'!$M2116</f>
        <v>1.097830251</v>
      </c>
      <c r="V2116" s="56">
        <f t="array" ref="V2116">INDEX('RESUMO - LOTES E VMA'!$F$3:$F$181,MATCH('LISTA DOS ITENS'!$D2116,'RESUMO - LOTES E VMA'!$A$3:$A$181,0))</f>
        <v>8699.028876</v>
      </c>
      <c r="W2116" s="57">
        <f>'LISTA DOS ITENS'!$U2116/'LISTA DOS ITENS'!$V2116</f>
        <v>0.0001262014722</v>
      </c>
      <c r="X2116" s="29" t="s">
        <v>53</v>
      </c>
      <c r="Y2116" s="29" t="s">
        <v>290</v>
      </c>
      <c r="Z2116" s="58" t="str">
        <f>'LISTA DOS ITENS'!$F2116&amp;"-"&amp;'LISTA DOS ITENS'!$H2116&amp;"-"&amp;'LISTA DOS ITENS'!$J2116&amp;"-"&amp;'LISTA DOS ITENS'!$K2116&amp;"-"&amp;'LISTA DOS ITENS'!$I2116</f>
        <v>10357532-2101-A903-CONS/NAC-</v>
      </c>
      <c r="AA2116" s="59" t="str">
        <f t="array" ref="AA2116">INDEX('RESUMO - LOTES E VMA'!$M$3:$M$181,MATCH('LISTA DOS ITENS'!$D2116,'RESUMO - LOTES E VMA'!$A$3:$A$181,0))</f>
        <v>Para Leilão</v>
      </c>
      <c r="AB2116" s="60">
        <f t="array" ref="AB2116">INDEX('RESUMO - LOTES E VMA'!$J$3:$J$181,MATCH('LISTA DOS ITENS'!$D2116,'RESUMO - LOTES E VMA'!$A$3:$A$181,0))</f>
        <v>0.0521607969</v>
      </c>
      <c r="AC2116" s="29" t="str">
        <f t="array" ref="AC2116">INDEX('RESUMO - LOTES E VMA'!$L$3:$L$181,MATCH('LISTA DOS ITENS'!$D2116,'RESUMO - LOTES E VMA'!$A$3:$A$181,0))</f>
        <v>1% do Valor de Comparação do VMA</v>
      </c>
      <c r="AD2116" s="53" t="str">
        <f>VLOOKUP(Tabela1[[#This Row],[Índice]],[1]Planilha1!$A:$A,1,0)</f>
        <v>#ERROR!</v>
      </c>
    </row>
    <row r="2117" ht="15.75" customHeight="1">
      <c r="A2117" s="52">
        <v>254574.0</v>
      </c>
      <c r="B2117" s="29" t="s">
        <v>70</v>
      </c>
      <c r="C2117" s="29" t="s">
        <v>71</v>
      </c>
      <c r="D2117" s="22">
        <v>207165.0</v>
      </c>
      <c r="E2117" s="29" t="s">
        <v>63</v>
      </c>
      <c r="F2117" s="54">
        <v>1.0414283E7</v>
      </c>
      <c r="G2117" s="29" t="s">
        <v>1545</v>
      </c>
      <c r="H2117" s="55">
        <v>2101.0</v>
      </c>
      <c r="I2117" s="55"/>
      <c r="J2117" s="55" t="s">
        <v>77</v>
      </c>
      <c r="K2117" s="29" t="s">
        <v>73</v>
      </c>
      <c r="L2117" s="29"/>
      <c r="M2117" s="29">
        <v>7.0</v>
      </c>
      <c r="N2117" s="29" t="s">
        <v>52</v>
      </c>
      <c r="O2117" s="25">
        <v>21.98</v>
      </c>
      <c r="P2117" s="25">
        <f>'LISTA DOS ITENS'!$O2117*'LISTA DOS ITENS'!$M2117</f>
        <v>153.86</v>
      </c>
      <c r="Q2117" s="25">
        <v>21.98</v>
      </c>
      <c r="R2117" s="25">
        <f>'LISTA DOS ITENS'!$Q2117*'LISTA DOS ITENS'!$M2117</f>
        <v>153.86</v>
      </c>
      <c r="S2117" s="56">
        <f>IF('LISTA DOS ITENS'!$P2117&gt;'LISTA DOS ITENS'!$R2117,'LISTA DOS ITENS'!$P2117,'LISTA DOS ITENS'!$R2117)</f>
        <v>153.86</v>
      </c>
      <c r="T2117" s="25">
        <v>1.1534564490976809</v>
      </c>
      <c r="U2117" s="25">
        <f>'LISTA DOS ITENS'!$T2117*'LISTA DOS ITENS'!$M2117</f>
        <v>8.074195144</v>
      </c>
      <c r="V2117" s="56">
        <f t="array" ref="V2117">INDEX('RESUMO - LOTES E VMA'!$F$3:$F$181,MATCH('LISTA DOS ITENS'!$D2117,'RESUMO - LOTES E VMA'!$A$3:$A$181,0))</f>
        <v>8699.028876</v>
      </c>
      <c r="W2117" s="57">
        <f>'LISTA DOS ITENS'!$U2117/'LISTA DOS ITENS'!$V2117</f>
        <v>0.0009281720131</v>
      </c>
      <c r="X2117" s="29" t="s">
        <v>53</v>
      </c>
      <c r="Y2117" s="29" t="s">
        <v>290</v>
      </c>
      <c r="Z2117" s="58" t="str">
        <f>'LISTA DOS ITENS'!$F2117&amp;"-"&amp;'LISTA DOS ITENS'!$H2117&amp;"-"&amp;'LISTA DOS ITENS'!$J2117&amp;"-"&amp;'LISTA DOS ITENS'!$K2117&amp;"-"&amp;'LISTA DOS ITENS'!$I2117</f>
        <v>10414283-2101-A903-CONS/NAC-</v>
      </c>
      <c r="AA2117" s="59" t="str">
        <f t="array" ref="AA2117">INDEX('RESUMO - LOTES E VMA'!$M$3:$M$181,MATCH('LISTA DOS ITENS'!$D2117,'RESUMO - LOTES E VMA'!$A$3:$A$181,0))</f>
        <v>Para Leilão</v>
      </c>
      <c r="AB2117" s="60">
        <f t="array" ref="AB2117">INDEX('RESUMO - LOTES E VMA'!$J$3:$J$181,MATCH('LISTA DOS ITENS'!$D2117,'RESUMO - LOTES E VMA'!$A$3:$A$181,0))</f>
        <v>0.0521607969</v>
      </c>
      <c r="AC2117" s="29" t="str">
        <f t="array" ref="AC2117">INDEX('RESUMO - LOTES E VMA'!$L$3:$L$181,MATCH('LISTA DOS ITENS'!$D2117,'RESUMO - LOTES E VMA'!$A$3:$A$181,0))</f>
        <v>1% do Valor de Comparação do VMA</v>
      </c>
      <c r="AD2117" s="53" t="str">
        <f>VLOOKUP(Tabela1[[#This Row],[Índice]],[1]Planilha1!$A:$A,1,0)</f>
        <v>#ERROR!</v>
      </c>
    </row>
    <row r="2118" ht="15.75" customHeight="1">
      <c r="A2118" s="52">
        <v>254575.0</v>
      </c>
      <c r="B2118" s="29" t="s">
        <v>70</v>
      </c>
      <c r="C2118" s="29" t="s">
        <v>71</v>
      </c>
      <c r="D2118" s="22">
        <v>207165.0</v>
      </c>
      <c r="E2118" s="29" t="s">
        <v>63</v>
      </c>
      <c r="F2118" s="54">
        <v>1.0529165E7</v>
      </c>
      <c r="G2118" s="29" t="s">
        <v>1546</v>
      </c>
      <c r="H2118" s="55">
        <v>2101.0</v>
      </c>
      <c r="I2118" s="55"/>
      <c r="J2118" s="55" t="s">
        <v>77</v>
      </c>
      <c r="K2118" s="29" t="s">
        <v>84</v>
      </c>
      <c r="L2118" s="29"/>
      <c r="M2118" s="29">
        <v>12.0</v>
      </c>
      <c r="N2118" s="29" t="s">
        <v>52</v>
      </c>
      <c r="O2118" s="25">
        <v>1.0</v>
      </c>
      <c r="P2118" s="25">
        <f>'LISTA DOS ITENS'!$O2118*'LISTA DOS ITENS'!$M2118</f>
        <v>12</v>
      </c>
      <c r="Q2118" s="25">
        <v>526.35</v>
      </c>
      <c r="R2118" s="25">
        <f>'LISTA DOS ITENS'!$Q2118*'LISTA DOS ITENS'!$M2118</f>
        <v>6316.2</v>
      </c>
      <c r="S2118" s="56">
        <f>IF('LISTA DOS ITENS'!$P2118&gt;'LISTA DOS ITENS'!$R2118,'LISTA DOS ITENS'!$P2118,'LISTA DOS ITENS'!$R2118)</f>
        <v>6316.2</v>
      </c>
      <c r="T2118" s="25">
        <v>27.62155605016216</v>
      </c>
      <c r="U2118" s="25">
        <f>'LISTA DOS ITENS'!$T2118*'LISTA DOS ITENS'!$M2118</f>
        <v>331.4586726</v>
      </c>
      <c r="V2118" s="56">
        <f t="array" ref="V2118">INDEX('RESUMO - LOTES E VMA'!$F$3:$F$181,MATCH('LISTA DOS ITENS'!$D2118,'RESUMO - LOTES E VMA'!$A$3:$A$181,0))</f>
        <v>8699.028876</v>
      </c>
      <c r="W2118" s="57">
        <f>'LISTA DOS ITENS'!$U2118/'LISTA DOS ITENS'!$V2118</f>
        <v>0.03810295118</v>
      </c>
      <c r="X2118" s="29" t="s">
        <v>53</v>
      </c>
      <c r="Y2118" s="29" t="s">
        <v>290</v>
      </c>
      <c r="Z2118" s="58" t="str">
        <f>'LISTA DOS ITENS'!$F2118&amp;"-"&amp;'LISTA DOS ITENS'!$H2118&amp;"-"&amp;'LISTA DOS ITENS'!$J2118&amp;"-"&amp;'LISTA DOS ITENS'!$K2118&amp;"-"&amp;'LISTA DOS ITENS'!$I2118</f>
        <v>10529165-2101-A903-RAST-</v>
      </c>
      <c r="AA2118" s="59" t="str">
        <f t="array" ref="AA2118">INDEX('RESUMO - LOTES E VMA'!$M$3:$M$181,MATCH('LISTA DOS ITENS'!$D2118,'RESUMO - LOTES E VMA'!$A$3:$A$181,0))</f>
        <v>Para Leilão</v>
      </c>
      <c r="AB2118" s="60">
        <f t="array" ref="AB2118">INDEX('RESUMO - LOTES E VMA'!$J$3:$J$181,MATCH('LISTA DOS ITENS'!$D2118,'RESUMO - LOTES E VMA'!$A$3:$A$181,0))</f>
        <v>0.0521607969</v>
      </c>
      <c r="AC2118" s="29" t="str">
        <f t="array" ref="AC2118">INDEX('RESUMO - LOTES E VMA'!$L$3:$L$181,MATCH('LISTA DOS ITENS'!$D2118,'RESUMO - LOTES E VMA'!$A$3:$A$181,0))</f>
        <v>1% do Valor de Comparação do VMA</v>
      </c>
      <c r="AD2118" s="53" t="str">
        <f>VLOOKUP(Tabela1[[#This Row],[Índice]],[1]Planilha1!$A:$A,1,0)</f>
        <v>#ERROR!</v>
      </c>
    </row>
    <row r="2119" ht="15.75" customHeight="1">
      <c r="A2119" s="52">
        <v>254576.0</v>
      </c>
      <c r="B2119" s="29" t="s">
        <v>70</v>
      </c>
      <c r="C2119" s="29" t="s">
        <v>71</v>
      </c>
      <c r="D2119" s="22">
        <v>207165.0</v>
      </c>
      <c r="E2119" s="29" t="s">
        <v>63</v>
      </c>
      <c r="F2119" s="54">
        <v>1.0540228E7</v>
      </c>
      <c r="G2119" s="29" t="s">
        <v>1547</v>
      </c>
      <c r="H2119" s="55">
        <v>2101.0</v>
      </c>
      <c r="I2119" s="55"/>
      <c r="J2119" s="55" t="s">
        <v>77</v>
      </c>
      <c r="K2119" s="29" t="s">
        <v>73</v>
      </c>
      <c r="L2119" s="29"/>
      <c r="M2119" s="29">
        <v>30.0</v>
      </c>
      <c r="N2119" s="29" t="s">
        <v>52</v>
      </c>
      <c r="O2119" s="25">
        <v>35.39</v>
      </c>
      <c r="P2119" s="25">
        <f>'LISTA DOS ITENS'!$O2119*'LISTA DOS ITENS'!$M2119</f>
        <v>1061.7</v>
      </c>
      <c r="Q2119" s="25">
        <v>35.39</v>
      </c>
      <c r="R2119" s="25">
        <f>'LISTA DOS ITENS'!$Q2119*'LISTA DOS ITENS'!$M2119</f>
        <v>1061.7</v>
      </c>
      <c r="S2119" s="56">
        <f>IF('LISTA DOS ITENS'!$P2119&gt;'LISTA DOS ITENS'!$R2119,'LISTA DOS ITENS'!$P2119,'LISTA DOS ITENS'!$R2119)</f>
        <v>1061.7</v>
      </c>
      <c r="T2119" s="25">
        <v>1.8571803336472668</v>
      </c>
      <c r="U2119" s="25">
        <f>'LISTA DOS ITENS'!$T2119*'LISTA DOS ITENS'!$M2119</f>
        <v>55.71541001</v>
      </c>
      <c r="V2119" s="56">
        <f t="array" ref="V2119">INDEX('RESUMO - LOTES E VMA'!$F$3:$F$181,MATCH('LISTA DOS ITENS'!$D2119,'RESUMO - LOTES E VMA'!$A$3:$A$181,0))</f>
        <v>8699.028876</v>
      </c>
      <c r="W2119" s="57">
        <f>'LISTA DOS ITENS'!$U2119/'LISTA DOS ITENS'!$V2119</f>
        <v>0.00640478504</v>
      </c>
      <c r="X2119" s="29" t="s">
        <v>53</v>
      </c>
      <c r="Y2119" s="29" t="s">
        <v>290</v>
      </c>
      <c r="Z2119" s="58" t="str">
        <f>'LISTA DOS ITENS'!$F2119&amp;"-"&amp;'LISTA DOS ITENS'!$H2119&amp;"-"&amp;'LISTA DOS ITENS'!$J2119&amp;"-"&amp;'LISTA DOS ITENS'!$K2119&amp;"-"&amp;'LISTA DOS ITENS'!$I2119</f>
        <v>10540228-2101-A903-CONS/NAC-</v>
      </c>
      <c r="AA2119" s="59" t="str">
        <f t="array" ref="AA2119">INDEX('RESUMO - LOTES E VMA'!$M$3:$M$181,MATCH('LISTA DOS ITENS'!$D2119,'RESUMO - LOTES E VMA'!$A$3:$A$181,0))</f>
        <v>Para Leilão</v>
      </c>
      <c r="AB2119" s="60">
        <f t="array" ref="AB2119">INDEX('RESUMO - LOTES E VMA'!$J$3:$J$181,MATCH('LISTA DOS ITENS'!$D2119,'RESUMO - LOTES E VMA'!$A$3:$A$181,0))</f>
        <v>0.0521607969</v>
      </c>
      <c r="AC2119" s="29" t="str">
        <f t="array" ref="AC2119">INDEX('RESUMO - LOTES E VMA'!$L$3:$L$181,MATCH('LISTA DOS ITENS'!$D2119,'RESUMO - LOTES E VMA'!$A$3:$A$181,0))</f>
        <v>1% do Valor de Comparação do VMA</v>
      </c>
      <c r="AD2119" s="53" t="str">
        <f>VLOOKUP(Tabela1[[#This Row],[Índice]],[1]Planilha1!$A:$A,1,0)</f>
        <v>#ERROR!</v>
      </c>
    </row>
    <row r="2120" ht="15.75" customHeight="1">
      <c r="A2120" s="52">
        <v>254577.0</v>
      </c>
      <c r="B2120" s="29" t="s">
        <v>70</v>
      </c>
      <c r="C2120" s="29" t="s">
        <v>71</v>
      </c>
      <c r="D2120" s="22">
        <v>207165.0</v>
      </c>
      <c r="E2120" s="29" t="s">
        <v>63</v>
      </c>
      <c r="F2120" s="54">
        <v>1.0555231E7</v>
      </c>
      <c r="G2120" s="29" t="s">
        <v>1548</v>
      </c>
      <c r="H2120" s="55">
        <v>2101.0</v>
      </c>
      <c r="I2120" s="55"/>
      <c r="J2120" s="55" t="s">
        <v>77</v>
      </c>
      <c r="K2120" s="29" t="s">
        <v>84</v>
      </c>
      <c r="L2120" s="29"/>
      <c r="M2120" s="29">
        <v>15.0</v>
      </c>
      <c r="N2120" s="29" t="s">
        <v>52</v>
      </c>
      <c r="O2120" s="25">
        <v>0.0</v>
      </c>
      <c r="P2120" s="25">
        <f>'LISTA DOS ITENS'!$O2120*'LISTA DOS ITENS'!$M2120</f>
        <v>0</v>
      </c>
      <c r="Q2120" s="25">
        <v>20.0</v>
      </c>
      <c r="R2120" s="25">
        <f>'LISTA DOS ITENS'!$Q2120*'LISTA DOS ITENS'!$M2120</f>
        <v>300</v>
      </c>
      <c r="S2120" s="56">
        <f>IF('LISTA DOS ITENS'!$P2120&gt;'LISTA DOS ITENS'!$R2120,'LISTA DOS ITENS'!$P2120,'LISTA DOS ITENS'!$R2120)</f>
        <v>300</v>
      </c>
      <c r="T2120" s="25">
        <v>1.0495509090970707</v>
      </c>
      <c r="U2120" s="25">
        <f>'LISTA DOS ITENS'!$T2120*'LISTA DOS ITENS'!$M2120</f>
        <v>15.74326364</v>
      </c>
      <c r="V2120" s="56">
        <f t="array" ref="V2120">INDEX('RESUMO - LOTES E VMA'!$F$3:$F$181,MATCH('LISTA DOS ITENS'!$D2120,'RESUMO - LOTES E VMA'!$A$3:$A$181,0))</f>
        <v>8699.028876</v>
      </c>
      <c r="W2120" s="57">
        <f>'LISTA DOS ITENS'!$U2120/'LISTA DOS ITENS'!$V2120</f>
        <v>0.001809772546</v>
      </c>
      <c r="X2120" s="29" t="s">
        <v>53</v>
      </c>
      <c r="Y2120" s="29" t="s">
        <v>290</v>
      </c>
      <c r="Z2120" s="58" t="str">
        <f>'LISTA DOS ITENS'!$F2120&amp;"-"&amp;'LISTA DOS ITENS'!$H2120&amp;"-"&amp;'LISTA DOS ITENS'!$J2120&amp;"-"&amp;'LISTA DOS ITENS'!$K2120&amp;"-"&amp;'LISTA DOS ITENS'!$I2120</f>
        <v>10555231-2101-A903-RAST-</v>
      </c>
      <c r="AA2120" s="59" t="str">
        <f t="array" ref="AA2120">INDEX('RESUMO - LOTES E VMA'!$M$3:$M$181,MATCH('LISTA DOS ITENS'!$D2120,'RESUMO - LOTES E VMA'!$A$3:$A$181,0))</f>
        <v>Para Leilão</v>
      </c>
      <c r="AB2120" s="60">
        <f t="array" ref="AB2120">INDEX('RESUMO - LOTES E VMA'!$J$3:$J$181,MATCH('LISTA DOS ITENS'!$D2120,'RESUMO - LOTES E VMA'!$A$3:$A$181,0))</f>
        <v>0.0521607969</v>
      </c>
      <c r="AC2120" s="29" t="str">
        <f t="array" ref="AC2120">INDEX('RESUMO - LOTES E VMA'!$L$3:$L$181,MATCH('LISTA DOS ITENS'!$D2120,'RESUMO - LOTES E VMA'!$A$3:$A$181,0))</f>
        <v>1% do Valor de Comparação do VMA</v>
      </c>
      <c r="AD2120" s="53" t="str">
        <f>VLOOKUP(Tabela1[[#This Row],[Índice]],[1]Planilha1!$A:$A,1,0)</f>
        <v>#ERROR!</v>
      </c>
    </row>
    <row r="2121" ht="15.75" customHeight="1">
      <c r="A2121" s="52">
        <v>254578.0</v>
      </c>
      <c r="B2121" s="29" t="s">
        <v>70</v>
      </c>
      <c r="C2121" s="29" t="s">
        <v>71</v>
      </c>
      <c r="D2121" s="22">
        <v>207165.0</v>
      </c>
      <c r="E2121" s="29" t="s">
        <v>63</v>
      </c>
      <c r="F2121" s="54">
        <v>1.0558294E7</v>
      </c>
      <c r="G2121" s="29" t="s">
        <v>1479</v>
      </c>
      <c r="H2121" s="55">
        <v>2101.0</v>
      </c>
      <c r="I2121" s="55"/>
      <c r="J2121" s="55" t="s">
        <v>77</v>
      </c>
      <c r="K2121" s="29" t="s">
        <v>84</v>
      </c>
      <c r="L2121" s="29"/>
      <c r="M2121" s="29">
        <v>7.0</v>
      </c>
      <c r="N2121" s="29" t="s">
        <v>52</v>
      </c>
      <c r="O2121" s="25">
        <v>1.0</v>
      </c>
      <c r="P2121" s="25">
        <f>'LISTA DOS ITENS'!$O2121*'LISTA DOS ITENS'!$M2121</f>
        <v>7</v>
      </c>
      <c r="Q2121" s="25">
        <v>45.38</v>
      </c>
      <c r="R2121" s="25">
        <f>'LISTA DOS ITENS'!$Q2121*'LISTA DOS ITENS'!$M2121</f>
        <v>317.66</v>
      </c>
      <c r="S2121" s="56">
        <f>IF('LISTA DOS ITENS'!$P2121&gt;'LISTA DOS ITENS'!$R2121,'LISTA DOS ITENS'!$P2121,'LISTA DOS ITENS'!$R2121)</f>
        <v>317.66</v>
      </c>
      <c r="T2121" s="25">
        <v>0.46576826529838566</v>
      </c>
      <c r="U2121" s="25">
        <f>'LISTA DOS ITENS'!$T2121*'LISTA DOS ITENS'!$M2121</f>
        <v>3.260377857</v>
      </c>
      <c r="V2121" s="56">
        <f t="array" ref="V2121">INDEX('RESUMO - LOTES E VMA'!$F$3:$F$181,MATCH('LISTA DOS ITENS'!$D2121,'RESUMO - LOTES E VMA'!$A$3:$A$181,0))</f>
        <v>8699.028876</v>
      </c>
      <c r="W2121" s="57">
        <f>'LISTA DOS ITENS'!$U2121/'LISTA DOS ITENS'!$V2121</f>
        <v>0.0003747979118</v>
      </c>
      <c r="X2121" s="29" t="s">
        <v>53</v>
      </c>
      <c r="Y2121" s="29" t="s">
        <v>290</v>
      </c>
      <c r="Z2121" s="58" t="str">
        <f>'LISTA DOS ITENS'!$F2121&amp;"-"&amp;'LISTA DOS ITENS'!$H2121&amp;"-"&amp;'LISTA DOS ITENS'!$J2121&amp;"-"&amp;'LISTA DOS ITENS'!$K2121&amp;"-"&amp;'LISTA DOS ITENS'!$I2121</f>
        <v>10558294-2101-A903-RAST-</v>
      </c>
      <c r="AA2121" s="59" t="str">
        <f t="array" ref="AA2121">INDEX('RESUMO - LOTES E VMA'!$M$3:$M$181,MATCH('LISTA DOS ITENS'!$D2121,'RESUMO - LOTES E VMA'!$A$3:$A$181,0))</f>
        <v>Para Leilão</v>
      </c>
      <c r="AB2121" s="60">
        <f t="array" ref="AB2121">INDEX('RESUMO - LOTES E VMA'!$J$3:$J$181,MATCH('LISTA DOS ITENS'!$D2121,'RESUMO - LOTES E VMA'!$A$3:$A$181,0))</f>
        <v>0.0521607969</v>
      </c>
      <c r="AC2121" s="29" t="str">
        <f t="array" ref="AC2121">INDEX('RESUMO - LOTES E VMA'!$L$3:$L$181,MATCH('LISTA DOS ITENS'!$D2121,'RESUMO - LOTES E VMA'!$A$3:$A$181,0))</f>
        <v>1% do Valor de Comparação do VMA</v>
      </c>
      <c r="AD2121" s="53" t="str">
        <f>VLOOKUP(Tabela1[[#This Row],[Índice]],[1]Planilha1!$A:$A,1,0)</f>
        <v>#ERROR!</v>
      </c>
    </row>
    <row r="2122" ht="15.75" customHeight="1">
      <c r="A2122" s="52">
        <v>254579.0</v>
      </c>
      <c r="B2122" s="29" t="s">
        <v>70</v>
      </c>
      <c r="C2122" s="29" t="s">
        <v>71</v>
      </c>
      <c r="D2122" s="22">
        <v>207165.0</v>
      </c>
      <c r="E2122" s="29" t="s">
        <v>63</v>
      </c>
      <c r="F2122" s="54">
        <v>1.0558727E7</v>
      </c>
      <c r="G2122" s="29" t="s">
        <v>1549</v>
      </c>
      <c r="H2122" s="55">
        <v>2101.0</v>
      </c>
      <c r="I2122" s="55"/>
      <c r="J2122" s="55" t="s">
        <v>77</v>
      </c>
      <c r="K2122" s="29" t="s">
        <v>84</v>
      </c>
      <c r="L2122" s="29"/>
      <c r="M2122" s="29">
        <v>2.0</v>
      </c>
      <c r="N2122" s="29" t="s">
        <v>52</v>
      </c>
      <c r="O2122" s="25">
        <v>1.0</v>
      </c>
      <c r="P2122" s="25">
        <f>'LISTA DOS ITENS'!$O2122*'LISTA DOS ITENS'!$M2122</f>
        <v>2</v>
      </c>
      <c r="Q2122" s="25">
        <v>31.97</v>
      </c>
      <c r="R2122" s="25">
        <f>'LISTA DOS ITENS'!$Q2122*'LISTA DOS ITENS'!$M2122</f>
        <v>63.94</v>
      </c>
      <c r="S2122" s="56">
        <f>IF('LISTA DOS ITENS'!$P2122&gt;'LISTA DOS ITENS'!$R2122,'LISTA DOS ITENS'!$P2122,'LISTA DOS ITENS'!$R2122)</f>
        <v>63.94</v>
      </c>
      <c r="T2122" s="25">
        <v>1.6777071281916676</v>
      </c>
      <c r="U2122" s="25">
        <f>'LISTA DOS ITENS'!$T2122*'LISTA DOS ITENS'!$M2122</f>
        <v>3.355414256</v>
      </c>
      <c r="V2122" s="56">
        <f t="array" ref="V2122">INDEX('RESUMO - LOTES E VMA'!$F$3:$F$181,MATCH('LISTA DOS ITENS'!$D2122,'RESUMO - LOTES E VMA'!$A$3:$A$181,0))</f>
        <v>8699.028876</v>
      </c>
      <c r="W2122" s="57">
        <f>'LISTA DOS ITENS'!$U2122/'LISTA DOS ITENS'!$V2122</f>
        <v>0.0003857228553</v>
      </c>
      <c r="X2122" s="29" t="s">
        <v>53</v>
      </c>
      <c r="Y2122" s="29" t="s">
        <v>290</v>
      </c>
      <c r="Z2122" s="58" t="str">
        <f>'LISTA DOS ITENS'!$F2122&amp;"-"&amp;'LISTA DOS ITENS'!$H2122&amp;"-"&amp;'LISTA DOS ITENS'!$J2122&amp;"-"&amp;'LISTA DOS ITENS'!$K2122&amp;"-"&amp;'LISTA DOS ITENS'!$I2122</f>
        <v>10558727-2101-A903-RAST-</v>
      </c>
      <c r="AA2122" s="59" t="str">
        <f t="array" ref="AA2122">INDEX('RESUMO - LOTES E VMA'!$M$3:$M$181,MATCH('LISTA DOS ITENS'!$D2122,'RESUMO - LOTES E VMA'!$A$3:$A$181,0))</f>
        <v>Para Leilão</v>
      </c>
      <c r="AB2122" s="60">
        <f t="array" ref="AB2122">INDEX('RESUMO - LOTES E VMA'!$J$3:$J$181,MATCH('LISTA DOS ITENS'!$D2122,'RESUMO - LOTES E VMA'!$A$3:$A$181,0))</f>
        <v>0.0521607969</v>
      </c>
      <c r="AC2122" s="29" t="str">
        <f t="array" ref="AC2122">INDEX('RESUMO - LOTES E VMA'!$L$3:$L$181,MATCH('LISTA DOS ITENS'!$D2122,'RESUMO - LOTES E VMA'!$A$3:$A$181,0))</f>
        <v>1% do Valor de Comparação do VMA</v>
      </c>
      <c r="AD2122" s="53" t="str">
        <f>VLOOKUP(Tabela1[[#This Row],[Índice]],[1]Planilha1!$A:$A,1,0)</f>
        <v>#ERROR!</v>
      </c>
    </row>
    <row r="2123" ht="15.75" customHeight="1">
      <c r="A2123" s="52">
        <v>254580.0</v>
      </c>
      <c r="B2123" s="29" t="s">
        <v>70</v>
      </c>
      <c r="C2123" s="29" t="s">
        <v>71</v>
      </c>
      <c r="D2123" s="22">
        <v>207165.0</v>
      </c>
      <c r="E2123" s="29" t="s">
        <v>63</v>
      </c>
      <c r="F2123" s="54">
        <v>1.0558733E7</v>
      </c>
      <c r="G2123" s="29" t="s">
        <v>1550</v>
      </c>
      <c r="H2123" s="55">
        <v>2101.0</v>
      </c>
      <c r="I2123" s="55"/>
      <c r="J2123" s="55" t="s">
        <v>77</v>
      </c>
      <c r="K2123" s="29" t="s">
        <v>84</v>
      </c>
      <c r="L2123" s="29"/>
      <c r="M2123" s="29">
        <v>13.0</v>
      </c>
      <c r="N2123" s="29" t="s">
        <v>52</v>
      </c>
      <c r="O2123" s="25">
        <v>1.0</v>
      </c>
      <c r="P2123" s="25">
        <f>'LISTA DOS ITENS'!$O2123*'LISTA DOS ITENS'!$M2123</f>
        <v>13</v>
      </c>
      <c r="Q2123" s="25">
        <v>46.17</v>
      </c>
      <c r="R2123" s="25">
        <f>'LISTA DOS ITENS'!$Q2123*'LISTA DOS ITENS'!$M2123</f>
        <v>600.21</v>
      </c>
      <c r="S2123" s="56">
        <f>IF('LISTA DOS ITENS'!$P2123&gt;'LISTA DOS ITENS'!$R2123,'LISTA DOS ITENS'!$P2123,'LISTA DOS ITENS'!$R2123)</f>
        <v>600.21</v>
      </c>
      <c r="T2123" s="25">
        <v>2.422888273650588</v>
      </c>
      <c r="U2123" s="25">
        <f>'LISTA DOS ITENS'!$T2123*'LISTA DOS ITENS'!$M2123</f>
        <v>31.49754756</v>
      </c>
      <c r="V2123" s="56">
        <f t="array" ref="V2123">INDEX('RESUMO - LOTES E VMA'!$F$3:$F$181,MATCH('LISTA DOS ITENS'!$D2123,'RESUMO - LOTES E VMA'!$A$3:$A$181,0))</f>
        <v>8699.028876</v>
      </c>
      <c r="W2123" s="57">
        <f>'LISTA DOS ITENS'!$U2123/'LISTA DOS ITENS'!$V2123</f>
        <v>0.003620811933</v>
      </c>
      <c r="X2123" s="29" t="s">
        <v>53</v>
      </c>
      <c r="Y2123" s="29" t="s">
        <v>290</v>
      </c>
      <c r="Z2123" s="58" t="str">
        <f>'LISTA DOS ITENS'!$F2123&amp;"-"&amp;'LISTA DOS ITENS'!$H2123&amp;"-"&amp;'LISTA DOS ITENS'!$J2123&amp;"-"&amp;'LISTA DOS ITENS'!$K2123&amp;"-"&amp;'LISTA DOS ITENS'!$I2123</f>
        <v>10558733-2101-A903-RAST-</v>
      </c>
      <c r="AA2123" s="59" t="str">
        <f t="array" ref="AA2123">INDEX('RESUMO - LOTES E VMA'!$M$3:$M$181,MATCH('LISTA DOS ITENS'!$D2123,'RESUMO - LOTES E VMA'!$A$3:$A$181,0))</f>
        <v>Para Leilão</v>
      </c>
      <c r="AB2123" s="60">
        <f t="array" ref="AB2123">INDEX('RESUMO - LOTES E VMA'!$J$3:$J$181,MATCH('LISTA DOS ITENS'!$D2123,'RESUMO - LOTES E VMA'!$A$3:$A$181,0))</f>
        <v>0.0521607969</v>
      </c>
      <c r="AC2123" s="29" t="str">
        <f t="array" ref="AC2123">INDEX('RESUMO - LOTES E VMA'!$L$3:$L$181,MATCH('LISTA DOS ITENS'!$D2123,'RESUMO - LOTES E VMA'!$A$3:$A$181,0))</f>
        <v>1% do Valor de Comparação do VMA</v>
      </c>
      <c r="AD2123" s="53" t="str">
        <f>VLOOKUP(Tabela1[[#This Row],[Índice]],[1]Planilha1!$A:$A,1,0)</f>
        <v>#ERROR!</v>
      </c>
    </row>
    <row r="2124" ht="15.75" customHeight="1">
      <c r="A2124" s="52">
        <v>254581.0</v>
      </c>
      <c r="B2124" s="29" t="s">
        <v>70</v>
      </c>
      <c r="C2124" s="29" t="s">
        <v>71</v>
      </c>
      <c r="D2124" s="22">
        <v>207165.0</v>
      </c>
      <c r="E2124" s="29" t="s">
        <v>63</v>
      </c>
      <c r="F2124" s="54">
        <v>1.0571475E7</v>
      </c>
      <c r="G2124" s="29" t="s">
        <v>1551</v>
      </c>
      <c r="H2124" s="55">
        <v>2101.0</v>
      </c>
      <c r="I2124" s="55"/>
      <c r="J2124" s="55" t="s">
        <v>77</v>
      </c>
      <c r="K2124" s="29" t="s">
        <v>73</v>
      </c>
      <c r="L2124" s="29"/>
      <c r="M2124" s="29">
        <v>11.0</v>
      </c>
      <c r="N2124" s="29" t="s">
        <v>52</v>
      </c>
      <c r="O2124" s="25">
        <v>259.56</v>
      </c>
      <c r="P2124" s="25">
        <f>'LISTA DOS ITENS'!$O2124*'LISTA DOS ITENS'!$M2124</f>
        <v>2855.16</v>
      </c>
      <c r="Q2124" s="25">
        <v>259.56</v>
      </c>
      <c r="R2124" s="25">
        <f>'LISTA DOS ITENS'!$Q2124*'LISTA DOS ITENS'!$M2124</f>
        <v>2855.16</v>
      </c>
      <c r="S2124" s="56">
        <f>IF('LISTA DOS ITENS'!$P2124&gt;'LISTA DOS ITENS'!$R2124,'LISTA DOS ITENS'!$P2124,'LISTA DOS ITENS'!$R2124)</f>
        <v>2855.16</v>
      </c>
      <c r="T2124" s="25">
        <v>13.621071698261785</v>
      </c>
      <c r="U2124" s="25">
        <f>'LISTA DOS ITENS'!$T2124*'LISTA DOS ITENS'!$M2124</f>
        <v>149.8317887</v>
      </c>
      <c r="V2124" s="56">
        <f t="array" ref="V2124">INDEX('RESUMO - LOTES E VMA'!$F$3:$F$181,MATCH('LISTA DOS ITENS'!$D2124,'RESUMO - LOTES E VMA'!$A$3:$A$181,0))</f>
        <v>8699.028876</v>
      </c>
      <c r="W2124" s="57">
        <f>'LISTA DOS ITENS'!$U2124/'LISTA DOS ITENS'!$V2124</f>
        <v>0.01722396727</v>
      </c>
      <c r="X2124" s="29" t="s">
        <v>53</v>
      </c>
      <c r="Y2124" s="29" t="s">
        <v>290</v>
      </c>
      <c r="Z2124" s="58" t="str">
        <f>'LISTA DOS ITENS'!$F2124&amp;"-"&amp;'LISTA DOS ITENS'!$H2124&amp;"-"&amp;'LISTA DOS ITENS'!$J2124&amp;"-"&amp;'LISTA DOS ITENS'!$K2124&amp;"-"&amp;'LISTA DOS ITENS'!$I2124</f>
        <v>10571475-2101-A903-CONS/NAC-</v>
      </c>
      <c r="AA2124" s="59" t="str">
        <f t="array" ref="AA2124">INDEX('RESUMO - LOTES E VMA'!$M$3:$M$181,MATCH('LISTA DOS ITENS'!$D2124,'RESUMO - LOTES E VMA'!$A$3:$A$181,0))</f>
        <v>Para Leilão</v>
      </c>
      <c r="AB2124" s="60">
        <f t="array" ref="AB2124">INDEX('RESUMO - LOTES E VMA'!$J$3:$J$181,MATCH('LISTA DOS ITENS'!$D2124,'RESUMO - LOTES E VMA'!$A$3:$A$181,0))</f>
        <v>0.0521607969</v>
      </c>
      <c r="AC2124" s="29" t="str">
        <f t="array" ref="AC2124">INDEX('RESUMO - LOTES E VMA'!$L$3:$L$181,MATCH('LISTA DOS ITENS'!$D2124,'RESUMO - LOTES E VMA'!$A$3:$A$181,0))</f>
        <v>1% do Valor de Comparação do VMA</v>
      </c>
      <c r="AD2124" s="53" t="str">
        <f>VLOOKUP(Tabela1[[#This Row],[Índice]],[1]Planilha1!$A:$A,1,0)</f>
        <v>#ERROR!</v>
      </c>
    </row>
    <row r="2125" ht="15.75" customHeight="1">
      <c r="A2125" s="52">
        <v>254582.0</v>
      </c>
      <c r="B2125" s="29" t="s">
        <v>70</v>
      </c>
      <c r="C2125" s="29" t="s">
        <v>71</v>
      </c>
      <c r="D2125" s="22">
        <v>207165.0</v>
      </c>
      <c r="E2125" s="29" t="s">
        <v>63</v>
      </c>
      <c r="F2125" s="54">
        <v>1.0586053E7</v>
      </c>
      <c r="G2125" s="29" t="s">
        <v>1489</v>
      </c>
      <c r="H2125" s="55">
        <v>2101.0</v>
      </c>
      <c r="I2125" s="55"/>
      <c r="J2125" s="55" t="s">
        <v>77</v>
      </c>
      <c r="K2125" s="29" t="s">
        <v>73</v>
      </c>
      <c r="L2125" s="29"/>
      <c r="M2125" s="29">
        <v>1.0</v>
      </c>
      <c r="N2125" s="29" t="s">
        <v>52</v>
      </c>
      <c r="O2125" s="25">
        <v>57.54</v>
      </c>
      <c r="P2125" s="25">
        <f>'LISTA DOS ITENS'!$O2125*'LISTA DOS ITENS'!$M2125</f>
        <v>57.54</v>
      </c>
      <c r="Q2125" s="25">
        <v>57.53</v>
      </c>
      <c r="R2125" s="25">
        <f>'LISTA DOS ITENS'!$Q2125*'LISTA DOS ITENS'!$M2125</f>
        <v>57.53</v>
      </c>
      <c r="S2125" s="56">
        <f>IF('LISTA DOS ITENS'!$P2125&gt;'LISTA DOS ITENS'!$R2125,'LISTA DOS ITENS'!$P2125,'LISTA DOS ITENS'!$R2125)</f>
        <v>57.54</v>
      </c>
      <c r="T2125" s="25">
        <v>3.019033190017724</v>
      </c>
      <c r="U2125" s="25">
        <f>'LISTA DOS ITENS'!$T2125*'LISTA DOS ITENS'!$M2125</f>
        <v>3.01903319</v>
      </c>
      <c r="V2125" s="56">
        <f t="array" ref="V2125">INDEX('RESUMO - LOTES E VMA'!$F$3:$F$181,MATCH('LISTA DOS ITENS'!$D2125,'RESUMO - LOTES E VMA'!$A$3:$A$181,0))</f>
        <v>8699.028876</v>
      </c>
      <c r="W2125" s="57">
        <f>'LISTA DOS ITENS'!$U2125/'LISTA DOS ITENS'!$V2125</f>
        <v>0.0003470540486</v>
      </c>
      <c r="X2125" s="29" t="s">
        <v>53</v>
      </c>
      <c r="Y2125" s="29" t="s">
        <v>290</v>
      </c>
      <c r="Z2125" s="58" t="str">
        <f>'LISTA DOS ITENS'!$F2125&amp;"-"&amp;'LISTA DOS ITENS'!$H2125&amp;"-"&amp;'LISTA DOS ITENS'!$J2125&amp;"-"&amp;'LISTA DOS ITENS'!$K2125&amp;"-"&amp;'LISTA DOS ITENS'!$I2125</f>
        <v>10586053-2101-A903-CONS/NAC-</v>
      </c>
      <c r="AA2125" s="59" t="str">
        <f t="array" ref="AA2125">INDEX('RESUMO - LOTES E VMA'!$M$3:$M$181,MATCH('LISTA DOS ITENS'!$D2125,'RESUMO - LOTES E VMA'!$A$3:$A$181,0))</f>
        <v>Para Leilão</v>
      </c>
      <c r="AB2125" s="60">
        <f t="array" ref="AB2125">INDEX('RESUMO - LOTES E VMA'!$J$3:$J$181,MATCH('LISTA DOS ITENS'!$D2125,'RESUMO - LOTES E VMA'!$A$3:$A$181,0))</f>
        <v>0.0521607969</v>
      </c>
      <c r="AC2125" s="29" t="str">
        <f t="array" ref="AC2125">INDEX('RESUMO - LOTES E VMA'!$L$3:$L$181,MATCH('LISTA DOS ITENS'!$D2125,'RESUMO - LOTES E VMA'!$A$3:$A$181,0))</f>
        <v>1% do Valor de Comparação do VMA</v>
      </c>
      <c r="AD2125" s="53" t="str">
        <f>VLOOKUP(Tabela1[[#This Row],[Índice]],[1]Planilha1!$A:$A,1,0)</f>
        <v>#ERROR!</v>
      </c>
    </row>
    <row r="2126" ht="15.75" customHeight="1">
      <c r="A2126" s="52">
        <v>254583.0</v>
      </c>
      <c r="B2126" s="29" t="s">
        <v>70</v>
      </c>
      <c r="C2126" s="29" t="s">
        <v>71</v>
      </c>
      <c r="D2126" s="22">
        <v>207165.0</v>
      </c>
      <c r="E2126" s="29" t="s">
        <v>63</v>
      </c>
      <c r="F2126" s="54">
        <v>1.063156E7</v>
      </c>
      <c r="G2126" s="29" t="s">
        <v>1552</v>
      </c>
      <c r="H2126" s="55">
        <v>2101.0</v>
      </c>
      <c r="I2126" s="55"/>
      <c r="J2126" s="55" t="s">
        <v>77</v>
      </c>
      <c r="K2126" s="29" t="s">
        <v>73</v>
      </c>
      <c r="L2126" s="29"/>
      <c r="M2126" s="29">
        <v>15.0</v>
      </c>
      <c r="N2126" s="29" t="s">
        <v>52</v>
      </c>
      <c r="O2126" s="25">
        <v>152.27666666666667</v>
      </c>
      <c r="P2126" s="25">
        <f>'LISTA DOS ITENS'!$O2126*'LISTA DOS ITENS'!$M2126</f>
        <v>2284.15</v>
      </c>
      <c r="Q2126" s="25">
        <v>152.28</v>
      </c>
      <c r="R2126" s="25">
        <f>'LISTA DOS ITENS'!$Q2126*'LISTA DOS ITENS'!$M2126</f>
        <v>2284.2</v>
      </c>
      <c r="S2126" s="56">
        <f>IF('LISTA DOS ITENS'!$P2126&gt;'LISTA DOS ITENS'!$R2126,'LISTA DOS ITENS'!$P2126,'LISTA DOS ITENS'!$R2126)</f>
        <v>2284.2</v>
      </c>
      <c r="T2126" s="25">
        <v>7.991280621865097</v>
      </c>
      <c r="U2126" s="25">
        <f>'LISTA DOS ITENS'!$T2126*'LISTA DOS ITENS'!$M2126</f>
        <v>119.8692093</v>
      </c>
      <c r="V2126" s="56">
        <f t="array" ref="V2126">INDEX('RESUMO - LOTES E VMA'!$F$3:$F$181,MATCH('LISTA DOS ITENS'!$D2126,'RESUMO - LOTES E VMA'!$A$3:$A$181,0))</f>
        <v>8699.028876</v>
      </c>
      <c r="W2126" s="57">
        <f>'LISTA DOS ITENS'!$U2126/'LISTA DOS ITENS'!$V2126</f>
        <v>0.01377960817</v>
      </c>
      <c r="X2126" s="29" t="s">
        <v>53</v>
      </c>
      <c r="Y2126" s="29" t="s">
        <v>290</v>
      </c>
      <c r="Z2126" s="58" t="str">
        <f>'LISTA DOS ITENS'!$F2126&amp;"-"&amp;'LISTA DOS ITENS'!$H2126&amp;"-"&amp;'LISTA DOS ITENS'!$J2126&amp;"-"&amp;'LISTA DOS ITENS'!$K2126&amp;"-"&amp;'LISTA DOS ITENS'!$I2126</f>
        <v>10631560-2101-A903-CONS/NAC-</v>
      </c>
      <c r="AA2126" s="59" t="str">
        <f t="array" ref="AA2126">INDEX('RESUMO - LOTES E VMA'!$M$3:$M$181,MATCH('LISTA DOS ITENS'!$D2126,'RESUMO - LOTES E VMA'!$A$3:$A$181,0))</f>
        <v>Para Leilão</v>
      </c>
      <c r="AB2126" s="60">
        <f t="array" ref="AB2126">INDEX('RESUMO - LOTES E VMA'!$J$3:$J$181,MATCH('LISTA DOS ITENS'!$D2126,'RESUMO - LOTES E VMA'!$A$3:$A$181,0))</f>
        <v>0.0521607969</v>
      </c>
      <c r="AC2126" s="29" t="str">
        <f t="array" ref="AC2126">INDEX('RESUMO - LOTES E VMA'!$L$3:$L$181,MATCH('LISTA DOS ITENS'!$D2126,'RESUMO - LOTES E VMA'!$A$3:$A$181,0))</f>
        <v>1% do Valor de Comparação do VMA</v>
      </c>
      <c r="AD2126" s="53" t="str">
        <f>VLOOKUP(Tabela1[[#This Row],[Índice]],[1]Planilha1!$A:$A,1,0)</f>
        <v>#ERROR!</v>
      </c>
    </row>
    <row r="2127" ht="15.75" customHeight="1">
      <c r="A2127" s="52">
        <v>254584.0</v>
      </c>
      <c r="B2127" s="29" t="s">
        <v>70</v>
      </c>
      <c r="C2127" s="29" t="s">
        <v>71</v>
      </c>
      <c r="D2127" s="22">
        <v>207165.0</v>
      </c>
      <c r="E2127" s="29" t="s">
        <v>63</v>
      </c>
      <c r="F2127" s="54">
        <v>1.0711475E7</v>
      </c>
      <c r="G2127" s="29" t="s">
        <v>1553</v>
      </c>
      <c r="H2127" s="55">
        <v>2101.0</v>
      </c>
      <c r="I2127" s="55"/>
      <c r="J2127" s="55" t="s">
        <v>77</v>
      </c>
      <c r="K2127" s="29" t="s">
        <v>117</v>
      </c>
      <c r="L2127" s="29"/>
      <c r="M2127" s="29">
        <v>4.0</v>
      </c>
      <c r="N2127" s="29" t="s">
        <v>52</v>
      </c>
      <c r="O2127" s="25">
        <v>480.0</v>
      </c>
      <c r="P2127" s="25">
        <f>'LISTA DOS ITENS'!$O2127*'LISTA DOS ITENS'!$M2127</f>
        <v>1920</v>
      </c>
      <c r="Q2127" s="25">
        <v>480.0</v>
      </c>
      <c r="R2127" s="25">
        <f>'LISTA DOS ITENS'!$Q2127*'LISTA DOS ITENS'!$M2127</f>
        <v>1920</v>
      </c>
      <c r="S2127" s="56">
        <f>IF('LISTA DOS ITENS'!$P2127&gt;'LISTA DOS ITENS'!$R2127,'LISTA DOS ITENS'!$P2127,'LISTA DOS ITENS'!$R2127)</f>
        <v>1920</v>
      </c>
      <c r="T2127" s="25">
        <v>25.1892218183297</v>
      </c>
      <c r="U2127" s="25">
        <f>'LISTA DOS ITENS'!$T2127*'LISTA DOS ITENS'!$M2127</f>
        <v>100.7568873</v>
      </c>
      <c r="V2127" s="56">
        <f t="array" ref="V2127">INDEX('RESUMO - LOTES E VMA'!$F$3:$F$181,MATCH('LISTA DOS ITENS'!$D2127,'RESUMO - LOTES E VMA'!$A$3:$A$181,0))</f>
        <v>8699.028876</v>
      </c>
      <c r="W2127" s="57">
        <f>'LISTA DOS ITENS'!$U2127/'LISTA DOS ITENS'!$V2127</f>
        <v>0.01158254429</v>
      </c>
      <c r="X2127" s="29" t="s">
        <v>53</v>
      </c>
      <c r="Y2127" s="29" t="s">
        <v>290</v>
      </c>
      <c r="Z2127" s="58" t="str">
        <f>'LISTA DOS ITENS'!$F2127&amp;"-"&amp;'LISTA DOS ITENS'!$H2127&amp;"-"&amp;'LISTA DOS ITENS'!$J2127&amp;"-"&amp;'LISTA DOS ITENS'!$K2127&amp;"-"&amp;'LISTA DOS ITENS'!$I2127</f>
        <v>10711475-2101-A903-CONS/IAMN-</v>
      </c>
      <c r="AA2127" s="59" t="str">
        <f t="array" ref="AA2127">INDEX('RESUMO - LOTES E VMA'!$M$3:$M$181,MATCH('LISTA DOS ITENS'!$D2127,'RESUMO - LOTES E VMA'!$A$3:$A$181,0))</f>
        <v>Para Leilão</v>
      </c>
      <c r="AB2127" s="60">
        <f t="array" ref="AB2127">INDEX('RESUMO - LOTES E VMA'!$J$3:$J$181,MATCH('LISTA DOS ITENS'!$D2127,'RESUMO - LOTES E VMA'!$A$3:$A$181,0))</f>
        <v>0.0521607969</v>
      </c>
      <c r="AC2127" s="29" t="str">
        <f t="array" ref="AC2127">INDEX('RESUMO - LOTES E VMA'!$L$3:$L$181,MATCH('LISTA DOS ITENS'!$D2127,'RESUMO - LOTES E VMA'!$A$3:$A$181,0))</f>
        <v>1% do Valor de Comparação do VMA</v>
      </c>
      <c r="AD2127" s="53" t="str">
        <f>VLOOKUP(Tabela1[[#This Row],[Índice]],[1]Planilha1!$A:$A,1,0)</f>
        <v>#ERROR!</v>
      </c>
    </row>
    <row r="2128" ht="15.75" customHeight="1">
      <c r="A2128" s="52">
        <v>254585.0</v>
      </c>
      <c r="B2128" s="29" t="s">
        <v>70</v>
      </c>
      <c r="C2128" s="29" t="s">
        <v>71</v>
      </c>
      <c r="D2128" s="22">
        <v>207165.0</v>
      </c>
      <c r="E2128" s="29" t="s">
        <v>63</v>
      </c>
      <c r="F2128" s="54">
        <v>1.0725686E7</v>
      </c>
      <c r="G2128" s="29" t="s">
        <v>1543</v>
      </c>
      <c r="H2128" s="55">
        <v>2101.0</v>
      </c>
      <c r="I2128" s="55"/>
      <c r="J2128" s="55" t="s">
        <v>77</v>
      </c>
      <c r="K2128" s="29" t="s">
        <v>73</v>
      </c>
      <c r="L2128" s="29"/>
      <c r="M2128" s="29">
        <v>6.0</v>
      </c>
      <c r="N2128" s="29" t="s">
        <v>52</v>
      </c>
      <c r="O2128" s="25">
        <v>5.058333333333334</v>
      </c>
      <c r="P2128" s="25">
        <f>'LISTA DOS ITENS'!$O2128*'LISTA DOS ITENS'!$M2128</f>
        <v>30.35</v>
      </c>
      <c r="Q2128" s="25">
        <v>5.06</v>
      </c>
      <c r="R2128" s="25">
        <f>'LISTA DOS ITENS'!$Q2128*'LISTA DOS ITENS'!$M2128</f>
        <v>30.36</v>
      </c>
      <c r="S2128" s="56">
        <f>IF('LISTA DOS ITENS'!$P2128&gt;'LISTA DOS ITENS'!$R2128,'LISTA DOS ITENS'!$P2128,'LISTA DOS ITENS'!$R2128)</f>
        <v>30.36</v>
      </c>
      <c r="T2128" s="25">
        <v>0.2655363800015589</v>
      </c>
      <c r="U2128" s="25">
        <f>'LISTA DOS ITENS'!$T2128*'LISTA DOS ITENS'!$M2128</f>
        <v>1.59321828</v>
      </c>
      <c r="V2128" s="56">
        <f t="array" ref="V2128">INDEX('RESUMO - LOTES E VMA'!$F$3:$F$181,MATCH('LISTA DOS ITENS'!$D2128,'RESUMO - LOTES E VMA'!$A$3:$A$181,0))</f>
        <v>8699.028876</v>
      </c>
      <c r="W2128" s="57">
        <f>'LISTA DOS ITENS'!$U2128/'LISTA DOS ITENS'!$V2128</f>
        <v>0.0001831489817</v>
      </c>
      <c r="X2128" s="29" t="s">
        <v>53</v>
      </c>
      <c r="Y2128" s="29" t="s">
        <v>290</v>
      </c>
      <c r="Z2128" s="58" t="str">
        <f>'LISTA DOS ITENS'!$F2128&amp;"-"&amp;'LISTA DOS ITENS'!$H2128&amp;"-"&amp;'LISTA DOS ITENS'!$J2128&amp;"-"&amp;'LISTA DOS ITENS'!$K2128&amp;"-"&amp;'LISTA DOS ITENS'!$I2128</f>
        <v>10725686-2101-A903-CONS/NAC-</v>
      </c>
      <c r="AA2128" s="59" t="str">
        <f t="array" ref="AA2128">INDEX('RESUMO - LOTES E VMA'!$M$3:$M$181,MATCH('LISTA DOS ITENS'!$D2128,'RESUMO - LOTES E VMA'!$A$3:$A$181,0))</f>
        <v>Para Leilão</v>
      </c>
      <c r="AB2128" s="60">
        <f t="array" ref="AB2128">INDEX('RESUMO - LOTES E VMA'!$J$3:$J$181,MATCH('LISTA DOS ITENS'!$D2128,'RESUMO - LOTES E VMA'!$A$3:$A$181,0))</f>
        <v>0.0521607969</v>
      </c>
      <c r="AC2128" s="29" t="str">
        <f t="array" ref="AC2128">INDEX('RESUMO - LOTES E VMA'!$L$3:$L$181,MATCH('LISTA DOS ITENS'!$D2128,'RESUMO - LOTES E VMA'!$A$3:$A$181,0))</f>
        <v>1% do Valor de Comparação do VMA</v>
      </c>
      <c r="AD2128" s="53" t="str">
        <f>VLOOKUP(Tabela1[[#This Row],[Índice]],[1]Planilha1!$A:$A,1,0)</f>
        <v>#ERROR!</v>
      </c>
    </row>
    <row r="2129" ht="15.75" customHeight="1">
      <c r="A2129" s="52">
        <v>254586.0</v>
      </c>
      <c r="B2129" s="29" t="s">
        <v>70</v>
      </c>
      <c r="C2129" s="29" t="s">
        <v>71</v>
      </c>
      <c r="D2129" s="22">
        <v>207165.0</v>
      </c>
      <c r="E2129" s="29" t="s">
        <v>63</v>
      </c>
      <c r="F2129" s="54">
        <v>1.0796406E7</v>
      </c>
      <c r="G2129" s="29" t="s">
        <v>1543</v>
      </c>
      <c r="H2129" s="55">
        <v>2101.0</v>
      </c>
      <c r="I2129" s="55"/>
      <c r="J2129" s="55" t="s">
        <v>77</v>
      </c>
      <c r="K2129" s="29" t="s">
        <v>73</v>
      </c>
      <c r="L2129" s="29"/>
      <c r="M2129" s="29">
        <v>5.0</v>
      </c>
      <c r="N2129" s="29" t="s">
        <v>52</v>
      </c>
      <c r="O2129" s="25">
        <v>48.31</v>
      </c>
      <c r="P2129" s="25">
        <f>'LISTA DOS ITENS'!$O2129*'LISTA DOS ITENS'!$M2129</f>
        <v>241.55</v>
      </c>
      <c r="Q2129" s="25">
        <v>119.58</v>
      </c>
      <c r="R2129" s="25">
        <f>'LISTA DOS ITENS'!$Q2129*'LISTA DOS ITENS'!$M2129</f>
        <v>597.9</v>
      </c>
      <c r="S2129" s="56">
        <f>IF('LISTA DOS ITENS'!$P2129&gt;'LISTA DOS ITENS'!$R2129,'LISTA DOS ITENS'!$P2129,'LISTA DOS ITENS'!$R2129)</f>
        <v>597.9</v>
      </c>
      <c r="T2129" s="25">
        <v>6.275264885491386</v>
      </c>
      <c r="U2129" s="25">
        <f>'LISTA DOS ITENS'!$T2129*'LISTA DOS ITENS'!$M2129</f>
        <v>31.37632443</v>
      </c>
      <c r="V2129" s="56">
        <f t="array" ref="V2129">INDEX('RESUMO - LOTES E VMA'!$F$3:$F$181,MATCH('LISTA DOS ITENS'!$D2129,'RESUMO - LOTES E VMA'!$A$3:$A$181,0))</f>
        <v>8699.028876</v>
      </c>
      <c r="W2129" s="57">
        <f>'LISTA DOS ITENS'!$U2129/'LISTA DOS ITENS'!$V2129</f>
        <v>0.003606876684</v>
      </c>
      <c r="X2129" s="29" t="s">
        <v>53</v>
      </c>
      <c r="Y2129" s="29" t="s">
        <v>290</v>
      </c>
      <c r="Z2129" s="58" t="str">
        <f>'LISTA DOS ITENS'!$F2129&amp;"-"&amp;'LISTA DOS ITENS'!$H2129&amp;"-"&amp;'LISTA DOS ITENS'!$J2129&amp;"-"&amp;'LISTA DOS ITENS'!$K2129&amp;"-"&amp;'LISTA DOS ITENS'!$I2129</f>
        <v>10796406-2101-A903-CONS/NAC-</v>
      </c>
      <c r="AA2129" s="59" t="str">
        <f t="array" ref="AA2129">INDEX('RESUMO - LOTES E VMA'!$M$3:$M$181,MATCH('LISTA DOS ITENS'!$D2129,'RESUMO - LOTES E VMA'!$A$3:$A$181,0))</f>
        <v>Para Leilão</v>
      </c>
      <c r="AB2129" s="60">
        <f t="array" ref="AB2129">INDEX('RESUMO - LOTES E VMA'!$J$3:$J$181,MATCH('LISTA DOS ITENS'!$D2129,'RESUMO - LOTES E VMA'!$A$3:$A$181,0))</f>
        <v>0.0521607969</v>
      </c>
      <c r="AC2129" s="29" t="str">
        <f t="array" ref="AC2129">INDEX('RESUMO - LOTES E VMA'!$L$3:$L$181,MATCH('LISTA DOS ITENS'!$D2129,'RESUMO - LOTES E VMA'!$A$3:$A$181,0))</f>
        <v>1% do Valor de Comparação do VMA</v>
      </c>
      <c r="AD2129" s="53" t="str">
        <f>VLOOKUP(Tabela1[[#This Row],[Índice]],[1]Planilha1!$A:$A,1,0)</f>
        <v>#ERROR!</v>
      </c>
    </row>
    <row r="2130" ht="15.75" customHeight="1">
      <c r="A2130" s="52">
        <v>254587.0</v>
      </c>
      <c r="B2130" s="29" t="s">
        <v>70</v>
      </c>
      <c r="C2130" s="29" t="s">
        <v>71</v>
      </c>
      <c r="D2130" s="22">
        <v>207165.0</v>
      </c>
      <c r="E2130" s="29" t="s">
        <v>63</v>
      </c>
      <c r="F2130" s="54">
        <v>1.0796407E7</v>
      </c>
      <c r="G2130" s="29" t="s">
        <v>1554</v>
      </c>
      <c r="H2130" s="55">
        <v>2101.0</v>
      </c>
      <c r="I2130" s="55"/>
      <c r="J2130" s="55" t="s">
        <v>77</v>
      </c>
      <c r="K2130" s="29" t="s">
        <v>73</v>
      </c>
      <c r="L2130" s="29"/>
      <c r="M2130" s="29">
        <v>2.0</v>
      </c>
      <c r="N2130" s="29" t="s">
        <v>52</v>
      </c>
      <c r="O2130" s="25">
        <v>395.065</v>
      </c>
      <c r="P2130" s="25">
        <f>'LISTA DOS ITENS'!$O2130*'LISTA DOS ITENS'!$M2130</f>
        <v>790.13</v>
      </c>
      <c r="Q2130" s="25">
        <v>395.07</v>
      </c>
      <c r="R2130" s="25">
        <f>'LISTA DOS ITENS'!$Q2130*'LISTA DOS ITENS'!$M2130</f>
        <v>790.14</v>
      </c>
      <c r="S2130" s="56">
        <f>IF('LISTA DOS ITENS'!$P2130&gt;'LISTA DOS ITENS'!$R2130,'LISTA DOS ITENS'!$P2130,'LISTA DOS ITENS'!$R2130)</f>
        <v>790.14</v>
      </c>
      <c r="T2130" s="25">
        <v>20.732303882848985</v>
      </c>
      <c r="U2130" s="25">
        <f>'LISTA DOS ITENS'!$T2130*'LISTA DOS ITENS'!$M2130</f>
        <v>41.46460777</v>
      </c>
      <c r="V2130" s="56">
        <f t="array" ref="V2130">INDEX('RESUMO - LOTES E VMA'!$F$3:$F$181,MATCH('LISTA DOS ITENS'!$D2130,'RESUMO - LOTES E VMA'!$A$3:$A$181,0))</f>
        <v>8699.028876</v>
      </c>
      <c r="W2130" s="57">
        <f>'LISTA DOS ITENS'!$U2130/'LISTA DOS ITENS'!$V2130</f>
        <v>0.004766578932</v>
      </c>
      <c r="X2130" s="29" t="s">
        <v>53</v>
      </c>
      <c r="Y2130" s="29" t="s">
        <v>290</v>
      </c>
      <c r="Z2130" s="58" t="str">
        <f>'LISTA DOS ITENS'!$F2130&amp;"-"&amp;'LISTA DOS ITENS'!$H2130&amp;"-"&amp;'LISTA DOS ITENS'!$J2130&amp;"-"&amp;'LISTA DOS ITENS'!$K2130&amp;"-"&amp;'LISTA DOS ITENS'!$I2130</f>
        <v>10796407-2101-A903-CONS/NAC-</v>
      </c>
      <c r="AA2130" s="59" t="str">
        <f t="array" ref="AA2130">INDEX('RESUMO - LOTES E VMA'!$M$3:$M$181,MATCH('LISTA DOS ITENS'!$D2130,'RESUMO - LOTES E VMA'!$A$3:$A$181,0))</f>
        <v>Para Leilão</v>
      </c>
      <c r="AB2130" s="60">
        <f t="array" ref="AB2130">INDEX('RESUMO - LOTES E VMA'!$J$3:$J$181,MATCH('LISTA DOS ITENS'!$D2130,'RESUMO - LOTES E VMA'!$A$3:$A$181,0))</f>
        <v>0.0521607969</v>
      </c>
      <c r="AC2130" s="29" t="str">
        <f t="array" ref="AC2130">INDEX('RESUMO - LOTES E VMA'!$L$3:$L$181,MATCH('LISTA DOS ITENS'!$D2130,'RESUMO - LOTES E VMA'!$A$3:$A$181,0))</f>
        <v>1% do Valor de Comparação do VMA</v>
      </c>
      <c r="AD2130" s="53" t="str">
        <f>VLOOKUP(Tabela1[[#This Row],[Índice]],[1]Planilha1!$A:$A,1,0)</f>
        <v>#ERROR!</v>
      </c>
    </row>
    <row r="2131" ht="15.75" customHeight="1">
      <c r="A2131" s="52">
        <v>254588.0</v>
      </c>
      <c r="B2131" s="53" t="s">
        <v>70</v>
      </c>
      <c r="C2131" s="53" t="s">
        <v>71</v>
      </c>
      <c r="D2131" s="22">
        <v>207165.0</v>
      </c>
      <c r="E2131" s="53" t="s">
        <v>63</v>
      </c>
      <c r="F2131" s="54">
        <v>1.0813783E7</v>
      </c>
      <c r="G2131" s="53" t="s">
        <v>1555</v>
      </c>
      <c r="H2131" s="55">
        <v>2101.0</v>
      </c>
      <c r="I2131" s="55"/>
      <c r="J2131" s="55" t="s">
        <v>77</v>
      </c>
      <c r="K2131" s="53" t="s">
        <v>73</v>
      </c>
      <c r="L2131" s="53"/>
      <c r="M2131" s="53">
        <v>3.0</v>
      </c>
      <c r="N2131" s="53" t="s">
        <v>52</v>
      </c>
      <c r="O2131" s="25">
        <v>638.8933333333333</v>
      </c>
      <c r="P2131" s="25">
        <f>'LISTA DOS ITENS'!$O2131*'LISTA DOS ITENS'!$M2131</f>
        <v>1916.68</v>
      </c>
      <c r="Q2131" s="25">
        <v>638.89</v>
      </c>
      <c r="R2131" s="25">
        <f>'LISTA DOS ITENS'!$Q2131*'LISTA DOS ITENS'!$M2131</f>
        <v>1916.67</v>
      </c>
      <c r="S2131" s="56">
        <f>IF('LISTA DOS ITENS'!$P2131&gt;'LISTA DOS ITENS'!$R2131,'LISTA DOS ITENS'!$P2131,'LISTA DOS ITENS'!$R2131)</f>
        <v>1916.68</v>
      </c>
      <c r="T2131" s="25">
        <v>33.52737901565138</v>
      </c>
      <c r="U2131" s="25">
        <f>'LISTA DOS ITENS'!$T2131*'LISTA DOS ITENS'!$M2131</f>
        <v>100.582137</v>
      </c>
      <c r="V2131" s="56">
        <f t="array" ref="V2131">INDEX('RESUMO - LOTES E VMA'!$F$3:$F$181,MATCH('LISTA DOS ITENS'!$D2131,'RESUMO - LOTES E VMA'!$A$3:$A$181,0))</f>
        <v>8699.028876</v>
      </c>
      <c r="W2131" s="57">
        <f>'LISTA DOS ITENS'!$U2131/'LISTA DOS ITENS'!$V2131</f>
        <v>0.01156245582</v>
      </c>
      <c r="X2131" s="53" t="s">
        <v>53</v>
      </c>
      <c r="Y2131" s="53" t="s">
        <v>290</v>
      </c>
      <c r="Z2131" s="58" t="str">
        <f>'LISTA DOS ITENS'!$F2131&amp;"-"&amp;'LISTA DOS ITENS'!$H2131&amp;"-"&amp;'LISTA DOS ITENS'!$J2131&amp;"-"&amp;'LISTA DOS ITENS'!$K2131&amp;"-"&amp;'LISTA DOS ITENS'!$I2131</f>
        <v>10813783-2101-A903-CONS/NAC-</v>
      </c>
      <c r="AA2131" s="59" t="str">
        <f t="array" ref="AA2131">INDEX('RESUMO - LOTES E VMA'!$M$3:$M$181,MATCH('LISTA DOS ITENS'!$D2131,'RESUMO - LOTES E VMA'!$A$3:$A$181,0))</f>
        <v>Para Leilão</v>
      </c>
      <c r="AB2131" s="60">
        <f t="array" ref="AB2131">INDEX('RESUMO - LOTES E VMA'!$J$3:$J$181,MATCH('LISTA DOS ITENS'!$D2131,'RESUMO - LOTES E VMA'!$A$3:$A$181,0))</f>
        <v>0.0521607969</v>
      </c>
      <c r="AC2131" s="29" t="str">
        <f t="array" ref="AC2131">INDEX('RESUMO - LOTES E VMA'!$L$3:$L$181,MATCH('LISTA DOS ITENS'!$D2131,'RESUMO - LOTES E VMA'!$A$3:$A$181,0))</f>
        <v>1% do Valor de Comparação do VMA</v>
      </c>
      <c r="AD2131" s="53" t="str">
        <f>VLOOKUP(Tabela1[[#This Row],[Índice]],[1]Planilha1!$A:$A,1,0)</f>
        <v>#ERROR!</v>
      </c>
    </row>
    <row r="2132" ht="15.75" customHeight="1">
      <c r="A2132" s="52">
        <v>254589.0</v>
      </c>
      <c r="B2132" s="53" t="s">
        <v>70</v>
      </c>
      <c r="C2132" s="53" t="s">
        <v>71</v>
      </c>
      <c r="D2132" s="22">
        <v>207165.0</v>
      </c>
      <c r="E2132" s="53" t="s">
        <v>63</v>
      </c>
      <c r="F2132" s="54">
        <v>1.0963109E7</v>
      </c>
      <c r="G2132" s="53" t="s">
        <v>1556</v>
      </c>
      <c r="H2132" s="55">
        <v>2101.0</v>
      </c>
      <c r="I2132" s="55"/>
      <c r="J2132" s="55" t="s">
        <v>77</v>
      </c>
      <c r="K2132" s="53" t="s">
        <v>73</v>
      </c>
      <c r="L2132" s="53"/>
      <c r="M2132" s="53">
        <v>7.0</v>
      </c>
      <c r="N2132" s="53" t="s">
        <v>52</v>
      </c>
      <c r="O2132" s="25">
        <v>30.0</v>
      </c>
      <c r="P2132" s="25">
        <f>'LISTA DOS ITENS'!$O2132*'LISTA DOS ITENS'!$M2132</f>
        <v>210</v>
      </c>
      <c r="Q2132" s="25">
        <v>30.0</v>
      </c>
      <c r="R2132" s="25">
        <f>'LISTA DOS ITENS'!$Q2132*'LISTA DOS ITENS'!$M2132</f>
        <v>210</v>
      </c>
      <c r="S2132" s="56">
        <f>IF('LISTA DOS ITENS'!$P2132&gt;'LISTA DOS ITENS'!$R2132,'LISTA DOS ITENS'!$P2132,'LISTA DOS ITENS'!$R2132)</f>
        <v>210</v>
      </c>
      <c r="T2132" s="25">
        <v>1.5743263636456062</v>
      </c>
      <c r="U2132" s="25">
        <f>'LISTA DOS ITENS'!$T2132*'LISTA DOS ITENS'!$M2132</f>
        <v>11.02028455</v>
      </c>
      <c r="V2132" s="56">
        <f t="array" ref="V2132">INDEX('RESUMO - LOTES E VMA'!$F$3:$F$181,MATCH('LISTA DOS ITENS'!$D2132,'RESUMO - LOTES E VMA'!$A$3:$A$181,0))</f>
        <v>8699.028876</v>
      </c>
      <c r="W2132" s="57">
        <f>'LISTA DOS ITENS'!$U2132/'LISTA DOS ITENS'!$V2132</f>
        <v>0.001266840782</v>
      </c>
      <c r="X2132" s="53" t="s">
        <v>53</v>
      </c>
      <c r="Y2132" s="53" t="s">
        <v>290</v>
      </c>
      <c r="Z2132" s="58" t="str">
        <f>'LISTA DOS ITENS'!$F2132&amp;"-"&amp;'LISTA DOS ITENS'!$H2132&amp;"-"&amp;'LISTA DOS ITENS'!$J2132&amp;"-"&amp;'LISTA DOS ITENS'!$K2132&amp;"-"&amp;'LISTA DOS ITENS'!$I2132</f>
        <v>10963109-2101-A903-CONS/NAC-</v>
      </c>
      <c r="AA2132" s="59" t="str">
        <f t="array" ref="AA2132">INDEX('RESUMO - LOTES E VMA'!$M$3:$M$181,MATCH('LISTA DOS ITENS'!$D2132,'RESUMO - LOTES E VMA'!$A$3:$A$181,0))</f>
        <v>Para Leilão</v>
      </c>
      <c r="AB2132" s="60">
        <f t="array" ref="AB2132">INDEX('RESUMO - LOTES E VMA'!$J$3:$J$181,MATCH('LISTA DOS ITENS'!$D2132,'RESUMO - LOTES E VMA'!$A$3:$A$181,0))</f>
        <v>0.0521607969</v>
      </c>
      <c r="AC2132" s="29" t="str">
        <f t="array" ref="AC2132">INDEX('RESUMO - LOTES E VMA'!$L$3:$L$181,MATCH('LISTA DOS ITENS'!$D2132,'RESUMO - LOTES E VMA'!$A$3:$A$181,0))</f>
        <v>1% do Valor de Comparação do VMA</v>
      </c>
      <c r="AD2132" s="53" t="str">
        <f>VLOOKUP(Tabela1[[#This Row],[Índice]],[1]Planilha1!$A:$A,1,0)</f>
        <v>#ERROR!</v>
      </c>
    </row>
    <row r="2133" ht="15.75" customHeight="1">
      <c r="A2133" s="52">
        <v>254590.0</v>
      </c>
      <c r="B2133" s="53" t="s">
        <v>70</v>
      </c>
      <c r="C2133" s="53" t="s">
        <v>71</v>
      </c>
      <c r="D2133" s="22">
        <v>207165.0</v>
      </c>
      <c r="E2133" s="53" t="s">
        <v>63</v>
      </c>
      <c r="F2133" s="54">
        <v>1.0836863E7</v>
      </c>
      <c r="G2133" s="53" t="s">
        <v>1557</v>
      </c>
      <c r="H2133" s="55">
        <v>2170.0</v>
      </c>
      <c r="I2133" s="55"/>
      <c r="J2133" s="55" t="s">
        <v>77</v>
      </c>
      <c r="K2133" s="53" t="s">
        <v>73</v>
      </c>
      <c r="L2133" s="53"/>
      <c r="M2133" s="53">
        <v>5.0</v>
      </c>
      <c r="N2133" s="53" t="s">
        <v>52</v>
      </c>
      <c r="O2133" s="25">
        <v>40.0</v>
      </c>
      <c r="P2133" s="25">
        <f>'LISTA DOS ITENS'!$O2133*'LISTA DOS ITENS'!$M2133</f>
        <v>200</v>
      </c>
      <c r="Q2133" s="25">
        <v>40.0</v>
      </c>
      <c r="R2133" s="25">
        <f>'LISTA DOS ITENS'!$Q2133*'LISTA DOS ITENS'!$M2133</f>
        <v>200</v>
      </c>
      <c r="S2133" s="56">
        <f>IF('LISTA DOS ITENS'!$P2133&gt;'LISTA DOS ITENS'!$R2133,'LISTA DOS ITENS'!$P2133,'LISTA DOS ITENS'!$R2133)</f>
        <v>200</v>
      </c>
      <c r="T2133" s="25">
        <v>2.0991018181941414</v>
      </c>
      <c r="U2133" s="25">
        <f>'LISTA DOS ITENS'!$T2133*'LISTA DOS ITENS'!$M2133</f>
        <v>10.49550909</v>
      </c>
      <c r="V2133" s="56">
        <f t="array" ref="V2133">INDEX('RESUMO - LOTES E VMA'!$F$3:$F$181,MATCH('LISTA DOS ITENS'!$D2133,'RESUMO - LOTES E VMA'!$A$3:$A$181,0))</f>
        <v>8699.028876</v>
      </c>
      <c r="W2133" s="57">
        <f>'LISTA DOS ITENS'!$U2133/'LISTA DOS ITENS'!$V2133</f>
        <v>0.001206515031</v>
      </c>
      <c r="X2133" s="53" t="s">
        <v>53</v>
      </c>
      <c r="Y2133" s="53" t="s">
        <v>290</v>
      </c>
      <c r="Z2133" s="58" t="str">
        <f>'LISTA DOS ITENS'!$F2133&amp;"-"&amp;'LISTA DOS ITENS'!$H2133&amp;"-"&amp;'LISTA DOS ITENS'!$J2133&amp;"-"&amp;'LISTA DOS ITENS'!$K2133&amp;"-"&amp;'LISTA DOS ITENS'!$I2133</f>
        <v>10836863-2170-A903-CONS/NAC-</v>
      </c>
      <c r="AA2133" s="59" t="str">
        <f t="array" ref="AA2133">INDEX('RESUMO - LOTES E VMA'!$M$3:$M$181,MATCH('LISTA DOS ITENS'!$D2133,'RESUMO - LOTES E VMA'!$A$3:$A$181,0))</f>
        <v>Para Leilão</v>
      </c>
      <c r="AB2133" s="60">
        <f t="array" ref="AB2133">INDEX('RESUMO - LOTES E VMA'!$J$3:$J$181,MATCH('LISTA DOS ITENS'!$D2133,'RESUMO - LOTES E VMA'!$A$3:$A$181,0))</f>
        <v>0.0521607969</v>
      </c>
      <c r="AC2133" s="29" t="str">
        <f t="array" ref="AC2133">INDEX('RESUMO - LOTES E VMA'!$L$3:$L$181,MATCH('LISTA DOS ITENS'!$D2133,'RESUMO - LOTES E VMA'!$A$3:$A$181,0))</f>
        <v>1% do Valor de Comparação do VMA</v>
      </c>
      <c r="AD2133" s="53" t="str">
        <f>VLOOKUP(Tabela1[[#This Row],[Índice]],[1]Planilha1!$A:$A,1,0)</f>
        <v>#ERROR!</v>
      </c>
    </row>
    <row r="2134" ht="15.75" customHeight="1">
      <c r="A2134" s="52">
        <v>254591.0</v>
      </c>
      <c r="B2134" s="53" t="s">
        <v>70</v>
      </c>
      <c r="C2134" s="53" t="s">
        <v>71</v>
      </c>
      <c r="D2134" s="22">
        <v>207165.0</v>
      </c>
      <c r="E2134" s="53" t="s">
        <v>63</v>
      </c>
      <c r="F2134" s="54">
        <v>1.1043855E7</v>
      </c>
      <c r="G2134" s="53" t="s">
        <v>1527</v>
      </c>
      <c r="H2134" s="55">
        <v>2170.0</v>
      </c>
      <c r="I2134" s="55"/>
      <c r="J2134" s="55" t="s">
        <v>77</v>
      </c>
      <c r="K2134" s="53" t="s">
        <v>73</v>
      </c>
      <c r="L2134" s="53"/>
      <c r="M2134" s="53">
        <v>3.0</v>
      </c>
      <c r="N2134" s="53" t="s">
        <v>52</v>
      </c>
      <c r="O2134" s="25">
        <v>37.5</v>
      </c>
      <c r="P2134" s="25">
        <f>'LISTA DOS ITENS'!$O2134*'LISTA DOS ITENS'!$M2134</f>
        <v>112.5</v>
      </c>
      <c r="Q2134" s="25">
        <v>37.5</v>
      </c>
      <c r="R2134" s="25">
        <f>'LISTA DOS ITENS'!$Q2134*'LISTA DOS ITENS'!$M2134</f>
        <v>112.5</v>
      </c>
      <c r="S2134" s="56">
        <f>IF('LISTA DOS ITENS'!$P2134&gt;'LISTA DOS ITENS'!$R2134,'LISTA DOS ITENS'!$P2134,'LISTA DOS ITENS'!$R2134)</f>
        <v>112.5</v>
      </c>
      <c r="T2134" s="25">
        <v>1.9679079545570077</v>
      </c>
      <c r="U2134" s="25">
        <f>'LISTA DOS ITENS'!$T2134*'LISTA DOS ITENS'!$M2134</f>
        <v>5.903723864</v>
      </c>
      <c r="V2134" s="56">
        <f t="array" ref="V2134">INDEX('RESUMO - LOTES E VMA'!$F$3:$F$181,MATCH('LISTA DOS ITENS'!$D2134,'RESUMO - LOTES E VMA'!$A$3:$A$181,0))</f>
        <v>8699.028876</v>
      </c>
      <c r="W2134" s="57">
        <f>'LISTA DOS ITENS'!$U2134/'LISTA DOS ITENS'!$V2134</f>
        <v>0.0006786647047</v>
      </c>
      <c r="X2134" s="53" t="s">
        <v>53</v>
      </c>
      <c r="Y2134" s="53" t="s">
        <v>290</v>
      </c>
      <c r="Z2134" s="58" t="str">
        <f>'LISTA DOS ITENS'!$F2134&amp;"-"&amp;'LISTA DOS ITENS'!$H2134&amp;"-"&amp;'LISTA DOS ITENS'!$J2134&amp;"-"&amp;'LISTA DOS ITENS'!$K2134&amp;"-"&amp;'LISTA DOS ITENS'!$I2134</f>
        <v>11043855-2170-A903-CONS/NAC-</v>
      </c>
      <c r="AA2134" s="59" t="str">
        <f t="array" ref="AA2134">INDEX('RESUMO - LOTES E VMA'!$M$3:$M$181,MATCH('LISTA DOS ITENS'!$D2134,'RESUMO - LOTES E VMA'!$A$3:$A$181,0))</f>
        <v>Para Leilão</v>
      </c>
      <c r="AB2134" s="60">
        <f t="array" ref="AB2134">INDEX('RESUMO - LOTES E VMA'!$J$3:$J$181,MATCH('LISTA DOS ITENS'!$D2134,'RESUMO - LOTES E VMA'!$A$3:$A$181,0))</f>
        <v>0.0521607969</v>
      </c>
      <c r="AC2134" s="29" t="str">
        <f t="array" ref="AC2134">INDEX('RESUMO - LOTES E VMA'!$L$3:$L$181,MATCH('LISTA DOS ITENS'!$D2134,'RESUMO - LOTES E VMA'!$A$3:$A$181,0))</f>
        <v>1% do Valor de Comparação do VMA</v>
      </c>
      <c r="AD2134" s="53" t="str">
        <f>VLOOKUP(Tabela1[[#This Row],[Índice]],[1]Planilha1!$A:$A,1,0)</f>
        <v>#ERROR!</v>
      </c>
    </row>
    <row r="2135" ht="15.75" customHeight="1">
      <c r="A2135" s="52">
        <v>254592.0</v>
      </c>
      <c r="B2135" s="53" t="s">
        <v>70</v>
      </c>
      <c r="C2135" s="53" t="s">
        <v>71</v>
      </c>
      <c r="D2135" s="22">
        <v>207165.0</v>
      </c>
      <c r="E2135" s="53" t="s">
        <v>63</v>
      </c>
      <c r="F2135" s="54">
        <v>1.020615E7</v>
      </c>
      <c r="G2135" s="53" t="s">
        <v>1481</v>
      </c>
      <c r="H2135" s="55">
        <v>2201.0</v>
      </c>
      <c r="I2135" s="55"/>
      <c r="J2135" s="55" t="s">
        <v>77</v>
      </c>
      <c r="K2135" s="53" t="s">
        <v>84</v>
      </c>
      <c r="L2135" s="53"/>
      <c r="M2135" s="53">
        <v>2.0</v>
      </c>
      <c r="N2135" s="53" t="s">
        <v>52</v>
      </c>
      <c r="O2135" s="25">
        <v>1.0</v>
      </c>
      <c r="P2135" s="25">
        <f>'LISTA DOS ITENS'!$O2135*'LISTA DOS ITENS'!$M2135</f>
        <v>2</v>
      </c>
      <c r="Q2135" s="25">
        <v>36.89</v>
      </c>
      <c r="R2135" s="25">
        <f>'LISTA DOS ITENS'!$Q2135*'LISTA DOS ITENS'!$M2135</f>
        <v>73.78</v>
      </c>
      <c r="S2135" s="56">
        <f>IF('LISTA DOS ITENS'!$P2135&gt;'LISTA DOS ITENS'!$R2135,'LISTA DOS ITENS'!$P2135,'LISTA DOS ITENS'!$R2135)</f>
        <v>73.78</v>
      </c>
      <c r="T2135" s="25">
        <v>1.935896651829547</v>
      </c>
      <c r="U2135" s="25">
        <f>'LISTA DOS ITENS'!$T2135*'LISTA DOS ITENS'!$M2135</f>
        <v>3.871793304</v>
      </c>
      <c r="V2135" s="56">
        <f t="array" ref="V2135">INDEX('RESUMO - LOTES E VMA'!$F$3:$F$181,MATCH('LISTA DOS ITENS'!$D2135,'RESUMO - LOTES E VMA'!$A$3:$A$181,0))</f>
        <v>8699.028876</v>
      </c>
      <c r="W2135" s="57">
        <f>'LISTA DOS ITENS'!$U2135/'LISTA DOS ITENS'!$V2135</f>
        <v>0.0004450833948</v>
      </c>
      <c r="X2135" s="53" t="s">
        <v>53</v>
      </c>
      <c r="Y2135" s="53" t="s">
        <v>290</v>
      </c>
      <c r="Z2135" s="58" t="str">
        <f>'LISTA DOS ITENS'!$F2135&amp;"-"&amp;'LISTA DOS ITENS'!$H2135&amp;"-"&amp;'LISTA DOS ITENS'!$J2135&amp;"-"&amp;'LISTA DOS ITENS'!$K2135&amp;"-"&amp;'LISTA DOS ITENS'!$I2135</f>
        <v>10206150-2201-A903-RAST-</v>
      </c>
      <c r="AA2135" s="59" t="str">
        <f t="array" ref="AA2135">INDEX('RESUMO - LOTES E VMA'!$M$3:$M$181,MATCH('LISTA DOS ITENS'!$D2135,'RESUMO - LOTES E VMA'!$A$3:$A$181,0))</f>
        <v>Para Leilão</v>
      </c>
      <c r="AB2135" s="60">
        <f t="array" ref="AB2135">INDEX('RESUMO - LOTES E VMA'!$J$3:$J$181,MATCH('LISTA DOS ITENS'!$D2135,'RESUMO - LOTES E VMA'!$A$3:$A$181,0))</f>
        <v>0.0521607969</v>
      </c>
      <c r="AC2135" s="29" t="str">
        <f t="array" ref="AC2135">INDEX('RESUMO - LOTES E VMA'!$L$3:$L$181,MATCH('LISTA DOS ITENS'!$D2135,'RESUMO - LOTES E VMA'!$A$3:$A$181,0))</f>
        <v>1% do Valor de Comparação do VMA</v>
      </c>
      <c r="AD2135" s="53" t="str">
        <f>VLOOKUP(Tabela1[[#This Row],[Índice]],[1]Planilha1!$A:$A,1,0)</f>
        <v>#ERROR!</v>
      </c>
    </row>
    <row r="2136" ht="15.75" customHeight="1">
      <c r="A2136" s="52">
        <v>254593.0</v>
      </c>
      <c r="B2136" s="53" t="s">
        <v>70</v>
      </c>
      <c r="C2136" s="53" t="s">
        <v>71</v>
      </c>
      <c r="D2136" s="22">
        <v>207165.0</v>
      </c>
      <c r="E2136" s="53" t="s">
        <v>63</v>
      </c>
      <c r="F2136" s="54">
        <v>1.0258042E7</v>
      </c>
      <c r="G2136" s="53" t="s">
        <v>1454</v>
      </c>
      <c r="H2136" s="55">
        <v>2201.0</v>
      </c>
      <c r="I2136" s="55"/>
      <c r="J2136" s="55" t="s">
        <v>77</v>
      </c>
      <c r="K2136" s="53" t="s">
        <v>73</v>
      </c>
      <c r="L2136" s="53"/>
      <c r="M2136" s="53">
        <v>2.0</v>
      </c>
      <c r="N2136" s="53" t="s">
        <v>52</v>
      </c>
      <c r="O2136" s="25">
        <v>31.67</v>
      </c>
      <c r="P2136" s="25">
        <f>'LISTA DOS ITENS'!$O2136*'LISTA DOS ITENS'!$M2136</f>
        <v>63.34</v>
      </c>
      <c r="Q2136" s="25">
        <v>31.67</v>
      </c>
      <c r="R2136" s="25">
        <f>'LISTA DOS ITENS'!$Q2136*'LISTA DOS ITENS'!$M2136</f>
        <v>63.34</v>
      </c>
      <c r="S2136" s="56">
        <f>IF('LISTA DOS ITENS'!$P2136&gt;'LISTA DOS ITENS'!$R2136,'LISTA DOS ITENS'!$P2136,'LISTA DOS ITENS'!$R2136)</f>
        <v>63.34</v>
      </c>
      <c r="T2136" s="25">
        <v>1.6619638645552117</v>
      </c>
      <c r="U2136" s="25">
        <f>'LISTA DOS ITENS'!$T2136*'LISTA DOS ITENS'!$M2136</f>
        <v>3.323927729</v>
      </c>
      <c r="V2136" s="56">
        <f t="array" ref="V2136">INDEX('RESUMO - LOTES E VMA'!$F$3:$F$181,MATCH('LISTA DOS ITENS'!$D2136,'RESUMO - LOTES E VMA'!$A$3:$A$181,0))</f>
        <v>8699.028876</v>
      </c>
      <c r="W2136" s="57">
        <f>'LISTA DOS ITENS'!$U2136/'LISTA DOS ITENS'!$V2136</f>
        <v>0.0003821033102</v>
      </c>
      <c r="X2136" s="53" t="s">
        <v>53</v>
      </c>
      <c r="Y2136" s="53" t="s">
        <v>290</v>
      </c>
      <c r="Z2136" s="58" t="str">
        <f>'LISTA DOS ITENS'!$F2136&amp;"-"&amp;'LISTA DOS ITENS'!$H2136&amp;"-"&amp;'LISTA DOS ITENS'!$J2136&amp;"-"&amp;'LISTA DOS ITENS'!$K2136&amp;"-"&amp;'LISTA DOS ITENS'!$I2136</f>
        <v>10258042-2201-A903-CONS/NAC-</v>
      </c>
      <c r="AA2136" s="59" t="str">
        <f t="array" ref="AA2136">INDEX('RESUMO - LOTES E VMA'!$M$3:$M$181,MATCH('LISTA DOS ITENS'!$D2136,'RESUMO - LOTES E VMA'!$A$3:$A$181,0))</f>
        <v>Para Leilão</v>
      </c>
      <c r="AB2136" s="60">
        <f t="array" ref="AB2136">INDEX('RESUMO - LOTES E VMA'!$J$3:$J$181,MATCH('LISTA DOS ITENS'!$D2136,'RESUMO - LOTES E VMA'!$A$3:$A$181,0))</f>
        <v>0.0521607969</v>
      </c>
      <c r="AC2136" s="29" t="str">
        <f t="array" ref="AC2136">INDEX('RESUMO - LOTES E VMA'!$L$3:$L$181,MATCH('LISTA DOS ITENS'!$D2136,'RESUMO - LOTES E VMA'!$A$3:$A$181,0))</f>
        <v>1% do Valor de Comparação do VMA</v>
      </c>
      <c r="AD2136" s="53" t="str">
        <f>VLOOKUP(Tabela1[[#This Row],[Índice]],[1]Planilha1!$A:$A,1,0)</f>
        <v>#ERROR!</v>
      </c>
    </row>
    <row r="2137" ht="15.75" customHeight="1">
      <c r="A2137" s="52">
        <v>254594.0</v>
      </c>
      <c r="B2137" s="53" t="s">
        <v>70</v>
      </c>
      <c r="C2137" s="53" t="s">
        <v>71</v>
      </c>
      <c r="D2137" s="22">
        <v>207165.0</v>
      </c>
      <c r="E2137" s="53" t="s">
        <v>63</v>
      </c>
      <c r="F2137" s="54">
        <v>1.0258042E7</v>
      </c>
      <c r="G2137" s="53" t="s">
        <v>1454</v>
      </c>
      <c r="H2137" s="55">
        <v>2201.0</v>
      </c>
      <c r="I2137" s="55"/>
      <c r="J2137" s="55" t="s">
        <v>77</v>
      </c>
      <c r="K2137" s="53" t="s">
        <v>84</v>
      </c>
      <c r="L2137" s="53"/>
      <c r="M2137" s="53">
        <v>2.0</v>
      </c>
      <c r="N2137" s="53" t="s">
        <v>52</v>
      </c>
      <c r="O2137" s="25">
        <v>1.0</v>
      </c>
      <c r="P2137" s="25">
        <f>'LISTA DOS ITENS'!$O2137*'LISTA DOS ITENS'!$M2137</f>
        <v>2</v>
      </c>
      <c r="Q2137" s="25">
        <v>31.67</v>
      </c>
      <c r="R2137" s="25">
        <f>'LISTA DOS ITENS'!$Q2137*'LISTA DOS ITENS'!$M2137</f>
        <v>63.34</v>
      </c>
      <c r="S2137" s="56">
        <f>IF('LISTA DOS ITENS'!$P2137&gt;'LISTA DOS ITENS'!$R2137,'LISTA DOS ITENS'!$P2137,'LISTA DOS ITENS'!$R2137)</f>
        <v>63.34</v>
      </c>
      <c r="T2137" s="25">
        <v>1.6619638645552117</v>
      </c>
      <c r="U2137" s="25">
        <f>'LISTA DOS ITENS'!$T2137*'LISTA DOS ITENS'!$M2137</f>
        <v>3.323927729</v>
      </c>
      <c r="V2137" s="56">
        <f t="array" ref="V2137">INDEX('RESUMO - LOTES E VMA'!$F$3:$F$181,MATCH('LISTA DOS ITENS'!$D2137,'RESUMO - LOTES E VMA'!$A$3:$A$181,0))</f>
        <v>8699.028876</v>
      </c>
      <c r="W2137" s="57">
        <f>'LISTA DOS ITENS'!$U2137/'LISTA DOS ITENS'!$V2137</f>
        <v>0.0003821033102</v>
      </c>
      <c r="X2137" s="53" t="s">
        <v>53</v>
      </c>
      <c r="Y2137" s="53" t="s">
        <v>290</v>
      </c>
      <c r="Z2137" s="58" t="str">
        <f>'LISTA DOS ITENS'!$F2137&amp;"-"&amp;'LISTA DOS ITENS'!$H2137&amp;"-"&amp;'LISTA DOS ITENS'!$J2137&amp;"-"&amp;'LISTA DOS ITENS'!$K2137&amp;"-"&amp;'LISTA DOS ITENS'!$I2137</f>
        <v>10258042-2201-A903-RAST-</v>
      </c>
      <c r="AA2137" s="59" t="str">
        <f t="array" ref="AA2137">INDEX('RESUMO - LOTES E VMA'!$M$3:$M$181,MATCH('LISTA DOS ITENS'!$D2137,'RESUMO - LOTES E VMA'!$A$3:$A$181,0))</f>
        <v>Para Leilão</v>
      </c>
      <c r="AB2137" s="60">
        <f t="array" ref="AB2137">INDEX('RESUMO - LOTES E VMA'!$J$3:$J$181,MATCH('LISTA DOS ITENS'!$D2137,'RESUMO - LOTES E VMA'!$A$3:$A$181,0))</f>
        <v>0.0521607969</v>
      </c>
      <c r="AC2137" s="29" t="str">
        <f t="array" ref="AC2137">INDEX('RESUMO - LOTES E VMA'!$L$3:$L$181,MATCH('LISTA DOS ITENS'!$D2137,'RESUMO - LOTES E VMA'!$A$3:$A$181,0))</f>
        <v>1% do Valor de Comparação do VMA</v>
      </c>
      <c r="AD2137" s="53" t="str">
        <f>VLOOKUP(Tabela1[[#This Row],[Índice]],[1]Planilha1!$A:$A,1,0)</f>
        <v>#ERROR!</v>
      </c>
    </row>
    <row r="2138" ht="15.75" customHeight="1">
      <c r="A2138" s="52">
        <v>254595.0</v>
      </c>
      <c r="B2138" s="53" t="s">
        <v>70</v>
      </c>
      <c r="C2138" s="53" t="s">
        <v>71</v>
      </c>
      <c r="D2138" s="22">
        <v>207165.0</v>
      </c>
      <c r="E2138" s="53" t="s">
        <v>63</v>
      </c>
      <c r="F2138" s="54">
        <v>1.0258957E7</v>
      </c>
      <c r="G2138" s="53" t="s">
        <v>1466</v>
      </c>
      <c r="H2138" s="55">
        <v>2201.0</v>
      </c>
      <c r="I2138" s="55"/>
      <c r="J2138" s="55" t="s">
        <v>77</v>
      </c>
      <c r="K2138" s="53" t="s">
        <v>84</v>
      </c>
      <c r="L2138" s="53"/>
      <c r="M2138" s="53">
        <v>18.0</v>
      </c>
      <c r="N2138" s="53" t="s">
        <v>52</v>
      </c>
      <c r="O2138" s="25">
        <v>1.0</v>
      </c>
      <c r="P2138" s="25">
        <f>'LISTA DOS ITENS'!$O2138*'LISTA DOS ITENS'!$M2138</f>
        <v>18</v>
      </c>
      <c r="Q2138" s="25">
        <v>3.42</v>
      </c>
      <c r="R2138" s="25">
        <f>'LISTA DOS ITENS'!$Q2138*'LISTA DOS ITENS'!$M2138</f>
        <v>61.56</v>
      </c>
      <c r="S2138" s="56">
        <f>IF('LISTA DOS ITENS'!$P2138&gt;'LISTA DOS ITENS'!$R2138,'LISTA DOS ITENS'!$P2138,'LISTA DOS ITENS'!$R2138)</f>
        <v>61.56</v>
      </c>
      <c r="T2138" s="25">
        <v>0.17947320545559908</v>
      </c>
      <c r="U2138" s="25">
        <f>'LISTA DOS ITENS'!$T2138*'LISTA DOS ITENS'!$M2138</f>
        <v>3.230517698</v>
      </c>
      <c r="V2138" s="56">
        <f t="array" ref="V2138">INDEX('RESUMO - LOTES E VMA'!$F$3:$F$181,MATCH('LISTA DOS ITENS'!$D2138,'RESUMO - LOTES E VMA'!$A$3:$A$181,0))</f>
        <v>8699.028876</v>
      </c>
      <c r="W2138" s="57">
        <f>'LISTA DOS ITENS'!$U2138/'LISTA DOS ITENS'!$V2138</f>
        <v>0.0003713653264</v>
      </c>
      <c r="X2138" s="53" t="s">
        <v>53</v>
      </c>
      <c r="Y2138" s="53" t="s">
        <v>290</v>
      </c>
      <c r="Z2138" s="58" t="str">
        <f>'LISTA DOS ITENS'!$F2138&amp;"-"&amp;'LISTA DOS ITENS'!$H2138&amp;"-"&amp;'LISTA DOS ITENS'!$J2138&amp;"-"&amp;'LISTA DOS ITENS'!$K2138&amp;"-"&amp;'LISTA DOS ITENS'!$I2138</f>
        <v>10258957-2201-A903-RAST-</v>
      </c>
      <c r="AA2138" s="59" t="str">
        <f t="array" ref="AA2138">INDEX('RESUMO - LOTES E VMA'!$M$3:$M$181,MATCH('LISTA DOS ITENS'!$D2138,'RESUMO - LOTES E VMA'!$A$3:$A$181,0))</f>
        <v>Para Leilão</v>
      </c>
      <c r="AB2138" s="60">
        <f t="array" ref="AB2138">INDEX('RESUMO - LOTES E VMA'!$J$3:$J$181,MATCH('LISTA DOS ITENS'!$D2138,'RESUMO - LOTES E VMA'!$A$3:$A$181,0))</f>
        <v>0.0521607969</v>
      </c>
      <c r="AC2138" s="29" t="str">
        <f t="array" ref="AC2138">INDEX('RESUMO - LOTES E VMA'!$L$3:$L$181,MATCH('LISTA DOS ITENS'!$D2138,'RESUMO - LOTES E VMA'!$A$3:$A$181,0))</f>
        <v>1% do Valor de Comparação do VMA</v>
      </c>
      <c r="AD2138" s="53" t="str">
        <f>VLOOKUP(Tabela1[[#This Row],[Índice]],[1]Planilha1!$A:$A,1,0)</f>
        <v>#ERROR!</v>
      </c>
    </row>
    <row r="2139" ht="15.75" customHeight="1">
      <c r="A2139" s="52">
        <v>254596.0</v>
      </c>
      <c r="B2139" s="53" t="s">
        <v>70</v>
      </c>
      <c r="C2139" s="53" t="s">
        <v>71</v>
      </c>
      <c r="D2139" s="22">
        <v>207165.0</v>
      </c>
      <c r="E2139" s="53" t="s">
        <v>63</v>
      </c>
      <c r="F2139" s="54">
        <v>1.0260548E7</v>
      </c>
      <c r="G2139" s="53" t="s">
        <v>1558</v>
      </c>
      <c r="H2139" s="55">
        <v>2201.0</v>
      </c>
      <c r="I2139" s="55"/>
      <c r="J2139" s="55" t="s">
        <v>77</v>
      </c>
      <c r="K2139" s="53" t="s">
        <v>73</v>
      </c>
      <c r="L2139" s="53"/>
      <c r="M2139" s="53">
        <v>8.0</v>
      </c>
      <c r="N2139" s="53" t="s">
        <v>52</v>
      </c>
      <c r="O2139" s="25">
        <v>5.025</v>
      </c>
      <c r="P2139" s="25">
        <f>'LISTA DOS ITENS'!$O2139*'LISTA DOS ITENS'!$M2139</f>
        <v>40.2</v>
      </c>
      <c r="Q2139" s="25">
        <v>5.03</v>
      </c>
      <c r="R2139" s="25">
        <f>'LISTA DOS ITENS'!$Q2139*'LISTA DOS ITENS'!$M2139</f>
        <v>40.24</v>
      </c>
      <c r="S2139" s="56">
        <f>IF('LISTA DOS ITENS'!$P2139&gt;'LISTA DOS ITENS'!$R2139,'LISTA DOS ITENS'!$P2139,'LISTA DOS ITENS'!$R2139)</f>
        <v>40.24</v>
      </c>
      <c r="T2139" s="25">
        <v>0.2639620536379133</v>
      </c>
      <c r="U2139" s="25">
        <f>'LISTA DOS ITENS'!$T2139*'LISTA DOS ITENS'!$M2139</f>
        <v>2.111696429</v>
      </c>
      <c r="V2139" s="56">
        <f t="array" ref="V2139">INDEX('RESUMO - LOTES E VMA'!$F$3:$F$181,MATCH('LISTA DOS ITENS'!$D2139,'RESUMO - LOTES E VMA'!$A$3:$A$181,0))</f>
        <v>8699.028876</v>
      </c>
      <c r="W2139" s="57">
        <f>'LISTA DOS ITENS'!$U2139/'LISTA DOS ITENS'!$V2139</f>
        <v>0.0002427508242</v>
      </c>
      <c r="X2139" s="53" t="s">
        <v>53</v>
      </c>
      <c r="Y2139" s="53" t="s">
        <v>290</v>
      </c>
      <c r="Z2139" s="58" t="str">
        <f>'LISTA DOS ITENS'!$F2139&amp;"-"&amp;'LISTA DOS ITENS'!$H2139&amp;"-"&amp;'LISTA DOS ITENS'!$J2139&amp;"-"&amp;'LISTA DOS ITENS'!$K2139&amp;"-"&amp;'LISTA DOS ITENS'!$I2139</f>
        <v>10260548-2201-A903-CONS/NAC-</v>
      </c>
      <c r="AA2139" s="59" t="str">
        <f t="array" ref="AA2139">INDEX('RESUMO - LOTES E VMA'!$M$3:$M$181,MATCH('LISTA DOS ITENS'!$D2139,'RESUMO - LOTES E VMA'!$A$3:$A$181,0))</f>
        <v>Para Leilão</v>
      </c>
      <c r="AB2139" s="60">
        <f t="array" ref="AB2139">INDEX('RESUMO - LOTES E VMA'!$J$3:$J$181,MATCH('LISTA DOS ITENS'!$D2139,'RESUMO - LOTES E VMA'!$A$3:$A$181,0))</f>
        <v>0.0521607969</v>
      </c>
      <c r="AC2139" s="29" t="str">
        <f t="array" ref="AC2139">INDEX('RESUMO - LOTES E VMA'!$L$3:$L$181,MATCH('LISTA DOS ITENS'!$D2139,'RESUMO - LOTES E VMA'!$A$3:$A$181,0))</f>
        <v>1% do Valor de Comparação do VMA</v>
      </c>
      <c r="AD2139" s="53" t="str">
        <f>VLOOKUP(Tabela1[[#This Row],[Índice]],[1]Planilha1!$A:$A,1,0)</f>
        <v>#ERROR!</v>
      </c>
    </row>
    <row r="2140" ht="15.75" customHeight="1">
      <c r="A2140" s="52">
        <v>254597.0</v>
      </c>
      <c r="B2140" s="53" t="s">
        <v>70</v>
      </c>
      <c r="C2140" s="53" t="s">
        <v>71</v>
      </c>
      <c r="D2140" s="22">
        <v>207165.0</v>
      </c>
      <c r="E2140" s="53" t="s">
        <v>63</v>
      </c>
      <c r="F2140" s="54">
        <v>1.0301526E7</v>
      </c>
      <c r="G2140" s="53" t="s">
        <v>1502</v>
      </c>
      <c r="H2140" s="55">
        <v>2201.0</v>
      </c>
      <c r="I2140" s="55"/>
      <c r="J2140" s="55" t="s">
        <v>77</v>
      </c>
      <c r="K2140" s="53" t="s">
        <v>84</v>
      </c>
      <c r="L2140" s="53"/>
      <c r="M2140" s="53">
        <v>72.0</v>
      </c>
      <c r="N2140" s="53" t="s">
        <v>52</v>
      </c>
      <c r="O2140" s="25">
        <v>1.0</v>
      </c>
      <c r="P2140" s="25">
        <f>'LISTA DOS ITENS'!$O2140*'LISTA DOS ITENS'!$M2140</f>
        <v>72</v>
      </c>
      <c r="Q2140" s="25">
        <v>12.61</v>
      </c>
      <c r="R2140" s="25">
        <f>'LISTA DOS ITENS'!$Q2140*'LISTA DOS ITENS'!$M2140</f>
        <v>907.92</v>
      </c>
      <c r="S2140" s="56">
        <f>IF('LISTA DOS ITENS'!$P2140&gt;'LISTA DOS ITENS'!$R2140,'LISTA DOS ITENS'!$P2140,'LISTA DOS ITENS'!$R2140)</f>
        <v>907.92</v>
      </c>
      <c r="T2140" s="25">
        <v>0.661741848185703</v>
      </c>
      <c r="U2140" s="25">
        <f>'LISTA DOS ITENS'!$T2140*'LISTA DOS ITENS'!$M2140</f>
        <v>47.64541307</v>
      </c>
      <c r="V2140" s="56">
        <f t="array" ref="V2140">INDEX('RESUMO - LOTES E VMA'!$F$3:$F$181,MATCH('LISTA DOS ITENS'!$D2140,'RESUMO - LOTES E VMA'!$A$3:$A$181,0))</f>
        <v>8699.028876</v>
      </c>
      <c r="W2140" s="57">
        <f>'LISTA DOS ITENS'!$U2140/'LISTA DOS ITENS'!$V2140</f>
        <v>0.005477095633</v>
      </c>
      <c r="X2140" s="53" t="s">
        <v>53</v>
      </c>
      <c r="Y2140" s="53" t="s">
        <v>290</v>
      </c>
      <c r="Z2140" s="58" t="str">
        <f>'LISTA DOS ITENS'!$F2140&amp;"-"&amp;'LISTA DOS ITENS'!$H2140&amp;"-"&amp;'LISTA DOS ITENS'!$J2140&amp;"-"&amp;'LISTA DOS ITENS'!$K2140&amp;"-"&amp;'LISTA DOS ITENS'!$I2140</f>
        <v>10301526-2201-A903-RAST-</v>
      </c>
      <c r="AA2140" s="59" t="str">
        <f t="array" ref="AA2140">INDEX('RESUMO - LOTES E VMA'!$M$3:$M$181,MATCH('LISTA DOS ITENS'!$D2140,'RESUMO - LOTES E VMA'!$A$3:$A$181,0))</f>
        <v>Para Leilão</v>
      </c>
      <c r="AB2140" s="60">
        <f t="array" ref="AB2140">INDEX('RESUMO - LOTES E VMA'!$J$3:$J$181,MATCH('LISTA DOS ITENS'!$D2140,'RESUMO - LOTES E VMA'!$A$3:$A$181,0))</f>
        <v>0.0521607969</v>
      </c>
      <c r="AC2140" s="29" t="str">
        <f t="array" ref="AC2140">INDEX('RESUMO - LOTES E VMA'!$L$3:$L$181,MATCH('LISTA DOS ITENS'!$D2140,'RESUMO - LOTES E VMA'!$A$3:$A$181,0))</f>
        <v>1% do Valor de Comparação do VMA</v>
      </c>
      <c r="AD2140" s="53" t="str">
        <f>VLOOKUP(Tabela1[[#This Row],[Índice]],[1]Planilha1!$A:$A,1,0)</f>
        <v>#ERROR!</v>
      </c>
    </row>
    <row r="2141" ht="15.75" customHeight="1">
      <c r="A2141" s="52">
        <v>254598.0</v>
      </c>
      <c r="B2141" s="53" t="s">
        <v>70</v>
      </c>
      <c r="C2141" s="53" t="s">
        <v>71</v>
      </c>
      <c r="D2141" s="22">
        <v>207165.0</v>
      </c>
      <c r="E2141" s="53" t="s">
        <v>63</v>
      </c>
      <c r="F2141" s="54">
        <v>1.0517206E7</v>
      </c>
      <c r="G2141" s="53" t="s">
        <v>1502</v>
      </c>
      <c r="H2141" s="55">
        <v>2201.0</v>
      </c>
      <c r="I2141" s="55"/>
      <c r="J2141" s="55" t="s">
        <v>77</v>
      </c>
      <c r="K2141" s="53" t="s">
        <v>84</v>
      </c>
      <c r="L2141" s="53"/>
      <c r="M2141" s="53">
        <v>10.0</v>
      </c>
      <c r="N2141" s="53" t="s">
        <v>52</v>
      </c>
      <c r="O2141" s="25">
        <v>1.0</v>
      </c>
      <c r="P2141" s="25">
        <f>'LISTA DOS ITENS'!$O2141*'LISTA DOS ITENS'!$M2141</f>
        <v>10</v>
      </c>
      <c r="Q2141" s="25">
        <v>73.2</v>
      </c>
      <c r="R2141" s="25">
        <f>'LISTA DOS ITENS'!$Q2141*'LISTA DOS ITENS'!$M2141</f>
        <v>732</v>
      </c>
      <c r="S2141" s="56">
        <f>IF('LISTA DOS ITENS'!$P2141&gt;'LISTA DOS ITENS'!$R2141,'LISTA DOS ITENS'!$P2141,'LISTA DOS ITENS'!$R2141)</f>
        <v>732</v>
      </c>
      <c r="T2141" s="25">
        <v>3.841356327295279</v>
      </c>
      <c r="U2141" s="25">
        <f>'LISTA DOS ITENS'!$T2141*'LISTA DOS ITENS'!$M2141</f>
        <v>38.41356327</v>
      </c>
      <c r="V2141" s="56">
        <f t="array" ref="V2141">INDEX('RESUMO - LOTES E VMA'!$F$3:$F$181,MATCH('LISTA DOS ITENS'!$D2141,'RESUMO - LOTES E VMA'!$A$3:$A$181,0))</f>
        <v>8699.028876</v>
      </c>
      <c r="W2141" s="57">
        <f>'LISTA DOS ITENS'!$U2141/'LISTA DOS ITENS'!$V2141</f>
        <v>0.004415845012</v>
      </c>
      <c r="X2141" s="53" t="s">
        <v>53</v>
      </c>
      <c r="Y2141" s="53" t="s">
        <v>290</v>
      </c>
      <c r="Z2141" s="58" t="str">
        <f>'LISTA DOS ITENS'!$F2141&amp;"-"&amp;'LISTA DOS ITENS'!$H2141&amp;"-"&amp;'LISTA DOS ITENS'!$J2141&amp;"-"&amp;'LISTA DOS ITENS'!$K2141&amp;"-"&amp;'LISTA DOS ITENS'!$I2141</f>
        <v>10517206-2201-A903-RAST-</v>
      </c>
      <c r="AA2141" s="59" t="str">
        <f t="array" ref="AA2141">INDEX('RESUMO - LOTES E VMA'!$M$3:$M$181,MATCH('LISTA DOS ITENS'!$D2141,'RESUMO - LOTES E VMA'!$A$3:$A$181,0))</f>
        <v>Para Leilão</v>
      </c>
      <c r="AB2141" s="60">
        <f t="array" ref="AB2141">INDEX('RESUMO - LOTES E VMA'!$J$3:$J$181,MATCH('LISTA DOS ITENS'!$D2141,'RESUMO - LOTES E VMA'!$A$3:$A$181,0))</f>
        <v>0.0521607969</v>
      </c>
      <c r="AC2141" s="29" t="str">
        <f t="array" ref="AC2141">INDEX('RESUMO - LOTES E VMA'!$L$3:$L$181,MATCH('LISTA DOS ITENS'!$D2141,'RESUMO - LOTES E VMA'!$A$3:$A$181,0))</f>
        <v>1% do Valor de Comparação do VMA</v>
      </c>
      <c r="AD2141" s="53" t="str">
        <f>VLOOKUP(Tabela1[[#This Row],[Índice]],[1]Planilha1!$A:$A,1,0)</f>
        <v>#ERROR!</v>
      </c>
    </row>
    <row r="2142" ht="15.75" customHeight="1">
      <c r="A2142" s="52">
        <v>254599.0</v>
      </c>
      <c r="B2142" s="53" t="s">
        <v>70</v>
      </c>
      <c r="C2142" s="53" t="s">
        <v>71</v>
      </c>
      <c r="D2142" s="22">
        <v>207165.0</v>
      </c>
      <c r="E2142" s="53" t="s">
        <v>63</v>
      </c>
      <c r="F2142" s="54">
        <v>1.055783E7</v>
      </c>
      <c r="G2142" s="53" t="s">
        <v>1559</v>
      </c>
      <c r="H2142" s="55">
        <v>2201.0</v>
      </c>
      <c r="I2142" s="55"/>
      <c r="J2142" s="55" t="s">
        <v>77</v>
      </c>
      <c r="K2142" s="53" t="s">
        <v>73</v>
      </c>
      <c r="L2142" s="53"/>
      <c r="M2142" s="53">
        <v>2.0</v>
      </c>
      <c r="N2142" s="53" t="s">
        <v>52</v>
      </c>
      <c r="O2142" s="25">
        <v>91.5</v>
      </c>
      <c r="P2142" s="25">
        <f>'LISTA DOS ITENS'!$O2142*'LISTA DOS ITENS'!$M2142</f>
        <v>183</v>
      </c>
      <c r="Q2142" s="25">
        <v>91.5</v>
      </c>
      <c r="R2142" s="25">
        <f>'LISTA DOS ITENS'!$Q2142*'LISTA DOS ITENS'!$M2142</f>
        <v>183</v>
      </c>
      <c r="S2142" s="56">
        <f>IF('LISTA DOS ITENS'!$P2142&gt;'LISTA DOS ITENS'!$R2142,'LISTA DOS ITENS'!$P2142,'LISTA DOS ITENS'!$R2142)</f>
        <v>183</v>
      </c>
      <c r="T2142" s="25">
        <v>4.801695409119099</v>
      </c>
      <c r="U2142" s="25">
        <f>'LISTA DOS ITENS'!$T2142*'LISTA DOS ITENS'!$M2142</f>
        <v>9.603390818</v>
      </c>
      <c r="V2142" s="56">
        <f t="array" ref="V2142">INDEX('RESUMO - LOTES E VMA'!$F$3:$F$181,MATCH('LISTA DOS ITENS'!$D2142,'RESUMO - LOTES E VMA'!$A$3:$A$181,0))</f>
        <v>8699.028876</v>
      </c>
      <c r="W2142" s="57">
        <f>'LISTA DOS ITENS'!$U2142/'LISTA DOS ITENS'!$V2142</f>
        <v>0.001103961253</v>
      </c>
      <c r="X2142" s="53" t="s">
        <v>53</v>
      </c>
      <c r="Y2142" s="53" t="s">
        <v>290</v>
      </c>
      <c r="Z2142" s="58" t="str">
        <f>'LISTA DOS ITENS'!$F2142&amp;"-"&amp;'LISTA DOS ITENS'!$H2142&amp;"-"&amp;'LISTA DOS ITENS'!$J2142&amp;"-"&amp;'LISTA DOS ITENS'!$K2142&amp;"-"&amp;'LISTA DOS ITENS'!$I2142</f>
        <v>10557830-2201-A903-CONS/NAC-</v>
      </c>
      <c r="AA2142" s="59" t="str">
        <f t="array" ref="AA2142">INDEX('RESUMO - LOTES E VMA'!$M$3:$M$181,MATCH('LISTA DOS ITENS'!$D2142,'RESUMO - LOTES E VMA'!$A$3:$A$181,0))</f>
        <v>Para Leilão</v>
      </c>
      <c r="AB2142" s="60">
        <f t="array" ref="AB2142">INDEX('RESUMO - LOTES E VMA'!$J$3:$J$181,MATCH('LISTA DOS ITENS'!$D2142,'RESUMO - LOTES E VMA'!$A$3:$A$181,0))</f>
        <v>0.0521607969</v>
      </c>
      <c r="AC2142" s="29" t="str">
        <f t="array" ref="AC2142">INDEX('RESUMO - LOTES E VMA'!$L$3:$L$181,MATCH('LISTA DOS ITENS'!$D2142,'RESUMO - LOTES E VMA'!$A$3:$A$181,0))</f>
        <v>1% do Valor de Comparação do VMA</v>
      </c>
      <c r="AD2142" s="53" t="str">
        <f>VLOOKUP(Tabela1[[#This Row],[Índice]],[1]Planilha1!$A:$A,1,0)</f>
        <v>#ERROR!</v>
      </c>
    </row>
    <row r="2143" ht="15.75" customHeight="1">
      <c r="A2143" s="52">
        <v>254600.0</v>
      </c>
      <c r="B2143" s="53" t="s">
        <v>70</v>
      </c>
      <c r="C2143" s="53" t="s">
        <v>71</v>
      </c>
      <c r="D2143" s="22">
        <v>207165.0</v>
      </c>
      <c r="E2143" s="53" t="s">
        <v>63</v>
      </c>
      <c r="F2143" s="54">
        <v>1.064196E7</v>
      </c>
      <c r="G2143" s="53" t="s">
        <v>1524</v>
      </c>
      <c r="H2143" s="55">
        <v>2201.0</v>
      </c>
      <c r="I2143" s="55"/>
      <c r="J2143" s="55" t="s">
        <v>77</v>
      </c>
      <c r="K2143" s="53" t="s">
        <v>293</v>
      </c>
      <c r="L2143" s="53"/>
      <c r="M2143" s="53">
        <v>4.0</v>
      </c>
      <c r="N2143" s="53" t="s">
        <v>52</v>
      </c>
      <c r="O2143" s="25">
        <v>1.0</v>
      </c>
      <c r="P2143" s="25">
        <f>'LISTA DOS ITENS'!$O2143*'LISTA DOS ITENS'!$M2143</f>
        <v>4</v>
      </c>
      <c r="Q2143" s="25">
        <v>26.9</v>
      </c>
      <c r="R2143" s="25">
        <f>'LISTA DOS ITENS'!$Q2143*'LISTA DOS ITENS'!$M2143</f>
        <v>107.6</v>
      </c>
      <c r="S2143" s="56">
        <f>IF('LISTA DOS ITENS'!$P2143&gt;'LISTA DOS ITENS'!$R2143,'LISTA DOS ITENS'!$P2143,'LISTA DOS ITENS'!$R2143)</f>
        <v>107.6</v>
      </c>
      <c r="T2143" s="25">
        <v>1.4116459727355601</v>
      </c>
      <c r="U2143" s="25">
        <f>'LISTA DOS ITENS'!$T2143*'LISTA DOS ITENS'!$M2143</f>
        <v>5.646583891</v>
      </c>
      <c r="V2143" s="56">
        <f t="array" ref="V2143">INDEX('RESUMO - LOTES E VMA'!$F$3:$F$181,MATCH('LISTA DOS ITENS'!$D2143,'RESUMO - LOTES E VMA'!$A$3:$A$181,0))</f>
        <v>8699.028876</v>
      </c>
      <c r="W2143" s="57">
        <f>'LISTA DOS ITENS'!$U2143/'LISTA DOS ITENS'!$V2143</f>
        <v>0.0006491050865</v>
      </c>
      <c r="X2143" s="53" t="s">
        <v>53</v>
      </c>
      <c r="Y2143" s="53" t="s">
        <v>290</v>
      </c>
      <c r="Z2143" s="58" t="str">
        <f>'LISTA DOS ITENS'!$F2143&amp;"-"&amp;'LISTA DOS ITENS'!$H2143&amp;"-"&amp;'LISTA DOS ITENS'!$J2143&amp;"-"&amp;'LISTA DOS ITENS'!$K2143&amp;"-"&amp;'LISTA DOS ITENS'!$I2143</f>
        <v>10641960-2201-A903-SOBRE_EMP-</v>
      </c>
      <c r="AA2143" s="59" t="str">
        <f t="array" ref="AA2143">INDEX('RESUMO - LOTES E VMA'!$M$3:$M$181,MATCH('LISTA DOS ITENS'!$D2143,'RESUMO - LOTES E VMA'!$A$3:$A$181,0))</f>
        <v>Para Leilão</v>
      </c>
      <c r="AB2143" s="60">
        <f t="array" ref="AB2143">INDEX('RESUMO - LOTES E VMA'!$J$3:$J$181,MATCH('LISTA DOS ITENS'!$D2143,'RESUMO - LOTES E VMA'!$A$3:$A$181,0))</f>
        <v>0.0521607969</v>
      </c>
      <c r="AC2143" s="29" t="str">
        <f t="array" ref="AC2143">INDEX('RESUMO - LOTES E VMA'!$L$3:$L$181,MATCH('LISTA DOS ITENS'!$D2143,'RESUMO - LOTES E VMA'!$A$3:$A$181,0))</f>
        <v>1% do Valor de Comparação do VMA</v>
      </c>
      <c r="AD2143" s="53" t="str">
        <f>VLOOKUP(Tabela1[[#This Row],[Índice]],[1]Planilha1!$A:$A,1,0)</f>
        <v>#ERROR!</v>
      </c>
    </row>
    <row r="2144" ht="15.75" customHeight="1">
      <c r="A2144" s="52">
        <v>254601.0</v>
      </c>
      <c r="B2144" s="53" t="s">
        <v>70</v>
      </c>
      <c r="C2144" s="53" t="s">
        <v>71</v>
      </c>
      <c r="D2144" s="22">
        <v>207165.0</v>
      </c>
      <c r="E2144" s="53" t="s">
        <v>63</v>
      </c>
      <c r="F2144" s="54">
        <v>1.0653773E7</v>
      </c>
      <c r="G2144" s="53" t="s">
        <v>1560</v>
      </c>
      <c r="H2144" s="55">
        <v>2201.0</v>
      </c>
      <c r="I2144" s="55"/>
      <c r="J2144" s="55" t="s">
        <v>77</v>
      </c>
      <c r="K2144" s="53" t="s">
        <v>73</v>
      </c>
      <c r="L2144" s="53"/>
      <c r="M2144" s="53">
        <v>17.0</v>
      </c>
      <c r="N2144" s="53" t="s">
        <v>52</v>
      </c>
      <c r="O2144" s="25">
        <v>4.1000000000000005</v>
      </c>
      <c r="P2144" s="25">
        <f>'LISTA DOS ITENS'!$O2144*'LISTA DOS ITENS'!$M2144</f>
        <v>69.7</v>
      </c>
      <c r="Q2144" s="25">
        <v>4.1</v>
      </c>
      <c r="R2144" s="25">
        <f>'LISTA DOS ITENS'!$Q2144*'LISTA DOS ITENS'!$M2144</f>
        <v>69.7</v>
      </c>
      <c r="S2144" s="56">
        <f>IF('LISTA DOS ITENS'!$P2144&gt;'LISTA DOS ITENS'!$R2144,'LISTA DOS ITENS'!$P2144,'LISTA DOS ITENS'!$R2144)</f>
        <v>69.7</v>
      </c>
      <c r="T2144" s="25">
        <v>0.2151579363648995</v>
      </c>
      <c r="U2144" s="25">
        <f>'LISTA DOS ITENS'!$T2144*'LISTA DOS ITENS'!$M2144</f>
        <v>3.657684918</v>
      </c>
      <c r="V2144" s="56">
        <f t="array" ref="V2144">INDEX('RESUMO - LOTES E VMA'!$F$3:$F$181,MATCH('LISTA DOS ITENS'!$D2144,'RESUMO - LOTES E VMA'!$A$3:$A$181,0))</f>
        <v>8699.028876</v>
      </c>
      <c r="W2144" s="57">
        <f>'LISTA DOS ITENS'!$U2144/'LISTA DOS ITENS'!$V2144</f>
        <v>0.0004204704882</v>
      </c>
      <c r="X2144" s="53" t="s">
        <v>53</v>
      </c>
      <c r="Y2144" s="53" t="s">
        <v>290</v>
      </c>
      <c r="Z2144" s="58" t="str">
        <f>'LISTA DOS ITENS'!$F2144&amp;"-"&amp;'LISTA DOS ITENS'!$H2144&amp;"-"&amp;'LISTA DOS ITENS'!$J2144&amp;"-"&amp;'LISTA DOS ITENS'!$K2144&amp;"-"&amp;'LISTA DOS ITENS'!$I2144</f>
        <v>10653773-2201-A903-CONS/NAC-</v>
      </c>
      <c r="AA2144" s="59" t="str">
        <f t="array" ref="AA2144">INDEX('RESUMO - LOTES E VMA'!$M$3:$M$181,MATCH('LISTA DOS ITENS'!$D2144,'RESUMO - LOTES E VMA'!$A$3:$A$181,0))</f>
        <v>Para Leilão</v>
      </c>
      <c r="AB2144" s="60">
        <f t="array" ref="AB2144">INDEX('RESUMO - LOTES E VMA'!$J$3:$J$181,MATCH('LISTA DOS ITENS'!$D2144,'RESUMO - LOTES E VMA'!$A$3:$A$181,0))</f>
        <v>0.0521607969</v>
      </c>
      <c r="AC2144" s="29" t="str">
        <f t="array" ref="AC2144">INDEX('RESUMO - LOTES E VMA'!$L$3:$L$181,MATCH('LISTA DOS ITENS'!$D2144,'RESUMO - LOTES E VMA'!$A$3:$A$181,0))</f>
        <v>1% do Valor de Comparação do VMA</v>
      </c>
      <c r="AD2144" s="53" t="str">
        <f>VLOOKUP(Tabela1[[#This Row],[Índice]],[1]Planilha1!$A:$A,1,0)</f>
        <v>#ERROR!</v>
      </c>
    </row>
    <row r="2145" ht="15.75" customHeight="1">
      <c r="A2145" s="52">
        <v>254602.0</v>
      </c>
      <c r="B2145" s="53" t="s">
        <v>70</v>
      </c>
      <c r="C2145" s="53" t="s">
        <v>71</v>
      </c>
      <c r="D2145" s="22">
        <v>207165.0</v>
      </c>
      <c r="E2145" s="53" t="s">
        <v>63</v>
      </c>
      <c r="F2145" s="54">
        <v>1.0732305E7</v>
      </c>
      <c r="G2145" s="53" t="s">
        <v>1561</v>
      </c>
      <c r="H2145" s="55">
        <v>2201.0</v>
      </c>
      <c r="I2145" s="55"/>
      <c r="J2145" s="55" t="s">
        <v>77</v>
      </c>
      <c r="K2145" s="53" t="s">
        <v>73</v>
      </c>
      <c r="L2145" s="53"/>
      <c r="M2145" s="53">
        <v>6.0</v>
      </c>
      <c r="N2145" s="53" t="s">
        <v>52</v>
      </c>
      <c r="O2145" s="25">
        <v>35.821666666666665</v>
      </c>
      <c r="P2145" s="25">
        <f>'LISTA DOS ITENS'!$O2145*'LISTA DOS ITENS'!$M2145</f>
        <v>214.93</v>
      </c>
      <c r="Q2145" s="25">
        <v>35.82</v>
      </c>
      <c r="R2145" s="25">
        <f>'LISTA DOS ITENS'!$Q2145*'LISTA DOS ITENS'!$M2145</f>
        <v>214.92</v>
      </c>
      <c r="S2145" s="56">
        <f>IF('LISTA DOS ITENS'!$P2145&gt;'LISTA DOS ITENS'!$R2145,'LISTA DOS ITENS'!$P2145,'LISTA DOS ITENS'!$R2145)</f>
        <v>214.93</v>
      </c>
      <c r="T2145" s="25">
        <v>1.8797456781928537</v>
      </c>
      <c r="U2145" s="25">
        <f>'LISTA DOS ITENS'!$T2145*'LISTA DOS ITENS'!$M2145</f>
        <v>11.27847407</v>
      </c>
      <c r="V2145" s="56">
        <f t="array" ref="V2145">INDEX('RESUMO - LOTES E VMA'!$F$3:$F$181,MATCH('LISTA DOS ITENS'!$D2145,'RESUMO - LOTES E VMA'!$A$3:$A$181,0))</f>
        <v>8699.028876</v>
      </c>
      <c r="W2145" s="57">
        <f>'LISTA DOS ITENS'!$U2145/'LISTA DOS ITENS'!$V2145</f>
        <v>0.001296521052</v>
      </c>
      <c r="X2145" s="53" t="s">
        <v>53</v>
      </c>
      <c r="Y2145" s="53" t="s">
        <v>290</v>
      </c>
      <c r="Z2145" s="58" t="str">
        <f>'LISTA DOS ITENS'!$F2145&amp;"-"&amp;'LISTA DOS ITENS'!$H2145&amp;"-"&amp;'LISTA DOS ITENS'!$J2145&amp;"-"&amp;'LISTA DOS ITENS'!$K2145&amp;"-"&amp;'LISTA DOS ITENS'!$I2145</f>
        <v>10732305-2201-A903-CONS/NAC-</v>
      </c>
      <c r="AA2145" s="59" t="str">
        <f t="array" ref="AA2145">INDEX('RESUMO - LOTES E VMA'!$M$3:$M$181,MATCH('LISTA DOS ITENS'!$D2145,'RESUMO - LOTES E VMA'!$A$3:$A$181,0))</f>
        <v>Para Leilão</v>
      </c>
      <c r="AB2145" s="60">
        <f t="array" ref="AB2145">INDEX('RESUMO - LOTES E VMA'!$J$3:$J$181,MATCH('LISTA DOS ITENS'!$D2145,'RESUMO - LOTES E VMA'!$A$3:$A$181,0))</f>
        <v>0.0521607969</v>
      </c>
      <c r="AC2145" s="29" t="str">
        <f t="array" ref="AC2145">INDEX('RESUMO - LOTES E VMA'!$L$3:$L$181,MATCH('LISTA DOS ITENS'!$D2145,'RESUMO - LOTES E VMA'!$A$3:$A$181,0))</f>
        <v>1% do Valor de Comparação do VMA</v>
      </c>
      <c r="AD2145" s="53" t="str">
        <f>VLOOKUP(Tabela1[[#This Row],[Índice]],[1]Planilha1!$A:$A,1,0)</f>
        <v>#ERROR!</v>
      </c>
    </row>
    <row r="2146" ht="15.75" customHeight="1">
      <c r="A2146" s="52">
        <v>254603.0</v>
      </c>
      <c r="B2146" s="53" t="s">
        <v>70</v>
      </c>
      <c r="C2146" s="53" t="s">
        <v>71</v>
      </c>
      <c r="D2146" s="22">
        <v>207165.0</v>
      </c>
      <c r="E2146" s="53" t="s">
        <v>63</v>
      </c>
      <c r="F2146" s="54">
        <v>1.083242E7</v>
      </c>
      <c r="G2146" s="53" t="s">
        <v>1503</v>
      </c>
      <c r="H2146" s="55">
        <v>2201.0</v>
      </c>
      <c r="I2146" s="55"/>
      <c r="J2146" s="55" t="s">
        <v>77</v>
      </c>
      <c r="K2146" s="53" t="s">
        <v>293</v>
      </c>
      <c r="L2146" s="53"/>
      <c r="M2146" s="53">
        <v>1.0</v>
      </c>
      <c r="N2146" s="53" t="s">
        <v>52</v>
      </c>
      <c r="O2146" s="25">
        <v>1.0</v>
      </c>
      <c r="P2146" s="25">
        <f>'LISTA DOS ITENS'!$O2146*'LISTA DOS ITENS'!$M2146</f>
        <v>1</v>
      </c>
      <c r="Q2146" s="25">
        <v>23.9</v>
      </c>
      <c r="R2146" s="25">
        <f>'LISTA DOS ITENS'!$Q2146*'LISTA DOS ITENS'!$M2146</f>
        <v>23.9</v>
      </c>
      <c r="S2146" s="56">
        <f>IF('LISTA DOS ITENS'!$P2146&gt;'LISTA DOS ITENS'!$R2146,'LISTA DOS ITENS'!$P2146,'LISTA DOS ITENS'!$R2146)</f>
        <v>23.9</v>
      </c>
      <c r="T2146" s="25">
        <v>1.2542133363709995</v>
      </c>
      <c r="U2146" s="25">
        <f>'LISTA DOS ITENS'!$T2146*'LISTA DOS ITENS'!$M2146</f>
        <v>1.254213336</v>
      </c>
      <c r="V2146" s="56">
        <f t="array" ref="V2146">INDEX('RESUMO - LOTES E VMA'!$F$3:$F$181,MATCH('LISTA DOS ITENS'!$D2146,'RESUMO - LOTES E VMA'!$A$3:$A$181,0))</f>
        <v>8699.028876</v>
      </c>
      <c r="W2146" s="57">
        <f>'LISTA DOS ITENS'!$U2146/'LISTA DOS ITENS'!$V2146</f>
        <v>0.0001441785462</v>
      </c>
      <c r="X2146" s="53" t="s">
        <v>53</v>
      </c>
      <c r="Y2146" s="53" t="s">
        <v>290</v>
      </c>
      <c r="Z2146" s="58" t="str">
        <f>'LISTA DOS ITENS'!$F2146&amp;"-"&amp;'LISTA DOS ITENS'!$H2146&amp;"-"&amp;'LISTA DOS ITENS'!$J2146&amp;"-"&amp;'LISTA DOS ITENS'!$K2146&amp;"-"&amp;'LISTA DOS ITENS'!$I2146</f>
        <v>10832420-2201-A903-SOBRE_EMP-</v>
      </c>
      <c r="AA2146" s="59" t="str">
        <f t="array" ref="AA2146">INDEX('RESUMO - LOTES E VMA'!$M$3:$M$181,MATCH('LISTA DOS ITENS'!$D2146,'RESUMO - LOTES E VMA'!$A$3:$A$181,0))</f>
        <v>Para Leilão</v>
      </c>
      <c r="AB2146" s="60">
        <f t="array" ref="AB2146">INDEX('RESUMO - LOTES E VMA'!$J$3:$J$181,MATCH('LISTA DOS ITENS'!$D2146,'RESUMO - LOTES E VMA'!$A$3:$A$181,0))</f>
        <v>0.0521607969</v>
      </c>
      <c r="AC2146" s="29" t="str">
        <f t="array" ref="AC2146">INDEX('RESUMO - LOTES E VMA'!$L$3:$L$181,MATCH('LISTA DOS ITENS'!$D2146,'RESUMO - LOTES E VMA'!$A$3:$A$181,0))</f>
        <v>1% do Valor de Comparação do VMA</v>
      </c>
      <c r="AD2146" s="53" t="str">
        <f>VLOOKUP(Tabela1[[#This Row],[Índice]],[1]Planilha1!$A:$A,1,0)</f>
        <v>#ERROR!</v>
      </c>
    </row>
    <row r="2147" ht="15.75" customHeight="1">
      <c r="A2147" s="52">
        <v>254604.0</v>
      </c>
      <c r="B2147" s="53" t="s">
        <v>70</v>
      </c>
      <c r="C2147" s="53" t="s">
        <v>71</v>
      </c>
      <c r="D2147" s="22">
        <v>207165.0</v>
      </c>
      <c r="E2147" s="53" t="s">
        <v>63</v>
      </c>
      <c r="F2147" s="54">
        <v>1.0857882E7</v>
      </c>
      <c r="G2147" s="53" t="s">
        <v>1498</v>
      </c>
      <c r="H2147" s="55">
        <v>2201.0</v>
      </c>
      <c r="I2147" s="55"/>
      <c r="J2147" s="55" t="s">
        <v>77</v>
      </c>
      <c r="K2147" s="53" t="s">
        <v>73</v>
      </c>
      <c r="L2147" s="53"/>
      <c r="M2147" s="53">
        <v>12.0</v>
      </c>
      <c r="N2147" s="53" t="s">
        <v>52</v>
      </c>
      <c r="O2147" s="25">
        <v>4.28</v>
      </c>
      <c r="P2147" s="25">
        <f>'LISTA DOS ITENS'!$O2147*'LISTA DOS ITENS'!$M2147</f>
        <v>51.36</v>
      </c>
      <c r="Q2147" s="25">
        <v>4.28</v>
      </c>
      <c r="R2147" s="25">
        <f>'LISTA DOS ITENS'!$Q2147*'LISTA DOS ITENS'!$M2147</f>
        <v>51.36</v>
      </c>
      <c r="S2147" s="56">
        <f>IF('LISTA DOS ITENS'!$P2147&gt;'LISTA DOS ITENS'!$R2147,'LISTA DOS ITENS'!$P2147,'LISTA DOS ITENS'!$R2147)</f>
        <v>51.36</v>
      </c>
      <c r="T2147" s="25">
        <v>0.22460389454677315</v>
      </c>
      <c r="U2147" s="25">
        <f>'LISTA DOS ITENS'!$T2147*'LISTA DOS ITENS'!$M2147</f>
        <v>2.695246735</v>
      </c>
      <c r="V2147" s="56">
        <f t="array" ref="V2147">INDEX('RESUMO - LOTES E VMA'!$F$3:$F$181,MATCH('LISTA DOS ITENS'!$D2147,'RESUMO - LOTES E VMA'!$A$3:$A$181,0))</f>
        <v>8699.028876</v>
      </c>
      <c r="W2147" s="57">
        <f>'LISTA DOS ITENS'!$U2147/'LISTA DOS ITENS'!$V2147</f>
        <v>0.0003098330599</v>
      </c>
      <c r="X2147" s="53" t="s">
        <v>53</v>
      </c>
      <c r="Y2147" s="53" t="s">
        <v>290</v>
      </c>
      <c r="Z2147" s="58" t="str">
        <f>'LISTA DOS ITENS'!$F2147&amp;"-"&amp;'LISTA DOS ITENS'!$H2147&amp;"-"&amp;'LISTA DOS ITENS'!$J2147&amp;"-"&amp;'LISTA DOS ITENS'!$K2147&amp;"-"&amp;'LISTA DOS ITENS'!$I2147</f>
        <v>10857882-2201-A903-CONS/NAC-</v>
      </c>
      <c r="AA2147" s="59" t="str">
        <f t="array" ref="AA2147">INDEX('RESUMO - LOTES E VMA'!$M$3:$M$181,MATCH('LISTA DOS ITENS'!$D2147,'RESUMO - LOTES E VMA'!$A$3:$A$181,0))</f>
        <v>Para Leilão</v>
      </c>
      <c r="AB2147" s="60">
        <f t="array" ref="AB2147">INDEX('RESUMO - LOTES E VMA'!$J$3:$J$181,MATCH('LISTA DOS ITENS'!$D2147,'RESUMO - LOTES E VMA'!$A$3:$A$181,0))</f>
        <v>0.0521607969</v>
      </c>
      <c r="AC2147" s="29" t="str">
        <f t="array" ref="AC2147">INDEX('RESUMO - LOTES E VMA'!$L$3:$L$181,MATCH('LISTA DOS ITENS'!$D2147,'RESUMO - LOTES E VMA'!$A$3:$A$181,0))</f>
        <v>1% do Valor de Comparação do VMA</v>
      </c>
      <c r="AD2147" s="53" t="str">
        <f>VLOOKUP(Tabela1[[#This Row],[Índice]],[1]Planilha1!$A:$A,1,0)</f>
        <v>#ERROR!</v>
      </c>
    </row>
    <row r="2148" ht="15.75" customHeight="1">
      <c r="A2148" s="52">
        <v>254605.0</v>
      </c>
      <c r="B2148" s="53" t="s">
        <v>70</v>
      </c>
      <c r="C2148" s="53" t="s">
        <v>71</v>
      </c>
      <c r="D2148" s="22">
        <v>207165.0</v>
      </c>
      <c r="E2148" s="53" t="s">
        <v>63</v>
      </c>
      <c r="F2148" s="54">
        <v>1.1035581E7</v>
      </c>
      <c r="G2148" s="53" t="s">
        <v>1451</v>
      </c>
      <c r="H2148" s="55">
        <v>2201.0</v>
      </c>
      <c r="I2148" s="55"/>
      <c r="J2148" s="55" t="s">
        <v>77</v>
      </c>
      <c r="K2148" s="53" t="s">
        <v>80</v>
      </c>
      <c r="L2148" s="53"/>
      <c r="M2148" s="53">
        <v>3.0</v>
      </c>
      <c r="N2148" s="53" t="s">
        <v>52</v>
      </c>
      <c r="O2148" s="25">
        <v>7.963333333333334</v>
      </c>
      <c r="P2148" s="25">
        <f>'LISTA DOS ITENS'!$O2148*'LISTA DOS ITENS'!$M2148</f>
        <v>23.89</v>
      </c>
      <c r="Q2148" s="25">
        <v>7.96</v>
      </c>
      <c r="R2148" s="25">
        <f>'LISTA DOS ITENS'!$Q2148*'LISTA DOS ITENS'!$M2148</f>
        <v>23.88</v>
      </c>
      <c r="S2148" s="56">
        <f>IF('LISTA DOS ITENS'!$P2148&gt;'LISTA DOS ITENS'!$R2148,'LISTA DOS ITENS'!$P2148,'LISTA DOS ITENS'!$R2148)</f>
        <v>23.89</v>
      </c>
      <c r="T2148" s="25">
        <v>0.4177212618206342</v>
      </c>
      <c r="U2148" s="25">
        <f>'LISTA DOS ITENS'!$T2148*'LISTA DOS ITENS'!$M2148</f>
        <v>1.253163785</v>
      </c>
      <c r="V2148" s="56">
        <f t="array" ref="V2148">INDEX('RESUMO - LOTES E VMA'!$F$3:$F$181,MATCH('LISTA DOS ITENS'!$D2148,'RESUMO - LOTES E VMA'!$A$3:$A$181,0))</f>
        <v>8699.028876</v>
      </c>
      <c r="W2148" s="57">
        <f>'LISTA DOS ITENS'!$U2148/'LISTA DOS ITENS'!$V2148</f>
        <v>0.0001440578947</v>
      </c>
      <c r="X2148" s="53" t="s">
        <v>53</v>
      </c>
      <c r="Y2148" s="53" t="s">
        <v>290</v>
      </c>
      <c r="Z2148" s="58" t="str">
        <f>'LISTA DOS ITENS'!$F2148&amp;"-"&amp;'LISTA DOS ITENS'!$H2148&amp;"-"&amp;'LISTA DOS ITENS'!$J2148&amp;"-"&amp;'LISTA DOS ITENS'!$K2148&amp;"-"&amp;'LISTA DOS ITENS'!$I2148</f>
        <v>11035581-2201-A903-IMOB/NAC-</v>
      </c>
      <c r="AA2148" s="59" t="str">
        <f t="array" ref="AA2148">INDEX('RESUMO - LOTES E VMA'!$M$3:$M$181,MATCH('LISTA DOS ITENS'!$D2148,'RESUMO - LOTES E VMA'!$A$3:$A$181,0))</f>
        <v>Para Leilão</v>
      </c>
      <c r="AB2148" s="60">
        <f t="array" ref="AB2148">INDEX('RESUMO - LOTES E VMA'!$J$3:$J$181,MATCH('LISTA DOS ITENS'!$D2148,'RESUMO - LOTES E VMA'!$A$3:$A$181,0))</f>
        <v>0.0521607969</v>
      </c>
      <c r="AC2148" s="29" t="str">
        <f t="array" ref="AC2148">INDEX('RESUMO - LOTES E VMA'!$L$3:$L$181,MATCH('LISTA DOS ITENS'!$D2148,'RESUMO - LOTES E VMA'!$A$3:$A$181,0))</f>
        <v>1% do Valor de Comparação do VMA</v>
      </c>
      <c r="AD2148" s="53" t="str">
        <f>VLOOKUP(Tabela1[[#This Row],[Índice]],[1]Planilha1!$A:$A,1,0)</f>
        <v>#ERROR!</v>
      </c>
    </row>
    <row r="2149" ht="15.75" customHeight="1">
      <c r="A2149" s="52">
        <v>254606.0</v>
      </c>
      <c r="B2149" s="53" t="s">
        <v>70</v>
      </c>
      <c r="C2149" s="53" t="s">
        <v>71</v>
      </c>
      <c r="D2149" s="22">
        <v>207165.0</v>
      </c>
      <c r="E2149" s="53" t="s">
        <v>63</v>
      </c>
      <c r="F2149" s="54">
        <v>1.1111977E7</v>
      </c>
      <c r="G2149" s="53" t="s">
        <v>1562</v>
      </c>
      <c r="H2149" s="55">
        <v>2201.0</v>
      </c>
      <c r="I2149" s="55"/>
      <c r="J2149" s="55" t="s">
        <v>77</v>
      </c>
      <c r="K2149" s="53" t="s">
        <v>293</v>
      </c>
      <c r="L2149" s="53"/>
      <c r="M2149" s="53">
        <v>3.0</v>
      </c>
      <c r="N2149" s="53" t="s">
        <v>52</v>
      </c>
      <c r="O2149" s="25">
        <v>1.0</v>
      </c>
      <c r="P2149" s="25">
        <f>'LISTA DOS ITENS'!$O2149*'LISTA DOS ITENS'!$M2149</f>
        <v>3</v>
      </c>
      <c r="Q2149" s="25">
        <v>347.0</v>
      </c>
      <c r="R2149" s="25">
        <f>'LISTA DOS ITENS'!$Q2149*'LISTA DOS ITENS'!$M2149</f>
        <v>1041</v>
      </c>
      <c r="S2149" s="56">
        <f>IF('LISTA DOS ITENS'!$P2149&gt;'LISTA DOS ITENS'!$R2149,'LISTA DOS ITENS'!$P2149,'LISTA DOS ITENS'!$R2149)</f>
        <v>1041</v>
      </c>
      <c r="T2149" s="25">
        <v>18.209708272834177</v>
      </c>
      <c r="U2149" s="25">
        <f>'LISTA DOS ITENS'!$T2149*'LISTA DOS ITENS'!$M2149</f>
        <v>54.62912482</v>
      </c>
      <c r="V2149" s="56">
        <f t="array" ref="V2149">INDEX('RESUMO - LOTES E VMA'!$F$3:$F$181,MATCH('LISTA DOS ITENS'!$D2149,'RESUMO - LOTES E VMA'!$A$3:$A$181,0))</f>
        <v>8699.028876</v>
      </c>
      <c r="W2149" s="57">
        <f>'LISTA DOS ITENS'!$U2149/'LISTA DOS ITENS'!$V2149</f>
        <v>0.006279910735</v>
      </c>
      <c r="X2149" s="53" t="s">
        <v>53</v>
      </c>
      <c r="Y2149" s="53" t="s">
        <v>290</v>
      </c>
      <c r="Z2149" s="58" t="str">
        <f>'LISTA DOS ITENS'!$F2149&amp;"-"&amp;'LISTA DOS ITENS'!$H2149&amp;"-"&amp;'LISTA DOS ITENS'!$J2149&amp;"-"&amp;'LISTA DOS ITENS'!$K2149&amp;"-"&amp;'LISTA DOS ITENS'!$I2149</f>
        <v>11111977-2201-A903-SOBRE_EMP-</v>
      </c>
      <c r="AA2149" s="59" t="str">
        <f t="array" ref="AA2149">INDEX('RESUMO - LOTES E VMA'!$M$3:$M$181,MATCH('LISTA DOS ITENS'!$D2149,'RESUMO - LOTES E VMA'!$A$3:$A$181,0))</f>
        <v>Para Leilão</v>
      </c>
      <c r="AB2149" s="60">
        <f t="array" ref="AB2149">INDEX('RESUMO - LOTES E VMA'!$J$3:$J$181,MATCH('LISTA DOS ITENS'!$D2149,'RESUMO - LOTES E VMA'!$A$3:$A$181,0))</f>
        <v>0.0521607969</v>
      </c>
      <c r="AC2149" s="29" t="str">
        <f t="array" ref="AC2149">INDEX('RESUMO - LOTES E VMA'!$L$3:$L$181,MATCH('LISTA DOS ITENS'!$D2149,'RESUMO - LOTES E VMA'!$A$3:$A$181,0))</f>
        <v>1% do Valor de Comparação do VMA</v>
      </c>
      <c r="AD2149" s="53" t="str">
        <f>VLOOKUP(Tabela1[[#This Row],[Índice]],[1]Planilha1!$A:$A,1,0)</f>
        <v>#ERROR!</v>
      </c>
    </row>
    <row r="2150" ht="15.75" customHeight="1">
      <c r="A2150" s="52">
        <v>254607.0</v>
      </c>
      <c r="B2150" s="53" t="s">
        <v>70</v>
      </c>
      <c r="C2150" s="53" t="s">
        <v>71</v>
      </c>
      <c r="D2150" s="22">
        <v>207165.0</v>
      </c>
      <c r="E2150" s="53" t="s">
        <v>63</v>
      </c>
      <c r="F2150" s="54">
        <v>1.1218936E7</v>
      </c>
      <c r="G2150" s="53" t="s">
        <v>1563</v>
      </c>
      <c r="H2150" s="55">
        <v>2201.0</v>
      </c>
      <c r="I2150" s="55"/>
      <c r="J2150" s="55" t="s">
        <v>77</v>
      </c>
      <c r="K2150" s="53" t="s">
        <v>293</v>
      </c>
      <c r="L2150" s="53"/>
      <c r="M2150" s="53">
        <v>4.0</v>
      </c>
      <c r="N2150" s="53" t="s">
        <v>52</v>
      </c>
      <c r="O2150" s="25">
        <v>1.0</v>
      </c>
      <c r="P2150" s="25">
        <f>'LISTA DOS ITENS'!$O2150*'LISTA DOS ITENS'!$M2150</f>
        <v>4</v>
      </c>
      <c r="Q2150" s="25">
        <v>244.79</v>
      </c>
      <c r="R2150" s="25">
        <f>'LISTA DOS ITENS'!$Q2150*'LISTA DOS ITENS'!$M2150</f>
        <v>979.16</v>
      </c>
      <c r="S2150" s="56">
        <f>IF('LISTA DOS ITENS'!$P2150&gt;'LISTA DOS ITENS'!$R2150,'LISTA DOS ITENS'!$P2150,'LISTA DOS ITENS'!$R2150)</f>
        <v>979.16</v>
      </c>
      <c r="T2150" s="25">
        <v>12.845978351893597</v>
      </c>
      <c r="U2150" s="25">
        <f>'LISTA DOS ITENS'!$T2150*'LISTA DOS ITENS'!$M2150</f>
        <v>51.38391341</v>
      </c>
      <c r="V2150" s="56">
        <f t="array" ref="V2150">INDEX('RESUMO - LOTES E VMA'!$F$3:$F$181,MATCH('LISTA DOS ITENS'!$D2150,'RESUMO - LOTES E VMA'!$A$3:$A$181,0))</f>
        <v>8699.028876</v>
      </c>
      <c r="W2150" s="57">
        <f>'LISTA DOS ITENS'!$U2150/'LISTA DOS ITENS'!$V2150</f>
        <v>0.005906856287</v>
      </c>
      <c r="X2150" s="53" t="s">
        <v>53</v>
      </c>
      <c r="Y2150" s="53" t="s">
        <v>290</v>
      </c>
      <c r="Z2150" s="58" t="str">
        <f>'LISTA DOS ITENS'!$F2150&amp;"-"&amp;'LISTA DOS ITENS'!$H2150&amp;"-"&amp;'LISTA DOS ITENS'!$J2150&amp;"-"&amp;'LISTA DOS ITENS'!$K2150&amp;"-"&amp;'LISTA DOS ITENS'!$I2150</f>
        <v>11218936-2201-A903-SOBRE_EMP-</v>
      </c>
      <c r="AA2150" s="59" t="str">
        <f t="array" ref="AA2150">INDEX('RESUMO - LOTES E VMA'!$M$3:$M$181,MATCH('LISTA DOS ITENS'!$D2150,'RESUMO - LOTES E VMA'!$A$3:$A$181,0))</f>
        <v>Para Leilão</v>
      </c>
      <c r="AB2150" s="60">
        <f t="array" ref="AB2150">INDEX('RESUMO - LOTES E VMA'!$J$3:$J$181,MATCH('LISTA DOS ITENS'!$D2150,'RESUMO - LOTES E VMA'!$A$3:$A$181,0))</f>
        <v>0.0521607969</v>
      </c>
      <c r="AC2150" s="29" t="str">
        <f t="array" ref="AC2150">INDEX('RESUMO - LOTES E VMA'!$L$3:$L$181,MATCH('LISTA DOS ITENS'!$D2150,'RESUMO - LOTES E VMA'!$A$3:$A$181,0))</f>
        <v>1% do Valor de Comparação do VMA</v>
      </c>
      <c r="AD2150" s="53" t="str">
        <f>VLOOKUP(Tabela1[[#This Row],[Índice]],[1]Planilha1!$A:$A,1,0)</f>
        <v>#ERROR!</v>
      </c>
    </row>
    <row r="2151" ht="15.75" customHeight="1">
      <c r="A2151" s="52">
        <v>254608.0</v>
      </c>
      <c r="B2151" s="53" t="s">
        <v>70</v>
      </c>
      <c r="C2151" s="53" t="s">
        <v>71</v>
      </c>
      <c r="D2151" s="22">
        <v>207165.0</v>
      </c>
      <c r="E2151" s="53" t="s">
        <v>63</v>
      </c>
      <c r="F2151" s="54">
        <v>1.1284834E7</v>
      </c>
      <c r="G2151" s="53" t="s">
        <v>1469</v>
      </c>
      <c r="H2151" s="55">
        <v>2201.0</v>
      </c>
      <c r="I2151" s="55"/>
      <c r="J2151" s="55" t="s">
        <v>77</v>
      </c>
      <c r="K2151" s="53" t="s">
        <v>80</v>
      </c>
      <c r="L2151" s="53"/>
      <c r="M2151" s="53">
        <v>9.0</v>
      </c>
      <c r="N2151" s="53" t="s">
        <v>52</v>
      </c>
      <c r="O2151" s="25">
        <v>18.0</v>
      </c>
      <c r="P2151" s="25">
        <f>'LISTA DOS ITENS'!$O2151*'LISTA DOS ITENS'!$M2151</f>
        <v>162</v>
      </c>
      <c r="Q2151" s="25">
        <v>18.0</v>
      </c>
      <c r="R2151" s="25">
        <f>'LISTA DOS ITENS'!$Q2151*'LISTA DOS ITENS'!$M2151</f>
        <v>162</v>
      </c>
      <c r="S2151" s="56">
        <f>IF('LISTA DOS ITENS'!$P2151&gt;'LISTA DOS ITENS'!$R2151,'LISTA DOS ITENS'!$P2151,'LISTA DOS ITENS'!$R2151)</f>
        <v>162</v>
      </c>
      <c r="T2151" s="25">
        <v>0.9445958181873637</v>
      </c>
      <c r="U2151" s="25">
        <f>'LISTA DOS ITENS'!$T2151*'LISTA DOS ITENS'!$M2151</f>
        <v>8.501362364</v>
      </c>
      <c r="V2151" s="56">
        <f t="array" ref="V2151">INDEX('RESUMO - LOTES E VMA'!$F$3:$F$181,MATCH('LISTA DOS ITENS'!$D2151,'RESUMO - LOTES E VMA'!$A$3:$A$181,0))</f>
        <v>8699.028876</v>
      </c>
      <c r="W2151" s="57">
        <f>'LISTA DOS ITENS'!$U2151/'LISTA DOS ITENS'!$V2151</f>
        <v>0.0009772771748</v>
      </c>
      <c r="X2151" s="53" t="s">
        <v>53</v>
      </c>
      <c r="Y2151" s="53" t="s">
        <v>290</v>
      </c>
      <c r="Z2151" s="58" t="str">
        <f>'LISTA DOS ITENS'!$F2151&amp;"-"&amp;'LISTA DOS ITENS'!$H2151&amp;"-"&amp;'LISTA DOS ITENS'!$J2151&amp;"-"&amp;'LISTA DOS ITENS'!$K2151&amp;"-"&amp;'LISTA DOS ITENS'!$I2151</f>
        <v>11284834-2201-A903-IMOB/NAC-</v>
      </c>
      <c r="AA2151" s="59" t="str">
        <f t="array" ref="AA2151">INDEX('RESUMO - LOTES E VMA'!$M$3:$M$181,MATCH('LISTA DOS ITENS'!$D2151,'RESUMO - LOTES E VMA'!$A$3:$A$181,0))</f>
        <v>Para Leilão</v>
      </c>
      <c r="AB2151" s="60">
        <f t="array" ref="AB2151">INDEX('RESUMO - LOTES E VMA'!$J$3:$J$181,MATCH('LISTA DOS ITENS'!$D2151,'RESUMO - LOTES E VMA'!$A$3:$A$181,0))</f>
        <v>0.0521607969</v>
      </c>
      <c r="AC2151" s="29" t="str">
        <f t="array" ref="AC2151">INDEX('RESUMO - LOTES E VMA'!$L$3:$L$181,MATCH('LISTA DOS ITENS'!$D2151,'RESUMO - LOTES E VMA'!$A$3:$A$181,0))</f>
        <v>1% do Valor de Comparação do VMA</v>
      </c>
      <c r="AD2151" s="53" t="str">
        <f>VLOOKUP(Tabela1[[#This Row],[Índice]],[1]Planilha1!$A:$A,1,0)</f>
        <v>#ERROR!</v>
      </c>
    </row>
    <row r="2152" ht="15.75" customHeight="1">
      <c r="A2152" s="52">
        <v>254609.0</v>
      </c>
      <c r="B2152" s="53" t="s">
        <v>70</v>
      </c>
      <c r="C2152" s="53" t="s">
        <v>71</v>
      </c>
      <c r="D2152" s="22">
        <v>207165.0</v>
      </c>
      <c r="E2152" s="53" t="s">
        <v>63</v>
      </c>
      <c r="F2152" s="54">
        <v>1.128494E7</v>
      </c>
      <c r="G2152" s="53" t="s">
        <v>1564</v>
      </c>
      <c r="H2152" s="55">
        <v>2201.0</v>
      </c>
      <c r="I2152" s="55"/>
      <c r="J2152" s="55" t="s">
        <v>77</v>
      </c>
      <c r="K2152" s="53" t="s">
        <v>80</v>
      </c>
      <c r="L2152" s="53"/>
      <c r="M2152" s="53">
        <v>3.0</v>
      </c>
      <c r="N2152" s="53" t="s">
        <v>52</v>
      </c>
      <c r="O2152" s="25">
        <v>80.0</v>
      </c>
      <c r="P2152" s="25">
        <f>'LISTA DOS ITENS'!$O2152*'LISTA DOS ITENS'!$M2152</f>
        <v>240</v>
      </c>
      <c r="Q2152" s="25">
        <v>80.0</v>
      </c>
      <c r="R2152" s="25">
        <f>'LISTA DOS ITENS'!$Q2152*'LISTA DOS ITENS'!$M2152</f>
        <v>240</v>
      </c>
      <c r="S2152" s="56">
        <f>IF('LISTA DOS ITENS'!$P2152&gt;'LISTA DOS ITENS'!$R2152,'LISTA DOS ITENS'!$P2152,'LISTA DOS ITENS'!$R2152)</f>
        <v>240</v>
      </c>
      <c r="T2152" s="25">
        <v>4.198203636388283</v>
      </c>
      <c r="U2152" s="25">
        <f>'LISTA DOS ITENS'!$T2152*'LISTA DOS ITENS'!$M2152</f>
        <v>12.59461091</v>
      </c>
      <c r="V2152" s="56">
        <f t="array" ref="V2152">INDEX('RESUMO - LOTES E VMA'!$F$3:$F$181,MATCH('LISTA DOS ITENS'!$D2152,'RESUMO - LOTES E VMA'!$A$3:$A$181,0))</f>
        <v>8699.028876</v>
      </c>
      <c r="W2152" s="57">
        <f>'LISTA DOS ITENS'!$U2152/'LISTA DOS ITENS'!$V2152</f>
        <v>0.001447818037</v>
      </c>
      <c r="X2152" s="53" t="s">
        <v>53</v>
      </c>
      <c r="Y2152" s="53" t="s">
        <v>290</v>
      </c>
      <c r="Z2152" s="58" t="str">
        <f>'LISTA DOS ITENS'!$F2152&amp;"-"&amp;'LISTA DOS ITENS'!$H2152&amp;"-"&amp;'LISTA DOS ITENS'!$J2152&amp;"-"&amp;'LISTA DOS ITENS'!$K2152&amp;"-"&amp;'LISTA DOS ITENS'!$I2152</f>
        <v>11284940-2201-A903-IMOB/NAC-</v>
      </c>
      <c r="AA2152" s="59" t="str">
        <f t="array" ref="AA2152">INDEX('RESUMO - LOTES E VMA'!$M$3:$M$181,MATCH('LISTA DOS ITENS'!$D2152,'RESUMO - LOTES E VMA'!$A$3:$A$181,0))</f>
        <v>Para Leilão</v>
      </c>
      <c r="AB2152" s="60">
        <f t="array" ref="AB2152">INDEX('RESUMO - LOTES E VMA'!$J$3:$J$181,MATCH('LISTA DOS ITENS'!$D2152,'RESUMO - LOTES E VMA'!$A$3:$A$181,0))</f>
        <v>0.0521607969</v>
      </c>
      <c r="AC2152" s="29" t="str">
        <f t="array" ref="AC2152">INDEX('RESUMO - LOTES E VMA'!$L$3:$L$181,MATCH('LISTA DOS ITENS'!$D2152,'RESUMO - LOTES E VMA'!$A$3:$A$181,0))</f>
        <v>1% do Valor de Comparação do VMA</v>
      </c>
      <c r="AD2152" s="53" t="str">
        <f>VLOOKUP(Tabela1[[#This Row],[Índice]],[1]Planilha1!$A:$A,1,0)</f>
        <v>#ERROR!</v>
      </c>
    </row>
    <row r="2153" ht="15.75" customHeight="1">
      <c r="A2153" s="52">
        <v>254610.0</v>
      </c>
      <c r="B2153" s="53" t="s">
        <v>70</v>
      </c>
      <c r="C2153" s="53" t="s">
        <v>71</v>
      </c>
      <c r="D2153" s="22">
        <v>207165.0</v>
      </c>
      <c r="E2153" s="53" t="s">
        <v>63</v>
      </c>
      <c r="F2153" s="54">
        <v>1.1363759E7</v>
      </c>
      <c r="G2153" s="53" t="s">
        <v>1565</v>
      </c>
      <c r="H2153" s="55">
        <v>2201.0</v>
      </c>
      <c r="I2153" s="55"/>
      <c r="J2153" s="55" t="s">
        <v>77</v>
      </c>
      <c r="K2153" s="53" t="s">
        <v>80</v>
      </c>
      <c r="L2153" s="53"/>
      <c r="M2153" s="53">
        <v>5.0</v>
      </c>
      <c r="N2153" s="53" t="s">
        <v>52</v>
      </c>
      <c r="O2153" s="25">
        <v>11.9</v>
      </c>
      <c r="P2153" s="25">
        <f>'LISTA DOS ITENS'!$O2153*'LISTA DOS ITENS'!$M2153</f>
        <v>59.5</v>
      </c>
      <c r="Q2153" s="25">
        <v>11.9</v>
      </c>
      <c r="R2153" s="25">
        <f>'LISTA DOS ITENS'!$Q2153*'LISTA DOS ITENS'!$M2153</f>
        <v>59.5</v>
      </c>
      <c r="S2153" s="56">
        <f>IF('LISTA DOS ITENS'!$P2153&gt;'LISTA DOS ITENS'!$R2153,'LISTA DOS ITENS'!$P2153,'LISTA DOS ITENS'!$R2153)</f>
        <v>59.5</v>
      </c>
      <c r="T2153" s="25">
        <v>0.6244827909127572</v>
      </c>
      <c r="U2153" s="25">
        <f>'LISTA DOS ITENS'!$T2153*'LISTA DOS ITENS'!$M2153</f>
        <v>3.122413955</v>
      </c>
      <c r="V2153" s="56">
        <f t="array" ref="V2153">INDEX('RESUMO - LOTES E VMA'!$F$3:$F$181,MATCH('LISTA DOS ITENS'!$D2153,'RESUMO - LOTES E VMA'!$A$3:$A$181,0))</f>
        <v>8699.028876</v>
      </c>
      <c r="W2153" s="57">
        <f>'LISTA DOS ITENS'!$U2153/'LISTA DOS ITENS'!$V2153</f>
        <v>0.0003589382216</v>
      </c>
      <c r="X2153" s="53" t="s">
        <v>53</v>
      </c>
      <c r="Y2153" s="53" t="s">
        <v>290</v>
      </c>
      <c r="Z2153" s="58" t="str">
        <f>'LISTA DOS ITENS'!$F2153&amp;"-"&amp;'LISTA DOS ITENS'!$H2153&amp;"-"&amp;'LISTA DOS ITENS'!$J2153&amp;"-"&amp;'LISTA DOS ITENS'!$K2153&amp;"-"&amp;'LISTA DOS ITENS'!$I2153</f>
        <v>11363759-2201-A903-IMOB/NAC-</v>
      </c>
      <c r="AA2153" s="59" t="str">
        <f t="array" ref="AA2153">INDEX('RESUMO - LOTES E VMA'!$M$3:$M$181,MATCH('LISTA DOS ITENS'!$D2153,'RESUMO - LOTES E VMA'!$A$3:$A$181,0))</f>
        <v>Para Leilão</v>
      </c>
      <c r="AB2153" s="60">
        <f t="array" ref="AB2153">INDEX('RESUMO - LOTES E VMA'!$J$3:$J$181,MATCH('LISTA DOS ITENS'!$D2153,'RESUMO - LOTES E VMA'!$A$3:$A$181,0))</f>
        <v>0.0521607969</v>
      </c>
      <c r="AC2153" s="29" t="str">
        <f t="array" ref="AC2153">INDEX('RESUMO - LOTES E VMA'!$L$3:$L$181,MATCH('LISTA DOS ITENS'!$D2153,'RESUMO - LOTES E VMA'!$A$3:$A$181,0))</f>
        <v>1% do Valor de Comparação do VMA</v>
      </c>
      <c r="AD2153" s="53" t="str">
        <f>VLOOKUP(Tabela1[[#This Row],[Índice]],[1]Planilha1!$A:$A,1,0)</f>
        <v>#ERROR!</v>
      </c>
    </row>
    <row r="2154" ht="15.75" customHeight="1">
      <c r="A2154" s="52">
        <v>254611.0</v>
      </c>
      <c r="B2154" s="53" t="s">
        <v>70</v>
      </c>
      <c r="C2154" s="53" t="s">
        <v>71</v>
      </c>
      <c r="D2154" s="22">
        <v>207165.0</v>
      </c>
      <c r="E2154" s="53" t="s">
        <v>63</v>
      </c>
      <c r="F2154" s="54">
        <v>1.1387256E7</v>
      </c>
      <c r="G2154" s="53" t="s">
        <v>1566</v>
      </c>
      <c r="H2154" s="55">
        <v>2201.0</v>
      </c>
      <c r="I2154" s="55"/>
      <c r="J2154" s="55" t="s">
        <v>77</v>
      </c>
      <c r="K2154" s="53" t="s">
        <v>80</v>
      </c>
      <c r="L2154" s="53"/>
      <c r="M2154" s="53">
        <v>3.0</v>
      </c>
      <c r="N2154" s="53" t="s">
        <v>52</v>
      </c>
      <c r="O2154" s="25">
        <v>165.61666666666667</v>
      </c>
      <c r="P2154" s="25">
        <f>'LISTA DOS ITENS'!$O2154*'LISTA DOS ITENS'!$M2154</f>
        <v>496.85</v>
      </c>
      <c r="Q2154" s="25">
        <v>165.62</v>
      </c>
      <c r="R2154" s="25">
        <f>'LISTA DOS ITENS'!$Q2154*'LISTA DOS ITENS'!$M2154</f>
        <v>496.86</v>
      </c>
      <c r="S2154" s="56">
        <f>IF('LISTA DOS ITENS'!$P2154&gt;'LISTA DOS ITENS'!$R2154,'LISTA DOS ITENS'!$P2154,'LISTA DOS ITENS'!$R2154)</f>
        <v>496.86</v>
      </c>
      <c r="T2154" s="25">
        <v>8.691331078232842</v>
      </c>
      <c r="U2154" s="25">
        <f>'LISTA DOS ITENS'!$T2154*'LISTA DOS ITENS'!$M2154</f>
        <v>26.07399323</v>
      </c>
      <c r="V2154" s="56">
        <f t="array" ref="V2154">INDEX('RESUMO - LOTES E VMA'!$F$3:$F$181,MATCH('LISTA DOS ITENS'!$D2154,'RESUMO - LOTES E VMA'!$A$3:$A$181,0))</f>
        <v>8699.028876</v>
      </c>
      <c r="W2154" s="57">
        <f>'LISTA DOS ITENS'!$U2154/'LISTA DOS ITENS'!$V2154</f>
        <v>0.002997345291</v>
      </c>
      <c r="X2154" s="53" t="s">
        <v>53</v>
      </c>
      <c r="Y2154" s="53" t="s">
        <v>290</v>
      </c>
      <c r="Z2154" s="58" t="str">
        <f>'LISTA DOS ITENS'!$F2154&amp;"-"&amp;'LISTA DOS ITENS'!$H2154&amp;"-"&amp;'LISTA DOS ITENS'!$J2154&amp;"-"&amp;'LISTA DOS ITENS'!$K2154&amp;"-"&amp;'LISTA DOS ITENS'!$I2154</f>
        <v>11387256-2201-A903-IMOB/NAC-</v>
      </c>
      <c r="AA2154" s="59" t="str">
        <f t="array" ref="AA2154">INDEX('RESUMO - LOTES E VMA'!$M$3:$M$181,MATCH('LISTA DOS ITENS'!$D2154,'RESUMO - LOTES E VMA'!$A$3:$A$181,0))</f>
        <v>Para Leilão</v>
      </c>
      <c r="AB2154" s="60">
        <f t="array" ref="AB2154">INDEX('RESUMO - LOTES E VMA'!$J$3:$J$181,MATCH('LISTA DOS ITENS'!$D2154,'RESUMO - LOTES E VMA'!$A$3:$A$181,0))</f>
        <v>0.0521607969</v>
      </c>
      <c r="AC2154" s="29" t="str">
        <f t="array" ref="AC2154">INDEX('RESUMO - LOTES E VMA'!$L$3:$L$181,MATCH('LISTA DOS ITENS'!$D2154,'RESUMO - LOTES E VMA'!$A$3:$A$181,0))</f>
        <v>1% do Valor de Comparação do VMA</v>
      </c>
      <c r="AD2154" s="53" t="str">
        <f>VLOOKUP(Tabela1[[#This Row],[Índice]],[1]Planilha1!$A:$A,1,0)</f>
        <v>#ERROR!</v>
      </c>
    </row>
    <row r="2155" ht="15.75" customHeight="1">
      <c r="A2155" s="52">
        <v>254612.0</v>
      </c>
      <c r="B2155" s="53" t="s">
        <v>70</v>
      </c>
      <c r="C2155" s="53" t="s">
        <v>71</v>
      </c>
      <c r="D2155" s="22">
        <v>207165.0</v>
      </c>
      <c r="E2155" s="53" t="s">
        <v>63</v>
      </c>
      <c r="F2155" s="54">
        <v>1.1690161E7</v>
      </c>
      <c r="G2155" s="53" t="s">
        <v>1567</v>
      </c>
      <c r="H2155" s="55">
        <v>2201.0</v>
      </c>
      <c r="I2155" s="55"/>
      <c r="J2155" s="55" t="s">
        <v>77</v>
      </c>
      <c r="K2155" s="53" t="s">
        <v>73</v>
      </c>
      <c r="L2155" s="53"/>
      <c r="M2155" s="53">
        <v>4.0</v>
      </c>
      <c r="N2155" s="53" t="s">
        <v>52</v>
      </c>
      <c r="O2155" s="25">
        <v>46.685</v>
      </c>
      <c r="P2155" s="25">
        <f>'LISTA DOS ITENS'!$O2155*'LISTA DOS ITENS'!$M2155</f>
        <v>186.74</v>
      </c>
      <c r="Q2155" s="25">
        <v>46.69</v>
      </c>
      <c r="R2155" s="25">
        <f>'LISTA DOS ITENS'!$Q2155*'LISTA DOS ITENS'!$M2155</f>
        <v>186.76</v>
      </c>
      <c r="S2155" s="56">
        <f>IF('LISTA DOS ITENS'!$P2155&gt;'LISTA DOS ITENS'!$R2155,'LISTA DOS ITENS'!$P2155,'LISTA DOS ITENS'!$R2155)</f>
        <v>186.76</v>
      </c>
      <c r="T2155" s="25">
        <v>2.4501765972871117</v>
      </c>
      <c r="U2155" s="25">
        <f>'LISTA DOS ITENS'!$T2155*'LISTA DOS ITENS'!$M2155</f>
        <v>9.800706389</v>
      </c>
      <c r="V2155" s="56">
        <f t="array" ref="V2155">INDEX('RESUMO - LOTES E VMA'!$F$3:$F$181,MATCH('LISTA DOS ITENS'!$D2155,'RESUMO - LOTES E VMA'!$A$3:$A$181,0))</f>
        <v>8699.028876</v>
      </c>
      <c r="W2155" s="57">
        <f>'LISTA DOS ITENS'!$U2155/'LISTA DOS ITENS'!$V2155</f>
        <v>0.001126643736</v>
      </c>
      <c r="X2155" s="53" t="s">
        <v>53</v>
      </c>
      <c r="Y2155" s="53" t="s">
        <v>290</v>
      </c>
      <c r="Z2155" s="58" t="str">
        <f>'LISTA DOS ITENS'!$F2155&amp;"-"&amp;'LISTA DOS ITENS'!$H2155&amp;"-"&amp;'LISTA DOS ITENS'!$J2155&amp;"-"&amp;'LISTA DOS ITENS'!$K2155&amp;"-"&amp;'LISTA DOS ITENS'!$I2155</f>
        <v>11690161-2201-A903-CONS/NAC-</v>
      </c>
      <c r="AA2155" s="59" t="str">
        <f t="array" ref="AA2155">INDEX('RESUMO - LOTES E VMA'!$M$3:$M$181,MATCH('LISTA DOS ITENS'!$D2155,'RESUMO - LOTES E VMA'!$A$3:$A$181,0))</f>
        <v>Para Leilão</v>
      </c>
      <c r="AB2155" s="60">
        <f t="array" ref="AB2155">INDEX('RESUMO - LOTES E VMA'!$J$3:$J$181,MATCH('LISTA DOS ITENS'!$D2155,'RESUMO - LOTES E VMA'!$A$3:$A$181,0))</f>
        <v>0.0521607969</v>
      </c>
      <c r="AC2155" s="29" t="str">
        <f t="array" ref="AC2155">INDEX('RESUMO - LOTES E VMA'!$L$3:$L$181,MATCH('LISTA DOS ITENS'!$D2155,'RESUMO - LOTES E VMA'!$A$3:$A$181,0))</f>
        <v>1% do Valor de Comparação do VMA</v>
      </c>
      <c r="AD2155" s="53" t="str">
        <f>VLOOKUP(Tabela1[[#This Row],[Índice]],[1]Planilha1!$A:$A,1,0)</f>
        <v>#ERROR!</v>
      </c>
    </row>
    <row r="2156" ht="15.75" customHeight="1">
      <c r="A2156" s="52">
        <v>254613.0</v>
      </c>
      <c r="B2156" s="53" t="s">
        <v>70</v>
      </c>
      <c r="C2156" s="53" t="s">
        <v>71</v>
      </c>
      <c r="D2156" s="22">
        <v>207165.0</v>
      </c>
      <c r="E2156" s="53" t="s">
        <v>63</v>
      </c>
      <c r="F2156" s="54">
        <v>1.1690747E7</v>
      </c>
      <c r="G2156" s="53" t="s">
        <v>1568</v>
      </c>
      <c r="H2156" s="55">
        <v>2201.0</v>
      </c>
      <c r="I2156" s="55"/>
      <c r="J2156" s="55" t="s">
        <v>77</v>
      </c>
      <c r="K2156" s="53" t="s">
        <v>73</v>
      </c>
      <c r="L2156" s="53"/>
      <c r="M2156" s="53">
        <v>6.0</v>
      </c>
      <c r="N2156" s="53" t="s">
        <v>52</v>
      </c>
      <c r="O2156" s="25">
        <v>280.0</v>
      </c>
      <c r="P2156" s="25">
        <f>'LISTA DOS ITENS'!$O2156*'LISTA DOS ITENS'!$M2156</f>
        <v>1680</v>
      </c>
      <c r="Q2156" s="25">
        <v>280.0</v>
      </c>
      <c r="R2156" s="25">
        <f>'LISTA DOS ITENS'!$Q2156*'LISTA DOS ITENS'!$M2156</f>
        <v>1680</v>
      </c>
      <c r="S2156" s="56">
        <f>IF('LISTA DOS ITENS'!$P2156&gt;'LISTA DOS ITENS'!$R2156,'LISTA DOS ITENS'!$P2156,'LISTA DOS ITENS'!$R2156)</f>
        <v>1680</v>
      </c>
      <c r="T2156" s="25">
        <v>14.69371272735899</v>
      </c>
      <c r="U2156" s="25">
        <f>'LISTA DOS ITENS'!$T2156*'LISTA DOS ITENS'!$M2156</f>
        <v>88.16227636</v>
      </c>
      <c r="V2156" s="56">
        <f t="array" ref="V2156">INDEX('RESUMO - LOTES E VMA'!$F$3:$F$181,MATCH('LISTA DOS ITENS'!$D2156,'RESUMO - LOTES E VMA'!$A$3:$A$181,0))</f>
        <v>8699.028876</v>
      </c>
      <c r="W2156" s="57">
        <f>'LISTA DOS ITENS'!$U2156/'LISTA DOS ITENS'!$V2156</f>
        <v>0.01013472626</v>
      </c>
      <c r="X2156" s="53" t="s">
        <v>53</v>
      </c>
      <c r="Y2156" s="53" t="s">
        <v>290</v>
      </c>
      <c r="Z2156" s="58" t="str">
        <f>'LISTA DOS ITENS'!$F2156&amp;"-"&amp;'LISTA DOS ITENS'!$H2156&amp;"-"&amp;'LISTA DOS ITENS'!$J2156&amp;"-"&amp;'LISTA DOS ITENS'!$K2156&amp;"-"&amp;'LISTA DOS ITENS'!$I2156</f>
        <v>11690747-2201-A903-CONS/NAC-</v>
      </c>
      <c r="AA2156" s="59" t="str">
        <f t="array" ref="AA2156">INDEX('RESUMO - LOTES E VMA'!$M$3:$M$181,MATCH('LISTA DOS ITENS'!$D2156,'RESUMO - LOTES E VMA'!$A$3:$A$181,0))</f>
        <v>Para Leilão</v>
      </c>
      <c r="AB2156" s="60">
        <f t="array" ref="AB2156">INDEX('RESUMO - LOTES E VMA'!$J$3:$J$181,MATCH('LISTA DOS ITENS'!$D2156,'RESUMO - LOTES E VMA'!$A$3:$A$181,0))</f>
        <v>0.0521607969</v>
      </c>
      <c r="AC2156" s="29" t="str">
        <f t="array" ref="AC2156">INDEX('RESUMO - LOTES E VMA'!$L$3:$L$181,MATCH('LISTA DOS ITENS'!$D2156,'RESUMO - LOTES E VMA'!$A$3:$A$181,0))</f>
        <v>1% do Valor de Comparação do VMA</v>
      </c>
      <c r="AD2156" s="53" t="str">
        <f>VLOOKUP(Tabela1[[#This Row],[Índice]],[1]Planilha1!$A:$A,1,0)</f>
        <v>#ERROR!</v>
      </c>
    </row>
    <row r="2157" ht="15.75" customHeight="1">
      <c r="A2157" s="52">
        <v>254614.0</v>
      </c>
      <c r="B2157" s="53" t="s">
        <v>70</v>
      </c>
      <c r="C2157" s="53" t="s">
        <v>71</v>
      </c>
      <c r="D2157" s="22">
        <v>207165.0</v>
      </c>
      <c r="E2157" s="53" t="s">
        <v>63</v>
      </c>
      <c r="F2157" s="54">
        <v>1.1690877E7</v>
      </c>
      <c r="G2157" s="53" t="s">
        <v>1474</v>
      </c>
      <c r="H2157" s="55">
        <v>2201.0</v>
      </c>
      <c r="I2157" s="55"/>
      <c r="J2157" s="55" t="s">
        <v>77</v>
      </c>
      <c r="K2157" s="53" t="s">
        <v>73</v>
      </c>
      <c r="L2157" s="53"/>
      <c r="M2157" s="53">
        <v>16.0</v>
      </c>
      <c r="N2157" s="53" t="s">
        <v>52</v>
      </c>
      <c r="O2157" s="25">
        <v>80.0</v>
      </c>
      <c r="P2157" s="25">
        <f>'LISTA DOS ITENS'!$O2157*'LISTA DOS ITENS'!$M2157</f>
        <v>1280</v>
      </c>
      <c r="Q2157" s="25">
        <v>80.0</v>
      </c>
      <c r="R2157" s="25">
        <f>'LISTA DOS ITENS'!$Q2157*'LISTA DOS ITENS'!$M2157</f>
        <v>1280</v>
      </c>
      <c r="S2157" s="56">
        <f>IF('LISTA DOS ITENS'!$P2157&gt;'LISTA DOS ITENS'!$R2157,'LISTA DOS ITENS'!$P2157,'LISTA DOS ITENS'!$R2157)</f>
        <v>1280</v>
      </c>
      <c r="T2157" s="25">
        <v>4.198203636388283</v>
      </c>
      <c r="U2157" s="25">
        <f>'LISTA DOS ITENS'!$T2157*'LISTA DOS ITENS'!$M2157</f>
        <v>67.17125818</v>
      </c>
      <c r="V2157" s="56">
        <f t="array" ref="V2157">INDEX('RESUMO - LOTES E VMA'!$F$3:$F$181,MATCH('LISTA DOS ITENS'!$D2157,'RESUMO - LOTES E VMA'!$A$3:$A$181,0))</f>
        <v>8699.028876</v>
      </c>
      <c r="W2157" s="57">
        <f>'LISTA DOS ITENS'!$U2157/'LISTA DOS ITENS'!$V2157</f>
        <v>0.007721696196</v>
      </c>
      <c r="X2157" s="53" t="s">
        <v>53</v>
      </c>
      <c r="Y2157" s="53" t="s">
        <v>290</v>
      </c>
      <c r="Z2157" s="58" t="str">
        <f>'LISTA DOS ITENS'!$F2157&amp;"-"&amp;'LISTA DOS ITENS'!$H2157&amp;"-"&amp;'LISTA DOS ITENS'!$J2157&amp;"-"&amp;'LISTA DOS ITENS'!$K2157&amp;"-"&amp;'LISTA DOS ITENS'!$I2157</f>
        <v>11690877-2201-A903-CONS/NAC-</v>
      </c>
      <c r="AA2157" s="59" t="str">
        <f t="array" ref="AA2157">INDEX('RESUMO - LOTES E VMA'!$M$3:$M$181,MATCH('LISTA DOS ITENS'!$D2157,'RESUMO - LOTES E VMA'!$A$3:$A$181,0))</f>
        <v>Para Leilão</v>
      </c>
      <c r="AB2157" s="60">
        <f t="array" ref="AB2157">INDEX('RESUMO - LOTES E VMA'!$J$3:$J$181,MATCH('LISTA DOS ITENS'!$D2157,'RESUMO - LOTES E VMA'!$A$3:$A$181,0))</f>
        <v>0.0521607969</v>
      </c>
      <c r="AC2157" s="29" t="str">
        <f t="array" ref="AC2157">INDEX('RESUMO - LOTES E VMA'!$L$3:$L$181,MATCH('LISTA DOS ITENS'!$D2157,'RESUMO - LOTES E VMA'!$A$3:$A$181,0))</f>
        <v>1% do Valor de Comparação do VMA</v>
      </c>
      <c r="AD2157" s="53" t="str">
        <f>VLOOKUP(Tabela1[[#This Row],[Índice]],[1]Planilha1!$A:$A,1,0)</f>
        <v>#ERROR!</v>
      </c>
    </row>
    <row r="2158" ht="15.75" customHeight="1">
      <c r="A2158" s="52">
        <v>254615.0</v>
      </c>
      <c r="B2158" s="53" t="s">
        <v>70</v>
      </c>
      <c r="C2158" s="53" t="s">
        <v>71</v>
      </c>
      <c r="D2158" s="22">
        <v>207165.0</v>
      </c>
      <c r="E2158" s="53" t="s">
        <v>63</v>
      </c>
      <c r="F2158" s="54">
        <v>1.0307795E7</v>
      </c>
      <c r="G2158" s="53" t="s">
        <v>1454</v>
      </c>
      <c r="H2158" s="55">
        <v>2220.0</v>
      </c>
      <c r="I2158" s="55"/>
      <c r="J2158" s="55" t="s">
        <v>77</v>
      </c>
      <c r="K2158" s="53" t="s">
        <v>84</v>
      </c>
      <c r="L2158" s="53"/>
      <c r="M2158" s="53">
        <v>7.0</v>
      </c>
      <c r="N2158" s="53" t="s">
        <v>52</v>
      </c>
      <c r="O2158" s="25">
        <v>0.0</v>
      </c>
      <c r="P2158" s="25">
        <f>'LISTA DOS ITENS'!$O2158*'LISTA DOS ITENS'!$M2158</f>
        <v>0</v>
      </c>
      <c r="Q2158" s="25">
        <v>79.87</v>
      </c>
      <c r="R2158" s="25">
        <f>'LISTA DOS ITENS'!$Q2158*'LISTA DOS ITENS'!$M2158</f>
        <v>559.09</v>
      </c>
      <c r="S2158" s="56">
        <f>IF('LISTA DOS ITENS'!$P2158&gt;'LISTA DOS ITENS'!$R2158,'LISTA DOS ITENS'!$P2158,'LISTA DOS ITENS'!$R2158)</f>
        <v>559.09</v>
      </c>
      <c r="T2158" s="25">
        <v>4.191381555479152</v>
      </c>
      <c r="U2158" s="25">
        <f>'LISTA DOS ITENS'!$T2158*'LISTA DOS ITENS'!$M2158</f>
        <v>29.33967089</v>
      </c>
      <c r="V2158" s="56">
        <f t="array" ref="V2158">INDEX('RESUMO - LOTES E VMA'!$F$3:$F$181,MATCH('LISTA DOS ITENS'!$D2158,'RESUMO - LOTES E VMA'!$A$3:$A$181,0))</f>
        <v>8699.028876</v>
      </c>
      <c r="W2158" s="57">
        <f>'LISTA DOS ITENS'!$U2158/'LISTA DOS ITENS'!$V2158</f>
        <v>0.003372752442</v>
      </c>
      <c r="X2158" s="53" t="s">
        <v>53</v>
      </c>
      <c r="Y2158" s="53" t="s">
        <v>290</v>
      </c>
      <c r="Z2158" s="58" t="str">
        <f>'LISTA DOS ITENS'!$F2158&amp;"-"&amp;'LISTA DOS ITENS'!$H2158&amp;"-"&amp;'LISTA DOS ITENS'!$J2158&amp;"-"&amp;'LISTA DOS ITENS'!$K2158&amp;"-"&amp;'LISTA DOS ITENS'!$I2158</f>
        <v>10307795-2220-A903-RAST-</v>
      </c>
      <c r="AA2158" s="59" t="str">
        <f t="array" ref="AA2158">INDEX('RESUMO - LOTES E VMA'!$M$3:$M$181,MATCH('LISTA DOS ITENS'!$D2158,'RESUMO - LOTES E VMA'!$A$3:$A$181,0))</f>
        <v>Para Leilão</v>
      </c>
      <c r="AB2158" s="60">
        <f t="array" ref="AB2158">INDEX('RESUMO - LOTES E VMA'!$J$3:$J$181,MATCH('LISTA DOS ITENS'!$D2158,'RESUMO - LOTES E VMA'!$A$3:$A$181,0))</f>
        <v>0.0521607969</v>
      </c>
      <c r="AC2158" s="29" t="str">
        <f t="array" ref="AC2158">INDEX('RESUMO - LOTES E VMA'!$L$3:$L$181,MATCH('LISTA DOS ITENS'!$D2158,'RESUMO - LOTES E VMA'!$A$3:$A$181,0))</f>
        <v>1% do Valor de Comparação do VMA</v>
      </c>
      <c r="AD2158" s="53" t="str">
        <f>VLOOKUP(Tabela1[[#This Row],[Índice]],[1]Planilha1!$A:$A,1,0)</f>
        <v>#ERROR!</v>
      </c>
    </row>
    <row r="2159" ht="15.75" customHeight="1">
      <c r="A2159" s="52">
        <v>254616.0</v>
      </c>
      <c r="B2159" s="53" t="s">
        <v>70</v>
      </c>
      <c r="C2159" s="53" t="s">
        <v>71</v>
      </c>
      <c r="D2159" s="22">
        <v>207165.0</v>
      </c>
      <c r="E2159" s="53" t="s">
        <v>63</v>
      </c>
      <c r="F2159" s="54">
        <v>1.028875E7</v>
      </c>
      <c r="G2159" s="53" t="s">
        <v>1496</v>
      </c>
      <c r="H2159" s="55">
        <v>2201.0</v>
      </c>
      <c r="I2159" s="55"/>
      <c r="J2159" s="55" t="s">
        <v>1569</v>
      </c>
      <c r="K2159" s="53" t="s">
        <v>51</v>
      </c>
      <c r="L2159" s="53"/>
      <c r="M2159" s="53">
        <v>4.0</v>
      </c>
      <c r="N2159" s="53" t="s">
        <v>52</v>
      </c>
      <c r="O2159" s="25">
        <v>1.0</v>
      </c>
      <c r="P2159" s="25">
        <f>'LISTA DOS ITENS'!$O2159*'LISTA DOS ITENS'!$M2159</f>
        <v>4</v>
      </c>
      <c r="Q2159" s="25">
        <v>64.19</v>
      </c>
      <c r="R2159" s="25">
        <f>'LISTA DOS ITENS'!$Q2159*'LISTA DOS ITENS'!$M2159</f>
        <v>256.76</v>
      </c>
      <c r="S2159" s="56">
        <f>IF('LISTA DOS ITENS'!$P2159&gt;'LISTA DOS ITENS'!$R2159,'LISTA DOS ITENS'!$P2159,'LISTA DOS ITENS'!$R2159)</f>
        <v>256.76</v>
      </c>
      <c r="T2159" s="25">
        <v>3.3685336427470483</v>
      </c>
      <c r="U2159" s="25">
        <f>'LISTA DOS ITENS'!$T2159*'LISTA DOS ITENS'!$M2159</f>
        <v>13.47413457</v>
      </c>
      <c r="V2159" s="56">
        <f t="array" ref="V2159">INDEX('RESUMO - LOTES E VMA'!$F$3:$F$181,MATCH('LISTA DOS ITENS'!$D2159,'RESUMO - LOTES E VMA'!$A$3:$A$181,0))</f>
        <v>8699.028876</v>
      </c>
      <c r="W2159" s="57">
        <f>'LISTA DOS ITENS'!$U2159/'LISTA DOS ITENS'!$V2159</f>
        <v>0.001548923996</v>
      </c>
      <c r="X2159" s="53" t="s">
        <v>53</v>
      </c>
      <c r="Y2159" s="53" t="s">
        <v>290</v>
      </c>
      <c r="Z2159" s="58" t="str">
        <f>'LISTA DOS ITENS'!$F2159&amp;"-"&amp;'LISTA DOS ITENS'!$H2159&amp;"-"&amp;'LISTA DOS ITENS'!$J2159&amp;"-"&amp;'LISTA DOS ITENS'!$K2159&amp;"-"&amp;'LISTA DOS ITENS'!$I2159</f>
        <v>10288750-2201-R903-A RECUPER-</v>
      </c>
      <c r="AA2159" s="59" t="str">
        <f t="array" ref="AA2159">INDEX('RESUMO - LOTES E VMA'!$M$3:$M$181,MATCH('LISTA DOS ITENS'!$D2159,'RESUMO - LOTES E VMA'!$A$3:$A$181,0))</f>
        <v>Para Leilão</v>
      </c>
      <c r="AB2159" s="60">
        <f t="array" ref="AB2159">INDEX('RESUMO - LOTES E VMA'!$J$3:$J$181,MATCH('LISTA DOS ITENS'!$D2159,'RESUMO - LOTES E VMA'!$A$3:$A$181,0))</f>
        <v>0.0521607969</v>
      </c>
      <c r="AC2159" s="29" t="str">
        <f t="array" ref="AC2159">INDEX('RESUMO - LOTES E VMA'!$L$3:$L$181,MATCH('LISTA DOS ITENS'!$D2159,'RESUMO - LOTES E VMA'!$A$3:$A$181,0))</f>
        <v>1% do Valor de Comparação do VMA</v>
      </c>
      <c r="AD2159" s="53" t="str">
        <f>VLOOKUP(Tabela1[[#This Row],[Índice]],[1]Planilha1!$A:$A,1,0)</f>
        <v>#ERROR!</v>
      </c>
    </row>
    <row r="2160" ht="15.75" customHeight="1">
      <c r="A2160" s="52">
        <v>254632.0</v>
      </c>
      <c r="B2160" s="53" t="s">
        <v>70</v>
      </c>
      <c r="C2160" s="53" t="s">
        <v>71</v>
      </c>
      <c r="D2160" s="22">
        <v>207172.0</v>
      </c>
      <c r="E2160" s="53" t="s">
        <v>63</v>
      </c>
      <c r="F2160" s="54">
        <v>1.000547E7</v>
      </c>
      <c r="G2160" s="53" t="s">
        <v>1570</v>
      </c>
      <c r="H2160" s="55">
        <v>2101.0</v>
      </c>
      <c r="I2160" s="55"/>
      <c r="J2160" s="55" t="s">
        <v>68</v>
      </c>
      <c r="K2160" s="53" t="s">
        <v>73</v>
      </c>
      <c r="L2160" s="53"/>
      <c r="M2160" s="53">
        <v>6.0</v>
      </c>
      <c r="N2160" s="53" t="s">
        <v>52</v>
      </c>
      <c r="O2160" s="25">
        <v>211.345</v>
      </c>
      <c r="P2160" s="25">
        <f>'LISTA DOS ITENS'!$O2160*'LISTA DOS ITENS'!$M2160</f>
        <v>1268.07</v>
      </c>
      <c r="Q2160" s="25">
        <v>211.35</v>
      </c>
      <c r="R2160" s="25">
        <f>'LISTA DOS ITENS'!$Q2160*'LISTA DOS ITENS'!$M2160</f>
        <v>1268.1</v>
      </c>
      <c r="S2160" s="56">
        <f>IF('LISTA DOS ITENS'!$P2160&gt;'LISTA DOS ITENS'!$R2160,'LISTA DOS ITENS'!$P2160,'LISTA DOS ITENS'!$R2160)</f>
        <v>1268.1</v>
      </c>
      <c r="T2160" s="25">
        <v>11.79169736639685</v>
      </c>
      <c r="U2160" s="25">
        <f>'LISTA DOS ITENS'!$T2160*'LISTA DOS ITENS'!$M2160</f>
        <v>70.7501842</v>
      </c>
      <c r="V2160" s="56">
        <f t="array" ref="V2160">INDEX('RESUMO - LOTES E VMA'!$F$3:$F$181,MATCH('LISTA DOS ITENS'!$D2160,'RESUMO - LOTES E VMA'!$A$3:$A$181,0))</f>
        <v>16299.89857</v>
      </c>
      <c r="W2160" s="57">
        <f>'LISTA DOS ITENS'!$U2160/'LISTA DOS ITENS'!$V2160</f>
        <v>0.004340529109</v>
      </c>
      <c r="X2160" s="53" t="s">
        <v>53</v>
      </c>
      <c r="Y2160" s="53" t="s">
        <v>290</v>
      </c>
      <c r="Z2160" s="58" t="str">
        <f>'LISTA DOS ITENS'!$F2160&amp;"-"&amp;'LISTA DOS ITENS'!$H2160&amp;"-"&amp;'LISTA DOS ITENS'!$J2160&amp;"-"&amp;'LISTA DOS ITENS'!$K2160&amp;"-"&amp;'LISTA DOS ITENS'!$I2160</f>
        <v>10005470-2101-0003-CONS/NAC-</v>
      </c>
      <c r="AA2160" s="59" t="str">
        <f t="array" ref="AA2160">INDEX('RESUMO - LOTES E VMA'!$M$3:$M$181,MATCH('LISTA DOS ITENS'!$D2160,'RESUMO - LOTES E VMA'!$A$3:$A$181,0))</f>
        <v>Para Leilão</v>
      </c>
      <c r="AB2160" s="60">
        <f t="array" ref="AB2160">INDEX('RESUMO - LOTES E VMA'!$J$3:$J$181,MATCH('LISTA DOS ITENS'!$D2160,'RESUMO - LOTES E VMA'!$A$3:$A$181,0))</f>
        <v>0.05504680642</v>
      </c>
      <c r="AC2160" s="29" t="str">
        <f t="array" ref="AC2160">INDEX('RESUMO - LOTES E VMA'!$L$3:$L$181,MATCH('LISTA DOS ITENS'!$D2160,'RESUMO - LOTES E VMA'!$A$3:$A$181,0))</f>
        <v>1% do Valor de Comparação do VMA</v>
      </c>
      <c r="AD2160" s="53" t="str">
        <f>VLOOKUP(Tabela1[[#This Row],[Índice]],[1]Planilha1!$A:$A,1,0)</f>
        <v>#ERROR!</v>
      </c>
    </row>
    <row r="2161" ht="15.75" customHeight="1">
      <c r="A2161" s="52">
        <v>254633.0</v>
      </c>
      <c r="B2161" s="53" t="s">
        <v>70</v>
      </c>
      <c r="C2161" s="53" t="s">
        <v>71</v>
      </c>
      <c r="D2161" s="22">
        <v>207172.0</v>
      </c>
      <c r="E2161" s="53" t="s">
        <v>63</v>
      </c>
      <c r="F2161" s="54">
        <v>1.0005852E7</v>
      </c>
      <c r="G2161" s="53" t="s">
        <v>1571</v>
      </c>
      <c r="H2161" s="55">
        <v>2101.0</v>
      </c>
      <c r="I2161" s="55" t="s">
        <v>1572</v>
      </c>
      <c r="J2161" s="55" t="s">
        <v>68</v>
      </c>
      <c r="K2161" s="53" t="s">
        <v>73</v>
      </c>
      <c r="L2161" s="53"/>
      <c r="M2161" s="53">
        <v>1.0</v>
      </c>
      <c r="N2161" s="53" t="s">
        <v>52</v>
      </c>
      <c r="O2161" s="25">
        <v>182.53</v>
      </c>
      <c r="P2161" s="25">
        <f>'LISTA DOS ITENS'!$O2161*'LISTA DOS ITENS'!$M2161</f>
        <v>182.53</v>
      </c>
      <c r="Q2161" s="25">
        <v>224.0</v>
      </c>
      <c r="R2161" s="25">
        <f>'LISTA DOS ITENS'!$Q2161*'LISTA DOS ITENS'!$M2161</f>
        <v>224</v>
      </c>
      <c r="S2161" s="56">
        <f>IF('LISTA DOS ITENS'!$P2161&gt;'LISTA DOS ITENS'!$R2161,'LISTA DOS ITENS'!$P2161,'LISTA DOS ITENS'!$R2161)</f>
        <v>224</v>
      </c>
      <c r="T2161" s="25">
        <v>12.497469647849039</v>
      </c>
      <c r="U2161" s="25">
        <f>'LISTA DOS ITENS'!$T2161*'LISTA DOS ITENS'!$M2161</f>
        <v>12.49746965</v>
      </c>
      <c r="V2161" s="56">
        <f t="array" ref="V2161">INDEX('RESUMO - LOTES E VMA'!$F$3:$F$181,MATCH('LISTA DOS ITENS'!$D2161,'RESUMO - LOTES E VMA'!$A$3:$A$181,0))</f>
        <v>16299.89857</v>
      </c>
      <c r="W2161" s="57">
        <f>'LISTA DOS ITENS'!$U2161/'LISTA DOS ITENS'!$V2161</f>
        <v>0.0007667207006</v>
      </c>
      <c r="X2161" s="53" t="s">
        <v>53</v>
      </c>
      <c r="Y2161" s="53" t="s">
        <v>290</v>
      </c>
      <c r="Z2161" s="58" t="str">
        <f>'LISTA DOS ITENS'!$F2161&amp;"-"&amp;'LISTA DOS ITENS'!$H2161&amp;"-"&amp;'LISTA DOS ITENS'!$J2161&amp;"-"&amp;'LISTA DOS ITENS'!$K2161&amp;"-"&amp;'LISTA DOS ITENS'!$I2161</f>
        <v>10005852-2101-0003-CONS/NAC-IN-5220-17-014-MRP</v>
      </c>
      <c r="AA2161" s="59" t="str">
        <f t="array" ref="AA2161">INDEX('RESUMO - LOTES E VMA'!$M$3:$M$181,MATCH('LISTA DOS ITENS'!$D2161,'RESUMO - LOTES E VMA'!$A$3:$A$181,0))</f>
        <v>Para Leilão</v>
      </c>
      <c r="AB2161" s="60">
        <f t="array" ref="AB2161">INDEX('RESUMO - LOTES E VMA'!$J$3:$J$181,MATCH('LISTA DOS ITENS'!$D2161,'RESUMO - LOTES E VMA'!$A$3:$A$181,0))</f>
        <v>0.05504680642</v>
      </c>
      <c r="AC2161" s="29" t="str">
        <f t="array" ref="AC2161">INDEX('RESUMO - LOTES E VMA'!$L$3:$L$181,MATCH('LISTA DOS ITENS'!$D2161,'RESUMO - LOTES E VMA'!$A$3:$A$181,0))</f>
        <v>1% do Valor de Comparação do VMA</v>
      </c>
      <c r="AD2161" s="53" t="str">
        <f>VLOOKUP(Tabela1[[#This Row],[Índice]],[1]Planilha1!$A:$A,1,0)</f>
        <v>#ERROR!</v>
      </c>
    </row>
    <row r="2162" ht="15.75" customHeight="1">
      <c r="A2162" s="52">
        <v>254634.0</v>
      </c>
      <c r="B2162" s="53" t="s">
        <v>70</v>
      </c>
      <c r="C2162" s="53" t="s">
        <v>71</v>
      </c>
      <c r="D2162" s="22">
        <v>207172.0</v>
      </c>
      <c r="E2162" s="53" t="s">
        <v>63</v>
      </c>
      <c r="F2162" s="54">
        <v>1.0252896E7</v>
      </c>
      <c r="G2162" s="53" t="s">
        <v>1573</v>
      </c>
      <c r="H2162" s="55">
        <v>2101.0</v>
      </c>
      <c r="I2162" s="55"/>
      <c r="J2162" s="55" t="s">
        <v>68</v>
      </c>
      <c r="K2162" s="53" t="s">
        <v>73</v>
      </c>
      <c r="L2162" s="53"/>
      <c r="M2162" s="53">
        <v>1.0</v>
      </c>
      <c r="N2162" s="53" t="s">
        <v>52</v>
      </c>
      <c r="O2162" s="25">
        <v>45.28</v>
      </c>
      <c r="P2162" s="25">
        <f>'LISTA DOS ITENS'!$O2162*'LISTA DOS ITENS'!$M2162</f>
        <v>45.28</v>
      </c>
      <c r="Q2162" s="25">
        <v>219.0</v>
      </c>
      <c r="R2162" s="25">
        <f>'LISTA DOS ITENS'!$Q2162*'LISTA DOS ITENS'!$M2162</f>
        <v>219</v>
      </c>
      <c r="S2162" s="56">
        <f>IF('LISTA DOS ITENS'!$P2162&gt;'LISTA DOS ITENS'!$R2162,'LISTA DOS ITENS'!$P2162,'LISTA DOS ITENS'!$R2162)</f>
        <v>219</v>
      </c>
      <c r="T2162" s="25">
        <v>12.21850827178098</v>
      </c>
      <c r="U2162" s="25">
        <f>'LISTA DOS ITENS'!$T2162*'LISTA DOS ITENS'!$M2162</f>
        <v>12.21850827</v>
      </c>
      <c r="V2162" s="56">
        <f t="array" ref="V2162">INDEX('RESUMO - LOTES E VMA'!$F$3:$F$181,MATCH('LISTA DOS ITENS'!$D2162,'RESUMO - LOTES E VMA'!$A$3:$A$181,0))</f>
        <v>16299.89857</v>
      </c>
      <c r="W2162" s="57">
        <f>'LISTA DOS ITENS'!$U2162/'LISTA DOS ITENS'!$V2162</f>
        <v>0.0007496063993</v>
      </c>
      <c r="X2162" s="53" t="s">
        <v>53</v>
      </c>
      <c r="Y2162" s="53" t="s">
        <v>290</v>
      </c>
      <c r="Z2162" s="58" t="str">
        <f>'LISTA DOS ITENS'!$F2162&amp;"-"&amp;'LISTA DOS ITENS'!$H2162&amp;"-"&amp;'LISTA DOS ITENS'!$J2162&amp;"-"&amp;'LISTA DOS ITENS'!$K2162&amp;"-"&amp;'LISTA DOS ITENS'!$I2162</f>
        <v>10252896-2101-0003-CONS/NAC-</v>
      </c>
      <c r="AA2162" s="59" t="str">
        <f t="array" ref="AA2162">INDEX('RESUMO - LOTES E VMA'!$M$3:$M$181,MATCH('LISTA DOS ITENS'!$D2162,'RESUMO - LOTES E VMA'!$A$3:$A$181,0))</f>
        <v>Para Leilão</v>
      </c>
      <c r="AB2162" s="60">
        <f t="array" ref="AB2162">INDEX('RESUMO - LOTES E VMA'!$J$3:$J$181,MATCH('LISTA DOS ITENS'!$D2162,'RESUMO - LOTES E VMA'!$A$3:$A$181,0))</f>
        <v>0.05504680642</v>
      </c>
      <c r="AC2162" s="29" t="str">
        <f t="array" ref="AC2162">INDEX('RESUMO - LOTES E VMA'!$L$3:$L$181,MATCH('LISTA DOS ITENS'!$D2162,'RESUMO - LOTES E VMA'!$A$3:$A$181,0))</f>
        <v>1% do Valor de Comparação do VMA</v>
      </c>
      <c r="AD2162" s="53" t="str">
        <f>VLOOKUP(Tabela1[[#This Row],[Índice]],[1]Planilha1!$A:$A,1,0)</f>
        <v>#ERROR!</v>
      </c>
    </row>
    <row r="2163" ht="15.75" customHeight="1">
      <c r="A2163" s="52">
        <v>254635.0</v>
      </c>
      <c r="B2163" s="53" t="s">
        <v>70</v>
      </c>
      <c r="C2163" s="53" t="s">
        <v>71</v>
      </c>
      <c r="D2163" s="22">
        <v>207172.0</v>
      </c>
      <c r="E2163" s="53" t="s">
        <v>63</v>
      </c>
      <c r="F2163" s="54">
        <v>1.0253366E7</v>
      </c>
      <c r="G2163" s="53" t="s">
        <v>1574</v>
      </c>
      <c r="H2163" s="55">
        <v>2101.0</v>
      </c>
      <c r="I2163" s="55" t="s">
        <v>1575</v>
      </c>
      <c r="J2163" s="55" t="s">
        <v>68</v>
      </c>
      <c r="K2163" s="53" t="s">
        <v>73</v>
      </c>
      <c r="L2163" s="53"/>
      <c r="M2163" s="53">
        <v>1.0</v>
      </c>
      <c r="N2163" s="53" t="s">
        <v>52</v>
      </c>
      <c r="O2163" s="25">
        <v>341.0</v>
      </c>
      <c r="P2163" s="25">
        <f>'LISTA DOS ITENS'!$O2163*'LISTA DOS ITENS'!$M2163</f>
        <v>341</v>
      </c>
      <c r="Q2163" s="25">
        <v>341.01</v>
      </c>
      <c r="R2163" s="25">
        <f>'LISTA DOS ITENS'!$Q2163*'LISTA DOS ITENS'!$M2163</f>
        <v>341.01</v>
      </c>
      <c r="S2163" s="56">
        <f>IF('LISTA DOS ITENS'!$P2163&gt;'LISTA DOS ITENS'!$R2163,'LISTA DOS ITENS'!$P2163,'LISTA DOS ITENS'!$R2163)</f>
        <v>341.01</v>
      </c>
      <c r="T2163" s="25">
        <v>19.025723770593753</v>
      </c>
      <c r="U2163" s="25">
        <f>'LISTA DOS ITENS'!$T2163*'LISTA DOS ITENS'!$M2163</f>
        <v>19.02572377</v>
      </c>
      <c r="V2163" s="56">
        <f t="array" ref="V2163">INDEX('RESUMO - LOTES E VMA'!$F$3:$F$181,MATCH('LISTA DOS ITENS'!$D2163,'RESUMO - LOTES E VMA'!$A$3:$A$181,0))</f>
        <v>16299.89857</v>
      </c>
      <c r="W2163" s="57">
        <f>'LISTA DOS ITENS'!$U2163/'LISTA DOS ITENS'!$V2163</f>
        <v>0.001167229581</v>
      </c>
      <c r="X2163" s="53" t="s">
        <v>53</v>
      </c>
      <c r="Y2163" s="53" t="s">
        <v>290</v>
      </c>
      <c r="Z2163" s="58" t="str">
        <f>'LISTA DOS ITENS'!$F2163&amp;"-"&amp;'LISTA DOS ITENS'!$H2163&amp;"-"&amp;'LISTA DOS ITENS'!$J2163&amp;"-"&amp;'LISTA DOS ITENS'!$K2163&amp;"-"&amp;'LISTA DOS ITENS'!$I2163</f>
        <v>10253366-2101-0003-CONS/NAC-PP-5230-19-002-MRP</v>
      </c>
      <c r="AA2163" s="59" t="str">
        <f t="array" ref="AA2163">INDEX('RESUMO - LOTES E VMA'!$M$3:$M$181,MATCH('LISTA DOS ITENS'!$D2163,'RESUMO - LOTES E VMA'!$A$3:$A$181,0))</f>
        <v>Para Leilão</v>
      </c>
      <c r="AB2163" s="60">
        <f t="array" ref="AB2163">INDEX('RESUMO - LOTES E VMA'!$J$3:$J$181,MATCH('LISTA DOS ITENS'!$D2163,'RESUMO - LOTES E VMA'!$A$3:$A$181,0))</f>
        <v>0.05504680642</v>
      </c>
      <c r="AC2163" s="29" t="str">
        <f t="array" ref="AC2163">INDEX('RESUMO - LOTES E VMA'!$L$3:$L$181,MATCH('LISTA DOS ITENS'!$D2163,'RESUMO - LOTES E VMA'!$A$3:$A$181,0))</f>
        <v>1% do Valor de Comparação do VMA</v>
      </c>
      <c r="AD2163" s="53" t="str">
        <f>VLOOKUP(Tabela1[[#This Row],[Índice]],[1]Planilha1!$A:$A,1,0)</f>
        <v>#ERROR!</v>
      </c>
    </row>
    <row r="2164" ht="15.75" customHeight="1">
      <c r="A2164" s="52">
        <v>254636.0</v>
      </c>
      <c r="B2164" s="53" t="s">
        <v>70</v>
      </c>
      <c r="C2164" s="53" t="s">
        <v>71</v>
      </c>
      <c r="D2164" s="22">
        <v>207172.0</v>
      </c>
      <c r="E2164" s="53" t="s">
        <v>63</v>
      </c>
      <c r="F2164" s="54">
        <v>1.0277696E7</v>
      </c>
      <c r="G2164" s="53" t="s">
        <v>1576</v>
      </c>
      <c r="H2164" s="55">
        <v>2101.0</v>
      </c>
      <c r="I2164" s="55"/>
      <c r="J2164" s="55" t="s">
        <v>68</v>
      </c>
      <c r="K2164" s="53" t="s">
        <v>84</v>
      </c>
      <c r="L2164" s="53"/>
      <c r="M2164" s="53">
        <v>1.0</v>
      </c>
      <c r="N2164" s="53" t="s">
        <v>52</v>
      </c>
      <c r="O2164" s="25">
        <v>0.0</v>
      </c>
      <c r="P2164" s="25">
        <f>'LISTA DOS ITENS'!$O2164*'LISTA DOS ITENS'!$M2164</f>
        <v>0</v>
      </c>
      <c r="Q2164" s="25">
        <v>4109.14</v>
      </c>
      <c r="R2164" s="25">
        <f>'LISTA DOS ITENS'!$Q2164*'LISTA DOS ITENS'!$M2164</f>
        <v>4109.14</v>
      </c>
      <c r="S2164" s="56">
        <f>IF('LISTA DOS ITENS'!$P2164&gt;'LISTA DOS ITENS'!$R2164,'LISTA DOS ITENS'!$P2164,'LISTA DOS ITENS'!$R2164)</f>
        <v>4109.14</v>
      </c>
      <c r="T2164" s="25">
        <v>127.32870375569559</v>
      </c>
      <c r="U2164" s="25">
        <f>'LISTA DOS ITENS'!$T2164*'LISTA DOS ITENS'!$M2164</f>
        <v>127.3287038</v>
      </c>
      <c r="V2164" s="56">
        <f t="array" ref="V2164">INDEX('RESUMO - LOTES E VMA'!$F$3:$F$181,MATCH('LISTA DOS ITENS'!$D2164,'RESUMO - LOTES E VMA'!$A$3:$A$181,0))</f>
        <v>16299.89857</v>
      </c>
      <c r="W2164" s="57">
        <f>'LISTA DOS ITENS'!$U2164/'LISTA DOS ITENS'!$V2164</f>
        <v>0.007811625529</v>
      </c>
      <c r="X2164" s="53" t="s">
        <v>53</v>
      </c>
      <c r="Y2164" s="53" t="s">
        <v>290</v>
      </c>
      <c r="Z2164" s="58" t="str">
        <f>'LISTA DOS ITENS'!$F2164&amp;"-"&amp;'LISTA DOS ITENS'!$H2164&amp;"-"&amp;'LISTA DOS ITENS'!$J2164&amp;"-"&amp;'LISTA DOS ITENS'!$K2164&amp;"-"&amp;'LISTA DOS ITENS'!$I2164</f>
        <v>10277696-2101-0003-RAST-</v>
      </c>
      <c r="AA2164" s="59" t="str">
        <f t="array" ref="AA2164">INDEX('RESUMO - LOTES E VMA'!$M$3:$M$181,MATCH('LISTA DOS ITENS'!$D2164,'RESUMO - LOTES E VMA'!$A$3:$A$181,0))</f>
        <v>Para Leilão</v>
      </c>
      <c r="AB2164" s="60">
        <f t="array" ref="AB2164">INDEX('RESUMO - LOTES E VMA'!$J$3:$J$181,MATCH('LISTA DOS ITENS'!$D2164,'RESUMO - LOTES E VMA'!$A$3:$A$181,0))</f>
        <v>0.05504680642</v>
      </c>
      <c r="AC2164" s="29" t="str">
        <f t="array" ref="AC2164">INDEX('RESUMO - LOTES E VMA'!$L$3:$L$181,MATCH('LISTA DOS ITENS'!$D2164,'RESUMO - LOTES E VMA'!$A$3:$A$181,0))</f>
        <v>1% do Valor de Comparação do VMA</v>
      </c>
      <c r="AD2164" s="53" t="str">
        <f>VLOOKUP(Tabela1[[#This Row],[Índice]],[1]Planilha1!$A:$A,1,0)</f>
        <v>#ERROR!</v>
      </c>
    </row>
    <row r="2165" ht="15.75" customHeight="1">
      <c r="A2165" s="52">
        <v>254637.0</v>
      </c>
      <c r="B2165" s="53" t="s">
        <v>70</v>
      </c>
      <c r="C2165" s="53" t="s">
        <v>71</v>
      </c>
      <c r="D2165" s="22">
        <v>207172.0</v>
      </c>
      <c r="E2165" s="53" t="s">
        <v>63</v>
      </c>
      <c r="F2165" s="54">
        <v>1.0295986E7</v>
      </c>
      <c r="G2165" s="53" t="s">
        <v>1577</v>
      </c>
      <c r="H2165" s="55">
        <v>2101.0</v>
      </c>
      <c r="I2165" s="55"/>
      <c r="J2165" s="55" t="s">
        <v>68</v>
      </c>
      <c r="K2165" s="53" t="s">
        <v>73</v>
      </c>
      <c r="L2165" s="53"/>
      <c r="M2165" s="53">
        <v>1.0</v>
      </c>
      <c r="N2165" s="53" t="s">
        <v>52</v>
      </c>
      <c r="O2165" s="25">
        <v>2160.98</v>
      </c>
      <c r="P2165" s="25">
        <f>'LISTA DOS ITENS'!$O2165*'LISTA DOS ITENS'!$M2165</f>
        <v>2160.98</v>
      </c>
      <c r="Q2165" s="25">
        <v>2160.98</v>
      </c>
      <c r="R2165" s="25">
        <f>'LISTA DOS ITENS'!$Q2165*'LISTA DOS ITENS'!$M2165</f>
        <v>2160.98</v>
      </c>
      <c r="S2165" s="56">
        <f>IF('LISTA DOS ITENS'!$P2165&gt;'LISTA DOS ITENS'!$R2165,'LISTA DOS ITENS'!$P2165,'LISTA DOS ITENS'!$R2165)</f>
        <v>2160.98</v>
      </c>
      <c r="T2165" s="25">
        <v>120.56599089111079</v>
      </c>
      <c r="U2165" s="25">
        <f>'LISTA DOS ITENS'!$T2165*'LISTA DOS ITENS'!$M2165</f>
        <v>120.5659909</v>
      </c>
      <c r="V2165" s="56">
        <f t="array" ref="V2165">INDEX('RESUMO - LOTES E VMA'!$F$3:$F$181,MATCH('LISTA DOS ITENS'!$D2165,'RESUMO - LOTES E VMA'!$A$3:$A$181,0))</f>
        <v>16299.89857</v>
      </c>
      <c r="W2165" s="57">
        <f>'LISTA DOS ITENS'!$U2165/'LISTA DOS ITENS'!$V2165</f>
        <v>0.007396732588</v>
      </c>
      <c r="X2165" s="53" t="s">
        <v>53</v>
      </c>
      <c r="Y2165" s="53" t="s">
        <v>290</v>
      </c>
      <c r="Z2165" s="58" t="str">
        <f>'LISTA DOS ITENS'!$F2165&amp;"-"&amp;'LISTA DOS ITENS'!$H2165&amp;"-"&amp;'LISTA DOS ITENS'!$J2165&amp;"-"&amp;'LISTA DOS ITENS'!$K2165&amp;"-"&amp;'LISTA DOS ITENS'!$I2165</f>
        <v>10295986-2101-0003-CONS/NAC-</v>
      </c>
      <c r="AA2165" s="59" t="str">
        <f t="array" ref="AA2165">INDEX('RESUMO - LOTES E VMA'!$M$3:$M$181,MATCH('LISTA DOS ITENS'!$D2165,'RESUMO - LOTES E VMA'!$A$3:$A$181,0))</f>
        <v>Para Leilão</v>
      </c>
      <c r="AB2165" s="60">
        <f t="array" ref="AB2165">INDEX('RESUMO - LOTES E VMA'!$J$3:$J$181,MATCH('LISTA DOS ITENS'!$D2165,'RESUMO - LOTES E VMA'!$A$3:$A$181,0))</f>
        <v>0.05504680642</v>
      </c>
      <c r="AC2165" s="29" t="str">
        <f t="array" ref="AC2165">INDEX('RESUMO - LOTES E VMA'!$L$3:$L$181,MATCH('LISTA DOS ITENS'!$D2165,'RESUMO - LOTES E VMA'!$A$3:$A$181,0))</f>
        <v>1% do Valor de Comparação do VMA</v>
      </c>
      <c r="AD2165" s="53" t="str">
        <f>VLOOKUP(Tabela1[[#This Row],[Índice]],[1]Planilha1!$A:$A,1,0)</f>
        <v>#ERROR!</v>
      </c>
    </row>
    <row r="2166" ht="15.75" customHeight="1">
      <c r="A2166" s="52">
        <v>254638.0</v>
      </c>
      <c r="B2166" s="53" t="s">
        <v>70</v>
      </c>
      <c r="C2166" s="53" t="s">
        <v>71</v>
      </c>
      <c r="D2166" s="22">
        <v>207172.0</v>
      </c>
      <c r="E2166" s="53" t="s">
        <v>63</v>
      </c>
      <c r="F2166" s="54">
        <v>1.0321219E7</v>
      </c>
      <c r="G2166" s="53" t="s">
        <v>1578</v>
      </c>
      <c r="H2166" s="55">
        <v>2101.0</v>
      </c>
      <c r="I2166" s="55"/>
      <c r="J2166" s="55" t="s">
        <v>68</v>
      </c>
      <c r="K2166" s="53" t="s">
        <v>57</v>
      </c>
      <c r="L2166" s="53"/>
      <c r="M2166" s="53">
        <v>1.0</v>
      </c>
      <c r="N2166" s="53" t="s">
        <v>52</v>
      </c>
      <c r="O2166" s="25">
        <v>1.0</v>
      </c>
      <c r="P2166" s="25">
        <f>'LISTA DOS ITENS'!$O2166*'LISTA DOS ITENS'!$M2166</f>
        <v>1</v>
      </c>
      <c r="Q2166" s="25">
        <v>333.73</v>
      </c>
      <c r="R2166" s="25">
        <f>'LISTA DOS ITENS'!$Q2166*'LISTA DOS ITENS'!$M2166</f>
        <v>333.73</v>
      </c>
      <c r="S2166" s="56">
        <f>IF('LISTA DOS ITENS'!$P2166&gt;'LISTA DOS ITENS'!$R2166,'LISTA DOS ITENS'!$P2166,'LISTA DOS ITENS'!$R2166)</f>
        <v>333.73</v>
      </c>
      <c r="T2166" s="25">
        <v>18.61955600703866</v>
      </c>
      <c r="U2166" s="25">
        <f>'LISTA DOS ITENS'!$T2166*'LISTA DOS ITENS'!$M2166</f>
        <v>18.61955601</v>
      </c>
      <c r="V2166" s="56">
        <f t="array" ref="V2166">INDEX('RESUMO - LOTES E VMA'!$F$3:$F$181,MATCH('LISTA DOS ITENS'!$D2166,'RESUMO - LOTES E VMA'!$A$3:$A$181,0))</f>
        <v>16299.89857</v>
      </c>
      <c r="W2166" s="57">
        <f>'LISTA DOS ITENS'!$U2166/'LISTA DOS ITENS'!$V2166</f>
        <v>0.001142311158</v>
      </c>
      <c r="X2166" s="53" t="s">
        <v>53</v>
      </c>
      <c r="Y2166" s="53" t="s">
        <v>290</v>
      </c>
      <c r="Z2166" s="58" t="str">
        <f>'LISTA DOS ITENS'!$F2166&amp;"-"&amp;'LISTA DOS ITENS'!$H2166&amp;"-"&amp;'LISTA DOS ITENS'!$J2166&amp;"-"&amp;'LISTA DOS ITENS'!$K2166&amp;"-"&amp;'LISTA DOS ITENS'!$I2166</f>
        <v>10321219-2101-0003-USADO-</v>
      </c>
      <c r="AA2166" s="59" t="str">
        <f t="array" ref="AA2166">INDEX('RESUMO - LOTES E VMA'!$M$3:$M$181,MATCH('LISTA DOS ITENS'!$D2166,'RESUMO - LOTES E VMA'!$A$3:$A$181,0))</f>
        <v>Para Leilão</v>
      </c>
      <c r="AB2166" s="60">
        <f t="array" ref="AB2166">INDEX('RESUMO - LOTES E VMA'!$J$3:$J$181,MATCH('LISTA DOS ITENS'!$D2166,'RESUMO - LOTES E VMA'!$A$3:$A$181,0))</f>
        <v>0.05504680642</v>
      </c>
      <c r="AC2166" s="29" t="str">
        <f t="array" ref="AC2166">INDEX('RESUMO - LOTES E VMA'!$L$3:$L$181,MATCH('LISTA DOS ITENS'!$D2166,'RESUMO - LOTES E VMA'!$A$3:$A$181,0))</f>
        <v>1% do Valor de Comparação do VMA</v>
      </c>
      <c r="AD2166" s="53" t="str">
        <f>VLOOKUP(Tabela1[[#This Row],[Índice]],[1]Planilha1!$A:$A,1,0)</f>
        <v>#ERROR!</v>
      </c>
    </row>
    <row r="2167" ht="15.75" customHeight="1">
      <c r="A2167" s="52">
        <v>254639.0</v>
      </c>
      <c r="B2167" s="53" t="s">
        <v>70</v>
      </c>
      <c r="C2167" s="53" t="s">
        <v>71</v>
      </c>
      <c r="D2167" s="22">
        <v>207172.0</v>
      </c>
      <c r="E2167" s="53" t="s">
        <v>63</v>
      </c>
      <c r="F2167" s="54">
        <v>1.0366429E7</v>
      </c>
      <c r="G2167" s="53" t="s">
        <v>1579</v>
      </c>
      <c r="H2167" s="55">
        <v>2101.0</v>
      </c>
      <c r="I2167" s="55"/>
      <c r="J2167" s="55" t="s">
        <v>68</v>
      </c>
      <c r="K2167" s="53" t="s">
        <v>73</v>
      </c>
      <c r="L2167" s="53"/>
      <c r="M2167" s="53">
        <v>1.0</v>
      </c>
      <c r="N2167" s="53" t="s">
        <v>52</v>
      </c>
      <c r="O2167" s="25">
        <v>1841.49</v>
      </c>
      <c r="P2167" s="25">
        <f>'LISTA DOS ITENS'!$O2167*'LISTA DOS ITENS'!$M2167</f>
        <v>1841.49</v>
      </c>
      <c r="Q2167" s="25">
        <v>1841.49</v>
      </c>
      <c r="R2167" s="25">
        <f>'LISTA DOS ITENS'!$Q2167*'LISTA DOS ITENS'!$M2167</f>
        <v>1841.49</v>
      </c>
      <c r="S2167" s="56">
        <f>IF('LISTA DOS ITENS'!$P2167&gt;'LISTA DOS ITENS'!$R2167,'LISTA DOS ITENS'!$P2167,'LISTA DOS ITENS'!$R2167)</f>
        <v>1841.49</v>
      </c>
      <c r="T2167" s="25">
        <v>102.74091688311397</v>
      </c>
      <c r="U2167" s="25">
        <f>'LISTA DOS ITENS'!$T2167*'LISTA DOS ITENS'!$M2167</f>
        <v>102.7409169</v>
      </c>
      <c r="V2167" s="56">
        <f t="array" ref="V2167">INDEX('RESUMO - LOTES E VMA'!$F$3:$F$181,MATCH('LISTA DOS ITENS'!$D2167,'RESUMO - LOTES E VMA'!$A$3:$A$181,0))</f>
        <v>16299.89857</v>
      </c>
      <c r="W2167" s="57">
        <f>'LISTA DOS ITENS'!$U2167/'LISTA DOS ITENS'!$V2167</f>
        <v>0.00630316296</v>
      </c>
      <c r="X2167" s="53" t="s">
        <v>53</v>
      </c>
      <c r="Y2167" s="53" t="s">
        <v>290</v>
      </c>
      <c r="Z2167" s="58" t="str">
        <f>'LISTA DOS ITENS'!$F2167&amp;"-"&amp;'LISTA DOS ITENS'!$H2167&amp;"-"&amp;'LISTA DOS ITENS'!$J2167&amp;"-"&amp;'LISTA DOS ITENS'!$K2167&amp;"-"&amp;'LISTA DOS ITENS'!$I2167</f>
        <v>10366429-2101-0003-CONS/NAC-</v>
      </c>
      <c r="AA2167" s="59" t="str">
        <f t="array" ref="AA2167">INDEX('RESUMO - LOTES E VMA'!$M$3:$M$181,MATCH('LISTA DOS ITENS'!$D2167,'RESUMO - LOTES E VMA'!$A$3:$A$181,0))</f>
        <v>Para Leilão</v>
      </c>
      <c r="AB2167" s="60">
        <f t="array" ref="AB2167">INDEX('RESUMO - LOTES E VMA'!$J$3:$J$181,MATCH('LISTA DOS ITENS'!$D2167,'RESUMO - LOTES E VMA'!$A$3:$A$181,0))</f>
        <v>0.05504680642</v>
      </c>
      <c r="AC2167" s="29" t="str">
        <f t="array" ref="AC2167">INDEX('RESUMO - LOTES E VMA'!$L$3:$L$181,MATCH('LISTA DOS ITENS'!$D2167,'RESUMO - LOTES E VMA'!$A$3:$A$181,0))</f>
        <v>1% do Valor de Comparação do VMA</v>
      </c>
      <c r="AD2167" s="53" t="str">
        <f>VLOOKUP(Tabela1[[#This Row],[Índice]],[1]Planilha1!$A:$A,1,0)</f>
        <v>#ERROR!</v>
      </c>
    </row>
    <row r="2168" ht="15.75" customHeight="1">
      <c r="A2168" s="52">
        <v>254640.0</v>
      </c>
      <c r="B2168" s="53" t="s">
        <v>70</v>
      </c>
      <c r="C2168" s="53" t="s">
        <v>71</v>
      </c>
      <c r="D2168" s="22">
        <v>207172.0</v>
      </c>
      <c r="E2168" s="53" t="s">
        <v>63</v>
      </c>
      <c r="F2168" s="54">
        <v>1.0418848E7</v>
      </c>
      <c r="G2168" s="53" t="s">
        <v>1580</v>
      </c>
      <c r="H2168" s="55">
        <v>2101.0</v>
      </c>
      <c r="I2168" s="55" t="s">
        <v>1448</v>
      </c>
      <c r="J2168" s="55" t="s">
        <v>68</v>
      </c>
      <c r="K2168" s="53" t="s">
        <v>73</v>
      </c>
      <c r="L2168" s="53"/>
      <c r="M2168" s="53">
        <v>1.0</v>
      </c>
      <c r="N2168" s="53" t="s">
        <v>52</v>
      </c>
      <c r="O2168" s="25">
        <v>151.29</v>
      </c>
      <c r="P2168" s="25">
        <f>'LISTA DOS ITENS'!$O2168*'LISTA DOS ITENS'!$M2168</f>
        <v>151.29</v>
      </c>
      <c r="Q2168" s="25">
        <v>807.67</v>
      </c>
      <c r="R2168" s="25">
        <f>'LISTA DOS ITENS'!$Q2168*'LISTA DOS ITENS'!$M2168</f>
        <v>807.67</v>
      </c>
      <c r="S2168" s="56">
        <f>IF('LISTA DOS ITENS'!$P2168&gt;'LISTA DOS ITENS'!$R2168,'LISTA DOS ITENS'!$P2168,'LISTA DOS ITENS'!$R2168)</f>
        <v>807.67</v>
      </c>
      <c r="T2168" s="25">
        <v>45.061746921777825</v>
      </c>
      <c r="U2168" s="25">
        <f>'LISTA DOS ITENS'!$T2168*'LISTA DOS ITENS'!$M2168</f>
        <v>45.06174692</v>
      </c>
      <c r="V2168" s="56">
        <f t="array" ref="V2168">INDEX('RESUMO - LOTES E VMA'!$F$3:$F$181,MATCH('LISTA DOS ITENS'!$D2168,'RESUMO - LOTES E VMA'!$A$3:$A$181,0))</f>
        <v>16299.89857</v>
      </c>
      <c r="W2168" s="57">
        <f>'LISTA DOS ITENS'!$U2168/'LISTA DOS ITENS'!$V2168</f>
        <v>0.002764541555</v>
      </c>
      <c r="X2168" s="53" t="s">
        <v>53</v>
      </c>
      <c r="Y2168" s="53" t="s">
        <v>290</v>
      </c>
      <c r="Z2168" s="58" t="str">
        <f>'LISTA DOS ITENS'!$F2168&amp;"-"&amp;'LISTA DOS ITENS'!$H2168&amp;"-"&amp;'LISTA DOS ITENS'!$J2168&amp;"-"&amp;'LISTA DOS ITENS'!$K2168&amp;"-"&amp;'LISTA DOS ITENS'!$I2168</f>
        <v>10418848-2101-0003-CONS/NAC-PP-5230-19-001-MRP</v>
      </c>
      <c r="AA2168" s="59" t="str">
        <f t="array" ref="AA2168">INDEX('RESUMO - LOTES E VMA'!$M$3:$M$181,MATCH('LISTA DOS ITENS'!$D2168,'RESUMO - LOTES E VMA'!$A$3:$A$181,0))</f>
        <v>Para Leilão</v>
      </c>
      <c r="AB2168" s="60">
        <f t="array" ref="AB2168">INDEX('RESUMO - LOTES E VMA'!$J$3:$J$181,MATCH('LISTA DOS ITENS'!$D2168,'RESUMO - LOTES E VMA'!$A$3:$A$181,0))</f>
        <v>0.05504680642</v>
      </c>
      <c r="AC2168" s="29" t="str">
        <f t="array" ref="AC2168">INDEX('RESUMO - LOTES E VMA'!$L$3:$L$181,MATCH('LISTA DOS ITENS'!$D2168,'RESUMO - LOTES E VMA'!$A$3:$A$181,0))</f>
        <v>1% do Valor de Comparação do VMA</v>
      </c>
      <c r="AD2168" s="53" t="str">
        <f>VLOOKUP(Tabela1[[#This Row],[Índice]],[1]Planilha1!$A:$A,1,0)</f>
        <v>#ERROR!</v>
      </c>
    </row>
    <row r="2169" ht="15.75" customHeight="1">
      <c r="A2169" s="52">
        <v>254641.0</v>
      </c>
      <c r="B2169" s="53" t="s">
        <v>70</v>
      </c>
      <c r="C2169" s="53" t="s">
        <v>71</v>
      </c>
      <c r="D2169" s="22">
        <v>207172.0</v>
      </c>
      <c r="E2169" s="53" t="s">
        <v>63</v>
      </c>
      <c r="F2169" s="54">
        <v>1.0513887E7</v>
      </c>
      <c r="G2169" s="53" t="s">
        <v>1581</v>
      </c>
      <c r="H2169" s="55">
        <v>2101.0</v>
      </c>
      <c r="I2169" s="55" t="s">
        <v>1575</v>
      </c>
      <c r="J2169" s="55" t="s">
        <v>68</v>
      </c>
      <c r="K2169" s="53" t="s">
        <v>73</v>
      </c>
      <c r="L2169" s="53"/>
      <c r="M2169" s="53">
        <v>1.0</v>
      </c>
      <c r="N2169" s="53" t="s">
        <v>52</v>
      </c>
      <c r="O2169" s="25">
        <v>871.64</v>
      </c>
      <c r="P2169" s="25">
        <f>'LISTA DOS ITENS'!$O2169*'LISTA DOS ITENS'!$M2169</f>
        <v>871.64</v>
      </c>
      <c r="Q2169" s="25">
        <v>434.08</v>
      </c>
      <c r="R2169" s="25">
        <f>'LISTA DOS ITENS'!$Q2169*'LISTA DOS ITENS'!$M2169</f>
        <v>434.08</v>
      </c>
      <c r="S2169" s="56">
        <f>IF('LISTA DOS ITENS'!$P2169&gt;'LISTA DOS ITENS'!$R2169,'LISTA DOS ITENS'!$P2169,'LISTA DOS ITENS'!$R2169)</f>
        <v>871.64</v>
      </c>
      <c r="T2169" s="25">
        <v>24.2183108247246</v>
      </c>
      <c r="U2169" s="25">
        <f>'LISTA DOS ITENS'!$T2169*'LISTA DOS ITENS'!$M2169</f>
        <v>24.21831082</v>
      </c>
      <c r="V2169" s="56">
        <f t="array" ref="V2169">INDEX('RESUMO - LOTES E VMA'!$F$3:$F$181,MATCH('LISTA DOS ITENS'!$D2169,'RESUMO - LOTES E VMA'!$A$3:$A$181,0))</f>
        <v>16299.89857</v>
      </c>
      <c r="W2169" s="57">
        <f>'LISTA DOS ITENS'!$U2169/'LISTA DOS ITENS'!$V2169</f>
        <v>0.001485795186</v>
      </c>
      <c r="X2169" s="53" t="s">
        <v>53</v>
      </c>
      <c r="Y2169" s="53" t="s">
        <v>290</v>
      </c>
      <c r="Z2169" s="58" t="str">
        <f>'LISTA DOS ITENS'!$F2169&amp;"-"&amp;'LISTA DOS ITENS'!$H2169&amp;"-"&amp;'LISTA DOS ITENS'!$J2169&amp;"-"&amp;'LISTA DOS ITENS'!$K2169&amp;"-"&amp;'LISTA DOS ITENS'!$I2169</f>
        <v>10513887-2101-0003-CONS/NAC-PP-5230-19-002-MRP</v>
      </c>
      <c r="AA2169" s="59" t="str">
        <f t="array" ref="AA2169">INDEX('RESUMO - LOTES E VMA'!$M$3:$M$181,MATCH('LISTA DOS ITENS'!$D2169,'RESUMO - LOTES E VMA'!$A$3:$A$181,0))</f>
        <v>Para Leilão</v>
      </c>
      <c r="AB2169" s="60">
        <f t="array" ref="AB2169">INDEX('RESUMO - LOTES E VMA'!$J$3:$J$181,MATCH('LISTA DOS ITENS'!$D2169,'RESUMO - LOTES E VMA'!$A$3:$A$181,0))</f>
        <v>0.05504680642</v>
      </c>
      <c r="AC2169" s="29" t="str">
        <f t="array" ref="AC2169">INDEX('RESUMO - LOTES E VMA'!$L$3:$L$181,MATCH('LISTA DOS ITENS'!$D2169,'RESUMO - LOTES E VMA'!$A$3:$A$181,0))</f>
        <v>1% do Valor de Comparação do VMA</v>
      </c>
      <c r="AD2169" s="53" t="str">
        <f>VLOOKUP(Tabela1[[#This Row],[Índice]],[1]Planilha1!$A:$A,1,0)</f>
        <v>#ERROR!</v>
      </c>
    </row>
    <row r="2170" ht="15.75" customHeight="1">
      <c r="A2170" s="52">
        <v>254642.0</v>
      </c>
      <c r="B2170" s="53" t="s">
        <v>70</v>
      </c>
      <c r="C2170" s="53" t="s">
        <v>71</v>
      </c>
      <c r="D2170" s="22">
        <v>207172.0</v>
      </c>
      <c r="E2170" s="53" t="s">
        <v>63</v>
      </c>
      <c r="F2170" s="54">
        <v>1.0585379E7</v>
      </c>
      <c r="G2170" s="53" t="s">
        <v>1582</v>
      </c>
      <c r="H2170" s="55">
        <v>2101.0</v>
      </c>
      <c r="I2170" s="55"/>
      <c r="J2170" s="55" t="s">
        <v>68</v>
      </c>
      <c r="K2170" s="53" t="s">
        <v>73</v>
      </c>
      <c r="L2170" s="53"/>
      <c r="M2170" s="53">
        <v>2.0</v>
      </c>
      <c r="N2170" s="53" t="s">
        <v>52</v>
      </c>
      <c r="O2170" s="25">
        <v>3783.0</v>
      </c>
      <c r="P2170" s="25">
        <f>'LISTA DOS ITENS'!$O2170*'LISTA DOS ITENS'!$M2170</f>
        <v>7566</v>
      </c>
      <c r="Q2170" s="25">
        <v>3783.0</v>
      </c>
      <c r="R2170" s="25">
        <f>'LISTA DOS ITENS'!$Q2170*'LISTA DOS ITENS'!$M2170</f>
        <v>7566</v>
      </c>
      <c r="S2170" s="56">
        <f>IF('LISTA DOS ITENS'!$P2170&gt;'LISTA DOS ITENS'!$R2170,'LISTA DOS ITENS'!$P2170,'LISTA DOS ITENS'!$R2170)</f>
        <v>7566</v>
      </c>
      <c r="T2170" s="25">
        <v>211.06217713309337</v>
      </c>
      <c r="U2170" s="25">
        <f>'LISTA DOS ITENS'!$T2170*'LISTA DOS ITENS'!$M2170</f>
        <v>422.1243543</v>
      </c>
      <c r="V2170" s="56">
        <f t="array" ref="V2170">INDEX('RESUMO - LOTES E VMA'!$F$3:$F$181,MATCH('LISTA DOS ITENS'!$D2170,'RESUMO - LOTES E VMA'!$A$3:$A$181,0))</f>
        <v>16299.89857</v>
      </c>
      <c r="W2170" s="57">
        <f>'LISTA DOS ITENS'!$U2170/'LISTA DOS ITENS'!$V2170</f>
        <v>0.02589736081</v>
      </c>
      <c r="X2170" s="53" t="s">
        <v>53</v>
      </c>
      <c r="Y2170" s="53" t="s">
        <v>290</v>
      </c>
      <c r="Z2170" s="58" t="str">
        <f>'LISTA DOS ITENS'!$F2170&amp;"-"&amp;'LISTA DOS ITENS'!$H2170&amp;"-"&amp;'LISTA DOS ITENS'!$J2170&amp;"-"&amp;'LISTA DOS ITENS'!$K2170&amp;"-"&amp;'LISTA DOS ITENS'!$I2170</f>
        <v>10585379-2101-0003-CONS/NAC-</v>
      </c>
      <c r="AA2170" s="59" t="str">
        <f t="array" ref="AA2170">INDEX('RESUMO - LOTES E VMA'!$M$3:$M$181,MATCH('LISTA DOS ITENS'!$D2170,'RESUMO - LOTES E VMA'!$A$3:$A$181,0))</f>
        <v>Para Leilão</v>
      </c>
      <c r="AB2170" s="60">
        <f t="array" ref="AB2170">INDEX('RESUMO - LOTES E VMA'!$J$3:$J$181,MATCH('LISTA DOS ITENS'!$D2170,'RESUMO - LOTES E VMA'!$A$3:$A$181,0))</f>
        <v>0.05504680642</v>
      </c>
      <c r="AC2170" s="29" t="str">
        <f t="array" ref="AC2170">INDEX('RESUMO - LOTES E VMA'!$L$3:$L$181,MATCH('LISTA DOS ITENS'!$D2170,'RESUMO - LOTES E VMA'!$A$3:$A$181,0))</f>
        <v>1% do Valor de Comparação do VMA</v>
      </c>
      <c r="AD2170" s="53" t="str">
        <f>VLOOKUP(Tabela1[[#This Row],[Índice]],[1]Planilha1!$A:$A,1,0)</f>
        <v>#ERROR!</v>
      </c>
    </row>
    <row r="2171" ht="15.75" customHeight="1">
      <c r="A2171" s="52">
        <v>254643.0</v>
      </c>
      <c r="B2171" s="53" t="s">
        <v>70</v>
      </c>
      <c r="C2171" s="53" t="s">
        <v>71</v>
      </c>
      <c r="D2171" s="22">
        <v>207172.0</v>
      </c>
      <c r="E2171" s="53" t="s">
        <v>63</v>
      </c>
      <c r="F2171" s="54">
        <v>1.0624152E7</v>
      </c>
      <c r="G2171" s="53" t="s">
        <v>1583</v>
      </c>
      <c r="H2171" s="55">
        <v>2101.0</v>
      </c>
      <c r="I2171" s="55"/>
      <c r="J2171" s="55" t="s">
        <v>68</v>
      </c>
      <c r="K2171" s="53" t="s">
        <v>73</v>
      </c>
      <c r="L2171" s="53"/>
      <c r="M2171" s="53">
        <v>1.0</v>
      </c>
      <c r="N2171" s="53" t="s">
        <v>52</v>
      </c>
      <c r="O2171" s="25">
        <v>2018.99</v>
      </c>
      <c r="P2171" s="25">
        <f>'LISTA DOS ITENS'!$O2171*'LISTA DOS ITENS'!$M2171</f>
        <v>2018.99</v>
      </c>
      <c r="Q2171" s="25">
        <v>2018.99</v>
      </c>
      <c r="R2171" s="25">
        <f>'LISTA DOS ITENS'!$Q2171*'LISTA DOS ITENS'!$M2171</f>
        <v>2018.99</v>
      </c>
      <c r="S2171" s="56">
        <f>IF('LISTA DOS ITENS'!$P2171&gt;'LISTA DOS ITENS'!$R2171,'LISTA DOS ITENS'!$P2171,'LISTA DOS ITENS'!$R2171)</f>
        <v>2018.99</v>
      </c>
      <c r="T2171" s="25">
        <v>112.64404573353005</v>
      </c>
      <c r="U2171" s="25">
        <f>'LISTA DOS ITENS'!$T2171*'LISTA DOS ITENS'!$M2171</f>
        <v>112.6440457</v>
      </c>
      <c r="V2171" s="56">
        <f t="array" ref="V2171">INDEX('RESUMO - LOTES E VMA'!$F$3:$F$181,MATCH('LISTA DOS ITENS'!$D2171,'RESUMO - LOTES E VMA'!$A$3:$A$181,0))</f>
        <v>16299.89857</v>
      </c>
      <c r="W2171" s="57">
        <f>'LISTA DOS ITENS'!$U2171/'LISTA DOS ITENS'!$V2171</f>
        <v>0.006910720658</v>
      </c>
      <c r="X2171" s="53" t="s">
        <v>53</v>
      </c>
      <c r="Y2171" s="53" t="s">
        <v>290</v>
      </c>
      <c r="Z2171" s="58" t="str">
        <f>'LISTA DOS ITENS'!$F2171&amp;"-"&amp;'LISTA DOS ITENS'!$H2171&amp;"-"&amp;'LISTA DOS ITENS'!$J2171&amp;"-"&amp;'LISTA DOS ITENS'!$K2171&amp;"-"&amp;'LISTA DOS ITENS'!$I2171</f>
        <v>10624152-2101-0003-CONS/NAC-</v>
      </c>
      <c r="AA2171" s="59" t="str">
        <f t="array" ref="AA2171">INDEX('RESUMO - LOTES E VMA'!$M$3:$M$181,MATCH('LISTA DOS ITENS'!$D2171,'RESUMO - LOTES E VMA'!$A$3:$A$181,0))</f>
        <v>Para Leilão</v>
      </c>
      <c r="AB2171" s="60">
        <f t="array" ref="AB2171">INDEX('RESUMO - LOTES E VMA'!$J$3:$J$181,MATCH('LISTA DOS ITENS'!$D2171,'RESUMO - LOTES E VMA'!$A$3:$A$181,0))</f>
        <v>0.05504680642</v>
      </c>
      <c r="AC2171" s="29" t="str">
        <f t="array" ref="AC2171">INDEX('RESUMO - LOTES E VMA'!$L$3:$L$181,MATCH('LISTA DOS ITENS'!$D2171,'RESUMO - LOTES E VMA'!$A$3:$A$181,0))</f>
        <v>1% do Valor de Comparação do VMA</v>
      </c>
      <c r="AD2171" s="53" t="str">
        <f>VLOOKUP(Tabela1[[#This Row],[Índice]],[1]Planilha1!$A:$A,1,0)</f>
        <v>#ERROR!</v>
      </c>
    </row>
    <row r="2172" ht="15.75" customHeight="1">
      <c r="A2172" s="52">
        <v>254644.0</v>
      </c>
      <c r="B2172" s="53" t="s">
        <v>70</v>
      </c>
      <c r="C2172" s="53" t="s">
        <v>71</v>
      </c>
      <c r="D2172" s="22">
        <v>207172.0</v>
      </c>
      <c r="E2172" s="53" t="s">
        <v>63</v>
      </c>
      <c r="F2172" s="54">
        <v>1.1121027E7</v>
      </c>
      <c r="G2172" s="53" t="s">
        <v>1584</v>
      </c>
      <c r="H2172" s="55">
        <v>2101.0</v>
      </c>
      <c r="I2172" s="55"/>
      <c r="J2172" s="55" t="s">
        <v>68</v>
      </c>
      <c r="K2172" s="53" t="s">
        <v>117</v>
      </c>
      <c r="L2172" s="53"/>
      <c r="M2172" s="53">
        <v>1.0</v>
      </c>
      <c r="N2172" s="53" t="s">
        <v>52</v>
      </c>
      <c r="O2172" s="25">
        <v>44904.58</v>
      </c>
      <c r="P2172" s="25">
        <f>'LISTA DOS ITENS'!$O2172*'LISTA DOS ITENS'!$M2172</f>
        <v>44904.58</v>
      </c>
      <c r="Q2172" s="25">
        <v>44904.58</v>
      </c>
      <c r="R2172" s="25">
        <f>'LISTA DOS ITENS'!$Q2172*'LISTA DOS ITENS'!$M2172</f>
        <v>44904.58</v>
      </c>
      <c r="S2172" s="56">
        <f>IF('LISTA DOS ITENS'!$P2172&gt;'LISTA DOS ITENS'!$R2172,'LISTA DOS ITENS'!$P2172,'LISTA DOS ITENS'!$R2172)</f>
        <v>44904.58</v>
      </c>
      <c r="T2172" s="25">
        <v>2505.3286857116477</v>
      </c>
      <c r="U2172" s="25">
        <f>'LISTA DOS ITENS'!$T2172*'LISTA DOS ITENS'!$M2172</f>
        <v>2505.328686</v>
      </c>
      <c r="V2172" s="56">
        <f t="array" ref="V2172">INDEX('RESUMO - LOTES E VMA'!$F$3:$F$181,MATCH('LISTA DOS ITENS'!$D2172,'RESUMO - LOTES E VMA'!$A$3:$A$181,0))</f>
        <v>16299.89857</v>
      </c>
      <c r="W2172" s="57">
        <f>'LISTA DOS ITENS'!$U2172/'LISTA DOS ITENS'!$V2172</f>
        <v>0.1537021028</v>
      </c>
      <c r="X2172" s="53" t="s">
        <v>53</v>
      </c>
      <c r="Y2172" s="53" t="s">
        <v>290</v>
      </c>
      <c r="Z2172" s="58" t="str">
        <f>'LISTA DOS ITENS'!$F2172&amp;"-"&amp;'LISTA DOS ITENS'!$H2172&amp;"-"&amp;'LISTA DOS ITENS'!$J2172&amp;"-"&amp;'LISTA DOS ITENS'!$K2172&amp;"-"&amp;'LISTA DOS ITENS'!$I2172</f>
        <v>11121027-2101-0003-CONS/IAMN-</v>
      </c>
      <c r="AA2172" s="59" t="str">
        <f t="array" ref="AA2172">INDEX('RESUMO - LOTES E VMA'!$M$3:$M$181,MATCH('LISTA DOS ITENS'!$D2172,'RESUMO - LOTES E VMA'!$A$3:$A$181,0))</f>
        <v>Para Leilão</v>
      </c>
      <c r="AB2172" s="60">
        <f t="array" ref="AB2172">INDEX('RESUMO - LOTES E VMA'!$J$3:$J$181,MATCH('LISTA DOS ITENS'!$D2172,'RESUMO - LOTES E VMA'!$A$3:$A$181,0))</f>
        <v>0.05504680642</v>
      </c>
      <c r="AC2172" s="29" t="str">
        <f t="array" ref="AC2172">INDEX('RESUMO - LOTES E VMA'!$L$3:$L$181,MATCH('LISTA DOS ITENS'!$D2172,'RESUMO - LOTES E VMA'!$A$3:$A$181,0))</f>
        <v>1% do Valor de Comparação do VMA</v>
      </c>
      <c r="AD2172" s="53" t="str">
        <f>VLOOKUP(Tabela1[[#This Row],[Índice]],[1]Planilha1!$A:$A,1,0)</f>
        <v>#ERROR!</v>
      </c>
    </row>
    <row r="2173" ht="15.75" customHeight="1">
      <c r="A2173" s="52">
        <v>254645.0</v>
      </c>
      <c r="B2173" s="53" t="s">
        <v>70</v>
      </c>
      <c r="C2173" s="53" t="s">
        <v>71</v>
      </c>
      <c r="D2173" s="22">
        <v>207172.0</v>
      </c>
      <c r="E2173" s="53" t="s">
        <v>63</v>
      </c>
      <c r="F2173" s="54">
        <v>1.1216494E7</v>
      </c>
      <c r="G2173" s="53" t="s">
        <v>1585</v>
      </c>
      <c r="H2173" s="55">
        <v>2101.0</v>
      </c>
      <c r="I2173" s="55"/>
      <c r="J2173" s="55" t="s">
        <v>68</v>
      </c>
      <c r="K2173" s="53" t="s">
        <v>73</v>
      </c>
      <c r="L2173" s="53"/>
      <c r="M2173" s="53">
        <v>1.0</v>
      </c>
      <c r="N2173" s="53" t="s">
        <v>52</v>
      </c>
      <c r="O2173" s="25">
        <v>6900.0</v>
      </c>
      <c r="P2173" s="25">
        <f>'LISTA DOS ITENS'!$O2173*'LISTA DOS ITENS'!$M2173</f>
        <v>6900</v>
      </c>
      <c r="Q2173" s="25">
        <v>6900.0</v>
      </c>
      <c r="R2173" s="25">
        <f>'LISTA DOS ITENS'!$Q2173*'LISTA DOS ITENS'!$M2173</f>
        <v>6900</v>
      </c>
      <c r="S2173" s="56">
        <f>IF('LISTA DOS ITENS'!$P2173&gt;'LISTA DOS ITENS'!$R2173,'LISTA DOS ITENS'!$P2173,'LISTA DOS ITENS'!$R2173)</f>
        <v>6900</v>
      </c>
      <c r="T2173" s="25">
        <v>384.9666989739213</v>
      </c>
      <c r="U2173" s="25">
        <f>'LISTA DOS ITENS'!$T2173*'LISTA DOS ITENS'!$M2173</f>
        <v>384.966699</v>
      </c>
      <c r="V2173" s="56">
        <f t="array" ref="V2173">INDEX('RESUMO - LOTES E VMA'!$F$3:$F$181,MATCH('LISTA DOS ITENS'!$D2173,'RESUMO - LOTES E VMA'!$A$3:$A$181,0))</f>
        <v>16299.89857</v>
      </c>
      <c r="W2173" s="57">
        <f>'LISTA DOS ITENS'!$U2173/'LISTA DOS ITENS'!$V2173</f>
        <v>0.02361773587</v>
      </c>
      <c r="X2173" s="53" t="s">
        <v>53</v>
      </c>
      <c r="Y2173" s="53" t="s">
        <v>290</v>
      </c>
      <c r="Z2173" s="58" t="str">
        <f>'LISTA DOS ITENS'!$F2173&amp;"-"&amp;'LISTA DOS ITENS'!$H2173&amp;"-"&amp;'LISTA DOS ITENS'!$J2173&amp;"-"&amp;'LISTA DOS ITENS'!$K2173&amp;"-"&amp;'LISTA DOS ITENS'!$I2173</f>
        <v>11216494-2101-0003-CONS/NAC-</v>
      </c>
      <c r="AA2173" s="59" t="str">
        <f t="array" ref="AA2173">INDEX('RESUMO - LOTES E VMA'!$M$3:$M$181,MATCH('LISTA DOS ITENS'!$D2173,'RESUMO - LOTES E VMA'!$A$3:$A$181,0))</f>
        <v>Para Leilão</v>
      </c>
      <c r="AB2173" s="60">
        <f t="array" ref="AB2173">INDEX('RESUMO - LOTES E VMA'!$J$3:$J$181,MATCH('LISTA DOS ITENS'!$D2173,'RESUMO - LOTES E VMA'!$A$3:$A$181,0))</f>
        <v>0.05504680642</v>
      </c>
      <c r="AC2173" s="29" t="str">
        <f t="array" ref="AC2173">INDEX('RESUMO - LOTES E VMA'!$L$3:$L$181,MATCH('LISTA DOS ITENS'!$D2173,'RESUMO - LOTES E VMA'!$A$3:$A$181,0))</f>
        <v>1% do Valor de Comparação do VMA</v>
      </c>
      <c r="AD2173" s="53" t="str">
        <f>VLOOKUP(Tabela1[[#This Row],[Índice]],[1]Planilha1!$A:$A,1,0)</f>
        <v>#ERROR!</v>
      </c>
    </row>
    <row r="2174" ht="15.75" customHeight="1">
      <c r="A2174" s="52">
        <v>254646.0</v>
      </c>
      <c r="B2174" s="53" t="s">
        <v>70</v>
      </c>
      <c r="C2174" s="53" t="s">
        <v>71</v>
      </c>
      <c r="D2174" s="22">
        <v>207172.0</v>
      </c>
      <c r="E2174" s="53" t="s">
        <v>63</v>
      </c>
      <c r="F2174" s="54">
        <v>1.1372672E7</v>
      </c>
      <c r="G2174" s="53" t="s">
        <v>1586</v>
      </c>
      <c r="H2174" s="55">
        <v>2101.0</v>
      </c>
      <c r="I2174" s="55"/>
      <c r="J2174" s="55" t="s">
        <v>68</v>
      </c>
      <c r="K2174" s="53" t="s">
        <v>73</v>
      </c>
      <c r="L2174" s="53"/>
      <c r="M2174" s="53">
        <v>1.0</v>
      </c>
      <c r="N2174" s="53" t="s">
        <v>52</v>
      </c>
      <c r="O2174" s="25">
        <v>1159.89</v>
      </c>
      <c r="P2174" s="25">
        <f>'LISTA DOS ITENS'!$O2174*'LISTA DOS ITENS'!$M2174</f>
        <v>1159.89</v>
      </c>
      <c r="Q2174" s="25">
        <v>1159.89</v>
      </c>
      <c r="R2174" s="25">
        <f>'LISTA DOS ITENS'!$Q2174*'LISTA DOS ITENS'!$M2174</f>
        <v>1159.89</v>
      </c>
      <c r="S2174" s="56">
        <f>IF('LISTA DOS ITENS'!$P2174&gt;'LISTA DOS ITENS'!$R2174,'LISTA DOS ITENS'!$P2174,'LISTA DOS ITENS'!$R2174)</f>
        <v>1159.89</v>
      </c>
      <c r="T2174" s="25">
        <v>64.71290209751618</v>
      </c>
      <c r="U2174" s="25">
        <f>'LISTA DOS ITENS'!$T2174*'LISTA DOS ITENS'!$M2174</f>
        <v>64.7129021</v>
      </c>
      <c r="V2174" s="56">
        <f t="array" ref="V2174">INDEX('RESUMO - LOTES E VMA'!$F$3:$F$181,MATCH('LISTA DOS ITENS'!$D2174,'RESUMO - LOTES E VMA'!$A$3:$A$181,0))</f>
        <v>16299.89857</v>
      </c>
      <c r="W2174" s="57">
        <f>'LISTA DOS ITENS'!$U2174/'LISTA DOS ITENS'!$V2174</f>
        <v>0.003970141399</v>
      </c>
      <c r="X2174" s="53" t="s">
        <v>53</v>
      </c>
      <c r="Y2174" s="53" t="s">
        <v>290</v>
      </c>
      <c r="Z2174" s="58" t="str">
        <f>'LISTA DOS ITENS'!$F2174&amp;"-"&amp;'LISTA DOS ITENS'!$H2174&amp;"-"&amp;'LISTA DOS ITENS'!$J2174&amp;"-"&amp;'LISTA DOS ITENS'!$K2174&amp;"-"&amp;'LISTA DOS ITENS'!$I2174</f>
        <v>11372672-2101-0003-CONS/NAC-</v>
      </c>
      <c r="AA2174" s="59" t="str">
        <f t="array" ref="AA2174">INDEX('RESUMO - LOTES E VMA'!$M$3:$M$181,MATCH('LISTA DOS ITENS'!$D2174,'RESUMO - LOTES E VMA'!$A$3:$A$181,0))</f>
        <v>Para Leilão</v>
      </c>
      <c r="AB2174" s="60">
        <f t="array" ref="AB2174">INDEX('RESUMO - LOTES E VMA'!$J$3:$J$181,MATCH('LISTA DOS ITENS'!$D2174,'RESUMO - LOTES E VMA'!$A$3:$A$181,0))</f>
        <v>0.05504680642</v>
      </c>
      <c r="AC2174" s="29" t="str">
        <f t="array" ref="AC2174">INDEX('RESUMO - LOTES E VMA'!$L$3:$L$181,MATCH('LISTA DOS ITENS'!$D2174,'RESUMO - LOTES E VMA'!$A$3:$A$181,0))</f>
        <v>1% do Valor de Comparação do VMA</v>
      </c>
      <c r="AD2174" s="53" t="str">
        <f>VLOOKUP(Tabela1[[#This Row],[Índice]],[1]Planilha1!$A:$A,1,0)</f>
        <v>#ERROR!</v>
      </c>
    </row>
    <row r="2175" ht="15.75" customHeight="1">
      <c r="A2175" s="52">
        <v>254647.0</v>
      </c>
      <c r="B2175" s="53" t="s">
        <v>70</v>
      </c>
      <c r="C2175" s="53" t="s">
        <v>71</v>
      </c>
      <c r="D2175" s="22">
        <v>207172.0</v>
      </c>
      <c r="E2175" s="53" t="s">
        <v>63</v>
      </c>
      <c r="F2175" s="54">
        <v>1.1376673E7</v>
      </c>
      <c r="G2175" s="53" t="s">
        <v>1587</v>
      </c>
      <c r="H2175" s="55">
        <v>2101.0</v>
      </c>
      <c r="I2175" s="55"/>
      <c r="J2175" s="55" t="s">
        <v>68</v>
      </c>
      <c r="K2175" s="53" t="s">
        <v>73</v>
      </c>
      <c r="L2175" s="53"/>
      <c r="M2175" s="53">
        <v>1.0</v>
      </c>
      <c r="N2175" s="53" t="s">
        <v>52</v>
      </c>
      <c r="O2175" s="25">
        <v>2560.0</v>
      </c>
      <c r="P2175" s="25">
        <f>'LISTA DOS ITENS'!$O2175*'LISTA DOS ITENS'!$M2175</f>
        <v>2560</v>
      </c>
      <c r="Q2175" s="25">
        <v>2560.0</v>
      </c>
      <c r="R2175" s="25">
        <f>'LISTA DOS ITENS'!$Q2175*'LISTA DOS ITENS'!$M2175</f>
        <v>2560</v>
      </c>
      <c r="S2175" s="56">
        <f>IF('LISTA DOS ITENS'!$P2175&gt;'LISTA DOS ITENS'!$R2175,'LISTA DOS ITENS'!$P2175,'LISTA DOS ITENS'!$R2175)</f>
        <v>2560</v>
      </c>
      <c r="T2175" s="25">
        <v>142.82822454684617</v>
      </c>
      <c r="U2175" s="25">
        <f>'LISTA DOS ITENS'!$T2175*'LISTA DOS ITENS'!$M2175</f>
        <v>142.8282245</v>
      </c>
      <c r="V2175" s="56">
        <f t="array" ref="V2175">INDEX('RESUMO - LOTES E VMA'!$F$3:$F$181,MATCH('LISTA DOS ITENS'!$D2175,'RESUMO - LOTES E VMA'!$A$3:$A$181,0))</f>
        <v>16299.89857</v>
      </c>
      <c r="W2175" s="57">
        <f>'LISTA DOS ITENS'!$U2175/'LISTA DOS ITENS'!$V2175</f>
        <v>0.008762522293</v>
      </c>
      <c r="X2175" s="53" t="s">
        <v>53</v>
      </c>
      <c r="Y2175" s="53" t="s">
        <v>290</v>
      </c>
      <c r="Z2175" s="58" t="str">
        <f>'LISTA DOS ITENS'!$F2175&amp;"-"&amp;'LISTA DOS ITENS'!$H2175&amp;"-"&amp;'LISTA DOS ITENS'!$J2175&amp;"-"&amp;'LISTA DOS ITENS'!$K2175&amp;"-"&amp;'LISTA DOS ITENS'!$I2175</f>
        <v>11376673-2101-0003-CONS/NAC-</v>
      </c>
      <c r="AA2175" s="59" t="str">
        <f t="array" ref="AA2175">INDEX('RESUMO - LOTES E VMA'!$M$3:$M$181,MATCH('LISTA DOS ITENS'!$D2175,'RESUMO - LOTES E VMA'!$A$3:$A$181,0))</f>
        <v>Para Leilão</v>
      </c>
      <c r="AB2175" s="60">
        <f t="array" ref="AB2175">INDEX('RESUMO - LOTES E VMA'!$J$3:$J$181,MATCH('LISTA DOS ITENS'!$D2175,'RESUMO - LOTES E VMA'!$A$3:$A$181,0))</f>
        <v>0.05504680642</v>
      </c>
      <c r="AC2175" s="29" t="str">
        <f t="array" ref="AC2175">INDEX('RESUMO - LOTES E VMA'!$L$3:$L$181,MATCH('LISTA DOS ITENS'!$D2175,'RESUMO - LOTES E VMA'!$A$3:$A$181,0))</f>
        <v>1% do Valor de Comparação do VMA</v>
      </c>
      <c r="AD2175" s="53" t="str">
        <f>VLOOKUP(Tabela1[[#This Row],[Índice]],[1]Planilha1!$A:$A,1,0)</f>
        <v>#ERROR!</v>
      </c>
    </row>
    <row r="2176" ht="15.75" customHeight="1">
      <c r="A2176" s="52">
        <v>254648.0</v>
      </c>
      <c r="B2176" s="53" t="s">
        <v>70</v>
      </c>
      <c r="C2176" s="53" t="s">
        <v>71</v>
      </c>
      <c r="D2176" s="22">
        <v>207172.0</v>
      </c>
      <c r="E2176" s="53" t="s">
        <v>63</v>
      </c>
      <c r="F2176" s="54">
        <v>1.1732546E7</v>
      </c>
      <c r="G2176" s="53" t="s">
        <v>1588</v>
      </c>
      <c r="H2176" s="55">
        <v>2101.0</v>
      </c>
      <c r="I2176" s="55"/>
      <c r="J2176" s="55" t="s">
        <v>68</v>
      </c>
      <c r="K2176" s="53" t="s">
        <v>117</v>
      </c>
      <c r="L2176" s="53"/>
      <c r="M2176" s="53">
        <v>1.0</v>
      </c>
      <c r="N2176" s="53" t="s">
        <v>52</v>
      </c>
      <c r="O2176" s="25">
        <v>3490.01</v>
      </c>
      <c r="P2176" s="25">
        <f>'LISTA DOS ITENS'!$O2176*'LISTA DOS ITENS'!$M2176</f>
        <v>3490.01</v>
      </c>
      <c r="Q2176" s="25">
        <v>3500.0</v>
      </c>
      <c r="R2176" s="25">
        <f>'LISTA DOS ITENS'!$Q2176*'LISTA DOS ITENS'!$M2176</f>
        <v>3500</v>
      </c>
      <c r="S2176" s="56">
        <f>IF('LISTA DOS ITENS'!$P2176&gt;'LISTA DOS ITENS'!$R2176,'LISTA DOS ITENS'!$P2176,'LISTA DOS ITENS'!$R2176)</f>
        <v>3500</v>
      </c>
      <c r="T2176" s="25">
        <v>195.27296324764123</v>
      </c>
      <c r="U2176" s="25">
        <f>'LISTA DOS ITENS'!$T2176*'LISTA DOS ITENS'!$M2176</f>
        <v>195.2729632</v>
      </c>
      <c r="V2176" s="56">
        <f t="array" ref="V2176">INDEX('RESUMO - LOTES E VMA'!$F$3:$F$181,MATCH('LISTA DOS ITENS'!$D2176,'RESUMO - LOTES E VMA'!$A$3:$A$181,0))</f>
        <v>16299.89857</v>
      </c>
      <c r="W2176" s="57">
        <f>'LISTA DOS ITENS'!$U2176/'LISTA DOS ITENS'!$V2176</f>
        <v>0.01198001095</v>
      </c>
      <c r="X2176" s="53" t="s">
        <v>53</v>
      </c>
      <c r="Y2176" s="53" t="s">
        <v>290</v>
      </c>
      <c r="Z2176" s="58" t="str">
        <f>'LISTA DOS ITENS'!$F2176&amp;"-"&amp;'LISTA DOS ITENS'!$H2176&amp;"-"&amp;'LISTA DOS ITENS'!$J2176&amp;"-"&amp;'LISTA DOS ITENS'!$K2176&amp;"-"&amp;'LISTA DOS ITENS'!$I2176</f>
        <v>11732546-2101-0003-CONS/IAMN-</v>
      </c>
      <c r="AA2176" s="59" t="str">
        <f t="array" ref="AA2176">INDEX('RESUMO - LOTES E VMA'!$M$3:$M$181,MATCH('LISTA DOS ITENS'!$D2176,'RESUMO - LOTES E VMA'!$A$3:$A$181,0))</f>
        <v>Para Leilão</v>
      </c>
      <c r="AB2176" s="60">
        <f t="array" ref="AB2176">INDEX('RESUMO - LOTES E VMA'!$J$3:$J$181,MATCH('LISTA DOS ITENS'!$D2176,'RESUMO - LOTES E VMA'!$A$3:$A$181,0))</f>
        <v>0.05504680642</v>
      </c>
      <c r="AC2176" s="29" t="str">
        <f t="array" ref="AC2176">INDEX('RESUMO - LOTES E VMA'!$L$3:$L$181,MATCH('LISTA DOS ITENS'!$D2176,'RESUMO - LOTES E VMA'!$A$3:$A$181,0))</f>
        <v>1% do Valor de Comparação do VMA</v>
      </c>
      <c r="AD2176" s="53" t="str">
        <f>VLOOKUP(Tabela1[[#This Row],[Índice]],[1]Planilha1!$A:$A,1,0)</f>
        <v>#ERROR!</v>
      </c>
    </row>
    <row r="2177" ht="15.75" customHeight="1">
      <c r="A2177" s="52">
        <v>254649.0</v>
      </c>
      <c r="B2177" s="53" t="s">
        <v>70</v>
      </c>
      <c r="C2177" s="53" t="s">
        <v>71</v>
      </c>
      <c r="D2177" s="22">
        <v>207172.0</v>
      </c>
      <c r="E2177" s="53" t="s">
        <v>63</v>
      </c>
      <c r="F2177" s="54">
        <v>1.1732546E7</v>
      </c>
      <c r="G2177" s="53" t="s">
        <v>1588</v>
      </c>
      <c r="H2177" s="55">
        <v>2101.0</v>
      </c>
      <c r="I2177" s="55"/>
      <c r="J2177" s="55" t="s">
        <v>68</v>
      </c>
      <c r="K2177" s="53" t="s">
        <v>73</v>
      </c>
      <c r="L2177" s="53"/>
      <c r="M2177" s="53">
        <v>1.0</v>
      </c>
      <c r="N2177" s="53" t="s">
        <v>52</v>
      </c>
      <c r="O2177" s="25">
        <v>3500.0</v>
      </c>
      <c r="P2177" s="25">
        <f>'LISTA DOS ITENS'!$O2177*'LISTA DOS ITENS'!$M2177</f>
        <v>3500</v>
      </c>
      <c r="Q2177" s="25">
        <v>3500.0</v>
      </c>
      <c r="R2177" s="25">
        <f>'LISTA DOS ITENS'!$Q2177*'LISTA DOS ITENS'!$M2177</f>
        <v>3500</v>
      </c>
      <c r="S2177" s="56">
        <f>IF('LISTA DOS ITENS'!$P2177&gt;'LISTA DOS ITENS'!$R2177,'LISTA DOS ITENS'!$P2177,'LISTA DOS ITENS'!$R2177)</f>
        <v>3500</v>
      </c>
      <c r="T2177" s="25">
        <v>195.27296324764123</v>
      </c>
      <c r="U2177" s="25">
        <f>'LISTA DOS ITENS'!$T2177*'LISTA DOS ITENS'!$M2177</f>
        <v>195.2729632</v>
      </c>
      <c r="V2177" s="56">
        <f t="array" ref="V2177">INDEX('RESUMO - LOTES E VMA'!$F$3:$F$181,MATCH('LISTA DOS ITENS'!$D2177,'RESUMO - LOTES E VMA'!$A$3:$A$181,0))</f>
        <v>16299.89857</v>
      </c>
      <c r="W2177" s="57">
        <f>'LISTA DOS ITENS'!$U2177/'LISTA DOS ITENS'!$V2177</f>
        <v>0.01198001095</v>
      </c>
      <c r="X2177" s="53" t="s">
        <v>53</v>
      </c>
      <c r="Y2177" s="53" t="s">
        <v>290</v>
      </c>
      <c r="Z2177" s="58" t="str">
        <f>'LISTA DOS ITENS'!$F2177&amp;"-"&amp;'LISTA DOS ITENS'!$H2177&amp;"-"&amp;'LISTA DOS ITENS'!$J2177&amp;"-"&amp;'LISTA DOS ITENS'!$K2177&amp;"-"&amp;'LISTA DOS ITENS'!$I2177</f>
        <v>11732546-2101-0003-CONS/NAC-</v>
      </c>
      <c r="AA2177" s="59" t="str">
        <f t="array" ref="AA2177">INDEX('RESUMO - LOTES E VMA'!$M$3:$M$181,MATCH('LISTA DOS ITENS'!$D2177,'RESUMO - LOTES E VMA'!$A$3:$A$181,0))</f>
        <v>Para Leilão</v>
      </c>
      <c r="AB2177" s="60">
        <f t="array" ref="AB2177">INDEX('RESUMO - LOTES E VMA'!$J$3:$J$181,MATCH('LISTA DOS ITENS'!$D2177,'RESUMO - LOTES E VMA'!$A$3:$A$181,0))</f>
        <v>0.05504680642</v>
      </c>
      <c r="AC2177" s="29" t="str">
        <f t="array" ref="AC2177">INDEX('RESUMO - LOTES E VMA'!$L$3:$L$181,MATCH('LISTA DOS ITENS'!$D2177,'RESUMO - LOTES E VMA'!$A$3:$A$181,0))</f>
        <v>1% do Valor de Comparação do VMA</v>
      </c>
      <c r="AD2177" s="53" t="str">
        <f>VLOOKUP(Tabela1[[#This Row],[Índice]],[1]Planilha1!$A:$A,1,0)</f>
        <v>#ERROR!</v>
      </c>
    </row>
    <row r="2178" ht="15.75" customHeight="1">
      <c r="A2178" s="52">
        <v>254650.0</v>
      </c>
      <c r="B2178" s="53" t="s">
        <v>70</v>
      </c>
      <c r="C2178" s="53" t="s">
        <v>71</v>
      </c>
      <c r="D2178" s="22">
        <v>207172.0</v>
      </c>
      <c r="E2178" s="53" t="s">
        <v>63</v>
      </c>
      <c r="F2178" s="54">
        <v>1.0513887E7</v>
      </c>
      <c r="G2178" s="53" t="s">
        <v>1581</v>
      </c>
      <c r="H2178" s="55">
        <v>2201.0</v>
      </c>
      <c r="I2178" s="55"/>
      <c r="J2178" s="55" t="s">
        <v>68</v>
      </c>
      <c r="K2178" s="53" t="s">
        <v>73</v>
      </c>
      <c r="L2178" s="53"/>
      <c r="M2178" s="53">
        <v>1.0</v>
      </c>
      <c r="N2178" s="53" t="s">
        <v>52</v>
      </c>
      <c r="O2178" s="25">
        <v>434.08</v>
      </c>
      <c r="P2178" s="25">
        <f>'LISTA DOS ITENS'!$O2178*'LISTA DOS ITENS'!$M2178</f>
        <v>434.08</v>
      </c>
      <c r="Q2178" s="25">
        <v>434.08</v>
      </c>
      <c r="R2178" s="25">
        <f>'LISTA DOS ITENS'!$Q2178*'LISTA DOS ITENS'!$M2178</f>
        <v>434.08</v>
      </c>
      <c r="S2178" s="56">
        <f>IF('LISTA DOS ITENS'!$P2178&gt;'LISTA DOS ITENS'!$R2178,'LISTA DOS ITENS'!$P2178,'LISTA DOS ITENS'!$R2178)</f>
        <v>434.08</v>
      </c>
      <c r="T2178" s="25">
        <v>24.2183108247246</v>
      </c>
      <c r="U2178" s="25">
        <f>'LISTA DOS ITENS'!$T2178*'LISTA DOS ITENS'!$M2178</f>
        <v>24.21831082</v>
      </c>
      <c r="V2178" s="56">
        <f t="array" ref="V2178">INDEX('RESUMO - LOTES E VMA'!$F$3:$F$181,MATCH('LISTA DOS ITENS'!$D2178,'RESUMO - LOTES E VMA'!$A$3:$A$181,0))</f>
        <v>16299.89857</v>
      </c>
      <c r="W2178" s="57">
        <f>'LISTA DOS ITENS'!$U2178/'LISTA DOS ITENS'!$V2178</f>
        <v>0.001485795186</v>
      </c>
      <c r="X2178" s="53" t="s">
        <v>53</v>
      </c>
      <c r="Y2178" s="53" t="s">
        <v>290</v>
      </c>
      <c r="Z2178" s="58" t="str">
        <f>'LISTA DOS ITENS'!$F2178&amp;"-"&amp;'LISTA DOS ITENS'!$H2178&amp;"-"&amp;'LISTA DOS ITENS'!$J2178&amp;"-"&amp;'LISTA DOS ITENS'!$K2178&amp;"-"&amp;'LISTA DOS ITENS'!$I2178</f>
        <v>10513887-2201-0003-CONS/NAC-</v>
      </c>
      <c r="AA2178" s="59" t="str">
        <f t="array" ref="AA2178">INDEX('RESUMO - LOTES E VMA'!$M$3:$M$181,MATCH('LISTA DOS ITENS'!$D2178,'RESUMO - LOTES E VMA'!$A$3:$A$181,0))</f>
        <v>Para Leilão</v>
      </c>
      <c r="AB2178" s="60">
        <f t="array" ref="AB2178">INDEX('RESUMO - LOTES E VMA'!$J$3:$J$181,MATCH('LISTA DOS ITENS'!$D2178,'RESUMO - LOTES E VMA'!$A$3:$A$181,0))</f>
        <v>0.05504680642</v>
      </c>
      <c r="AC2178" s="29" t="str">
        <f t="array" ref="AC2178">INDEX('RESUMO - LOTES E VMA'!$L$3:$L$181,MATCH('LISTA DOS ITENS'!$D2178,'RESUMO - LOTES E VMA'!$A$3:$A$181,0))</f>
        <v>1% do Valor de Comparação do VMA</v>
      </c>
      <c r="AD2178" s="53" t="str">
        <f>VLOOKUP(Tabela1[[#This Row],[Índice]],[1]Planilha1!$A:$A,1,0)</f>
        <v>#ERROR!</v>
      </c>
    </row>
    <row r="2179" ht="15.75" customHeight="1">
      <c r="A2179" s="52">
        <v>254651.0</v>
      </c>
      <c r="B2179" s="53" t="s">
        <v>70</v>
      </c>
      <c r="C2179" s="53" t="s">
        <v>71</v>
      </c>
      <c r="D2179" s="22">
        <v>207172.0</v>
      </c>
      <c r="E2179" s="53" t="s">
        <v>63</v>
      </c>
      <c r="F2179" s="54">
        <v>1.0624146E7</v>
      </c>
      <c r="G2179" s="53" t="s">
        <v>1589</v>
      </c>
      <c r="H2179" s="55">
        <v>2201.0</v>
      </c>
      <c r="I2179" s="55"/>
      <c r="J2179" s="55" t="s">
        <v>68</v>
      </c>
      <c r="K2179" s="53" t="s">
        <v>179</v>
      </c>
      <c r="L2179" s="53"/>
      <c r="M2179" s="53">
        <v>1.0</v>
      </c>
      <c r="N2179" s="53" t="s">
        <v>52</v>
      </c>
      <c r="O2179" s="25">
        <v>1504.25</v>
      </c>
      <c r="P2179" s="25">
        <f>'LISTA DOS ITENS'!$O2179*'LISTA DOS ITENS'!$M2179</f>
        <v>1504.25</v>
      </c>
      <c r="Q2179" s="25">
        <v>1504.25</v>
      </c>
      <c r="R2179" s="25">
        <f>'LISTA DOS ITENS'!$Q2179*'LISTA DOS ITENS'!$M2179</f>
        <v>1504.25</v>
      </c>
      <c r="S2179" s="56">
        <f>IF('LISTA DOS ITENS'!$P2179&gt;'LISTA DOS ITENS'!$R2179,'LISTA DOS ITENS'!$P2179,'LISTA DOS ITENS'!$R2179)</f>
        <v>1504.25</v>
      </c>
      <c r="T2179" s="25">
        <v>83.92552999007553</v>
      </c>
      <c r="U2179" s="25">
        <f>'LISTA DOS ITENS'!$T2179*'LISTA DOS ITENS'!$M2179</f>
        <v>83.92552999</v>
      </c>
      <c r="V2179" s="56">
        <f t="array" ref="V2179">INDEX('RESUMO - LOTES E VMA'!$F$3:$F$181,MATCH('LISTA DOS ITENS'!$D2179,'RESUMO - LOTES E VMA'!$A$3:$A$181,0))</f>
        <v>16299.89857</v>
      </c>
      <c r="W2179" s="57">
        <f>'LISTA DOS ITENS'!$U2179/'LISTA DOS ITENS'!$V2179</f>
        <v>0.005148837562</v>
      </c>
      <c r="X2179" s="53" t="s">
        <v>53</v>
      </c>
      <c r="Y2179" s="53" t="s">
        <v>290</v>
      </c>
      <c r="Z2179" s="58" t="str">
        <f>'LISTA DOS ITENS'!$F2179&amp;"-"&amp;'LISTA DOS ITENS'!$H2179&amp;"-"&amp;'LISTA DOS ITENS'!$J2179&amp;"-"&amp;'LISTA DOS ITENS'!$K2179&amp;"-"&amp;'LISTA DOS ITENS'!$I2179</f>
        <v>10624146-2201-0003-IMOB/IMP-</v>
      </c>
      <c r="AA2179" s="59" t="str">
        <f t="array" ref="AA2179">INDEX('RESUMO - LOTES E VMA'!$M$3:$M$181,MATCH('LISTA DOS ITENS'!$D2179,'RESUMO - LOTES E VMA'!$A$3:$A$181,0))</f>
        <v>Para Leilão</v>
      </c>
      <c r="AB2179" s="60">
        <f t="array" ref="AB2179">INDEX('RESUMO - LOTES E VMA'!$J$3:$J$181,MATCH('LISTA DOS ITENS'!$D2179,'RESUMO - LOTES E VMA'!$A$3:$A$181,0))</f>
        <v>0.05504680642</v>
      </c>
      <c r="AC2179" s="29" t="str">
        <f t="array" ref="AC2179">INDEX('RESUMO - LOTES E VMA'!$L$3:$L$181,MATCH('LISTA DOS ITENS'!$D2179,'RESUMO - LOTES E VMA'!$A$3:$A$181,0))</f>
        <v>1% do Valor de Comparação do VMA</v>
      </c>
      <c r="AD2179" s="53" t="str">
        <f>VLOOKUP(Tabela1[[#This Row],[Índice]],[1]Planilha1!$A:$A,1,0)</f>
        <v>#ERROR!</v>
      </c>
    </row>
    <row r="2180" ht="15.75" customHeight="1">
      <c r="A2180" s="52">
        <v>254652.0</v>
      </c>
      <c r="B2180" s="53" t="s">
        <v>70</v>
      </c>
      <c r="C2180" s="53" t="s">
        <v>71</v>
      </c>
      <c r="D2180" s="22">
        <v>207172.0</v>
      </c>
      <c r="E2180" s="53" t="s">
        <v>63</v>
      </c>
      <c r="F2180" s="54">
        <v>1.0624152E7</v>
      </c>
      <c r="G2180" s="53" t="s">
        <v>1583</v>
      </c>
      <c r="H2180" s="55">
        <v>2201.0</v>
      </c>
      <c r="I2180" s="55"/>
      <c r="J2180" s="55" t="s">
        <v>68</v>
      </c>
      <c r="K2180" s="53" t="s">
        <v>179</v>
      </c>
      <c r="L2180" s="53"/>
      <c r="M2180" s="53">
        <v>1.0</v>
      </c>
      <c r="N2180" s="53" t="s">
        <v>52</v>
      </c>
      <c r="O2180" s="25">
        <v>1235.86</v>
      </c>
      <c r="P2180" s="25">
        <f>'LISTA DOS ITENS'!$O2180*'LISTA DOS ITENS'!$M2180</f>
        <v>1235.86</v>
      </c>
      <c r="Q2180" s="25">
        <v>2018.99</v>
      </c>
      <c r="R2180" s="25">
        <f>'LISTA DOS ITENS'!$Q2180*'LISTA DOS ITENS'!$M2180</f>
        <v>2018.99</v>
      </c>
      <c r="S2180" s="56">
        <f>IF('LISTA DOS ITENS'!$P2180&gt;'LISTA DOS ITENS'!$R2180,'LISTA DOS ITENS'!$P2180,'LISTA DOS ITENS'!$R2180)</f>
        <v>2018.99</v>
      </c>
      <c r="T2180" s="25">
        <v>112.64404573353005</v>
      </c>
      <c r="U2180" s="25">
        <f>'LISTA DOS ITENS'!$T2180*'LISTA DOS ITENS'!$M2180</f>
        <v>112.6440457</v>
      </c>
      <c r="V2180" s="56">
        <f t="array" ref="V2180">INDEX('RESUMO - LOTES E VMA'!$F$3:$F$181,MATCH('LISTA DOS ITENS'!$D2180,'RESUMO - LOTES E VMA'!$A$3:$A$181,0))</f>
        <v>16299.89857</v>
      </c>
      <c r="W2180" s="57">
        <f>'LISTA DOS ITENS'!$U2180/'LISTA DOS ITENS'!$V2180</f>
        <v>0.006910720658</v>
      </c>
      <c r="X2180" s="53" t="s">
        <v>53</v>
      </c>
      <c r="Y2180" s="53" t="s">
        <v>290</v>
      </c>
      <c r="Z2180" s="58" t="str">
        <f>'LISTA DOS ITENS'!$F2180&amp;"-"&amp;'LISTA DOS ITENS'!$H2180&amp;"-"&amp;'LISTA DOS ITENS'!$J2180&amp;"-"&amp;'LISTA DOS ITENS'!$K2180&amp;"-"&amp;'LISTA DOS ITENS'!$I2180</f>
        <v>10624152-2201-0003-IMOB/IMP-</v>
      </c>
      <c r="AA2180" s="59" t="str">
        <f t="array" ref="AA2180">INDEX('RESUMO - LOTES E VMA'!$M$3:$M$181,MATCH('LISTA DOS ITENS'!$D2180,'RESUMO - LOTES E VMA'!$A$3:$A$181,0))</f>
        <v>Para Leilão</v>
      </c>
      <c r="AB2180" s="60">
        <f t="array" ref="AB2180">INDEX('RESUMO - LOTES E VMA'!$J$3:$J$181,MATCH('LISTA DOS ITENS'!$D2180,'RESUMO - LOTES E VMA'!$A$3:$A$181,0))</f>
        <v>0.05504680642</v>
      </c>
      <c r="AC2180" s="29" t="str">
        <f t="array" ref="AC2180">INDEX('RESUMO - LOTES E VMA'!$L$3:$L$181,MATCH('LISTA DOS ITENS'!$D2180,'RESUMO - LOTES E VMA'!$A$3:$A$181,0))</f>
        <v>1% do Valor de Comparação do VMA</v>
      </c>
      <c r="AD2180" s="53" t="str">
        <f>VLOOKUP(Tabela1[[#This Row],[Índice]],[1]Planilha1!$A:$A,1,0)</f>
        <v>#ERROR!</v>
      </c>
    </row>
    <row r="2181" ht="15.75" customHeight="1">
      <c r="A2181" s="52">
        <v>254653.0</v>
      </c>
      <c r="B2181" s="53" t="s">
        <v>70</v>
      </c>
      <c r="C2181" s="53" t="s">
        <v>71</v>
      </c>
      <c r="D2181" s="22">
        <v>207172.0</v>
      </c>
      <c r="E2181" s="53" t="s">
        <v>63</v>
      </c>
      <c r="F2181" s="54">
        <v>1.0757271E7</v>
      </c>
      <c r="G2181" s="53" t="s">
        <v>1590</v>
      </c>
      <c r="H2181" s="55">
        <v>2201.0</v>
      </c>
      <c r="I2181" s="55"/>
      <c r="J2181" s="55" t="s">
        <v>68</v>
      </c>
      <c r="K2181" s="53" t="s">
        <v>73</v>
      </c>
      <c r="L2181" s="53"/>
      <c r="M2181" s="53">
        <v>1.0</v>
      </c>
      <c r="N2181" s="53" t="s">
        <v>52</v>
      </c>
      <c r="O2181" s="25">
        <v>580.0</v>
      </c>
      <c r="P2181" s="25">
        <f>'LISTA DOS ITENS'!$O2181*'LISTA DOS ITENS'!$M2181</f>
        <v>580</v>
      </c>
      <c r="Q2181" s="25">
        <v>580.0</v>
      </c>
      <c r="R2181" s="25">
        <f>'LISTA DOS ITENS'!$Q2181*'LISTA DOS ITENS'!$M2181</f>
        <v>580</v>
      </c>
      <c r="S2181" s="56">
        <f>IF('LISTA DOS ITENS'!$P2181&gt;'LISTA DOS ITENS'!$R2181,'LISTA DOS ITENS'!$P2181,'LISTA DOS ITENS'!$R2181)</f>
        <v>580</v>
      </c>
      <c r="T2181" s="25">
        <v>32.35951962389483</v>
      </c>
      <c r="U2181" s="25">
        <f>'LISTA DOS ITENS'!$T2181*'LISTA DOS ITENS'!$M2181</f>
        <v>32.35951962</v>
      </c>
      <c r="V2181" s="56">
        <f t="array" ref="V2181">INDEX('RESUMO - LOTES E VMA'!$F$3:$F$181,MATCH('LISTA DOS ITENS'!$D2181,'RESUMO - LOTES E VMA'!$A$3:$A$181,0))</f>
        <v>16299.89857</v>
      </c>
      <c r="W2181" s="57">
        <f>'LISTA DOS ITENS'!$U2181/'LISTA DOS ITENS'!$V2181</f>
        <v>0.001985258957</v>
      </c>
      <c r="X2181" s="53" t="s">
        <v>53</v>
      </c>
      <c r="Y2181" s="53" t="s">
        <v>290</v>
      </c>
      <c r="Z2181" s="58" t="str">
        <f>'LISTA DOS ITENS'!$F2181&amp;"-"&amp;'LISTA DOS ITENS'!$H2181&amp;"-"&amp;'LISTA DOS ITENS'!$J2181&amp;"-"&amp;'LISTA DOS ITENS'!$K2181&amp;"-"&amp;'LISTA DOS ITENS'!$I2181</f>
        <v>10757271-2201-0003-CONS/NAC-</v>
      </c>
      <c r="AA2181" s="59" t="str">
        <f t="array" ref="AA2181">INDEX('RESUMO - LOTES E VMA'!$M$3:$M$181,MATCH('LISTA DOS ITENS'!$D2181,'RESUMO - LOTES E VMA'!$A$3:$A$181,0))</f>
        <v>Para Leilão</v>
      </c>
      <c r="AB2181" s="60">
        <f t="array" ref="AB2181">INDEX('RESUMO - LOTES E VMA'!$J$3:$J$181,MATCH('LISTA DOS ITENS'!$D2181,'RESUMO - LOTES E VMA'!$A$3:$A$181,0))</f>
        <v>0.05504680642</v>
      </c>
      <c r="AC2181" s="29" t="str">
        <f t="array" ref="AC2181">INDEX('RESUMO - LOTES E VMA'!$L$3:$L$181,MATCH('LISTA DOS ITENS'!$D2181,'RESUMO - LOTES E VMA'!$A$3:$A$181,0))</f>
        <v>1% do Valor de Comparação do VMA</v>
      </c>
      <c r="AD2181" s="53" t="str">
        <f>VLOOKUP(Tabela1[[#This Row],[Índice]],[1]Planilha1!$A:$A,1,0)</f>
        <v>#ERROR!</v>
      </c>
    </row>
    <row r="2182" ht="15.75" customHeight="1">
      <c r="A2182" s="52">
        <v>254654.0</v>
      </c>
      <c r="B2182" s="53" t="s">
        <v>70</v>
      </c>
      <c r="C2182" s="53" t="s">
        <v>71</v>
      </c>
      <c r="D2182" s="22">
        <v>207172.0</v>
      </c>
      <c r="E2182" s="53" t="s">
        <v>63</v>
      </c>
      <c r="F2182" s="54">
        <v>1.0757351E7</v>
      </c>
      <c r="G2182" s="53" t="s">
        <v>1591</v>
      </c>
      <c r="H2182" s="55">
        <v>2201.0</v>
      </c>
      <c r="I2182" s="55"/>
      <c r="J2182" s="55" t="s">
        <v>68</v>
      </c>
      <c r="K2182" s="53" t="s">
        <v>73</v>
      </c>
      <c r="L2182" s="53"/>
      <c r="M2182" s="53">
        <v>1.0</v>
      </c>
      <c r="N2182" s="53" t="s">
        <v>52</v>
      </c>
      <c r="O2182" s="25">
        <v>1642.76</v>
      </c>
      <c r="P2182" s="25">
        <f>'LISTA DOS ITENS'!$O2182*'LISTA DOS ITENS'!$M2182</f>
        <v>1642.76</v>
      </c>
      <c r="Q2182" s="25">
        <v>1642.76</v>
      </c>
      <c r="R2182" s="25">
        <f>'LISTA DOS ITENS'!$Q2182*'LISTA DOS ITENS'!$M2182</f>
        <v>1642.76</v>
      </c>
      <c r="S2182" s="56">
        <f>IF('LISTA DOS ITENS'!$P2182&gt;'LISTA DOS ITENS'!$R2182,'LISTA DOS ITENS'!$P2182,'LISTA DOS ITENS'!$R2182)</f>
        <v>1642.76</v>
      </c>
      <c r="T2182" s="25">
        <v>91.6533180299129</v>
      </c>
      <c r="U2182" s="25">
        <f>'LISTA DOS ITENS'!$T2182*'LISTA DOS ITENS'!$M2182</f>
        <v>91.65331803</v>
      </c>
      <c r="V2182" s="56">
        <f t="array" ref="V2182">INDEX('RESUMO - LOTES E VMA'!$F$3:$F$181,MATCH('LISTA DOS ITENS'!$D2182,'RESUMO - LOTES E VMA'!$A$3:$A$181,0))</f>
        <v>16299.89857</v>
      </c>
      <c r="W2182" s="57">
        <f>'LISTA DOS ITENS'!$U2182/'LISTA DOS ITENS'!$V2182</f>
        <v>0.005622937938</v>
      </c>
      <c r="X2182" s="53" t="s">
        <v>53</v>
      </c>
      <c r="Y2182" s="53" t="s">
        <v>290</v>
      </c>
      <c r="Z2182" s="58" t="str">
        <f>'LISTA DOS ITENS'!$F2182&amp;"-"&amp;'LISTA DOS ITENS'!$H2182&amp;"-"&amp;'LISTA DOS ITENS'!$J2182&amp;"-"&amp;'LISTA DOS ITENS'!$K2182&amp;"-"&amp;'LISTA DOS ITENS'!$I2182</f>
        <v>10757351-2201-0003-CONS/NAC-</v>
      </c>
      <c r="AA2182" s="59" t="str">
        <f t="array" ref="AA2182">INDEX('RESUMO - LOTES E VMA'!$M$3:$M$181,MATCH('LISTA DOS ITENS'!$D2182,'RESUMO - LOTES E VMA'!$A$3:$A$181,0))</f>
        <v>Para Leilão</v>
      </c>
      <c r="AB2182" s="60">
        <f t="array" ref="AB2182">INDEX('RESUMO - LOTES E VMA'!$J$3:$J$181,MATCH('LISTA DOS ITENS'!$D2182,'RESUMO - LOTES E VMA'!$A$3:$A$181,0))</f>
        <v>0.05504680642</v>
      </c>
      <c r="AC2182" s="29" t="str">
        <f t="array" ref="AC2182">INDEX('RESUMO - LOTES E VMA'!$L$3:$L$181,MATCH('LISTA DOS ITENS'!$D2182,'RESUMO - LOTES E VMA'!$A$3:$A$181,0))</f>
        <v>1% do Valor de Comparação do VMA</v>
      </c>
      <c r="AD2182" s="53" t="str">
        <f>VLOOKUP(Tabela1[[#This Row],[Índice]],[1]Planilha1!$A:$A,1,0)</f>
        <v>#ERROR!</v>
      </c>
    </row>
    <row r="2183" ht="15.75" customHeight="1">
      <c r="A2183" s="52">
        <v>254655.0</v>
      </c>
      <c r="B2183" s="53" t="s">
        <v>70</v>
      </c>
      <c r="C2183" s="53" t="s">
        <v>71</v>
      </c>
      <c r="D2183" s="22">
        <v>207172.0</v>
      </c>
      <c r="E2183" s="53" t="s">
        <v>63</v>
      </c>
      <c r="F2183" s="54">
        <v>1.0839254E7</v>
      </c>
      <c r="G2183" s="53" t="s">
        <v>1592</v>
      </c>
      <c r="H2183" s="55">
        <v>2201.0</v>
      </c>
      <c r="I2183" s="55"/>
      <c r="J2183" s="55" t="s">
        <v>68</v>
      </c>
      <c r="K2183" s="53" t="s">
        <v>51</v>
      </c>
      <c r="L2183" s="53"/>
      <c r="M2183" s="53">
        <v>7.0</v>
      </c>
      <c r="N2183" s="53" t="s">
        <v>52</v>
      </c>
      <c r="O2183" s="25">
        <v>1.0</v>
      </c>
      <c r="P2183" s="25">
        <f>'LISTA DOS ITENS'!$O2183*'LISTA DOS ITENS'!$M2183</f>
        <v>7</v>
      </c>
      <c r="Q2183" s="25">
        <v>128.84</v>
      </c>
      <c r="R2183" s="25">
        <f>'LISTA DOS ITENS'!$Q2183*'LISTA DOS ITENS'!$M2183</f>
        <v>901.88</v>
      </c>
      <c r="S2183" s="56">
        <f>IF('LISTA DOS ITENS'!$P2183&gt;'LISTA DOS ITENS'!$R2183,'LISTA DOS ITENS'!$P2183,'LISTA DOS ITENS'!$R2183)</f>
        <v>901.88</v>
      </c>
      <c r="T2183" s="25">
        <v>7.1882767385217425</v>
      </c>
      <c r="U2183" s="25">
        <f>'LISTA DOS ITENS'!$T2183*'LISTA DOS ITENS'!$M2183</f>
        <v>50.31793717</v>
      </c>
      <c r="V2183" s="56">
        <f t="array" ref="V2183">INDEX('RESUMO - LOTES E VMA'!$F$3:$F$181,MATCH('LISTA DOS ITENS'!$D2183,'RESUMO - LOTES E VMA'!$A$3:$A$181,0))</f>
        <v>16299.89857</v>
      </c>
      <c r="W2183" s="57">
        <f>'LISTA DOS ITENS'!$U2183/'LISTA DOS ITENS'!$V2183</f>
        <v>0.003087009221</v>
      </c>
      <c r="X2183" s="53" t="s">
        <v>53</v>
      </c>
      <c r="Y2183" s="53" t="s">
        <v>290</v>
      </c>
      <c r="Z2183" s="58" t="str">
        <f>'LISTA DOS ITENS'!$F2183&amp;"-"&amp;'LISTA DOS ITENS'!$H2183&amp;"-"&amp;'LISTA DOS ITENS'!$J2183&amp;"-"&amp;'LISTA DOS ITENS'!$K2183&amp;"-"&amp;'LISTA DOS ITENS'!$I2183</f>
        <v>10839254-2201-0003-A RECUPER-</v>
      </c>
      <c r="AA2183" s="59" t="str">
        <f t="array" ref="AA2183">INDEX('RESUMO - LOTES E VMA'!$M$3:$M$181,MATCH('LISTA DOS ITENS'!$D2183,'RESUMO - LOTES E VMA'!$A$3:$A$181,0))</f>
        <v>Para Leilão</v>
      </c>
      <c r="AB2183" s="60">
        <f t="array" ref="AB2183">INDEX('RESUMO - LOTES E VMA'!$J$3:$J$181,MATCH('LISTA DOS ITENS'!$D2183,'RESUMO - LOTES E VMA'!$A$3:$A$181,0))</f>
        <v>0.05504680642</v>
      </c>
      <c r="AC2183" s="29" t="str">
        <f t="array" ref="AC2183">INDEX('RESUMO - LOTES E VMA'!$L$3:$L$181,MATCH('LISTA DOS ITENS'!$D2183,'RESUMO - LOTES E VMA'!$A$3:$A$181,0))</f>
        <v>1% do Valor de Comparação do VMA</v>
      </c>
      <c r="AD2183" s="53" t="str">
        <f>VLOOKUP(Tabela1[[#This Row],[Índice]],[1]Planilha1!$A:$A,1,0)</f>
        <v>#ERROR!</v>
      </c>
    </row>
    <row r="2184" ht="15.75" customHeight="1">
      <c r="A2184" s="52">
        <v>254656.0</v>
      </c>
      <c r="B2184" s="53" t="s">
        <v>70</v>
      </c>
      <c r="C2184" s="53" t="s">
        <v>71</v>
      </c>
      <c r="D2184" s="22">
        <v>207172.0</v>
      </c>
      <c r="E2184" s="53" t="s">
        <v>63</v>
      </c>
      <c r="F2184" s="54">
        <v>1.0856378E7</v>
      </c>
      <c r="G2184" s="53" t="s">
        <v>1593</v>
      </c>
      <c r="H2184" s="55">
        <v>2201.0</v>
      </c>
      <c r="I2184" s="55"/>
      <c r="J2184" s="55" t="s">
        <v>68</v>
      </c>
      <c r="K2184" s="53" t="s">
        <v>73</v>
      </c>
      <c r="L2184" s="53"/>
      <c r="M2184" s="53">
        <v>1.0</v>
      </c>
      <c r="N2184" s="53" t="s">
        <v>52</v>
      </c>
      <c r="O2184" s="25">
        <v>394.25</v>
      </c>
      <c r="P2184" s="25">
        <f>'LISTA DOS ITENS'!$O2184*'LISTA DOS ITENS'!$M2184</f>
        <v>394.25</v>
      </c>
      <c r="Q2184" s="25">
        <v>410.0</v>
      </c>
      <c r="R2184" s="25">
        <f>'LISTA DOS ITENS'!$Q2184*'LISTA DOS ITENS'!$M2184</f>
        <v>410</v>
      </c>
      <c r="S2184" s="56">
        <f>IF('LISTA DOS ITENS'!$P2184&gt;'LISTA DOS ITENS'!$R2184,'LISTA DOS ITENS'!$P2184,'LISTA DOS ITENS'!$R2184)</f>
        <v>410</v>
      </c>
      <c r="T2184" s="25">
        <v>22.874832837580833</v>
      </c>
      <c r="U2184" s="25">
        <f>'LISTA DOS ITENS'!$T2184*'LISTA DOS ITENS'!$M2184</f>
        <v>22.87483284</v>
      </c>
      <c r="V2184" s="56">
        <f t="array" ref="V2184">INDEX('RESUMO - LOTES E VMA'!$F$3:$F$181,MATCH('LISTA DOS ITENS'!$D2184,'RESUMO - LOTES E VMA'!$A$3:$A$181,0))</f>
        <v>16299.89857</v>
      </c>
      <c r="W2184" s="57">
        <f>'LISTA DOS ITENS'!$U2184/'LISTA DOS ITENS'!$V2184</f>
        <v>0.001403372711</v>
      </c>
      <c r="X2184" s="53" t="s">
        <v>53</v>
      </c>
      <c r="Y2184" s="53" t="s">
        <v>290</v>
      </c>
      <c r="Z2184" s="58" t="str">
        <f>'LISTA DOS ITENS'!$F2184&amp;"-"&amp;'LISTA DOS ITENS'!$H2184&amp;"-"&amp;'LISTA DOS ITENS'!$J2184&amp;"-"&amp;'LISTA DOS ITENS'!$K2184&amp;"-"&amp;'LISTA DOS ITENS'!$I2184</f>
        <v>10856378-2201-0003-CONS/NAC-</v>
      </c>
      <c r="AA2184" s="59" t="str">
        <f t="array" ref="AA2184">INDEX('RESUMO - LOTES E VMA'!$M$3:$M$181,MATCH('LISTA DOS ITENS'!$D2184,'RESUMO - LOTES E VMA'!$A$3:$A$181,0))</f>
        <v>Para Leilão</v>
      </c>
      <c r="AB2184" s="60">
        <f t="array" ref="AB2184">INDEX('RESUMO - LOTES E VMA'!$J$3:$J$181,MATCH('LISTA DOS ITENS'!$D2184,'RESUMO - LOTES E VMA'!$A$3:$A$181,0))</f>
        <v>0.05504680642</v>
      </c>
      <c r="AC2184" s="29" t="str">
        <f t="array" ref="AC2184">INDEX('RESUMO - LOTES E VMA'!$L$3:$L$181,MATCH('LISTA DOS ITENS'!$D2184,'RESUMO - LOTES E VMA'!$A$3:$A$181,0))</f>
        <v>1% do Valor de Comparação do VMA</v>
      </c>
      <c r="AD2184" s="53" t="str">
        <f>VLOOKUP(Tabela1[[#This Row],[Índice]],[1]Planilha1!$A:$A,1,0)</f>
        <v>#ERROR!</v>
      </c>
    </row>
    <row r="2185" ht="15.75" customHeight="1">
      <c r="A2185" s="52">
        <v>254657.0</v>
      </c>
      <c r="B2185" s="53" t="s">
        <v>70</v>
      </c>
      <c r="C2185" s="53" t="s">
        <v>71</v>
      </c>
      <c r="D2185" s="22">
        <v>207172.0</v>
      </c>
      <c r="E2185" s="53" t="s">
        <v>63</v>
      </c>
      <c r="F2185" s="54">
        <v>1.0856378E7</v>
      </c>
      <c r="G2185" s="53" t="s">
        <v>1593</v>
      </c>
      <c r="H2185" s="55">
        <v>2201.0</v>
      </c>
      <c r="I2185" s="55"/>
      <c r="J2185" s="55" t="s">
        <v>68</v>
      </c>
      <c r="K2185" s="53" t="s">
        <v>80</v>
      </c>
      <c r="L2185" s="53"/>
      <c r="M2185" s="53">
        <v>1.0</v>
      </c>
      <c r="N2185" s="53" t="s">
        <v>52</v>
      </c>
      <c r="O2185" s="25">
        <v>410.0</v>
      </c>
      <c r="P2185" s="25">
        <f>'LISTA DOS ITENS'!$O2185*'LISTA DOS ITENS'!$M2185</f>
        <v>410</v>
      </c>
      <c r="Q2185" s="25">
        <v>410.0</v>
      </c>
      <c r="R2185" s="25">
        <f>'LISTA DOS ITENS'!$Q2185*'LISTA DOS ITENS'!$M2185</f>
        <v>410</v>
      </c>
      <c r="S2185" s="56">
        <f>IF('LISTA DOS ITENS'!$P2185&gt;'LISTA DOS ITENS'!$R2185,'LISTA DOS ITENS'!$P2185,'LISTA DOS ITENS'!$R2185)</f>
        <v>410</v>
      </c>
      <c r="T2185" s="25">
        <v>22.874832837580833</v>
      </c>
      <c r="U2185" s="25">
        <f>'LISTA DOS ITENS'!$T2185*'LISTA DOS ITENS'!$M2185</f>
        <v>22.87483284</v>
      </c>
      <c r="V2185" s="56">
        <f t="array" ref="V2185">INDEX('RESUMO - LOTES E VMA'!$F$3:$F$181,MATCH('LISTA DOS ITENS'!$D2185,'RESUMO - LOTES E VMA'!$A$3:$A$181,0))</f>
        <v>16299.89857</v>
      </c>
      <c r="W2185" s="57">
        <f>'LISTA DOS ITENS'!$U2185/'LISTA DOS ITENS'!$V2185</f>
        <v>0.001403372711</v>
      </c>
      <c r="X2185" s="53" t="s">
        <v>53</v>
      </c>
      <c r="Y2185" s="53" t="s">
        <v>290</v>
      </c>
      <c r="Z2185" s="58" t="str">
        <f>'LISTA DOS ITENS'!$F2185&amp;"-"&amp;'LISTA DOS ITENS'!$H2185&amp;"-"&amp;'LISTA DOS ITENS'!$J2185&amp;"-"&amp;'LISTA DOS ITENS'!$K2185&amp;"-"&amp;'LISTA DOS ITENS'!$I2185</f>
        <v>10856378-2201-0003-IMOB/NAC-</v>
      </c>
      <c r="AA2185" s="59" t="str">
        <f t="array" ref="AA2185">INDEX('RESUMO - LOTES E VMA'!$M$3:$M$181,MATCH('LISTA DOS ITENS'!$D2185,'RESUMO - LOTES E VMA'!$A$3:$A$181,0))</f>
        <v>Para Leilão</v>
      </c>
      <c r="AB2185" s="60">
        <f t="array" ref="AB2185">INDEX('RESUMO - LOTES E VMA'!$J$3:$J$181,MATCH('LISTA DOS ITENS'!$D2185,'RESUMO - LOTES E VMA'!$A$3:$A$181,0))</f>
        <v>0.05504680642</v>
      </c>
      <c r="AC2185" s="29" t="str">
        <f t="array" ref="AC2185">INDEX('RESUMO - LOTES E VMA'!$L$3:$L$181,MATCH('LISTA DOS ITENS'!$D2185,'RESUMO - LOTES E VMA'!$A$3:$A$181,0))</f>
        <v>1% do Valor de Comparação do VMA</v>
      </c>
      <c r="AD2185" s="53" t="str">
        <f>VLOOKUP(Tabela1[[#This Row],[Índice]],[1]Planilha1!$A:$A,1,0)</f>
        <v>#ERROR!</v>
      </c>
    </row>
    <row r="2186" ht="15.75" customHeight="1">
      <c r="A2186" s="52">
        <v>254658.0</v>
      </c>
      <c r="B2186" s="53" t="s">
        <v>70</v>
      </c>
      <c r="C2186" s="53" t="s">
        <v>71</v>
      </c>
      <c r="D2186" s="22">
        <v>207172.0</v>
      </c>
      <c r="E2186" s="53" t="s">
        <v>63</v>
      </c>
      <c r="F2186" s="54">
        <v>1.092369E7</v>
      </c>
      <c r="G2186" s="53" t="s">
        <v>1594</v>
      </c>
      <c r="H2186" s="55">
        <v>2201.0</v>
      </c>
      <c r="I2186" s="55"/>
      <c r="J2186" s="55" t="s">
        <v>68</v>
      </c>
      <c r="K2186" s="53" t="s">
        <v>122</v>
      </c>
      <c r="L2186" s="53"/>
      <c r="M2186" s="53">
        <v>1.0</v>
      </c>
      <c r="N2186" s="53" t="s">
        <v>52</v>
      </c>
      <c r="O2186" s="25">
        <v>6867.65</v>
      </c>
      <c r="P2186" s="25">
        <f>'LISTA DOS ITENS'!$O2186*'LISTA DOS ITENS'!$M2186</f>
        <v>6867.65</v>
      </c>
      <c r="Q2186" s="25">
        <v>6867.65</v>
      </c>
      <c r="R2186" s="25">
        <f>'LISTA DOS ITENS'!$Q2186*'LISTA DOS ITENS'!$M2186</f>
        <v>6867.65</v>
      </c>
      <c r="S2186" s="56">
        <f>IF('LISTA DOS ITENS'!$P2186&gt;'LISTA DOS ITENS'!$R2186,'LISTA DOS ITENS'!$P2186,'LISTA DOS ITENS'!$R2186)</f>
        <v>6867.65</v>
      </c>
      <c r="T2186" s="25">
        <v>383.16181887076095</v>
      </c>
      <c r="U2186" s="25">
        <f>'LISTA DOS ITENS'!$T2186*'LISTA DOS ITENS'!$M2186</f>
        <v>383.1618189</v>
      </c>
      <c r="V2186" s="56">
        <f t="array" ref="V2186">INDEX('RESUMO - LOTES E VMA'!$F$3:$F$181,MATCH('LISTA DOS ITENS'!$D2186,'RESUMO - LOTES E VMA'!$A$3:$A$181,0))</f>
        <v>16299.89857</v>
      </c>
      <c r="W2186" s="57">
        <f>'LISTA DOS ITENS'!$U2186/'LISTA DOS ITENS'!$V2186</f>
        <v>0.02350700634</v>
      </c>
      <c r="X2186" s="53" t="s">
        <v>53</v>
      </c>
      <c r="Y2186" s="53" t="s">
        <v>290</v>
      </c>
      <c r="Z2186" s="58" t="str">
        <f>'LISTA DOS ITENS'!$F2186&amp;"-"&amp;'LISTA DOS ITENS'!$H2186&amp;"-"&amp;'LISTA DOS ITENS'!$J2186&amp;"-"&amp;'LISTA DOS ITENS'!$K2186&amp;"-"&amp;'LISTA DOS ITENS'!$I2186</f>
        <v>10923690-2201-0003-IMOB/IAMN-</v>
      </c>
      <c r="AA2186" s="59" t="str">
        <f t="array" ref="AA2186">INDEX('RESUMO - LOTES E VMA'!$M$3:$M$181,MATCH('LISTA DOS ITENS'!$D2186,'RESUMO - LOTES E VMA'!$A$3:$A$181,0))</f>
        <v>Para Leilão</v>
      </c>
      <c r="AB2186" s="60">
        <f t="array" ref="AB2186">INDEX('RESUMO - LOTES E VMA'!$J$3:$J$181,MATCH('LISTA DOS ITENS'!$D2186,'RESUMO - LOTES E VMA'!$A$3:$A$181,0))</f>
        <v>0.05504680642</v>
      </c>
      <c r="AC2186" s="29" t="str">
        <f t="array" ref="AC2186">INDEX('RESUMO - LOTES E VMA'!$L$3:$L$181,MATCH('LISTA DOS ITENS'!$D2186,'RESUMO - LOTES E VMA'!$A$3:$A$181,0))</f>
        <v>1% do Valor de Comparação do VMA</v>
      </c>
      <c r="AD2186" s="53" t="str">
        <f>VLOOKUP(Tabela1[[#This Row],[Índice]],[1]Planilha1!$A:$A,1,0)</f>
        <v>#ERROR!</v>
      </c>
    </row>
    <row r="2187" ht="15.75" customHeight="1">
      <c r="A2187" s="52">
        <v>254659.0</v>
      </c>
      <c r="B2187" s="53" t="s">
        <v>70</v>
      </c>
      <c r="C2187" s="53" t="s">
        <v>71</v>
      </c>
      <c r="D2187" s="22">
        <v>207172.0</v>
      </c>
      <c r="E2187" s="53" t="s">
        <v>63</v>
      </c>
      <c r="F2187" s="54">
        <v>1.1201037E7</v>
      </c>
      <c r="G2187" s="53" t="s">
        <v>1595</v>
      </c>
      <c r="H2187" s="55">
        <v>2201.0</v>
      </c>
      <c r="I2187" s="55"/>
      <c r="J2187" s="55" t="s">
        <v>68</v>
      </c>
      <c r="K2187" s="53" t="s">
        <v>73</v>
      </c>
      <c r="L2187" s="53"/>
      <c r="M2187" s="53">
        <v>1.0</v>
      </c>
      <c r="N2187" s="53" t="s">
        <v>52</v>
      </c>
      <c r="O2187" s="25">
        <v>215.88</v>
      </c>
      <c r="P2187" s="25">
        <f>'LISTA DOS ITENS'!$O2187*'LISTA DOS ITENS'!$M2187</f>
        <v>215.88</v>
      </c>
      <c r="Q2187" s="25">
        <v>215.88</v>
      </c>
      <c r="R2187" s="25">
        <f>'LISTA DOS ITENS'!$Q2187*'LISTA DOS ITENS'!$M2187</f>
        <v>215.88</v>
      </c>
      <c r="S2187" s="56">
        <f>IF('LISTA DOS ITENS'!$P2187&gt;'LISTA DOS ITENS'!$R2187,'LISTA DOS ITENS'!$P2187,'LISTA DOS ITENS'!$R2187)</f>
        <v>215.88</v>
      </c>
      <c r="T2187" s="25">
        <v>12.044436373114511</v>
      </c>
      <c r="U2187" s="25">
        <f>'LISTA DOS ITENS'!$T2187*'LISTA DOS ITENS'!$M2187</f>
        <v>12.04443637</v>
      </c>
      <c r="V2187" s="56">
        <f t="array" ref="V2187">INDEX('RESUMO - LOTES E VMA'!$F$3:$F$181,MATCH('LISTA DOS ITENS'!$D2187,'RESUMO - LOTES E VMA'!$A$3:$A$181,0))</f>
        <v>16299.89857</v>
      </c>
      <c r="W2187" s="57">
        <f>'LISTA DOS ITENS'!$U2187/'LISTA DOS ITENS'!$V2187</f>
        <v>0.0007389270752</v>
      </c>
      <c r="X2187" s="53" t="s">
        <v>53</v>
      </c>
      <c r="Y2187" s="53" t="s">
        <v>290</v>
      </c>
      <c r="Z2187" s="58" t="str">
        <f>'LISTA DOS ITENS'!$F2187&amp;"-"&amp;'LISTA DOS ITENS'!$H2187&amp;"-"&amp;'LISTA DOS ITENS'!$J2187&amp;"-"&amp;'LISTA DOS ITENS'!$K2187&amp;"-"&amp;'LISTA DOS ITENS'!$I2187</f>
        <v>11201037-2201-0003-CONS/NAC-</v>
      </c>
      <c r="AA2187" s="59" t="str">
        <f t="array" ref="AA2187">INDEX('RESUMO - LOTES E VMA'!$M$3:$M$181,MATCH('LISTA DOS ITENS'!$D2187,'RESUMO - LOTES E VMA'!$A$3:$A$181,0))</f>
        <v>Para Leilão</v>
      </c>
      <c r="AB2187" s="60">
        <f t="array" ref="AB2187">INDEX('RESUMO - LOTES E VMA'!$J$3:$J$181,MATCH('LISTA DOS ITENS'!$D2187,'RESUMO - LOTES E VMA'!$A$3:$A$181,0))</f>
        <v>0.05504680642</v>
      </c>
      <c r="AC2187" s="29" t="str">
        <f t="array" ref="AC2187">INDEX('RESUMO - LOTES E VMA'!$L$3:$L$181,MATCH('LISTA DOS ITENS'!$D2187,'RESUMO - LOTES E VMA'!$A$3:$A$181,0))</f>
        <v>1% do Valor de Comparação do VMA</v>
      </c>
      <c r="AD2187" s="53" t="str">
        <f>VLOOKUP(Tabela1[[#This Row],[Índice]],[1]Planilha1!$A:$A,1,0)</f>
        <v>#ERROR!</v>
      </c>
    </row>
    <row r="2188" ht="15.75" customHeight="1">
      <c r="A2188" s="52">
        <v>254660.0</v>
      </c>
      <c r="B2188" s="53" t="s">
        <v>70</v>
      </c>
      <c r="C2188" s="53" t="s">
        <v>71</v>
      </c>
      <c r="D2188" s="22">
        <v>207172.0</v>
      </c>
      <c r="E2188" s="53" t="s">
        <v>63</v>
      </c>
      <c r="F2188" s="54">
        <v>1.0545634E7</v>
      </c>
      <c r="G2188" s="53" t="s">
        <v>1596</v>
      </c>
      <c r="H2188" s="55">
        <v>2101.0</v>
      </c>
      <c r="I2188" s="55"/>
      <c r="J2188" s="55" t="s">
        <v>65</v>
      </c>
      <c r="K2188" s="53" t="s">
        <v>73</v>
      </c>
      <c r="L2188" s="53"/>
      <c r="M2188" s="53">
        <v>1.0</v>
      </c>
      <c r="N2188" s="53" t="s">
        <v>52</v>
      </c>
      <c r="O2188" s="25">
        <v>58.95</v>
      </c>
      <c r="P2188" s="25">
        <f>'LISTA DOS ITENS'!$O2188*'LISTA DOS ITENS'!$M2188</f>
        <v>58.95</v>
      </c>
      <c r="Q2188" s="25">
        <v>58.95</v>
      </c>
      <c r="R2188" s="25">
        <f>'LISTA DOS ITENS'!$Q2188*'LISTA DOS ITENS'!$M2188</f>
        <v>58.95</v>
      </c>
      <c r="S2188" s="56">
        <f>IF('LISTA DOS ITENS'!$P2188&gt;'LISTA DOS ITENS'!$R2188,'LISTA DOS ITENS'!$P2188,'LISTA DOS ITENS'!$R2188)</f>
        <v>58.95</v>
      </c>
      <c r="T2188" s="25">
        <v>3.288954623842415</v>
      </c>
      <c r="U2188" s="25">
        <f>'LISTA DOS ITENS'!$T2188*'LISTA DOS ITENS'!$M2188</f>
        <v>3.288954624</v>
      </c>
      <c r="V2188" s="56">
        <f t="array" ref="V2188">INDEX('RESUMO - LOTES E VMA'!$F$3:$F$181,MATCH('LISTA DOS ITENS'!$D2188,'RESUMO - LOTES E VMA'!$A$3:$A$181,0))</f>
        <v>16299.89857</v>
      </c>
      <c r="W2188" s="57">
        <f>'LISTA DOS ITENS'!$U2188/'LISTA DOS ITENS'!$V2188</f>
        <v>0.000201777613</v>
      </c>
      <c r="X2188" s="53" t="s">
        <v>53</v>
      </c>
      <c r="Y2188" s="53" t="s">
        <v>290</v>
      </c>
      <c r="Z2188" s="58" t="str">
        <f>'LISTA DOS ITENS'!$F2188&amp;"-"&amp;'LISTA DOS ITENS'!$H2188&amp;"-"&amp;'LISTA DOS ITENS'!$J2188&amp;"-"&amp;'LISTA DOS ITENS'!$K2188&amp;"-"&amp;'LISTA DOS ITENS'!$I2188</f>
        <v>10545634-2101-0803-CONS/NAC-</v>
      </c>
      <c r="AA2188" s="59" t="str">
        <f t="array" ref="AA2188">INDEX('RESUMO - LOTES E VMA'!$M$3:$M$181,MATCH('LISTA DOS ITENS'!$D2188,'RESUMO - LOTES E VMA'!$A$3:$A$181,0))</f>
        <v>Para Leilão</v>
      </c>
      <c r="AB2188" s="60">
        <f t="array" ref="AB2188">INDEX('RESUMO - LOTES E VMA'!$J$3:$J$181,MATCH('LISTA DOS ITENS'!$D2188,'RESUMO - LOTES E VMA'!$A$3:$A$181,0))</f>
        <v>0.05504680642</v>
      </c>
      <c r="AC2188" s="29" t="str">
        <f t="array" ref="AC2188">INDEX('RESUMO - LOTES E VMA'!$L$3:$L$181,MATCH('LISTA DOS ITENS'!$D2188,'RESUMO - LOTES E VMA'!$A$3:$A$181,0))</f>
        <v>1% do Valor de Comparação do VMA</v>
      </c>
      <c r="AD2188" s="53" t="str">
        <f>VLOOKUP(Tabela1[[#This Row],[Índice]],[1]Planilha1!$A:$A,1,0)</f>
        <v>#ERROR!</v>
      </c>
    </row>
    <row r="2189" ht="15.75" customHeight="1">
      <c r="A2189" s="52">
        <v>254661.0</v>
      </c>
      <c r="B2189" s="53" t="s">
        <v>70</v>
      </c>
      <c r="C2189" s="53" t="s">
        <v>71</v>
      </c>
      <c r="D2189" s="22">
        <v>207172.0</v>
      </c>
      <c r="E2189" s="53" t="s">
        <v>63</v>
      </c>
      <c r="F2189" s="54">
        <v>1.0023545E7</v>
      </c>
      <c r="G2189" s="53" t="s">
        <v>1597</v>
      </c>
      <c r="H2189" s="55">
        <v>2101.0</v>
      </c>
      <c r="I2189" s="55"/>
      <c r="J2189" s="55" t="s">
        <v>69</v>
      </c>
      <c r="K2189" s="53" t="s">
        <v>73</v>
      </c>
      <c r="L2189" s="53"/>
      <c r="M2189" s="53">
        <v>2.0</v>
      </c>
      <c r="N2189" s="53" t="s">
        <v>52</v>
      </c>
      <c r="O2189" s="25">
        <v>383.395</v>
      </c>
      <c r="P2189" s="25">
        <f>'LISTA DOS ITENS'!$O2189*'LISTA DOS ITENS'!$M2189</f>
        <v>766.79</v>
      </c>
      <c r="Q2189" s="25">
        <v>383.4</v>
      </c>
      <c r="R2189" s="25">
        <f>'LISTA DOS ITENS'!$Q2189*'LISTA DOS ITENS'!$M2189</f>
        <v>766.8</v>
      </c>
      <c r="S2189" s="56">
        <f>IF('LISTA DOS ITENS'!$P2189&gt;'LISTA DOS ITENS'!$R2189,'LISTA DOS ITENS'!$P2189,'LISTA DOS ITENS'!$R2189)</f>
        <v>766.8</v>
      </c>
      <c r="T2189" s="25">
        <v>21.390758316898758</v>
      </c>
      <c r="U2189" s="25">
        <f>'LISTA DOS ITENS'!$T2189*'LISTA DOS ITENS'!$M2189</f>
        <v>42.78151663</v>
      </c>
      <c r="V2189" s="56">
        <f t="array" ref="V2189">INDEX('RESUMO - LOTES E VMA'!$F$3:$F$181,MATCH('LISTA DOS ITENS'!$D2189,'RESUMO - LOTES E VMA'!$A$3:$A$181,0))</f>
        <v>16299.89857</v>
      </c>
      <c r="W2189" s="57">
        <f>'LISTA DOS ITENS'!$U2189/'LISTA DOS ITENS'!$V2189</f>
        <v>0.002624649255</v>
      </c>
      <c r="X2189" s="53" t="s">
        <v>53</v>
      </c>
      <c r="Y2189" s="53" t="s">
        <v>290</v>
      </c>
      <c r="Z2189" s="58" t="str">
        <f>'LISTA DOS ITENS'!$F2189&amp;"-"&amp;'LISTA DOS ITENS'!$H2189&amp;"-"&amp;'LISTA DOS ITENS'!$J2189&amp;"-"&amp;'LISTA DOS ITENS'!$K2189&amp;"-"&amp;'LISTA DOS ITENS'!$I2189</f>
        <v>10023545-2101-0903-CONS/NAC-</v>
      </c>
      <c r="AA2189" s="59" t="str">
        <f t="array" ref="AA2189">INDEX('RESUMO - LOTES E VMA'!$M$3:$M$181,MATCH('LISTA DOS ITENS'!$D2189,'RESUMO - LOTES E VMA'!$A$3:$A$181,0))</f>
        <v>Para Leilão</v>
      </c>
      <c r="AB2189" s="60">
        <f t="array" ref="AB2189">INDEX('RESUMO - LOTES E VMA'!$J$3:$J$181,MATCH('LISTA DOS ITENS'!$D2189,'RESUMO - LOTES E VMA'!$A$3:$A$181,0))</f>
        <v>0.05504680642</v>
      </c>
      <c r="AC2189" s="29" t="str">
        <f t="array" ref="AC2189">INDEX('RESUMO - LOTES E VMA'!$L$3:$L$181,MATCH('LISTA DOS ITENS'!$D2189,'RESUMO - LOTES E VMA'!$A$3:$A$181,0))</f>
        <v>1% do Valor de Comparação do VMA</v>
      </c>
      <c r="AD2189" s="53" t="str">
        <f>VLOOKUP(Tabela1[[#This Row],[Índice]],[1]Planilha1!$A:$A,1,0)</f>
        <v>#ERROR!</v>
      </c>
    </row>
    <row r="2190" ht="15.75" customHeight="1">
      <c r="A2190" s="52">
        <v>254662.0</v>
      </c>
      <c r="B2190" s="53" t="s">
        <v>70</v>
      </c>
      <c r="C2190" s="53" t="s">
        <v>71</v>
      </c>
      <c r="D2190" s="22">
        <v>207172.0</v>
      </c>
      <c r="E2190" s="53" t="s">
        <v>63</v>
      </c>
      <c r="F2190" s="54">
        <v>1.0038731E7</v>
      </c>
      <c r="G2190" s="53" t="s">
        <v>1598</v>
      </c>
      <c r="H2190" s="55">
        <v>2101.0</v>
      </c>
      <c r="I2190" s="55"/>
      <c r="J2190" s="55" t="s">
        <v>69</v>
      </c>
      <c r="K2190" s="53" t="s">
        <v>84</v>
      </c>
      <c r="L2190" s="53"/>
      <c r="M2190" s="53">
        <v>6.0</v>
      </c>
      <c r="N2190" s="53" t="s">
        <v>52</v>
      </c>
      <c r="O2190" s="25">
        <v>0.0</v>
      </c>
      <c r="P2190" s="25">
        <f>'LISTA DOS ITENS'!$O2190*'LISTA DOS ITENS'!$M2190</f>
        <v>0</v>
      </c>
      <c r="Q2190" s="25">
        <v>113.44</v>
      </c>
      <c r="R2190" s="25">
        <f>'LISTA DOS ITENS'!$Q2190*'LISTA DOS ITENS'!$M2190</f>
        <v>680.64</v>
      </c>
      <c r="S2190" s="56">
        <f>IF('LISTA DOS ITENS'!$P2190&gt;'LISTA DOS ITENS'!$R2190,'LISTA DOS ITENS'!$P2190,'LISTA DOS ITENS'!$R2190)</f>
        <v>680.64</v>
      </c>
      <c r="T2190" s="25">
        <v>6.329075700232121</v>
      </c>
      <c r="U2190" s="25">
        <f>'LISTA DOS ITENS'!$T2190*'LISTA DOS ITENS'!$M2190</f>
        <v>37.9744542</v>
      </c>
      <c r="V2190" s="56">
        <f t="array" ref="V2190">INDEX('RESUMO - LOTES E VMA'!$F$3:$F$181,MATCH('LISTA DOS ITENS'!$D2190,'RESUMO - LOTES E VMA'!$A$3:$A$181,0))</f>
        <v>16299.89857</v>
      </c>
      <c r="W2190" s="57">
        <f>'LISTA DOS ITENS'!$U2190/'LISTA DOS ITENS'!$V2190</f>
        <v>0.002329735615</v>
      </c>
      <c r="X2190" s="53" t="s">
        <v>53</v>
      </c>
      <c r="Y2190" s="53" t="s">
        <v>290</v>
      </c>
      <c r="Z2190" s="58" t="str">
        <f>'LISTA DOS ITENS'!$F2190&amp;"-"&amp;'LISTA DOS ITENS'!$H2190&amp;"-"&amp;'LISTA DOS ITENS'!$J2190&amp;"-"&amp;'LISTA DOS ITENS'!$K2190&amp;"-"&amp;'LISTA DOS ITENS'!$I2190</f>
        <v>10038731-2101-0903-RAST-</v>
      </c>
      <c r="AA2190" s="59" t="str">
        <f t="array" ref="AA2190">INDEX('RESUMO - LOTES E VMA'!$M$3:$M$181,MATCH('LISTA DOS ITENS'!$D2190,'RESUMO - LOTES E VMA'!$A$3:$A$181,0))</f>
        <v>Para Leilão</v>
      </c>
      <c r="AB2190" s="60">
        <f t="array" ref="AB2190">INDEX('RESUMO - LOTES E VMA'!$J$3:$J$181,MATCH('LISTA DOS ITENS'!$D2190,'RESUMO - LOTES E VMA'!$A$3:$A$181,0))</f>
        <v>0.05504680642</v>
      </c>
      <c r="AC2190" s="29" t="str">
        <f t="array" ref="AC2190">INDEX('RESUMO - LOTES E VMA'!$L$3:$L$181,MATCH('LISTA DOS ITENS'!$D2190,'RESUMO - LOTES E VMA'!$A$3:$A$181,0))</f>
        <v>1% do Valor de Comparação do VMA</v>
      </c>
      <c r="AD2190" s="53" t="str">
        <f>VLOOKUP(Tabela1[[#This Row],[Índice]],[1]Planilha1!$A:$A,1,0)</f>
        <v>#ERROR!</v>
      </c>
    </row>
    <row r="2191" ht="15.75" customHeight="1">
      <c r="A2191" s="52">
        <v>254663.0</v>
      </c>
      <c r="B2191" s="53" t="s">
        <v>70</v>
      </c>
      <c r="C2191" s="53" t="s">
        <v>71</v>
      </c>
      <c r="D2191" s="22">
        <v>207172.0</v>
      </c>
      <c r="E2191" s="53" t="s">
        <v>63</v>
      </c>
      <c r="F2191" s="54">
        <v>1.0187867E7</v>
      </c>
      <c r="G2191" s="53" t="s">
        <v>1599</v>
      </c>
      <c r="H2191" s="55">
        <v>2101.0</v>
      </c>
      <c r="I2191" s="55"/>
      <c r="J2191" s="55" t="s">
        <v>69</v>
      </c>
      <c r="K2191" s="53" t="s">
        <v>160</v>
      </c>
      <c r="L2191" s="53"/>
      <c r="M2191" s="53">
        <v>8.0</v>
      </c>
      <c r="N2191" s="53" t="s">
        <v>52</v>
      </c>
      <c r="O2191" s="25">
        <v>0.01</v>
      </c>
      <c r="P2191" s="25">
        <f>'LISTA DOS ITENS'!$O2191*'LISTA DOS ITENS'!$M2191</f>
        <v>0.08</v>
      </c>
      <c r="Q2191" s="25">
        <v>36.5</v>
      </c>
      <c r="R2191" s="25">
        <f>'LISTA DOS ITENS'!$Q2191*'LISTA DOS ITENS'!$M2191</f>
        <v>292</v>
      </c>
      <c r="S2191" s="56">
        <f>IF('LISTA DOS ITENS'!$P2191&gt;'LISTA DOS ITENS'!$R2191,'LISTA DOS ITENS'!$P2191,'LISTA DOS ITENS'!$R2191)</f>
        <v>292</v>
      </c>
      <c r="T2191" s="25">
        <v>2.03641804529683</v>
      </c>
      <c r="U2191" s="25">
        <f>'LISTA DOS ITENS'!$T2191*'LISTA DOS ITENS'!$M2191</f>
        <v>16.29134436</v>
      </c>
      <c r="V2191" s="56">
        <f t="array" ref="V2191">INDEX('RESUMO - LOTES E VMA'!$F$3:$F$181,MATCH('LISTA DOS ITENS'!$D2191,'RESUMO - LOTES E VMA'!$A$3:$A$181,0))</f>
        <v>16299.89857</v>
      </c>
      <c r="W2191" s="57">
        <f>'LISTA DOS ITENS'!$U2191/'LISTA DOS ITENS'!$V2191</f>
        <v>0.000999475199</v>
      </c>
      <c r="X2191" s="53" t="s">
        <v>53</v>
      </c>
      <c r="Y2191" s="53" t="s">
        <v>290</v>
      </c>
      <c r="Z2191" s="58" t="str">
        <f>'LISTA DOS ITENS'!$F2191&amp;"-"&amp;'LISTA DOS ITENS'!$H2191&amp;"-"&amp;'LISTA DOS ITENS'!$J2191&amp;"-"&amp;'LISTA DOS ITENS'!$K2191&amp;"-"&amp;'LISTA DOS ITENS'!$I2191</f>
        <v>10187867-2101-0903-CONS/IMP-</v>
      </c>
      <c r="AA2191" s="59" t="str">
        <f t="array" ref="AA2191">INDEX('RESUMO - LOTES E VMA'!$M$3:$M$181,MATCH('LISTA DOS ITENS'!$D2191,'RESUMO - LOTES E VMA'!$A$3:$A$181,0))</f>
        <v>Para Leilão</v>
      </c>
      <c r="AB2191" s="60">
        <f t="array" ref="AB2191">INDEX('RESUMO - LOTES E VMA'!$J$3:$J$181,MATCH('LISTA DOS ITENS'!$D2191,'RESUMO - LOTES E VMA'!$A$3:$A$181,0))</f>
        <v>0.05504680642</v>
      </c>
      <c r="AC2191" s="29" t="str">
        <f t="array" ref="AC2191">INDEX('RESUMO - LOTES E VMA'!$L$3:$L$181,MATCH('LISTA DOS ITENS'!$D2191,'RESUMO - LOTES E VMA'!$A$3:$A$181,0))</f>
        <v>1% do Valor de Comparação do VMA</v>
      </c>
      <c r="AD2191" s="53" t="str">
        <f>VLOOKUP(Tabela1[[#This Row],[Índice]],[1]Planilha1!$A:$A,1,0)</f>
        <v>#ERROR!</v>
      </c>
    </row>
    <row r="2192" ht="15.75" customHeight="1">
      <c r="A2192" s="52">
        <v>254664.0</v>
      </c>
      <c r="B2192" s="53" t="s">
        <v>70</v>
      </c>
      <c r="C2192" s="53" t="s">
        <v>71</v>
      </c>
      <c r="D2192" s="22">
        <v>207172.0</v>
      </c>
      <c r="E2192" s="53" t="s">
        <v>63</v>
      </c>
      <c r="F2192" s="54">
        <v>1.0295972E7</v>
      </c>
      <c r="G2192" s="53" t="s">
        <v>1600</v>
      </c>
      <c r="H2192" s="55">
        <v>2101.0</v>
      </c>
      <c r="I2192" s="55"/>
      <c r="J2192" s="55" t="s">
        <v>69</v>
      </c>
      <c r="K2192" s="53" t="s">
        <v>84</v>
      </c>
      <c r="L2192" s="53"/>
      <c r="M2192" s="53">
        <v>1.0</v>
      </c>
      <c r="N2192" s="53" t="s">
        <v>52</v>
      </c>
      <c r="O2192" s="25">
        <v>0.0</v>
      </c>
      <c r="P2192" s="25">
        <f>'LISTA DOS ITENS'!$O2192*'LISTA DOS ITENS'!$M2192</f>
        <v>0</v>
      </c>
      <c r="Q2192" s="25">
        <v>150.01</v>
      </c>
      <c r="R2192" s="25">
        <f>'LISTA DOS ITENS'!$Q2192*'LISTA DOS ITENS'!$M2192</f>
        <v>150.01</v>
      </c>
      <c r="S2192" s="56">
        <f>IF('LISTA DOS ITENS'!$P2192&gt;'LISTA DOS ITENS'!$R2192,'LISTA DOS ITENS'!$P2192,'LISTA DOS ITENS'!$R2192)</f>
        <v>150.01</v>
      </c>
      <c r="T2192" s="25">
        <v>8.369399204793902</v>
      </c>
      <c r="U2192" s="25">
        <f>'LISTA DOS ITENS'!$T2192*'LISTA DOS ITENS'!$M2192</f>
        <v>8.369399205</v>
      </c>
      <c r="V2192" s="56">
        <f t="array" ref="V2192">INDEX('RESUMO - LOTES E VMA'!$F$3:$F$181,MATCH('LISTA DOS ITENS'!$D2192,'RESUMO - LOTES E VMA'!$A$3:$A$181,0))</f>
        <v>16299.89857</v>
      </c>
      <c r="W2192" s="57">
        <f>'LISTA DOS ITENS'!$U2192/'LISTA DOS ITENS'!$V2192</f>
        <v>0.0005134632692</v>
      </c>
      <c r="X2192" s="53" t="s">
        <v>53</v>
      </c>
      <c r="Y2192" s="53" t="s">
        <v>290</v>
      </c>
      <c r="Z2192" s="58" t="str">
        <f>'LISTA DOS ITENS'!$F2192&amp;"-"&amp;'LISTA DOS ITENS'!$H2192&amp;"-"&amp;'LISTA DOS ITENS'!$J2192&amp;"-"&amp;'LISTA DOS ITENS'!$K2192&amp;"-"&amp;'LISTA DOS ITENS'!$I2192</f>
        <v>10295972-2101-0903-RAST-</v>
      </c>
      <c r="AA2192" s="59" t="str">
        <f t="array" ref="AA2192">INDEX('RESUMO - LOTES E VMA'!$M$3:$M$181,MATCH('LISTA DOS ITENS'!$D2192,'RESUMO - LOTES E VMA'!$A$3:$A$181,0))</f>
        <v>Para Leilão</v>
      </c>
      <c r="AB2192" s="60">
        <f t="array" ref="AB2192">INDEX('RESUMO - LOTES E VMA'!$J$3:$J$181,MATCH('LISTA DOS ITENS'!$D2192,'RESUMO - LOTES E VMA'!$A$3:$A$181,0))</f>
        <v>0.05504680642</v>
      </c>
      <c r="AC2192" s="29" t="str">
        <f t="array" ref="AC2192">INDEX('RESUMO - LOTES E VMA'!$L$3:$L$181,MATCH('LISTA DOS ITENS'!$D2192,'RESUMO - LOTES E VMA'!$A$3:$A$181,0))</f>
        <v>1% do Valor de Comparação do VMA</v>
      </c>
      <c r="AD2192" s="53" t="str">
        <f>VLOOKUP(Tabela1[[#This Row],[Índice]],[1]Planilha1!$A:$A,1,0)</f>
        <v>#ERROR!</v>
      </c>
    </row>
    <row r="2193" ht="15.75" customHeight="1">
      <c r="A2193" s="52">
        <v>254665.0</v>
      </c>
      <c r="B2193" s="53" t="s">
        <v>70</v>
      </c>
      <c r="C2193" s="53" t="s">
        <v>71</v>
      </c>
      <c r="D2193" s="22">
        <v>207172.0</v>
      </c>
      <c r="E2193" s="53" t="s">
        <v>63</v>
      </c>
      <c r="F2193" s="54">
        <v>1.0295986E7</v>
      </c>
      <c r="G2193" s="53" t="s">
        <v>1577</v>
      </c>
      <c r="H2193" s="55">
        <v>2101.0</v>
      </c>
      <c r="I2193" s="55"/>
      <c r="J2193" s="55" t="s">
        <v>69</v>
      </c>
      <c r="K2193" s="53" t="s">
        <v>73</v>
      </c>
      <c r="L2193" s="53"/>
      <c r="M2193" s="53">
        <v>1.0</v>
      </c>
      <c r="N2193" s="53" t="s">
        <v>52</v>
      </c>
      <c r="O2193" s="25">
        <v>2160.98</v>
      </c>
      <c r="P2193" s="25">
        <f>'LISTA DOS ITENS'!$O2193*'LISTA DOS ITENS'!$M2193</f>
        <v>2160.98</v>
      </c>
      <c r="Q2193" s="25">
        <v>2160.98</v>
      </c>
      <c r="R2193" s="25">
        <f>'LISTA DOS ITENS'!$Q2193*'LISTA DOS ITENS'!$M2193</f>
        <v>2160.98</v>
      </c>
      <c r="S2193" s="56">
        <f>IF('LISTA DOS ITENS'!$P2193&gt;'LISTA DOS ITENS'!$R2193,'LISTA DOS ITENS'!$P2193,'LISTA DOS ITENS'!$R2193)</f>
        <v>2160.98</v>
      </c>
      <c r="T2193" s="25">
        <v>120.56599089111079</v>
      </c>
      <c r="U2193" s="25">
        <f>'LISTA DOS ITENS'!$T2193*'LISTA DOS ITENS'!$M2193</f>
        <v>120.5659909</v>
      </c>
      <c r="V2193" s="56">
        <f t="array" ref="V2193">INDEX('RESUMO - LOTES E VMA'!$F$3:$F$181,MATCH('LISTA DOS ITENS'!$D2193,'RESUMO - LOTES E VMA'!$A$3:$A$181,0))</f>
        <v>16299.89857</v>
      </c>
      <c r="W2193" s="57">
        <f>'LISTA DOS ITENS'!$U2193/'LISTA DOS ITENS'!$V2193</f>
        <v>0.007396732588</v>
      </c>
      <c r="X2193" s="53" t="s">
        <v>53</v>
      </c>
      <c r="Y2193" s="53" t="s">
        <v>290</v>
      </c>
      <c r="Z2193" s="58" t="str">
        <f>'LISTA DOS ITENS'!$F2193&amp;"-"&amp;'LISTA DOS ITENS'!$H2193&amp;"-"&amp;'LISTA DOS ITENS'!$J2193&amp;"-"&amp;'LISTA DOS ITENS'!$K2193&amp;"-"&amp;'LISTA DOS ITENS'!$I2193</f>
        <v>10295986-2101-0903-CONS/NAC-</v>
      </c>
      <c r="AA2193" s="59" t="str">
        <f t="array" ref="AA2193">INDEX('RESUMO - LOTES E VMA'!$M$3:$M$181,MATCH('LISTA DOS ITENS'!$D2193,'RESUMO - LOTES E VMA'!$A$3:$A$181,0))</f>
        <v>Para Leilão</v>
      </c>
      <c r="AB2193" s="60">
        <f t="array" ref="AB2193">INDEX('RESUMO - LOTES E VMA'!$J$3:$J$181,MATCH('LISTA DOS ITENS'!$D2193,'RESUMO - LOTES E VMA'!$A$3:$A$181,0))</f>
        <v>0.05504680642</v>
      </c>
      <c r="AC2193" s="29" t="str">
        <f t="array" ref="AC2193">INDEX('RESUMO - LOTES E VMA'!$L$3:$L$181,MATCH('LISTA DOS ITENS'!$D2193,'RESUMO - LOTES E VMA'!$A$3:$A$181,0))</f>
        <v>1% do Valor de Comparação do VMA</v>
      </c>
      <c r="AD2193" s="53" t="str">
        <f>VLOOKUP(Tabela1[[#This Row],[Índice]],[1]Planilha1!$A:$A,1,0)</f>
        <v>#ERROR!</v>
      </c>
    </row>
    <row r="2194" ht="15.75" customHeight="1">
      <c r="A2194" s="52">
        <v>254666.0</v>
      </c>
      <c r="B2194" s="53" t="s">
        <v>70</v>
      </c>
      <c r="C2194" s="53" t="s">
        <v>71</v>
      </c>
      <c r="D2194" s="22">
        <v>207172.0</v>
      </c>
      <c r="E2194" s="53" t="s">
        <v>63</v>
      </c>
      <c r="F2194" s="54">
        <v>1.0624153E7</v>
      </c>
      <c r="G2194" s="53" t="s">
        <v>1601</v>
      </c>
      <c r="H2194" s="55">
        <v>2101.0</v>
      </c>
      <c r="I2194" s="55"/>
      <c r="J2194" s="55" t="s">
        <v>69</v>
      </c>
      <c r="K2194" s="53" t="s">
        <v>179</v>
      </c>
      <c r="L2194" s="53"/>
      <c r="M2194" s="53">
        <v>1.0</v>
      </c>
      <c r="N2194" s="53" t="s">
        <v>52</v>
      </c>
      <c r="O2194" s="25">
        <v>2579.2</v>
      </c>
      <c r="P2194" s="25">
        <f>'LISTA DOS ITENS'!$O2194*'LISTA DOS ITENS'!$M2194</f>
        <v>2579.2</v>
      </c>
      <c r="Q2194" s="25">
        <v>2579.2</v>
      </c>
      <c r="R2194" s="25">
        <f>'LISTA DOS ITENS'!$Q2194*'LISTA DOS ITENS'!$M2194</f>
        <v>2579.2</v>
      </c>
      <c r="S2194" s="56">
        <f>IF('LISTA DOS ITENS'!$P2194&gt;'LISTA DOS ITENS'!$R2194,'LISTA DOS ITENS'!$P2194,'LISTA DOS ITENS'!$R2194)</f>
        <v>2579.2</v>
      </c>
      <c r="T2194" s="25">
        <v>143.89943623094752</v>
      </c>
      <c r="U2194" s="25">
        <f>'LISTA DOS ITENS'!$T2194*'LISTA DOS ITENS'!$M2194</f>
        <v>143.8994362</v>
      </c>
      <c r="V2194" s="56">
        <f t="array" ref="V2194">INDEX('RESUMO - LOTES E VMA'!$F$3:$F$181,MATCH('LISTA DOS ITENS'!$D2194,'RESUMO - LOTES E VMA'!$A$3:$A$181,0))</f>
        <v>16299.89857</v>
      </c>
      <c r="W2194" s="57">
        <f>'LISTA DOS ITENS'!$U2194/'LISTA DOS ITENS'!$V2194</f>
        <v>0.00882824121</v>
      </c>
      <c r="X2194" s="53" t="s">
        <v>53</v>
      </c>
      <c r="Y2194" s="53" t="s">
        <v>290</v>
      </c>
      <c r="Z2194" s="58" t="str">
        <f>'LISTA DOS ITENS'!$F2194&amp;"-"&amp;'LISTA DOS ITENS'!$H2194&amp;"-"&amp;'LISTA DOS ITENS'!$J2194&amp;"-"&amp;'LISTA DOS ITENS'!$K2194&amp;"-"&amp;'LISTA DOS ITENS'!$I2194</f>
        <v>10624153-2101-0903-IMOB/IMP-</v>
      </c>
      <c r="AA2194" s="59" t="str">
        <f t="array" ref="AA2194">INDEX('RESUMO - LOTES E VMA'!$M$3:$M$181,MATCH('LISTA DOS ITENS'!$D2194,'RESUMO - LOTES E VMA'!$A$3:$A$181,0))</f>
        <v>Para Leilão</v>
      </c>
      <c r="AB2194" s="60">
        <f t="array" ref="AB2194">INDEX('RESUMO - LOTES E VMA'!$J$3:$J$181,MATCH('LISTA DOS ITENS'!$D2194,'RESUMO - LOTES E VMA'!$A$3:$A$181,0))</f>
        <v>0.05504680642</v>
      </c>
      <c r="AC2194" s="29" t="str">
        <f t="array" ref="AC2194">INDEX('RESUMO - LOTES E VMA'!$L$3:$L$181,MATCH('LISTA DOS ITENS'!$D2194,'RESUMO - LOTES E VMA'!$A$3:$A$181,0))</f>
        <v>1% do Valor de Comparação do VMA</v>
      </c>
      <c r="AD2194" s="53" t="str">
        <f>VLOOKUP(Tabela1[[#This Row],[Índice]],[1]Planilha1!$A:$A,1,0)</f>
        <v>#ERROR!</v>
      </c>
    </row>
    <row r="2195" ht="15.75" customHeight="1">
      <c r="A2195" s="52">
        <v>254667.0</v>
      </c>
      <c r="B2195" s="53" t="s">
        <v>70</v>
      </c>
      <c r="C2195" s="53" t="s">
        <v>71</v>
      </c>
      <c r="D2195" s="22">
        <v>207172.0</v>
      </c>
      <c r="E2195" s="53" t="s">
        <v>63</v>
      </c>
      <c r="F2195" s="54">
        <v>1.0649968E7</v>
      </c>
      <c r="G2195" s="53" t="s">
        <v>1602</v>
      </c>
      <c r="H2195" s="55">
        <v>2101.0</v>
      </c>
      <c r="I2195" s="55"/>
      <c r="J2195" s="55" t="s">
        <v>69</v>
      </c>
      <c r="K2195" s="53" t="s">
        <v>73</v>
      </c>
      <c r="L2195" s="53"/>
      <c r="M2195" s="53">
        <v>1.0</v>
      </c>
      <c r="N2195" s="53" t="s">
        <v>52</v>
      </c>
      <c r="O2195" s="25">
        <v>132.78</v>
      </c>
      <c r="P2195" s="25">
        <f>'LISTA DOS ITENS'!$O2195*'LISTA DOS ITENS'!$M2195</f>
        <v>132.78</v>
      </c>
      <c r="Q2195" s="25">
        <v>132.78</v>
      </c>
      <c r="R2195" s="25">
        <f>'LISTA DOS ITENS'!$Q2195*'LISTA DOS ITENS'!$M2195</f>
        <v>132.78</v>
      </c>
      <c r="S2195" s="56">
        <f>IF('LISTA DOS ITENS'!$P2195&gt;'LISTA DOS ITENS'!$R2195,'LISTA DOS ITENS'!$P2195,'LISTA DOS ITENS'!$R2195)</f>
        <v>132.78</v>
      </c>
      <c r="T2195" s="25">
        <v>7.4080983028633725</v>
      </c>
      <c r="U2195" s="25">
        <f>'LISTA DOS ITENS'!$T2195*'LISTA DOS ITENS'!$M2195</f>
        <v>7.408098303</v>
      </c>
      <c r="V2195" s="56">
        <f t="array" ref="V2195">INDEX('RESUMO - LOTES E VMA'!$F$3:$F$181,MATCH('LISTA DOS ITENS'!$D2195,'RESUMO - LOTES E VMA'!$A$3:$A$181,0))</f>
        <v>16299.89857</v>
      </c>
      <c r="W2195" s="57">
        <f>'LISTA DOS ITENS'!$U2195/'LISTA DOS ITENS'!$V2195</f>
        <v>0.0004544873867</v>
      </c>
      <c r="X2195" s="53" t="s">
        <v>53</v>
      </c>
      <c r="Y2195" s="53" t="s">
        <v>290</v>
      </c>
      <c r="Z2195" s="58" t="str">
        <f>'LISTA DOS ITENS'!$F2195&amp;"-"&amp;'LISTA DOS ITENS'!$H2195&amp;"-"&amp;'LISTA DOS ITENS'!$J2195&amp;"-"&amp;'LISTA DOS ITENS'!$K2195&amp;"-"&amp;'LISTA DOS ITENS'!$I2195</f>
        <v>10649968-2101-0903-CONS/NAC-</v>
      </c>
      <c r="AA2195" s="59" t="str">
        <f t="array" ref="AA2195">INDEX('RESUMO - LOTES E VMA'!$M$3:$M$181,MATCH('LISTA DOS ITENS'!$D2195,'RESUMO - LOTES E VMA'!$A$3:$A$181,0))</f>
        <v>Para Leilão</v>
      </c>
      <c r="AB2195" s="60">
        <f t="array" ref="AB2195">INDEX('RESUMO - LOTES E VMA'!$J$3:$J$181,MATCH('LISTA DOS ITENS'!$D2195,'RESUMO - LOTES E VMA'!$A$3:$A$181,0))</f>
        <v>0.05504680642</v>
      </c>
      <c r="AC2195" s="29" t="str">
        <f t="array" ref="AC2195">INDEX('RESUMO - LOTES E VMA'!$L$3:$L$181,MATCH('LISTA DOS ITENS'!$D2195,'RESUMO - LOTES E VMA'!$A$3:$A$181,0))</f>
        <v>1% do Valor de Comparação do VMA</v>
      </c>
      <c r="AD2195" s="53" t="str">
        <f>VLOOKUP(Tabela1[[#This Row],[Índice]],[1]Planilha1!$A:$A,1,0)</f>
        <v>#ERROR!</v>
      </c>
    </row>
    <row r="2196" ht="15.75" customHeight="1">
      <c r="A2196" s="52">
        <v>254668.0</v>
      </c>
      <c r="B2196" s="53" t="s">
        <v>70</v>
      </c>
      <c r="C2196" s="53" t="s">
        <v>71</v>
      </c>
      <c r="D2196" s="22">
        <v>207172.0</v>
      </c>
      <c r="E2196" s="53" t="s">
        <v>63</v>
      </c>
      <c r="F2196" s="54">
        <v>1.0697784E7</v>
      </c>
      <c r="G2196" s="53" t="s">
        <v>1603</v>
      </c>
      <c r="H2196" s="55">
        <v>2101.0</v>
      </c>
      <c r="I2196" s="55"/>
      <c r="J2196" s="55" t="s">
        <v>69</v>
      </c>
      <c r="K2196" s="53" t="s">
        <v>73</v>
      </c>
      <c r="L2196" s="53"/>
      <c r="M2196" s="53">
        <v>2.0</v>
      </c>
      <c r="N2196" s="53" t="s">
        <v>52</v>
      </c>
      <c r="O2196" s="25">
        <v>519.76</v>
      </c>
      <c r="P2196" s="25">
        <f>'LISTA DOS ITENS'!$O2196*'LISTA DOS ITENS'!$M2196</f>
        <v>1039.52</v>
      </c>
      <c r="Q2196" s="25">
        <v>519.77</v>
      </c>
      <c r="R2196" s="25">
        <f>'LISTA DOS ITENS'!$Q2196*'LISTA DOS ITENS'!$M2196</f>
        <v>1039.54</v>
      </c>
      <c r="S2196" s="56">
        <f>IF('LISTA DOS ITENS'!$P2196&gt;'LISTA DOS ITENS'!$R2196,'LISTA DOS ITENS'!$P2196,'LISTA DOS ITENS'!$R2196)</f>
        <v>1039.54</v>
      </c>
      <c r="T2196" s="25">
        <v>28.999150887778995</v>
      </c>
      <c r="U2196" s="25">
        <f>'LISTA DOS ITENS'!$T2196*'LISTA DOS ITENS'!$M2196</f>
        <v>57.99830178</v>
      </c>
      <c r="V2196" s="56">
        <f t="array" ref="V2196">INDEX('RESUMO - LOTES E VMA'!$F$3:$F$181,MATCH('LISTA DOS ITENS'!$D2196,'RESUMO - LOTES E VMA'!$A$3:$A$181,0))</f>
        <v>16299.89857</v>
      </c>
      <c r="W2196" s="57">
        <f>'LISTA DOS ITENS'!$U2196/'LISTA DOS ITENS'!$V2196</f>
        <v>0.003558200166</v>
      </c>
      <c r="X2196" s="53" t="s">
        <v>53</v>
      </c>
      <c r="Y2196" s="53" t="s">
        <v>290</v>
      </c>
      <c r="Z2196" s="58" t="str">
        <f>'LISTA DOS ITENS'!$F2196&amp;"-"&amp;'LISTA DOS ITENS'!$H2196&amp;"-"&amp;'LISTA DOS ITENS'!$J2196&amp;"-"&amp;'LISTA DOS ITENS'!$K2196&amp;"-"&amp;'LISTA DOS ITENS'!$I2196</f>
        <v>10697784-2101-0903-CONS/NAC-</v>
      </c>
      <c r="AA2196" s="59" t="str">
        <f t="array" ref="AA2196">INDEX('RESUMO - LOTES E VMA'!$M$3:$M$181,MATCH('LISTA DOS ITENS'!$D2196,'RESUMO - LOTES E VMA'!$A$3:$A$181,0))</f>
        <v>Para Leilão</v>
      </c>
      <c r="AB2196" s="60">
        <f t="array" ref="AB2196">INDEX('RESUMO - LOTES E VMA'!$J$3:$J$181,MATCH('LISTA DOS ITENS'!$D2196,'RESUMO - LOTES E VMA'!$A$3:$A$181,0))</f>
        <v>0.05504680642</v>
      </c>
      <c r="AC2196" s="29" t="str">
        <f t="array" ref="AC2196">INDEX('RESUMO - LOTES E VMA'!$L$3:$L$181,MATCH('LISTA DOS ITENS'!$D2196,'RESUMO - LOTES E VMA'!$A$3:$A$181,0))</f>
        <v>1% do Valor de Comparação do VMA</v>
      </c>
      <c r="AD2196" s="53" t="str">
        <f>VLOOKUP(Tabela1[[#This Row],[Índice]],[1]Planilha1!$A:$A,1,0)</f>
        <v>#ERROR!</v>
      </c>
    </row>
    <row r="2197" ht="15.75" customHeight="1">
      <c r="A2197" s="52">
        <v>254669.0</v>
      </c>
      <c r="B2197" s="53" t="s">
        <v>70</v>
      </c>
      <c r="C2197" s="53" t="s">
        <v>71</v>
      </c>
      <c r="D2197" s="22">
        <v>207172.0</v>
      </c>
      <c r="E2197" s="53" t="s">
        <v>63</v>
      </c>
      <c r="F2197" s="54">
        <v>1.0757351E7</v>
      </c>
      <c r="G2197" s="53" t="s">
        <v>1591</v>
      </c>
      <c r="H2197" s="55">
        <v>2101.0</v>
      </c>
      <c r="I2197" s="55"/>
      <c r="J2197" s="55" t="s">
        <v>69</v>
      </c>
      <c r="K2197" s="53" t="s">
        <v>160</v>
      </c>
      <c r="L2197" s="53"/>
      <c r="M2197" s="53">
        <v>1.0</v>
      </c>
      <c r="N2197" s="53" t="s">
        <v>52</v>
      </c>
      <c r="O2197" s="25">
        <v>95.13</v>
      </c>
      <c r="P2197" s="25">
        <f>'LISTA DOS ITENS'!$O2197*'LISTA DOS ITENS'!$M2197</f>
        <v>95.13</v>
      </c>
      <c r="Q2197" s="25">
        <v>1642.76</v>
      </c>
      <c r="R2197" s="25">
        <f>'LISTA DOS ITENS'!$Q2197*'LISTA DOS ITENS'!$M2197</f>
        <v>1642.76</v>
      </c>
      <c r="S2197" s="56">
        <f>IF('LISTA DOS ITENS'!$P2197&gt;'LISTA DOS ITENS'!$R2197,'LISTA DOS ITENS'!$P2197,'LISTA DOS ITENS'!$R2197)</f>
        <v>1642.76</v>
      </c>
      <c r="T2197" s="25">
        <v>91.6533180299129</v>
      </c>
      <c r="U2197" s="25">
        <f>'LISTA DOS ITENS'!$T2197*'LISTA DOS ITENS'!$M2197</f>
        <v>91.65331803</v>
      </c>
      <c r="V2197" s="56">
        <f t="array" ref="V2197">INDEX('RESUMO - LOTES E VMA'!$F$3:$F$181,MATCH('LISTA DOS ITENS'!$D2197,'RESUMO - LOTES E VMA'!$A$3:$A$181,0))</f>
        <v>16299.89857</v>
      </c>
      <c r="W2197" s="57">
        <f>'LISTA DOS ITENS'!$U2197/'LISTA DOS ITENS'!$V2197</f>
        <v>0.005622937938</v>
      </c>
      <c r="X2197" s="53" t="s">
        <v>53</v>
      </c>
      <c r="Y2197" s="53" t="s">
        <v>290</v>
      </c>
      <c r="Z2197" s="58" t="str">
        <f>'LISTA DOS ITENS'!$F2197&amp;"-"&amp;'LISTA DOS ITENS'!$H2197&amp;"-"&amp;'LISTA DOS ITENS'!$J2197&amp;"-"&amp;'LISTA DOS ITENS'!$K2197&amp;"-"&amp;'LISTA DOS ITENS'!$I2197</f>
        <v>10757351-2101-0903-CONS/IMP-</v>
      </c>
      <c r="AA2197" s="59" t="str">
        <f t="array" ref="AA2197">INDEX('RESUMO - LOTES E VMA'!$M$3:$M$181,MATCH('LISTA DOS ITENS'!$D2197,'RESUMO - LOTES E VMA'!$A$3:$A$181,0))</f>
        <v>Para Leilão</v>
      </c>
      <c r="AB2197" s="60">
        <f t="array" ref="AB2197">INDEX('RESUMO - LOTES E VMA'!$J$3:$J$181,MATCH('LISTA DOS ITENS'!$D2197,'RESUMO - LOTES E VMA'!$A$3:$A$181,0))</f>
        <v>0.05504680642</v>
      </c>
      <c r="AC2197" s="29" t="str">
        <f t="array" ref="AC2197">INDEX('RESUMO - LOTES E VMA'!$L$3:$L$181,MATCH('LISTA DOS ITENS'!$D2197,'RESUMO - LOTES E VMA'!$A$3:$A$181,0))</f>
        <v>1% do Valor de Comparação do VMA</v>
      </c>
      <c r="AD2197" s="53" t="str">
        <f>VLOOKUP(Tabela1[[#This Row],[Índice]],[1]Planilha1!$A:$A,1,0)</f>
        <v>#ERROR!</v>
      </c>
    </row>
    <row r="2198" ht="15.75" customHeight="1">
      <c r="A2198" s="52">
        <v>254670.0</v>
      </c>
      <c r="B2198" s="53" t="s">
        <v>70</v>
      </c>
      <c r="C2198" s="53" t="s">
        <v>71</v>
      </c>
      <c r="D2198" s="22">
        <v>207172.0</v>
      </c>
      <c r="E2198" s="53" t="s">
        <v>63</v>
      </c>
      <c r="F2198" s="54">
        <v>1.0757351E7</v>
      </c>
      <c r="G2198" s="53" t="s">
        <v>1591</v>
      </c>
      <c r="H2198" s="55">
        <v>2101.0</v>
      </c>
      <c r="I2198" s="55"/>
      <c r="J2198" s="55" t="s">
        <v>69</v>
      </c>
      <c r="K2198" s="53" t="s">
        <v>73</v>
      </c>
      <c r="L2198" s="53"/>
      <c r="M2198" s="53">
        <v>1.0</v>
      </c>
      <c r="N2198" s="53" t="s">
        <v>52</v>
      </c>
      <c r="O2198" s="25">
        <v>1642.76</v>
      </c>
      <c r="P2198" s="25">
        <f>'LISTA DOS ITENS'!$O2198*'LISTA DOS ITENS'!$M2198</f>
        <v>1642.76</v>
      </c>
      <c r="Q2198" s="25">
        <v>1642.76</v>
      </c>
      <c r="R2198" s="25">
        <f>'LISTA DOS ITENS'!$Q2198*'LISTA DOS ITENS'!$M2198</f>
        <v>1642.76</v>
      </c>
      <c r="S2198" s="56">
        <f>IF('LISTA DOS ITENS'!$P2198&gt;'LISTA DOS ITENS'!$R2198,'LISTA DOS ITENS'!$P2198,'LISTA DOS ITENS'!$R2198)</f>
        <v>1642.76</v>
      </c>
      <c r="T2198" s="25">
        <v>91.6533180299129</v>
      </c>
      <c r="U2198" s="25">
        <f>'LISTA DOS ITENS'!$T2198*'LISTA DOS ITENS'!$M2198</f>
        <v>91.65331803</v>
      </c>
      <c r="V2198" s="56">
        <f t="array" ref="V2198">INDEX('RESUMO - LOTES E VMA'!$F$3:$F$181,MATCH('LISTA DOS ITENS'!$D2198,'RESUMO - LOTES E VMA'!$A$3:$A$181,0))</f>
        <v>16299.89857</v>
      </c>
      <c r="W2198" s="57">
        <f>'LISTA DOS ITENS'!$U2198/'LISTA DOS ITENS'!$V2198</f>
        <v>0.005622937938</v>
      </c>
      <c r="X2198" s="53" t="s">
        <v>53</v>
      </c>
      <c r="Y2198" s="53" t="s">
        <v>290</v>
      </c>
      <c r="Z2198" s="58" t="str">
        <f>'LISTA DOS ITENS'!$F2198&amp;"-"&amp;'LISTA DOS ITENS'!$H2198&amp;"-"&amp;'LISTA DOS ITENS'!$J2198&amp;"-"&amp;'LISTA DOS ITENS'!$K2198&amp;"-"&amp;'LISTA DOS ITENS'!$I2198</f>
        <v>10757351-2101-0903-CONS/NAC-</v>
      </c>
      <c r="AA2198" s="59" t="str">
        <f t="array" ref="AA2198">INDEX('RESUMO - LOTES E VMA'!$M$3:$M$181,MATCH('LISTA DOS ITENS'!$D2198,'RESUMO - LOTES E VMA'!$A$3:$A$181,0))</f>
        <v>Para Leilão</v>
      </c>
      <c r="AB2198" s="60">
        <f t="array" ref="AB2198">INDEX('RESUMO - LOTES E VMA'!$J$3:$J$181,MATCH('LISTA DOS ITENS'!$D2198,'RESUMO - LOTES E VMA'!$A$3:$A$181,0))</f>
        <v>0.05504680642</v>
      </c>
      <c r="AC2198" s="29" t="str">
        <f t="array" ref="AC2198">INDEX('RESUMO - LOTES E VMA'!$L$3:$L$181,MATCH('LISTA DOS ITENS'!$D2198,'RESUMO - LOTES E VMA'!$A$3:$A$181,0))</f>
        <v>1% do Valor de Comparação do VMA</v>
      </c>
      <c r="AD2198" s="53" t="str">
        <f>VLOOKUP(Tabela1[[#This Row],[Índice]],[1]Planilha1!$A:$A,1,0)</f>
        <v>#ERROR!</v>
      </c>
    </row>
    <row r="2199" ht="15.75" customHeight="1">
      <c r="A2199" s="52">
        <v>254671.0</v>
      </c>
      <c r="B2199" s="53" t="s">
        <v>70</v>
      </c>
      <c r="C2199" s="53" t="s">
        <v>71</v>
      </c>
      <c r="D2199" s="22">
        <v>207172.0</v>
      </c>
      <c r="E2199" s="53" t="s">
        <v>63</v>
      </c>
      <c r="F2199" s="54">
        <v>1.0827433E7</v>
      </c>
      <c r="G2199" s="53" t="s">
        <v>1604</v>
      </c>
      <c r="H2199" s="55">
        <v>2101.0</v>
      </c>
      <c r="I2199" s="55"/>
      <c r="J2199" s="55" t="s">
        <v>69</v>
      </c>
      <c r="K2199" s="53" t="s">
        <v>73</v>
      </c>
      <c r="L2199" s="53"/>
      <c r="M2199" s="53">
        <v>1.0</v>
      </c>
      <c r="N2199" s="53" t="s">
        <v>52</v>
      </c>
      <c r="O2199" s="25">
        <v>18.0</v>
      </c>
      <c r="P2199" s="25">
        <f>'LISTA DOS ITENS'!$O2199*'LISTA DOS ITENS'!$M2199</f>
        <v>18</v>
      </c>
      <c r="Q2199" s="25">
        <v>36.25</v>
      </c>
      <c r="R2199" s="25">
        <f>'LISTA DOS ITENS'!$Q2199*'LISTA DOS ITENS'!$M2199</f>
        <v>36.25</v>
      </c>
      <c r="S2199" s="56">
        <f>IF('LISTA DOS ITENS'!$P2199&gt;'LISTA DOS ITENS'!$R2199,'LISTA DOS ITENS'!$P2199,'LISTA DOS ITENS'!$R2199)</f>
        <v>36.25</v>
      </c>
      <c r="T2199" s="25">
        <v>2.022469976493427</v>
      </c>
      <c r="U2199" s="25">
        <f>'LISTA DOS ITENS'!$T2199*'LISTA DOS ITENS'!$M2199</f>
        <v>2.022469976</v>
      </c>
      <c r="V2199" s="56">
        <f t="array" ref="V2199">INDEX('RESUMO - LOTES E VMA'!$F$3:$F$181,MATCH('LISTA DOS ITENS'!$D2199,'RESUMO - LOTES E VMA'!$A$3:$A$181,0))</f>
        <v>16299.89857</v>
      </c>
      <c r="W2199" s="57">
        <f>'LISTA DOS ITENS'!$U2199/'LISTA DOS ITENS'!$V2199</f>
        <v>0.0001240786848</v>
      </c>
      <c r="X2199" s="53" t="s">
        <v>53</v>
      </c>
      <c r="Y2199" s="53" t="s">
        <v>290</v>
      </c>
      <c r="Z2199" s="58" t="str">
        <f>'LISTA DOS ITENS'!$F2199&amp;"-"&amp;'LISTA DOS ITENS'!$H2199&amp;"-"&amp;'LISTA DOS ITENS'!$J2199&amp;"-"&amp;'LISTA DOS ITENS'!$K2199&amp;"-"&amp;'LISTA DOS ITENS'!$I2199</f>
        <v>10827433-2101-0903-CONS/NAC-</v>
      </c>
      <c r="AA2199" s="59" t="str">
        <f t="array" ref="AA2199">INDEX('RESUMO - LOTES E VMA'!$M$3:$M$181,MATCH('LISTA DOS ITENS'!$D2199,'RESUMO - LOTES E VMA'!$A$3:$A$181,0))</f>
        <v>Para Leilão</v>
      </c>
      <c r="AB2199" s="60">
        <f t="array" ref="AB2199">INDEX('RESUMO - LOTES E VMA'!$J$3:$J$181,MATCH('LISTA DOS ITENS'!$D2199,'RESUMO - LOTES E VMA'!$A$3:$A$181,0))</f>
        <v>0.05504680642</v>
      </c>
      <c r="AC2199" s="29" t="str">
        <f t="array" ref="AC2199">INDEX('RESUMO - LOTES E VMA'!$L$3:$L$181,MATCH('LISTA DOS ITENS'!$D2199,'RESUMO - LOTES E VMA'!$A$3:$A$181,0))</f>
        <v>1% do Valor de Comparação do VMA</v>
      </c>
      <c r="AD2199" s="53" t="str">
        <f>VLOOKUP(Tabela1[[#This Row],[Índice]],[1]Planilha1!$A:$A,1,0)</f>
        <v>#ERROR!</v>
      </c>
    </row>
    <row r="2200" ht="15.75" customHeight="1">
      <c r="A2200" s="52">
        <v>254672.0</v>
      </c>
      <c r="B2200" s="53" t="s">
        <v>70</v>
      </c>
      <c r="C2200" s="53" t="s">
        <v>71</v>
      </c>
      <c r="D2200" s="22">
        <v>207172.0</v>
      </c>
      <c r="E2200" s="53" t="s">
        <v>63</v>
      </c>
      <c r="F2200" s="54">
        <v>1.085895E7</v>
      </c>
      <c r="G2200" s="53" t="s">
        <v>1605</v>
      </c>
      <c r="H2200" s="55">
        <v>2101.0</v>
      </c>
      <c r="I2200" s="55" t="s">
        <v>1606</v>
      </c>
      <c r="J2200" s="55" t="s">
        <v>69</v>
      </c>
      <c r="K2200" s="53" t="s">
        <v>73</v>
      </c>
      <c r="L2200" s="53"/>
      <c r="M2200" s="53">
        <v>1.0</v>
      </c>
      <c r="N2200" s="53" t="s">
        <v>52</v>
      </c>
      <c r="O2200" s="25">
        <v>2208.0</v>
      </c>
      <c r="P2200" s="25">
        <f>'LISTA DOS ITENS'!$O2200*'LISTA DOS ITENS'!$M2200</f>
        <v>2208</v>
      </c>
      <c r="Q2200" s="25">
        <v>2208.0</v>
      </c>
      <c r="R2200" s="25">
        <f>'LISTA DOS ITENS'!$Q2200*'LISTA DOS ITENS'!$M2200</f>
        <v>2208</v>
      </c>
      <c r="S2200" s="56">
        <f>IF('LISTA DOS ITENS'!$P2200&gt;'LISTA DOS ITENS'!$R2200,'LISTA DOS ITENS'!$P2200,'LISTA DOS ITENS'!$R2200)</f>
        <v>2208</v>
      </c>
      <c r="T2200" s="25">
        <v>123.18934367165481</v>
      </c>
      <c r="U2200" s="25">
        <f>'LISTA DOS ITENS'!$T2200*'LISTA DOS ITENS'!$M2200</f>
        <v>123.1893437</v>
      </c>
      <c r="V2200" s="56">
        <f t="array" ref="V2200">INDEX('RESUMO - LOTES E VMA'!$F$3:$F$181,MATCH('LISTA DOS ITENS'!$D2200,'RESUMO - LOTES E VMA'!$A$3:$A$181,0))</f>
        <v>16299.89857</v>
      </c>
      <c r="W2200" s="57">
        <f>'LISTA DOS ITENS'!$U2200/'LISTA DOS ITENS'!$V2200</f>
        <v>0.007557675477</v>
      </c>
      <c r="X2200" s="53" t="s">
        <v>53</v>
      </c>
      <c r="Y2200" s="53" t="s">
        <v>290</v>
      </c>
      <c r="Z2200" s="58" t="str">
        <f>'LISTA DOS ITENS'!$F2200&amp;"-"&amp;'LISTA DOS ITENS'!$H2200&amp;"-"&amp;'LISTA DOS ITENS'!$J2200&amp;"-"&amp;'LISTA DOS ITENS'!$K2200&amp;"-"&amp;'LISTA DOS ITENS'!$I2200</f>
        <v>10858950-2101-0903-CONS/NAC-IN-3534-19-010-MRP</v>
      </c>
      <c r="AA2200" s="59" t="str">
        <f t="array" ref="AA2200">INDEX('RESUMO - LOTES E VMA'!$M$3:$M$181,MATCH('LISTA DOS ITENS'!$D2200,'RESUMO - LOTES E VMA'!$A$3:$A$181,0))</f>
        <v>Para Leilão</v>
      </c>
      <c r="AB2200" s="60">
        <f t="array" ref="AB2200">INDEX('RESUMO - LOTES E VMA'!$J$3:$J$181,MATCH('LISTA DOS ITENS'!$D2200,'RESUMO - LOTES E VMA'!$A$3:$A$181,0))</f>
        <v>0.05504680642</v>
      </c>
      <c r="AC2200" s="29" t="str">
        <f t="array" ref="AC2200">INDEX('RESUMO - LOTES E VMA'!$L$3:$L$181,MATCH('LISTA DOS ITENS'!$D2200,'RESUMO - LOTES E VMA'!$A$3:$A$181,0))</f>
        <v>1% do Valor de Comparação do VMA</v>
      </c>
      <c r="AD2200" s="53" t="str">
        <f>VLOOKUP(Tabela1[[#This Row],[Índice]],[1]Planilha1!$A:$A,1,0)</f>
        <v>#ERROR!</v>
      </c>
    </row>
    <row r="2201" ht="15.75" customHeight="1">
      <c r="A2201" s="52">
        <v>254673.0</v>
      </c>
      <c r="B2201" s="53" t="s">
        <v>70</v>
      </c>
      <c r="C2201" s="53" t="s">
        <v>71</v>
      </c>
      <c r="D2201" s="22">
        <v>207172.0</v>
      </c>
      <c r="E2201" s="53" t="s">
        <v>63</v>
      </c>
      <c r="F2201" s="54">
        <v>1.0725349E7</v>
      </c>
      <c r="G2201" s="53" t="s">
        <v>1607</v>
      </c>
      <c r="H2201" s="55">
        <v>2170.0</v>
      </c>
      <c r="I2201" s="55"/>
      <c r="J2201" s="55" t="s">
        <v>69</v>
      </c>
      <c r="K2201" s="53" t="s">
        <v>73</v>
      </c>
      <c r="L2201" s="53"/>
      <c r="M2201" s="53">
        <v>2.0</v>
      </c>
      <c r="N2201" s="53" t="s">
        <v>52</v>
      </c>
      <c r="O2201" s="25">
        <v>107.32</v>
      </c>
      <c r="P2201" s="25">
        <f>'LISTA DOS ITENS'!$O2201*'LISTA DOS ITENS'!$M2201</f>
        <v>214.64</v>
      </c>
      <c r="Q2201" s="25">
        <v>107.32</v>
      </c>
      <c r="R2201" s="25">
        <f>'LISTA DOS ITENS'!$Q2201*'LISTA DOS ITENS'!$M2201</f>
        <v>214.64</v>
      </c>
      <c r="S2201" s="56">
        <f>IF('LISTA DOS ITENS'!$P2201&gt;'LISTA DOS ITENS'!$R2201,'LISTA DOS ITENS'!$P2201,'LISTA DOS ITENS'!$R2201)</f>
        <v>214.64</v>
      </c>
      <c r="T2201" s="25">
        <v>5.987626975924816</v>
      </c>
      <c r="U2201" s="25">
        <f>'LISTA DOS ITENS'!$T2201*'LISTA DOS ITENS'!$M2201</f>
        <v>11.97525395</v>
      </c>
      <c r="V2201" s="56">
        <f t="array" ref="V2201">INDEX('RESUMO - LOTES E VMA'!$F$3:$F$181,MATCH('LISTA DOS ITENS'!$D2201,'RESUMO - LOTES E VMA'!$A$3:$A$181,0))</f>
        <v>16299.89857</v>
      </c>
      <c r="W2201" s="57">
        <f>'LISTA DOS ITENS'!$U2201/'LISTA DOS ITENS'!$V2201</f>
        <v>0.0007346827285</v>
      </c>
      <c r="X2201" s="53" t="s">
        <v>53</v>
      </c>
      <c r="Y2201" s="53" t="s">
        <v>290</v>
      </c>
      <c r="Z2201" s="58" t="str">
        <f>'LISTA DOS ITENS'!$F2201&amp;"-"&amp;'LISTA DOS ITENS'!$H2201&amp;"-"&amp;'LISTA DOS ITENS'!$J2201&amp;"-"&amp;'LISTA DOS ITENS'!$K2201&amp;"-"&amp;'LISTA DOS ITENS'!$I2201</f>
        <v>10725349-2170-0903-CONS/NAC-</v>
      </c>
      <c r="AA2201" s="59" t="str">
        <f t="array" ref="AA2201">INDEX('RESUMO - LOTES E VMA'!$M$3:$M$181,MATCH('LISTA DOS ITENS'!$D2201,'RESUMO - LOTES E VMA'!$A$3:$A$181,0))</f>
        <v>Para Leilão</v>
      </c>
      <c r="AB2201" s="60">
        <f t="array" ref="AB2201">INDEX('RESUMO - LOTES E VMA'!$J$3:$J$181,MATCH('LISTA DOS ITENS'!$D2201,'RESUMO - LOTES E VMA'!$A$3:$A$181,0))</f>
        <v>0.05504680642</v>
      </c>
      <c r="AC2201" s="29" t="str">
        <f t="array" ref="AC2201">INDEX('RESUMO - LOTES E VMA'!$L$3:$L$181,MATCH('LISTA DOS ITENS'!$D2201,'RESUMO - LOTES E VMA'!$A$3:$A$181,0))</f>
        <v>1% do Valor de Comparação do VMA</v>
      </c>
      <c r="AD2201" s="53" t="str">
        <f>VLOOKUP(Tabela1[[#This Row],[Índice]],[1]Planilha1!$A:$A,1,0)</f>
        <v>#ERROR!</v>
      </c>
    </row>
    <row r="2202" ht="15.75" customHeight="1">
      <c r="A2202" s="52">
        <v>254674.0</v>
      </c>
      <c r="B2202" s="53" t="s">
        <v>70</v>
      </c>
      <c r="C2202" s="53" t="s">
        <v>71</v>
      </c>
      <c r="D2202" s="22">
        <v>207172.0</v>
      </c>
      <c r="E2202" s="53" t="s">
        <v>63</v>
      </c>
      <c r="F2202" s="54">
        <v>1.0193695E7</v>
      </c>
      <c r="G2202" s="53" t="s">
        <v>1608</v>
      </c>
      <c r="H2202" s="55">
        <v>2201.0</v>
      </c>
      <c r="I2202" s="55"/>
      <c r="J2202" s="55" t="s">
        <v>69</v>
      </c>
      <c r="K2202" s="53" t="s">
        <v>73</v>
      </c>
      <c r="L2202" s="53"/>
      <c r="M2202" s="53">
        <v>1.0</v>
      </c>
      <c r="N2202" s="53" t="s">
        <v>52</v>
      </c>
      <c r="O2202" s="25">
        <v>6610.82</v>
      </c>
      <c r="P2202" s="25">
        <f>'LISTA DOS ITENS'!$O2202*'LISTA DOS ITENS'!$M2202</f>
        <v>6610.82</v>
      </c>
      <c r="Q2202" s="25">
        <v>6610.82</v>
      </c>
      <c r="R2202" s="25">
        <f>'LISTA DOS ITENS'!$Q2202*'LISTA DOS ITENS'!$M2202</f>
        <v>6610.82</v>
      </c>
      <c r="S2202" s="56">
        <f>IF('LISTA DOS ITENS'!$P2202&gt;'LISTA DOS ITENS'!$R2202,'LISTA DOS ITENS'!$P2202,'LISTA DOS ITENS'!$R2202)</f>
        <v>6610.82</v>
      </c>
      <c r="T2202" s="25">
        <v>368.832688827649</v>
      </c>
      <c r="U2202" s="25">
        <f>'LISTA DOS ITENS'!$T2202*'LISTA DOS ITENS'!$M2202</f>
        <v>368.8326888</v>
      </c>
      <c r="V2202" s="56">
        <f t="array" ref="V2202">INDEX('RESUMO - LOTES E VMA'!$F$3:$F$181,MATCH('LISTA DOS ITENS'!$D2202,'RESUMO - LOTES E VMA'!$A$3:$A$181,0))</f>
        <v>16299.89857</v>
      </c>
      <c r="W2202" s="57">
        <f>'LISTA DOS ITENS'!$U2202/'LISTA DOS ITENS'!$V2202</f>
        <v>0.02262791313</v>
      </c>
      <c r="X2202" s="53" t="s">
        <v>53</v>
      </c>
      <c r="Y2202" s="53" t="s">
        <v>290</v>
      </c>
      <c r="Z2202" s="58" t="str">
        <f>'LISTA DOS ITENS'!$F2202&amp;"-"&amp;'LISTA DOS ITENS'!$H2202&amp;"-"&amp;'LISTA DOS ITENS'!$J2202&amp;"-"&amp;'LISTA DOS ITENS'!$K2202&amp;"-"&amp;'LISTA DOS ITENS'!$I2202</f>
        <v>10193695-2201-0903-CONS/NAC-</v>
      </c>
      <c r="AA2202" s="59" t="str">
        <f t="array" ref="AA2202">INDEX('RESUMO - LOTES E VMA'!$M$3:$M$181,MATCH('LISTA DOS ITENS'!$D2202,'RESUMO - LOTES E VMA'!$A$3:$A$181,0))</f>
        <v>Para Leilão</v>
      </c>
      <c r="AB2202" s="60">
        <f t="array" ref="AB2202">INDEX('RESUMO - LOTES E VMA'!$J$3:$J$181,MATCH('LISTA DOS ITENS'!$D2202,'RESUMO - LOTES E VMA'!$A$3:$A$181,0))</f>
        <v>0.05504680642</v>
      </c>
      <c r="AC2202" s="29" t="str">
        <f t="array" ref="AC2202">INDEX('RESUMO - LOTES E VMA'!$L$3:$L$181,MATCH('LISTA DOS ITENS'!$D2202,'RESUMO - LOTES E VMA'!$A$3:$A$181,0))</f>
        <v>1% do Valor de Comparação do VMA</v>
      </c>
      <c r="AD2202" s="53" t="str">
        <f>VLOOKUP(Tabela1[[#This Row],[Índice]],[1]Planilha1!$A:$A,1,0)</f>
        <v>#ERROR!</v>
      </c>
    </row>
    <row r="2203" ht="15.75" customHeight="1">
      <c r="A2203" s="52">
        <v>254675.0</v>
      </c>
      <c r="B2203" s="53" t="s">
        <v>70</v>
      </c>
      <c r="C2203" s="53" t="s">
        <v>71</v>
      </c>
      <c r="D2203" s="22">
        <v>207172.0</v>
      </c>
      <c r="E2203" s="53" t="s">
        <v>63</v>
      </c>
      <c r="F2203" s="54">
        <v>1.0624148E7</v>
      </c>
      <c r="G2203" s="53" t="s">
        <v>1583</v>
      </c>
      <c r="H2203" s="55">
        <v>2201.0</v>
      </c>
      <c r="I2203" s="55"/>
      <c r="J2203" s="55" t="s">
        <v>69</v>
      </c>
      <c r="K2203" s="53" t="s">
        <v>179</v>
      </c>
      <c r="L2203" s="53"/>
      <c r="M2203" s="53">
        <v>1.0</v>
      </c>
      <c r="N2203" s="53" t="s">
        <v>52</v>
      </c>
      <c r="O2203" s="25">
        <v>1235.86</v>
      </c>
      <c r="P2203" s="25">
        <f>'LISTA DOS ITENS'!$O2203*'LISTA DOS ITENS'!$M2203</f>
        <v>1235.86</v>
      </c>
      <c r="Q2203" s="25">
        <v>1235.86</v>
      </c>
      <c r="R2203" s="25">
        <f>'LISTA DOS ITENS'!$Q2203*'LISTA DOS ITENS'!$M2203</f>
        <v>1235.86</v>
      </c>
      <c r="S2203" s="56">
        <f>IF('LISTA DOS ITENS'!$P2203&gt;'LISTA DOS ITENS'!$R2203,'LISTA DOS ITENS'!$P2203,'LISTA DOS ITENS'!$R2203)</f>
        <v>1235.86</v>
      </c>
      <c r="T2203" s="25">
        <v>68.95144124549425</v>
      </c>
      <c r="U2203" s="25">
        <f>'LISTA DOS ITENS'!$T2203*'LISTA DOS ITENS'!$M2203</f>
        <v>68.95144125</v>
      </c>
      <c r="V2203" s="56">
        <f t="array" ref="V2203">INDEX('RESUMO - LOTES E VMA'!$F$3:$F$181,MATCH('LISTA DOS ITENS'!$D2203,'RESUMO - LOTES E VMA'!$A$3:$A$181,0))</f>
        <v>16299.89857</v>
      </c>
      <c r="W2203" s="57">
        <f>'LISTA DOS ITENS'!$U2203/'LISTA DOS ITENS'!$V2203</f>
        <v>0.004230176094</v>
      </c>
      <c r="X2203" s="53" t="s">
        <v>53</v>
      </c>
      <c r="Y2203" s="53" t="s">
        <v>290</v>
      </c>
      <c r="Z2203" s="58" t="str">
        <f>'LISTA DOS ITENS'!$F2203&amp;"-"&amp;'LISTA DOS ITENS'!$H2203&amp;"-"&amp;'LISTA DOS ITENS'!$J2203&amp;"-"&amp;'LISTA DOS ITENS'!$K2203&amp;"-"&amp;'LISTA DOS ITENS'!$I2203</f>
        <v>10624148-2201-0903-IMOB/IMP-</v>
      </c>
      <c r="AA2203" s="59" t="str">
        <f t="array" ref="AA2203">INDEX('RESUMO - LOTES E VMA'!$M$3:$M$181,MATCH('LISTA DOS ITENS'!$D2203,'RESUMO - LOTES E VMA'!$A$3:$A$181,0))</f>
        <v>Para Leilão</v>
      </c>
      <c r="AB2203" s="60">
        <f t="array" ref="AB2203">INDEX('RESUMO - LOTES E VMA'!$J$3:$J$181,MATCH('LISTA DOS ITENS'!$D2203,'RESUMO - LOTES E VMA'!$A$3:$A$181,0))</f>
        <v>0.05504680642</v>
      </c>
      <c r="AC2203" s="29" t="str">
        <f t="array" ref="AC2203">INDEX('RESUMO - LOTES E VMA'!$L$3:$L$181,MATCH('LISTA DOS ITENS'!$D2203,'RESUMO - LOTES E VMA'!$A$3:$A$181,0))</f>
        <v>1% do Valor de Comparação do VMA</v>
      </c>
      <c r="AD2203" s="53" t="str">
        <f>VLOOKUP(Tabela1[[#This Row],[Índice]],[1]Planilha1!$A:$A,1,0)</f>
        <v>#ERROR!</v>
      </c>
    </row>
    <row r="2204" ht="15.75" customHeight="1">
      <c r="A2204" s="52">
        <v>254676.0</v>
      </c>
      <c r="B2204" s="53" t="s">
        <v>70</v>
      </c>
      <c r="C2204" s="53" t="s">
        <v>71</v>
      </c>
      <c r="D2204" s="22">
        <v>207172.0</v>
      </c>
      <c r="E2204" s="53" t="s">
        <v>63</v>
      </c>
      <c r="F2204" s="54">
        <v>1.0624149E7</v>
      </c>
      <c r="G2204" s="53" t="s">
        <v>1583</v>
      </c>
      <c r="H2204" s="55">
        <v>2201.0</v>
      </c>
      <c r="I2204" s="55"/>
      <c r="J2204" s="55" t="s">
        <v>69</v>
      </c>
      <c r="K2204" s="53" t="s">
        <v>179</v>
      </c>
      <c r="L2204" s="53"/>
      <c r="M2204" s="53">
        <v>1.0</v>
      </c>
      <c r="N2204" s="53" t="s">
        <v>52</v>
      </c>
      <c r="O2204" s="25">
        <v>1235.86</v>
      </c>
      <c r="P2204" s="25">
        <f>'LISTA DOS ITENS'!$O2204*'LISTA DOS ITENS'!$M2204</f>
        <v>1235.86</v>
      </c>
      <c r="Q2204" s="25">
        <v>1235.86</v>
      </c>
      <c r="R2204" s="25">
        <f>'LISTA DOS ITENS'!$Q2204*'LISTA DOS ITENS'!$M2204</f>
        <v>1235.86</v>
      </c>
      <c r="S2204" s="56">
        <f>IF('LISTA DOS ITENS'!$P2204&gt;'LISTA DOS ITENS'!$R2204,'LISTA DOS ITENS'!$P2204,'LISTA DOS ITENS'!$R2204)</f>
        <v>1235.86</v>
      </c>
      <c r="T2204" s="25">
        <v>68.95144124549425</v>
      </c>
      <c r="U2204" s="25">
        <f>'LISTA DOS ITENS'!$T2204*'LISTA DOS ITENS'!$M2204</f>
        <v>68.95144125</v>
      </c>
      <c r="V2204" s="56">
        <f t="array" ref="V2204">INDEX('RESUMO - LOTES E VMA'!$F$3:$F$181,MATCH('LISTA DOS ITENS'!$D2204,'RESUMO - LOTES E VMA'!$A$3:$A$181,0))</f>
        <v>16299.89857</v>
      </c>
      <c r="W2204" s="57">
        <f>'LISTA DOS ITENS'!$U2204/'LISTA DOS ITENS'!$V2204</f>
        <v>0.004230176094</v>
      </c>
      <c r="X2204" s="53" t="s">
        <v>53</v>
      </c>
      <c r="Y2204" s="53" t="s">
        <v>290</v>
      </c>
      <c r="Z2204" s="58" t="str">
        <f>'LISTA DOS ITENS'!$F2204&amp;"-"&amp;'LISTA DOS ITENS'!$H2204&amp;"-"&amp;'LISTA DOS ITENS'!$J2204&amp;"-"&amp;'LISTA DOS ITENS'!$K2204&amp;"-"&amp;'LISTA DOS ITENS'!$I2204</f>
        <v>10624149-2201-0903-IMOB/IMP-</v>
      </c>
      <c r="AA2204" s="59" t="str">
        <f t="array" ref="AA2204">INDEX('RESUMO - LOTES E VMA'!$M$3:$M$181,MATCH('LISTA DOS ITENS'!$D2204,'RESUMO - LOTES E VMA'!$A$3:$A$181,0))</f>
        <v>Para Leilão</v>
      </c>
      <c r="AB2204" s="60">
        <f t="array" ref="AB2204">INDEX('RESUMO - LOTES E VMA'!$J$3:$J$181,MATCH('LISTA DOS ITENS'!$D2204,'RESUMO - LOTES E VMA'!$A$3:$A$181,0))</f>
        <v>0.05504680642</v>
      </c>
      <c r="AC2204" s="29" t="str">
        <f t="array" ref="AC2204">INDEX('RESUMO - LOTES E VMA'!$L$3:$L$181,MATCH('LISTA DOS ITENS'!$D2204,'RESUMO - LOTES E VMA'!$A$3:$A$181,0))</f>
        <v>1% do Valor de Comparação do VMA</v>
      </c>
      <c r="AD2204" s="53" t="str">
        <f>VLOOKUP(Tabela1[[#This Row],[Índice]],[1]Planilha1!$A:$A,1,0)</f>
        <v>#ERROR!</v>
      </c>
    </row>
    <row r="2205" ht="15.75" customHeight="1">
      <c r="A2205" s="52">
        <v>254677.0</v>
      </c>
      <c r="B2205" s="53" t="s">
        <v>70</v>
      </c>
      <c r="C2205" s="53" t="s">
        <v>71</v>
      </c>
      <c r="D2205" s="22">
        <v>207172.0</v>
      </c>
      <c r="E2205" s="53" t="s">
        <v>63</v>
      </c>
      <c r="F2205" s="54">
        <v>1.0277703E7</v>
      </c>
      <c r="G2205" s="53" t="s">
        <v>1609</v>
      </c>
      <c r="H2205" s="55">
        <v>2101.0</v>
      </c>
      <c r="I2205" s="55" t="s">
        <v>81</v>
      </c>
      <c r="J2205" s="55" t="s">
        <v>79</v>
      </c>
      <c r="K2205" s="53" t="s">
        <v>80</v>
      </c>
      <c r="L2205" s="53"/>
      <c r="M2205" s="53">
        <v>2.0</v>
      </c>
      <c r="N2205" s="53" t="s">
        <v>52</v>
      </c>
      <c r="O2205" s="25">
        <v>892.845</v>
      </c>
      <c r="P2205" s="25">
        <f>'LISTA DOS ITENS'!$O2205*'LISTA DOS ITENS'!$M2205</f>
        <v>1785.69</v>
      </c>
      <c r="Q2205" s="25">
        <v>880.43</v>
      </c>
      <c r="R2205" s="25">
        <f>'LISTA DOS ITENS'!$Q2205*'LISTA DOS ITENS'!$M2205</f>
        <v>1760.86</v>
      </c>
      <c r="S2205" s="56">
        <f>IF('LISTA DOS ITENS'!$P2205&gt;'LISTA DOS ITENS'!$R2205,'LISTA DOS ITENS'!$P2205,'LISTA DOS ITENS'!$R2205)</f>
        <v>1785.69</v>
      </c>
      <c r="T2205" s="25">
        <v>49.12119286632022</v>
      </c>
      <c r="U2205" s="25">
        <f>'LISTA DOS ITENS'!$T2205*'LISTA DOS ITENS'!$M2205</f>
        <v>98.24238573</v>
      </c>
      <c r="V2205" s="56">
        <f t="array" ref="V2205">INDEX('RESUMO - LOTES E VMA'!$F$3:$F$181,MATCH('LISTA DOS ITENS'!$D2205,'RESUMO - LOTES E VMA'!$A$3:$A$181,0))</f>
        <v>16299.89857</v>
      </c>
      <c r="W2205" s="57">
        <f>'LISTA DOS ITENS'!$U2205/'LISTA DOS ITENS'!$V2205</f>
        <v>0.006027177736</v>
      </c>
      <c r="X2205" s="53" t="s">
        <v>53</v>
      </c>
      <c r="Y2205" s="53" t="s">
        <v>290</v>
      </c>
      <c r="Z2205" s="58" t="str">
        <f>'LISTA DOS ITENS'!$F2205&amp;"-"&amp;'LISTA DOS ITENS'!$H2205&amp;"-"&amp;'LISTA DOS ITENS'!$J2205&amp;"-"&amp;'LISTA DOS ITENS'!$K2205&amp;"-"&amp;'LISTA DOS ITENS'!$I2205</f>
        <v>10277703-2101-A003-IMOB/NAC-ED-1000-01.01</v>
      </c>
      <c r="AA2205" s="59" t="str">
        <f t="array" ref="AA2205">INDEX('RESUMO - LOTES E VMA'!$M$3:$M$181,MATCH('LISTA DOS ITENS'!$D2205,'RESUMO - LOTES E VMA'!$A$3:$A$181,0))</f>
        <v>Para Leilão</v>
      </c>
      <c r="AB2205" s="60">
        <f t="array" ref="AB2205">INDEX('RESUMO - LOTES E VMA'!$J$3:$J$181,MATCH('LISTA DOS ITENS'!$D2205,'RESUMO - LOTES E VMA'!$A$3:$A$181,0))</f>
        <v>0.05504680642</v>
      </c>
      <c r="AC2205" s="29" t="str">
        <f t="array" ref="AC2205">INDEX('RESUMO - LOTES E VMA'!$L$3:$L$181,MATCH('LISTA DOS ITENS'!$D2205,'RESUMO - LOTES E VMA'!$A$3:$A$181,0))</f>
        <v>1% do Valor de Comparação do VMA</v>
      </c>
      <c r="AD2205" s="53" t="str">
        <f>VLOOKUP(Tabela1[[#This Row],[Índice]],[1]Planilha1!$A:$A,1,0)</f>
        <v>#ERROR!</v>
      </c>
    </row>
    <row r="2206" ht="15.75" customHeight="1">
      <c r="A2206" s="52">
        <v>254678.0</v>
      </c>
      <c r="B2206" s="53" t="s">
        <v>70</v>
      </c>
      <c r="C2206" s="53" t="s">
        <v>71</v>
      </c>
      <c r="D2206" s="22">
        <v>207172.0</v>
      </c>
      <c r="E2206" s="53" t="s">
        <v>63</v>
      </c>
      <c r="F2206" s="54">
        <v>1.0322003E7</v>
      </c>
      <c r="G2206" s="53" t="s">
        <v>1610</v>
      </c>
      <c r="H2206" s="55">
        <v>2101.0</v>
      </c>
      <c r="I2206" s="55"/>
      <c r="J2206" s="55" t="s">
        <v>79</v>
      </c>
      <c r="K2206" s="53" t="s">
        <v>73</v>
      </c>
      <c r="L2206" s="53"/>
      <c r="M2206" s="53">
        <v>8.0</v>
      </c>
      <c r="N2206" s="53" t="s">
        <v>52</v>
      </c>
      <c r="O2206" s="25">
        <v>602.09</v>
      </c>
      <c r="P2206" s="25">
        <f>'LISTA DOS ITENS'!$O2206*'LISTA DOS ITENS'!$M2206</f>
        <v>4816.72</v>
      </c>
      <c r="Q2206" s="25">
        <v>602.09</v>
      </c>
      <c r="R2206" s="25">
        <f>'LISTA DOS ITENS'!$Q2206*'LISTA DOS ITENS'!$M2206</f>
        <v>4816.72</v>
      </c>
      <c r="S2206" s="56">
        <f>IF('LISTA DOS ITENS'!$P2206&gt;'LISTA DOS ITENS'!$R2206,'LISTA DOS ITENS'!$P2206,'LISTA DOS ITENS'!$R2206)</f>
        <v>4816.72</v>
      </c>
      <c r="T2206" s="25">
        <v>33.591970983363524</v>
      </c>
      <c r="U2206" s="25">
        <f>'LISTA DOS ITENS'!$T2206*'LISTA DOS ITENS'!$M2206</f>
        <v>268.7357679</v>
      </c>
      <c r="V2206" s="56">
        <f t="array" ref="V2206">INDEX('RESUMO - LOTES E VMA'!$F$3:$F$181,MATCH('LISTA DOS ITENS'!$D2206,'RESUMO - LOTES E VMA'!$A$3:$A$181,0))</f>
        <v>16299.89857</v>
      </c>
      <c r="W2206" s="57">
        <f>'LISTA DOS ITENS'!$U2206/'LISTA DOS ITENS'!$V2206</f>
        <v>0.01648695952</v>
      </c>
      <c r="X2206" s="53" t="s">
        <v>53</v>
      </c>
      <c r="Y2206" s="53" t="s">
        <v>290</v>
      </c>
      <c r="Z2206" s="58" t="str">
        <f>'LISTA DOS ITENS'!$F2206&amp;"-"&amp;'LISTA DOS ITENS'!$H2206&amp;"-"&amp;'LISTA DOS ITENS'!$J2206&amp;"-"&amp;'LISTA DOS ITENS'!$K2206&amp;"-"&amp;'LISTA DOS ITENS'!$I2206</f>
        <v>10322003-2101-A003-CONS/NAC-</v>
      </c>
      <c r="AA2206" s="59" t="str">
        <f t="array" ref="AA2206">INDEX('RESUMO - LOTES E VMA'!$M$3:$M$181,MATCH('LISTA DOS ITENS'!$D2206,'RESUMO - LOTES E VMA'!$A$3:$A$181,0))</f>
        <v>Para Leilão</v>
      </c>
      <c r="AB2206" s="60">
        <f t="array" ref="AB2206">INDEX('RESUMO - LOTES E VMA'!$J$3:$J$181,MATCH('LISTA DOS ITENS'!$D2206,'RESUMO - LOTES E VMA'!$A$3:$A$181,0))</f>
        <v>0.05504680642</v>
      </c>
      <c r="AC2206" s="29" t="str">
        <f t="array" ref="AC2206">INDEX('RESUMO - LOTES E VMA'!$L$3:$L$181,MATCH('LISTA DOS ITENS'!$D2206,'RESUMO - LOTES E VMA'!$A$3:$A$181,0))</f>
        <v>1% do Valor de Comparação do VMA</v>
      </c>
      <c r="AD2206" s="53" t="str">
        <f>VLOOKUP(Tabela1[[#This Row],[Índice]],[1]Planilha1!$A:$A,1,0)</f>
        <v>#ERROR!</v>
      </c>
    </row>
    <row r="2207" ht="15.75" customHeight="1">
      <c r="A2207" s="52">
        <v>254679.0</v>
      </c>
      <c r="B2207" s="53" t="s">
        <v>70</v>
      </c>
      <c r="C2207" s="53" t="s">
        <v>71</v>
      </c>
      <c r="D2207" s="22">
        <v>207172.0</v>
      </c>
      <c r="E2207" s="53" t="s">
        <v>63</v>
      </c>
      <c r="F2207" s="54">
        <v>1.042269E7</v>
      </c>
      <c r="G2207" s="53" t="s">
        <v>1611</v>
      </c>
      <c r="H2207" s="55">
        <v>2101.0</v>
      </c>
      <c r="I2207" s="55"/>
      <c r="J2207" s="55" t="s">
        <v>79</v>
      </c>
      <c r="K2207" s="53" t="s">
        <v>73</v>
      </c>
      <c r="L2207" s="53"/>
      <c r="M2207" s="53">
        <v>1.0</v>
      </c>
      <c r="N2207" s="53" t="s">
        <v>52</v>
      </c>
      <c r="O2207" s="25">
        <v>391.26</v>
      </c>
      <c r="P2207" s="25">
        <f>'LISTA DOS ITENS'!$O2207*'LISTA DOS ITENS'!$M2207</f>
        <v>391.26</v>
      </c>
      <c r="Q2207" s="25">
        <v>391.27</v>
      </c>
      <c r="R2207" s="25">
        <f>'LISTA DOS ITENS'!$Q2207*'LISTA DOS ITENS'!$M2207</f>
        <v>391.27</v>
      </c>
      <c r="S2207" s="56">
        <f>IF('LISTA DOS ITENS'!$P2207&gt;'LISTA DOS ITENS'!$R2207,'LISTA DOS ITENS'!$P2207,'LISTA DOS ITENS'!$R2207)</f>
        <v>391.27</v>
      </c>
      <c r="T2207" s="25">
        <v>21.829843522829883</v>
      </c>
      <c r="U2207" s="25">
        <f>'LISTA DOS ITENS'!$T2207*'LISTA DOS ITENS'!$M2207</f>
        <v>21.82984352</v>
      </c>
      <c r="V2207" s="56">
        <f t="array" ref="V2207">INDEX('RESUMO - LOTES E VMA'!$F$3:$F$181,MATCH('LISTA DOS ITENS'!$D2207,'RESUMO - LOTES E VMA'!$A$3:$A$181,0))</f>
        <v>16299.89857</v>
      </c>
      <c r="W2207" s="57">
        <f>'LISTA DOS ITENS'!$U2207/'LISTA DOS ITENS'!$V2207</f>
        <v>0.001339262538</v>
      </c>
      <c r="X2207" s="53" t="s">
        <v>53</v>
      </c>
      <c r="Y2207" s="53" t="s">
        <v>290</v>
      </c>
      <c r="Z2207" s="58" t="str">
        <f>'LISTA DOS ITENS'!$F2207&amp;"-"&amp;'LISTA DOS ITENS'!$H2207&amp;"-"&amp;'LISTA DOS ITENS'!$J2207&amp;"-"&amp;'LISTA DOS ITENS'!$K2207&amp;"-"&amp;'LISTA DOS ITENS'!$I2207</f>
        <v>10422690-2101-A003-CONS/NAC-</v>
      </c>
      <c r="AA2207" s="59" t="str">
        <f t="array" ref="AA2207">INDEX('RESUMO - LOTES E VMA'!$M$3:$M$181,MATCH('LISTA DOS ITENS'!$D2207,'RESUMO - LOTES E VMA'!$A$3:$A$181,0))</f>
        <v>Para Leilão</v>
      </c>
      <c r="AB2207" s="60">
        <f t="array" ref="AB2207">INDEX('RESUMO - LOTES E VMA'!$J$3:$J$181,MATCH('LISTA DOS ITENS'!$D2207,'RESUMO - LOTES E VMA'!$A$3:$A$181,0))</f>
        <v>0.05504680642</v>
      </c>
      <c r="AC2207" s="29" t="str">
        <f t="array" ref="AC2207">INDEX('RESUMO - LOTES E VMA'!$L$3:$L$181,MATCH('LISTA DOS ITENS'!$D2207,'RESUMO - LOTES E VMA'!$A$3:$A$181,0))</f>
        <v>1% do Valor de Comparação do VMA</v>
      </c>
      <c r="AD2207" s="53" t="str">
        <f>VLOOKUP(Tabela1[[#This Row],[Índice]],[1]Planilha1!$A:$A,1,0)</f>
        <v>#ERROR!</v>
      </c>
    </row>
    <row r="2208" ht="15.75" customHeight="1">
      <c r="A2208" s="52">
        <v>254680.0</v>
      </c>
      <c r="B2208" s="53" t="s">
        <v>70</v>
      </c>
      <c r="C2208" s="53" t="s">
        <v>71</v>
      </c>
      <c r="D2208" s="22">
        <v>207172.0</v>
      </c>
      <c r="E2208" s="53" t="s">
        <v>63</v>
      </c>
      <c r="F2208" s="54">
        <v>1.0546409E7</v>
      </c>
      <c r="G2208" s="53" t="s">
        <v>1576</v>
      </c>
      <c r="H2208" s="55">
        <v>2101.0</v>
      </c>
      <c r="I2208" s="55"/>
      <c r="J2208" s="55" t="s">
        <v>79</v>
      </c>
      <c r="K2208" s="53" t="s">
        <v>73</v>
      </c>
      <c r="L2208" s="53"/>
      <c r="M2208" s="53">
        <v>1.0</v>
      </c>
      <c r="N2208" s="53" t="s">
        <v>52</v>
      </c>
      <c r="O2208" s="25">
        <v>2392.97</v>
      </c>
      <c r="P2208" s="25">
        <f>'LISTA DOS ITENS'!$O2208*'LISTA DOS ITENS'!$M2208</f>
        <v>2392.97</v>
      </c>
      <c r="Q2208" s="25">
        <v>2392.97</v>
      </c>
      <c r="R2208" s="25">
        <f>'LISTA DOS ITENS'!$Q2208*'LISTA DOS ITENS'!$M2208</f>
        <v>2392.97</v>
      </c>
      <c r="S2208" s="56">
        <f>IF('LISTA DOS ITENS'!$P2208&gt;'LISTA DOS ITENS'!$R2208,'LISTA DOS ITENS'!$P2208,'LISTA DOS ITENS'!$R2208)</f>
        <v>2392.97</v>
      </c>
      <c r="T2208" s="25">
        <v>133.50924081791658</v>
      </c>
      <c r="U2208" s="25">
        <f>'LISTA DOS ITENS'!$T2208*'LISTA DOS ITENS'!$M2208</f>
        <v>133.5092408</v>
      </c>
      <c r="V2208" s="56">
        <f t="array" ref="V2208">INDEX('RESUMO - LOTES E VMA'!$F$3:$F$181,MATCH('LISTA DOS ITENS'!$D2208,'RESUMO - LOTES E VMA'!$A$3:$A$181,0))</f>
        <v>16299.89857</v>
      </c>
      <c r="W2208" s="57">
        <f>'LISTA DOS ITENS'!$U2208/'LISTA DOS ITENS'!$V2208</f>
        <v>0.008190801942</v>
      </c>
      <c r="X2208" s="53" t="s">
        <v>53</v>
      </c>
      <c r="Y2208" s="53" t="s">
        <v>290</v>
      </c>
      <c r="Z2208" s="58" t="str">
        <f>'LISTA DOS ITENS'!$F2208&amp;"-"&amp;'LISTA DOS ITENS'!$H2208&amp;"-"&amp;'LISTA DOS ITENS'!$J2208&amp;"-"&amp;'LISTA DOS ITENS'!$K2208&amp;"-"&amp;'LISTA DOS ITENS'!$I2208</f>
        <v>10546409-2101-A003-CONS/NAC-</v>
      </c>
      <c r="AA2208" s="59" t="str">
        <f t="array" ref="AA2208">INDEX('RESUMO - LOTES E VMA'!$M$3:$M$181,MATCH('LISTA DOS ITENS'!$D2208,'RESUMO - LOTES E VMA'!$A$3:$A$181,0))</f>
        <v>Para Leilão</v>
      </c>
      <c r="AB2208" s="60">
        <f t="array" ref="AB2208">INDEX('RESUMO - LOTES E VMA'!$J$3:$J$181,MATCH('LISTA DOS ITENS'!$D2208,'RESUMO - LOTES E VMA'!$A$3:$A$181,0))</f>
        <v>0.05504680642</v>
      </c>
      <c r="AC2208" s="29" t="str">
        <f t="array" ref="AC2208">INDEX('RESUMO - LOTES E VMA'!$L$3:$L$181,MATCH('LISTA DOS ITENS'!$D2208,'RESUMO - LOTES E VMA'!$A$3:$A$181,0))</f>
        <v>1% do Valor de Comparação do VMA</v>
      </c>
      <c r="AD2208" s="53" t="str">
        <f>VLOOKUP(Tabela1[[#This Row],[Índice]],[1]Planilha1!$A:$A,1,0)</f>
        <v>#ERROR!</v>
      </c>
    </row>
    <row r="2209" ht="15.75" customHeight="1">
      <c r="A2209" s="52">
        <v>254681.0</v>
      </c>
      <c r="B2209" s="53" t="s">
        <v>70</v>
      </c>
      <c r="C2209" s="53" t="s">
        <v>71</v>
      </c>
      <c r="D2209" s="22">
        <v>207172.0</v>
      </c>
      <c r="E2209" s="53" t="s">
        <v>63</v>
      </c>
      <c r="F2209" s="54">
        <v>1.0548551E7</v>
      </c>
      <c r="G2209" s="53" t="s">
        <v>1612</v>
      </c>
      <c r="H2209" s="55">
        <v>2101.0</v>
      </c>
      <c r="I2209" s="55"/>
      <c r="J2209" s="55" t="s">
        <v>79</v>
      </c>
      <c r="K2209" s="53" t="s">
        <v>73</v>
      </c>
      <c r="L2209" s="53"/>
      <c r="M2209" s="53">
        <v>3.0</v>
      </c>
      <c r="N2209" s="53" t="s">
        <v>52</v>
      </c>
      <c r="O2209" s="25">
        <v>15.205</v>
      </c>
      <c r="P2209" s="25">
        <f>'LISTA DOS ITENS'!$O2209*'LISTA DOS ITENS'!$M2209</f>
        <v>45.615</v>
      </c>
      <c r="Q2209" s="25">
        <v>15.2</v>
      </c>
      <c r="R2209" s="25">
        <f>'LISTA DOS ITENS'!$Q2209*'LISTA DOS ITENS'!$M2209</f>
        <v>45.6</v>
      </c>
      <c r="S2209" s="56">
        <f>IF('LISTA DOS ITENS'!$P2209&gt;'LISTA DOS ITENS'!$R2209,'LISTA DOS ITENS'!$P2209,'LISTA DOS ITENS'!$R2209)</f>
        <v>45.615</v>
      </c>
      <c r="T2209" s="25">
        <v>0.8480425832468991</v>
      </c>
      <c r="U2209" s="25">
        <f>'LISTA DOS ITENS'!$T2209*'LISTA DOS ITENS'!$M2209</f>
        <v>2.54412775</v>
      </c>
      <c r="V2209" s="56">
        <f t="array" ref="V2209">INDEX('RESUMO - LOTES E VMA'!$F$3:$F$181,MATCH('LISTA DOS ITENS'!$D2209,'RESUMO - LOTES E VMA'!$A$3:$A$181,0))</f>
        <v>16299.89857</v>
      </c>
      <c r="W2209" s="57">
        <f>'LISTA DOS ITENS'!$U2209/'LISTA DOS ITENS'!$V2209</f>
        <v>0.0001560824283</v>
      </c>
      <c r="X2209" s="53" t="s">
        <v>53</v>
      </c>
      <c r="Y2209" s="53" t="s">
        <v>290</v>
      </c>
      <c r="Z2209" s="58" t="str">
        <f>'LISTA DOS ITENS'!$F2209&amp;"-"&amp;'LISTA DOS ITENS'!$H2209&amp;"-"&amp;'LISTA DOS ITENS'!$J2209&amp;"-"&amp;'LISTA DOS ITENS'!$K2209&amp;"-"&amp;'LISTA DOS ITENS'!$I2209</f>
        <v>10548551-2101-A003-CONS/NAC-</v>
      </c>
      <c r="AA2209" s="59" t="str">
        <f t="array" ref="AA2209">INDEX('RESUMO - LOTES E VMA'!$M$3:$M$181,MATCH('LISTA DOS ITENS'!$D2209,'RESUMO - LOTES E VMA'!$A$3:$A$181,0))</f>
        <v>Para Leilão</v>
      </c>
      <c r="AB2209" s="60">
        <f t="array" ref="AB2209">INDEX('RESUMO - LOTES E VMA'!$J$3:$J$181,MATCH('LISTA DOS ITENS'!$D2209,'RESUMO - LOTES E VMA'!$A$3:$A$181,0))</f>
        <v>0.05504680642</v>
      </c>
      <c r="AC2209" s="29" t="str">
        <f t="array" ref="AC2209">INDEX('RESUMO - LOTES E VMA'!$L$3:$L$181,MATCH('LISTA DOS ITENS'!$D2209,'RESUMO - LOTES E VMA'!$A$3:$A$181,0))</f>
        <v>1% do Valor de Comparação do VMA</v>
      </c>
      <c r="AD2209" s="53" t="str">
        <f>VLOOKUP(Tabela1[[#This Row],[Índice]],[1]Planilha1!$A:$A,1,0)</f>
        <v>#ERROR!</v>
      </c>
    </row>
    <row r="2210" ht="15.75" customHeight="1">
      <c r="A2210" s="52">
        <v>254682.0</v>
      </c>
      <c r="B2210" s="53" t="s">
        <v>70</v>
      </c>
      <c r="C2210" s="53" t="s">
        <v>71</v>
      </c>
      <c r="D2210" s="22">
        <v>207172.0</v>
      </c>
      <c r="E2210" s="53" t="s">
        <v>63</v>
      </c>
      <c r="F2210" s="54">
        <v>1.0565894E7</v>
      </c>
      <c r="G2210" s="53" t="s">
        <v>1613</v>
      </c>
      <c r="H2210" s="55">
        <v>2101.0</v>
      </c>
      <c r="I2210" s="55"/>
      <c r="J2210" s="55" t="s">
        <v>79</v>
      </c>
      <c r="K2210" s="53" t="s">
        <v>73</v>
      </c>
      <c r="L2210" s="53"/>
      <c r="M2210" s="53">
        <v>1.0</v>
      </c>
      <c r="N2210" s="53" t="s">
        <v>52</v>
      </c>
      <c r="O2210" s="25">
        <v>295.92</v>
      </c>
      <c r="P2210" s="25">
        <f>'LISTA DOS ITENS'!$O2210*'LISTA DOS ITENS'!$M2210</f>
        <v>295.92</v>
      </c>
      <c r="Q2210" s="25">
        <v>295.92</v>
      </c>
      <c r="R2210" s="25">
        <f>'LISTA DOS ITENS'!$Q2210*'LISTA DOS ITENS'!$M2210</f>
        <v>295.92</v>
      </c>
      <c r="S2210" s="56">
        <f>IF('LISTA DOS ITENS'!$P2210&gt;'LISTA DOS ITENS'!$R2210,'LISTA DOS ITENS'!$P2210,'LISTA DOS ITENS'!$R2210)</f>
        <v>295.92</v>
      </c>
      <c r="T2210" s="25">
        <v>16.510050081212</v>
      </c>
      <c r="U2210" s="25">
        <f>'LISTA DOS ITENS'!$T2210*'LISTA DOS ITENS'!$M2210</f>
        <v>16.51005008</v>
      </c>
      <c r="V2210" s="56">
        <f t="array" ref="V2210">INDEX('RESUMO - LOTES E VMA'!$F$3:$F$181,MATCH('LISTA DOS ITENS'!$D2210,'RESUMO - LOTES E VMA'!$A$3:$A$181,0))</f>
        <v>16299.89857</v>
      </c>
      <c r="W2210" s="57">
        <f>'LISTA DOS ITENS'!$U2210/'LISTA DOS ITENS'!$V2210</f>
        <v>0.001012892811</v>
      </c>
      <c r="X2210" s="53" t="s">
        <v>53</v>
      </c>
      <c r="Y2210" s="53" t="s">
        <v>290</v>
      </c>
      <c r="Z2210" s="58" t="str">
        <f>'LISTA DOS ITENS'!$F2210&amp;"-"&amp;'LISTA DOS ITENS'!$H2210&amp;"-"&amp;'LISTA DOS ITENS'!$J2210&amp;"-"&amp;'LISTA DOS ITENS'!$K2210&amp;"-"&amp;'LISTA DOS ITENS'!$I2210</f>
        <v>10565894-2101-A003-CONS/NAC-</v>
      </c>
      <c r="AA2210" s="59" t="str">
        <f t="array" ref="AA2210">INDEX('RESUMO - LOTES E VMA'!$M$3:$M$181,MATCH('LISTA DOS ITENS'!$D2210,'RESUMO - LOTES E VMA'!$A$3:$A$181,0))</f>
        <v>Para Leilão</v>
      </c>
      <c r="AB2210" s="60">
        <f t="array" ref="AB2210">INDEX('RESUMO - LOTES E VMA'!$J$3:$J$181,MATCH('LISTA DOS ITENS'!$D2210,'RESUMO - LOTES E VMA'!$A$3:$A$181,0))</f>
        <v>0.05504680642</v>
      </c>
      <c r="AC2210" s="29" t="str">
        <f t="array" ref="AC2210">INDEX('RESUMO - LOTES E VMA'!$L$3:$L$181,MATCH('LISTA DOS ITENS'!$D2210,'RESUMO - LOTES E VMA'!$A$3:$A$181,0))</f>
        <v>1% do Valor de Comparação do VMA</v>
      </c>
      <c r="AD2210" s="53" t="str">
        <f>VLOOKUP(Tabela1[[#This Row],[Índice]],[1]Planilha1!$A:$A,1,0)</f>
        <v>#ERROR!</v>
      </c>
    </row>
    <row r="2211" ht="15.75" customHeight="1">
      <c r="A2211" s="52">
        <v>254683.0</v>
      </c>
      <c r="B2211" s="53" t="s">
        <v>70</v>
      </c>
      <c r="C2211" s="53" t="s">
        <v>71</v>
      </c>
      <c r="D2211" s="22">
        <v>207172.0</v>
      </c>
      <c r="E2211" s="53" t="s">
        <v>63</v>
      </c>
      <c r="F2211" s="54">
        <v>1.0624147E7</v>
      </c>
      <c r="G2211" s="53" t="s">
        <v>1583</v>
      </c>
      <c r="H2211" s="55">
        <v>2101.0</v>
      </c>
      <c r="I2211" s="55"/>
      <c r="J2211" s="55" t="s">
        <v>79</v>
      </c>
      <c r="K2211" s="53" t="s">
        <v>179</v>
      </c>
      <c r="L2211" s="53"/>
      <c r="M2211" s="53">
        <v>1.0</v>
      </c>
      <c r="N2211" s="53" t="s">
        <v>52</v>
      </c>
      <c r="O2211" s="25">
        <v>1235.86</v>
      </c>
      <c r="P2211" s="25">
        <f>'LISTA DOS ITENS'!$O2211*'LISTA DOS ITENS'!$M2211</f>
        <v>1235.86</v>
      </c>
      <c r="Q2211" s="25">
        <v>1235.86</v>
      </c>
      <c r="R2211" s="25">
        <f>'LISTA DOS ITENS'!$Q2211*'LISTA DOS ITENS'!$M2211</f>
        <v>1235.86</v>
      </c>
      <c r="S2211" s="56">
        <f>IF('LISTA DOS ITENS'!$P2211&gt;'LISTA DOS ITENS'!$R2211,'LISTA DOS ITENS'!$P2211,'LISTA DOS ITENS'!$R2211)</f>
        <v>1235.86</v>
      </c>
      <c r="T2211" s="25">
        <v>68.95144124549425</v>
      </c>
      <c r="U2211" s="25">
        <f>'LISTA DOS ITENS'!$T2211*'LISTA DOS ITENS'!$M2211</f>
        <v>68.95144125</v>
      </c>
      <c r="V2211" s="56">
        <f t="array" ref="V2211">INDEX('RESUMO - LOTES E VMA'!$F$3:$F$181,MATCH('LISTA DOS ITENS'!$D2211,'RESUMO - LOTES E VMA'!$A$3:$A$181,0))</f>
        <v>16299.89857</v>
      </c>
      <c r="W2211" s="57">
        <f>'LISTA DOS ITENS'!$U2211/'LISTA DOS ITENS'!$V2211</f>
        <v>0.004230176094</v>
      </c>
      <c r="X2211" s="53" t="s">
        <v>53</v>
      </c>
      <c r="Y2211" s="53" t="s">
        <v>290</v>
      </c>
      <c r="Z2211" s="58" t="str">
        <f>'LISTA DOS ITENS'!$F2211&amp;"-"&amp;'LISTA DOS ITENS'!$H2211&amp;"-"&amp;'LISTA DOS ITENS'!$J2211&amp;"-"&amp;'LISTA DOS ITENS'!$K2211&amp;"-"&amp;'LISTA DOS ITENS'!$I2211</f>
        <v>10624147-2101-A003-IMOB/IMP-</v>
      </c>
      <c r="AA2211" s="59" t="str">
        <f t="array" ref="AA2211">INDEX('RESUMO - LOTES E VMA'!$M$3:$M$181,MATCH('LISTA DOS ITENS'!$D2211,'RESUMO - LOTES E VMA'!$A$3:$A$181,0))</f>
        <v>Para Leilão</v>
      </c>
      <c r="AB2211" s="60">
        <f t="array" ref="AB2211">INDEX('RESUMO - LOTES E VMA'!$J$3:$J$181,MATCH('LISTA DOS ITENS'!$D2211,'RESUMO - LOTES E VMA'!$A$3:$A$181,0))</f>
        <v>0.05504680642</v>
      </c>
      <c r="AC2211" s="29" t="str">
        <f t="array" ref="AC2211">INDEX('RESUMO - LOTES E VMA'!$L$3:$L$181,MATCH('LISTA DOS ITENS'!$D2211,'RESUMO - LOTES E VMA'!$A$3:$A$181,0))</f>
        <v>1% do Valor de Comparação do VMA</v>
      </c>
      <c r="AD2211" s="53" t="str">
        <f>VLOOKUP(Tabela1[[#This Row],[Índice]],[1]Planilha1!$A:$A,1,0)</f>
        <v>#ERROR!</v>
      </c>
    </row>
    <row r="2212" ht="15.75" customHeight="1">
      <c r="A2212" s="52">
        <v>254684.0</v>
      </c>
      <c r="B2212" s="53" t="s">
        <v>70</v>
      </c>
      <c r="C2212" s="53" t="s">
        <v>71</v>
      </c>
      <c r="D2212" s="22">
        <v>207172.0</v>
      </c>
      <c r="E2212" s="53" t="s">
        <v>63</v>
      </c>
      <c r="F2212" s="54">
        <v>1.0911891E7</v>
      </c>
      <c r="G2212" s="53" t="s">
        <v>1614</v>
      </c>
      <c r="H2212" s="55">
        <v>2101.0</v>
      </c>
      <c r="I2212" s="55"/>
      <c r="J2212" s="55" t="s">
        <v>79</v>
      </c>
      <c r="K2212" s="53" t="s">
        <v>73</v>
      </c>
      <c r="L2212" s="53"/>
      <c r="M2212" s="53">
        <v>4.0</v>
      </c>
      <c r="N2212" s="53" t="s">
        <v>52</v>
      </c>
      <c r="O2212" s="25">
        <v>955.0</v>
      </c>
      <c r="P2212" s="25">
        <f>'LISTA DOS ITENS'!$O2212*'LISTA DOS ITENS'!$M2212</f>
        <v>3820</v>
      </c>
      <c r="Q2212" s="25">
        <v>955.0</v>
      </c>
      <c r="R2212" s="25">
        <f>'LISTA DOS ITENS'!$Q2212*'LISTA DOS ITENS'!$M2212</f>
        <v>3820</v>
      </c>
      <c r="S2212" s="56">
        <f>IF('LISTA DOS ITENS'!$P2212&gt;'LISTA DOS ITENS'!$R2212,'LISTA DOS ITENS'!$P2212,'LISTA DOS ITENS'!$R2212)</f>
        <v>3820</v>
      </c>
      <c r="T2212" s="25">
        <v>53.281622828999254</v>
      </c>
      <c r="U2212" s="25">
        <f>'LISTA DOS ITENS'!$T2212*'LISTA DOS ITENS'!$M2212</f>
        <v>213.1264913</v>
      </c>
      <c r="V2212" s="56">
        <f t="array" ref="V2212">INDEX('RESUMO - LOTES E VMA'!$F$3:$F$181,MATCH('LISTA DOS ITENS'!$D2212,'RESUMO - LOTES E VMA'!$A$3:$A$181,0))</f>
        <v>16299.89857</v>
      </c>
      <c r="W2212" s="57">
        <f>'LISTA DOS ITENS'!$U2212/'LISTA DOS ITENS'!$V2212</f>
        <v>0.01307532623</v>
      </c>
      <c r="X2212" s="53" t="s">
        <v>53</v>
      </c>
      <c r="Y2212" s="53" t="s">
        <v>290</v>
      </c>
      <c r="Z2212" s="58" t="str">
        <f>'LISTA DOS ITENS'!$F2212&amp;"-"&amp;'LISTA DOS ITENS'!$H2212&amp;"-"&amp;'LISTA DOS ITENS'!$J2212&amp;"-"&amp;'LISTA DOS ITENS'!$K2212&amp;"-"&amp;'LISTA DOS ITENS'!$I2212</f>
        <v>10911891-2101-A003-CONS/NAC-</v>
      </c>
      <c r="AA2212" s="59" t="str">
        <f t="array" ref="AA2212">INDEX('RESUMO - LOTES E VMA'!$M$3:$M$181,MATCH('LISTA DOS ITENS'!$D2212,'RESUMO - LOTES E VMA'!$A$3:$A$181,0))</f>
        <v>Para Leilão</v>
      </c>
      <c r="AB2212" s="60">
        <f t="array" ref="AB2212">INDEX('RESUMO - LOTES E VMA'!$J$3:$J$181,MATCH('LISTA DOS ITENS'!$D2212,'RESUMO - LOTES E VMA'!$A$3:$A$181,0))</f>
        <v>0.05504680642</v>
      </c>
      <c r="AC2212" s="29" t="str">
        <f t="array" ref="AC2212">INDEX('RESUMO - LOTES E VMA'!$L$3:$L$181,MATCH('LISTA DOS ITENS'!$D2212,'RESUMO - LOTES E VMA'!$A$3:$A$181,0))</f>
        <v>1% do Valor de Comparação do VMA</v>
      </c>
      <c r="AD2212" s="53" t="str">
        <f>VLOOKUP(Tabela1[[#This Row],[Índice]],[1]Planilha1!$A:$A,1,0)</f>
        <v>#ERROR!</v>
      </c>
    </row>
    <row r="2213" ht="15.75" customHeight="1">
      <c r="A2213" s="52">
        <v>254685.0</v>
      </c>
      <c r="B2213" s="53" t="s">
        <v>70</v>
      </c>
      <c r="C2213" s="53" t="s">
        <v>71</v>
      </c>
      <c r="D2213" s="22">
        <v>207172.0</v>
      </c>
      <c r="E2213" s="53" t="s">
        <v>63</v>
      </c>
      <c r="F2213" s="54">
        <v>1.0983168E7</v>
      </c>
      <c r="G2213" s="53" t="s">
        <v>1615</v>
      </c>
      <c r="H2213" s="55">
        <v>2101.0</v>
      </c>
      <c r="I2213" s="55"/>
      <c r="J2213" s="55" t="s">
        <v>79</v>
      </c>
      <c r="K2213" s="53" t="s">
        <v>73</v>
      </c>
      <c r="L2213" s="53"/>
      <c r="M2213" s="53">
        <v>1.0</v>
      </c>
      <c r="N2213" s="53" t="s">
        <v>52</v>
      </c>
      <c r="O2213" s="25">
        <v>4260.0</v>
      </c>
      <c r="P2213" s="25">
        <f>'LISTA DOS ITENS'!$O2213*'LISTA DOS ITENS'!$M2213</f>
        <v>4260</v>
      </c>
      <c r="Q2213" s="25">
        <v>4260.0</v>
      </c>
      <c r="R2213" s="25">
        <f>'LISTA DOS ITENS'!$Q2213*'LISTA DOS ITENS'!$M2213</f>
        <v>4260</v>
      </c>
      <c r="S2213" s="56">
        <f>IF('LISTA DOS ITENS'!$P2213&gt;'LISTA DOS ITENS'!$R2213,'LISTA DOS ITENS'!$P2213,'LISTA DOS ITENS'!$R2213)</f>
        <v>4260</v>
      </c>
      <c r="T2213" s="25">
        <v>237.6750924099862</v>
      </c>
      <c r="U2213" s="25">
        <f>'LISTA DOS ITENS'!$T2213*'LISTA DOS ITENS'!$M2213</f>
        <v>237.6750924</v>
      </c>
      <c r="V2213" s="56">
        <f t="array" ref="V2213">INDEX('RESUMO - LOTES E VMA'!$F$3:$F$181,MATCH('LISTA DOS ITENS'!$D2213,'RESUMO - LOTES E VMA'!$A$3:$A$181,0))</f>
        <v>16299.89857</v>
      </c>
      <c r="W2213" s="57">
        <f>'LISTA DOS ITENS'!$U2213/'LISTA DOS ITENS'!$V2213</f>
        <v>0.01458138475</v>
      </c>
      <c r="X2213" s="53" t="s">
        <v>53</v>
      </c>
      <c r="Y2213" s="53" t="s">
        <v>290</v>
      </c>
      <c r="Z2213" s="58" t="str">
        <f>'LISTA DOS ITENS'!$F2213&amp;"-"&amp;'LISTA DOS ITENS'!$H2213&amp;"-"&amp;'LISTA DOS ITENS'!$J2213&amp;"-"&amp;'LISTA DOS ITENS'!$K2213&amp;"-"&amp;'LISTA DOS ITENS'!$I2213</f>
        <v>10983168-2101-A003-CONS/NAC-</v>
      </c>
      <c r="AA2213" s="59" t="str">
        <f t="array" ref="AA2213">INDEX('RESUMO - LOTES E VMA'!$M$3:$M$181,MATCH('LISTA DOS ITENS'!$D2213,'RESUMO - LOTES E VMA'!$A$3:$A$181,0))</f>
        <v>Para Leilão</v>
      </c>
      <c r="AB2213" s="60">
        <f t="array" ref="AB2213">INDEX('RESUMO - LOTES E VMA'!$J$3:$J$181,MATCH('LISTA DOS ITENS'!$D2213,'RESUMO - LOTES E VMA'!$A$3:$A$181,0))</f>
        <v>0.05504680642</v>
      </c>
      <c r="AC2213" s="29" t="str">
        <f t="array" ref="AC2213">INDEX('RESUMO - LOTES E VMA'!$L$3:$L$181,MATCH('LISTA DOS ITENS'!$D2213,'RESUMO - LOTES E VMA'!$A$3:$A$181,0))</f>
        <v>1% do Valor de Comparação do VMA</v>
      </c>
      <c r="AD2213" s="53" t="str">
        <f>VLOOKUP(Tabela1[[#This Row],[Índice]],[1]Planilha1!$A:$A,1,0)</f>
        <v>#ERROR!</v>
      </c>
    </row>
    <row r="2214" ht="15.75" customHeight="1">
      <c r="A2214" s="52">
        <v>254686.0</v>
      </c>
      <c r="B2214" s="53" t="s">
        <v>70</v>
      </c>
      <c r="C2214" s="53" t="s">
        <v>71</v>
      </c>
      <c r="D2214" s="22">
        <v>207172.0</v>
      </c>
      <c r="E2214" s="53" t="s">
        <v>63</v>
      </c>
      <c r="F2214" s="54">
        <v>1.1429902E7</v>
      </c>
      <c r="G2214" s="53" t="s">
        <v>1616</v>
      </c>
      <c r="H2214" s="55">
        <v>2101.0</v>
      </c>
      <c r="I2214" s="55" t="s">
        <v>81</v>
      </c>
      <c r="J2214" s="55" t="s">
        <v>79</v>
      </c>
      <c r="K2214" s="53" t="s">
        <v>80</v>
      </c>
      <c r="L2214" s="53"/>
      <c r="M2214" s="53">
        <v>1.0</v>
      </c>
      <c r="N2214" s="53" t="s">
        <v>52</v>
      </c>
      <c r="O2214" s="25">
        <v>1419.4</v>
      </c>
      <c r="P2214" s="25">
        <f>'LISTA DOS ITENS'!$O2214*'LISTA DOS ITENS'!$M2214</f>
        <v>1419.4</v>
      </c>
      <c r="Q2214" s="25">
        <v>1419.41</v>
      </c>
      <c r="R2214" s="25">
        <f>'LISTA DOS ITENS'!$Q2214*'LISTA DOS ITENS'!$M2214</f>
        <v>1419.41</v>
      </c>
      <c r="S2214" s="56">
        <f>IF('LISTA DOS ITENS'!$P2214&gt;'LISTA DOS ITENS'!$R2214,'LISTA DOS ITENS'!$P2214,'LISTA DOS ITENS'!$R2214)</f>
        <v>1419.41</v>
      </c>
      <c r="T2214" s="25">
        <v>79.1921133609527</v>
      </c>
      <c r="U2214" s="25">
        <f>'LISTA DOS ITENS'!$T2214*'LISTA DOS ITENS'!$M2214</f>
        <v>79.19211336</v>
      </c>
      <c r="V2214" s="56">
        <f t="array" ref="V2214">INDEX('RESUMO - LOTES E VMA'!$F$3:$F$181,MATCH('LISTA DOS ITENS'!$D2214,'RESUMO - LOTES E VMA'!$A$3:$A$181,0))</f>
        <v>16299.89857</v>
      </c>
      <c r="W2214" s="57">
        <f>'LISTA DOS ITENS'!$U2214/'LISTA DOS ITENS'!$V2214</f>
        <v>0.004858442097</v>
      </c>
      <c r="X2214" s="53" t="s">
        <v>53</v>
      </c>
      <c r="Y2214" s="53" t="s">
        <v>290</v>
      </c>
      <c r="Z2214" s="58" t="str">
        <f>'LISTA DOS ITENS'!$F2214&amp;"-"&amp;'LISTA DOS ITENS'!$H2214&amp;"-"&amp;'LISTA DOS ITENS'!$J2214&amp;"-"&amp;'LISTA DOS ITENS'!$K2214&amp;"-"&amp;'LISTA DOS ITENS'!$I2214</f>
        <v>11429902-2101-A003-IMOB/NAC-ED-1000-01.01</v>
      </c>
      <c r="AA2214" s="59" t="str">
        <f t="array" ref="AA2214">INDEX('RESUMO - LOTES E VMA'!$M$3:$M$181,MATCH('LISTA DOS ITENS'!$D2214,'RESUMO - LOTES E VMA'!$A$3:$A$181,0))</f>
        <v>Para Leilão</v>
      </c>
      <c r="AB2214" s="60">
        <f t="array" ref="AB2214">INDEX('RESUMO - LOTES E VMA'!$J$3:$J$181,MATCH('LISTA DOS ITENS'!$D2214,'RESUMO - LOTES E VMA'!$A$3:$A$181,0))</f>
        <v>0.05504680642</v>
      </c>
      <c r="AC2214" s="29" t="str">
        <f t="array" ref="AC2214">INDEX('RESUMO - LOTES E VMA'!$L$3:$L$181,MATCH('LISTA DOS ITENS'!$D2214,'RESUMO - LOTES E VMA'!$A$3:$A$181,0))</f>
        <v>1% do Valor de Comparação do VMA</v>
      </c>
      <c r="AD2214" s="53" t="str">
        <f>VLOOKUP(Tabela1[[#This Row],[Índice]],[1]Planilha1!$A:$A,1,0)</f>
        <v>#ERROR!</v>
      </c>
    </row>
    <row r="2215" ht="15.75" customHeight="1">
      <c r="A2215" s="52">
        <v>254687.0</v>
      </c>
      <c r="B2215" s="53" t="s">
        <v>70</v>
      </c>
      <c r="C2215" s="53" t="s">
        <v>71</v>
      </c>
      <c r="D2215" s="22">
        <v>207172.0</v>
      </c>
      <c r="E2215" s="53" t="s">
        <v>63</v>
      </c>
      <c r="F2215" s="54">
        <v>1.0298158E7</v>
      </c>
      <c r="G2215" s="53" t="s">
        <v>1617</v>
      </c>
      <c r="H2215" s="55">
        <v>2201.0</v>
      </c>
      <c r="I2215" s="55"/>
      <c r="J2215" s="55" t="s">
        <v>79</v>
      </c>
      <c r="K2215" s="53" t="s">
        <v>73</v>
      </c>
      <c r="L2215" s="53"/>
      <c r="M2215" s="53">
        <v>1.0</v>
      </c>
      <c r="N2215" s="53" t="s">
        <v>52</v>
      </c>
      <c r="O2215" s="25">
        <v>252.43</v>
      </c>
      <c r="P2215" s="25">
        <f>'LISTA DOS ITENS'!$O2215*'LISTA DOS ITENS'!$M2215</f>
        <v>252.43</v>
      </c>
      <c r="Q2215" s="25">
        <v>252.43</v>
      </c>
      <c r="R2215" s="25">
        <f>'LISTA DOS ITENS'!$Q2215*'LISTA DOS ITENS'!$M2215</f>
        <v>252.43</v>
      </c>
      <c r="S2215" s="56">
        <f>IF('LISTA DOS ITENS'!$P2215&gt;'LISTA DOS ITENS'!$R2215,'LISTA DOS ITENS'!$P2215,'LISTA DOS ITENS'!$R2215)</f>
        <v>252.43</v>
      </c>
      <c r="T2215" s="25">
        <v>14.083644032172023</v>
      </c>
      <c r="U2215" s="25">
        <f>'LISTA DOS ITENS'!$T2215*'LISTA DOS ITENS'!$M2215</f>
        <v>14.08364403</v>
      </c>
      <c r="V2215" s="56">
        <f t="array" ref="V2215">INDEX('RESUMO - LOTES E VMA'!$F$3:$F$181,MATCH('LISTA DOS ITENS'!$D2215,'RESUMO - LOTES E VMA'!$A$3:$A$181,0))</f>
        <v>16299.89857</v>
      </c>
      <c r="W2215" s="57">
        <f>'LISTA DOS ITENS'!$U2215/'LISTA DOS ITENS'!$V2215</f>
        <v>0.0008640326181</v>
      </c>
      <c r="X2215" s="53" t="s">
        <v>53</v>
      </c>
      <c r="Y2215" s="53" t="s">
        <v>290</v>
      </c>
      <c r="Z2215" s="58" t="str">
        <f>'LISTA DOS ITENS'!$F2215&amp;"-"&amp;'LISTA DOS ITENS'!$H2215&amp;"-"&amp;'LISTA DOS ITENS'!$J2215&amp;"-"&amp;'LISTA DOS ITENS'!$K2215&amp;"-"&amp;'LISTA DOS ITENS'!$I2215</f>
        <v>10298158-2201-A003-CONS/NAC-</v>
      </c>
      <c r="AA2215" s="59" t="str">
        <f t="array" ref="AA2215">INDEX('RESUMO - LOTES E VMA'!$M$3:$M$181,MATCH('LISTA DOS ITENS'!$D2215,'RESUMO - LOTES E VMA'!$A$3:$A$181,0))</f>
        <v>Para Leilão</v>
      </c>
      <c r="AB2215" s="60">
        <f t="array" ref="AB2215">INDEX('RESUMO - LOTES E VMA'!$J$3:$J$181,MATCH('LISTA DOS ITENS'!$D2215,'RESUMO - LOTES E VMA'!$A$3:$A$181,0))</f>
        <v>0.05504680642</v>
      </c>
      <c r="AC2215" s="29" t="str">
        <f t="array" ref="AC2215">INDEX('RESUMO - LOTES E VMA'!$L$3:$L$181,MATCH('LISTA DOS ITENS'!$D2215,'RESUMO - LOTES E VMA'!$A$3:$A$181,0))</f>
        <v>1% do Valor de Comparação do VMA</v>
      </c>
      <c r="AD2215" s="53" t="str">
        <f>VLOOKUP(Tabela1[[#This Row],[Índice]],[1]Planilha1!$A:$A,1,0)</f>
        <v>#ERROR!</v>
      </c>
    </row>
    <row r="2216" ht="15.75" customHeight="1">
      <c r="A2216" s="52">
        <v>254688.0</v>
      </c>
      <c r="B2216" s="53" t="s">
        <v>70</v>
      </c>
      <c r="C2216" s="53" t="s">
        <v>71</v>
      </c>
      <c r="D2216" s="22">
        <v>207172.0</v>
      </c>
      <c r="E2216" s="53" t="s">
        <v>63</v>
      </c>
      <c r="F2216" s="54">
        <v>1.0731135E7</v>
      </c>
      <c r="G2216" s="53" t="s">
        <v>1618</v>
      </c>
      <c r="H2216" s="55">
        <v>2201.0</v>
      </c>
      <c r="I2216" s="55"/>
      <c r="J2216" s="55" t="s">
        <v>79</v>
      </c>
      <c r="K2216" s="53" t="s">
        <v>179</v>
      </c>
      <c r="L2216" s="53"/>
      <c r="M2216" s="53">
        <v>4.0</v>
      </c>
      <c r="N2216" s="53" t="s">
        <v>52</v>
      </c>
      <c r="O2216" s="25">
        <v>218.19</v>
      </c>
      <c r="P2216" s="25">
        <f>'LISTA DOS ITENS'!$O2216*'LISTA DOS ITENS'!$M2216</f>
        <v>872.76</v>
      </c>
      <c r="Q2216" s="25">
        <v>218.19</v>
      </c>
      <c r="R2216" s="25">
        <f>'LISTA DOS ITENS'!$Q2216*'LISTA DOS ITENS'!$M2216</f>
        <v>872.76</v>
      </c>
      <c r="S2216" s="56">
        <f>IF('LISTA DOS ITENS'!$P2216&gt;'LISTA DOS ITENS'!$R2216,'LISTA DOS ITENS'!$P2216,'LISTA DOS ITENS'!$R2216)</f>
        <v>872.76</v>
      </c>
      <c r="T2216" s="25">
        <v>12.173316528857955</v>
      </c>
      <c r="U2216" s="25">
        <f>'LISTA DOS ITENS'!$T2216*'LISTA DOS ITENS'!$M2216</f>
        <v>48.69326612</v>
      </c>
      <c r="V2216" s="56">
        <f t="array" ref="V2216">INDEX('RESUMO - LOTES E VMA'!$F$3:$F$181,MATCH('LISTA DOS ITENS'!$D2216,'RESUMO - LOTES E VMA'!$A$3:$A$181,0))</f>
        <v>16299.89857</v>
      </c>
      <c r="W2216" s="57">
        <f>'LISTA DOS ITENS'!$U2216/'LISTA DOS ITENS'!$V2216</f>
        <v>0.00298733553</v>
      </c>
      <c r="X2216" s="53" t="s">
        <v>53</v>
      </c>
      <c r="Y2216" s="53" t="s">
        <v>290</v>
      </c>
      <c r="Z2216" s="58" t="str">
        <f>'LISTA DOS ITENS'!$F2216&amp;"-"&amp;'LISTA DOS ITENS'!$H2216&amp;"-"&amp;'LISTA DOS ITENS'!$J2216&amp;"-"&amp;'LISTA DOS ITENS'!$K2216&amp;"-"&amp;'LISTA DOS ITENS'!$I2216</f>
        <v>10731135-2201-A003-IMOB/IMP-</v>
      </c>
      <c r="AA2216" s="59" t="str">
        <f t="array" ref="AA2216">INDEX('RESUMO - LOTES E VMA'!$M$3:$M$181,MATCH('LISTA DOS ITENS'!$D2216,'RESUMO - LOTES E VMA'!$A$3:$A$181,0))</f>
        <v>Para Leilão</v>
      </c>
      <c r="AB2216" s="60">
        <f t="array" ref="AB2216">INDEX('RESUMO - LOTES E VMA'!$J$3:$J$181,MATCH('LISTA DOS ITENS'!$D2216,'RESUMO - LOTES E VMA'!$A$3:$A$181,0))</f>
        <v>0.05504680642</v>
      </c>
      <c r="AC2216" s="29" t="str">
        <f t="array" ref="AC2216">INDEX('RESUMO - LOTES E VMA'!$L$3:$L$181,MATCH('LISTA DOS ITENS'!$D2216,'RESUMO - LOTES E VMA'!$A$3:$A$181,0))</f>
        <v>1% do Valor de Comparação do VMA</v>
      </c>
      <c r="AD2216" s="53" t="str">
        <f>VLOOKUP(Tabela1[[#This Row],[Índice]],[1]Planilha1!$A:$A,1,0)</f>
        <v>#ERROR!</v>
      </c>
    </row>
    <row r="2217" ht="15.75" customHeight="1">
      <c r="A2217" s="52">
        <v>254689.0</v>
      </c>
      <c r="B2217" s="53" t="s">
        <v>70</v>
      </c>
      <c r="C2217" s="53" t="s">
        <v>71</v>
      </c>
      <c r="D2217" s="22">
        <v>207172.0</v>
      </c>
      <c r="E2217" s="53" t="s">
        <v>63</v>
      </c>
      <c r="F2217" s="54">
        <v>1.0740329E7</v>
      </c>
      <c r="G2217" s="53" t="s">
        <v>1619</v>
      </c>
      <c r="H2217" s="55">
        <v>2201.0</v>
      </c>
      <c r="I2217" s="55"/>
      <c r="J2217" s="55" t="s">
        <v>79</v>
      </c>
      <c r="K2217" s="53" t="s">
        <v>80</v>
      </c>
      <c r="L2217" s="53"/>
      <c r="M2217" s="53">
        <v>5.0</v>
      </c>
      <c r="N2217" s="53" t="s">
        <v>52</v>
      </c>
      <c r="O2217" s="25">
        <v>775.6600000000001</v>
      </c>
      <c r="P2217" s="25">
        <f>'LISTA DOS ITENS'!$O2217*'LISTA DOS ITENS'!$M2217</f>
        <v>3878.3</v>
      </c>
      <c r="Q2217" s="25">
        <v>775.66</v>
      </c>
      <c r="R2217" s="25">
        <f>'LISTA DOS ITENS'!$Q2217*'LISTA DOS ITENS'!$M2217</f>
        <v>3878.3</v>
      </c>
      <c r="S2217" s="56">
        <f>IF('LISTA DOS ITENS'!$P2217&gt;'LISTA DOS ITENS'!$R2217,'LISTA DOS ITENS'!$P2217,'LISTA DOS ITENS'!$R2217)</f>
        <v>3878.3</v>
      </c>
      <c r="T2217" s="25">
        <v>43.27583619219011</v>
      </c>
      <c r="U2217" s="25">
        <f>'LISTA DOS ITENS'!$T2217*'LISTA DOS ITENS'!$M2217</f>
        <v>216.379181</v>
      </c>
      <c r="V2217" s="56">
        <f t="array" ref="V2217">INDEX('RESUMO - LOTES E VMA'!$F$3:$F$181,MATCH('LISTA DOS ITENS'!$D2217,'RESUMO - LOTES E VMA'!$A$3:$A$181,0))</f>
        <v>16299.89857</v>
      </c>
      <c r="W2217" s="57">
        <f>'LISTA DOS ITENS'!$U2217/'LISTA DOS ITENS'!$V2217</f>
        <v>0.01327487899</v>
      </c>
      <c r="X2217" s="53" t="s">
        <v>53</v>
      </c>
      <c r="Y2217" s="53" t="s">
        <v>290</v>
      </c>
      <c r="Z2217" s="58" t="str">
        <f>'LISTA DOS ITENS'!$F2217&amp;"-"&amp;'LISTA DOS ITENS'!$H2217&amp;"-"&amp;'LISTA DOS ITENS'!$J2217&amp;"-"&amp;'LISTA DOS ITENS'!$K2217&amp;"-"&amp;'LISTA DOS ITENS'!$I2217</f>
        <v>10740329-2201-A003-IMOB/NAC-</v>
      </c>
      <c r="AA2217" s="59" t="str">
        <f t="array" ref="AA2217">INDEX('RESUMO - LOTES E VMA'!$M$3:$M$181,MATCH('LISTA DOS ITENS'!$D2217,'RESUMO - LOTES E VMA'!$A$3:$A$181,0))</f>
        <v>Para Leilão</v>
      </c>
      <c r="AB2217" s="60">
        <f t="array" ref="AB2217">INDEX('RESUMO - LOTES E VMA'!$J$3:$J$181,MATCH('LISTA DOS ITENS'!$D2217,'RESUMO - LOTES E VMA'!$A$3:$A$181,0))</f>
        <v>0.05504680642</v>
      </c>
      <c r="AC2217" s="29" t="str">
        <f t="array" ref="AC2217">INDEX('RESUMO - LOTES E VMA'!$L$3:$L$181,MATCH('LISTA DOS ITENS'!$D2217,'RESUMO - LOTES E VMA'!$A$3:$A$181,0))</f>
        <v>1% do Valor de Comparação do VMA</v>
      </c>
      <c r="AD2217" s="53" t="str">
        <f>VLOOKUP(Tabela1[[#This Row],[Índice]],[1]Planilha1!$A:$A,1,0)</f>
        <v>#ERROR!</v>
      </c>
    </row>
    <row r="2218" ht="15.75" customHeight="1">
      <c r="A2218" s="52">
        <v>254690.0</v>
      </c>
      <c r="B2218" s="53" t="s">
        <v>70</v>
      </c>
      <c r="C2218" s="53" t="s">
        <v>71</v>
      </c>
      <c r="D2218" s="22">
        <v>207172.0</v>
      </c>
      <c r="E2218" s="53" t="s">
        <v>63</v>
      </c>
      <c r="F2218" s="54">
        <v>1.075442E7</v>
      </c>
      <c r="G2218" s="53" t="s">
        <v>1620</v>
      </c>
      <c r="H2218" s="55">
        <v>2201.0</v>
      </c>
      <c r="I2218" s="55"/>
      <c r="J2218" s="55" t="s">
        <v>79</v>
      </c>
      <c r="K2218" s="53" t="s">
        <v>84</v>
      </c>
      <c r="L2218" s="53"/>
      <c r="M2218" s="53">
        <v>2.0</v>
      </c>
      <c r="N2218" s="53" t="s">
        <v>52</v>
      </c>
      <c r="O2218" s="25">
        <v>1.0</v>
      </c>
      <c r="P2218" s="25">
        <f>'LISTA DOS ITENS'!$O2218*'LISTA DOS ITENS'!$M2218</f>
        <v>2</v>
      </c>
      <c r="Q2218" s="25">
        <v>457.7</v>
      </c>
      <c r="R2218" s="25">
        <f>'LISTA DOS ITENS'!$Q2218*'LISTA DOS ITENS'!$M2218</f>
        <v>915.4</v>
      </c>
      <c r="S2218" s="56">
        <f>IF('LISTA DOS ITENS'!$P2218&gt;'LISTA DOS ITENS'!$R2218,'LISTA DOS ITENS'!$P2218,'LISTA DOS ITENS'!$R2218)</f>
        <v>915.4</v>
      </c>
      <c r="T2218" s="25">
        <v>25.536124365270112</v>
      </c>
      <c r="U2218" s="25">
        <f>'LISTA DOS ITENS'!$T2218*'LISTA DOS ITENS'!$M2218</f>
        <v>51.07224873</v>
      </c>
      <c r="V2218" s="56">
        <f t="array" ref="V2218">INDEX('RESUMO - LOTES E VMA'!$F$3:$F$181,MATCH('LISTA DOS ITENS'!$D2218,'RESUMO - LOTES E VMA'!$A$3:$A$181,0))</f>
        <v>16299.89857</v>
      </c>
      <c r="W2218" s="57">
        <f>'LISTA DOS ITENS'!$U2218/'LISTA DOS ITENS'!$V2218</f>
        <v>0.003133286292</v>
      </c>
      <c r="X2218" s="53" t="s">
        <v>53</v>
      </c>
      <c r="Y2218" s="53" t="s">
        <v>290</v>
      </c>
      <c r="Z2218" s="58" t="str">
        <f>'LISTA DOS ITENS'!$F2218&amp;"-"&amp;'LISTA DOS ITENS'!$H2218&amp;"-"&amp;'LISTA DOS ITENS'!$J2218&amp;"-"&amp;'LISTA DOS ITENS'!$K2218&amp;"-"&amp;'LISTA DOS ITENS'!$I2218</f>
        <v>10754420-2201-A003-RAST-</v>
      </c>
      <c r="AA2218" s="59" t="str">
        <f t="array" ref="AA2218">INDEX('RESUMO - LOTES E VMA'!$M$3:$M$181,MATCH('LISTA DOS ITENS'!$D2218,'RESUMO - LOTES E VMA'!$A$3:$A$181,0))</f>
        <v>Para Leilão</v>
      </c>
      <c r="AB2218" s="60">
        <f t="array" ref="AB2218">INDEX('RESUMO - LOTES E VMA'!$J$3:$J$181,MATCH('LISTA DOS ITENS'!$D2218,'RESUMO - LOTES E VMA'!$A$3:$A$181,0))</f>
        <v>0.05504680642</v>
      </c>
      <c r="AC2218" s="29" t="str">
        <f t="array" ref="AC2218">INDEX('RESUMO - LOTES E VMA'!$L$3:$L$181,MATCH('LISTA DOS ITENS'!$D2218,'RESUMO - LOTES E VMA'!$A$3:$A$181,0))</f>
        <v>1% do Valor de Comparação do VMA</v>
      </c>
      <c r="AD2218" s="53" t="str">
        <f>VLOOKUP(Tabela1[[#This Row],[Índice]],[1]Planilha1!$A:$A,1,0)</f>
        <v>#ERROR!</v>
      </c>
    </row>
    <row r="2219" ht="15.75" customHeight="1">
      <c r="A2219" s="52">
        <v>254691.0</v>
      </c>
      <c r="B2219" s="53" t="s">
        <v>70</v>
      </c>
      <c r="C2219" s="53" t="s">
        <v>71</v>
      </c>
      <c r="D2219" s="22">
        <v>207172.0</v>
      </c>
      <c r="E2219" s="53" t="s">
        <v>63</v>
      </c>
      <c r="F2219" s="54">
        <v>1.0818236E7</v>
      </c>
      <c r="G2219" s="53" t="s">
        <v>1621</v>
      </c>
      <c r="H2219" s="55">
        <v>2201.0</v>
      </c>
      <c r="I2219" s="55"/>
      <c r="J2219" s="55" t="s">
        <v>79</v>
      </c>
      <c r="K2219" s="53" t="s">
        <v>73</v>
      </c>
      <c r="L2219" s="53"/>
      <c r="M2219" s="53">
        <v>2.0</v>
      </c>
      <c r="N2219" s="53" t="s">
        <v>52</v>
      </c>
      <c r="O2219" s="25">
        <v>1152.53</v>
      </c>
      <c r="P2219" s="25">
        <f>'LISTA DOS ITENS'!$O2219*'LISTA DOS ITENS'!$M2219</f>
        <v>2305.06</v>
      </c>
      <c r="Q2219" s="25">
        <v>1152.53</v>
      </c>
      <c r="R2219" s="25">
        <f>'LISTA DOS ITENS'!$Q2219*'LISTA DOS ITENS'!$M2219</f>
        <v>2305.06</v>
      </c>
      <c r="S2219" s="56">
        <f>IF('LISTA DOS ITENS'!$P2219&gt;'LISTA DOS ITENS'!$R2219,'LISTA DOS ITENS'!$P2219,'LISTA DOS ITENS'!$R2219)</f>
        <v>2305.06</v>
      </c>
      <c r="T2219" s="25">
        <v>64.30227095194398</v>
      </c>
      <c r="U2219" s="25">
        <f>'LISTA DOS ITENS'!$T2219*'LISTA DOS ITENS'!$M2219</f>
        <v>128.6045419</v>
      </c>
      <c r="V2219" s="56">
        <f t="array" ref="V2219">INDEX('RESUMO - LOTES E VMA'!$F$3:$F$181,MATCH('LISTA DOS ITENS'!$D2219,'RESUMO - LOTES E VMA'!$A$3:$A$181,0))</f>
        <v>16299.89857</v>
      </c>
      <c r="W2219" s="57">
        <f>'LISTA DOS ITENS'!$U2219/'LISTA DOS ITENS'!$V2219</f>
        <v>0.007889898295</v>
      </c>
      <c r="X2219" s="53" t="s">
        <v>53</v>
      </c>
      <c r="Y2219" s="53" t="s">
        <v>290</v>
      </c>
      <c r="Z2219" s="58" t="str">
        <f>'LISTA DOS ITENS'!$F2219&amp;"-"&amp;'LISTA DOS ITENS'!$H2219&amp;"-"&amp;'LISTA DOS ITENS'!$J2219&amp;"-"&amp;'LISTA DOS ITENS'!$K2219&amp;"-"&amp;'LISTA DOS ITENS'!$I2219</f>
        <v>10818236-2201-A003-CONS/NAC-</v>
      </c>
      <c r="AA2219" s="59" t="str">
        <f t="array" ref="AA2219">INDEX('RESUMO - LOTES E VMA'!$M$3:$M$181,MATCH('LISTA DOS ITENS'!$D2219,'RESUMO - LOTES E VMA'!$A$3:$A$181,0))</f>
        <v>Para Leilão</v>
      </c>
      <c r="AB2219" s="60">
        <f t="array" ref="AB2219">INDEX('RESUMO - LOTES E VMA'!$J$3:$J$181,MATCH('LISTA DOS ITENS'!$D2219,'RESUMO - LOTES E VMA'!$A$3:$A$181,0))</f>
        <v>0.05504680642</v>
      </c>
      <c r="AC2219" s="29" t="str">
        <f t="array" ref="AC2219">INDEX('RESUMO - LOTES E VMA'!$L$3:$L$181,MATCH('LISTA DOS ITENS'!$D2219,'RESUMO - LOTES E VMA'!$A$3:$A$181,0))</f>
        <v>1% do Valor de Comparação do VMA</v>
      </c>
      <c r="AD2219" s="53" t="str">
        <f>VLOOKUP(Tabela1[[#This Row],[Índice]],[1]Planilha1!$A:$A,1,0)</f>
        <v>#ERROR!</v>
      </c>
    </row>
    <row r="2220" ht="15.75" customHeight="1">
      <c r="A2220" s="52">
        <v>254692.0</v>
      </c>
      <c r="B2220" s="53" t="s">
        <v>70</v>
      </c>
      <c r="C2220" s="53" t="s">
        <v>71</v>
      </c>
      <c r="D2220" s="22">
        <v>207172.0</v>
      </c>
      <c r="E2220" s="53" t="s">
        <v>63</v>
      </c>
      <c r="F2220" s="54">
        <v>1.0838119E7</v>
      </c>
      <c r="G2220" s="53" t="s">
        <v>1622</v>
      </c>
      <c r="H2220" s="55">
        <v>2201.0</v>
      </c>
      <c r="I2220" s="55"/>
      <c r="J2220" s="55" t="s">
        <v>79</v>
      </c>
      <c r="K2220" s="53" t="s">
        <v>80</v>
      </c>
      <c r="L2220" s="53"/>
      <c r="M2220" s="53">
        <v>4.0</v>
      </c>
      <c r="N2220" s="53" t="s">
        <v>52</v>
      </c>
      <c r="O2220" s="25">
        <v>700.0</v>
      </c>
      <c r="P2220" s="25">
        <f>'LISTA DOS ITENS'!$O2220*'LISTA DOS ITENS'!$M2220</f>
        <v>2800</v>
      </c>
      <c r="Q2220" s="25">
        <v>700.0</v>
      </c>
      <c r="R2220" s="25">
        <f>'LISTA DOS ITENS'!$Q2220*'LISTA DOS ITENS'!$M2220</f>
        <v>2800</v>
      </c>
      <c r="S2220" s="56">
        <f>IF('LISTA DOS ITENS'!$P2220&gt;'LISTA DOS ITENS'!$R2220,'LISTA DOS ITENS'!$P2220,'LISTA DOS ITENS'!$R2220)</f>
        <v>2800</v>
      </c>
      <c r="T2220" s="25">
        <v>39.054592649528246</v>
      </c>
      <c r="U2220" s="25">
        <f>'LISTA DOS ITENS'!$T2220*'LISTA DOS ITENS'!$M2220</f>
        <v>156.2183706</v>
      </c>
      <c r="V2220" s="56">
        <f t="array" ref="V2220">INDEX('RESUMO - LOTES E VMA'!$F$3:$F$181,MATCH('LISTA DOS ITENS'!$D2220,'RESUMO - LOTES E VMA'!$A$3:$A$181,0))</f>
        <v>16299.89857</v>
      </c>
      <c r="W2220" s="57">
        <f>'LISTA DOS ITENS'!$U2220/'LISTA DOS ITENS'!$V2220</f>
        <v>0.009584008758</v>
      </c>
      <c r="X2220" s="53" t="s">
        <v>53</v>
      </c>
      <c r="Y2220" s="53" t="s">
        <v>290</v>
      </c>
      <c r="Z2220" s="58" t="str">
        <f>'LISTA DOS ITENS'!$F2220&amp;"-"&amp;'LISTA DOS ITENS'!$H2220&amp;"-"&amp;'LISTA DOS ITENS'!$J2220&amp;"-"&amp;'LISTA DOS ITENS'!$K2220&amp;"-"&amp;'LISTA DOS ITENS'!$I2220</f>
        <v>10838119-2201-A003-IMOB/NAC-</v>
      </c>
      <c r="AA2220" s="59" t="str">
        <f t="array" ref="AA2220">INDEX('RESUMO - LOTES E VMA'!$M$3:$M$181,MATCH('LISTA DOS ITENS'!$D2220,'RESUMO - LOTES E VMA'!$A$3:$A$181,0))</f>
        <v>Para Leilão</v>
      </c>
      <c r="AB2220" s="60">
        <f t="array" ref="AB2220">INDEX('RESUMO - LOTES E VMA'!$J$3:$J$181,MATCH('LISTA DOS ITENS'!$D2220,'RESUMO - LOTES E VMA'!$A$3:$A$181,0))</f>
        <v>0.05504680642</v>
      </c>
      <c r="AC2220" s="29" t="str">
        <f t="array" ref="AC2220">INDEX('RESUMO - LOTES E VMA'!$L$3:$L$181,MATCH('LISTA DOS ITENS'!$D2220,'RESUMO - LOTES E VMA'!$A$3:$A$181,0))</f>
        <v>1% do Valor de Comparação do VMA</v>
      </c>
      <c r="AD2220" s="53" t="str">
        <f>VLOOKUP(Tabela1[[#This Row],[Índice]],[1]Planilha1!$A:$A,1,0)</f>
        <v>#ERROR!</v>
      </c>
    </row>
    <row r="2221" ht="15.75" customHeight="1">
      <c r="A2221" s="52">
        <v>254693.0</v>
      </c>
      <c r="B2221" s="53" t="s">
        <v>70</v>
      </c>
      <c r="C2221" s="53" t="s">
        <v>71</v>
      </c>
      <c r="D2221" s="22">
        <v>207172.0</v>
      </c>
      <c r="E2221" s="53" t="s">
        <v>63</v>
      </c>
      <c r="F2221" s="54">
        <v>1.0864118E7</v>
      </c>
      <c r="G2221" s="53" t="s">
        <v>1623</v>
      </c>
      <c r="H2221" s="55">
        <v>2201.0</v>
      </c>
      <c r="I2221" s="55"/>
      <c r="J2221" s="55" t="s">
        <v>79</v>
      </c>
      <c r="K2221" s="53" t="s">
        <v>80</v>
      </c>
      <c r="L2221" s="53"/>
      <c r="M2221" s="53">
        <v>3.0</v>
      </c>
      <c r="N2221" s="53" t="s">
        <v>52</v>
      </c>
      <c r="O2221" s="25">
        <v>68.13</v>
      </c>
      <c r="P2221" s="25">
        <f>'LISTA DOS ITENS'!$O2221*'LISTA DOS ITENS'!$M2221</f>
        <v>204.39</v>
      </c>
      <c r="Q2221" s="25">
        <v>68.13</v>
      </c>
      <c r="R2221" s="25">
        <f>'LISTA DOS ITENS'!$Q2221*'LISTA DOS ITENS'!$M2221</f>
        <v>204.39</v>
      </c>
      <c r="S2221" s="56">
        <f>IF('LISTA DOS ITENS'!$P2221&gt;'LISTA DOS ITENS'!$R2221,'LISTA DOS ITENS'!$P2221,'LISTA DOS ITENS'!$R2221)</f>
        <v>204.39</v>
      </c>
      <c r="T2221" s="25">
        <v>3.8011277103033705</v>
      </c>
      <c r="U2221" s="25">
        <f>'LISTA DOS ITENS'!$T2221*'LISTA DOS ITENS'!$M2221</f>
        <v>11.40338313</v>
      </c>
      <c r="V2221" s="56">
        <f t="array" ref="V2221">INDEX('RESUMO - LOTES E VMA'!$F$3:$F$181,MATCH('LISTA DOS ITENS'!$D2221,'RESUMO - LOTES E VMA'!$A$3:$A$181,0))</f>
        <v>16299.89857</v>
      </c>
      <c r="W2221" s="57">
        <f>'LISTA DOS ITENS'!$U2221/'LISTA DOS ITENS'!$V2221</f>
        <v>0.0006995984107</v>
      </c>
      <c r="X2221" s="53" t="s">
        <v>53</v>
      </c>
      <c r="Y2221" s="53" t="s">
        <v>290</v>
      </c>
      <c r="Z2221" s="58" t="str">
        <f>'LISTA DOS ITENS'!$F2221&amp;"-"&amp;'LISTA DOS ITENS'!$H2221&amp;"-"&amp;'LISTA DOS ITENS'!$J2221&amp;"-"&amp;'LISTA DOS ITENS'!$K2221&amp;"-"&amp;'LISTA DOS ITENS'!$I2221</f>
        <v>10864118-2201-A003-IMOB/NAC-</v>
      </c>
      <c r="AA2221" s="59" t="str">
        <f t="array" ref="AA2221">INDEX('RESUMO - LOTES E VMA'!$M$3:$M$181,MATCH('LISTA DOS ITENS'!$D2221,'RESUMO - LOTES E VMA'!$A$3:$A$181,0))</f>
        <v>Para Leilão</v>
      </c>
      <c r="AB2221" s="60">
        <f t="array" ref="AB2221">INDEX('RESUMO - LOTES E VMA'!$J$3:$J$181,MATCH('LISTA DOS ITENS'!$D2221,'RESUMO - LOTES E VMA'!$A$3:$A$181,0))</f>
        <v>0.05504680642</v>
      </c>
      <c r="AC2221" s="29" t="str">
        <f t="array" ref="AC2221">INDEX('RESUMO - LOTES E VMA'!$L$3:$L$181,MATCH('LISTA DOS ITENS'!$D2221,'RESUMO - LOTES E VMA'!$A$3:$A$181,0))</f>
        <v>1% do Valor de Comparação do VMA</v>
      </c>
      <c r="AD2221" s="53" t="str">
        <f>VLOOKUP(Tabela1[[#This Row],[Índice]],[1]Planilha1!$A:$A,1,0)</f>
        <v>#ERROR!</v>
      </c>
    </row>
    <row r="2222" ht="15.75" customHeight="1">
      <c r="A2222" s="52">
        <v>254694.0</v>
      </c>
      <c r="B2222" s="53" t="s">
        <v>70</v>
      </c>
      <c r="C2222" s="53" t="s">
        <v>71</v>
      </c>
      <c r="D2222" s="22">
        <v>207172.0</v>
      </c>
      <c r="E2222" s="53" t="s">
        <v>63</v>
      </c>
      <c r="F2222" s="54">
        <v>1.0920346E7</v>
      </c>
      <c r="G2222" s="53" t="s">
        <v>1624</v>
      </c>
      <c r="H2222" s="55">
        <v>2201.0</v>
      </c>
      <c r="I2222" s="55"/>
      <c r="J2222" s="55" t="s">
        <v>79</v>
      </c>
      <c r="K2222" s="53" t="s">
        <v>73</v>
      </c>
      <c r="L2222" s="53"/>
      <c r="M2222" s="53">
        <v>1.0</v>
      </c>
      <c r="N2222" s="53" t="s">
        <v>52</v>
      </c>
      <c r="O2222" s="25">
        <v>474.07</v>
      </c>
      <c r="P2222" s="25">
        <f>'LISTA DOS ITENS'!$O2222*'LISTA DOS ITENS'!$M2222</f>
        <v>474.07</v>
      </c>
      <c r="Q2222" s="25">
        <v>474.07</v>
      </c>
      <c r="R2222" s="25">
        <f>'LISTA DOS ITENS'!$Q2222*'LISTA DOS ITENS'!$M2222</f>
        <v>474.07</v>
      </c>
      <c r="S2222" s="56">
        <f>IF('LISTA DOS ITENS'!$P2222&gt;'LISTA DOS ITENS'!$R2222,'LISTA DOS ITENS'!$P2222,'LISTA DOS ITENS'!$R2222)</f>
        <v>474.07</v>
      </c>
      <c r="T2222" s="25">
        <v>26.449443910516937</v>
      </c>
      <c r="U2222" s="25">
        <f>'LISTA DOS ITENS'!$T2222*'LISTA DOS ITENS'!$M2222</f>
        <v>26.44944391</v>
      </c>
      <c r="V2222" s="56">
        <f t="array" ref="V2222">INDEX('RESUMO - LOTES E VMA'!$F$3:$F$181,MATCH('LISTA DOS ITENS'!$D2222,'RESUMO - LOTES E VMA'!$A$3:$A$181,0))</f>
        <v>16299.89857</v>
      </c>
      <c r="W2222" s="57">
        <f>'LISTA DOS ITENS'!$U2222/'LISTA DOS ITENS'!$V2222</f>
        <v>0.001622675368</v>
      </c>
      <c r="X2222" s="53" t="s">
        <v>53</v>
      </c>
      <c r="Y2222" s="53" t="s">
        <v>290</v>
      </c>
      <c r="Z2222" s="58" t="str">
        <f>'LISTA DOS ITENS'!$F2222&amp;"-"&amp;'LISTA DOS ITENS'!$H2222&amp;"-"&amp;'LISTA DOS ITENS'!$J2222&amp;"-"&amp;'LISTA DOS ITENS'!$K2222&amp;"-"&amp;'LISTA DOS ITENS'!$I2222</f>
        <v>10920346-2201-A003-CONS/NAC-</v>
      </c>
      <c r="AA2222" s="59" t="str">
        <f t="array" ref="AA2222">INDEX('RESUMO - LOTES E VMA'!$M$3:$M$181,MATCH('LISTA DOS ITENS'!$D2222,'RESUMO - LOTES E VMA'!$A$3:$A$181,0))</f>
        <v>Para Leilão</v>
      </c>
      <c r="AB2222" s="60">
        <f t="array" ref="AB2222">INDEX('RESUMO - LOTES E VMA'!$J$3:$J$181,MATCH('LISTA DOS ITENS'!$D2222,'RESUMO - LOTES E VMA'!$A$3:$A$181,0))</f>
        <v>0.05504680642</v>
      </c>
      <c r="AC2222" s="29" t="str">
        <f t="array" ref="AC2222">INDEX('RESUMO - LOTES E VMA'!$L$3:$L$181,MATCH('LISTA DOS ITENS'!$D2222,'RESUMO - LOTES E VMA'!$A$3:$A$181,0))</f>
        <v>1% do Valor de Comparação do VMA</v>
      </c>
      <c r="AD2222" s="53" t="str">
        <f>VLOOKUP(Tabela1[[#This Row],[Índice]],[1]Planilha1!$A:$A,1,0)</f>
        <v>#ERROR!</v>
      </c>
    </row>
    <row r="2223" ht="15.75" customHeight="1">
      <c r="A2223" s="52">
        <v>254695.0</v>
      </c>
      <c r="B2223" s="53" t="s">
        <v>70</v>
      </c>
      <c r="C2223" s="53" t="s">
        <v>71</v>
      </c>
      <c r="D2223" s="22">
        <v>207172.0</v>
      </c>
      <c r="E2223" s="53" t="s">
        <v>63</v>
      </c>
      <c r="F2223" s="54">
        <v>1.1098929E7</v>
      </c>
      <c r="G2223" s="53" t="s">
        <v>1625</v>
      </c>
      <c r="H2223" s="55">
        <v>2201.0</v>
      </c>
      <c r="I2223" s="55"/>
      <c r="J2223" s="55" t="s">
        <v>79</v>
      </c>
      <c r="K2223" s="53" t="s">
        <v>117</v>
      </c>
      <c r="L2223" s="53"/>
      <c r="M2223" s="53">
        <v>1.0</v>
      </c>
      <c r="N2223" s="53" t="s">
        <v>52</v>
      </c>
      <c r="O2223" s="25">
        <v>359.71</v>
      </c>
      <c r="P2223" s="25">
        <f>'LISTA DOS ITENS'!$O2223*'LISTA DOS ITENS'!$M2223</f>
        <v>359.71</v>
      </c>
      <c r="Q2223" s="25">
        <v>359.71</v>
      </c>
      <c r="R2223" s="25">
        <f>'LISTA DOS ITENS'!$Q2223*'LISTA DOS ITENS'!$M2223</f>
        <v>359.71</v>
      </c>
      <c r="S2223" s="56">
        <f>IF('LISTA DOS ITENS'!$P2223&gt;'LISTA DOS ITENS'!$R2223,'LISTA DOS ITENS'!$P2223,'LISTA DOS ITENS'!$R2223)</f>
        <v>359.71</v>
      </c>
      <c r="T2223" s="25">
        <v>20.069039317088293</v>
      </c>
      <c r="U2223" s="25">
        <f>'LISTA DOS ITENS'!$T2223*'LISTA DOS ITENS'!$M2223</f>
        <v>20.06903932</v>
      </c>
      <c r="V2223" s="56">
        <f t="array" ref="V2223">INDEX('RESUMO - LOTES E VMA'!$F$3:$F$181,MATCH('LISTA DOS ITENS'!$D2223,'RESUMO - LOTES E VMA'!$A$3:$A$181,0))</f>
        <v>16299.89857</v>
      </c>
      <c r="W2223" s="57">
        <f>'LISTA DOS ITENS'!$U2223/'LISTA DOS ITENS'!$V2223</f>
        <v>0.001231237068</v>
      </c>
      <c r="X2223" s="53" t="s">
        <v>53</v>
      </c>
      <c r="Y2223" s="53" t="s">
        <v>290</v>
      </c>
      <c r="Z2223" s="58" t="str">
        <f>'LISTA DOS ITENS'!$F2223&amp;"-"&amp;'LISTA DOS ITENS'!$H2223&amp;"-"&amp;'LISTA DOS ITENS'!$J2223&amp;"-"&amp;'LISTA DOS ITENS'!$K2223&amp;"-"&amp;'LISTA DOS ITENS'!$I2223</f>
        <v>11098929-2201-A003-CONS/IAMN-</v>
      </c>
      <c r="AA2223" s="59" t="str">
        <f t="array" ref="AA2223">INDEX('RESUMO - LOTES E VMA'!$M$3:$M$181,MATCH('LISTA DOS ITENS'!$D2223,'RESUMO - LOTES E VMA'!$A$3:$A$181,0))</f>
        <v>Para Leilão</v>
      </c>
      <c r="AB2223" s="60">
        <f t="array" ref="AB2223">INDEX('RESUMO - LOTES E VMA'!$J$3:$J$181,MATCH('LISTA DOS ITENS'!$D2223,'RESUMO - LOTES E VMA'!$A$3:$A$181,0))</f>
        <v>0.05504680642</v>
      </c>
      <c r="AC2223" s="29" t="str">
        <f t="array" ref="AC2223">INDEX('RESUMO - LOTES E VMA'!$L$3:$L$181,MATCH('LISTA DOS ITENS'!$D2223,'RESUMO - LOTES E VMA'!$A$3:$A$181,0))</f>
        <v>1% do Valor de Comparação do VMA</v>
      </c>
      <c r="AD2223" s="53" t="str">
        <f>VLOOKUP(Tabela1[[#This Row],[Índice]],[1]Planilha1!$A:$A,1,0)</f>
        <v>#ERROR!</v>
      </c>
    </row>
    <row r="2224" ht="15.75" customHeight="1">
      <c r="A2224" s="52">
        <v>254696.0</v>
      </c>
      <c r="B2224" s="53" t="s">
        <v>70</v>
      </c>
      <c r="C2224" s="53" t="s">
        <v>71</v>
      </c>
      <c r="D2224" s="22">
        <v>207172.0</v>
      </c>
      <c r="E2224" s="53" t="s">
        <v>63</v>
      </c>
      <c r="F2224" s="54">
        <v>1.1201037E7</v>
      </c>
      <c r="G2224" s="53" t="s">
        <v>1595</v>
      </c>
      <c r="H2224" s="55">
        <v>2201.0</v>
      </c>
      <c r="I2224" s="55"/>
      <c r="J2224" s="55" t="s">
        <v>79</v>
      </c>
      <c r="K2224" s="53" t="s">
        <v>73</v>
      </c>
      <c r="L2224" s="53"/>
      <c r="M2224" s="53">
        <v>1.0</v>
      </c>
      <c r="N2224" s="53" t="s">
        <v>52</v>
      </c>
      <c r="O2224" s="25">
        <v>215.88</v>
      </c>
      <c r="P2224" s="25">
        <f>'LISTA DOS ITENS'!$O2224*'LISTA DOS ITENS'!$M2224</f>
        <v>215.88</v>
      </c>
      <c r="Q2224" s="25">
        <v>215.88</v>
      </c>
      <c r="R2224" s="25">
        <f>'LISTA DOS ITENS'!$Q2224*'LISTA DOS ITENS'!$M2224</f>
        <v>215.88</v>
      </c>
      <c r="S2224" s="56">
        <f>IF('LISTA DOS ITENS'!$P2224&gt;'LISTA DOS ITENS'!$R2224,'LISTA DOS ITENS'!$P2224,'LISTA DOS ITENS'!$R2224)</f>
        <v>215.88</v>
      </c>
      <c r="T2224" s="25">
        <v>12.044436373114511</v>
      </c>
      <c r="U2224" s="25">
        <f>'LISTA DOS ITENS'!$T2224*'LISTA DOS ITENS'!$M2224</f>
        <v>12.04443637</v>
      </c>
      <c r="V2224" s="56">
        <f t="array" ref="V2224">INDEX('RESUMO - LOTES E VMA'!$F$3:$F$181,MATCH('LISTA DOS ITENS'!$D2224,'RESUMO - LOTES E VMA'!$A$3:$A$181,0))</f>
        <v>16299.89857</v>
      </c>
      <c r="W2224" s="57">
        <f>'LISTA DOS ITENS'!$U2224/'LISTA DOS ITENS'!$V2224</f>
        <v>0.0007389270752</v>
      </c>
      <c r="X2224" s="53" t="s">
        <v>53</v>
      </c>
      <c r="Y2224" s="53" t="s">
        <v>290</v>
      </c>
      <c r="Z2224" s="58" t="str">
        <f>'LISTA DOS ITENS'!$F2224&amp;"-"&amp;'LISTA DOS ITENS'!$H2224&amp;"-"&amp;'LISTA DOS ITENS'!$J2224&amp;"-"&amp;'LISTA DOS ITENS'!$K2224&amp;"-"&amp;'LISTA DOS ITENS'!$I2224</f>
        <v>11201037-2201-A003-CONS/NAC-</v>
      </c>
      <c r="AA2224" s="59" t="str">
        <f t="array" ref="AA2224">INDEX('RESUMO - LOTES E VMA'!$M$3:$M$181,MATCH('LISTA DOS ITENS'!$D2224,'RESUMO - LOTES E VMA'!$A$3:$A$181,0))</f>
        <v>Para Leilão</v>
      </c>
      <c r="AB2224" s="60">
        <f t="array" ref="AB2224">INDEX('RESUMO - LOTES E VMA'!$J$3:$J$181,MATCH('LISTA DOS ITENS'!$D2224,'RESUMO - LOTES E VMA'!$A$3:$A$181,0))</f>
        <v>0.05504680642</v>
      </c>
      <c r="AC2224" s="29" t="str">
        <f t="array" ref="AC2224">INDEX('RESUMO - LOTES E VMA'!$L$3:$L$181,MATCH('LISTA DOS ITENS'!$D2224,'RESUMO - LOTES E VMA'!$A$3:$A$181,0))</f>
        <v>1% do Valor de Comparação do VMA</v>
      </c>
      <c r="AD2224" s="53" t="str">
        <f>VLOOKUP(Tabela1[[#This Row],[Índice]],[1]Planilha1!$A:$A,1,0)</f>
        <v>#ERROR!</v>
      </c>
    </row>
    <row r="2225" ht="15.75" customHeight="1">
      <c r="A2225" s="52">
        <v>254697.0</v>
      </c>
      <c r="B2225" s="53" t="s">
        <v>70</v>
      </c>
      <c r="C2225" s="53" t="s">
        <v>71</v>
      </c>
      <c r="D2225" s="22">
        <v>207172.0</v>
      </c>
      <c r="E2225" s="53" t="s">
        <v>63</v>
      </c>
      <c r="F2225" s="54">
        <v>1.1229531E7</v>
      </c>
      <c r="G2225" s="53" t="s">
        <v>1626</v>
      </c>
      <c r="H2225" s="55">
        <v>2201.0</v>
      </c>
      <c r="I2225" s="55"/>
      <c r="J2225" s="55" t="s">
        <v>79</v>
      </c>
      <c r="K2225" s="53" t="s">
        <v>293</v>
      </c>
      <c r="L2225" s="53"/>
      <c r="M2225" s="53">
        <v>3.0</v>
      </c>
      <c r="N2225" s="53" t="s">
        <v>52</v>
      </c>
      <c r="O2225" s="25">
        <v>1.0</v>
      </c>
      <c r="P2225" s="25">
        <f>'LISTA DOS ITENS'!$O2225*'LISTA DOS ITENS'!$M2225</f>
        <v>3</v>
      </c>
      <c r="Q2225" s="25">
        <v>50.0</v>
      </c>
      <c r="R2225" s="25">
        <f>'LISTA DOS ITENS'!$Q2225*'LISTA DOS ITENS'!$M2225</f>
        <v>150</v>
      </c>
      <c r="S2225" s="56">
        <f>IF('LISTA DOS ITENS'!$P2225&gt;'LISTA DOS ITENS'!$R2225,'LISTA DOS ITENS'!$P2225,'LISTA DOS ITENS'!$R2225)</f>
        <v>150</v>
      </c>
      <c r="T2225" s="25">
        <v>2.7896137606805893</v>
      </c>
      <c r="U2225" s="25">
        <f>'LISTA DOS ITENS'!$T2225*'LISTA DOS ITENS'!$M2225</f>
        <v>8.368841282</v>
      </c>
      <c r="V2225" s="56">
        <f t="array" ref="V2225">INDEX('RESUMO - LOTES E VMA'!$F$3:$F$181,MATCH('LISTA DOS ITENS'!$D2225,'RESUMO - LOTES E VMA'!$A$3:$A$181,0))</f>
        <v>16299.89857</v>
      </c>
      <c r="W2225" s="57">
        <f>'LISTA DOS ITENS'!$U2225/'LISTA DOS ITENS'!$V2225</f>
        <v>0.0005134290406</v>
      </c>
      <c r="X2225" s="53" t="s">
        <v>53</v>
      </c>
      <c r="Y2225" s="53" t="s">
        <v>290</v>
      </c>
      <c r="Z2225" s="58" t="str">
        <f>'LISTA DOS ITENS'!$F2225&amp;"-"&amp;'LISTA DOS ITENS'!$H2225&amp;"-"&amp;'LISTA DOS ITENS'!$J2225&amp;"-"&amp;'LISTA DOS ITENS'!$K2225&amp;"-"&amp;'LISTA DOS ITENS'!$I2225</f>
        <v>11229531-2201-A003-SOBRE_EMP-</v>
      </c>
      <c r="AA2225" s="59" t="str">
        <f t="array" ref="AA2225">INDEX('RESUMO - LOTES E VMA'!$M$3:$M$181,MATCH('LISTA DOS ITENS'!$D2225,'RESUMO - LOTES E VMA'!$A$3:$A$181,0))</f>
        <v>Para Leilão</v>
      </c>
      <c r="AB2225" s="60">
        <f t="array" ref="AB2225">INDEX('RESUMO - LOTES E VMA'!$J$3:$J$181,MATCH('LISTA DOS ITENS'!$D2225,'RESUMO - LOTES E VMA'!$A$3:$A$181,0))</f>
        <v>0.05504680642</v>
      </c>
      <c r="AC2225" s="29" t="str">
        <f t="array" ref="AC2225">INDEX('RESUMO - LOTES E VMA'!$L$3:$L$181,MATCH('LISTA DOS ITENS'!$D2225,'RESUMO - LOTES E VMA'!$A$3:$A$181,0))</f>
        <v>1% do Valor de Comparação do VMA</v>
      </c>
      <c r="AD2225" s="53" t="str">
        <f>VLOOKUP(Tabela1[[#This Row],[Índice]],[1]Planilha1!$A:$A,1,0)</f>
        <v>#ERROR!</v>
      </c>
    </row>
    <row r="2226" ht="15.75" customHeight="1">
      <c r="A2226" s="52">
        <v>254698.0</v>
      </c>
      <c r="B2226" s="53" t="s">
        <v>70</v>
      </c>
      <c r="C2226" s="53" t="s">
        <v>71</v>
      </c>
      <c r="D2226" s="22">
        <v>207172.0</v>
      </c>
      <c r="E2226" s="53" t="s">
        <v>63</v>
      </c>
      <c r="F2226" s="54">
        <v>1.1342419E7</v>
      </c>
      <c r="G2226" s="53" t="s">
        <v>1627</v>
      </c>
      <c r="H2226" s="55">
        <v>2201.0</v>
      </c>
      <c r="I2226" s="55"/>
      <c r="J2226" s="55" t="s">
        <v>79</v>
      </c>
      <c r="K2226" s="53" t="s">
        <v>80</v>
      </c>
      <c r="L2226" s="53"/>
      <c r="M2226" s="53">
        <v>1.0</v>
      </c>
      <c r="N2226" s="53" t="s">
        <v>52</v>
      </c>
      <c r="O2226" s="25">
        <v>380.0</v>
      </c>
      <c r="P2226" s="25">
        <f>'LISTA DOS ITENS'!$O2226*'LISTA DOS ITENS'!$M2226</f>
        <v>380</v>
      </c>
      <c r="Q2226" s="25">
        <v>380.0</v>
      </c>
      <c r="R2226" s="25">
        <f>'LISTA DOS ITENS'!$Q2226*'LISTA DOS ITENS'!$M2226</f>
        <v>380</v>
      </c>
      <c r="S2226" s="56">
        <f>IF('LISTA DOS ITENS'!$P2226&gt;'LISTA DOS ITENS'!$R2226,'LISTA DOS ITENS'!$P2226,'LISTA DOS ITENS'!$R2226)</f>
        <v>380</v>
      </c>
      <c r="T2226" s="25">
        <v>21.201064581172478</v>
      </c>
      <c r="U2226" s="25">
        <f>'LISTA DOS ITENS'!$T2226*'LISTA DOS ITENS'!$M2226</f>
        <v>21.20106458</v>
      </c>
      <c r="V2226" s="56">
        <f t="array" ref="V2226">INDEX('RESUMO - LOTES E VMA'!$F$3:$F$181,MATCH('LISTA DOS ITENS'!$D2226,'RESUMO - LOTES E VMA'!$A$3:$A$181,0))</f>
        <v>16299.89857</v>
      </c>
      <c r="W2226" s="57">
        <f>'LISTA DOS ITENS'!$U2226/'LISTA DOS ITENS'!$V2226</f>
        <v>0.001300686903</v>
      </c>
      <c r="X2226" s="53" t="s">
        <v>53</v>
      </c>
      <c r="Y2226" s="53" t="s">
        <v>290</v>
      </c>
      <c r="Z2226" s="58" t="str">
        <f>'LISTA DOS ITENS'!$F2226&amp;"-"&amp;'LISTA DOS ITENS'!$H2226&amp;"-"&amp;'LISTA DOS ITENS'!$J2226&amp;"-"&amp;'LISTA DOS ITENS'!$K2226&amp;"-"&amp;'LISTA DOS ITENS'!$I2226</f>
        <v>11342419-2201-A003-IMOB/NAC-</v>
      </c>
      <c r="AA2226" s="59" t="str">
        <f t="array" ref="AA2226">INDEX('RESUMO - LOTES E VMA'!$M$3:$M$181,MATCH('LISTA DOS ITENS'!$D2226,'RESUMO - LOTES E VMA'!$A$3:$A$181,0))</f>
        <v>Para Leilão</v>
      </c>
      <c r="AB2226" s="60">
        <f t="array" ref="AB2226">INDEX('RESUMO - LOTES E VMA'!$J$3:$J$181,MATCH('LISTA DOS ITENS'!$D2226,'RESUMO - LOTES E VMA'!$A$3:$A$181,0))</f>
        <v>0.05504680642</v>
      </c>
      <c r="AC2226" s="29" t="str">
        <f t="array" ref="AC2226">INDEX('RESUMO - LOTES E VMA'!$L$3:$L$181,MATCH('LISTA DOS ITENS'!$D2226,'RESUMO - LOTES E VMA'!$A$3:$A$181,0))</f>
        <v>1% do Valor de Comparação do VMA</v>
      </c>
      <c r="AD2226" s="53" t="str">
        <f>VLOOKUP(Tabela1[[#This Row],[Índice]],[1]Planilha1!$A:$A,1,0)</f>
        <v>#ERROR!</v>
      </c>
    </row>
    <row r="2227" ht="15.75" customHeight="1">
      <c r="A2227" s="52">
        <v>254699.0</v>
      </c>
      <c r="B2227" s="53" t="s">
        <v>70</v>
      </c>
      <c r="C2227" s="53" t="s">
        <v>71</v>
      </c>
      <c r="D2227" s="22">
        <v>207172.0</v>
      </c>
      <c r="E2227" s="53" t="s">
        <v>63</v>
      </c>
      <c r="F2227" s="54">
        <v>1.1366339E7</v>
      </c>
      <c r="G2227" s="53" t="s">
        <v>1628</v>
      </c>
      <c r="H2227" s="55">
        <v>2201.0</v>
      </c>
      <c r="I2227" s="55"/>
      <c r="J2227" s="55" t="s">
        <v>79</v>
      </c>
      <c r="K2227" s="53" t="s">
        <v>80</v>
      </c>
      <c r="L2227" s="53"/>
      <c r="M2227" s="53">
        <v>1.0</v>
      </c>
      <c r="N2227" s="53" t="s">
        <v>52</v>
      </c>
      <c r="O2227" s="25">
        <v>439.58</v>
      </c>
      <c r="P2227" s="25">
        <f>'LISTA DOS ITENS'!$O2227*'LISTA DOS ITENS'!$M2227</f>
        <v>439.58</v>
      </c>
      <c r="Q2227" s="25">
        <v>439.58</v>
      </c>
      <c r="R2227" s="25">
        <f>'LISTA DOS ITENS'!$Q2227*'LISTA DOS ITENS'!$M2227</f>
        <v>439.58</v>
      </c>
      <c r="S2227" s="56">
        <f>IF('LISTA DOS ITENS'!$P2227&gt;'LISTA DOS ITENS'!$R2227,'LISTA DOS ITENS'!$P2227,'LISTA DOS ITENS'!$R2227)</f>
        <v>439.58</v>
      </c>
      <c r="T2227" s="25">
        <v>24.525168338399467</v>
      </c>
      <c r="U2227" s="25">
        <f>'LISTA DOS ITENS'!$T2227*'LISTA DOS ITENS'!$M2227</f>
        <v>24.52516834</v>
      </c>
      <c r="V2227" s="56">
        <f t="array" ref="V2227">INDEX('RESUMO - LOTES E VMA'!$F$3:$F$181,MATCH('LISTA DOS ITENS'!$D2227,'RESUMO - LOTES E VMA'!$A$3:$A$181,0))</f>
        <v>16299.89857</v>
      </c>
      <c r="W2227" s="57">
        <f>'LISTA DOS ITENS'!$U2227/'LISTA DOS ITENS'!$V2227</f>
        <v>0.001504620918</v>
      </c>
      <c r="X2227" s="53" t="s">
        <v>53</v>
      </c>
      <c r="Y2227" s="53" t="s">
        <v>290</v>
      </c>
      <c r="Z2227" s="58" t="str">
        <f>'LISTA DOS ITENS'!$F2227&amp;"-"&amp;'LISTA DOS ITENS'!$H2227&amp;"-"&amp;'LISTA DOS ITENS'!$J2227&amp;"-"&amp;'LISTA DOS ITENS'!$K2227&amp;"-"&amp;'LISTA DOS ITENS'!$I2227</f>
        <v>11366339-2201-A003-IMOB/NAC-</v>
      </c>
      <c r="AA2227" s="59" t="str">
        <f t="array" ref="AA2227">INDEX('RESUMO - LOTES E VMA'!$M$3:$M$181,MATCH('LISTA DOS ITENS'!$D2227,'RESUMO - LOTES E VMA'!$A$3:$A$181,0))</f>
        <v>Para Leilão</v>
      </c>
      <c r="AB2227" s="60">
        <f t="array" ref="AB2227">INDEX('RESUMO - LOTES E VMA'!$J$3:$J$181,MATCH('LISTA DOS ITENS'!$D2227,'RESUMO - LOTES E VMA'!$A$3:$A$181,0))</f>
        <v>0.05504680642</v>
      </c>
      <c r="AC2227" s="29" t="str">
        <f t="array" ref="AC2227">INDEX('RESUMO - LOTES E VMA'!$L$3:$L$181,MATCH('LISTA DOS ITENS'!$D2227,'RESUMO - LOTES E VMA'!$A$3:$A$181,0))</f>
        <v>1% do Valor de Comparação do VMA</v>
      </c>
      <c r="AD2227" s="53" t="str">
        <f>VLOOKUP(Tabela1[[#This Row],[Índice]],[1]Planilha1!$A:$A,1,0)</f>
        <v>#ERROR!</v>
      </c>
    </row>
    <row r="2228" ht="15.75" customHeight="1">
      <c r="A2228" s="52">
        <v>254700.0</v>
      </c>
      <c r="B2228" s="53" t="s">
        <v>70</v>
      </c>
      <c r="C2228" s="53" t="s">
        <v>71</v>
      </c>
      <c r="D2228" s="22">
        <v>207172.0</v>
      </c>
      <c r="E2228" s="53" t="s">
        <v>63</v>
      </c>
      <c r="F2228" s="54">
        <v>1.1429902E7</v>
      </c>
      <c r="G2228" s="53" t="s">
        <v>1616</v>
      </c>
      <c r="H2228" s="55">
        <v>2201.0</v>
      </c>
      <c r="I2228" s="55"/>
      <c r="J2228" s="55" t="s">
        <v>79</v>
      </c>
      <c r="K2228" s="53" t="s">
        <v>80</v>
      </c>
      <c r="L2228" s="53"/>
      <c r="M2228" s="53">
        <v>1.0</v>
      </c>
      <c r="N2228" s="53" t="s">
        <v>52</v>
      </c>
      <c r="O2228" s="25">
        <v>1419.41</v>
      </c>
      <c r="P2228" s="25">
        <f>'LISTA DOS ITENS'!$O2228*'LISTA DOS ITENS'!$M2228</f>
        <v>1419.41</v>
      </c>
      <c r="Q2228" s="25">
        <v>1419.41</v>
      </c>
      <c r="R2228" s="25">
        <f>'LISTA DOS ITENS'!$Q2228*'LISTA DOS ITENS'!$M2228</f>
        <v>1419.41</v>
      </c>
      <c r="S2228" s="56">
        <f>IF('LISTA DOS ITENS'!$P2228&gt;'LISTA DOS ITENS'!$R2228,'LISTA DOS ITENS'!$P2228,'LISTA DOS ITENS'!$R2228)</f>
        <v>1419.41</v>
      </c>
      <c r="T2228" s="25">
        <v>79.1921133609527</v>
      </c>
      <c r="U2228" s="25">
        <f>'LISTA DOS ITENS'!$T2228*'LISTA DOS ITENS'!$M2228</f>
        <v>79.19211336</v>
      </c>
      <c r="V2228" s="56">
        <f t="array" ref="V2228">INDEX('RESUMO - LOTES E VMA'!$F$3:$F$181,MATCH('LISTA DOS ITENS'!$D2228,'RESUMO - LOTES E VMA'!$A$3:$A$181,0))</f>
        <v>16299.89857</v>
      </c>
      <c r="W2228" s="57">
        <f>'LISTA DOS ITENS'!$U2228/'LISTA DOS ITENS'!$V2228</f>
        <v>0.004858442097</v>
      </c>
      <c r="X2228" s="53" t="s">
        <v>53</v>
      </c>
      <c r="Y2228" s="53" t="s">
        <v>290</v>
      </c>
      <c r="Z2228" s="58" t="str">
        <f>'LISTA DOS ITENS'!$F2228&amp;"-"&amp;'LISTA DOS ITENS'!$H2228&amp;"-"&amp;'LISTA DOS ITENS'!$J2228&amp;"-"&amp;'LISTA DOS ITENS'!$K2228&amp;"-"&amp;'LISTA DOS ITENS'!$I2228</f>
        <v>11429902-2201-A003-IMOB/NAC-</v>
      </c>
      <c r="AA2228" s="59" t="str">
        <f t="array" ref="AA2228">INDEX('RESUMO - LOTES E VMA'!$M$3:$M$181,MATCH('LISTA DOS ITENS'!$D2228,'RESUMO - LOTES E VMA'!$A$3:$A$181,0))</f>
        <v>Para Leilão</v>
      </c>
      <c r="AB2228" s="60">
        <f t="array" ref="AB2228">INDEX('RESUMO - LOTES E VMA'!$J$3:$J$181,MATCH('LISTA DOS ITENS'!$D2228,'RESUMO - LOTES E VMA'!$A$3:$A$181,0))</f>
        <v>0.05504680642</v>
      </c>
      <c r="AC2228" s="29" t="str">
        <f t="array" ref="AC2228">INDEX('RESUMO - LOTES E VMA'!$L$3:$L$181,MATCH('LISTA DOS ITENS'!$D2228,'RESUMO - LOTES E VMA'!$A$3:$A$181,0))</f>
        <v>1% do Valor de Comparação do VMA</v>
      </c>
      <c r="AD2228" s="53" t="str">
        <f>VLOOKUP(Tabela1[[#This Row],[Índice]],[1]Planilha1!$A:$A,1,0)</f>
        <v>#ERROR!</v>
      </c>
    </row>
    <row r="2229" ht="15.75" customHeight="1">
      <c r="A2229" s="52">
        <v>254701.0</v>
      </c>
      <c r="B2229" s="53" t="s">
        <v>70</v>
      </c>
      <c r="C2229" s="53" t="s">
        <v>71</v>
      </c>
      <c r="D2229" s="22">
        <v>207172.0</v>
      </c>
      <c r="E2229" s="53" t="s">
        <v>63</v>
      </c>
      <c r="F2229" s="54">
        <v>1.0562862E7</v>
      </c>
      <c r="G2229" s="53" t="s">
        <v>1629</v>
      </c>
      <c r="H2229" s="55">
        <v>2210.0</v>
      </c>
      <c r="I2229" s="55"/>
      <c r="J2229" s="55" t="s">
        <v>79</v>
      </c>
      <c r="K2229" s="53" t="s">
        <v>80</v>
      </c>
      <c r="L2229" s="53"/>
      <c r="M2229" s="53">
        <v>1.0</v>
      </c>
      <c r="N2229" s="53" t="s">
        <v>52</v>
      </c>
      <c r="O2229" s="25">
        <v>665.2</v>
      </c>
      <c r="P2229" s="25">
        <f>'LISTA DOS ITENS'!$O2229*'LISTA DOS ITENS'!$M2229</f>
        <v>665.2</v>
      </c>
      <c r="Q2229" s="25">
        <v>665.2</v>
      </c>
      <c r="R2229" s="25">
        <f>'LISTA DOS ITENS'!$Q2229*'LISTA DOS ITENS'!$M2229</f>
        <v>665.2</v>
      </c>
      <c r="S2229" s="56">
        <f>IF('LISTA DOS ITENS'!$P2229&gt;'LISTA DOS ITENS'!$R2229,'LISTA DOS ITENS'!$P2229,'LISTA DOS ITENS'!$R2229)</f>
        <v>665.2</v>
      </c>
      <c r="T2229" s="25">
        <v>37.11302147209456</v>
      </c>
      <c r="U2229" s="25">
        <f>'LISTA DOS ITENS'!$T2229*'LISTA DOS ITENS'!$M2229</f>
        <v>37.11302147</v>
      </c>
      <c r="V2229" s="56">
        <f t="array" ref="V2229">INDEX('RESUMO - LOTES E VMA'!$F$3:$F$181,MATCH('LISTA DOS ITENS'!$D2229,'RESUMO - LOTES E VMA'!$A$3:$A$181,0))</f>
        <v>16299.89857</v>
      </c>
      <c r="W2229" s="57">
        <f>'LISTA DOS ITENS'!$U2229/'LISTA DOS ITENS'!$V2229</f>
        <v>0.002276886652</v>
      </c>
      <c r="X2229" s="53" t="s">
        <v>53</v>
      </c>
      <c r="Y2229" s="53" t="s">
        <v>290</v>
      </c>
      <c r="Z2229" s="58" t="str">
        <f>'LISTA DOS ITENS'!$F2229&amp;"-"&amp;'LISTA DOS ITENS'!$H2229&amp;"-"&amp;'LISTA DOS ITENS'!$J2229&amp;"-"&amp;'LISTA DOS ITENS'!$K2229&amp;"-"&amp;'LISTA DOS ITENS'!$I2229</f>
        <v>10562862-2210-A003-IMOB/NAC-</v>
      </c>
      <c r="AA2229" s="59" t="str">
        <f t="array" ref="AA2229">INDEX('RESUMO - LOTES E VMA'!$M$3:$M$181,MATCH('LISTA DOS ITENS'!$D2229,'RESUMO - LOTES E VMA'!$A$3:$A$181,0))</f>
        <v>Para Leilão</v>
      </c>
      <c r="AB2229" s="60">
        <f t="array" ref="AB2229">INDEX('RESUMO - LOTES E VMA'!$J$3:$J$181,MATCH('LISTA DOS ITENS'!$D2229,'RESUMO - LOTES E VMA'!$A$3:$A$181,0))</f>
        <v>0.05504680642</v>
      </c>
      <c r="AC2229" s="29" t="str">
        <f t="array" ref="AC2229">INDEX('RESUMO - LOTES E VMA'!$L$3:$L$181,MATCH('LISTA DOS ITENS'!$D2229,'RESUMO - LOTES E VMA'!$A$3:$A$181,0))</f>
        <v>1% do Valor de Comparação do VMA</v>
      </c>
      <c r="AD2229" s="53" t="str">
        <f>VLOOKUP(Tabela1[[#This Row],[Índice]],[1]Planilha1!$A:$A,1,0)</f>
        <v>#ERROR!</v>
      </c>
    </row>
    <row r="2230" ht="15.75" customHeight="1">
      <c r="A2230" s="52">
        <v>254702.0</v>
      </c>
      <c r="B2230" s="53" t="s">
        <v>70</v>
      </c>
      <c r="C2230" s="53" t="s">
        <v>71</v>
      </c>
      <c r="D2230" s="22">
        <v>207172.0</v>
      </c>
      <c r="E2230" s="53" t="s">
        <v>63</v>
      </c>
      <c r="F2230" s="54">
        <v>1.0392176E7</v>
      </c>
      <c r="G2230" s="53" t="s">
        <v>1630</v>
      </c>
      <c r="H2230" s="55">
        <v>2101.0</v>
      </c>
      <c r="I2230" s="55"/>
      <c r="J2230" s="55" t="s">
        <v>319</v>
      </c>
      <c r="K2230" s="53" t="s">
        <v>73</v>
      </c>
      <c r="L2230" s="53"/>
      <c r="M2230" s="53">
        <v>1.0</v>
      </c>
      <c r="N2230" s="53" t="s">
        <v>52</v>
      </c>
      <c r="O2230" s="25">
        <v>1129.0</v>
      </c>
      <c r="P2230" s="25">
        <f>'LISTA DOS ITENS'!$O2230*'LISTA DOS ITENS'!$M2230</f>
        <v>1129</v>
      </c>
      <c r="Q2230" s="25">
        <v>1129.0</v>
      </c>
      <c r="R2230" s="25">
        <f>'LISTA DOS ITENS'!$Q2230*'LISTA DOS ITENS'!$M2230</f>
        <v>1129</v>
      </c>
      <c r="S2230" s="56">
        <f>IF('LISTA DOS ITENS'!$P2230&gt;'LISTA DOS ITENS'!$R2230,'LISTA DOS ITENS'!$P2230,'LISTA DOS ITENS'!$R2230)</f>
        <v>1129</v>
      </c>
      <c r="T2230" s="25">
        <v>62.9894787161677</v>
      </c>
      <c r="U2230" s="25">
        <f>'LISTA DOS ITENS'!$T2230*'LISTA DOS ITENS'!$M2230</f>
        <v>62.98947872</v>
      </c>
      <c r="V2230" s="56">
        <f t="array" ref="V2230">INDEX('RESUMO - LOTES E VMA'!$F$3:$F$181,MATCH('LISTA DOS ITENS'!$D2230,'RESUMO - LOTES E VMA'!$A$3:$A$181,0))</f>
        <v>16299.89857</v>
      </c>
      <c r="W2230" s="57">
        <f>'LISTA DOS ITENS'!$U2230/'LISTA DOS ITENS'!$V2230</f>
        <v>0.003864409246</v>
      </c>
      <c r="X2230" s="53" t="s">
        <v>53</v>
      </c>
      <c r="Y2230" s="53" t="s">
        <v>290</v>
      </c>
      <c r="Z2230" s="58" t="str">
        <f>'LISTA DOS ITENS'!$F2230&amp;"-"&amp;'LISTA DOS ITENS'!$H2230&amp;"-"&amp;'LISTA DOS ITENS'!$J2230&amp;"-"&amp;'LISTA DOS ITENS'!$K2230&amp;"-"&amp;'LISTA DOS ITENS'!$I2230</f>
        <v>10392176-2101-A803-CONS/NAC-</v>
      </c>
      <c r="AA2230" s="59" t="str">
        <f t="array" ref="AA2230">INDEX('RESUMO - LOTES E VMA'!$M$3:$M$181,MATCH('LISTA DOS ITENS'!$D2230,'RESUMO - LOTES E VMA'!$A$3:$A$181,0))</f>
        <v>Para Leilão</v>
      </c>
      <c r="AB2230" s="60">
        <f t="array" ref="AB2230">INDEX('RESUMO - LOTES E VMA'!$J$3:$J$181,MATCH('LISTA DOS ITENS'!$D2230,'RESUMO - LOTES E VMA'!$A$3:$A$181,0))</f>
        <v>0.05504680642</v>
      </c>
      <c r="AC2230" s="29" t="str">
        <f t="array" ref="AC2230">INDEX('RESUMO - LOTES E VMA'!$L$3:$L$181,MATCH('LISTA DOS ITENS'!$D2230,'RESUMO - LOTES E VMA'!$A$3:$A$181,0))</f>
        <v>1% do Valor de Comparação do VMA</v>
      </c>
      <c r="AD2230" s="53" t="str">
        <f>VLOOKUP(Tabela1[[#This Row],[Índice]],[1]Planilha1!$A:$A,1,0)</f>
        <v>#ERROR!</v>
      </c>
    </row>
    <row r="2231" ht="15.75" customHeight="1">
      <c r="A2231" s="52">
        <v>254703.0</v>
      </c>
      <c r="B2231" s="53" t="s">
        <v>70</v>
      </c>
      <c r="C2231" s="53" t="s">
        <v>71</v>
      </c>
      <c r="D2231" s="22">
        <v>207172.0</v>
      </c>
      <c r="E2231" s="53" t="s">
        <v>63</v>
      </c>
      <c r="F2231" s="54">
        <v>1.0393514E7</v>
      </c>
      <c r="G2231" s="53" t="s">
        <v>1631</v>
      </c>
      <c r="H2231" s="55">
        <v>2101.0</v>
      </c>
      <c r="I2231" s="55" t="s">
        <v>81</v>
      </c>
      <c r="J2231" s="55" t="s">
        <v>319</v>
      </c>
      <c r="K2231" s="53" t="s">
        <v>80</v>
      </c>
      <c r="L2231" s="53"/>
      <c r="M2231" s="53">
        <v>4.0</v>
      </c>
      <c r="N2231" s="53" t="s">
        <v>52</v>
      </c>
      <c r="O2231" s="25">
        <v>370.2625</v>
      </c>
      <c r="P2231" s="25">
        <f>'LISTA DOS ITENS'!$O2231*'LISTA DOS ITENS'!$M2231</f>
        <v>1481.05</v>
      </c>
      <c r="Q2231" s="25">
        <v>50.0</v>
      </c>
      <c r="R2231" s="25">
        <f>'LISTA DOS ITENS'!$Q2231*'LISTA DOS ITENS'!$M2231</f>
        <v>200</v>
      </c>
      <c r="S2231" s="56">
        <f>IF('LISTA DOS ITENS'!$P2231&gt;'LISTA DOS ITENS'!$R2231,'LISTA DOS ITENS'!$P2231,'LISTA DOS ITENS'!$R2231)</f>
        <v>1481.05</v>
      </c>
      <c r="T2231" s="25">
        <v>2.7896137606805893</v>
      </c>
      <c r="U2231" s="25">
        <f>'LISTA DOS ITENS'!$T2231*'LISTA DOS ITENS'!$M2231</f>
        <v>11.15845504</v>
      </c>
      <c r="V2231" s="56">
        <f t="array" ref="V2231">INDEX('RESUMO - LOTES E VMA'!$F$3:$F$181,MATCH('LISTA DOS ITENS'!$D2231,'RESUMO - LOTES E VMA'!$A$3:$A$181,0))</f>
        <v>16299.89857</v>
      </c>
      <c r="W2231" s="57">
        <f>'LISTA DOS ITENS'!$U2231/'LISTA DOS ITENS'!$V2231</f>
        <v>0.0006845720541</v>
      </c>
      <c r="X2231" s="53" t="s">
        <v>53</v>
      </c>
      <c r="Y2231" s="53" t="s">
        <v>290</v>
      </c>
      <c r="Z2231" s="58" t="str">
        <f>'LISTA DOS ITENS'!$F2231&amp;"-"&amp;'LISTA DOS ITENS'!$H2231&amp;"-"&amp;'LISTA DOS ITENS'!$J2231&amp;"-"&amp;'LISTA DOS ITENS'!$K2231&amp;"-"&amp;'LISTA DOS ITENS'!$I2231</f>
        <v>10393514-2101-A803-IMOB/NAC-ED-1000-01.01</v>
      </c>
      <c r="AA2231" s="59" t="str">
        <f t="array" ref="AA2231">INDEX('RESUMO - LOTES E VMA'!$M$3:$M$181,MATCH('LISTA DOS ITENS'!$D2231,'RESUMO - LOTES E VMA'!$A$3:$A$181,0))</f>
        <v>Para Leilão</v>
      </c>
      <c r="AB2231" s="60">
        <f t="array" ref="AB2231">INDEX('RESUMO - LOTES E VMA'!$J$3:$J$181,MATCH('LISTA DOS ITENS'!$D2231,'RESUMO - LOTES E VMA'!$A$3:$A$181,0))</f>
        <v>0.05504680642</v>
      </c>
      <c r="AC2231" s="29" t="str">
        <f t="array" ref="AC2231">INDEX('RESUMO - LOTES E VMA'!$L$3:$L$181,MATCH('LISTA DOS ITENS'!$D2231,'RESUMO - LOTES E VMA'!$A$3:$A$181,0))</f>
        <v>1% do Valor de Comparação do VMA</v>
      </c>
      <c r="AD2231" s="53" t="str">
        <f>VLOOKUP(Tabela1[[#This Row],[Índice]],[1]Planilha1!$A:$A,1,0)</f>
        <v>#ERROR!</v>
      </c>
    </row>
    <row r="2232" ht="15.75" customHeight="1">
      <c r="A2232" s="52">
        <v>254704.0</v>
      </c>
      <c r="B2232" s="53" t="s">
        <v>70</v>
      </c>
      <c r="C2232" s="53" t="s">
        <v>71</v>
      </c>
      <c r="D2232" s="22">
        <v>207172.0</v>
      </c>
      <c r="E2232" s="53" t="s">
        <v>63</v>
      </c>
      <c r="F2232" s="54">
        <v>1.0537621E7</v>
      </c>
      <c r="G2232" s="53" t="s">
        <v>1632</v>
      </c>
      <c r="H2232" s="55">
        <v>2101.0</v>
      </c>
      <c r="I2232" s="55"/>
      <c r="J2232" s="55" t="s">
        <v>319</v>
      </c>
      <c r="K2232" s="53" t="s">
        <v>84</v>
      </c>
      <c r="L2232" s="53"/>
      <c r="M2232" s="53">
        <v>1.0</v>
      </c>
      <c r="N2232" s="53" t="s">
        <v>52</v>
      </c>
      <c r="O2232" s="25">
        <v>0.0</v>
      </c>
      <c r="P2232" s="25">
        <f>'LISTA DOS ITENS'!$O2232*'LISTA DOS ITENS'!$M2232</f>
        <v>0</v>
      </c>
      <c r="Q2232" s="25">
        <v>607.7</v>
      </c>
      <c r="R2232" s="25">
        <f>'LISTA DOS ITENS'!$Q2232*'LISTA DOS ITENS'!$M2232</f>
        <v>607.7</v>
      </c>
      <c r="S2232" s="56">
        <f>IF('LISTA DOS ITENS'!$P2232&gt;'LISTA DOS ITENS'!$R2232,'LISTA DOS ITENS'!$P2232,'LISTA DOS ITENS'!$R2232)</f>
        <v>607.7</v>
      </c>
      <c r="T2232" s="25">
        <v>33.90496564731188</v>
      </c>
      <c r="U2232" s="25">
        <f>'LISTA DOS ITENS'!$T2232*'LISTA DOS ITENS'!$M2232</f>
        <v>33.90496565</v>
      </c>
      <c r="V2232" s="56">
        <f t="array" ref="V2232">INDEX('RESUMO - LOTES E VMA'!$F$3:$F$181,MATCH('LISTA DOS ITENS'!$D2232,'RESUMO - LOTES E VMA'!$A$3:$A$181,0))</f>
        <v>16299.89857</v>
      </c>
      <c r="W2232" s="57">
        <f>'LISTA DOS ITENS'!$U2232/'LISTA DOS ITENS'!$V2232</f>
        <v>0.002080072186</v>
      </c>
      <c r="X2232" s="53" t="s">
        <v>53</v>
      </c>
      <c r="Y2232" s="53" t="s">
        <v>290</v>
      </c>
      <c r="Z2232" s="58" t="str">
        <f>'LISTA DOS ITENS'!$F2232&amp;"-"&amp;'LISTA DOS ITENS'!$H2232&amp;"-"&amp;'LISTA DOS ITENS'!$J2232&amp;"-"&amp;'LISTA DOS ITENS'!$K2232&amp;"-"&amp;'LISTA DOS ITENS'!$I2232</f>
        <v>10537621-2101-A803-RAST-</v>
      </c>
      <c r="AA2232" s="59" t="str">
        <f t="array" ref="AA2232">INDEX('RESUMO - LOTES E VMA'!$M$3:$M$181,MATCH('LISTA DOS ITENS'!$D2232,'RESUMO - LOTES E VMA'!$A$3:$A$181,0))</f>
        <v>Para Leilão</v>
      </c>
      <c r="AB2232" s="60">
        <f t="array" ref="AB2232">INDEX('RESUMO - LOTES E VMA'!$J$3:$J$181,MATCH('LISTA DOS ITENS'!$D2232,'RESUMO - LOTES E VMA'!$A$3:$A$181,0))</f>
        <v>0.05504680642</v>
      </c>
      <c r="AC2232" s="29" t="str">
        <f t="array" ref="AC2232">INDEX('RESUMO - LOTES E VMA'!$L$3:$L$181,MATCH('LISTA DOS ITENS'!$D2232,'RESUMO - LOTES E VMA'!$A$3:$A$181,0))</f>
        <v>1% do Valor de Comparação do VMA</v>
      </c>
      <c r="AD2232" s="53" t="str">
        <f>VLOOKUP(Tabela1[[#This Row],[Índice]],[1]Planilha1!$A:$A,1,0)</f>
        <v>#ERROR!</v>
      </c>
    </row>
    <row r="2233" ht="15.75" customHeight="1">
      <c r="A2233" s="52">
        <v>254705.0</v>
      </c>
      <c r="B2233" s="53" t="s">
        <v>70</v>
      </c>
      <c r="C2233" s="53" t="s">
        <v>71</v>
      </c>
      <c r="D2233" s="22">
        <v>207172.0</v>
      </c>
      <c r="E2233" s="53" t="s">
        <v>63</v>
      </c>
      <c r="F2233" s="54">
        <v>1.0537621E7</v>
      </c>
      <c r="G2233" s="53" t="s">
        <v>1632</v>
      </c>
      <c r="H2233" s="55">
        <v>2101.0</v>
      </c>
      <c r="I2233" s="55"/>
      <c r="J2233" s="55" t="s">
        <v>319</v>
      </c>
      <c r="K2233" s="53" t="s">
        <v>57</v>
      </c>
      <c r="L2233" s="53"/>
      <c r="M2233" s="53">
        <v>3.0</v>
      </c>
      <c r="N2233" s="53" t="s">
        <v>52</v>
      </c>
      <c r="O2233" s="25">
        <v>1.0</v>
      </c>
      <c r="P2233" s="25">
        <f>'LISTA DOS ITENS'!$O2233*'LISTA DOS ITENS'!$M2233</f>
        <v>3</v>
      </c>
      <c r="Q2233" s="25">
        <v>607.7</v>
      </c>
      <c r="R2233" s="25">
        <f>'LISTA DOS ITENS'!$Q2233*'LISTA DOS ITENS'!$M2233</f>
        <v>1823.1</v>
      </c>
      <c r="S2233" s="56">
        <f>IF('LISTA DOS ITENS'!$P2233&gt;'LISTA DOS ITENS'!$R2233,'LISTA DOS ITENS'!$P2233,'LISTA DOS ITENS'!$R2233)</f>
        <v>1823.1</v>
      </c>
      <c r="T2233" s="25">
        <v>33.90496564731188</v>
      </c>
      <c r="U2233" s="25">
        <f>'LISTA DOS ITENS'!$T2233*'LISTA DOS ITENS'!$M2233</f>
        <v>101.7148969</v>
      </c>
      <c r="V2233" s="56">
        <f t="array" ref="V2233">INDEX('RESUMO - LOTES E VMA'!$F$3:$F$181,MATCH('LISTA DOS ITENS'!$D2233,'RESUMO - LOTES E VMA'!$A$3:$A$181,0))</f>
        <v>16299.89857</v>
      </c>
      <c r="W2233" s="57">
        <f>'LISTA DOS ITENS'!$U2233/'LISTA DOS ITENS'!$V2233</f>
        <v>0.006240216559</v>
      </c>
      <c r="X2233" s="53" t="s">
        <v>53</v>
      </c>
      <c r="Y2233" s="53" t="s">
        <v>290</v>
      </c>
      <c r="Z2233" s="58" t="str">
        <f>'LISTA DOS ITENS'!$F2233&amp;"-"&amp;'LISTA DOS ITENS'!$H2233&amp;"-"&amp;'LISTA DOS ITENS'!$J2233&amp;"-"&amp;'LISTA DOS ITENS'!$K2233&amp;"-"&amp;'LISTA DOS ITENS'!$I2233</f>
        <v>10537621-2101-A803-USADO-</v>
      </c>
      <c r="AA2233" s="59" t="str">
        <f t="array" ref="AA2233">INDEX('RESUMO - LOTES E VMA'!$M$3:$M$181,MATCH('LISTA DOS ITENS'!$D2233,'RESUMO - LOTES E VMA'!$A$3:$A$181,0))</f>
        <v>Para Leilão</v>
      </c>
      <c r="AB2233" s="60">
        <f t="array" ref="AB2233">INDEX('RESUMO - LOTES E VMA'!$J$3:$J$181,MATCH('LISTA DOS ITENS'!$D2233,'RESUMO - LOTES E VMA'!$A$3:$A$181,0))</f>
        <v>0.05504680642</v>
      </c>
      <c r="AC2233" s="29" t="str">
        <f t="array" ref="AC2233">INDEX('RESUMO - LOTES E VMA'!$L$3:$L$181,MATCH('LISTA DOS ITENS'!$D2233,'RESUMO - LOTES E VMA'!$A$3:$A$181,0))</f>
        <v>1% do Valor de Comparação do VMA</v>
      </c>
      <c r="AD2233" s="53" t="str">
        <f>VLOOKUP(Tabela1[[#This Row],[Índice]],[1]Planilha1!$A:$A,1,0)</f>
        <v>#ERROR!</v>
      </c>
    </row>
    <row r="2234" ht="15.75" customHeight="1">
      <c r="A2234" s="52">
        <v>254706.0</v>
      </c>
      <c r="B2234" s="53" t="s">
        <v>70</v>
      </c>
      <c r="C2234" s="53" t="s">
        <v>71</v>
      </c>
      <c r="D2234" s="22">
        <v>207172.0</v>
      </c>
      <c r="E2234" s="53" t="s">
        <v>63</v>
      </c>
      <c r="F2234" s="54">
        <v>1.0574264E7</v>
      </c>
      <c r="G2234" s="53" t="s">
        <v>1633</v>
      </c>
      <c r="H2234" s="55">
        <v>2101.0</v>
      </c>
      <c r="I2234" s="55"/>
      <c r="J2234" s="55" t="s">
        <v>319</v>
      </c>
      <c r="K2234" s="53" t="s">
        <v>73</v>
      </c>
      <c r="L2234" s="53"/>
      <c r="M2234" s="53">
        <v>1.0</v>
      </c>
      <c r="N2234" s="53" t="s">
        <v>52</v>
      </c>
      <c r="O2234" s="25">
        <v>2644.43</v>
      </c>
      <c r="P2234" s="25">
        <f>'LISTA DOS ITENS'!$O2234*'LISTA DOS ITENS'!$M2234</f>
        <v>2644.43</v>
      </c>
      <c r="Q2234" s="25">
        <v>2644.43</v>
      </c>
      <c r="R2234" s="25">
        <f>'LISTA DOS ITENS'!$Q2234*'LISTA DOS ITENS'!$M2234</f>
        <v>2644.43</v>
      </c>
      <c r="S2234" s="56">
        <f>IF('LISTA DOS ITENS'!$P2234&gt;'LISTA DOS ITENS'!$R2234,'LISTA DOS ITENS'!$P2234,'LISTA DOS ITENS'!$R2234)</f>
        <v>2644.43</v>
      </c>
      <c r="T2234" s="25">
        <v>147.53876634313139</v>
      </c>
      <c r="U2234" s="25">
        <f>'LISTA DOS ITENS'!$T2234*'LISTA DOS ITENS'!$M2234</f>
        <v>147.5387663</v>
      </c>
      <c r="V2234" s="56">
        <f t="array" ref="V2234">INDEX('RESUMO - LOTES E VMA'!$F$3:$F$181,MATCH('LISTA DOS ITENS'!$D2234,'RESUMO - LOTES E VMA'!$A$3:$A$181,0))</f>
        <v>16299.89857</v>
      </c>
      <c r="W2234" s="57">
        <f>'LISTA DOS ITENS'!$U2234/'LISTA DOS ITENS'!$V2234</f>
        <v>0.009051514385</v>
      </c>
      <c r="X2234" s="53" t="s">
        <v>53</v>
      </c>
      <c r="Y2234" s="53" t="s">
        <v>290</v>
      </c>
      <c r="Z2234" s="58" t="str">
        <f>'LISTA DOS ITENS'!$F2234&amp;"-"&amp;'LISTA DOS ITENS'!$H2234&amp;"-"&amp;'LISTA DOS ITENS'!$J2234&amp;"-"&amp;'LISTA DOS ITENS'!$K2234&amp;"-"&amp;'LISTA DOS ITENS'!$I2234</f>
        <v>10574264-2101-A803-CONS/NAC-</v>
      </c>
      <c r="AA2234" s="59" t="str">
        <f t="array" ref="AA2234">INDEX('RESUMO - LOTES E VMA'!$M$3:$M$181,MATCH('LISTA DOS ITENS'!$D2234,'RESUMO - LOTES E VMA'!$A$3:$A$181,0))</f>
        <v>Para Leilão</v>
      </c>
      <c r="AB2234" s="60">
        <f t="array" ref="AB2234">INDEX('RESUMO - LOTES E VMA'!$J$3:$J$181,MATCH('LISTA DOS ITENS'!$D2234,'RESUMO - LOTES E VMA'!$A$3:$A$181,0))</f>
        <v>0.05504680642</v>
      </c>
      <c r="AC2234" s="29" t="str">
        <f t="array" ref="AC2234">INDEX('RESUMO - LOTES E VMA'!$L$3:$L$181,MATCH('LISTA DOS ITENS'!$D2234,'RESUMO - LOTES E VMA'!$A$3:$A$181,0))</f>
        <v>1% do Valor de Comparação do VMA</v>
      </c>
      <c r="AD2234" s="53" t="str">
        <f>VLOOKUP(Tabela1[[#This Row],[Índice]],[1]Planilha1!$A:$A,1,0)</f>
        <v>#ERROR!</v>
      </c>
    </row>
    <row r="2235" ht="15.75" customHeight="1">
      <c r="A2235" s="52">
        <v>254707.0</v>
      </c>
      <c r="B2235" s="53" t="s">
        <v>70</v>
      </c>
      <c r="C2235" s="53" t="s">
        <v>71</v>
      </c>
      <c r="D2235" s="22">
        <v>207172.0</v>
      </c>
      <c r="E2235" s="53" t="s">
        <v>63</v>
      </c>
      <c r="F2235" s="54">
        <v>1.0670487E7</v>
      </c>
      <c r="G2235" s="53" t="s">
        <v>1634</v>
      </c>
      <c r="H2235" s="55">
        <v>2101.0</v>
      </c>
      <c r="I2235" s="55"/>
      <c r="J2235" s="55" t="s">
        <v>319</v>
      </c>
      <c r="K2235" s="53" t="s">
        <v>73</v>
      </c>
      <c r="L2235" s="53"/>
      <c r="M2235" s="53">
        <v>2.0</v>
      </c>
      <c r="N2235" s="53" t="s">
        <v>52</v>
      </c>
      <c r="O2235" s="25">
        <v>1512.0</v>
      </c>
      <c r="P2235" s="25">
        <f>'LISTA DOS ITENS'!$O2235*'LISTA DOS ITENS'!$M2235</f>
        <v>3024</v>
      </c>
      <c r="Q2235" s="25">
        <v>1512.0</v>
      </c>
      <c r="R2235" s="25">
        <f>'LISTA DOS ITENS'!$Q2235*'LISTA DOS ITENS'!$M2235</f>
        <v>3024</v>
      </c>
      <c r="S2235" s="56">
        <f>IF('LISTA DOS ITENS'!$P2235&gt;'LISTA DOS ITENS'!$R2235,'LISTA DOS ITENS'!$P2235,'LISTA DOS ITENS'!$R2235)</f>
        <v>3024</v>
      </c>
      <c r="T2235" s="25">
        <v>84.35792012298101</v>
      </c>
      <c r="U2235" s="25">
        <f>'LISTA DOS ITENS'!$T2235*'LISTA DOS ITENS'!$M2235</f>
        <v>168.7158402</v>
      </c>
      <c r="V2235" s="56">
        <f t="array" ref="V2235">INDEX('RESUMO - LOTES E VMA'!$F$3:$F$181,MATCH('LISTA DOS ITENS'!$D2235,'RESUMO - LOTES E VMA'!$A$3:$A$181,0))</f>
        <v>16299.89857</v>
      </c>
      <c r="W2235" s="57">
        <f>'LISTA DOS ITENS'!$U2235/'LISTA DOS ITENS'!$V2235</f>
        <v>0.01035072946</v>
      </c>
      <c r="X2235" s="53" t="s">
        <v>53</v>
      </c>
      <c r="Y2235" s="53" t="s">
        <v>290</v>
      </c>
      <c r="Z2235" s="58" t="str">
        <f>'LISTA DOS ITENS'!$F2235&amp;"-"&amp;'LISTA DOS ITENS'!$H2235&amp;"-"&amp;'LISTA DOS ITENS'!$J2235&amp;"-"&amp;'LISTA DOS ITENS'!$K2235&amp;"-"&amp;'LISTA DOS ITENS'!$I2235</f>
        <v>10670487-2101-A803-CONS/NAC-</v>
      </c>
      <c r="AA2235" s="59" t="str">
        <f t="array" ref="AA2235">INDEX('RESUMO - LOTES E VMA'!$M$3:$M$181,MATCH('LISTA DOS ITENS'!$D2235,'RESUMO - LOTES E VMA'!$A$3:$A$181,0))</f>
        <v>Para Leilão</v>
      </c>
      <c r="AB2235" s="60">
        <f t="array" ref="AB2235">INDEX('RESUMO - LOTES E VMA'!$J$3:$J$181,MATCH('LISTA DOS ITENS'!$D2235,'RESUMO - LOTES E VMA'!$A$3:$A$181,0))</f>
        <v>0.05504680642</v>
      </c>
      <c r="AC2235" s="29" t="str">
        <f t="array" ref="AC2235">INDEX('RESUMO - LOTES E VMA'!$L$3:$L$181,MATCH('LISTA DOS ITENS'!$D2235,'RESUMO - LOTES E VMA'!$A$3:$A$181,0))</f>
        <v>1% do Valor de Comparação do VMA</v>
      </c>
      <c r="AD2235" s="53" t="str">
        <f>VLOOKUP(Tabela1[[#This Row],[Índice]],[1]Planilha1!$A:$A,1,0)</f>
        <v>#ERROR!</v>
      </c>
    </row>
    <row r="2236" ht="15.75" customHeight="1">
      <c r="A2236" s="52">
        <v>254708.0</v>
      </c>
      <c r="B2236" s="53" t="s">
        <v>70</v>
      </c>
      <c r="C2236" s="53" t="s">
        <v>71</v>
      </c>
      <c r="D2236" s="22">
        <v>207172.0</v>
      </c>
      <c r="E2236" s="53" t="s">
        <v>63</v>
      </c>
      <c r="F2236" s="54">
        <v>1.0776998E7</v>
      </c>
      <c r="G2236" s="53" t="s">
        <v>1635</v>
      </c>
      <c r="H2236" s="55">
        <v>2101.0</v>
      </c>
      <c r="I2236" s="55"/>
      <c r="J2236" s="55" t="s">
        <v>319</v>
      </c>
      <c r="K2236" s="53" t="s">
        <v>73</v>
      </c>
      <c r="L2236" s="53"/>
      <c r="M2236" s="53">
        <v>2.0</v>
      </c>
      <c r="N2236" s="53" t="s">
        <v>52</v>
      </c>
      <c r="O2236" s="25">
        <v>501.0</v>
      </c>
      <c r="P2236" s="25">
        <f>'LISTA DOS ITENS'!$O2236*'LISTA DOS ITENS'!$M2236</f>
        <v>1002</v>
      </c>
      <c r="Q2236" s="25">
        <v>501.0</v>
      </c>
      <c r="R2236" s="25">
        <f>'LISTA DOS ITENS'!$Q2236*'LISTA DOS ITENS'!$M2236</f>
        <v>1002</v>
      </c>
      <c r="S2236" s="56">
        <f>IF('LISTA DOS ITENS'!$P2236&gt;'LISTA DOS ITENS'!$R2236,'LISTA DOS ITENS'!$P2236,'LISTA DOS ITENS'!$R2236)</f>
        <v>1002</v>
      </c>
      <c r="T2236" s="25">
        <v>27.951929882019503</v>
      </c>
      <c r="U2236" s="25">
        <f>'LISTA DOS ITENS'!$T2236*'LISTA DOS ITENS'!$M2236</f>
        <v>55.90385976</v>
      </c>
      <c r="V2236" s="56">
        <f t="array" ref="V2236">INDEX('RESUMO - LOTES E VMA'!$F$3:$F$181,MATCH('LISTA DOS ITENS'!$D2236,'RESUMO - LOTES E VMA'!$A$3:$A$181,0))</f>
        <v>16299.89857</v>
      </c>
      <c r="W2236" s="57">
        <f>'LISTA DOS ITENS'!$U2236/'LISTA DOS ITENS'!$V2236</f>
        <v>0.003429705991</v>
      </c>
      <c r="X2236" s="53" t="s">
        <v>53</v>
      </c>
      <c r="Y2236" s="53" t="s">
        <v>290</v>
      </c>
      <c r="Z2236" s="58" t="str">
        <f>'LISTA DOS ITENS'!$F2236&amp;"-"&amp;'LISTA DOS ITENS'!$H2236&amp;"-"&amp;'LISTA DOS ITENS'!$J2236&amp;"-"&amp;'LISTA DOS ITENS'!$K2236&amp;"-"&amp;'LISTA DOS ITENS'!$I2236</f>
        <v>10776998-2101-A803-CONS/NAC-</v>
      </c>
      <c r="AA2236" s="59" t="str">
        <f t="array" ref="AA2236">INDEX('RESUMO - LOTES E VMA'!$M$3:$M$181,MATCH('LISTA DOS ITENS'!$D2236,'RESUMO - LOTES E VMA'!$A$3:$A$181,0))</f>
        <v>Para Leilão</v>
      </c>
      <c r="AB2236" s="60">
        <f t="array" ref="AB2236">INDEX('RESUMO - LOTES E VMA'!$J$3:$J$181,MATCH('LISTA DOS ITENS'!$D2236,'RESUMO - LOTES E VMA'!$A$3:$A$181,0))</f>
        <v>0.05504680642</v>
      </c>
      <c r="AC2236" s="29" t="str">
        <f t="array" ref="AC2236">INDEX('RESUMO - LOTES E VMA'!$L$3:$L$181,MATCH('LISTA DOS ITENS'!$D2236,'RESUMO - LOTES E VMA'!$A$3:$A$181,0))</f>
        <v>1% do Valor de Comparação do VMA</v>
      </c>
      <c r="AD2236" s="53" t="str">
        <f>VLOOKUP(Tabela1[[#This Row],[Índice]],[1]Planilha1!$A:$A,1,0)</f>
        <v>#ERROR!</v>
      </c>
    </row>
    <row r="2237" ht="15.75" customHeight="1">
      <c r="A2237" s="52">
        <v>254709.0</v>
      </c>
      <c r="B2237" s="53" t="s">
        <v>70</v>
      </c>
      <c r="C2237" s="53" t="s">
        <v>71</v>
      </c>
      <c r="D2237" s="22">
        <v>207172.0</v>
      </c>
      <c r="E2237" s="53" t="s">
        <v>63</v>
      </c>
      <c r="F2237" s="54">
        <v>1.0827433E7</v>
      </c>
      <c r="G2237" s="53" t="s">
        <v>1604</v>
      </c>
      <c r="H2237" s="55">
        <v>2101.0</v>
      </c>
      <c r="I2237" s="55"/>
      <c r="J2237" s="55" t="s">
        <v>319</v>
      </c>
      <c r="K2237" s="53" t="s">
        <v>73</v>
      </c>
      <c r="L2237" s="53"/>
      <c r="M2237" s="53">
        <v>1.0</v>
      </c>
      <c r="N2237" s="53" t="s">
        <v>52</v>
      </c>
      <c r="O2237" s="25">
        <v>18.0</v>
      </c>
      <c r="P2237" s="25">
        <f>'LISTA DOS ITENS'!$O2237*'LISTA DOS ITENS'!$M2237</f>
        <v>18</v>
      </c>
      <c r="Q2237" s="25">
        <v>36.25</v>
      </c>
      <c r="R2237" s="25">
        <f>'LISTA DOS ITENS'!$Q2237*'LISTA DOS ITENS'!$M2237</f>
        <v>36.25</v>
      </c>
      <c r="S2237" s="56">
        <f>IF('LISTA DOS ITENS'!$P2237&gt;'LISTA DOS ITENS'!$R2237,'LISTA DOS ITENS'!$P2237,'LISTA DOS ITENS'!$R2237)</f>
        <v>36.25</v>
      </c>
      <c r="T2237" s="25">
        <v>2.022469976493427</v>
      </c>
      <c r="U2237" s="25">
        <f>'LISTA DOS ITENS'!$T2237*'LISTA DOS ITENS'!$M2237</f>
        <v>2.022469976</v>
      </c>
      <c r="V2237" s="56">
        <f t="array" ref="V2237">INDEX('RESUMO - LOTES E VMA'!$F$3:$F$181,MATCH('LISTA DOS ITENS'!$D2237,'RESUMO - LOTES E VMA'!$A$3:$A$181,0))</f>
        <v>16299.89857</v>
      </c>
      <c r="W2237" s="57">
        <f>'LISTA DOS ITENS'!$U2237/'LISTA DOS ITENS'!$V2237</f>
        <v>0.0001240786848</v>
      </c>
      <c r="X2237" s="53" t="s">
        <v>53</v>
      </c>
      <c r="Y2237" s="53" t="s">
        <v>290</v>
      </c>
      <c r="Z2237" s="58" t="str">
        <f>'LISTA DOS ITENS'!$F2237&amp;"-"&amp;'LISTA DOS ITENS'!$H2237&amp;"-"&amp;'LISTA DOS ITENS'!$J2237&amp;"-"&amp;'LISTA DOS ITENS'!$K2237&amp;"-"&amp;'LISTA DOS ITENS'!$I2237</f>
        <v>10827433-2101-A803-CONS/NAC-</v>
      </c>
      <c r="AA2237" s="59" t="str">
        <f t="array" ref="AA2237">INDEX('RESUMO - LOTES E VMA'!$M$3:$M$181,MATCH('LISTA DOS ITENS'!$D2237,'RESUMO - LOTES E VMA'!$A$3:$A$181,0))</f>
        <v>Para Leilão</v>
      </c>
      <c r="AB2237" s="60">
        <f t="array" ref="AB2237">INDEX('RESUMO - LOTES E VMA'!$J$3:$J$181,MATCH('LISTA DOS ITENS'!$D2237,'RESUMO - LOTES E VMA'!$A$3:$A$181,0))</f>
        <v>0.05504680642</v>
      </c>
      <c r="AC2237" s="29" t="str">
        <f t="array" ref="AC2237">INDEX('RESUMO - LOTES E VMA'!$L$3:$L$181,MATCH('LISTA DOS ITENS'!$D2237,'RESUMO - LOTES E VMA'!$A$3:$A$181,0))</f>
        <v>1% do Valor de Comparação do VMA</v>
      </c>
      <c r="AD2237" s="53" t="str">
        <f>VLOOKUP(Tabela1[[#This Row],[Índice]],[1]Planilha1!$A:$A,1,0)</f>
        <v>#ERROR!</v>
      </c>
    </row>
    <row r="2238" ht="15.75" customHeight="1">
      <c r="A2238" s="52">
        <v>254710.0</v>
      </c>
      <c r="B2238" s="53" t="s">
        <v>70</v>
      </c>
      <c r="C2238" s="53" t="s">
        <v>71</v>
      </c>
      <c r="D2238" s="22">
        <v>207172.0</v>
      </c>
      <c r="E2238" s="53" t="s">
        <v>63</v>
      </c>
      <c r="F2238" s="54">
        <v>1.0871886E7</v>
      </c>
      <c r="G2238" s="53" t="s">
        <v>1636</v>
      </c>
      <c r="H2238" s="55">
        <v>2101.0</v>
      </c>
      <c r="I2238" s="55"/>
      <c r="J2238" s="55" t="s">
        <v>319</v>
      </c>
      <c r="K2238" s="53" t="s">
        <v>73</v>
      </c>
      <c r="L2238" s="53"/>
      <c r="M2238" s="53">
        <v>3.0</v>
      </c>
      <c r="N2238" s="53" t="s">
        <v>52</v>
      </c>
      <c r="O2238" s="25">
        <v>530.1</v>
      </c>
      <c r="P2238" s="25">
        <f>'LISTA DOS ITENS'!$O2238*'LISTA DOS ITENS'!$M2238</f>
        <v>1590.3</v>
      </c>
      <c r="Q2238" s="25">
        <v>530.1</v>
      </c>
      <c r="R2238" s="25">
        <f>'LISTA DOS ITENS'!$Q2238*'LISTA DOS ITENS'!$M2238</f>
        <v>1590.3</v>
      </c>
      <c r="S2238" s="56">
        <f>IF('LISTA DOS ITENS'!$P2238&gt;'LISTA DOS ITENS'!$R2238,'LISTA DOS ITENS'!$P2238,'LISTA DOS ITENS'!$R2238)</f>
        <v>1590.3</v>
      </c>
      <c r="T2238" s="25">
        <v>29.575485090735608</v>
      </c>
      <c r="U2238" s="25">
        <f>'LISTA DOS ITENS'!$T2238*'LISTA DOS ITENS'!$M2238</f>
        <v>88.72645527</v>
      </c>
      <c r="V2238" s="56">
        <f t="array" ref="V2238">INDEX('RESUMO - LOTES E VMA'!$F$3:$F$181,MATCH('LISTA DOS ITENS'!$D2238,'RESUMO - LOTES E VMA'!$A$3:$A$181,0))</f>
        <v>16299.89857</v>
      </c>
      <c r="W2238" s="57">
        <f>'LISTA DOS ITENS'!$U2238/'LISTA DOS ITENS'!$V2238</f>
        <v>0.005443374688</v>
      </c>
      <c r="X2238" s="53" t="s">
        <v>53</v>
      </c>
      <c r="Y2238" s="53" t="s">
        <v>290</v>
      </c>
      <c r="Z2238" s="58" t="str">
        <f>'LISTA DOS ITENS'!$F2238&amp;"-"&amp;'LISTA DOS ITENS'!$H2238&amp;"-"&amp;'LISTA DOS ITENS'!$J2238&amp;"-"&amp;'LISTA DOS ITENS'!$K2238&amp;"-"&amp;'LISTA DOS ITENS'!$I2238</f>
        <v>10871886-2101-A803-CONS/NAC-</v>
      </c>
      <c r="AA2238" s="59" t="str">
        <f t="array" ref="AA2238">INDEX('RESUMO - LOTES E VMA'!$M$3:$M$181,MATCH('LISTA DOS ITENS'!$D2238,'RESUMO - LOTES E VMA'!$A$3:$A$181,0))</f>
        <v>Para Leilão</v>
      </c>
      <c r="AB2238" s="60">
        <f t="array" ref="AB2238">INDEX('RESUMO - LOTES E VMA'!$J$3:$J$181,MATCH('LISTA DOS ITENS'!$D2238,'RESUMO - LOTES E VMA'!$A$3:$A$181,0))</f>
        <v>0.05504680642</v>
      </c>
      <c r="AC2238" s="29" t="str">
        <f t="array" ref="AC2238">INDEX('RESUMO - LOTES E VMA'!$L$3:$L$181,MATCH('LISTA DOS ITENS'!$D2238,'RESUMO - LOTES E VMA'!$A$3:$A$181,0))</f>
        <v>1% do Valor de Comparação do VMA</v>
      </c>
      <c r="AD2238" s="53" t="str">
        <f>VLOOKUP(Tabela1[[#This Row],[Índice]],[1]Planilha1!$A:$A,1,0)</f>
        <v>#ERROR!</v>
      </c>
    </row>
    <row r="2239" ht="15.75" customHeight="1">
      <c r="A2239" s="52">
        <v>254711.0</v>
      </c>
      <c r="B2239" s="53" t="s">
        <v>70</v>
      </c>
      <c r="C2239" s="53" t="s">
        <v>71</v>
      </c>
      <c r="D2239" s="22">
        <v>207172.0</v>
      </c>
      <c r="E2239" s="53" t="s">
        <v>63</v>
      </c>
      <c r="F2239" s="54">
        <v>1.098284E7</v>
      </c>
      <c r="G2239" s="53" t="s">
        <v>1637</v>
      </c>
      <c r="H2239" s="55">
        <v>2101.0</v>
      </c>
      <c r="I2239" s="55"/>
      <c r="J2239" s="55" t="s">
        <v>319</v>
      </c>
      <c r="K2239" s="53" t="s">
        <v>73</v>
      </c>
      <c r="L2239" s="53"/>
      <c r="M2239" s="53">
        <v>1.0</v>
      </c>
      <c r="N2239" s="53" t="s">
        <v>52</v>
      </c>
      <c r="O2239" s="25">
        <v>4560.0</v>
      </c>
      <c r="P2239" s="25">
        <f>'LISTA DOS ITENS'!$O2239*'LISTA DOS ITENS'!$M2239</f>
        <v>4560</v>
      </c>
      <c r="Q2239" s="25">
        <v>4560.0</v>
      </c>
      <c r="R2239" s="25">
        <f>'LISTA DOS ITENS'!$Q2239*'LISTA DOS ITENS'!$M2239</f>
        <v>4560</v>
      </c>
      <c r="S2239" s="56">
        <f>IF('LISTA DOS ITENS'!$P2239&gt;'LISTA DOS ITENS'!$R2239,'LISTA DOS ITENS'!$P2239,'LISTA DOS ITENS'!$R2239)</f>
        <v>4560</v>
      </c>
      <c r="T2239" s="25">
        <v>254.41277497406972</v>
      </c>
      <c r="U2239" s="25">
        <f>'LISTA DOS ITENS'!$T2239*'LISTA DOS ITENS'!$M2239</f>
        <v>254.412775</v>
      </c>
      <c r="V2239" s="56">
        <f t="array" ref="V2239">INDEX('RESUMO - LOTES E VMA'!$F$3:$F$181,MATCH('LISTA DOS ITENS'!$D2239,'RESUMO - LOTES E VMA'!$A$3:$A$181,0))</f>
        <v>16299.89857</v>
      </c>
      <c r="W2239" s="57">
        <f>'LISTA DOS ITENS'!$U2239/'LISTA DOS ITENS'!$V2239</f>
        <v>0.01560824283</v>
      </c>
      <c r="X2239" s="53" t="s">
        <v>53</v>
      </c>
      <c r="Y2239" s="53" t="s">
        <v>290</v>
      </c>
      <c r="Z2239" s="58" t="str">
        <f>'LISTA DOS ITENS'!$F2239&amp;"-"&amp;'LISTA DOS ITENS'!$H2239&amp;"-"&amp;'LISTA DOS ITENS'!$J2239&amp;"-"&amp;'LISTA DOS ITENS'!$K2239&amp;"-"&amp;'LISTA DOS ITENS'!$I2239</f>
        <v>10982840-2101-A803-CONS/NAC-</v>
      </c>
      <c r="AA2239" s="59" t="str">
        <f t="array" ref="AA2239">INDEX('RESUMO - LOTES E VMA'!$M$3:$M$181,MATCH('LISTA DOS ITENS'!$D2239,'RESUMO - LOTES E VMA'!$A$3:$A$181,0))</f>
        <v>Para Leilão</v>
      </c>
      <c r="AB2239" s="60">
        <f t="array" ref="AB2239">INDEX('RESUMO - LOTES E VMA'!$J$3:$J$181,MATCH('LISTA DOS ITENS'!$D2239,'RESUMO - LOTES E VMA'!$A$3:$A$181,0))</f>
        <v>0.05504680642</v>
      </c>
      <c r="AC2239" s="29" t="str">
        <f t="array" ref="AC2239">INDEX('RESUMO - LOTES E VMA'!$L$3:$L$181,MATCH('LISTA DOS ITENS'!$D2239,'RESUMO - LOTES E VMA'!$A$3:$A$181,0))</f>
        <v>1% do Valor de Comparação do VMA</v>
      </c>
      <c r="AD2239" s="53" t="str">
        <f>VLOOKUP(Tabela1[[#This Row],[Índice]],[1]Planilha1!$A:$A,1,0)</f>
        <v>#ERROR!</v>
      </c>
    </row>
    <row r="2240" ht="15.75" customHeight="1">
      <c r="A2240" s="52">
        <v>254712.0</v>
      </c>
      <c r="B2240" s="53" t="s">
        <v>70</v>
      </c>
      <c r="C2240" s="53" t="s">
        <v>71</v>
      </c>
      <c r="D2240" s="22">
        <v>207172.0</v>
      </c>
      <c r="E2240" s="53" t="s">
        <v>63</v>
      </c>
      <c r="F2240" s="54">
        <v>1.1231945E7</v>
      </c>
      <c r="G2240" s="53" t="s">
        <v>1638</v>
      </c>
      <c r="H2240" s="55">
        <v>2101.0</v>
      </c>
      <c r="I2240" s="55"/>
      <c r="J2240" s="55" t="s">
        <v>319</v>
      </c>
      <c r="K2240" s="53" t="s">
        <v>73</v>
      </c>
      <c r="L2240" s="53"/>
      <c r="M2240" s="53">
        <v>1.0</v>
      </c>
      <c r="N2240" s="53" t="s">
        <v>52</v>
      </c>
      <c r="O2240" s="25">
        <v>1916.62</v>
      </c>
      <c r="P2240" s="25">
        <f>'LISTA DOS ITENS'!$O2240*'LISTA DOS ITENS'!$M2240</f>
        <v>1916.62</v>
      </c>
      <c r="Q2240" s="25">
        <v>1916.62</v>
      </c>
      <c r="R2240" s="25">
        <f>'LISTA DOS ITENS'!$Q2240*'LISTA DOS ITENS'!$M2240</f>
        <v>1916.62</v>
      </c>
      <c r="S2240" s="56">
        <f>IF('LISTA DOS ITENS'!$P2240&gt;'LISTA DOS ITENS'!$R2240,'LISTA DOS ITENS'!$P2240,'LISTA DOS ITENS'!$R2240)</f>
        <v>1916.62</v>
      </c>
      <c r="T2240" s="25">
        <v>106.93259051991261</v>
      </c>
      <c r="U2240" s="25">
        <f>'LISTA DOS ITENS'!$T2240*'LISTA DOS ITENS'!$M2240</f>
        <v>106.9325905</v>
      </c>
      <c r="V2240" s="56">
        <f t="array" ref="V2240">INDEX('RESUMO - LOTES E VMA'!$F$3:$F$181,MATCH('LISTA DOS ITENS'!$D2240,'RESUMO - LOTES E VMA'!$A$3:$A$181,0))</f>
        <v>16299.89857</v>
      </c>
      <c r="W2240" s="57">
        <f>'LISTA DOS ITENS'!$U2240/'LISTA DOS ITENS'!$V2240</f>
        <v>0.006560322452</v>
      </c>
      <c r="X2240" s="53" t="s">
        <v>53</v>
      </c>
      <c r="Y2240" s="53" t="s">
        <v>290</v>
      </c>
      <c r="Z2240" s="58" t="str">
        <f>'LISTA DOS ITENS'!$F2240&amp;"-"&amp;'LISTA DOS ITENS'!$H2240&amp;"-"&amp;'LISTA DOS ITENS'!$J2240&amp;"-"&amp;'LISTA DOS ITENS'!$K2240&amp;"-"&amp;'LISTA DOS ITENS'!$I2240</f>
        <v>11231945-2101-A803-CONS/NAC-</v>
      </c>
      <c r="AA2240" s="59" t="str">
        <f t="array" ref="AA2240">INDEX('RESUMO - LOTES E VMA'!$M$3:$M$181,MATCH('LISTA DOS ITENS'!$D2240,'RESUMO - LOTES E VMA'!$A$3:$A$181,0))</f>
        <v>Para Leilão</v>
      </c>
      <c r="AB2240" s="60">
        <f t="array" ref="AB2240">INDEX('RESUMO - LOTES E VMA'!$J$3:$J$181,MATCH('LISTA DOS ITENS'!$D2240,'RESUMO - LOTES E VMA'!$A$3:$A$181,0))</f>
        <v>0.05504680642</v>
      </c>
      <c r="AC2240" s="29" t="str">
        <f t="array" ref="AC2240">INDEX('RESUMO - LOTES E VMA'!$L$3:$L$181,MATCH('LISTA DOS ITENS'!$D2240,'RESUMO - LOTES E VMA'!$A$3:$A$181,0))</f>
        <v>1% do Valor de Comparação do VMA</v>
      </c>
      <c r="AD2240" s="53" t="str">
        <f>VLOOKUP(Tabela1[[#This Row],[Índice]],[1]Planilha1!$A:$A,1,0)</f>
        <v>#ERROR!</v>
      </c>
    </row>
    <row r="2241" ht="15.75" customHeight="1">
      <c r="A2241" s="52">
        <v>254713.0</v>
      </c>
      <c r="B2241" s="53" t="s">
        <v>70</v>
      </c>
      <c r="C2241" s="53" t="s">
        <v>71</v>
      </c>
      <c r="D2241" s="22">
        <v>207172.0</v>
      </c>
      <c r="E2241" s="53" t="s">
        <v>63</v>
      </c>
      <c r="F2241" s="54">
        <v>1.1407932E7</v>
      </c>
      <c r="G2241" s="53" t="s">
        <v>1639</v>
      </c>
      <c r="H2241" s="55">
        <v>2101.0</v>
      </c>
      <c r="I2241" s="55"/>
      <c r="J2241" s="55" t="s">
        <v>319</v>
      </c>
      <c r="K2241" s="53" t="s">
        <v>73</v>
      </c>
      <c r="L2241" s="53"/>
      <c r="M2241" s="53">
        <v>1.0</v>
      </c>
      <c r="N2241" s="53" t="s">
        <v>52</v>
      </c>
      <c r="O2241" s="25">
        <v>1389.51</v>
      </c>
      <c r="P2241" s="25">
        <f>'LISTA DOS ITENS'!$O2241*'LISTA DOS ITENS'!$M2241</f>
        <v>1389.51</v>
      </c>
      <c r="Q2241" s="25">
        <v>1389.51</v>
      </c>
      <c r="R2241" s="25">
        <f>'LISTA DOS ITENS'!$Q2241*'LISTA DOS ITENS'!$M2241</f>
        <v>1389.51</v>
      </c>
      <c r="S2241" s="56">
        <f>IF('LISTA DOS ITENS'!$P2241&gt;'LISTA DOS ITENS'!$R2241,'LISTA DOS ITENS'!$P2241,'LISTA DOS ITENS'!$R2241)</f>
        <v>1389.51</v>
      </c>
      <c r="T2241" s="25">
        <v>77.5239243320657</v>
      </c>
      <c r="U2241" s="25">
        <f>'LISTA DOS ITENS'!$T2241*'LISTA DOS ITENS'!$M2241</f>
        <v>77.52392433</v>
      </c>
      <c r="V2241" s="56">
        <f t="array" ref="V2241">INDEX('RESUMO - LOTES E VMA'!$F$3:$F$181,MATCH('LISTA DOS ITENS'!$D2241,'RESUMO - LOTES E VMA'!$A$3:$A$181,0))</f>
        <v>16299.89857</v>
      </c>
      <c r="W2241" s="57">
        <f>'LISTA DOS ITENS'!$U2241/'LISTA DOS ITENS'!$V2241</f>
        <v>0.004756098575</v>
      </c>
      <c r="X2241" s="53" t="s">
        <v>53</v>
      </c>
      <c r="Y2241" s="53" t="s">
        <v>290</v>
      </c>
      <c r="Z2241" s="58" t="str">
        <f>'LISTA DOS ITENS'!$F2241&amp;"-"&amp;'LISTA DOS ITENS'!$H2241&amp;"-"&amp;'LISTA DOS ITENS'!$J2241&amp;"-"&amp;'LISTA DOS ITENS'!$K2241&amp;"-"&amp;'LISTA DOS ITENS'!$I2241</f>
        <v>11407932-2101-A803-CONS/NAC-</v>
      </c>
      <c r="AA2241" s="59" t="str">
        <f t="array" ref="AA2241">INDEX('RESUMO - LOTES E VMA'!$M$3:$M$181,MATCH('LISTA DOS ITENS'!$D2241,'RESUMO - LOTES E VMA'!$A$3:$A$181,0))</f>
        <v>Para Leilão</v>
      </c>
      <c r="AB2241" s="60">
        <f t="array" ref="AB2241">INDEX('RESUMO - LOTES E VMA'!$J$3:$J$181,MATCH('LISTA DOS ITENS'!$D2241,'RESUMO - LOTES E VMA'!$A$3:$A$181,0))</f>
        <v>0.05504680642</v>
      </c>
      <c r="AC2241" s="29" t="str">
        <f t="array" ref="AC2241">INDEX('RESUMO - LOTES E VMA'!$L$3:$L$181,MATCH('LISTA DOS ITENS'!$D2241,'RESUMO - LOTES E VMA'!$A$3:$A$181,0))</f>
        <v>1% do Valor de Comparação do VMA</v>
      </c>
      <c r="AD2241" s="53" t="str">
        <f>VLOOKUP(Tabela1[[#This Row],[Índice]],[1]Planilha1!$A:$A,1,0)</f>
        <v>#ERROR!</v>
      </c>
    </row>
    <row r="2242" ht="15.75" customHeight="1">
      <c r="A2242" s="52">
        <v>254714.0</v>
      </c>
      <c r="B2242" s="53" t="s">
        <v>70</v>
      </c>
      <c r="C2242" s="53" t="s">
        <v>71</v>
      </c>
      <c r="D2242" s="22">
        <v>207172.0</v>
      </c>
      <c r="E2242" s="53" t="s">
        <v>63</v>
      </c>
      <c r="F2242" s="54">
        <v>1.0406488E7</v>
      </c>
      <c r="G2242" s="53" t="s">
        <v>1640</v>
      </c>
      <c r="H2242" s="55">
        <v>2101.0</v>
      </c>
      <c r="I2242" s="55"/>
      <c r="J2242" s="55" t="s">
        <v>77</v>
      </c>
      <c r="K2242" s="53" t="s">
        <v>73</v>
      </c>
      <c r="L2242" s="53"/>
      <c r="M2242" s="53">
        <v>6.0</v>
      </c>
      <c r="N2242" s="53" t="s">
        <v>52</v>
      </c>
      <c r="O2242" s="25">
        <v>581.485</v>
      </c>
      <c r="P2242" s="25">
        <f>'LISTA DOS ITENS'!$O2242*'LISTA DOS ITENS'!$M2242</f>
        <v>3488.91</v>
      </c>
      <c r="Q2242" s="25">
        <v>581.49</v>
      </c>
      <c r="R2242" s="25">
        <f>'LISTA DOS ITENS'!$Q2242*'LISTA DOS ITENS'!$M2242</f>
        <v>3488.94</v>
      </c>
      <c r="S2242" s="56">
        <f>IF('LISTA DOS ITENS'!$P2242&gt;'LISTA DOS ITENS'!$R2242,'LISTA DOS ITENS'!$P2242,'LISTA DOS ITENS'!$R2242)</f>
        <v>3488.94</v>
      </c>
      <c r="T2242" s="25">
        <v>32.44265011396312</v>
      </c>
      <c r="U2242" s="25">
        <f>'LISTA DOS ITENS'!$T2242*'LISTA DOS ITENS'!$M2242</f>
        <v>194.6559007</v>
      </c>
      <c r="V2242" s="56">
        <f t="array" ref="V2242">INDEX('RESUMO - LOTES E VMA'!$F$3:$F$181,MATCH('LISTA DOS ITENS'!$D2242,'RESUMO - LOTES E VMA'!$A$3:$A$181,0))</f>
        <v>16299.89857</v>
      </c>
      <c r="W2242" s="57">
        <f>'LISTA DOS ITENS'!$U2242/'LISTA DOS ITENS'!$V2242</f>
        <v>0.01194215411</v>
      </c>
      <c r="X2242" s="53" t="s">
        <v>53</v>
      </c>
      <c r="Y2242" s="53" t="s">
        <v>290</v>
      </c>
      <c r="Z2242" s="58" t="str">
        <f>'LISTA DOS ITENS'!$F2242&amp;"-"&amp;'LISTA DOS ITENS'!$H2242&amp;"-"&amp;'LISTA DOS ITENS'!$J2242&amp;"-"&amp;'LISTA DOS ITENS'!$K2242&amp;"-"&amp;'LISTA DOS ITENS'!$I2242</f>
        <v>10406488-2101-A903-CONS/NAC-</v>
      </c>
      <c r="AA2242" s="59" t="str">
        <f t="array" ref="AA2242">INDEX('RESUMO - LOTES E VMA'!$M$3:$M$181,MATCH('LISTA DOS ITENS'!$D2242,'RESUMO - LOTES E VMA'!$A$3:$A$181,0))</f>
        <v>Para Leilão</v>
      </c>
      <c r="AB2242" s="60">
        <f t="array" ref="AB2242">INDEX('RESUMO - LOTES E VMA'!$J$3:$J$181,MATCH('LISTA DOS ITENS'!$D2242,'RESUMO - LOTES E VMA'!$A$3:$A$181,0))</f>
        <v>0.05504680642</v>
      </c>
      <c r="AC2242" s="29" t="str">
        <f t="array" ref="AC2242">INDEX('RESUMO - LOTES E VMA'!$L$3:$L$181,MATCH('LISTA DOS ITENS'!$D2242,'RESUMO - LOTES E VMA'!$A$3:$A$181,0))</f>
        <v>1% do Valor de Comparação do VMA</v>
      </c>
      <c r="AD2242" s="53" t="str">
        <f>VLOOKUP(Tabela1[[#This Row],[Índice]],[1]Planilha1!$A:$A,1,0)</f>
        <v>#ERROR!</v>
      </c>
    </row>
    <row r="2243" ht="15.75" customHeight="1">
      <c r="A2243" s="52">
        <v>254715.0</v>
      </c>
      <c r="B2243" s="53" t="s">
        <v>70</v>
      </c>
      <c r="C2243" s="53" t="s">
        <v>71</v>
      </c>
      <c r="D2243" s="22">
        <v>207172.0</v>
      </c>
      <c r="E2243" s="53" t="s">
        <v>63</v>
      </c>
      <c r="F2243" s="54">
        <v>1.0426434E7</v>
      </c>
      <c r="G2243" s="53" t="s">
        <v>1641</v>
      </c>
      <c r="H2243" s="55">
        <v>2101.0</v>
      </c>
      <c r="I2243" s="55"/>
      <c r="J2243" s="55" t="s">
        <v>77</v>
      </c>
      <c r="K2243" s="53" t="s">
        <v>73</v>
      </c>
      <c r="L2243" s="53"/>
      <c r="M2243" s="53">
        <v>2.0</v>
      </c>
      <c r="N2243" s="53" t="s">
        <v>52</v>
      </c>
      <c r="O2243" s="25">
        <v>558.35</v>
      </c>
      <c r="P2243" s="25">
        <f>'LISTA DOS ITENS'!$O2243*'LISTA DOS ITENS'!$M2243</f>
        <v>1116.7</v>
      </c>
      <c r="Q2243" s="25">
        <v>558.35</v>
      </c>
      <c r="R2243" s="25">
        <f>'LISTA DOS ITENS'!$Q2243*'LISTA DOS ITENS'!$M2243</f>
        <v>1116.7</v>
      </c>
      <c r="S2243" s="56">
        <f>IF('LISTA DOS ITENS'!$P2243&gt;'LISTA DOS ITENS'!$R2243,'LISTA DOS ITENS'!$P2243,'LISTA DOS ITENS'!$R2243)</f>
        <v>1116.7</v>
      </c>
      <c r="T2243" s="25">
        <v>31.15161686552014</v>
      </c>
      <c r="U2243" s="25">
        <f>'LISTA DOS ITENS'!$T2243*'LISTA DOS ITENS'!$M2243</f>
        <v>62.30323373</v>
      </c>
      <c r="V2243" s="56">
        <f t="array" ref="V2243">INDEX('RESUMO - LOTES E VMA'!$F$3:$F$181,MATCH('LISTA DOS ITENS'!$D2243,'RESUMO - LOTES E VMA'!$A$3:$A$181,0))</f>
        <v>16299.89857</v>
      </c>
      <c r="W2243" s="57">
        <f>'LISTA DOS ITENS'!$U2243/'LISTA DOS ITENS'!$V2243</f>
        <v>0.003822308064</v>
      </c>
      <c r="X2243" s="53" t="s">
        <v>53</v>
      </c>
      <c r="Y2243" s="53" t="s">
        <v>290</v>
      </c>
      <c r="Z2243" s="58" t="str">
        <f>'LISTA DOS ITENS'!$F2243&amp;"-"&amp;'LISTA DOS ITENS'!$H2243&amp;"-"&amp;'LISTA DOS ITENS'!$J2243&amp;"-"&amp;'LISTA DOS ITENS'!$K2243&amp;"-"&amp;'LISTA DOS ITENS'!$I2243</f>
        <v>10426434-2101-A903-CONS/NAC-</v>
      </c>
      <c r="AA2243" s="59" t="str">
        <f t="array" ref="AA2243">INDEX('RESUMO - LOTES E VMA'!$M$3:$M$181,MATCH('LISTA DOS ITENS'!$D2243,'RESUMO - LOTES E VMA'!$A$3:$A$181,0))</f>
        <v>Para Leilão</v>
      </c>
      <c r="AB2243" s="60">
        <f t="array" ref="AB2243">INDEX('RESUMO - LOTES E VMA'!$J$3:$J$181,MATCH('LISTA DOS ITENS'!$D2243,'RESUMO - LOTES E VMA'!$A$3:$A$181,0))</f>
        <v>0.05504680642</v>
      </c>
      <c r="AC2243" s="29" t="str">
        <f t="array" ref="AC2243">INDEX('RESUMO - LOTES E VMA'!$L$3:$L$181,MATCH('LISTA DOS ITENS'!$D2243,'RESUMO - LOTES E VMA'!$A$3:$A$181,0))</f>
        <v>1% do Valor de Comparação do VMA</v>
      </c>
      <c r="AD2243" s="53" t="str">
        <f>VLOOKUP(Tabela1[[#This Row],[Índice]],[1]Planilha1!$A:$A,1,0)</f>
        <v>#ERROR!</v>
      </c>
    </row>
    <row r="2244" ht="15.75" customHeight="1">
      <c r="A2244" s="52">
        <v>254716.0</v>
      </c>
      <c r="B2244" s="53" t="s">
        <v>70</v>
      </c>
      <c r="C2244" s="53" t="s">
        <v>71</v>
      </c>
      <c r="D2244" s="22">
        <v>207172.0</v>
      </c>
      <c r="E2244" s="53" t="s">
        <v>63</v>
      </c>
      <c r="F2244" s="54">
        <v>1.0566022E7</v>
      </c>
      <c r="G2244" s="53" t="s">
        <v>1642</v>
      </c>
      <c r="H2244" s="55">
        <v>2101.0</v>
      </c>
      <c r="I2244" s="55"/>
      <c r="J2244" s="55" t="s">
        <v>77</v>
      </c>
      <c r="K2244" s="53" t="s">
        <v>73</v>
      </c>
      <c r="L2244" s="53"/>
      <c r="M2244" s="53">
        <v>2.0</v>
      </c>
      <c r="N2244" s="53" t="s">
        <v>52</v>
      </c>
      <c r="O2244" s="25">
        <v>769.79</v>
      </c>
      <c r="P2244" s="25">
        <f>'LISTA DOS ITENS'!$O2244*'LISTA DOS ITENS'!$M2244</f>
        <v>1539.58</v>
      </c>
      <c r="Q2244" s="25">
        <v>769.79</v>
      </c>
      <c r="R2244" s="25">
        <f>'LISTA DOS ITENS'!$Q2244*'LISTA DOS ITENS'!$M2244</f>
        <v>1539.58</v>
      </c>
      <c r="S2244" s="56">
        <f>IF('LISTA DOS ITENS'!$P2244&gt;'LISTA DOS ITENS'!$R2244,'LISTA DOS ITENS'!$P2244,'LISTA DOS ITENS'!$R2244)</f>
        <v>1539.58</v>
      </c>
      <c r="T2244" s="25">
        <v>42.948335536686216</v>
      </c>
      <c r="U2244" s="25">
        <f>'LISTA DOS ITENS'!$T2244*'LISTA DOS ITENS'!$M2244</f>
        <v>85.89667107</v>
      </c>
      <c r="V2244" s="56">
        <f t="array" ref="V2244">INDEX('RESUMO - LOTES E VMA'!$F$3:$F$181,MATCH('LISTA DOS ITENS'!$D2244,'RESUMO - LOTES E VMA'!$A$3:$A$181,0))</f>
        <v>16299.89857</v>
      </c>
      <c r="W2244" s="57">
        <f>'LISTA DOS ITENS'!$U2244/'LISTA DOS ITENS'!$V2244</f>
        <v>0.005269767215</v>
      </c>
      <c r="X2244" s="53" t="s">
        <v>53</v>
      </c>
      <c r="Y2244" s="53" t="s">
        <v>290</v>
      </c>
      <c r="Z2244" s="58" t="str">
        <f>'LISTA DOS ITENS'!$F2244&amp;"-"&amp;'LISTA DOS ITENS'!$H2244&amp;"-"&amp;'LISTA DOS ITENS'!$J2244&amp;"-"&amp;'LISTA DOS ITENS'!$K2244&amp;"-"&amp;'LISTA DOS ITENS'!$I2244</f>
        <v>10566022-2101-A903-CONS/NAC-</v>
      </c>
      <c r="AA2244" s="59" t="str">
        <f t="array" ref="AA2244">INDEX('RESUMO - LOTES E VMA'!$M$3:$M$181,MATCH('LISTA DOS ITENS'!$D2244,'RESUMO - LOTES E VMA'!$A$3:$A$181,0))</f>
        <v>Para Leilão</v>
      </c>
      <c r="AB2244" s="60">
        <f t="array" ref="AB2244">INDEX('RESUMO - LOTES E VMA'!$J$3:$J$181,MATCH('LISTA DOS ITENS'!$D2244,'RESUMO - LOTES E VMA'!$A$3:$A$181,0))</f>
        <v>0.05504680642</v>
      </c>
      <c r="AC2244" s="29" t="str">
        <f t="array" ref="AC2244">INDEX('RESUMO - LOTES E VMA'!$L$3:$L$181,MATCH('LISTA DOS ITENS'!$D2244,'RESUMO - LOTES E VMA'!$A$3:$A$181,0))</f>
        <v>1% do Valor de Comparação do VMA</v>
      </c>
      <c r="AD2244" s="53" t="str">
        <f>VLOOKUP(Tabela1[[#This Row],[Índice]],[1]Planilha1!$A:$A,1,0)</f>
        <v>#ERROR!</v>
      </c>
    </row>
    <row r="2245" ht="15.75" customHeight="1">
      <c r="A2245" s="52">
        <v>254717.0</v>
      </c>
      <c r="B2245" s="53" t="s">
        <v>70</v>
      </c>
      <c r="C2245" s="53" t="s">
        <v>71</v>
      </c>
      <c r="D2245" s="22">
        <v>207172.0</v>
      </c>
      <c r="E2245" s="53" t="s">
        <v>63</v>
      </c>
      <c r="F2245" s="54">
        <v>1.0624148E7</v>
      </c>
      <c r="G2245" s="53" t="s">
        <v>1583</v>
      </c>
      <c r="H2245" s="55">
        <v>2101.0</v>
      </c>
      <c r="I2245" s="55"/>
      <c r="J2245" s="55" t="s">
        <v>77</v>
      </c>
      <c r="K2245" s="53" t="s">
        <v>179</v>
      </c>
      <c r="L2245" s="53"/>
      <c r="M2245" s="53">
        <v>1.0</v>
      </c>
      <c r="N2245" s="53" t="s">
        <v>52</v>
      </c>
      <c r="O2245" s="25">
        <v>1235.86</v>
      </c>
      <c r="P2245" s="25">
        <f>'LISTA DOS ITENS'!$O2245*'LISTA DOS ITENS'!$M2245</f>
        <v>1235.86</v>
      </c>
      <c r="Q2245" s="25">
        <v>1235.86</v>
      </c>
      <c r="R2245" s="25">
        <f>'LISTA DOS ITENS'!$Q2245*'LISTA DOS ITENS'!$M2245</f>
        <v>1235.86</v>
      </c>
      <c r="S2245" s="56">
        <f>IF('LISTA DOS ITENS'!$P2245&gt;'LISTA DOS ITENS'!$R2245,'LISTA DOS ITENS'!$P2245,'LISTA DOS ITENS'!$R2245)</f>
        <v>1235.86</v>
      </c>
      <c r="T2245" s="25">
        <v>68.95144124549425</v>
      </c>
      <c r="U2245" s="25">
        <f>'LISTA DOS ITENS'!$T2245*'LISTA DOS ITENS'!$M2245</f>
        <v>68.95144125</v>
      </c>
      <c r="V2245" s="56">
        <f t="array" ref="V2245">INDEX('RESUMO - LOTES E VMA'!$F$3:$F$181,MATCH('LISTA DOS ITENS'!$D2245,'RESUMO - LOTES E VMA'!$A$3:$A$181,0))</f>
        <v>16299.89857</v>
      </c>
      <c r="W2245" s="57">
        <f>'LISTA DOS ITENS'!$U2245/'LISTA DOS ITENS'!$V2245</f>
        <v>0.004230176094</v>
      </c>
      <c r="X2245" s="53" t="s">
        <v>53</v>
      </c>
      <c r="Y2245" s="53" t="s">
        <v>290</v>
      </c>
      <c r="Z2245" s="58" t="str">
        <f>'LISTA DOS ITENS'!$F2245&amp;"-"&amp;'LISTA DOS ITENS'!$H2245&amp;"-"&amp;'LISTA DOS ITENS'!$J2245&amp;"-"&amp;'LISTA DOS ITENS'!$K2245&amp;"-"&amp;'LISTA DOS ITENS'!$I2245</f>
        <v>10624148-2101-A903-IMOB/IMP-</v>
      </c>
      <c r="AA2245" s="59" t="str">
        <f t="array" ref="AA2245">INDEX('RESUMO - LOTES E VMA'!$M$3:$M$181,MATCH('LISTA DOS ITENS'!$D2245,'RESUMO - LOTES E VMA'!$A$3:$A$181,0))</f>
        <v>Para Leilão</v>
      </c>
      <c r="AB2245" s="60">
        <f t="array" ref="AB2245">INDEX('RESUMO - LOTES E VMA'!$J$3:$J$181,MATCH('LISTA DOS ITENS'!$D2245,'RESUMO - LOTES E VMA'!$A$3:$A$181,0))</f>
        <v>0.05504680642</v>
      </c>
      <c r="AC2245" s="29" t="str">
        <f t="array" ref="AC2245">INDEX('RESUMO - LOTES E VMA'!$L$3:$L$181,MATCH('LISTA DOS ITENS'!$D2245,'RESUMO - LOTES E VMA'!$A$3:$A$181,0))</f>
        <v>1% do Valor de Comparação do VMA</v>
      </c>
      <c r="AD2245" s="53" t="str">
        <f>VLOOKUP(Tabela1[[#This Row],[Índice]],[1]Planilha1!$A:$A,1,0)</f>
        <v>#ERROR!</v>
      </c>
    </row>
    <row r="2246" ht="15.75" customHeight="1">
      <c r="A2246" s="52">
        <v>254718.0</v>
      </c>
      <c r="B2246" s="53" t="s">
        <v>70</v>
      </c>
      <c r="C2246" s="53" t="s">
        <v>71</v>
      </c>
      <c r="D2246" s="22">
        <v>207172.0</v>
      </c>
      <c r="E2246" s="53" t="s">
        <v>63</v>
      </c>
      <c r="F2246" s="54">
        <v>1.0624149E7</v>
      </c>
      <c r="G2246" s="53" t="s">
        <v>1583</v>
      </c>
      <c r="H2246" s="55">
        <v>2101.0</v>
      </c>
      <c r="I2246" s="55"/>
      <c r="J2246" s="55" t="s">
        <v>77</v>
      </c>
      <c r="K2246" s="53" t="s">
        <v>179</v>
      </c>
      <c r="L2246" s="53"/>
      <c r="M2246" s="53">
        <v>1.0</v>
      </c>
      <c r="N2246" s="53" t="s">
        <v>52</v>
      </c>
      <c r="O2246" s="25">
        <v>1235.86</v>
      </c>
      <c r="P2246" s="25">
        <f>'LISTA DOS ITENS'!$O2246*'LISTA DOS ITENS'!$M2246</f>
        <v>1235.86</v>
      </c>
      <c r="Q2246" s="25">
        <v>1235.86</v>
      </c>
      <c r="R2246" s="25">
        <f>'LISTA DOS ITENS'!$Q2246*'LISTA DOS ITENS'!$M2246</f>
        <v>1235.86</v>
      </c>
      <c r="S2246" s="56">
        <f>IF('LISTA DOS ITENS'!$P2246&gt;'LISTA DOS ITENS'!$R2246,'LISTA DOS ITENS'!$P2246,'LISTA DOS ITENS'!$R2246)</f>
        <v>1235.86</v>
      </c>
      <c r="T2246" s="25">
        <v>68.95144124549425</v>
      </c>
      <c r="U2246" s="25">
        <f>'LISTA DOS ITENS'!$T2246*'LISTA DOS ITENS'!$M2246</f>
        <v>68.95144125</v>
      </c>
      <c r="V2246" s="56">
        <f t="array" ref="V2246">INDEX('RESUMO - LOTES E VMA'!$F$3:$F$181,MATCH('LISTA DOS ITENS'!$D2246,'RESUMO - LOTES E VMA'!$A$3:$A$181,0))</f>
        <v>16299.89857</v>
      </c>
      <c r="W2246" s="57">
        <f>'LISTA DOS ITENS'!$U2246/'LISTA DOS ITENS'!$V2246</f>
        <v>0.004230176094</v>
      </c>
      <c r="X2246" s="53" t="s">
        <v>53</v>
      </c>
      <c r="Y2246" s="53" t="s">
        <v>290</v>
      </c>
      <c r="Z2246" s="58" t="str">
        <f>'LISTA DOS ITENS'!$F2246&amp;"-"&amp;'LISTA DOS ITENS'!$H2246&amp;"-"&amp;'LISTA DOS ITENS'!$J2246&amp;"-"&amp;'LISTA DOS ITENS'!$K2246&amp;"-"&amp;'LISTA DOS ITENS'!$I2246</f>
        <v>10624149-2101-A903-IMOB/IMP-</v>
      </c>
      <c r="AA2246" s="59" t="str">
        <f t="array" ref="AA2246">INDEX('RESUMO - LOTES E VMA'!$M$3:$M$181,MATCH('LISTA DOS ITENS'!$D2246,'RESUMO - LOTES E VMA'!$A$3:$A$181,0))</f>
        <v>Para Leilão</v>
      </c>
      <c r="AB2246" s="60">
        <f t="array" ref="AB2246">INDEX('RESUMO - LOTES E VMA'!$J$3:$J$181,MATCH('LISTA DOS ITENS'!$D2246,'RESUMO - LOTES E VMA'!$A$3:$A$181,0))</f>
        <v>0.05504680642</v>
      </c>
      <c r="AC2246" s="29" t="str">
        <f t="array" ref="AC2246">INDEX('RESUMO - LOTES E VMA'!$L$3:$L$181,MATCH('LISTA DOS ITENS'!$D2246,'RESUMO - LOTES E VMA'!$A$3:$A$181,0))</f>
        <v>1% do Valor de Comparação do VMA</v>
      </c>
      <c r="AD2246" s="53" t="str">
        <f>VLOOKUP(Tabela1[[#This Row],[Índice]],[1]Planilha1!$A:$A,1,0)</f>
        <v>#ERROR!</v>
      </c>
    </row>
    <row r="2247" ht="15.75" customHeight="1">
      <c r="A2247" s="52">
        <v>254719.0</v>
      </c>
      <c r="B2247" s="53" t="s">
        <v>70</v>
      </c>
      <c r="C2247" s="53" t="s">
        <v>71</v>
      </c>
      <c r="D2247" s="22">
        <v>207172.0</v>
      </c>
      <c r="E2247" s="53" t="s">
        <v>63</v>
      </c>
      <c r="F2247" s="54">
        <v>1.0708966E7</v>
      </c>
      <c r="G2247" s="53" t="s">
        <v>1643</v>
      </c>
      <c r="H2247" s="55">
        <v>2101.0</v>
      </c>
      <c r="I2247" s="55"/>
      <c r="J2247" s="55" t="s">
        <v>77</v>
      </c>
      <c r="K2247" s="53" t="s">
        <v>117</v>
      </c>
      <c r="L2247" s="53"/>
      <c r="M2247" s="53">
        <v>2.0</v>
      </c>
      <c r="N2247" s="53" t="s">
        <v>52</v>
      </c>
      <c r="O2247" s="25">
        <v>1136.82</v>
      </c>
      <c r="P2247" s="25">
        <f>'LISTA DOS ITENS'!$O2247*'LISTA DOS ITENS'!$M2247</f>
        <v>2273.64</v>
      </c>
      <c r="Q2247" s="25">
        <v>1136.82</v>
      </c>
      <c r="R2247" s="25">
        <f>'LISTA DOS ITENS'!$Q2247*'LISTA DOS ITENS'!$M2247</f>
        <v>2273.64</v>
      </c>
      <c r="S2247" s="56">
        <f>IF('LISTA DOS ITENS'!$P2247&gt;'LISTA DOS ITENS'!$R2247,'LISTA DOS ITENS'!$P2247,'LISTA DOS ITENS'!$R2247)</f>
        <v>2273.64</v>
      </c>
      <c r="T2247" s="25">
        <v>63.42577430833814</v>
      </c>
      <c r="U2247" s="25">
        <f>'LISTA DOS ITENS'!$T2247*'LISTA DOS ITENS'!$M2247</f>
        <v>126.8515486</v>
      </c>
      <c r="V2247" s="56">
        <f t="array" ref="V2247">INDEX('RESUMO - LOTES E VMA'!$F$3:$F$181,MATCH('LISTA DOS ITENS'!$D2247,'RESUMO - LOTES E VMA'!$A$3:$A$181,0))</f>
        <v>16299.89857</v>
      </c>
      <c r="W2247" s="57">
        <f>'LISTA DOS ITENS'!$U2247/'LISTA DOS ITENS'!$V2247</f>
        <v>0.007782352026</v>
      </c>
      <c r="X2247" s="53" t="s">
        <v>53</v>
      </c>
      <c r="Y2247" s="53" t="s">
        <v>290</v>
      </c>
      <c r="Z2247" s="58" t="str">
        <f>'LISTA DOS ITENS'!$F2247&amp;"-"&amp;'LISTA DOS ITENS'!$H2247&amp;"-"&amp;'LISTA DOS ITENS'!$J2247&amp;"-"&amp;'LISTA DOS ITENS'!$K2247&amp;"-"&amp;'LISTA DOS ITENS'!$I2247</f>
        <v>10708966-2101-A903-CONS/IAMN-</v>
      </c>
      <c r="AA2247" s="59" t="str">
        <f t="array" ref="AA2247">INDEX('RESUMO - LOTES E VMA'!$M$3:$M$181,MATCH('LISTA DOS ITENS'!$D2247,'RESUMO - LOTES E VMA'!$A$3:$A$181,0))</f>
        <v>Para Leilão</v>
      </c>
      <c r="AB2247" s="60">
        <f t="array" ref="AB2247">INDEX('RESUMO - LOTES E VMA'!$J$3:$J$181,MATCH('LISTA DOS ITENS'!$D2247,'RESUMO - LOTES E VMA'!$A$3:$A$181,0))</f>
        <v>0.05504680642</v>
      </c>
      <c r="AC2247" s="29" t="str">
        <f t="array" ref="AC2247">INDEX('RESUMO - LOTES E VMA'!$L$3:$L$181,MATCH('LISTA DOS ITENS'!$D2247,'RESUMO - LOTES E VMA'!$A$3:$A$181,0))</f>
        <v>1% do Valor de Comparação do VMA</v>
      </c>
      <c r="AD2247" s="53" t="str">
        <f>VLOOKUP(Tabela1[[#This Row],[Índice]],[1]Planilha1!$A:$A,1,0)</f>
        <v>#ERROR!</v>
      </c>
    </row>
    <row r="2248" ht="15.75" customHeight="1">
      <c r="A2248" s="52">
        <v>254720.0</v>
      </c>
      <c r="B2248" s="53" t="s">
        <v>70</v>
      </c>
      <c r="C2248" s="53" t="s">
        <v>71</v>
      </c>
      <c r="D2248" s="22">
        <v>207172.0</v>
      </c>
      <c r="E2248" s="53" t="s">
        <v>63</v>
      </c>
      <c r="F2248" s="54">
        <v>1.0859991E7</v>
      </c>
      <c r="G2248" s="53" t="s">
        <v>1644</v>
      </c>
      <c r="H2248" s="55">
        <v>2101.0</v>
      </c>
      <c r="I2248" s="55"/>
      <c r="J2248" s="55" t="s">
        <v>77</v>
      </c>
      <c r="K2248" s="53" t="s">
        <v>73</v>
      </c>
      <c r="L2248" s="53"/>
      <c r="M2248" s="53">
        <v>3.0</v>
      </c>
      <c r="N2248" s="53" t="s">
        <v>52</v>
      </c>
      <c r="O2248" s="25">
        <v>450.0</v>
      </c>
      <c r="P2248" s="25">
        <f>'LISTA DOS ITENS'!$O2248*'LISTA DOS ITENS'!$M2248</f>
        <v>1350</v>
      </c>
      <c r="Q2248" s="25">
        <v>450.0</v>
      </c>
      <c r="R2248" s="25">
        <f>'LISTA DOS ITENS'!$Q2248*'LISTA DOS ITENS'!$M2248</f>
        <v>1350</v>
      </c>
      <c r="S2248" s="56">
        <f>IF('LISTA DOS ITENS'!$P2248&gt;'LISTA DOS ITENS'!$R2248,'LISTA DOS ITENS'!$P2248,'LISTA DOS ITENS'!$R2248)</f>
        <v>1350</v>
      </c>
      <c r="T2248" s="25">
        <v>25.106523846125302</v>
      </c>
      <c r="U2248" s="25">
        <f>'LISTA DOS ITENS'!$T2248*'LISTA DOS ITENS'!$M2248</f>
        <v>75.31957154</v>
      </c>
      <c r="V2248" s="56">
        <f t="array" ref="V2248">INDEX('RESUMO - LOTES E VMA'!$F$3:$F$181,MATCH('LISTA DOS ITENS'!$D2248,'RESUMO - LOTES E VMA'!$A$3:$A$181,0))</f>
        <v>16299.89857</v>
      </c>
      <c r="W2248" s="57">
        <f>'LISTA DOS ITENS'!$U2248/'LISTA DOS ITENS'!$V2248</f>
        <v>0.004620861365</v>
      </c>
      <c r="X2248" s="53" t="s">
        <v>53</v>
      </c>
      <c r="Y2248" s="53" t="s">
        <v>290</v>
      </c>
      <c r="Z2248" s="58" t="str">
        <f>'LISTA DOS ITENS'!$F2248&amp;"-"&amp;'LISTA DOS ITENS'!$H2248&amp;"-"&amp;'LISTA DOS ITENS'!$J2248&amp;"-"&amp;'LISTA DOS ITENS'!$K2248&amp;"-"&amp;'LISTA DOS ITENS'!$I2248</f>
        <v>10859991-2101-A903-CONS/NAC-</v>
      </c>
      <c r="AA2248" s="59" t="str">
        <f t="array" ref="AA2248">INDEX('RESUMO - LOTES E VMA'!$M$3:$M$181,MATCH('LISTA DOS ITENS'!$D2248,'RESUMO - LOTES E VMA'!$A$3:$A$181,0))</f>
        <v>Para Leilão</v>
      </c>
      <c r="AB2248" s="60">
        <f t="array" ref="AB2248">INDEX('RESUMO - LOTES E VMA'!$J$3:$J$181,MATCH('LISTA DOS ITENS'!$D2248,'RESUMO - LOTES E VMA'!$A$3:$A$181,0))</f>
        <v>0.05504680642</v>
      </c>
      <c r="AC2248" s="29" t="str">
        <f t="array" ref="AC2248">INDEX('RESUMO - LOTES E VMA'!$L$3:$L$181,MATCH('LISTA DOS ITENS'!$D2248,'RESUMO - LOTES E VMA'!$A$3:$A$181,0))</f>
        <v>1% do Valor de Comparação do VMA</v>
      </c>
      <c r="AD2248" s="53" t="str">
        <f>VLOOKUP(Tabela1[[#This Row],[Índice]],[1]Planilha1!$A:$A,1,0)</f>
        <v>#ERROR!</v>
      </c>
    </row>
    <row r="2249" ht="15.75" customHeight="1">
      <c r="A2249" s="52">
        <v>254721.0</v>
      </c>
      <c r="B2249" s="53" t="s">
        <v>70</v>
      </c>
      <c r="C2249" s="53" t="s">
        <v>71</v>
      </c>
      <c r="D2249" s="22">
        <v>207172.0</v>
      </c>
      <c r="E2249" s="53" t="s">
        <v>63</v>
      </c>
      <c r="F2249" s="54">
        <v>1.115839E7</v>
      </c>
      <c r="G2249" s="53" t="s">
        <v>1645</v>
      </c>
      <c r="H2249" s="55">
        <v>2101.0</v>
      </c>
      <c r="I2249" s="55" t="s">
        <v>81</v>
      </c>
      <c r="J2249" s="55" t="s">
        <v>77</v>
      </c>
      <c r="K2249" s="53" t="s">
        <v>73</v>
      </c>
      <c r="L2249" s="53"/>
      <c r="M2249" s="53">
        <v>2.0</v>
      </c>
      <c r="N2249" s="53" t="s">
        <v>52</v>
      </c>
      <c r="O2249" s="25">
        <v>572.75</v>
      </c>
      <c r="P2249" s="25">
        <f>'LISTA DOS ITENS'!$O2249*'LISTA DOS ITENS'!$M2249</f>
        <v>1145.5</v>
      </c>
      <c r="Q2249" s="25">
        <v>379.72</v>
      </c>
      <c r="R2249" s="25">
        <f>'LISTA DOS ITENS'!$Q2249*'LISTA DOS ITENS'!$M2249</f>
        <v>759.44</v>
      </c>
      <c r="S2249" s="56">
        <f>IF('LISTA DOS ITENS'!$P2249&gt;'LISTA DOS ITENS'!$R2249,'LISTA DOS ITENS'!$P2249,'LISTA DOS ITENS'!$R2249)</f>
        <v>1145.5</v>
      </c>
      <c r="T2249" s="25">
        <v>21.185442744112667</v>
      </c>
      <c r="U2249" s="25">
        <f>'LISTA DOS ITENS'!$T2249*'LISTA DOS ITENS'!$M2249</f>
        <v>42.37088549</v>
      </c>
      <c r="V2249" s="56">
        <f t="array" ref="V2249">INDEX('RESUMO - LOTES E VMA'!$F$3:$F$181,MATCH('LISTA DOS ITENS'!$D2249,'RESUMO - LOTES E VMA'!$A$3:$A$181,0))</f>
        <v>16299.89857</v>
      </c>
      <c r="W2249" s="57">
        <f>'LISTA DOS ITENS'!$U2249/'LISTA DOS ITENS'!$V2249</f>
        <v>0.002599457004</v>
      </c>
      <c r="X2249" s="53" t="s">
        <v>53</v>
      </c>
      <c r="Y2249" s="53" t="s">
        <v>290</v>
      </c>
      <c r="Z2249" s="58" t="str">
        <f>'LISTA DOS ITENS'!$F2249&amp;"-"&amp;'LISTA DOS ITENS'!$H2249&amp;"-"&amp;'LISTA DOS ITENS'!$J2249&amp;"-"&amp;'LISTA DOS ITENS'!$K2249&amp;"-"&amp;'LISTA DOS ITENS'!$I2249</f>
        <v>11158390-2101-A903-CONS/NAC-ED-1000-01.01</v>
      </c>
      <c r="AA2249" s="59" t="str">
        <f t="array" ref="AA2249">INDEX('RESUMO - LOTES E VMA'!$M$3:$M$181,MATCH('LISTA DOS ITENS'!$D2249,'RESUMO - LOTES E VMA'!$A$3:$A$181,0))</f>
        <v>Para Leilão</v>
      </c>
      <c r="AB2249" s="60">
        <f t="array" ref="AB2249">INDEX('RESUMO - LOTES E VMA'!$J$3:$J$181,MATCH('LISTA DOS ITENS'!$D2249,'RESUMO - LOTES E VMA'!$A$3:$A$181,0))</f>
        <v>0.05504680642</v>
      </c>
      <c r="AC2249" s="29" t="str">
        <f t="array" ref="AC2249">INDEX('RESUMO - LOTES E VMA'!$L$3:$L$181,MATCH('LISTA DOS ITENS'!$D2249,'RESUMO - LOTES E VMA'!$A$3:$A$181,0))</f>
        <v>1% do Valor de Comparação do VMA</v>
      </c>
      <c r="AD2249" s="53" t="str">
        <f>VLOOKUP(Tabela1[[#This Row],[Índice]],[1]Planilha1!$A:$A,1,0)</f>
        <v>#ERROR!</v>
      </c>
    </row>
    <row r="2250" ht="15.75" customHeight="1">
      <c r="A2250" s="52">
        <v>254722.0</v>
      </c>
      <c r="B2250" s="53" t="s">
        <v>70</v>
      </c>
      <c r="C2250" s="53" t="s">
        <v>71</v>
      </c>
      <c r="D2250" s="22">
        <v>207172.0</v>
      </c>
      <c r="E2250" s="53" t="s">
        <v>63</v>
      </c>
      <c r="F2250" s="54">
        <v>1.1315934E7</v>
      </c>
      <c r="G2250" s="53" t="s">
        <v>1646</v>
      </c>
      <c r="H2250" s="55">
        <v>2101.0</v>
      </c>
      <c r="I2250" s="55" t="s">
        <v>81</v>
      </c>
      <c r="J2250" s="55" t="s">
        <v>77</v>
      </c>
      <c r="K2250" s="53" t="s">
        <v>73</v>
      </c>
      <c r="L2250" s="53"/>
      <c r="M2250" s="53">
        <v>2.0</v>
      </c>
      <c r="N2250" s="53" t="s">
        <v>52</v>
      </c>
      <c r="O2250" s="25">
        <v>574.215</v>
      </c>
      <c r="P2250" s="25">
        <f>'LISTA DOS ITENS'!$O2250*'LISTA DOS ITENS'!$M2250</f>
        <v>1148.43</v>
      </c>
      <c r="Q2250" s="25">
        <v>869.0</v>
      </c>
      <c r="R2250" s="25">
        <f>'LISTA DOS ITENS'!$Q2250*'LISTA DOS ITENS'!$M2250</f>
        <v>1738</v>
      </c>
      <c r="S2250" s="56">
        <f>IF('LISTA DOS ITENS'!$P2250&gt;'LISTA DOS ITENS'!$R2250,'LISTA DOS ITENS'!$P2250,'LISTA DOS ITENS'!$R2250)</f>
        <v>1738</v>
      </c>
      <c r="T2250" s="25">
        <v>48.48348716062864</v>
      </c>
      <c r="U2250" s="25">
        <f>'LISTA DOS ITENS'!$T2250*'LISTA DOS ITENS'!$M2250</f>
        <v>96.96697432</v>
      </c>
      <c r="V2250" s="56">
        <f t="array" ref="V2250">INDEX('RESUMO - LOTES E VMA'!$F$3:$F$181,MATCH('LISTA DOS ITENS'!$D2250,'RESUMO - LOTES E VMA'!$A$3:$A$181,0))</f>
        <v>16299.89857</v>
      </c>
      <c r="W2250" s="57">
        <f>'LISTA DOS ITENS'!$U2250/'LISTA DOS ITENS'!$V2250</f>
        <v>0.00594893115</v>
      </c>
      <c r="X2250" s="53" t="s">
        <v>53</v>
      </c>
      <c r="Y2250" s="53" t="s">
        <v>290</v>
      </c>
      <c r="Z2250" s="58" t="str">
        <f>'LISTA DOS ITENS'!$F2250&amp;"-"&amp;'LISTA DOS ITENS'!$H2250&amp;"-"&amp;'LISTA DOS ITENS'!$J2250&amp;"-"&amp;'LISTA DOS ITENS'!$K2250&amp;"-"&amp;'LISTA DOS ITENS'!$I2250</f>
        <v>11315934-2101-A903-CONS/NAC-ED-1000-01.01</v>
      </c>
      <c r="AA2250" s="59" t="str">
        <f t="array" ref="AA2250">INDEX('RESUMO - LOTES E VMA'!$M$3:$M$181,MATCH('LISTA DOS ITENS'!$D2250,'RESUMO - LOTES E VMA'!$A$3:$A$181,0))</f>
        <v>Para Leilão</v>
      </c>
      <c r="AB2250" s="60">
        <f t="array" ref="AB2250">INDEX('RESUMO - LOTES E VMA'!$J$3:$J$181,MATCH('LISTA DOS ITENS'!$D2250,'RESUMO - LOTES E VMA'!$A$3:$A$181,0))</f>
        <v>0.05504680642</v>
      </c>
      <c r="AC2250" s="29" t="str">
        <f t="array" ref="AC2250">INDEX('RESUMO - LOTES E VMA'!$L$3:$L$181,MATCH('LISTA DOS ITENS'!$D2250,'RESUMO - LOTES E VMA'!$A$3:$A$181,0))</f>
        <v>1% do Valor de Comparação do VMA</v>
      </c>
      <c r="AD2250" s="53" t="str">
        <f>VLOOKUP(Tabela1[[#This Row],[Índice]],[1]Planilha1!$A:$A,1,0)</f>
        <v>#ERROR!</v>
      </c>
    </row>
    <row r="2251" ht="15.75" customHeight="1">
      <c r="A2251" s="52">
        <v>254723.0</v>
      </c>
      <c r="B2251" s="53" t="s">
        <v>70</v>
      </c>
      <c r="C2251" s="53" t="s">
        <v>71</v>
      </c>
      <c r="D2251" s="22">
        <v>207172.0</v>
      </c>
      <c r="E2251" s="53" t="s">
        <v>63</v>
      </c>
      <c r="F2251" s="54">
        <v>1.14148E7</v>
      </c>
      <c r="G2251" s="53" t="s">
        <v>1647</v>
      </c>
      <c r="H2251" s="55">
        <v>2101.0</v>
      </c>
      <c r="I2251" s="55" t="s">
        <v>81</v>
      </c>
      <c r="J2251" s="55" t="s">
        <v>77</v>
      </c>
      <c r="K2251" s="53" t="s">
        <v>80</v>
      </c>
      <c r="L2251" s="53"/>
      <c r="M2251" s="53">
        <v>16.0</v>
      </c>
      <c r="N2251" s="53" t="s">
        <v>52</v>
      </c>
      <c r="O2251" s="25">
        <v>407.521875</v>
      </c>
      <c r="P2251" s="25">
        <f>'LISTA DOS ITENS'!$O2251*'LISTA DOS ITENS'!$M2251</f>
        <v>6520.35</v>
      </c>
      <c r="Q2251" s="25">
        <v>1260.0</v>
      </c>
      <c r="R2251" s="25">
        <f>'LISTA DOS ITENS'!$Q2251*'LISTA DOS ITENS'!$M2251</f>
        <v>20160</v>
      </c>
      <c r="S2251" s="56">
        <f>IF('LISTA DOS ITENS'!$P2251&gt;'LISTA DOS ITENS'!$R2251,'LISTA DOS ITENS'!$P2251,'LISTA DOS ITENS'!$R2251)</f>
        <v>20160</v>
      </c>
      <c r="T2251" s="25">
        <v>70.29826676915084</v>
      </c>
      <c r="U2251" s="25">
        <f>'LISTA DOS ITENS'!$T2251*'LISTA DOS ITENS'!$M2251</f>
        <v>1124.772268</v>
      </c>
      <c r="V2251" s="56">
        <f t="array" ref="V2251">INDEX('RESUMO - LOTES E VMA'!$F$3:$F$181,MATCH('LISTA DOS ITENS'!$D2251,'RESUMO - LOTES E VMA'!$A$3:$A$181,0))</f>
        <v>16299.89857</v>
      </c>
      <c r="W2251" s="57">
        <f>'LISTA DOS ITENS'!$U2251/'LISTA DOS ITENS'!$V2251</f>
        <v>0.06900486306</v>
      </c>
      <c r="X2251" s="53" t="s">
        <v>53</v>
      </c>
      <c r="Y2251" s="53" t="s">
        <v>290</v>
      </c>
      <c r="Z2251" s="58" t="str">
        <f>'LISTA DOS ITENS'!$F2251&amp;"-"&amp;'LISTA DOS ITENS'!$H2251&amp;"-"&amp;'LISTA DOS ITENS'!$J2251&amp;"-"&amp;'LISTA DOS ITENS'!$K2251&amp;"-"&amp;'LISTA DOS ITENS'!$I2251</f>
        <v>11414800-2101-A903-IMOB/NAC-ED-1000-01.01</v>
      </c>
      <c r="AA2251" s="59" t="str">
        <f t="array" ref="AA2251">INDEX('RESUMO - LOTES E VMA'!$M$3:$M$181,MATCH('LISTA DOS ITENS'!$D2251,'RESUMO - LOTES E VMA'!$A$3:$A$181,0))</f>
        <v>Para Leilão</v>
      </c>
      <c r="AB2251" s="60">
        <f t="array" ref="AB2251">INDEX('RESUMO - LOTES E VMA'!$J$3:$J$181,MATCH('LISTA DOS ITENS'!$D2251,'RESUMO - LOTES E VMA'!$A$3:$A$181,0))</f>
        <v>0.05504680642</v>
      </c>
      <c r="AC2251" s="29" t="str">
        <f t="array" ref="AC2251">INDEX('RESUMO - LOTES E VMA'!$L$3:$L$181,MATCH('LISTA DOS ITENS'!$D2251,'RESUMO - LOTES E VMA'!$A$3:$A$181,0))</f>
        <v>1% do Valor de Comparação do VMA</v>
      </c>
      <c r="AD2251" s="53" t="str">
        <f>VLOOKUP(Tabela1[[#This Row],[Índice]],[1]Planilha1!$A:$A,1,0)</f>
        <v>#ERROR!</v>
      </c>
    </row>
    <row r="2252" ht="15.75" customHeight="1">
      <c r="A2252" s="52">
        <v>254724.0</v>
      </c>
      <c r="B2252" s="53" t="s">
        <v>70</v>
      </c>
      <c r="C2252" s="53" t="s">
        <v>71</v>
      </c>
      <c r="D2252" s="22">
        <v>207172.0</v>
      </c>
      <c r="E2252" s="53" t="s">
        <v>63</v>
      </c>
      <c r="F2252" s="54">
        <v>1.1302785E7</v>
      </c>
      <c r="G2252" s="53" t="s">
        <v>1648</v>
      </c>
      <c r="H2252" s="55">
        <v>2170.0</v>
      </c>
      <c r="I2252" s="55"/>
      <c r="J2252" s="55" t="s">
        <v>77</v>
      </c>
      <c r="K2252" s="53" t="s">
        <v>73</v>
      </c>
      <c r="L2252" s="53"/>
      <c r="M2252" s="53">
        <v>1.0</v>
      </c>
      <c r="N2252" s="53" t="s">
        <v>52</v>
      </c>
      <c r="O2252" s="25">
        <v>3320.98</v>
      </c>
      <c r="P2252" s="25">
        <f>'LISTA DOS ITENS'!$O2252*'LISTA DOS ITENS'!$M2252</f>
        <v>3320.98</v>
      </c>
      <c r="Q2252" s="25">
        <v>3320.98</v>
      </c>
      <c r="R2252" s="25">
        <f>'LISTA DOS ITENS'!$Q2252*'LISTA DOS ITENS'!$M2252</f>
        <v>3320.98</v>
      </c>
      <c r="S2252" s="56">
        <f>IF('LISTA DOS ITENS'!$P2252&gt;'LISTA DOS ITENS'!$R2252,'LISTA DOS ITENS'!$P2252,'LISTA DOS ITENS'!$R2252)</f>
        <v>3320.98</v>
      </c>
      <c r="T2252" s="25">
        <v>185.28503013890045</v>
      </c>
      <c r="U2252" s="25">
        <f>'LISTA DOS ITENS'!$T2252*'LISTA DOS ITENS'!$M2252</f>
        <v>185.2850301</v>
      </c>
      <c r="V2252" s="56">
        <f t="array" ref="V2252">INDEX('RESUMO - LOTES E VMA'!$F$3:$F$181,MATCH('LISTA DOS ITENS'!$D2252,'RESUMO - LOTES E VMA'!$A$3:$A$181,0))</f>
        <v>16299.89857</v>
      </c>
      <c r="W2252" s="57">
        <f>'LISTA DOS ITENS'!$U2252/'LISTA DOS ITENS'!$V2252</f>
        <v>0.0113672505</v>
      </c>
      <c r="X2252" s="53" t="s">
        <v>53</v>
      </c>
      <c r="Y2252" s="53" t="s">
        <v>290</v>
      </c>
      <c r="Z2252" s="58" t="str">
        <f>'LISTA DOS ITENS'!$F2252&amp;"-"&amp;'LISTA DOS ITENS'!$H2252&amp;"-"&amp;'LISTA DOS ITENS'!$J2252&amp;"-"&amp;'LISTA DOS ITENS'!$K2252&amp;"-"&amp;'LISTA DOS ITENS'!$I2252</f>
        <v>11302785-2170-A903-CONS/NAC-</v>
      </c>
      <c r="AA2252" s="59" t="str">
        <f t="array" ref="AA2252">INDEX('RESUMO - LOTES E VMA'!$M$3:$M$181,MATCH('LISTA DOS ITENS'!$D2252,'RESUMO - LOTES E VMA'!$A$3:$A$181,0))</f>
        <v>Para Leilão</v>
      </c>
      <c r="AB2252" s="60">
        <f t="array" ref="AB2252">INDEX('RESUMO - LOTES E VMA'!$J$3:$J$181,MATCH('LISTA DOS ITENS'!$D2252,'RESUMO - LOTES E VMA'!$A$3:$A$181,0))</f>
        <v>0.05504680642</v>
      </c>
      <c r="AC2252" s="29" t="str">
        <f t="array" ref="AC2252">INDEX('RESUMO - LOTES E VMA'!$L$3:$L$181,MATCH('LISTA DOS ITENS'!$D2252,'RESUMO - LOTES E VMA'!$A$3:$A$181,0))</f>
        <v>1% do Valor de Comparação do VMA</v>
      </c>
      <c r="AD2252" s="53" t="str">
        <f>VLOOKUP(Tabela1[[#This Row],[Índice]],[1]Planilha1!$A:$A,1,0)</f>
        <v>#ERROR!</v>
      </c>
    </row>
    <row r="2253" ht="15.75" customHeight="1">
      <c r="A2253" s="52">
        <v>254725.0</v>
      </c>
      <c r="B2253" s="53" t="s">
        <v>70</v>
      </c>
      <c r="C2253" s="53" t="s">
        <v>71</v>
      </c>
      <c r="D2253" s="22">
        <v>207172.0</v>
      </c>
      <c r="E2253" s="53" t="s">
        <v>63</v>
      </c>
      <c r="F2253" s="54">
        <v>1.0037663E7</v>
      </c>
      <c r="G2253" s="53" t="s">
        <v>1649</v>
      </c>
      <c r="H2253" s="55">
        <v>2201.0</v>
      </c>
      <c r="I2253" s="55"/>
      <c r="J2253" s="55" t="s">
        <v>77</v>
      </c>
      <c r="K2253" s="53" t="s">
        <v>160</v>
      </c>
      <c r="L2253" s="53"/>
      <c r="M2253" s="53">
        <v>1.0</v>
      </c>
      <c r="N2253" s="53" t="s">
        <v>52</v>
      </c>
      <c r="O2253" s="25">
        <v>2918.33</v>
      </c>
      <c r="P2253" s="25">
        <f>'LISTA DOS ITENS'!$O2253*'LISTA DOS ITENS'!$M2253</f>
        <v>2918.33</v>
      </c>
      <c r="Q2253" s="25">
        <v>2918.33</v>
      </c>
      <c r="R2253" s="25">
        <f>'LISTA DOS ITENS'!$Q2253*'LISTA DOS ITENS'!$M2253</f>
        <v>2918.33</v>
      </c>
      <c r="S2253" s="56">
        <f>IF('LISTA DOS ITENS'!$P2253&gt;'LISTA DOS ITENS'!$R2253,'LISTA DOS ITENS'!$P2253,'LISTA DOS ITENS'!$R2253)</f>
        <v>2918.33</v>
      </c>
      <c r="T2253" s="25">
        <v>162.82027052413966</v>
      </c>
      <c r="U2253" s="25">
        <f>'LISTA DOS ITENS'!$T2253*'LISTA DOS ITENS'!$M2253</f>
        <v>162.8202705</v>
      </c>
      <c r="V2253" s="56">
        <f t="array" ref="V2253">INDEX('RESUMO - LOTES E VMA'!$F$3:$F$181,MATCH('LISTA DOS ITENS'!$D2253,'RESUMO - LOTES E VMA'!$A$3:$A$181,0))</f>
        <v>16299.89857</v>
      </c>
      <c r="W2253" s="57">
        <f>'LISTA DOS ITENS'!$U2253/'LISTA DOS ITENS'!$V2253</f>
        <v>0.009989035813</v>
      </c>
      <c r="X2253" s="53" t="s">
        <v>53</v>
      </c>
      <c r="Y2253" s="53" t="s">
        <v>290</v>
      </c>
      <c r="Z2253" s="58" t="str">
        <f>'LISTA DOS ITENS'!$F2253&amp;"-"&amp;'LISTA DOS ITENS'!$H2253&amp;"-"&amp;'LISTA DOS ITENS'!$J2253&amp;"-"&amp;'LISTA DOS ITENS'!$K2253&amp;"-"&amp;'LISTA DOS ITENS'!$I2253</f>
        <v>10037663-2201-A903-CONS/IMP-</v>
      </c>
      <c r="AA2253" s="59" t="str">
        <f t="array" ref="AA2253">INDEX('RESUMO - LOTES E VMA'!$M$3:$M$181,MATCH('LISTA DOS ITENS'!$D2253,'RESUMO - LOTES E VMA'!$A$3:$A$181,0))</f>
        <v>Para Leilão</v>
      </c>
      <c r="AB2253" s="60">
        <f t="array" ref="AB2253">INDEX('RESUMO - LOTES E VMA'!$J$3:$J$181,MATCH('LISTA DOS ITENS'!$D2253,'RESUMO - LOTES E VMA'!$A$3:$A$181,0))</f>
        <v>0.05504680642</v>
      </c>
      <c r="AC2253" s="29" t="str">
        <f t="array" ref="AC2253">INDEX('RESUMO - LOTES E VMA'!$L$3:$L$181,MATCH('LISTA DOS ITENS'!$D2253,'RESUMO - LOTES E VMA'!$A$3:$A$181,0))</f>
        <v>1% do Valor de Comparação do VMA</v>
      </c>
      <c r="AD2253" s="53" t="str">
        <f>VLOOKUP(Tabela1[[#This Row],[Índice]],[1]Planilha1!$A:$A,1,0)</f>
        <v>#ERROR!</v>
      </c>
    </row>
    <row r="2254" ht="15.75" customHeight="1">
      <c r="A2254" s="52">
        <v>254726.0</v>
      </c>
      <c r="B2254" s="53" t="s">
        <v>70</v>
      </c>
      <c r="C2254" s="53" t="s">
        <v>71</v>
      </c>
      <c r="D2254" s="22">
        <v>207172.0</v>
      </c>
      <c r="E2254" s="53" t="s">
        <v>63</v>
      </c>
      <c r="F2254" s="54">
        <v>1.0225244E7</v>
      </c>
      <c r="G2254" s="53" t="s">
        <v>1650</v>
      </c>
      <c r="H2254" s="55">
        <v>2201.0</v>
      </c>
      <c r="I2254" s="55"/>
      <c r="J2254" s="55" t="s">
        <v>77</v>
      </c>
      <c r="K2254" s="53" t="s">
        <v>80</v>
      </c>
      <c r="L2254" s="53"/>
      <c r="M2254" s="53">
        <v>8.0</v>
      </c>
      <c r="N2254" s="53" t="s">
        <v>52</v>
      </c>
      <c r="O2254" s="25">
        <v>996.35</v>
      </c>
      <c r="P2254" s="25">
        <f>'LISTA DOS ITENS'!$O2254*'LISTA DOS ITENS'!$M2254</f>
        <v>7970.8</v>
      </c>
      <c r="Q2254" s="25">
        <v>996.35</v>
      </c>
      <c r="R2254" s="25">
        <f>'LISTA DOS ITENS'!$Q2254*'LISTA DOS ITENS'!$M2254</f>
        <v>7970.8</v>
      </c>
      <c r="S2254" s="56">
        <f>IF('LISTA DOS ITENS'!$P2254&gt;'LISTA DOS ITENS'!$R2254,'LISTA DOS ITENS'!$P2254,'LISTA DOS ITENS'!$R2254)</f>
        <v>7970.8</v>
      </c>
      <c r="T2254" s="25">
        <v>55.5886334090821</v>
      </c>
      <c r="U2254" s="25">
        <f>'LISTA DOS ITENS'!$T2254*'LISTA DOS ITENS'!$M2254</f>
        <v>444.7090673</v>
      </c>
      <c r="V2254" s="56">
        <f t="array" ref="V2254">INDEX('RESUMO - LOTES E VMA'!$F$3:$F$181,MATCH('LISTA DOS ITENS'!$D2254,'RESUMO - LOTES E VMA'!$A$3:$A$181,0))</f>
        <v>16299.89857</v>
      </c>
      <c r="W2254" s="57">
        <f>'LISTA DOS ITENS'!$U2254/'LISTA DOS ITENS'!$V2254</f>
        <v>0.02728293464</v>
      </c>
      <c r="X2254" s="53" t="s">
        <v>53</v>
      </c>
      <c r="Y2254" s="53" t="s">
        <v>290</v>
      </c>
      <c r="Z2254" s="58" t="str">
        <f>'LISTA DOS ITENS'!$F2254&amp;"-"&amp;'LISTA DOS ITENS'!$H2254&amp;"-"&amp;'LISTA DOS ITENS'!$J2254&amp;"-"&amp;'LISTA DOS ITENS'!$K2254&amp;"-"&amp;'LISTA DOS ITENS'!$I2254</f>
        <v>10225244-2201-A903-IMOB/NAC-</v>
      </c>
      <c r="AA2254" s="59" t="str">
        <f t="array" ref="AA2254">INDEX('RESUMO - LOTES E VMA'!$M$3:$M$181,MATCH('LISTA DOS ITENS'!$D2254,'RESUMO - LOTES E VMA'!$A$3:$A$181,0))</f>
        <v>Para Leilão</v>
      </c>
      <c r="AB2254" s="60">
        <f t="array" ref="AB2254">INDEX('RESUMO - LOTES E VMA'!$J$3:$J$181,MATCH('LISTA DOS ITENS'!$D2254,'RESUMO - LOTES E VMA'!$A$3:$A$181,0))</f>
        <v>0.05504680642</v>
      </c>
      <c r="AC2254" s="29" t="str">
        <f t="array" ref="AC2254">INDEX('RESUMO - LOTES E VMA'!$L$3:$L$181,MATCH('LISTA DOS ITENS'!$D2254,'RESUMO - LOTES E VMA'!$A$3:$A$181,0))</f>
        <v>1% do Valor de Comparação do VMA</v>
      </c>
      <c r="AD2254" s="53" t="str">
        <f>VLOOKUP(Tabela1[[#This Row],[Índice]],[1]Planilha1!$A:$A,1,0)</f>
        <v>#ERROR!</v>
      </c>
    </row>
    <row r="2255" ht="15.75" customHeight="1">
      <c r="A2255" s="52">
        <v>254727.0</v>
      </c>
      <c r="B2255" s="53" t="s">
        <v>70</v>
      </c>
      <c r="C2255" s="53" t="s">
        <v>71</v>
      </c>
      <c r="D2255" s="22">
        <v>207172.0</v>
      </c>
      <c r="E2255" s="53" t="s">
        <v>63</v>
      </c>
      <c r="F2255" s="54">
        <v>1.0252896E7</v>
      </c>
      <c r="G2255" s="53" t="s">
        <v>1573</v>
      </c>
      <c r="H2255" s="55">
        <v>2201.0</v>
      </c>
      <c r="I2255" s="55"/>
      <c r="J2255" s="55" t="s">
        <v>77</v>
      </c>
      <c r="K2255" s="53" t="s">
        <v>73</v>
      </c>
      <c r="L2255" s="53"/>
      <c r="M2255" s="53">
        <v>1.0</v>
      </c>
      <c r="N2255" s="53" t="s">
        <v>52</v>
      </c>
      <c r="O2255" s="25">
        <v>219.0</v>
      </c>
      <c r="P2255" s="25">
        <f>'LISTA DOS ITENS'!$O2255*'LISTA DOS ITENS'!$M2255</f>
        <v>219</v>
      </c>
      <c r="Q2255" s="25">
        <v>219.0</v>
      </c>
      <c r="R2255" s="25">
        <f>'LISTA DOS ITENS'!$Q2255*'LISTA DOS ITENS'!$M2255</f>
        <v>219</v>
      </c>
      <c r="S2255" s="56">
        <f>IF('LISTA DOS ITENS'!$P2255&gt;'LISTA DOS ITENS'!$R2255,'LISTA DOS ITENS'!$P2255,'LISTA DOS ITENS'!$R2255)</f>
        <v>219</v>
      </c>
      <c r="T2255" s="25">
        <v>12.21850827178098</v>
      </c>
      <c r="U2255" s="25">
        <f>'LISTA DOS ITENS'!$T2255*'LISTA DOS ITENS'!$M2255</f>
        <v>12.21850827</v>
      </c>
      <c r="V2255" s="56">
        <f t="array" ref="V2255">INDEX('RESUMO - LOTES E VMA'!$F$3:$F$181,MATCH('LISTA DOS ITENS'!$D2255,'RESUMO - LOTES E VMA'!$A$3:$A$181,0))</f>
        <v>16299.89857</v>
      </c>
      <c r="W2255" s="57">
        <f>'LISTA DOS ITENS'!$U2255/'LISTA DOS ITENS'!$V2255</f>
        <v>0.0007496063993</v>
      </c>
      <c r="X2255" s="53" t="s">
        <v>53</v>
      </c>
      <c r="Y2255" s="53" t="s">
        <v>290</v>
      </c>
      <c r="Z2255" s="58" t="str">
        <f>'LISTA DOS ITENS'!$F2255&amp;"-"&amp;'LISTA DOS ITENS'!$H2255&amp;"-"&amp;'LISTA DOS ITENS'!$J2255&amp;"-"&amp;'LISTA DOS ITENS'!$K2255&amp;"-"&amp;'LISTA DOS ITENS'!$I2255</f>
        <v>10252896-2201-A903-CONS/NAC-</v>
      </c>
      <c r="AA2255" s="59" t="str">
        <f t="array" ref="AA2255">INDEX('RESUMO - LOTES E VMA'!$M$3:$M$181,MATCH('LISTA DOS ITENS'!$D2255,'RESUMO - LOTES E VMA'!$A$3:$A$181,0))</f>
        <v>Para Leilão</v>
      </c>
      <c r="AB2255" s="60">
        <f t="array" ref="AB2255">INDEX('RESUMO - LOTES E VMA'!$J$3:$J$181,MATCH('LISTA DOS ITENS'!$D2255,'RESUMO - LOTES E VMA'!$A$3:$A$181,0))</f>
        <v>0.05504680642</v>
      </c>
      <c r="AC2255" s="29" t="str">
        <f t="array" ref="AC2255">INDEX('RESUMO - LOTES E VMA'!$L$3:$L$181,MATCH('LISTA DOS ITENS'!$D2255,'RESUMO - LOTES E VMA'!$A$3:$A$181,0))</f>
        <v>1% do Valor de Comparação do VMA</v>
      </c>
      <c r="AD2255" s="53" t="str">
        <f>VLOOKUP(Tabela1[[#This Row],[Índice]],[1]Planilha1!$A:$A,1,0)</f>
        <v>#ERROR!</v>
      </c>
    </row>
    <row r="2256" ht="15.75" customHeight="1">
      <c r="A2256" s="52">
        <v>254728.0</v>
      </c>
      <c r="B2256" s="53" t="s">
        <v>70</v>
      </c>
      <c r="C2256" s="53" t="s">
        <v>71</v>
      </c>
      <c r="D2256" s="22">
        <v>207172.0</v>
      </c>
      <c r="E2256" s="53" t="s">
        <v>63</v>
      </c>
      <c r="F2256" s="54">
        <v>1.0259716E7</v>
      </c>
      <c r="G2256" s="53" t="s">
        <v>1651</v>
      </c>
      <c r="H2256" s="55">
        <v>2201.0</v>
      </c>
      <c r="I2256" s="55"/>
      <c r="J2256" s="55" t="s">
        <v>77</v>
      </c>
      <c r="K2256" s="53" t="s">
        <v>84</v>
      </c>
      <c r="L2256" s="53"/>
      <c r="M2256" s="53">
        <v>51.0</v>
      </c>
      <c r="N2256" s="53" t="s">
        <v>52</v>
      </c>
      <c r="O2256" s="25">
        <v>1.0</v>
      </c>
      <c r="P2256" s="25">
        <f>'LISTA DOS ITENS'!$O2256*'LISTA DOS ITENS'!$M2256</f>
        <v>51</v>
      </c>
      <c r="Q2256" s="25">
        <v>422.33</v>
      </c>
      <c r="R2256" s="25">
        <f>'LISTA DOS ITENS'!$Q2256*'LISTA DOS ITENS'!$M2256</f>
        <v>21538.83</v>
      </c>
      <c r="S2256" s="56">
        <f>IF('LISTA DOS ITENS'!$P2256&gt;'LISTA DOS ITENS'!$R2256,'LISTA DOS ITENS'!$P2256,'LISTA DOS ITENS'!$R2256)</f>
        <v>21538.83</v>
      </c>
      <c r="T2256" s="25">
        <v>23.562751590964663</v>
      </c>
      <c r="U2256" s="25">
        <f>'LISTA DOS ITENS'!$T2256*'LISTA DOS ITENS'!$M2256</f>
        <v>1201.700331</v>
      </c>
      <c r="V2256" s="56">
        <f t="array" ref="V2256">INDEX('RESUMO - LOTES E VMA'!$F$3:$F$181,MATCH('LISTA DOS ITENS'!$D2256,'RESUMO - LOTES E VMA'!$A$3:$A$181,0))</f>
        <v>16299.89857</v>
      </c>
      <c r="W2256" s="57">
        <f>'LISTA DOS ITENS'!$U2256/'LISTA DOS ITENS'!$V2256</f>
        <v>0.07372440548</v>
      </c>
      <c r="X2256" s="53" t="s">
        <v>53</v>
      </c>
      <c r="Y2256" s="53" t="s">
        <v>290</v>
      </c>
      <c r="Z2256" s="58" t="str">
        <f>'LISTA DOS ITENS'!$F2256&amp;"-"&amp;'LISTA DOS ITENS'!$H2256&amp;"-"&amp;'LISTA DOS ITENS'!$J2256&amp;"-"&amp;'LISTA DOS ITENS'!$K2256&amp;"-"&amp;'LISTA DOS ITENS'!$I2256</f>
        <v>10259716-2201-A903-RAST-</v>
      </c>
      <c r="AA2256" s="59" t="str">
        <f t="array" ref="AA2256">INDEX('RESUMO - LOTES E VMA'!$M$3:$M$181,MATCH('LISTA DOS ITENS'!$D2256,'RESUMO - LOTES E VMA'!$A$3:$A$181,0))</f>
        <v>Para Leilão</v>
      </c>
      <c r="AB2256" s="60">
        <f t="array" ref="AB2256">INDEX('RESUMO - LOTES E VMA'!$J$3:$J$181,MATCH('LISTA DOS ITENS'!$D2256,'RESUMO - LOTES E VMA'!$A$3:$A$181,0))</f>
        <v>0.05504680642</v>
      </c>
      <c r="AC2256" s="29" t="str">
        <f t="array" ref="AC2256">INDEX('RESUMO - LOTES E VMA'!$L$3:$L$181,MATCH('LISTA DOS ITENS'!$D2256,'RESUMO - LOTES E VMA'!$A$3:$A$181,0))</f>
        <v>1% do Valor de Comparação do VMA</v>
      </c>
      <c r="AD2256" s="53" t="str">
        <f>VLOOKUP(Tabela1[[#This Row],[Índice]],[1]Planilha1!$A:$A,1,0)</f>
        <v>#ERROR!</v>
      </c>
    </row>
    <row r="2257" ht="15.75" customHeight="1">
      <c r="A2257" s="52">
        <v>254729.0</v>
      </c>
      <c r="B2257" s="53" t="s">
        <v>70</v>
      </c>
      <c r="C2257" s="53" t="s">
        <v>71</v>
      </c>
      <c r="D2257" s="22">
        <v>207172.0</v>
      </c>
      <c r="E2257" s="53" t="s">
        <v>63</v>
      </c>
      <c r="F2257" s="54">
        <v>1.0290826E7</v>
      </c>
      <c r="G2257" s="53" t="s">
        <v>1652</v>
      </c>
      <c r="H2257" s="55">
        <v>2201.0</v>
      </c>
      <c r="I2257" s="55"/>
      <c r="J2257" s="55" t="s">
        <v>77</v>
      </c>
      <c r="K2257" s="53" t="s">
        <v>179</v>
      </c>
      <c r="L2257" s="53"/>
      <c r="M2257" s="53">
        <v>1.0</v>
      </c>
      <c r="N2257" s="53" t="s">
        <v>52</v>
      </c>
      <c r="O2257" s="25">
        <v>168.34</v>
      </c>
      <c r="P2257" s="25">
        <f>'LISTA DOS ITENS'!$O2257*'LISTA DOS ITENS'!$M2257</f>
        <v>168.34</v>
      </c>
      <c r="Q2257" s="25">
        <v>168.34</v>
      </c>
      <c r="R2257" s="25">
        <f>'LISTA DOS ITENS'!$Q2257*'LISTA DOS ITENS'!$M2257</f>
        <v>168.34</v>
      </c>
      <c r="S2257" s="56">
        <f>IF('LISTA DOS ITENS'!$P2257&gt;'LISTA DOS ITENS'!$R2257,'LISTA DOS ITENS'!$P2257,'LISTA DOS ITENS'!$R2257)</f>
        <v>168.34</v>
      </c>
      <c r="T2257" s="25">
        <v>9.392071609459407</v>
      </c>
      <c r="U2257" s="25">
        <f>'LISTA DOS ITENS'!$T2257*'LISTA DOS ITENS'!$M2257</f>
        <v>9.392071609</v>
      </c>
      <c r="V2257" s="56">
        <f t="array" ref="V2257">INDEX('RESUMO - LOTES E VMA'!$F$3:$F$181,MATCH('LISTA DOS ITENS'!$D2257,'RESUMO - LOTES E VMA'!$A$3:$A$181,0))</f>
        <v>16299.89857</v>
      </c>
      <c r="W2257" s="57">
        <f>'LISTA DOS ITENS'!$U2257/'LISTA DOS ITENS'!$V2257</f>
        <v>0.000576204298</v>
      </c>
      <c r="X2257" s="53" t="s">
        <v>53</v>
      </c>
      <c r="Y2257" s="53" t="s">
        <v>290</v>
      </c>
      <c r="Z2257" s="58" t="str">
        <f>'LISTA DOS ITENS'!$F2257&amp;"-"&amp;'LISTA DOS ITENS'!$H2257&amp;"-"&amp;'LISTA DOS ITENS'!$J2257&amp;"-"&amp;'LISTA DOS ITENS'!$K2257&amp;"-"&amp;'LISTA DOS ITENS'!$I2257</f>
        <v>10290826-2201-A903-IMOB/IMP-</v>
      </c>
      <c r="AA2257" s="59" t="str">
        <f t="array" ref="AA2257">INDEX('RESUMO - LOTES E VMA'!$M$3:$M$181,MATCH('LISTA DOS ITENS'!$D2257,'RESUMO - LOTES E VMA'!$A$3:$A$181,0))</f>
        <v>Para Leilão</v>
      </c>
      <c r="AB2257" s="60">
        <f t="array" ref="AB2257">INDEX('RESUMO - LOTES E VMA'!$J$3:$J$181,MATCH('LISTA DOS ITENS'!$D2257,'RESUMO - LOTES E VMA'!$A$3:$A$181,0))</f>
        <v>0.05504680642</v>
      </c>
      <c r="AC2257" s="29" t="str">
        <f t="array" ref="AC2257">INDEX('RESUMO - LOTES E VMA'!$L$3:$L$181,MATCH('LISTA DOS ITENS'!$D2257,'RESUMO - LOTES E VMA'!$A$3:$A$181,0))</f>
        <v>1% do Valor de Comparação do VMA</v>
      </c>
      <c r="AD2257" s="53" t="str">
        <f>VLOOKUP(Tabela1[[#This Row],[Índice]],[1]Planilha1!$A:$A,1,0)</f>
        <v>#ERROR!</v>
      </c>
    </row>
    <row r="2258" ht="15.75" customHeight="1">
      <c r="A2258" s="52">
        <v>254730.0</v>
      </c>
      <c r="B2258" s="53" t="s">
        <v>70</v>
      </c>
      <c r="C2258" s="53" t="s">
        <v>71</v>
      </c>
      <c r="D2258" s="22">
        <v>207172.0</v>
      </c>
      <c r="E2258" s="53" t="s">
        <v>63</v>
      </c>
      <c r="F2258" s="54">
        <v>1.0311458E7</v>
      </c>
      <c r="G2258" s="53" t="s">
        <v>1653</v>
      </c>
      <c r="H2258" s="55">
        <v>2201.0</v>
      </c>
      <c r="I2258" s="55"/>
      <c r="J2258" s="55" t="s">
        <v>77</v>
      </c>
      <c r="K2258" s="53" t="s">
        <v>80</v>
      </c>
      <c r="L2258" s="53"/>
      <c r="M2258" s="53">
        <v>2.0</v>
      </c>
      <c r="N2258" s="53" t="s">
        <v>52</v>
      </c>
      <c r="O2258" s="25">
        <v>130.0</v>
      </c>
      <c r="P2258" s="25">
        <f>'LISTA DOS ITENS'!$O2258*'LISTA DOS ITENS'!$M2258</f>
        <v>260</v>
      </c>
      <c r="Q2258" s="25">
        <v>130.0</v>
      </c>
      <c r="R2258" s="25">
        <f>'LISTA DOS ITENS'!$Q2258*'LISTA DOS ITENS'!$M2258</f>
        <v>260</v>
      </c>
      <c r="S2258" s="56">
        <f>IF('LISTA DOS ITENS'!$P2258&gt;'LISTA DOS ITENS'!$R2258,'LISTA DOS ITENS'!$P2258,'LISTA DOS ITENS'!$R2258)</f>
        <v>260</v>
      </c>
      <c r="T2258" s="25">
        <v>7.252995777769532</v>
      </c>
      <c r="U2258" s="25">
        <f>'LISTA DOS ITENS'!$T2258*'LISTA DOS ITENS'!$M2258</f>
        <v>14.50599156</v>
      </c>
      <c r="V2258" s="56">
        <f t="array" ref="V2258">INDEX('RESUMO - LOTES E VMA'!$F$3:$F$181,MATCH('LISTA DOS ITENS'!$D2258,'RESUMO - LOTES E VMA'!$A$3:$A$181,0))</f>
        <v>16299.89857</v>
      </c>
      <c r="W2258" s="57">
        <f>'LISTA DOS ITENS'!$U2258/'LISTA DOS ITENS'!$V2258</f>
        <v>0.0008899436704</v>
      </c>
      <c r="X2258" s="53" t="s">
        <v>53</v>
      </c>
      <c r="Y2258" s="53" t="s">
        <v>290</v>
      </c>
      <c r="Z2258" s="58" t="str">
        <f>'LISTA DOS ITENS'!$F2258&amp;"-"&amp;'LISTA DOS ITENS'!$H2258&amp;"-"&amp;'LISTA DOS ITENS'!$J2258&amp;"-"&amp;'LISTA DOS ITENS'!$K2258&amp;"-"&amp;'LISTA DOS ITENS'!$I2258</f>
        <v>10311458-2201-A903-IMOB/NAC-</v>
      </c>
      <c r="AA2258" s="59" t="str">
        <f t="array" ref="AA2258">INDEX('RESUMO - LOTES E VMA'!$M$3:$M$181,MATCH('LISTA DOS ITENS'!$D2258,'RESUMO - LOTES E VMA'!$A$3:$A$181,0))</f>
        <v>Para Leilão</v>
      </c>
      <c r="AB2258" s="60">
        <f t="array" ref="AB2258">INDEX('RESUMO - LOTES E VMA'!$J$3:$J$181,MATCH('LISTA DOS ITENS'!$D2258,'RESUMO - LOTES E VMA'!$A$3:$A$181,0))</f>
        <v>0.05504680642</v>
      </c>
      <c r="AC2258" s="29" t="str">
        <f t="array" ref="AC2258">INDEX('RESUMO - LOTES E VMA'!$L$3:$L$181,MATCH('LISTA DOS ITENS'!$D2258,'RESUMO - LOTES E VMA'!$A$3:$A$181,0))</f>
        <v>1% do Valor de Comparação do VMA</v>
      </c>
      <c r="AD2258" s="53" t="str">
        <f>VLOOKUP(Tabela1[[#This Row],[Índice]],[1]Planilha1!$A:$A,1,0)</f>
        <v>#ERROR!</v>
      </c>
    </row>
    <row r="2259" ht="15.75" customHeight="1">
      <c r="A2259" s="52">
        <v>254731.0</v>
      </c>
      <c r="B2259" s="53" t="s">
        <v>70</v>
      </c>
      <c r="C2259" s="53" t="s">
        <v>71</v>
      </c>
      <c r="D2259" s="22">
        <v>207172.0</v>
      </c>
      <c r="E2259" s="53" t="s">
        <v>63</v>
      </c>
      <c r="F2259" s="54">
        <v>1.0574275E7</v>
      </c>
      <c r="G2259" s="53" t="s">
        <v>1654</v>
      </c>
      <c r="H2259" s="55">
        <v>2201.0</v>
      </c>
      <c r="I2259" s="55"/>
      <c r="J2259" s="55" t="s">
        <v>77</v>
      </c>
      <c r="K2259" s="53" t="s">
        <v>117</v>
      </c>
      <c r="L2259" s="53"/>
      <c r="M2259" s="53">
        <v>1.0</v>
      </c>
      <c r="N2259" s="53" t="s">
        <v>52</v>
      </c>
      <c r="O2259" s="25">
        <v>323.43</v>
      </c>
      <c r="P2259" s="25">
        <f>'LISTA DOS ITENS'!$O2259*'LISTA DOS ITENS'!$M2259</f>
        <v>323.43</v>
      </c>
      <c r="Q2259" s="25">
        <v>323.43</v>
      </c>
      <c r="R2259" s="25">
        <f>'LISTA DOS ITENS'!$Q2259*'LISTA DOS ITENS'!$M2259</f>
        <v>323.43</v>
      </c>
      <c r="S2259" s="56">
        <f>IF('LISTA DOS ITENS'!$P2259&gt;'LISTA DOS ITENS'!$R2259,'LISTA DOS ITENS'!$P2259,'LISTA DOS ITENS'!$R2259)</f>
        <v>323.43</v>
      </c>
      <c r="T2259" s="25">
        <v>18.044895572338458</v>
      </c>
      <c r="U2259" s="25">
        <f>'LISTA DOS ITENS'!$T2259*'LISTA DOS ITENS'!$M2259</f>
        <v>18.04489557</v>
      </c>
      <c r="V2259" s="56">
        <f t="array" ref="V2259">INDEX('RESUMO - LOTES E VMA'!$F$3:$F$181,MATCH('LISTA DOS ITENS'!$D2259,'RESUMO - LOTES E VMA'!$A$3:$A$181,0))</f>
        <v>16299.89857</v>
      </c>
      <c r="W2259" s="57">
        <f>'LISTA DOS ITENS'!$U2259/'LISTA DOS ITENS'!$V2259</f>
        <v>0.001107055697</v>
      </c>
      <c r="X2259" s="53" t="s">
        <v>53</v>
      </c>
      <c r="Y2259" s="53" t="s">
        <v>290</v>
      </c>
      <c r="Z2259" s="58" t="str">
        <f>'LISTA DOS ITENS'!$F2259&amp;"-"&amp;'LISTA DOS ITENS'!$H2259&amp;"-"&amp;'LISTA DOS ITENS'!$J2259&amp;"-"&amp;'LISTA DOS ITENS'!$K2259&amp;"-"&amp;'LISTA DOS ITENS'!$I2259</f>
        <v>10574275-2201-A903-CONS/IAMN-</v>
      </c>
      <c r="AA2259" s="59" t="str">
        <f t="array" ref="AA2259">INDEX('RESUMO - LOTES E VMA'!$M$3:$M$181,MATCH('LISTA DOS ITENS'!$D2259,'RESUMO - LOTES E VMA'!$A$3:$A$181,0))</f>
        <v>Para Leilão</v>
      </c>
      <c r="AB2259" s="60">
        <f t="array" ref="AB2259">INDEX('RESUMO - LOTES E VMA'!$J$3:$J$181,MATCH('LISTA DOS ITENS'!$D2259,'RESUMO - LOTES E VMA'!$A$3:$A$181,0))</f>
        <v>0.05504680642</v>
      </c>
      <c r="AC2259" s="29" t="str">
        <f t="array" ref="AC2259">INDEX('RESUMO - LOTES E VMA'!$L$3:$L$181,MATCH('LISTA DOS ITENS'!$D2259,'RESUMO - LOTES E VMA'!$A$3:$A$181,0))</f>
        <v>1% do Valor de Comparação do VMA</v>
      </c>
      <c r="AD2259" s="53" t="str">
        <f>VLOOKUP(Tabela1[[#This Row],[Índice]],[1]Planilha1!$A:$A,1,0)</f>
        <v>#ERROR!</v>
      </c>
    </row>
    <row r="2260" ht="15.75" customHeight="1">
      <c r="A2260" s="52">
        <v>254732.0</v>
      </c>
      <c r="B2260" s="53" t="s">
        <v>70</v>
      </c>
      <c r="C2260" s="53" t="s">
        <v>71</v>
      </c>
      <c r="D2260" s="22">
        <v>207172.0</v>
      </c>
      <c r="E2260" s="53" t="s">
        <v>63</v>
      </c>
      <c r="F2260" s="54">
        <v>1.0731136E7</v>
      </c>
      <c r="G2260" s="53" t="s">
        <v>1655</v>
      </c>
      <c r="H2260" s="55">
        <v>2201.0</v>
      </c>
      <c r="I2260" s="55"/>
      <c r="J2260" s="55" t="s">
        <v>77</v>
      </c>
      <c r="K2260" s="53" t="s">
        <v>80</v>
      </c>
      <c r="L2260" s="53"/>
      <c r="M2260" s="53">
        <v>1.0</v>
      </c>
      <c r="N2260" s="53" t="s">
        <v>52</v>
      </c>
      <c r="O2260" s="25">
        <v>203.75</v>
      </c>
      <c r="P2260" s="25">
        <f>'LISTA DOS ITENS'!$O2260*'LISTA DOS ITENS'!$M2260</f>
        <v>203.75</v>
      </c>
      <c r="Q2260" s="25">
        <v>203.75</v>
      </c>
      <c r="R2260" s="25">
        <f>'LISTA DOS ITENS'!$Q2260*'LISTA DOS ITENS'!$M2260</f>
        <v>203.75</v>
      </c>
      <c r="S2260" s="56">
        <f>IF('LISTA DOS ITENS'!$P2260&gt;'LISTA DOS ITENS'!$R2260,'LISTA DOS ITENS'!$P2260,'LISTA DOS ITENS'!$R2260)</f>
        <v>203.75</v>
      </c>
      <c r="T2260" s="25">
        <v>11.367676074773401</v>
      </c>
      <c r="U2260" s="25">
        <f>'LISTA DOS ITENS'!$T2260*'LISTA DOS ITENS'!$M2260</f>
        <v>11.36767607</v>
      </c>
      <c r="V2260" s="56">
        <f t="array" ref="V2260">INDEX('RESUMO - LOTES E VMA'!$F$3:$F$181,MATCH('LISTA DOS ITENS'!$D2260,'RESUMO - LOTES E VMA'!$A$3:$A$181,0))</f>
        <v>16299.89857</v>
      </c>
      <c r="W2260" s="57">
        <f>'LISTA DOS ITENS'!$U2260/'LISTA DOS ITENS'!$V2260</f>
        <v>0.0006974077801</v>
      </c>
      <c r="X2260" s="53" t="s">
        <v>53</v>
      </c>
      <c r="Y2260" s="53" t="s">
        <v>290</v>
      </c>
      <c r="Z2260" s="58" t="str">
        <f>'LISTA DOS ITENS'!$F2260&amp;"-"&amp;'LISTA DOS ITENS'!$H2260&amp;"-"&amp;'LISTA DOS ITENS'!$J2260&amp;"-"&amp;'LISTA DOS ITENS'!$K2260&amp;"-"&amp;'LISTA DOS ITENS'!$I2260</f>
        <v>10731136-2201-A903-IMOB/NAC-</v>
      </c>
      <c r="AA2260" s="59" t="str">
        <f t="array" ref="AA2260">INDEX('RESUMO - LOTES E VMA'!$M$3:$M$181,MATCH('LISTA DOS ITENS'!$D2260,'RESUMO - LOTES E VMA'!$A$3:$A$181,0))</f>
        <v>Para Leilão</v>
      </c>
      <c r="AB2260" s="60">
        <f t="array" ref="AB2260">INDEX('RESUMO - LOTES E VMA'!$J$3:$J$181,MATCH('LISTA DOS ITENS'!$D2260,'RESUMO - LOTES E VMA'!$A$3:$A$181,0))</f>
        <v>0.05504680642</v>
      </c>
      <c r="AC2260" s="29" t="str">
        <f t="array" ref="AC2260">INDEX('RESUMO - LOTES E VMA'!$L$3:$L$181,MATCH('LISTA DOS ITENS'!$D2260,'RESUMO - LOTES E VMA'!$A$3:$A$181,0))</f>
        <v>1% do Valor de Comparação do VMA</v>
      </c>
      <c r="AD2260" s="53" t="str">
        <f>VLOOKUP(Tabela1[[#This Row],[Índice]],[1]Planilha1!$A:$A,1,0)</f>
        <v>#ERROR!</v>
      </c>
    </row>
    <row r="2261" ht="15.75" customHeight="1">
      <c r="A2261" s="52">
        <v>254733.0</v>
      </c>
      <c r="B2261" s="53" t="s">
        <v>70</v>
      </c>
      <c r="C2261" s="53" t="s">
        <v>71</v>
      </c>
      <c r="D2261" s="22">
        <v>207172.0</v>
      </c>
      <c r="E2261" s="53" t="s">
        <v>63</v>
      </c>
      <c r="F2261" s="54">
        <v>1.0757332E7</v>
      </c>
      <c r="G2261" s="53" t="s">
        <v>1656</v>
      </c>
      <c r="H2261" s="55">
        <v>2201.0</v>
      </c>
      <c r="I2261" s="55"/>
      <c r="J2261" s="55" t="s">
        <v>77</v>
      </c>
      <c r="K2261" s="53" t="s">
        <v>84</v>
      </c>
      <c r="L2261" s="53"/>
      <c r="M2261" s="53">
        <v>32.0</v>
      </c>
      <c r="N2261" s="53" t="s">
        <v>52</v>
      </c>
      <c r="O2261" s="25">
        <v>1.0</v>
      </c>
      <c r="P2261" s="25">
        <f>'LISTA DOS ITENS'!$O2261*'LISTA DOS ITENS'!$M2261</f>
        <v>32</v>
      </c>
      <c r="Q2261" s="25">
        <v>820.6999999999999</v>
      </c>
      <c r="R2261" s="25">
        <f>'LISTA DOS ITENS'!$Q2261*'LISTA DOS ITENS'!$M2261</f>
        <v>26262.4</v>
      </c>
      <c r="S2261" s="56">
        <f>IF('LISTA DOS ITENS'!$P2261&gt;'LISTA DOS ITENS'!$R2261,'LISTA DOS ITENS'!$P2261,'LISTA DOS ITENS'!$R2261)</f>
        <v>26262.4</v>
      </c>
      <c r="T2261" s="25">
        <v>45.788720267811186</v>
      </c>
      <c r="U2261" s="25">
        <f>'LISTA DOS ITENS'!$T2261*'LISTA DOS ITENS'!$M2261</f>
        <v>1465.239049</v>
      </c>
      <c r="V2261" s="56">
        <f t="array" ref="V2261">INDEX('RESUMO - LOTES E VMA'!$F$3:$F$181,MATCH('LISTA DOS ITENS'!$D2261,'RESUMO - LOTES E VMA'!$A$3:$A$181,0))</f>
        <v>16299.89857</v>
      </c>
      <c r="W2261" s="57">
        <f>'LISTA DOS ITENS'!$U2261/'LISTA DOS ITENS'!$V2261</f>
        <v>0.08989252557</v>
      </c>
      <c r="X2261" s="53" t="s">
        <v>53</v>
      </c>
      <c r="Y2261" s="53" t="s">
        <v>290</v>
      </c>
      <c r="Z2261" s="58" t="str">
        <f>'LISTA DOS ITENS'!$F2261&amp;"-"&amp;'LISTA DOS ITENS'!$H2261&amp;"-"&amp;'LISTA DOS ITENS'!$J2261&amp;"-"&amp;'LISTA DOS ITENS'!$K2261&amp;"-"&amp;'LISTA DOS ITENS'!$I2261</f>
        <v>10757332-2201-A903-RAST-</v>
      </c>
      <c r="AA2261" s="59" t="str">
        <f t="array" ref="AA2261">INDEX('RESUMO - LOTES E VMA'!$M$3:$M$181,MATCH('LISTA DOS ITENS'!$D2261,'RESUMO - LOTES E VMA'!$A$3:$A$181,0))</f>
        <v>Para Leilão</v>
      </c>
      <c r="AB2261" s="60">
        <f t="array" ref="AB2261">INDEX('RESUMO - LOTES E VMA'!$J$3:$J$181,MATCH('LISTA DOS ITENS'!$D2261,'RESUMO - LOTES E VMA'!$A$3:$A$181,0))</f>
        <v>0.05504680642</v>
      </c>
      <c r="AC2261" s="29" t="str">
        <f t="array" ref="AC2261">INDEX('RESUMO - LOTES E VMA'!$L$3:$L$181,MATCH('LISTA DOS ITENS'!$D2261,'RESUMO - LOTES E VMA'!$A$3:$A$181,0))</f>
        <v>1% do Valor de Comparação do VMA</v>
      </c>
      <c r="AD2261" s="53" t="str">
        <f>VLOOKUP(Tabela1[[#This Row],[Índice]],[1]Planilha1!$A:$A,1,0)</f>
        <v>#ERROR!</v>
      </c>
    </row>
    <row r="2262" ht="15.75" customHeight="1">
      <c r="A2262" s="52">
        <v>254734.0</v>
      </c>
      <c r="B2262" s="53" t="s">
        <v>70</v>
      </c>
      <c r="C2262" s="53" t="s">
        <v>71</v>
      </c>
      <c r="D2262" s="22">
        <v>207172.0</v>
      </c>
      <c r="E2262" s="53" t="s">
        <v>63</v>
      </c>
      <c r="F2262" s="54">
        <v>1.0765082E7</v>
      </c>
      <c r="G2262" s="53" t="s">
        <v>1657</v>
      </c>
      <c r="H2262" s="55">
        <v>2201.0</v>
      </c>
      <c r="I2262" s="55"/>
      <c r="J2262" s="55" t="s">
        <v>77</v>
      </c>
      <c r="K2262" s="53" t="s">
        <v>80</v>
      </c>
      <c r="L2262" s="53"/>
      <c r="M2262" s="53">
        <v>1.0</v>
      </c>
      <c r="N2262" s="53" t="s">
        <v>52</v>
      </c>
      <c r="O2262" s="25">
        <v>189.67</v>
      </c>
      <c r="P2262" s="25">
        <f>'LISTA DOS ITENS'!$O2262*'LISTA DOS ITENS'!$M2262</f>
        <v>189.67</v>
      </c>
      <c r="Q2262" s="25">
        <v>189.67</v>
      </c>
      <c r="R2262" s="25">
        <f>'LISTA DOS ITENS'!$Q2262*'LISTA DOS ITENS'!$M2262</f>
        <v>189.67</v>
      </c>
      <c r="S2262" s="56">
        <f>IF('LISTA DOS ITENS'!$P2262&gt;'LISTA DOS ITENS'!$R2262,'LISTA DOS ITENS'!$P2262,'LISTA DOS ITENS'!$R2262)</f>
        <v>189.67</v>
      </c>
      <c r="T2262" s="25">
        <v>10.582120839765746</v>
      </c>
      <c r="U2262" s="25">
        <f>'LISTA DOS ITENS'!$T2262*'LISTA DOS ITENS'!$M2262</f>
        <v>10.58212084</v>
      </c>
      <c r="V2262" s="56">
        <f t="array" ref="V2262">INDEX('RESUMO - LOTES E VMA'!$F$3:$F$181,MATCH('LISTA DOS ITENS'!$D2262,'RESUMO - LOTES E VMA'!$A$3:$A$181,0))</f>
        <v>16299.89857</v>
      </c>
      <c r="W2262" s="57">
        <f>'LISTA DOS ITENS'!$U2262/'LISTA DOS ITENS'!$V2262</f>
        <v>0.0006492139075</v>
      </c>
      <c r="X2262" s="53" t="s">
        <v>53</v>
      </c>
      <c r="Y2262" s="53" t="s">
        <v>290</v>
      </c>
      <c r="Z2262" s="58" t="str">
        <f>'LISTA DOS ITENS'!$F2262&amp;"-"&amp;'LISTA DOS ITENS'!$H2262&amp;"-"&amp;'LISTA DOS ITENS'!$J2262&amp;"-"&amp;'LISTA DOS ITENS'!$K2262&amp;"-"&amp;'LISTA DOS ITENS'!$I2262</f>
        <v>10765082-2201-A903-IMOB/NAC-</v>
      </c>
      <c r="AA2262" s="59" t="str">
        <f t="array" ref="AA2262">INDEX('RESUMO - LOTES E VMA'!$M$3:$M$181,MATCH('LISTA DOS ITENS'!$D2262,'RESUMO - LOTES E VMA'!$A$3:$A$181,0))</f>
        <v>Para Leilão</v>
      </c>
      <c r="AB2262" s="60">
        <f t="array" ref="AB2262">INDEX('RESUMO - LOTES E VMA'!$J$3:$J$181,MATCH('LISTA DOS ITENS'!$D2262,'RESUMO - LOTES E VMA'!$A$3:$A$181,0))</f>
        <v>0.05504680642</v>
      </c>
      <c r="AC2262" s="29" t="str">
        <f t="array" ref="AC2262">INDEX('RESUMO - LOTES E VMA'!$L$3:$L$181,MATCH('LISTA DOS ITENS'!$D2262,'RESUMO - LOTES E VMA'!$A$3:$A$181,0))</f>
        <v>1% do Valor de Comparação do VMA</v>
      </c>
      <c r="AD2262" s="53" t="str">
        <f>VLOOKUP(Tabela1[[#This Row],[Índice]],[1]Planilha1!$A:$A,1,0)</f>
        <v>#ERROR!</v>
      </c>
    </row>
    <row r="2263" ht="15.75" customHeight="1">
      <c r="A2263" s="52">
        <v>254735.0</v>
      </c>
      <c r="B2263" s="53" t="s">
        <v>70</v>
      </c>
      <c r="C2263" s="53" t="s">
        <v>71</v>
      </c>
      <c r="D2263" s="22">
        <v>207172.0</v>
      </c>
      <c r="E2263" s="53" t="s">
        <v>63</v>
      </c>
      <c r="F2263" s="54">
        <v>1.0770254E7</v>
      </c>
      <c r="G2263" s="53" t="s">
        <v>1658</v>
      </c>
      <c r="H2263" s="55">
        <v>2201.0</v>
      </c>
      <c r="I2263" s="55"/>
      <c r="J2263" s="55" t="s">
        <v>77</v>
      </c>
      <c r="K2263" s="53" t="s">
        <v>73</v>
      </c>
      <c r="L2263" s="53"/>
      <c r="M2263" s="53">
        <v>2.0</v>
      </c>
      <c r="N2263" s="53" t="s">
        <v>52</v>
      </c>
      <c r="O2263" s="25">
        <v>245.0</v>
      </c>
      <c r="P2263" s="25">
        <f>'LISTA DOS ITENS'!$O2263*'LISTA DOS ITENS'!$M2263</f>
        <v>490</v>
      </c>
      <c r="Q2263" s="25">
        <v>245.0</v>
      </c>
      <c r="R2263" s="25">
        <f>'LISTA DOS ITENS'!$Q2263*'LISTA DOS ITENS'!$M2263</f>
        <v>490</v>
      </c>
      <c r="S2263" s="56">
        <f>IF('LISTA DOS ITENS'!$P2263&gt;'LISTA DOS ITENS'!$R2263,'LISTA DOS ITENS'!$P2263,'LISTA DOS ITENS'!$R2263)</f>
        <v>490</v>
      </c>
      <c r="T2263" s="25">
        <v>13.669107427334886</v>
      </c>
      <c r="U2263" s="25">
        <f>'LISTA DOS ITENS'!$T2263*'LISTA DOS ITENS'!$M2263</f>
        <v>27.33821485</v>
      </c>
      <c r="V2263" s="56">
        <f t="array" ref="V2263">INDEX('RESUMO - LOTES E VMA'!$F$3:$F$181,MATCH('LISTA DOS ITENS'!$D2263,'RESUMO - LOTES E VMA'!$A$3:$A$181,0))</f>
        <v>16299.89857</v>
      </c>
      <c r="W2263" s="57">
        <f>'LISTA DOS ITENS'!$U2263/'LISTA DOS ITENS'!$V2263</f>
        <v>0.001677201533</v>
      </c>
      <c r="X2263" s="53" t="s">
        <v>53</v>
      </c>
      <c r="Y2263" s="53" t="s">
        <v>290</v>
      </c>
      <c r="Z2263" s="58" t="str">
        <f>'LISTA DOS ITENS'!$F2263&amp;"-"&amp;'LISTA DOS ITENS'!$H2263&amp;"-"&amp;'LISTA DOS ITENS'!$J2263&amp;"-"&amp;'LISTA DOS ITENS'!$K2263&amp;"-"&amp;'LISTA DOS ITENS'!$I2263</f>
        <v>10770254-2201-A903-CONS/NAC-</v>
      </c>
      <c r="AA2263" s="59" t="str">
        <f t="array" ref="AA2263">INDEX('RESUMO - LOTES E VMA'!$M$3:$M$181,MATCH('LISTA DOS ITENS'!$D2263,'RESUMO - LOTES E VMA'!$A$3:$A$181,0))</f>
        <v>Para Leilão</v>
      </c>
      <c r="AB2263" s="60">
        <f t="array" ref="AB2263">INDEX('RESUMO - LOTES E VMA'!$J$3:$J$181,MATCH('LISTA DOS ITENS'!$D2263,'RESUMO - LOTES E VMA'!$A$3:$A$181,0))</f>
        <v>0.05504680642</v>
      </c>
      <c r="AC2263" s="29" t="str">
        <f t="array" ref="AC2263">INDEX('RESUMO - LOTES E VMA'!$L$3:$L$181,MATCH('LISTA DOS ITENS'!$D2263,'RESUMO - LOTES E VMA'!$A$3:$A$181,0))</f>
        <v>1% do Valor de Comparação do VMA</v>
      </c>
      <c r="AD2263" s="53" t="str">
        <f>VLOOKUP(Tabela1[[#This Row],[Índice]],[1]Planilha1!$A:$A,1,0)</f>
        <v>#ERROR!</v>
      </c>
    </row>
    <row r="2264" ht="15.75" customHeight="1">
      <c r="A2264" s="52">
        <v>254736.0</v>
      </c>
      <c r="B2264" s="53" t="s">
        <v>70</v>
      </c>
      <c r="C2264" s="53" t="s">
        <v>71</v>
      </c>
      <c r="D2264" s="22">
        <v>207172.0</v>
      </c>
      <c r="E2264" s="53" t="s">
        <v>63</v>
      </c>
      <c r="F2264" s="54">
        <v>1.078247E7</v>
      </c>
      <c r="G2264" s="53" t="s">
        <v>1659</v>
      </c>
      <c r="H2264" s="55">
        <v>2201.0</v>
      </c>
      <c r="I2264" s="55"/>
      <c r="J2264" s="55" t="s">
        <v>77</v>
      </c>
      <c r="K2264" s="53" t="s">
        <v>73</v>
      </c>
      <c r="L2264" s="53"/>
      <c r="M2264" s="53">
        <v>1.0</v>
      </c>
      <c r="N2264" s="53" t="s">
        <v>52</v>
      </c>
      <c r="O2264" s="25">
        <v>138.64</v>
      </c>
      <c r="P2264" s="25">
        <f>'LISTA DOS ITENS'!$O2264*'LISTA DOS ITENS'!$M2264</f>
        <v>138.64</v>
      </c>
      <c r="Q2264" s="25">
        <v>138.64</v>
      </c>
      <c r="R2264" s="25">
        <f>'LISTA DOS ITENS'!$Q2264*'LISTA DOS ITENS'!$M2264</f>
        <v>138.64</v>
      </c>
      <c r="S2264" s="56">
        <f>IF('LISTA DOS ITENS'!$P2264&gt;'LISTA DOS ITENS'!$R2264,'LISTA DOS ITENS'!$P2264,'LISTA DOS ITENS'!$R2264)</f>
        <v>138.64</v>
      </c>
      <c r="T2264" s="25">
        <v>7.7350410356151365</v>
      </c>
      <c r="U2264" s="25">
        <f>'LISTA DOS ITENS'!$T2264*'LISTA DOS ITENS'!$M2264</f>
        <v>7.735041036</v>
      </c>
      <c r="V2264" s="56">
        <f t="array" ref="V2264">INDEX('RESUMO - LOTES E VMA'!$F$3:$F$181,MATCH('LISTA DOS ITENS'!$D2264,'RESUMO - LOTES E VMA'!$A$3:$A$181,0))</f>
        <v>16299.89857</v>
      </c>
      <c r="W2264" s="57">
        <f>'LISTA DOS ITENS'!$U2264/'LISTA DOS ITENS'!$V2264</f>
        <v>0.0004745453479</v>
      </c>
      <c r="X2264" s="53" t="s">
        <v>53</v>
      </c>
      <c r="Y2264" s="53" t="s">
        <v>290</v>
      </c>
      <c r="Z2264" s="58" t="str">
        <f>'LISTA DOS ITENS'!$F2264&amp;"-"&amp;'LISTA DOS ITENS'!$H2264&amp;"-"&amp;'LISTA DOS ITENS'!$J2264&amp;"-"&amp;'LISTA DOS ITENS'!$K2264&amp;"-"&amp;'LISTA DOS ITENS'!$I2264</f>
        <v>10782470-2201-A903-CONS/NAC-</v>
      </c>
      <c r="AA2264" s="59" t="str">
        <f t="array" ref="AA2264">INDEX('RESUMO - LOTES E VMA'!$M$3:$M$181,MATCH('LISTA DOS ITENS'!$D2264,'RESUMO - LOTES E VMA'!$A$3:$A$181,0))</f>
        <v>Para Leilão</v>
      </c>
      <c r="AB2264" s="60">
        <f t="array" ref="AB2264">INDEX('RESUMO - LOTES E VMA'!$J$3:$J$181,MATCH('LISTA DOS ITENS'!$D2264,'RESUMO - LOTES E VMA'!$A$3:$A$181,0))</f>
        <v>0.05504680642</v>
      </c>
      <c r="AC2264" s="29" t="str">
        <f t="array" ref="AC2264">INDEX('RESUMO - LOTES E VMA'!$L$3:$L$181,MATCH('LISTA DOS ITENS'!$D2264,'RESUMO - LOTES E VMA'!$A$3:$A$181,0))</f>
        <v>1% do Valor de Comparação do VMA</v>
      </c>
      <c r="AD2264" s="53" t="str">
        <f>VLOOKUP(Tabela1[[#This Row],[Índice]],[1]Planilha1!$A:$A,1,0)</f>
        <v>#ERROR!</v>
      </c>
    </row>
    <row r="2265" ht="15.75" customHeight="1">
      <c r="A2265" s="52">
        <v>254737.0</v>
      </c>
      <c r="B2265" s="53" t="s">
        <v>70</v>
      </c>
      <c r="C2265" s="53" t="s">
        <v>71</v>
      </c>
      <c r="D2265" s="22">
        <v>207172.0</v>
      </c>
      <c r="E2265" s="53" t="s">
        <v>63</v>
      </c>
      <c r="F2265" s="54">
        <v>1.0818237E7</v>
      </c>
      <c r="G2265" s="53" t="s">
        <v>1660</v>
      </c>
      <c r="H2265" s="55">
        <v>2201.0</v>
      </c>
      <c r="I2265" s="55"/>
      <c r="J2265" s="55" t="s">
        <v>77</v>
      </c>
      <c r="K2265" s="53" t="s">
        <v>80</v>
      </c>
      <c r="L2265" s="53"/>
      <c r="M2265" s="53">
        <v>2.0</v>
      </c>
      <c r="N2265" s="53" t="s">
        <v>52</v>
      </c>
      <c r="O2265" s="25">
        <v>1240.06</v>
      </c>
      <c r="P2265" s="25">
        <f>'LISTA DOS ITENS'!$O2265*'LISTA DOS ITENS'!$M2265</f>
        <v>2480.12</v>
      </c>
      <c r="Q2265" s="25">
        <v>1240.06</v>
      </c>
      <c r="R2265" s="25">
        <f>'LISTA DOS ITENS'!$Q2265*'LISTA DOS ITENS'!$M2265</f>
        <v>2480.12</v>
      </c>
      <c r="S2265" s="56">
        <f>IF('LISTA DOS ITENS'!$P2265&gt;'LISTA DOS ITENS'!$R2265,'LISTA DOS ITENS'!$P2265,'LISTA DOS ITENS'!$R2265)</f>
        <v>2480.12</v>
      </c>
      <c r="T2265" s="25">
        <v>69.18576880139142</v>
      </c>
      <c r="U2265" s="25">
        <f>'LISTA DOS ITENS'!$T2265*'LISTA DOS ITENS'!$M2265</f>
        <v>138.3715376</v>
      </c>
      <c r="V2265" s="56">
        <f t="array" ref="V2265">INDEX('RESUMO - LOTES E VMA'!$F$3:$F$181,MATCH('LISTA DOS ITENS'!$D2265,'RESUMO - LOTES E VMA'!$A$3:$A$181,0))</f>
        <v>16299.89857</v>
      </c>
      <c r="W2265" s="57">
        <f>'LISTA DOS ITENS'!$U2265/'LISTA DOS ITENS'!$V2265</f>
        <v>0.008489104214</v>
      </c>
      <c r="X2265" s="53" t="s">
        <v>53</v>
      </c>
      <c r="Y2265" s="53" t="s">
        <v>290</v>
      </c>
      <c r="Z2265" s="58" t="str">
        <f>'LISTA DOS ITENS'!$F2265&amp;"-"&amp;'LISTA DOS ITENS'!$H2265&amp;"-"&amp;'LISTA DOS ITENS'!$J2265&amp;"-"&amp;'LISTA DOS ITENS'!$K2265&amp;"-"&amp;'LISTA DOS ITENS'!$I2265</f>
        <v>10818237-2201-A903-IMOB/NAC-</v>
      </c>
      <c r="AA2265" s="59" t="str">
        <f t="array" ref="AA2265">INDEX('RESUMO - LOTES E VMA'!$M$3:$M$181,MATCH('LISTA DOS ITENS'!$D2265,'RESUMO - LOTES E VMA'!$A$3:$A$181,0))</f>
        <v>Para Leilão</v>
      </c>
      <c r="AB2265" s="60">
        <f t="array" ref="AB2265">INDEX('RESUMO - LOTES E VMA'!$J$3:$J$181,MATCH('LISTA DOS ITENS'!$D2265,'RESUMO - LOTES E VMA'!$A$3:$A$181,0))</f>
        <v>0.05504680642</v>
      </c>
      <c r="AC2265" s="29" t="str">
        <f t="array" ref="AC2265">INDEX('RESUMO - LOTES E VMA'!$L$3:$L$181,MATCH('LISTA DOS ITENS'!$D2265,'RESUMO - LOTES E VMA'!$A$3:$A$181,0))</f>
        <v>1% do Valor de Comparação do VMA</v>
      </c>
      <c r="AD2265" s="53" t="str">
        <f>VLOOKUP(Tabela1[[#This Row],[Índice]],[1]Planilha1!$A:$A,1,0)</f>
        <v>#ERROR!</v>
      </c>
    </row>
    <row r="2266" ht="15.75" customHeight="1">
      <c r="A2266" s="52">
        <v>254738.0</v>
      </c>
      <c r="B2266" s="53" t="s">
        <v>70</v>
      </c>
      <c r="C2266" s="53" t="s">
        <v>71</v>
      </c>
      <c r="D2266" s="22">
        <v>207172.0</v>
      </c>
      <c r="E2266" s="53" t="s">
        <v>63</v>
      </c>
      <c r="F2266" s="54">
        <v>1.0822089E7</v>
      </c>
      <c r="G2266" s="53" t="s">
        <v>1661</v>
      </c>
      <c r="H2266" s="55">
        <v>2201.0</v>
      </c>
      <c r="I2266" s="55"/>
      <c r="J2266" s="55" t="s">
        <v>77</v>
      </c>
      <c r="K2266" s="53" t="s">
        <v>73</v>
      </c>
      <c r="L2266" s="53"/>
      <c r="M2266" s="53">
        <v>1.0</v>
      </c>
      <c r="N2266" s="53" t="s">
        <v>52</v>
      </c>
      <c r="O2266" s="25">
        <v>3183.82</v>
      </c>
      <c r="P2266" s="25">
        <f>'LISTA DOS ITENS'!$O2266*'LISTA DOS ITENS'!$M2266</f>
        <v>3183.82</v>
      </c>
      <c r="Q2266" s="25">
        <v>3183.82</v>
      </c>
      <c r="R2266" s="25">
        <f>'LISTA DOS ITENS'!$Q2266*'LISTA DOS ITENS'!$M2266</f>
        <v>3183.82</v>
      </c>
      <c r="S2266" s="56">
        <f>IF('LISTA DOS ITENS'!$P2266&gt;'LISTA DOS ITENS'!$R2266,'LISTA DOS ITENS'!$P2266,'LISTA DOS ITENS'!$R2266)</f>
        <v>3183.82</v>
      </c>
      <c r="T2266" s="25">
        <v>177.6325616706015</v>
      </c>
      <c r="U2266" s="25">
        <f>'LISTA DOS ITENS'!$T2266*'LISTA DOS ITENS'!$M2266</f>
        <v>177.6325617</v>
      </c>
      <c r="V2266" s="56">
        <f t="array" ref="V2266">INDEX('RESUMO - LOTES E VMA'!$F$3:$F$181,MATCH('LISTA DOS ITENS'!$D2266,'RESUMO - LOTES E VMA'!$A$3:$A$181,0))</f>
        <v>16299.89857</v>
      </c>
      <c r="W2266" s="57">
        <f>'LISTA DOS ITENS'!$U2266/'LISTA DOS ITENS'!$V2266</f>
        <v>0.01089777099</v>
      </c>
      <c r="X2266" s="53" t="s">
        <v>53</v>
      </c>
      <c r="Y2266" s="53" t="s">
        <v>290</v>
      </c>
      <c r="Z2266" s="58" t="str">
        <f>'LISTA DOS ITENS'!$F2266&amp;"-"&amp;'LISTA DOS ITENS'!$H2266&amp;"-"&amp;'LISTA DOS ITENS'!$J2266&amp;"-"&amp;'LISTA DOS ITENS'!$K2266&amp;"-"&amp;'LISTA DOS ITENS'!$I2266</f>
        <v>10822089-2201-A903-CONS/NAC-</v>
      </c>
      <c r="AA2266" s="59" t="str">
        <f t="array" ref="AA2266">INDEX('RESUMO - LOTES E VMA'!$M$3:$M$181,MATCH('LISTA DOS ITENS'!$D2266,'RESUMO - LOTES E VMA'!$A$3:$A$181,0))</f>
        <v>Para Leilão</v>
      </c>
      <c r="AB2266" s="60">
        <f t="array" ref="AB2266">INDEX('RESUMO - LOTES E VMA'!$J$3:$J$181,MATCH('LISTA DOS ITENS'!$D2266,'RESUMO - LOTES E VMA'!$A$3:$A$181,0))</f>
        <v>0.05504680642</v>
      </c>
      <c r="AC2266" s="29" t="str">
        <f t="array" ref="AC2266">INDEX('RESUMO - LOTES E VMA'!$L$3:$L$181,MATCH('LISTA DOS ITENS'!$D2266,'RESUMO - LOTES E VMA'!$A$3:$A$181,0))</f>
        <v>1% do Valor de Comparação do VMA</v>
      </c>
      <c r="AD2266" s="53" t="str">
        <f>VLOOKUP(Tabela1[[#This Row],[Índice]],[1]Planilha1!$A:$A,1,0)</f>
        <v>#ERROR!</v>
      </c>
    </row>
    <row r="2267" ht="15.75" customHeight="1">
      <c r="A2267" s="52">
        <v>254739.0</v>
      </c>
      <c r="B2267" s="53" t="s">
        <v>70</v>
      </c>
      <c r="C2267" s="53" t="s">
        <v>71</v>
      </c>
      <c r="D2267" s="22">
        <v>207172.0</v>
      </c>
      <c r="E2267" s="53" t="s">
        <v>63</v>
      </c>
      <c r="F2267" s="54">
        <v>1.0839029E7</v>
      </c>
      <c r="G2267" s="53" t="s">
        <v>1662</v>
      </c>
      <c r="H2267" s="55">
        <v>2201.0</v>
      </c>
      <c r="I2267" s="55"/>
      <c r="J2267" s="55" t="s">
        <v>77</v>
      </c>
      <c r="K2267" s="53" t="s">
        <v>80</v>
      </c>
      <c r="L2267" s="53"/>
      <c r="M2267" s="53">
        <v>8.0</v>
      </c>
      <c r="N2267" s="53" t="s">
        <v>52</v>
      </c>
      <c r="O2267" s="25">
        <v>573.25</v>
      </c>
      <c r="P2267" s="25">
        <f>'LISTA DOS ITENS'!$O2267*'LISTA DOS ITENS'!$M2267</f>
        <v>4586</v>
      </c>
      <c r="Q2267" s="25">
        <v>573.25</v>
      </c>
      <c r="R2267" s="25">
        <f>'LISTA DOS ITENS'!$Q2267*'LISTA DOS ITENS'!$M2267</f>
        <v>4586</v>
      </c>
      <c r="S2267" s="56">
        <f>IF('LISTA DOS ITENS'!$P2267&gt;'LISTA DOS ITENS'!$R2267,'LISTA DOS ITENS'!$P2267,'LISTA DOS ITENS'!$R2267)</f>
        <v>4586</v>
      </c>
      <c r="T2267" s="25">
        <v>31.982921766202956</v>
      </c>
      <c r="U2267" s="25">
        <f>'LISTA DOS ITENS'!$T2267*'LISTA DOS ITENS'!$M2267</f>
        <v>255.8633741</v>
      </c>
      <c r="V2267" s="56">
        <f t="array" ref="V2267">INDEX('RESUMO - LOTES E VMA'!$F$3:$F$181,MATCH('LISTA DOS ITENS'!$D2267,'RESUMO - LOTES E VMA'!$A$3:$A$181,0))</f>
        <v>16299.89857</v>
      </c>
      <c r="W2267" s="57">
        <f>'LISTA DOS ITENS'!$U2267/'LISTA DOS ITENS'!$V2267</f>
        <v>0.0156972372</v>
      </c>
      <c r="X2267" s="53" t="s">
        <v>53</v>
      </c>
      <c r="Y2267" s="53" t="s">
        <v>290</v>
      </c>
      <c r="Z2267" s="58" t="str">
        <f>'LISTA DOS ITENS'!$F2267&amp;"-"&amp;'LISTA DOS ITENS'!$H2267&amp;"-"&amp;'LISTA DOS ITENS'!$J2267&amp;"-"&amp;'LISTA DOS ITENS'!$K2267&amp;"-"&amp;'LISTA DOS ITENS'!$I2267</f>
        <v>10839029-2201-A903-IMOB/NAC-</v>
      </c>
      <c r="AA2267" s="59" t="str">
        <f t="array" ref="AA2267">INDEX('RESUMO - LOTES E VMA'!$M$3:$M$181,MATCH('LISTA DOS ITENS'!$D2267,'RESUMO - LOTES E VMA'!$A$3:$A$181,0))</f>
        <v>Para Leilão</v>
      </c>
      <c r="AB2267" s="60">
        <f t="array" ref="AB2267">INDEX('RESUMO - LOTES E VMA'!$J$3:$J$181,MATCH('LISTA DOS ITENS'!$D2267,'RESUMO - LOTES E VMA'!$A$3:$A$181,0))</f>
        <v>0.05504680642</v>
      </c>
      <c r="AC2267" s="29" t="str">
        <f t="array" ref="AC2267">INDEX('RESUMO - LOTES E VMA'!$L$3:$L$181,MATCH('LISTA DOS ITENS'!$D2267,'RESUMO - LOTES E VMA'!$A$3:$A$181,0))</f>
        <v>1% do Valor de Comparação do VMA</v>
      </c>
      <c r="AD2267" s="53" t="str">
        <f>VLOOKUP(Tabela1[[#This Row],[Índice]],[1]Planilha1!$A:$A,1,0)</f>
        <v>#ERROR!</v>
      </c>
    </row>
    <row r="2268" ht="15.75" customHeight="1">
      <c r="A2268" s="52">
        <v>254740.0</v>
      </c>
      <c r="B2268" s="53" t="s">
        <v>70</v>
      </c>
      <c r="C2268" s="53" t="s">
        <v>71</v>
      </c>
      <c r="D2268" s="22">
        <v>207172.0</v>
      </c>
      <c r="E2268" s="53" t="s">
        <v>63</v>
      </c>
      <c r="F2268" s="54">
        <v>1.0856378E7</v>
      </c>
      <c r="G2268" s="53" t="s">
        <v>1593</v>
      </c>
      <c r="H2268" s="55">
        <v>2201.0</v>
      </c>
      <c r="I2268" s="55"/>
      <c r="J2268" s="55" t="s">
        <v>77</v>
      </c>
      <c r="K2268" s="53" t="s">
        <v>80</v>
      </c>
      <c r="L2268" s="53"/>
      <c r="M2268" s="53">
        <v>1.0</v>
      </c>
      <c r="N2268" s="53" t="s">
        <v>52</v>
      </c>
      <c r="O2268" s="25">
        <v>410.0</v>
      </c>
      <c r="P2268" s="25">
        <f>'LISTA DOS ITENS'!$O2268*'LISTA DOS ITENS'!$M2268</f>
        <v>410</v>
      </c>
      <c r="Q2268" s="25">
        <v>410.0</v>
      </c>
      <c r="R2268" s="25">
        <f>'LISTA DOS ITENS'!$Q2268*'LISTA DOS ITENS'!$M2268</f>
        <v>410</v>
      </c>
      <c r="S2268" s="56">
        <f>IF('LISTA DOS ITENS'!$P2268&gt;'LISTA DOS ITENS'!$R2268,'LISTA DOS ITENS'!$P2268,'LISTA DOS ITENS'!$R2268)</f>
        <v>410</v>
      </c>
      <c r="T2268" s="25">
        <v>22.874832837580833</v>
      </c>
      <c r="U2268" s="25">
        <f>'LISTA DOS ITENS'!$T2268*'LISTA DOS ITENS'!$M2268</f>
        <v>22.87483284</v>
      </c>
      <c r="V2268" s="56">
        <f t="array" ref="V2268">INDEX('RESUMO - LOTES E VMA'!$F$3:$F$181,MATCH('LISTA DOS ITENS'!$D2268,'RESUMO - LOTES E VMA'!$A$3:$A$181,0))</f>
        <v>16299.89857</v>
      </c>
      <c r="W2268" s="57">
        <f>'LISTA DOS ITENS'!$U2268/'LISTA DOS ITENS'!$V2268</f>
        <v>0.001403372711</v>
      </c>
      <c r="X2268" s="53" t="s">
        <v>53</v>
      </c>
      <c r="Y2268" s="53" t="s">
        <v>290</v>
      </c>
      <c r="Z2268" s="58" t="str">
        <f>'LISTA DOS ITENS'!$F2268&amp;"-"&amp;'LISTA DOS ITENS'!$H2268&amp;"-"&amp;'LISTA DOS ITENS'!$J2268&amp;"-"&amp;'LISTA DOS ITENS'!$K2268&amp;"-"&amp;'LISTA DOS ITENS'!$I2268</f>
        <v>10856378-2201-A903-IMOB/NAC-</v>
      </c>
      <c r="AA2268" s="59" t="str">
        <f t="array" ref="AA2268">INDEX('RESUMO - LOTES E VMA'!$M$3:$M$181,MATCH('LISTA DOS ITENS'!$D2268,'RESUMO - LOTES E VMA'!$A$3:$A$181,0))</f>
        <v>Para Leilão</v>
      </c>
      <c r="AB2268" s="60">
        <f t="array" ref="AB2268">INDEX('RESUMO - LOTES E VMA'!$J$3:$J$181,MATCH('LISTA DOS ITENS'!$D2268,'RESUMO - LOTES E VMA'!$A$3:$A$181,0))</f>
        <v>0.05504680642</v>
      </c>
      <c r="AC2268" s="29" t="str">
        <f t="array" ref="AC2268">INDEX('RESUMO - LOTES E VMA'!$L$3:$L$181,MATCH('LISTA DOS ITENS'!$D2268,'RESUMO - LOTES E VMA'!$A$3:$A$181,0))</f>
        <v>1% do Valor de Comparação do VMA</v>
      </c>
      <c r="AD2268" s="53" t="str">
        <f>VLOOKUP(Tabela1[[#This Row],[Índice]],[1]Planilha1!$A:$A,1,0)</f>
        <v>#ERROR!</v>
      </c>
    </row>
    <row r="2269" ht="15.75" customHeight="1">
      <c r="A2269" s="52">
        <v>254741.0</v>
      </c>
      <c r="B2269" s="53" t="s">
        <v>70</v>
      </c>
      <c r="C2269" s="53" t="s">
        <v>71</v>
      </c>
      <c r="D2269" s="22">
        <v>207172.0</v>
      </c>
      <c r="E2269" s="53" t="s">
        <v>63</v>
      </c>
      <c r="F2269" s="54">
        <v>1.0881267E7</v>
      </c>
      <c r="G2269" s="53" t="s">
        <v>1663</v>
      </c>
      <c r="H2269" s="55">
        <v>2201.0</v>
      </c>
      <c r="I2269" s="55"/>
      <c r="J2269" s="55" t="s">
        <v>77</v>
      </c>
      <c r="K2269" s="53" t="s">
        <v>179</v>
      </c>
      <c r="L2269" s="53"/>
      <c r="M2269" s="53">
        <v>1.0</v>
      </c>
      <c r="N2269" s="53" t="s">
        <v>52</v>
      </c>
      <c r="O2269" s="25">
        <v>415.0</v>
      </c>
      <c r="P2269" s="25">
        <f>'LISTA DOS ITENS'!$O2269*'LISTA DOS ITENS'!$M2269</f>
        <v>415</v>
      </c>
      <c r="Q2269" s="25">
        <v>415.0</v>
      </c>
      <c r="R2269" s="25">
        <f>'LISTA DOS ITENS'!$Q2269*'LISTA DOS ITENS'!$M2269</f>
        <v>415</v>
      </c>
      <c r="S2269" s="56">
        <f>IF('LISTA DOS ITENS'!$P2269&gt;'LISTA DOS ITENS'!$R2269,'LISTA DOS ITENS'!$P2269,'LISTA DOS ITENS'!$R2269)</f>
        <v>415</v>
      </c>
      <c r="T2269" s="25">
        <v>23.15379421364889</v>
      </c>
      <c r="U2269" s="25">
        <f>'LISTA DOS ITENS'!$T2269*'LISTA DOS ITENS'!$M2269</f>
        <v>23.15379421</v>
      </c>
      <c r="V2269" s="56">
        <f t="array" ref="V2269">INDEX('RESUMO - LOTES E VMA'!$F$3:$F$181,MATCH('LISTA DOS ITENS'!$D2269,'RESUMO - LOTES E VMA'!$A$3:$A$181,0))</f>
        <v>16299.89857</v>
      </c>
      <c r="W2269" s="57">
        <f>'LISTA DOS ITENS'!$U2269/'LISTA DOS ITENS'!$V2269</f>
        <v>0.001420487012</v>
      </c>
      <c r="X2269" s="53" t="s">
        <v>53</v>
      </c>
      <c r="Y2269" s="53" t="s">
        <v>290</v>
      </c>
      <c r="Z2269" s="58" t="str">
        <f>'LISTA DOS ITENS'!$F2269&amp;"-"&amp;'LISTA DOS ITENS'!$H2269&amp;"-"&amp;'LISTA DOS ITENS'!$J2269&amp;"-"&amp;'LISTA DOS ITENS'!$K2269&amp;"-"&amp;'LISTA DOS ITENS'!$I2269</f>
        <v>10881267-2201-A903-IMOB/IMP-</v>
      </c>
      <c r="AA2269" s="59" t="str">
        <f t="array" ref="AA2269">INDEX('RESUMO - LOTES E VMA'!$M$3:$M$181,MATCH('LISTA DOS ITENS'!$D2269,'RESUMO - LOTES E VMA'!$A$3:$A$181,0))</f>
        <v>Para Leilão</v>
      </c>
      <c r="AB2269" s="60">
        <f t="array" ref="AB2269">INDEX('RESUMO - LOTES E VMA'!$J$3:$J$181,MATCH('LISTA DOS ITENS'!$D2269,'RESUMO - LOTES E VMA'!$A$3:$A$181,0))</f>
        <v>0.05504680642</v>
      </c>
      <c r="AC2269" s="29" t="str">
        <f t="array" ref="AC2269">INDEX('RESUMO - LOTES E VMA'!$L$3:$L$181,MATCH('LISTA DOS ITENS'!$D2269,'RESUMO - LOTES E VMA'!$A$3:$A$181,0))</f>
        <v>1% do Valor de Comparação do VMA</v>
      </c>
      <c r="AD2269" s="53" t="str">
        <f>VLOOKUP(Tabela1[[#This Row],[Índice]],[1]Planilha1!$A:$A,1,0)</f>
        <v>#ERROR!</v>
      </c>
    </row>
    <row r="2270" ht="15.75" customHeight="1">
      <c r="A2270" s="52">
        <v>254742.0</v>
      </c>
      <c r="B2270" s="53" t="s">
        <v>70</v>
      </c>
      <c r="C2270" s="53" t="s">
        <v>71</v>
      </c>
      <c r="D2270" s="22">
        <v>207172.0</v>
      </c>
      <c r="E2270" s="53" t="s">
        <v>63</v>
      </c>
      <c r="F2270" s="54">
        <v>1.0939022E7</v>
      </c>
      <c r="G2270" s="53" t="s">
        <v>1664</v>
      </c>
      <c r="H2270" s="55">
        <v>2201.0</v>
      </c>
      <c r="I2270" s="55"/>
      <c r="J2270" s="55" t="s">
        <v>77</v>
      </c>
      <c r="K2270" s="53" t="s">
        <v>117</v>
      </c>
      <c r="L2270" s="53"/>
      <c r="M2270" s="53">
        <v>4.0</v>
      </c>
      <c r="N2270" s="53" t="s">
        <v>52</v>
      </c>
      <c r="O2270" s="25">
        <v>992.6625</v>
      </c>
      <c r="P2270" s="25">
        <f>'LISTA DOS ITENS'!$O2270*'LISTA DOS ITENS'!$M2270</f>
        <v>3970.65</v>
      </c>
      <c r="Q2270" s="25">
        <v>992.66</v>
      </c>
      <c r="R2270" s="25">
        <f>'LISTA DOS ITENS'!$Q2270*'LISTA DOS ITENS'!$M2270</f>
        <v>3970.64</v>
      </c>
      <c r="S2270" s="56">
        <f>IF('LISTA DOS ITENS'!$P2270&gt;'LISTA DOS ITENS'!$R2270,'LISTA DOS ITENS'!$P2270,'LISTA DOS ITENS'!$R2270)</f>
        <v>3970.65</v>
      </c>
      <c r="T2270" s="25">
        <v>55.38275991354387</v>
      </c>
      <c r="U2270" s="25">
        <f>'LISTA DOS ITENS'!$T2270*'LISTA DOS ITENS'!$M2270</f>
        <v>221.5310397</v>
      </c>
      <c r="V2270" s="56">
        <f t="array" ref="V2270">INDEX('RESUMO - LOTES E VMA'!$F$3:$F$181,MATCH('LISTA DOS ITENS'!$D2270,'RESUMO - LOTES E VMA'!$A$3:$A$181,0))</f>
        <v>16299.89857</v>
      </c>
      <c r="W2270" s="57">
        <f>'LISTA DOS ITENS'!$U2270/'LISTA DOS ITENS'!$V2270</f>
        <v>0.0135909459</v>
      </c>
      <c r="X2270" s="53" t="s">
        <v>53</v>
      </c>
      <c r="Y2270" s="53" t="s">
        <v>290</v>
      </c>
      <c r="Z2270" s="58" t="str">
        <f>'LISTA DOS ITENS'!$F2270&amp;"-"&amp;'LISTA DOS ITENS'!$H2270&amp;"-"&amp;'LISTA DOS ITENS'!$J2270&amp;"-"&amp;'LISTA DOS ITENS'!$K2270&amp;"-"&amp;'LISTA DOS ITENS'!$I2270</f>
        <v>10939022-2201-A903-CONS/IAMN-</v>
      </c>
      <c r="AA2270" s="59" t="str">
        <f t="array" ref="AA2270">INDEX('RESUMO - LOTES E VMA'!$M$3:$M$181,MATCH('LISTA DOS ITENS'!$D2270,'RESUMO - LOTES E VMA'!$A$3:$A$181,0))</f>
        <v>Para Leilão</v>
      </c>
      <c r="AB2270" s="60">
        <f t="array" ref="AB2270">INDEX('RESUMO - LOTES E VMA'!$J$3:$J$181,MATCH('LISTA DOS ITENS'!$D2270,'RESUMO - LOTES E VMA'!$A$3:$A$181,0))</f>
        <v>0.05504680642</v>
      </c>
      <c r="AC2270" s="29" t="str">
        <f t="array" ref="AC2270">INDEX('RESUMO - LOTES E VMA'!$L$3:$L$181,MATCH('LISTA DOS ITENS'!$D2270,'RESUMO - LOTES E VMA'!$A$3:$A$181,0))</f>
        <v>1% do Valor de Comparação do VMA</v>
      </c>
      <c r="AD2270" s="53" t="str">
        <f>VLOOKUP(Tabela1[[#This Row],[Índice]],[1]Planilha1!$A:$A,1,0)</f>
        <v>#ERROR!</v>
      </c>
    </row>
    <row r="2271" ht="15.75" customHeight="1">
      <c r="A2271" s="52">
        <v>254743.0</v>
      </c>
      <c r="B2271" s="53" t="s">
        <v>70</v>
      </c>
      <c r="C2271" s="53" t="s">
        <v>71</v>
      </c>
      <c r="D2271" s="22">
        <v>207172.0</v>
      </c>
      <c r="E2271" s="53" t="s">
        <v>63</v>
      </c>
      <c r="F2271" s="54">
        <v>1.1201037E7</v>
      </c>
      <c r="G2271" s="53" t="s">
        <v>1595</v>
      </c>
      <c r="H2271" s="55">
        <v>2201.0</v>
      </c>
      <c r="I2271" s="55"/>
      <c r="J2271" s="55" t="s">
        <v>77</v>
      </c>
      <c r="K2271" s="53" t="s">
        <v>73</v>
      </c>
      <c r="L2271" s="53"/>
      <c r="M2271" s="53">
        <v>1.0</v>
      </c>
      <c r="N2271" s="53" t="s">
        <v>52</v>
      </c>
      <c r="O2271" s="25">
        <v>215.88</v>
      </c>
      <c r="P2271" s="25">
        <f>'LISTA DOS ITENS'!$O2271*'LISTA DOS ITENS'!$M2271</f>
        <v>215.88</v>
      </c>
      <c r="Q2271" s="25">
        <v>215.88</v>
      </c>
      <c r="R2271" s="25">
        <f>'LISTA DOS ITENS'!$Q2271*'LISTA DOS ITENS'!$M2271</f>
        <v>215.88</v>
      </c>
      <c r="S2271" s="56">
        <f>IF('LISTA DOS ITENS'!$P2271&gt;'LISTA DOS ITENS'!$R2271,'LISTA DOS ITENS'!$P2271,'LISTA DOS ITENS'!$R2271)</f>
        <v>215.88</v>
      </c>
      <c r="T2271" s="25">
        <v>12.044436373114511</v>
      </c>
      <c r="U2271" s="25">
        <f>'LISTA DOS ITENS'!$T2271*'LISTA DOS ITENS'!$M2271</f>
        <v>12.04443637</v>
      </c>
      <c r="V2271" s="56">
        <f t="array" ref="V2271">INDEX('RESUMO - LOTES E VMA'!$F$3:$F$181,MATCH('LISTA DOS ITENS'!$D2271,'RESUMO - LOTES E VMA'!$A$3:$A$181,0))</f>
        <v>16299.89857</v>
      </c>
      <c r="W2271" s="57">
        <f>'LISTA DOS ITENS'!$U2271/'LISTA DOS ITENS'!$V2271</f>
        <v>0.0007389270752</v>
      </c>
      <c r="X2271" s="53" t="s">
        <v>53</v>
      </c>
      <c r="Y2271" s="53" t="s">
        <v>290</v>
      </c>
      <c r="Z2271" s="58" t="str">
        <f>'LISTA DOS ITENS'!$F2271&amp;"-"&amp;'LISTA DOS ITENS'!$H2271&amp;"-"&amp;'LISTA DOS ITENS'!$J2271&amp;"-"&amp;'LISTA DOS ITENS'!$K2271&amp;"-"&amp;'LISTA DOS ITENS'!$I2271</f>
        <v>11201037-2201-A903-CONS/NAC-</v>
      </c>
      <c r="AA2271" s="59" t="str">
        <f t="array" ref="AA2271">INDEX('RESUMO - LOTES E VMA'!$M$3:$M$181,MATCH('LISTA DOS ITENS'!$D2271,'RESUMO - LOTES E VMA'!$A$3:$A$181,0))</f>
        <v>Para Leilão</v>
      </c>
      <c r="AB2271" s="60">
        <f t="array" ref="AB2271">INDEX('RESUMO - LOTES E VMA'!$J$3:$J$181,MATCH('LISTA DOS ITENS'!$D2271,'RESUMO - LOTES E VMA'!$A$3:$A$181,0))</f>
        <v>0.05504680642</v>
      </c>
      <c r="AC2271" s="29" t="str">
        <f t="array" ref="AC2271">INDEX('RESUMO - LOTES E VMA'!$L$3:$L$181,MATCH('LISTA DOS ITENS'!$D2271,'RESUMO - LOTES E VMA'!$A$3:$A$181,0))</f>
        <v>1% do Valor de Comparação do VMA</v>
      </c>
      <c r="AD2271" s="53" t="str">
        <f>VLOOKUP(Tabela1[[#This Row],[Índice]],[1]Planilha1!$A:$A,1,0)</f>
        <v>#ERROR!</v>
      </c>
    </row>
    <row r="2272" ht="15.75" customHeight="1">
      <c r="A2272" s="52">
        <v>254744.0</v>
      </c>
      <c r="B2272" s="53" t="s">
        <v>70</v>
      </c>
      <c r="C2272" s="53" t="s">
        <v>71</v>
      </c>
      <c r="D2272" s="22">
        <v>207172.0</v>
      </c>
      <c r="E2272" s="53" t="s">
        <v>63</v>
      </c>
      <c r="F2272" s="54">
        <v>1.1293744E7</v>
      </c>
      <c r="G2272" s="53" t="s">
        <v>1665</v>
      </c>
      <c r="H2272" s="55">
        <v>2201.0</v>
      </c>
      <c r="I2272" s="55"/>
      <c r="J2272" s="55" t="s">
        <v>77</v>
      </c>
      <c r="K2272" s="53" t="s">
        <v>80</v>
      </c>
      <c r="L2272" s="53"/>
      <c r="M2272" s="53">
        <v>1.0</v>
      </c>
      <c r="N2272" s="53" t="s">
        <v>52</v>
      </c>
      <c r="O2272" s="25">
        <v>25.0</v>
      </c>
      <c r="P2272" s="25">
        <f>'LISTA DOS ITENS'!$O2272*'LISTA DOS ITENS'!$M2272</f>
        <v>25</v>
      </c>
      <c r="Q2272" s="25">
        <v>25.0</v>
      </c>
      <c r="R2272" s="25">
        <f>'LISTA DOS ITENS'!$Q2272*'LISTA DOS ITENS'!$M2272</f>
        <v>25</v>
      </c>
      <c r="S2272" s="56">
        <f>IF('LISTA DOS ITENS'!$P2272&gt;'LISTA DOS ITENS'!$R2272,'LISTA DOS ITENS'!$P2272,'LISTA DOS ITENS'!$R2272)</f>
        <v>25</v>
      </c>
      <c r="T2272" s="25">
        <v>1.3948068803402947</v>
      </c>
      <c r="U2272" s="25">
        <f>'LISTA DOS ITENS'!$T2272*'LISTA DOS ITENS'!$M2272</f>
        <v>1.39480688</v>
      </c>
      <c r="V2272" s="56">
        <f t="array" ref="V2272">INDEX('RESUMO - LOTES E VMA'!$F$3:$F$181,MATCH('LISTA DOS ITENS'!$D2272,'RESUMO - LOTES E VMA'!$A$3:$A$181,0))</f>
        <v>16299.89857</v>
      </c>
      <c r="W2272" s="57">
        <f>'LISTA DOS ITENS'!$U2272/'LISTA DOS ITENS'!$V2272</f>
        <v>0.00008557150676</v>
      </c>
      <c r="X2272" s="53" t="s">
        <v>53</v>
      </c>
      <c r="Y2272" s="53" t="s">
        <v>290</v>
      </c>
      <c r="Z2272" s="58" t="str">
        <f>'LISTA DOS ITENS'!$F2272&amp;"-"&amp;'LISTA DOS ITENS'!$H2272&amp;"-"&amp;'LISTA DOS ITENS'!$J2272&amp;"-"&amp;'LISTA DOS ITENS'!$K2272&amp;"-"&amp;'LISTA DOS ITENS'!$I2272</f>
        <v>11293744-2201-A903-IMOB/NAC-</v>
      </c>
      <c r="AA2272" s="59" t="str">
        <f t="array" ref="AA2272">INDEX('RESUMO - LOTES E VMA'!$M$3:$M$181,MATCH('LISTA DOS ITENS'!$D2272,'RESUMO - LOTES E VMA'!$A$3:$A$181,0))</f>
        <v>Para Leilão</v>
      </c>
      <c r="AB2272" s="60">
        <f t="array" ref="AB2272">INDEX('RESUMO - LOTES E VMA'!$J$3:$J$181,MATCH('LISTA DOS ITENS'!$D2272,'RESUMO - LOTES E VMA'!$A$3:$A$181,0))</f>
        <v>0.05504680642</v>
      </c>
      <c r="AC2272" s="29" t="str">
        <f t="array" ref="AC2272">INDEX('RESUMO - LOTES E VMA'!$L$3:$L$181,MATCH('LISTA DOS ITENS'!$D2272,'RESUMO - LOTES E VMA'!$A$3:$A$181,0))</f>
        <v>1% do Valor de Comparação do VMA</v>
      </c>
      <c r="AD2272" s="53" t="str">
        <f>VLOOKUP(Tabela1[[#This Row],[Índice]],[1]Planilha1!$A:$A,1,0)</f>
        <v>#ERROR!</v>
      </c>
    </row>
    <row r="2273" ht="15.75" customHeight="1">
      <c r="A2273" s="52">
        <v>254745.0</v>
      </c>
      <c r="B2273" s="53" t="s">
        <v>70</v>
      </c>
      <c r="C2273" s="53" t="s">
        <v>71</v>
      </c>
      <c r="D2273" s="22">
        <v>207172.0</v>
      </c>
      <c r="E2273" s="53" t="s">
        <v>63</v>
      </c>
      <c r="F2273" s="54">
        <v>1.1456873E7</v>
      </c>
      <c r="G2273" s="53" t="s">
        <v>1666</v>
      </c>
      <c r="H2273" s="55">
        <v>2201.0</v>
      </c>
      <c r="I2273" s="55"/>
      <c r="J2273" s="55" t="s">
        <v>77</v>
      </c>
      <c r="K2273" s="53" t="s">
        <v>293</v>
      </c>
      <c r="L2273" s="53"/>
      <c r="M2273" s="53">
        <v>1.0</v>
      </c>
      <c r="N2273" s="53" t="s">
        <v>52</v>
      </c>
      <c r="O2273" s="25">
        <v>1.0</v>
      </c>
      <c r="P2273" s="25">
        <f>'LISTA DOS ITENS'!$O2273*'LISTA DOS ITENS'!$M2273</f>
        <v>1</v>
      </c>
      <c r="Q2273" s="25">
        <v>2575.91</v>
      </c>
      <c r="R2273" s="25">
        <f>'LISTA DOS ITENS'!$Q2273*'LISTA DOS ITENS'!$M2273</f>
        <v>2575.91</v>
      </c>
      <c r="S2273" s="56">
        <f>IF('LISTA DOS ITENS'!$P2273&gt;'LISTA DOS ITENS'!$R2273,'LISTA DOS ITENS'!$P2273,'LISTA DOS ITENS'!$R2273)</f>
        <v>2575.91</v>
      </c>
      <c r="T2273" s="25">
        <v>143.7158796454947</v>
      </c>
      <c r="U2273" s="25">
        <f>'LISTA DOS ITENS'!$T2273*'LISTA DOS ITENS'!$M2273</f>
        <v>143.7158796</v>
      </c>
      <c r="V2273" s="56">
        <f t="array" ref="V2273">INDEX('RESUMO - LOTES E VMA'!$F$3:$F$181,MATCH('LISTA DOS ITENS'!$D2273,'RESUMO - LOTES E VMA'!$A$3:$A$181,0))</f>
        <v>16299.89857</v>
      </c>
      <c r="W2273" s="57">
        <f>'LISTA DOS ITENS'!$U2273/'LISTA DOS ITENS'!$V2273</f>
        <v>0.00881698</v>
      </c>
      <c r="X2273" s="53" t="s">
        <v>53</v>
      </c>
      <c r="Y2273" s="53" t="s">
        <v>290</v>
      </c>
      <c r="Z2273" s="58" t="str">
        <f>'LISTA DOS ITENS'!$F2273&amp;"-"&amp;'LISTA DOS ITENS'!$H2273&amp;"-"&amp;'LISTA DOS ITENS'!$J2273&amp;"-"&amp;'LISTA DOS ITENS'!$K2273&amp;"-"&amp;'LISTA DOS ITENS'!$I2273</f>
        <v>11456873-2201-A903-SOBRE_EMP-</v>
      </c>
      <c r="AA2273" s="59" t="str">
        <f t="array" ref="AA2273">INDEX('RESUMO - LOTES E VMA'!$M$3:$M$181,MATCH('LISTA DOS ITENS'!$D2273,'RESUMO - LOTES E VMA'!$A$3:$A$181,0))</f>
        <v>Para Leilão</v>
      </c>
      <c r="AB2273" s="60">
        <f t="array" ref="AB2273">INDEX('RESUMO - LOTES E VMA'!$J$3:$J$181,MATCH('LISTA DOS ITENS'!$D2273,'RESUMO - LOTES E VMA'!$A$3:$A$181,0))</f>
        <v>0.05504680642</v>
      </c>
      <c r="AC2273" s="29" t="str">
        <f t="array" ref="AC2273">INDEX('RESUMO - LOTES E VMA'!$L$3:$L$181,MATCH('LISTA DOS ITENS'!$D2273,'RESUMO - LOTES E VMA'!$A$3:$A$181,0))</f>
        <v>1% do Valor de Comparação do VMA</v>
      </c>
      <c r="AD2273" s="53" t="str">
        <f>VLOOKUP(Tabela1[[#This Row],[Índice]],[1]Planilha1!$A:$A,1,0)</f>
        <v>#ERROR!</v>
      </c>
    </row>
    <row r="2274" ht="15.75" customHeight="1">
      <c r="A2274" s="52">
        <v>255181.0</v>
      </c>
      <c r="B2274" s="53" t="s">
        <v>70</v>
      </c>
      <c r="C2274" s="53" t="s">
        <v>71</v>
      </c>
      <c r="D2274" s="22">
        <v>207219.0</v>
      </c>
      <c r="E2274" s="53" t="s">
        <v>63</v>
      </c>
      <c r="F2274" s="54">
        <v>1.0073464E7</v>
      </c>
      <c r="G2274" s="53" t="s">
        <v>1667</v>
      </c>
      <c r="H2274" s="55">
        <v>2101.0</v>
      </c>
      <c r="I2274" s="55"/>
      <c r="J2274" s="55" t="s">
        <v>68</v>
      </c>
      <c r="K2274" s="53" t="s">
        <v>73</v>
      </c>
      <c r="L2274" s="53"/>
      <c r="M2274" s="53">
        <v>1.0</v>
      </c>
      <c r="N2274" s="53" t="s">
        <v>52</v>
      </c>
      <c r="O2274" s="25">
        <v>80.65</v>
      </c>
      <c r="P2274" s="25">
        <f>'LISTA DOS ITENS'!$O2274*'LISTA DOS ITENS'!$M2274</f>
        <v>80.65</v>
      </c>
      <c r="Q2274" s="25">
        <v>107.66</v>
      </c>
      <c r="R2274" s="25">
        <f>'LISTA DOS ITENS'!$Q2274*'LISTA DOS ITENS'!$M2274</f>
        <v>107.66</v>
      </c>
      <c r="S2274" s="56">
        <f>IF('LISTA DOS ITENS'!$P2274&gt;'LISTA DOS ITENS'!$R2274,'LISTA DOS ITENS'!$P2274,'LISTA DOS ITENS'!$R2274)</f>
        <v>107.66</v>
      </c>
      <c r="T2274" s="25">
        <v>6.448662045476212</v>
      </c>
      <c r="U2274" s="25">
        <f>'LISTA DOS ITENS'!$T2274*'LISTA DOS ITENS'!$M2274</f>
        <v>6.448662045</v>
      </c>
      <c r="V2274" s="56">
        <f t="array" ref="V2274">INDEX('RESUMO - LOTES E VMA'!$F$3:$F$181,MATCH('LISTA DOS ITENS'!$D2274,'RESUMO - LOTES E VMA'!$A$3:$A$181,0))</f>
        <v>3864.310716</v>
      </c>
      <c r="W2274" s="57">
        <f>'LISTA DOS ITENS'!$U2274/'LISTA DOS ITENS'!$V2274</f>
        <v>0.001668774206</v>
      </c>
      <c r="X2274" s="53" t="s">
        <v>53</v>
      </c>
      <c r="Y2274" s="53" t="s">
        <v>290</v>
      </c>
      <c r="Z2274" s="58" t="str">
        <f>'LISTA DOS ITENS'!$F2274&amp;"-"&amp;'LISTA DOS ITENS'!$H2274&amp;"-"&amp;'LISTA DOS ITENS'!$J2274&amp;"-"&amp;'LISTA DOS ITENS'!$K2274&amp;"-"&amp;'LISTA DOS ITENS'!$I2274</f>
        <v>10073464-2101-0003-CONS/NAC-</v>
      </c>
      <c r="AA2274" s="59" t="str">
        <f t="array" ref="AA2274">INDEX('RESUMO - LOTES E VMA'!$M$3:$M$181,MATCH('LISTA DOS ITENS'!$D2274,'RESUMO - LOTES E VMA'!$A$3:$A$181,0))</f>
        <v>Para Leilão</v>
      </c>
      <c r="AB2274" s="60">
        <f t="array" ref="AB2274">INDEX('RESUMO - LOTES E VMA'!$J$3:$J$181,MATCH('LISTA DOS ITENS'!$D2274,'RESUMO - LOTES E VMA'!$A$3:$A$181,0))</f>
        <v>0.05847711153</v>
      </c>
      <c r="AC2274" s="29" t="str">
        <f t="array" ref="AC2274">INDEX('RESUMO - LOTES E VMA'!$L$3:$L$181,MATCH('LISTA DOS ITENS'!$D2274,'RESUMO - LOTES E VMA'!$A$3:$A$181,0))</f>
        <v>1% do Valor de Comparação do VMA</v>
      </c>
      <c r="AD2274" s="53" t="str">
        <f>VLOOKUP(Tabela1[[#This Row],[Índice]],[1]Planilha1!$A:$A,1,0)</f>
        <v>#ERROR!</v>
      </c>
    </row>
    <row r="2275" ht="15.75" customHeight="1">
      <c r="A2275" s="52">
        <v>255182.0</v>
      </c>
      <c r="B2275" s="53" t="s">
        <v>70</v>
      </c>
      <c r="C2275" s="53" t="s">
        <v>71</v>
      </c>
      <c r="D2275" s="22">
        <v>207219.0</v>
      </c>
      <c r="E2275" s="53" t="s">
        <v>63</v>
      </c>
      <c r="F2275" s="54">
        <v>1.0087155E7</v>
      </c>
      <c r="G2275" s="53" t="s">
        <v>1668</v>
      </c>
      <c r="H2275" s="55">
        <v>2101.0</v>
      </c>
      <c r="I2275" s="55"/>
      <c r="J2275" s="55" t="s">
        <v>68</v>
      </c>
      <c r="K2275" s="53" t="s">
        <v>73</v>
      </c>
      <c r="L2275" s="53"/>
      <c r="M2275" s="53">
        <v>2.0</v>
      </c>
      <c r="N2275" s="53" t="s">
        <v>52</v>
      </c>
      <c r="O2275" s="25">
        <v>87.28</v>
      </c>
      <c r="P2275" s="25">
        <f>'LISTA DOS ITENS'!$O2275*'LISTA DOS ITENS'!$M2275</f>
        <v>174.56</v>
      </c>
      <c r="Q2275" s="25">
        <v>86.66</v>
      </c>
      <c r="R2275" s="25">
        <f>'LISTA DOS ITENS'!$Q2275*'LISTA DOS ITENS'!$M2275</f>
        <v>173.32</v>
      </c>
      <c r="S2275" s="56">
        <f>IF('LISTA DOS ITENS'!$P2275&gt;'LISTA DOS ITENS'!$R2275,'LISTA DOS ITENS'!$P2275,'LISTA DOS ITENS'!$R2275)</f>
        <v>174.56</v>
      </c>
      <c r="T2275" s="25">
        <v>5.190795586670709</v>
      </c>
      <c r="U2275" s="25">
        <f>'LISTA DOS ITENS'!$T2275*'LISTA DOS ITENS'!$M2275</f>
        <v>10.38159117</v>
      </c>
      <c r="V2275" s="56">
        <f t="array" ref="V2275">INDEX('RESUMO - LOTES E VMA'!$F$3:$F$181,MATCH('LISTA DOS ITENS'!$D2275,'RESUMO - LOTES E VMA'!$A$3:$A$181,0))</f>
        <v>3864.310716</v>
      </c>
      <c r="W2275" s="57">
        <f>'LISTA DOS ITENS'!$U2275/'LISTA DOS ITENS'!$V2275</f>
        <v>0.002686531166</v>
      </c>
      <c r="X2275" s="53" t="s">
        <v>53</v>
      </c>
      <c r="Y2275" s="53" t="s">
        <v>290</v>
      </c>
      <c r="Z2275" s="58" t="str">
        <f>'LISTA DOS ITENS'!$F2275&amp;"-"&amp;'LISTA DOS ITENS'!$H2275&amp;"-"&amp;'LISTA DOS ITENS'!$J2275&amp;"-"&amp;'LISTA DOS ITENS'!$K2275&amp;"-"&amp;'LISTA DOS ITENS'!$I2275</f>
        <v>10087155-2101-0003-CONS/NAC-</v>
      </c>
      <c r="AA2275" s="59" t="str">
        <f t="array" ref="AA2275">INDEX('RESUMO - LOTES E VMA'!$M$3:$M$181,MATCH('LISTA DOS ITENS'!$D2275,'RESUMO - LOTES E VMA'!$A$3:$A$181,0))</f>
        <v>Para Leilão</v>
      </c>
      <c r="AB2275" s="60">
        <f t="array" ref="AB2275">INDEX('RESUMO - LOTES E VMA'!$J$3:$J$181,MATCH('LISTA DOS ITENS'!$D2275,'RESUMO - LOTES E VMA'!$A$3:$A$181,0))</f>
        <v>0.05847711153</v>
      </c>
      <c r="AC2275" s="29" t="str">
        <f t="array" ref="AC2275">INDEX('RESUMO - LOTES E VMA'!$L$3:$L$181,MATCH('LISTA DOS ITENS'!$D2275,'RESUMO - LOTES E VMA'!$A$3:$A$181,0))</f>
        <v>1% do Valor de Comparação do VMA</v>
      </c>
      <c r="AD2275" s="53" t="str">
        <f>VLOOKUP(Tabela1[[#This Row],[Índice]],[1]Planilha1!$A:$A,1,0)</f>
        <v>#ERROR!</v>
      </c>
    </row>
    <row r="2276" ht="15.75" customHeight="1">
      <c r="A2276" s="52">
        <v>255183.0</v>
      </c>
      <c r="B2276" s="53" t="s">
        <v>70</v>
      </c>
      <c r="C2276" s="53" t="s">
        <v>71</v>
      </c>
      <c r="D2276" s="22">
        <v>207219.0</v>
      </c>
      <c r="E2276" s="53" t="s">
        <v>63</v>
      </c>
      <c r="F2276" s="54">
        <v>1.0087232E7</v>
      </c>
      <c r="G2276" s="53" t="s">
        <v>1669</v>
      </c>
      <c r="H2276" s="55">
        <v>2101.0</v>
      </c>
      <c r="I2276" s="55"/>
      <c r="J2276" s="55" t="s">
        <v>68</v>
      </c>
      <c r="K2276" s="53" t="s">
        <v>73</v>
      </c>
      <c r="L2276" s="53"/>
      <c r="M2276" s="53">
        <v>3.0</v>
      </c>
      <c r="N2276" s="53" t="s">
        <v>52</v>
      </c>
      <c r="O2276" s="25">
        <v>760.0</v>
      </c>
      <c r="P2276" s="25">
        <f>'LISTA DOS ITENS'!$O2276*'LISTA DOS ITENS'!$M2276</f>
        <v>2280</v>
      </c>
      <c r="Q2276" s="25">
        <v>760.0</v>
      </c>
      <c r="R2276" s="25">
        <f>'LISTA DOS ITENS'!$Q2276*'LISTA DOS ITENS'!$M2276</f>
        <v>2280</v>
      </c>
      <c r="S2276" s="56">
        <f>IF('LISTA DOS ITENS'!$P2276&gt;'LISTA DOS ITENS'!$R2276,'LISTA DOS ITENS'!$P2276,'LISTA DOS ITENS'!$R2276)</f>
        <v>2280</v>
      </c>
      <c r="T2276" s="25">
        <v>45.52278612819916</v>
      </c>
      <c r="U2276" s="25">
        <f>'LISTA DOS ITENS'!$T2276*'LISTA DOS ITENS'!$M2276</f>
        <v>136.5683584</v>
      </c>
      <c r="V2276" s="56">
        <f t="array" ref="V2276">INDEX('RESUMO - LOTES E VMA'!$F$3:$F$181,MATCH('LISTA DOS ITENS'!$D2276,'RESUMO - LOTES E VMA'!$A$3:$A$181,0))</f>
        <v>3864.310716</v>
      </c>
      <c r="W2276" s="57">
        <f>'LISTA DOS ITENS'!$U2276/'LISTA DOS ITENS'!$V2276</f>
        <v>0.03534093618</v>
      </c>
      <c r="X2276" s="53" t="s">
        <v>53</v>
      </c>
      <c r="Y2276" s="53" t="s">
        <v>290</v>
      </c>
      <c r="Z2276" s="58" t="str">
        <f>'LISTA DOS ITENS'!$F2276&amp;"-"&amp;'LISTA DOS ITENS'!$H2276&amp;"-"&amp;'LISTA DOS ITENS'!$J2276&amp;"-"&amp;'LISTA DOS ITENS'!$K2276&amp;"-"&amp;'LISTA DOS ITENS'!$I2276</f>
        <v>10087232-2101-0003-CONS/NAC-</v>
      </c>
      <c r="AA2276" s="59" t="str">
        <f t="array" ref="AA2276">INDEX('RESUMO - LOTES E VMA'!$M$3:$M$181,MATCH('LISTA DOS ITENS'!$D2276,'RESUMO - LOTES E VMA'!$A$3:$A$181,0))</f>
        <v>Para Leilão</v>
      </c>
      <c r="AB2276" s="60">
        <f t="array" ref="AB2276">INDEX('RESUMO - LOTES E VMA'!$J$3:$J$181,MATCH('LISTA DOS ITENS'!$D2276,'RESUMO - LOTES E VMA'!$A$3:$A$181,0))</f>
        <v>0.05847711153</v>
      </c>
      <c r="AC2276" s="29" t="str">
        <f t="array" ref="AC2276">INDEX('RESUMO - LOTES E VMA'!$L$3:$L$181,MATCH('LISTA DOS ITENS'!$D2276,'RESUMO - LOTES E VMA'!$A$3:$A$181,0))</f>
        <v>1% do Valor de Comparação do VMA</v>
      </c>
      <c r="AD2276" s="53" t="str">
        <f>VLOOKUP(Tabela1[[#This Row],[Índice]],[1]Planilha1!$A:$A,1,0)</f>
        <v>#ERROR!</v>
      </c>
    </row>
    <row r="2277" ht="15.75" customHeight="1">
      <c r="A2277" s="52">
        <v>255184.0</v>
      </c>
      <c r="B2277" s="53" t="s">
        <v>70</v>
      </c>
      <c r="C2277" s="53" t="s">
        <v>71</v>
      </c>
      <c r="D2277" s="22">
        <v>207219.0</v>
      </c>
      <c r="E2277" s="53" t="s">
        <v>63</v>
      </c>
      <c r="F2277" s="54">
        <v>1.0186954E7</v>
      </c>
      <c r="G2277" s="53" t="s">
        <v>1669</v>
      </c>
      <c r="H2277" s="55">
        <v>2101.0</v>
      </c>
      <c r="I2277" s="55"/>
      <c r="J2277" s="55" t="s">
        <v>68</v>
      </c>
      <c r="K2277" s="53" t="s">
        <v>73</v>
      </c>
      <c r="L2277" s="53"/>
      <c r="M2277" s="53">
        <v>1.0</v>
      </c>
      <c r="N2277" s="53" t="s">
        <v>52</v>
      </c>
      <c r="O2277" s="25">
        <v>69.53</v>
      </c>
      <c r="P2277" s="25">
        <f>'LISTA DOS ITENS'!$O2277*'LISTA DOS ITENS'!$M2277</f>
        <v>69.53</v>
      </c>
      <c r="Q2277" s="25">
        <v>69.53</v>
      </c>
      <c r="R2277" s="25">
        <f>'LISTA DOS ITENS'!$Q2277*'LISTA DOS ITENS'!$M2277</f>
        <v>69.53</v>
      </c>
      <c r="S2277" s="56">
        <f>IF('LISTA DOS ITENS'!$P2277&gt;'LISTA DOS ITENS'!$R2277,'LISTA DOS ITENS'!$P2277,'LISTA DOS ITENS'!$R2277)</f>
        <v>69.53</v>
      </c>
      <c r="T2277" s="25">
        <v>4.16473594670222</v>
      </c>
      <c r="U2277" s="25">
        <f>'LISTA DOS ITENS'!$T2277*'LISTA DOS ITENS'!$M2277</f>
        <v>4.164735947</v>
      </c>
      <c r="V2277" s="56">
        <f t="array" ref="V2277">INDEX('RESUMO - LOTES E VMA'!$F$3:$F$181,MATCH('LISTA DOS ITENS'!$D2277,'RESUMO - LOTES E VMA'!$A$3:$A$181,0))</f>
        <v>3864.310716</v>
      </c>
      <c r="W2277" s="57">
        <f>'LISTA DOS ITENS'!$U2277/'LISTA DOS ITENS'!$V2277</f>
        <v>0.001077743549</v>
      </c>
      <c r="X2277" s="53" t="s">
        <v>53</v>
      </c>
      <c r="Y2277" s="53" t="s">
        <v>290</v>
      </c>
      <c r="Z2277" s="58" t="str">
        <f>'LISTA DOS ITENS'!$F2277&amp;"-"&amp;'LISTA DOS ITENS'!$H2277&amp;"-"&amp;'LISTA DOS ITENS'!$J2277&amp;"-"&amp;'LISTA DOS ITENS'!$K2277&amp;"-"&amp;'LISTA DOS ITENS'!$I2277</f>
        <v>10186954-2101-0003-CONS/NAC-</v>
      </c>
      <c r="AA2277" s="59" t="str">
        <f t="array" ref="AA2277">INDEX('RESUMO - LOTES E VMA'!$M$3:$M$181,MATCH('LISTA DOS ITENS'!$D2277,'RESUMO - LOTES E VMA'!$A$3:$A$181,0))</f>
        <v>Para Leilão</v>
      </c>
      <c r="AB2277" s="60">
        <f t="array" ref="AB2277">INDEX('RESUMO - LOTES E VMA'!$J$3:$J$181,MATCH('LISTA DOS ITENS'!$D2277,'RESUMO - LOTES E VMA'!$A$3:$A$181,0))</f>
        <v>0.05847711153</v>
      </c>
      <c r="AC2277" s="29" t="str">
        <f t="array" ref="AC2277">INDEX('RESUMO - LOTES E VMA'!$L$3:$L$181,MATCH('LISTA DOS ITENS'!$D2277,'RESUMO - LOTES E VMA'!$A$3:$A$181,0))</f>
        <v>1% do Valor de Comparação do VMA</v>
      </c>
      <c r="AD2277" s="53" t="str">
        <f>VLOOKUP(Tabela1[[#This Row],[Índice]],[1]Planilha1!$A:$A,1,0)</f>
        <v>#ERROR!</v>
      </c>
    </row>
    <row r="2278" ht="15.75" customHeight="1">
      <c r="A2278" s="52">
        <v>255185.0</v>
      </c>
      <c r="B2278" s="53" t="s">
        <v>70</v>
      </c>
      <c r="C2278" s="53" t="s">
        <v>71</v>
      </c>
      <c r="D2278" s="22">
        <v>207219.0</v>
      </c>
      <c r="E2278" s="53" t="s">
        <v>63</v>
      </c>
      <c r="F2278" s="54">
        <v>1.0295146E7</v>
      </c>
      <c r="G2278" s="53" t="s">
        <v>1670</v>
      </c>
      <c r="H2278" s="55">
        <v>2101.0</v>
      </c>
      <c r="I2278" s="55"/>
      <c r="J2278" s="55" t="s">
        <v>68</v>
      </c>
      <c r="K2278" s="53" t="s">
        <v>73</v>
      </c>
      <c r="L2278" s="53"/>
      <c r="M2278" s="53">
        <v>4.0</v>
      </c>
      <c r="N2278" s="53" t="s">
        <v>52</v>
      </c>
      <c r="O2278" s="25">
        <v>349.745</v>
      </c>
      <c r="P2278" s="25">
        <f>'LISTA DOS ITENS'!$O2278*'LISTA DOS ITENS'!$M2278</f>
        <v>1398.98</v>
      </c>
      <c r="Q2278" s="25">
        <v>349.75</v>
      </c>
      <c r="R2278" s="25">
        <f>'LISTA DOS ITENS'!$Q2278*'LISTA DOS ITENS'!$M2278</f>
        <v>1399</v>
      </c>
      <c r="S2278" s="56">
        <f>IF('LISTA DOS ITENS'!$P2278&gt;'LISTA DOS ITENS'!$R2278,'LISTA DOS ITENS'!$P2278,'LISTA DOS ITENS'!$R2278)</f>
        <v>1399</v>
      </c>
      <c r="T2278" s="25">
        <v>20.94946637939165</v>
      </c>
      <c r="U2278" s="25">
        <f>'LISTA DOS ITENS'!$T2278*'LISTA DOS ITENS'!$M2278</f>
        <v>83.79786552</v>
      </c>
      <c r="V2278" s="56">
        <f t="array" ref="V2278">INDEX('RESUMO - LOTES E VMA'!$F$3:$F$181,MATCH('LISTA DOS ITENS'!$D2278,'RESUMO - LOTES E VMA'!$A$3:$A$181,0))</f>
        <v>3864.310716</v>
      </c>
      <c r="W2278" s="57">
        <f>'LISTA DOS ITENS'!$U2278/'LISTA DOS ITENS'!$V2278</f>
        <v>0.02168507444</v>
      </c>
      <c r="X2278" s="53" t="s">
        <v>53</v>
      </c>
      <c r="Y2278" s="53" t="s">
        <v>290</v>
      </c>
      <c r="Z2278" s="58" t="str">
        <f>'LISTA DOS ITENS'!$F2278&amp;"-"&amp;'LISTA DOS ITENS'!$H2278&amp;"-"&amp;'LISTA DOS ITENS'!$J2278&amp;"-"&amp;'LISTA DOS ITENS'!$K2278&amp;"-"&amp;'LISTA DOS ITENS'!$I2278</f>
        <v>10295146-2101-0003-CONS/NAC-</v>
      </c>
      <c r="AA2278" s="59" t="str">
        <f t="array" ref="AA2278">INDEX('RESUMO - LOTES E VMA'!$M$3:$M$181,MATCH('LISTA DOS ITENS'!$D2278,'RESUMO - LOTES E VMA'!$A$3:$A$181,0))</f>
        <v>Para Leilão</v>
      </c>
      <c r="AB2278" s="60">
        <f t="array" ref="AB2278">INDEX('RESUMO - LOTES E VMA'!$J$3:$J$181,MATCH('LISTA DOS ITENS'!$D2278,'RESUMO - LOTES E VMA'!$A$3:$A$181,0))</f>
        <v>0.05847711153</v>
      </c>
      <c r="AC2278" s="29" t="str">
        <f t="array" ref="AC2278">INDEX('RESUMO - LOTES E VMA'!$L$3:$L$181,MATCH('LISTA DOS ITENS'!$D2278,'RESUMO - LOTES E VMA'!$A$3:$A$181,0))</f>
        <v>1% do Valor de Comparação do VMA</v>
      </c>
      <c r="AD2278" s="53" t="str">
        <f>VLOOKUP(Tabela1[[#This Row],[Índice]],[1]Planilha1!$A:$A,1,0)</f>
        <v>#ERROR!</v>
      </c>
    </row>
    <row r="2279" ht="15.75" customHeight="1">
      <c r="A2279" s="52">
        <v>255186.0</v>
      </c>
      <c r="B2279" s="53" t="s">
        <v>70</v>
      </c>
      <c r="C2279" s="53" t="s">
        <v>71</v>
      </c>
      <c r="D2279" s="22">
        <v>207219.0</v>
      </c>
      <c r="E2279" s="53" t="s">
        <v>63</v>
      </c>
      <c r="F2279" s="54">
        <v>1.0295149E7</v>
      </c>
      <c r="G2279" s="53" t="s">
        <v>1671</v>
      </c>
      <c r="H2279" s="55">
        <v>2101.0</v>
      </c>
      <c r="I2279" s="55"/>
      <c r="J2279" s="55" t="s">
        <v>68</v>
      </c>
      <c r="K2279" s="53" t="s">
        <v>73</v>
      </c>
      <c r="L2279" s="53"/>
      <c r="M2279" s="53">
        <v>3.0</v>
      </c>
      <c r="N2279" s="53" t="s">
        <v>52</v>
      </c>
      <c r="O2279" s="25">
        <v>85.83285714285715</v>
      </c>
      <c r="P2279" s="25">
        <f>'LISTA DOS ITENS'!$O2279*'LISTA DOS ITENS'!$M2279</f>
        <v>257.4985714</v>
      </c>
      <c r="Q2279" s="25">
        <v>85.83</v>
      </c>
      <c r="R2279" s="25">
        <f>'LISTA DOS ITENS'!$Q2279*'LISTA DOS ITENS'!$M2279</f>
        <v>257.49</v>
      </c>
      <c r="S2279" s="56">
        <f>IF('LISTA DOS ITENS'!$P2279&gt;'LISTA DOS ITENS'!$R2279,'LISTA DOS ITENS'!$P2279,'LISTA DOS ITENS'!$R2279)</f>
        <v>257.4985714</v>
      </c>
      <c r="T2279" s="25">
        <v>5.141079912346491</v>
      </c>
      <c r="U2279" s="25">
        <f>'LISTA DOS ITENS'!$T2279*'LISTA DOS ITENS'!$M2279</f>
        <v>15.42323974</v>
      </c>
      <c r="V2279" s="56">
        <f t="array" ref="V2279">INDEX('RESUMO - LOTES E VMA'!$F$3:$F$181,MATCH('LISTA DOS ITENS'!$D2279,'RESUMO - LOTES E VMA'!$A$3:$A$181,0))</f>
        <v>3864.310716</v>
      </c>
      <c r="W2279" s="57">
        <f>'LISTA DOS ITENS'!$U2279/'LISTA DOS ITENS'!$V2279</f>
        <v>0.003991200727</v>
      </c>
      <c r="X2279" s="53" t="s">
        <v>53</v>
      </c>
      <c r="Y2279" s="53" t="s">
        <v>290</v>
      </c>
      <c r="Z2279" s="58" t="str">
        <f>'LISTA DOS ITENS'!$F2279&amp;"-"&amp;'LISTA DOS ITENS'!$H2279&amp;"-"&amp;'LISTA DOS ITENS'!$J2279&amp;"-"&amp;'LISTA DOS ITENS'!$K2279&amp;"-"&amp;'LISTA DOS ITENS'!$I2279</f>
        <v>10295149-2101-0003-CONS/NAC-</v>
      </c>
      <c r="AA2279" s="59" t="str">
        <f t="array" ref="AA2279">INDEX('RESUMO - LOTES E VMA'!$M$3:$M$181,MATCH('LISTA DOS ITENS'!$D2279,'RESUMO - LOTES E VMA'!$A$3:$A$181,0))</f>
        <v>Para Leilão</v>
      </c>
      <c r="AB2279" s="60">
        <f t="array" ref="AB2279">INDEX('RESUMO - LOTES E VMA'!$J$3:$J$181,MATCH('LISTA DOS ITENS'!$D2279,'RESUMO - LOTES E VMA'!$A$3:$A$181,0))</f>
        <v>0.05847711153</v>
      </c>
      <c r="AC2279" s="29" t="str">
        <f t="array" ref="AC2279">INDEX('RESUMO - LOTES E VMA'!$L$3:$L$181,MATCH('LISTA DOS ITENS'!$D2279,'RESUMO - LOTES E VMA'!$A$3:$A$181,0))</f>
        <v>1% do Valor de Comparação do VMA</v>
      </c>
      <c r="AD2279" s="53" t="str">
        <f>VLOOKUP(Tabela1[[#This Row],[Índice]],[1]Planilha1!$A:$A,1,0)</f>
        <v>#ERROR!</v>
      </c>
    </row>
    <row r="2280" ht="15.75" customHeight="1">
      <c r="A2280" s="52">
        <v>255187.0</v>
      </c>
      <c r="B2280" s="53" t="s">
        <v>70</v>
      </c>
      <c r="C2280" s="53" t="s">
        <v>71</v>
      </c>
      <c r="D2280" s="22">
        <v>207219.0</v>
      </c>
      <c r="E2280" s="53" t="s">
        <v>63</v>
      </c>
      <c r="F2280" s="54">
        <v>1.0338514E7</v>
      </c>
      <c r="G2280" s="53" t="s">
        <v>1672</v>
      </c>
      <c r="H2280" s="55">
        <v>2101.0</v>
      </c>
      <c r="I2280" s="55"/>
      <c r="J2280" s="55" t="s">
        <v>68</v>
      </c>
      <c r="K2280" s="53" t="s">
        <v>73</v>
      </c>
      <c r="L2280" s="53"/>
      <c r="M2280" s="53">
        <v>2.0</v>
      </c>
      <c r="N2280" s="53" t="s">
        <v>52</v>
      </c>
      <c r="O2280" s="25">
        <v>183.83</v>
      </c>
      <c r="P2280" s="25">
        <f>'LISTA DOS ITENS'!$O2280*'LISTA DOS ITENS'!$M2280</f>
        <v>367.66</v>
      </c>
      <c r="Q2280" s="25">
        <v>188.63</v>
      </c>
      <c r="R2280" s="25">
        <f>'LISTA DOS ITENS'!$Q2280*'LISTA DOS ITENS'!$M2280</f>
        <v>377.26</v>
      </c>
      <c r="S2280" s="56">
        <f>IF('LISTA DOS ITENS'!$P2280&gt;'LISTA DOS ITENS'!$R2280,'LISTA DOS ITENS'!$P2280,'LISTA DOS ITENS'!$R2280)</f>
        <v>377.26</v>
      </c>
      <c r="T2280" s="25">
        <v>11.29863572021343</v>
      </c>
      <c r="U2280" s="25">
        <f>'LISTA DOS ITENS'!$T2280*'LISTA DOS ITENS'!$M2280</f>
        <v>22.59727144</v>
      </c>
      <c r="V2280" s="56">
        <f t="array" ref="V2280">INDEX('RESUMO - LOTES E VMA'!$F$3:$F$181,MATCH('LISTA DOS ITENS'!$D2280,'RESUMO - LOTES E VMA'!$A$3:$A$181,0))</f>
        <v>3864.310716</v>
      </c>
      <c r="W2280" s="57">
        <f>'LISTA DOS ITENS'!$U2280/'LISTA DOS ITENS'!$V2280</f>
        <v>0.005847684905</v>
      </c>
      <c r="X2280" s="53" t="s">
        <v>53</v>
      </c>
      <c r="Y2280" s="53" t="s">
        <v>290</v>
      </c>
      <c r="Z2280" s="58" t="str">
        <f>'LISTA DOS ITENS'!$F2280&amp;"-"&amp;'LISTA DOS ITENS'!$H2280&amp;"-"&amp;'LISTA DOS ITENS'!$J2280&amp;"-"&amp;'LISTA DOS ITENS'!$K2280&amp;"-"&amp;'LISTA DOS ITENS'!$I2280</f>
        <v>10338514-2101-0003-CONS/NAC-</v>
      </c>
      <c r="AA2280" s="59" t="str">
        <f t="array" ref="AA2280">INDEX('RESUMO - LOTES E VMA'!$M$3:$M$181,MATCH('LISTA DOS ITENS'!$D2280,'RESUMO - LOTES E VMA'!$A$3:$A$181,0))</f>
        <v>Para Leilão</v>
      </c>
      <c r="AB2280" s="60">
        <f t="array" ref="AB2280">INDEX('RESUMO - LOTES E VMA'!$J$3:$J$181,MATCH('LISTA DOS ITENS'!$D2280,'RESUMO - LOTES E VMA'!$A$3:$A$181,0))</f>
        <v>0.05847711153</v>
      </c>
      <c r="AC2280" s="29" t="str">
        <f t="array" ref="AC2280">INDEX('RESUMO - LOTES E VMA'!$L$3:$L$181,MATCH('LISTA DOS ITENS'!$D2280,'RESUMO - LOTES E VMA'!$A$3:$A$181,0))</f>
        <v>1% do Valor de Comparação do VMA</v>
      </c>
      <c r="AD2280" s="53" t="str">
        <f>VLOOKUP(Tabela1[[#This Row],[Índice]],[1]Planilha1!$A:$A,1,0)</f>
        <v>#ERROR!</v>
      </c>
    </row>
    <row r="2281" ht="15.75" customHeight="1">
      <c r="A2281" s="52">
        <v>255188.0</v>
      </c>
      <c r="B2281" s="53" t="s">
        <v>70</v>
      </c>
      <c r="C2281" s="53" t="s">
        <v>71</v>
      </c>
      <c r="D2281" s="22">
        <v>207219.0</v>
      </c>
      <c r="E2281" s="53" t="s">
        <v>63</v>
      </c>
      <c r="F2281" s="54">
        <v>1.0340257E7</v>
      </c>
      <c r="G2281" s="53" t="s">
        <v>1673</v>
      </c>
      <c r="H2281" s="55">
        <v>2101.0</v>
      </c>
      <c r="I2281" s="55"/>
      <c r="J2281" s="55" t="s">
        <v>68</v>
      </c>
      <c r="K2281" s="53" t="s">
        <v>73</v>
      </c>
      <c r="L2281" s="53"/>
      <c r="M2281" s="53">
        <v>1.0</v>
      </c>
      <c r="N2281" s="53" t="s">
        <v>52</v>
      </c>
      <c r="O2281" s="25">
        <v>1112.39</v>
      </c>
      <c r="P2281" s="25">
        <f>'LISTA DOS ITENS'!$O2281*'LISTA DOS ITENS'!$M2281</f>
        <v>1112.39</v>
      </c>
      <c r="Q2281" s="25">
        <v>1112.39</v>
      </c>
      <c r="R2281" s="25">
        <f>'LISTA DOS ITENS'!$Q2281*'LISTA DOS ITENS'!$M2281</f>
        <v>1112.39</v>
      </c>
      <c r="S2281" s="56">
        <f>IF('LISTA DOS ITENS'!$P2281&gt;'LISTA DOS ITENS'!$R2281,'LISTA DOS ITENS'!$P2281,'LISTA DOS ITENS'!$R2281)</f>
        <v>1112.39</v>
      </c>
      <c r="T2281" s="25">
        <v>66.6303842909835</v>
      </c>
      <c r="U2281" s="25">
        <f>'LISTA DOS ITENS'!$T2281*'LISTA DOS ITENS'!$M2281</f>
        <v>66.63038429</v>
      </c>
      <c r="V2281" s="56">
        <f t="array" ref="V2281">INDEX('RESUMO - LOTES E VMA'!$F$3:$F$181,MATCH('LISTA DOS ITENS'!$D2281,'RESUMO - LOTES E VMA'!$A$3:$A$181,0))</f>
        <v>3864.310716</v>
      </c>
      <c r="W2281" s="57">
        <f>'LISTA DOS ITENS'!$U2281/'LISTA DOS ITENS'!$V2281</f>
        <v>0.01724250175</v>
      </c>
      <c r="X2281" s="53" t="s">
        <v>53</v>
      </c>
      <c r="Y2281" s="53" t="s">
        <v>290</v>
      </c>
      <c r="Z2281" s="58" t="str">
        <f>'LISTA DOS ITENS'!$F2281&amp;"-"&amp;'LISTA DOS ITENS'!$H2281&amp;"-"&amp;'LISTA DOS ITENS'!$J2281&amp;"-"&amp;'LISTA DOS ITENS'!$K2281&amp;"-"&amp;'LISTA DOS ITENS'!$I2281</f>
        <v>10340257-2101-0003-CONS/NAC-</v>
      </c>
      <c r="AA2281" s="59" t="str">
        <f t="array" ref="AA2281">INDEX('RESUMO - LOTES E VMA'!$M$3:$M$181,MATCH('LISTA DOS ITENS'!$D2281,'RESUMO - LOTES E VMA'!$A$3:$A$181,0))</f>
        <v>Para Leilão</v>
      </c>
      <c r="AB2281" s="60">
        <f t="array" ref="AB2281">INDEX('RESUMO - LOTES E VMA'!$J$3:$J$181,MATCH('LISTA DOS ITENS'!$D2281,'RESUMO - LOTES E VMA'!$A$3:$A$181,0))</f>
        <v>0.05847711153</v>
      </c>
      <c r="AC2281" s="29" t="str">
        <f t="array" ref="AC2281">INDEX('RESUMO - LOTES E VMA'!$L$3:$L$181,MATCH('LISTA DOS ITENS'!$D2281,'RESUMO - LOTES E VMA'!$A$3:$A$181,0))</f>
        <v>1% do Valor de Comparação do VMA</v>
      </c>
      <c r="AD2281" s="53" t="str">
        <f>VLOOKUP(Tabela1[[#This Row],[Índice]],[1]Planilha1!$A:$A,1,0)</f>
        <v>#ERROR!</v>
      </c>
    </row>
    <row r="2282" ht="15.75" customHeight="1">
      <c r="A2282" s="52">
        <v>255189.0</v>
      </c>
      <c r="B2282" s="53" t="s">
        <v>70</v>
      </c>
      <c r="C2282" s="53" t="s">
        <v>71</v>
      </c>
      <c r="D2282" s="22">
        <v>207219.0</v>
      </c>
      <c r="E2282" s="53" t="s">
        <v>63</v>
      </c>
      <c r="F2282" s="54">
        <v>1.037106E7</v>
      </c>
      <c r="G2282" s="53" t="s">
        <v>1674</v>
      </c>
      <c r="H2282" s="55">
        <v>2101.0</v>
      </c>
      <c r="I2282" s="55"/>
      <c r="J2282" s="55" t="s">
        <v>68</v>
      </c>
      <c r="K2282" s="53" t="s">
        <v>73</v>
      </c>
      <c r="L2282" s="53"/>
      <c r="M2282" s="53">
        <v>2.0</v>
      </c>
      <c r="N2282" s="53" t="s">
        <v>52</v>
      </c>
      <c r="O2282" s="25">
        <v>64.0</v>
      </c>
      <c r="P2282" s="25">
        <f>'LISTA DOS ITENS'!$O2282*'LISTA DOS ITENS'!$M2282</f>
        <v>128</v>
      </c>
      <c r="Q2282" s="25">
        <v>89.23</v>
      </c>
      <c r="R2282" s="25">
        <f>'LISTA DOS ITENS'!$Q2282*'LISTA DOS ITENS'!$M2282</f>
        <v>178.46</v>
      </c>
      <c r="S2282" s="56">
        <f>IF('LISTA DOS ITENS'!$P2282&gt;'LISTA DOS ITENS'!$R2282,'LISTA DOS ITENS'!$P2282,'LISTA DOS ITENS'!$R2282)</f>
        <v>178.46</v>
      </c>
      <c r="T2282" s="25">
        <v>5.344734481867382</v>
      </c>
      <c r="U2282" s="25">
        <f>'LISTA DOS ITENS'!$T2282*'LISTA DOS ITENS'!$M2282</f>
        <v>10.68946896</v>
      </c>
      <c r="V2282" s="56">
        <f t="array" ref="V2282">INDEX('RESUMO - LOTES E VMA'!$F$3:$F$181,MATCH('LISTA DOS ITENS'!$D2282,'RESUMO - LOTES E VMA'!$A$3:$A$181,0))</f>
        <v>3864.310716</v>
      </c>
      <c r="W2282" s="57">
        <f>'LISTA DOS ITENS'!$U2282/'LISTA DOS ITENS'!$V2282</f>
        <v>0.002766203277</v>
      </c>
      <c r="X2282" s="53" t="s">
        <v>53</v>
      </c>
      <c r="Y2282" s="53" t="s">
        <v>290</v>
      </c>
      <c r="Z2282" s="58" t="str">
        <f>'LISTA DOS ITENS'!$F2282&amp;"-"&amp;'LISTA DOS ITENS'!$H2282&amp;"-"&amp;'LISTA DOS ITENS'!$J2282&amp;"-"&amp;'LISTA DOS ITENS'!$K2282&amp;"-"&amp;'LISTA DOS ITENS'!$I2282</f>
        <v>10371060-2101-0003-CONS/NAC-</v>
      </c>
      <c r="AA2282" s="59" t="str">
        <f t="array" ref="AA2282">INDEX('RESUMO - LOTES E VMA'!$M$3:$M$181,MATCH('LISTA DOS ITENS'!$D2282,'RESUMO - LOTES E VMA'!$A$3:$A$181,0))</f>
        <v>Para Leilão</v>
      </c>
      <c r="AB2282" s="60">
        <f t="array" ref="AB2282">INDEX('RESUMO - LOTES E VMA'!$J$3:$J$181,MATCH('LISTA DOS ITENS'!$D2282,'RESUMO - LOTES E VMA'!$A$3:$A$181,0))</f>
        <v>0.05847711153</v>
      </c>
      <c r="AC2282" s="29" t="str">
        <f t="array" ref="AC2282">INDEX('RESUMO - LOTES E VMA'!$L$3:$L$181,MATCH('LISTA DOS ITENS'!$D2282,'RESUMO - LOTES E VMA'!$A$3:$A$181,0))</f>
        <v>1% do Valor de Comparação do VMA</v>
      </c>
      <c r="AD2282" s="53" t="str">
        <f>VLOOKUP(Tabela1[[#This Row],[Índice]],[1]Planilha1!$A:$A,1,0)</f>
        <v>#ERROR!</v>
      </c>
    </row>
    <row r="2283" ht="15.75" customHeight="1">
      <c r="A2283" s="52">
        <v>255190.0</v>
      </c>
      <c r="B2283" s="53" t="s">
        <v>70</v>
      </c>
      <c r="C2283" s="53" t="s">
        <v>71</v>
      </c>
      <c r="D2283" s="22">
        <v>207219.0</v>
      </c>
      <c r="E2283" s="53" t="s">
        <v>63</v>
      </c>
      <c r="F2283" s="54">
        <v>1.0540127E7</v>
      </c>
      <c r="G2283" s="53" t="s">
        <v>1675</v>
      </c>
      <c r="H2283" s="55">
        <v>2101.0</v>
      </c>
      <c r="I2283" s="55"/>
      <c r="J2283" s="55" t="s">
        <v>68</v>
      </c>
      <c r="K2283" s="53" t="s">
        <v>73</v>
      </c>
      <c r="L2283" s="53"/>
      <c r="M2283" s="53">
        <v>2.0</v>
      </c>
      <c r="N2283" s="53" t="s">
        <v>52</v>
      </c>
      <c r="O2283" s="25">
        <v>3328.095</v>
      </c>
      <c r="P2283" s="25">
        <f>'LISTA DOS ITENS'!$O2283*'LISTA DOS ITENS'!$M2283</f>
        <v>6656.19</v>
      </c>
      <c r="Q2283" s="25">
        <v>3328.1</v>
      </c>
      <c r="R2283" s="25">
        <f>'LISTA DOS ITENS'!$Q2283*'LISTA DOS ITENS'!$M2283</f>
        <v>6656.2</v>
      </c>
      <c r="S2283" s="56">
        <f>IF('LISTA DOS ITENS'!$P2283&gt;'LISTA DOS ITENS'!$R2283,'LISTA DOS ITENS'!$P2283,'LISTA DOS ITENS'!$R2283)</f>
        <v>6656.2</v>
      </c>
      <c r="T2283" s="25">
        <v>199.34787435955212</v>
      </c>
      <c r="U2283" s="25">
        <f>'LISTA DOS ITENS'!$T2283*'LISTA DOS ITENS'!$M2283</f>
        <v>398.6957487</v>
      </c>
      <c r="V2283" s="56">
        <f t="array" ref="V2283">INDEX('RESUMO - LOTES E VMA'!$F$3:$F$181,MATCH('LISTA DOS ITENS'!$D2283,'RESUMO - LOTES E VMA'!$A$3:$A$181,0))</f>
        <v>3864.310716</v>
      </c>
      <c r="W2283" s="57">
        <f>'LISTA DOS ITENS'!$U2283/'LISTA DOS ITENS'!$V2283</f>
        <v>0.1031738331</v>
      </c>
      <c r="X2283" s="53" t="s">
        <v>53</v>
      </c>
      <c r="Y2283" s="53" t="s">
        <v>290</v>
      </c>
      <c r="Z2283" s="58" t="str">
        <f>'LISTA DOS ITENS'!$F2283&amp;"-"&amp;'LISTA DOS ITENS'!$H2283&amp;"-"&amp;'LISTA DOS ITENS'!$J2283&amp;"-"&amp;'LISTA DOS ITENS'!$K2283&amp;"-"&amp;'LISTA DOS ITENS'!$I2283</f>
        <v>10540127-2101-0003-CONS/NAC-</v>
      </c>
      <c r="AA2283" s="59" t="str">
        <f t="array" ref="AA2283">INDEX('RESUMO - LOTES E VMA'!$M$3:$M$181,MATCH('LISTA DOS ITENS'!$D2283,'RESUMO - LOTES E VMA'!$A$3:$A$181,0))</f>
        <v>Para Leilão</v>
      </c>
      <c r="AB2283" s="60">
        <f t="array" ref="AB2283">INDEX('RESUMO - LOTES E VMA'!$J$3:$J$181,MATCH('LISTA DOS ITENS'!$D2283,'RESUMO - LOTES E VMA'!$A$3:$A$181,0))</f>
        <v>0.05847711153</v>
      </c>
      <c r="AC2283" s="29" t="str">
        <f t="array" ref="AC2283">INDEX('RESUMO - LOTES E VMA'!$L$3:$L$181,MATCH('LISTA DOS ITENS'!$D2283,'RESUMO - LOTES E VMA'!$A$3:$A$181,0))</f>
        <v>1% do Valor de Comparação do VMA</v>
      </c>
      <c r="AD2283" s="53" t="str">
        <f>VLOOKUP(Tabela1[[#This Row],[Índice]],[1]Planilha1!$A:$A,1,0)</f>
        <v>#ERROR!</v>
      </c>
    </row>
    <row r="2284" ht="15.75" customHeight="1">
      <c r="A2284" s="52">
        <v>255191.0</v>
      </c>
      <c r="B2284" s="53" t="s">
        <v>70</v>
      </c>
      <c r="C2284" s="53" t="s">
        <v>71</v>
      </c>
      <c r="D2284" s="22">
        <v>207219.0</v>
      </c>
      <c r="E2284" s="53" t="s">
        <v>63</v>
      </c>
      <c r="F2284" s="54">
        <v>1.0564809E7</v>
      </c>
      <c r="G2284" s="53" t="s">
        <v>1676</v>
      </c>
      <c r="H2284" s="55">
        <v>2101.0</v>
      </c>
      <c r="I2284" s="55"/>
      <c r="J2284" s="55" t="s">
        <v>68</v>
      </c>
      <c r="K2284" s="53" t="s">
        <v>73</v>
      </c>
      <c r="L2284" s="53"/>
      <c r="M2284" s="53">
        <v>1.0</v>
      </c>
      <c r="N2284" s="53" t="s">
        <v>52</v>
      </c>
      <c r="O2284" s="25">
        <v>466.0</v>
      </c>
      <c r="P2284" s="25">
        <f>'LISTA DOS ITENS'!$O2284*'LISTA DOS ITENS'!$M2284</f>
        <v>466</v>
      </c>
      <c r="Q2284" s="25">
        <v>121.12</v>
      </c>
      <c r="R2284" s="25">
        <f>'LISTA DOS ITENS'!$Q2284*'LISTA DOS ITENS'!$M2284</f>
        <v>121.12</v>
      </c>
      <c r="S2284" s="56">
        <f>IF('LISTA DOS ITENS'!$P2284&gt;'LISTA DOS ITENS'!$R2284,'LISTA DOS ITENS'!$P2284,'LISTA DOS ITENS'!$R2284)</f>
        <v>466</v>
      </c>
      <c r="T2284" s="25">
        <v>7.25489454716774</v>
      </c>
      <c r="U2284" s="25">
        <f>'LISTA DOS ITENS'!$T2284*'LISTA DOS ITENS'!$M2284</f>
        <v>7.254894547</v>
      </c>
      <c r="V2284" s="56">
        <f t="array" ref="V2284">INDEX('RESUMO - LOTES E VMA'!$F$3:$F$181,MATCH('LISTA DOS ITENS'!$D2284,'RESUMO - LOTES E VMA'!$A$3:$A$181,0))</f>
        <v>3864.310716</v>
      </c>
      <c r="W2284" s="57">
        <f>'LISTA DOS ITENS'!$U2284/'LISTA DOS ITENS'!$V2284</f>
        <v>0.001877409733</v>
      </c>
      <c r="X2284" s="53" t="s">
        <v>53</v>
      </c>
      <c r="Y2284" s="53" t="s">
        <v>290</v>
      </c>
      <c r="Z2284" s="58" t="str">
        <f>'LISTA DOS ITENS'!$F2284&amp;"-"&amp;'LISTA DOS ITENS'!$H2284&amp;"-"&amp;'LISTA DOS ITENS'!$J2284&amp;"-"&amp;'LISTA DOS ITENS'!$K2284&amp;"-"&amp;'LISTA DOS ITENS'!$I2284</f>
        <v>10564809-2101-0003-CONS/NAC-</v>
      </c>
      <c r="AA2284" s="59" t="str">
        <f t="array" ref="AA2284">INDEX('RESUMO - LOTES E VMA'!$M$3:$M$181,MATCH('LISTA DOS ITENS'!$D2284,'RESUMO - LOTES E VMA'!$A$3:$A$181,0))</f>
        <v>Para Leilão</v>
      </c>
      <c r="AB2284" s="60">
        <f t="array" ref="AB2284">INDEX('RESUMO - LOTES E VMA'!$J$3:$J$181,MATCH('LISTA DOS ITENS'!$D2284,'RESUMO - LOTES E VMA'!$A$3:$A$181,0))</f>
        <v>0.05847711153</v>
      </c>
      <c r="AC2284" s="29" t="str">
        <f t="array" ref="AC2284">INDEX('RESUMO - LOTES E VMA'!$L$3:$L$181,MATCH('LISTA DOS ITENS'!$D2284,'RESUMO - LOTES E VMA'!$A$3:$A$181,0))</f>
        <v>1% do Valor de Comparação do VMA</v>
      </c>
      <c r="AD2284" s="53" t="str">
        <f>VLOOKUP(Tabela1[[#This Row],[Índice]],[1]Planilha1!$A:$A,1,0)</f>
        <v>#ERROR!</v>
      </c>
    </row>
    <row r="2285" ht="15.75" customHeight="1">
      <c r="A2285" s="52">
        <v>255192.0</v>
      </c>
      <c r="B2285" s="53" t="s">
        <v>70</v>
      </c>
      <c r="C2285" s="53" t="s">
        <v>71</v>
      </c>
      <c r="D2285" s="22">
        <v>207219.0</v>
      </c>
      <c r="E2285" s="53" t="s">
        <v>63</v>
      </c>
      <c r="F2285" s="54">
        <v>1.0640809E7</v>
      </c>
      <c r="G2285" s="53" t="s">
        <v>1677</v>
      </c>
      <c r="H2285" s="55">
        <v>2101.0</v>
      </c>
      <c r="I2285" s="55"/>
      <c r="J2285" s="55" t="s">
        <v>68</v>
      </c>
      <c r="K2285" s="53" t="s">
        <v>73</v>
      </c>
      <c r="L2285" s="53"/>
      <c r="M2285" s="53">
        <v>1.0</v>
      </c>
      <c r="N2285" s="53" t="s">
        <v>52</v>
      </c>
      <c r="O2285" s="25">
        <v>1326.01</v>
      </c>
      <c r="P2285" s="25">
        <f>'LISTA DOS ITENS'!$O2285*'LISTA DOS ITENS'!$M2285</f>
        <v>1326.01</v>
      </c>
      <c r="Q2285" s="25">
        <v>148.12</v>
      </c>
      <c r="R2285" s="25">
        <f>'LISTA DOS ITENS'!$Q2285*'LISTA DOS ITENS'!$M2285</f>
        <v>148.12</v>
      </c>
      <c r="S2285" s="56">
        <f>IF('LISTA DOS ITENS'!$P2285&gt;'LISTA DOS ITENS'!$R2285,'LISTA DOS ITENS'!$P2285,'LISTA DOS ITENS'!$R2285)</f>
        <v>1326.01</v>
      </c>
      <c r="T2285" s="25">
        <v>8.872151422774815</v>
      </c>
      <c r="U2285" s="25">
        <f>'LISTA DOS ITENS'!$T2285*'LISTA DOS ITENS'!$M2285</f>
        <v>8.872151423</v>
      </c>
      <c r="V2285" s="56">
        <f t="array" ref="V2285">INDEX('RESUMO - LOTES E VMA'!$F$3:$F$181,MATCH('LISTA DOS ITENS'!$D2285,'RESUMO - LOTES E VMA'!$A$3:$A$181,0))</f>
        <v>3864.310716</v>
      </c>
      <c r="W2285" s="57">
        <f>'LISTA DOS ITENS'!$U2285/'LISTA DOS ITENS'!$V2285</f>
        <v>0.002295920819</v>
      </c>
      <c r="X2285" s="53" t="s">
        <v>53</v>
      </c>
      <c r="Y2285" s="53" t="s">
        <v>290</v>
      </c>
      <c r="Z2285" s="58" t="str">
        <f>'LISTA DOS ITENS'!$F2285&amp;"-"&amp;'LISTA DOS ITENS'!$H2285&amp;"-"&amp;'LISTA DOS ITENS'!$J2285&amp;"-"&amp;'LISTA DOS ITENS'!$K2285&amp;"-"&amp;'LISTA DOS ITENS'!$I2285</f>
        <v>10640809-2101-0003-CONS/NAC-</v>
      </c>
      <c r="AA2285" s="59" t="str">
        <f t="array" ref="AA2285">INDEX('RESUMO - LOTES E VMA'!$M$3:$M$181,MATCH('LISTA DOS ITENS'!$D2285,'RESUMO - LOTES E VMA'!$A$3:$A$181,0))</f>
        <v>Para Leilão</v>
      </c>
      <c r="AB2285" s="60">
        <f t="array" ref="AB2285">INDEX('RESUMO - LOTES E VMA'!$J$3:$J$181,MATCH('LISTA DOS ITENS'!$D2285,'RESUMO - LOTES E VMA'!$A$3:$A$181,0))</f>
        <v>0.05847711153</v>
      </c>
      <c r="AC2285" s="29" t="str">
        <f t="array" ref="AC2285">INDEX('RESUMO - LOTES E VMA'!$L$3:$L$181,MATCH('LISTA DOS ITENS'!$D2285,'RESUMO - LOTES E VMA'!$A$3:$A$181,0))</f>
        <v>1% do Valor de Comparação do VMA</v>
      </c>
      <c r="AD2285" s="53" t="str">
        <f>VLOOKUP(Tabela1[[#This Row],[Índice]],[1]Planilha1!$A:$A,1,0)</f>
        <v>#ERROR!</v>
      </c>
    </row>
    <row r="2286" ht="15.75" customHeight="1">
      <c r="A2286" s="52">
        <v>255193.0</v>
      </c>
      <c r="B2286" s="53" t="s">
        <v>70</v>
      </c>
      <c r="C2286" s="53" t="s">
        <v>71</v>
      </c>
      <c r="D2286" s="22">
        <v>207219.0</v>
      </c>
      <c r="E2286" s="53" t="s">
        <v>63</v>
      </c>
      <c r="F2286" s="54">
        <v>1.072405E7</v>
      </c>
      <c r="G2286" s="53" t="s">
        <v>1678</v>
      </c>
      <c r="H2286" s="55">
        <v>2101.0</v>
      </c>
      <c r="I2286" s="55"/>
      <c r="J2286" s="55" t="s">
        <v>68</v>
      </c>
      <c r="K2286" s="53" t="s">
        <v>73</v>
      </c>
      <c r="L2286" s="53"/>
      <c r="M2286" s="53">
        <v>2.0</v>
      </c>
      <c r="N2286" s="53" t="s">
        <v>52</v>
      </c>
      <c r="O2286" s="25">
        <v>420.09</v>
      </c>
      <c r="P2286" s="25">
        <f>'LISTA DOS ITENS'!$O2286*'LISTA DOS ITENS'!$M2286</f>
        <v>840.18</v>
      </c>
      <c r="Q2286" s="25">
        <v>420.09</v>
      </c>
      <c r="R2286" s="25">
        <f>'LISTA DOS ITENS'!$Q2286*'LISTA DOS ITENS'!$M2286</f>
        <v>840.18</v>
      </c>
      <c r="S2286" s="56">
        <f>IF('LISTA DOS ITENS'!$P2286&gt;'LISTA DOS ITENS'!$R2286,'LISTA DOS ITENS'!$P2286,'LISTA DOS ITENS'!$R2286)</f>
        <v>840.18</v>
      </c>
      <c r="T2286" s="25">
        <v>25.16272003236208</v>
      </c>
      <c r="U2286" s="25">
        <f>'LISTA DOS ITENS'!$T2286*'LISTA DOS ITENS'!$M2286</f>
        <v>50.32544006</v>
      </c>
      <c r="V2286" s="56">
        <f t="array" ref="V2286">INDEX('RESUMO - LOTES E VMA'!$F$3:$F$181,MATCH('LISTA DOS ITENS'!$D2286,'RESUMO - LOTES E VMA'!$A$3:$A$181,0))</f>
        <v>3864.310716</v>
      </c>
      <c r="W2286" s="57">
        <f>'LISTA DOS ITENS'!$U2286/'LISTA DOS ITENS'!$V2286</f>
        <v>0.01302313498</v>
      </c>
      <c r="X2286" s="53" t="s">
        <v>53</v>
      </c>
      <c r="Y2286" s="53" t="s">
        <v>290</v>
      </c>
      <c r="Z2286" s="58" t="str">
        <f>'LISTA DOS ITENS'!$F2286&amp;"-"&amp;'LISTA DOS ITENS'!$H2286&amp;"-"&amp;'LISTA DOS ITENS'!$J2286&amp;"-"&amp;'LISTA DOS ITENS'!$K2286&amp;"-"&amp;'LISTA DOS ITENS'!$I2286</f>
        <v>10724050-2101-0003-CONS/NAC-</v>
      </c>
      <c r="AA2286" s="59" t="str">
        <f t="array" ref="AA2286">INDEX('RESUMO - LOTES E VMA'!$M$3:$M$181,MATCH('LISTA DOS ITENS'!$D2286,'RESUMO - LOTES E VMA'!$A$3:$A$181,0))</f>
        <v>Para Leilão</v>
      </c>
      <c r="AB2286" s="60">
        <f t="array" ref="AB2286">INDEX('RESUMO - LOTES E VMA'!$J$3:$J$181,MATCH('LISTA DOS ITENS'!$D2286,'RESUMO - LOTES E VMA'!$A$3:$A$181,0))</f>
        <v>0.05847711153</v>
      </c>
      <c r="AC2286" s="29" t="str">
        <f t="array" ref="AC2286">INDEX('RESUMO - LOTES E VMA'!$L$3:$L$181,MATCH('LISTA DOS ITENS'!$D2286,'RESUMO - LOTES E VMA'!$A$3:$A$181,0))</f>
        <v>1% do Valor de Comparação do VMA</v>
      </c>
      <c r="AD2286" s="53" t="str">
        <f>VLOOKUP(Tabela1[[#This Row],[Índice]],[1]Planilha1!$A:$A,1,0)</f>
        <v>#ERROR!</v>
      </c>
    </row>
    <row r="2287" ht="15.75" customHeight="1">
      <c r="A2287" s="52">
        <v>255194.0</v>
      </c>
      <c r="B2287" s="53" t="s">
        <v>70</v>
      </c>
      <c r="C2287" s="53" t="s">
        <v>71</v>
      </c>
      <c r="D2287" s="22">
        <v>207219.0</v>
      </c>
      <c r="E2287" s="53" t="s">
        <v>63</v>
      </c>
      <c r="F2287" s="54">
        <v>1.0783184E7</v>
      </c>
      <c r="G2287" s="53" t="s">
        <v>1679</v>
      </c>
      <c r="H2287" s="55">
        <v>2101.0</v>
      </c>
      <c r="I2287" s="55"/>
      <c r="J2287" s="55" t="s">
        <v>68</v>
      </c>
      <c r="K2287" s="53" t="s">
        <v>73</v>
      </c>
      <c r="L2287" s="53"/>
      <c r="M2287" s="53">
        <v>1.0</v>
      </c>
      <c r="N2287" s="53" t="s">
        <v>52</v>
      </c>
      <c r="O2287" s="25">
        <v>57.71</v>
      </c>
      <c r="P2287" s="25">
        <f>'LISTA DOS ITENS'!$O2287*'LISTA DOS ITENS'!$M2287</f>
        <v>57.71</v>
      </c>
      <c r="Q2287" s="25">
        <v>68.66</v>
      </c>
      <c r="R2287" s="25">
        <f>'LISTA DOS ITENS'!$Q2287*'LISTA DOS ITENS'!$M2287</f>
        <v>68.66</v>
      </c>
      <c r="S2287" s="56">
        <f>IF('LISTA DOS ITENS'!$P2287&gt;'LISTA DOS ITENS'!$R2287,'LISTA DOS ITENS'!$P2287,'LISTA DOS ITENS'!$R2287)</f>
        <v>68.66</v>
      </c>
      <c r="T2287" s="25">
        <v>4.112624336265992</v>
      </c>
      <c r="U2287" s="25">
        <f>'LISTA DOS ITENS'!$T2287*'LISTA DOS ITENS'!$M2287</f>
        <v>4.112624336</v>
      </c>
      <c r="V2287" s="56">
        <f t="array" ref="V2287">INDEX('RESUMO - LOTES E VMA'!$F$3:$F$181,MATCH('LISTA DOS ITENS'!$D2287,'RESUMO - LOTES E VMA'!$A$3:$A$181,0))</f>
        <v>3864.310716</v>
      </c>
      <c r="W2287" s="57">
        <f>'LISTA DOS ITENS'!$U2287/'LISTA DOS ITENS'!$V2287</f>
        <v>0.001064258192</v>
      </c>
      <c r="X2287" s="53" t="s">
        <v>53</v>
      </c>
      <c r="Y2287" s="53" t="s">
        <v>290</v>
      </c>
      <c r="Z2287" s="58" t="str">
        <f>'LISTA DOS ITENS'!$F2287&amp;"-"&amp;'LISTA DOS ITENS'!$H2287&amp;"-"&amp;'LISTA DOS ITENS'!$J2287&amp;"-"&amp;'LISTA DOS ITENS'!$K2287&amp;"-"&amp;'LISTA DOS ITENS'!$I2287</f>
        <v>10783184-2101-0003-CONS/NAC-</v>
      </c>
      <c r="AA2287" s="59" t="str">
        <f t="array" ref="AA2287">INDEX('RESUMO - LOTES E VMA'!$M$3:$M$181,MATCH('LISTA DOS ITENS'!$D2287,'RESUMO - LOTES E VMA'!$A$3:$A$181,0))</f>
        <v>Para Leilão</v>
      </c>
      <c r="AB2287" s="60">
        <f t="array" ref="AB2287">INDEX('RESUMO - LOTES E VMA'!$J$3:$J$181,MATCH('LISTA DOS ITENS'!$D2287,'RESUMO - LOTES E VMA'!$A$3:$A$181,0))</f>
        <v>0.05847711153</v>
      </c>
      <c r="AC2287" s="29" t="str">
        <f t="array" ref="AC2287">INDEX('RESUMO - LOTES E VMA'!$L$3:$L$181,MATCH('LISTA DOS ITENS'!$D2287,'RESUMO - LOTES E VMA'!$A$3:$A$181,0))</f>
        <v>1% do Valor de Comparação do VMA</v>
      </c>
      <c r="AD2287" s="53" t="str">
        <f>VLOOKUP(Tabela1[[#This Row],[Índice]],[1]Planilha1!$A:$A,1,0)</f>
        <v>#ERROR!</v>
      </c>
    </row>
    <row r="2288" ht="15.75" customHeight="1">
      <c r="A2288" s="52">
        <v>255195.0</v>
      </c>
      <c r="B2288" s="53" t="s">
        <v>70</v>
      </c>
      <c r="C2288" s="53" t="s">
        <v>71</v>
      </c>
      <c r="D2288" s="22">
        <v>207219.0</v>
      </c>
      <c r="E2288" s="53" t="s">
        <v>63</v>
      </c>
      <c r="F2288" s="54">
        <v>1.0933965E7</v>
      </c>
      <c r="G2288" s="53" t="s">
        <v>1680</v>
      </c>
      <c r="H2288" s="55">
        <v>2101.0</v>
      </c>
      <c r="I2288" s="55"/>
      <c r="J2288" s="55" t="s">
        <v>68</v>
      </c>
      <c r="K2288" s="53" t="s">
        <v>73</v>
      </c>
      <c r="L2288" s="53"/>
      <c r="M2288" s="53">
        <v>12.0</v>
      </c>
      <c r="N2288" s="53" t="s">
        <v>52</v>
      </c>
      <c r="O2288" s="25">
        <v>400.11999999999995</v>
      </c>
      <c r="P2288" s="25">
        <f>'LISTA DOS ITENS'!$O2288*'LISTA DOS ITENS'!$M2288</f>
        <v>4801.44</v>
      </c>
      <c r="Q2288" s="25">
        <v>400.12</v>
      </c>
      <c r="R2288" s="25">
        <f>'LISTA DOS ITENS'!$Q2288*'LISTA DOS ITENS'!$M2288</f>
        <v>4801.44</v>
      </c>
      <c r="S2288" s="56">
        <f>IF('LISTA DOS ITENS'!$P2288&gt;'LISTA DOS ITENS'!$R2288,'LISTA DOS ITENS'!$P2288,'LISTA DOS ITENS'!$R2288)</f>
        <v>4801.44</v>
      </c>
      <c r="T2288" s="25">
        <v>23.96654892844085</v>
      </c>
      <c r="U2288" s="25">
        <f>'LISTA DOS ITENS'!$T2288*'LISTA DOS ITENS'!$M2288</f>
        <v>287.5985871</v>
      </c>
      <c r="V2288" s="56">
        <f t="array" ref="V2288">INDEX('RESUMO - LOTES E VMA'!$F$3:$F$181,MATCH('LISTA DOS ITENS'!$D2288,'RESUMO - LOTES E VMA'!$A$3:$A$181,0))</f>
        <v>3864.310716</v>
      </c>
      <c r="W2288" s="57">
        <f>'LISTA DOS ITENS'!$U2288/'LISTA DOS ITENS'!$V2288</f>
        <v>0.0744242915</v>
      </c>
      <c r="X2288" s="53" t="s">
        <v>53</v>
      </c>
      <c r="Y2288" s="53" t="s">
        <v>290</v>
      </c>
      <c r="Z2288" s="58" t="str">
        <f>'LISTA DOS ITENS'!$F2288&amp;"-"&amp;'LISTA DOS ITENS'!$H2288&amp;"-"&amp;'LISTA DOS ITENS'!$J2288&amp;"-"&amp;'LISTA DOS ITENS'!$K2288&amp;"-"&amp;'LISTA DOS ITENS'!$I2288</f>
        <v>10933965-2101-0003-CONS/NAC-</v>
      </c>
      <c r="AA2288" s="59" t="str">
        <f t="array" ref="AA2288">INDEX('RESUMO - LOTES E VMA'!$M$3:$M$181,MATCH('LISTA DOS ITENS'!$D2288,'RESUMO - LOTES E VMA'!$A$3:$A$181,0))</f>
        <v>Para Leilão</v>
      </c>
      <c r="AB2288" s="60">
        <f t="array" ref="AB2288">INDEX('RESUMO - LOTES E VMA'!$J$3:$J$181,MATCH('LISTA DOS ITENS'!$D2288,'RESUMO - LOTES E VMA'!$A$3:$A$181,0))</f>
        <v>0.05847711153</v>
      </c>
      <c r="AC2288" s="29" t="str">
        <f t="array" ref="AC2288">INDEX('RESUMO - LOTES E VMA'!$L$3:$L$181,MATCH('LISTA DOS ITENS'!$D2288,'RESUMO - LOTES E VMA'!$A$3:$A$181,0))</f>
        <v>1% do Valor de Comparação do VMA</v>
      </c>
      <c r="AD2288" s="53" t="str">
        <f>VLOOKUP(Tabela1[[#This Row],[Índice]],[1]Planilha1!$A:$A,1,0)</f>
        <v>#ERROR!</v>
      </c>
    </row>
    <row r="2289" ht="15.75" customHeight="1">
      <c r="A2289" s="52">
        <v>255196.0</v>
      </c>
      <c r="B2289" s="53" t="s">
        <v>70</v>
      </c>
      <c r="C2289" s="53" t="s">
        <v>71</v>
      </c>
      <c r="D2289" s="22">
        <v>207219.0</v>
      </c>
      <c r="E2289" s="53" t="s">
        <v>63</v>
      </c>
      <c r="F2289" s="54">
        <v>1.072405E7</v>
      </c>
      <c r="G2289" s="53" t="s">
        <v>1678</v>
      </c>
      <c r="H2289" s="55">
        <v>2201.0</v>
      </c>
      <c r="I2289" s="55"/>
      <c r="J2289" s="55" t="s">
        <v>68</v>
      </c>
      <c r="K2289" s="53" t="s">
        <v>73</v>
      </c>
      <c r="L2289" s="53"/>
      <c r="M2289" s="53">
        <v>1.0</v>
      </c>
      <c r="N2289" s="53" t="s">
        <v>52</v>
      </c>
      <c r="O2289" s="25">
        <v>420.09</v>
      </c>
      <c r="P2289" s="25">
        <f>'LISTA DOS ITENS'!$O2289*'LISTA DOS ITENS'!$M2289</f>
        <v>420.09</v>
      </c>
      <c r="Q2289" s="25">
        <v>420.09</v>
      </c>
      <c r="R2289" s="25">
        <f>'LISTA DOS ITENS'!$Q2289*'LISTA DOS ITENS'!$M2289</f>
        <v>420.09</v>
      </c>
      <c r="S2289" s="56">
        <f>IF('LISTA DOS ITENS'!$P2289&gt;'LISTA DOS ITENS'!$R2289,'LISTA DOS ITENS'!$P2289,'LISTA DOS ITENS'!$R2289)</f>
        <v>420.09</v>
      </c>
      <c r="T2289" s="25">
        <v>25.16272003236208</v>
      </c>
      <c r="U2289" s="25">
        <f>'LISTA DOS ITENS'!$T2289*'LISTA DOS ITENS'!$M2289</f>
        <v>25.16272003</v>
      </c>
      <c r="V2289" s="56">
        <f t="array" ref="V2289">INDEX('RESUMO - LOTES E VMA'!$F$3:$F$181,MATCH('LISTA DOS ITENS'!$D2289,'RESUMO - LOTES E VMA'!$A$3:$A$181,0))</f>
        <v>3864.310716</v>
      </c>
      <c r="W2289" s="57">
        <f>'LISTA DOS ITENS'!$U2289/'LISTA DOS ITENS'!$V2289</f>
        <v>0.006511567491</v>
      </c>
      <c r="X2289" s="53" t="s">
        <v>53</v>
      </c>
      <c r="Y2289" s="53" t="s">
        <v>290</v>
      </c>
      <c r="Z2289" s="58" t="str">
        <f>'LISTA DOS ITENS'!$F2289&amp;"-"&amp;'LISTA DOS ITENS'!$H2289&amp;"-"&amp;'LISTA DOS ITENS'!$J2289&amp;"-"&amp;'LISTA DOS ITENS'!$K2289&amp;"-"&amp;'LISTA DOS ITENS'!$I2289</f>
        <v>10724050-2201-0003-CONS/NAC-</v>
      </c>
      <c r="AA2289" s="59" t="str">
        <f t="array" ref="AA2289">INDEX('RESUMO - LOTES E VMA'!$M$3:$M$181,MATCH('LISTA DOS ITENS'!$D2289,'RESUMO - LOTES E VMA'!$A$3:$A$181,0))</f>
        <v>Para Leilão</v>
      </c>
      <c r="AB2289" s="60">
        <f t="array" ref="AB2289">INDEX('RESUMO - LOTES E VMA'!$J$3:$J$181,MATCH('LISTA DOS ITENS'!$D2289,'RESUMO - LOTES E VMA'!$A$3:$A$181,0))</f>
        <v>0.05847711153</v>
      </c>
      <c r="AC2289" s="29" t="str">
        <f t="array" ref="AC2289">INDEX('RESUMO - LOTES E VMA'!$L$3:$L$181,MATCH('LISTA DOS ITENS'!$D2289,'RESUMO - LOTES E VMA'!$A$3:$A$181,0))</f>
        <v>1% do Valor de Comparação do VMA</v>
      </c>
      <c r="AD2289" s="53" t="str">
        <f>VLOOKUP(Tabela1[[#This Row],[Índice]],[1]Planilha1!$A:$A,1,0)</f>
        <v>#ERROR!</v>
      </c>
    </row>
    <row r="2290" ht="15.75" customHeight="1">
      <c r="A2290" s="52">
        <v>255197.0</v>
      </c>
      <c r="B2290" s="53" t="s">
        <v>70</v>
      </c>
      <c r="C2290" s="53" t="s">
        <v>71</v>
      </c>
      <c r="D2290" s="22">
        <v>207219.0</v>
      </c>
      <c r="E2290" s="53" t="s">
        <v>63</v>
      </c>
      <c r="F2290" s="54">
        <v>1.0762662E7</v>
      </c>
      <c r="G2290" s="53" t="s">
        <v>1681</v>
      </c>
      <c r="H2290" s="55">
        <v>2201.0</v>
      </c>
      <c r="I2290" s="55"/>
      <c r="J2290" s="55" t="s">
        <v>68</v>
      </c>
      <c r="K2290" s="53" t="s">
        <v>73</v>
      </c>
      <c r="L2290" s="53"/>
      <c r="M2290" s="53">
        <v>5.0</v>
      </c>
      <c r="N2290" s="53" t="s">
        <v>52</v>
      </c>
      <c r="O2290" s="25">
        <v>92.28</v>
      </c>
      <c r="P2290" s="25">
        <f>'LISTA DOS ITENS'!$O2290*'LISTA DOS ITENS'!$M2290</f>
        <v>461.4</v>
      </c>
      <c r="Q2290" s="25">
        <v>92.28</v>
      </c>
      <c r="R2290" s="25">
        <f>'LISTA DOS ITENS'!$Q2290*'LISTA DOS ITENS'!$M2290</f>
        <v>461.4</v>
      </c>
      <c r="S2290" s="56">
        <f>IF('LISTA DOS ITENS'!$P2290&gt;'LISTA DOS ITENS'!$R2290,'LISTA DOS ITENS'!$P2290,'LISTA DOS ITENS'!$R2290)</f>
        <v>461.4</v>
      </c>
      <c r="T2290" s="25">
        <v>5.527424610408182</v>
      </c>
      <c r="U2290" s="25">
        <f>'LISTA DOS ITENS'!$T2290*'LISTA DOS ITENS'!$M2290</f>
        <v>27.63712305</v>
      </c>
      <c r="V2290" s="56">
        <f t="array" ref="V2290">INDEX('RESUMO - LOTES E VMA'!$F$3:$F$181,MATCH('LISTA DOS ITENS'!$D2290,'RESUMO - LOTES E VMA'!$A$3:$A$181,0))</f>
        <v>3864.310716</v>
      </c>
      <c r="W2290" s="57">
        <f>'LISTA DOS ITENS'!$U2290/'LISTA DOS ITENS'!$V2290</f>
        <v>0.007151889454</v>
      </c>
      <c r="X2290" s="53" t="s">
        <v>53</v>
      </c>
      <c r="Y2290" s="53" t="s">
        <v>290</v>
      </c>
      <c r="Z2290" s="58" t="str">
        <f>'LISTA DOS ITENS'!$F2290&amp;"-"&amp;'LISTA DOS ITENS'!$H2290&amp;"-"&amp;'LISTA DOS ITENS'!$J2290&amp;"-"&amp;'LISTA DOS ITENS'!$K2290&amp;"-"&amp;'LISTA DOS ITENS'!$I2290</f>
        <v>10762662-2201-0003-CONS/NAC-</v>
      </c>
      <c r="AA2290" s="59" t="str">
        <f t="array" ref="AA2290">INDEX('RESUMO - LOTES E VMA'!$M$3:$M$181,MATCH('LISTA DOS ITENS'!$D2290,'RESUMO - LOTES E VMA'!$A$3:$A$181,0))</f>
        <v>Para Leilão</v>
      </c>
      <c r="AB2290" s="60">
        <f t="array" ref="AB2290">INDEX('RESUMO - LOTES E VMA'!$J$3:$J$181,MATCH('LISTA DOS ITENS'!$D2290,'RESUMO - LOTES E VMA'!$A$3:$A$181,0))</f>
        <v>0.05847711153</v>
      </c>
      <c r="AC2290" s="29" t="str">
        <f t="array" ref="AC2290">INDEX('RESUMO - LOTES E VMA'!$L$3:$L$181,MATCH('LISTA DOS ITENS'!$D2290,'RESUMO - LOTES E VMA'!$A$3:$A$181,0))</f>
        <v>1% do Valor de Comparação do VMA</v>
      </c>
      <c r="AD2290" s="53" t="str">
        <f>VLOOKUP(Tabela1[[#This Row],[Índice]],[1]Planilha1!$A:$A,1,0)</f>
        <v>#ERROR!</v>
      </c>
    </row>
    <row r="2291" ht="15.75" customHeight="1">
      <c r="A2291" s="52">
        <v>255198.0</v>
      </c>
      <c r="B2291" s="53" t="s">
        <v>70</v>
      </c>
      <c r="C2291" s="53" t="s">
        <v>71</v>
      </c>
      <c r="D2291" s="22">
        <v>207219.0</v>
      </c>
      <c r="E2291" s="53" t="s">
        <v>63</v>
      </c>
      <c r="F2291" s="54">
        <v>1.0783924E7</v>
      </c>
      <c r="G2291" s="53" t="s">
        <v>1682</v>
      </c>
      <c r="H2291" s="55">
        <v>2201.0</v>
      </c>
      <c r="I2291" s="55"/>
      <c r="J2291" s="55" t="s">
        <v>68</v>
      </c>
      <c r="K2291" s="53" t="s">
        <v>73</v>
      </c>
      <c r="L2291" s="53"/>
      <c r="M2291" s="53">
        <v>1.0</v>
      </c>
      <c r="N2291" s="53" t="s">
        <v>52</v>
      </c>
      <c r="O2291" s="25">
        <v>419.27</v>
      </c>
      <c r="P2291" s="25">
        <f>'LISTA DOS ITENS'!$O2291*'LISTA DOS ITENS'!$M2291</f>
        <v>419.27</v>
      </c>
      <c r="Q2291" s="25">
        <v>419.27</v>
      </c>
      <c r="R2291" s="25">
        <f>'LISTA DOS ITENS'!$Q2291*'LISTA DOS ITENS'!$M2291</f>
        <v>419.27</v>
      </c>
      <c r="S2291" s="56">
        <f>IF('LISTA DOS ITENS'!$P2291&gt;'LISTA DOS ITENS'!$R2291,'LISTA DOS ITENS'!$P2291,'LISTA DOS ITENS'!$R2291)</f>
        <v>419.27</v>
      </c>
      <c r="T2291" s="25">
        <v>25.11360334206587</v>
      </c>
      <c r="U2291" s="25">
        <f>'LISTA DOS ITENS'!$T2291*'LISTA DOS ITENS'!$M2291</f>
        <v>25.11360334</v>
      </c>
      <c r="V2291" s="56">
        <f t="array" ref="V2291">INDEX('RESUMO - LOTES E VMA'!$F$3:$F$181,MATCH('LISTA DOS ITENS'!$D2291,'RESUMO - LOTES E VMA'!$A$3:$A$181,0))</f>
        <v>3864.310716</v>
      </c>
      <c r="W2291" s="57">
        <f>'LISTA DOS ITENS'!$U2291/'LISTA DOS ITENS'!$V2291</f>
        <v>0.006498857155</v>
      </c>
      <c r="X2291" s="53" t="s">
        <v>53</v>
      </c>
      <c r="Y2291" s="53" t="s">
        <v>290</v>
      </c>
      <c r="Z2291" s="58" t="str">
        <f>'LISTA DOS ITENS'!$F2291&amp;"-"&amp;'LISTA DOS ITENS'!$H2291&amp;"-"&amp;'LISTA DOS ITENS'!$J2291&amp;"-"&amp;'LISTA DOS ITENS'!$K2291&amp;"-"&amp;'LISTA DOS ITENS'!$I2291</f>
        <v>10783924-2201-0003-CONS/NAC-</v>
      </c>
      <c r="AA2291" s="59" t="str">
        <f t="array" ref="AA2291">INDEX('RESUMO - LOTES E VMA'!$M$3:$M$181,MATCH('LISTA DOS ITENS'!$D2291,'RESUMO - LOTES E VMA'!$A$3:$A$181,0))</f>
        <v>Para Leilão</v>
      </c>
      <c r="AB2291" s="60">
        <f t="array" ref="AB2291">INDEX('RESUMO - LOTES E VMA'!$J$3:$J$181,MATCH('LISTA DOS ITENS'!$D2291,'RESUMO - LOTES E VMA'!$A$3:$A$181,0))</f>
        <v>0.05847711153</v>
      </c>
      <c r="AC2291" s="29" t="str">
        <f t="array" ref="AC2291">INDEX('RESUMO - LOTES E VMA'!$L$3:$L$181,MATCH('LISTA DOS ITENS'!$D2291,'RESUMO - LOTES E VMA'!$A$3:$A$181,0))</f>
        <v>1% do Valor de Comparação do VMA</v>
      </c>
      <c r="AD2291" s="53" t="str">
        <f>VLOOKUP(Tabela1[[#This Row],[Índice]],[1]Planilha1!$A:$A,1,0)</f>
        <v>#ERROR!</v>
      </c>
    </row>
    <row r="2292" ht="15.75" customHeight="1">
      <c r="A2292" s="52">
        <v>255199.0</v>
      </c>
      <c r="B2292" s="53" t="s">
        <v>70</v>
      </c>
      <c r="C2292" s="53" t="s">
        <v>71</v>
      </c>
      <c r="D2292" s="22">
        <v>207219.0</v>
      </c>
      <c r="E2292" s="53" t="s">
        <v>63</v>
      </c>
      <c r="F2292" s="54">
        <v>1.0783925E7</v>
      </c>
      <c r="G2292" s="53" t="s">
        <v>1683</v>
      </c>
      <c r="H2292" s="55">
        <v>2201.0</v>
      </c>
      <c r="I2292" s="55"/>
      <c r="J2292" s="55" t="s">
        <v>68</v>
      </c>
      <c r="K2292" s="53" t="s">
        <v>117</v>
      </c>
      <c r="L2292" s="53"/>
      <c r="M2292" s="53">
        <v>3.0</v>
      </c>
      <c r="N2292" s="53" t="s">
        <v>52</v>
      </c>
      <c r="O2292" s="25">
        <v>633.1033333333334</v>
      </c>
      <c r="P2292" s="25">
        <f>'LISTA DOS ITENS'!$O2292*'LISTA DOS ITENS'!$M2292</f>
        <v>1899.31</v>
      </c>
      <c r="Q2292" s="25">
        <v>633.1</v>
      </c>
      <c r="R2292" s="25">
        <f>'LISTA DOS ITENS'!$Q2292*'LISTA DOS ITENS'!$M2292</f>
        <v>1899.3</v>
      </c>
      <c r="S2292" s="56">
        <f>IF('LISTA DOS ITENS'!$P2292&gt;'LISTA DOS ITENS'!$R2292,'LISTA DOS ITENS'!$P2292,'LISTA DOS ITENS'!$R2292)</f>
        <v>1899.31</v>
      </c>
      <c r="T2292" s="25">
        <v>37.921678812845904</v>
      </c>
      <c r="U2292" s="25">
        <f>'LISTA DOS ITENS'!$T2292*'LISTA DOS ITENS'!$M2292</f>
        <v>113.7650364</v>
      </c>
      <c r="V2292" s="56">
        <f t="array" ref="V2292">INDEX('RESUMO - LOTES E VMA'!$F$3:$F$181,MATCH('LISTA DOS ITENS'!$D2292,'RESUMO - LOTES E VMA'!$A$3:$A$181,0))</f>
        <v>3864.310716</v>
      </c>
      <c r="W2292" s="57">
        <f>'LISTA DOS ITENS'!$U2292/'LISTA DOS ITENS'!$V2292</f>
        <v>0.02943992986</v>
      </c>
      <c r="X2292" s="53" t="s">
        <v>53</v>
      </c>
      <c r="Y2292" s="53" t="s">
        <v>290</v>
      </c>
      <c r="Z2292" s="58" t="str">
        <f>'LISTA DOS ITENS'!$F2292&amp;"-"&amp;'LISTA DOS ITENS'!$H2292&amp;"-"&amp;'LISTA DOS ITENS'!$J2292&amp;"-"&amp;'LISTA DOS ITENS'!$K2292&amp;"-"&amp;'LISTA DOS ITENS'!$I2292</f>
        <v>10783925-2201-0003-CONS/IAMN-</v>
      </c>
      <c r="AA2292" s="59" t="str">
        <f t="array" ref="AA2292">INDEX('RESUMO - LOTES E VMA'!$M$3:$M$181,MATCH('LISTA DOS ITENS'!$D2292,'RESUMO - LOTES E VMA'!$A$3:$A$181,0))</f>
        <v>Para Leilão</v>
      </c>
      <c r="AB2292" s="60">
        <f t="array" ref="AB2292">INDEX('RESUMO - LOTES E VMA'!$J$3:$J$181,MATCH('LISTA DOS ITENS'!$D2292,'RESUMO - LOTES E VMA'!$A$3:$A$181,0))</f>
        <v>0.05847711153</v>
      </c>
      <c r="AC2292" s="29" t="str">
        <f t="array" ref="AC2292">INDEX('RESUMO - LOTES E VMA'!$L$3:$L$181,MATCH('LISTA DOS ITENS'!$D2292,'RESUMO - LOTES E VMA'!$A$3:$A$181,0))</f>
        <v>1% do Valor de Comparação do VMA</v>
      </c>
      <c r="AD2292" s="53" t="str">
        <f>VLOOKUP(Tabela1[[#This Row],[Índice]],[1]Planilha1!$A:$A,1,0)</f>
        <v>#ERROR!</v>
      </c>
    </row>
    <row r="2293" ht="15.75" customHeight="1">
      <c r="A2293" s="52">
        <v>255200.0</v>
      </c>
      <c r="B2293" s="53" t="s">
        <v>70</v>
      </c>
      <c r="C2293" s="53" t="s">
        <v>71</v>
      </c>
      <c r="D2293" s="22">
        <v>207219.0</v>
      </c>
      <c r="E2293" s="53" t="s">
        <v>63</v>
      </c>
      <c r="F2293" s="54">
        <v>1.1235127E7</v>
      </c>
      <c r="G2293" s="53" t="s">
        <v>1684</v>
      </c>
      <c r="H2293" s="55">
        <v>2201.0</v>
      </c>
      <c r="I2293" s="55"/>
      <c r="J2293" s="55" t="s">
        <v>68</v>
      </c>
      <c r="K2293" s="53" t="s">
        <v>73</v>
      </c>
      <c r="L2293" s="53"/>
      <c r="M2293" s="53">
        <v>2.0</v>
      </c>
      <c r="N2293" s="53" t="s">
        <v>52</v>
      </c>
      <c r="O2293" s="25">
        <v>375.22</v>
      </c>
      <c r="P2293" s="25">
        <f>'LISTA DOS ITENS'!$O2293*'LISTA DOS ITENS'!$M2293</f>
        <v>750.44</v>
      </c>
      <c r="Q2293" s="25">
        <v>375.22</v>
      </c>
      <c r="R2293" s="25">
        <f>'LISTA DOS ITENS'!$Q2293*'LISTA DOS ITENS'!$M2293</f>
        <v>750.44</v>
      </c>
      <c r="S2293" s="56">
        <f>IF('LISTA DOS ITENS'!$P2293&gt;'LISTA DOS ITENS'!$R2293,'LISTA DOS ITENS'!$P2293,'LISTA DOS ITENS'!$R2293)</f>
        <v>750.44</v>
      </c>
      <c r="T2293" s="25">
        <v>22.475078698714327</v>
      </c>
      <c r="U2293" s="25">
        <f>'LISTA DOS ITENS'!$T2293*'LISTA DOS ITENS'!$M2293</f>
        <v>44.9501574</v>
      </c>
      <c r="V2293" s="56">
        <f t="array" ref="V2293">INDEX('RESUMO - LOTES E VMA'!$F$3:$F$181,MATCH('LISTA DOS ITENS'!$D2293,'RESUMO - LOTES E VMA'!$A$3:$A$181,0))</f>
        <v>3864.310716</v>
      </c>
      <c r="W2293" s="57">
        <f>'LISTA DOS ITENS'!$U2293/'LISTA DOS ITENS'!$V2293</f>
        <v>0.01163212814</v>
      </c>
      <c r="X2293" s="53" t="s">
        <v>53</v>
      </c>
      <c r="Y2293" s="53" t="s">
        <v>290</v>
      </c>
      <c r="Z2293" s="58" t="str">
        <f>'LISTA DOS ITENS'!$F2293&amp;"-"&amp;'LISTA DOS ITENS'!$H2293&amp;"-"&amp;'LISTA DOS ITENS'!$J2293&amp;"-"&amp;'LISTA DOS ITENS'!$K2293&amp;"-"&amp;'LISTA DOS ITENS'!$I2293</f>
        <v>11235127-2201-0003-CONS/NAC-</v>
      </c>
      <c r="AA2293" s="59" t="str">
        <f t="array" ref="AA2293">INDEX('RESUMO - LOTES E VMA'!$M$3:$M$181,MATCH('LISTA DOS ITENS'!$D2293,'RESUMO - LOTES E VMA'!$A$3:$A$181,0))</f>
        <v>Para Leilão</v>
      </c>
      <c r="AB2293" s="60">
        <f t="array" ref="AB2293">INDEX('RESUMO - LOTES E VMA'!$J$3:$J$181,MATCH('LISTA DOS ITENS'!$D2293,'RESUMO - LOTES E VMA'!$A$3:$A$181,0))</f>
        <v>0.05847711153</v>
      </c>
      <c r="AC2293" s="29" t="str">
        <f t="array" ref="AC2293">INDEX('RESUMO - LOTES E VMA'!$L$3:$L$181,MATCH('LISTA DOS ITENS'!$D2293,'RESUMO - LOTES E VMA'!$A$3:$A$181,0))</f>
        <v>1% do Valor de Comparação do VMA</v>
      </c>
      <c r="AD2293" s="53" t="str">
        <f>VLOOKUP(Tabela1[[#This Row],[Índice]],[1]Planilha1!$A:$A,1,0)</f>
        <v>#ERROR!</v>
      </c>
    </row>
    <row r="2294" ht="15.75" customHeight="1">
      <c r="A2294" s="52">
        <v>255201.0</v>
      </c>
      <c r="B2294" s="53" t="s">
        <v>70</v>
      </c>
      <c r="C2294" s="53" t="s">
        <v>71</v>
      </c>
      <c r="D2294" s="22">
        <v>207219.0</v>
      </c>
      <c r="E2294" s="53" t="s">
        <v>63</v>
      </c>
      <c r="F2294" s="54">
        <v>1.0215675E7</v>
      </c>
      <c r="G2294" s="53" t="s">
        <v>1685</v>
      </c>
      <c r="H2294" s="55">
        <v>2101.0</v>
      </c>
      <c r="I2294" s="55"/>
      <c r="J2294" s="55" t="s">
        <v>69</v>
      </c>
      <c r="K2294" s="53" t="s">
        <v>73</v>
      </c>
      <c r="L2294" s="53"/>
      <c r="M2294" s="53">
        <v>1.0</v>
      </c>
      <c r="N2294" s="53" t="s">
        <v>52</v>
      </c>
      <c r="O2294" s="25">
        <v>216.2</v>
      </c>
      <c r="P2294" s="25">
        <f>'LISTA DOS ITENS'!$O2294*'LISTA DOS ITENS'!$M2294</f>
        <v>216.2</v>
      </c>
      <c r="Q2294" s="25">
        <v>216.2</v>
      </c>
      <c r="R2294" s="25">
        <f>'LISTA DOS ITENS'!$Q2294*'LISTA DOS ITENS'!$M2294</f>
        <v>216.2</v>
      </c>
      <c r="S2294" s="56">
        <f>IF('LISTA DOS ITENS'!$P2294&gt;'LISTA DOS ITENS'!$R2294,'LISTA DOS ITENS'!$P2294,'LISTA DOS ITENS'!$R2294)</f>
        <v>216.2</v>
      </c>
      <c r="T2294" s="25">
        <v>12.950034685416654</v>
      </c>
      <c r="U2294" s="25">
        <f>'LISTA DOS ITENS'!$T2294*'LISTA DOS ITENS'!$M2294</f>
        <v>12.95003469</v>
      </c>
      <c r="V2294" s="56">
        <f t="array" ref="V2294">INDEX('RESUMO - LOTES E VMA'!$F$3:$F$181,MATCH('LISTA DOS ITENS'!$D2294,'RESUMO - LOTES E VMA'!$A$3:$A$181,0))</f>
        <v>3864.310716</v>
      </c>
      <c r="W2294" s="57">
        <f>'LISTA DOS ITENS'!$U2294/'LISTA DOS ITENS'!$V2294</f>
        <v>0.003351188773</v>
      </c>
      <c r="X2294" s="53" t="s">
        <v>53</v>
      </c>
      <c r="Y2294" s="53" t="s">
        <v>290</v>
      </c>
      <c r="Z2294" s="58" t="str">
        <f>'LISTA DOS ITENS'!$F2294&amp;"-"&amp;'LISTA DOS ITENS'!$H2294&amp;"-"&amp;'LISTA DOS ITENS'!$J2294&amp;"-"&amp;'LISTA DOS ITENS'!$K2294&amp;"-"&amp;'LISTA DOS ITENS'!$I2294</f>
        <v>10215675-2101-0903-CONS/NAC-</v>
      </c>
      <c r="AA2294" s="59" t="str">
        <f t="array" ref="AA2294">INDEX('RESUMO - LOTES E VMA'!$M$3:$M$181,MATCH('LISTA DOS ITENS'!$D2294,'RESUMO - LOTES E VMA'!$A$3:$A$181,0))</f>
        <v>Para Leilão</v>
      </c>
      <c r="AB2294" s="60">
        <f t="array" ref="AB2294">INDEX('RESUMO - LOTES E VMA'!$J$3:$J$181,MATCH('LISTA DOS ITENS'!$D2294,'RESUMO - LOTES E VMA'!$A$3:$A$181,0))</f>
        <v>0.05847711153</v>
      </c>
      <c r="AC2294" s="29" t="str">
        <f t="array" ref="AC2294">INDEX('RESUMO - LOTES E VMA'!$L$3:$L$181,MATCH('LISTA DOS ITENS'!$D2294,'RESUMO - LOTES E VMA'!$A$3:$A$181,0))</f>
        <v>1% do Valor de Comparação do VMA</v>
      </c>
      <c r="AD2294" s="53" t="str">
        <f>VLOOKUP(Tabela1[[#This Row],[Índice]],[1]Planilha1!$A:$A,1,0)</f>
        <v>#ERROR!</v>
      </c>
    </row>
    <row r="2295" ht="15.75" customHeight="1">
      <c r="A2295" s="52">
        <v>255202.0</v>
      </c>
      <c r="B2295" s="53" t="s">
        <v>70</v>
      </c>
      <c r="C2295" s="53" t="s">
        <v>71</v>
      </c>
      <c r="D2295" s="22">
        <v>207219.0</v>
      </c>
      <c r="E2295" s="53" t="s">
        <v>63</v>
      </c>
      <c r="F2295" s="54">
        <v>1.0327177E7</v>
      </c>
      <c r="G2295" s="53" t="s">
        <v>1686</v>
      </c>
      <c r="H2295" s="55">
        <v>2101.0</v>
      </c>
      <c r="I2295" s="55" t="s">
        <v>81</v>
      </c>
      <c r="J2295" s="55" t="s">
        <v>69</v>
      </c>
      <c r="K2295" s="53" t="s">
        <v>73</v>
      </c>
      <c r="L2295" s="53"/>
      <c r="M2295" s="53">
        <v>1.0</v>
      </c>
      <c r="N2295" s="53" t="s">
        <v>52</v>
      </c>
      <c r="O2295" s="25">
        <v>62.64</v>
      </c>
      <c r="P2295" s="25">
        <f>'LISTA DOS ITENS'!$O2295*'LISTA DOS ITENS'!$M2295</f>
        <v>62.64</v>
      </c>
      <c r="Q2295" s="25">
        <v>595.32</v>
      </c>
      <c r="R2295" s="25">
        <f>'LISTA DOS ITENS'!$Q2295*'LISTA DOS ITENS'!$M2295</f>
        <v>595.32</v>
      </c>
      <c r="S2295" s="56">
        <f>IF('LISTA DOS ITENS'!$P2295&gt;'LISTA DOS ITENS'!$R2295,'LISTA DOS ITENS'!$P2295,'LISTA DOS ITENS'!$R2295)</f>
        <v>595.32</v>
      </c>
      <c r="T2295" s="25">
        <v>35.658717155052</v>
      </c>
      <c r="U2295" s="25">
        <f>'LISTA DOS ITENS'!$T2295*'LISTA DOS ITENS'!$M2295</f>
        <v>35.65871716</v>
      </c>
      <c r="V2295" s="56">
        <f t="array" ref="V2295">INDEX('RESUMO - LOTES E VMA'!$F$3:$F$181,MATCH('LISTA DOS ITENS'!$D2295,'RESUMO - LOTES E VMA'!$A$3:$A$181,0))</f>
        <v>3864.310716</v>
      </c>
      <c r="W2295" s="57">
        <f>'LISTA DOS ITENS'!$U2295/'LISTA DOS ITENS'!$V2295</f>
        <v>0.009227704442</v>
      </c>
      <c r="X2295" s="53" t="s">
        <v>53</v>
      </c>
      <c r="Y2295" s="53" t="s">
        <v>290</v>
      </c>
      <c r="Z2295" s="58" t="str">
        <f>'LISTA DOS ITENS'!$F2295&amp;"-"&amp;'LISTA DOS ITENS'!$H2295&amp;"-"&amp;'LISTA DOS ITENS'!$J2295&amp;"-"&amp;'LISTA DOS ITENS'!$K2295&amp;"-"&amp;'LISTA DOS ITENS'!$I2295</f>
        <v>10327177-2101-0903-CONS/NAC-ED-1000-01.01</v>
      </c>
      <c r="AA2295" s="59" t="str">
        <f t="array" ref="AA2295">INDEX('RESUMO - LOTES E VMA'!$M$3:$M$181,MATCH('LISTA DOS ITENS'!$D2295,'RESUMO - LOTES E VMA'!$A$3:$A$181,0))</f>
        <v>Para Leilão</v>
      </c>
      <c r="AB2295" s="60">
        <f t="array" ref="AB2295">INDEX('RESUMO - LOTES E VMA'!$J$3:$J$181,MATCH('LISTA DOS ITENS'!$D2295,'RESUMO - LOTES E VMA'!$A$3:$A$181,0))</f>
        <v>0.05847711153</v>
      </c>
      <c r="AC2295" s="29" t="str">
        <f t="array" ref="AC2295">INDEX('RESUMO - LOTES E VMA'!$L$3:$L$181,MATCH('LISTA DOS ITENS'!$D2295,'RESUMO - LOTES E VMA'!$A$3:$A$181,0))</f>
        <v>1% do Valor de Comparação do VMA</v>
      </c>
      <c r="AD2295" s="53" t="str">
        <f>VLOOKUP(Tabela1[[#This Row],[Índice]],[1]Planilha1!$A:$A,1,0)</f>
        <v>#ERROR!</v>
      </c>
    </row>
    <row r="2296" ht="15.75" customHeight="1">
      <c r="A2296" s="52">
        <v>255203.0</v>
      </c>
      <c r="B2296" s="53" t="s">
        <v>70</v>
      </c>
      <c r="C2296" s="53" t="s">
        <v>71</v>
      </c>
      <c r="D2296" s="22">
        <v>207219.0</v>
      </c>
      <c r="E2296" s="53" t="s">
        <v>63</v>
      </c>
      <c r="F2296" s="54">
        <v>1.0338538E7</v>
      </c>
      <c r="G2296" s="53" t="s">
        <v>1687</v>
      </c>
      <c r="H2296" s="55">
        <v>2101.0</v>
      </c>
      <c r="I2296" s="55"/>
      <c r="J2296" s="55" t="s">
        <v>69</v>
      </c>
      <c r="K2296" s="53" t="s">
        <v>73</v>
      </c>
      <c r="L2296" s="53"/>
      <c r="M2296" s="53">
        <v>1.0</v>
      </c>
      <c r="N2296" s="53" t="s">
        <v>52</v>
      </c>
      <c r="O2296" s="25">
        <v>99.54</v>
      </c>
      <c r="P2296" s="25">
        <f>'LISTA DOS ITENS'!$O2296*'LISTA DOS ITENS'!$M2296</f>
        <v>99.54</v>
      </c>
      <c r="Q2296" s="25">
        <v>55.56</v>
      </c>
      <c r="R2296" s="25">
        <f>'LISTA DOS ITENS'!$Q2296*'LISTA DOS ITENS'!$M2296</f>
        <v>55.56</v>
      </c>
      <c r="S2296" s="56">
        <f>IF('LISTA DOS ITENS'!$P2296&gt;'LISTA DOS ITENS'!$R2296,'LISTA DOS ITENS'!$P2296,'LISTA DOS ITENS'!$R2296)</f>
        <v>99.54</v>
      </c>
      <c r="T2296" s="25">
        <v>3.3279552595825597</v>
      </c>
      <c r="U2296" s="25">
        <f>'LISTA DOS ITENS'!$T2296*'LISTA DOS ITENS'!$M2296</f>
        <v>3.32795526</v>
      </c>
      <c r="V2296" s="56">
        <f t="array" ref="V2296">INDEX('RESUMO - LOTES E VMA'!$F$3:$F$181,MATCH('LISTA DOS ITENS'!$D2296,'RESUMO - LOTES E VMA'!$A$3:$A$181,0))</f>
        <v>3864.310716</v>
      </c>
      <c r="W2296" s="57">
        <f>'LISTA DOS ITENS'!$U2296/'LISTA DOS ITENS'!$V2296</f>
        <v>0.0008612028133</v>
      </c>
      <c r="X2296" s="53" t="s">
        <v>53</v>
      </c>
      <c r="Y2296" s="53" t="s">
        <v>290</v>
      </c>
      <c r="Z2296" s="58" t="str">
        <f>'LISTA DOS ITENS'!$F2296&amp;"-"&amp;'LISTA DOS ITENS'!$H2296&amp;"-"&amp;'LISTA DOS ITENS'!$J2296&amp;"-"&amp;'LISTA DOS ITENS'!$K2296&amp;"-"&amp;'LISTA DOS ITENS'!$I2296</f>
        <v>10338538-2101-0903-CONS/NAC-</v>
      </c>
      <c r="AA2296" s="59" t="str">
        <f t="array" ref="AA2296">INDEX('RESUMO - LOTES E VMA'!$M$3:$M$181,MATCH('LISTA DOS ITENS'!$D2296,'RESUMO - LOTES E VMA'!$A$3:$A$181,0))</f>
        <v>Para Leilão</v>
      </c>
      <c r="AB2296" s="60">
        <f t="array" ref="AB2296">INDEX('RESUMO - LOTES E VMA'!$J$3:$J$181,MATCH('LISTA DOS ITENS'!$D2296,'RESUMO - LOTES E VMA'!$A$3:$A$181,0))</f>
        <v>0.05847711153</v>
      </c>
      <c r="AC2296" s="29" t="str">
        <f t="array" ref="AC2296">INDEX('RESUMO - LOTES E VMA'!$L$3:$L$181,MATCH('LISTA DOS ITENS'!$D2296,'RESUMO - LOTES E VMA'!$A$3:$A$181,0))</f>
        <v>1% do Valor de Comparação do VMA</v>
      </c>
      <c r="AD2296" s="53" t="str">
        <f>VLOOKUP(Tabela1[[#This Row],[Índice]],[1]Planilha1!$A:$A,1,0)</f>
        <v>#ERROR!</v>
      </c>
    </row>
    <row r="2297" ht="15.75" customHeight="1">
      <c r="A2297" s="52">
        <v>255204.0</v>
      </c>
      <c r="B2297" s="53" t="s">
        <v>70</v>
      </c>
      <c r="C2297" s="53" t="s">
        <v>71</v>
      </c>
      <c r="D2297" s="22">
        <v>207219.0</v>
      </c>
      <c r="E2297" s="53" t="s">
        <v>63</v>
      </c>
      <c r="F2297" s="54">
        <v>1.0338604E7</v>
      </c>
      <c r="G2297" s="53" t="s">
        <v>1688</v>
      </c>
      <c r="H2297" s="55">
        <v>2101.0</v>
      </c>
      <c r="I2297" s="55"/>
      <c r="J2297" s="55" t="s">
        <v>69</v>
      </c>
      <c r="K2297" s="53" t="s">
        <v>73</v>
      </c>
      <c r="L2297" s="53"/>
      <c r="M2297" s="53">
        <v>1.0</v>
      </c>
      <c r="N2297" s="53" t="s">
        <v>52</v>
      </c>
      <c r="O2297" s="25">
        <v>0.0</v>
      </c>
      <c r="P2297" s="25">
        <f>'LISTA DOS ITENS'!$O2297*'LISTA DOS ITENS'!$M2297</f>
        <v>0</v>
      </c>
      <c r="Q2297" s="25">
        <v>110.46</v>
      </c>
      <c r="R2297" s="25">
        <f>'LISTA DOS ITENS'!$Q2297*'LISTA DOS ITENS'!$M2297</f>
        <v>110.46</v>
      </c>
      <c r="S2297" s="56">
        <f>IF('LISTA DOS ITENS'!$P2297&gt;'LISTA DOS ITENS'!$R2297,'LISTA DOS ITENS'!$P2297,'LISTA DOS ITENS'!$R2297)</f>
        <v>110.46</v>
      </c>
      <c r="T2297" s="25">
        <v>6.616377573316945</v>
      </c>
      <c r="U2297" s="25">
        <f>'LISTA DOS ITENS'!$T2297*'LISTA DOS ITENS'!$M2297</f>
        <v>6.616377573</v>
      </c>
      <c r="V2297" s="56">
        <f t="array" ref="V2297">INDEX('RESUMO - LOTES E VMA'!$F$3:$F$181,MATCH('LISTA DOS ITENS'!$D2297,'RESUMO - LOTES E VMA'!$A$3:$A$181,0))</f>
        <v>3864.310716</v>
      </c>
      <c r="W2297" s="57">
        <f>'LISTA DOS ITENS'!$U2297/'LISTA DOS ITENS'!$V2297</f>
        <v>0.001712175356</v>
      </c>
      <c r="X2297" s="53" t="s">
        <v>53</v>
      </c>
      <c r="Y2297" s="53" t="s">
        <v>290</v>
      </c>
      <c r="Z2297" s="58" t="str">
        <f>'LISTA DOS ITENS'!$F2297&amp;"-"&amp;'LISTA DOS ITENS'!$H2297&amp;"-"&amp;'LISTA DOS ITENS'!$J2297&amp;"-"&amp;'LISTA DOS ITENS'!$K2297&amp;"-"&amp;'LISTA DOS ITENS'!$I2297</f>
        <v>10338604-2101-0903-CONS/NAC-</v>
      </c>
      <c r="AA2297" s="59" t="str">
        <f t="array" ref="AA2297">INDEX('RESUMO - LOTES E VMA'!$M$3:$M$181,MATCH('LISTA DOS ITENS'!$D2297,'RESUMO - LOTES E VMA'!$A$3:$A$181,0))</f>
        <v>Para Leilão</v>
      </c>
      <c r="AB2297" s="60">
        <f t="array" ref="AB2297">INDEX('RESUMO - LOTES E VMA'!$J$3:$J$181,MATCH('LISTA DOS ITENS'!$D2297,'RESUMO - LOTES E VMA'!$A$3:$A$181,0))</f>
        <v>0.05847711153</v>
      </c>
      <c r="AC2297" s="29" t="str">
        <f t="array" ref="AC2297">INDEX('RESUMO - LOTES E VMA'!$L$3:$L$181,MATCH('LISTA DOS ITENS'!$D2297,'RESUMO - LOTES E VMA'!$A$3:$A$181,0))</f>
        <v>1% do Valor de Comparação do VMA</v>
      </c>
      <c r="AD2297" s="53" t="str">
        <f>VLOOKUP(Tabela1[[#This Row],[Índice]],[1]Planilha1!$A:$A,1,0)</f>
        <v>#ERROR!</v>
      </c>
    </row>
    <row r="2298" ht="15.75" customHeight="1">
      <c r="A2298" s="52">
        <v>255205.0</v>
      </c>
      <c r="B2298" s="53" t="s">
        <v>70</v>
      </c>
      <c r="C2298" s="53" t="s">
        <v>71</v>
      </c>
      <c r="D2298" s="22">
        <v>207219.0</v>
      </c>
      <c r="E2298" s="53" t="s">
        <v>63</v>
      </c>
      <c r="F2298" s="54">
        <v>1.0561079E7</v>
      </c>
      <c r="G2298" s="53" t="s">
        <v>1671</v>
      </c>
      <c r="H2298" s="55">
        <v>2101.0</v>
      </c>
      <c r="I2298" s="55"/>
      <c r="J2298" s="55" t="s">
        <v>69</v>
      </c>
      <c r="K2298" s="53" t="s">
        <v>73</v>
      </c>
      <c r="L2298" s="53"/>
      <c r="M2298" s="53">
        <v>1.0</v>
      </c>
      <c r="N2298" s="53" t="s">
        <v>52</v>
      </c>
      <c r="O2298" s="25">
        <v>1200.0</v>
      </c>
      <c r="P2298" s="25">
        <f>'LISTA DOS ITENS'!$O2298*'LISTA DOS ITENS'!$M2298</f>
        <v>1200</v>
      </c>
      <c r="Q2298" s="25">
        <v>1200.0</v>
      </c>
      <c r="R2298" s="25">
        <f>'LISTA DOS ITENS'!$Q2298*'LISTA DOS ITENS'!$M2298</f>
        <v>1200</v>
      </c>
      <c r="S2298" s="56">
        <f>IF('LISTA DOS ITENS'!$P2298&gt;'LISTA DOS ITENS'!$R2298,'LISTA DOS ITENS'!$P2298,'LISTA DOS ITENS'!$R2298)</f>
        <v>1200</v>
      </c>
      <c r="T2298" s="25">
        <v>71.87808336031446</v>
      </c>
      <c r="U2298" s="25">
        <f>'LISTA DOS ITENS'!$T2298*'LISTA DOS ITENS'!$M2298</f>
        <v>71.87808336</v>
      </c>
      <c r="V2298" s="56">
        <f t="array" ref="V2298">INDEX('RESUMO - LOTES E VMA'!$F$3:$F$181,MATCH('LISTA DOS ITENS'!$D2298,'RESUMO - LOTES E VMA'!$A$3:$A$181,0))</f>
        <v>3864.310716</v>
      </c>
      <c r="W2298" s="57">
        <f>'LISTA DOS ITENS'!$U2298/'LISTA DOS ITENS'!$V2298</f>
        <v>0.01860049273</v>
      </c>
      <c r="X2298" s="53" t="s">
        <v>53</v>
      </c>
      <c r="Y2298" s="53" t="s">
        <v>290</v>
      </c>
      <c r="Z2298" s="58" t="str">
        <f>'LISTA DOS ITENS'!$F2298&amp;"-"&amp;'LISTA DOS ITENS'!$H2298&amp;"-"&amp;'LISTA DOS ITENS'!$J2298&amp;"-"&amp;'LISTA DOS ITENS'!$K2298&amp;"-"&amp;'LISTA DOS ITENS'!$I2298</f>
        <v>10561079-2101-0903-CONS/NAC-</v>
      </c>
      <c r="AA2298" s="59" t="str">
        <f t="array" ref="AA2298">INDEX('RESUMO - LOTES E VMA'!$M$3:$M$181,MATCH('LISTA DOS ITENS'!$D2298,'RESUMO - LOTES E VMA'!$A$3:$A$181,0))</f>
        <v>Para Leilão</v>
      </c>
      <c r="AB2298" s="60">
        <f t="array" ref="AB2298">INDEX('RESUMO - LOTES E VMA'!$J$3:$J$181,MATCH('LISTA DOS ITENS'!$D2298,'RESUMO - LOTES E VMA'!$A$3:$A$181,0))</f>
        <v>0.05847711153</v>
      </c>
      <c r="AC2298" s="29" t="str">
        <f t="array" ref="AC2298">INDEX('RESUMO - LOTES E VMA'!$L$3:$L$181,MATCH('LISTA DOS ITENS'!$D2298,'RESUMO - LOTES E VMA'!$A$3:$A$181,0))</f>
        <v>1% do Valor de Comparação do VMA</v>
      </c>
      <c r="AD2298" s="53" t="str">
        <f>VLOOKUP(Tabela1[[#This Row],[Índice]],[1]Planilha1!$A:$A,1,0)</f>
        <v>#ERROR!</v>
      </c>
    </row>
    <row r="2299" ht="15.75" customHeight="1">
      <c r="A2299" s="52">
        <v>255206.0</v>
      </c>
      <c r="B2299" s="53" t="s">
        <v>70</v>
      </c>
      <c r="C2299" s="53" t="s">
        <v>71</v>
      </c>
      <c r="D2299" s="22">
        <v>207219.0</v>
      </c>
      <c r="E2299" s="53" t="s">
        <v>63</v>
      </c>
      <c r="F2299" s="54">
        <v>1.0616691E7</v>
      </c>
      <c r="G2299" s="53" t="s">
        <v>1689</v>
      </c>
      <c r="H2299" s="55">
        <v>2101.0</v>
      </c>
      <c r="I2299" s="55"/>
      <c r="J2299" s="55" t="s">
        <v>69</v>
      </c>
      <c r="K2299" s="53" t="s">
        <v>73</v>
      </c>
      <c r="L2299" s="53"/>
      <c r="M2299" s="53">
        <v>2.0</v>
      </c>
      <c r="N2299" s="53" t="s">
        <v>52</v>
      </c>
      <c r="O2299" s="25">
        <v>579.0</v>
      </c>
      <c r="P2299" s="25">
        <f>'LISTA DOS ITENS'!$O2299*'LISTA DOS ITENS'!$M2299</f>
        <v>1158</v>
      </c>
      <c r="Q2299" s="25">
        <v>579.0</v>
      </c>
      <c r="R2299" s="25">
        <f>'LISTA DOS ITENS'!$Q2299*'LISTA DOS ITENS'!$M2299</f>
        <v>1158</v>
      </c>
      <c r="S2299" s="56">
        <f>IF('LISTA DOS ITENS'!$P2299&gt;'LISTA DOS ITENS'!$R2299,'LISTA DOS ITENS'!$P2299,'LISTA DOS ITENS'!$R2299)</f>
        <v>1158</v>
      </c>
      <c r="T2299" s="25">
        <v>34.68117522135172</v>
      </c>
      <c r="U2299" s="25">
        <f>'LISTA DOS ITENS'!$T2299*'LISTA DOS ITENS'!$M2299</f>
        <v>69.36235044</v>
      </c>
      <c r="V2299" s="56">
        <f t="array" ref="V2299">INDEX('RESUMO - LOTES E VMA'!$F$3:$F$181,MATCH('LISTA DOS ITENS'!$D2299,'RESUMO - LOTES E VMA'!$A$3:$A$181,0))</f>
        <v>3864.310716</v>
      </c>
      <c r="W2299" s="57">
        <f>'LISTA DOS ITENS'!$U2299/'LISTA DOS ITENS'!$V2299</f>
        <v>0.01794947548</v>
      </c>
      <c r="X2299" s="53" t="s">
        <v>53</v>
      </c>
      <c r="Y2299" s="53" t="s">
        <v>290</v>
      </c>
      <c r="Z2299" s="58" t="str">
        <f>'LISTA DOS ITENS'!$F2299&amp;"-"&amp;'LISTA DOS ITENS'!$H2299&amp;"-"&amp;'LISTA DOS ITENS'!$J2299&amp;"-"&amp;'LISTA DOS ITENS'!$K2299&amp;"-"&amp;'LISTA DOS ITENS'!$I2299</f>
        <v>10616691-2101-0903-CONS/NAC-</v>
      </c>
      <c r="AA2299" s="59" t="str">
        <f t="array" ref="AA2299">INDEX('RESUMO - LOTES E VMA'!$M$3:$M$181,MATCH('LISTA DOS ITENS'!$D2299,'RESUMO - LOTES E VMA'!$A$3:$A$181,0))</f>
        <v>Para Leilão</v>
      </c>
      <c r="AB2299" s="60">
        <f t="array" ref="AB2299">INDEX('RESUMO - LOTES E VMA'!$J$3:$J$181,MATCH('LISTA DOS ITENS'!$D2299,'RESUMO - LOTES E VMA'!$A$3:$A$181,0))</f>
        <v>0.05847711153</v>
      </c>
      <c r="AC2299" s="29" t="str">
        <f t="array" ref="AC2299">INDEX('RESUMO - LOTES E VMA'!$L$3:$L$181,MATCH('LISTA DOS ITENS'!$D2299,'RESUMO - LOTES E VMA'!$A$3:$A$181,0))</f>
        <v>1% do Valor de Comparação do VMA</v>
      </c>
      <c r="AD2299" s="53" t="str">
        <f>VLOOKUP(Tabela1[[#This Row],[Índice]],[1]Planilha1!$A:$A,1,0)</f>
        <v>#ERROR!</v>
      </c>
    </row>
    <row r="2300" ht="15.75" customHeight="1">
      <c r="A2300" s="52">
        <v>255207.0</v>
      </c>
      <c r="B2300" s="53" t="s">
        <v>70</v>
      </c>
      <c r="C2300" s="53" t="s">
        <v>71</v>
      </c>
      <c r="D2300" s="22">
        <v>207219.0</v>
      </c>
      <c r="E2300" s="53" t="s">
        <v>63</v>
      </c>
      <c r="F2300" s="54">
        <v>1.0809422E7</v>
      </c>
      <c r="G2300" s="53" t="s">
        <v>1671</v>
      </c>
      <c r="H2300" s="55">
        <v>2101.0</v>
      </c>
      <c r="I2300" s="55"/>
      <c r="J2300" s="55" t="s">
        <v>69</v>
      </c>
      <c r="K2300" s="53" t="s">
        <v>73</v>
      </c>
      <c r="L2300" s="53"/>
      <c r="M2300" s="53">
        <v>2.0</v>
      </c>
      <c r="N2300" s="53" t="s">
        <v>52</v>
      </c>
      <c r="O2300" s="25">
        <v>66.88</v>
      </c>
      <c r="P2300" s="25">
        <f>'LISTA DOS ITENS'!$O2300*'LISTA DOS ITENS'!$M2300</f>
        <v>133.76</v>
      </c>
      <c r="Q2300" s="25">
        <v>77.29</v>
      </c>
      <c r="R2300" s="25">
        <f>'LISTA DOS ITENS'!$Q2300*'LISTA DOS ITENS'!$M2300</f>
        <v>154.58</v>
      </c>
      <c r="S2300" s="56">
        <f>IF('LISTA DOS ITENS'!$P2300&gt;'LISTA DOS ITENS'!$R2300,'LISTA DOS ITENS'!$P2300,'LISTA DOS ITENS'!$R2300)</f>
        <v>154.58</v>
      </c>
      <c r="T2300" s="25">
        <v>4.629547552432254</v>
      </c>
      <c r="U2300" s="25">
        <f>'LISTA DOS ITENS'!$T2300*'LISTA DOS ITENS'!$M2300</f>
        <v>9.259095105</v>
      </c>
      <c r="V2300" s="56">
        <f t="array" ref="V2300">INDEX('RESUMO - LOTES E VMA'!$F$3:$F$181,MATCH('LISTA DOS ITENS'!$D2300,'RESUMO - LOTES E VMA'!$A$3:$A$181,0))</f>
        <v>3864.310716</v>
      </c>
      <c r="W2300" s="57">
        <f>'LISTA DOS ITENS'!$U2300/'LISTA DOS ITENS'!$V2300</f>
        <v>0.002396053471</v>
      </c>
      <c r="X2300" s="53" t="s">
        <v>53</v>
      </c>
      <c r="Y2300" s="53" t="s">
        <v>290</v>
      </c>
      <c r="Z2300" s="58" t="str">
        <f>'LISTA DOS ITENS'!$F2300&amp;"-"&amp;'LISTA DOS ITENS'!$H2300&amp;"-"&amp;'LISTA DOS ITENS'!$J2300&amp;"-"&amp;'LISTA DOS ITENS'!$K2300&amp;"-"&amp;'LISTA DOS ITENS'!$I2300</f>
        <v>10809422-2101-0903-CONS/NAC-</v>
      </c>
      <c r="AA2300" s="59" t="str">
        <f t="array" ref="AA2300">INDEX('RESUMO - LOTES E VMA'!$M$3:$M$181,MATCH('LISTA DOS ITENS'!$D2300,'RESUMO - LOTES E VMA'!$A$3:$A$181,0))</f>
        <v>Para Leilão</v>
      </c>
      <c r="AB2300" s="60">
        <f t="array" ref="AB2300">INDEX('RESUMO - LOTES E VMA'!$J$3:$J$181,MATCH('LISTA DOS ITENS'!$D2300,'RESUMO - LOTES E VMA'!$A$3:$A$181,0))</f>
        <v>0.05847711153</v>
      </c>
      <c r="AC2300" s="29" t="str">
        <f t="array" ref="AC2300">INDEX('RESUMO - LOTES E VMA'!$L$3:$L$181,MATCH('LISTA DOS ITENS'!$D2300,'RESUMO - LOTES E VMA'!$A$3:$A$181,0))</f>
        <v>1% do Valor de Comparação do VMA</v>
      </c>
      <c r="AD2300" s="53" t="str">
        <f>VLOOKUP(Tabela1[[#This Row],[Índice]],[1]Planilha1!$A:$A,1,0)</f>
        <v>#ERROR!</v>
      </c>
    </row>
    <row r="2301" ht="15.75" customHeight="1">
      <c r="A2301" s="52">
        <v>255208.0</v>
      </c>
      <c r="B2301" s="53" t="s">
        <v>70</v>
      </c>
      <c r="C2301" s="53" t="s">
        <v>71</v>
      </c>
      <c r="D2301" s="22">
        <v>207219.0</v>
      </c>
      <c r="E2301" s="53" t="s">
        <v>63</v>
      </c>
      <c r="F2301" s="54">
        <v>1.0470365E7</v>
      </c>
      <c r="G2301" s="53" t="s">
        <v>1674</v>
      </c>
      <c r="H2301" s="55">
        <v>2201.0</v>
      </c>
      <c r="I2301" s="55"/>
      <c r="J2301" s="55" t="s">
        <v>69</v>
      </c>
      <c r="K2301" s="53" t="s">
        <v>117</v>
      </c>
      <c r="L2301" s="53"/>
      <c r="M2301" s="53">
        <v>1.0</v>
      </c>
      <c r="N2301" s="53" t="s">
        <v>52</v>
      </c>
      <c r="O2301" s="25">
        <v>85.45</v>
      </c>
      <c r="P2301" s="25">
        <f>'LISTA DOS ITENS'!$O2301*'LISTA DOS ITENS'!$M2301</f>
        <v>85.45</v>
      </c>
      <c r="Q2301" s="25">
        <v>86.12</v>
      </c>
      <c r="R2301" s="25">
        <f>'LISTA DOS ITENS'!$Q2301*'LISTA DOS ITENS'!$M2301</f>
        <v>86.12</v>
      </c>
      <c r="S2301" s="56">
        <f>IF('LISTA DOS ITENS'!$P2301&gt;'LISTA DOS ITENS'!$R2301,'LISTA DOS ITENS'!$P2301,'LISTA DOS ITENS'!$R2301)</f>
        <v>86.12</v>
      </c>
      <c r="T2301" s="25">
        <v>5.158450449158567</v>
      </c>
      <c r="U2301" s="25">
        <f>'LISTA DOS ITENS'!$T2301*'LISTA DOS ITENS'!$M2301</f>
        <v>5.158450449</v>
      </c>
      <c r="V2301" s="56">
        <f t="array" ref="V2301">INDEX('RESUMO - LOTES E VMA'!$F$3:$F$181,MATCH('LISTA DOS ITENS'!$D2301,'RESUMO - LOTES E VMA'!$A$3:$A$181,0))</f>
        <v>3864.310716</v>
      </c>
      <c r="W2301" s="57">
        <f>'LISTA DOS ITENS'!$U2301/'LISTA DOS ITENS'!$V2301</f>
        <v>0.001334895361</v>
      </c>
      <c r="X2301" s="53" t="s">
        <v>53</v>
      </c>
      <c r="Y2301" s="53" t="s">
        <v>290</v>
      </c>
      <c r="Z2301" s="58" t="str">
        <f>'LISTA DOS ITENS'!$F2301&amp;"-"&amp;'LISTA DOS ITENS'!$H2301&amp;"-"&amp;'LISTA DOS ITENS'!$J2301&amp;"-"&amp;'LISTA DOS ITENS'!$K2301&amp;"-"&amp;'LISTA DOS ITENS'!$I2301</f>
        <v>10470365-2201-0903-CONS/IAMN-</v>
      </c>
      <c r="AA2301" s="59" t="str">
        <f t="array" ref="AA2301">INDEX('RESUMO - LOTES E VMA'!$M$3:$M$181,MATCH('LISTA DOS ITENS'!$D2301,'RESUMO - LOTES E VMA'!$A$3:$A$181,0))</f>
        <v>Para Leilão</v>
      </c>
      <c r="AB2301" s="60">
        <f t="array" ref="AB2301">INDEX('RESUMO - LOTES E VMA'!$J$3:$J$181,MATCH('LISTA DOS ITENS'!$D2301,'RESUMO - LOTES E VMA'!$A$3:$A$181,0))</f>
        <v>0.05847711153</v>
      </c>
      <c r="AC2301" s="29" t="str">
        <f t="array" ref="AC2301">INDEX('RESUMO - LOTES E VMA'!$L$3:$L$181,MATCH('LISTA DOS ITENS'!$D2301,'RESUMO - LOTES E VMA'!$A$3:$A$181,0))</f>
        <v>1% do Valor de Comparação do VMA</v>
      </c>
      <c r="AD2301" s="53" t="str">
        <f>VLOOKUP(Tabela1[[#This Row],[Índice]],[1]Planilha1!$A:$A,1,0)</f>
        <v>#ERROR!</v>
      </c>
    </row>
    <row r="2302" ht="15.75" customHeight="1">
      <c r="A2302" s="52">
        <v>255209.0</v>
      </c>
      <c r="B2302" s="53" t="s">
        <v>70</v>
      </c>
      <c r="C2302" s="53" t="s">
        <v>71</v>
      </c>
      <c r="D2302" s="22">
        <v>207219.0</v>
      </c>
      <c r="E2302" s="53" t="s">
        <v>63</v>
      </c>
      <c r="F2302" s="54">
        <v>1.0679208E7</v>
      </c>
      <c r="G2302" s="53" t="s">
        <v>1690</v>
      </c>
      <c r="H2302" s="55">
        <v>2201.0</v>
      </c>
      <c r="I2302" s="55"/>
      <c r="J2302" s="55" t="s">
        <v>69</v>
      </c>
      <c r="K2302" s="53" t="s">
        <v>179</v>
      </c>
      <c r="L2302" s="53"/>
      <c r="M2302" s="53">
        <v>3.0</v>
      </c>
      <c r="N2302" s="53" t="s">
        <v>52</v>
      </c>
      <c r="O2302" s="25">
        <v>653.87</v>
      </c>
      <c r="P2302" s="25">
        <f>'LISTA DOS ITENS'!$O2302*'LISTA DOS ITENS'!$M2302</f>
        <v>1961.61</v>
      </c>
      <c r="Q2302" s="25">
        <v>653.87</v>
      </c>
      <c r="R2302" s="25">
        <f>'LISTA DOS ITENS'!$Q2302*'LISTA DOS ITENS'!$M2302</f>
        <v>1961.61</v>
      </c>
      <c r="S2302" s="56">
        <f>IF('LISTA DOS ITENS'!$P2302&gt;'LISTA DOS ITENS'!$R2302,'LISTA DOS ITENS'!$P2302,'LISTA DOS ITENS'!$R2302)</f>
        <v>1961.61</v>
      </c>
      <c r="T2302" s="25">
        <v>39.16576863900735</v>
      </c>
      <c r="U2302" s="25">
        <f>'LISTA DOS ITENS'!$T2302*'LISTA DOS ITENS'!$M2302</f>
        <v>117.4973059</v>
      </c>
      <c r="V2302" s="56">
        <f t="array" ref="V2302">INDEX('RESUMO - LOTES E VMA'!$F$3:$F$181,MATCH('LISTA DOS ITENS'!$D2302,'RESUMO - LOTES E VMA'!$A$3:$A$181,0))</f>
        <v>3864.310716</v>
      </c>
      <c r="W2302" s="57">
        <f>'LISTA DOS ITENS'!$U2302/'LISTA DOS ITENS'!$V2302</f>
        <v>0.03040576045</v>
      </c>
      <c r="X2302" s="53" t="s">
        <v>53</v>
      </c>
      <c r="Y2302" s="53" t="s">
        <v>290</v>
      </c>
      <c r="Z2302" s="58" t="str">
        <f>'LISTA DOS ITENS'!$F2302&amp;"-"&amp;'LISTA DOS ITENS'!$H2302&amp;"-"&amp;'LISTA DOS ITENS'!$J2302&amp;"-"&amp;'LISTA DOS ITENS'!$K2302&amp;"-"&amp;'LISTA DOS ITENS'!$I2302</f>
        <v>10679208-2201-0903-IMOB/IMP-</v>
      </c>
      <c r="AA2302" s="59" t="str">
        <f t="array" ref="AA2302">INDEX('RESUMO - LOTES E VMA'!$M$3:$M$181,MATCH('LISTA DOS ITENS'!$D2302,'RESUMO - LOTES E VMA'!$A$3:$A$181,0))</f>
        <v>Para Leilão</v>
      </c>
      <c r="AB2302" s="60">
        <f t="array" ref="AB2302">INDEX('RESUMO - LOTES E VMA'!$J$3:$J$181,MATCH('LISTA DOS ITENS'!$D2302,'RESUMO - LOTES E VMA'!$A$3:$A$181,0))</f>
        <v>0.05847711153</v>
      </c>
      <c r="AC2302" s="29" t="str">
        <f t="array" ref="AC2302">INDEX('RESUMO - LOTES E VMA'!$L$3:$L$181,MATCH('LISTA DOS ITENS'!$D2302,'RESUMO - LOTES E VMA'!$A$3:$A$181,0))</f>
        <v>1% do Valor de Comparação do VMA</v>
      </c>
      <c r="AD2302" s="53" t="str">
        <f>VLOOKUP(Tabela1[[#This Row],[Índice]],[1]Planilha1!$A:$A,1,0)</f>
        <v>#ERROR!</v>
      </c>
    </row>
    <row r="2303" ht="15.75" customHeight="1">
      <c r="A2303" s="52">
        <v>255210.0</v>
      </c>
      <c r="B2303" s="53" t="s">
        <v>70</v>
      </c>
      <c r="C2303" s="53" t="s">
        <v>71</v>
      </c>
      <c r="D2303" s="22">
        <v>207219.0</v>
      </c>
      <c r="E2303" s="53" t="s">
        <v>63</v>
      </c>
      <c r="F2303" s="54">
        <v>1.0679231E7</v>
      </c>
      <c r="G2303" s="53" t="s">
        <v>1691</v>
      </c>
      <c r="H2303" s="55">
        <v>2201.0</v>
      </c>
      <c r="I2303" s="55"/>
      <c r="J2303" s="55" t="s">
        <v>69</v>
      </c>
      <c r="K2303" s="53" t="s">
        <v>179</v>
      </c>
      <c r="L2303" s="53"/>
      <c r="M2303" s="53">
        <v>1.0</v>
      </c>
      <c r="N2303" s="53" t="s">
        <v>52</v>
      </c>
      <c r="O2303" s="25">
        <v>184.0</v>
      </c>
      <c r="P2303" s="25">
        <f>'LISTA DOS ITENS'!$O2303*'LISTA DOS ITENS'!$M2303</f>
        <v>184</v>
      </c>
      <c r="Q2303" s="25">
        <v>184.0</v>
      </c>
      <c r="R2303" s="25">
        <f>'LISTA DOS ITENS'!$Q2303*'LISTA DOS ITENS'!$M2303</f>
        <v>184</v>
      </c>
      <c r="S2303" s="56">
        <f>IF('LISTA DOS ITENS'!$P2303&gt;'LISTA DOS ITENS'!$R2303,'LISTA DOS ITENS'!$P2303,'LISTA DOS ITENS'!$R2303)</f>
        <v>184</v>
      </c>
      <c r="T2303" s="25">
        <v>11.021306115248217</v>
      </c>
      <c r="U2303" s="25">
        <f>'LISTA DOS ITENS'!$T2303*'LISTA DOS ITENS'!$M2303</f>
        <v>11.02130612</v>
      </c>
      <c r="V2303" s="56">
        <f t="array" ref="V2303">INDEX('RESUMO - LOTES E VMA'!$F$3:$F$181,MATCH('LISTA DOS ITENS'!$D2303,'RESUMO - LOTES E VMA'!$A$3:$A$181,0))</f>
        <v>3864.310716</v>
      </c>
      <c r="W2303" s="57">
        <f>'LISTA DOS ITENS'!$U2303/'LISTA DOS ITENS'!$V2303</f>
        <v>0.002852075551</v>
      </c>
      <c r="X2303" s="53" t="s">
        <v>53</v>
      </c>
      <c r="Y2303" s="53" t="s">
        <v>290</v>
      </c>
      <c r="Z2303" s="58" t="str">
        <f>'LISTA DOS ITENS'!$F2303&amp;"-"&amp;'LISTA DOS ITENS'!$H2303&amp;"-"&amp;'LISTA DOS ITENS'!$J2303&amp;"-"&amp;'LISTA DOS ITENS'!$K2303&amp;"-"&amp;'LISTA DOS ITENS'!$I2303</f>
        <v>10679231-2201-0903-IMOB/IMP-</v>
      </c>
      <c r="AA2303" s="59" t="str">
        <f t="array" ref="AA2303">INDEX('RESUMO - LOTES E VMA'!$M$3:$M$181,MATCH('LISTA DOS ITENS'!$D2303,'RESUMO - LOTES E VMA'!$A$3:$A$181,0))</f>
        <v>Para Leilão</v>
      </c>
      <c r="AB2303" s="60">
        <f t="array" ref="AB2303">INDEX('RESUMO - LOTES E VMA'!$J$3:$J$181,MATCH('LISTA DOS ITENS'!$D2303,'RESUMO - LOTES E VMA'!$A$3:$A$181,0))</f>
        <v>0.05847711153</v>
      </c>
      <c r="AC2303" s="29" t="str">
        <f t="array" ref="AC2303">INDEX('RESUMO - LOTES E VMA'!$L$3:$L$181,MATCH('LISTA DOS ITENS'!$D2303,'RESUMO - LOTES E VMA'!$A$3:$A$181,0))</f>
        <v>1% do Valor de Comparação do VMA</v>
      </c>
      <c r="AD2303" s="53" t="str">
        <f>VLOOKUP(Tabela1[[#This Row],[Índice]],[1]Planilha1!$A:$A,1,0)</f>
        <v>#ERROR!</v>
      </c>
    </row>
    <row r="2304" ht="15.75" customHeight="1">
      <c r="A2304" s="52">
        <v>255211.0</v>
      </c>
      <c r="B2304" s="53" t="s">
        <v>70</v>
      </c>
      <c r="C2304" s="53" t="s">
        <v>71</v>
      </c>
      <c r="D2304" s="22">
        <v>207219.0</v>
      </c>
      <c r="E2304" s="53" t="s">
        <v>63</v>
      </c>
      <c r="F2304" s="54">
        <v>1.0756123E7</v>
      </c>
      <c r="G2304" s="53" t="s">
        <v>1692</v>
      </c>
      <c r="H2304" s="55">
        <v>2201.0</v>
      </c>
      <c r="I2304" s="55" t="s">
        <v>1693</v>
      </c>
      <c r="J2304" s="55" t="s">
        <v>69</v>
      </c>
      <c r="K2304" s="53" t="s">
        <v>293</v>
      </c>
      <c r="L2304" s="53"/>
      <c r="M2304" s="53">
        <v>4.0</v>
      </c>
      <c r="N2304" s="53" t="s">
        <v>52</v>
      </c>
      <c r="O2304" s="25">
        <v>1.0</v>
      </c>
      <c r="P2304" s="25">
        <f>'LISTA DOS ITENS'!$O2304*'LISTA DOS ITENS'!$M2304</f>
        <v>4</v>
      </c>
      <c r="Q2304" s="25">
        <v>210.15</v>
      </c>
      <c r="R2304" s="25">
        <f>'LISTA DOS ITENS'!$Q2304*'LISTA DOS ITENS'!$M2304</f>
        <v>840.6</v>
      </c>
      <c r="S2304" s="56">
        <f>IF('LISTA DOS ITENS'!$P2304&gt;'LISTA DOS ITENS'!$R2304,'LISTA DOS ITENS'!$P2304,'LISTA DOS ITENS'!$R2304)</f>
        <v>840.6</v>
      </c>
      <c r="T2304" s="25">
        <v>12.58764934847507</v>
      </c>
      <c r="U2304" s="25">
        <f>'LISTA DOS ITENS'!$T2304*'LISTA DOS ITENS'!$M2304</f>
        <v>50.35059739</v>
      </c>
      <c r="V2304" s="56">
        <f t="array" ref="V2304">INDEX('RESUMO - LOTES E VMA'!$F$3:$F$181,MATCH('LISTA DOS ITENS'!$D2304,'RESUMO - LOTES E VMA'!$A$3:$A$181,0))</f>
        <v>3864.310716</v>
      </c>
      <c r="W2304" s="57">
        <f>'LISTA DOS ITENS'!$U2304/'LISTA DOS ITENS'!$V2304</f>
        <v>0.01302964516</v>
      </c>
      <c r="X2304" s="53" t="s">
        <v>53</v>
      </c>
      <c r="Y2304" s="53" t="s">
        <v>290</v>
      </c>
      <c r="Z2304" s="58" t="str">
        <f>'LISTA DOS ITENS'!$F2304&amp;"-"&amp;'LISTA DOS ITENS'!$H2304&amp;"-"&amp;'LISTA DOS ITENS'!$J2304&amp;"-"&amp;'LISTA DOS ITENS'!$K2304&amp;"-"&amp;'LISTA DOS ITENS'!$I2304</f>
        <v>10756123-2201-0903-SOBRE_EMP-OP-9525-19-003-MRP</v>
      </c>
      <c r="AA2304" s="59" t="str">
        <f t="array" ref="AA2304">INDEX('RESUMO - LOTES E VMA'!$M$3:$M$181,MATCH('LISTA DOS ITENS'!$D2304,'RESUMO - LOTES E VMA'!$A$3:$A$181,0))</f>
        <v>Para Leilão</v>
      </c>
      <c r="AB2304" s="60">
        <f t="array" ref="AB2304">INDEX('RESUMO - LOTES E VMA'!$J$3:$J$181,MATCH('LISTA DOS ITENS'!$D2304,'RESUMO - LOTES E VMA'!$A$3:$A$181,0))</f>
        <v>0.05847711153</v>
      </c>
      <c r="AC2304" s="29" t="str">
        <f t="array" ref="AC2304">INDEX('RESUMO - LOTES E VMA'!$L$3:$L$181,MATCH('LISTA DOS ITENS'!$D2304,'RESUMO - LOTES E VMA'!$A$3:$A$181,0))</f>
        <v>1% do Valor de Comparação do VMA</v>
      </c>
      <c r="AD2304" s="53" t="str">
        <f>VLOOKUP(Tabela1[[#This Row],[Índice]],[1]Planilha1!$A:$A,1,0)</f>
        <v>#ERROR!</v>
      </c>
    </row>
    <row r="2305" ht="15.75" customHeight="1">
      <c r="A2305" s="52">
        <v>255212.0</v>
      </c>
      <c r="B2305" s="53" t="s">
        <v>70</v>
      </c>
      <c r="C2305" s="53" t="s">
        <v>71</v>
      </c>
      <c r="D2305" s="22">
        <v>207219.0</v>
      </c>
      <c r="E2305" s="53" t="s">
        <v>63</v>
      </c>
      <c r="F2305" s="54">
        <v>1.0809422E7</v>
      </c>
      <c r="G2305" s="53" t="s">
        <v>1671</v>
      </c>
      <c r="H2305" s="55">
        <v>2201.0</v>
      </c>
      <c r="I2305" s="55"/>
      <c r="J2305" s="55" t="s">
        <v>69</v>
      </c>
      <c r="K2305" s="53" t="s">
        <v>117</v>
      </c>
      <c r="L2305" s="53"/>
      <c r="M2305" s="53">
        <v>3.0</v>
      </c>
      <c r="N2305" s="53" t="s">
        <v>52</v>
      </c>
      <c r="O2305" s="25">
        <v>77.29</v>
      </c>
      <c r="P2305" s="25">
        <f>'LISTA DOS ITENS'!$O2305*'LISTA DOS ITENS'!$M2305</f>
        <v>231.87</v>
      </c>
      <c r="Q2305" s="25">
        <v>77.29</v>
      </c>
      <c r="R2305" s="25">
        <f>'LISTA DOS ITENS'!$Q2305*'LISTA DOS ITENS'!$M2305</f>
        <v>231.87</v>
      </c>
      <c r="S2305" s="56">
        <f>IF('LISTA DOS ITENS'!$P2305&gt;'LISTA DOS ITENS'!$R2305,'LISTA DOS ITENS'!$P2305,'LISTA DOS ITENS'!$R2305)</f>
        <v>231.87</v>
      </c>
      <c r="T2305" s="25">
        <v>4.629547552432254</v>
      </c>
      <c r="U2305" s="25">
        <f>'LISTA DOS ITENS'!$T2305*'LISTA DOS ITENS'!$M2305</f>
        <v>13.88864266</v>
      </c>
      <c r="V2305" s="56">
        <f t="array" ref="V2305">INDEX('RESUMO - LOTES E VMA'!$F$3:$F$181,MATCH('LISTA DOS ITENS'!$D2305,'RESUMO - LOTES E VMA'!$A$3:$A$181,0))</f>
        <v>3864.310716</v>
      </c>
      <c r="W2305" s="57">
        <f>'LISTA DOS ITENS'!$U2305/'LISTA DOS ITENS'!$V2305</f>
        <v>0.003594080207</v>
      </c>
      <c r="X2305" s="53" t="s">
        <v>53</v>
      </c>
      <c r="Y2305" s="53" t="s">
        <v>290</v>
      </c>
      <c r="Z2305" s="58" t="str">
        <f>'LISTA DOS ITENS'!$F2305&amp;"-"&amp;'LISTA DOS ITENS'!$H2305&amp;"-"&amp;'LISTA DOS ITENS'!$J2305&amp;"-"&amp;'LISTA DOS ITENS'!$K2305&amp;"-"&amp;'LISTA DOS ITENS'!$I2305</f>
        <v>10809422-2201-0903-CONS/IAMN-</v>
      </c>
      <c r="AA2305" s="59" t="str">
        <f t="array" ref="AA2305">INDEX('RESUMO - LOTES E VMA'!$M$3:$M$181,MATCH('LISTA DOS ITENS'!$D2305,'RESUMO - LOTES E VMA'!$A$3:$A$181,0))</f>
        <v>Para Leilão</v>
      </c>
      <c r="AB2305" s="60">
        <f t="array" ref="AB2305">INDEX('RESUMO - LOTES E VMA'!$J$3:$J$181,MATCH('LISTA DOS ITENS'!$D2305,'RESUMO - LOTES E VMA'!$A$3:$A$181,0))</f>
        <v>0.05847711153</v>
      </c>
      <c r="AC2305" s="29" t="str">
        <f t="array" ref="AC2305">INDEX('RESUMO - LOTES E VMA'!$L$3:$L$181,MATCH('LISTA DOS ITENS'!$D2305,'RESUMO - LOTES E VMA'!$A$3:$A$181,0))</f>
        <v>1% do Valor de Comparação do VMA</v>
      </c>
      <c r="AD2305" s="53" t="str">
        <f>VLOOKUP(Tabela1[[#This Row],[Índice]],[1]Planilha1!$A:$A,1,0)</f>
        <v>#ERROR!</v>
      </c>
    </row>
    <row r="2306" ht="15.75" customHeight="1">
      <c r="A2306" s="52">
        <v>255213.0</v>
      </c>
      <c r="B2306" s="53" t="s">
        <v>70</v>
      </c>
      <c r="C2306" s="53" t="s">
        <v>71</v>
      </c>
      <c r="D2306" s="22">
        <v>207219.0</v>
      </c>
      <c r="E2306" s="53" t="s">
        <v>63</v>
      </c>
      <c r="F2306" s="54">
        <v>1.0853357E7</v>
      </c>
      <c r="G2306" s="53" t="s">
        <v>1668</v>
      </c>
      <c r="H2306" s="55">
        <v>2201.0</v>
      </c>
      <c r="I2306" s="55"/>
      <c r="J2306" s="55" t="s">
        <v>69</v>
      </c>
      <c r="K2306" s="53" t="s">
        <v>117</v>
      </c>
      <c r="L2306" s="53"/>
      <c r="M2306" s="53">
        <v>1.0</v>
      </c>
      <c r="N2306" s="53" t="s">
        <v>52</v>
      </c>
      <c r="O2306" s="25">
        <v>73.8</v>
      </c>
      <c r="P2306" s="25">
        <f>'LISTA DOS ITENS'!$O2306*'LISTA DOS ITENS'!$M2306</f>
        <v>73.8</v>
      </c>
      <c r="Q2306" s="25">
        <v>95.87</v>
      </c>
      <c r="R2306" s="25">
        <f>'LISTA DOS ITENS'!$Q2306*'LISTA DOS ITENS'!$M2306</f>
        <v>95.87</v>
      </c>
      <c r="S2306" s="56">
        <f>IF('LISTA DOS ITENS'!$P2306&gt;'LISTA DOS ITENS'!$R2306,'LISTA DOS ITENS'!$P2306,'LISTA DOS ITENS'!$R2306)</f>
        <v>95.87</v>
      </c>
      <c r="T2306" s="25">
        <v>5.7424598764611225</v>
      </c>
      <c r="U2306" s="25">
        <f>'LISTA DOS ITENS'!$T2306*'LISTA DOS ITENS'!$M2306</f>
        <v>5.742459876</v>
      </c>
      <c r="V2306" s="56">
        <f t="array" ref="V2306">INDEX('RESUMO - LOTES E VMA'!$F$3:$F$181,MATCH('LISTA DOS ITENS'!$D2306,'RESUMO - LOTES E VMA'!$A$3:$A$181,0))</f>
        <v>3864.310716</v>
      </c>
      <c r="W2306" s="57">
        <f>'LISTA DOS ITENS'!$U2306/'LISTA DOS ITENS'!$V2306</f>
        <v>0.001486024365</v>
      </c>
      <c r="X2306" s="53" t="s">
        <v>53</v>
      </c>
      <c r="Y2306" s="53" t="s">
        <v>290</v>
      </c>
      <c r="Z2306" s="58" t="str">
        <f>'LISTA DOS ITENS'!$F2306&amp;"-"&amp;'LISTA DOS ITENS'!$H2306&amp;"-"&amp;'LISTA DOS ITENS'!$J2306&amp;"-"&amp;'LISTA DOS ITENS'!$K2306&amp;"-"&amp;'LISTA DOS ITENS'!$I2306</f>
        <v>10853357-2201-0903-CONS/IAMN-</v>
      </c>
      <c r="AA2306" s="59" t="str">
        <f t="array" ref="AA2306">INDEX('RESUMO - LOTES E VMA'!$M$3:$M$181,MATCH('LISTA DOS ITENS'!$D2306,'RESUMO - LOTES E VMA'!$A$3:$A$181,0))</f>
        <v>Para Leilão</v>
      </c>
      <c r="AB2306" s="60">
        <f t="array" ref="AB2306">INDEX('RESUMO - LOTES E VMA'!$J$3:$J$181,MATCH('LISTA DOS ITENS'!$D2306,'RESUMO - LOTES E VMA'!$A$3:$A$181,0))</f>
        <v>0.05847711153</v>
      </c>
      <c r="AC2306" s="29" t="str">
        <f t="array" ref="AC2306">INDEX('RESUMO - LOTES E VMA'!$L$3:$L$181,MATCH('LISTA DOS ITENS'!$D2306,'RESUMO - LOTES E VMA'!$A$3:$A$181,0))</f>
        <v>1% do Valor de Comparação do VMA</v>
      </c>
      <c r="AD2306" s="53" t="str">
        <f>VLOOKUP(Tabela1[[#This Row],[Índice]],[1]Planilha1!$A:$A,1,0)</f>
        <v>#ERROR!</v>
      </c>
    </row>
    <row r="2307" ht="15.75" customHeight="1">
      <c r="A2307" s="52">
        <v>255214.0</v>
      </c>
      <c r="B2307" s="53" t="s">
        <v>70</v>
      </c>
      <c r="C2307" s="53" t="s">
        <v>71</v>
      </c>
      <c r="D2307" s="22">
        <v>207219.0</v>
      </c>
      <c r="E2307" s="53" t="s">
        <v>63</v>
      </c>
      <c r="F2307" s="54">
        <v>1.0338514E7</v>
      </c>
      <c r="G2307" s="53" t="s">
        <v>1672</v>
      </c>
      <c r="H2307" s="55">
        <v>2101.0</v>
      </c>
      <c r="I2307" s="55"/>
      <c r="J2307" s="55" t="s">
        <v>79</v>
      </c>
      <c r="K2307" s="53" t="s">
        <v>73</v>
      </c>
      <c r="L2307" s="53"/>
      <c r="M2307" s="53">
        <v>5.0</v>
      </c>
      <c r="N2307" s="53" t="s">
        <v>52</v>
      </c>
      <c r="O2307" s="25">
        <v>183.832</v>
      </c>
      <c r="P2307" s="25">
        <f>'LISTA DOS ITENS'!$O2307*'LISTA DOS ITENS'!$M2307</f>
        <v>919.16</v>
      </c>
      <c r="Q2307" s="25">
        <v>188.63</v>
      </c>
      <c r="R2307" s="25">
        <f>'LISTA DOS ITENS'!$Q2307*'LISTA DOS ITENS'!$M2307</f>
        <v>943.15</v>
      </c>
      <c r="S2307" s="56">
        <f>IF('LISTA DOS ITENS'!$P2307&gt;'LISTA DOS ITENS'!$R2307,'LISTA DOS ITENS'!$P2307,'LISTA DOS ITENS'!$R2307)</f>
        <v>943.15</v>
      </c>
      <c r="T2307" s="25">
        <v>11.29863572021343</v>
      </c>
      <c r="U2307" s="25">
        <f>'LISTA DOS ITENS'!$T2307*'LISTA DOS ITENS'!$M2307</f>
        <v>56.4931786</v>
      </c>
      <c r="V2307" s="56">
        <f t="array" ref="V2307">INDEX('RESUMO - LOTES E VMA'!$F$3:$F$181,MATCH('LISTA DOS ITENS'!$D2307,'RESUMO - LOTES E VMA'!$A$3:$A$181,0))</f>
        <v>3864.310716</v>
      </c>
      <c r="W2307" s="57">
        <f>'LISTA DOS ITENS'!$U2307/'LISTA DOS ITENS'!$V2307</f>
        <v>0.01461921226</v>
      </c>
      <c r="X2307" s="53" t="s">
        <v>53</v>
      </c>
      <c r="Y2307" s="53" t="s">
        <v>290</v>
      </c>
      <c r="Z2307" s="58" t="str">
        <f>'LISTA DOS ITENS'!$F2307&amp;"-"&amp;'LISTA DOS ITENS'!$H2307&amp;"-"&amp;'LISTA DOS ITENS'!$J2307&amp;"-"&amp;'LISTA DOS ITENS'!$K2307&amp;"-"&amp;'LISTA DOS ITENS'!$I2307</f>
        <v>10338514-2101-A003-CONS/NAC-</v>
      </c>
      <c r="AA2307" s="59" t="str">
        <f t="array" ref="AA2307">INDEX('RESUMO - LOTES E VMA'!$M$3:$M$181,MATCH('LISTA DOS ITENS'!$D2307,'RESUMO - LOTES E VMA'!$A$3:$A$181,0))</f>
        <v>Para Leilão</v>
      </c>
      <c r="AB2307" s="60">
        <f t="array" ref="AB2307">INDEX('RESUMO - LOTES E VMA'!$J$3:$J$181,MATCH('LISTA DOS ITENS'!$D2307,'RESUMO - LOTES E VMA'!$A$3:$A$181,0))</f>
        <v>0.05847711153</v>
      </c>
      <c r="AC2307" s="29" t="str">
        <f t="array" ref="AC2307">INDEX('RESUMO - LOTES E VMA'!$L$3:$L$181,MATCH('LISTA DOS ITENS'!$D2307,'RESUMO - LOTES E VMA'!$A$3:$A$181,0))</f>
        <v>1% do Valor de Comparação do VMA</v>
      </c>
      <c r="AD2307" s="53" t="str">
        <f>VLOOKUP(Tabela1[[#This Row],[Índice]],[1]Planilha1!$A:$A,1,0)</f>
        <v>#ERROR!</v>
      </c>
    </row>
    <row r="2308" ht="15.75" customHeight="1">
      <c r="A2308" s="52">
        <v>255215.0</v>
      </c>
      <c r="B2308" s="53" t="s">
        <v>70</v>
      </c>
      <c r="C2308" s="53" t="s">
        <v>71</v>
      </c>
      <c r="D2308" s="22">
        <v>207219.0</v>
      </c>
      <c r="E2308" s="53" t="s">
        <v>63</v>
      </c>
      <c r="F2308" s="54">
        <v>1.0338514E7</v>
      </c>
      <c r="G2308" s="53" t="s">
        <v>1672</v>
      </c>
      <c r="H2308" s="55">
        <v>2101.0</v>
      </c>
      <c r="I2308" s="55"/>
      <c r="J2308" s="55" t="s">
        <v>79</v>
      </c>
      <c r="K2308" s="53" t="s">
        <v>84</v>
      </c>
      <c r="L2308" s="53"/>
      <c r="M2308" s="53">
        <v>1.0</v>
      </c>
      <c r="N2308" s="53" t="s">
        <v>52</v>
      </c>
      <c r="O2308" s="25">
        <v>0.0</v>
      </c>
      <c r="P2308" s="25">
        <f>'LISTA DOS ITENS'!$O2308*'LISTA DOS ITENS'!$M2308</f>
        <v>0</v>
      </c>
      <c r="Q2308" s="25">
        <v>188.63</v>
      </c>
      <c r="R2308" s="25">
        <f>'LISTA DOS ITENS'!$Q2308*'LISTA DOS ITENS'!$M2308</f>
        <v>188.63</v>
      </c>
      <c r="S2308" s="56">
        <f>IF('LISTA DOS ITENS'!$P2308&gt;'LISTA DOS ITENS'!$R2308,'LISTA DOS ITENS'!$P2308,'LISTA DOS ITENS'!$R2308)</f>
        <v>188.63</v>
      </c>
      <c r="T2308" s="25">
        <v>11.29863572021343</v>
      </c>
      <c r="U2308" s="25">
        <f>'LISTA DOS ITENS'!$T2308*'LISTA DOS ITENS'!$M2308</f>
        <v>11.29863572</v>
      </c>
      <c r="V2308" s="56">
        <f t="array" ref="V2308">INDEX('RESUMO - LOTES E VMA'!$F$3:$F$181,MATCH('LISTA DOS ITENS'!$D2308,'RESUMO - LOTES E VMA'!$A$3:$A$181,0))</f>
        <v>3864.310716</v>
      </c>
      <c r="W2308" s="57">
        <f>'LISTA DOS ITENS'!$U2308/'LISTA DOS ITENS'!$V2308</f>
        <v>0.002923842453</v>
      </c>
      <c r="X2308" s="53" t="s">
        <v>53</v>
      </c>
      <c r="Y2308" s="53" t="s">
        <v>290</v>
      </c>
      <c r="Z2308" s="58" t="str">
        <f>'LISTA DOS ITENS'!$F2308&amp;"-"&amp;'LISTA DOS ITENS'!$H2308&amp;"-"&amp;'LISTA DOS ITENS'!$J2308&amp;"-"&amp;'LISTA DOS ITENS'!$K2308&amp;"-"&amp;'LISTA DOS ITENS'!$I2308</f>
        <v>10338514-2101-A003-RAST-</v>
      </c>
      <c r="AA2308" s="59" t="str">
        <f t="array" ref="AA2308">INDEX('RESUMO - LOTES E VMA'!$M$3:$M$181,MATCH('LISTA DOS ITENS'!$D2308,'RESUMO - LOTES E VMA'!$A$3:$A$181,0))</f>
        <v>Para Leilão</v>
      </c>
      <c r="AB2308" s="60">
        <f t="array" ref="AB2308">INDEX('RESUMO - LOTES E VMA'!$J$3:$J$181,MATCH('LISTA DOS ITENS'!$D2308,'RESUMO - LOTES E VMA'!$A$3:$A$181,0))</f>
        <v>0.05847711153</v>
      </c>
      <c r="AC2308" s="29" t="str">
        <f t="array" ref="AC2308">INDEX('RESUMO - LOTES E VMA'!$L$3:$L$181,MATCH('LISTA DOS ITENS'!$D2308,'RESUMO - LOTES E VMA'!$A$3:$A$181,0))</f>
        <v>1% do Valor de Comparação do VMA</v>
      </c>
      <c r="AD2308" s="53" t="str">
        <f>VLOOKUP(Tabela1[[#This Row],[Índice]],[1]Planilha1!$A:$A,1,0)</f>
        <v>#ERROR!</v>
      </c>
    </row>
    <row r="2309" ht="15.75" customHeight="1">
      <c r="A2309" s="52">
        <v>255216.0</v>
      </c>
      <c r="B2309" s="53" t="s">
        <v>70</v>
      </c>
      <c r="C2309" s="53" t="s">
        <v>71</v>
      </c>
      <c r="D2309" s="22">
        <v>207219.0</v>
      </c>
      <c r="E2309" s="53" t="s">
        <v>63</v>
      </c>
      <c r="F2309" s="54">
        <v>1.033859E7</v>
      </c>
      <c r="G2309" s="53" t="s">
        <v>1694</v>
      </c>
      <c r="H2309" s="55">
        <v>2101.0</v>
      </c>
      <c r="I2309" s="55"/>
      <c r="J2309" s="55" t="s">
        <v>79</v>
      </c>
      <c r="K2309" s="53" t="s">
        <v>84</v>
      </c>
      <c r="L2309" s="53"/>
      <c r="M2309" s="53">
        <v>1.0</v>
      </c>
      <c r="N2309" s="53" t="s">
        <v>52</v>
      </c>
      <c r="O2309" s="25">
        <v>1.0</v>
      </c>
      <c r="P2309" s="25">
        <f>'LISTA DOS ITENS'!$O2309*'LISTA DOS ITENS'!$M2309</f>
        <v>1</v>
      </c>
      <c r="Q2309" s="25">
        <v>2.16</v>
      </c>
      <c r="R2309" s="25">
        <f>'LISTA DOS ITENS'!$Q2309*'LISTA DOS ITENS'!$M2309</f>
        <v>2.16</v>
      </c>
      <c r="S2309" s="56">
        <f>IF('LISTA DOS ITENS'!$P2309&gt;'LISTA DOS ITENS'!$R2309,'LISTA DOS ITENS'!$P2309,'LISTA DOS ITENS'!$R2309)</f>
        <v>2.16</v>
      </c>
      <c r="T2309" s="25">
        <v>0.12938055004856602</v>
      </c>
      <c r="U2309" s="25">
        <f>'LISTA DOS ITENS'!$T2309*'LISTA DOS ITENS'!$M2309</f>
        <v>0.12938055</v>
      </c>
      <c r="V2309" s="56">
        <f t="array" ref="V2309">INDEX('RESUMO - LOTES E VMA'!$F$3:$F$181,MATCH('LISTA DOS ITENS'!$D2309,'RESUMO - LOTES E VMA'!$A$3:$A$181,0))</f>
        <v>3864.310716</v>
      </c>
      <c r="W2309" s="57">
        <f>'LISTA DOS ITENS'!$U2309/'LISTA DOS ITENS'!$V2309</f>
        <v>0.00003348088691</v>
      </c>
      <c r="X2309" s="53" t="s">
        <v>53</v>
      </c>
      <c r="Y2309" s="53" t="s">
        <v>290</v>
      </c>
      <c r="Z2309" s="58" t="str">
        <f>'LISTA DOS ITENS'!$F2309&amp;"-"&amp;'LISTA DOS ITENS'!$H2309&amp;"-"&amp;'LISTA DOS ITENS'!$J2309&amp;"-"&amp;'LISTA DOS ITENS'!$K2309&amp;"-"&amp;'LISTA DOS ITENS'!$I2309</f>
        <v>10338590-2101-A003-RAST-</v>
      </c>
      <c r="AA2309" s="59" t="str">
        <f t="array" ref="AA2309">INDEX('RESUMO - LOTES E VMA'!$M$3:$M$181,MATCH('LISTA DOS ITENS'!$D2309,'RESUMO - LOTES E VMA'!$A$3:$A$181,0))</f>
        <v>Para Leilão</v>
      </c>
      <c r="AB2309" s="60">
        <f t="array" ref="AB2309">INDEX('RESUMO - LOTES E VMA'!$J$3:$J$181,MATCH('LISTA DOS ITENS'!$D2309,'RESUMO - LOTES E VMA'!$A$3:$A$181,0))</f>
        <v>0.05847711153</v>
      </c>
      <c r="AC2309" s="29" t="str">
        <f t="array" ref="AC2309">INDEX('RESUMO - LOTES E VMA'!$L$3:$L$181,MATCH('LISTA DOS ITENS'!$D2309,'RESUMO - LOTES E VMA'!$A$3:$A$181,0))</f>
        <v>1% do Valor de Comparação do VMA</v>
      </c>
      <c r="AD2309" s="53" t="str">
        <f>VLOOKUP(Tabela1[[#This Row],[Índice]],[1]Planilha1!$A:$A,1,0)</f>
        <v>#ERROR!</v>
      </c>
    </row>
    <row r="2310" ht="15.75" customHeight="1">
      <c r="A2310" s="52">
        <v>255217.0</v>
      </c>
      <c r="B2310" s="53" t="s">
        <v>70</v>
      </c>
      <c r="C2310" s="53" t="s">
        <v>71</v>
      </c>
      <c r="D2310" s="22">
        <v>207219.0</v>
      </c>
      <c r="E2310" s="53" t="s">
        <v>63</v>
      </c>
      <c r="F2310" s="54">
        <v>1.0548184E7</v>
      </c>
      <c r="G2310" s="53" t="s">
        <v>1695</v>
      </c>
      <c r="H2310" s="55">
        <v>2101.0</v>
      </c>
      <c r="I2310" s="55"/>
      <c r="J2310" s="55" t="s">
        <v>79</v>
      </c>
      <c r="K2310" s="53" t="s">
        <v>73</v>
      </c>
      <c r="L2310" s="53"/>
      <c r="M2310" s="53">
        <v>1.0</v>
      </c>
      <c r="N2310" s="53" t="s">
        <v>52</v>
      </c>
      <c r="O2310" s="25">
        <v>102.63</v>
      </c>
      <c r="P2310" s="25">
        <f>'LISTA DOS ITENS'!$O2310*'LISTA DOS ITENS'!$M2310</f>
        <v>102.63</v>
      </c>
      <c r="Q2310" s="25">
        <v>102.63</v>
      </c>
      <c r="R2310" s="25">
        <f>'LISTA DOS ITENS'!$Q2310*'LISTA DOS ITENS'!$M2310</f>
        <v>102.63</v>
      </c>
      <c r="S2310" s="56">
        <f>IF('LISTA DOS ITENS'!$P2310&gt;'LISTA DOS ITENS'!$R2310,'LISTA DOS ITENS'!$P2310,'LISTA DOS ITENS'!$R2310)</f>
        <v>102.63</v>
      </c>
      <c r="T2310" s="25">
        <v>6.147373079390894</v>
      </c>
      <c r="U2310" s="25">
        <f>'LISTA DOS ITENS'!$T2310*'LISTA DOS ITENS'!$M2310</f>
        <v>6.147373079</v>
      </c>
      <c r="V2310" s="56">
        <f t="array" ref="V2310">INDEX('RESUMO - LOTES E VMA'!$F$3:$F$181,MATCH('LISTA DOS ITENS'!$D2310,'RESUMO - LOTES E VMA'!$A$3:$A$181,0))</f>
        <v>3864.310716</v>
      </c>
      <c r="W2310" s="57">
        <f>'LISTA DOS ITENS'!$U2310/'LISTA DOS ITENS'!$V2310</f>
        <v>0.00159080714</v>
      </c>
      <c r="X2310" s="53" t="s">
        <v>53</v>
      </c>
      <c r="Y2310" s="53" t="s">
        <v>290</v>
      </c>
      <c r="Z2310" s="58" t="str">
        <f>'LISTA DOS ITENS'!$F2310&amp;"-"&amp;'LISTA DOS ITENS'!$H2310&amp;"-"&amp;'LISTA DOS ITENS'!$J2310&amp;"-"&amp;'LISTA DOS ITENS'!$K2310&amp;"-"&amp;'LISTA DOS ITENS'!$I2310</f>
        <v>10548184-2101-A003-CONS/NAC-</v>
      </c>
      <c r="AA2310" s="59" t="str">
        <f t="array" ref="AA2310">INDEX('RESUMO - LOTES E VMA'!$M$3:$M$181,MATCH('LISTA DOS ITENS'!$D2310,'RESUMO - LOTES E VMA'!$A$3:$A$181,0))</f>
        <v>Para Leilão</v>
      </c>
      <c r="AB2310" s="60">
        <f t="array" ref="AB2310">INDEX('RESUMO - LOTES E VMA'!$J$3:$J$181,MATCH('LISTA DOS ITENS'!$D2310,'RESUMO - LOTES E VMA'!$A$3:$A$181,0))</f>
        <v>0.05847711153</v>
      </c>
      <c r="AC2310" s="29" t="str">
        <f t="array" ref="AC2310">INDEX('RESUMO - LOTES E VMA'!$L$3:$L$181,MATCH('LISTA DOS ITENS'!$D2310,'RESUMO - LOTES E VMA'!$A$3:$A$181,0))</f>
        <v>1% do Valor de Comparação do VMA</v>
      </c>
      <c r="AD2310" s="53" t="str">
        <f>VLOOKUP(Tabela1[[#This Row],[Índice]],[1]Planilha1!$A:$A,1,0)</f>
        <v>#ERROR!</v>
      </c>
    </row>
    <row r="2311" ht="15.75" customHeight="1">
      <c r="A2311" s="52">
        <v>255218.0</v>
      </c>
      <c r="B2311" s="53" t="s">
        <v>70</v>
      </c>
      <c r="C2311" s="53" t="s">
        <v>71</v>
      </c>
      <c r="D2311" s="22">
        <v>207219.0</v>
      </c>
      <c r="E2311" s="53" t="s">
        <v>63</v>
      </c>
      <c r="F2311" s="54">
        <v>1.0762662E7</v>
      </c>
      <c r="G2311" s="53" t="s">
        <v>1681</v>
      </c>
      <c r="H2311" s="55">
        <v>2201.0</v>
      </c>
      <c r="I2311" s="55"/>
      <c r="J2311" s="55" t="s">
        <v>79</v>
      </c>
      <c r="K2311" s="53" t="s">
        <v>73</v>
      </c>
      <c r="L2311" s="53"/>
      <c r="M2311" s="53">
        <v>3.0</v>
      </c>
      <c r="N2311" s="53" t="s">
        <v>52</v>
      </c>
      <c r="O2311" s="25">
        <v>92.27999999999999</v>
      </c>
      <c r="P2311" s="25">
        <f>'LISTA DOS ITENS'!$O2311*'LISTA DOS ITENS'!$M2311</f>
        <v>276.84</v>
      </c>
      <c r="Q2311" s="25">
        <v>92.28</v>
      </c>
      <c r="R2311" s="25">
        <f>'LISTA DOS ITENS'!$Q2311*'LISTA DOS ITENS'!$M2311</f>
        <v>276.84</v>
      </c>
      <c r="S2311" s="56">
        <f>IF('LISTA DOS ITENS'!$P2311&gt;'LISTA DOS ITENS'!$R2311,'LISTA DOS ITENS'!$P2311,'LISTA DOS ITENS'!$R2311)</f>
        <v>276.84</v>
      </c>
      <c r="T2311" s="25">
        <v>5.527424610408182</v>
      </c>
      <c r="U2311" s="25">
        <f>'LISTA DOS ITENS'!$T2311*'LISTA DOS ITENS'!$M2311</f>
        <v>16.58227383</v>
      </c>
      <c r="V2311" s="56">
        <f t="array" ref="V2311">INDEX('RESUMO - LOTES E VMA'!$F$3:$F$181,MATCH('LISTA DOS ITENS'!$D2311,'RESUMO - LOTES E VMA'!$A$3:$A$181,0))</f>
        <v>3864.310716</v>
      </c>
      <c r="W2311" s="57">
        <f>'LISTA DOS ITENS'!$U2311/'LISTA DOS ITENS'!$V2311</f>
        <v>0.004291133672</v>
      </c>
      <c r="X2311" s="53" t="s">
        <v>53</v>
      </c>
      <c r="Y2311" s="53" t="s">
        <v>290</v>
      </c>
      <c r="Z2311" s="58" t="str">
        <f>'LISTA DOS ITENS'!$F2311&amp;"-"&amp;'LISTA DOS ITENS'!$H2311&amp;"-"&amp;'LISTA DOS ITENS'!$J2311&amp;"-"&amp;'LISTA DOS ITENS'!$K2311&amp;"-"&amp;'LISTA DOS ITENS'!$I2311</f>
        <v>10762662-2201-A003-CONS/NAC-</v>
      </c>
      <c r="AA2311" s="59" t="str">
        <f t="array" ref="AA2311">INDEX('RESUMO - LOTES E VMA'!$M$3:$M$181,MATCH('LISTA DOS ITENS'!$D2311,'RESUMO - LOTES E VMA'!$A$3:$A$181,0))</f>
        <v>Para Leilão</v>
      </c>
      <c r="AB2311" s="60">
        <f t="array" ref="AB2311">INDEX('RESUMO - LOTES E VMA'!$J$3:$J$181,MATCH('LISTA DOS ITENS'!$D2311,'RESUMO - LOTES E VMA'!$A$3:$A$181,0))</f>
        <v>0.05847711153</v>
      </c>
      <c r="AC2311" s="29" t="str">
        <f t="array" ref="AC2311">INDEX('RESUMO - LOTES E VMA'!$L$3:$L$181,MATCH('LISTA DOS ITENS'!$D2311,'RESUMO - LOTES E VMA'!$A$3:$A$181,0))</f>
        <v>1% do Valor de Comparação do VMA</v>
      </c>
      <c r="AD2311" s="53" t="str">
        <f>VLOOKUP(Tabela1[[#This Row],[Índice]],[1]Planilha1!$A:$A,1,0)</f>
        <v>#ERROR!</v>
      </c>
    </row>
    <row r="2312" ht="15.75" customHeight="1">
      <c r="A2312" s="52">
        <v>255219.0</v>
      </c>
      <c r="B2312" s="53" t="s">
        <v>70</v>
      </c>
      <c r="C2312" s="53" t="s">
        <v>71</v>
      </c>
      <c r="D2312" s="22">
        <v>207219.0</v>
      </c>
      <c r="E2312" s="53" t="s">
        <v>63</v>
      </c>
      <c r="F2312" s="54">
        <v>1.081264E7</v>
      </c>
      <c r="G2312" s="53" t="s">
        <v>1696</v>
      </c>
      <c r="H2312" s="55">
        <v>2201.0</v>
      </c>
      <c r="I2312" s="55"/>
      <c r="J2312" s="55" t="s">
        <v>79</v>
      </c>
      <c r="K2312" s="53" t="s">
        <v>293</v>
      </c>
      <c r="L2312" s="53"/>
      <c r="M2312" s="53">
        <v>3.0</v>
      </c>
      <c r="N2312" s="53" t="s">
        <v>52</v>
      </c>
      <c r="O2312" s="25">
        <v>1.0</v>
      </c>
      <c r="P2312" s="25">
        <f>'LISTA DOS ITENS'!$O2312*'LISTA DOS ITENS'!$M2312</f>
        <v>3</v>
      </c>
      <c r="Q2312" s="25">
        <v>2561.54</v>
      </c>
      <c r="R2312" s="25">
        <f>'LISTA DOS ITENS'!$Q2312*'LISTA DOS ITENS'!$M2312</f>
        <v>7684.62</v>
      </c>
      <c r="S2312" s="56">
        <f>IF('LISTA DOS ITENS'!$P2312&gt;'LISTA DOS ITENS'!$R2312,'LISTA DOS ITENS'!$P2312,'LISTA DOS ITENS'!$R2312)</f>
        <v>7684.62</v>
      </c>
      <c r="T2312" s="25">
        <v>153.43215470898323</v>
      </c>
      <c r="U2312" s="25">
        <f>'LISTA DOS ITENS'!$T2312*'LISTA DOS ITENS'!$M2312</f>
        <v>460.2964641</v>
      </c>
      <c r="V2312" s="56">
        <f t="array" ref="V2312">INDEX('RESUMO - LOTES E VMA'!$F$3:$F$181,MATCH('LISTA DOS ITENS'!$D2312,'RESUMO - LOTES E VMA'!$A$3:$A$181,0))</f>
        <v>3864.310716</v>
      </c>
      <c r="W2312" s="57">
        <f>'LISTA DOS ITENS'!$U2312/'LISTA DOS ITENS'!$V2312</f>
        <v>0.1191147654</v>
      </c>
      <c r="X2312" s="53" t="s">
        <v>53</v>
      </c>
      <c r="Y2312" s="53" t="s">
        <v>290</v>
      </c>
      <c r="Z2312" s="58" t="str">
        <f>'LISTA DOS ITENS'!$F2312&amp;"-"&amp;'LISTA DOS ITENS'!$H2312&amp;"-"&amp;'LISTA DOS ITENS'!$J2312&amp;"-"&amp;'LISTA DOS ITENS'!$K2312&amp;"-"&amp;'LISTA DOS ITENS'!$I2312</f>
        <v>10812640-2201-A003-SOBRE_EMP-</v>
      </c>
      <c r="AA2312" s="59" t="str">
        <f t="array" ref="AA2312">INDEX('RESUMO - LOTES E VMA'!$M$3:$M$181,MATCH('LISTA DOS ITENS'!$D2312,'RESUMO - LOTES E VMA'!$A$3:$A$181,0))</f>
        <v>Para Leilão</v>
      </c>
      <c r="AB2312" s="60">
        <f t="array" ref="AB2312">INDEX('RESUMO - LOTES E VMA'!$J$3:$J$181,MATCH('LISTA DOS ITENS'!$D2312,'RESUMO - LOTES E VMA'!$A$3:$A$181,0))</f>
        <v>0.05847711153</v>
      </c>
      <c r="AC2312" s="29" t="str">
        <f t="array" ref="AC2312">INDEX('RESUMO - LOTES E VMA'!$L$3:$L$181,MATCH('LISTA DOS ITENS'!$D2312,'RESUMO - LOTES E VMA'!$A$3:$A$181,0))</f>
        <v>1% do Valor de Comparação do VMA</v>
      </c>
      <c r="AD2312" s="53" t="str">
        <f>VLOOKUP(Tabela1[[#This Row],[Índice]],[1]Planilha1!$A:$A,1,0)</f>
        <v>#ERROR!</v>
      </c>
    </row>
    <row r="2313" ht="15.75" customHeight="1">
      <c r="A2313" s="52">
        <v>255220.0</v>
      </c>
      <c r="B2313" s="53" t="s">
        <v>70</v>
      </c>
      <c r="C2313" s="53" t="s">
        <v>71</v>
      </c>
      <c r="D2313" s="22">
        <v>207219.0</v>
      </c>
      <c r="E2313" s="53" t="s">
        <v>63</v>
      </c>
      <c r="F2313" s="54">
        <v>1.0548184E7</v>
      </c>
      <c r="G2313" s="53" t="s">
        <v>1695</v>
      </c>
      <c r="H2313" s="55">
        <v>2101.0</v>
      </c>
      <c r="I2313" s="55"/>
      <c r="J2313" s="55" t="s">
        <v>319</v>
      </c>
      <c r="K2313" s="53" t="s">
        <v>73</v>
      </c>
      <c r="L2313" s="53"/>
      <c r="M2313" s="53">
        <v>10.0</v>
      </c>
      <c r="N2313" s="53" t="s">
        <v>52</v>
      </c>
      <c r="O2313" s="25">
        <v>102.63</v>
      </c>
      <c r="P2313" s="25">
        <f>'LISTA DOS ITENS'!$O2313*'LISTA DOS ITENS'!$M2313</f>
        <v>1026.3</v>
      </c>
      <c r="Q2313" s="25">
        <v>102.63</v>
      </c>
      <c r="R2313" s="25">
        <f>'LISTA DOS ITENS'!$Q2313*'LISTA DOS ITENS'!$M2313</f>
        <v>1026.3</v>
      </c>
      <c r="S2313" s="56">
        <f>IF('LISTA DOS ITENS'!$P2313&gt;'LISTA DOS ITENS'!$R2313,'LISTA DOS ITENS'!$P2313,'LISTA DOS ITENS'!$R2313)</f>
        <v>1026.3</v>
      </c>
      <c r="T2313" s="25">
        <v>6.147373079390894</v>
      </c>
      <c r="U2313" s="25">
        <f>'LISTA DOS ITENS'!$T2313*'LISTA DOS ITENS'!$M2313</f>
        <v>61.47373079</v>
      </c>
      <c r="V2313" s="56">
        <f t="array" ref="V2313">INDEX('RESUMO - LOTES E VMA'!$F$3:$F$181,MATCH('LISTA DOS ITENS'!$D2313,'RESUMO - LOTES E VMA'!$A$3:$A$181,0))</f>
        <v>3864.310716</v>
      </c>
      <c r="W2313" s="57">
        <f>'LISTA DOS ITENS'!$U2313/'LISTA DOS ITENS'!$V2313</f>
        <v>0.0159080714</v>
      </c>
      <c r="X2313" s="53" t="s">
        <v>53</v>
      </c>
      <c r="Y2313" s="53" t="s">
        <v>290</v>
      </c>
      <c r="Z2313" s="58" t="str">
        <f>'LISTA DOS ITENS'!$F2313&amp;"-"&amp;'LISTA DOS ITENS'!$H2313&amp;"-"&amp;'LISTA DOS ITENS'!$J2313&amp;"-"&amp;'LISTA DOS ITENS'!$K2313&amp;"-"&amp;'LISTA DOS ITENS'!$I2313</f>
        <v>10548184-2101-A803-CONS/NAC-</v>
      </c>
      <c r="AA2313" s="59" t="str">
        <f t="array" ref="AA2313">INDEX('RESUMO - LOTES E VMA'!$M$3:$M$181,MATCH('LISTA DOS ITENS'!$D2313,'RESUMO - LOTES E VMA'!$A$3:$A$181,0))</f>
        <v>Para Leilão</v>
      </c>
      <c r="AB2313" s="60">
        <f t="array" ref="AB2313">INDEX('RESUMO - LOTES E VMA'!$J$3:$J$181,MATCH('LISTA DOS ITENS'!$D2313,'RESUMO - LOTES E VMA'!$A$3:$A$181,0))</f>
        <v>0.05847711153</v>
      </c>
      <c r="AC2313" s="29" t="str">
        <f t="array" ref="AC2313">INDEX('RESUMO - LOTES E VMA'!$L$3:$L$181,MATCH('LISTA DOS ITENS'!$D2313,'RESUMO - LOTES E VMA'!$A$3:$A$181,0))</f>
        <v>1% do Valor de Comparação do VMA</v>
      </c>
      <c r="AD2313" s="53" t="str">
        <f>VLOOKUP(Tabela1[[#This Row],[Índice]],[1]Planilha1!$A:$A,1,0)</f>
        <v>#ERROR!</v>
      </c>
    </row>
    <row r="2314" ht="15.75" customHeight="1">
      <c r="A2314" s="52">
        <v>255221.0</v>
      </c>
      <c r="B2314" s="53" t="s">
        <v>70</v>
      </c>
      <c r="C2314" s="53" t="s">
        <v>71</v>
      </c>
      <c r="D2314" s="22">
        <v>207219.0</v>
      </c>
      <c r="E2314" s="53" t="s">
        <v>63</v>
      </c>
      <c r="F2314" s="54">
        <v>1.0295154E7</v>
      </c>
      <c r="G2314" s="53" t="s">
        <v>1697</v>
      </c>
      <c r="H2314" s="55">
        <v>2101.0</v>
      </c>
      <c r="I2314" s="55"/>
      <c r="J2314" s="55" t="s">
        <v>77</v>
      </c>
      <c r="K2314" s="53" t="s">
        <v>73</v>
      </c>
      <c r="L2314" s="53"/>
      <c r="M2314" s="53">
        <v>6.0</v>
      </c>
      <c r="N2314" s="53" t="s">
        <v>52</v>
      </c>
      <c r="O2314" s="25">
        <v>456.47499999999997</v>
      </c>
      <c r="P2314" s="25">
        <f>'LISTA DOS ITENS'!$O2314*'LISTA DOS ITENS'!$M2314</f>
        <v>2738.85</v>
      </c>
      <c r="Q2314" s="25">
        <v>456.48</v>
      </c>
      <c r="R2314" s="25">
        <f>'LISTA DOS ITENS'!$Q2314*'LISTA DOS ITENS'!$M2314</f>
        <v>2738.88</v>
      </c>
      <c r="S2314" s="56">
        <f>IF('LISTA DOS ITENS'!$P2314&gt;'LISTA DOS ITENS'!$R2314,'LISTA DOS ITENS'!$P2314,'LISTA DOS ITENS'!$R2314)</f>
        <v>2738.88</v>
      </c>
      <c r="T2314" s="25">
        <v>27.342422910263622</v>
      </c>
      <c r="U2314" s="25">
        <f>'LISTA DOS ITENS'!$T2314*'LISTA DOS ITENS'!$M2314</f>
        <v>164.0545375</v>
      </c>
      <c r="V2314" s="56">
        <f t="array" ref="V2314">INDEX('RESUMO - LOTES E VMA'!$F$3:$F$181,MATCH('LISTA DOS ITENS'!$D2314,'RESUMO - LOTES E VMA'!$A$3:$A$181,0))</f>
        <v>3864.310716</v>
      </c>
      <c r="W2314" s="57">
        <f>'LISTA DOS ITENS'!$U2314/'LISTA DOS ITENS'!$V2314</f>
        <v>0.0424537646</v>
      </c>
      <c r="X2314" s="53" t="s">
        <v>53</v>
      </c>
      <c r="Y2314" s="53" t="s">
        <v>290</v>
      </c>
      <c r="Z2314" s="58" t="str">
        <f>'LISTA DOS ITENS'!$F2314&amp;"-"&amp;'LISTA DOS ITENS'!$H2314&amp;"-"&amp;'LISTA DOS ITENS'!$J2314&amp;"-"&amp;'LISTA DOS ITENS'!$K2314&amp;"-"&amp;'LISTA DOS ITENS'!$I2314</f>
        <v>10295154-2101-A903-CONS/NAC-</v>
      </c>
      <c r="AA2314" s="59" t="str">
        <f t="array" ref="AA2314">INDEX('RESUMO - LOTES E VMA'!$M$3:$M$181,MATCH('LISTA DOS ITENS'!$D2314,'RESUMO - LOTES E VMA'!$A$3:$A$181,0))</f>
        <v>Para Leilão</v>
      </c>
      <c r="AB2314" s="60">
        <f t="array" ref="AB2314">INDEX('RESUMO - LOTES E VMA'!$J$3:$J$181,MATCH('LISTA DOS ITENS'!$D2314,'RESUMO - LOTES E VMA'!$A$3:$A$181,0))</f>
        <v>0.05847711153</v>
      </c>
      <c r="AC2314" s="29" t="str">
        <f t="array" ref="AC2314">INDEX('RESUMO - LOTES E VMA'!$L$3:$L$181,MATCH('LISTA DOS ITENS'!$D2314,'RESUMO - LOTES E VMA'!$A$3:$A$181,0))</f>
        <v>1% do Valor de Comparação do VMA</v>
      </c>
      <c r="AD2314" s="53" t="str">
        <f>VLOOKUP(Tabela1[[#This Row],[Índice]],[1]Planilha1!$A:$A,1,0)</f>
        <v>#ERROR!</v>
      </c>
    </row>
    <row r="2315" ht="15.75" customHeight="1">
      <c r="A2315" s="52">
        <v>255222.0</v>
      </c>
      <c r="B2315" s="53" t="s">
        <v>70</v>
      </c>
      <c r="C2315" s="53" t="s">
        <v>71</v>
      </c>
      <c r="D2315" s="22">
        <v>207219.0</v>
      </c>
      <c r="E2315" s="53" t="s">
        <v>63</v>
      </c>
      <c r="F2315" s="54">
        <v>1.029516E7</v>
      </c>
      <c r="G2315" s="53" t="s">
        <v>1698</v>
      </c>
      <c r="H2315" s="55">
        <v>2101.0</v>
      </c>
      <c r="I2315" s="55"/>
      <c r="J2315" s="55" t="s">
        <v>77</v>
      </c>
      <c r="K2315" s="53" t="s">
        <v>73</v>
      </c>
      <c r="L2315" s="53"/>
      <c r="M2315" s="53">
        <v>6.0</v>
      </c>
      <c r="N2315" s="53" t="s">
        <v>52</v>
      </c>
      <c r="O2315" s="25">
        <v>86.04625</v>
      </c>
      <c r="P2315" s="25">
        <f>'LISTA DOS ITENS'!$O2315*'LISTA DOS ITENS'!$M2315</f>
        <v>516.2775</v>
      </c>
      <c r="Q2315" s="25">
        <v>106.22</v>
      </c>
      <c r="R2315" s="25">
        <f>'LISTA DOS ITENS'!$Q2315*'LISTA DOS ITENS'!$M2315</f>
        <v>637.32</v>
      </c>
      <c r="S2315" s="56">
        <f>IF('LISTA DOS ITENS'!$P2315&gt;'LISTA DOS ITENS'!$R2315,'LISTA DOS ITENS'!$P2315,'LISTA DOS ITENS'!$R2315)</f>
        <v>637.32</v>
      </c>
      <c r="T2315" s="25">
        <v>6.362408345443835</v>
      </c>
      <c r="U2315" s="25">
        <f>'LISTA DOS ITENS'!$T2315*'LISTA DOS ITENS'!$M2315</f>
        <v>38.17445007</v>
      </c>
      <c r="V2315" s="56">
        <f t="array" ref="V2315">INDEX('RESUMO - LOTES E VMA'!$F$3:$F$181,MATCH('LISTA DOS ITENS'!$D2315,'RESUMO - LOTES E VMA'!$A$3:$A$181,0))</f>
        <v>3864.310716</v>
      </c>
      <c r="W2315" s="57">
        <f>'LISTA DOS ITENS'!$U2315/'LISTA DOS ITENS'!$V2315</f>
        <v>0.009878721687</v>
      </c>
      <c r="X2315" s="53" t="s">
        <v>53</v>
      </c>
      <c r="Y2315" s="53" t="s">
        <v>290</v>
      </c>
      <c r="Z2315" s="58" t="str">
        <f>'LISTA DOS ITENS'!$F2315&amp;"-"&amp;'LISTA DOS ITENS'!$H2315&amp;"-"&amp;'LISTA DOS ITENS'!$J2315&amp;"-"&amp;'LISTA DOS ITENS'!$K2315&amp;"-"&amp;'LISTA DOS ITENS'!$I2315</f>
        <v>10295160-2101-A903-CONS/NAC-</v>
      </c>
      <c r="AA2315" s="59" t="str">
        <f t="array" ref="AA2315">INDEX('RESUMO - LOTES E VMA'!$M$3:$M$181,MATCH('LISTA DOS ITENS'!$D2315,'RESUMO - LOTES E VMA'!$A$3:$A$181,0))</f>
        <v>Para Leilão</v>
      </c>
      <c r="AB2315" s="60">
        <f t="array" ref="AB2315">INDEX('RESUMO - LOTES E VMA'!$J$3:$J$181,MATCH('LISTA DOS ITENS'!$D2315,'RESUMO - LOTES E VMA'!$A$3:$A$181,0))</f>
        <v>0.05847711153</v>
      </c>
      <c r="AC2315" s="29" t="str">
        <f t="array" ref="AC2315">INDEX('RESUMO - LOTES E VMA'!$L$3:$L$181,MATCH('LISTA DOS ITENS'!$D2315,'RESUMO - LOTES E VMA'!$A$3:$A$181,0))</f>
        <v>1% do Valor de Comparação do VMA</v>
      </c>
      <c r="AD2315" s="53" t="str">
        <f>VLOOKUP(Tabela1[[#This Row],[Índice]],[1]Planilha1!$A:$A,1,0)</f>
        <v>#ERROR!</v>
      </c>
    </row>
    <row r="2316" ht="15.75" customHeight="1">
      <c r="A2316" s="52">
        <v>255223.0</v>
      </c>
      <c r="B2316" s="53" t="s">
        <v>70</v>
      </c>
      <c r="C2316" s="53" t="s">
        <v>71</v>
      </c>
      <c r="D2316" s="22">
        <v>207219.0</v>
      </c>
      <c r="E2316" s="53" t="s">
        <v>63</v>
      </c>
      <c r="F2316" s="54">
        <v>1.0559908E7</v>
      </c>
      <c r="G2316" s="53" t="s">
        <v>1699</v>
      </c>
      <c r="H2316" s="55">
        <v>2101.0</v>
      </c>
      <c r="I2316" s="55"/>
      <c r="J2316" s="55" t="s">
        <v>77</v>
      </c>
      <c r="K2316" s="53" t="s">
        <v>73</v>
      </c>
      <c r="L2316" s="53"/>
      <c r="M2316" s="53">
        <v>7.0</v>
      </c>
      <c r="N2316" s="53" t="s">
        <v>52</v>
      </c>
      <c r="O2316" s="25">
        <v>198.30285714285714</v>
      </c>
      <c r="P2316" s="25">
        <f>'LISTA DOS ITENS'!$O2316*'LISTA DOS ITENS'!$M2316</f>
        <v>1388.12</v>
      </c>
      <c r="Q2316" s="25">
        <v>198.3</v>
      </c>
      <c r="R2316" s="25">
        <f>'LISTA DOS ITENS'!$Q2316*'LISTA DOS ITENS'!$M2316</f>
        <v>1388.1</v>
      </c>
      <c r="S2316" s="56">
        <f>IF('LISTA DOS ITENS'!$P2316&gt;'LISTA DOS ITENS'!$R2316,'LISTA DOS ITENS'!$P2316,'LISTA DOS ITENS'!$R2316)</f>
        <v>1388.12</v>
      </c>
      <c r="T2316" s="25">
        <v>11.877853275291965</v>
      </c>
      <c r="U2316" s="25">
        <f>'LISTA DOS ITENS'!$T2316*'LISTA DOS ITENS'!$M2316</f>
        <v>83.14497293</v>
      </c>
      <c r="V2316" s="56">
        <f t="array" ref="V2316">INDEX('RESUMO - LOTES E VMA'!$F$3:$F$181,MATCH('LISTA DOS ITENS'!$D2316,'RESUMO - LOTES E VMA'!$A$3:$A$181,0))</f>
        <v>3864.310716</v>
      </c>
      <c r="W2316" s="57">
        <f>'LISTA DOS ITENS'!$U2316/'LISTA DOS ITENS'!$V2316</f>
        <v>0.02151611996</v>
      </c>
      <c r="X2316" s="53" t="s">
        <v>53</v>
      </c>
      <c r="Y2316" s="53" t="s">
        <v>290</v>
      </c>
      <c r="Z2316" s="58" t="str">
        <f>'LISTA DOS ITENS'!$F2316&amp;"-"&amp;'LISTA DOS ITENS'!$H2316&amp;"-"&amp;'LISTA DOS ITENS'!$J2316&amp;"-"&amp;'LISTA DOS ITENS'!$K2316&amp;"-"&amp;'LISTA DOS ITENS'!$I2316</f>
        <v>10559908-2101-A903-CONS/NAC-</v>
      </c>
      <c r="AA2316" s="59" t="str">
        <f t="array" ref="AA2316">INDEX('RESUMO - LOTES E VMA'!$M$3:$M$181,MATCH('LISTA DOS ITENS'!$D2316,'RESUMO - LOTES E VMA'!$A$3:$A$181,0))</f>
        <v>Para Leilão</v>
      </c>
      <c r="AB2316" s="60">
        <f t="array" ref="AB2316">INDEX('RESUMO - LOTES E VMA'!$J$3:$J$181,MATCH('LISTA DOS ITENS'!$D2316,'RESUMO - LOTES E VMA'!$A$3:$A$181,0))</f>
        <v>0.05847711153</v>
      </c>
      <c r="AC2316" s="29" t="str">
        <f t="array" ref="AC2316">INDEX('RESUMO - LOTES E VMA'!$L$3:$L$181,MATCH('LISTA DOS ITENS'!$D2316,'RESUMO - LOTES E VMA'!$A$3:$A$181,0))</f>
        <v>1% do Valor de Comparação do VMA</v>
      </c>
      <c r="AD2316" s="53" t="str">
        <f>VLOOKUP(Tabela1[[#This Row],[Índice]],[1]Planilha1!$A:$A,1,0)</f>
        <v>#ERROR!</v>
      </c>
    </row>
    <row r="2317" ht="15.75" customHeight="1">
      <c r="A2317" s="52">
        <v>255224.0</v>
      </c>
      <c r="B2317" s="53" t="s">
        <v>70</v>
      </c>
      <c r="C2317" s="53" t="s">
        <v>71</v>
      </c>
      <c r="D2317" s="22">
        <v>207219.0</v>
      </c>
      <c r="E2317" s="53" t="s">
        <v>63</v>
      </c>
      <c r="F2317" s="54">
        <v>1.0571201E7</v>
      </c>
      <c r="G2317" s="53" t="s">
        <v>1700</v>
      </c>
      <c r="H2317" s="55">
        <v>2101.0</v>
      </c>
      <c r="I2317" s="55" t="s">
        <v>81</v>
      </c>
      <c r="J2317" s="55" t="s">
        <v>77</v>
      </c>
      <c r="K2317" s="53" t="s">
        <v>73</v>
      </c>
      <c r="L2317" s="53"/>
      <c r="M2317" s="53">
        <v>1.0</v>
      </c>
      <c r="N2317" s="53" t="s">
        <v>52</v>
      </c>
      <c r="O2317" s="25">
        <v>6030.87</v>
      </c>
      <c r="P2317" s="25">
        <f>'LISTA DOS ITENS'!$O2317*'LISTA DOS ITENS'!$M2317</f>
        <v>6030.87</v>
      </c>
      <c r="Q2317" s="25">
        <v>6030.87</v>
      </c>
      <c r="R2317" s="25">
        <f>'LISTA DOS ITENS'!$Q2317*'LISTA DOS ITENS'!$M2317</f>
        <v>6030.87</v>
      </c>
      <c r="S2317" s="56">
        <f>IF('LISTA DOS ITENS'!$P2317&gt;'LISTA DOS ITENS'!$R2317,'LISTA DOS ITENS'!$P2317,'LISTA DOS ITENS'!$R2317)</f>
        <v>6030.87</v>
      </c>
      <c r="T2317" s="25">
        <v>361.23948049601637</v>
      </c>
      <c r="U2317" s="25">
        <f>'LISTA DOS ITENS'!$T2317*'LISTA DOS ITENS'!$M2317</f>
        <v>361.2394805</v>
      </c>
      <c r="V2317" s="56">
        <f t="array" ref="V2317">INDEX('RESUMO - LOTES E VMA'!$F$3:$F$181,MATCH('LISTA DOS ITENS'!$D2317,'RESUMO - LOTES E VMA'!$A$3:$A$181,0))</f>
        <v>3864.310716</v>
      </c>
      <c r="W2317" s="57">
        <f>'LISTA DOS ITENS'!$U2317/'LISTA DOS ITENS'!$V2317</f>
        <v>0.09348096131</v>
      </c>
      <c r="X2317" s="53" t="s">
        <v>53</v>
      </c>
      <c r="Y2317" s="53" t="s">
        <v>290</v>
      </c>
      <c r="Z2317" s="58" t="str">
        <f>'LISTA DOS ITENS'!$F2317&amp;"-"&amp;'LISTA DOS ITENS'!$H2317&amp;"-"&amp;'LISTA DOS ITENS'!$J2317&amp;"-"&amp;'LISTA DOS ITENS'!$K2317&amp;"-"&amp;'LISTA DOS ITENS'!$I2317</f>
        <v>10571201-2101-A903-CONS/NAC-ED-1000-01.01</v>
      </c>
      <c r="AA2317" s="59" t="str">
        <f t="array" ref="AA2317">INDEX('RESUMO - LOTES E VMA'!$M$3:$M$181,MATCH('LISTA DOS ITENS'!$D2317,'RESUMO - LOTES E VMA'!$A$3:$A$181,0))</f>
        <v>Para Leilão</v>
      </c>
      <c r="AB2317" s="60">
        <f t="array" ref="AB2317">INDEX('RESUMO - LOTES E VMA'!$J$3:$J$181,MATCH('LISTA DOS ITENS'!$D2317,'RESUMO - LOTES E VMA'!$A$3:$A$181,0))</f>
        <v>0.05847711153</v>
      </c>
      <c r="AC2317" s="29" t="str">
        <f t="array" ref="AC2317">INDEX('RESUMO - LOTES E VMA'!$L$3:$L$181,MATCH('LISTA DOS ITENS'!$D2317,'RESUMO - LOTES E VMA'!$A$3:$A$181,0))</f>
        <v>1% do Valor de Comparação do VMA</v>
      </c>
      <c r="AD2317" s="53" t="str">
        <f>VLOOKUP(Tabela1[[#This Row],[Índice]],[1]Planilha1!$A:$A,1,0)</f>
        <v>#ERROR!</v>
      </c>
    </row>
    <row r="2318" ht="15.75" customHeight="1">
      <c r="A2318" s="52">
        <v>255225.0</v>
      </c>
      <c r="B2318" s="53" t="s">
        <v>70</v>
      </c>
      <c r="C2318" s="53" t="s">
        <v>71</v>
      </c>
      <c r="D2318" s="22">
        <v>207219.0</v>
      </c>
      <c r="E2318" s="53" t="s">
        <v>63</v>
      </c>
      <c r="F2318" s="54">
        <v>1.0656897E7</v>
      </c>
      <c r="G2318" s="53" t="s">
        <v>1671</v>
      </c>
      <c r="H2318" s="55">
        <v>2101.0</v>
      </c>
      <c r="I2318" s="55"/>
      <c r="J2318" s="55" t="s">
        <v>77</v>
      </c>
      <c r="K2318" s="53" t="s">
        <v>179</v>
      </c>
      <c r="L2318" s="53"/>
      <c r="M2318" s="53">
        <v>2.0</v>
      </c>
      <c r="N2318" s="53" t="s">
        <v>52</v>
      </c>
      <c r="O2318" s="25">
        <v>559.015</v>
      </c>
      <c r="P2318" s="25">
        <f>'LISTA DOS ITENS'!$O2318*'LISTA DOS ITENS'!$M2318</f>
        <v>1118.03</v>
      </c>
      <c r="Q2318" s="25">
        <v>559.02</v>
      </c>
      <c r="R2318" s="25">
        <f>'LISTA DOS ITENS'!$Q2318*'LISTA DOS ITENS'!$M2318</f>
        <v>1118.04</v>
      </c>
      <c r="S2318" s="56">
        <f>IF('LISTA DOS ITENS'!$P2318&gt;'LISTA DOS ITENS'!$R2318,'LISTA DOS ITENS'!$P2318,'LISTA DOS ITENS'!$R2318)</f>
        <v>1118.04</v>
      </c>
      <c r="T2318" s="25">
        <v>33.48440513340249</v>
      </c>
      <c r="U2318" s="25">
        <f>'LISTA DOS ITENS'!$T2318*'LISTA DOS ITENS'!$M2318</f>
        <v>66.96881027</v>
      </c>
      <c r="V2318" s="56">
        <f t="array" ref="V2318">INDEX('RESUMO - LOTES E VMA'!$F$3:$F$181,MATCH('LISTA DOS ITENS'!$D2318,'RESUMO - LOTES E VMA'!$A$3:$A$181,0))</f>
        <v>3864.310716</v>
      </c>
      <c r="W2318" s="57">
        <f>'LISTA DOS ITENS'!$U2318/'LISTA DOS ITENS'!$V2318</f>
        <v>0.01733007907</v>
      </c>
      <c r="X2318" s="53" t="s">
        <v>53</v>
      </c>
      <c r="Y2318" s="53" t="s">
        <v>290</v>
      </c>
      <c r="Z2318" s="58" t="str">
        <f>'LISTA DOS ITENS'!$F2318&amp;"-"&amp;'LISTA DOS ITENS'!$H2318&amp;"-"&amp;'LISTA DOS ITENS'!$J2318&amp;"-"&amp;'LISTA DOS ITENS'!$K2318&amp;"-"&amp;'LISTA DOS ITENS'!$I2318</f>
        <v>10656897-2101-A903-IMOB/IMP-</v>
      </c>
      <c r="AA2318" s="59" t="str">
        <f t="array" ref="AA2318">INDEX('RESUMO - LOTES E VMA'!$M$3:$M$181,MATCH('LISTA DOS ITENS'!$D2318,'RESUMO - LOTES E VMA'!$A$3:$A$181,0))</f>
        <v>Para Leilão</v>
      </c>
      <c r="AB2318" s="60">
        <f t="array" ref="AB2318">INDEX('RESUMO - LOTES E VMA'!$J$3:$J$181,MATCH('LISTA DOS ITENS'!$D2318,'RESUMO - LOTES E VMA'!$A$3:$A$181,0))</f>
        <v>0.05847711153</v>
      </c>
      <c r="AC2318" s="29" t="str">
        <f t="array" ref="AC2318">INDEX('RESUMO - LOTES E VMA'!$L$3:$L$181,MATCH('LISTA DOS ITENS'!$D2318,'RESUMO - LOTES E VMA'!$A$3:$A$181,0))</f>
        <v>1% do Valor de Comparação do VMA</v>
      </c>
      <c r="AD2318" s="53" t="str">
        <f>VLOOKUP(Tabela1[[#This Row],[Índice]],[1]Planilha1!$A:$A,1,0)</f>
        <v>#ERROR!</v>
      </c>
    </row>
    <row r="2319" ht="15.75" customHeight="1">
      <c r="A2319" s="52">
        <v>255226.0</v>
      </c>
      <c r="B2319" s="53" t="s">
        <v>70</v>
      </c>
      <c r="C2319" s="53" t="s">
        <v>71</v>
      </c>
      <c r="D2319" s="22">
        <v>207219.0</v>
      </c>
      <c r="E2319" s="53" t="s">
        <v>63</v>
      </c>
      <c r="F2319" s="54">
        <v>1.0674204E7</v>
      </c>
      <c r="G2319" s="53" t="s">
        <v>1701</v>
      </c>
      <c r="H2319" s="55">
        <v>2101.0</v>
      </c>
      <c r="I2319" s="55"/>
      <c r="J2319" s="55" t="s">
        <v>77</v>
      </c>
      <c r="K2319" s="53" t="s">
        <v>80</v>
      </c>
      <c r="L2319" s="53"/>
      <c r="M2319" s="53">
        <v>1.0</v>
      </c>
      <c r="N2319" s="53" t="s">
        <v>52</v>
      </c>
      <c r="O2319" s="25">
        <v>120.0</v>
      </c>
      <c r="P2319" s="25">
        <f>'LISTA DOS ITENS'!$O2319*'LISTA DOS ITENS'!$M2319</f>
        <v>120</v>
      </c>
      <c r="Q2319" s="25">
        <v>120.0</v>
      </c>
      <c r="R2319" s="25">
        <f>'LISTA DOS ITENS'!$Q2319*'LISTA DOS ITENS'!$M2319</f>
        <v>120</v>
      </c>
      <c r="S2319" s="56">
        <f>IF('LISTA DOS ITENS'!$P2319&gt;'LISTA DOS ITENS'!$R2319,'LISTA DOS ITENS'!$P2319,'LISTA DOS ITENS'!$R2319)</f>
        <v>120</v>
      </c>
      <c r="T2319" s="25">
        <v>7.187808336031446</v>
      </c>
      <c r="U2319" s="25">
        <f>'LISTA DOS ITENS'!$T2319*'LISTA DOS ITENS'!$M2319</f>
        <v>7.187808336</v>
      </c>
      <c r="V2319" s="56">
        <f t="array" ref="V2319">INDEX('RESUMO - LOTES E VMA'!$F$3:$F$181,MATCH('LISTA DOS ITENS'!$D2319,'RESUMO - LOTES E VMA'!$A$3:$A$181,0))</f>
        <v>3864.310716</v>
      </c>
      <c r="W2319" s="57">
        <f>'LISTA DOS ITENS'!$U2319/'LISTA DOS ITENS'!$V2319</f>
        <v>0.001860049273</v>
      </c>
      <c r="X2319" s="53" t="s">
        <v>53</v>
      </c>
      <c r="Y2319" s="53" t="s">
        <v>290</v>
      </c>
      <c r="Z2319" s="58" t="str">
        <f>'LISTA DOS ITENS'!$F2319&amp;"-"&amp;'LISTA DOS ITENS'!$H2319&amp;"-"&amp;'LISTA DOS ITENS'!$J2319&amp;"-"&amp;'LISTA DOS ITENS'!$K2319&amp;"-"&amp;'LISTA DOS ITENS'!$I2319</f>
        <v>10674204-2101-A903-IMOB/NAC-</v>
      </c>
      <c r="AA2319" s="59" t="str">
        <f t="array" ref="AA2319">INDEX('RESUMO - LOTES E VMA'!$M$3:$M$181,MATCH('LISTA DOS ITENS'!$D2319,'RESUMO - LOTES E VMA'!$A$3:$A$181,0))</f>
        <v>Para Leilão</v>
      </c>
      <c r="AB2319" s="60">
        <f t="array" ref="AB2319">INDEX('RESUMO - LOTES E VMA'!$J$3:$J$181,MATCH('LISTA DOS ITENS'!$D2319,'RESUMO - LOTES E VMA'!$A$3:$A$181,0))</f>
        <v>0.05847711153</v>
      </c>
      <c r="AC2319" s="29" t="str">
        <f t="array" ref="AC2319">INDEX('RESUMO - LOTES E VMA'!$L$3:$L$181,MATCH('LISTA DOS ITENS'!$D2319,'RESUMO - LOTES E VMA'!$A$3:$A$181,0))</f>
        <v>1% do Valor de Comparação do VMA</v>
      </c>
      <c r="AD2319" s="53" t="str">
        <f>VLOOKUP(Tabela1[[#This Row],[Índice]],[1]Planilha1!$A:$A,1,0)</f>
        <v>#ERROR!</v>
      </c>
    </row>
    <row r="2320" ht="15.75" customHeight="1">
      <c r="A2320" s="52">
        <v>255227.0</v>
      </c>
      <c r="B2320" s="53" t="s">
        <v>70</v>
      </c>
      <c r="C2320" s="53" t="s">
        <v>71</v>
      </c>
      <c r="D2320" s="22">
        <v>207219.0</v>
      </c>
      <c r="E2320" s="53" t="s">
        <v>63</v>
      </c>
      <c r="F2320" s="54">
        <v>1.0724163E7</v>
      </c>
      <c r="G2320" s="53" t="s">
        <v>1702</v>
      </c>
      <c r="H2320" s="55">
        <v>2101.0</v>
      </c>
      <c r="I2320" s="55"/>
      <c r="J2320" s="55" t="s">
        <v>77</v>
      </c>
      <c r="K2320" s="53" t="s">
        <v>73</v>
      </c>
      <c r="L2320" s="53"/>
      <c r="M2320" s="53">
        <v>3.0</v>
      </c>
      <c r="N2320" s="53" t="s">
        <v>52</v>
      </c>
      <c r="O2320" s="25">
        <v>828.0</v>
      </c>
      <c r="P2320" s="25">
        <f>'LISTA DOS ITENS'!$O2320*'LISTA DOS ITENS'!$M2320</f>
        <v>2484</v>
      </c>
      <c r="Q2320" s="25">
        <v>828.0</v>
      </c>
      <c r="R2320" s="25">
        <f>'LISTA DOS ITENS'!$Q2320*'LISTA DOS ITENS'!$M2320</f>
        <v>2484</v>
      </c>
      <c r="S2320" s="56">
        <f>IF('LISTA DOS ITENS'!$P2320&gt;'LISTA DOS ITENS'!$R2320,'LISTA DOS ITENS'!$P2320,'LISTA DOS ITENS'!$R2320)</f>
        <v>2484</v>
      </c>
      <c r="T2320" s="25">
        <v>49.59587751861697</v>
      </c>
      <c r="U2320" s="25">
        <f>'LISTA DOS ITENS'!$T2320*'LISTA DOS ITENS'!$M2320</f>
        <v>148.7876326</v>
      </c>
      <c r="V2320" s="56">
        <f t="array" ref="V2320">INDEX('RESUMO - LOTES E VMA'!$F$3:$F$181,MATCH('LISTA DOS ITENS'!$D2320,'RESUMO - LOTES E VMA'!$A$3:$A$181,0))</f>
        <v>3864.310716</v>
      </c>
      <c r="W2320" s="57">
        <f>'LISTA DOS ITENS'!$U2320/'LISTA DOS ITENS'!$V2320</f>
        <v>0.03850301994</v>
      </c>
      <c r="X2320" s="53" t="s">
        <v>53</v>
      </c>
      <c r="Y2320" s="53" t="s">
        <v>290</v>
      </c>
      <c r="Z2320" s="58" t="str">
        <f>'LISTA DOS ITENS'!$F2320&amp;"-"&amp;'LISTA DOS ITENS'!$H2320&amp;"-"&amp;'LISTA DOS ITENS'!$J2320&amp;"-"&amp;'LISTA DOS ITENS'!$K2320&amp;"-"&amp;'LISTA DOS ITENS'!$I2320</f>
        <v>10724163-2101-A903-CONS/NAC-</v>
      </c>
      <c r="AA2320" s="59" t="str">
        <f t="array" ref="AA2320">INDEX('RESUMO - LOTES E VMA'!$M$3:$M$181,MATCH('LISTA DOS ITENS'!$D2320,'RESUMO - LOTES E VMA'!$A$3:$A$181,0))</f>
        <v>Para Leilão</v>
      </c>
      <c r="AB2320" s="60">
        <f t="array" ref="AB2320">INDEX('RESUMO - LOTES E VMA'!$J$3:$J$181,MATCH('LISTA DOS ITENS'!$D2320,'RESUMO - LOTES E VMA'!$A$3:$A$181,0))</f>
        <v>0.05847711153</v>
      </c>
      <c r="AC2320" s="29" t="str">
        <f t="array" ref="AC2320">INDEX('RESUMO - LOTES E VMA'!$L$3:$L$181,MATCH('LISTA DOS ITENS'!$D2320,'RESUMO - LOTES E VMA'!$A$3:$A$181,0))</f>
        <v>1% do Valor de Comparação do VMA</v>
      </c>
      <c r="AD2320" s="53" t="str">
        <f>VLOOKUP(Tabela1[[#This Row],[Índice]],[1]Planilha1!$A:$A,1,0)</f>
        <v>#ERROR!</v>
      </c>
    </row>
    <row r="2321" ht="15.75" customHeight="1">
      <c r="A2321" s="52">
        <v>255228.0</v>
      </c>
      <c r="B2321" s="53" t="s">
        <v>70</v>
      </c>
      <c r="C2321" s="53" t="s">
        <v>71</v>
      </c>
      <c r="D2321" s="22">
        <v>207219.0</v>
      </c>
      <c r="E2321" s="53" t="s">
        <v>63</v>
      </c>
      <c r="F2321" s="54">
        <v>1.0739946E7</v>
      </c>
      <c r="G2321" s="53" t="s">
        <v>1703</v>
      </c>
      <c r="H2321" s="55">
        <v>2101.0</v>
      </c>
      <c r="I2321" s="55"/>
      <c r="J2321" s="55" t="s">
        <v>77</v>
      </c>
      <c r="K2321" s="53" t="s">
        <v>73</v>
      </c>
      <c r="L2321" s="53"/>
      <c r="M2321" s="53">
        <v>1.0</v>
      </c>
      <c r="N2321" s="53" t="s">
        <v>52</v>
      </c>
      <c r="O2321" s="25">
        <v>47.12</v>
      </c>
      <c r="P2321" s="25">
        <f>'LISTA DOS ITENS'!$O2321*'LISTA DOS ITENS'!$M2321</f>
        <v>47.12</v>
      </c>
      <c r="Q2321" s="25">
        <v>47.13</v>
      </c>
      <c r="R2321" s="25">
        <f>'LISTA DOS ITENS'!$Q2321*'LISTA DOS ITENS'!$M2321</f>
        <v>47.13</v>
      </c>
      <c r="S2321" s="56">
        <f>IF('LISTA DOS ITENS'!$P2321&gt;'LISTA DOS ITENS'!$R2321,'LISTA DOS ITENS'!$P2321,'LISTA DOS ITENS'!$R2321)</f>
        <v>47.13</v>
      </c>
      <c r="T2321" s="25">
        <v>2.8230117239763506</v>
      </c>
      <c r="U2321" s="25">
        <f>'LISTA DOS ITENS'!$T2321*'LISTA DOS ITENS'!$M2321</f>
        <v>2.823011724</v>
      </c>
      <c r="V2321" s="56">
        <f t="array" ref="V2321">INDEX('RESUMO - LOTES E VMA'!$F$3:$F$181,MATCH('LISTA DOS ITENS'!$D2321,'RESUMO - LOTES E VMA'!$A$3:$A$181,0))</f>
        <v>3864.310716</v>
      </c>
      <c r="W2321" s="57">
        <f>'LISTA DOS ITENS'!$U2321/'LISTA DOS ITENS'!$V2321</f>
        <v>0.0007305343519</v>
      </c>
      <c r="X2321" s="53" t="s">
        <v>53</v>
      </c>
      <c r="Y2321" s="53" t="s">
        <v>290</v>
      </c>
      <c r="Z2321" s="58" t="str">
        <f>'LISTA DOS ITENS'!$F2321&amp;"-"&amp;'LISTA DOS ITENS'!$H2321&amp;"-"&amp;'LISTA DOS ITENS'!$J2321&amp;"-"&amp;'LISTA DOS ITENS'!$K2321&amp;"-"&amp;'LISTA DOS ITENS'!$I2321</f>
        <v>10739946-2101-A903-CONS/NAC-</v>
      </c>
      <c r="AA2321" s="59" t="str">
        <f t="array" ref="AA2321">INDEX('RESUMO - LOTES E VMA'!$M$3:$M$181,MATCH('LISTA DOS ITENS'!$D2321,'RESUMO - LOTES E VMA'!$A$3:$A$181,0))</f>
        <v>Para Leilão</v>
      </c>
      <c r="AB2321" s="60">
        <f t="array" ref="AB2321">INDEX('RESUMO - LOTES E VMA'!$J$3:$J$181,MATCH('LISTA DOS ITENS'!$D2321,'RESUMO - LOTES E VMA'!$A$3:$A$181,0))</f>
        <v>0.05847711153</v>
      </c>
      <c r="AC2321" s="29" t="str">
        <f t="array" ref="AC2321">INDEX('RESUMO - LOTES E VMA'!$L$3:$L$181,MATCH('LISTA DOS ITENS'!$D2321,'RESUMO - LOTES E VMA'!$A$3:$A$181,0))</f>
        <v>1% do Valor de Comparação do VMA</v>
      </c>
      <c r="AD2321" s="53" t="str">
        <f>VLOOKUP(Tabela1[[#This Row],[Índice]],[1]Planilha1!$A:$A,1,0)</f>
        <v>#ERROR!</v>
      </c>
    </row>
    <row r="2322" ht="15.75" customHeight="1">
      <c r="A2322" s="52">
        <v>255229.0</v>
      </c>
      <c r="B2322" s="53" t="s">
        <v>70</v>
      </c>
      <c r="C2322" s="53" t="s">
        <v>71</v>
      </c>
      <c r="D2322" s="22">
        <v>207219.0</v>
      </c>
      <c r="E2322" s="53" t="s">
        <v>63</v>
      </c>
      <c r="F2322" s="54">
        <v>1.0774495E7</v>
      </c>
      <c r="G2322" s="53" t="s">
        <v>1678</v>
      </c>
      <c r="H2322" s="55">
        <v>2101.0</v>
      </c>
      <c r="I2322" s="55"/>
      <c r="J2322" s="55" t="s">
        <v>77</v>
      </c>
      <c r="K2322" s="53" t="s">
        <v>80</v>
      </c>
      <c r="L2322" s="53"/>
      <c r="M2322" s="53">
        <v>2.0</v>
      </c>
      <c r="N2322" s="53" t="s">
        <v>52</v>
      </c>
      <c r="O2322" s="25">
        <v>388.5</v>
      </c>
      <c r="P2322" s="25">
        <f>'LISTA DOS ITENS'!$O2322*'LISTA DOS ITENS'!$M2322</f>
        <v>777</v>
      </c>
      <c r="Q2322" s="25">
        <v>512.39</v>
      </c>
      <c r="R2322" s="25">
        <f>'LISTA DOS ITENS'!$Q2322*'LISTA DOS ITENS'!$M2322</f>
        <v>1024.78</v>
      </c>
      <c r="S2322" s="56">
        <f>IF('LISTA DOS ITENS'!$P2322&gt;'LISTA DOS ITENS'!$R2322,'LISTA DOS ITENS'!$P2322,'LISTA DOS ITENS'!$R2322)</f>
        <v>1024.78</v>
      </c>
      <c r="T2322" s="25">
        <v>30.69134261082627</v>
      </c>
      <c r="U2322" s="25">
        <f>'LISTA DOS ITENS'!$T2322*'LISTA DOS ITENS'!$M2322</f>
        <v>61.38268522</v>
      </c>
      <c r="V2322" s="56">
        <f t="array" ref="V2322">INDEX('RESUMO - LOTES E VMA'!$F$3:$F$181,MATCH('LISTA DOS ITENS'!$D2322,'RESUMO - LOTES E VMA'!$A$3:$A$181,0))</f>
        <v>3864.310716</v>
      </c>
      <c r="W2322" s="57">
        <f>'LISTA DOS ITENS'!$U2322/'LISTA DOS ITENS'!$V2322</f>
        <v>0.01588451078</v>
      </c>
      <c r="X2322" s="53" t="s">
        <v>53</v>
      </c>
      <c r="Y2322" s="53" t="s">
        <v>290</v>
      </c>
      <c r="Z2322" s="58" t="str">
        <f>'LISTA DOS ITENS'!$F2322&amp;"-"&amp;'LISTA DOS ITENS'!$H2322&amp;"-"&amp;'LISTA DOS ITENS'!$J2322&amp;"-"&amp;'LISTA DOS ITENS'!$K2322&amp;"-"&amp;'LISTA DOS ITENS'!$I2322</f>
        <v>10774495-2101-A903-IMOB/NAC-</v>
      </c>
      <c r="AA2322" s="59" t="str">
        <f t="array" ref="AA2322">INDEX('RESUMO - LOTES E VMA'!$M$3:$M$181,MATCH('LISTA DOS ITENS'!$D2322,'RESUMO - LOTES E VMA'!$A$3:$A$181,0))</f>
        <v>Para Leilão</v>
      </c>
      <c r="AB2322" s="60">
        <f t="array" ref="AB2322">INDEX('RESUMO - LOTES E VMA'!$J$3:$J$181,MATCH('LISTA DOS ITENS'!$D2322,'RESUMO - LOTES E VMA'!$A$3:$A$181,0))</f>
        <v>0.05847711153</v>
      </c>
      <c r="AC2322" s="29" t="str">
        <f t="array" ref="AC2322">INDEX('RESUMO - LOTES E VMA'!$L$3:$L$181,MATCH('LISTA DOS ITENS'!$D2322,'RESUMO - LOTES E VMA'!$A$3:$A$181,0))</f>
        <v>1% do Valor de Comparação do VMA</v>
      </c>
      <c r="AD2322" s="53" t="str">
        <f>VLOOKUP(Tabela1[[#This Row],[Índice]],[1]Planilha1!$A:$A,1,0)</f>
        <v>#ERROR!</v>
      </c>
    </row>
    <row r="2323" ht="15.75" customHeight="1">
      <c r="A2323" s="52">
        <v>255230.0</v>
      </c>
      <c r="B2323" s="53" t="s">
        <v>70</v>
      </c>
      <c r="C2323" s="53" t="s">
        <v>71</v>
      </c>
      <c r="D2323" s="22">
        <v>207219.0</v>
      </c>
      <c r="E2323" s="53" t="s">
        <v>63</v>
      </c>
      <c r="F2323" s="54">
        <v>1.085335E7</v>
      </c>
      <c r="G2323" s="53" t="s">
        <v>1704</v>
      </c>
      <c r="H2323" s="55">
        <v>2101.0</v>
      </c>
      <c r="I2323" s="55"/>
      <c r="J2323" s="55" t="s">
        <v>77</v>
      </c>
      <c r="K2323" s="53" t="s">
        <v>73</v>
      </c>
      <c r="L2323" s="53"/>
      <c r="M2323" s="53">
        <v>2.0</v>
      </c>
      <c r="N2323" s="53" t="s">
        <v>52</v>
      </c>
      <c r="O2323" s="25">
        <v>115.5</v>
      </c>
      <c r="P2323" s="25">
        <f>'LISTA DOS ITENS'!$O2323*'LISTA DOS ITENS'!$M2323</f>
        <v>231</v>
      </c>
      <c r="Q2323" s="25">
        <v>115.5</v>
      </c>
      <c r="R2323" s="25">
        <f>'LISTA DOS ITENS'!$Q2323*'LISTA DOS ITENS'!$M2323</f>
        <v>231</v>
      </c>
      <c r="S2323" s="56">
        <f>IF('LISTA DOS ITENS'!$P2323&gt;'LISTA DOS ITENS'!$R2323,'LISTA DOS ITENS'!$P2323,'LISTA DOS ITENS'!$R2323)</f>
        <v>231</v>
      </c>
      <c r="T2323" s="25">
        <v>6.918265523430266</v>
      </c>
      <c r="U2323" s="25">
        <f>'LISTA DOS ITENS'!$T2323*'LISTA DOS ITENS'!$M2323</f>
        <v>13.83653105</v>
      </c>
      <c r="V2323" s="56">
        <f t="array" ref="V2323">INDEX('RESUMO - LOTES E VMA'!$F$3:$F$181,MATCH('LISTA DOS ITENS'!$D2323,'RESUMO - LOTES E VMA'!$A$3:$A$181,0))</f>
        <v>3864.310716</v>
      </c>
      <c r="W2323" s="57">
        <f>'LISTA DOS ITENS'!$U2323/'LISTA DOS ITENS'!$V2323</f>
        <v>0.00358059485</v>
      </c>
      <c r="X2323" s="53" t="s">
        <v>53</v>
      </c>
      <c r="Y2323" s="53" t="s">
        <v>290</v>
      </c>
      <c r="Z2323" s="58" t="str">
        <f>'LISTA DOS ITENS'!$F2323&amp;"-"&amp;'LISTA DOS ITENS'!$H2323&amp;"-"&amp;'LISTA DOS ITENS'!$J2323&amp;"-"&amp;'LISTA DOS ITENS'!$K2323&amp;"-"&amp;'LISTA DOS ITENS'!$I2323</f>
        <v>10853350-2101-A903-CONS/NAC-</v>
      </c>
      <c r="AA2323" s="59" t="str">
        <f t="array" ref="AA2323">INDEX('RESUMO - LOTES E VMA'!$M$3:$M$181,MATCH('LISTA DOS ITENS'!$D2323,'RESUMO - LOTES E VMA'!$A$3:$A$181,0))</f>
        <v>Para Leilão</v>
      </c>
      <c r="AB2323" s="60">
        <f t="array" ref="AB2323">INDEX('RESUMO - LOTES E VMA'!$J$3:$J$181,MATCH('LISTA DOS ITENS'!$D2323,'RESUMO - LOTES E VMA'!$A$3:$A$181,0))</f>
        <v>0.05847711153</v>
      </c>
      <c r="AC2323" s="29" t="str">
        <f t="array" ref="AC2323">INDEX('RESUMO - LOTES E VMA'!$L$3:$L$181,MATCH('LISTA DOS ITENS'!$D2323,'RESUMO - LOTES E VMA'!$A$3:$A$181,0))</f>
        <v>1% do Valor de Comparação do VMA</v>
      </c>
      <c r="AD2323" s="53" t="str">
        <f>VLOOKUP(Tabela1[[#This Row],[Índice]],[1]Planilha1!$A:$A,1,0)</f>
        <v>#ERROR!</v>
      </c>
    </row>
    <row r="2324" ht="15.75" customHeight="1">
      <c r="A2324" s="52">
        <v>255231.0</v>
      </c>
      <c r="B2324" s="53" t="s">
        <v>70</v>
      </c>
      <c r="C2324" s="53" t="s">
        <v>71</v>
      </c>
      <c r="D2324" s="22">
        <v>207219.0</v>
      </c>
      <c r="E2324" s="53" t="s">
        <v>63</v>
      </c>
      <c r="F2324" s="54">
        <v>1.0853359E7</v>
      </c>
      <c r="G2324" s="53" t="s">
        <v>1683</v>
      </c>
      <c r="H2324" s="55">
        <v>2101.0</v>
      </c>
      <c r="I2324" s="55"/>
      <c r="J2324" s="55" t="s">
        <v>77</v>
      </c>
      <c r="K2324" s="53" t="s">
        <v>179</v>
      </c>
      <c r="L2324" s="53"/>
      <c r="M2324" s="53">
        <v>1.0</v>
      </c>
      <c r="N2324" s="53" t="s">
        <v>52</v>
      </c>
      <c r="O2324" s="25">
        <v>1450.0</v>
      </c>
      <c r="P2324" s="25">
        <f>'LISTA DOS ITENS'!$O2324*'LISTA DOS ITENS'!$M2324</f>
        <v>1450</v>
      </c>
      <c r="Q2324" s="25">
        <v>1450.0</v>
      </c>
      <c r="R2324" s="25">
        <f>'LISTA DOS ITENS'!$Q2324*'LISTA DOS ITENS'!$M2324</f>
        <v>1450</v>
      </c>
      <c r="S2324" s="56">
        <f>IF('LISTA DOS ITENS'!$P2324&gt;'LISTA DOS ITENS'!$R2324,'LISTA DOS ITENS'!$P2324,'LISTA DOS ITENS'!$R2324)</f>
        <v>1450</v>
      </c>
      <c r="T2324" s="25">
        <v>86.85268406037997</v>
      </c>
      <c r="U2324" s="25">
        <f>'LISTA DOS ITENS'!$T2324*'LISTA DOS ITENS'!$M2324</f>
        <v>86.85268406</v>
      </c>
      <c r="V2324" s="56">
        <f t="array" ref="V2324">INDEX('RESUMO - LOTES E VMA'!$F$3:$F$181,MATCH('LISTA DOS ITENS'!$D2324,'RESUMO - LOTES E VMA'!$A$3:$A$181,0))</f>
        <v>3864.310716</v>
      </c>
      <c r="W2324" s="57">
        <f>'LISTA DOS ITENS'!$U2324/'LISTA DOS ITENS'!$V2324</f>
        <v>0.02247559538</v>
      </c>
      <c r="X2324" s="53" t="s">
        <v>53</v>
      </c>
      <c r="Y2324" s="53" t="s">
        <v>290</v>
      </c>
      <c r="Z2324" s="58" t="str">
        <f>'LISTA DOS ITENS'!$F2324&amp;"-"&amp;'LISTA DOS ITENS'!$H2324&amp;"-"&amp;'LISTA DOS ITENS'!$J2324&amp;"-"&amp;'LISTA DOS ITENS'!$K2324&amp;"-"&amp;'LISTA DOS ITENS'!$I2324</f>
        <v>10853359-2101-A903-IMOB/IMP-</v>
      </c>
      <c r="AA2324" s="59" t="str">
        <f t="array" ref="AA2324">INDEX('RESUMO - LOTES E VMA'!$M$3:$M$181,MATCH('LISTA DOS ITENS'!$D2324,'RESUMO - LOTES E VMA'!$A$3:$A$181,0))</f>
        <v>Para Leilão</v>
      </c>
      <c r="AB2324" s="60">
        <f t="array" ref="AB2324">INDEX('RESUMO - LOTES E VMA'!$J$3:$J$181,MATCH('LISTA DOS ITENS'!$D2324,'RESUMO - LOTES E VMA'!$A$3:$A$181,0))</f>
        <v>0.05847711153</v>
      </c>
      <c r="AC2324" s="29" t="str">
        <f t="array" ref="AC2324">INDEX('RESUMO - LOTES E VMA'!$L$3:$L$181,MATCH('LISTA DOS ITENS'!$D2324,'RESUMO - LOTES E VMA'!$A$3:$A$181,0))</f>
        <v>1% do Valor de Comparação do VMA</v>
      </c>
      <c r="AD2324" s="53" t="str">
        <f>VLOOKUP(Tabela1[[#This Row],[Índice]],[1]Planilha1!$A:$A,1,0)</f>
        <v>#ERROR!</v>
      </c>
    </row>
    <row r="2325" ht="15.75" customHeight="1">
      <c r="A2325" s="52">
        <v>255232.0</v>
      </c>
      <c r="B2325" s="53" t="s">
        <v>70</v>
      </c>
      <c r="C2325" s="53" t="s">
        <v>71</v>
      </c>
      <c r="D2325" s="22">
        <v>207219.0</v>
      </c>
      <c r="E2325" s="53" t="s">
        <v>63</v>
      </c>
      <c r="F2325" s="54">
        <v>1.0853408E7</v>
      </c>
      <c r="G2325" s="53" t="s">
        <v>1705</v>
      </c>
      <c r="H2325" s="55">
        <v>2101.0</v>
      </c>
      <c r="I2325" s="55"/>
      <c r="J2325" s="55" t="s">
        <v>77</v>
      </c>
      <c r="K2325" s="53" t="s">
        <v>73</v>
      </c>
      <c r="L2325" s="53"/>
      <c r="M2325" s="53">
        <v>2.0</v>
      </c>
      <c r="N2325" s="53" t="s">
        <v>52</v>
      </c>
      <c r="O2325" s="25">
        <v>180.53</v>
      </c>
      <c r="P2325" s="25">
        <f>'LISTA DOS ITENS'!$O2325*'LISTA DOS ITENS'!$M2325</f>
        <v>361.06</v>
      </c>
      <c r="Q2325" s="25">
        <v>180.53</v>
      </c>
      <c r="R2325" s="25">
        <f>'LISTA DOS ITENS'!$Q2325*'LISTA DOS ITENS'!$M2325</f>
        <v>361.06</v>
      </c>
      <c r="S2325" s="56">
        <f>IF('LISTA DOS ITENS'!$P2325&gt;'LISTA DOS ITENS'!$R2325,'LISTA DOS ITENS'!$P2325,'LISTA DOS ITENS'!$R2325)</f>
        <v>361.06</v>
      </c>
      <c r="T2325" s="25">
        <v>10.813458657531308</v>
      </c>
      <c r="U2325" s="25">
        <f>'LISTA DOS ITENS'!$T2325*'LISTA DOS ITENS'!$M2325</f>
        <v>21.62691732</v>
      </c>
      <c r="V2325" s="56">
        <f t="array" ref="V2325">INDEX('RESUMO - LOTES E VMA'!$F$3:$F$181,MATCH('LISTA DOS ITENS'!$D2325,'RESUMO - LOTES E VMA'!$A$3:$A$181,0))</f>
        <v>3864.310716</v>
      </c>
      <c r="W2325" s="57">
        <f>'LISTA DOS ITENS'!$U2325/'LISTA DOS ITENS'!$V2325</f>
        <v>0.005596578253</v>
      </c>
      <c r="X2325" s="53" t="s">
        <v>53</v>
      </c>
      <c r="Y2325" s="53" t="s">
        <v>290</v>
      </c>
      <c r="Z2325" s="58" t="str">
        <f>'LISTA DOS ITENS'!$F2325&amp;"-"&amp;'LISTA DOS ITENS'!$H2325&amp;"-"&amp;'LISTA DOS ITENS'!$J2325&amp;"-"&amp;'LISTA DOS ITENS'!$K2325&amp;"-"&amp;'LISTA DOS ITENS'!$I2325</f>
        <v>10853408-2101-A903-CONS/NAC-</v>
      </c>
      <c r="AA2325" s="59" t="str">
        <f t="array" ref="AA2325">INDEX('RESUMO - LOTES E VMA'!$M$3:$M$181,MATCH('LISTA DOS ITENS'!$D2325,'RESUMO - LOTES E VMA'!$A$3:$A$181,0))</f>
        <v>Para Leilão</v>
      </c>
      <c r="AB2325" s="60">
        <f t="array" ref="AB2325">INDEX('RESUMO - LOTES E VMA'!$J$3:$J$181,MATCH('LISTA DOS ITENS'!$D2325,'RESUMO - LOTES E VMA'!$A$3:$A$181,0))</f>
        <v>0.05847711153</v>
      </c>
      <c r="AC2325" s="29" t="str">
        <f t="array" ref="AC2325">INDEX('RESUMO - LOTES E VMA'!$L$3:$L$181,MATCH('LISTA DOS ITENS'!$D2325,'RESUMO - LOTES E VMA'!$A$3:$A$181,0))</f>
        <v>1% do Valor de Comparação do VMA</v>
      </c>
      <c r="AD2325" s="53" t="str">
        <f>VLOOKUP(Tabela1[[#This Row],[Índice]],[1]Planilha1!$A:$A,1,0)</f>
        <v>#ERROR!</v>
      </c>
    </row>
    <row r="2326" ht="15.75" customHeight="1">
      <c r="A2326" s="52">
        <v>255233.0</v>
      </c>
      <c r="B2326" s="53" t="s">
        <v>70</v>
      </c>
      <c r="C2326" s="53" t="s">
        <v>71</v>
      </c>
      <c r="D2326" s="22">
        <v>207219.0</v>
      </c>
      <c r="E2326" s="53" t="s">
        <v>63</v>
      </c>
      <c r="F2326" s="54">
        <v>1.0866748E7</v>
      </c>
      <c r="G2326" s="53" t="s">
        <v>1671</v>
      </c>
      <c r="H2326" s="55">
        <v>2101.0</v>
      </c>
      <c r="I2326" s="55"/>
      <c r="J2326" s="55" t="s">
        <v>77</v>
      </c>
      <c r="K2326" s="53" t="s">
        <v>117</v>
      </c>
      <c r="L2326" s="53"/>
      <c r="M2326" s="53">
        <v>2.0</v>
      </c>
      <c r="N2326" s="53" t="s">
        <v>52</v>
      </c>
      <c r="O2326" s="25">
        <v>732.765</v>
      </c>
      <c r="P2326" s="25">
        <f>'LISTA DOS ITENS'!$O2326*'LISTA DOS ITENS'!$M2326</f>
        <v>1465.53</v>
      </c>
      <c r="Q2326" s="25">
        <v>732.77</v>
      </c>
      <c r="R2326" s="25">
        <f>'LISTA DOS ITENS'!$Q2326*'LISTA DOS ITENS'!$M2326</f>
        <v>1465.54</v>
      </c>
      <c r="S2326" s="56">
        <f>IF('LISTA DOS ITENS'!$P2326&gt;'LISTA DOS ITENS'!$R2326,'LISTA DOS ITENS'!$P2326,'LISTA DOS ITENS'!$R2326)</f>
        <v>1465.54</v>
      </c>
      <c r="T2326" s="25">
        <v>43.89175261994802</v>
      </c>
      <c r="U2326" s="25">
        <f>'LISTA DOS ITENS'!$T2326*'LISTA DOS ITENS'!$M2326</f>
        <v>87.78350524</v>
      </c>
      <c r="V2326" s="56">
        <f t="array" ref="V2326">INDEX('RESUMO - LOTES E VMA'!$F$3:$F$181,MATCH('LISTA DOS ITENS'!$D2326,'RESUMO - LOTES E VMA'!$A$3:$A$181,0))</f>
        <v>3864.310716</v>
      </c>
      <c r="W2326" s="57">
        <f>'LISTA DOS ITENS'!$U2326/'LISTA DOS ITENS'!$V2326</f>
        <v>0.02271647176</v>
      </c>
      <c r="X2326" s="53" t="s">
        <v>53</v>
      </c>
      <c r="Y2326" s="53" t="s">
        <v>290</v>
      </c>
      <c r="Z2326" s="58" t="str">
        <f>'LISTA DOS ITENS'!$F2326&amp;"-"&amp;'LISTA DOS ITENS'!$H2326&amp;"-"&amp;'LISTA DOS ITENS'!$J2326&amp;"-"&amp;'LISTA DOS ITENS'!$K2326&amp;"-"&amp;'LISTA DOS ITENS'!$I2326</f>
        <v>10866748-2101-A903-CONS/IAMN-</v>
      </c>
      <c r="AA2326" s="59" t="str">
        <f t="array" ref="AA2326">INDEX('RESUMO - LOTES E VMA'!$M$3:$M$181,MATCH('LISTA DOS ITENS'!$D2326,'RESUMO - LOTES E VMA'!$A$3:$A$181,0))</f>
        <v>Para Leilão</v>
      </c>
      <c r="AB2326" s="60">
        <f t="array" ref="AB2326">INDEX('RESUMO - LOTES E VMA'!$J$3:$J$181,MATCH('LISTA DOS ITENS'!$D2326,'RESUMO - LOTES E VMA'!$A$3:$A$181,0))</f>
        <v>0.05847711153</v>
      </c>
      <c r="AC2326" s="29" t="str">
        <f t="array" ref="AC2326">INDEX('RESUMO - LOTES E VMA'!$L$3:$L$181,MATCH('LISTA DOS ITENS'!$D2326,'RESUMO - LOTES E VMA'!$A$3:$A$181,0))</f>
        <v>1% do Valor de Comparação do VMA</v>
      </c>
      <c r="AD2326" s="53" t="str">
        <f>VLOOKUP(Tabela1[[#This Row],[Índice]],[1]Planilha1!$A:$A,1,0)</f>
        <v>#ERROR!</v>
      </c>
    </row>
    <row r="2327" ht="15.75" customHeight="1">
      <c r="A2327" s="52">
        <v>255234.0</v>
      </c>
      <c r="B2327" s="53" t="s">
        <v>70</v>
      </c>
      <c r="C2327" s="53" t="s">
        <v>71</v>
      </c>
      <c r="D2327" s="22">
        <v>207219.0</v>
      </c>
      <c r="E2327" s="53" t="s">
        <v>63</v>
      </c>
      <c r="F2327" s="54">
        <v>1.0338533E7</v>
      </c>
      <c r="G2327" s="53" t="s">
        <v>1706</v>
      </c>
      <c r="H2327" s="55">
        <v>2201.0</v>
      </c>
      <c r="I2327" s="55"/>
      <c r="J2327" s="55" t="s">
        <v>77</v>
      </c>
      <c r="K2327" s="53" t="s">
        <v>80</v>
      </c>
      <c r="L2327" s="53"/>
      <c r="M2327" s="53">
        <v>1.0</v>
      </c>
      <c r="N2327" s="53" t="s">
        <v>52</v>
      </c>
      <c r="O2327" s="25">
        <v>106.22</v>
      </c>
      <c r="P2327" s="25">
        <f>'LISTA DOS ITENS'!$O2327*'LISTA DOS ITENS'!$M2327</f>
        <v>106.22</v>
      </c>
      <c r="Q2327" s="25">
        <v>106.22</v>
      </c>
      <c r="R2327" s="25">
        <f>'LISTA DOS ITENS'!$Q2327*'LISTA DOS ITENS'!$M2327</f>
        <v>106.22</v>
      </c>
      <c r="S2327" s="56">
        <f>IF('LISTA DOS ITENS'!$P2327&gt;'LISTA DOS ITENS'!$R2327,'LISTA DOS ITENS'!$P2327,'LISTA DOS ITENS'!$R2327)</f>
        <v>106.22</v>
      </c>
      <c r="T2327" s="25">
        <v>6.362408345443835</v>
      </c>
      <c r="U2327" s="25">
        <f>'LISTA DOS ITENS'!$T2327*'LISTA DOS ITENS'!$M2327</f>
        <v>6.362408345</v>
      </c>
      <c r="V2327" s="56">
        <f t="array" ref="V2327">INDEX('RESUMO - LOTES E VMA'!$F$3:$F$181,MATCH('LISTA DOS ITENS'!$D2327,'RESUMO - LOTES E VMA'!$A$3:$A$181,0))</f>
        <v>3864.310716</v>
      </c>
      <c r="W2327" s="57">
        <f>'LISTA DOS ITENS'!$U2327/'LISTA DOS ITENS'!$V2327</f>
        <v>0.001646453615</v>
      </c>
      <c r="X2327" s="53" t="s">
        <v>53</v>
      </c>
      <c r="Y2327" s="53" t="s">
        <v>290</v>
      </c>
      <c r="Z2327" s="58" t="str">
        <f>'LISTA DOS ITENS'!$F2327&amp;"-"&amp;'LISTA DOS ITENS'!$H2327&amp;"-"&amp;'LISTA DOS ITENS'!$J2327&amp;"-"&amp;'LISTA DOS ITENS'!$K2327&amp;"-"&amp;'LISTA DOS ITENS'!$I2327</f>
        <v>10338533-2201-A903-IMOB/NAC-</v>
      </c>
      <c r="AA2327" s="59" t="str">
        <f t="array" ref="AA2327">INDEX('RESUMO - LOTES E VMA'!$M$3:$M$181,MATCH('LISTA DOS ITENS'!$D2327,'RESUMO - LOTES E VMA'!$A$3:$A$181,0))</f>
        <v>Para Leilão</v>
      </c>
      <c r="AB2327" s="60">
        <f t="array" ref="AB2327">INDEX('RESUMO - LOTES E VMA'!$J$3:$J$181,MATCH('LISTA DOS ITENS'!$D2327,'RESUMO - LOTES E VMA'!$A$3:$A$181,0))</f>
        <v>0.05847711153</v>
      </c>
      <c r="AC2327" s="29" t="str">
        <f t="array" ref="AC2327">INDEX('RESUMO - LOTES E VMA'!$L$3:$L$181,MATCH('LISTA DOS ITENS'!$D2327,'RESUMO - LOTES E VMA'!$A$3:$A$181,0))</f>
        <v>1% do Valor de Comparação do VMA</v>
      </c>
      <c r="AD2327" s="53" t="str">
        <f>VLOOKUP(Tabela1[[#This Row],[Índice]],[1]Planilha1!$A:$A,1,0)</f>
        <v>#ERROR!</v>
      </c>
    </row>
    <row r="2328" ht="15.75" customHeight="1">
      <c r="A2328" s="52">
        <v>255235.0</v>
      </c>
      <c r="B2328" s="53" t="s">
        <v>70</v>
      </c>
      <c r="C2328" s="53" t="s">
        <v>71</v>
      </c>
      <c r="D2328" s="22">
        <v>207219.0</v>
      </c>
      <c r="E2328" s="53" t="s">
        <v>63</v>
      </c>
      <c r="F2328" s="54">
        <v>1.0338604E7</v>
      </c>
      <c r="G2328" s="53" t="s">
        <v>1688</v>
      </c>
      <c r="H2328" s="55">
        <v>2201.0</v>
      </c>
      <c r="I2328" s="55"/>
      <c r="J2328" s="55" t="s">
        <v>77</v>
      </c>
      <c r="K2328" s="53" t="s">
        <v>73</v>
      </c>
      <c r="L2328" s="53"/>
      <c r="M2328" s="53">
        <v>2.0</v>
      </c>
      <c r="N2328" s="53" t="s">
        <v>52</v>
      </c>
      <c r="O2328" s="25">
        <v>110.46</v>
      </c>
      <c r="P2328" s="25">
        <f>'LISTA DOS ITENS'!$O2328*'LISTA DOS ITENS'!$M2328</f>
        <v>220.92</v>
      </c>
      <c r="Q2328" s="25">
        <v>110.46</v>
      </c>
      <c r="R2328" s="25">
        <f>'LISTA DOS ITENS'!$Q2328*'LISTA DOS ITENS'!$M2328</f>
        <v>220.92</v>
      </c>
      <c r="S2328" s="56">
        <f>IF('LISTA DOS ITENS'!$P2328&gt;'LISTA DOS ITENS'!$R2328,'LISTA DOS ITENS'!$P2328,'LISTA DOS ITENS'!$R2328)</f>
        <v>220.92</v>
      </c>
      <c r="T2328" s="25">
        <v>6.616377573316945</v>
      </c>
      <c r="U2328" s="25">
        <f>'LISTA DOS ITENS'!$T2328*'LISTA DOS ITENS'!$M2328</f>
        <v>13.23275515</v>
      </c>
      <c r="V2328" s="56">
        <f t="array" ref="V2328">INDEX('RESUMO - LOTES E VMA'!$F$3:$F$181,MATCH('LISTA DOS ITENS'!$D2328,'RESUMO - LOTES E VMA'!$A$3:$A$181,0))</f>
        <v>3864.310716</v>
      </c>
      <c r="W2328" s="57">
        <f>'LISTA DOS ITENS'!$U2328/'LISTA DOS ITENS'!$V2328</f>
        <v>0.003424350711</v>
      </c>
      <c r="X2328" s="53" t="s">
        <v>53</v>
      </c>
      <c r="Y2328" s="53" t="s">
        <v>290</v>
      </c>
      <c r="Z2328" s="58" t="str">
        <f>'LISTA DOS ITENS'!$F2328&amp;"-"&amp;'LISTA DOS ITENS'!$H2328&amp;"-"&amp;'LISTA DOS ITENS'!$J2328&amp;"-"&amp;'LISTA DOS ITENS'!$K2328&amp;"-"&amp;'LISTA DOS ITENS'!$I2328</f>
        <v>10338604-2201-A903-CONS/NAC-</v>
      </c>
      <c r="AA2328" s="59" t="str">
        <f t="array" ref="AA2328">INDEX('RESUMO - LOTES E VMA'!$M$3:$M$181,MATCH('LISTA DOS ITENS'!$D2328,'RESUMO - LOTES E VMA'!$A$3:$A$181,0))</f>
        <v>Para Leilão</v>
      </c>
      <c r="AB2328" s="60">
        <f t="array" ref="AB2328">INDEX('RESUMO - LOTES E VMA'!$J$3:$J$181,MATCH('LISTA DOS ITENS'!$D2328,'RESUMO - LOTES E VMA'!$A$3:$A$181,0))</f>
        <v>0.05847711153</v>
      </c>
      <c r="AC2328" s="29" t="str">
        <f t="array" ref="AC2328">INDEX('RESUMO - LOTES E VMA'!$L$3:$L$181,MATCH('LISTA DOS ITENS'!$D2328,'RESUMO - LOTES E VMA'!$A$3:$A$181,0))</f>
        <v>1% do Valor de Comparação do VMA</v>
      </c>
      <c r="AD2328" s="53" t="str">
        <f>VLOOKUP(Tabela1[[#This Row],[Índice]],[1]Planilha1!$A:$A,1,0)</f>
        <v>#ERROR!</v>
      </c>
    </row>
    <row r="2329" ht="15.75" customHeight="1">
      <c r="A2329" s="52">
        <v>255236.0</v>
      </c>
      <c r="B2329" s="53" t="s">
        <v>70</v>
      </c>
      <c r="C2329" s="53" t="s">
        <v>71</v>
      </c>
      <c r="D2329" s="22">
        <v>207219.0</v>
      </c>
      <c r="E2329" s="53" t="s">
        <v>63</v>
      </c>
      <c r="F2329" s="54">
        <v>1.0353419E7</v>
      </c>
      <c r="G2329" s="53" t="s">
        <v>1673</v>
      </c>
      <c r="H2329" s="55">
        <v>2201.0</v>
      </c>
      <c r="I2329" s="55"/>
      <c r="J2329" s="55" t="s">
        <v>77</v>
      </c>
      <c r="K2329" s="53" t="s">
        <v>73</v>
      </c>
      <c r="L2329" s="53"/>
      <c r="M2329" s="53">
        <v>3.0</v>
      </c>
      <c r="N2329" s="53" t="s">
        <v>52</v>
      </c>
      <c r="O2329" s="25">
        <v>107.99000000000001</v>
      </c>
      <c r="P2329" s="25">
        <f>'LISTA DOS ITENS'!$O2329*'LISTA DOS ITENS'!$M2329</f>
        <v>323.97</v>
      </c>
      <c r="Q2329" s="25">
        <v>107.99</v>
      </c>
      <c r="R2329" s="25">
        <f>'LISTA DOS ITENS'!$Q2329*'LISTA DOS ITENS'!$M2329</f>
        <v>323.97</v>
      </c>
      <c r="S2329" s="56">
        <f>IF('LISTA DOS ITENS'!$P2329&gt;'LISTA DOS ITENS'!$R2329,'LISTA DOS ITENS'!$P2329,'LISTA DOS ITENS'!$R2329)</f>
        <v>323.97</v>
      </c>
      <c r="T2329" s="25">
        <v>6.468428518400298</v>
      </c>
      <c r="U2329" s="25">
        <f>'LISTA DOS ITENS'!$T2329*'LISTA DOS ITENS'!$M2329</f>
        <v>19.40528556</v>
      </c>
      <c r="V2329" s="56">
        <f t="array" ref="V2329">INDEX('RESUMO - LOTES E VMA'!$F$3:$F$181,MATCH('LISTA DOS ITENS'!$D2329,'RESUMO - LOTES E VMA'!$A$3:$A$181,0))</f>
        <v>3864.310716</v>
      </c>
      <c r="W2329" s="57">
        <f>'LISTA DOS ITENS'!$U2329/'LISTA DOS ITENS'!$V2329</f>
        <v>0.005021668024</v>
      </c>
      <c r="X2329" s="53" t="s">
        <v>53</v>
      </c>
      <c r="Y2329" s="53" t="s">
        <v>290</v>
      </c>
      <c r="Z2329" s="58" t="str">
        <f>'LISTA DOS ITENS'!$F2329&amp;"-"&amp;'LISTA DOS ITENS'!$H2329&amp;"-"&amp;'LISTA DOS ITENS'!$J2329&amp;"-"&amp;'LISTA DOS ITENS'!$K2329&amp;"-"&amp;'LISTA DOS ITENS'!$I2329</f>
        <v>10353419-2201-A903-CONS/NAC-</v>
      </c>
      <c r="AA2329" s="59" t="str">
        <f t="array" ref="AA2329">INDEX('RESUMO - LOTES E VMA'!$M$3:$M$181,MATCH('LISTA DOS ITENS'!$D2329,'RESUMO - LOTES E VMA'!$A$3:$A$181,0))</f>
        <v>Para Leilão</v>
      </c>
      <c r="AB2329" s="60">
        <f t="array" ref="AB2329">INDEX('RESUMO - LOTES E VMA'!$J$3:$J$181,MATCH('LISTA DOS ITENS'!$D2329,'RESUMO - LOTES E VMA'!$A$3:$A$181,0))</f>
        <v>0.05847711153</v>
      </c>
      <c r="AC2329" s="29" t="str">
        <f t="array" ref="AC2329">INDEX('RESUMO - LOTES E VMA'!$L$3:$L$181,MATCH('LISTA DOS ITENS'!$D2329,'RESUMO - LOTES E VMA'!$A$3:$A$181,0))</f>
        <v>1% do Valor de Comparação do VMA</v>
      </c>
      <c r="AD2329" s="53" t="str">
        <f>VLOOKUP(Tabela1[[#This Row],[Índice]],[1]Planilha1!$A:$A,1,0)</f>
        <v>#ERROR!</v>
      </c>
    </row>
    <row r="2330" ht="15.75" customHeight="1">
      <c r="A2330" s="52">
        <v>255237.0</v>
      </c>
      <c r="B2330" s="53" t="s">
        <v>70</v>
      </c>
      <c r="C2330" s="53" t="s">
        <v>71</v>
      </c>
      <c r="D2330" s="22">
        <v>207219.0</v>
      </c>
      <c r="E2330" s="53" t="s">
        <v>63</v>
      </c>
      <c r="F2330" s="54">
        <v>1.0530321E7</v>
      </c>
      <c r="G2330" s="53" t="s">
        <v>1707</v>
      </c>
      <c r="H2330" s="55">
        <v>2201.0</v>
      </c>
      <c r="I2330" s="55"/>
      <c r="J2330" s="55" t="s">
        <v>77</v>
      </c>
      <c r="K2330" s="53" t="s">
        <v>73</v>
      </c>
      <c r="L2330" s="53"/>
      <c r="M2330" s="53">
        <v>8.0</v>
      </c>
      <c r="N2330" s="53" t="s">
        <v>52</v>
      </c>
      <c r="O2330" s="25">
        <v>218.95</v>
      </c>
      <c r="P2330" s="25">
        <f>'LISTA DOS ITENS'!$O2330*'LISTA DOS ITENS'!$M2330</f>
        <v>1751.6</v>
      </c>
      <c r="Q2330" s="25">
        <v>218.95</v>
      </c>
      <c r="R2330" s="25">
        <f>'LISTA DOS ITENS'!$Q2330*'LISTA DOS ITENS'!$M2330</f>
        <v>1751.6</v>
      </c>
      <c r="S2330" s="56">
        <f>IF('LISTA DOS ITENS'!$P2330&gt;'LISTA DOS ITENS'!$R2330,'LISTA DOS ITENS'!$P2330,'LISTA DOS ITENS'!$R2330)</f>
        <v>1751.6</v>
      </c>
      <c r="T2330" s="25">
        <v>13.114755293117375</v>
      </c>
      <c r="U2330" s="25">
        <f>'LISTA DOS ITENS'!$T2330*'LISTA DOS ITENS'!$M2330</f>
        <v>104.9180423</v>
      </c>
      <c r="V2330" s="56">
        <f t="array" ref="V2330">INDEX('RESUMO - LOTES E VMA'!$F$3:$F$181,MATCH('LISTA DOS ITENS'!$D2330,'RESUMO - LOTES E VMA'!$A$3:$A$181,0))</f>
        <v>3864.310716</v>
      </c>
      <c r="W2330" s="57">
        <f>'LISTA DOS ITENS'!$U2330/'LISTA DOS ITENS'!$V2330</f>
        <v>0.02715051922</v>
      </c>
      <c r="X2330" s="53" t="s">
        <v>53</v>
      </c>
      <c r="Y2330" s="53" t="s">
        <v>290</v>
      </c>
      <c r="Z2330" s="58" t="str">
        <f>'LISTA DOS ITENS'!$F2330&amp;"-"&amp;'LISTA DOS ITENS'!$H2330&amp;"-"&amp;'LISTA DOS ITENS'!$J2330&amp;"-"&amp;'LISTA DOS ITENS'!$K2330&amp;"-"&amp;'LISTA DOS ITENS'!$I2330</f>
        <v>10530321-2201-A903-CONS/NAC-</v>
      </c>
      <c r="AA2330" s="59" t="str">
        <f t="array" ref="AA2330">INDEX('RESUMO - LOTES E VMA'!$M$3:$M$181,MATCH('LISTA DOS ITENS'!$D2330,'RESUMO - LOTES E VMA'!$A$3:$A$181,0))</f>
        <v>Para Leilão</v>
      </c>
      <c r="AB2330" s="60">
        <f t="array" ref="AB2330">INDEX('RESUMO - LOTES E VMA'!$J$3:$J$181,MATCH('LISTA DOS ITENS'!$D2330,'RESUMO - LOTES E VMA'!$A$3:$A$181,0))</f>
        <v>0.05847711153</v>
      </c>
      <c r="AC2330" s="29" t="str">
        <f t="array" ref="AC2330">INDEX('RESUMO - LOTES E VMA'!$L$3:$L$181,MATCH('LISTA DOS ITENS'!$D2330,'RESUMO - LOTES E VMA'!$A$3:$A$181,0))</f>
        <v>1% do Valor de Comparação do VMA</v>
      </c>
      <c r="AD2330" s="53" t="str">
        <f>VLOOKUP(Tabela1[[#This Row],[Índice]],[1]Planilha1!$A:$A,1,0)</f>
        <v>#ERROR!</v>
      </c>
    </row>
    <row r="2331" ht="15.75" customHeight="1">
      <c r="A2331" s="52">
        <v>255238.0</v>
      </c>
      <c r="B2331" s="53" t="s">
        <v>70</v>
      </c>
      <c r="C2331" s="53" t="s">
        <v>71</v>
      </c>
      <c r="D2331" s="22">
        <v>207219.0</v>
      </c>
      <c r="E2331" s="53" t="s">
        <v>63</v>
      </c>
      <c r="F2331" s="54">
        <v>1.0853359E7</v>
      </c>
      <c r="G2331" s="53" t="s">
        <v>1683</v>
      </c>
      <c r="H2331" s="55">
        <v>2201.0</v>
      </c>
      <c r="I2331" s="55"/>
      <c r="J2331" s="55" t="s">
        <v>77</v>
      </c>
      <c r="K2331" s="53" t="s">
        <v>179</v>
      </c>
      <c r="L2331" s="53"/>
      <c r="M2331" s="53">
        <v>1.0</v>
      </c>
      <c r="N2331" s="53" t="s">
        <v>52</v>
      </c>
      <c r="O2331" s="25">
        <v>1450.0</v>
      </c>
      <c r="P2331" s="25">
        <f>'LISTA DOS ITENS'!$O2331*'LISTA DOS ITENS'!$M2331</f>
        <v>1450</v>
      </c>
      <c r="Q2331" s="25">
        <v>1450.0</v>
      </c>
      <c r="R2331" s="25">
        <f>'LISTA DOS ITENS'!$Q2331*'LISTA DOS ITENS'!$M2331</f>
        <v>1450</v>
      </c>
      <c r="S2331" s="56">
        <f>IF('LISTA DOS ITENS'!$P2331&gt;'LISTA DOS ITENS'!$R2331,'LISTA DOS ITENS'!$P2331,'LISTA DOS ITENS'!$R2331)</f>
        <v>1450</v>
      </c>
      <c r="T2331" s="25">
        <v>86.85268406037997</v>
      </c>
      <c r="U2331" s="25">
        <f>'LISTA DOS ITENS'!$T2331*'LISTA DOS ITENS'!$M2331</f>
        <v>86.85268406</v>
      </c>
      <c r="V2331" s="56">
        <f t="array" ref="V2331">INDEX('RESUMO - LOTES E VMA'!$F$3:$F$181,MATCH('LISTA DOS ITENS'!$D2331,'RESUMO - LOTES E VMA'!$A$3:$A$181,0))</f>
        <v>3864.310716</v>
      </c>
      <c r="W2331" s="57">
        <f>'LISTA DOS ITENS'!$U2331/'LISTA DOS ITENS'!$V2331</f>
        <v>0.02247559538</v>
      </c>
      <c r="X2331" s="53" t="s">
        <v>53</v>
      </c>
      <c r="Y2331" s="53" t="s">
        <v>290</v>
      </c>
      <c r="Z2331" s="58" t="str">
        <f>'LISTA DOS ITENS'!$F2331&amp;"-"&amp;'LISTA DOS ITENS'!$H2331&amp;"-"&amp;'LISTA DOS ITENS'!$J2331&amp;"-"&amp;'LISTA DOS ITENS'!$K2331&amp;"-"&amp;'LISTA DOS ITENS'!$I2331</f>
        <v>10853359-2201-A903-IMOB/IMP-</v>
      </c>
      <c r="AA2331" s="59" t="str">
        <f t="array" ref="AA2331">INDEX('RESUMO - LOTES E VMA'!$M$3:$M$181,MATCH('LISTA DOS ITENS'!$D2331,'RESUMO - LOTES E VMA'!$A$3:$A$181,0))</f>
        <v>Para Leilão</v>
      </c>
      <c r="AB2331" s="60">
        <f t="array" ref="AB2331">INDEX('RESUMO - LOTES E VMA'!$J$3:$J$181,MATCH('LISTA DOS ITENS'!$D2331,'RESUMO - LOTES E VMA'!$A$3:$A$181,0))</f>
        <v>0.05847711153</v>
      </c>
      <c r="AC2331" s="29" t="str">
        <f t="array" ref="AC2331">INDEX('RESUMO - LOTES E VMA'!$L$3:$L$181,MATCH('LISTA DOS ITENS'!$D2331,'RESUMO - LOTES E VMA'!$A$3:$A$181,0))</f>
        <v>1% do Valor de Comparação do VMA</v>
      </c>
      <c r="AD2331" s="53" t="str">
        <f>VLOOKUP(Tabela1[[#This Row],[Índice]],[1]Planilha1!$A:$A,1,0)</f>
        <v>#ERROR!</v>
      </c>
    </row>
    <row r="2332" ht="15.75" customHeight="1">
      <c r="A2332" s="52">
        <v>255239.0</v>
      </c>
      <c r="B2332" s="53" t="s">
        <v>70</v>
      </c>
      <c r="C2332" s="53" t="s">
        <v>71</v>
      </c>
      <c r="D2332" s="22">
        <v>207219.0</v>
      </c>
      <c r="E2332" s="53" t="s">
        <v>63</v>
      </c>
      <c r="F2332" s="54">
        <v>1.0853407E7</v>
      </c>
      <c r="G2332" s="53" t="s">
        <v>1708</v>
      </c>
      <c r="H2332" s="55">
        <v>2201.0</v>
      </c>
      <c r="I2332" s="55"/>
      <c r="J2332" s="55" t="s">
        <v>77</v>
      </c>
      <c r="K2332" s="53" t="s">
        <v>179</v>
      </c>
      <c r="L2332" s="53"/>
      <c r="M2332" s="53">
        <v>1.0</v>
      </c>
      <c r="N2332" s="53" t="s">
        <v>52</v>
      </c>
      <c r="O2332" s="25">
        <v>896.0</v>
      </c>
      <c r="P2332" s="25">
        <f>'LISTA DOS ITENS'!$O2332*'LISTA DOS ITENS'!$M2332</f>
        <v>896</v>
      </c>
      <c r="Q2332" s="25">
        <v>896.0</v>
      </c>
      <c r="R2332" s="25">
        <f>'LISTA DOS ITENS'!$Q2332*'LISTA DOS ITENS'!$M2332</f>
        <v>896</v>
      </c>
      <c r="S2332" s="56">
        <f>IF('LISTA DOS ITENS'!$P2332&gt;'LISTA DOS ITENS'!$R2332,'LISTA DOS ITENS'!$P2332,'LISTA DOS ITENS'!$R2332)</f>
        <v>896</v>
      </c>
      <c r="T2332" s="25">
        <v>53.668968909034795</v>
      </c>
      <c r="U2332" s="25">
        <f>'LISTA DOS ITENS'!$T2332*'LISTA DOS ITENS'!$M2332</f>
        <v>53.66896891</v>
      </c>
      <c r="V2332" s="56">
        <f t="array" ref="V2332">INDEX('RESUMO - LOTES E VMA'!$F$3:$F$181,MATCH('LISTA DOS ITENS'!$D2332,'RESUMO - LOTES E VMA'!$A$3:$A$181,0))</f>
        <v>3864.310716</v>
      </c>
      <c r="W2332" s="57">
        <f>'LISTA DOS ITENS'!$U2332/'LISTA DOS ITENS'!$V2332</f>
        <v>0.0138883679</v>
      </c>
      <c r="X2332" s="53" t="s">
        <v>53</v>
      </c>
      <c r="Y2332" s="53" t="s">
        <v>290</v>
      </c>
      <c r="Z2332" s="58" t="str">
        <f>'LISTA DOS ITENS'!$F2332&amp;"-"&amp;'LISTA DOS ITENS'!$H2332&amp;"-"&amp;'LISTA DOS ITENS'!$J2332&amp;"-"&amp;'LISTA DOS ITENS'!$K2332&amp;"-"&amp;'LISTA DOS ITENS'!$I2332</f>
        <v>10853407-2201-A903-IMOB/IMP-</v>
      </c>
      <c r="AA2332" s="59" t="str">
        <f t="array" ref="AA2332">INDEX('RESUMO - LOTES E VMA'!$M$3:$M$181,MATCH('LISTA DOS ITENS'!$D2332,'RESUMO - LOTES E VMA'!$A$3:$A$181,0))</f>
        <v>Para Leilão</v>
      </c>
      <c r="AB2332" s="60">
        <f t="array" ref="AB2332">INDEX('RESUMO - LOTES E VMA'!$J$3:$J$181,MATCH('LISTA DOS ITENS'!$D2332,'RESUMO - LOTES E VMA'!$A$3:$A$181,0))</f>
        <v>0.05847711153</v>
      </c>
      <c r="AC2332" s="29" t="str">
        <f t="array" ref="AC2332">INDEX('RESUMO - LOTES E VMA'!$L$3:$L$181,MATCH('LISTA DOS ITENS'!$D2332,'RESUMO - LOTES E VMA'!$A$3:$A$181,0))</f>
        <v>1% do Valor de Comparação do VMA</v>
      </c>
      <c r="AD2332" s="53" t="str">
        <f>VLOOKUP(Tabela1[[#This Row],[Índice]],[1]Planilha1!$A:$A,1,0)</f>
        <v>#ERROR!</v>
      </c>
    </row>
    <row r="2333" ht="15.75" customHeight="1">
      <c r="A2333" s="52">
        <v>255240.0</v>
      </c>
      <c r="B2333" s="53" t="s">
        <v>70</v>
      </c>
      <c r="C2333" s="53" t="s">
        <v>71</v>
      </c>
      <c r="D2333" s="22">
        <v>207219.0</v>
      </c>
      <c r="E2333" s="53" t="s">
        <v>63</v>
      </c>
      <c r="F2333" s="54">
        <v>1.0958934E7</v>
      </c>
      <c r="G2333" s="53" t="s">
        <v>1709</v>
      </c>
      <c r="H2333" s="55">
        <v>2201.0</v>
      </c>
      <c r="I2333" s="55"/>
      <c r="J2333" s="55" t="s">
        <v>77</v>
      </c>
      <c r="K2333" s="53" t="s">
        <v>73</v>
      </c>
      <c r="L2333" s="53"/>
      <c r="M2333" s="53">
        <v>1.0</v>
      </c>
      <c r="N2333" s="53" t="s">
        <v>52</v>
      </c>
      <c r="O2333" s="25">
        <v>456.0</v>
      </c>
      <c r="P2333" s="25">
        <f>'LISTA DOS ITENS'!$O2333*'LISTA DOS ITENS'!$M2333</f>
        <v>456</v>
      </c>
      <c r="Q2333" s="25">
        <v>456.0</v>
      </c>
      <c r="R2333" s="25">
        <f>'LISTA DOS ITENS'!$Q2333*'LISTA DOS ITENS'!$M2333</f>
        <v>456</v>
      </c>
      <c r="S2333" s="56">
        <f>IF('LISTA DOS ITENS'!$P2333&gt;'LISTA DOS ITENS'!$R2333,'LISTA DOS ITENS'!$P2333,'LISTA DOS ITENS'!$R2333)</f>
        <v>456</v>
      </c>
      <c r="T2333" s="25">
        <v>27.313671676919494</v>
      </c>
      <c r="U2333" s="25">
        <f>'LISTA DOS ITENS'!$T2333*'LISTA DOS ITENS'!$M2333</f>
        <v>27.31367168</v>
      </c>
      <c r="V2333" s="56">
        <f t="array" ref="V2333">INDEX('RESUMO - LOTES E VMA'!$F$3:$F$181,MATCH('LISTA DOS ITENS'!$D2333,'RESUMO - LOTES E VMA'!$A$3:$A$181,0))</f>
        <v>3864.310716</v>
      </c>
      <c r="W2333" s="57">
        <f>'LISTA DOS ITENS'!$U2333/'LISTA DOS ITENS'!$V2333</f>
        <v>0.007068187236</v>
      </c>
      <c r="X2333" s="53" t="s">
        <v>53</v>
      </c>
      <c r="Y2333" s="53" t="s">
        <v>290</v>
      </c>
      <c r="Z2333" s="58" t="str">
        <f>'LISTA DOS ITENS'!$F2333&amp;"-"&amp;'LISTA DOS ITENS'!$H2333&amp;"-"&amp;'LISTA DOS ITENS'!$J2333&amp;"-"&amp;'LISTA DOS ITENS'!$K2333&amp;"-"&amp;'LISTA DOS ITENS'!$I2333</f>
        <v>10958934-2201-A903-CONS/NAC-</v>
      </c>
      <c r="AA2333" s="59" t="str">
        <f t="array" ref="AA2333">INDEX('RESUMO - LOTES E VMA'!$M$3:$M$181,MATCH('LISTA DOS ITENS'!$D2333,'RESUMO - LOTES E VMA'!$A$3:$A$181,0))</f>
        <v>Para Leilão</v>
      </c>
      <c r="AB2333" s="60">
        <f t="array" ref="AB2333">INDEX('RESUMO - LOTES E VMA'!$J$3:$J$181,MATCH('LISTA DOS ITENS'!$D2333,'RESUMO - LOTES E VMA'!$A$3:$A$181,0))</f>
        <v>0.05847711153</v>
      </c>
      <c r="AC2333" s="29" t="str">
        <f t="array" ref="AC2333">INDEX('RESUMO - LOTES E VMA'!$L$3:$L$181,MATCH('LISTA DOS ITENS'!$D2333,'RESUMO - LOTES E VMA'!$A$3:$A$181,0))</f>
        <v>1% do Valor de Comparação do VMA</v>
      </c>
      <c r="AD2333" s="53" t="str">
        <f>VLOOKUP(Tabela1[[#This Row],[Índice]],[1]Planilha1!$A:$A,1,0)</f>
        <v>#ERROR!</v>
      </c>
    </row>
    <row r="2334" ht="15.75" customHeight="1">
      <c r="A2334" s="52">
        <v>255241.0</v>
      </c>
      <c r="B2334" s="53" t="s">
        <v>70</v>
      </c>
      <c r="C2334" s="53" t="s">
        <v>71</v>
      </c>
      <c r="D2334" s="22">
        <v>207219.0</v>
      </c>
      <c r="E2334" s="53" t="s">
        <v>63</v>
      </c>
      <c r="F2334" s="54">
        <v>1.1524141E7</v>
      </c>
      <c r="G2334" s="53" t="s">
        <v>1700</v>
      </c>
      <c r="H2334" s="55">
        <v>2201.0</v>
      </c>
      <c r="I2334" s="55"/>
      <c r="J2334" s="55" t="s">
        <v>77</v>
      </c>
      <c r="K2334" s="53" t="s">
        <v>73</v>
      </c>
      <c r="L2334" s="53"/>
      <c r="M2334" s="53">
        <v>1.0</v>
      </c>
      <c r="N2334" s="53" t="s">
        <v>52</v>
      </c>
      <c r="O2334" s="25">
        <v>230.0</v>
      </c>
      <c r="P2334" s="25">
        <f>'LISTA DOS ITENS'!$O2334*'LISTA DOS ITENS'!$M2334</f>
        <v>230</v>
      </c>
      <c r="Q2334" s="25">
        <v>230.0</v>
      </c>
      <c r="R2334" s="25">
        <f>'LISTA DOS ITENS'!$Q2334*'LISTA DOS ITENS'!$M2334</f>
        <v>230</v>
      </c>
      <c r="S2334" s="56">
        <f>IF('LISTA DOS ITENS'!$P2334&gt;'LISTA DOS ITENS'!$R2334,'LISTA DOS ITENS'!$P2334,'LISTA DOS ITENS'!$R2334)</f>
        <v>230</v>
      </c>
      <c r="T2334" s="25">
        <v>13.776632644060271</v>
      </c>
      <c r="U2334" s="25">
        <f>'LISTA DOS ITENS'!$T2334*'LISTA DOS ITENS'!$M2334</f>
        <v>13.77663264</v>
      </c>
      <c r="V2334" s="56">
        <f t="array" ref="V2334">INDEX('RESUMO - LOTES E VMA'!$F$3:$F$181,MATCH('LISTA DOS ITENS'!$D2334,'RESUMO - LOTES E VMA'!$A$3:$A$181,0))</f>
        <v>3864.310716</v>
      </c>
      <c r="W2334" s="57">
        <f>'LISTA DOS ITENS'!$U2334/'LISTA DOS ITENS'!$V2334</f>
        <v>0.003565094439</v>
      </c>
      <c r="X2334" s="53" t="s">
        <v>53</v>
      </c>
      <c r="Y2334" s="53" t="s">
        <v>290</v>
      </c>
      <c r="Z2334" s="58" t="str">
        <f>'LISTA DOS ITENS'!$F2334&amp;"-"&amp;'LISTA DOS ITENS'!$H2334&amp;"-"&amp;'LISTA DOS ITENS'!$J2334&amp;"-"&amp;'LISTA DOS ITENS'!$K2334&amp;"-"&amp;'LISTA DOS ITENS'!$I2334</f>
        <v>11524141-2201-A903-CONS/NAC-</v>
      </c>
      <c r="AA2334" s="59" t="str">
        <f t="array" ref="AA2334">INDEX('RESUMO - LOTES E VMA'!$M$3:$M$181,MATCH('LISTA DOS ITENS'!$D2334,'RESUMO - LOTES E VMA'!$A$3:$A$181,0))</f>
        <v>Para Leilão</v>
      </c>
      <c r="AB2334" s="60">
        <f t="array" ref="AB2334">INDEX('RESUMO - LOTES E VMA'!$J$3:$J$181,MATCH('LISTA DOS ITENS'!$D2334,'RESUMO - LOTES E VMA'!$A$3:$A$181,0))</f>
        <v>0.05847711153</v>
      </c>
      <c r="AC2334" s="29" t="str">
        <f t="array" ref="AC2334">INDEX('RESUMO - LOTES E VMA'!$L$3:$L$181,MATCH('LISTA DOS ITENS'!$D2334,'RESUMO - LOTES E VMA'!$A$3:$A$181,0))</f>
        <v>1% do Valor de Comparação do VMA</v>
      </c>
      <c r="AD2334" s="53" t="str">
        <f>VLOOKUP(Tabela1[[#This Row],[Índice]],[1]Planilha1!$A:$A,1,0)</f>
        <v>#ERROR!</v>
      </c>
    </row>
    <row r="2335" ht="15.75" customHeight="1">
      <c r="A2335" s="52">
        <v>255242.0</v>
      </c>
      <c r="B2335" s="53" t="s">
        <v>70</v>
      </c>
      <c r="C2335" s="53" t="s">
        <v>71</v>
      </c>
      <c r="D2335" s="22">
        <v>207219.0</v>
      </c>
      <c r="E2335" s="53" t="s">
        <v>63</v>
      </c>
      <c r="F2335" s="54">
        <v>1.0338533E7</v>
      </c>
      <c r="G2335" s="53" t="s">
        <v>1706</v>
      </c>
      <c r="H2335" s="55">
        <v>2210.0</v>
      </c>
      <c r="I2335" s="55"/>
      <c r="J2335" s="55" t="s">
        <v>77</v>
      </c>
      <c r="K2335" s="53" t="s">
        <v>80</v>
      </c>
      <c r="L2335" s="53"/>
      <c r="M2335" s="53">
        <v>1.0</v>
      </c>
      <c r="N2335" s="53" t="s">
        <v>52</v>
      </c>
      <c r="O2335" s="25">
        <v>106.22</v>
      </c>
      <c r="P2335" s="25">
        <f>'LISTA DOS ITENS'!$O2335*'LISTA DOS ITENS'!$M2335</f>
        <v>106.22</v>
      </c>
      <c r="Q2335" s="25">
        <v>106.22</v>
      </c>
      <c r="R2335" s="25">
        <f>'LISTA DOS ITENS'!$Q2335*'LISTA DOS ITENS'!$M2335</f>
        <v>106.22</v>
      </c>
      <c r="S2335" s="56">
        <f>IF('LISTA DOS ITENS'!$P2335&gt;'LISTA DOS ITENS'!$R2335,'LISTA DOS ITENS'!$P2335,'LISTA DOS ITENS'!$R2335)</f>
        <v>106.22</v>
      </c>
      <c r="T2335" s="25">
        <v>6.362408345443835</v>
      </c>
      <c r="U2335" s="25">
        <f>'LISTA DOS ITENS'!$T2335*'LISTA DOS ITENS'!$M2335</f>
        <v>6.362408345</v>
      </c>
      <c r="V2335" s="56">
        <f t="array" ref="V2335">INDEX('RESUMO - LOTES E VMA'!$F$3:$F$181,MATCH('LISTA DOS ITENS'!$D2335,'RESUMO - LOTES E VMA'!$A$3:$A$181,0))</f>
        <v>3864.310716</v>
      </c>
      <c r="W2335" s="57">
        <f>'LISTA DOS ITENS'!$U2335/'LISTA DOS ITENS'!$V2335</f>
        <v>0.001646453615</v>
      </c>
      <c r="X2335" s="53" t="s">
        <v>53</v>
      </c>
      <c r="Y2335" s="53" t="s">
        <v>290</v>
      </c>
      <c r="Z2335" s="58" t="str">
        <f>'LISTA DOS ITENS'!$F2335&amp;"-"&amp;'LISTA DOS ITENS'!$H2335&amp;"-"&amp;'LISTA DOS ITENS'!$J2335&amp;"-"&amp;'LISTA DOS ITENS'!$K2335&amp;"-"&amp;'LISTA DOS ITENS'!$I2335</f>
        <v>10338533-2210-A903-IMOB/NAC-</v>
      </c>
      <c r="AA2335" s="59" t="str">
        <f t="array" ref="AA2335">INDEX('RESUMO - LOTES E VMA'!$M$3:$M$181,MATCH('LISTA DOS ITENS'!$D2335,'RESUMO - LOTES E VMA'!$A$3:$A$181,0))</f>
        <v>Para Leilão</v>
      </c>
      <c r="AB2335" s="60">
        <f t="array" ref="AB2335">INDEX('RESUMO - LOTES E VMA'!$J$3:$J$181,MATCH('LISTA DOS ITENS'!$D2335,'RESUMO - LOTES E VMA'!$A$3:$A$181,0))</f>
        <v>0.05847711153</v>
      </c>
      <c r="AC2335" s="29" t="str">
        <f t="array" ref="AC2335">INDEX('RESUMO - LOTES E VMA'!$L$3:$L$181,MATCH('LISTA DOS ITENS'!$D2335,'RESUMO - LOTES E VMA'!$A$3:$A$181,0))</f>
        <v>1% do Valor de Comparação do VMA</v>
      </c>
      <c r="AD2335" s="53" t="str">
        <f>VLOOKUP(Tabela1[[#This Row],[Índice]],[1]Planilha1!$A:$A,1,0)</f>
        <v>#ERROR!</v>
      </c>
    </row>
    <row r="2336" ht="15.75" customHeight="1">
      <c r="A2336" s="52">
        <v>255243.0</v>
      </c>
      <c r="B2336" s="53" t="s">
        <v>70</v>
      </c>
      <c r="C2336" s="53" t="s">
        <v>71</v>
      </c>
      <c r="D2336" s="22">
        <v>207219.0</v>
      </c>
      <c r="E2336" s="53" t="s">
        <v>63</v>
      </c>
      <c r="F2336" s="54">
        <v>1.0338604E7</v>
      </c>
      <c r="G2336" s="53" t="s">
        <v>1688</v>
      </c>
      <c r="H2336" s="55">
        <v>2210.0</v>
      </c>
      <c r="I2336" s="55"/>
      <c r="J2336" s="55" t="s">
        <v>77</v>
      </c>
      <c r="K2336" s="53" t="s">
        <v>73</v>
      </c>
      <c r="L2336" s="53"/>
      <c r="M2336" s="53">
        <v>2.0</v>
      </c>
      <c r="N2336" s="53" t="s">
        <v>52</v>
      </c>
      <c r="O2336" s="25">
        <v>110.46</v>
      </c>
      <c r="P2336" s="25">
        <f>'LISTA DOS ITENS'!$O2336*'LISTA DOS ITENS'!$M2336</f>
        <v>220.92</v>
      </c>
      <c r="Q2336" s="25">
        <v>110.46</v>
      </c>
      <c r="R2336" s="25">
        <f>'LISTA DOS ITENS'!$Q2336*'LISTA DOS ITENS'!$M2336</f>
        <v>220.92</v>
      </c>
      <c r="S2336" s="56">
        <f>IF('LISTA DOS ITENS'!$P2336&gt;'LISTA DOS ITENS'!$R2336,'LISTA DOS ITENS'!$P2336,'LISTA DOS ITENS'!$R2336)</f>
        <v>220.92</v>
      </c>
      <c r="T2336" s="25">
        <v>6.616377573316945</v>
      </c>
      <c r="U2336" s="25">
        <f>'LISTA DOS ITENS'!$T2336*'LISTA DOS ITENS'!$M2336</f>
        <v>13.23275515</v>
      </c>
      <c r="V2336" s="56">
        <f t="array" ref="V2336">INDEX('RESUMO - LOTES E VMA'!$F$3:$F$181,MATCH('LISTA DOS ITENS'!$D2336,'RESUMO - LOTES E VMA'!$A$3:$A$181,0))</f>
        <v>3864.310716</v>
      </c>
      <c r="W2336" s="57">
        <f>'LISTA DOS ITENS'!$U2336/'LISTA DOS ITENS'!$V2336</f>
        <v>0.003424350711</v>
      </c>
      <c r="X2336" s="53" t="s">
        <v>53</v>
      </c>
      <c r="Y2336" s="53" t="s">
        <v>290</v>
      </c>
      <c r="Z2336" s="58" t="str">
        <f>'LISTA DOS ITENS'!$F2336&amp;"-"&amp;'LISTA DOS ITENS'!$H2336&amp;"-"&amp;'LISTA DOS ITENS'!$J2336&amp;"-"&amp;'LISTA DOS ITENS'!$K2336&amp;"-"&amp;'LISTA DOS ITENS'!$I2336</f>
        <v>10338604-2210-A903-CONS/NAC-</v>
      </c>
      <c r="AA2336" s="59" t="str">
        <f t="array" ref="AA2336">INDEX('RESUMO - LOTES E VMA'!$M$3:$M$181,MATCH('LISTA DOS ITENS'!$D2336,'RESUMO - LOTES E VMA'!$A$3:$A$181,0))</f>
        <v>Para Leilão</v>
      </c>
      <c r="AB2336" s="60">
        <f t="array" ref="AB2336">INDEX('RESUMO - LOTES E VMA'!$J$3:$J$181,MATCH('LISTA DOS ITENS'!$D2336,'RESUMO - LOTES E VMA'!$A$3:$A$181,0))</f>
        <v>0.05847711153</v>
      </c>
      <c r="AC2336" s="29" t="str">
        <f t="array" ref="AC2336">INDEX('RESUMO - LOTES E VMA'!$L$3:$L$181,MATCH('LISTA DOS ITENS'!$D2336,'RESUMO - LOTES E VMA'!$A$3:$A$181,0))</f>
        <v>1% do Valor de Comparação do VMA</v>
      </c>
      <c r="AD2336" s="53" t="str">
        <f>VLOOKUP(Tabela1[[#This Row],[Índice]],[1]Planilha1!$A:$A,1,0)</f>
        <v>#ERROR!</v>
      </c>
    </row>
    <row r="2337" ht="15.75" customHeight="1">
      <c r="A2337" s="52">
        <v>255866.0</v>
      </c>
      <c r="B2337" s="53" t="s">
        <v>70</v>
      </c>
      <c r="C2337" s="53" t="s">
        <v>71</v>
      </c>
      <c r="D2337" s="22">
        <v>207263.0</v>
      </c>
      <c r="E2337" s="53" t="s">
        <v>47</v>
      </c>
      <c r="F2337" s="54">
        <v>1.1139178E7</v>
      </c>
      <c r="G2337" s="53" t="s">
        <v>1710</v>
      </c>
      <c r="H2337" s="55">
        <v>2233.0</v>
      </c>
      <c r="I2337" s="55"/>
      <c r="J2337" s="55" t="s">
        <v>56</v>
      </c>
      <c r="K2337" s="53" t="s">
        <v>80</v>
      </c>
      <c r="L2337" s="53"/>
      <c r="M2337" s="53">
        <v>23.0</v>
      </c>
      <c r="N2337" s="53" t="s">
        <v>52</v>
      </c>
      <c r="O2337" s="25">
        <v>44.987197452229296</v>
      </c>
      <c r="P2337" s="25">
        <f>'LISTA DOS ITENS'!$O2337*'LISTA DOS ITENS'!$M2337</f>
        <v>1034.705541</v>
      </c>
      <c r="Q2337" s="25">
        <v>44.99</v>
      </c>
      <c r="R2337" s="25">
        <f>'LISTA DOS ITENS'!$Q2337*'LISTA DOS ITENS'!$M2337</f>
        <v>1034.77</v>
      </c>
      <c r="S2337" s="56">
        <f>IF('LISTA DOS ITENS'!$P2337&gt;'LISTA DOS ITENS'!$R2337,'LISTA DOS ITENS'!$P2337,'LISTA DOS ITENS'!$R2337)</f>
        <v>1034.77</v>
      </c>
      <c r="T2337" s="25">
        <v>7.069141220490839</v>
      </c>
      <c r="U2337" s="25">
        <f>'LISTA DOS ITENS'!$T2337*'LISTA DOS ITENS'!$M2337</f>
        <v>162.5902481</v>
      </c>
      <c r="V2337" s="56">
        <f t="array" ref="V2337">INDEX('RESUMO - LOTES E VMA'!$F$3:$F$181,MATCH('LISTA DOS ITENS'!$D2337,'RESUMO - LOTES E VMA'!$A$3:$A$181,0))</f>
        <v>52972.70951</v>
      </c>
      <c r="W2337" s="57">
        <f>'LISTA DOS ITENS'!$U2337/'LISTA DOS ITENS'!$V2337</f>
        <v>0.003069320969</v>
      </c>
      <c r="X2337" s="53" t="s">
        <v>53</v>
      </c>
      <c r="Y2337" s="53" t="s">
        <v>290</v>
      </c>
      <c r="Z2337" s="58" t="str">
        <f>'LISTA DOS ITENS'!$F2337&amp;"-"&amp;'LISTA DOS ITENS'!$H2337&amp;"-"&amp;'LISTA DOS ITENS'!$J2337&amp;"-"&amp;'LISTA DOS ITENS'!$K2337&amp;"-"&amp;'LISTA DOS ITENS'!$I2337</f>
        <v>11139178-2233-0017-IMOB/NAC-</v>
      </c>
      <c r="AA2337" s="59" t="str">
        <f t="array" ref="AA2337">INDEX('RESUMO - LOTES E VMA'!$M$3:$M$181,MATCH('LISTA DOS ITENS'!$D2337,'RESUMO - LOTES E VMA'!$A$3:$A$181,0))</f>
        <v>Para Leilão</v>
      </c>
      <c r="AB2337" s="60">
        <f t="array" ref="AB2337">INDEX('RESUMO - LOTES E VMA'!$J$3:$J$181,MATCH('LISTA DOS ITENS'!$D2337,'RESUMO - LOTES E VMA'!$A$3:$A$181,0))</f>
        <v>0.1571260867</v>
      </c>
      <c r="AC2337" s="29" t="str">
        <f t="array" ref="AC2337">INDEX('RESUMO - LOTES E VMA'!$L$3:$L$181,MATCH('LISTA DOS ITENS'!$D2337,'RESUMO - LOTES E VMA'!$A$3:$A$181,0))</f>
        <v>1% do Valor de Comparação do VMA</v>
      </c>
      <c r="AD2337" s="53" t="str">
        <f>VLOOKUP(Tabela1[[#This Row],[Índice]],[1]Planilha1!$A:$A,1,0)</f>
        <v>#ERROR!</v>
      </c>
    </row>
    <row r="2338" ht="15.75" customHeight="1">
      <c r="A2338" s="52">
        <v>255867.0</v>
      </c>
      <c r="B2338" s="53" t="s">
        <v>70</v>
      </c>
      <c r="C2338" s="53" t="s">
        <v>71</v>
      </c>
      <c r="D2338" s="22">
        <v>207263.0</v>
      </c>
      <c r="E2338" s="53" t="s">
        <v>47</v>
      </c>
      <c r="F2338" s="54">
        <v>1.1098006E7</v>
      </c>
      <c r="G2338" s="53" t="s">
        <v>1711</v>
      </c>
      <c r="H2338" s="55">
        <v>2201.0</v>
      </c>
      <c r="I2338" s="55"/>
      <c r="J2338" s="55" t="s">
        <v>111</v>
      </c>
      <c r="K2338" s="53" t="s">
        <v>117</v>
      </c>
      <c r="L2338" s="53"/>
      <c r="M2338" s="53">
        <v>619.0</v>
      </c>
      <c r="N2338" s="53" t="s">
        <v>52</v>
      </c>
      <c r="O2338" s="25">
        <v>542.972972536349</v>
      </c>
      <c r="P2338" s="25">
        <f>'LISTA DOS ITENS'!$O2338*'LISTA DOS ITENS'!$M2338</f>
        <v>336100.27</v>
      </c>
      <c r="Q2338" s="25">
        <v>542.97</v>
      </c>
      <c r="R2338" s="25">
        <f>'LISTA DOS ITENS'!$Q2338*'LISTA DOS ITENS'!$M2338</f>
        <v>336098.43</v>
      </c>
      <c r="S2338" s="56">
        <f>IF('LISTA DOS ITENS'!$P2338&gt;'LISTA DOS ITENS'!$R2338,'LISTA DOS ITENS'!$P2338,'LISTA DOS ITENS'!$R2338)</f>
        <v>336100.27</v>
      </c>
      <c r="T2338" s="25">
        <v>85.31521690353215</v>
      </c>
      <c r="U2338" s="25">
        <f>'LISTA DOS ITENS'!$T2338*'LISTA DOS ITENS'!$M2338</f>
        <v>52810.11926</v>
      </c>
      <c r="V2338" s="56">
        <f t="array" ref="V2338">INDEX('RESUMO - LOTES E VMA'!$F$3:$F$181,MATCH('LISTA DOS ITENS'!$D2338,'RESUMO - LOTES E VMA'!$A$3:$A$181,0))</f>
        <v>52972.70951</v>
      </c>
      <c r="W2338" s="57">
        <f>'LISTA DOS ITENS'!$U2338/'LISTA DOS ITENS'!$V2338</f>
        <v>0.996930679</v>
      </c>
      <c r="X2338" s="53" t="s">
        <v>53</v>
      </c>
      <c r="Y2338" s="53" t="s">
        <v>290</v>
      </c>
      <c r="Z2338" s="58" t="str">
        <f>'LISTA DOS ITENS'!$F2338&amp;"-"&amp;'LISTA DOS ITENS'!$H2338&amp;"-"&amp;'LISTA DOS ITENS'!$J2338&amp;"-"&amp;'LISTA DOS ITENS'!$K2338&amp;"-"&amp;'LISTA DOS ITENS'!$I2338</f>
        <v>11098006-2201-A017-CONS/IAMN-</v>
      </c>
      <c r="AA2338" s="59" t="str">
        <f t="array" ref="AA2338">INDEX('RESUMO - LOTES E VMA'!$M$3:$M$181,MATCH('LISTA DOS ITENS'!$D2338,'RESUMO - LOTES E VMA'!$A$3:$A$181,0))</f>
        <v>Para Leilão</v>
      </c>
      <c r="AB2338" s="60">
        <f t="array" ref="AB2338">INDEX('RESUMO - LOTES E VMA'!$J$3:$J$181,MATCH('LISTA DOS ITENS'!$D2338,'RESUMO - LOTES E VMA'!$A$3:$A$181,0))</f>
        <v>0.1571260867</v>
      </c>
      <c r="AC2338" s="29" t="str">
        <f t="array" ref="AC2338">INDEX('RESUMO - LOTES E VMA'!$L$3:$L$181,MATCH('LISTA DOS ITENS'!$D2338,'RESUMO - LOTES E VMA'!$A$3:$A$181,0))</f>
        <v>1% do Valor de Comparação do VMA</v>
      </c>
      <c r="AD2338" s="53" t="str">
        <f>VLOOKUP(Tabela1[[#This Row],[Índice]],[1]Planilha1!$A:$A,1,0)</f>
        <v>#ERROR!</v>
      </c>
    </row>
    <row r="2339" ht="15.75" customHeight="1">
      <c r="A2339" s="52">
        <v>255873.0</v>
      </c>
      <c r="B2339" s="53" t="s">
        <v>70</v>
      </c>
      <c r="C2339" s="53" t="s">
        <v>71</v>
      </c>
      <c r="D2339" s="22">
        <v>207267.0</v>
      </c>
      <c r="E2339" s="53" t="s">
        <v>175</v>
      </c>
      <c r="F2339" s="54">
        <v>1.0786541E7</v>
      </c>
      <c r="G2339" s="53" t="s">
        <v>1712</v>
      </c>
      <c r="H2339" s="55">
        <v>2201.0</v>
      </c>
      <c r="I2339" s="55"/>
      <c r="J2339" s="55" t="s">
        <v>1713</v>
      </c>
      <c r="K2339" s="53" t="s">
        <v>293</v>
      </c>
      <c r="L2339" s="53"/>
      <c r="M2339" s="53">
        <v>1.0</v>
      </c>
      <c r="N2339" s="53" t="s">
        <v>52</v>
      </c>
      <c r="O2339" s="25">
        <v>1.0</v>
      </c>
      <c r="P2339" s="25">
        <f>'LISTA DOS ITENS'!$O2339*'LISTA DOS ITENS'!$M2339</f>
        <v>1</v>
      </c>
      <c r="Q2339" s="25">
        <v>37699.07</v>
      </c>
      <c r="R2339" s="25">
        <f>'LISTA DOS ITENS'!$Q2339*'LISTA DOS ITENS'!$M2339</f>
        <v>37699.07</v>
      </c>
      <c r="S2339" s="56">
        <f>IF('LISTA DOS ITENS'!$P2339&gt;'LISTA DOS ITENS'!$R2339,'LISTA DOS ITENS'!$P2339,'LISTA DOS ITENS'!$R2339)</f>
        <v>37699.07</v>
      </c>
      <c r="T2339" s="25">
        <v>2689.225978717347</v>
      </c>
      <c r="U2339" s="25">
        <f>'LISTA DOS ITENS'!$T2339*'LISTA DOS ITENS'!$M2339</f>
        <v>2689.225979</v>
      </c>
      <c r="V2339" s="56">
        <f t="array" ref="V2339">INDEX('RESUMO - LOTES E VMA'!$F$3:$F$181,MATCH('LISTA DOS ITENS'!$D2339,'RESUMO - LOTES E VMA'!$A$3:$A$181,0))</f>
        <v>5735.122026</v>
      </c>
      <c r="W2339" s="57">
        <f>'LISTA DOS ITENS'!$U2339/'LISTA DOS ITENS'!$V2339</f>
        <v>0.4689047533</v>
      </c>
      <c r="X2339" s="53" t="s">
        <v>53</v>
      </c>
      <c r="Y2339" s="53" t="s">
        <v>290</v>
      </c>
      <c r="Z2339" s="58" t="str">
        <f>'LISTA DOS ITENS'!$F2339&amp;"-"&amp;'LISTA DOS ITENS'!$H2339&amp;"-"&amp;'LISTA DOS ITENS'!$J2339&amp;"-"&amp;'LISTA DOS ITENS'!$K2339&amp;"-"&amp;'LISTA DOS ITENS'!$I2339</f>
        <v>10786541-2201-0811-SOBRE_EMP-</v>
      </c>
      <c r="AA2339" s="59" t="str">
        <f t="array" ref="AA2339">INDEX('RESUMO - LOTES E VMA'!$M$3:$M$181,MATCH('LISTA DOS ITENS'!$D2339,'RESUMO - LOTES E VMA'!$A$3:$A$181,0))</f>
        <v>Para Leilão</v>
      </c>
      <c r="AB2339" s="60">
        <f t="array" ref="AB2339">INDEX('RESUMO - LOTES E VMA'!$J$3:$J$181,MATCH('LISTA DOS ITENS'!$D2339,'RESUMO - LOTES E VMA'!$A$3:$A$181,0))</f>
        <v>0.07133401378</v>
      </c>
      <c r="AC2339" s="29" t="str">
        <f t="array" ref="AC2339">INDEX('RESUMO - LOTES E VMA'!$L$3:$L$181,MATCH('LISTA DOS ITENS'!$D2339,'RESUMO - LOTES E VMA'!$A$3:$A$181,0))</f>
        <v>1% do Valor de Comparação do VMA</v>
      </c>
      <c r="AD2339" s="53" t="str">
        <f>VLOOKUP(Tabela1[[#This Row],[Índice]],[1]Planilha1!$A:$A,1,0)</f>
        <v>#ERROR!</v>
      </c>
    </row>
    <row r="2340" ht="15.75" customHeight="1">
      <c r="A2340" s="52">
        <v>255874.0</v>
      </c>
      <c r="B2340" s="53" t="s">
        <v>70</v>
      </c>
      <c r="C2340" s="53" t="s">
        <v>71</v>
      </c>
      <c r="D2340" s="22">
        <v>207267.0</v>
      </c>
      <c r="E2340" s="53" t="s">
        <v>175</v>
      </c>
      <c r="F2340" s="54">
        <v>1.0233693E7</v>
      </c>
      <c r="G2340" s="53" t="s">
        <v>1714</v>
      </c>
      <c r="H2340" s="55">
        <v>2101.0</v>
      </c>
      <c r="I2340" s="55"/>
      <c r="J2340" s="55" t="s">
        <v>1715</v>
      </c>
      <c r="K2340" s="53" t="s">
        <v>73</v>
      </c>
      <c r="L2340" s="53"/>
      <c r="M2340" s="53">
        <v>1.0</v>
      </c>
      <c r="N2340" s="53" t="s">
        <v>52</v>
      </c>
      <c r="O2340" s="25">
        <v>5000.0</v>
      </c>
      <c r="P2340" s="25">
        <f>'LISTA DOS ITENS'!$O2340*'LISTA DOS ITENS'!$M2340</f>
        <v>5000</v>
      </c>
      <c r="Q2340" s="25">
        <v>5000.0</v>
      </c>
      <c r="R2340" s="25">
        <f>'LISTA DOS ITENS'!$Q2340*'LISTA DOS ITENS'!$M2340</f>
        <v>5000</v>
      </c>
      <c r="S2340" s="56">
        <f>IF('LISTA DOS ITENS'!$P2340&gt;'LISTA DOS ITENS'!$R2340,'LISTA DOS ITENS'!$P2340,'LISTA DOS ITENS'!$R2340)</f>
        <v>5000</v>
      </c>
      <c r="T2340" s="25">
        <v>356.6700688793314</v>
      </c>
      <c r="U2340" s="25">
        <f>'LISTA DOS ITENS'!$T2340*'LISTA DOS ITENS'!$M2340</f>
        <v>356.6700689</v>
      </c>
      <c r="V2340" s="56">
        <f t="array" ref="V2340">INDEX('RESUMO - LOTES E VMA'!$F$3:$F$181,MATCH('LISTA DOS ITENS'!$D2340,'RESUMO - LOTES E VMA'!$A$3:$A$181,0))</f>
        <v>5735.122026</v>
      </c>
      <c r="W2340" s="57">
        <f>'LISTA DOS ITENS'!$U2340/'LISTA DOS ITENS'!$V2340</f>
        <v>0.06219049346</v>
      </c>
      <c r="X2340" s="53" t="s">
        <v>53</v>
      </c>
      <c r="Y2340" s="53" t="s">
        <v>290</v>
      </c>
      <c r="Z2340" s="58" t="str">
        <f>'LISTA DOS ITENS'!$F2340&amp;"-"&amp;'LISTA DOS ITENS'!$H2340&amp;"-"&amp;'LISTA DOS ITENS'!$J2340&amp;"-"&amp;'LISTA DOS ITENS'!$K2340&amp;"-"&amp;'LISTA DOS ITENS'!$I2340</f>
        <v>10233693-2101-A911-CONS/NAC-</v>
      </c>
      <c r="AA2340" s="59" t="str">
        <f t="array" ref="AA2340">INDEX('RESUMO - LOTES E VMA'!$M$3:$M$181,MATCH('LISTA DOS ITENS'!$D2340,'RESUMO - LOTES E VMA'!$A$3:$A$181,0))</f>
        <v>Para Leilão</v>
      </c>
      <c r="AB2340" s="60">
        <f t="array" ref="AB2340">INDEX('RESUMO - LOTES E VMA'!$J$3:$J$181,MATCH('LISTA DOS ITENS'!$D2340,'RESUMO - LOTES E VMA'!$A$3:$A$181,0))</f>
        <v>0.07133401378</v>
      </c>
      <c r="AC2340" s="29" t="str">
        <f t="array" ref="AC2340">INDEX('RESUMO - LOTES E VMA'!$L$3:$L$181,MATCH('LISTA DOS ITENS'!$D2340,'RESUMO - LOTES E VMA'!$A$3:$A$181,0))</f>
        <v>1% do Valor de Comparação do VMA</v>
      </c>
      <c r="AD2340" s="53" t="str">
        <f>VLOOKUP(Tabela1[[#This Row],[Índice]],[1]Planilha1!$A:$A,1,0)</f>
        <v>#ERROR!</v>
      </c>
    </row>
    <row r="2341" ht="15.75" customHeight="1">
      <c r="A2341" s="52">
        <v>255875.0</v>
      </c>
      <c r="B2341" s="53" t="s">
        <v>70</v>
      </c>
      <c r="C2341" s="53" t="s">
        <v>71</v>
      </c>
      <c r="D2341" s="22">
        <v>207267.0</v>
      </c>
      <c r="E2341" s="53" t="s">
        <v>175</v>
      </c>
      <c r="F2341" s="54">
        <v>1.0786541E7</v>
      </c>
      <c r="G2341" s="53" t="s">
        <v>1712</v>
      </c>
      <c r="H2341" s="55">
        <v>2201.0</v>
      </c>
      <c r="I2341" s="55"/>
      <c r="J2341" s="55" t="s">
        <v>1715</v>
      </c>
      <c r="K2341" s="53" t="s">
        <v>293</v>
      </c>
      <c r="L2341" s="53"/>
      <c r="M2341" s="53">
        <v>1.0</v>
      </c>
      <c r="N2341" s="53" t="s">
        <v>52</v>
      </c>
      <c r="O2341" s="25">
        <v>1.0</v>
      </c>
      <c r="P2341" s="25">
        <f>'LISTA DOS ITENS'!$O2341*'LISTA DOS ITENS'!$M2341</f>
        <v>1</v>
      </c>
      <c r="Q2341" s="25">
        <v>37699.07</v>
      </c>
      <c r="R2341" s="25">
        <f>'LISTA DOS ITENS'!$Q2341*'LISTA DOS ITENS'!$M2341</f>
        <v>37699.07</v>
      </c>
      <c r="S2341" s="56">
        <f>IF('LISTA DOS ITENS'!$P2341&gt;'LISTA DOS ITENS'!$R2341,'LISTA DOS ITENS'!$P2341,'LISTA DOS ITENS'!$R2341)</f>
        <v>37699.07</v>
      </c>
      <c r="T2341" s="25">
        <v>2689.225978717347</v>
      </c>
      <c r="U2341" s="25">
        <f>'LISTA DOS ITENS'!$T2341*'LISTA DOS ITENS'!$M2341</f>
        <v>2689.225979</v>
      </c>
      <c r="V2341" s="56">
        <f t="array" ref="V2341">INDEX('RESUMO - LOTES E VMA'!$F$3:$F$181,MATCH('LISTA DOS ITENS'!$D2341,'RESUMO - LOTES E VMA'!$A$3:$A$181,0))</f>
        <v>5735.122026</v>
      </c>
      <c r="W2341" s="57">
        <f>'LISTA DOS ITENS'!$U2341/'LISTA DOS ITENS'!$V2341</f>
        <v>0.4689047533</v>
      </c>
      <c r="X2341" s="53" t="s">
        <v>53</v>
      </c>
      <c r="Y2341" s="53" t="s">
        <v>290</v>
      </c>
      <c r="Z2341" s="58" t="str">
        <f>'LISTA DOS ITENS'!$F2341&amp;"-"&amp;'LISTA DOS ITENS'!$H2341&amp;"-"&amp;'LISTA DOS ITENS'!$J2341&amp;"-"&amp;'LISTA DOS ITENS'!$K2341&amp;"-"&amp;'LISTA DOS ITENS'!$I2341</f>
        <v>10786541-2201-A911-SOBRE_EMP-</v>
      </c>
      <c r="AA2341" s="59" t="str">
        <f t="array" ref="AA2341">INDEX('RESUMO - LOTES E VMA'!$M$3:$M$181,MATCH('LISTA DOS ITENS'!$D2341,'RESUMO - LOTES E VMA'!$A$3:$A$181,0))</f>
        <v>Para Leilão</v>
      </c>
      <c r="AB2341" s="60">
        <f t="array" ref="AB2341">INDEX('RESUMO - LOTES E VMA'!$J$3:$J$181,MATCH('LISTA DOS ITENS'!$D2341,'RESUMO - LOTES E VMA'!$A$3:$A$181,0))</f>
        <v>0.07133401378</v>
      </c>
      <c r="AC2341" s="29" t="str">
        <f t="array" ref="AC2341">INDEX('RESUMO - LOTES E VMA'!$L$3:$L$181,MATCH('LISTA DOS ITENS'!$D2341,'RESUMO - LOTES E VMA'!$A$3:$A$181,0))</f>
        <v>1% do Valor de Comparação do VMA</v>
      </c>
      <c r="AD2341" s="53" t="str">
        <f>VLOOKUP(Tabela1[[#This Row],[Índice]],[1]Planilha1!$A:$A,1,0)</f>
        <v>#ERROR!</v>
      </c>
    </row>
    <row r="2342" ht="15.75" customHeight="1">
      <c r="A2342" s="52">
        <v>255876.0</v>
      </c>
      <c r="B2342" s="53" t="s">
        <v>70</v>
      </c>
      <c r="C2342" s="53" t="s">
        <v>71</v>
      </c>
      <c r="D2342" s="22">
        <v>207268.0</v>
      </c>
      <c r="E2342" s="53" t="s">
        <v>98</v>
      </c>
      <c r="F2342" s="54">
        <v>1.1283039E7</v>
      </c>
      <c r="G2342" s="53" t="s">
        <v>1716</v>
      </c>
      <c r="H2342" s="55">
        <v>2201.0</v>
      </c>
      <c r="I2342" s="55"/>
      <c r="J2342" s="55" t="s">
        <v>325</v>
      </c>
      <c r="K2342" s="53" t="s">
        <v>293</v>
      </c>
      <c r="L2342" s="53"/>
      <c r="M2342" s="53">
        <v>1.0</v>
      </c>
      <c r="N2342" s="53" t="s">
        <v>52</v>
      </c>
      <c r="O2342" s="25">
        <v>1.0</v>
      </c>
      <c r="P2342" s="25">
        <f>'LISTA DOS ITENS'!$O2342*'LISTA DOS ITENS'!$M2342</f>
        <v>1</v>
      </c>
      <c r="Q2342" s="25">
        <v>120000.0</v>
      </c>
      <c r="R2342" s="25">
        <f>'LISTA DOS ITENS'!$Q2342*'LISTA DOS ITENS'!$M2342</f>
        <v>120000</v>
      </c>
      <c r="S2342" s="56">
        <f>IF('LISTA DOS ITENS'!$P2342&gt;'LISTA DOS ITENS'!$R2342,'LISTA DOS ITENS'!$P2342,'LISTA DOS ITENS'!$R2342)</f>
        <v>120000</v>
      </c>
      <c r="T2342" s="25">
        <v>8560.081653103953</v>
      </c>
      <c r="U2342" s="25">
        <f>'LISTA DOS ITENS'!$T2342*'LISTA DOS ITENS'!$M2342</f>
        <v>8560.081653</v>
      </c>
      <c r="V2342" s="56">
        <f t="array" ref="V2342">INDEX('RESUMO - LOTES E VMA'!$F$3:$F$181,MATCH('LISTA DOS ITENS'!$D2342,'RESUMO - LOTES E VMA'!$A$3:$A$181,0))</f>
        <v>8560.081653</v>
      </c>
      <c r="W2342" s="57">
        <f>'LISTA DOS ITENS'!$U2342/'LISTA DOS ITENS'!$V2342</f>
        <v>1</v>
      </c>
      <c r="X2342" s="53" t="s">
        <v>53</v>
      </c>
      <c r="Y2342" s="53" t="s">
        <v>290</v>
      </c>
      <c r="Z2342" s="58" t="str">
        <f>'LISTA DOS ITENS'!$F2342&amp;"-"&amp;'LISTA DOS ITENS'!$H2342&amp;"-"&amp;'LISTA DOS ITENS'!$J2342&amp;"-"&amp;'LISTA DOS ITENS'!$K2342&amp;"-"&amp;'LISTA DOS ITENS'!$I2342</f>
        <v>11283039-2201-A018-SOBRE_EMP-</v>
      </c>
      <c r="AA2342" s="59" t="str">
        <f t="array" ref="AA2342">INDEX('RESUMO - LOTES E VMA'!$M$3:$M$181,MATCH('LISTA DOS ITENS'!$D2342,'RESUMO - LOTES E VMA'!$A$3:$A$181,0))</f>
        <v>Para Leilão</v>
      </c>
      <c r="AB2342" s="60">
        <f t="array" ref="AB2342">INDEX('RESUMO - LOTES E VMA'!$J$3:$J$181,MATCH('LISTA DOS ITENS'!$D2342,'RESUMO - LOTES E VMA'!$A$3:$A$181,0))</f>
        <v>0.07133401378</v>
      </c>
      <c r="AC2342" s="29" t="str">
        <f t="array" ref="AC2342">INDEX('RESUMO - LOTES E VMA'!$L$3:$L$181,MATCH('LISTA DOS ITENS'!$D2342,'RESUMO - LOTES E VMA'!$A$3:$A$181,0))</f>
        <v>1% do Valor de Comparação do VMA</v>
      </c>
      <c r="AD2342" s="53" t="str">
        <f>VLOOKUP(Tabela1[[#This Row],[Índice]],[1]Planilha1!$A:$A,1,0)</f>
        <v>#ERROR!</v>
      </c>
    </row>
    <row r="2343" ht="15.75" customHeight="1">
      <c r="A2343" s="52">
        <v>255924.0</v>
      </c>
      <c r="B2343" s="53" t="s">
        <v>70</v>
      </c>
      <c r="C2343" s="53" t="s">
        <v>71</v>
      </c>
      <c r="D2343" s="22">
        <v>207277.0</v>
      </c>
      <c r="E2343" s="53" t="s">
        <v>150</v>
      </c>
      <c r="F2343" s="54">
        <v>1.242775E7</v>
      </c>
      <c r="G2343" s="53" t="s">
        <v>1717</v>
      </c>
      <c r="H2343" s="55">
        <v>2101.0</v>
      </c>
      <c r="I2343" s="55" t="s">
        <v>81</v>
      </c>
      <c r="J2343" s="55" t="s">
        <v>346</v>
      </c>
      <c r="K2343" s="53" t="s">
        <v>80</v>
      </c>
      <c r="L2343" s="53"/>
      <c r="M2343" s="53">
        <v>1.0</v>
      </c>
      <c r="N2343" s="53" t="s">
        <v>52</v>
      </c>
      <c r="O2343" s="25">
        <v>8081426.81</v>
      </c>
      <c r="P2343" s="25">
        <f>'LISTA DOS ITENS'!$O2343*'LISTA DOS ITENS'!$M2343</f>
        <v>8081426.81</v>
      </c>
      <c r="Q2343" s="25">
        <v>8081426.81</v>
      </c>
      <c r="R2343" s="25">
        <f>'LISTA DOS ITENS'!$Q2343*'LISTA DOS ITENS'!$M2343</f>
        <v>8081426.81</v>
      </c>
      <c r="S2343" s="56">
        <f>IF('LISTA DOS ITENS'!$P2343&gt;'LISTA DOS ITENS'!$R2343,'LISTA DOS ITENS'!$P2343,'LISTA DOS ITENS'!$R2343)</f>
        <v>8081426.81</v>
      </c>
      <c r="T2343" s="25">
        <v>635947.218404964</v>
      </c>
      <c r="U2343" s="25">
        <f>'LISTA DOS ITENS'!$T2343*'LISTA DOS ITENS'!$M2343</f>
        <v>635947.2184</v>
      </c>
      <c r="V2343" s="56">
        <f t="array" ref="V2343">INDEX('RESUMO - LOTES E VMA'!$F$3:$F$181,MATCH('LISTA DOS ITENS'!$D2343,'RESUMO - LOTES E VMA'!$A$3:$A$181,0))</f>
        <v>635947.2184</v>
      </c>
      <c r="W2343" s="57">
        <f>'LISTA DOS ITENS'!$U2343/'LISTA DOS ITENS'!$V2343</f>
        <v>1</v>
      </c>
      <c r="X2343" s="53" t="s">
        <v>53</v>
      </c>
      <c r="Y2343" s="53" t="s">
        <v>290</v>
      </c>
      <c r="Z2343" s="58" t="str">
        <f>'LISTA DOS ITENS'!$F2343&amp;"-"&amp;'LISTA DOS ITENS'!$H2343&amp;"-"&amp;'LISTA DOS ITENS'!$J2343&amp;"-"&amp;'LISTA DOS ITENS'!$K2343&amp;"-"&amp;'LISTA DOS ITENS'!$I2343</f>
        <v>12427750-2101-0013-IMOB/NAC-ED-1000-01.01</v>
      </c>
      <c r="AA2343" s="59" t="str">
        <f t="array" ref="AA2343">INDEX('RESUMO - LOTES E VMA'!$M$3:$M$181,MATCH('LISTA DOS ITENS'!$D2343,'RESUMO - LOTES E VMA'!$A$3:$A$181,0))</f>
        <v>Para Leilão</v>
      </c>
      <c r="AB2343" s="60">
        <f t="array" ref="AB2343">INDEX('RESUMO - LOTES E VMA'!$J$3:$J$181,MATCH('LISTA DOS ITENS'!$D2343,'RESUMO - LOTES E VMA'!$A$3:$A$181,0))</f>
        <v>0.07869244298</v>
      </c>
      <c r="AC2343" s="29" t="str">
        <f t="array" ref="AC2343">INDEX('RESUMO - LOTES E VMA'!$L$3:$L$181,MATCH('LISTA DOS ITENS'!$D2343,'RESUMO - LOTES E VMA'!$A$3:$A$181,0))</f>
        <v>1% do Valor de Comparação do VMA</v>
      </c>
      <c r="AD2343" s="53" t="str">
        <f>VLOOKUP(Tabela1[[#This Row],[Índice]],[1]Planilha1!$A:$A,1,0)</f>
        <v>#ERROR!</v>
      </c>
    </row>
    <row r="2344" ht="15.75" customHeight="1">
      <c r="A2344" s="52">
        <v>255926.0</v>
      </c>
      <c r="B2344" s="53" t="s">
        <v>70</v>
      </c>
      <c r="C2344" s="53" t="s">
        <v>71</v>
      </c>
      <c r="D2344" s="22">
        <v>207279.0</v>
      </c>
      <c r="E2344" s="53" t="s">
        <v>1718</v>
      </c>
      <c r="F2344" s="54">
        <v>1.1478118E7</v>
      </c>
      <c r="G2344" s="53" t="s">
        <v>1719</v>
      </c>
      <c r="H2344" s="55">
        <v>2101.0</v>
      </c>
      <c r="I2344" s="55"/>
      <c r="J2344" s="55" t="s">
        <v>1720</v>
      </c>
      <c r="K2344" s="53" t="s">
        <v>57</v>
      </c>
      <c r="L2344" s="53"/>
      <c r="M2344" s="53">
        <v>1.0</v>
      </c>
      <c r="N2344" s="53" t="s">
        <v>52</v>
      </c>
      <c r="O2344" s="25">
        <v>194000.0</v>
      </c>
      <c r="P2344" s="25">
        <f>'LISTA DOS ITENS'!$O2344*'LISTA DOS ITENS'!$M2344</f>
        <v>194000</v>
      </c>
      <c r="Q2344" s="25">
        <v>729383.0399999999</v>
      </c>
      <c r="R2344" s="25">
        <f>'LISTA DOS ITENS'!$Q2344*'LISTA DOS ITENS'!$M2344</f>
        <v>729383.04</v>
      </c>
      <c r="S2344" s="56">
        <f>IF('LISTA DOS ITENS'!$P2344&gt;'LISTA DOS ITENS'!$R2344,'LISTA DOS ITENS'!$P2344,'LISTA DOS ITENS'!$R2344)</f>
        <v>729383.04</v>
      </c>
      <c r="T2344" s="25">
        <v>41843.17310678332</v>
      </c>
      <c r="U2344" s="25">
        <f>'LISTA DOS ITENS'!$T2344*'LISTA DOS ITENS'!$M2344</f>
        <v>41843.17311</v>
      </c>
      <c r="V2344" s="56">
        <f t="array" ref="V2344">INDEX('RESUMO - LOTES E VMA'!$F$3:$F$181,MATCH('LISTA DOS ITENS'!$D2344,'RESUMO - LOTES E VMA'!$A$3:$A$181,0))</f>
        <v>41843.17311</v>
      </c>
      <c r="W2344" s="57">
        <f>'LISTA DOS ITENS'!$U2344/'LISTA DOS ITENS'!$V2344</f>
        <v>1</v>
      </c>
      <c r="X2344" s="53" t="s">
        <v>53</v>
      </c>
      <c r="Y2344" s="53" t="s">
        <v>290</v>
      </c>
      <c r="Z2344" s="58" t="str">
        <f>'LISTA DOS ITENS'!$F2344&amp;"-"&amp;'LISTA DOS ITENS'!$H2344&amp;"-"&amp;'LISTA DOS ITENS'!$J2344&amp;"-"&amp;'LISTA DOS ITENS'!$K2344&amp;"-"&amp;'LISTA DOS ITENS'!$I2344</f>
        <v>11478118-2101-0012-USADO-</v>
      </c>
      <c r="AA2344" s="59" t="str">
        <f t="array" ref="AA2344">INDEX('RESUMO - LOTES E VMA'!$M$3:$M$181,MATCH('LISTA DOS ITENS'!$D2344,'RESUMO - LOTES E VMA'!$A$3:$A$181,0))</f>
        <v>Para Leilão</v>
      </c>
      <c r="AB2344" s="60">
        <f t="array" ref="AB2344">INDEX('RESUMO - LOTES E VMA'!$J$3:$J$181,MATCH('LISTA DOS ITENS'!$D2344,'RESUMO - LOTES E VMA'!$A$3:$A$181,0))</f>
        <v>0.05736789973</v>
      </c>
      <c r="AC2344" s="29" t="str">
        <f t="array" ref="AC2344">INDEX('RESUMO - LOTES E VMA'!$L$3:$L$181,MATCH('LISTA DOS ITENS'!$D2344,'RESUMO - LOTES E VMA'!$A$3:$A$181,0))</f>
        <v>1% do Valor de Comparação do VMA</v>
      </c>
      <c r="AD2344" s="53" t="str">
        <f>VLOOKUP(Tabela1[[#This Row],[Índice]],[1]Planilha1!$A:$A,1,0)</f>
        <v>#ERROR!</v>
      </c>
    </row>
    <row r="2345" ht="15.75" customHeight="1">
      <c r="A2345" s="52">
        <v>255957.0</v>
      </c>
      <c r="B2345" s="53" t="s">
        <v>70</v>
      </c>
      <c r="C2345" s="53" t="s">
        <v>71</v>
      </c>
      <c r="D2345" s="22">
        <v>207282.0</v>
      </c>
      <c r="E2345" s="53" t="s">
        <v>63</v>
      </c>
      <c r="F2345" s="54">
        <v>1.0163755E7</v>
      </c>
      <c r="G2345" s="53" t="s">
        <v>1721</v>
      </c>
      <c r="H2345" s="55">
        <v>2101.0</v>
      </c>
      <c r="I2345" s="55"/>
      <c r="J2345" s="55" t="s">
        <v>68</v>
      </c>
      <c r="K2345" s="53" t="s">
        <v>1722</v>
      </c>
      <c r="L2345" s="53"/>
      <c r="M2345" s="53">
        <v>2.0</v>
      </c>
      <c r="N2345" s="53" t="s">
        <v>52</v>
      </c>
      <c r="O2345" s="25">
        <v>5000.0</v>
      </c>
      <c r="P2345" s="25">
        <f>'LISTA DOS ITENS'!$O2345*'LISTA DOS ITENS'!$M2345</f>
        <v>10000</v>
      </c>
      <c r="Q2345" s="25">
        <v>5000.0</v>
      </c>
      <c r="R2345" s="25">
        <f>'LISTA DOS ITENS'!$Q2345*'LISTA DOS ITENS'!$M2345</f>
        <v>10000</v>
      </c>
      <c r="S2345" s="56">
        <f>IF('LISTA DOS ITENS'!$P2345&gt;'LISTA DOS ITENS'!$R2345,'LISTA DOS ITENS'!$P2345,'LISTA DOS ITENS'!$R2345)</f>
        <v>10000</v>
      </c>
      <c r="T2345" s="25">
        <v>265.74347421822074</v>
      </c>
      <c r="U2345" s="25">
        <f>'LISTA DOS ITENS'!$T2345*'LISTA DOS ITENS'!$M2345</f>
        <v>531.4869484</v>
      </c>
      <c r="V2345" s="56">
        <f t="array" ref="V2345">INDEX('RESUMO - LOTES E VMA'!$F$3:$F$181,MATCH('LISTA DOS ITENS'!$D2345,'RESUMO - LOTES E VMA'!$A$3:$A$181,0))</f>
        <v>2780.587709</v>
      </c>
      <c r="W2345" s="57">
        <f>'LISTA DOS ITENS'!$U2345/'LISTA DOS ITENS'!$V2345</f>
        <v>0.191141947</v>
      </c>
      <c r="X2345" s="53" t="s">
        <v>53</v>
      </c>
      <c r="Y2345" s="53" t="s">
        <v>290</v>
      </c>
      <c r="Z2345" s="58" t="str">
        <f>'LISTA DOS ITENS'!$F2345&amp;"-"&amp;'LISTA DOS ITENS'!$H2345&amp;"-"&amp;'LISTA DOS ITENS'!$J2345&amp;"-"&amp;'LISTA DOS ITENS'!$K2345&amp;"-"&amp;'LISTA DOS ITENS'!$I2345</f>
        <v>10163755-2101-0003-CONS/IAMN7-</v>
      </c>
      <c r="AA2345" s="59" t="str">
        <f t="array" ref="AA2345">INDEX('RESUMO - LOTES E VMA'!$M$3:$M$181,MATCH('LISTA DOS ITENS'!$D2345,'RESUMO - LOTES E VMA'!$A$3:$A$181,0))</f>
        <v>Para Leilão</v>
      </c>
      <c r="AB2345" s="60">
        <f t="array" ref="AB2345">INDEX('RESUMO - LOTES E VMA'!$J$3:$J$181,MATCH('LISTA DOS ITENS'!$D2345,'RESUMO - LOTES E VMA'!$A$3:$A$181,0))</f>
        <v>0.05314869484</v>
      </c>
      <c r="AC2345" s="29" t="str">
        <f t="array" ref="AC2345">INDEX('RESUMO - LOTES E VMA'!$L$3:$L$181,MATCH('LISTA DOS ITENS'!$D2345,'RESUMO - LOTES E VMA'!$A$3:$A$181,0))</f>
        <v>1% do Valor de Comparação do VMA</v>
      </c>
      <c r="AD2345" s="53" t="str">
        <f>VLOOKUP(Tabela1[[#This Row],[Índice]],[1]Planilha1!$A:$A,1,0)</f>
        <v>#ERROR!</v>
      </c>
    </row>
    <row r="2346" ht="15.75" customHeight="1">
      <c r="A2346" s="52">
        <v>255958.0</v>
      </c>
      <c r="B2346" s="53" t="s">
        <v>70</v>
      </c>
      <c r="C2346" s="53" t="s">
        <v>71</v>
      </c>
      <c r="D2346" s="22">
        <v>207282.0</v>
      </c>
      <c r="E2346" s="53" t="s">
        <v>63</v>
      </c>
      <c r="F2346" s="54">
        <v>1.0667776E7</v>
      </c>
      <c r="G2346" s="53" t="s">
        <v>1723</v>
      </c>
      <c r="H2346" s="55">
        <v>2201.0</v>
      </c>
      <c r="I2346" s="55"/>
      <c r="J2346" s="55" t="s">
        <v>68</v>
      </c>
      <c r="K2346" s="53" t="s">
        <v>73</v>
      </c>
      <c r="L2346" s="53"/>
      <c r="M2346" s="53">
        <v>1.0</v>
      </c>
      <c r="N2346" s="53" t="s">
        <v>52</v>
      </c>
      <c r="O2346" s="25">
        <v>19473.77</v>
      </c>
      <c r="P2346" s="25">
        <f>'LISTA DOS ITENS'!$O2346*'LISTA DOS ITENS'!$M2346</f>
        <v>19473.77</v>
      </c>
      <c r="Q2346" s="25">
        <v>19473.77</v>
      </c>
      <c r="R2346" s="25">
        <f>'LISTA DOS ITENS'!$Q2346*'LISTA DOS ITENS'!$M2346</f>
        <v>19473.77</v>
      </c>
      <c r="S2346" s="56">
        <f>IF('LISTA DOS ITENS'!$P2346&gt;'LISTA DOS ITENS'!$R2346,'LISTA DOS ITENS'!$P2346,'LISTA DOS ITENS'!$R2346)</f>
        <v>19473.77</v>
      </c>
      <c r="T2346" s="25">
        <v>1035.0054591853122</v>
      </c>
      <c r="U2346" s="25">
        <f>'LISTA DOS ITENS'!$T2346*'LISTA DOS ITENS'!$M2346</f>
        <v>1035.005459</v>
      </c>
      <c r="V2346" s="56">
        <f t="array" ref="V2346">INDEX('RESUMO - LOTES E VMA'!$F$3:$F$181,MATCH('LISTA DOS ITENS'!$D2346,'RESUMO - LOTES E VMA'!$A$3:$A$181,0))</f>
        <v>2780.587709</v>
      </c>
      <c r="W2346" s="57">
        <f>'LISTA DOS ITENS'!$U2346/'LISTA DOS ITENS'!$V2346</f>
        <v>0.3722254313</v>
      </c>
      <c r="X2346" s="53" t="s">
        <v>53</v>
      </c>
      <c r="Y2346" s="53" t="s">
        <v>290</v>
      </c>
      <c r="Z2346" s="58" t="str">
        <f>'LISTA DOS ITENS'!$F2346&amp;"-"&amp;'LISTA DOS ITENS'!$H2346&amp;"-"&amp;'LISTA DOS ITENS'!$J2346&amp;"-"&amp;'LISTA DOS ITENS'!$K2346&amp;"-"&amp;'LISTA DOS ITENS'!$I2346</f>
        <v>10667776-2201-0003-CONS/NAC-</v>
      </c>
      <c r="AA2346" s="59" t="str">
        <f t="array" ref="AA2346">INDEX('RESUMO - LOTES E VMA'!$M$3:$M$181,MATCH('LISTA DOS ITENS'!$D2346,'RESUMO - LOTES E VMA'!$A$3:$A$181,0))</f>
        <v>Para Leilão</v>
      </c>
      <c r="AB2346" s="60">
        <f t="array" ref="AB2346">INDEX('RESUMO - LOTES E VMA'!$J$3:$J$181,MATCH('LISTA DOS ITENS'!$D2346,'RESUMO - LOTES E VMA'!$A$3:$A$181,0))</f>
        <v>0.05314869484</v>
      </c>
      <c r="AC2346" s="29" t="str">
        <f t="array" ref="AC2346">INDEX('RESUMO - LOTES E VMA'!$L$3:$L$181,MATCH('LISTA DOS ITENS'!$D2346,'RESUMO - LOTES E VMA'!$A$3:$A$181,0))</f>
        <v>1% do Valor de Comparação do VMA</v>
      </c>
      <c r="AD2346" s="53" t="str">
        <f>VLOOKUP(Tabela1[[#This Row],[Índice]],[1]Planilha1!$A:$A,1,0)</f>
        <v>#ERROR!</v>
      </c>
    </row>
    <row r="2347" ht="15.75" customHeight="1">
      <c r="A2347" s="52">
        <v>255959.0</v>
      </c>
      <c r="B2347" s="53" t="s">
        <v>70</v>
      </c>
      <c r="C2347" s="53" t="s">
        <v>71</v>
      </c>
      <c r="D2347" s="22">
        <v>207282.0</v>
      </c>
      <c r="E2347" s="53" t="s">
        <v>63</v>
      </c>
      <c r="F2347" s="54">
        <v>1.0667776E7</v>
      </c>
      <c r="G2347" s="53" t="s">
        <v>1723</v>
      </c>
      <c r="H2347" s="55">
        <v>2201.0</v>
      </c>
      <c r="I2347" s="55"/>
      <c r="J2347" s="55" t="s">
        <v>68</v>
      </c>
      <c r="K2347" s="53" t="s">
        <v>293</v>
      </c>
      <c r="L2347" s="53"/>
      <c r="M2347" s="53">
        <v>1.0</v>
      </c>
      <c r="N2347" s="53" t="s">
        <v>52</v>
      </c>
      <c r="O2347" s="25">
        <v>1.0</v>
      </c>
      <c r="P2347" s="25">
        <f>'LISTA DOS ITENS'!$O2347*'LISTA DOS ITENS'!$M2347</f>
        <v>1</v>
      </c>
      <c r="Q2347" s="25">
        <v>19473.77</v>
      </c>
      <c r="R2347" s="25">
        <f>'LISTA DOS ITENS'!$Q2347*'LISTA DOS ITENS'!$M2347</f>
        <v>19473.77</v>
      </c>
      <c r="S2347" s="56">
        <f>IF('LISTA DOS ITENS'!$P2347&gt;'LISTA DOS ITENS'!$R2347,'LISTA DOS ITENS'!$P2347,'LISTA DOS ITENS'!$R2347)</f>
        <v>19473.77</v>
      </c>
      <c r="T2347" s="25">
        <v>1035.0054591853122</v>
      </c>
      <c r="U2347" s="25">
        <f>'LISTA DOS ITENS'!$T2347*'LISTA DOS ITENS'!$M2347</f>
        <v>1035.005459</v>
      </c>
      <c r="V2347" s="56">
        <f t="array" ref="V2347">INDEX('RESUMO - LOTES E VMA'!$F$3:$F$181,MATCH('LISTA DOS ITENS'!$D2347,'RESUMO - LOTES E VMA'!$A$3:$A$181,0))</f>
        <v>2780.587709</v>
      </c>
      <c r="W2347" s="57">
        <f>'LISTA DOS ITENS'!$U2347/'LISTA DOS ITENS'!$V2347</f>
        <v>0.3722254313</v>
      </c>
      <c r="X2347" s="53" t="s">
        <v>53</v>
      </c>
      <c r="Y2347" s="53" t="s">
        <v>290</v>
      </c>
      <c r="Z2347" s="58" t="str">
        <f>'LISTA DOS ITENS'!$F2347&amp;"-"&amp;'LISTA DOS ITENS'!$H2347&amp;"-"&amp;'LISTA DOS ITENS'!$J2347&amp;"-"&amp;'LISTA DOS ITENS'!$K2347&amp;"-"&amp;'LISTA DOS ITENS'!$I2347</f>
        <v>10667776-2201-0003-SOBRE_EMP-</v>
      </c>
      <c r="AA2347" s="59" t="str">
        <f t="array" ref="AA2347">INDEX('RESUMO - LOTES E VMA'!$M$3:$M$181,MATCH('LISTA DOS ITENS'!$D2347,'RESUMO - LOTES E VMA'!$A$3:$A$181,0))</f>
        <v>Para Leilão</v>
      </c>
      <c r="AB2347" s="60">
        <f t="array" ref="AB2347">INDEX('RESUMO - LOTES E VMA'!$J$3:$J$181,MATCH('LISTA DOS ITENS'!$D2347,'RESUMO - LOTES E VMA'!$A$3:$A$181,0))</f>
        <v>0.05314869484</v>
      </c>
      <c r="AC2347" s="29" t="str">
        <f t="array" ref="AC2347">INDEX('RESUMO - LOTES E VMA'!$L$3:$L$181,MATCH('LISTA DOS ITENS'!$D2347,'RESUMO - LOTES E VMA'!$A$3:$A$181,0))</f>
        <v>1% do Valor de Comparação do VMA</v>
      </c>
      <c r="AD2347" s="53" t="str">
        <f>VLOOKUP(Tabela1[[#This Row],[Índice]],[1]Planilha1!$A:$A,1,0)</f>
        <v>#ERROR!</v>
      </c>
    </row>
    <row r="2348" ht="15.75" customHeight="1">
      <c r="A2348" s="52">
        <v>255960.0</v>
      </c>
      <c r="B2348" s="53" t="s">
        <v>70</v>
      </c>
      <c r="C2348" s="53" t="s">
        <v>71</v>
      </c>
      <c r="D2348" s="22">
        <v>207282.0</v>
      </c>
      <c r="E2348" s="53" t="s">
        <v>63</v>
      </c>
      <c r="F2348" s="54">
        <v>1.0987807E7</v>
      </c>
      <c r="G2348" s="53" t="s">
        <v>1724</v>
      </c>
      <c r="H2348" s="55">
        <v>2101.0</v>
      </c>
      <c r="I2348" s="55"/>
      <c r="J2348" s="55" t="s">
        <v>69</v>
      </c>
      <c r="K2348" s="53" t="s">
        <v>73</v>
      </c>
      <c r="L2348" s="53"/>
      <c r="M2348" s="53">
        <v>4.0</v>
      </c>
      <c r="N2348" s="53" t="s">
        <v>52</v>
      </c>
      <c r="O2348" s="25">
        <v>842.4</v>
      </c>
      <c r="P2348" s="25">
        <f>'LISTA DOS ITENS'!$O2348*'LISTA DOS ITENS'!$M2348</f>
        <v>3369.6</v>
      </c>
      <c r="Q2348" s="25">
        <v>842.4</v>
      </c>
      <c r="R2348" s="25">
        <f>'LISTA DOS ITENS'!$Q2348*'LISTA DOS ITENS'!$M2348</f>
        <v>3369.6</v>
      </c>
      <c r="S2348" s="56">
        <f>IF('LISTA DOS ITENS'!$P2348&gt;'LISTA DOS ITENS'!$R2348,'LISTA DOS ITENS'!$P2348,'LISTA DOS ITENS'!$R2348)</f>
        <v>3369.6</v>
      </c>
      <c r="T2348" s="25">
        <v>44.772460536285834</v>
      </c>
      <c r="U2348" s="25">
        <f>'LISTA DOS ITENS'!$T2348*'LISTA DOS ITENS'!$M2348</f>
        <v>179.0898421</v>
      </c>
      <c r="V2348" s="56">
        <f t="array" ref="V2348">INDEX('RESUMO - LOTES E VMA'!$F$3:$F$181,MATCH('LISTA DOS ITENS'!$D2348,'RESUMO - LOTES E VMA'!$A$3:$A$181,0))</f>
        <v>2780.587709</v>
      </c>
      <c r="W2348" s="57">
        <f>'LISTA DOS ITENS'!$U2348/'LISTA DOS ITENS'!$V2348</f>
        <v>0.06440719045</v>
      </c>
      <c r="X2348" s="53" t="s">
        <v>53</v>
      </c>
      <c r="Y2348" s="53" t="s">
        <v>290</v>
      </c>
      <c r="Z2348" s="58" t="str">
        <f>'LISTA DOS ITENS'!$F2348&amp;"-"&amp;'LISTA DOS ITENS'!$H2348&amp;"-"&amp;'LISTA DOS ITENS'!$J2348&amp;"-"&amp;'LISTA DOS ITENS'!$K2348&amp;"-"&amp;'LISTA DOS ITENS'!$I2348</f>
        <v>10987807-2101-0903-CONS/NAC-</v>
      </c>
      <c r="AA2348" s="59" t="str">
        <f t="array" ref="AA2348">INDEX('RESUMO - LOTES E VMA'!$M$3:$M$181,MATCH('LISTA DOS ITENS'!$D2348,'RESUMO - LOTES E VMA'!$A$3:$A$181,0))</f>
        <v>Para Leilão</v>
      </c>
      <c r="AB2348" s="60">
        <f t="array" ref="AB2348">INDEX('RESUMO - LOTES E VMA'!$J$3:$J$181,MATCH('LISTA DOS ITENS'!$D2348,'RESUMO - LOTES E VMA'!$A$3:$A$181,0))</f>
        <v>0.05314869484</v>
      </c>
      <c r="AC2348" s="29" t="str">
        <f t="array" ref="AC2348">INDEX('RESUMO - LOTES E VMA'!$L$3:$L$181,MATCH('LISTA DOS ITENS'!$D2348,'RESUMO - LOTES E VMA'!$A$3:$A$181,0))</f>
        <v>1% do Valor de Comparação do VMA</v>
      </c>
      <c r="AD2348" s="53" t="str">
        <f>VLOOKUP(Tabela1[[#This Row],[Índice]],[1]Planilha1!$A:$A,1,0)</f>
        <v>#ERROR!</v>
      </c>
    </row>
    <row r="2349" ht="15.75" customHeight="1">
      <c r="A2349" s="52">
        <v>256057.0</v>
      </c>
      <c r="B2349" s="53" t="s">
        <v>70</v>
      </c>
      <c r="C2349" s="53" t="s">
        <v>71</v>
      </c>
      <c r="D2349" s="22">
        <v>207296.0</v>
      </c>
      <c r="E2349" s="53" t="s">
        <v>98</v>
      </c>
      <c r="F2349" s="54">
        <v>1.0048873E7</v>
      </c>
      <c r="G2349" s="53" t="s">
        <v>1725</v>
      </c>
      <c r="H2349" s="55">
        <v>2101.0</v>
      </c>
      <c r="I2349" s="55" t="s">
        <v>130</v>
      </c>
      <c r="J2349" s="55" t="s">
        <v>100</v>
      </c>
      <c r="K2349" s="53" t="s">
        <v>73</v>
      </c>
      <c r="L2349" s="53"/>
      <c r="M2349" s="53">
        <v>2.0</v>
      </c>
      <c r="N2349" s="53" t="s">
        <v>52</v>
      </c>
      <c r="O2349" s="25">
        <v>478.215</v>
      </c>
      <c r="P2349" s="25">
        <f>'LISTA DOS ITENS'!$O2349*'LISTA DOS ITENS'!$M2349</f>
        <v>956.43</v>
      </c>
      <c r="Q2349" s="25">
        <v>478.21</v>
      </c>
      <c r="R2349" s="25">
        <f>'LISTA DOS ITENS'!$Q2349*'LISTA DOS ITENS'!$M2349</f>
        <v>956.42</v>
      </c>
      <c r="S2349" s="56">
        <f>IF('LISTA DOS ITENS'!$P2349&gt;'LISTA DOS ITENS'!$R2349,'LISTA DOS ITENS'!$P2349,'LISTA DOS ITENS'!$R2349)</f>
        <v>956.43</v>
      </c>
      <c r="T2349" s="25">
        <v>28.79742034837237</v>
      </c>
      <c r="U2349" s="25">
        <f>'LISTA DOS ITENS'!$T2349*'LISTA DOS ITENS'!$M2349</f>
        <v>57.5948407</v>
      </c>
      <c r="V2349" s="56">
        <f t="array" ref="V2349">INDEX('RESUMO - LOTES E VMA'!$F$3:$F$181,MATCH('LISTA DOS ITENS'!$D2349,'RESUMO - LOTES E VMA'!$A$3:$A$181,0))</f>
        <v>12797.3333</v>
      </c>
      <c r="W2349" s="57">
        <f>'LISTA DOS ITENS'!$U2349/'LISTA DOS ITENS'!$V2349</f>
        <v>0.004500534552</v>
      </c>
      <c r="X2349" s="53" t="s">
        <v>53</v>
      </c>
      <c r="Y2349" s="53" t="s">
        <v>290</v>
      </c>
      <c r="Z2349" s="58" t="str">
        <f>'LISTA DOS ITENS'!$F2349&amp;"-"&amp;'LISTA DOS ITENS'!$H2349&amp;"-"&amp;'LISTA DOS ITENS'!$J2349&amp;"-"&amp;'LISTA DOS ITENS'!$K2349&amp;"-"&amp;'LISTA DOS ITENS'!$I2349</f>
        <v>10048873-2101-0018-CONS/NAC-ED-1000-01.02</v>
      </c>
      <c r="AA2349" s="59" t="str">
        <f t="array" ref="AA2349">INDEX('RESUMO - LOTES E VMA'!$M$3:$M$181,MATCH('LISTA DOS ITENS'!$D2349,'RESUMO - LOTES E VMA'!$A$3:$A$181,0))</f>
        <v>Para Leilão</v>
      </c>
      <c r="AB2349" s="60">
        <f t="array" ref="AB2349">INDEX('RESUMO - LOTES E VMA'!$J$3:$J$181,MATCH('LISTA DOS ITENS'!$D2349,'RESUMO - LOTES E VMA'!$A$3:$A$181,0))</f>
        <v>0.05908034291</v>
      </c>
      <c r="AC2349" s="29" t="str">
        <f t="array" ref="AC2349">INDEX('RESUMO - LOTES E VMA'!$L$3:$L$181,MATCH('LISTA DOS ITENS'!$D2349,'RESUMO - LOTES E VMA'!$A$3:$A$181,0))</f>
        <v>1% do Valor de Comparação do VMA</v>
      </c>
      <c r="AD2349" s="53" t="str">
        <f>VLOOKUP(Tabela1[[#This Row],[Índice]],[1]Planilha1!$A:$A,1,0)</f>
        <v>#ERROR!</v>
      </c>
    </row>
    <row r="2350" ht="15.75" customHeight="1">
      <c r="A2350" s="52">
        <v>256058.0</v>
      </c>
      <c r="B2350" s="53" t="s">
        <v>70</v>
      </c>
      <c r="C2350" s="53" t="s">
        <v>71</v>
      </c>
      <c r="D2350" s="22">
        <v>207296.0</v>
      </c>
      <c r="E2350" s="53" t="s">
        <v>98</v>
      </c>
      <c r="F2350" s="54">
        <v>1.0048877E7</v>
      </c>
      <c r="G2350" s="53" t="s">
        <v>1726</v>
      </c>
      <c r="H2350" s="55">
        <v>2101.0</v>
      </c>
      <c r="I2350" s="55"/>
      <c r="J2350" s="55" t="s">
        <v>100</v>
      </c>
      <c r="K2350" s="53" t="s">
        <v>80</v>
      </c>
      <c r="L2350" s="53"/>
      <c r="M2350" s="53">
        <v>1.0</v>
      </c>
      <c r="N2350" s="53" t="s">
        <v>52</v>
      </c>
      <c r="O2350" s="25">
        <v>165.29</v>
      </c>
      <c r="P2350" s="25">
        <f>'LISTA DOS ITENS'!$O2350*'LISTA DOS ITENS'!$M2350</f>
        <v>165.29</v>
      </c>
      <c r="Q2350" s="25">
        <v>164.95</v>
      </c>
      <c r="R2350" s="25">
        <f>'LISTA DOS ITENS'!$Q2350*'LISTA DOS ITENS'!$M2350</f>
        <v>164.95</v>
      </c>
      <c r="S2350" s="56">
        <f>IF('LISTA DOS ITENS'!$P2350&gt;'LISTA DOS ITENS'!$R2350,'LISTA DOS ITENS'!$P2350,'LISTA DOS ITENS'!$R2350)</f>
        <v>165.29</v>
      </c>
      <c r="T2350" s="25">
        <v>9.933155907371285</v>
      </c>
      <c r="U2350" s="25">
        <f>'LISTA DOS ITENS'!$T2350*'LISTA DOS ITENS'!$M2350</f>
        <v>9.933155907</v>
      </c>
      <c r="V2350" s="56">
        <f t="array" ref="V2350">INDEX('RESUMO - LOTES E VMA'!$F$3:$F$181,MATCH('LISTA DOS ITENS'!$D2350,'RESUMO - LOTES E VMA'!$A$3:$A$181,0))</f>
        <v>12797.3333</v>
      </c>
      <c r="W2350" s="57">
        <f>'LISTA DOS ITENS'!$U2350/'LISTA DOS ITENS'!$V2350</f>
        <v>0.0007761895133</v>
      </c>
      <c r="X2350" s="53" t="s">
        <v>53</v>
      </c>
      <c r="Y2350" s="53" t="s">
        <v>290</v>
      </c>
      <c r="Z2350" s="58" t="str">
        <f>'LISTA DOS ITENS'!$F2350&amp;"-"&amp;'LISTA DOS ITENS'!$H2350&amp;"-"&amp;'LISTA DOS ITENS'!$J2350&amp;"-"&amp;'LISTA DOS ITENS'!$K2350&amp;"-"&amp;'LISTA DOS ITENS'!$I2350</f>
        <v>10048877-2101-0018-IMOB/NAC-</v>
      </c>
      <c r="AA2350" s="59" t="str">
        <f t="array" ref="AA2350">INDEX('RESUMO - LOTES E VMA'!$M$3:$M$181,MATCH('LISTA DOS ITENS'!$D2350,'RESUMO - LOTES E VMA'!$A$3:$A$181,0))</f>
        <v>Para Leilão</v>
      </c>
      <c r="AB2350" s="60">
        <f t="array" ref="AB2350">INDEX('RESUMO - LOTES E VMA'!$J$3:$J$181,MATCH('LISTA DOS ITENS'!$D2350,'RESUMO - LOTES E VMA'!$A$3:$A$181,0))</f>
        <v>0.05908034291</v>
      </c>
      <c r="AC2350" s="29" t="str">
        <f t="array" ref="AC2350">INDEX('RESUMO - LOTES E VMA'!$L$3:$L$181,MATCH('LISTA DOS ITENS'!$D2350,'RESUMO - LOTES E VMA'!$A$3:$A$181,0))</f>
        <v>1% do Valor de Comparação do VMA</v>
      </c>
      <c r="AD2350" s="53" t="str">
        <f>VLOOKUP(Tabela1[[#This Row],[Índice]],[1]Planilha1!$A:$A,1,0)</f>
        <v>#ERROR!</v>
      </c>
    </row>
    <row r="2351" ht="15.75" customHeight="1">
      <c r="A2351" s="52">
        <v>256059.0</v>
      </c>
      <c r="B2351" s="53" t="s">
        <v>70</v>
      </c>
      <c r="C2351" s="53" t="s">
        <v>71</v>
      </c>
      <c r="D2351" s="22">
        <v>207296.0</v>
      </c>
      <c r="E2351" s="53" t="s">
        <v>98</v>
      </c>
      <c r="F2351" s="54">
        <v>1.00489E7</v>
      </c>
      <c r="G2351" s="53" t="s">
        <v>1727</v>
      </c>
      <c r="H2351" s="55">
        <v>2101.0</v>
      </c>
      <c r="I2351" s="55" t="s">
        <v>462</v>
      </c>
      <c r="J2351" s="55" t="s">
        <v>100</v>
      </c>
      <c r="K2351" s="53" t="s">
        <v>73</v>
      </c>
      <c r="L2351" s="53"/>
      <c r="M2351" s="53">
        <v>3.0</v>
      </c>
      <c r="N2351" s="53" t="s">
        <v>52</v>
      </c>
      <c r="O2351" s="25">
        <v>282.36</v>
      </c>
      <c r="P2351" s="25">
        <f>'LISTA DOS ITENS'!$O2351*'LISTA DOS ITENS'!$M2351</f>
        <v>847.08</v>
      </c>
      <c r="Q2351" s="25">
        <v>282.36</v>
      </c>
      <c r="R2351" s="25">
        <f>'LISTA DOS ITENS'!$Q2351*'LISTA DOS ITENS'!$M2351</f>
        <v>847.08</v>
      </c>
      <c r="S2351" s="56">
        <f>IF('LISTA DOS ITENS'!$P2351&gt;'LISTA DOS ITENS'!$R2351,'LISTA DOS ITENS'!$P2351,'LISTA DOS ITENS'!$R2351)</f>
        <v>847.08</v>
      </c>
      <c r="T2351" s="25">
        <v>17.00349137317585</v>
      </c>
      <c r="U2351" s="25">
        <f>'LISTA DOS ITENS'!$T2351*'LISTA DOS ITENS'!$M2351</f>
        <v>51.01047412</v>
      </c>
      <c r="V2351" s="56">
        <f t="array" ref="V2351">INDEX('RESUMO - LOTES E VMA'!$F$3:$F$181,MATCH('LISTA DOS ITENS'!$D2351,'RESUMO - LOTES E VMA'!$A$3:$A$181,0))</f>
        <v>12797.3333</v>
      </c>
      <c r="W2351" s="57">
        <f>'LISTA DOS ITENS'!$U2351/'LISTA DOS ITENS'!$V2351</f>
        <v>0.003986023722</v>
      </c>
      <c r="X2351" s="53" t="s">
        <v>53</v>
      </c>
      <c r="Y2351" s="53" t="s">
        <v>290</v>
      </c>
      <c r="Z2351" s="58" t="str">
        <f>'LISTA DOS ITENS'!$F2351&amp;"-"&amp;'LISTA DOS ITENS'!$H2351&amp;"-"&amp;'LISTA DOS ITENS'!$J2351&amp;"-"&amp;'LISTA DOS ITENS'!$K2351&amp;"-"&amp;'LISTA DOS ITENS'!$I2351</f>
        <v>10048900-2101-0018-CONS/NAC-OP-3534-14-006-12</v>
      </c>
      <c r="AA2351" s="59" t="str">
        <f t="array" ref="AA2351">INDEX('RESUMO - LOTES E VMA'!$M$3:$M$181,MATCH('LISTA DOS ITENS'!$D2351,'RESUMO - LOTES E VMA'!$A$3:$A$181,0))</f>
        <v>Para Leilão</v>
      </c>
      <c r="AB2351" s="60">
        <f t="array" ref="AB2351">INDEX('RESUMO - LOTES E VMA'!$J$3:$J$181,MATCH('LISTA DOS ITENS'!$D2351,'RESUMO - LOTES E VMA'!$A$3:$A$181,0))</f>
        <v>0.05908034291</v>
      </c>
      <c r="AC2351" s="29" t="str">
        <f t="array" ref="AC2351">INDEX('RESUMO - LOTES E VMA'!$L$3:$L$181,MATCH('LISTA DOS ITENS'!$D2351,'RESUMO - LOTES E VMA'!$A$3:$A$181,0))</f>
        <v>1% do Valor de Comparação do VMA</v>
      </c>
      <c r="AD2351" s="53" t="str">
        <f>VLOOKUP(Tabela1[[#This Row],[Índice]],[1]Planilha1!$A:$A,1,0)</f>
        <v>#ERROR!</v>
      </c>
    </row>
    <row r="2352" ht="15.75" customHeight="1">
      <c r="A2352" s="52">
        <v>256060.0</v>
      </c>
      <c r="B2352" s="53" t="s">
        <v>70</v>
      </c>
      <c r="C2352" s="53" t="s">
        <v>71</v>
      </c>
      <c r="D2352" s="22">
        <v>207296.0</v>
      </c>
      <c r="E2352" s="53" t="s">
        <v>98</v>
      </c>
      <c r="F2352" s="54">
        <v>1.0048932E7</v>
      </c>
      <c r="G2352" s="53" t="s">
        <v>1728</v>
      </c>
      <c r="H2352" s="55">
        <v>2101.0</v>
      </c>
      <c r="I2352" s="55"/>
      <c r="J2352" s="55" t="s">
        <v>100</v>
      </c>
      <c r="K2352" s="53" t="s">
        <v>73</v>
      </c>
      <c r="L2352" s="53"/>
      <c r="M2352" s="53">
        <v>1.0</v>
      </c>
      <c r="N2352" s="53" t="s">
        <v>52</v>
      </c>
      <c r="O2352" s="25">
        <v>254.49</v>
      </c>
      <c r="P2352" s="25">
        <f>'LISTA DOS ITENS'!$O2352*'LISTA DOS ITENS'!$M2352</f>
        <v>254.49</v>
      </c>
      <c r="Q2352" s="25">
        <v>292.69</v>
      </c>
      <c r="R2352" s="25">
        <f>'LISTA DOS ITENS'!$Q2352*'LISTA DOS ITENS'!$M2352</f>
        <v>292.69</v>
      </c>
      <c r="S2352" s="56">
        <f>IF('LISTA DOS ITENS'!$P2352&gt;'LISTA DOS ITENS'!$R2352,'LISTA DOS ITENS'!$P2352,'LISTA DOS ITENS'!$R2352)</f>
        <v>292.69</v>
      </c>
      <c r="T2352" s="25">
        <v>17.625555638244933</v>
      </c>
      <c r="U2352" s="25">
        <f>'LISTA DOS ITENS'!$T2352*'LISTA DOS ITENS'!$M2352</f>
        <v>17.62555564</v>
      </c>
      <c r="V2352" s="56">
        <f t="array" ref="V2352">INDEX('RESUMO - LOTES E VMA'!$F$3:$F$181,MATCH('LISTA DOS ITENS'!$D2352,'RESUMO - LOTES E VMA'!$A$3:$A$181,0))</f>
        <v>12797.3333</v>
      </c>
      <c r="W2352" s="57">
        <f>'LISTA DOS ITENS'!$U2352/'LISTA DOS ITENS'!$V2352</f>
        <v>0.001377283472</v>
      </c>
      <c r="X2352" s="53" t="s">
        <v>53</v>
      </c>
      <c r="Y2352" s="53" t="s">
        <v>290</v>
      </c>
      <c r="Z2352" s="58" t="str">
        <f>'LISTA DOS ITENS'!$F2352&amp;"-"&amp;'LISTA DOS ITENS'!$H2352&amp;"-"&amp;'LISTA DOS ITENS'!$J2352&amp;"-"&amp;'LISTA DOS ITENS'!$K2352&amp;"-"&amp;'LISTA DOS ITENS'!$I2352</f>
        <v>10048932-2101-0018-CONS/NAC-</v>
      </c>
      <c r="AA2352" s="59" t="str">
        <f t="array" ref="AA2352">INDEX('RESUMO - LOTES E VMA'!$M$3:$M$181,MATCH('LISTA DOS ITENS'!$D2352,'RESUMO - LOTES E VMA'!$A$3:$A$181,0))</f>
        <v>Para Leilão</v>
      </c>
      <c r="AB2352" s="60">
        <f t="array" ref="AB2352">INDEX('RESUMO - LOTES E VMA'!$J$3:$J$181,MATCH('LISTA DOS ITENS'!$D2352,'RESUMO - LOTES E VMA'!$A$3:$A$181,0))</f>
        <v>0.05908034291</v>
      </c>
      <c r="AC2352" s="29" t="str">
        <f t="array" ref="AC2352">INDEX('RESUMO - LOTES E VMA'!$L$3:$L$181,MATCH('LISTA DOS ITENS'!$D2352,'RESUMO - LOTES E VMA'!$A$3:$A$181,0))</f>
        <v>1% do Valor de Comparação do VMA</v>
      </c>
      <c r="AD2352" s="53" t="str">
        <f>VLOOKUP(Tabela1[[#This Row],[Índice]],[1]Planilha1!$A:$A,1,0)</f>
        <v>#ERROR!</v>
      </c>
    </row>
    <row r="2353" ht="15.75" customHeight="1">
      <c r="A2353" s="52">
        <v>256061.0</v>
      </c>
      <c r="B2353" s="53" t="s">
        <v>70</v>
      </c>
      <c r="C2353" s="53" t="s">
        <v>71</v>
      </c>
      <c r="D2353" s="22">
        <v>207296.0</v>
      </c>
      <c r="E2353" s="53" t="s">
        <v>98</v>
      </c>
      <c r="F2353" s="54">
        <v>1.0055564E7</v>
      </c>
      <c r="G2353" s="53" t="s">
        <v>1727</v>
      </c>
      <c r="H2353" s="55">
        <v>2101.0</v>
      </c>
      <c r="I2353" s="55"/>
      <c r="J2353" s="55" t="s">
        <v>100</v>
      </c>
      <c r="K2353" s="53" t="s">
        <v>73</v>
      </c>
      <c r="L2353" s="53"/>
      <c r="M2353" s="53">
        <v>5.0</v>
      </c>
      <c r="N2353" s="53" t="s">
        <v>52</v>
      </c>
      <c r="O2353" s="25">
        <v>237.13095238095238</v>
      </c>
      <c r="P2353" s="25">
        <f>'LISTA DOS ITENS'!$O2353*'LISTA DOS ITENS'!$M2353</f>
        <v>1185.654762</v>
      </c>
      <c r="Q2353" s="25">
        <v>204.0</v>
      </c>
      <c r="R2353" s="25">
        <f>'LISTA DOS ITENS'!$Q2353*'LISTA DOS ITENS'!$M2353</f>
        <v>1020</v>
      </c>
      <c r="S2353" s="56">
        <f>IF('LISTA DOS ITENS'!$P2353&gt;'LISTA DOS ITENS'!$R2353,'LISTA DOS ITENS'!$P2353,'LISTA DOS ITENS'!$R2353)</f>
        <v>1185.654762</v>
      </c>
      <c r="T2353" s="25">
        <v>12.284715399234571</v>
      </c>
      <c r="U2353" s="25">
        <f>'LISTA DOS ITENS'!$T2353*'LISTA DOS ITENS'!$M2353</f>
        <v>61.423577</v>
      </c>
      <c r="V2353" s="56">
        <f t="array" ref="V2353">INDEX('RESUMO - LOTES E VMA'!$F$3:$F$181,MATCH('LISTA DOS ITENS'!$D2353,'RESUMO - LOTES E VMA'!$A$3:$A$181,0))</f>
        <v>12797.3333</v>
      </c>
      <c r="W2353" s="57">
        <f>'LISTA DOS ITENS'!$U2353/'LISTA DOS ITENS'!$V2353</f>
        <v>0.004799716906</v>
      </c>
      <c r="X2353" s="53" t="s">
        <v>53</v>
      </c>
      <c r="Y2353" s="53" t="s">
        <v>290</v>
      </c>
      <c r="Z2353" s="58" t="str">
        <f>'LISTA DOS ITENS'!$F2353&amp;"-"&amp;'LISTA DOS ITENS'!$H2353&amp;"-"&amp;'LISTA DOS ITENS'!$J2353&amp;"-"&amp;'LISTA DOS ITENS'!$K2353&amp;"-"&amp;'LISTA DOS ITENS'!$I2353</f>
        <v>10055564-2101-0018-CONS/NAC-</v>
      </c>
      <c r="AA2353" s="59" t="str">
        <f t="array" ref="AA2353">INDEX('RESUMO - LOTES E VMA'!$M$3:$M$181,MATCH('LISTA DOS ITENS'!$D2353,'RESUMO - LOTES E VMA'!$A$3:$A$181,0))</f>
        <v>Para Leilão</v>
      </c>
      <c r="AB2353" s="60">
        <f t="array" ref="AB2353">INDEX('RESUMO - LOTES E VMA'!$J$3:$J$181,MATCH('LISTA DOS ITENS'!$D2353,'RESUMO - LOTES E VMA'!$A$3:$A$181,0))</f>
        <v>0.05908034291</v>
      </c>
      <c r="AC2353" s="29" t="str">
        <f t="array" ref="AC2353">INDEX('RESUMO - LOTES E VMA'!$L$3:$L$181,MATCH('LISTA DOS ITENS'!$D2353,'RESUMO - LOTES E VMA'!$A$3:$A$181,0))</f>
        <v>1% do Valor de Comparação do VMA</v>
      </c>
      <c r="AD2353" s="53" t="str">
        <f>VLOOKUP(Tabela1[[#This Row],[Índice]],[1]Planilha1!$A:$A,1,0)</f>
        <v>#ERROR!</v>
      </c>
    </row>
    <row r="2354" ht="15.75" customHeight="1">
      <c r="A2354" s="52">
        <v>256062.0</v>
      </c>
      <c r="B2354" s="53" t="s">
        <v>70</v>
      </c>
      <c r="C2354" s="53" t="s">
        <v>71</v>
      </c>
      <c r="D2354" s="22">
        <v>207296.0</v>
      </c>
      <c r="E2354" s="53" t="s">
        <v>98</v>
      </c>
      <c r="F2354" s="54">
        <v>1.0223983E7</v>
      </c>
      <c r="G2354" s="53" t="s">
        <v>1729</v>
      </c>
      <c r="H2354" s="55">
        <v>2101.0</v>
      </c>
      <c r="I2354" s="55" t="s">
        <v>81</v>
      </c>
      <c r="J2354" s="55" t="s">
        <v>100</v>
      </c>
      <c r="K2354" s="53" t="s">
        <v>73</v>
      </c>
      <c r="L2354" s="53"/>
      <c r="M2354" s="53">
        <v>1.0</v>
      </c>
      <c r="N2354" s="53" t="s">
        <v>52</v>
      </c>
      <c r="O2354" s="25">
        <v>3651.46</v>
      </c>
      <c r="P2354" s="25">
        <f>'LISTA DOS ITENS'!$O2354*'LISTA DOS ITENS'!$M2354</f>
        <v>3651.46</v>
      </c>
      <c r="Q2354" s="25">
        <v>3651.46</v>
      </c>
      <c r="R2354" s="25">
        <f>'LISTA DOS ITENS'!$Q2354*'LISTA DOS ITENS'!$M2354</f>
        <v>3651.46</v>
      </c>
      <c r="S2354" s="56">
        <f>IF('LISTA DOS ITENS'!$P2354&gt;'LISTA DOS ITENS'!$R2354,'LISTA DOS ITENS'!$P2354,'LISTA DOS ITENS'!$R2354)</f>
        <v>3651.46</v>
      </c>
      <c r="T2354" s="25">
        <v>219.88797495926013</v>
      </c>
      <c r="U2354" s="25">
        <f>'LISTA DOS ITENS'!$T2354*'LISTA DOS ITENS'!$M2354</f>
        <v>219.887975</v>
      </c>
      <c r="V2354" s="56">
        <f t="array" ref="V2354">INDEX('RESUMO - LOTES E VMA'!$F$3:$F$181,MATCH('LISTA DOS ITENS'!$D2354,'RESUMO - LOTES E VMA'!$A$3:$A$181,0))</f>
        <v>12797.3333</v>
      </c>
      <c r="W2354" s="57">
        <f>'LISTA DOS ITENS'!$U2354/'LISTA DOS ITENS'!$V2354</f>
        <v>0.01718232774</v>
      </c>
      <c r="X2354" s="53" t="s">
        <v>53</v>
      </c>
      <c r="Y2354" s="53" t="s">
        <v>290</v>
      </c>
      <c r="Z2354" s="58" t="str">
        <f>'LISTA DOS ITENS'!$F2354&amp;"-"&amp;'LISTA DOS ITENS'!$H2354&amp;"-"&amp;'LISTA DOS ITENS'!$J2354&amp;"-"&amp;'LISTA DOS ITENS'!$K2354&amp;"-"&amp;'LISTA DOS ITENS'!$I2354</f>
        <v>10223983-2101-0018-CONS/NAC-ED-1000-01.01</v>
      </c>
      <c r="AA2354" s="59" t="str">
        <f t="array" ref="AA2354">INDEX('RESUMO - LOTES E VMA'!$M$3:$M$181,MATCH('LISTA DOS ITENS'!$D2354,'RESUMO - LOTES E VMA'!$A$3:$A$181,0))</f>
        <v>Para Leilão</v>
      </c>
      <c r="AB2354" s="60">
        <f t="array" ref="AB2354">INDEX('RESUMO - LOTES E VMA'!$J$3:$J$181,MATCH('LISTA DOS ITENS'!$D2354,'RESUMO - LOTES E VMA'!$A$3:$A$181,0))</f>
        <v>0.05908034291</v>
      </c>
      <c r="AC2354" s="29" t="str">
        <f t="array" ref="AC2354">INDEX('RESUMO - LOTES E VMA'!$L$3:$L$181,MATCH('LISTA DOS ITENS'!$D2354,'RESUMO - LOTES E VMA'!$A$3:$A$181,0))</f>
        <v>1% do Valor de Comparação do VMA</v>
      </c>
      <c r="AD2354" s="53" t="str">
        <f>VLOOKUP(Tabela1[[#This Row],[Índice]],[1]Planilha1!$A:$A,1,0)</f>
        <v>#ERROR!</v>
      </c>
    </row>
    <row r="2355" ht="15.75" customHeight="1">
      <c r="A2355" s="52">
        <v>256063.0</v>
      </c>
      <c r="B2355" s="53" t="s">
        <v>70</v>
      </c>
      <c r="C2355" s="53" t="s">
        <v>71</v>
      </c>
      <c r="D2355" s="22">
        <v>207296.0</v>
      </c>
      <c r="E2355" s="53" t="s">
        <v>98</v>
      </c>
      <c r="F2355" s="54">
        <v>1.0286601E7</v>
      </c>
      <c r="G2355" s="53" t="s">
        <v>1727</v>
      </c>
      <c r="H2355" s="55">
        <v>2101.0</v>
      </c>
      <c r="I2355" s="55"/>
      <c r="J2355" s="55" t="s">
        <v>100</v>
      </c>
      <c r="K2355" s="53" t="s">
        <v>73</v>
      </c>
      <c r="L2355" s="53"/>
      <c r="M2355" s="53">
        <v>2.0</v>
      </c>
      <c r="N2355" s="53" t="s">
        <v>52</v>
      </c>
      <c r="O2355" s="25">
        <v>337.69</v>
      </c>
      <c r="P2355" s="25">
        <f>'LISTA DOS ITENS'!$O2355*'LISTA DOS ITENS'!$M2355</f>
        <v>675.38</v>
      </c>
      <c r="Q2355" s="25">
        <v>337.69</v>
      </c>
      <c r="R2355" s="25">
        <f>'LISTA DOS ITENS'!$Q2355*'LISTA DOS ITENS'!$M2355</f>
        <v>675.38</v>
      </c>
      <c r="S2355" s="56">
        <f>IF('LISTA DOS ITENS'!$P2355&gt;'LISTA DOS ITENS'!$R2355,'LISTA DOS ITENS'!$P2355,'LISTA DOS ITENS'!$R2355)</f>
        <v>675.38</v>
      </c>
      <c r="T2355" s="25">
        <v>20.33541932925256</v>
      </c>
      <c r="U2355" s="25">
        <f>'LISTA DOS ITENS'!$T2355*'LISTA DOS ITENS'!$M2355</f>
        <v>40.67083866</v>
      </c>
      <c r="V2355" s="56">
        <f t="array" ref="V2355">INDEX('RESUMO - LOTES E VMA'!$F$3:$F$181,MATCH('LISTA DOS ITENS'!$D2355,'RESUMO - LOTES E VMA'!$A$3:$A$181,0))</f>
        <v>12797.3333</v>
      </c>
      <c r="W2355" s="57">
        <f>'LISTA DOS ITENS'!$U2355/'LISTA DOS ITENS'!$V2355</f>
        <v>0.003178071376</v>
      </c>
      <c r="X2355" s="53" t="s">
        <v>53</v>
      </c>
      <c r="Y2355" s="53" t="s">
        <v>290</v>
      </c>
      <c r="Z2355" s="58" t="str">
        <f>'LISTA DOS ITENS'!$F2355&amp;"-"&amp;'LISTA DOS ITENS'!$H2355&amp;"-"&amp;'LISTA DOS ITENS'!$J2355&amp;"-"&amp;'LISTA DOS ITENS'!$K2355&amp;"-"&amp;'LISTA DOS ITENS'!$I2355</f>
        <v>10286601-2101-0018-CONS/NAC-</v>
      </c>
      <c r="AA2355" s="59" t="str">
        <f t="array" ref="AA2355">INDEX('RESUMO - LOTES E VMA'!$M$3:$M$181,MATCH('LISTA DOS ITENS'!$D2355,'RESUMO - LOTES E VMA'!$A$3:$A$181,0))</f>
        <v>Para Leilão</v>
      </c>
      <c r="AB2355" s="60">
        <f t="array" ref="AB2355">INDEX('RESUMO - LOTES E VMA'!$J$3:$J$181,MATCH('LISTA DOS ITENS'!$D2355,'RESUMO - LOTES E VMA'!$A$3:$A$181,0))</f>
        <v>0.05908034291</v>
      </c>
      <c r="AC2355" s="29" t="str">
        <f t="array" ref="AC2355">INDEX('RESUMO - LOTES E VMA'!$L$3:$L$181,MATCH('LISTA DOS ITENS'!$D2355,'RESUMO - LOTES E VMA'!$A$3:$A$181,0))</f>
        <v>1% do Valor de Comparação do VMA</v>
      </c>
      <c r="AD2355" s="53" t="str">
        <f>VLOOKUP(Tabela1[[#This Row],[Índice]],[1]Planilha1!$A:$A,1,0)</f>
        <v>#ERROR!</v>
      </c>
    </row>
    <row r="2356" ht="15.75" customHeight="1">
      <c r="A2356" s="52">
        <v>256064.0</v>
      </c>
      <c r="B2356" s="53" t="s">
        <v>70</v>
      </c>
      <c r="C2356" s="53" t="s">
        <v>71</v>
      </c>
      <c r="D2356" s="22">
        <v>207296.0</v>
      </c>
      <c r="E2356" s="53" t="s">
        <v>98</v>
      </c>
      <c r="F2356" s="54">
        <v>1.0417747E7</v>
      </c>
      <c r="G2356" s="53" t="s">
        <v>1730</v>
      </c>
      <c r="H2356" s="55">
        <v>2101.0</v>
      </c>
      <c r="I2356" s="55"/>
      <c r="J2356" s="55" t="s">
        <v>100</v>
      </c>
      <c r="K2356" s="53" t="s">
        <v>80</v>
      </c>
      <c r="L2356" s="53"/>
      <c r="M2356" s="53">
        <v>2.0</v>
      </c>
      <c r="N2356" s="53" t="s">
        <v>52</v>
      </c>
      <c r="O2356" s="25">
        <v>270.38</v>
      </c>
      <c r="P2356" s="25">
        <f>'LISTA DOS ITENS'!$O2356*'LISTA DOS ITENS'!$M2356</f>
        <v>540.76</v>
      </c>
      <c r="Q2356" s="25">
        <v>302.65</v>
      </c>
      <c r="R2356" s="25">
        <f>'LISTA DOS ITENS'!$Q2356*'LISTA DOS ITENS'!$M2356</f>
        <v>605.3</v>
      </c>
      <c r="S2356" s="56">
        <f>IF('LISTA DOS ITENS'!$P2356&gt;'LISTA DOS ITENS'!$R2356,'LISTA DOS ITENS'!$P2356,'LISTA DOS ITENS'!$R2356)</f>
        <v>605.3</v>
      </c>
      <c r="T2356" s="25">
        <v>18.22533880185462</v>
      </c>
      <c r="U2356" s="25">
        <f>'LISTA DOS ITENS'!$T2356*'LISTA DOS ITENS'!$M2356</f>
        <v>36.4506776</v>
      </c>
      <c r="V2356" s="56">
        <f t="array" ref="V2356">INDEX('RESUMO - LOTES E VMA'!$F$3:$F$181,MATCH('LISTA DOS ITENS'!$D2356,'RESUMO - LOTES E VMA'!$A$3:$A$181,0))</f>
        <v>12797.3333</v>
      </c>
      <c r="W2356" s="57">
        <f>'LISTA DOS ITENS'!$U2356/'LISTA DOS ITENS'!$V2356</f>
        <v>0.002848302591</v>
      </c>
      <c r="X2356" s="53" t="s">
        <v>53</v>
      </c>
      <c r="Y2356" s="53" t="s">
        <v>290</v>
      </c>
      <c r="Z2356" s="58" t="str">
        <f>'LISTA DOS ITENS'!$F2356&amp;"-"&amp;'LISTA DOS ITENS'!$H2356&amp;"-"&amp;'LISTA DOS ITENS'!$J2356&amp;"-"&amp;'LISTA DOS ITENS'!$K2356&amp;"-"&amp;'LISTA DOS ITENS'!$I2356</f>
        <v>10417747-2101-0018-IMOB/NAC-</v>
      </c>
      <c r="AA2356" s="59" t="str">
        <f t="array" ref="AA2356">INDEX('RESUMO - LOTES E VMA'!$M$3:$M$181,MATCH('LISTA DOS ITENS'!$D2356,'RESUMO - LOTES E VMA'!$A$3:$A$181,0))</f>
        <v>Para Leilão</v>
      </c>
      <c r="AB2356" s="60">
        <f t="array" ref="AB2356">INDEX('RESUMO - LOTES E VMA'!$J$3:$J$181,MATCH('LISTA DOS ITENS'!$D2356,'RESUMO - LOTES E VMA'!$A$3:$A$181,0))</f>
        <v>0.05908034291</v>
      </c>
      <c r="AC2356" s="29" t="str">
        <f t="array" ref="AC2356">INDEX('RESUMO - LOTES E VMA'!$L$3:$L$181,MATCH('LISTA DOS ITENS'!$D2356,'RESUMO - LOTES E VMA'!$A$3:$A$181,0))</f>
        <v>1% do Valor de Comparação do VMA</v>
      </c>
      <c r="AD2356" s="53" t="str">
        <f>VLOOKUP(Tabela1[[#This Row],[Índice]],[1]Planilha1!$A:$A,1,0)</f>
        <v>#ERROR!</v>
      </c>
    </row>
    <row r="2357" ht="15.75" customHeight="1">
      <c r="A2357" s="52">
        <v>256065.0</v>
      </c>
      <c r="B2357" s="53" t="s">
        <v>70</v>
      </c>
      <c r="C2357" s="53" t="s">
        <v>71</v>
      </c>
      <c r="D2357" s="22">
        <v>207296.0</v>
      </c>
      <c r="E2357" s="53" t="s">
        <v>98</v>
      </c>
      <c r="F2357" s="54">
        <v>1.0477137E7</v>
      </c>
      <c r="G2357" s="53" t="s">
        <v>1731</v>
      </c>
      <c r="H2357" s="55">
        <v>2101.0</v>
      </c>
      <c r="I2357" s="55"/>
      <c r="J2357" s="55" t="s">
        <v>100</v>
      </c>
      <c r="K2357" s="53" t="s">
        <v>117</v>
      </c>
      <c r="L2357" s="53"/>
      <c r="M2357" s="53">
        <v>30.0</v>
      </c>
      <c r="N2357" s="53" t="s">
        <v>52</v>
      </c>
      <c r="O2357" s="25">
        <v>1620.5436666666667</v>
      </c>
      <c r="P2357" s="25">
        <f>'LISTA DOS ITENS'!$O2357*'LISTA DOS ITENS'!$M2357</f>
        <v>48616.31</v>
      </c>
      <c r="Q2357" s="25">
        <v>1620.54</v>
      </c>
      <c r="R2357" s="25">
        <f>'LISTA DOS ITENS'!$Q2357*'LISTA DOS ITENS'!$M2357</f>
        <v>48616.2</v>
      </c>
      <c r="S2357" s="56">
        <f>IF('LISTA DOS ITENS'!$P2357&gt;'LISTA DOS ITENS'!$R2357,'LISTA DOS ITENS'!$P2357,'LISTA DOS ITENS'!$R2357)</f>
        <v>48616.31</v>
      </c>
      <c r="T2357" s="25">
        <v>97.58761124056662</v>
      </c>
      <c r="U2357" s="25">
        <f>'LISTA DOS ITENS'!$T2357*'LISTA DOS ITENS'!$M2357</f>
        <v>2927.628337</v>
      </c>
      <c r="V2357" s="56">
        <f t="array" ref="V2357">INDEX('RESUMO - LOTES E VMA'!$F$3:$F$181,MATCH('LISTA DOS ITENS'!$D2357,'RESUMO - LOTES E VMA'!$A$3:$A$181,0))</f>
        <v>12797.3333</v>
      </c>
      <c r="W2357" s="57">
        <f>'LISTA DOS ITENS'!$U2357/'LISTA DOS ITENS'!$V2357</f>
        <v>0.2287686245</v>
      </c>
      <c r="X2357" s="53" t="s">
        <v>53</v>
      </c>
      <c r="Y2357" s="53" t="s">
        <v>290</v>
      </c>
      <c r="Z2357" s="58" t="str">
        <f>'LISTA DOS ITENS'!$F2357&amp;"-"&amp;'LISTA DOS ITENS'!$H2357&amp;"-"&amp;'LISTA DOS ITENS'!$J2357&amp;"-"&amp;'LISTA DOS ITENS'!$K2357&amp;"-"&amp;'LISTA DOS ITENS'!$I2357</f>
        <v>10477137-2101-0018-CONS/IAMN-</v>
      </c>
      <c r="AA2357" s="59" t="str">
        <f t="array" ref="AA2357">INDEX('RESUMO - LOTES E VMA'!$M$3:$M$181,MATCH('LISTA DOS ITENS'!$D2357,'RESUMO - LOTES E VMA'!$A$3:$A$181,0))</f>
        <v>Para Leilão</v>
      </c>
      <c r="AB2357" s="60">
        <f t="array" ref="AB2357">INDEX('RESUMO - LOTES E VMA'!$J$3:$J$181,MATCH('LISTA DOS ITENS'!$D2357,'RESUMO - LOTES E VMA'!$A$3:$A$181,0))</f>
        <v>0.05908034291</v>
      </c>
      <c r="AC2357" s="29" t="str">
        <f t="array" ref="AC2357">INDEX('RESUMO - LOTES E VMA'!$L$3:$L$181,MATCH('LISTA DOS ITENS'!$D2357,'RESUMO - LOTES E VMA'!$A$3:$A$181,0))</f>
        <v>1% do Valor de Comparação do VMA</v>
      </c>
      <c r="AD2357" s="53" t="str">
        <f>VLOOKUP(Tabela1[[#This Row],[Índice]],[1]Planilha1!$A:$A,1,0)</f>
        <v>#ERROR!</v>
      </c>
    </row>
    <row r="2358" ht="15.75" customHeight="1">
      <c r="A2358" s="52">
        <v>256066.0</v>
      </c>
      <c r="B2358" s="53" t="s">
        <v>70</v>
      </c>
      <c r="C2358" s="53" t="s">
        <v>71</v>
      </c>
      <c r="D2358" s="22">
        <v>207296.0</v>
      </c>
      <c r="E2358" s="53" t="s">
        <v>98</v>
      </c>
      <c r="F2358" s="54">
        <v>1.0602079E7</v>
      </c>
      <c r="G2358" s="53" t="s">
        <v>1727</v>
      </c>
      <c r="H2358" s="55">
        <v>2101.0</v>
      </c>
      <c r="I2358" s="55"/>
      <c r="J2358" s="55" t="s">
        <v>100</v>
      </c>
      <c r="K2358" s="53" t="s">
        <v>73</v>
      </c>
      <c r="L2358" s="53"/>
      <c r="M2358" s="53">
        <v>2.0</v>
      </c>
      <c r="N2358" s="53" t="s">
        <v>52</v>
      </c>
      <c r="O2358" s="25">
        <v>1137.62</v>
      </c>
      <c r="P2358" s="25">
        <f>'LISTA DOS ITENS'!$O2358*'LISTA DOS ITENS'!$M2358</f>
        <v>2275.24</v>
      </c>
      <c r="Q2358" s="25">
        <v>1137.62</v>
      </c>
      <c r="R2358" s="25">
        <f>'LISTA DOS ITENS'!$Q2358*'LISTA DOS ITENS'!$M2358</f>
        <v>2275.24</v>
      </c>
      <c r="S2358" s="56">
        <f>IF('LISTA DOS ITENS'!$P2358&gt;'LISTA DOS ITENS'!$R2358,'LISTA DOS ITENS'!$P2358,'LISTA DOS ITENS'!$R2358)</f>
        <v>2275.24</v>
      </c>
      <c r="T2358" s="25">
        <v>68.50655849253545</v>
      </c>
      <c r="U2358" s="25">
        <f>'LISTA DOS ITENS'!$T2358*'LISTA DOS ITENS'!$M2358</f>
        <v>137.013117</v>
      </c>
      <c r="V2358" s="56">
        <f t="array" ref="V2358">INDEX('RESUMO - LOTES E VMA'!$F$3:$F$181,MATCH('LISTA DOS ITENS'!$D2358,'RESUMO - LOTES E VMA'!$A$3:$A$181,0))</f>
        <v>12797.3333</v>
      </c>
      <c r="W2358" s="57">
        <f>'LISTA DOS ITENS'!$U2358/'LISTA DOS ITENS'!$V2358</f>
        <v>0.01070638029</v>
      </c>
      <c r="X2358" s="53" t="s">
        <v>53</v>
      </c>
      <c r="Y2358" s="53" t="s">
        <v>290</v>
      </c>
      <c r="Z2358" s="58" t="str">
        <f>'LISTA DOS ITENS'!$F2358&amp;"-"&amp;'LISTA DOS ITENS'!$H2358&amp;"-"&amp;'LISTA DOS ITENS'!$J2358&amp;"-"&amp;'LISTA DOS ITENS'!$K2358&amp;"-"&amp;'LISTA DOS ITENS'!$I2358</f>
        <v>10602079-2101-0018-CONS/NAC-</v>
      </c>
      <c r="AA2358" s="59" t="str">
        <f t="array" ref="AA2358">INDEX('RESUMO - LOTES E VMA'!$M$3:$M$181,MATCH('LISTA DOS ITENS'!$D2358,'RESUMO - LOTES E VMA'!$A$3:$A$181,0))</f>
        <v>Para Leilão</v>
      </c>
      <c r="AB2358" s="60">
        <f t="array" ref="AB2358">INDEX('RESUMO - LOTES E VMA'!$J$3:$J$181,MATCH('LISTA DOS ITENS'!$D2358,'RESUMO - LOTES E VMA'!$A$3:$A$181,0))</f>
        <v>0.05908034291</v>
      </c>
      <c r="AC2358" s="29" t="str">
        <f t="array" ref="AC2358">INDEX('RESUMO - LOTES E VMA'!$L$3:$L$181,MATCH('LISTA DOS ITENS'!$D2358,'RESUMO - LOTES E VMA'!$A$3:$A$181,0))</f>
        <v>1% do Valor de Comparação do VMA</v>
      </c>
      <c r="AD2358" s="53" t="str">
        <f>VLOOKUP(Tabela1[[#This Row],[Índice]],[1]Planilha1!$A:$A,1,0)</f>
        <v>#ERROR!</v>
      </c>
    </row>
    <row r="2359" ht="15.75" customHeight="1">
      <c r="A2359" s="52">
        <v>256067.0</v>
      </c>
      <c r="B2359" s="53" t="s">
        <v>70</v>
      </c>
      <c r="C2359" s="53" t="s">
        <v>71</v>
      </c>
      <c r="D2359" s="22">
        <v>207296.0</v>
      </c>
      <c r="E2359" s="53" t="s">
        <v>98</v>
      </c>
      <c r="F2359" s="54">
        <v>1.0762067E7</v>
      </c>
      <c r="G2359" s="53" t="s">
        <v>1732</v>
      </c>
      <c r="H2359" s="55">
        <v>2101.0</v>
      </c>
      <c r="I2359" s="55"/>
      <c r="J2359" s="55" t="s">
        <v>100</v>
      </c>
      <c r="K2359" s="53" t="s">
        <v>117</v>
      </c>
      <c r="L2359" s="53"/>
      <c r="M2359" s="53">
        <v>6.0</v>
      </c>
      <c r="N2359" s="53" t="s">
        <v>52</v>
      </c>
      <c r="O2359" s="25">
        <v>425.70166666666665</v>
      </c>
      <c r="P2359" s="25">
        <f>'LISTA DOS ITENS'!$O2359*'LISTA DOS ITENS'!$M2359</f>
        <v>2554.21</v>
      </c>
      <c r="Q2359" s="25">
        <v>425.7</v>
      </c>
      <c r="R2359" s="25">
        <f>'LISTA DOS ITENS'!$Q2359*'LISTA DOS ITENS'!$M2359</f>
        <v>2554.2</v>
      </c>
      <c r="S2359" s="56">
        <f>IF('LISTA DOS ITENS'!$P2359&gt;'LISTA DOS ITENS'!$R2359,'LISTA DOS ITENS'!$P2359,'LISTA DOS ITENS'!$R2359)</f>
        <v>2554.21</v>
      </c>
      <c r="T2359" s="25">
        <v>25.63531051693214</v>
      </c>
      <c r="U2359" s="25">
        <f>'LISTA DOS ITENS'!$T2359*'LISTA DOS ITENS'!$M2359</f>
        <v>153.8118631</v>
      </c>
      <c r="V2359" s="56">
        <f t="array" ref="V2359">INDEX('RESUMO - LOTES E VMA'!$F$3:$F$181,MATCH('LISTA DOS ITENS'!$D2359,'RESUMO - LOTES E VMA'!$A$3:$A$181,0))</f>
        <v>12797.3333</v>
      </c>
      <c r="W2359" s="57">
        <f>'LISTA DOS ITENS'!$U2359/'LISTA DOS ITENS'!$V2359</f>
        <v>0.0120190558</v>
      </c>
      <c r="X2359" s="53" t="s">
        <v>53</v>
      </c>
      <c r="Y2359" s="53" t="s">
        <v>290</v>
      </c>
      <c r="Z2359" s="58" t="str">
        <f>'LISTA DOS ITENS'!$F2359&amp;"-"&amp;'LISTA DOS ITENS'!$H2359&amp;"-"&amp;'LISTA DOS ITENS'!$J2359&amp;"-"&amp;'LISTA DOS ITENS'!$K2359&amp;"-"&amp;'LISTA DOS ITENS'!$I2359</f>
        <v>10762067-2101-0018-CONS/IAMN-</v>
      </c>
      <c r="AA2359" s="59" t="str">
        <f t="array" ref="AA2359">INDEX('RESUMO - LOTES E VMA'!$M$3:$M$181,MATCH('LISTA DOS ITENS'!$D2359,'RESUMO - LOTES E VMA'!$A$3:$A$181,0))</f>
        <v>Para Leilão</v>
      </c>
      <c r="AB2359" s="60">
        <f t="array" ref="AB2359">INDEX('RESUMO - LOTES E VMA'!$J$3:$J$181,MATCH('LISTA DOS ITENS'!$D2359,'RESUMO - LOTES E VMA'!$A$3:$A$181,0))</f>
        <v>0.05908034291</v>
      </c>
      <c r="AC2359" s="29" t="str">
        <f t="array" ref="AC2359">INDEX('RESUMO - LOTES E VMA'!$L$3:$L$181,MATCH('LISTA DOS ITENS'!$D2359,'RESUMO - LOTES E VMA'!$A$3:$A$181,0))</f>
        <v>1% do Valor de Comparação do VMA</v>
      </c>
      <c r="AD2359" s="53" t="str">
        <f>VLOOKUP(Tabela1[[#This Row],[Índice]],[1]Planilha1!$A:$A,1,0)</f>
        <v>#ERROR!</v>
      </c>
    </row>
    <row r="2360" ht="15.75" customHeight="1">
      <c r="A2360" s="52">
        <v>256068.0</v>
      </c>
      <c r="B2360" s="53" t="s">
        <v>70</v>
      </c>
      <c r="C2360" s="53" t="s">
        <v>71</v>
      </c>
      <c r="D2360" s="22">
        <v>207296.0</v>
      </c>
      <c r="E2360" s="53" t="s">
        <v>98</v>
      </c>
      <c r="F2360" s="54">
        <v>1.0803643E7</v>
      </c>
      <c r="G2360" s="53" t="s">
        <v>1726</v>
      </c>
      <c r="H2360" s="55">
        <v>2101.0</v>
      </c>
      <c r="I2360" s="55" t="s">
        <v>130</v>
      </c>
      <c r="J2360" s="55" t="s">
        <v>100</v>
      </c>
      <c r="K2360" s="53" t="s">
        <v>73</v>
      </c>
      <c r="L2360" s="53"/>
      <c r="M2360" s="53">
        <v>24.0</v>
      </c>
      <c r="N2360" s="53" t="s">
        <v>52</v>
      </c>
      <c r="O2360" s="25">
        <v>140.6893103448276</v>
      </c>
      <c r="P2360" s="25">
        <f>'LISTA DOS ITENS'!$O2360*'LISTA DOS ITENS'!$M2360</f>
        <v>3376.543448</v>
      </c>
      <c r="Q2360" s="25">
        <v>140.63</v>
      </c>
      <c r="R2360" s="25">
        <f>'LISTA DOS ITENS'!$Q2360*'LISTA DOS ITENS'!$M2360</f>
        <v>3375.12</v>
      </c>
      <c r="S2360" s="56">
        <f>IF('LISTA DOS ITENS'!$P2360&gt;'LISTA DOS ITENS'!$R2360,'LISTA DOS ITENS'!$P2360,'LISTA DOS ITENS'!$R2360)</f>
        <v>3376.543448</v>
      </c>
      <c r="T2360" s="25">
        <v>8.468625130364497</v>
      </c>
      <c r="U2360" s="25">
        <f>'LISTA DOS ITENS'!$T2360*'LISTA DOS ITENS'!$M2360</f>
        <v>203.2470031</v>
      </c>
      <c r="V2360" s="56">
        <f t="array" ref="V2360">INDEX('RESUMO - LOTES E VMA'!$F$3:$F$181,MATCH('LISTA DOS ITENS'!$D2360,'RESUMO - LOTES E VMA'!$A$3:$A$181,0))</f>
        <v>12797.3333</v>
      </c>
      <c r="W2360" s="57">
        <f>'LISTA DOS ITENS'!$U2360/'LISTA DOS ITENS'!$V2360</f>
        <v>0.0158819809</v>
      </c>
      <c r="X2360" s="53" t="s">
        <v>53</v>
      </c>
      <c r="Y2360" s="53" t="s">
        <v>290</v>
      </c>
      <c r="Z2360" s="58" t="str">
        <f>'LISTA DOS ITENS'!$F2360&amp;"-"&amp;'LISTA DOS ITENS'!$H2360&amp;"-"&amp;'LISTA DOS ITENS'!$J2360&amp;"-"&amp;'LISTA DOS ITENS'!$K2360&amp;"-"&amp;'LISTA DOS ITENS'!$I2360</f>
        <v>10803643-2101-0018-CONS/NAC-ED-1000-01.02</v>
      </c>
      <c r="AA2360" s="59" t="str">
        <f t="array" ref="AA2360">INDEX('RESUMO - LOTES E VMA'!$M$3:$M$181,MATCH('LISTA DOS ITENS'!$D2360,'RESUMO - LOTES E VMA'!$A$3:$A$181,0))</f>
        <v>Para Leilão</v>
      </c>
      <c r="AB2360" s="60">
        <f t="array" ref="AB2360">INDEX('RESUMO - LOTES E VMA'!$J$3:$J$181,MATCH('LISTA DOS ITENS'!$D2360,'RESUMO - LOTES E VMA'!$A$3:$A$181,0))</f>
        <v>0.05908034291</v>
      </c>
      <c r="AC2360" s="29" t="str">
        <f t="array" ref="AC2360">INDEX('RESUMO - LOTES E VMA'!$L$3:$L$181,MATCH('LISTA DOS ITENS'!$D2360,'RESUMO - LOTES E VMA'!$A$3:$A$181,0))</f>
        <v>1% do Valor de Comparação do VMA</v>
      </c>
      <c r="AD2360" s="53" t="str">
        <f>VLOOKUP(Tabela1[[#This Row],[Índice]],[1]Planilha1!$A:$A,1,0)</f>
        <v>#ERROR!</v>
      </c>
    </row>
    <row r="2361" ht="15.75" customHeight="1">
      <c r="A2361" s="52">
        <v>256069.0</v>
      </c>
      <c r="B2361" s="53" t="s">
        <v>70</v>
      </c>
      <c r="C2361" s="53" t="s">
        <v>71</v>
      </c>
      <c r="D2361" s="22">
        <v>207296.0</v>
      </c>
      <c r="E2361" s="53" t="s">
        <v>98</v>
      </c>
      <c r="F2361" s="54">
        <v>1.0803643E7</v>
      </c>
      <c r="G2361" s="53" t="s">
        <v>1726</v>
      </c>
      <c r="H2361" s="55">
        <v>2101.0</v>
      </c>
      <c r="I2361" s="55"/>
      <c r="J2361" s="55" t="s">
        <v>100</v>
      </c>
      <c r="K2361" s="53" t="s">
        <v>73</v>
      </c>
      <c r="L2361" s="53"/>
      <c r="M2361" s="53">
        <v>1.0</v>
      </c>
      <c r="N2361" s="53" t="s">
        <v>52</v>
      </c>
      <c r="O2361" s="25">
        <v>140.63</v>
      </c>
      <c r="P2361" s="25">
        <f>'LISTA DOS ITENS'!$O2361*'LISTA DOS ITENS'!$M2361</f>
        <v>140.63</v>
      </c>
      <c r="Q2361" s="25">
        <v>140.63</v>
      </c>
      <c r="R2361" s="25">
        <f>'LISTA DOS ITENS'!$Q2361*'LISTA DOS ITENS'!$M2361</f>
        <v>140.63</v>
      </c>
      <c r="S2361" s="56">
        <f>IF('LISTA DOS ITENS'!$P2361&gt;'LISTA DOS ITENS'!$R2361,'LISTA DOS ITENS'!$P2361,'LISTA DOS ITENS'!$R2361)</f>
        <v>140.63</v>
      </c>
      <c r="T2361" s="25">
        <v>8.468625130364497</v>
      </c>
      <c r="U2361" s="25">
        <f>'LISTA DOS ITENS'!$T2361*'LISTA DOS ITENS'!$M2361</f>
        <v>8.46862513</v>
      </c>
      <c r="V2361" s="56">
        <f t="array" ref="V2361">INDEX('RESUMO - LOTES E VMA'!$F$3:$F$181,MATCH('LISTA DOS ITENS'!$D2361,'RESUMO - LOTES E VMA'!$A$3:$A$181,0))</f>
        <v>12797.3333</v>
      </c>
      <c r="W2361" s="57">
        <f>'LISTA DOS ITENS'!$U2361/'LISTA DOS ITENS'!$V2361</f>
        <v>0.0006617492044</v>
      </c>
      <c r="X2361" s="53" t="s">
        <v>53</v>
      </c>
      <c r="Y2361" s="53" t="s">
        <v>290</v>
      </c>
      <c r="Z2361" s="58" t="str">
        <f>'LISTA DOS ITENS'!$F2361&amp;"-"&amp;'LISTA DOS ITENS'!$H2361&amp;"-"&amp;'LISTA DOS ITENS'!$J2361&amp;"-"&amp;'LISTA DOS ITENS'!$K2361&amp;"-"&amp;'LISTA DOS ITENS'!$I2361</f>
        <v>10803643-2101-0018-CONS/NAC-</v>
      </c>
      <c r="AA2361" s="59" t="str">
        <f t="array" ref="AA2361">INDEX('RESUMO - LOTES E VMA'!$M$3:$M$181,MATCH('LISTA DOS ITENS'!$D2361,'RESUMO - LOTES E VMA'!$A$3:$A$181,0))</f>
        <v>Para Leilão</v>
      </c>
      <c r="AB2361" s="60">
        <f t="array" ref="AB2361">INDEX('RESUMO - LOTES E VMA'!$J$3:$J$181,MATCH('LISTA DOS ITENS'!$D2361,'RESUMO - LOTES E VMA'!$A$3:$A$181,0))</f>
        <v>0.05908034291</v>
      </c>
      <c r="AC2361" s="29" t="str">
        <f t="array" ref="AC2361">INDEX('RESUMO - LOTES E VMA'!$L$3:$L$181,MATCH('LISTA DOS ITENS'!$D2361,'RESUMO - LOTES E VMA'!$A$3:$A$181,0))</f>
        <v>1% do Valor de Comparação do VMA</v>
      </c>
      <c r="AD2361" s="53" t="str">
        <f>VLOOKUP(Tabela1[[#This Row],[Índice]],[1]Planilha1!$A:$A,1,0)</f>
        <v>#ERROR!</v>
      </c>
    </row>
    <row r="2362" ht="15.75" customHeight="1">
      <c r="A2362" s="52">
        <v>256070.0</v>
      </c>
      <c r="B2362" s="53" t="s">
        <v>70</v>
      </c>
      <c r="C2362" s="53" t="s">
        <v>71</v>
      </c>
      <c r="D2362" s="22">
        <v>207296.0</v>
      </c>
      <c r="E2362" s="53" t="s">
        <v>98</v>
      </c>
      <c r="F2362" s="54">
        <v>1.0920001E7</v>
      </c>
      <c r="G2362" s="53" t="s">
        <v>1729</v>
      </c>
      <c r="H2362" s="55">
        <v>2101.0</v>
      </c>
      <c r="I2362" s="55" t="s">
        <v>81</v>
      </c>
      <c r="J2362" s="55" t="s">
        <v>100</v>
      </c>
      <c r="K2362" s="53" t="s">
        <v>80</v>
      </c>
      <c r="L2362" s="53"/>
      <c r="M2362" s="53">
        <v>11.0</v>
      </c>
      <c r="N2362" s="53" t="s">
        <v>52</v>
      </c>
      <c r="O2362" s="25">
        <v>550.4445454545455</v>
      </c>
      <c r="P2362" s="25">
        <f>'LISTA DOS ITENS'!$O2362*'LISTA DOS ITENS'!$M2362</f>
        <v>6054.89</v>
      </c>
      <c r="Q2362" s="25">
        <v>2000.0</v>
      </c>
      <c r="R2362" s="25">
        <f>'LISTA DOS ITENS'!$Q2362*'LISTA DOS ITENS'!$M2362</f>
        <v>22000</v>
      </c>
      <c r="S2362" s="56">
        <f>IF('LISTA DOS ITENS'!$P2362&gt;'LISTA DOS ITENS'!$R2362,'LISTA DOS ITENS'!$P2362,'LISTA DOS ITENS'!$R2362)</f>
        <v>22000</v>
      </c>
      <c r="T2362" s="25">
        <v>120.4383862670056</v>
      </c>
      <c r="U2362" s="25">
        <f>'LISTA DOS ITENS'!$T2362*'LISTA DOS ITENS'!$M2362</f>
        <v>1324.822249</v>
      </c>
      <c r="V2362" s="56">
        <f t="array" ref="V2362">INDEX('RESUMO - LOTES E VMA'!$F$3:$F$181,MATCH('LISTA DOS ITENS'!$D2362,'RESUMO - LOTES E VMA'!$A$3:$A$181,0))</f>
        <v>12797.3333</v>
      </c>
      <c r="W2362" s="57">
        <f>'LISTA DOS ITENS'!$U2362/'LISTA DOS ITENS'!$V2362</f>
        <v>0.1035233058</v>
      </c>
      <c r="X2362" s="53" t="s">
        <v>53</v>
      </c>
      <c r="Y2362" s="53" t="s">
        <v>290</v>
      </c>
      <c r="Z2362" s="58" t="str">
        <f>'LISTA DOS ITENS'!$F2362&amp;"-"&amp;'LISTA DOS ITENS'!$H2362&amp;"-"&amp;'LISTA DOS ITENS'!$J2362&amp;"-"&amp;'LISTA DOS ITENS'!$K2362&amp;"-"&amp;'LISTA DOS ITENS'!$I2362</f>
        <v>10920001-2101-0018-IMOB/NAC-ED-1000-01.01</v>
      </c>
      <c r="AA2362" s="59" t="str">
        <f t="array" ref="AA2362">INDEX('RESUMO - LOTES E VMA'!$M$3:$M$181,MATCH('LISTA DOS ITENS'!$D2362,'RESUMO - LOTES E VMA'!$A$3:$A$181,0))</f>
        <v>Para Leilão</v>
      </c>
      <c r="AB2362" s="60">
        <f t="array" ref="AB2362">INDEX('RESUMO - LOTES E VMA'!$J$3:$J$181,MATCH('LISTA DOS ITENS'!$D2362,'RESUMO - LOTES E VMA'!$A$3:$A$181,0))</f>
        <v>0.05908034291</v>
      </c>
      <c r="AC2362" s="29" t="str">
        <f t="array" ref="AC2362">INDEX('RESUMO - LOTES E VMA'!$L$3:$L$181,MATCH('LISTA DOS ITENS'!$D2362,'RESUMO - LOTES E VMA'!$A$3:$A$181,0))</f>
        <v>1% do Valor de Comparação do VMA</v>
      </c>
      <c r="AD2362" s="53" t="str">
        <f>VLOOKUP(Tabela1[[#This Row],[Índice]],[1]Planilha1!$A:$A,1,0)</f>
        <v>#ERROR!</v>
      </c>
    </row>
    <row r="2363" ht="15.75" customHeight="1">
      <c r="A2363" s="52">
        <v>256071.0</v>
      </c>
      <c r="B2363" s="53" t="s">
        <v>70</v>
      </c>
      <c r="C2363" s="53" t="s">
        <v>71</v>
      </c>
      <c r="D2363" s="22">
        <v>207296.0</v>
      </c>
      <c r="E2363" s="53" t="s">
        <v>98</v>
      </c>
      <c r="F2363" s="54">
        <v>1.1034496E7</v>
      </c>
      <c r="G2363" s="53" t="s">
        <v>1733</v>
      </c>
      <c r="H2363" s="55">
        <v>2101.0</v>
      </c>
      <c r="I2363" s="55" t="s">
        <v>445</v>
      </c>
      <c r="J2363" s="55" t="s">
        <v>100</v>
      </c>
      <c r="K2363" s="53" t="s">
        <v>117</v>
      </c>
      <c r="L2363" s="53"/>
      <c r="M2363" s="53">
        <v>1.0</v>
      </c>
      <c r="N2363" s="53" t="s">
        <v>52</v>
      </c>
      <c r="O2363" s="25">
        <v>404.36</v>
      </c>
      <c r="P2363" s="25">
        <f>'LISTA DOS ITENS'!$O2363*'LISTA DOS ITENS'!$M2363</f>
        <v>404.36</v>
      </c>
      <c r="Q2363" s="25">
        <v>404.36</v>
      </c>
      <c r="R2363" s="25">
        <f>'LISTA DOS ITENS'!$Q2363*'LISTA DOS ITENS'!$M2363</f>
        <v>404.36</v>
      </c>
      <c r="S2363" s="56">
        <f>IF('LISTA DOS ITENS'!$P2363&gt;'LISTA DOS ITENS'!$R2363,'LISTA DOS ITENS'!$P2363,'LISTA DOS ITENS'!$R2363)</f>
        <v>404.36</v>
      </c>
      <c r="T2363" s="25">
        <v>24.350232935463193</v>
      </c>
      <c r="U2363" s="25">
        <f>'LISTA DOS ITENS'!$T2363*'LISTA DOS ITENS'!$M2363</f>
        <v>24.35023294</v>
      </c>
      <c r="V2363" s="56">
        <f t="array" ref="V2363">INDEX('RESUMO - LOTES E VMA'!$F$3:$F$181,MATCH('LISTA DOS ITENS'!$D2363,'RESUMO - LOTES E VMA'!$A$3:$A$181,0))</f>
        <v>12797.3333</v>
      </c>
      <c r="W2363" s="57">
        <f>'LISTA DOS ITENS'!$U2363/'LISTA DOS ITENS'!$V2363</f>
        <v>0.001902758361</v>
      </c>
      <c r="X2363" s="53" t="s">
        <v>53</v>
      </c>
      <c r="Y2363" s="53" t="s">
        <v>290</v>
      </c>
      <c r="Z2363" s="58" t="str">
        <f>'LISTA DOS ITENS'!$F2363&amp;"-"&amp;'LISTA DOS ITENS'!$H2363&amp;"-"&amp;'LISTA DOS ITENS'!$J2363&amp;"-"&amp;'LISTA DOS ITENS'!$K2363&amp;"-"&amp;'LISTA DOS ITENS'!$I2363</f>
        <v>11034496-2101-0018-CONS/IAMN-OP-3516-19-902-MRP</v>
      </c>
      <c r="AA2363" s="59" t="str">
        <f t="array" ref="AA2363">INDEX('RESUMO - LOTES E VMA'!$M$3:$M$181,MATCH('LISTA DOS ITENS'!$D2363,'RESUMO - LOTES E VMA'!$A$3:$A$181,0))</f>
        <v>Para Leilão</v>
      </c>
      <c r="AB2363" s="60">
        <f t="array" ref="AB2363">INDEX('RESUMO - LOTES E VMA'!$J$3:$J$181,MATCH('LISTA DOS ITENS'!$D2363,'RESUMO - LOTES E VMA'!$A$3:$A$181,0))</f>
        <v>0.05908034291</v>
      </c>
      <c r="AC2363" s="29" t="str">
        <f t="array" ref="AC2363">INDEX('RESUMO - LOTES E VMA'!$L$3:$L$181,MATCH('LISTA DOS ITENS'!$D2363,'RESUMO - LOTES E VMA'!$A$3:$A$181,0))</f>
        <v>1% do Valor de Comparação do VMA</v>
      </c>
      <c r="AD2363" s="53" t="str">
        <f>VLOOKUP(Tabela1[[#This Row],[Índice]],[1]Planilha1!$A:$A,1,0)</f>
        <v>#ERROR!</v>
      </c>
    </row>
    <row r="2364" ht="15.75" customHeight="1">
      <c r="A2364" s="52">
        <v>256072.0</v>
      </c>
      <c r="B2364" s="53" t="s">
        <v>70</v>
      </c>
      <c r="C2364" s="53" t="s">
        <v>71</v>
      </c>
      <c r="D2364" s="22">
        <v>207296.0</v>
      </c>
      <c r="E2364" s="53" t="s">
        <v>98</v>
      </c>
      <c r="F2364" s="54">
        <v>1.104908E7</v>
      </c>
      <c r="G2364" s="53" t="s">
        <v>1734</v>
      </c>
      <c r="H2364" s="55">
        <v>2101.0</v>
      </c>
      <c r="I2364" s="55" t="s">
        <v>1735</v>
      </c>
      <c r="J2364" s="55" t="s">
        <v>100</v>
      </c>
      <c r="K2364" s="53" t="s">
        <v>73</v>
      </c>
      <c r="L2364" s="53"/>
      <c r="M2364" s="53">
        <v>1.0</v>
      </c>
      <c r="N2364" s="53" t="s">
        <v>52</v>
      </c>
      <c r="O2364" s="25">
        <v>179.17000000000002</v>
      </c>
      <c r="P2364" s="25">
        <f>'LISTA DOS ITENS'!$O2364*'LISTA DOS ITENS'!$M2364</f>
        <v>179.17</v>
      </c>
      <c r="Q2364" s="25">
        <v>181.48</v>
      </c>
      <c r="R2364" s="25">
        <f>'LISTA DOS ITENS'!$Q2364*'LISTA DOS ITENS'!$M2364</f>
        <v>181.48</v>
      </c>
      <c r="S2364" s="56">
        <f>IF('LISTA DOS ITENS'!$P2364&gt;'LISTA DOS ITENS'!$R2364,'LISTA DOS ITENS'!$P2364,'LISTA DOS ITENS'!$R2364)</f>
        <v>181.48</v>
      </c>
      <c r="T2364" s="25">
        <v>10.928579169868087</v>
      </c>
      <c r="U2364" s="25">
        <f>'LISTA DOS ITENS'!$T2364*'LISTA DOS ITENS'!$M2364</f>
        <v>10.92857917</v>
      </c>
      <c r="V2364" s="56">
        <f t="array" ref="V2364">INDEX('RESUMO - LOTES E VMA'!$F$3:$F$181,MATCH('LISTA DOS ITENS'!$D2364,'RESUMO - LOTES E VMA'!$A$3:$A$181,0))</f>
        <v>12797.3333</v>
      </c>
      <c r="W2364" s="57">
        <f>'LISTA DOS ITENS'!$U2364/'LISTA DOS ITENS'!$V2364</f>
        <v>0.0008539731608</v>
      </c>
      <c r="X2364" s="53" t="s">
        <v>53</v>
      </c>
      <c r="Y2364" s="53" t="s">
        <v>290</v>
      </c>
      <c r="Z2364" s="58" t="str">
        <f>'LISTA DOS ITENS'!$F2364&amp;"-"&amp;'LISTA DOS ITENS'!$H2364&amp;"-"&amp;'LISTA DOS ITENS'!$J2364&amp;"-"&amp;'LISTA DOS ITENS'!$K2364&amp;"-"&amp;'LISTA DOS ITENS'!$I2364</f>
        <v>11049080-2101-0018-CONS/NAC-IN-3514-18-001-MRP</v>
      </c>
      <c r="AA2364" s="59" t="str">
        <f t="array" ref="AA2364">INDEX('RESUMO - LOTES E VMA'!$M$3:$M$181,MATCH('LISTA DOS ITENS'!$D2364,'RESUMO - LOTES E VMA'!$A$3:$A$181,0))</f>
        <v>Para Leilão</v>
      </c>
      <c r="AB2364" s="60">
        <f t="array" ref="AB2364">INDEX('RESUMO - LOTES E VMA'!$J$3:$J$181,MATCH('LISTA DOS ITENS'!$D2364,'RESUMO - LOTES E VMA'!$A$3:$A$181,0))</f>
        <v>0.05908034291</v>
      </c>
      <c r="AC2364" s="29" t="str">
        <f t="array" ref="AC2364">INDEX('RESUMO - LOTES E VMA'!$L$3:$L$181,MATCH('LISTA DOS ITENS'!$D2364,'RESUMO - LOTES E VMA'!$A$3:$A$181,0))</f>
        <v>1% do Valor de Comparação do VMA</v>
      </c>
      <c r="AD2364" s="53" t="str">
        <f>VLOOKUP(Tabela1[[#This Row],[Índice]],[1]Planilha1!$A:$A,1,0)</f>
        <v>#ERROR!</v>
      </c>
    </row>
    <row r="2365" ht="15.75" customHeight="1">
      <c r="A2365" s="52">
        <v>256073.0</v>
      </c>
      <c r="B2365" s="53" t="s">
        <v>70</v>
      </c>
      <c r="C2365" s="53" t="s">
        <v>71</v>
      </c>
      <c r="D2365" s="22">
        <v>207296.0</v>
      </c>
      <c r="E2365" s="53" t="s">
        <v>98</v>
      </c>
      <c r="F2365" s="54">
        <v>1.104908E7</v>
      </c>
      <c r="G2365" s="53" t="s">
        <v>1734</v>
      </c>
      <c r="H2365" s="55">
        <v>2101.0</v>
      </c>
      <c r="I2365" s="55"/>
      <c r="J2365" s="55" t="s">
        <v>100</v>
      </c>
      <c r="K2365" s="53" t="s">
        <v>80</v>
      </c>
      <c r="L2365" s="53"/>
      <c r="M2365" s="53">
        <v>2.0</v>
      </c>
      <c r="N2365" s="53" t="s">
        <v>52</v>
      </c>
      <c r="O2365" s="25">
        <v>176.89272727272726</v>
      </c>
      <c r="P2365" s="25">
        <f>'LISTA DOS ITENS'!$O2365*'LISTA DOS ITENS'!$M2365</f>
        <v>353.7854545</v>
      </c>
      <c r="Q2365" s="25">
        <v>181.48</v>
      </c>
      <c r="R2365" s="25">
        <f>'LISTA DOS ITENS'!$Q2365*'LISTA DOS ITENS'!$M2365</f>
        <v>362.96</v>
      </c>
      <c r="S2365" s="56">
        <f>IF('LISTA DOS ITENS'!$P2365&gt;'LISTA DOS ITENS'!$R2365,'LISTA DOS ITENS'!$P2365,'LISTA DOS ITENS'!$R2365)</f>
        <v>362.96</v>
      </c>
      <c r="T2365" s="25">
        <v>10.928579169868087</v>
      </c>
      <c r="U2365" s="25">
        <f>'LISTA DOS ITENS'!$T2365*'LISTA DOS ITENS'!$M2365</f>
        <v>21.85715834</v>
      </c>
      <c r="V2365" s="56">
        <f t="array" ref="V2365">INDEX('RESUMO - LOTES E VMA'!$F$3:$F$181,MATCH('LISTA DOS ITENS'!$D2365,'RESUMO - LOTES E VMA'!$A$3:$A$181,0))</f>
        <v>12797.3333</v>
      </c>
      <c r="W2365" s="57">
        <f>'LISTA DOS ITENS'!$U2365/'LISTA DOS ITENS'!$V2365</f>
        <v>0.001707946322</v>
      </c>
      <c r="X2365" s="53" t="s">
        <v>53</v>
      </c>
      <c r="Y2365" s="53" t="s">
        <v>290</v>
      </c>
      <c r="Z2365" s="58" t="str">
        <f>'LISTA DOS ITENS'!$F2365&amp;"-"&amp;'LISTA DOS ITENS'!$H2365&amp;"-"&amp;'LISTA DOS ITENS'!$J2365&amp;"-"&amp;'LISTA DOS ITENS'!$K2365&amp;"-"&amp;'LISTA DOS ITENS'!$I2365</f>
        <v>11049080-2101-0018-IMOB/NAC-</v>
      </c>
      <c r="AA2365" s="59" t="str">
        <f t="array" ref="AA2365">INDEX('RESUMO - LOTES E VMA'!$M$3:$M$181,MATCH('LISTA DOS ITENS'!$D2365,'RESUMO - LOTES E VMA'!$A$3:$A$181,0))</f>
        <v>Para Leilão</v>
      </c>
      <c r="AB2365" s="60">
        <f t="array" ref="AB2365">INDEX('RESUMO - LOTES E VMA'!$J$3:$J$181,MATCH('LISTA DOS ITENS'!$D2365,'RESUMO - LOTES E VMA'!$A$3:$A$181,0))</f>
        <v>0.05908034291</v>
      </c>
      <c r="AC2365" s="29" t="str">
        <f t="array" ref="AC2365">INDEX('RESUMO - LOTES E VMA'!$L$3:$L$181,MATCH('LISTA DOS ITENS'!$D2365,'RESUMO - LOTES E VMA'!$A$3:$A$181,0))</f>
        <v>1% do Valor de Comparação do VMA</v>
      </c>
      <c r="AD2365" s="53" t="str">
        <f>VLOOKUP(Tabela1[[#This Row],[Índice]],[1]Planilha1!$A:$A,1,0)</f>
        <v>#ERROR!</v>
      </c>
    </row>
    <row r="2366" ht="15.75" customHeight="1">
      <c r="A2366" s="52">
        <v>256074.0</v>
      </c>
      <c r="B2366" s="53" t="s">
        <v>70</v>
      </c>
      <c r="C2366" s="53" t="s">
        <v>71</v>
      </c>
      <c r="D2366" s="22">
        <v>207296.0</v>
      </c>
      <c r="E2366" s="53" t="s">
        <v>98</v>
      </c>
      <c r="F2366" s="54">
        <v>1.1142097E7</v>
      </c>
      <c r="G2366" s="53" t="s">
        <v>1734</v>
      </c>
      <c r="H2366" s="55">
        <v>2101.0</v>
      </c>
      <c r="I2366" s="55" t="s">
        <v>81</v>
      </c>
      <c r="J2366" s="55" t="s">
        <v>100</v>
      </c>
      <c r="K2366" s="53" t="s">
        <v>80</v>
      </c>
      <c r="L2366" s="53"/>
      <c r="M2366" s="53">
        <v>2.0</v>
      </c>
      <c r="N2366" s="53" t="s">
        <v>52</v>
      </c>
      <c r="O2366" s="25">
        <v>285.63</v>
      </c>
      <c r="P2366" s="25">
        <f>'LISTA DOS ITENS'!$O2366*'LISTA DOS ITENS'!$M2366</f>
        <v>571.26</v>
      </c>
      <c r="Q2366" s="25">
        <v>239.0</v>
      </c>
      <c r="R2366" s="25">
        <f>'LISTA DOS ITENS'!$Q2366*'LISTA DOS ITENS'!$M2366</f>
        <v>478</v>
      </c>
      <c r="S2366" s="56">
        <f>IF('LISTA DOS ITENS'!$P2366&gt;'LISTA DOS ITENS'!$R2366,'LISTA DOS ITENS'!$P2366,'LISTA DOS ITENS'!$R2366)</f>
        <v>571.26</v>
      </c>
      <c r="T2366" s="25">
        <v>14.392387158907168</v>
      </c>
      <c r="U2366" s="25">
        <f>'LISTA DOS ITENS'!$T2366*'LISTA DOS ITENS'!$M2366</f>
        <v>28.78477432</v>
      </c>
      <c r="V2366" s="56">
        <f t="array" ref="V2366">INDEX('RESUMO - LOTES E VMA'!$F$3:$F$181,MATCH('LISTA DOS ITENS'!$D2366,'RESUMO - LOTES E VMA'!$A$3:$A$181,0))</f>
        <v>12797.3333</v>
      </c>
      <c r="W2366" s="57">
        <f>'LISTA DOS ITENS'!$U2366/'LISTA DOS ITENS'!$V2366</f>
        <v>0.002249279099</v>
      </c>
      <c r="X2366" s="53" t="s">
        <v>53</v>
      </c>
      <c r="Y2366" s="53" t="s">
        <v>290</v>
      </c>
      <c r="Z2366" s="58" t="str">
        <f>'LISTA DOS ITENS'!$F2366&amp;"-"&amp;'LISTA DOS ITENS'!$H2366&amp;"-"&amp;'LISTA DOS ITENS'!$J2366&amp;"-"&amp;'LISTA DOS ITENS'!$K2366&amp;"-"&amp;'LISTA DOS ITENS'!$I2366</f>
        <v>11142097-2101-0018-IMOB/NAC-ED-1000-01.01</v>
      </c>
      <c r="AA2366" s="59" t="str">
        <f t="array" ref="AA2366">INDEX('RESUMO - LOTES E VMA'!$M$3:$M$181,MATCH('LISTA DOS ITENS'!$D2366,'RESUMO - LOTES E VMA'!$A$3:$A$181,0))</f>
        <v>Para Leilão</v>
      </c>
      <c r="AB2366" s="60">
        <f t="array" ref="AB2366">INDEX('RESUMO - LOTES E VMA'!$J$3:$J$181,MATCH('LISTA DOS ITENS'!$D2366,'RESUMO - LOTES E VMA'!$A$3:$A$181,0))</f>
        <v>0.05908034291</v>
      </c>
      <c r="AC2366" s="29" t="str">
        <f t="array" ref="AC2366">INDEX('RESUMO - LOTES E VMA'!$L$3:$L$181,MATCH('LISTA DOS ITENS'!$D2366,'RESUMO - LOTES E VMA'!$A$3:$A$181,0))</f>
        <v>1% do Valor de Comparação do VMA</v>
      </c>
      <c r="AD2366" s="53" t="str">
        <f>VLOOKUP(Tabela1[[#This Row],[Índice]],[1]Planilha1!$A:$A,1,0)</f>
        <v>#ERROR!</v>
      </c>
    </row>
    <row r="2367" ht="15.75" customHeight="1">
      <c r="A2367" s="52">
        <v>256075.0</v>
      </c>
      <c r="B2367" s="53" t="s">
        <v>70</v>
      </c>
      <c r="C2367" s="53" t="s">
        <v>71</v>
      </c>
      <c r="D2367" s="22">
        <v>207296.0</v>
      </c>
      <c r="E2367" s="53" t="s">
        <v>98</v>
      </c>
      <c r="F2367" s="54">
        <v>1.1583676E7</v>
      </c>
      <c r="G2367" s="53" t="s">
        <v>1736</v>
      </c>
      <c r="H2367" s="55">
        <v>2101.0</v>
      </c>
      <c r="I2367" s="55"/>
      <c r="J2367" s="55" t="s">
        <v>100</v>
      </c>
      <c r="K2367" s="53" t="s">
        <v>73</v>
      </c>
      <c r="L2367" s="53"/>
      <c r="M2367" s="53">
        <v>1.0</v>
      </c>
      <c r="N2367" s="53" t="s">
        <v>52</v>
      </c>
      <c r="O2367" s="25">
        <v>6297.36</v>
      </c>
      <c r="P2367" s="25">
        <f>'LISTA DOS ITENS'!$O2367*'LISTA DOS ITENS'!$M2367</f>
        <v>6297.36</v>
      </c>
      <c r="Q2367" s="25">
        <v>6297.36</v>
      </c>
      <c r="R2367" s="25">
        <f>'LISTA DOS ITENS'!$Q2367*'LISTA DOS ITENS'!$M2367</f>
        <v>6297.36</v>
      </c>
      <c r="S2367" s="56">
        <f>IF('LISTA DOS ITENS'!$P2367&gt;'LISTA DOS ITENS'!$R2367,'LISTA DOS ITENS'!$P2367,'LISTA DOS ITENS'!$R2367)</f>
        <v>6297.36</v>
      </c>
      <c r="T2367" s="25">
        <v>379.22193807119515</v>
      </c>
      <c r="U2367" s="25">
        <f>'LISTA DOS ITENS'!$T2367*'LISTA DOS ITENS'!$M2367</f>
        <v>379.2219381</v>
      </c>
      <c r="V2367" s="56">
        <f t="array" ref="V2367">INDEX('RESUMO - LOTES E VMA'!$F$3:$F$181,MATCH('LISTA DOS ITENS'!$D2367,'RESUMO - LOTES E VMA'!$A$3:$A$181,0))</f>
        <v>12797.3333</v>
      </c>
      <c r="W2367" s="57">
        <f>'LISTA DOS ITENS'!$U2367/'LISTA DOS ITENS'!$V2367</f>
        <v>0.0296328875</v>
      </c>
      <c r="X2367" s="53" t="s">
        <v>53</v>
      </c>
      <c r="Y2367" s="53" t="s">
        <v>290</v>
      </c>
      <c r="Z2367" s="58" t="str">
        <f>'LISTA DOS ITENS'!$F2367&amp;"-"&amp;'LISTA DOS ITENS'!$H2367&amp;"-"&amp;'LISTA DOS ITENS'!$J2367&amp;"-"&amp;'LISTA DOS ITENS'!$K2367&amp;"-"&amp;'LISTA DOS ITENS'!$I2367</f>
        <v>11583676-2101-0018-CONS/NAC-</v>
      </c>
      <c r="AA2367" s="59" t="str">
        <f t="array" ref="AA2367">INDEX('RESUMO - LOTES E VMA'!$M$3:$M$181,MATCH('LISTA DOS ITENS'!$D2367,'RESUMO - LOTES E VMA'!$A$3:$A$181,0))</f>
        <v>Para Leilão</v>
      </c>
      <c r="AB2367" s="60">
        <f t="array" ref="AB2367">INDEX('RESUMO - LOTES E VMA'!$J$3:$J$181,MATCH('LISTA DOS ITENS'!$D2367,'RESUMO - LOTES E VMA'!$A$3:$A$181,0))</f>
        <v>0.05908034291</v>
      </c>
      <c r="AC2367" s="29" t="str">
        <f t="array" ref="AC2367">INDEX('RESUMO - LOTES E VMA'!$L$3:$L$181,MATCH('LISTA DOS ITENS'!$D2367,'RESUMO - LOTES E VMA'!$A$3:$A$181,0))</f>
        <v>1% do Valor de Comparação do VMA</v>
      </c>
      <c r="AD2367" s="53" t="str">
        <f>VLOOKUP(Tabela1[[#This Row],[Índice]],[1]Planilha1!$A:$A,1,0)</f>
        <v>#ERROR!</v>
      </c>
    </row>
    <row r="2368" ht="15.75" customHeight="1">
      <c r="A2368" s="52">
        <v>256076.0</v>
      </c>
      <c r="B2368" s="53" t="s">
        <v>70</v>
      </c>
      <c r="C2368" s="53" t="s">
        <v>71</v>
      </c>
      <c r="D2368" s="22">
        <v>207296.0</v>
      </c>
      <c r="E2368" s="53" t="s">
        <v>98</v>
      </c>
      <c r="F2368" s="54">
        <v>1.1811119E7</v>
      </c>
      <c r="G2368" s="53" t="s">
        <v>1737</v>
      </c>
      <c r="H2368" s="55">
        <v>2101.0</v>
      </c>
      <c r="I2368" s="55"/>
      <c r="J2368" s="55" t="s">
        <v>100</v>
      </c>
      <c r="K2368" s="53" t="s">
        <v>122</v>
      </c>
      <c r="L2368" s="53"/>
      <c r="M2368" s="53">
        <v>6.0</v>
      </c>
      <c r="N2368" s="53" t="s">
        <v>52</v>
      </c>
      <c r="O2368" s="25">
        <v>353.88166666666666</v>
      </c>
      <c r="P2368" s="25">
        <f>'LISTA DOS ITENS'!$O2368*'LISTA DOS ITENS'!$M2368</f>
        <v>2123.29</v>
      </c>
      <c r="Q2368" s="25">
        <v>353.88</v>
      </c>
      <c r="R2368" s="25">
        <f>'LISTA DOS ITENS'!$Q2368*'LISTA DOS ITENS'!$M2368</f>
        <v>2123.28</v>
      </c>
      <c r="S2368" s="56">
        <f>IF('LISTA DOS ITENS'!$P2368&gt;'LISTA DOS ITENS'!$R2368,'LISTA DOS ITENS'!$P2368,'LISTA DOS ITENS'!$R2368)</f>
        <v>2123.29</v>
      </c>
      <c r="T2368" s="25">
        <v>21.31036806608397</v>
      </c>
      <c r="U2368" s="25">
        <f>'LISTA DOS ITENS'!$T2368*'LISTA DOS ITENS'!$M2368</f>
        <v>127.8622084</v>
      </c>
      <c r="V2368" s="56">
        <f t="array" ref="V2368">INDEX('RESUMO - LOTES E VMA'!$F$3:$F$181,MATCH('LISTA DOS ITENS'!$D2368,'RESUMO - LOTES E VMA'!$A$3:$A$181,0))</f>
        <v>12797.3333</v>
      </c>
      <c r="W2368" s="57">
        <f>'LISTA DOS ITENS'!$U2368/'LISTA DOS ITENS'!$V2368</f>
        <v>0.00999131658</v>
      </c>
      <c r="X2368" s="53" t="s">
        <v>53</v>
      </c>
      <c r="Y2368" s="53" t="s">
        <v>290</v>
      </c>
      <c r="Z2368" s="58" t="str">
        <f>'LISTA DOS ITENS'!$F2368&amp;"-"&amp;'LISTA DOS ITENS'!$H2368&amp;"-"&amp;'LISTA DOS ITENS'!$J2368&amp;"-"&amp;'LISTA DOS ITENS'!$K2368&amp;"-"&amp;'LISTA DOS ITENS'!$I2368</f>
        <v>11811119-2101-0018-IMOB/IAMN-</v>
      </c>
      <c r="AA2368" s="59" t="str">
        <f t="array" ref="AA2368">INDEX('RESUMO - LOTES E VMA'!$M$3:$M$181,MATCH('LISTA DOS ITENS'!$D2368,'RESUMO - LOTES E VMA'!$A$3:$A$181,0))</f>
        <v>Para Leilão</v>
      </c>
      <c r="AB2368" s="60">
        <f t="array" ref="AB2368">INDEX('RESUMO - LOTES E VMA'!$J$3:$J$181,MATCH('LISTA DOS ITENS'!$D2368,'RESUMO - LOTES E VMA'!$A$3:$A$181,0))</f>
        <v>0.05908034291</v>
      </c>
      <c r="AC2368" s="29" t="str">
        <f t="array" ref="AC2368">INDEX('RESUMO - LOTES E VMA'!$L$3:$L$181,MATCH('LISTA DOS ITENS'!$D2368,'RESUMO - LOTES E VMA'!$A$3:$A$181,0))</f>
        <v>1% do Valor de Comparação do VMA</v>
      </c>
      <c r="AD2368" s="53" t="str">
        <f>VLOOKUP(Tabela1[[#This Row],[Índice]],[1]Planilha1!$A:$A,1,0)</f>
        <v>#ERROR!</v>
      </c>
    </row>
    <row r="2369" ht="15.75" customHeight="1">
      <c r="A2369" s="52">
        <v>256077.0</v>
      </c>
      <c r="B2369" s="53" t="s">
        <v>70</v>
      </c>
      <c r="C2369" s="53" t="s">
        <v>71</v>
      </c>
      <c r="D2369" s="22">
        <v>207296.0</v>
      </c>
      <c r="E2369" s="53" t="s">
        <v>98</v>
      </c>
      <c r="F2369" s="54">
        <v>1.1816516E7</v>
      </c>
      <c r="G2369" s="53" t="s">
        <v>1738</v>
      </c>
      <c r="H2369" s="55">
        <v>2101.0</v>
      </c>
      <c r="I2369" s="55" t="s">
        <v>81</v>
      </c>
      <c r="J2369" s="55" t="s">
        <v>100</v>
      </c>
      <c r="K2369" s="53" t="s">
        <v>80</v>
      </c>
      <c r="L2369" s="53"/>
      <c r="M2369" s="53">
        <v>27.0</v>
      </c>
      <c r="N2369" s="53" t="s">
        <v>52</v>
      </c>
      <c r="O2369" s="25">
        <v>303.10148148148147</v>
      </c>
      <c r="P2369" s="25">
        <f>'LISTA DOS ITENS'!$O2369*'LISTA DOS ITENS'!$M2369</f>
        <v>8183.74</v>
      </c>
      <c r="Q2369" s="25">
        <v>355.01</v>
      </c>
      <c r="R2369" s="25">
        <f>'LISTA DOS ITENS'!$Q2369*'LISTA DOS ITENS'!$M2369</f>
        <v>9585.27</v>
      </c>
      <c r="S2369" s="56">
        <f>IF('LISTA DOS ITENS'!$P2369&gt;'LISTA DOS ITENS'!$R2369,'LISTA DOS ITENS'!$P2369,'LISTA DOS ITENS'!$R2369)</f>
        <v>9585.27</v>
      </c>
      <c r="T2369" s="25">
        <v>21.378415754324827</v>
      </c>
      <c r="U2369" s="25">
        <f>'LISTA DOS ITENS'!$T2369*'LISTA DOS ITENS'!$M2369</f>
        <v>577.2172254</v>
      </c>
      <c r="V2369" s="56">
        <f t="array" ref="V2369">INDEX('RESUMO - LOTES E VMA'!$F$3:$F$181,MATCH('LISTA DOS ITENS'!$D2369,'RESUMO - LOTES E VMA'!$A$3:$A$181,0))</f>
        <v>12797.3333</v>
      </c>
      <c r="W2369" s="57">
        <f>'LISTA DOS ITENS'!$U2369/'LISTA DOS ITENS'!$V2369</f>
        <v>0.04510449261</v>
      </c>
      <c r="X2369" s="53" t="s">
        <v>53</v>
      </c>
      <c r="Y2369" s="53" t="s">
        <v>290</v>
      </c>
      <c r="Z2369" s="58" t="str">
        <f>'LISTA DOS ITENS'!$F2369&amp;"-"&amp;'LISTA DOS ITENS'!$H2369&amp;"-"&amp;'LISTA DOS ITENS'!$J2369&amp;"-"&amp;'LISTA DOS ITENS'!$K2369&amp;"-"&amp;'LISTA DOS ITENS'!$I2369</f>
        <v>11816516-2101-0018-IMOB/NAC-ED-1000-01.01</v>
      </c>
      <c r="AA2369" s="59" t="str">
        <f t="array" ref="AA2369">INDEX('RESUMO - LOTES E VMA'!$M$3:$M$181,MATCH('LISTA DOS ITENS'!$D2369,'RESUMO - LOTES E VMA'!$A$3:$A$181,0))</f>
        <v>Para Leilão</v>
      </c>
      <c r="AB2369" s="60">
        <f t="array" ref="AB2369">INDEX('RESUMO - LOTES E VMA'!$J$3:$J$181,MATCH('LISTA DOS ITENS'!$D2369,'RESUMO - LOTES E VMA'!$A$3:$A$181,0))</f>
        <v>0.05908034291</v>
      </c>
      <c r="AC2369" s="29" t="str">
        <f t="array" ref="AC2369">INDEX('RESUMO - LOTES E VMA'!$L$3:$L$181,MATCH('LISTA DOS ITENS'!$D2369,'RESUMO - LOTES E VMA'!$A$3:$A$181,0))</f>
        <v>1% do Valor de Comparação do VMA</v>
      </c>
      <c r="AD2369" s="53" t="str">
        <f>VLOOKUP(Tabela1[[#This Row],[Índice]],[1]Planilha1!$A:$A,1,0)</f>
        <v>#ERROR!</v>
      </c>
    </row>
    <row r="2370" ht="15.75" customHeight="1">
      <c r="A2370" s="52">
        <v>256078.0</v>
      </c>
      <c r="B2370" s="53" t="s">
        <v>70</v>
      </c>
      <c r="C2370" s="53" t="s">
        <v>71</v>
      </c>
      <c r="D2370" s="22">
        <v>207296.0</v>
      </c>
      <c r="E2370" s="53" t="s">
        <v>98</v>
      </c>
      <c r="F2370" s="54">
        <v>1.1932274E7</v>
      </c>
      <c r="G2370" s="53" t="s">
        <v>1739</v>
      </c>
      <c r="H2370" s="55">
        <v>2101.0</v>
      </c>
      <c r="I2370" s="55"/>
      <c r="J2370" s="55" t="s">
        <v>100</v>
      </c>
      <c r="K2370" s="53" t="s">
        <v>117</v>
      </c>
      <c r="L2370" s="53"/>
      <c r="M2370" s="53">
        <v>2.0</v>
      </c>
      <c r="N2370" s="53" t="s">
        <v>52</v>
      </c>
      <c r="O2370" s="25">
        <v>371.82</v>
      </c>
      <c r="P2370" s="25">
        <f>'LISTA DOS ITENS'!$O2370*'LISTA DOS ITENS'!$M2370</f>
        <v>743.64</v>
      </c>
      <c r="Q2370" s="25">
        <v>2125.12</v>
      </c>
      <c r="R2370" s="25">
        <f>'LISTA DOS ITENS'!$Q2370*'LISTA DOS ITENS'!$M2370</f>
        <v>4250.24</v>
      </c>
      <c r="S2370" s="56">
        <f>IF('LISTA DOS ITENS'!$P2370&gt;'LISTA DOS ITENS'!$R2370,'LISTA DOS ITENS'!$P2370,'LISTA DOS ITENS'!$R2370)</f>
        <v>4250.24</v>
      </c>
      <c r="T2370" s="25">
        <v>127.97301171186946</v>
      </c>
      <c r="U2370" s="25">
        <f>'LISTA DOS ITENS'!$T2370*'LISTA DOS ITENS'!$M2370</f>
        <v>255.9460234</v>
      </c>
      <c r="V2370" s="56">
        <f t="array" ref="V2370">INDEX('RESUMO - LOTES E VMA'!$F$3:$F$181,MATCH('LISTA DOS ITENS'!$D2370,'RESUMO - LOTES E VMA'!$A$3:$A$181,0))</f>
        <v>12797.3333</v>
      </c>
      <c r="W2370" s="57">
        <f>'LISTA DOS ITENS'!$U2370/'LISTA DOS ITENS'!$V2370</f>
        <v>0.01999994979</v>
      </c>
      <c r="X2370" s="53" t="s">
        <v>53</v>
      </c>
      <c r="Y2370" s="53" t="s">
        <v>290</v>
      </c>
      <c r="Z2370" s="58" t="str">
        <f>'LISTA DOS ITENS'!$F2370&amp;"-"&amp;'LISTA DOS ITENS'!$H2370&amp;"-"&amp;'LISTA DOS ITENS'!$J2370&amp;"-"&amp;'LISTA DOS ITENS'!$K2370&amp;"-"&amp;'LISTA DOS ITENS'!$I2370</f>
        <v>11932274-2101-0018-CONS/IAMN-</v>
      </c>
      <c r="AA2370" s="59" t="str">
        <f t="array" ref="AA2370">INDEX('RESUMO - LOTES E VMA'!$M$3:$M$181,MATCH('LISTA DOS ITENS'!$D2370,'RESUMO - LOTES E VMA'!$A$3:$A$181,0))</f>
        <v>Para Leilão</v>
      </c>
      <c r="AB2370" s="60">
        <f t="array" ref="AB2370">INDEX('RESUMO - LOTES E VMA'!$J$3:$J$181,MATCH('LISTA DOS ITENS'!$D2370,'RESUMO - LOTES E VMA'!$A$3:$A$181,0))</f>
        <v>0.05908034291</v>
      </c>
      <c r="AC2370" s="29" t="str">
        <f t="array" ref="AC2370">INDEX('RESUMO - LOTES E VMA'!$L$3:$L$181,MATCH('LISTA DOS ITENS'!$D2370,'RESUMO - LOTES E VMA'!$A$3:$A$181,0))</f>
        <v>1% do Valor de Comparação do VMA</v>
      </c>
      <c r="AD2370" s="53" t="str">
        <f>VLOOKUP(Tabela1[[#This Row],[Índice]],[1]Planilha1!$A:$A,1,0)</f>
        <v>#ERROR!</v>
      </c>
    </row>
    <row r="2371" ht="15.75" customHeight="1">
      <c r="A2371" s="52">
        <v>256079.0</v>
      </c>
      <c r="B2371" s="53" t="s">
        <v>70</v>
      </c>
      <c r="C2371" s="53" t="s">
        <v>71</v>
      </c>
      <c r="D2371" s="22">
        <v>207296.0</v>
      </c>
      <c r="E2371" s="53" t="s">
        <v>98</v>
      </c>
      <c r="F2371" s="54">
        <v>1.1971537E7</v>
      </c>
      <c r="G2371" s="53" t="s">
        <v>1740</v>
      </c>
      <c r="H2371" s="55">
        <v>2101.0</v>
      </c>
      <c r="I2371" s="55"/>
      <c r="J2371" s="55" t="s">
        <v>100</v>
      </c>
      <c r="K2371" s="53" t="s">
        <v>73</v>
      </c>
      <c r="L2371" s="53"/>
      <c r="M2371" s="53">
        <v>40.0</v>
      </c>
      <c r="N2371" s="53" t="s">
        <v>52</v>
      </c>
      <c r="O2371" s="25">
        <v>288.96750000000003</v>
      </c>
      <c r="P2371" s="25">
        <f>'LISTA DOS ITENS'!$O2371*'LISTA DOS ITENS'!$M2371</f>
        <v>11558.7</v>
      </c>
      <c r="Q2371" s="25">
        <v>288.97</v>
      </c>
      <c r="R2371" s="25">
        <f>'LISTA DOS ITENS'!$Q2371*'LISTA DOS ITENS'!$M2371</f>
        <v>11558.8</v>
      </c>
      <c r="S2371" s="56">
        <f>IF('LISTA DOS ITENS'!$P2371&gt;'LISTA DOS ITENS'!$R2371,'LISTA DOS ITENS'!$P2371,'LISTA DOS ITENS'!$R2371)</f>
        <v>11558.8</v>
      </c>
      <c r="T2371" s="25">
        <v>17.401540239788304</v>
      </c>
      <c r="U2371" s="25">
        <f>'LISTA DOS ITENS'!$T2371*'LISTA DOS ITENS'!$M2371</f>
        <v>696.0616096</v>
      </c>
      <c r="V2371" s="56">
        <f t="array" ref="V2371">INDEX('RESUMO - LOTES E VMA'!$F$3:$F$181,MATCH('LISTA DOS ITENS'!$D2371,'RESUMO - LOTES E VMA'!$A$3:$A$181,0))</f>
        <v>12797.3333</v>
      </c>
      <c r="W2371" s="57">
        <f>'LISTA DOS ITENS'!$U2371/'LISTA DOS ITENS'!$V2371</f>
        <v>0.05439114487</v>
      </c>
      <c r="X2371" s="53" t="s">
        <v>53</v>
      </c>
      <c r="Y2371" s="53" t="s">
        <v>290</v>
      </c>
      <c r="Z2371" s="58" t="str">
        <f>'LISTA DOS ITENS'!$F2371&amp;"-"&amp;'LISTA DOS ITENS'!$H2371&amp;"-"&amp;'LISTA DOS ITENS'!$J2371&amp;"-"&amp;'LISTA DOS ITENS'!$K2371&amp;"-"&amp;'LISTA DOS ITENS'!$I2371</f>
        <v>11971537-2101-0018-CONS/NAC-</v>
      </c>
      <c r="AA2371" s="59" t="str">
        <f t="array" ref="AA2371">INDEX('RESUMO - LOTES E VMA'!$M$3:$M$181,MATCH('LISTA DOS ITENS'!$D2371,'RESUMO - LOTES E VMA'!$A$3:$A$181,0))</f>
        <v>Para Leilão</v>
      </c>
      <c r="AB2371" s="60">
        <f t="array" ref="AB2371">INDEX('RESUMO - LOTES E VMA'!$J$3:$J$181,MATCH('LISTA DOS ITENS'!$D2371,'RESUMO - LOTES E VMA'!$A$3:$A$181,0))</f>
        <v>0.05908034291</v>
      </c>
      <c r="AC2371" s="29" t="str">
        <f t="array" ref="AC2371">INDEX('RESUMO - LOTES E VMA'!$L$3:$L$181,MATCH('LISTA DOS ITENS'!$D2371,'RESUMO - LOTES E VMA'!$A$3:$A$181,0))</f>
        <v>1% do Valor de Comparação do VMA</v>
      </c>
      <c r="AD2371" s="53" t="str">
        <f>VLOOKUP(Tabela1[[#This Row],[Índice]],[1]Planilha1!$A:$A,1,0)</f>
        <v>#ERROR!</v>
      </c>
    </row>
    <row r="2372" ht="15.75" customHeight="1">
      <c r="A2372" s="52">
        <v>256080.0</v>
      </c>
      <c r="B2372" s="53" t="s">
        <v>70</v>
      </c>
      <c r="C2372" s="53" t="s">
        <v>71</v>
      </c>
      <c r="D2372" s="22">
        <v>207296.0</v>
      </c>
      <c r="E2372" s="53" t="s">
        <v>98</v>
      </c>
      <c r="F2372" s="54">
        <v>1.1971827E7</v>
      </c>
      <c r="G2372" s="53" t="s">
        <v>1741</v>
      </c>
      <c r="H2372" s="55">
        <v>2101.0</v>
      </c>
      <c r="I2372" s="55" t="s">
        <v>81</v>
      </c>
      <c r="J2372" s="55" t="s">
        <v>100</v>
      </c>
      <c r="K2372" s="53" t="s">
        <v>80</v>
      </c>
      <c r="L2372" s="53"/>
      <c r="M2372" s="53">
        <v>10.0</v>
      </c>
      <c r="N2372" s="53" t="s">
        <v>52</v>
      </c>
      <c r="O2372" s="25">
        <v>250.21099999999996</v>
      </c>
      <c r="P2372" s="25">
        <f>'LISTA DOS ITENS'!$O2372*'LISTA DOS ITENS'!$M2372</f>
        <v>2502.11</v>
      </c>
      <c r="Q2372" s="25">
        <v>341.93</v>
      </c>
      <c r="R2372" s="25">
        <f>'LISTA DOS ITENS'!$Q2372*'LISTA DOS ITENS'!$M2372</f>
        <v>3419.3</v>
      </c>
      <c r="S2372" s="56">
        <f>IF('LISTA DOS ITENS'!$P2372&gt;'LISTA DOS ITENS'!$R2372,'LISTA DOS ITENS'!$P2372,'LISTA DOS ITENS'!$R2372)</f>
        <v>3419.3</v>
      </c>
      <c r="T2372" s="25">
        <v>20.590748708138612</v>
      </c>
      <c r="U2372" s="25">
        <f>'LISTA DOS ITENS'!$T2372*'LISTA DOS ITENS'!$M2372</f>
        <v>205.9074871</v>
      </c>
      <c r="V2372" s="56">
        <f t="array" ref="V2372">INDEX('RESUMO - LOTES E VMA'!$F$3:$F$181,MATCH('LISTA DOS ITENS'!$D2372,'RESUMO - LOTES E VMA'!$A$3:$A$181,0))</f>
        <v>12797.3333</v>
      </c>
      <c r="W2372" s="57">
        <f>'LISTA DOS ITENS'!$U2372/'LISTA DOS ITENS'!$V2372</f>
        <v>0.01608987453</v>
      </c>
      <c r="X2372" s="53" t="s">
        <v>53</v>
      </c>
      <c r="Y2372" s="53" t="s">
        <v>290</v>
      </c>
      <c r="Z2372" s="58" t="str">
        <f>'LISTA DOS ITENS'!$F2372&amp;"-"&amp;'LISTA DOS ITENS'!$H2372&amp;"-"&amp;'LISTA DOS ITENS'!$J2372&amp;"-"&amp;'LISTA DOS ITENS'!$K2372&amp;"-"&amp;'LISTA DOS ITENS'!$I2372</f>
        <v>11971827-2101-0018-IMOB/NAC-ED-1000-01.01</v>
      </c>
      <c r="AA2372" s="59" t="str">
        <f t="array" ref="AA2372">INDEX('RESUMO - LOTES E VMA'!$M$3:$M$181,MATCH('LISTA DOS ITENS'!$D2372,'RESUMO - LOTES E VMA'!$A$3:$A$181,0))</f>
        <v>Para Leilão</v>
      </c>
      <c r="AB2372" s="60">
        <f t="array" ref="AB2372">INDEX('RESUMO - LOTES E VMA'!$J$3:$J$181,MATCH('LISTA DOS ITENS'!$D2372,'RESUMO - LOTES E VMA'!$A$3:$A$181,0))</f>
        <v>0.05908034291</v>
      </c>
      <c r="AC2372" s="29" t="str">
        <f t="array" ref="AC2372">INDEX('RESUMO - LOTES E VMA'!$L$3:$L$181,MATCH('LISTA DOS ITENS'!$D2372,'RESUMO - LOTES E VMA'!$A$3:$A$181,0))</f>
        <v>1% do Valor de Comparação do VMA</v>
      </c>
      <c r="AD2372" s="53" t="str">
        <f>VLOOKUP(Tabela1[[#This Row],[Índice]],[1]Planilha1!$A:$A,1,0)</f>
        <v>#ERROR!</v>
      </c>
    </row>
    <row r="2373" ht="15.75" customHeight="1">
      <c r="A2373" s="52">
        <v>256081.0</v>
      </c>
      <c r="B2373" s="53" t="s">
        <v>70</v>
      </c>
      <c r="C2373" s="53" t="s">
        <v>71</v>
      </c>
      <c r="D2373" s="22">
        <v>207296.0</v>
      </c>
      <c r="E2373" s="53" t="s">
        <v>98</v>
      </c>
      <c r="F2373" s="54">
        <v>1.1971827E7</v>
      </c>
      <c r="G2373" s="53" t="s">
        <v>1741</v>
      </c>
      <c r="H2373" s="55">
        <v>2101.0</v>
      </c>
      <c r="I2373" s="55"/>
      <c r="J2373" s="55" t="s">
        <v>100</v>
      </c>
      <c r="K2373" s="53" t="s">
        <v>80</v>
      </c>
      <c r="L2373" s="53"/>
      <c r="M2373" s="53">
        <v>5.0</v>
      </c>
      <c r="N2373" s="53" t="s">
        <v>52</v>
      </c>
      <c r="O2373" s="25">
        <v>250.211</v>
      </c>
      <c r="P2373" s="25">
        <f>'LISTA DOS ITENS'!$O2373*'LISTA DOS ITENS'!$M2373</f>
        <v>1251.055</v>
      </c>
      <c r="Q2373" s="25">
        <v>341.93</v>
      </c>
      <c r="R2373" s="25">
        <f>'LISTA DOS ITENS'!$Q2373*'LISTA DOS ITENS'!$M2373</f>
        <v>1709.65</v>
      </c>
      <c r="S2373" s="56">
        <f>IF('LISTA DOS ITENS'!$P2373&gt;'LISTA DOS ITENS'!$R2373,'LISTA DOS ITENS'!$P2373,'LISTA DOS ITENS'!$R2373)</f>
        <v>1709.65</v>
      </c>
      <c r="T2373" s="25">
        <v>20.590748708138612</v>
      </c>
      <c r="U2373" s="25">
        <f>'LISTA DOS ITENS'!$T2373*'LISTA DOS ITENS'!$M2373</f>
        <v>102.9537435</v>
      </c>
      <c r="V2373" s="56">
        <f t="array" ref="V2373">INDEX('RESUMO - LOTES E VMA'!$F$3:$F$181,MATCH('LISTA DOS ITENS'!$D2373,'RESUMO - LOTES E VMA'!$A$3:$A$181,0))</f>
        <v>12797.3333</v>
      </c>
      <c r="W2373" s="57">
        <f>'LISTA DOS ITENS'!$U2373/'LISTA DOS ITENS'!$V2373</f>
        <v>0.008044937263</v>
      </c>
      <c r="X2373" s="53" t="s">
        <v>53</v>
      </c>
      <c r="Y2373" s="53" t="s">
        <v>290</v>
      </c>
      <c r="Z2373" s="58" t="str">
        <f>'LISTA DOS ITENS'!$F2373&amp;"-"&amp;'LISTA DOS ITENS'!$H2373&amp;"-"&amp;'LISTA DOS ITENS'!$J2373&amp;"-"&amp;'LISTA DOS ITENS'!$K2373&amp;"-"&amp;'LISTA DOS ITENS'!$I2373</f>
        <v>11971827-2101-0018-IMOB/NAC-</v>
      </c>
      <c r="AA2373" s="59" t="str">
        <f t="array" ref="AA2373">INDEX('RESUMO - LOTES E VMA'!$M$3:$M$181,MATCH('LISTA DOS ITENS'!$D2373,'RESUMO - LOTES E VMA'!$A$3:$A$181,0))</f>
        <v>Para Leilão</v>
      </c>
      <c r="AB2373" s="60">
        <f t="array" ref="AB2373">INDEX('RESUMO - LOTES E VMA'!$J$3:$J$181,MATCH('LISTA DOS ITENS'!$D2373,'RESUMO - LOTES E VMA'!$A$3:$A$181,0))</f>
        <v>0.05908034291</v>
      </c>
      <c r="AC2373" s="29" t="str">
        <f t="array" ref="AC2373">INDEX('RESUMO - LOTES E VMA'!$L$3:$L$181,MATCH('LISTA DOS ITENS'!$D2373,'RESUMO - LOTES E VMA'!$A$3:$A$181,0))</f>
        <v>1% do Valor de Comparação do VMA</v>
      </c>
      <c r="AD2373" s="53" t="str">
        <f>VLOOKUP(Tabela1[[#This Row],[Índice]],[1]Planilha1!$A:$A,1,0)</f>
        <v>#ERROR!</v>
      </c>
    </row>
    <row r="2374" ht="15.75" customHeight="1">
      <c r="A2374" s="52">
        <v>256082.0</v>
      </c>
      <c r="B2374" s="53" t="s">
        <v>70</v>
      </c>
      <c r="C2374" s="53" t="s">
        <v>71</v>
      </c>
      <c r="D2374" s="22">
        <v>207296.0</v>
      </c>
      <c r="E2374" s="53" t="s">
        <v>98</v>
      </c>
      <c r="F2374" s="54">
        <v>1.0048897E7</v>
      </c>
      <c r="G2374" s="53" t="s">
        <v>1734</v>
      </c>
      <c r="H2374" s="55">
        <v>2170.0</v>
      </c>
      <c r="I2374" s="55" t="s">
        <v>1742</v>
      </c>
      <c r="J2374" s="55" t="s">
        <v>100</v>
      </c>
      <c r="K2374" s="53" t="s">
        <v>73</v>
      </c>
      <c r="L2374" s="53"/>
      <c r="M2374" s="53">
        <v>3.0</v>
      </c>
      <c r="N2374" s="53" t="s">
        <v>52</v>
      </c>
      <c r="O2374" s="25">
        <v>186.86</v>
      </c>
      <c r="P2374" s="25">
        <f>'LISTA DOS ITENS'!$O2374*'LISTA DOS ITENS'!$M2374</f>
        <v>560.58</v>
      </c>
      <c r="Q2374" s="25">
        <v>186.86</v>
      </c>
      <c r="R2374" s="25">
        <f>'LISTA DOS ITENS'!$Q2374*'LISTA DOS ITENS'!$M2374</f>
        <v>560.58</v>
      </c>
      <c r="S2374" s="56">
        <f>IF('LISTA DOS ITENS'!$P2374&gt;'LISTA DOS ITENS'!$R2374,'LISTA DOS ITENS'!$P2374,'LISTA DOS ITENS'!$R2374)</f>
        <v>560.58</v>
      </c>
      <c r="T2374" s="25">
        <v>11.252558428926333</v>
      </c>
      <c r="U2374" s="25">
        <f>'LISTA DOS ITENS'!$T2374*'LISTA DOS ITENS'!$M2374</f>
        <v>33.75767529</v>
      </c>
      <c r="V2374" s="56">
        <f t="array" ref="V2374">INDEX('RESUMO - LOTES E VMA'!$F$3:$F$181,MATCH('LISTA DOS ITENS'!$D2374,'RESUMO - LOTES E VMA'!$A$3:$A$181,0))</f>
        <v>12797.3333</v>
      </c>
      <c r="W2374" s="57">
        <f>'LISTA DOS ITENS'!$U2374/'LISTA DOS ITENS'!$V2374</f>
        <v>0.002637867944</v>
      </c>
      <c r="X2374" s="53" t="s">
        <v>53</v>
      </c>
      <c r="Y2374" s="53" t="s">
        <v>290</v>
      </c>
      <c r="Z2374" s="58" t="str">
        <f>'LISTA DOS ITENS'!$F2374&amp;"-"&amp;'LISTA DOS ITENS'!$H2374&amp;"-"&amp;'LISTA DOS ITENS'!$J2374&amp;"-"&amp;'LISTA DOS ITENS'!$K2374&amp;"-"&amp;'LISTA DOS ITENS'!$I2374</f>
        <v>10048897-2170-0018-CONS/NAC-PP-5210-19-002-MRP</v>
      </c>
      <c r="AA2374" s="59" t="str">
        <f t="array" ref="AA2374">INDEX('RESUMO - LOTES E VMA'!$M$3:$M$181,MATCH('LISTA DOS ITENS'!$D2374,'RESUMO - LOTES E VMA'!$A$3:$A$181,0))</f>
        <v>Para Leilão</v>
      </c>
      <c r="AB2374" s="60">
        <f t="array" ref="AB2374">INDEX('RESUMO - LOTES E VMA'!$J$3:$J$181,MATCH('LISTA DOS ITENS'!$D2374,'RESUMO - LOTES E VMA'!$A$3:$A$181,0))</f>
        <v>0.05908034291</v>
      </c>
      <c r="AC2374" s="29" t="str">
        <f t="array" ref="AC2374">INDEX('RESUMO - LOTES E VMA'!$L$3:$L$181,MATCH('LISTA DOS ITENS'!$D2374,'RESUMO - LOTES E VMA'!$A$3:$A$181,0))</f>
        <v>1% do Valor de Comparação do VMA</v>
      </c>
      <c r="AD2374" s="53" t="str">
        <f>VLOOKUP(Tabela1[[#This Row],[Índice]],[1]Planilha1!$A:$A,1,0)</f>
        <v>#ERROR!</v>
      </c>
    </row>
    <row r="2375" ht="15.75" customHeight="1">
      <c r="A2375" s="52">
        <v>256083.0</v>
      </c>
      <c r="B2375" s="53" t="s">
        <v>70</v>
      </c>
      <c r="C2375" s="53" t="s">
        <v>71</v>
      </c>
      <c r="D2375" s="22">
        <v>207296.0</v>
      </c>
      <c r="E2375" s="53" t="s">
        <v>98</v>
      </c>
      <c r="F2375" s="54">
        <v>1.0707466E7</v>
      </c>
      <c r="G2375" s="53" t="s">
        <v>1725</v>
      </c>
      <c r="H2375" s="55">
        <v>2170.0</v>
      </c>
      <c r="I2375" s="55"/>
      <c r="J2375" s="55" t="s">
        <v>100</v>
      </c>
      <c r="K2375" s="53" t="s">
        <v>80</v>
      </c>
      <c r="L2375" s="53"/>
      <c r="M2375" s="53">
        <v>1.0</v>
      </c>
      <c r="N2375" s="53" t="s">
        <v>52</v>
      </c>
      <c r="O2375" s="25">
        <v>158.95</v>
      </c>
      <c r="P2375" s="25">
        <f>'LISTA DOS ITENS'!$O2375*'LISTA DOS ITENS'!$M2375</f>
        <v>158.95</v>
      </c>
      <c r="Q2375" s="25">
        <v>158.95</v>
      </c>
      <c r="R2375" s="25">
        <f>'LISTA DOS ITENS'!$Q2375*'LISTA DOS ITENS'!$M2375</f>
        <v>158.95</v>
      </c>
      <c r="S2375" s="56">
        <f>IF('LISTA DOS ITENS'!$P2375&gt;'LISTA DOS ITENS'!$R2375,'LISTA DOS ITENS'!$P2375,'LISTA DOS ITENS'!$R2375)</f>
        <v>158.95</v>
      </c>
      <c r="T2375" s="25">
        <v>9.571840748570269</v>
      </c>
      <c r="U2375" s="25">
        <f>'LISTA DOS ITENS'!$T2375*'LISTA DOS ITENS'!$M2375</f>
        <v>9.571840749</v>
      </c>
      <c r="V2375" s="56">
        <f t="array" ref="V2375">INDEX('RESUMO - LOTES E VMA'!$F$3:$F$181,MATCH('LISTA DOS ITENS'!$D2375,'RESUMO - LOTES E VMA'!$A$3:$A$181,0))</f>
        <v>12797.3333</v>
      </c>
      <c r="W2375" s="57">
        <f>'LISTA DOS ITENS'!$U2375/'LISTA DOS ITENS'!$V2375</f>
        <v>0.0007479558845</v>
      </c>
      <c r="X2375" s="53" t="s">
        <v>53</v>
      </c>
      <c r="Y2375" s="53" t="s">
        <v>290</v>
      </c>
      <c r="Z2375" s="58" t="str">
        <f>'LISTA DOS ITENS'!$F2375&amp;"-"&amp;'LISTA DOS ITENS'!$H2375&amp;"-"&amp;'LISTA DOS ITENS'!$J2375&amp;"-"&amp;'LISTA DOS ITENS'!$K2375&amp;"-"&amp;'LISTA DOS ITENS'!$I2375</f>
        <v>10707466-2170-0018-IMOB/NAC-</v>
      </c>
      <c r="AA2375" s="59" t="str">
        <f t="array" ref="AA2375">INDEX('RESUMO - LOTES E VMA'!$M$3:$M$181,MATCH('LISTA DOS ITENS'!$D2375,'RESUMO - LOTES E VMA'!$A$3:$A$181,0))</f>
        <v>Para Leilão</v>
      </c>
      <c r="AB2375" s="60">
        <f t="array" ref="AB2375">INDEX('RESUMO - LOTES E VMA'!$J$3:$J$181,MATCH('LISTA DOS ITENS'!$D2375,'RESUMO - LOTES E VMA'!$A$3:$A$181,0))</f>
        <v>0.05908034291</v>
      </c>
      <c r="AC2375" s="29" t="str">
        <f t="array" ref="AC2375">INDEX('RESUMO - LOTES E VMA'!$L$3:$L$181,MATCH('LISTA DOS ITENS'!$D2375,'RESUMO - LOTES E VMA'!$A$3:$A$181,0))</f>
        <v>1% do Valor de Comparação do VMA</v>
      </c>
      <c r="AD2375" s="53" t="str">
        <f>VLOOKUP(Tabela1[[#This Row],[Índice]],[1]Planilha1!$A:$A,1,0)</f>
        <v>#ERROR!</v>
      </c>
    </row>
    <row r="2376" ht="15.75" customHeight="1">
      <c r="A2376" s="52">
        <v>256084.0</v>
      </c>
      <c r="B2376" s="53" t="s">
        <v>70</v>
      </c>
      <c r="C2376" s="53" t="s">
        <v>71</v>
      </c>
      <c r="D2376" s="22">
        <v>207296.0</v>
      </c>
      <c r="E2376" s="53" t="s">
        <v>98</v>
      </c>
      <c r="F2376" s="54">
        <v>1.104908E7</v>
      </c>
      <c r="G2376" s="53" t="s">
        <v>1734</v>
      </c>
      <c r="H2376" s="55">
        <v>2170.0</v>
      </c>
      <c r="I2376" s="55"/>
      <c r="J2376" s="55" t="s">
        <v>100</v>
      </c>
      <c r="K2376" s="53" t="s">
        <v>73</v>
      </c>
      <c r="L2376" s="53"/>
      <c r="M2376" s="53">
        <v>4.0</v>
      </c>
      <c r="N2376" s="53" t="s">
        <v>52</v>
      </c>
      <c r="O2376" s="25">
        <v>179.17</v>
      </c>
      <c r="P2376" s="25">
        <f>'LISTA DOS ITENS'!$O2376*'LISTA DOS ITENS'!$M2376</f>
        <v>716.68</v>
      </c>
      <c r="Q2376" s="25">
        <v>181.48</v>
      </c>
      <c r="R2376" s="25">
        <f>'LISTA DOS ITENS'!$Q2376*'LISTA DOS ITENS'!$M2376</f>
        <v>725.92</v>
      </c>
      <c r="S2376" s="56">
        <f>IF('LISTA DOS ITENS'!$P2376&gt;'LISTA DOS ITENS'!$R2376,'LISTA DOS ITENS'!$P2376,'LISTA DOS ITENS'!$R2376)</f>
        <v>725.92</v>
      </c>
      <c r="T2376" s="25">
        <v>10.928579169868087</v>
      </c>
      <c r="U2376" s="25">
        <f>'LISTA DOS ITENS'!$T2376*'LISTA DOS ITENS'!$M2376</f>
        <v>43.71431668</v>
      </c>
      <c r="V2376" s="56">
        <f t="array" ref="V2376">INDEX('RESUMO - LOTES E VMA'!$F$3:$F$181,MATCH('LISTA DOS ITENS'!$D2376,'RESUMO - LOTES E VMA'!$A$3:$A$181,0))</f>
        <v>12797.3333</v>
      </c>
      <c r="W2376" s="57">
        <f>'LISTA DOS ITENS'!$U2376/'LISTA DOS ITENS'!$V2376</f>
        <v>0.003415892643</v>
      </c>
      <c r="X2376" s="53" t="s">
        <v>53</v>
      </c>
      <c r="Y2376" s="53" t="s">
        <v>290</v>
      </c>
      <c r="Z2376" s="58" t="str">
        <f>'LISTA DOS ITENS'!$F2376&amp;"-"&amp;'LISTA DOS ITENS'!$H2376&amp;"-"&amp;'LISTA DOS ITENS'!$J2376&amp;"-"&amp;'LISTA DOS ITENS'!$K2376&amp;"-"&amp;'LISTA DOS ITENS'!$I2376</f>
        <v>11049080-2170-0018-CONS/NAC-</v>
      </c>
      <c r="AA2376" s="59" t="str">
        <f t="array" ref="AA2376">INDEX('RESUMO - LOTES E VMA'!$M$3:$M$181,MATCH('LISTA DOS ITENS'!$D2376,'RESUMO - LOTES E VMA'!$A$3:$A$181,0))</f>
        <v>Para Leilão</v>
      </c>
      <c r="AB2376" s="60">
        <f t="array" ref="AB2376">INDEX('RESUMO - LOTES E VMA'!$J$3:$J$181,MATCH('LISTA DOS ITENS'!$D2376,'RESUMO - LOTES E VMA'!$A$3:$A$181,0))</f>
        <v>0.05908034291</v>
      </c>
      <c r="AC2376" s="29" t="str">
        <f t="array" ref="AC2376">INDEX('RESUMO - LOTES E VMA'!$L$3:$L$181,MATCH('LISTA DOS ITENS'!$D2376,'RESUMO - LOTES E VMA'!$A$3:$A$181,0))</f>
        <v>1% do Valor de Comparação do VMA</v>
      </c>
      <c r="AD2376" s="53" t="str">
        <f>VLOOKUP(Tabela1[[#This Row],[Índice]],[1]Planilha1!$A:$A,1,0)</f>
        <v>#ERROR!</v>
      </c>
    </row>
    <row r="2377" ht="15.75" customHeight="1">
      <c r="A2377" s="52">
        <v>256085.0</v>
      </c>
      <c r="B2377" s="53" t="s">
        <v>70</v>
      </c>
      <c r="C2377" s="53" t="s">
        <v>71</v>
      </c>
      <c r="D2377" s="22">
        <v>207296.0</v>
      </c>
      <c r="E2377" s="53" t="s">
        <v>98</v>
      </c>
      <c r="F2377" s="54">
        <v>1.0048875E7</v>
      </c>
      <c r="G2377" s="53" t="s">
        <v>1743</v>
      </c>
      <c r="H2377" s="55">
        <v>2201.0</v>
      </c>
      <c r="I2377" s="55"/>
      <c r="J2377" s="55" t="s">
        <v>100</v>
      </c>
      <c r="K2377" s="53" t="s">
        <v>80</v>
      </c>
      <c r="L2377" s="53"/>
      <c r="M2377" s="53">
        <v>2.0</v>
      </c>
      <c r="N2377" s="53" t="s">
        <v>52</v>
      </c>
      <c r="O2377" s="25">
        <v>269.77</v>
      </c>
      <c r="P2377" s="25">
        <f>'LISTA DOS ITENS'!$O2377*'LISTA DOS ITENS'!$M2377</f>
        <v>539.54</v>
      </c>
      <c r="Q2377" s="25">
        <v>269.77</v>
      </c>
      <c r="R2377" s="25">
        <f>'LISTA DOS ITENS'!$Q2377*'LISTA DOS ITENS'!$M2377</f>
        <v>539.54</v>
      </c>
      <c r="S2377" s="56">
        <f>IF('LISTA DOS ITENS'!$P2377&gt;'LISTA DOS ITENS'!$R2377,'LISTA DOS ITENS'!$P2377,'LISTA DOS ITENS'!$R2377)</f>
        <v>539.54</v>
      </c>
      <c r="T2377" s="25">
        <v>16.245331731625047</v>
      </c>
      <c r="U2377" s="25">
        <f>'LISTA DOS ITENS'!$T2377*'LISTA DOS ITENS'!$M2377</f>
        <v>32.49066346</v>
      </c>
      <c r="V2377" s="56">
        <f t="array" ref="V2377">INDEX('RESUMO - LOTES E VMA'!$F$3:$F$181,MATCH('LISTA DOS ITENS'!$D2377,'RESUMO - LOTES E VMA'!$A$3:$A$181,0))</f>
        <v>12797.3333</v>
      </c>
      <c r="W2377" s="57">
        <f>'LISTA DOS ITENS'!$U2377/'LISTA DOS ITENS'!$V2377</f>
        <v>0.002538862019</v>
      </c>
      <c r="X2377" s="53" t="s">
        <v>53</v>
      </c>
      <c r="Y2377" s="53" t="s">
        <v>290</v>
      </c>
      <c r="Z2377" s="58" t="str">
        <f>'LISTA DOS ITENS'!$F2377&amp;"-"&amp;'LISTA DOS ITENS'!$H2377&amp;"-"&amp;'LISTA DOS ITENS'!$J2377&amp;"-"&amp;'LISTA DOS ITENS'!$K2377&amp;"-"&amp;'LISTA DOS ITENS'!$I2377</f>
        <v>10048875-2201-0018-IMOB/NAC-</v>
      </c>
      <c r="AA2377" s="59" t="str">
        <f t="array" ref="AA2377">INDEX('RESUMO - LOTES E VMA'!$M$3:$M$181,MATCH('LISTA DOS ITENS'!$D2377,'RESUMO - LOTES E VMA'!$A$3:$A$181,0))</f>
        <v>Para Leilão</v>
      </c>
      <c r="AB2377" s="60">
        <f t="array" ref="AB2377">INDEX('RESUMO - LOTES E VMA'!$J$3:$J$181,MATCH('LISTA DOS ITENS'!$D2377,'RESUMO - LOTES E VMA'!$A$3:$A$181,0))</f>
        <v>0.05908034291</v>
      </c>
      <c r="AC2377" s="29" t="str">
        <f t="array" ref="AC2377">INDEX('RESUMO - LOTES E VMA'!$L$3:$L$181,MATCH('LISTA DOS ITENS'!$D2377,'RESUMO - LOTES E VMA'!$A$3:$A$181,0))</f>
        <v>1% do Valor de Comparação do VMA</v>
      </c>
      <c r="AD2377" s="53" t="str">
        <f>VLOOKUP(Tabela1[[#This Row],[Índice]],[1]Planilha1!$A:$A,1,0)</f>
        <v>#ERROR!</v>
      </c>
    </row>
    <row r="2378" ht="15.75" customHeight="1">
      <c r="A2378" s="52">
        <v>256086.0</v>
      </c>
      <c r="B2378" s="53" t="s">
        <v>70</v>
      </c>
      <c r="C2378" s="53" t="s">
        <v>71</v>
      </c>
      <c r="D2378" s="22">
        <v>207296.0</v>
      </c>
      <c r="E2378" s="53" t="s">
        <v>98</v>
      </c>
      <c r="F2378" s="54">
        <v>1.0253049E7</v>
      </c>
      <c r="G2378" s="53" t="s">
        <v>1744</v>
      </c>
      <c r="H2378" s="55">
        <v>2201.0</v>
      </c>
      <c r="I2378" s="55"/>
      <c r="J2378" s="55" t="s">
        <v>100</v>
      </c>
      <c r="K2378" s="53" t="s">
        <v>117</v>
      </c>
      <c r="L2378" s="53"/>
      <c r="M2378" s="53">
        <v>3.0</v>
      </c>
      <c r="N2378" s="53" t="s">
        <v>52</v>
      </c>
      <c r="O2378" s="25">
        <v>383.5916666666667</v>
      </c>
      <c r="P2378" s="25">
        <f>'LISTA DOS ITENS'!$O2378*'LISTA DOS ITENS'!$M2378</f>
        <v>1150.775</v>
      </c>
      <c r="Q2378" s="25">
        <v>406.52</v>
      </c>
      <c r="R2378" s="25">
        <f>'LISTA DOS ITENS'!$Q2378*'LISTA DOS ITENS'!$M2378</f>
        <v>1219.56</v>
      </c>
      <c r="S2378" s="56">
        <f>IF('LISTA DOS ITENS'!$P2378&gt;'LISTA DOS ITENS'!$R2378,'LISTA DOS ITENS'!$P2378,'LISTA DOS ITENS'!$R2378)</f>
        <v>1219.56</v>
      </c>
      <c r="T2378" s="25">
        <v>24.480306392631555</v>
      </c>
      <c r="U2378" s="25">
        <f>'LISTA DOS ITENS'!$T2378*'LISTA DOS ITENS'!$M2378</f>
        <v>73.44091918</v>
      </c>
      <c r="V2378" s="56">
        <f t="array" ref="V2378">INDEX('RESUMO - LOTES E VMA'!$F$3:$F$181,MATCH('LISTA DOS ITENS'!$D2378,'RESUMO - LOTES E VMA'!$A$3:$A$181,0))</f>
        <v>12797.3333</v>
      </c>
      <c r="W2378" s="57">
        <f>'LISTA DOS ITENS'!$U2378/'LISTA DOS ITENS'!$V2378</f>
        <v>0.005738767402</v>
      </c>
      <c r="X2378" s="53" t="s">
        <v>53</v>
      </c>
      <c r="Y2378" s="53" t="s">
        <v>290</v>
      </c>
      <c r="Z2378" s="58" t="str">
        <f>'LISTA DOS ITENS'!$F2378&amp;"-"&amp;'LISTA DOS ITENS'!$H2378&amp;"-"&amp;'LISTA DOS ITENS'!$J2378&amp;"-"&amp;'LISTA DOS ITENS'!$K2378&amp;"-"&amp;'LISTA DOS ITENS'!$I2378</f>
        <v>10253049-2201-0018-CONS/IAMN-</v>
      </c>
      <c r="AA2378" s="59" t="str">
        <f t="array" ref="AA2378">INDEX('RESUMO - LOTES E VMA'!$M$3:$M$181,MATCH('LISTA DOS ITENS'!$D2378,'RESUMO - LOTES E VMA'!$A$3:$A$181,0))</f>
        <v>Para Leilão</v>
      </c>
      <c r="AB2378" s="60">
        <f t="array" ref="AB2378">INDEX('RESUMO - LOTES E VMA'!$J$3:$J$181,MATCH('LISTA DOS ITENS'!$D2378,'RESUMO - LOTES E VMA'!$A$3:$A$181,0))</f>
        <v>0.05908034291</v>
      </c>
      <c r="AC2378" s="29" t="str">
        <f t="array" ref="AC2378">INDEX('RESUMO - LOTES E VMA'!$L$3:$L$181,MATCH('LISTA DOS ITENS'!$D2378,'RESUMO - LOTES E VMA'!$A$3:$A$181,0))</f>
        <v>1% do Valor de Comparação do VMA</v>
      </c>
      <c r="AD2378" s="53" t="str">
        <f>VLOOKUP(Tabela1[[#This Row],[Índice]],[1]Planilha1!$A:$A,1,0)</f>
        <v>#ERROR!</v>
      </c>
    </row>
    <row r="2379" ht="15.75" customHeight="1">
      <c r="A2379" s="52">
        <v>256087.0</v>
      </c>
      <c r="B2379" s="53" t="s">
        <v>70</v>
      </c>
      <c r="C2379" s="53" t="s">
        <v>71</v>
      </c>
      <c r="D2379" s="22">
        <v>207296.0</v>
      </c>
      <c r="E2379" s="53" t="s">
        <v>98</v>
      </c>
      <c r="F2379" s="54">
        <v>1.0256387E7</v>
      </c>
      <c r="G2379" s="53" t="s">
        <v>1745</v>
      </c>
      <c r="H2379" s="55">
        <v>2201.0</v>
      </c>
      <c r="I2379" s="55" t="s">
        <v>1746</v>
      </c>
      <c r="J2379" s="55" t="s">
        <v>100</v>
      </c>
      <c r="K2379" s="53" t="s">
        <v>73</v>
      </c>
      <c r="L2379" s="53"/>
      <c r="M2379" s="53">
        <v>1.0</v>
      </c>
      <c r="N2379" s="53" t="s">
        <v>52</v>
      </c>
      <c r="O2379" s="25">
        <v>391.36</v>
      </c>
      <c r="P2379" s="25">
        <f>'LISTA DOS ITENS'!$O2379*'LISTA DOS ITENS'!$M2379</f>
        <v>391.36</v>
      </c>
      <c r="Q2379" s="25">
        <v>391.36</v>
      </c>
      <c r="R2379" s="25">
        <f>'LISTA DOS ITENS'!$Q2379*'LISTA DOS ITENS'!$M2379</f>
        <v>391.36</v>
      </c>
      <c r="S2379" s="56">
        <f>IF('LISTA DOS ITENS'!$P2379&gt;'LISTA DOS ITENS'!$R2379,'LISTA DOS ITENS'!$P2379,'LISTA DOS ITENS'!$R2379)</f>
        <v>391.36</v>
      </c>
      <c r="T2379" s="25">
        <v>23.567383424727655</v>
      </c>
      <c r="U2379" s="25">
        <f>'LISTA DOS ITENS'!$T2379*'LISTA DOS ITENS'!$M2379</f>
        <v>23.56738342</v>
      </c>
      <c r="V2379" s="56">
        <f t="array" ref="V2379">INDEX('RESUMO - LOTES E VMA'!$F$3:$F$181,MATCH('LISTA DOS ITENS'!$D2379,'RESUMO - LOTES E VMA'!$A$3:$A$181,0))</f>
        <v>12797.3333</v>
      </c>
      <c r="W2379" s="57">
        <f>'LISTA DOS ITENS'!$U2379/'LISTA DOS ITENS'!$V2379</f>
        <v>0.001841585498</v>
      </c>
      <c r="X2379" s="53" t="s">
        <v>53</v>
      </c>
      <c r="Y2379" s="53" t="s">
        <v>290</v>
      </c>
      <c r="Z2379" s="58" t="str">
        <f>'LISTA DOS ITENS'!$F2379&amp;"-"&amp;'LISTA DOS ITENS'!$H2379&amp;"-"&amp;'LISTA DOS ITENS'!$J2379&amp;"-"&amp;'LISTA DOS ITENS'!$K2379&amp;"-"&amp;'LISTA DOS ITENS'!$I2379</f>
        <v>10256387-2201-0018-CONS/NAC-IN-3100-16-019-MRP</v>
      </c>
      <c r="AA2379" s="59" t="str">
        <f t="array" ref="AA2379">INDEX('RESUMO - LOTES E VMA'!$M$3:$M$181,MATCH('LISTA DOS ITENS'!$D2379,'RESUMO - LOTES E VMA'!$A$3:$A$181,0))</f>
        <v>Para Leilão</v>
      </c>
      <c r="AB2379" s="60">
        <f t="array" ref="AB2379">INDEX('RESUMO - LOTES E VMA'!$J$3:$J$181,MATCH('LISTA DOS ITENS'!$D2379,'RESUMO - LOTES E VMA'!$A$3:$A$181,0))</f>
        <v>0.05908034291</v>
      </c>
      <c r="AC2379" s="29" t="str">
        <f t="array" ref="AC2379">INDEX('RESUMO - LOTES E VMA'!$L$3:$L$181,MATCH('LISTA DOS ITENS'!$D2379,'RESUMO - LOTES E VMA'!$A$3:$A$181,0))</f>
        <v>1% do Valor de Comparação do VMA</v>
      </c>
      <c r="AD2379" s="53" t="str">
        <f>VLOOKUP(Tabela1[[#This Row],[Índice]],[1]Planilha1!$A:$A,1,0)</f>
        <v>#ERROR!</v>
      </c>
    </row>
    <row r="2380" ht="15.75" customHeight="1">
      <c r="A2380" s="52">
        <v>256088.0</v>
      </c>
      <c r="B2380" s="53" t="s">
        <v>70</v>
      </c>
      <c r="C2380" s="53" t="s">
        <v>71</v>
      </c>
      <c r="D2380" s="22">
        <v>207296.0</v>
      </c>
      <c r="E2380" s="53" t="s">
        <v>98</v>
      </c>
      <c r="F2380" s="54">
        <v>1.0376379E7</v>
      </c>
      <c r="G2380" s="53" t="s">
        <v>1747</v>
      </c>
      <c r="H2380" s="55">
        <v>2201.0</v>
      </c>
      <c r="I2380" s="55"/>
      <c r="J2380" s="55" t="s">
        <v>100</v>
      </c>
      <c r="K2380" s="53" t="s">
        <v>57</v>
      </c>
      <c r="L2380" s="53"/>
      <c r="M2380" s="53">
        <v>1.0</v>
      </c>
      <c r="N2380" s="53" t="s">
        <v>52</v>
      </c>
      <c r="O2380" s="25">
        <v>201.38</v>
      </c>
      <c r="P2380" s="25">
        <f>'LISTA DOS ITENS'!$O2380*'LISTA DOS ITENS'!$M2380</f>
        <v>201.38</v>
      </c>
      <c r="Q2380" s="25">
        <v>187.81</v>
      </c>
      <c r="R2380" s="25">
        <f>'LISTA DOS ITENS'!$Q2380*'LISTA DOS ITENS'!$M2380</f>
        <v>187.81</v>
      </c>
      <c r="S2380" s="56">
        <f>IF('LISTA DOS ITENS'!$P2380&gt;'LISTA DOS ITENS'!$R2380,'LISTA DOS ITENS'!$P2380,'LISTA DOS ITENS'!$R2380)</f>
        <v>201.38</v>
      </c>
      <c r="T2380" s="25">
        <v>11.30976666240316</v>
      </c>
      <c r="U2380" s="25">
        <f>'LISTA DOS ITENS'!$T2380*'LISTA DOS ITENS'!$M2380</f>
        <v>11.30976666</v>
      </c>
      <c r="V2380" s="56">
        <f t="array" ref="V2380">INDEX('RESUMO - LOTES E VMA'!$F$3:$F$181,MATCH('LISTA DOS ITENS'!$D2380,'RESUMO - LOTES E VMA'!$A$3:$A$181,0))</f>
        <v>12797.3333</v>
      </c>
      <c r="W2380" s="57">
        <f>'LISTA DOS ITENS'!$U2380/'LISTA DOS ITENS'!$V2380</f>
        <v>0.0008837596393</v>
      </c>
      <c r="X2380" s="53" t="s">
        <v>53</v>
      </c>
      <c r="Y2380" s="53" t="s">
        <v>290</v>
      </c>
      <c r="Z2380" s="58" t="str">
        <f>'LISTA DOS ITENS'!$F2380&amp;"-"&amp;'LISTA DOS ITENS'!$H2380&amp;"-"&amp;'LISTA DOS ITENS'!$J2380&amp;"-"&amp;'LISTA DOS ITENS'!$K2380&amp;"-"&amp;'LISTA DOS ITENS'!$I2380</f>
        <v>10376379-2201-0018-USADO-</v>
      </c>
      <c r="AA2380" s="59" t="str">
        <f t="array" ref="AA2380">INDEX('RESUMO - LOTES E VMA'!$M$3:$M$181,MATCH('LISTA DOS ITENS'!$D2380,'RESUMO - LOTES E VMA'!$A$3:$A$181,0))</f>
        <v>Para Leilão</v>
      </c>
      <c r="AB2380" s="60">
        <f t="array" ref="AB2380">INDEX('RESUMO - LOTES E VMA'!$J$3:$J$181,MATCH('LISTA DOS ITENS'!$D2380,'RESUMO - LOTES E VMA'!$A$3:$A$181,0))</f>
        <v>0.05908034291</v>
      </c>
      <c r="AC2380" s="29" t="str">
        <f t="array" ref="AC2380">INDEX('RESUMO - LOTES E VMA'!$L$3:$L$181,MATCH('LISTA DOS ITENS'!$D2380,'RESUMO - LOTES E VMA'!$A$3:$A$181,0))</f>
        <v>1% do Valor de Comparação do VMA</v>
      </c>
      <c r="AD2380" s="53" t="str">
        <f>VLOOKUP(Tabela1[[#This Row],[Índice]],[1]Planilha1!$A:$A,1,0)</f>
        <v>#ERROR!</v>
      </c>
    </row>
    <row r="2381" ht="15.75" customHeight="1">
      <c r="A2381" s="52">
        <v>256089.0</v>
      </c>
      <c r="B2381" s="53" t="s">
        <v>70</v>
      </c>
      <c r="C2381" s="53" t="s">
        <v>71</v>
      </c>
      <c r="D2381" s="22">
        <v>207296.0</v>
      </c>
      <c r="E2381" s="53" t="s">
        <v>98</v>
      </c>
      <c r="F2381" s="54">
        <v>1.0709345E7</v>
      </c>
      <c r="G2381" s="53" t="s">
        <v>1725</v>
      </c>
      <c r="H2381" s="55">
        <v>2201.0</v>
      </c>
      <c r="I2381" s="55" t="s">
        <v>1748</v>
      </c>
      <c r="J2381" s="55" t="s">
        <v>100</v>
      </c>
      <c r="K2381" s="53" t="s">
        <v>80</v>
      </c>
      <c r="L2381" s="53"/>
      <c r="M2381" s="53">
        <v>1.0</v>
      </c>
      <c r="N2381" s="53" t="s">
        <v>52</v>
      </c>
      <c r="O2381" s="25">
        <v>130.19</v>
      </c>
      <c r="P2381" s="25">
        <f>'LISTA DOS ITENS'!$O2381*'LISTA DOS ITENS'!$M2381</f>
        <v>130.19</v>
      </c>
      <c r="Q2381" s="25">
        <v>130.19</v>
      </c>
      <c r="R2381" s="25">
        <f>'LISTA DOS ITENS'!$Q2381*'LISTA DOS ITENS'!$M2381</f>
        <v>130.19</v>
      </c>
      <c r="S2381" s="56">
        <f>IF('LISTA DOS ITENS'!$P2381&gt;'LISTA DOS ITENS'!$R2381,'LISTA DOS ITENS'!$P2381,'LISTA DOS ITENS'!$R2381)</f>
        <v>130.19</v>
      </c>
      <c r="T2381" s="25">
        <v>7.839936754050729</v>
      </c>
      <c r="U2381" s="25">
        <f>'LISTA DOS ITENS'!$T2381*'LISTA DOS ITENS'!$M2381</f>
        <v>7.839936754</v>
      </c>
      <c r="V2381" s="56">
        <f t="array" ref="V2381">INDEX('RESUMO - LOTES E VMA'!$F$3:$F$181,MATCH('LISTA DOS ITENS'!$D2381,'RESUMO - LOTES E VMA'!$A$3:$A$181,0))</f>
        <v>12797.3333</v>
      </c>
      <c r="W2381" s="57">
        <f>'LISTA DOS ITENS'!$U2381/'LISTA DOS ITENS'!$V2381</f>
        <v>0.0006126226902</v>
      </c>
      <c r="X2381" s="53" t="s">
        <v>53</v>
      </c>
      <c r="Y2381" s="53" t="s">
        <v>290</v>
      </c>
      <c r="Z2381" s="58" t="str">
        <f>'LISTA DOS ITENS'!$F2381&amp;"-"&amp;'LISTA DOS ITENS'!$H2381&amp;"-"&amp;'LISTA DOS ITENS'!$J2381&amp;"-"&amp;'LISTA DOS ITENS'!$K2381&amp;"-"&amp;'LISTA DOS ITENS'!$I2381</f>
        <v>10709345-2201-0018-IMOB/NAC-IN-3100-16-004-MRP</v>
      </c>
      <c r="AA2381" s="59" t="str">
        <f t="array" ref="AA2381">INDEX('RESUMO - LOTES E VMA'!$M$3:$M$181,MATCH('LISTA DOS ITENS'!$D2381,'RESUMO - LOTES E VMA'!$A$3:$A$181,0))</f>
        <v>Para Leilão</v>
      </c>
      <c r="AB2381" s="60">
        <f t="array" ref="AB2381">INDEX('RESUMO - LOTES E VMA'!$J$3:$J$181,MATCH('LISTA DOS ITENS'!$D2381,'RESUMO - LOTES E VMA'!$A$3:$A$181,0))</f>
        <v>0.05908034291</v>
      </c>
      <c r="AC2381" s="29" t="str">
        <f t="array" ref="AC2381">INDEX('RESUMO - LOTES E VMA'!$L$3:$L$181,MATCH('LISTA DOS ITENS'!$D2381,'RESUMO - LOTES E VMA'!$A$3:$A$181,0))</f>
        <v>1% do Valor de Comparação do VMA</v>
      </c>
      <c r="AD2381" s="53" t="str">
        <f>VLOOKUP(Tabela1[[#This Row],[Índice]],[1]Planilha1!$A:$A,1,0)</f>
        <v>#ERROR!</v>
      </c>
    </row>
    <row r="2382" ht="15.75" customHeight="1">
      <c r="A2382" s="52">
        <v>256090.0</v>
      </c>
      <c r="B2382" s="53" t="s">
        <v>70</v>
      </c>
      <c r="C2382" s="53" t="s">
        <v>71</v>
      </c>
      <c r="D2382" s="22">
        <v>207296.0</v>
      </c>
      <c r="E2382" s="53" t="s">
        <v>98</v>
      </c>
      <c r="F2382" s="54">
        <v>1.0734882E7</v>
      </c>
      <c r="G2382" s="53" t="s">
        <v>1727</v>
      </c>
      <c r="H2382" s="55">
        <v>2201.0</v>
      </c>
      <c r="I2382" s="55"/>
      <c r="J2382" s="55" t="s">
        <v>100</v>
      </c>
      <c r="K2382" s="53" t="s">
        <v>73</v>
      </c>
      <c r="L2382" s="53"/>
      <c r="M2382" s="53">
        <v>2.0</v>
      </c>
      <c r="N2382" s="53" t="s">
        <v>52</v>
      </c>
      <c r="O2382" s="25">
        <v>320.0</v>
      </c>
      <c r="P2382" s="25">
        <f>'LISTA DOS ITENS'!$O2382*'LISTA DOS ITENS'!$M2382</f>
        <v>640</v>
      </c>
      <c r="Q2382" s="25">
        <v>320.0</v>
      </c>
      <c r="R2382" s="25">
        <f>'LISTA DOS ITENS'!$Q2382*'LISTA DOS ITENS'!$M2382</f>
        <v>640</v>
      </c>
      <c r="S2382" s="56">
        <f>IF('LISTA DOS ITENS'!$P2382&gt;'LISTA DOS ITENS'!$R2382,'LISTA DOS ITENS'!$P2382,'LISTA DOS ITENS'!$R2382)</f>
        <v>640</v>
      </c>
      <c r="T2382" s="25">
        <v>19.270141802720893</v>
      </c>
      <c r="U2382" s="25">
        <f>'LISTA DOS ITENS'!$T2382*'LISTA DOS ITENS'!$M2382</f>
        <v>38.54028361</v>
      </c>
      <c r="V2382" s="56">
        <f t="array" ref="V2382">INDEX('RESUMO - LOTES E VMA'!$F$3:$F$181,MATCH('LISTA DOS ITENS'!$D2382,'RESUMO - LOTES E VMA'!$A$3:$A$181,0))</f>
        <v>12797.3333</v>
      </c>
      <c r="W2382" s="57">
        <f>'LISTA DOS ITENS'!$U2382/'LISTA DOS ITENS'!$V2382</f>
        <v>0.003011587078</v>
      </c>
      <c r="X2382" s="53" t="s">
        <v>53</v>
      </c>
      <c r="Y2382" s="53" t="s">
        <v>290</v>
      </c>
      <c r="Z2382" s="58" t="str">
        <f>'LISTA DOS ITENS'!$F2382&amp;"-"&amp;'LISTA DOS ITENS'!$H2382&amp;"-"&amp;'LISTA DOS ITENS'!$J2382&amp;"-"&amp;'LISTA DOS ITENS'!$K2382&amp;"-"&amp;'LISTA DOS ITENS'!$I2382</f>
        <v>10734882-2201-0018-CONS/NAC-</v>
      </c>
      <c r="AA2382" s="59" t="str">
        <f t="array" ref="AA2382">INDEX('RESUMO - LOTES E VMA'!$M$3:$M$181,MATCH('LISTA DOS ITENS'!$D2382,'RESUMO - LOTES E VMA'!$A$3:$A$181,0))</f>
        <v>Para Leilão</v>
      </c>
      <c r="AB2382" s="60">
        <f t="array" ref="AB2382">INDEX('RESUMO - LOTES E VMA'!$J$3:$J$181,MATCH('LISTA DOS ITENS'!$D2382,'RESUMO - LOTES E VMA'!$A$3:$A$181,0))</f>
        <v>0.05908034291</v>
      </c>
      <c r="AC2382" s="29" t="str">
        <f t="array" ref="AC2382">INDEX('RESUMO - LOTES E VMA'!$L$3:$L$181,MATCH('LISTA DOS ITENS'!$D2382,'RESUMO - LOTES E VMA'!$A$3:$A$181,0))</f>
        <v>1% do Valor de Comparação do VMA</v>
      </c>
      <c r="AD2382" s="53" t="str">
        <f>VLOOKUP(Tabela1[[#This Row],[Índice]],[1]Planilha1!$A:$A,1,0)</f>
        <v>#ERROR!</v>
      </c>
    </row>
    <row r="2383" ht="15.75" customHeight="1">
      <c r="A2383" s="52">
        <v>256091.0</v>
      </c>
      <c r="B2383" s="53" t="s">
        <v>70</v>
      </c>
      <c r="C2383" s="53" t="s">
        <v>71</v>
      </c>
      <c r="D2383" s="22">
        <v>207296.0</v>
      </c>
      <c r="E2383" s="53" t="s">
        <v>98</v>
      </c>
      <c r="F2383" s="54">
        <v>1.0810895E7</v>
      </c>
      <c r="G2383" s="53" t="s">
        <v>1749</v>
      </c>
      <c r="H2383" s="55">
        <v>2201.0</v>
      </c>
      <c r="I2383" s="55"/>
      <c r="J2383" s="55" t="s">
        <v>100</v>
      </c>
      <c r="K2383" s="53" t="s">
        <v>73</v>
      </c>
      <c r="L2383" s="53"/>
      <c r="M2383" s="53">
        <v>5.0</v>
      </c>
      <c r="N2383" s="53" t="s">
        <v>52</v>
      </c>
      <c r="O2383" s="25">
        <v>252.414</v>
      </c>
      <c r="P2383" s="25">
        <f>'LISTA DOS ITENS'!$O2383*'LISTA DOS ITENS'!$M2383</f>
        <v>1262.07</v>
      </c>
      <c r="Q2383" s="25">
        <v>252.41</v>
      </c>
      <c r="R2383" s="25">
        <f>'LISTA DOS ITENS'!$Q2383*'LISTA DOS ITENS'!$M2383</f>
        <v>1262.05</v>
      </c>
      <c r="S2383" s="56">
        <f>IF('LISTA DOS ITENS'!$P2383&gt;'LISTA DOS ITENS'!$R2383,'LISTA DOS ITENS'!$P2383,'LISTA DOS ITENS'!$R2383)</f>
        <v>1262.07</v>
      </c>
      <c r="T2383" s="25">
        <v>15.199926538827441</v>
      </c>
      <c r="U2383" s="25">
        <f>'LISTA DOS ITENS'!$T2383*'LISTA DOS ITENS'!$M2383</f>
        <v>75.99963269</v>
      </c>
      <c r="V2383" s="56">
        <f t="array" ref="V2383">INDEX('RESUMO - LOTES E VMA'!$F$3:$F$181,MATCH('LISTA DOS ITENS'!$D2383,'RESUMO - LOTES E VMA'!$A$3:$A$181,0))</f>
        <v>12797.3333</v>
      </c>
      <c r="W2383" s="57">
        <f>'LISTA DOS ITENS'!$U2383/'LISTA DOS ITENS'!$V2383</f>
        <v>0.00593870855</v>
      </c>
      <c r="X2383" s="53" t="s">
        <v>53</v>
      </c>
      <c r="Y2383" s="53" t="s">
        <v>290</v>
      </c>
      <c r="Z2383" s="58" t="str">
        <f>'LISTA DOS ITENS'!$F2383&amp;"-"&amp;'LISTA DOS ITENS'!$H2383&amp;"-"&amp;'LISTA DOS ITENS'!$J2383&amp;"-"&amp;'LISTA DOS ITENS'!$K2383&amp;"-"&amp;'LISTA DOS ITENS'!$I2383</f>
        <v>10810895-2201-0018-CONS/NAC-</v>
      </c>
      <c r="AA2383" s="59" t="str">
        <f t="array" ref="AA2383">INDEX('RESUMO - LOTES E VMA'!$M$3:$M$181,MATCH('LISTA DOS ITENS'!$D2383,'RESUMO - LOTES E VMA'!$A$3:$A$181,0))</f>
        <v>Para Leilão</v>
      </c>
      <c r="AB2383" s="60">
        <f t="array" ref="AB2383">INDEX('RESUMO - LOTES E VMA'!$J$3:$J$181,MATCH('LISTA DOS ITENS'!$D2383,'RESUMO - LOTES E VMA'!$A$3:$A$181,0))</f>
        <v>0.05908034291</v>
      </c>
      <c r="AC2383" s="29" t="str">
        <f t="array" ref="AC2383">INDEX('RESUMO - LOTES E VMA'!$L$3:$L$181,MATCH('LISTA DOS ITENS'!$D2383,'RESUMO - LOTES E VMA'!$A$3:$A$181,0))</f>
        <v>1% do Valor de Comparação do VMA</v>
      </c>
      <c r="AD2383" s="53" t="str">
        <f>VLOOKUP(Tabela1[[#This Row],[Índice]],[1]Planilha1!$A:$A,1,0)</f>
        <v>#ERROR!</v>
      </c>
    </row>
    <row r="2384" ht="15.75" customHeight="1">
      <c r="A2384" s="52">
        <v>256092.0</v>
      </c>
      <c r="B2384" s="53" t="s">
        <v>70</v>
      </c>
      <c r="C2384" s="53" t="s">
        <v>71</v>
      </c>
      <c r="D2384" s="22">
        <v>207296.0</v>
      </c>
      <c r="E2384" s="53" t="s">
        <v>98</v>
      </c>
      <c r="F2384" s="54">
        <v>1.0825627E7</v>
      </c>
      <c r="G2384" s="53" t="s">
        <v>1750</v>
      </c>
      <c r="H2384" s="55">
        <v>2201.0</v>
      </c>
      <c r="I2384" s="55"/>
      <c r="J2384" s="55" t="s">
        <v>100</v>
      </c>
      <c r="K2384" s="53" t="s">
        <v>160</v>
      </c>
      <c r="L2384" s="53"/>
      <c r="M2384" s="53">
        <v>5.0</v>
      </c>
      <c r="N2384" s="53" t="s">
        <v>52</v>
      </c>
      <c r="O2384" s="25">
        <v>708.142</v>
      </c>
      <c r="P2384" s="25">
        <f>'LISTA DOS ITENS'!$O2384*'LISTA DOS ITENS'!$M2384</f>
        <v>3540.71</v>
      </c>
      <c r="Q2384" s="25">
        <v>708.14</v>
      </c>
      <c r="R2384" s="25">
        <f>'LISTA DOS ITENS'!$Q2384*'LISTA DOS ITENS'!$M2384</f>
        <v>3540.7</v>
      </c>
      <c r="S2384" s="56">
        <f>IF('LISTA DOS ITENS'!$P2384&gt;'LISTA DOS ITENS'!$R2384,'LISTA DOS ITENS'!$P2384,'LISTA DOS ITENS'!$R2384)</f>
        <v>3540.71</v>
      </c>
      <c r="T2384" s="25">
        <v>42.64361942555867</v>
      </c>
      <c r="U2384" s="25">
        <f>'LISTA DOS ITENS'!$T2384*'LISTA DOS ITENS'!$M2384</f>
        <v>213.2180971</v>
      </c>
      <c r="V2384" s="56">
        <f t="array" ref="V2384">INDEX('RESUMO - LOTES E VMA'!$F$3:$F$181,MATCH('LISTA DOS ITENS'!$D2384,'RESUMO - LOTES E VMA'!$A$3:$A$181,0))</f>
        <v>12797.3333</v>
      </c>
      <c r="W2384" s="57">
        <f>'LISTA DOS ITENS'!$U2384/'LISTA DOS ITENS'!$V2384</f>
        <v>0.01666113495</v>
      </c>
      <c r="X2384" s="53" t="s">
        <v>53</v>
      </c>
      <c r="Y2384" s="53" t="s">
        <v>290</v>
      </c>
      <c r="Z2384" s="58" t="str">
        <f>'LISTA DOS ITENS'!$F2384&amp;"-"&amp;'LISTA DOS ITENS'!$H2384&amp;"-"&amp;'LISTA DOS ITENS'!$J2384&amp;"-"&amp;'LISTA DOS ITENS'!$K2384&amp;"-"&amp;'LISTA DOS ITENS'!$I2384</f>
        <v>10825627-2201-0018-CONS/IMP-</v>
      </c>
      <c r="AA2384" s="59" t="str">
        <f t="array" ref="AA2384">INDEX('RESUMO - LOTES E VMA'!$M$3:$M$181,MATCH('LISTA DOS ITENS'!$D2384,'RESUMO - LOTES E VMA'!$A$3:$A$181,0))</f>
        <v>Para Leilão</v>
      </c>
      <c r="AB2384" s="60">
        <f t="array" ref="AB2384">INDEX('RESUMO - LOTES E VMA'!$J$3:$J$181,MATCH('LISTA DOS ITENS'!$D2384,'RESUMO - LOTES E VMA'!$A$3:$A$181,0))</f>
        <v>0.05908034291</v>
      </c>
      <c r="AC2384" s="29" t="str">
        <f t="array" ref="AC2384">INDEX('RESUMO - LOTES E VMA'!$L$3:$L$181,MATCH('LISTA DOS ITENS'!$D2384,'RESUMO - LOTES E VMA'!$A$3:$A$181,0))</f>
        <v>1% do Valor de Comparação do VMA</v>
      </c>
      <c r="AD2384" s="53" t="str">
        <f>VLOOKUP(Tabela1[[#This Row],[Índice]],[1]Planilha1!$A:$A,1,0)</f>
        <v>#ERROR!</v>
      </c>
    </row>
    <row r="2385" ht="15.75" customHeight="1">
      <c r="A2385" s="52">
        <v>256093.0</v>
      </c>
      <c r="B2385" s="53" t="s">
        <v>70</v>
      </c>
      <c r="C2385" s="53" t="s">
        <v>71</v>
      </c>
      <c r="D2385" s="22">
        <v>207296.0</v>
      </c>
      <c r="E2385" s="53" t="s">
        <v>98</v>
      </c>
      <c r="F2385" s="54">
        <v>1.0872535E7</v>
      </c>
      <c r="G2385" s="53" t="s">
        <v>1725</v>
      </c>
      <c r="H2385" s="55">
        <v>2201.0</v>
      </c>
      <c r="I2385" s="55"/>
      <c r="J2385" s="55" t="s">
        <v>100</v>
      </c>
      <c r="K2385" s="53" t="s">
        <v>57</v>
      </c>
      <c r="L2385" s="53"/>
      <c r="M2385" s="53">
        <v>1.0</v>
      </c>
      <c r="N2385" s="53" t="s">
        <v>52</v>
      </c>
      <c r="O2385" s="25">
        <v>1.0</v>
      </c>
      <c r="P2385" s="25">
        <f>'LISTA DOS ITENS'!$O2385*'LISTA DOS ITENS'!$M2385</f>
        <v>1</v>
      </c>
      <c r="Q2385" s="25">
        <v>122.67</v>
      </c>
      <c r="R2385" s="25">
        <f>'LISTA DOS ITENS'!$Q2385*'LISTA DOS ITENS'!$M2385</f>
        <v>122.67</v>
      </c>
      <c r="S2385" s="56">
        <f>IF('LISTA DOS ITENS'!$P2385&gt;'LISTA DOS ITENS'!$R2385,'LISTA DOS ITENS'!$P2385,'LISTA DOS ITENS'!$R2385)</f>
        <v>122.67</v>
      </c>
      <c r="T2385" s="25">
        <v>7.387088421686788</v>
      </c>
      <c r="U2385" s="25">
        <f>'LISTA DOS ITENS'!$T2385*'LISTA DOS ITENS'!$M2385</f>
        <v>7.387088422</v>
      </c>
      <c r="V2385" s="56">
        <f t="array" ref="V2385">INDEX('RESUMO - LOTES E VMA'!$F$3:$F$181,MATCH('LISTA DOS ITENS'!$D2385,'RESUMO - LOTES E VMA'!$A$3:$A$181,0))</f>
        <v>12797.3333</v>
      </c>
      <c r="W2385" s="57">
        <f>'LISTA DOS ITENS'!$U2385/'LISTA DOS ITENS'!$V2385</f>
        <v>0.000577236542</v>
      </c>
      <c r="X2385" s="53" t="s">
        <v>53</v>
      </c>
      <c r="Y2385" s="53" t="s">
        <v>290</v>
      </c>
      <c r="Z2385" s="58" t="str">
        <f>'LISTA DOS ITENS'!$F2385&amp;"-"&amp;'LISTA DOS ITENS'!$H2385&amp;"-"&amp;'LISTA DOS ITENS'!$J2385&amp;"-"&amp;'LISTA DOS ITENS'!$K2385&amp;"-"&amp;'LISTA DOS ITENS'!$I2385</f>
        <v>10872535-2201-0018-USADO-</v>
      </c>
      <c r="AA2385" s="59" t="str">
        <f t="array" ref="AA2385">INDEX('RESUMO - LOTES E VMA'!$M$3:$M$181,MATCH('LISTA DOS ITENS'!$D2385,'RESUMO - LOTES E VMA'!$A$3:$A$181,0))</f>
        <v>Para Leilão</v>
      </c>
      <c r="AB2385" s="60">
        <f t="array" ref="AB2385">INDEX('RESUMO - LOTES E VMA'!$J$3:$J$181,MATCH('LISTA DOS ITENS'!$D2385,'RESUMO - LOTES E VMA'!$A$3:$A$181,0))</f>
        <v>0.05908034291</v>
      </c>
      <c r="AC2385" s="29" t="str">
        <f t="array" ref="AC2385">INDEX('RESUMO - LOTES E VMA'!$L$3:$L$181,MATCH('LISTA DOS ITENS'!$D2385,'RESUMO - LOTES E VMA'!$A$3:$A$181,0))</f>
        <v>1% do Valor de Comparação do VMA</v>
      </c>
      <c r="AD2385" s="53" t="str">
        <f>VLOOKUP(Tabela1[[#This Row],[Índice]],[1]Planilha1!$A:$A,1,0)</f>
        <v>#ERROR!</v>
      </c>
    </row>
    <row r="2386" ht="15.75" customHeight="1">
      <c r="A2386" s="52">
        <v>256094.0</v>
      </c>
      <c r="B2386" s="53" t="s">
        <v>70</v>
      </c>
      <c r="C2386" s="53" t="s">
        <v>71</v>
      </c>
      <c r="D2386" s="22">
        <v>207296.0</v>
      </c>
      <c r="E2386" s="53" t="s">
        <v>98</v>
      </c>
      <c r="F2386" s="54">
        <v>1.105273E7</v>
      </c>
      <c r="G2386" s="53" t="s">
        <v>1751</v>
      </c>
      <c r="H2386" s="55">
        <v>2201.0</v>
      </c>
      <c r="I2386" s="55"/>
      <c r="J2386" s="55" t="s">
        <v>100</v>
      </c>
      <c r="K2386" s="53" t="s">
        <v>80</v>
      </c>
      <c r="L2386" s="53"/>
      <c r="M2386" s="53">
        <v>1.0</v>
      </c>
      <c r="N2386" s="53" t="s">
        <v>52</v>
      </c>
      <c r="O2386" s="25">
        <v>791.32</v>
      </c>
      <c r="P2386" s="25">
        <f>'LISTA DOS ITENS'!$O2386*'LISTA DOS ITENS'!$M2386</f>
        <v>791.32</v>
      </c>
      <c r="Q2386" s="25">
        <v>791.32</v>
      </c>
      <c r="R2386" s="25">
        <f>'LISTA DOS ITENS'!$Q2386*'LISTA DOS ITENS'!$M2386</f>
        <v>791.32</v>
      </c>
      <c r="S2386" s="56">
        <f>IF('LISTA DOS ITENS'!$P2386&gt;'LISTA DOS ITENS'!$R2386,'LISTA DOS ITENS'!$P2386,'LISTA DOS ITENS'!$R2386)</f>
        <v>791.32</v>
      </c>
      <c r="T2386" s="25">
        <v>47.652651910403435</v>
      </c>
      <c r="U2386" s="25">
        <f>'LISTA DOS ITENS'!$T2386*'LISTA DOS ITENS'!$M2386</f>
        <v>47.65265191</v>
      </c>
      <c r="V2386" s="56">
        <f t="array" ref="V2386">INDEX('RESUMO - LOTES E VMA'!$F$3:$F$181,MATCH('LISTA DOS ITENS'!$D2386,'RESUMO - LOTES E VMA'!$A$3:$A$181,0))</f>
        <v>12797.3333</v>
      </c>
      <c r="W2386" s="57">
        <f>'LISTA DOS ITENS'!$U2386/'LISTA DOS ITENS'!$V2386</f>
        <v>0.003723639198</v>
      </c>
      <c r="X2386" s="53" t="s">
        <v>53</v>
      </c>
      <c r="Y2386" s="53" t="s">
        <v>290</v>
      </c>
      <c r="Z2386" s="58" t="str">
        <f>'LISTA DOS ITENS'!$F2386&amp;"-"&amp;'LISTA DOS ITENS'!$H2386&amp;"-"&amp;'LISTA DOS ITENS'!$J2386&amp;"-"&amp;'LISTA DOS ITENS'!$K2386&amp;"-"&amp;'LISTA DOS ITENS'!$I2386</f>
        <v>11052730-2201-0018-IMOB/NAC-</v>
      </c>
      <c r="AA2386" s="59" t="str">
        <f t="array" ref="AA2386">INDEX('RESUMO - LOTES E VMA'!$M$3:$M$181,MATCH('LISTA DOS ITENS'!$D2386,'RESUMO - LOTES E VMA'!$A$3:$A$181,0))</f>
        <v>Para Leilão</v>
      </c>
      <c r="AB2386" s="60">
        <f t="array" ref="AB2386">INDEX('RESUMO - LOTES E VMA'!$J$3:$J$181,MATCH('LISTA DOS ITENS'!$D2386,'RESUMO - LOTES E VMA'!$A$3:$A$181,0))</f>
        <v>0.05908034291</v>
      </c>
      <c r="AC2386" s="29" t="str">
        <f t="array" ref="AC2386">INDEX('RESUMO - LOTES E VMA'!$L$3:$L$181,MATCH('LISTA DOS ITENS'!$D2386,'RESUMO - LOTES E VMA'!$A$3:$A$181,0))</f>
        <v>1% do Valor de Comparação do VMA</v>
      </c>
      <c r="AD2386" s="53" t="str">
        <f>VLOOKUP(Tabela1[[#This Row],[Índice]],[1]Planilha1!$A:$A,1,0)</f>
        <v>#ERROR!</v>
      </c>
    </row>
    <row r="2387" ht="15.75" customHeight="1">
      <c r="A2387" s="52">
        <v>256095.0</v>
      </c>
      <c r="B2387" s="53" t="s">
        <v>70</v>
      </c>
      <c r="C2387" s="53" t="s">
        <v>71</v>
      </c>
      <c r="D2387" s="22">
        <v>207296.0</v>
      </c>
      <c r="E2387" s="53" t="s">
        <v>98</v>
      </c>
      <c r="F2387" s="54">
        <v>1.105273E7</v>
      </c>
      <c r="G2387" s="53" t="s">
        <v>1751</v>
      </c>
      <c r="H2387" s="55">
        <v>2201.0</v>
      </c>
      <c r="I2387" s="55"/>
      <c r="J2387" s="55" t="s">
        <v>100</v>
      </c>
      <c r="K2387" s="53" t="s">
        <v>57</v>
      </c>
      <c r="L2387" s="53"/>
      <c r="M2387" s="53">
        <v>1.0</v>
      </c>
      <c r="N2387" s="53" t="s">
        <v>52</v>
      </c>
      <c r="O2387" s="25">
        <v>0.01</v>
      </c>
      <c r="P2387" s="25">
        <f>'LISTA DOS ITENS'!$O2387*'LISTA DOS ITENS'!$M2387</f>
        <v>0.01</v>
      </c>
      <c r="Q2387" s="25">
        <v>791.32</v>
      </c>
      <c r="R2387" s="25">
        <f>'LISTA DOS ITENS'!$Q2387*'LISTA DOS ITENS'!$M2387</f>
        <v>791.32</v>
      </c>
      <c r="S2387" s="56">
        <f>IF('LISTA DOS ITENS'!$P2387&gt;'LISTA DOS ITENS'!$R2387,'LISTA DOS ITENS'!$P2387,'LISTA DOS ITENS'!$R2387)</f>
        <v>791.32</v>
      </c>
      <c r="T2387" s="25">
        <v>47.652651910403435</v>
      </c>
      <c r="U2387" s="25">
        <f>'LISTA DOS ITENS'!$T2387*'LISTA DOS ITENS'!$M2387</f>
        <v>47.65265191</v>
      </c>
      <c r="V2387" s="56">
        <f t="array" ref="V2387">INDEX('RESUMO - LOTES E VMA'!$F$3:$F$181,MATCH('LISTA DOS ITENS'!$D2387,'RESUMO - LOTES E VMA'!$A$3:$A$181,0))</f>
        <v>12797.3333</v>
      </c>
      <c r="W2387" s="57">
        <f>'LISTA DOS ITENS'!$U2387/'LISTA DOS ITENS'!$V2387</f>
        <v>0.003723639198</v>
      </c>
      <c r="X2387" s="53" t="s">
        <v>53</v>
      </c>
      <c r="Y2387" s="53" t="s">
        <v>290</v>
      </c>
      <c r="Z2387" s="58" t="str">
        <f>'LISTA DOS ITENS'!$F2387&amp;"-"&amp;'LISTA DOS ITENS'!$H2387&amp;"-"&amp;'LISTA DOS ITENS'!$J2387&amp;"-"&amp;'LISTA DOS ITENS'!$K2387&amp;"-"&amp;'LISTA DOS ITENS'!$I2387</f>
        <v>11052730-2201-0018-USADO-</v>
      </c>
      <c r="AA2387" s="59" t="str">
        <f t="array" ref="AA2387">INDEX('RESUMO - LOTES E VMA'!$M$3:$M$181,MATCH('LISTA DOS ITENS'!$D2387,'RESUMO - LOTES E VMA'!$A$3:$A$181,0))</f>
        <v>Para Leilão</v>
      </c>
      <c r="AB2387" s="60">
        <f t="array" ref="AB2387">INDEX('RESUMO - LOTES E VMA'!$J$3:$J$181,MATCH('LISTA DOS ITENS'!$D2387,'RESUMO - LOTES E VMA'!$A$3:$A$181,0))</f>
        <v>0.05908034291</v>
      </c>
      <c r="AC2387" s="29" t="str">
        <f t="array" ref="AC2387">INDEX('RESUMO - LOTES E VMA'!$L$3:$L$181,MATCH('LISTA DOS ITENS'!$D2387,'RESUMO - LOTES E VMA'!$A$3:$A$181,0))</f>
        <v>1% do Valor de Comparação do VMA</v>
      </c>
      <c r="AD2387" s="53" t="str">
        <f>VLOOKUP(Tabela1[[#This Row],[Índice]],[1]Planilha1!$A:$A,1,0)</f>
        <v>#ERROR!</v>
      </c>
    </row>
    <row r="2388" ht="15.75" customHeight="1">
      <c r="A2388" s="52">
        <v>256096.0</v>
      </c>
      <c r="B2388" s="53" t="s">
        <v>70</v>
      </c>
      <c r="C2388" s="53" t="s">
        <v>71</v>
      </c>
      <c r="D2388" s="22">
        <v>207296.0</v>
      </c>
      <c r="E2388" s="53" t="s">
        <v>98</v>
      </c>
      <c r="F2388" s="54">
        <v>1.1301887E7</v>
      </c>
      <c r="G2388" s="53" t="s">
        <v>1752</v>
      </c>
      <c r="H2388" s="55">
        <v>2201.0</v>
      </c>
      <c r="I2388" s="55"/>
      <c r="J2388" s="55" t="s">
        <v>100</v>
      </c>
      <c r="K2388" s="53" t="s">
        <v>73</v>
      </c>
      <c r="L2388" s="53"/>
      <c r="M2388" s="53">
        <v>2.0</v>
      </c>
      <c r="N2388" s="53" t="s">
        <v>52</v>
      </c>
      <c r="O2388" s="25">
        <v>234.005</v>
      </c>
      <c r="P2388" s="25">
        <f>'LISTA DOS ITENS'!$O2388*'LISTA DOS ITENS'!$M2388</f>
        <v>468.01</v>
      </c>
      <c r="Q2388" s="25">
        <v>234.01</v>
      </c>
      <c r="R2388" s="25">
        <f>'LISTA DOS ITENS'!$Q2388*'LISTA DOS ITENS'!$M2388</f>
        <v>468.02</v>
      </c>
      <c r="S2388" s="56">
        <f>IF('LISTA DOS ITENS'!$P2388&gt;'LISTA DOS ITENS'!$R2388,'LISTA DOS ITENS'!$P2388,'LISTA DOS ITENS'!$R2388)</f>
        <v>468.02</v>
      </c>
      <c r="T2388" s="25">
        <v>14.091893385170989</v>
      </c>
      <c r="U2388" s="25">
        <f>'LISTA DOS ITENS'!$T2388*'LISTA DOS ITENS'!$M2388</f>
        <v>28.18378677</v>
      </c>
      <c r="V2388" s="56">
        <f t="array" ref="V2388">INDEX('RESUMO - LOTES E VMA'!$F$3:$F$181,MATCH('LISTA DOS ITENS'!$D2388,'RESUMO - LOTES E VMA'!$A$3:$A$181,0))</f>
        <v>12797.3333</v>
      </c>
      <c r="W2388" s="57">
        <f>'LISTA DOS ITENS'!$U2388/'LISTA DOS ITENS'!$V2388</f>
        <v>0.002202317163</v>
      </c>
      <c r="X2388" s="53" t="s">
        <v>53</v>
      </c>
      <c r="Y2388" s="53" t="s">
        <v>290</v>
      </c>
      <c r="Z2388" s="58" t="str">
        <f>'LISTA DOS ITENS'!$F2388&amp;"-"&amp;'LISTA DOS ITENS'!$H2388&amp;"-"&amp;'LISTA DOS ITENS'!$J2388&amp;"-"&amp;'LISTA DOS ITENS'!$K2388&amp;"-"&amp;'LISTA DOS ITENS'!$I2388</f>
        <v>11301887-2201-0018-CONS/NAC-</v>
      </c>
      <c r="AA2388" s="59" t="str">
        <f t="array" ref="AA2388">INDEX('RESUMO - LOTES E VMA'!$M$3:$M$181,MATCH('LISTA DOS ITENS'!$D2388,'RESUMO - LOTES E VMA'!$A$3:$A$181,0))</f>
        <v>Para Leilão</v>
      </c>
      <c r="AB2388" s="60">
        <f t="array" ref="AB2388">INDEX('RESUMO - LOTES E VMA'!$J$3:$J$181,MATCH('LISTA DOS ITENS'!$D2388,'RESUMO - LOTES E VMA'!$A$3:$A$181,0))</f>
        <v>0.05908034291</v>
      </c>
      <c r="AC2388" s="29" t="str">
        <f t="array" ref="AC2388">INDEX('RESUMO - LOTES E VMA'!$L$3:$L$181,MATCH('LISTA DOS ITENS'!$D2388,'RESUMO - LOTES E VMA'!$A$3:$A$181,0))</f>
        <v>1% do Valor de Comparação do VMA</v>
      </c>
      <c r="AD2388" s="53" t="str">
        <f>VLOOKUP(Tabela1[[#This Row],[Índice]],[1]Planilha1!$A:$A,1,0)</f>
        <v>#ERROR!</v>
      </c>
    </row>
    <row r="2389" ht="15.75" customHeight="1">
      <c r="A2389" s="52">
        <v>256097.0</v>
      </c>
      <c r="B2389" s="53" t="s">
        <v>70</v>
      </c>
      <c r="C2389" s="53" t="s">
        <v>71</v>
      </c>
      <c r="D2389" s="22">
        <v>207296.0</v>
      </c>
      <c r="E2389" s="53" t="s">
        <v>98</v>
      </c>
      <c r="F2389" s="54">
        <v>1.1677886E7</v>
      </c>
      <c r="G2389" s="53" t="s">
        <v>1753</v>
      </c>
      <c r="H2389" s="55">
        <v>2201.0</v>
      </c>
      <c r="I2389" s="55"/>
      <c r="J2389" s="55" t="s">
        <v>100</v>
      </c>
      <c r="K2389" s="53" t="s">
        <v>73</v>
      </c>
      <c r="L2389" s="53"/>
      <c r="M2389" s="53">
        <v>32.0</v>
      </c>
      <c r="N2389" s="53" t="s">
        <v>52</v>
      </c>
      <c r="O2389" s="25">
        <v>419.96735294117644</v>
      </c>
      <c r="P2389" s="25">
        <f>'LISTA DOS ITENS'!$O2389*'LISTA DOS ITENS'!$M2389</f>
        <v>13438.95529</v>
      </c>
      <c r="Q2389" s="25">
        <v>419.97</v>
      </c>
      <c r="R2389" s="25">
        <f>'LISTA DOS ITENS'!$Q2389*'LISTA DOS ITENS'!$M2389</f>
        <v>13439.04</v>
      </c>
      <c r="S2389" s="56">
        <f>IF('LISTA DOS ITENS'!$P2389&gt;'LISTA DOS ITENS'!$R2389,'LISTA DOS ITENS'!$P2389,'LISTA DOS ITENS'!$R2389)</f>
        <v>13439.04</v>
      </c>
      <c r="T2389" s="25">
        <v>25.29025454027717</v>
      </c>
      <c r="U2389" s="25">
        <f>'LISTA DOS ITENS'!$T2389*'LISTA DOS ITENS'!$M2389</f>
        <v>809.2881453</v>
      </c>
      <c r="V2389" s="56">
        <f t="array" ref="V2389">INDEX('RESUMO - LOTES E VMA'!$F$3:$F$181,MATCH('LISTA DOS ITENS'!$D2389,'RESUMO - LOTES E VMA'!$A$3:$A$181,0))</f>
        <v>12797.3333</v>
      </c>
      <c r="W2389" s="57">
        <f>'LISTA DOS ITENS'!$U2389/'LISTA DOS ITENS'!$V2389</f>
        <v>0.06323881126</v>
      </c>
      <c r="X2389" s="53" t="s">
        <v>53</v>
      </c>
      <c r="Y2389" s="53" t="s">
        <v>290</v>
      </c>
      <c r="Z2389" s="58" t="str">
        <f>'LISTA DOS ITENS'!$F2389&amp;"-"&amp;'LISTA DOS ITENS'!$H2389&amp;"-"&amp;'LISTA DOS ITENS'!$J2389&amp;"-"&amp;'LISTA DOS ITENS'!$K2389&amp;"-"&amp;'LISTA DOS ITENS'!$I2389</f>
        <v>11677886-2201-0018-CONS/NAC-</v>
      </c>
      <c r="AA2389" s="59" t="str">
        <f t="array" ref="AA2389">INDEX('RESUMO - LOTES E VMA'!$M$3:$M$181,MATCH('LISTA DOS ITENS'!$D2389,'RESUMO - LOTES E VMA'!$A$3:$A$181,0))</f>
        <v>Para Leilão</v>
      </c>
      <c r="AB2389" s="60">
        <f t="array" ref="AB2389">INDEX('RESUMO - LOTES E VMA'!$J$3:$J$181,MATCH('LISTA DOS ITENS'!$D2389,'RESUMO - LOTES E VMA'!$A$3:$A$181,0))</f>
        <v>0.05908034291</v>
      </c>
      <c r="AC2389" s="29" t="str">
        <f t="array" ref="AC2389">INDEX('RESUMO - LOTES E VMA'!$L$3:$L$181,MATCH('LISTA DOS ITENS'!$D2389,'RESUMO - LOTES E VMA'!$A$3:$A$181,0))</f>
        <v>1% do Valor de Comparação do VMA</v>
      </c>
      <c r="AD2389" s="53" t="str">
        <f>VLOOKUP(Tabela1[[#This Row],[Índice]],[1]Planilha1!$A:$A,1,0)</f>
        <v>#ERROR!</v>
      </c>
    </row>
    <row r="2390" ht="15.75" customHeight="1">
      <c r="A2390" s="52">
        <v>256098.0</v>
      </c>
      <c r="B2390" s="53" t="s">
        <v>70</v>
      </c>
      <c r="C2390" s="53" t="s">
        <v>71</v>
      </c>
      <c r="D2390" s="22">
        <v>207296.0</v>
      </c>
      <c r="E2390" s="53" t="s">
        <v>98</v>
      </c>
      <c r="F2390" s="54">
        <v>1.1739771E7</v>
      </c>
      <c r="G2390" s="53" t="s">
        <v>1754</v>
      </c>
      <c r="H2390" s="55">
        <v>2201.0</v>
      </c>
      <c r="I2390" s="55"/>
      <c r="J2390" s="55" t="s">
        <v>100</v>
      </c>
      <c r="K2390" s="53" t="s">
        <v>117</v>
      </c>
      <c r="L2390" s="53"/>
      <c r="M2390" s="53">
        <v>2.0</v>
      </c>
      <c r="N2390" s="53" t="s">
        <v>52</v>
      </c>
      <c r="O2390" s="25">
        <v>245.235</v>
      </c>
      <c r="P2390" s="25">
        <f>'LISTA DOS ITENS'!$O2390*'LISTA DOS ITENS'!$M2390</f>
        <v>490.47</v>
      </c>
      <c r="Q2390" s="25">
        <v>245.24</v>
      </c>
      <c r="R2390" s="25">
        <f>'LISTA DOS ITENS'!$Q2390*'LISTA DOS ITENS'!$M2390</f>
        <v>490.48</v>
      </c>
      <c r="S2390" s="56">
        <f>IF('LISTA DOS ITENS'!$P2390&gt;'LISTA DOS ITENS'!$R2390,'LISTA DOS ITENS'!$P2390,'LISTA DOS ITENS'!$R2390)</f>
        <v>490.48</v>
      </c>
      <c r="T2390" s="25">
        <v>14.768154924060227</v>
      </c>
      <c r="U2390" s="25">
        <f>'LISTA DOS ITENS'!$T2390*'LISTA DOS ITENS'!$M2390</f>
        <v>29.53630985</v>
      </c>
      <c r="V2390" s="56">
        <f t="array" ref="V2390">INDEX('RESUMO - LOTES E VMA'!$F$3:$F$181,MATCH('LISTA DOS ITENS'!$D2390,'RESUMO - LOTES E VMA'!$A$3:$A$181,0))</f>
        <v>12797.3333</v>
      </c>
      <c r="W2390" s="57">
        <f>'LISTA DOS ITENS'!$U2390/'LISTA DOS ITENS'!$V2390</f>
        <v>0.002308005047</v>
      </c>
      <c r="X2390" s="53" t="s">
        <v>53</v>
      </c>
      <c r="Y2390" s="53" t="s">
        <v>290</v>
      </c>
      <c r="Z2390" s="58" t="str">
        <f>'LISTA DOS ITENS'!$F2390&amp;"-"&amp;'LISTA DOS ITENS'!$H2390&amp;"-"&amp;'LISTA DOS ITENS'!$J2390&amp;"-"&amp;'LISTA DOS ITENS'!$K2390&amp;"-"&amp;'LISTA DOS ITENS'!$I2390</f>
        <v>11739771-2201-0018-CONS/IAMN-</v>
      </c>
      <c r="AA2390" s="59" t="str">
        <f t="array" ref="AA2390">INDEX('RESUMO - LOTES E VMA'!$M$3:$M$181,MATCH('LISTA DOS ITENS'!$D2390,'RESUMO - LOTES E VMA'!$A$3:$A$181,0))</f>
        <v>Para Leilão</v>
      </c>
      <c r="AB2390" s="60">
        <f t="array" ref="AB2390">INDEX('RESUMO - LOTES E VMA'!$J$3:$J$181,MATCH('LISTA DOS ITENS'!$D2390,'RESUMO - LOTES E VMA'!$A$3:$A$181,0))</f>
        <v>0.05908034291</v>
      </c>
      <c r="AC2390" s="29" t="str">
        <f t="array" ref="AC2390">INDEX('RESUMO - LOTES E VMA'!$L$3:$L$181,MATCH('LISTA DOS ITENS'!$D2390,'RESUMO - LOTES E VMA'!$A$3:$A$181,0))</f>
        <v>1% do Valor de Comparação do VMA</v>
      </c>
      <c r="AD2390" s="53" t="str">
        <f>VLOOKUP(Tabela1[[#This Row],[Índice]],[1]Planilha1!$A:$A,1,0)</f>
        <v>#ERROR!</v>
      </c>
    </row>
    <row r="2391" ht="15.75" customHeight="1">
      <c r="A2391" s="52">
        <v>256099.0</v>
      </c>
      <c r="B2391" s="53" t="s">
        <v>70</v>
      </c>
      <c r="C2391" s="53" t="s">
        <v>71</v>
      </c>
      <c r="D2391" s="22">
        <v>207296.0</v>
      </c>
      <c r="E2391" s="53" t="s">
        <v>98</v>
      </c>
      <c r="F2391" s="54">
        <v>1.1739772E7</v>
      </c>
      <c r="G2391" s="53" t="s">
        <v>1755</v>
      </c>
      <c r="H2391" s="55">
        <v>2201.0</v>
      </c>
      <c r="I2391" s="55"/>
      <c r="J2391" s="55" t="s">
        <v>100</v>
      </c>
      <c r="K2391" s="53" t="s">
        <v>117</v>
      </c>
      <c r="L2391" s="53"/>
      <c r="M2391" s="53">
        <v>9.0</v>
      </c>
      <c r="N2391" s="53" t="s">
        <v>52</v>
      </c>
      <c r="O2391" s="25">
        <v>99.71111111111111</v>
      </c>
      <c r="P2391" s="25">
        <f>'LISTA DOS ITENS'!$O2391*'LISTA DOS ITENS'!$M2391</f>
        <v>897.4</v>
      </c>
      <c r="Q2391" s="25">
        <v>99.71</v>
      </c>
      <c r="R2391" s="25">
        <f>'LISTA DOS ITENS'!$Q2391*'LISTA DOS ITENS'!$M2391</f>
        <v>897.39</v>
      </c>
      <c r="S2391" s="56">
        <f>IF('LISTA DOS ITENS'!$P2391&gt;'LISTA DOS ITENS'!$R2391,'LISTA DOS ITENS'!$P2391,'LISTA DOS ITENS'!$R2391)</f>
        <v>897.4</v>
      </c>
      <c r="T2391" s="25">
        <v>6.004455747341564</v>
      </c>
      <c r="U2391" s="25">
        <f>'LISTA DOS ITENS'!$T2391*'LISTA DOS ITENS'!$M2391</f>
        <v>54.04010173</v>
      </c>
      <c r="V2391" s="56">
        <f t="array" ref="V2391">INDEX('RESUMO - LOTES E VMA'!$F$3:$F$181,MATCH('LISTA DOS ITENS'!$D2391,'RESUMO - LOTES E VMA'!$A$3:$A$181,0))</f>
        <v>12797.3333</v>
      </c>
      <c r="W2391" s="57">
        <f>'LISTA DOS ITENS'!$U2391/'LISTA DOS ITENS'!$V2391</f>
        <v>0.0042227627</v>
      </c>
      <c r="X2391" s="53" t="s">
        <v>53</v>
      </c>
      <c r="Y2391" s="53" t="s">
        <v>290</v>
      </c>
      <c r="Z2391" s="58" t="str">
        <f>'LISTA DOS ITENS'!$F2391&amp;"-"&amp;'LISTA DOS ITENS'!$H2391&amp;"-"&amp;'LISTA DOS ITENS'!$J2391&amp;"-"&amp;'LISTA DOS ITENS'!$K2391&amp;"-"&amp;'LISTA DOS ITENS'!$I2391</f>
        <v>11739772-2201-0018-CONS/IAMN-</v>
      </c>
      <c r="AA2391" s="59" t="str">
        <f t="array" ref="AA2391">INDEX('RESUMO - LOTES E VMA'!$M$3:$M$181,MATCH('LISTA DOS ITENS'!$D2391,'RESUMO - LOTES E VMA'!$A$3:$A$181,0))</f>
        <v>Para Leilão</v>
      </c>
      <c r="AB2391" s="60">
        <f t="array" ref="AB2391">INDEX('RESUMO - LOTES E VMA'!$J$3:$J$181,MATCH('LISTA DOS ITENS'!$D2391,'RESUMO - LOTES E VMA'!$A$3:$A$181,0))</f>
        <v>0.05908034291</v>
      </c>
      <c r="AC2391" s="29" t="str">
        <f t="array" ref="AC2391">INDEX('RESUMO - LOTES E VMA'!$L$3:$L$181,MATCH('LISTA DOS ITENS'!$D2391,'RESUMO - LOTES E VMA'!$A$3:$A$181,0))</f>
        <v>1% do Valor de Comparação do VMA</v>
      </c>
      <c r="AD2391" s="53" t="str">
        <f>VLOOKUP(Tabela1[[#This Row],[Índice]],[1]Planilha1!$A:$A,1,0)</f>
        <v>#ERROR!</v>
      </c>
    </row>
    <row r="2392" ht="15.75" customHeight="1">
      <c r="A2392" s="52">
        <v>256100.0</v>
      </c>
      <c r="B2392" s="53" t="s">
        <v>70</v>
      </c>
      <c r="C2392" s="53" t="s">
        <v>71</v>
      </c>
      <c r="D2392" s="22">
        <v>207296.0</v>
      </c>
      <c r="E2392" s="53" t="s">
        <v>98</v>
      </c>
      <c r="F2392" s="54">
        <v>1.1751606E7</v>
      </c>
      <c r="G2392" s="53" t="s">
        <v>1727</v>
      </c>
      <c r="H2392" s="55">
        <v>2201.0</v>
      </c>
      <c r="I2392" s="55"/>
      <c r="J2392" s="55" t="s">
        <v>100</v>
      </c>
      <c r="K2392" s="53" t="s">
        <v>57</v>
      </c>
      <c r="L2392" s="53"/>
      <c r="M2392" s="53">
        <v>24.0</v>
      </c>
      <c r="N2392" s="53" t="s">
        <v>52</v>
      </c>
      <c r="O2392" s="25">
        <v>1.0</v>
      </c>
      <c r="P2392" s="25">
        <f>'LISTA DOS ITENS'!$O2392*'LISTA DOS ITENS'!$M2392</f>
        <v>24</v>
      </c>
      <c r="Q2392" s="25">
        <v>224.16</v>
      </c>
      <c r="R2392" s="25">
        <f>'LISTA DOS ITENS'!$Q2392*'LISTA DOS ITENS'!$M2392</f>
        <v>5379.84</v>
      </c>
      <c r="S2392" s="56">
        <f>IF('LISTA DOS ITENS'!$P2392&gt;'LISTA DOS ITENS'!$R2392,'LISTA DOS ITENS'!$P2392,'LISTA DOS ITENS'!$R2392)</f>
        <v>5379.84</v>
      </c>
      <c r="T2392" s="25">
        <v>13.498734332805986</v>
      </c>
      <c r="U2392" s="25">
        <f>'LISTA DOS ITENS'!$T2392*'LISTA DOS ITENS'!$M2392</f>
        <v>323.969624</v>
      </c>
      <c r="V2392" s="56">
        <f t="array" ref="V2392">INDEX('RESUMO - LOTES E VMA'!$F$3:$F$181,MATCH('LISTA DOS ITENS'!$D2392,'RESUMO - LOTES E VMA'!$A$3:$A$181,0))</f>
        <v>12797.3333</v>
      </c>
      <c r="W2392" s="57">
        <f>'LISTA DOS ITENS'!$U2392/'LISTA DOS ITENS'!$V2392</f>
        <v>0.02531540098</v>
      </c>
      <c r="X2392" s="53" t="s">
        <v>53</v>
      </c>
      <c r="Y2392" s="53" t="s">
        <v>290</v>
      </c>
      <c r="Z2392" s="58" t="str">
        <f>'LISTA DOS ITENS'!$F2392&amp;"-"&amp;'LISTA DOS ITENS'!$H2392&amp;"-"&amp;'LISTA DOS ITENS'!$J2392&amp;"-"&amp;'LISTA DOS ITENS'!$K2392&amp;"-"&amp;'LISTA DOS ITENS'!$I2392</f>
        <v>11751606-2201-0018-USADO-</v>
      </c>
      <c r="AA2392" s="59" t="str">
        <f t="array" ref="AA2392">INDEX('RESUMO - LOTES E VMA'!$M$3:$M$181,MATCH('LISTA DOS ITENS'!$D2392,'RESUMO - LOTES E VMA'!$A$3:$A$181,0))</f>
        <v>Para Leilão</v>
      </c>
      <c r="AB2392" s="60">
        <f t="array" ref="AB2392">INDEX('RESUMO - LOTES E VMA'!$J$3:$J$181,MATCH('LISTA DOS ITENS'!$D2392,'RESUMO - LOTES E VMA'!$A$3:$A$181,0))</f>
        <v>0.05908034291</v>
      </c>
      <c r="AC2392" s="29" t="str">
        <f t="array" ref="AC2392">INDEX('RESUMO - LOTES E VMA'!$L$3:$L$181,MATCH('LISTA DOS ITENS'!$D2392,'RESUMO - LOTES E VMA'!$A$3:$A$181,0))</f>
        <v>1% do Valor de Comparação do VMA</v>
      </c>
      <c r="AD2392" s="53" t="str">
        <f>VLOOKUP(Tabela1[[#This Row],[Índice]],[1]Planilha1!$A:$A,1,0)</f>
        <v>#ERROR!</v>
      </c>
    </row>
    <row r="2393" ht="15.75" customHeight="1">
      <c r="A2393" s="52">
        <v>256101.0</v>
      </c>
      <c r="B2393" s="53" t="s">
        <v>70</v>
      </c>
      <c r="C2393" s="53" t="s">
        <v>71</v>
      </c>
      <c r="D2393" s="22">
        <v>207296.0</v>
      </c>
      <c r="E2393" s="53" t="s">
        <v>98</v>
      </c>
      <c r="F2393" s="54">
        <v>1.0048877E7</v>
      </c>
      <c r="G2393" s="53" t="s">
        <v>1726</v>
      </c>
      <c r="H2393" s="55">
        <v>2210.0</v>
      </c>
      <c r="I2393" s="55"/>
      <c r="J2393" s="55" t="s">
        <v>100</v>
      </c>
      <c r="K2393" s="53" t="s">
        <v>80</v>
      </c>
      <c r="L2393" s="53"/>
      <c r="M2393" s="53">
        <v>1.0</v>
      </c>
      <c r="N2393" s="53" t="s">
        <v>52</v>
      </c>
      <c r="O2393" s="25">
        <v>164.34</v>
      </c>
      <c r="P2393" s="25">
        <f>'LISTA DOS ITENS'!$O2393*'LISTA DOS ITENS'!$M2393</f>
        <v>164.34</v>
      </c>
      <c r="Q2393" s="25">
        <v>164.95</v>
      </c>
      <c r="R2393" s="25">
        <f>'LISTA DOS ITENS'!$Q2393*'LISTA DOS ITENS'!$M2393</f>
        <v>164.95</v>
      </c>
      <c r="S2393" s="56">
        <f>IF('LISTA DOS ITENS'!$P2393&gt;'LISTA DOS ITENS'!$R2393,'LISTA DOS ITENS'!$P2393,'LISTA DOS ITENS'!$R2393)</f>
        <v>164.95</v>
      </c>
      <c r="T2393" s="25">
        <v>9.933155907371285</v>
      </c>
      <c r="U2393" s="25">
        <f>'LISTA DOS ITENS'!$T2393*'LISTA DOS ITENS'!$M2393</f>
        <v>9.933155907</v>
      </c>
      <c r="V2393" s="56">
        <f t="array" ref="V2393">INDEX('RESUMO - LOTES E VMA'!$F$3:$F$181,MATCH('LISTA DOS ITENS'!$D2393,'RESUMO - LOTES E VMA'!$A$3:$A$181,0))</f>
        <v>12797.3333</v>
      </c>
      <c r="W2393" s="57">
        <f>'LISTA DOS ITENS'!$U2393/'LISTA DOS ITENS'!$V2393</f>
        <v>0.0007761895133</v>
      </c>
      <c r="X2393" s="53" t="s">
        <v>53</v>
      </c>
      <c r="Y2393" s="53" t="s">
        <v>290</v>
      </c>
      <c r="Z2393" s="58" t="str">
        <f>'LISTA DOS ITENS'!$F2393&amp;"-"&amp;'LISTA DOS ITENS'!$H2393&amp;"-"&amp;'LISTA DOS ITENS'!$J2393&amp;"-"&amp;'LISTA DOS ITENS'!$K2393&amp;"-"&amp;'LISTA DOS ITENS'!$I2393</f>
        <v>10048877-2210-0018-IMOB/NAC-</v>
      </c>
      <c r="AA2393" s="59" t="str">
        <f t="array" ref="AA2393">INDEX('RESUMO - LOTES E VMA'!$M$3:$M$181,MATCH('LISTA DOS ITENS'!$D2393,'RESUMO - LOTES E VMA'!$A$3:$A$181,0))</f>
        <v>Para Leilão</v>
      </c>
      <c r="AB2393" s="60">
        <f t="array" ref="AB2393">INDEX('RESUMO - LOTES E VMA'!$J$3:$J$181,MATCH('LISTA DOS ITENS'!$D2393,'RESUMO - LOTES E VMA'!$A$3:$A$181,0))</f>
        <v>0.05908034291</v>
      </c>
      <c r="AC2393" s="29" t="str">
        <f t="array" ref="AC2393">INDEX('RESUMO - LOTES E VMA'!$L$3:$L$181,MATCH('LISTA DOS ITENS'!$D2393,'RESUMO - LOTES E VMA'!$A$3:$A$181,0))</f>
        <v>1% do Valor de Comparação do VMA</v>
      </c>
      <c r="AD2393" s="53" t="str">
        <f>VLOOKUP(Tabela1[[#This Row],[Índice]],[1]Planilha1!$A:$A,1,0)</f>
        <v>#ERROR!</v>
      </c>
    </row>
    <row r="2394" ht="15.75" customHeight="1">
      <c r="A2394" s="52">
        <v>256102.0</v>
      </c>
      <c r="B2394" s="53" t="s">
        <v>70</v>
      </c>
      <c r="C2394" s="53" t="s">
        <v>71</v>
      </c>
      <c r="D2394" s="22">
        <v>207296.0</v>
      </c>
      <c r="E2394" s="53" t="s">
        <v>98</v>
      </c>
      <c r="F2394" s="54">
        <v>1.0363985E7</v>
      </c>
      <c r="G2394" s="53" t="s">
        <v>1756</v>
      </c>
      <c r="H2394" s="55">
        <v>2220.0</v>
      </c>
      <c r="I2394" s="55"/>
      <c r="J2394" s="55" t="s">
        <v>100</v>
      </c>
      <c r="K2394" s="53" t="s">
        <v>73</v>
      </c>
      <c r="L2394" s="53"/>
      <c r="M2394" s="53">
        <v>5.0</v>
      </c>
      <c r="N2394" s="53" t="s">
        <v>52</v>
      </c>
      <c r="O2394" s="25">
        <v>99.96000000000001</v>
      </c>
      <c r="P2394" s="25">
        <f>'LISTA DOS ITENS'!$O2394*'LISTA DOS ITENS'!$M2394</f>
        <v>499.8</v>
      </c>
      <c r="Q2394" s="25">
        <v>99.96</v>
      </c>
      <c r="R2394" s="25">
        <f>'LISTA DOS ITENS'!$Q2394*'LISTA DOS ITENS'!$M2394</f>
        <v>499.8</v>
      </c>
      <c r="S2394" s="56">
        <f>IF('LISTA DOS ITENS'!$P2394&gt;'LISTA DOS ITENS'!$R2394,'LISTA DOS ITENS'!$P2394,'LISTA DOS ITENS'!$R2394)</f>
        <v>499.8</v>
      </c>
      <c r="T2394" s="25">
        <v>6.019510545624939</v>
      </c>
      <c r="U2394" s="25">
        <f>'LISTA DOS ITENS'!$T2394*'LISTA DOS ITENS'!$M2394</f>
        <v>30.09755273</v>
      </c>
      <c r="V2394" s="56">
        <f t="array" ref="V2394">INDEX('RESUMO - LOTES E VMA'!$F$3:$F$181,MATCH('LISTA DOS ITENS'!$D2394,'RESUMO - LOTES E VMA'!$A$3:$A$181,0))</f>
        <v>12797.3333</v>
      </c>
      <c r="W2394" s="57">
        <f>'LISTA DOS ITENS'!$U2394/'LISTA DOS ITENS'!$V2394</f>
        <v>0.002351861284</v>
      </c>
      <c r="X2394" s="53" t="s">
        <v>53</v>
      </c>
      <c r="Y2394" s="53" t="s">
        <v>290</v>
      </c>
      <c r="Z2394" s="58" t="str">
        <f>'LISTA DOS ITENS'!$F2394&amp;"-"&amp;'LISTA DOS ITENS'!$H2394&amp;"-"&amp;'LISTA DOS ITENS'!$J2394&amp;"-"&amp;'LISTA DOS ITENS'!$K2394&amp;"-"&amp;'LISTA DOS ITENS'!$I2394</f>
        <v>10363985-2220-0018-CONS/NAC-</v>
      </c>
      <c r="AA2394" s="59" t="str">
        <f t="array" ref="AA2394">INDEX('RESUMO - LOTES E VMA'!$M$3:$M$181,MATCH('LISTA DOS ITENS'!$D2394,'RESUMO - LOTES E VMA'!$A$3:$A$181,0))</f>
        <v>Para Leilão</v>
      </c>
      <c r="AB2394" s="60">
        <f t="array" ref="AB2394">INDEX('RESUMO - LOTES E VMA'!$J$3:$J$181,MATCH('LISTA DOS ITENS'!$D2394,'RESUMO - LOTES E VMA'!$A$3:$A$181,0))</f>
        <v>0.05908034291</v>
      </c>
      <c r="AC2394" s="29" t="str">
        <f t="array" ref="AC2394">INDEX('RESUMO - LOTES E VMA'!$L$3:$L$181,MATCH('LISTA DOS ITENS'!$D2394,'RESUMO - LOTES E VMA'!$A$3:$A$181,0))</f>
        <v>1% do Valor de Comparação do VMA</v>
      </c>
      <c r="AD2394" s="53" t="str">
        <f>VLOOKUP(Tabela1[[#This Row],[Índice]],[1]Planilha1!$A:$A,1,0)</f>
        <v>#ERROR!</v>
      </c>
    </row>
    <row r="2395" ht="15.75" customHeight="1">
      <c r="A2395" s="52">
        <v>256103.0</v>
      </c>
      <c r="B2395" s="53" t="s">
        <v>70</v>
      </c>
      <c r="C2395" s="53" t="s">
        <v>71</v>
      </c>
      <c r="D2395" s="22">
        <v>207296.0</v>
      </c>
      <c r="E2395" s="53" t="s">
        <v>98</v>
      </c>
      <c r="F2395" s="54">
        <v>1.0104895E7</v>
      </c>
      <c r="G2395" s="53" t="s">
        <v>1757</v>
      </c>
      <c r="H2395" s="55">
        <v>2101.0</v>
      </c>
      <c r="I2395" s="55" t="s">
        <v>1758</v>
      </c>
      <c r="J2395" s="55" t="s">
        <v>325</v>
      </c>
      <c r="K2395" s="53" t="s">
        <v>73</v>
      </c>
      <c r="L2395" s="53"/>
      <c r="M2395" s="53">
        <v>1.0</v>
      </c>
      <c r="N2395" s="53" t="s">
        <v>52</v>
      </c>
      <c r="O2395" s="25">
        <v>146.93</v>
      </c>
      <c r="P2395" s="25">
        <f>'LISTA DOS ITENS'!$O2395*'LISTA DOS ITENS'!$M2395</f>
        <v>146.93</v>
      </c>
      <c r="Q2395" s="25">
        <v>146.93</v>
      </c>
      <c r="R2395" s="25">
        <f>'LISTA DOS ITENS'!$Q2395*'LISTA DOS ITENS'!$M2395</f>
        <v>146.93</v>
      </c>
      <c r="S2395" s="56">
        <f>IF('LISTA DOS ITENS'!$P2395&gt;'LISTA DOS ITENS'!$R2395,'LISTA DOS ITENS'!$P2395,'LISTA DOS ITENS'!$R2395)</f>
        <v>146.93</v>
      </c>
      <c r="T2395" s="25">
        <v>8.848006047105565</v>
      </c>
      <c r="U2395" s="25">
        <f>'LISTA DOS ITENS'!$T2395*'LISTA DOS ITENS'!$M2395</f>
        <v>8.848006047</v>
      </c>
      <c r="V2395" s="56">
        <f t="array" ref="V2395">INDEX('RESUMO - LOTES E VMA'!$F$3:$F$181,MATCH('LISTA DOS ITENS'!$D2395,'RESUMO - LOTES E VMA'!$A$3:$A$181,0))</f>
        <v>12797.3333</v>
      </c>
      <c r="W2395" s="57">
        <f>'LISTA DOS ITENS'!$U2395/'LISTA DOS ITENS'!$V2395</f>
        <v>0.0006913945147</v>
      </c>
      <c r="X2395" s="53" t="s">
        <v>53</v>
      </c>
      <c r="Y2395" s="53" t="s">
        <v>290</v>
      </c>
      <c r="Z2395" s="58" t="str">
        <f>'LISTA DOS ITENS'!$F2395&amp;"-"&amp;'LISTA DOS ITENS'!$H2395&amp;"-"&amp;'LISTA DOS ITENS'!$J2395&amp;"-"&amp;'LISTA DOS ITENS'!$K2395&amp;"-"&amp;'LISTA DOS ITENS'!$I2395</f>
        <v>10104895-2101-A018-CONS/NAC-PV-3542-18-002-5</v>
      </c>
      <c r="AA2395" s="59" t="str">
        <f t="array" ref="AA2395">INDEX('RESUMO - LOTES E VMA'!$M$3:$M$181,MATCH('LISTA DOS ITENS'!$D2395,'RESUMO - LOTES E VMA'!$A$3:$A$181,0))</f>
        <v>Para Leilão</v>
      </c>
      <c r="AB2395" s="60">
        <f t="array" ref="AB2395">INDEX('RESUMO - LOTES E VMA'!$J$3:$J$181,MATCH('LISTA DOS ITENS'!$D2395,'RESUMO - LOTES E VMA'!$A$3:$A$181,0))</f>
        <v>0.05908034291</v>
      </c>
      <c r="AC2395" s="29" t="str">
        <f t="array" ref="AC2395">INDEX('RESUMO - LOTES E VMA'!$L$3:$L$181,MATCH('LISTA DOS ITENS'!$D2395,'RESUMO - LOTES E VMA'!$A$3:$A$181,0))</f>
        <v>1% do Valor de Comparação do VMA</v>
      </c>
      <c r="AD2395" s="53" t="str">
        <f>VLOOKUP(Tabela1[[#This Row],[Índice]],[1]Planilha1!$A:$A,1,0)</f>
        <v>#ERROR!</v>
      </c>
    </row>
    <row r="2396" ht="15.75" customHeight="1">
      <c r="A2396" s="52">
        <v>256104.0</v>
      </c>
      <c r="B2396" s="53" t="s">
        <v>70</v>
      </c>
      <c r="C2396" s="53" t="s">
        <v>71</v>
      </c>
      <c r="D2396" s="22">
        <v>207296.0</v>
      </c>
      <c r="E2396" s="53" t="s">
        <v>98</v>
      </c>
      <c r="F2396" s="54">
        <v>1.0639991E7</v>
      </c>
      <c r="G2396" s="53" t="s">
        <v>1759</v>
      </c>
      <c r="H2396" s="55">
        <v>2101.0</v>
      </c>
      <c r="I2396" s="55"/>
      <c r="J2396" s="55" t="s">
        <v>325</v>
      </c>
      <c r="K2396" s="53" t="s">
        <v>73</v>
      </c>
      <c r="L2396" s="53"/>
      <c r="M2396" s="53">
        <v>2.0</v>
      </c>
      <c r="N2396" s="53" t="s">
        <v>52</v>
      </c>
      <c r="O2396" s="25">
        <v>820.435</v>
      </c>
      <c r="P2396" s="25">
        <f>'LISTA DOS ITENS'!$O2396*'LISTA DOS ITENS'!$M2396</f>
        <v>1640.87</v>
      </c>
      <c r="Q2396" s="25">
        <v>820.44</v>
      </c>
      <c r="R2396" s="25">
        <f>'LISTA DOS ITENS'!$Q2396*'LISTA DOS ITENS'!$M2396</f>
        <v>1640.88</v>
      </c>
      <c r="S2396" s="56">
        <f>IF('LISTA DOS ITENS'!$P2396&gt;'LISTA DOS ITENS'!$R2396,'LISTA DOS ITENS'!$P2396,'LISTA DOS ITENS'!$R2396)</f>
        <v>1640.88</v>
      </c>
      <c r="T2396" s="25">
        <v>49.40623481445104</v>
      </c>
      <c r="U2396" s="25">
        <f>'LISTA DOS ITENS'!$T2396*'LISTA DOS ITENS'!$M2396</f>
        <v>98.81246963</v>
      </c>
      <c r="V2396" s="56">
        <f t="array" ref="V2396">INDEX('RESUMO - LOTES E VMA'!$F$3:$F$181,MATCH('LISTA DOS ITENS'!$D2396,'RESUMO - LOTES E VMA'!$A$3:$A$181,0))</f>
        <v>12797.3333</v>
      </c>
      <c r="W2396" s="57">
        <f>'LISTA DOS ITENS'!$U2396/'LISTA DOS ITENS'!$V2396</f>
        <v>0.00772133282</v>
      </c>
      <c r="X2396" s="53" t="s">
        <v>53</v>
      </c>
      <c r="Y2396" s="53" t="s">
        <v>290</v>
      </c>
      <c r="Z2396" s="58" t="str">
        <f>'LISTA DOS ITENS'!$F2396&amp;"-"&amp;'LISTA DOS ITENS'!$H2396&amp;"-"&amp;'LISTA DOS ITENS'!$J2396&amp;"-"&amp;'LISTA DOS ITENS'!$K2396&amp;"-"&amp;'LISTA DOS ITENS'!$I2396</f>
        <v>10639991-2101-A018-CONS/NAC-</v>
      </c>
      <c r="AA2396" s="59" t="str">
        <f t="array" ref="AA2396">INDEX('RESUMO - LOTES E VMA'!$M$3:$M$181,MATCH('LISTA DOS ITENS'!$D2396,'RESUMO - LOTES E VMA'!$A$3:$A$181,0))</f>
        <v>Para Leilão</v>
      </c>
      <c r="AB2396" s="60">
        <f t="array" ref="AB2396">INDEX('RESUMO - LOTES E VMA'!$J$3:$J$181,MATCH('LISTA DOS ITENS'!$D2396,'RESUMO - LOTES E VMA'!$A$3:$A$181,0))</f>
        <v>0.05908034291</v>
      </c>
      <c r="AC2396" s="29" t="str">
        <f t="array" ref="AC2396">INDEX('RESUMO - LOTES E VMA'!$L$3:$L$181,MATCH('LISTA DOS ITENS'!$D2396,'RESUMO - LOTES E VMA'!$A$3:$A$181,0))</f>
        <v>1% do Valor de Comparação do VMA</v>
      </c>
      <c r="AD2396" s="53" t="str">
        <f>VLOOKUP(Tabela1[[#This Row],[Índice]],[1]Planilha1!$A:$A,1,0)</f>
        <v>#ERROR!</v>
      </c>
    </row>
    <row r="2397" ht="15.75" customHeight="1">
      <c r="A2397" s="52">
        <v>256105.0</v>
      </c>
      <c r="B2397" s="53" t="s">
        <v>70</v>
      </c>
      <c r="C2397" s="53" t="s">
        <v>71</v>
      </c>
      <c r="D2397" s="22">
        <v>207296.0</v>
      </c>
      <c r="E2397" s="53" t="s">
        <v>98</v>
      </c>
      <c r="F2397" s="54">
        <v>1.0703106E7</v>
      </c>
      <c r="G2397" s="53" t="s">
        <v>1760</v>
      </c>
      <c r="H2397" s="55">
        <v>2101.0</v>
      </c>
      <c r="I2397" s="55"/>
      <c r="J2397" s="55" t="s">
        <v>325</v>
      </c>
      <c r="K2397" s="53" t="s">
        <v>80</v>
      </c>
      <c r="L2397" s="53"/>
      <c r="M2397" s="53">
        <v>1.0</v>
      </c>
      <c r="N2397" s="53" t="s">
        <v>52</v>
      </c>
      <c r="O2397" s="25">
        <v>253.51</v>
      </c>
      <c r="P2397" s="25">
        <f>'LISTA DOS ITENS'!$O2397*'LISTA DOS ITENS'!$M2397</f>
        <v>253.51</v>
      </c>
      <c r="Q2397" s="25">
        <v>253.51</v>
      </c>
      <c r="R2397" s="25">
        <f>'LISTA DOS ITENS'!$Q2397*'LISTA DOS ITENS'!$M2397</f>
        <v>253.51</v>
      </c>
      <c r="S2397" s="56">
        <f>IF('LISTA DOS ITENS'!$P2397&gt;'LISTA DOS ITENS'!$R2397,'LISTA DOS ITENS'!$P2397,'LISTA DOS ITENS'!$R2397)</f>
        <v>253.51</v>
      </c>
      <c r="T2397" s="25">
        <v>15.266167651274293</v>
      </c>
      <c r="U2397" s="25">
        <f>'LISTA DOS ITENS'!$T2397*'LISTA DOS ITENS'!$M2397</f>
        <v>15.26616765</v>
      </c>
      <c r="V2397" s="56">
        <f t="array" ref="V2397">INDEX('RESUMO - LOTES E VMA'!$F$3:$F$181,MATCH('LISTA DOS ITENS'!$D2397,'RESUMO - LOTES E VMA'!$A$3:$A$181,0))</f>
        <v>12797.3333</v>
      </c>
      <c r="W2397" s="57">
        <f>'LISTA DOS ITENS'!$U2397/'LISTA DOS ITENS'!$V2397</f>
        <v>0.001192917875</v>
      </c>
      <c r="X2397" s="53" t="s">
        <v>53</v>
      </c>
      <c r="Y2397" s="53" t="s">
        <v>290</v>
      </c>
      <c r="Z2397" s="58" t="str">
        <f>'LISTA DOS ITENS'!$F2397&amp;"-"&amp;'LISTA DOS ITENS'!$H2397&amp;"-"&amp;'LISTA DOS ITENS'!$J2397&amp;"-"&amp;'LISTA DOS ITENS'!$K2397&amp;"-"&amp;'LISTA DOS ITENS'!$I2397</f>
        <v>10703106-2101-A018-IMOB/NAC-</v>
      </c>
      <c r="AA2397" s="59" t="str">
        <f t="array" ref="AA2397">INDEX('RESUMO - LOTES E VMA'!$M$3:$M$181,MATCH('LISTA DOS ITENS'!$D2397,'RESUMO - LOTES E VMA'!$A$3:$A$181,0))</f>
        <v>Para Leilão</v>
      </c>
      <c r="AB2397" s="60">
        <f t="array" ref="AB2397">INDEX('RESUMO - LOTES E VMA'!$J$3:$J$181,MATCH('LISTA DOS ITENS'!$D2397,'RESUMO - LOTES E VMA'!$A$3:$A$181,0))</f>
        <v>0.05908034291</v>
      </c>
      <c r="AC2397" s="29" t="str">
        <f t="array" ref="AC2397">INDEX('RESUMO - LOTES E VMA'!$L$3:$L$181,MATCH('LISTA DOS ITENS'!$D2397,'RESUMO - LOTES E VMA'!$A$3:$A$181,0))</f>
        <v>1% do Valor de Comparação do VMA</v>
      </c>
      <c r="AD2397" s="53" t="str">
        <f>VLOOKUP(Tabela1[[#This Row],[Índice]],[1]Planilha1!$A:$A,1,0)</f>
        <v>#ERROR!</v>
      </c>
    </row>
    <row r="2398" ht="15.75" customHeight="1">
      <c r="A2398" s="52">
        <v>256106.0</v>
      </c>
      <c r="B2398" s="53" t="s">
        <v>70</v>
      </c>
      <c r="C2398" s="53" t="s">
        <v>71</v>
      </c>
      <c r="D2398" s="22">
        <v>207296.0</v>
      </c>
      <c r="E2398" s="53" t="s">
        <v>98</v>
      </c>
      <c r="F2398" s="54">
        <v>1.0708017E7</v>
      </c>
      <c r="G2398" s="53" t="s">
        <v>1761</v>
      </c>
      <c r="H2398" s="55">
        <v>2101.0</v>
      </c>
      <c r="I2398" s="55"/>
      <c r="J2398" s="55" t="s">
        <v>325</v>
      </c>
      <c r="K2398" s="53" t="s">
        <v>80</v>
      </c>
      <c r="L2398" s="53"/>
      <c r="M2398" s="53">
        <v>1.0</v>
      </c>
      <c r="N2398" s="53" t="s">
        <v>52</v>
      </c>
      <c r="O2398" s="25">
        <v>7690.16</v>
      </c>
      <c r="P2398" s="25">
        <f>'LISTA DOS ITENS'!$O2398*'LISTA DOS ITENS'!$M2398</f>
        <v>7690.16</v>
      </c>
      <c r="Q2398" s="25">
        <v>7690.16</v>
      </c>
      <c r="R2398" s="25">
        <f>'LISTA DOS ITENS'!$Q2398*'LISTA DOS ITENS'!$M2398</f>
        <v>7690.16</v>
      </c>
      <c r="S2398" s="56">
        <f>IF('LISTA DOS ITENS'!$P2398&gt;'LISTA DOS ITENS'!$R2398,'LISTA DOS ITENS'!$P2398,'LISTA DOS ITENS'!$R2398)</f>
        <v>7690.16</v>
      </c>
      <c r="T2398" s="25">
        <v>463.09523026753783</v>
      </c>
      <c r="U2398" s="25">
        <f>'LISTA DOS ITENS'!$T2398*'LISTA DOS ITENS'!$M2398</f>
        <v>463.0952303</v>
      </c>
      <c r="V2398" s="56">
        <f t="array" ref="V2398">INDEX('RESUMO - LOTES E VMA'!$F$3:$F$181,MATCH('LISTA DOS ITENS'!$D2398,'RESUMO - LOTES E VMA'!$A$3:$A$181,0))</f>
        <v>12797.3333</v>
      </c>
      <c r="W2398" s="57">
        <f>'LISTA DOS ITENS'!$U2398/'LISTA DOS ITENS'!$V2398</f>
        <v>0.03618685388</v>
      </c>
      <c r="X2398" s="53" t="s">
        <v>53</v>
      </c>
      <c r="Y2398" s="53" t="s">
        <v>290</v>
      </c>
      <c r="Z2398" s="58" t="str">
        <f>'LISTA DOS ITENS'!$F2398&amp;"-"&amp;'LISTA DOS ITENS'!$H2398&amp;"-"&amp;'LISTA DOS ITENS'!$J2398&amp;"-"&amp;'LISTA DOS ITENS'!$K2398&amp;"-"&amp;'LISTA DOS ITENS'!$I2398</f>
        <v>10708017-2101-A018-IMOB/NAC-</v>
      </c>
      <c r="AA2398" s="59" t="str">
        <f t="array" ref="AA2398">INDEX('RESUMO - LOTES E VMA'!$M$3:$M$181,MATCH('LISTA DOS ITENS'!$D2398,'RESUMO - LOTES E VMA'!$A$3:$A$181,0))</f>
        <v>Para Leilão</v>
      </c>
      <c r="AB2398" s="60">
        <f t="array" ref="AB2398">INDEX('RESUMO - LOTES E VMA'!$J$3:$J$181,MATCH('LISTA DOS ITENS'!$D2398,'RESUMO - LOTES E VMA'!$A$3:$A$181,0))</f>
        <v>0.05908034291</v>
      </c>
      <c r="AC2398" s="29" t="str">
        <f t="array" ref="AC2398">INDEX('RESUMO - LOTES E VMA'!$L$3:$L$181,MATCH('LISTA DOS ITENS'!$D2398,'RESUMO - LOTES E VMA'!$A$3:$A$181,0))</f>
        <v>1% do Valor de Comparação do VMA</v>
      </c>
      <c r="AD2398" s="53" t="str">
        <f>VLOOKUP(Tabela1[[#This Row],[Índice]],[1]Planilha1!$A:$A,1,0)</f>
        <v>#ERROR!</v>
      </c>
    </row>
    <row r="2399" ht="15.75" customHeight="1">
      <c r="A2399" s="52">
        <v>256107.0</v>
      </c>
      <c r="B2399" s="53" t="s">
        <v>70</v>
      </c>
      <c r="C2399" s="53" t="s">
        <v>71</v>
      </c>
      <c r="D2399" s="22">
        <v>207296.0</v>
      </c>
      <c r="E2399" s="53" t="s">
        <v>98</v>
      </c>
      <c r="F2399" s="54">
        <v>1.0739839E7</v>
      </c>
      <c r="G2399" s="53" t="s">
        <v>1762</v>
      </c>
      <c r="H2399" s="55">
        <v>2101.0</v>
      </c>
      <c r="I2399" s="55" t="s">
        <v>81</v>
      </c>
      <c r="J2399" s="55" t="s">
        <v>325</v>
      </c>
      <c r="K2399" s="53" t="s">
        <v>73</v>
      </c>
      <c r="L2399" s="53"/>
      <c r="M2399" s="53">
        <v>3.0</v>
      </c>
      <c r="N2399" s="53" t="s">
        <v>52</v>
      </c>
      <c r="O2399" s="25">
        <v>845.88</v>
      </c>
      <c r="P2399" s="25">
        <f>'LISTA DOS ITENS'!$O2399*'LISTA DOS ITENS'!$M2399</f>
        <v>2537.64</v>
      </c>
      <c r="Q2399" s="25">
        <v>845.88</v>
      </c>
      <c r="R2399" s="25">
        <f>'LISTA DOS ITENS'!$Q2399*'LISTA DOS ITENS'!$M2399</f>
        <v>2537.64</v>
      </c>
      <c r="S2399" s="56">
        <f>IF('LISTA DOS ITENS'!$P2399&gt;'LISTA DOS ITENS'!$R2399,'LISTA DOS ITENS'!$P2399,'LISTA DOS ITENS'!$R2399)</f>
        <v>2537.64</v>
      </c>
      <c r="T2399" s="25">
        <v>50.93821108776734</v>
      </c>
      <c r="U2399" s="25">
        <f>'LISTA DOS ITENS'!$T2399*'LISTA DOS ITENS'!$M2399</f>
        <v>152.8146333</v>
      </c>
      <c r="V2399" s="56">
        <f t="array" ref="V2399">INDEX('RESUMO - LOTES E VMA'!$F$3:$F$181,MATCH('LISTA DOS ITENS'!$D2399,'RESUMO - LOTES E VMA'!$A$3:$A$181,0))</f>
        <v>12797.3333</v>
      </c>
      <c r="W2399" s="57">
        <f>'LISTA DOS ITENS'!$U2399/'LISTA DOS ITENS'!$V2399</f>
        <v>0.01194113099</v>
      </c>
      <c r="X2399" s="53" t="s">
        <v>53</v>
      </c>
      <c r="Y2399" s="53" t="s">
        <v>290</v>
      </c>
      <c r="Z2399" s="58" t="str">
        <f>'LISTA DOS ITENS'!$F2399&amp;"-"&amp;'LISTA DOS ITENS'!$H2399&amp;"-"&amp;'LISTA DOS ITENS'!$J2399&amp;"-"&amp;'LISTA DOS ITENS'!$K2399&amp;"-"&amp;'LISTA DOS ITENS'!$I2399</f>
        <v>10739839-2101-A018-CONS/NAC-ED-1000-01.01</v>
      </c>
      <c r="AA2399" s="59" t="str">
        <f t="array" ref="AA2399">INDEX('RESUMO - LOTES E VMA'!$M$3:$M$181,MATCH('LISTA DOS ITENS'!$D2399,'RESUMO - LOTES E VMA'!$A$3:$A$181,0))</f>
        <v>Para Leilão</v>
      </c>
      <c r="AB2399" s="60">
        <f t="array" ref="AB2399">INDEX('RESUMO - LOTES E VMA'!$J$3:$J$181,MATCH('LISTA DOS ITENS'!$D2399,'RESUMO - LOTES E VMA'!$A$3:$A$181,0))</f>
        <v>0.05908034291</v>
      </c>
      <c r="AC2399" s="29" t="str">
        <f t="array" ref="AC2399">INDEX('RESUMO - LOTES E VMA'!$L$3:$L$181,MATCH('LISTA DOS ITENS'!$D2399,'RESUMO - LOTES E VMA'!$A$3:$A$181,0))</f>
        <v>1% do Valor de Comparação do VMA</v>
      </c>
      <c r="AD2399" s="53" t="str">
        <f>VLOOKUP(Tabela1[[#This Row],[Índice]],[1]Planilha1!$A:$A,1,0)</f>
        <v>#ERROR!</v>
      </c>
    </row>
    <row r="2400" ht="15.75" customHeight="1">
      <c r="A2400" s="52">
        <v>256108.0</v>
      </c>
      <c r="B2400" s="53" t="s">
        <v>70</v>
      </c>
      <c r="C2400" s="53" t="s">
        <v>71</v>
      </c>
      <c r="D2400" s="22">
        <v>207296.0</v>
      </c>
      <c r="E2400" s="53" t="s">
        <v>98</v>
      </c>
      <c r="F2400" s="54">
        <v>1.08028E7</v>
      </c>
      <c r="G2400" s="53" t="s">
        <v>1726</v>
      </c>
      <c r="H2400" s="55">
        <v>2101.0</v>
      </c>
      <c r="I2400" s="55"/>
      <c r="J2400" s="55" t="s">
        <v>325</v>
      </c>
      <c r="K2400" s="53" t="s">
        <v>73</v>
      </c>
      <c r="L2400" s="53"/>
      <c r="M2400" s="53">
        <v>2.0</v>
      </c>
      <c r="N2400" s="53" t="s">
        <v>52</v>
      </c>
      <c r="O2400" s="25">
        <v>784.16</v>
      </c>
      <c r="P2400" s="25">
        <f>'LISTA DOS ITENS'!$O2400*'LISTA DOS ITENS'!$M2400</f>
        <v>1568.32</v>
      </c>
      <c r="Q2400" s="25">
        <v>784.16</v>
      </c>
      <c r="R2400" s="25">
        <f>'LISTA DOS ITENS'!$Q2400*'LISTA DOS ITENS'!$M2400</f>
        <v>1568.32</v>
      </c>
      <c r="S2400" s="56">
        <f>IF('LISTA DOS ITENS'!$P2400&gt;'LISTA DOS ITENS'!$R2400,'LISTA DOS ITENS'!$P2400,'LISTA DOS ITENS'!$R2400)</f>
        <v>1568.32</v>
      </c>
      <c r="T2400" s="25">
        <v>47.22148248756755</v>
      </c>
      <c r="U2400" s="25">
        <f>'LISTA DOS ITENS'!$T2400*'LISTA DOS ITENS'!$M2400</f>
        <v>94.44296498</v>
      </c>
      <c r="V2400" s="56">
        <f t="array" ref="V2400">INDEX('RESUMO - LOTES E VMA'!$F$3:$F$181,MATCH('LISTA DOS ITENS'!$D2400,'RESUMO - LOTES E VMA'!$A$3:$A$181,0))</f>
        <v>12797.3333</v>
      </c>
      <c r="W2400" s="57">
        <f>'LISTA DOS ITENS'!$U2400/'LISTA DOS ITENS'!$V2400</f>
        <v>0.007379894135</v>
      </c>
      <c r="X2400" s="53" t="s">
        <v>53</v>
      </c>
      <c r="Y2400" s="53" t="s">
        <v>290</v>
      </c>
      <c r="Z2400" s="58" t="str">
        <f>'LISTA DOS ITENS'!$F2400&amp;"-"&amp;'LISTA DOS ITENS'!$H2400&amp;"-"&amp;'LISTA DOS ITENS'!$J2400&amp;"-"&amp;'LISTA DOS ITENS'!$K2400&amp;"-"&amp;'LISTA DOS ITENS'!$I2400</f>
        <v>10802800-2101-A018-CONS/NAC-</v>
      </c>
      <c r="AA2400" s="59" t="str">
        <f t="array" ref="AA2400">INDEX('RESUMO - LOTES E VMA'!$M$3:$M$181,MATCH('LISTA DOS ITENS'!$D2400,'RESUMO - LOTES E VMA'!$A$3:$A$181,0))</f>
        <v>Para Leilão</v>
      </c>
      <c r="AB2400" s="60">
        <f t="array" ref="AB2400">INDEX('RESUMO - LOTES E VMA'!$J$3:$J$181,MATCH('LISTA DOS ITENS'!$D2400,'RESUMO - LOTES E VMA'!$A$3:$A$181,0))</f>
        <v>0.05908034291</v>
      </c>
      <c r="AC2400" s="29" t="str">
        <f t="array" ref="AC2400">INDEX('RESUMO - LOTES E VMA'!$L$3:$L$181,MATCH('LISTA DOS ITENS'!$D2400,'RESUMO - LOTES E VMA'!$A$3:$A$181,0))</f>
        <v>1% do Valor de Comparação do VMA</v>
      </c>
      <c r="AD2400" s="53" t="str">
        <f>VLOOKUP(Tabela1[[#This Row],[Índice]],[1]Planilha1!$A:$A,1,0)</f>
        <v>#ERROR!</v>
      </c>
    </row>
    <row r="2401" ht="15.75" customHeight="1">
      <c r="A2401" s="52">
        <v>256109.0</v>
      </c>
      <c r="B2401" s="53" t="s">
        <v>70</v>
      </c>
      <c r="C2401" s="53" t="s">
        <v>71</v>
      </c>
      <c r="D2401" s="22">
        <v>207296.0</v>
      </c>
      <c r="E2401" s="53" t="s">
        <v>98</v>
      </c>
      <c r="F2401" s="54">
        <v>1.08028E7</v>
      </c>
      <c r="G2401" s="53" t="s">
        <v>1726</v>
      </c>
      <c r="H2401" s="55">
        <v>2101.0</v>
      </c>
      <c r="I2401" s="55"/>
      <c r="J2401" s="55" t="s">
        <v>325</v>
      </c>
      <c r="K2401" s="53" t="s">
        <v>80</v>
      </c>
      <c r="L2401" s="53"/>
      <c r="M2401" s="53">
        <v>2.0</v>
      </c>
      <c r="N2401" s="53" t="s">
        <v>52</v>
      </c>
      <c r="O2401" s="25">
        <v>115.0</v>
      </c>
      <c r="P2401" s="25">
        <f>'LISTA DOS ITENS'!$O2401*'LISTA DOS ITENS'!$M2401</f>
        <v>230</v>
      </c>
      <c r="Q2401" s="25">
        <v>784.16</v>
      </c>
      <c r="R2401" s="25">
        <f>'LISTA DOS ITENS'!$Q2401*'LISTA DOS ITENS'!$M2401</f>
        <v>1568.32</v>
      </c>
      <c r="S2401" s="56">
        <f>IF('LISTA DOS ITENS'!$P2401&gt;'LISTA DOS ITENS'!$R2401,'LISTA DOS ITENS'!$P2401,'LISTA DOS ITENS'!$R2401)</f>
        <v>1568.32</v>
      </c>
      <c r="T2401" s="25">
        <v>47.22148248756755</v>
      </c>
      <c r="U2401" s="25">
        <f>'LISTA DOS ITENS'!$T2401*'LISTA DOS ITENS'!$M2401</f>
        <v>94.44296498</v>
      </c>
      <c r="V2401" s="56">
        <f t="array" ref="V2401">INDEX('RESUMO - LOTES E VMA'!$F$3:$F$181,MATCH('LISTA DOS ITENS'!$D2401,'RESUMO - LOTES E VMA'!$A$3:$A$181,0))</f>
        <v>12797.3333</v>
      </c>
      <c r="W2401" s="57">
        <f>'LISTA DOS ITENS'!$U2401/'LISTA DOS ITENS'!$V2401</f>
        <v>0.007379894135</v>
      </c>
      <c r="X2401" s="53" t="s">
        <v>53</v>
      </c>
      <c r="Y2401" s="53" t="s">
        <v>290</v>
      </c>
      <c r="Z2401" s="58" t="str">
        <f>'LISTA DOS ITENS'!$F2401&amp;"-"&amp;'LISTA DOS ITENS'!$H2401&amp;"-"&amp;'LISTA DOS ITENS'!$J2401&amp;"-"&amp;'LISTA DOS ITENS'!$K2401&amp;"-"&amp;'LISTA DOS ITENS'!$I2401</f>
        <v>10802800-2101-A018-IMOB/NAC-</v>
      </c>
      <c r="AA2401" s="59" t="str">
        <f t="array" ref="AA2401">INDEX('RESUMO - LOTES E VMA'!$M$3:$M$181,MATCH('LISTA DOS ITENS'!$D2401,'RESUMO - LOTES E VMA'!$A$3:$A$181,0))</f>
        <v>Para Leilão</v>
      </c>
      <c r="AB2401" s="60">
        <f t="array" ref="AB2401">INDEX('RESUMO - LOTES E VMA'!$J$3:$J$181,MATCH('LISTA DOS ITENS'!$D2401,'RESUMO - LOTES E VMA'!$A$3:$A$181,0))</f>
        <v>0.05908034291</v>
      </c>
      <c r="AC2401" s="29" t="str">
        <f t="array" ref="AC2401">INDEX('RESUMO - LOTES E VMA'!$L$3:$L$181,MATCH('LISTA DOS ITENS'!$D2401,'RESUMO - LOTES E VMA'!$A$3:$A$181,0))</f>
        <v>1% do Valor de Comparação do VMA</v>
      </c>
      <c r="AD2401" s="53" t="str">
        <f>VLOOKUP(Tabela1[[#This Row],[Índice]],[1]Planilha1!$A:$A,1,0)</f>
        <v>#ERROR!</v>
      </c>
    </row>
    <row r="2402" ht="15.75" customHeight="1">
      <c r="A2402" s="52">
        <v>256110.0</v>
      </c>
      <c r="B2402" s="53" t="s">
        <v>70</v>
      </c>
      <c r="C2402" s="53" t="s">
        <v>71</v>
      </c>
      <c r="D2402" s="22">
        <v>207296.0</v>
      </c>
      <c r="E2402" s="53" t="s">
        <v>98</v>
      </c>
      <c r="F2402" s="54">
        <v>1.0803643E7</v>
      </c>
      <c r="G2402" s="53" t="s">
        <v>1726</v>
      </c>
      <c r="H2402" s="55">
        <v>2101.0</v>
      </c>
      <c r="I2402" s="55" t="s">
        <v>130</v>
      </c>
      <c r="J2402" s="55" t="s">
        <v>325</v>
      </c>
      <c r="K2402" s="53" t="s">
        <v>73</v>
      </c>
      <c r="L2402" s="53"/>
      <c r="M2402" s="53">
        <v>9.0</v>
      </c>
      <c r="N2402" s="53" t="s">
        <v>52</v>
      </c>
      <c r="O2402" s="25">
        <v>140.6888888888889</v>
      </c>
      <c r="P2402" s="25">
        <f>'LISTA DOS ITENS'!$O2402*'LISTA DOS ITENS'!$M2402</f>
        <v>1266.2</v>
      </c>
      <c r="Q2402" s="25">
        <v>140.63</v>
      </c>
      <c r="R2402" s="25">
        <f>'LISTA DOS ITENS'!$Q2402*'LISTA DOS ITENS'!$M2402</f>
        <v>1265.67</v>
      </c>
      <c r="S2402" s="56">
        <f>IF('LISTA DOS ITENS'!$P2402&gt;'LISTA DOS ITENS'!$R2402,'LISTA DOS ITENS'!$P2402,'LISTA DOS ITENS'!$R2402)</f>
        <v>1266.2</v>
      </c>
      <c r="T2402" s="25">
        <v>8.468625130364497</v>
      </c>
      <c r="U2402" s="25">
        <f>'LISTA DOS ITENS'!$T2402*'LISTA DOS ITENS'!$M2402</f>
        <v>76.21762617</v>
      </c>
      <c r="V2402" s="56">
        <f t="array" ref="V2402">INDEX('RESUMO - LOTES E VMA'!$F$3:$F$181,MATCH('LISTA DOS ITENS'!$D2402,'RESUMO - LOTES E VMA'!$A$3:$A$181,0))</f>
        <v>12797.3333</v>
      </c>
      <c r="W2402" s="57">
        <f>'LISTA DOS ITENS'!$U2402/'LISTA DOS ITENS'!$V2402</f>
        <v>0.005955742839</v>
      </c>
      <c r="X2402" s="53" t="s">
        <v>53</v>
      </c>
      <c r="Y2402" s="53" t="s">
        <v>290</v>
      </c>
      <c r="Z2402" s="58" t="str">
        <f>'LISTA DOS ITENS'!$F2402&amp;"-"&amp;'LISTA DOS ITENS'!$H2402&amp;"-"&amp;'LISTA DOS ITENS'!$J2402&amp;"-"&amp;'LISTA DOS ITENS'!$K2402&amp;"-"&amp;'LISTA DOS ITENS'!$I2402</f>
        <v>10803643-2101-A018-CONS/NAC-ED-1000-01.02</v>
      </c>
      <c r="AA2402" s="59" t="str">
        <f t="array" ref="AA2402">INDEX('RESUMO - LOTES E VMA'!$M$3:$M$181,MATCH('LISTA DOS ITENS'!$D2402,'RESUMO - LOTES E VMA'!$A$3:$A$181,0))</f>
        <v>Para Leilão</v>
      </c>
      <c r="AB2402" s="60">
        <f t="array" ref="AB2402">INDEX('RESUMO - LOTES E VMA'!$J$3:$J$181,MATCH('LISTA DOS ITENS'!$D2402,'RESUMO - LOTES E VMA'!$A$3:$A$181,0))</f>
        <v>0.05908034291</v>
      </c>
      <c r="AC2402" s="29" t="str">
        <f t="array" ref="AC2402">INDEX('RESUMO - LOTES E VMA'!$L$3:$L$181,MATCH('LISTA DOS ITENS'!$D2402,'RESUMO - LOTES E VMA'!$A$3:$A$181,0))</f>
        <v>1% do Valor de Comparação do VMA</v>
      </c>
      <c r="AD2402" s="53" t="str">
        <f>VLOOKUP(Tabela1[[#This Row],[Índice]],[1]Planilha1!$A:$A,1,0)</f>
        <v>#ERROR!</v>
      </c>
    </row>
    <row r="2403" ht="15.75" customHeight="1">
      <c r="A2403" s="52">
        <v>256111.0</v>
      </c>
      <c r="B2403" s="53" t="s">
        <v>70</v>
      </c>
      <c r="C2403" s="53" t="s">
        <v>71</v>
      </c>
      <c r="D2403" s="22">
        <v>207296.0</v>
      </c>
      <c r="E2403" s="53" t="s">
        <v>98</v>
      </c>
      <c r="F2403" s="54">
        <v>1.0803643E7</v>
      </c>
      <c r="G2403" s="53" t="s">
        <v>1726</v>
      </c>
      <c r="H2403" s="55">
        <v>2101.0</v>
      </c>
      <c r="I2403" s="55" t="s">
        <v>81</v>
      </c>
      <c r="J2403" s="55" t="s">
        <v>325</v>
      </c>
      <c r="K2403" s="53" t="s">
        <v>73</v>
      </c>
      <c r="L2403" s="53"/>
      <c r="M2403" s="53">
        <v>4.0</v>
      </c>
      <c r="N2403" s="53" t="s">
        <v>52</v>
      </c>
      <c r="O2403" s="25">
        <v>140.585</v>
      </c>
      <c r="P2403" s="25">
        <f>'LISTA DOS ITENS'!$O2403*'LISTA DOS ITENS'!$M2403</f>
        <v>562.34</v>
      </c>
      <c r="Q2403" s="25">
        <v>140.63</v>
      </c>
      <c r="R2403" s="25">
        <f>'LISTA DOS ITENS'!$Q2403*'LISTA DOS ITENS'!$M2403</f>
        <v>562.52</v>
      </c>
      <c r="S2403" s="56">
        <f>IF('LISTA DOS ITENS'!$P2403&gt;'LISTA DOS ITENS'!$R2403,'LISTA DOS ITENS'!$P2403,'LISTA DOS ITENS'!$R2403)</f>
        <v>562.52</v>
      </c>
      <c r="T2403" s="25">
        <v>8.468625130364497</v>
      </c>
      <c r="U2403" s="25">
        <f>'LISTA DOS ITENS'!$T2403*'LISTA DOS ITENS'!$M2403</f>
        <v>33.87450052</v>
      </c>
      <c r="V2403" s="56">
        <f t="array" ref="V2403">INDEX('RESUMO - LOTES E VMA'!$F$3:$F$181,MATCH('LISTA DOS ITENS'!$D2403,'RESUMO - LOTES E VMA'!$A$3:$A$181,0))</f>
        <v>12797.3333</v>
      </c>
      <c r="W2403" s="57">
        <f>'LISTA DOS ITENS'!$U2403/'LISTA DOS ITENS'!$V2403</f>
        <v>0.002646996817</v>
      </c>
      <c r="X2403" s="53" t="s">
        <v>53</v>
      </c>
      <c r="Y2403" s="53" t="s">
        <v>290</v>
      </c>
      <c r="Z2403" s="58" t="str">
        <f>'LISTA DOS ITENS'!$F2403&amp;"-"&amp;'LISTA DOS ITENS'!$H2403&amp;"-"&amp;'LISTA DOS ITENS'!$J2403&amp;"-"&amp;'LISTA DOS ITENS'!$K2403&amp;"-"&amp;'LISTA DOS ITENS'!$I2403</f>
        <v>10803643-2101-A018-CONS/NAC-ED-1000-01.01</v>
      </c>
      <c r="AA2403" s="59" t="str">
        <f t="array" ref="AA2403">INDEX('RESUMO - LOTES E VMA'!$M$3:$M$181,MATCH('LISTA DOS ITENS'!$D2403,'RESUMO - LOTES E VMA'!$A$3:$A$181,0))</f>
        <v>Para Leilão</v>
      </c>
      <c r="AB2403" s="60">
        <f t="array" ref="AB2403">INDEX('RESUMO - LOTES E VMA'!$J$3:$J$181,MATCH('LISTA DOS ITENS'!$D2403,'RESUMO - LOTES E VMA'!$A$3:$A$181,0))</f>
        <v>0.05908034291</v>
      </c>
      <c r="AC2403" s="29" t="str">
        <f t="array" ref="AC2403">INDEX('RESUMO - LOTES E VMA'!$L$3:$L$181,MATCH('LISTA DOS ITENS'!$D2403,'RESUMO - LOTES E VMA'!$A$3:$A$181,0))</f>
        <v>1% do Valor de Comparação do VMA</v>
      </c>
      <c r="AD2403" s="53" t="str">
        <f>VLOOKUP(Tabela1[[#This Row],[Índice]],[1]Planilha1!$A:$A,1,0)</f>
        <v>#ERROR!</v>
      </c>
    </row>
    <row r="2404" ht="15.75" customHeight="1">
      <c r="A2404" s="52">
        <v>256112.0</v>
      </c>
      <c r="B2404" s="53" t="s">
        <v>70</v>
      </c>
      <c r="C2404" s="53" t="s">
        <v>71</v>
      </c>
      <c r="D2404" s="22">
        <v>207296.0</v>
      </c>
      <c r="E2404" s="53" t="s">
        <v>98</v>
      </c>
      <c r="F2404" s="54">
        <v>1.080728E7</v>
      </c>
      <c r="G2404" s="53" t="s">
        <v>1726</v>
      </c>
      <c r="H2404" s="55">
        <v>2101.0</v>
      </c>
      <c r="I2404" s="55" t="s">
        <v>81</v>
      </c>
      <c r="J2404" s="55" t="s">
        <v>325</v>
      </c>
      <c r="K2404" s="53" t="s">
        <v>80</v>
      </c>
      <c r="L2404" s="53"/>
      <c r="M2404" s="53">
        <v>1.0</v>
      </c>
      <c r="N2404" s="53" t="s">
        <v>52</v>
      </c>
      <c r="O2404" s="25">
        <v>127.21</v>
      </c>
      <c r="P2404" s="25">
        <f>'LISTA DOS ITENS'!$O2404*'LISTA DOS ITENS'!$M2404</f>
        <v>127.21</v>
      </c>
      <c r="Q2404" s="25">
        <v>149.92</v>
      </c>
      <c r="R2404" s="25">
        <f>'LISTA DOS ITENS'!$Q2404*'LISTA DOS ITENS'!$M2404</f>
        <v>149.92</v>
      </c>
      <c r="S2404" s="56">
        <f>IF('LISTA DOS ITENS'!$P2404&gt;'LISTA DOS ITENS'!$R2404,'LISTA DOS ITENS'!$P2404,'LISTA DOS ITENS'!$R2404)</f>
        <v>149.92</v>
      </c>
      <c r="T2404" s="25">
        <v>9.028061434574738</v>
      </c>
      <c r="U2404" s="25">
        <f>'LISTA DOS ITENS'!$T2404*'LISTA DOS ITENS'!$M2404</f>
        <v>9.028061435</v>
      </c>
      <c r="V2404" s="56">
        <f t="array" ref="V2404">INDEX('RESUMO - LOTES E VMA'!$F$3:$F$181,MATCH('LISTA DOS ITENS'!$D2404,'RESUMO - LOTES E VMA'!$A$3:$A$181,0))</f>
        <v>12797.3333</v>
      </c>
      <c r="W2404" s="57">
        <f>'LISTA DOS ITENS'!$U2404/'LISTA DOS ITENS'!$V2404</f>
        <v>0.000705464273</v>
      </c>
      <c r="X2404" s="53" t="s">
        <v>53</v>
      </c>
      <c r="Y2404" s="53" t="s">
        <v>290</v>
      </c>
      <c r="Z2404" s="58" t="str">
        <f>'LISTA DOS ITENS'!$F2404&amp;"-"&amp;'LISTA DOS ITENS'!$H2404&amp;"-"&amp;'LISTA DOS ITENS'!$J2404&amp;"-"&amp;'LISTA DOS ITENS'!$K2404&amp;"-"&amp;'LISTA DOS ITENS'!$I2404</f>
        <v>10807280-2101-A018-IMOB/NAC-ED-1000-01.01</v>
      </c>
      <c r="AA2404" s="59" t="str">
        <f t="array" ref="AA2404">INDEX('RESUMO - LOTES E VMA'!$M$3:$M$181,MATCH('LISTA DOS ITENS'!$D2404,'RESUMO - LOTES E VMA'!$A$3:$A$181,0))</f>
        <v>Para Leilão</v>
      </c>
      <c r="AB2404" s="60">
        <f t="array" ref="AB2404">INDEX('RESUMO - LOTES E VMA'!$J$3:$J$181,MATCH('LISTA DOS ITENS'!$D2404,'RESUMO - LOTES E VMA'!$A$3:$A$181,0))</f>
        <v>0.05908034291</v>
      </c>
      <c r="AC2404" s="29" t="str">
        <f t="array" ref="AC2404">INDEX('RESUMO - LOTES E VMA'!$L$3:$L$181,MATCH('LISTA DOS ITENS'!$D2404,'RESUMO - LOTES E VMA'!$A$3:$A$181,0))</f>
        <v>1% do Valor de Comparação do VMA</v>
      </c>
      <c r="AD2404" s="53" t="str">
        <f>VLOOKUP(Tabela1[[#This Row],[Índice]],[1]Planilha1!$A:$A,1,0)</f>
        <v>#ERROR!</v>
      </c>
    </row>
    <row r="2405" ht="15.75" customHeight="1">
      <c r="A2405" s="52">
        <v>256113.0</v>
      </c>
      <c r="B2405" s="53" t="s">
        <v>70</v>
      </c>
      <c r="C2405" s="53" t="s">
        <v>71</v>
      </c>
      <c r="D2405" s="22">
        <v>207296.0</v>
      </c>
      <c r="E2405" s="53" t="s">
        <v>98</v>
      </c>
      <c r="F2405" s="54">
        <v>1.080728E7</v>
      </c>
      <c r="G2405" s="53" t="s">
        <v>1726</v>
      </c>
      <c r="H2405" s="55">
        <v>2101.0</v>
      </c>
      <c r="I2405" s="55" t="s">
        <v>130</v>
      </c>
      <c r="J2405" s="55" t="s">
        <v>325</v>
      </c>
      <c r="K2405" s="53" t="s">
        <v>80</v>
      </c>
      <c r="L2405" s="53"/>
      <c r="M2405" s="53">
        <v>1.0</v>
      </c>
      <c r="N2405" s="53" t="s">
        <v>52</v>
      </c>
      <c r="O2405" s="25">
        <v>127.21</v>
      </c>
      <c r="P2405" s="25">
        <f>'LISTA DOS ITENS'!$O2405*'LISTA DOS ITENS'!$M2405</f>
        <v>127.21</v>
      </c>
      <c r="Q2405" s="25">
        <v>149.92</v>
      </c>
      <c r="R2405" s="25">
        <f>'LISTA DOS ITENS'!$Q2405*'LISTA DOS ITENS'!$M2405</f>
        <v>149.92</v>
      </c>
      <c r="S2405" s="56">
        <f>IF('LISTA DOS ITENS'!$P2405&gt;'LISTA DOS ITENS'!$R2405,'LISTA DOS ITENS'!$P2405,'LISTA DOS ITENS'!$R2405)</f>
        <v>149.92</v>
      </c>
      <c r="T2405" s="25">
        <v>9.028061434574738</v>
      </c>
      <c r="U2405" s="25">
        <f>'LISTA DOS ITENS'!$T2405*'LISTA DOS ITENS'!$M2405</f>
        <v>9.028061435</v>
      </c>
      <c r="V2405" s="56">
        <f t="array" ref="V2405">INDEX('RESUMO - LOTES E VMA'!$F$3:$F$181,MATCH('LISTA DOS ITENS'!$D2405,'RESUMO - LOTES E VMA'!$A$3:$A$181,0))</f>
        <v>12797.3333</v>
      </c>
      <c r="W2405" s="57">
        <f>'LISTA DOS ITENS'!$U2405/'LISTA DOS ITENS'!$V2405</f>
        <v>0.000705464273</v>
      </c>
      <c r="X2405" s="53" t="s">
        <v>53</v>
      </c>
      <c r="Y2405" s="53" t="s">
        <v>290</v>
      </c>
      <c r="Z2405" s="58" t="str">
        <f>'LISTA DOS ITENS'!$F2405&amp;"-"&amp;'LISTA DOS ITENS'!$H2405&amp;"-"&amp;'LISTA DOS ITENS'!$J2405&amp;"-"&amp;'LISTA DOS ITENS'!$K2405&amp;"-"&amp;'LISTA DOS ITENS'!$I2405</f>
        <v>10807280-2101-A018-IMOB/NAC-ED-1000-01.02</v>
      </c>
      <c r="AA2405" s="59" t="str">
        <f t="array" ref="AA2405">INDEX('RESUMO - LOTES E VMA'!$M$3:$M$181,MATCH('LISTA DOS ITENS'!$D2405,'RESUMO - LOTES E VMA'!$A$3:$A$181,0))</f>
        <v>Para Leilão</v>
      </c>
      <c r="AB2405" s="60">
        <f t="array" ref="AB2405">INDEX('RESUMO - LOTES E VMA'!$J$3:$J$181,MATCH('LISTA DOS ITENS'!$D2405,'RESUMO - LOTES E VMA'!$A$3:$A$181,0))</f>
        <v>0.05908034291</v>
      </c>
      <c r="AC2405" s="29" t="str">
        <f t="array" ref="AC2405">INDEX('RESUMO - LOTES E VMA'!$L$3:$L$181,MATCH('LISTA DOS ITENS'!$D2405,'RESUMO - LOTES E VMA'!$A$3:$A$181,0))</f>
        <v>1% do Valor de Comparação do VMA</v>
      </c>
      <c r="AD2405" s="53" t="str">
        <f>VLOOKUP(Tabela1[[#This Row],[Índice]],[1]Planilha1!$A:$A,1,0)</f>
        <v>#ERROR!</v>
      </c>
    </row>
    <row r="2406" ht="15.75" customHeight="1">
      <c r="A2406" s="52">
        <v>256114.0</v>
      </c>
      <c r="B2406" s="53" t="s">
        <v>70</v>
      </c>
      <c r="C2406" s="53" t="s">
        <v>71</v>
      </c>
      <c r="D2406" s="22">
        <v>207296.0</v>
      </c>
      <c r="E2406" s="53" t="s">
        <v>98</v>
      </c>
      <c r="F2406" s="54">
        <v>1.0941451E7</v>
      </c>
      <c r="G2406" s="53" t="s">
        <v>1736</v>
      </c>
      <c r="H2406" s="55">
        <v>2101.0</v>
      </c>
      <c r="I2406" s="55"/>
      <c r="J2406" s="55" t="s">
        <v>325</v>
      </c>
      <c r="K2406" s="53" t="s">
        <v>80</v>
      </c>
      <c r="L2406" s="53"/>
      <c r="M2406" s="53">
        <v>1.0</v>
      </c>
      <c r="N2406" s="53" t="s">
        <v>52</v>
      </c>
      <c r="O2406" s="25">
        <v>2378.8</v>
      </c>
      <c r="P2406" s="25">
        <f>'LISTA DOS ITENS'!$O2406*'LISTA DOS ITENS'!$M2406</f>
        <v>2378.8</v>
      </c>
      <c r="Q2406" s="25">
        <v>2378.8</v>
      </c>
      <c r="R2406" s="25">
        <f>'LISTA DOS ITENS'!$Q2406*'LISTA DOS ITENS'!$M2406</f>
        <v>2378.8</v>
      </c>
      <c r="S2406" s="56">
        <f>IF('LISTA DOS ITENS'!$P2406&gt;'LISTA DOS ITENS'!$R2406,'LISTA DOS ITENS'!$P2406,'LISTA DOS ITENS'!$R2406)</f>
        <v>2378.8</v>
      </c>
      <c r="T2406" s="25">
        <v>23.788000000000004</v>
      </c>
      <c r="U2406" s="25">
        <f>'LISTA DOS ITENS'!$T2406*'LISTA DOS ITENS'!$M2406</f>
        <v>23.788</v>
      </c>
      <c r="V2406" s="56">
        <f t="array" ref="V2406">INDEX('RESUMO - LOTES E VMA'!$F$3:$F$181,MATCH('LISTA DOS ITENS'!$D2406,'RESUMO - LOTES E VMA'!$A$3:$A$181,0))</f>
        <v>12797.3333</v>
      </c>
      <c r="W2406" s="57">
        <f>'LISTA DOS ITENS'!$U2406/'LISTA DOS ITENS'!$V2406</f>
        <v>0.00185882476</v>
      </c>
      <c r="X2406" s="53" t="s">
        <v>53</v>
      </c>
      <c r="Y2406" s="53" t="s">
        <v>290</v>
      </c>
      <c r="Z2406" s="58" t="str">
        <f>'LISTA DOS ITENS'!$F2406&amp;"-"&amp;'LISTA DOS ITENS'!$H2406&amp;"-"&amp;'LISTA DOS ITENS'!$J2406&amp;"-"&amp;'LISTA DOS ITENS'!$K2406&amp;"-"&amp;'LISTA DOS ITENS'!$I2406</f>
        <v>10941451-2101-A018-IMOB/NAC-</v>
      </c>
      <c r="AA2406" s="59" t="str">
        <f t="array" ref="AA2406">INDEX('RESUMO - LOTES E VMA'!$M$3:$M$181,MATCH('LISTA DOS ITENS'!$D2406,'RESUMO - LOTES E VMA'!$A$3:$A$181,0))</f>
        <v>Para Leilão</v>
      </c>
      <c r="AB2406" s="60">
        <f t="array" ref="AB2406">INDEX('RESUMO - LOTES E VMA'!$J$3:$J$181,MATCH('LISTA DOS ITENS'!$D2406,'RESUMO - LOTES E VMA'!$A$3:$A$181,0))</f>
        <v>0.05908034291</v>
      </c>
      <c r="AC2406" s="29" t="str">
        <f t="array" ref="AC2406">INDEX('RESUMO - LOTES E VMA'!$L$3:$L$181,MATCH('LISTA DOS ITENS'!$D2406,'RESUMO - LOTES E VMA'!$A$3:$A$181,0))</f>
        <v>1% do Valor de Comparação do VMA</v>
      </c>
      <c r="AD2406" s="53" t="str">
        <f>VLOOKUP(Tabela1[[#This Row],[Índice]],[1]Planilha1!$A:$A,1,0)</f>
        <v>#ERROR!</v>
      </c>
    </row>
    <row r="2407" ht="15.75" customHeight="1">
      <c r="A2407" s="52">
        <v>256115.0</v>
      </c>
      <c r="B2407" s="53" t="s">
        <v>70</v>
      </c>
      <c r="C2407" s="53" t="s">
        <v>71</v>
      </c>
      <c r="D2407" s="22">
        <v>207296.0</v>
      </c>
      <c r="E2407" s="53" t="s">
        <v>98</v>
      </c>
      <c r="F2407" s="54">
        <v>1.096431E7</v>
      </c>
      <c r="G2407" s="53" t="s">
        <v>1726</v>
      </c>
      <c r="H2407" s="55">
        <v>2101.0</v>
      </c>
      <c r="I2407" s="55" t="s">
        <v>81</v>
      </c>
      <c r="J2407" s="55" t="s">
        <v>325</v>
      </c>
      <c r="K2407" s="53" t="s">
        <v>80</v>
      </c>
      <c r="L2407" s="53"/>
      <c r="M2407" s="53">
        <v>18.0</v>
      </c>
      <c r="N2407" s="53" t="s">
        <v>52</v>
      </c>
      <c r="O2407" s="25">
        <v>149.57833333333332</v>
      </c>
      <c r="P2407" s="25">
        <f>'LISTA DOS ITENS'!$O2407*'LISTA DOS ITENS'!$M2407</f>
        <v>2692.41</v>
      </c>
      <c r="Q2407" s="25">
        <v>784.04</v>
      </c>
      <c r="R2407" s="25">
        <f>'LISTA DOS ITENS'!$Q2407*'LISTA DOS ITENS'!$M2407</f>
        <v>14112.72</v>
      </c>
      <c r="S2407" s="56">
        <f>IF('LISTA DOS ITENS'!$P2407&gt;'LISTA DOS ITENS'!$R2407,'LISTA DOS ITENS'!$P2407,'LISTA DOS ITENS'!$R2407)</f>
        <v>14112.72</v>
      </c>
      <c r="T2407" s="25">
        <v>47.21425618439153</v>
      </c>
      <c r="U2407" s="25">
        <f>'LISTA DOS ITENS'!$T2407*'LISTA DOS ITENS'!$M2407</f>
        <v>849.8566113</v>
      </c>
      <c r="V2407" s="56">
        <f t="array" ref="V2407">INDEX('RESUMO - LOTES E VMA'!$F$3:$F$181,MATCH('LISTA DOS ITENS'!$D2407,'RESUMO - LOTES E VMA'!$A$3:$A$181,0))</f>
        <v>12797.3333</v>
      </c>
      <c r="W2407" s="57">
        <f>'LISTA DOS ITENS'!$U2407/'LISTA DOS ITENS'!$V2407</f>
        <v>0.06640888311</v>
      </c>
      <c r="X2407" s="53" t="s">
        <v>53</v>
      </c>
      <c r="Y2407" s="53" t="s">
        <v>290</v>
      </c>
      <c r="Z2407" s="58" t="str">
        <f>'LISTA DOS ITENS'!$F2407&amp;"-"&amp;'LISTA DOS ITENS'!$H2407&amp;"-"&amp;'LISTA DOS ITENS'!$J2407&amp;"-"&amp;'LISTA DOS ITENS'!$K2407&amp;"-"&amp;'LISTA DOS ITENS'!$I2407</f>
        <v>10964310-2101-A018-IMOB/NAC-ED-1000-01.01</v>
      </c>
      <c r="AA2407" s="59" t="str">
        <f t="array" ref="AA2407">INDEX('RESUMO - LOTES E VMA'!$M$3:$M$181,MATCH('LISTA DOS ITENS'!$D2407,'RESUMO - LOTES E VMA'!$A$3:$A$181,0))</f>
        <v>Para Leilão</v>
      </c>
      <c r="AB2407" s="60">
        <f t="array" ref="AB2407">INDEX('RESUMO - LOTES E VMA'!$J$3:$J$181,MATCH('LISTA DOS ITENS'!$D2407,'RESUMO - LOTES E VMA'!$A$3:$A$181,0))</f>
        <v>0.05908034291</v>
      </c>
      <c r="AC2407" s="29" t="str">
        <f t="array" ref="AC2407">INDEX('RESUMO - LOTES E VMA'!$L$3:$L$181,MATCH('LISTA DOS ITENS'!$D2407,'RESUMO - LOTES E VMA'!$A$3:$A$181,0))</f>
        <v>1% do Valor de Comparação do VMA</v>
      </c>
      <c r="AD2407" s="53" t="str">
        <f>VLOOKUP(Tabela1[[#This Row],[Índice]],[1]Planilha1!$A:$A,1,0)</f>
        <v>#ERROR!</v>
      </c>
    </row>
    <row r="2408" ht="15.75" customHeight="1">
      <c r="A2408" s="52">
        <v>256116.0</v>
      </c>
      <c r="B2408" s="53" t="s">
        <v>70</v>
      </c>
      <c r="C2408" s="53" t="s">
        <v>71</v>
      </c>
      <c r="D2408" s="22">
        <v>207296.0</v>
      </c>
      <c r="E2408" s="53" t="s">
        <v>98</v>
      </c>
      <c r="F2408" s="54">
        <v>1.0991574E7</v>
      </c>
      <c r="G2408" s="53" t="s">
        <v>1726</v>
      </c>
      <c r="H2408" s="55">
        <v>2101.0</v>
      </c>
      <c r="I2408" s="55"/>
      <c r="J2408" s="55" t="s">
        <v>325</v>
      </c>
      <c r="K2408" s="53" t="s">
        <v>73</v>
      </c>
      <c r="L2408" s="53"/>
      <c r="M2408" s="53">
        <v>10.0</v>
      </c>
      <c r="N2408" s="53" t="s">
        <v>52</v>
      </c>
      <c r="O2408" s="25">
        <v>340.0</v>
      </c>
      <c r="P2408" s="25">
        <f>'LISTA DOS ITENS'!$O2408*'LISTA DOS ITENS'!$M2408</f>
        <v>3400</v>
      </c>
      <c r="Q2408" s="25">
        <v>340.0</v>
      </c>
      <c r="R2408" s="25">
        <f>'LISTA DOS ITENS'!$Q2408*'LISTA DOS ITENS'!$M2408</f>
        <v>3400</v>
      </c>
      <c r="S2408" s="56">
        <f>IF('LISTA DOS ITENS'!$P2408&gt;'LISTA DOS ITENS'!$R2408,'LISTA DOS ITENS'!$P2408,'LISTA DOS ITENS'!$R2408)</f>
        <v>3400</v>
      </c>
      <c r="T2408" s="25">
        <v>20.47452566539095</v>
      </c>
      <c r="U2408" s="25">
        <f>'LISTA DOS ITENS'!$T2408*'LISTA DOS ITENS'!$M2408</f>
        <v>204.7452567</v>
      </c>
      <c r="V2408" s="56">
        <f t="array" ref="V2408">INDEX('RESUMO - LOTES E VMA'!$F$3:$F$181,MATCH('LISTA DOS ITENS'!$D2408,'RESUMO - LOTES E VMA'!$A$3:$A$181,0))</f>
        <v>12797.3333</v>
      </c>
      <c r="W2408" s="57">
        <f>'LISTA DOS ITENS'!$U2408/'LISTA DOS ITENS'!$V2408</f>
        <v>0.01599905635</v>
      </c>
      <c r="X2408" s="53" t="s">
        <v>53</v>
      </c>
      <c r="Y2408" s="53" t="s">
        <v>290</v>
      </c>
      <c r="Z2408" s="58" t="str">
        <f>'LISTA DOS ITENS'!$F2408&amp;"-"&amp;'LISTA DOS ITENS'!$H2408&amp;"-"&amp;'LISTA DOS ITENS'!$J2408&amp;"-"&amp;'LISTA DOS ITENS'!$K2408&amp;"-"&amp;'LISTA DOS ITENS'!$I2408</f>
        <v>10991574-2101-A018-CONS/NAC-</v>
      </c>
      <c r="AA2408" s="59" t="str">
        <f t="array" ref="AA2408">INDEX('RESUMO - LOTES E VMA'!$M$3:$M$181,MATCH('LISTA DOS ITENS'!$D2408,'RESUMO - LOTES E VMA'!$A$3:$A$181,0))</f>
        <v>Para Leilão</v>
      </c>
      <c r="AB2408" s="60">
        <f t="array" ref="AB2408">INDEX('RESUMO - LOTES E VMA'!$J$3:$J$181,MATCH('LISTA DOS ITENS'!$D2408,'RESUMO - LOTES E VMA'!$A$3:$A$181,0))</f>
        <v>0.05908034291</v>
      </c>
      <c r="AC2408" s="29" t="str">
        <f t="array" ref="AC2408">INDEX('RESUMO - LOTES E VMA'!$L$3:$L$181,MATCH('LISTA DOS ITENS'!$D2408,'RESUMO - LOTES E VMA'!$A$3:$A$181,0))</f>
        <v>1% do Valor de Comparação do VMA</v>
      </c>
      <c r="AD2408" s="53" t="str">
        <f>VLOOKUP(Tabela1[[#This Row],[Índice]],[1]Planilha1!$A:$A,1,0)</f>
        <v>#ERROR!</v>
      </c>
    </row>
    <row r="2409" ht="15.75" customHeight="1">
      <c r="A2409" s="52">
        <v>256117.0</v>
      </c>
      <c r="B2409" s="53" t="s">
        <v>70</v>
      </c>
      <c r="C2409" s="53" t="s">
        <v>71</v>
      </c>
      <c r="D2409" s="22">
        <v>207296.0</v>
      </c>
      <c r="E2409" s="53" t="s">
        <v>98</v>
      </c>
      <c r="F2409" s="54">
        <v>1.1015548E7</v>
      </c>
      <c r="G2409" s="53" t="s">
        <v>1763</v>
      </c>
      <c r="H2409" s="55">
        <v>2101.0</v>
      </c>
      <c r="I2409" s="55" t="s">
        <v>81</v>
      </c>
      <c r="J2409" s="55" t="s">
        <v>325</v>
      </c>
      <c r="K2409" s="53" t="s">
        <v>80</v>
      </c>
      <c r="L2409" s="53"/>
      <c r="M2409" s="53">
        <v>1.0</v>
      </c>
      <c r="N2409" s="53" t="s">
        <v>52</v>
      </c>
      <c r="O2409" s="25">
        <v>3310.58</v>
      </c>
      <c r="P2409" s="25">
        <f>'LISTA DOS ITENS'!$O2409*'LISTA DOS ITENS'!$M2409</f>
        <v>3310.58</v>
      </c>
      <c r="Q2409" s="25">
        <v>1500.0</v>
      </c>
      <c r="R2409" s="25">
        <f>'LISTA DOS ITENS'!$Q2409*'LISTA DOS ITENS'!$M2409</f>
        <v>1500</v>
      </c>
      <c r="S2409" s="56">
        <f>IF('LISTA DOS ITENS'!$P2409&gt;'LISTA DOS ITENS'!$R2409,'LISTA DOS ITENS'!$P2409,'LISTA DOS ITENS'!$R2409)</f>
        <v>3310.58</v>
      </c>
      <c r="T2409" s="25">
        <v>90.32878970025419</v>
      </c>
      <c r="U2409" s="25">
        <f>'LISTA DOS ITENS'!$T2409*'LISTA DOS ITENS'!$M2409</f>
        <v>90.3287897</v>
      </c>
      <c r="V2409" s="56">
        <f t="array" ref="V2409">INDEX('RESUMO - LOTES E VMA'!$F$3:$F$181,MATCH('LISTA DOS ITENS'!$D2409,'RESUMO - LOTES E VMA'!$A$3:$A$181,0))</f>
        <v>12797.3333</v>
      </c>
      <c r="W2409" s="57">
        <f>'LISTA DOS ITENS'!$U2409/'LISTA DOS ITENS'!$V2409</f>
        <v>0.007058407214</v>
      </c>
      <c r="X2409" s="53" t="s">
        <v>53</v>
      </c>
      <c r="Y2409" s="53" t="s">
        <v>290</v>
      </c>
      <c r="Z2409" s="58" t="str">
        <f>'LISTA DOS ITENS'!$F2409&amp;"-"&amp;'LISTA DOS ITENS'!$H2409&amp;"-"&amp;'LISTA DOS ITENS'!$J2409&amp;"-"&amp;'LISTA DOS ITENS'!$K2409&amp;"-"&amp;'LISTA DOS ITENS'!$I2409</f>
        <v>11015548-2101-A018-IMOB/NAC-ED-1000-01.01</v>
      </c>
      <c r="AA2409" s="59" t="str">
        <f t="array" ref="AA2409">INDEX('RESUMO - LOTES E VMA'!$M$3:$M$181,MATCH('LISTA DOS ITENS'!$D2409,'RESUMO - LOTES E VMA'!$A$3:$A$181,0))</f>
        <v>Para Leilão</v>
      </c>
      <c r="AB2409" s="60">
        <f t="array" ref="AB2409">INDEX('RESUMO - LOTES E VMA'!$J$3:$J$181,MATCH('LISTA DOS ITENS'!$D2409,'RESUMO - LOTES E VMA'!$A$3:$A$181,0))</f>
        <v>0.05908034291</v>
      </c>
      <c r="AC2409" s="29" t="str">
        <f t="array" ref="AC2409">INDEX('RESUMO - LOTES E VMA'!$L$3:$L$181,MATCH('LISTA DOS ITENS'!$D2409,'RESUMO - LOTES E VMA'!$A$3:$A$181,0))</f>
        <v>1% do Valor de Comparação do VMA</v>
      </c>
      <c r="AD2409" s="53" t="str">
        <f>VLOOKUP(Tabela1[[#This Row],[Índice]],[1]Planilha1!$A:$A,1,0)</f>
        <v>#ERROR!</v>
      </c>
    </row>
    <row r="2410" ht="15.75" customHeight="1">
      <c r="A2410" s="52">
        <v>256118.0</v>
      </c>
      <c r="B2410" s="53" t="s">
        <v>70</v>
      </c>
      <c r="C2410" s="53" t="s">
        <v>71</v>
      </c>
      <c r="D2410" s="22">
        <v>207296.0</v>
      </c>
      <c r="E2410" s="53" t="s">
        <v>98</v>
      </c>
      <c r="F2410" s="54">
        <v>1.1041772E7</v>
      </c>
      <c r="G2410" s="53" t="s">
        <v>1764</v>
      </c>
      <c r="H2410" s="55">
        <v>2101.0</v>
      </c>
      <c r="I2410" s="55" t="s">
        <v>81</v>
      </c>
      <c r="J2410" s="55" t="s">
        <v>325</v>
      </c>
      <c r="K2410" s="53" t="s">
        <v>80</v>
      </c>
      <c r="L2410" s="53"/>
      <c r="M2410" s="53">
        <v>3.0</v>
      </c>
      <c r="N2410" s="53" t="s">
        <v>52</v>
      </c>
      <c r="O2410" s="25">
        <v>641.82</v>
      </c>
      <c r="P2410" s="25">
        <f>'LISTA DOS ITENS'!$O2410*'LISTA DOS ITENS'!$M2410</f>
        <v>1925.46</v>
      </c>
      <c r="Q2410" s="25">
        <v>659.0</v>
      </c>
      <c r="R2410" s="25">
        <f>'LISTA DOS ITENS'!$Q2410*'LISTA DOS ITENS'!$M2410</f>
        <v>1977</v>
      </c>
      <c r="S2410" s="56">
        <f>IF('LISTA DOS ITENS'!$P2410&gt;'LISTA DOS ITENS'!$R2410,'LISTA DOS ITENS'!$P2410,'LISTA DOS ITENS'!$R2410)</f>
        <v>1977</v>
      </c>
      <c r="T2410" s="25">
        <v>39.684448274978344</v>
      </c>
      <c r="U2410" s="25">
        <f>'LISTA DOS ITENS'!$T2410*'LISTA DOS ITENS'!$M2410</f>
        <v>119.0533448</v>
      </c>
      <c r="V2410" s="56">
        <f t="array" ref="V2410">INDEX('RESUMO - LOTES E VMA'!$F$3:$F$181,MATCH('LISTA DOS ITENS'!$D2410,'RESUMO - LOTES E VMA'!$A$3:$A$181,0))</f>
        <v>12797.3333</v>
      </c>
      <c r="W2410" s="57">
        <f>'LISTA DOS ITENS'!$U2410/'LISTA DOS ITENS'!$V2410</f>
        <v>0.009302980708</v>
      </c>
      <c r="X2410" s="53" t="s">
        <v>53</v>
      </c>
      <c r="Y2410" s="53" t="s">
        <v>290</v>
      </c>
      <c r="Z2410" s="58" t="str">
        <f>'LISTA DOS ITENS'!$F2410&amp;"-"&amp;'LISTA DOS ITENS'!$H2410&amp;"-"&amp;'LISTA DOS ITENS'!$J2410&amp;"-"&amp;'LISTA DOS ITENS'!$K2410&amp;"-"&amp;'LISTA DOS ITENS'!$I2410</f>
        <v>11041772-2101-A018-IMOB/NAC-ED-1000-01.01</v>
      </c>
      <c r="AA2410" s="59" t="str">
        <f t="array" ref="AA2410">INDEX('RESUMO - LOTES E VMA'!$M$3:$M$181,MATCH('LISTA DOS ITENS'!$D2410,'RESUMO - LOTES E VMA'!$A$3:$A$181,0))</f>
        <v>Para Leilão</v>
      </c>
      <c r="AB2410" s="60">
        <f t="array" ref="AB2410">INDEX('RESUMO - LOTES E VMA'!$J$3:$J$181,MATCH('LISTA DOS ITENS'!$D2410,'RESUMO - LOTES E VMA'!$A$3:$A$181,0))</f>
        <v>0.05908034291</v>
      </c>
      <c r="AC2410" s="29" t="str">
        <f t="array" ref="AC2410">INDEX('RESUMO - LOTES E VMA'!$L$3:$L$181,MATCH('LISTA DOS ITENS'!$D2410,'RESUMO - LOTES E VMA'!$A$3:$A$181,0))</f>
        <v>1% do Valor de Comparação do VMA</v>
      </c>
      <c r="AD2410" s="53" t="str">
        <f>VLOOKUP(Tabela1[[#This Row],[Índice]],[1]Planilha1!$A:$A,1,0)</f>
        <v>#ERROR!</v>
      </c>
    </row>
    <row r="2411" ht="15.75" customHeight="1">
      <c r="A2411" s="52">
        <v>256119.0</v>
      </c>
      <c r="B2411" s="53" t="s">
        <v>70</v>
      </c>
      <c r="C2411" s="53" t="s">
        <v>71</v>
      </c>
      <c r="D2411" s="22">
        <v>207296.0</v>
      </c>
      <c r="E2411" s="53" t="s">
        <v>98</v>
      </c>
      <c r="F2411" s="54">
        <v>1.114056E7</v>
      </c>
      <c r="G2411" s="53" t="s">
        <v>1726</v>
      </c>
      <c r="H2411" s="55">
        <v>2101.0</v>
      </c>
      <c r="I2411" s="55"/>
      <c r="J2411" s="55" t="s">
        <v>325</v>
      </c>
      <c r="K2411" s="53" t="s">
        <v>80</v>
      </c>
      <c r="L2411" s="53"/>
      <c r="M2411" s="53">
        <v>2.0</v>
      </c>
      <c r="N2411" s="53" t="s">
        <v>52</v>
      </c>
      <c r="O2411" s="25">
        <v>518.045</v>
      </c>
      <c r="P2411" s="25">
        <f>'LISTA DOS ITENS'!$O2411*'LISTA DOS ITENS'!$M2411</f>
        <v>1036.09</v>
      </c>
      <c r="Q2411" s="25">
        <v>518.05</v>
      </c>
      <c r="R2411" s="25">
        <f>'LISTA DOS ITENS'!$Q2411*'LISTA DOS ITENS'!$M2411</f>
        <v>1036.1</v>
      </c>
      <c r="S2411" s="56">
        <f>IF('LISTA DOS ITENS'!$P2411&gt;'LISTA DOS ITENS'!$R2411,'LISTA DOS ITENS'!$P2411,'LISTA DOS ITENS'!$R2411)</f>
        <v>1036.1</v>
      </c>
      <c r="T2411" s="25">
        <v>31.19655300281112</v>
      </c>
      <c r="U2411" s="25">
        <f>'LISTA DOS ITENS'!$T2411*'LISTA DOS ITENS'!$M2411</f>
        <v>62.39310601</v>
      </c>
      <c r="V2411" s="56">
        <f t="array" ref="V2411">INDEX('RESUMO - LOTES E VMA'!$F$3:$F$181,MATCH('LISTA DOS ITENS'!$D2411,'RESUMO - LOTES E VMA'!$A$3:$A$181,0))</f>
        <v>12797.3333</v>
      </c>
      <c r="W2411" s="57">
        <f>'LISTA DOS ITENS'!$U2411/'LISTA DOS ITENS'!$V2411</f>
        <v>0.004875477143</v>
      </c>
      <c r="X2411" s="53" t="s">
        <v>53</v>
      </c>
      <c r="Y2411" s="53" t="s">
        <v>290</v>
      </c>
      <c r="Z2411" s="58" t="str">
        <f>'LISTA DOS ITENS'!$F2411&amp;"-"&amp;'LISTA DOS ITENS'!$H2411&amp;"-"&amp;'LISTA DOS ITENS'!$J2411&amp;"-"&amp;'LISTA DOS ITENS'!$K2411&amp;"-"&amp;'LISTA DOS ITENS'!$I2411</f>
        <v>11140560-2101-A018-IMOB/NAC-</v>
      </c>
      <c r="AA2411" s="59" t="str">
        <f t="array" ref="AA2411">INDEX('RESUMO - LOTES E VMA'!$M$3:$M$181,MATCH('LISTA DOS ITENS'!$D2411,'RESUMO - LOTES E VMA'!$A$3:$A$181,0))</f>
        <v>Para Leilão</v>
      </c>
      <c r="AB2411" s="60">
        <f t="array" ref="AB2411">INDEX('RESUMO - LOTES E VMA'!$J$3:$J$181,MATCH('LISTA DOS ITENS'!$D2411,'RESUMO - LOTES E VMA'!$A$3:$A$181,0))</f>
        <v>0.05908034291</v>
      </c>
      <c r="AC2411" s="29" t="str">
        <f t="array" ref="AC2411">INDEX('RESUMO - LOTES E VMA'!$L$3:$L$181,MATCH('LISTA DOS ITENS'!$D2411,'RESUMO - LOTES E VMA'!$A$3:$A$181,0))</f>
        <v>1% do Valor de Comparação do VMA</v>
      </c>
      <c r="AD2411" s="53" t="str">
        <f>VLOOKUP(Tabela1[[#This Row],[Índice]],[1]Planilha1!$A:$A,1,0)</f>
        <v>#ERROR!</v>
      </c>
    </row>
    <row r="2412" ht="15.75" customHeight="1">
      <c r="A2412" s="52">
        <v>256120.0</v>
      </c>
      <c r="B2412" s="53" t="s">
        <v>70</v>
      </c>
      <c r="C2412" s="53" t="s">
        <v>71</v>
      </c>
      <c r="D2412" s="22">
        <v>207296.0</v>
      </c>
      <c r="E2412" s="53" t="s">
        <v>98</v>
      </c>
      <c r="F2412" s="54">
        <v>1.1164235E7</v>
      </c>
      <c r="G2412" s="53" t="s">
        <v>1726</v>
      </c>
      <c r="H2412" s="55">
        <v>2101.0</v>
      </c>
      <c r="I2412" s="55" t="s">
        <v>130</v>
      </c>
      <c r="J2412" s="55" t="s">
        <v>325</v>
      </c>
      <c r="K2412" s="53" t="s">
        <v>125</v>
      </c>
      <c r="L2412" s="53"/>
      <c r="M2412" s="53">
        <v>23.0</v>
      </c>
      <c r="N2412" s="53" t="s">
        <v>52</v>
      </c>
      <c r="O2412" s="25">
        <v>94.95785714285715</v>
      </c>
      <c r="P2412" s="25">
        <f>'LISTA DOS ITENS'!$O2412*'LISTA DOS ITENS'!$M2412</f>
        <v>2184.030714</v>
      </c>
      <c r="Q2412" s="25">
        <v>94.96</v>
      </c>
      <c r="R2412" s="25">
        <f>'LISTA DOS ITENS'!$Q2412*'LISTA DOS ITENS'!$M2412</f>
        <v>2184.08</v>
      </c>
      <c r="S2412" s="56">
        <f>IF('LISTA DOS ITENS'!$P2412&gt;'LISTA DOS ITENS'!$R2412,'LISTA DOS ITENS'!$P2412,'LISTA DOS ITENS'!$R2412)</f>
        <v>2184.08</v>
      </c>
      <c r="T2412" s="25">
        <v>5.718414579957425</v>
      </c>
      <c r="U2412" s="25">
        <f>'LISTA DOS ITENS'!$T2412*'LISTA DOS ITENS'!$M2412</f>
        <v>131.5235353</v>
      </c>
      <c r="V2412" s="56">
        <f t="array" ref="V2412">INDEX('RESUMO - LOTES E VMA'!$F$3:$F$181,MATCH('LISTA DOS ITENS'!$D2412,'RESUMO - LOTES E VMA'!$A$3:$A$181,0))</f>
        <v>12797.3333</v>
      </c>
      <c r="W2412" s="57">
        <f>'LISTA DOS ITENS'!$U2412/'LISTA DOS ITENS'!$V2412</f>
        <v>0.01027741735</v>
      </c>
      <c r="X2412" s="53" t="s">
        <v>53</v>
      </c>
      <c r="Y2412" s="53" t="s">
        <v>290</v>
      </c>
      <c r="Z2412" s="58" t="str">
        <f>'LISTA DOS ITENS'!$F2412&amp;"-"&amp;'LISTA DOS ITENS'!$H2412&amp;"-"&amp;'LISTA DOS ITENS'!$J2412&amp;"-"&amp;'LISTA DOS ITENS'!$K2412&amp;"-"&amp;'LISTA DOS ITENS'!$I2412</f>
        <v>11164235-2101-A018-PAR/NAC-ED-1000-01.02</v>
      </c>
      <c r="AA2412" s="59" t="str">
        <f t="array" ref="AA2412">INDEX('RESUMO - LOTES E VMA'!$M$3:$M$181,MATCH('LISTA DOS ITENS'!$D2412,'RESUMO - LOTES E VMA'!$A$3:$A$181,0))</f>
        <v>Para Leilão</v>
      </c>
      <c r="AB2412" s="60">
        <f t="array" ref="AB2412">INDEX('RESUMO - LOTES E VMA'!$J$3:$J$181,MATCH('LISTA DOS ITENS'!$D2412,'RESUMO - LOTES E VMA'!$A$3:$A$181,0))</f>
        <v>0.05908034291</v>
      </c>
      <c r="AC2412" s="29" t="str">
        <f t="array" ref="AC2412">INDEX('RESUMO - LOTES E VMA'!$L$3:$L$181,MATCH('LISTA DOS ITENS'!$D2412,'RESUMO - LOTES E VMA'!$A$3:$A$181,0))</f>
        <v>1% do Valor de Comparação do VMA</v>
      </c>
      <c r="AD2412" s="53" t="str">
        <f>VLOOKUP(Tabela1[[#This Row],[Índice]],[1]Planilha1!$A:$A,1,0)</f>
        <v>#ERROR!</v>
      </c>
    </row>
    <row r="2413" ht="15.75" customHeight="1">
      <c r="A2413" s="52">
        <v>256121.0</v>
      </c>
      <c r="B2413" s="53" t="s">
        <v>70</v>
      </c>
      <c r="C2413" s="53" t="s">
        <v>71</v>
      </c>
      <c r="D2413" s="22">
        <v>207296.0</v>
      </c>
      <c r="E2413" s="53" t="s">
        <v>98</v>
      </c>
      <c r="F2413" s="54">
        <v>1.1164235E7</v>
      </c>
      <c r="G2413" s="53" t="s">
        <v>1726</v>
      </c>
      <c r="H2413" s="55">
        <v>2101.0</v>
      </c>
      <c r="I2413" s="55" t="s">
        <v>81</v>
      </c>
      <c r="J2413" s="55" t="s">
        <v>325</v>
      </c>
      <c r="K2413" s="53" t="s">
        <v>125</v>
      </c>
      <c r="L2413" s="53"/>
      <c r="M2413" s="53">
        <v>5.0</v>
      </c>
      <c r="N2413" s="53" t="s">
        <v>52</v>
      </c>
      <c r="O2413" s="25">
        <v>94.958</v>
      </c>
      <c r="P2413" s="25">
        <f>'LISTA DOS ITENS'!$O2413*'LISTA DOS ITENS'!$M2413</f>
        <v>474.79</v>
      </c>
      <c r="Q2413" s="25">
        <v>94.96</v>
      </c>
      <c r="R2413" s="25">
        <f>'LISTA DOS ITENS'!$Q2413*'LISTA DOS ITENS'!$M2413</f>
        <v>474.8</v>
      </c>
      <c r="S2413" s="56">
        <f>IF('LISTA DOS ITENS'!$P2413&gt;'LISTA DOS ITENS'!$R2413,'LISTA DOS ITENS'!$P2413,'LISTA DOS ITENS'!$R2413)</f>
        <v>474.8</v>
      </c>
      <c r="T2413" s="25">
        <v>5.718414579957425</v>
      </c>
      <c r="U2413" s="25">
        <f>'LISTA DOS ITENS'!$T2413*'LISTA DOS ITENS'!$M2413</f>
        <v>28.5920729</v>
      </c>
      <c r="V2413" s="56">
        <f t="array" ref="V2413">INDEX('RESUMO - LOTES E VMA'!$F$3:$F$181,MATCH('LISTA DOS ITENS'!$D2413,'RESUMO - LOTES E VMA'!$A$3:$A$181,0))</f>
        <v>12797.3333</v>
      </c>
      <c r="W2413" s="57">
        <f>'LISTA DOS ITENS'!$U2413/'LISTA DOS ITENS'!$V2413</f>
        <v>0.002234221164</v>
      </c>
      <c r="X2413" s="53" t="s">
        <v>53</v>
      </c>
      <c r="Y2413" s="53" t="s">
        <v>290</v>
      </c>
      <c r="Z2413" s="58" t="str">
        <f>'LISTA DOS ITENS'!$F2413&amp;"-"&amp;'LISTA DOS ITENS'!$H2413&amp;"-"&amp;'LISTA DOS ITENS'!$J2413&amp;"-"&amp;'LISTA DOS ITENS'!$K2413&amp;"-"&amp;'LISTA DOS ITENS'!$I2413</f>
        <v>11164235-2101-A018-PAR/NAC-ED-1000-01.01</v>
      </c>
      <c r="AA2413" s="59" t="str">
        <f t="array" ref="AA2413">INDEX('RESUMO - LOTES E VMA'!$M$3:$M$181,MATCH('LISTA DOS ITENS'!$D2413,'RESUMO - LOTES E VMA'!$A$3:$A$181,0))</f>
        <v>Para Leilão</v>
      </c>
      <c r="AB2413" s="60">
        <f t="array" ref="AB2413">INDEX('RESUMO - LOTES E VMA'!$J$3:$J$181,MATCH('LISTA DOS ITENS'!$D2413,'RESUMO - LOTES E VMA'!$A$3:$A$181,0))</f>
        <v>0.05908034291</v>
      </c>
      <c r="AC2413" s="29" t="str">
        <f t="array" ref="AC2413">INDEX('RESUMO - LOTES E VMA'!$L$3:$L$181,MATCH('LISTA DOS ITENS'!$D2413,'RESUMO - LOTES E VMA'!$A$3:$A$181,0))</f>
        <v>1% do Valor de Comparação do VMA</v>
      </c>
      <c r="AD2413" s="53" t="str">
        <f>VLOOKUP(Tabela1[[#This Row],[Índice]],[1]Planilha1!$A:$A,1,0)</f>
        <v>#ERROR!</v>
      </c>
    </row>
    <row r="2414" ht="15.75" customHeight="1">
      <c r="A2414" s="52">
        <v>256122.0</v>
      </c>
      <c r="B2414" s="53" t="s">
        <v>70</v>
      </c>
      <c r="C2414" s="53" t="s">
        <v>71</v>
      </c>
      <c r="D2414" s="22">
        <v>207296.0</v>
      </c>
      <c r="E2414" s="53" t="s">
        <v>98</v>
      </c>
      <c r="F2414" s="54">
        <v>1.1179645E7</v>
      </c>
      <c r="G2414" s="53" t="s">
        <v>1745</v>
      </c>
      <c r="H2414" s="55">
        <v>2101.0</v>
      </c>
      <c r="I2414" s="55"/>
      <c r="J2414" s="55" t="s">
        <v>325</v>
      </c>
      <c r="K2414" s="53" t="s">
        <v>73</v>
      </c>
      <c r="L2414" s="53"/>
      <c r="M2414" s="53">
        <v>4.0</v>
      </c>
      <c r="N2414" s="53" t="s">
        <v>52</v>
      </c>
      <c r="O2414" s="25">
        <v>435.145</v>
      </c>
      <c r="P2414" s="25">
        <f>'LISTA DOS ITENS'!$O2414*'LISTA DOS ITENS'!$M2414</f>
        <v>1740.58</v>
      </c>
      <c r="Q2414" s="25">
        <v>435.15</v>
      </c>
      <c r="R2414" s="25">
        <f>'LISTA DOS ITENS'!$Q2414*'LISTA DOS ITENS'!$M2414</f>
        <v>1740.6</v>
      </c>
      <c r="S2414" s="56">
        <f>IF('LISTA DOS ITENS'!$P2414&gt;'LISTA DOS ITENS'!$R2414,'LISTA DOS ITENS'!$P2414,'LISTA DOS ITENS'!$R2414)</f>
        <v>1740.6</v>
      </c>
      <c r="T2414" s="25">
        <v>26.20438189204374</v>
      </c>
      <c r="U2414" s="25">
        <f>'LISTA DOS ITENS'!$T2414*'LISTA DOS ITENS'!$M2414</f>
        <v>104.8175276</v>
      </c>
      <c r="V2414" s="56">
        <f t="array" ref="V2414">INDEX('RESUMO - LOTES E VMA'!$F$3:$F$181,MATCH('LISTA DOS ITENS'!$D2414,'RESUMO - LOTES E VMA'!$A$3:$A$181,0))</f>
        <v>12797.3333</v>
      </c>
      <c r="W2414" s="57">
        <f>'LISTA DOS ITENS'!$U2414/'LISTA DOS ITENS'!$V2414</f>
        <v>0.008190575731</v>
      </c>
      <c r="X2414" s="53" t="s">
        <v>53</v>
      </c>
      <c r="Y2414" s="53" t="s">
        <v>290</v>
      </c>
      <c r="Z2414" s="58" t="str">
        <f>'LISTA DOS ITENS'!$F2414&amp;"-"&amp;'LISTA DOS ITENS'!$H2414&amp;"-"&amp;'LISTA DOS ITENS'!$J2414&amp;"-"&amp;'LISTA DOS ITENS'!$K2414&amp;"-"&amp;'LISTA DOS ITENS'!$I2414</f>
        <v>11179645-2101-A018-CONS/NAC-</v>
      </c>
      <c r="AA2414" s="59" t="str">
        <f t="array" ref="AA2414">INDEX('RESUMO - LOTES E VMA'!$M$3:$M$181,MATCH('LISTA DOS ITENS'!$D2414,'RESUMO - LOTES E VMA'!$A$3:$A$181,0))</f>
        <v>Para Leilão</v>
      </c>
      <c r="AB2414" s="60">
        <f t="array" ref="AB2414">INDEX('RESUMO - LOTES E VMA'!$J$3:$J$181,MATCH('LISTA DOS ITENS'!$D2414,'RESUMO - LOTES E VMA'!$A$3:$A$181,0))</f>
        <v>0.05908034291</v>
      </c>
      <c r="AC2414" s="29" t="str">
        <f t="array" ref="AC2414">INDEX('RESUMO - LOTES E VMA'!$L$3:$L$181,MATCH('LISTA DOS ITENS'!$D2414,'RESUMO - LOTES E VMA'!$A$3:$A$181,0))</f>
        <v>1% do Valor de Comparação do VMA</v>
      </c>
      <c r="AD2414" s="53" t="str">
        <f>VLOOKUP(Tabela1[[#This Row],[Índice]],[1]Planilha1!$A:$A,1,0)</f>
        <v>#ERROR!</v>
      </c>
    </row>
    <row r="2415" ht="15.75" customHeight="1">
      <c r="A2415" s="52">
        <v>256123.0</v>
      </c>
      <c r="B2415" s="53" t="s">
        <v>70</v>
      </c>
      <c r="C2415" s="53" t="s">
        <v>71</v>
      </c>
      <c r="D2415" s="22">
        <v>207296.0</v>
      </c>
      <c r="E2415" s="53" t="s">
        <v>98</v>
      </c>
      <c r="F2415" s="54">
        <v>1.1186916E7</v>
      </c>
      <c r="G2415" s="53" t="s">
        <v>1765</v>
      </c>
      <c r="H2415" s="55">
        <v>2101.0</v>
      </c>
      <c r="I2415" s="55"/>
      <c r="J2415" s="55" t="s">
        <v>325</v>
      </c>
      <c r="K2415" s="53" t="s">
        <v>73</v>
      </c>
      <c r="L2415" s="53"/>
      <c r="M2415" s="53">
        <v>13.0</v>
      </c>
      <c r="N2415" s="53" t="s">
        <v>52</v>
      </c>
      <c r="O2415" s="25">
        <v>98.77846153846153</v>
      </c>
      <c r="P2415" s="25">
        <f>'LISTA DOS ITENS'!$O2415*'LISTA DOS ITENS'!$M2415</f>
        <v>1284.12</v>
      </c>
      <c r="Q2415" s="25">
        <v>98.78</v>
      </c>
      <c r="R2415" s="25">
        <f>'LISTA DOS ITENS'!$Q2415*'LISTA DOS ITENS'!$M2415</f>
        <v>1284.14</v>
      </c>
      <c r="S2415" s="56">
        <f>IF('LISTA DOS ITENS'!$P2415&gt;'LISTA DOS ITENS'!$R2415,'LISTA DOS ITENS'!$P2415,'LISTA DOS ITENS'!$R2415)</f>
        <v>1284.14</v>
      </c>
      <c r="T2415" s="25">
        <v>5.948451897727407</v>
      </c>
      <c r="U2415" s="25">
        <f>'LISTA DOS ITENS'!$T2415*'LISTA DOS ITENS'!$M2415</f>
        <v>77.32987467</v>
      </c>
      <c r="V2415" s="56">
        <f t="array" ref="V2415">INDEX('RESUMO - LOTES E VMA'!$F$3:$F$181,MATCH('LISTA DOS ITENS'!$D2415,'RESUMO - LOTES E VMA'!$A$3:$A$181,0))</f>
        <v>12797.3333</v>
      </c>
      <c r="W2415" s="57">
        <f>'LISTA DOS ITENS'!$U2415/'LISTA DOS ITENS'!$V2415</f>
        <v>0.00604265536</v>
      </c>
      <c r="X2415" s="53" t="s">
        <v>53</v>
      </c>
      <c r="Y2415" s="53" t="s">
        <v>290</v>
      </c>
      <c r="Z2415" s="58" t="str">
        <f>'LISTA DOS ITENS'!$F2415&amp;"-"&amp;'LISTA DOS ITENS'!$H2415&amp;"-"&amp;'LISTA DOS ITENS'!$J2415&amp;"-"&amp;'LISTA DOS ITENS'!$K2415&amp;"-"&amp;'LISTA DOS ITENS'!$I2415</f>
        <v>11186916-2101-A018-CONS/NAC-</v>
      </c>
      <c r="AA2415" s="59" t="str">
        <f t="array" ref="AA2415">INDEX('RESUMO - LOTES E VMA'!$M$3:$M$181,MATCH('LISTA DOS ITENS'!$D2415,'RESUMO - LOTES E VMA'!$A$3:$A$181,0))</f>
        <v>Para Leilão</v>
      </c>
      <c r="AB2415" s="60">
        <f t="array" ref="AB2415">INDEX('RESUMO - LOTES E VMA'!$J$3:$J$181,MATCH('LISTA DOS ITENS'!$D2415,'RESUMO - LOTES E VMA'!$A$3:$A$181,0))</f>
        <v>0.05908034291</v>
      </c>
      <c r="AC2415" s="29" t="str">
        <f t="array" ref="AC2415">INDEX('RESUMO - LOTES E VMA'!$L$3:$L$181,MATCH('LISTA DOS ITENS'!$D2415,'RESUMO - LOTES E VMA'!$A$3:$A$181,0))</f>
        <v>1% do Valor de Comparação do VMA</v>
      </c>
      <c r="AD2415" s="53" t="str">
        <f>VLOOKUP(Tabela1[[#This Row],[Índice]],[1]Planilha1!$A:$A,1,0)</f>
        <v>#ERROR!</v>
      </c>
    </row>
    <row r="2416" ht="15.75" customHeight="1">
      <c r="A2416" s="52">
        <v>256124.0</v>
      </c>
      <c r="B2416" s="53" t="s">
        <v>70</v>
      </c>
      <c r="C2416" s="53" t="s">
        <v>71</v>
      </c>
      <c r="D2416" s="22">
        <v>207296.0</v>
      </c>
      <c r="E2416" s="53" t="s">
        <v>98</v>
      </c>
      <c r="F2416" s="54">
        <v>1.0301444E7</v>
      </c>
      <c r="G2416" s="53" t="s">
        <v>1766</v>
      </c>
      <c r="H2416" s="55">
        <v>2201.0</v>
      </c>
      <c r="I2416" s="55"/>
      <c r="J2416" s="55" t="s">
        <v>325</v>
      </c>
      <c r="K2416" s="53" t="s">
        <v>80</v>
      </c>
      <c r="L2416" s="53"/>
      <c r="M2416" s="53">
        <v>8.0</v>
      </c>
      <c r="N2416" s="53" t="s">
        <v>52</v>
      </c>
      <c r="O2416" s="25">
        <v>8.21625</v>
      </c>
      <c r="P2416" s="25">
        <f>'LISTA DOS ITENS'!$O2416*'LISTA DOS ITENS'!$M2416</f>
        <v>65.73</v>
      </c>
      <c r="Q2416" s="25">
        <v>8.22</v>
      </c>
      <c r="R2416" s="25">
        <f>'LISTA DOS ITENS'!$Q2416*'LISTA DOS ITENS'!$M2416</f>
        <v>65.76</v>
      </c>
      <c r="S2416" s="56">
        <f>IF('LISTA DOS ITENS'!$P2416&gt;'LISTA DOS ITENS'!$R2416,'LISTA DOS ITENS'!$P2416,'LISTA DOS ITENS'!$R2416)</f>
        <v>65.76</v>
      </c>
      <c r="T2416" s="25">
        <v>0.495001767557393</v>
      </c>
      <c r="U2416" s="25">
        <f>'LISTA DOS ITENS'!$T2416*'LISTA DOS ITENS'!$M2416</f>
        <v>3.96001414</v>
      </c>
      <c r="V2416" s="56">
        <f t="array" ref="V2416">INDEX('RESUMO - LOTES E VMA'!$F$3:$F$181,MATCH('LISTA DOS ITENS'!$D2416,'RESUMO - LOTES E VMA'!$A$3:$A$181,0))</f>
        <v>12797.3333</v>
      </c>
      <c r="W2416" s="57">
        <f>'LISTA DOS ITENS'!$U2416/'LISTA DOS ITENS'!$V2416</f>
        <v>0.0003094405723</v>
      </c>
      <c r="X2416" s="53" t="s">
        <v>53</v>
      </c>
      <c r="Y2416" s="53" t="s">
        <v>290</v>
      </c>
      <c r="Z2416" s="58" t="str">
        <f>'LISTA DOS ITENS'!$F2416&amp;"-"&amp;'LISTA DOS ITENS'!$H2416&amp;"-"&amp;'LISTA DOS ITENS'!$J2416&amp;"-"&amp;'LISTA DOS ITENS'!$K2416&amp;"-"&amp;'LISTA DOS ITENS'!$I2416</f>
        <v>10301444-2201-A018-IMOB/NAC-</v>
      </c>
      <c r="AA2416" s="59" t="str">
        <f t="array" ref="AA2416">INDEX('RESUMO - LOTES E VMA'!$M$3:$M$181,MATCH('LISTA DOS ITENS'!$D2416,'RESUMO - LOTES E VMA'!$A$3:$A$181,0))</f>
        <v>Para Leilão</v>
      </c>
      <c r="AB2416" s="60">
        <f t="array" ref="AB2416">INDEX('RESUMO - LOTES E VMA'!$J$3:$J$181,MATCH('LISTA DOS ITENS'!$D2416,'RESUMO - LOTES E VMA'!$A$3:$A$181,0))</f>
        <v>0.05908034291</v>
      </c>
      <c r="AC2416" s="29" t="str">
        <f t="array" ref="AC2416">INDEX('RESUMO - LOTES E VMA'!$L$3:$L$181,MATCH('LISTA DOS ITENS'!$D2416,'RESUMO - LOTES E VMA'!$A$3:$A$181,0))</f>
        <v>1% do Valor de Comparação do VMA</v>
      </c>
      <c r="AD2416" s="53" t="str">
        <f>VLOOKUP(Tabela1[[#This Row],[Índice]],[1]Planilha1!$A:$A,1,0)</f>
        <v>#ERROR!</v>
      </c>
    </row>
    <row r="2417" ht="15.75" customHeight="1">
      <c r="A2417" s="52">
        <v>256125.0</v>
      </c>
      <c r="B2417" s="53" t="s">
        <v>70</v>
      </c>
      <c r="C2417" s="53" t="s">
        <v>71</v>
      </c>
      <c r="D2417" s="22">
        <v>207296.0</v>
      </c>
      <c r="E2417" s="53" t="s">
        <v>98</v>
      </c>
      <c r="F2417" s="54">
        <v>1.0376379E7</v>
      </c>
      <c r="G2417" s="53" t="s">
        <v>1747</v>
      </c>
      <c r="H2417" s="55">
        <v>2201.0</v>
      </c>
      <c r="I2417" s="55"/>
      <c r="J2417" s="55" t="s">
        <v>325</v>
      </c>
      <c r="K2417" s="53" t="s">
        <v>57</v>
      </c>
      <c r="L2417" s="53"/>
      <c r="M2417" s="53">
        <v>2.0</v>
      </c>
      <c r="N2417" s="53" t="s">
        <v>52</v>
      </c>
      <c r="O2417" s="25">
        <v>201.38</v>
      </c>
      <c r="P2417" s="25">
        <f>'LISTA DOS ITENS'!$O2417*'LISTA DOS ITENS'!$M2417</f>
        <v>402.76</v>
      </c>
      <c r="Q2417" s="25">
        <v>187.81</v>
      </c>
      <c r="R2417" s="25">
        <f>'LISTA DOS ITENS'!$Q2417*'LISTA DOS ITENS'!$M2417</f>
        <v>375.62</v>
      </c>
      <c r="S2417" s="56">
        <f>IF('LISTA DOS ITENS'!$P2417&gt;'LISTA DOS ITENS'!$R2417,'LISTA DOS ITENS'!$P2417,'LISTA DOS ITENS'!$R2417)</f>
        <v>402.76</v>
      </c>
      <c r="T2417" s="25">
        <v>11.30976666240316</v>
      </c>
      <c r="U2417" s="25">
        <f>'LISTA DOS ITENS'!$T2417*'LISTA DOS ITENS'!$M2417</f>
        <v>22.61953332</v>
      </c>
      <c r="V2417" s="56">
        <f t="array" ref="V2417">INDEX('RESUMO - LOTES E VMA'!$F$3:$F$181,MATCH('LISTA DOS ITENS'!$D2417,'RESUMO - LOTES E VMA'!$A$3:$A$181,0))</f>
        <v>12797.3333</v>
      </c>
      <c r="W2417" s="57">
        <f>'LISTA DOS ITENS'!$U2417/'LISTA DOS ITENS'!$V2417</f>
        <v>0.001767519279</v>
      </c>
      <c r="X2417" s="53" t="s">
        <v>53</v>
      </c>
      <c r="Y2417" s="53" t="s">
        <v>290</v>
      </c>
      <c r="Z2417" s="58" t="str">
        <f>'LISTA DOS ITENS'!$F2417&amp;"-"&amp;'LISTA DOS ITENS'!$H2417&amp;"-"&amp;'LISTA DOS ITENS'!$J2417&amp;"-"&amp;'LISTA DOS ITENS'!$K2417&amp;"-"&amp;'LISTA DOS ITENS'!$I2417</f>
        <v>10376379-2201-A018-USADO-</v>
      </c>
      <c r="AA2417" s="59" t="str">
        <f t="array" ref="AA2417">INDEX('RESUMO - LOTES E VMA'!$M$3:$M$181,MATCH('LISTA DOS ITENS'!$D2417,'RESUMO - LOTES E VMA'!$A$3:$A$181,0))</f>
        <v>Para Leilão</v>
      </c>
      <c r="AB2417" s="60">
        <f t="array" ref="AB2417">INDEX('RESUMO - LOTES E VMA'!$J$3:$J$181,MATCH('LISTA DOS ITENS'!$D2417,'RESUMO - LOTES E VMA'!$A$3:$A$181,0))</f>
        <v>0.05908034291</v>
      </c>
      <c r="AC2417" s="29" t="str">
        <f t="array" ref="AC2417">INDEX('RESUMO - LOTES E VMA'!$L$3:$L$181,MATCH('LISTA DOS ITENS'!$D2417,'RESUMO - LOTES E VMA'!$A$3:$A$181,0))</f>
        <v>1% do Valor de Comparação do VMA</v>
      </c>
      <c r="AD2417" s="53" t="str">
        <f>VLOOKUP(Tabela1[[#This Row],[Índice]],[1]Planilha1!$A:$A,1,0)</f>
        <v>#ERROR!</v>
      </c>
    </row>
    <row r="2418" ht="15.75" customHeight="1">
      <c r="A2418" s="52">
        <v>256126.0</v>
      </c>
      <c r="B2418" s="53" t="s">
        <v>70</v>
      </c>
      <c r="C2418" s="53" t="s">
        <v>71</v>
      </c>
      <c r="D2418" s="22">
        <v>207296.0</v>
      </c>
      <c r="E2418" s="53" t="s">
        <v>98</v>
      </c>
      <c r="F2418" s="54">
        <v>1.0690318E7</v>
      </c>
      <c r="G2418" s="53" t="s">
        <v>1767</v>
      </c>
      <c r="H2418" s="55">
        <v>2201.0</v>
      </c>
      <c r="I2418" s="55"/>
      <c r="J2418" s="55" t="s">
        <v>325</v>
      </c>
      <c r="K2418" s="53" t="s">
        <v>73</v>
      </c>
      <c r="L2418" s="53"/>
      <c r="M2418" s="53">
        <v>1.0</v>
      </c>
      <c r="N2418" s="53" t="s">
        <v>52</v>
      </c>
      <c r="O2418" s="25">
        <v>1060.0</v>
      </c>
      <c r="P2418" s="25">
        <f>'LISTA DOS ITENS'!$O2418*'LISTA DOS ITENS'!$M2418</f>
        <v>1060</v>
      </c>
      <c r="Q2418" s="25">
        <v>1060.0</v>
      </c>
      <c r="R2418" s="25">
        <f>'LISTA DOS ITENS'!$Q2418*'LISTA DOS ITENS'!$M2418</f>
        <v>1060</v>
      </c>
      <c r="S2418" s="56">
        <f>IF('LISTA DOS ITENS'!$P2418&gt;'LISTA DOS ITENS'!$R2418,'LISTA DOS ITENS'!$P2418,'LISTA DOS ITENS'!$R2418)</f>
        <v>1060</v>
      </c>
      <c r="T2418" s="25">
        <v>63.83234472151297</v>
      </c>
      <c r="U2418" s="25">
        <f>'LISTA DOS ITENS'!$T2418*'LISTA DOS ITENS'!$M2418</f>
        <v>63.83234472</v>
      </c>
      <c r="V2418" s="56">
        <f t="array" ref="V2418">INDEX('RESUMO - LOTES E VMA'!$F$3:$F$181,MATCH('LISTA DOS ITENS'!$D2418,'RESUMO - LOTES E VMA'!$A$3:$A$181,0))</f>
        <v>12797.3333</v>
      </c>
      <c r="W2418" s="57">
        <f>'LISTA DOS ITENS'!$U2418/'LISTA DOS ITENS'!$V2418</f>
        <v>0.004987941098</v>
      </c>
      <c r="X2418" s="53" t="s">
        <v>53</v>
      </c>
      <c r="Y2418" s="53" t="s">
        <v>290</v>
      </c>
      <c r="Z2418" s="58" t="str">
        <f>'LISTA DOS ITENS'!$F2418&amp;"-"&amp;'LISTA DOS ITENS'!$H2418&amp;"-"&amp;'LISTA DOS ITENS'!$J2418&amp;"-"&amp;'LISTA DOS ITENS'!$K2418&amp;"-"&amp;'LISTA DOS ITENS'!$I2418</f>
        <v>10690318-2201-A018-CONS/NAC-</v>
      </c>
      <c r="AA2418" s="59" t="str">
        <f t="array" ref="AA2418">INDEX('RESUMO - LOTES E VMA'!$M$3:$M$181,MATCH('LISTA DOS ITENS'!$D2418,'RESUMO - LOTES E VMA'!$A$3:$A$181,0))</f>
        <v>Para Leilão</v>
      </c>
      <c r="AB2418" s="60">
        <f t="array" ref="AB2418">INDEX('RESUMO - LOTES E VMA'!$J$3:$J$181,MATCH('LISTA DOS ITENS'!$D2418,'RESUMO - LOTES E VMA'!$A$3:$A$181,0))</f>
        <v>0.05908034291</v>
      </c>
      <c r="AC2418" s="29" t="str">
        <f t="array" ref="AC2418">INDEX('RESUMO - LOTES E VMA'!$L$3:$L$181,MATCH('LISTA DOS ITENS'!$D2418,'RESUMO - LOTES E VMA'!$A$3:$A$181,0))</f>
        <v>1% do Valor de Comparação do VMA</v>
      </c>
      <c r="AD2418" s="53" t="str">
        <f>VLOOKUP(Tabela1[[#This Row],[Índice]],[1]Planilha1!$A:$A,1,0)</f>
        <v>#ERROR!</v>
      </c>
    </row>
    <row r="2419" ht="15.75" customHeight="1">
      <c r="A2419" s="52">
        <v>256127.0</v>
      </c>
      <c r="B2419" s="53" t="s">
        <v>70</v>
      </c>
      <c r="C2419" s="53" t="s">
        <v>71</v>
      </c>
      <c r="D2419" s="22">
        <v>207296.0</v>
      </c>
      <c r="E2419" s="53" t="s">
        <v>98</v>
      </c>
      <c r="F2419" s="54">
        <v>1.0698766E7</v>
      </c>
      <c r="G2419" s="53" t="s">
        <v>1768</v>
      </c>
      <c r="H2419" s="55">
        <v>2201.0</v>
      </c>
      <c r="I2419" s="55"/>
      <c r="J2419" s="55" t="s">
        <v>325</v>
      </c>
      <c r="K2419" s="53" t="s">
        <v>73</v>
      </c>
      <c r="L2419" s="53"/>
      <c r="M2419" s="53">
        <v>1.0</v>
      </c>
      <c r="N2419" s="53" t="s">
        <v>52</v>
      </c>
      <c r="O2419" s="25">
        <v>96.81</v>
      </c>
      <c r="P2419" s="25">
        <f>'LISTA DOS ITENS'!$O2419*'LISTA DOS ITENS'!$M2419</f>
        <v>96.81</v>
      </c>
      <c r="Q2419" s="25">
        <v>96.81</v>
      </c>
      <c r="R2419" s="25">
        <f>'LISTA DOS ITENS'!$Q2419*'LISTA DOS ITENS'!$M2419</f>
        <v>96.81</v>
      </c>
      <c r="S2419" s="56">
        <f>IF('LISTA DOS ITENS'!$P2419&gt;'LISTA DOS ITENS'!$R2419,'LISTA DOS ITENS'!$P2419,'LISTA DOS ITENS'!$R2419)</f>
        <v>96.81</v>
      </c>
      <c r="T2419" s="25">
        <v>5.829820087254406</v>
      </c>
      <c r="U2419" s="25">
        <f>'LISTA DOS ITENS'!$T2419*'LISTA DOS ITENS'!$M2419</f>
        <v>5.829820087</v>
      </c>
      <c r="V2419" s="56">
        <f t="array" ref="V2419">INDEX('RESUMO - LOTES E VMA'!$F$3:$F$181,MATCH('LISTA DOS ITENS'!$D2419,'RESUMO - LOTES E VMA'!$A$3:$A$181,0))</f>
        <v>12797.3333</v>
      </c>
      <c r="W2419" s="57">
        <f>'LISTA DOS ITENS'!$U2419/'LISTA DOS ITENS'!$V2419</f>
        <v>0.0004555496016</v>
      </c>
      <c r="X2419" s="53" t="s">
        <v>53</v>
      </c>
      <c r="Y2419" s="53" t="s">
        <v>290</v>
      </c>
      <c r="Z2419" s="58" t="str">
        <f>'LISTA DOS ITENS'!$F2419&amp;"-"&amp;'LISTA DOS ITENS'!$H2419&amp;"-"&amp;'LISTA DOS ITENS'!$J2419&amp;"-"&amp;'LISTA DOS ITENS'!$K2419&amp;"-"&amp;'LISTA DOS ITENS'!$I2419</f>
        <v>10698766-2201-A018-CONS/NAC-</v>
      </c>
      <c r="AA2419" s="59" t="str">
        <f t="array" ref="AA2419">INDEX('RESUMO - LOTES E VMA'!$M$3:$M$181,MATCH('LISTA DOS ITENS'!$D2419,'RESUMO - LOTES E VMA'!$A$3:$A$181,0))</f>
        <v>Para Leilão</v>
      </c>
      <c r="AB2419" s="60">
        <f t="array" ref="AB2419">INDEX('RESUMO - LOTES E VMA'!$J$3:$J$181,MATCH('LISTA DOS ITENS'!$D2419,'RESUMO - LOTES E VMA'!$A$3:$A$181,0))</f>
        <v>0.05908034291</v>
      </c>
      <c r="AC2419" s="29" t="str">
        <f t="array" ref="AC2419">INDEX('RESUMO - LOTES E VMA'!$L$3:$L$181,MATCH('LISTA DOS ITENS'!$D2419,'RESUMO - LOTES E VMA'!$A$3:$A$181,0))</f>
        <v>1% do Valor de Comparação do VMA</v>
      </c>
      <c r="AD2419" s="53" t="str">
        <f>VLOOKUP(Tabela1[[#This Row],[Índice]],[1]Planilha1!$A:$A,1,0)</f>
        <v>#ERROR!</v>
      </c>
    </row>
    <row r="2420" ht="15.75" customHeight="1">
      <c r="A2420" s="52">
        <v>256128.0</v>
      </c>
      <c r="B2420" s="53" t="s">
        <v>70</v>
      </c>
      <c r="C2420" s="53" t="s">
        <v>71</v>
      </c>
      <c r="D2420" s="22">
        <v>207296.0</v>
      </c>
      <c r="E2420" s="53" t="s">
        <v>98</v>
      </c>
      <c r="F2420" s="54">
        <v>1.0316395E7</v>
      </c>
      <c r="G2420" s="53" t="s">
        <v>1769</v>
      </c>
      <c r="H2420" s="55">
        <v>2220.0</v>
      </c>
      <c r="I2420" s="55"/>
      <c r="J2420" s="55" t="s">
        <v>325</v>
      </c>
      <c r="K2420" s="53" t="s">
        <v>73</v>
      </c>
      <c r="L2420" s="53"/>
      <c r="M2420" s="53">
        <v>10.0</v>
      </c>
      <c r="N2420" s="53" t="s">
        <v>52</v>
      </c>
      <c r="O2420" s="25">
        <v>0.0</v>
      </c>
      <c r="P2420" s="25">
        <f>'LISTA DOS ITENS'!$O2420*'LISTA DOS ITENS'!$M2420</f>
        <v>0</v>
      </c>
      <c r="Q2420" s="25">
        <v>186.18</v>
      </c>
      <c r="R2420" s="25">
        <f>'LISTA DOS ITENS'!$Q2420*'LISTA DOS ITENS'!$M2420</f>
        <v>1861.8</v>
      </c>
      <c r="S2420" s="56">
        <f>IF('LISTA DOS ITENS'!$P2420&gt;'LISTA DOS ITENS'!$R2420,'LISTA DOS ITENS'!$P2420,'LISTA DOS ITENS'!$R2420)</f>
        <v>1861.8</v>
      </c>
      <c r="T2420" s="25">
        <v>11.21160937759555</v>
      </c>
      <c r="U2420" s="25">
        <f>'LISTA DOS ITENS'!$T2420*'LISTA DOS ITENS'!$M2420</f>
        <v>112.1160938</v>
      </c>
      <c r="V2420" s="56">
        <f t="array" ref="V2420">INDEX('RESUMO - LOTES E VMA'!$F$3:$F$181,MATCH('LISTA DOS ITENS'!$D2420,'RESUMO - LOTES E VMA'!$A$3:$A$181,0))</f>
        <v>12797.3333</v>
      </c>
      <c r="W2420" s="57">
        <f>'LISTA DOS ITENS'!$U2420/'LISTA DOS ITENS'!$V2420</f>
        <v>0.008760895034</v>
      </c>
      <c r="X2420" s="53" t="s">
        <v>53</v>
      </c>
      <c r="Y2420" s="53" t="s">
        <v>290</v>
      </c>
      <c r="Z2420" s="58" t="str">
        <f>'LISTA DOS ITENS'!$F2420&amp;"-"&amp;'LISTA DOS ITENS'!$H2420&amp;"-"&amp;'LISTA DOS ITENS'!$J2420&amp;"-"&amp;'LISTA DOS ITENS'!$K2420&amp;"-"&amp;'LISTA DOS ITENS'!$I2420</f>
        <v>10316395-2220-A018-CONS/NAC-</v>
      </c>
      <c r="AA2420" s="59" t="str">
        <f t="array" ref="AA2420">INDEX('RESUMO - LOTES E VMA'!$M$3:$M$181,MATCH('LISTA DOS ITENS'!$D2420,'RESUMO - LOTES E VMA'!$A$3:$A$181,0))</f>
        <v>Para Leilão</v>
      </c>
      <c r="AB2420" s="60">
        <f t="array" ref="AB2420">INDEX('RESUMO - LOTES E VMA'!$J$3:$J$181,MATCH('LISTA DOS ITENS'!$D2420,'RESUMO - LOTES E VMA'!$A$3:$A$181,0))</f>
        <v>0.05908034291</v>
      </c>
      <c r="AC2420" s="29" t="str">
        <f t="array" ref="AC2420">INDEX('RESUMO - LOTES E VMA'!$L$3:$L$181,MATCH('LISTA DOS ITENS'!$D2420,'RESUMO - LOTES E VMA'!$A$3:$A$181,0))</f>
        <v>1% do Valor de Comparação do VMA</v>
      </c>
      <c r="AD2420" s="53" t="str">
        <f>VLOOKUP(Tabela1[[#This Row],[Índice]],[1]Planilha1!$A:$A,1,0)</f>
        <v>#ERROR!</v>
      </c>
    </row>
    <row r="2421" ht="15.75" customHeight="1">
      <c r="A2421" s="52">
        <v>256129.0</v>
      </c>
      <c r="B2421" s="53" t="s">
        <v>70</v>
      </c>
      <c r="C2421" s="53" t="s">
        <v>71</v>
      </c>
      <c r="D2421" s="22">
        <v>207296.0</v>
      </c>
      <c r="E2421" s="53" t="s">
        <v>98</v>
      </c>
      <c r="F2421" s="54">
        <v>1.061271E7</v>
      </c>
      <c r="G2421" s="53" t="s">
        <v>1770</v>
      </c>
      <c r="H2421" s="55">
        <v>2101.0</v>
      </c>
      <c r="I2421" s="55"/>
      <c r="J2421" s="55" t="s">
        <v>330</v>
      </c>
      <c r="K2421" s="53" t="s">
        <v>51</v>
      </c>
      <c r="L2421" s="53"/>
      <c r="M2421" s="53">
        <v>2.0</v>
      </c>
      <c r="N2421" s="53" t="s">
        <v>52</v>
      </c>
      <c r="O2421" s="25">
        <v>1.0</v>
      </c>
      <c r="P2421" s="25">
        <f>'LISTA DOS ITENS'!$O2421*'LISTA DOS ITENS'!$M2421</f>
        <v>2</v>
      </c>
      <c r="Q2421" s="25">
        <v>890.75</v>
      </c>
      <c r="R2421" s="25">
        <f>'LISTA DOS ITENS'!$Q2421*'LISTA DOS ITENS'!$M2421</f>
        <v>1781.5</v>
      </c>
      <c r="S2421" s="56">
        <f>IF('LISTA DOS ITENS'!$P2421&gt;'LISTA DOS ITENS'!$R2421,'LISTA DOS ITENS'!$P2421,'LISTA DOS ITENS'!$R2421)</f>
        <v>1781.5</v>
      </c>
      <c r="T2421" s="25">
        <v>53.640246283667615</v>
      </c>
      <c r="U2421" s="25">
        <f>'LISTA DOS ITENS'!$T2421*'LISTA DOS ITENS'!$M2421</f>
        <v>107.2804926</v>
      </c>
      <c r="V2421" s="56">
        <f t="array" ref="V2421">INDEX('RESUMO - LOTES E VMA'!$F$3:$F$181,MATCH('LISTA DOS ITENS'!$D2421,'RESUMO - LOTES E VMA'!$A$3:$A$181,0))</f>
        <v>12797.3333</v>
      </c>
      <c r="W2421" s="57">
        <f>'LISTA DOS ITENS'!$U2421/'LISTA DOS ITENS'!$V2421</f>
        <v>0.008383034968</v>
      </c>
      <c r="X2421" s="53" t="s">
        <v>53</v>
      </c>
      <c r="Y2421" s="53" t="s">
        <v>290</v>
      </c>
      <c r="Z2421" s="58" t="str">
        <f>'LISTA DOS ITENS'!$F2421&amp;"-"&amp;'LISTA DOS ITENS'!$H2421&amp;"-"&amp;'LISTA DOS ITENS'!$J2421&amp;"-"&amp;'LISTA DOS ITENS'!$K2421&amp;"-"&amp;'LISTA DOS ITENS'!$I2421</f>
        <v>10612710-2101-R018-A RECUPER-</v>
      </c>
      <c r="AA2421" s="59" t="str">
        <f t="array" ref="AA2421">INDEX('RESUMO - LOTES E VMA'!$M$3:$M$181,MATCH('LISTA DOS ITENS'!$D2421,'RESUMO - LOTES E VMA'!$A$3:$A$181,0))</f>
        <v>Para Leilão</v>
      </c>
      <c r="AB2421" s="60">
        <f t="array" ref="AB2421">INDEX('RESUMO - LOTES E VMA'!$J$3:$J$181,MATCH('LISTA DOS ITENS'!$D2421,'RESUMO - LOTES E VMA'!$A$3:$A$181,0))</f>
        <v>0.05908034291</v>
      </c>
      <c r="AC2421" s="29" t="str">
        <f t="array" ref="AC2421">INDEX('RESUMO - LOTES E VMA'!$L$3:$L$181,MATCH('LISTA DOS ITENS'!$D2421,'RESUMO - LOTES E VMA'!$A$3:$A$181,0))</f>
        <v>1% do Valor de Comparação do VMA</v>
      </c>
      <c r="AD2421" s="53" t="str">
        <f>VLOOKUP(Tabela1[[#This Row],[Índice]],[1]Planilha1!$A:$A,1,0)</f>
        <v>#ERROR!</v>
      </c>
    </row>
    <row r="2422" ht="15.75" customHeight="1">
      <c r="A2422" s="52">
        <v>256130.0</v>
      </c>
      <c r="B2422" s="53" t="s">
        <v>70</v>
      </c>
      <c r="C2422" s="53" t="s">
        <v>71</v>
      </c>
      <c r="D2422" s="22">
        <v>207296.0</v>
      </c>
      <c r="E2422" s="53" t="s">
        <v>98</v>
      </c>
      <c r="F2422" s="54">
        <v>1.1142097E7</v>
      </c>
      <c r="G2422" s="53" t="s">
        <v>1734</v>
      </c>
      <c r="H2422" s="55">
        <v>2101.0</v>
      </c>
      <c r="I2422" s="55"/>
      <c r="J2422" s="55" t="s">
        <v>330</v>
      </c>
      <c r="K2422" s="53" t="s">
        <v>51</v>
      </c>
      <c r="L2422" s="53"/>
      <c r="M2422" s="53">
        <v>2.0</v>
      </c>
      <c r="N2422" s="53" t="s">
        <v>52</v>
      </c>
      <c r="O2422" s="25">
        <v>1.0</v>
      </c>
      <c r="P2422" s="25">
        <f>'LISTA DOS ITENS'!$O2422*'LISTA DOS ITENS'!$M2422</f>
        <v>2</v>
      </c>
      <c r="Q2422" s="25">
        <v>239.0</v>
      </c>
      <c r="R2422" s="25">
        <f>'LISTA DOS ITENS'!$Q2422*'LISTA DOS ITENS'!$M2422</f>
        <v>478</v>
      </c>
      <c r="S2422" s="56">
        <f>IF('LISTA DOS ITENS'!$P2422&gt;'LISTA DOS ITENS'!$R2422,'LISTA DOS ITENS'!$P2422,'LISTA DOS ITENS'!$R2422)</f>
        <v>478</v>
      </c>
      <c r="T2422" s="25">
        <v>14.392387158907168</v>
      </c>
      <c r="U2422" s="25">
        <f>'LISTA DOS ITENS'!$T2422*'LISTA DOS ITENS'!$M2422</f>
        <v>28.78477432</v>
      </c>
      <c r="V2422" s="56">
        <f t="array" ref="V2422">INDEX('RESUMO - LOTES E VMA'!$F$3:$F$181,MATCH('LISTA DOS ITENS'!$D2422,'RESUMO - LOTES E VMA'!$A$3:$A$181,0))</f>
        <v>12797.3333</v>
      </c>
      <c r="W2422" s="57">
        <f>'LISTA DOS ITENS'!$U2422/'LISTA DOS ITENS'!$V2422</f>
        <v>0.002249279099</v>
      </c>
      <c r="X2422" s="53" t="s">
        <v>53</v>
      </c>
      <c r="Y2422" s="53" t="s">
        <v>290</v>
      </c>
      <c r="Z2422" s="58" t="str">
        <f>'LISTA DOS ITENS'!$F2422&amp;"-"&amp;'LISTA DOS ITENS'!$H2422&amp;"-"&amp;'LISTA DOS ITENS'!$J2422&amp;"-"&amp;'LISTA DOS ITENS'!$K2422&amp;"-"&amp;'LISTA DOS ITENS'!$I2422</f>
        <v>11142097-2101-R018-A RECUPER-</v>
      </c>
      <c r="AA2422" s="59" t="str">
        <f t="array" ref="AA2422">INDEX('RESUMO - LOTES E VMA'!$M$3:$M$181,MATCH('LISTA DOS ITENS'!$D2422,'RESUMO - LOTES E VMA'!$A$3:$A$181,0))</f>
        <v>Para Leilão</v>
      </c>
      <c r="AB2422" s="60">
        <f t="array" ref="AB2422">INDEX('RESUMO - LOTES E VMA'!$J$3:$J$181,MATCH('LISTA DOS ITENS'!$D2422,'RESUMO - LOTES E VMA'!$A$3:$A$181,0))</f>
        <v>0.05908034291</v>
      </c>
      <c r="AC2422" s="29" t="str">
        <f t="array" ref="AC2422">INDEX('RESUMO - LOTES E VMA'!$L$3:$L$181,MATCH('LISTA DOS ITENS'!$D2422,'RESUMO - LOTES E VMA'!$A$3:$A$181,0))</f>
        <v>1% do Valor de Comparação do VMA</v>
      </c>
      <c r="AD2422" s="53" t="str">
        <f>VLOOKUP(Tabela1[[#This Row],[Índice]],[1]Planilha1!$A:$A,1,0)</f>
        <v>#ERROR!</v>
      </c>
    </row>
    <row r="2423" ht="15.75" customHeight="1">
      <c r="A2423" s="52">
        <v>256131.0</v>
      </c>
      <c r="B2423" s="53" t="s">
        <v>70</v>
      </c>
      <c r="C2423" s="53" t="s">
        <v>71</v>
      </c>
      <c r="D2423" s="22">
        <v>207296.0</v>
      </c>
      <c r="E2423" s="53" t="s">
        <v>98</v>
      </c>
      <c r="F2423" s="54">
        <v>1.0256387E7</v>
      </c>
      <c r="G2423" s="53" t="s">
        <v>1745</v>
      </c>
      <c r="H2423" s="55">
        <v>2201.0</v>
      </c>
      <c r="I2423" s="55"/>
      <c r="J2423" s="55" t="s">
        <v>330</v>
      </c>
      <c r="K2423" s="53" t="s">
        <v>51</v>
      </c>
      <c r="L2423" s="53"/>
      <c r="M2423" s="53">
        <v>1.0</v>
      </c>
      <c r="N2423" s="53" t="s">
        <v>52</v>
      </c>
      <c r="O2423" s="25">
        <v>1.0</v>
      </c>
      <c r="P2423" s="25">
        <f>'LISTA DOS ITENS'!$O2423*'LISTA DOS ITENS'!$M2423</f>
        <v>1</v>
      </c>
      <c r="Q2423" s="25">
        <v>391.36</v>
      </c>
      <c r="R2423" s="25">
        <f>'LISTA DOS ITENS'!$Q2423*'LISTA DOS ITENS'!$M2423</f>
        <v>391.36</v>
      </c>
      <c r="S2423" s="56">
        <f>IF('LISTA DOS ITENS'!$P2423&gt;'LISTA DOS ITENS'!$R2423,'LISTA DOS ITENS'!$P2423,'LISTA DOS ITENS'!$R2423)</f>
        <v>391.36</v>
      </c>
      <c r="T2423" s="25">
        <v>23.567383424727655</v>
      </c>
      <c r="U2423" s="25">
        <f>'LISTA DOS ITENS'!$T2423*'LISTA DOS ITENS'!$M2423</f>
        <v>23.56738342</v>
      </c>
      <c r="V2423" s="56">
        <f t="array" ref="V2423">INDEX('RESUMO - LOTES E VMA'!$F$3:$F$181,MATCH('LISTA DOS ITENS'!$D2423,'RESUMO - LOTES E VMA'!$A$3:$A$181,0))</f>
        <v>12797.3333</v>
      </c>
      <c r="W2423" s="57">
        <f>'LISTA DOS ITENS'!$U2423/'LISTA DOS ITENS'!$V2423</f>
        <v>0.001841585498</v>
      </c>
      <c r="X2423" s="53" t="s">
        <v>53</v>
      </c>
      <c r="Y2423" s="53" t="s">
        <v>290</v>
      </c>
      <c r="Z2423" s="58" t="str">
        <f>'LISTA DOS ITENS'!$F2423&amp;"-"&amp;'LISTA DOS ITENS'!$H2423&amp;"-"&amp;'LISTA DOS ITENS'!$J2423&amp;"-"&amp;'LISTA DOS ITENS'!$K2423&amp;"-"&amp;'LISTA DOS ITENS'!$I2423</f>
        <v>10256387-2201-R018-A RECUPER-</v>
      </c>
      <c r="AA2423" s="59" t="str">
        <f t="array" ref="AA2423">INDEX('RESUMO - LOTES E VMA'!$M$3:$M$181,MATCH('LISTA DOS ITENS'!$D2423,'RESUMO - LOTES E VMA'!$A$3:$A$181,0))</f>
        <v>Para Leilão</v>
      </c>
      <c r="AB2423" s="60">
        <f t="array" ref="AB2423">INDEX('RESUMO - LOTES E VMA'!$J$3:$J$181,MATCH('LISTA DOS ITENS'!$D2423,'RESUMO - LOTES E VMA'!$A$3:$A$181,0))</f>
        <v>0.05908034291</v>
      </c>
      <c r="AC2423" s="29" t="str">
        <f t="array" ref="AC2423">INDEX('RESUMO - LOTES E VMA'!$L$3:$L$181,MATCH('LISTA DOS ITENS'!$D2423,'RESUMO - LOTES E VMA'!$A$3:$A$181,0))</f>
        <v>1% do Valor de Comparação do VMA</v>
      </c>
      <c r="AD2423" s="53" t="str">
        <f>VLOOKUP(Tabela1[[#This Row],[Índice]],[1]Planilha1!$A:$A,1,0)</f>
        <v>#ERROR!</v>
      </c>
    </row>
    <row r="2424" ht="15.75" customHeight="1">
      <c r="A2424" s="52">
        <v>256132.0</v>
      </c>
      <c r="B2424" s="53" t="s">
        <v>70</v>
      </c>
      <c r="C2424" s="53" t="s">
        <v>71</v>
      </c>
      <c r="D2424" s="22">
        <v>207296.0</v>
      </c>
      <c r="E2424" s="53" t="s">
        <v>98</v>
      </c>
      <c r="F2424" s="54">
        <v>1.0517197E7</v>
      </c>
      <c r="G2424" s="53" t="s">
        <v>1729</v>
      </c>
      <c r="H2424" s="55">
        <v>2201.0</v>
      </c>
      <c r="I2424" s="55"/>
      <c r="J2424" s="55" t="s">
        <v>330</v>
      </c>
      <c r="K2424" s="53" t="s">
        <v>51</v>
      </c>
      <c r="L2424" s="53"/>
      <c r="M2424" s="53">
        <v>1.0</v>
      </c>
      <c r="N2424" s="53" t="s">
        <v>52</v>
      </c>
      <c r="O2424" s="25">
        <v>1.0</v>
      </c>
      <c r="P2424" s="25">
        <f>'LISTA DOS ITENS'!$O2424*'LISTA DOS ITENS'!$M2424</f>
        <v>1</v>
      </c>
      <c r="Q2424" s="25">
        <v>499.13</v>
      </c>
      <c r="R2424" s="25">
        <f>'LISTA DOS ITENS'!$Q2424*'LISTA DOS ITENS'!$M2424</f>
        <v>499.13</v>
      </c>
      <c r="S2424" s="56">
        <f>IF('LISTA DOS ITENS'!$P2424&gt;'LISTA DOS ITENS'!$R2424,'LISTA DOS ITENS'!$P2424,'LISTA DOS ITENS'!$R2424)</f>
        <v>499.13</v>
      </c>
      <c r="T2424" s="25">
        <v>30.05720586872525</v>
      </c>
      <c r="U2424" s="25">
        <f>'LISTA DOS ITENS'!$T2424*'LISTA DOS ITENS'!$M2424</f>
        <v>30.05720587</v>
      </c>
      <c r="V2424" s="56">
        <f t="array" ref="V2424">INDEX('RESUMO - LOTES E VMA'!$F$3:$F$181,MATCH('LISTA DOS ITENS'!$D2424,'RESUMO - LOTES E VMA'!$A$3:$A$181,0))</f>
        <v>12797.3333</v>
      </c>
      <c r="W2424" s="57">
        <f>'LISTA DOS ITENS'!$U2424/'LISTA DOS ITENS'!$V2424</f>
        <v>0.002348708529</v>
      </c>
      <c r="X2424" s="53" t="s">
        <v>53</v>
      </c>
      <c r="Y2424" s="53" t="s">
        <v>290</v>
      </c>
      <c r="Z2424" s="58" t="str">
        <f>'LISTA DOS ITENS'!$F2424&amp;"-"&amp;'LISTA DOS ITENS'!$H2424&amp;"-"&amp;'LISTA DOS ITENS'!$J2424&amp;"-"&amp;'LISTA DOS ITENS'!$K2424&amp;"-"&amp;'LISTA DOS ITENS'!$I2424</f>
        <v>10517197-2201-R018-A RECUPER-</v>
      </c>
      <c r="AA2424" s="59" t="str">
        <f t="array" ref="AA2424">INDEX('RESUMO - LOTES E VMA'!$M$3:$M$181,MATCH('LISTA DOS ITENS'!$D2424,'RESUMO - LOTES E VMA'!$A$3:$A$181,0))</f>
        <v>Para Leilão</v>
      </c>
      <c r="AB2424" s="60">
        <f t="array" ref="AB2424">INDEX('RESUMO - LOTES E VMA'!$J$3:$J$181,MATCH('LISTA DOS ITENS'!$D2424,'RESUMO - LOTES E VMA'!$A$3:$A$181,0))</f>
        <v>0.05908034291</v>
      </c>
      <c r="AC2424" s="29" t="str">
        <f t="array" ref="AC2424">INDEX('RESUMO - LOTES E VMA'!$L$3:$L$181,MATCH('LISTA DOS ITENS'!$D2424,'RESUMO - LOTES E VMA'!$A$3:$A$181,0))</f>
        <v>1% do Valor de Comparação do VMA</v>
      </c>
      <c r="AD2424" s="53" t="str">
        <f>VLOOKUP(Tabela1[[#This Row],[Índice]],[1]Planilha1!$A:$A,1,0)</f>
        <v>#ERROR!</v>
      </c>
    </row>
    <row r="2425" ht="15.75" customHeight="1">
      <c r="A2425" s="52">
        <v>256133.0</v>
      </c>
      <c r="B2425" s="53" t="s">
        <v>70</v>
      </c>
      <c r="C2425" s="53" t="s">
        <v>71</v>
      </c>
      <c r="D2425" s="22">
        <v>207296.0</v>
      </c>
      <c r="E2425" s="53" t="s">
        <v>98</v>
      </c>
      <c r="F2425" s="54">
        <v>1.098541E7</v>
      </c>
      <c r="G2425" s="53" t="s">
        <v>1726</v>
      </c>
      <c r="H2425" s="55">
        <v>2201.0</v>
      </c>
      <c r="I2425" s="55"/>
      <c r="J2425" s="55" t="s">
        <v>330</v>
      </c>
      <c r="K2425" s="53" t="s">
        <v>51</v>
      </c>
      <c r="L2425" s="53"/>
      <c r="M2425" s="53">
        <v>1.0</v>
      </c>
      <c r="N2425" s="53" t="s">
        <v>52</v>
      </c>
      <c r="O2425" s="25">
        <v>1.0</v>
      </c>
      <c r="P2425" s="25">
        <f>'LISTA DOS ITENS'!$O2425*'LISTA DOS ITENS'!$M2425</f>
        <v>1</v>
      </c>
      <c r="Q2425" s="25">
        <v>317.44</v>
      </c>
      <c r="R2425" s="25">
        <f>'LISTA DOS ITENS'!$Q2425*'LISTA DOS ITENS'!$M2425</f>
        <v>317.44</v>
      </c>
      <c r="S2425" s="56">
        <f>IF('LISTA DOS ITENS'!$P2425&gt;'LISTA DOS ITENS'!$R2425,'LISTA DOS ITENS'!$P2425,'LISTA DOS ITENS'!$R2425)</f>
        <v>317.44</v>
      </c>
      <c r="T2425" s="25">
        <v>19.115980668299127</v>
      </c>
      <c r="U2425" s="25">
        <f>'LISTA DOS ITENS'!$T2425*'LISTA DOS ITENS'!$M2425</f>
        <v>19.11598067</v>
      </c>
      <c r="V2425" s="56">
        <f t="array" ref="V2425">INDEX('RESUMO - LOTES E VMA'!$F$3:$F$181,MATCH('LISTA DOS ITENS'!$D2425,'RESUMO - LOTES E VMA'!$A$3:$A$181,0))</f>
        <v>12797.3333</v>
      </c>
      <c r="W2425" s="57">
        <f>'LISTA DOS ITENS'!$U2425/'LISTA DOS ITENS'!$V2425</f>
        <v>0.001493747191</v>
      </c>
      <c r="X2425" s="53" t="s">
        <v>53</v>
      </c>
      <c r="Y2425" s="53" t="s">
        <v>290</v>
      </c>
      <c r="Z2425" s="58" t="str">
        <f>'LISTA DOS ITENS'!$F2425&amp;"-"&amp;'LISTA DOS ITENS'!$H2425&amp;"-"&amp;'LISTA DOS ITENS'!$J2425&amp;"-"&amp;'LISTA DOS ITENS'!$K2425&amp;"-"&amp;'LISTA DOS ITENS'!$I2425</f>
        <v>10985410-2201-R018-A RECUPER-</v>
      </c>
      <c r="AA2425" s="59" t="str">
        <f t="array" ref="AA2425">INDEX('RESUMO - LOTES E VMA'!$M$3:$M$181,MATCH('LISTA DOS ITENS'!$D2425,'RESUMO - LOTES E VMA'!$A$3:$A$181,0))</f>
        <v>Para Leilão</v>
      </c>
      <c r="AB2425" s="60">
        <f t="array" ref="AB2425">INDEX('RESUMO - LOTES E VMA'!$J$3:$J$181,MATCH('LISTA DOS ITENS'!$D2425,'RESUMO - LOTES E VMA'!$A$3:$A$181,0))</f>
        <v>0.05908034291</v>
      </c>
      <c r="AC2425" s="29" t="str">
        <f t="array" ref="AC2425">INDEX('RESUMO - LOTES E VMA'!$L$3:$L$181,MATCH('LISTA DOS ITENS'!$D2425,'RESUMO - LOTES E VMA'!$A$3:$A$181,0))</f>
        <v>1% do Valor de Comparação do VMA</v>
      </c>
      <c r="AD2425" s="53" t="str">
        <f>VLOOKUP(Tabela1[[#This Row],[Índice]],[1]Planilha1!$A:$A,1,0)</f>
        <v>#ERROR!</v>
      </c>
    </row>
    <row r="2426" ht="15.75" customHeight="1">
      <c r="A2426" s="52">
        <v>257144.0</v>
      </c>
      <c r="B2426" s="53" t="s">
        <v>70</v>
      </c>
      <c r="C2426" s="53" t="s">
        <v>71</v>
      </c>
      <c r="D2426" s="22">
        <v>207322.0</v>
      </c>
      <c r="E2426" s="53" t="s">
        <v>98</v>
      </c>
      <c r="F2426" s="54">
        <v>1.0011404E7</v>
      </c>
      <c r="G2426" s="53" t="s">
        <v>1771</v>
      </c>
      <c r="H2426" s="55">
        <v>2101.0</v>
      </c>
      <c r="I2426" s="55"/>
      <c r="J2426" s="55" t="s">
        <v>100</v>
      </c>
      <c r="K2426" s="53" t="s">
        <v>57</v>
      </c>
      <c r="L2426" s="53"/>
      <c r="M2426" s="53">
        <v>1.0</v>
      </c>
      <c r="N2426" s="53" t="s">
        <v>52</v>
      </c>
      <c r="O2426" s="25">
        <v>1291.5</v>
      </c>
      <c r="P2426" s="25">
        <f>'LISTA DOS ITENS'!$O2426*'LISTA DOS ITENS'!$M2426</f>
        <v>1291.5</v>
      </c>
      <c r="Q2426" s="25">
        <v>2540.45</v>
      </c>
      <c r="R2426" s="25">
        <f>'LISTA DOS ITENS'!$Q2426*'LISTA DOS ITENS'!$M2426</f>
        <v>2540.45</v>
      </c>
      <c r="S2426" s="56">
        <f>IF('LISTA DOS ITENS'!$P2426&gt;'LISTA DOS ITENS'!$R2426,'LISTA DOS ITENS'!$P2426,'LISTA DOS ITENS'!$R2426)</f>
        <v>2540.45</v>
      </c>
      <c r="T2426" s="25">
        <v>214.88483901693408</v>
      </c>
      <c r="U2426" s="25">
        <f>'LISTA DOS ITENS'!$T2426*'LISTA DOS ITENS'!$M2426</f>
        <v>214.884839</v>
      </c>
      <c r="V2426" s="56">
        <f t="array" ref="V2426">INDEX('RESUMO - LOTES E VMA'!$F$3:$F$181,MATCH('LISTA DOS ITENS'!$D2426,'RESUMO - LOTES E VMA'!$A$3:$A$181,0))</f>
        <v>47595.68897</v>
      </c>
      <c r="W2426" s="57">
        <f>'LISTA DOS ITENS'!$U2426/'LISTA DOS ITENS'!$V2426</f>
        <v>0.004514796269</v>
      </c>
      <c r="X2426" s="53" t="s">
        <v>53</v>
      </c>
      <c r="Y2426" s="53" t="s">
        <v>290</v>
      </c>
      <c r="Z2426" s="58" t="str">
        <f>'LISTA DOS ITENS'!$F2426&amp;"-"&amp;'LISTA DOS ITENS'!$H2426&amp;"-"&amp;'LISTA DOS ITENS'!$J2426&amp;"-"&amp;'LISTA DOS ITENS'!$K2426&amp;"-"&amp;'LISTA DOS ITENS'!$I2426</f>
        <v>10011404-2101-0018-USADO-</v>
      </c>
      <c r="AA2426" s="59" t="str">
        <f t="array" ref="AA2426">INDEX('RESUMO - LOTES E VMA'!$M$3:$M$181,MATCH('LISTA DOS ITENS'!$D2426,'RESUMO - LOTES E VMA'!$A$3:$A$181,0))</f>
        <v>Para Leilão</v>
      </c>
      <c r="AB2426" s="60">
        <f t="array" ref="AB2426">INDEX('RESUMO - LOTES E VMA'!$J$3:$J$181,MATCH('LISTA DOS ITENS'!$D2426,'RESUMO - LOTES E VMA'!$A$3:$A$181,0))</f>
        <v>0.08291845607</v>
      </c>
      <c r="AC2426" s="29" t="str">
        <f t="array" ref="AC2426">INDEX('RESUMO - LOTES E VMA'!$L$3:$L$181,MATCH('LISTA DOS ITENS'!$D2426,'RESUMO - LOTES E VMA'!$A$3:$A$181,0))</f>
        <v>1% do Valor de Comparação do VMA</v>
      </c>
      <c r="AD2426" s="53" t="str">
        <f>VLOOKUP(Tabela1[[#This Row],[Índice]],[1]Planilha1!$A:$A,1,0)</f>
        <v>#ERROR!</v>
      </c>
    </row>
    <row r="2427" ht="15.75" customHeight="1">
      <c r="A2427" s="52">
        <v>257145.0</v>
      </c>
      <c r="B2427" s="53" t="s">
        <v>70</v>
      </c>
      <c r="C2427" s="53" t="s">
        <v>71</v>
      </c>
      <c r="D2427" s="22">
        <v>207322.0</v>
      </c>
      <c r="E2427" s="53" t="s">
        <v>98</v>
      </c>
      <c r="F2427" s="54">
        <v>1.0011454E7</v>
      </c>
      <c r="G2427" s="53" t="s">
        <v>1772</v>
      </c>
      <c r="H2427" s="55">
        <v>2101.0</v>
      </c>
      <c r="I2427" s="55"/>
      <c r="J2427" s="55" t="s">
        <v>100</v>
      </c>
      <c r="K2427" s="53" t="s">
        <v>117</v>
      </c>
      <c r="L2427" s="53"/>
      <c r="M2427" s="53">
        <v>1.0</v>
      </c>
      <c r="N2427" s="53" t="s">
        <v>52</v>
      </c>
      <c r="O2427" s="25">
        <v>1628.05</v>
      </c>
      <c r="P2427" s="25">
        <f>'LISTA DOS ITENS'!$O2427*'LISTA DOS ITENS'!$M2427</f>
        <v>1628.05</v>
      </c>
      <c r="Q2427" s="25">
        <v>1723.54</v>
      </c>
      <c r="R2427" s="25">
        <f>'LISTA DOS ITENS'!$Q2427*'LISTA DOS ITENS'!$M2427</f>
        <v>1723.54</v>
      </c>
      <c r="S2427" s="56">
        <f>IF('LISTA DOS ITENS'!$P2427&gt;'LISTA DOS ITENS'!$R2427,'LISTA DOS ITENS'!$P2427,'LISTA DOS ITENS'!$R2427)</f>
        <v>1723.54</v>
      </c>
      <c r="T2427" s="25">
        <v>145.78622505431974</v>
      </c>
      <c r="U2427" s="25">
        <f>'LISTA DOS ITENS'!$T2427*'LISTA DOS ITENS'!$M2427</f>
        <v>145.7862251</v>
      </c>
      <c r="V2427" s="56">
        <f t="array" ref="V2427">INDEX('RESUMO - LOTES E VMA'!$F$3:$F$181,MATCH('LISTA DOS ITENS'!$D2427,'RESUMO - LOTES E VMA'!$A$3:$A$181,0))</f>
        <v>47595.68897</v>
      </c>
      <c r="W2427" s="57">
        <f>'LISTA DOS ITENS'!$U2427/'LISTA DOS ITENS'!$V2427</f>
        <v>0.003063013231</v>
      </c>
      <c r="X2427" s="53" t="s">
        <v>53</v>
      </c>
      <c r="Y2427" s="53" t="s">
        <v>290</v>
      </c>
      <c r="Z2427" s="58" t="str">
        <f>'LISTA DOS ITENS'!$F2427&amp;"-"&amp;'LISTA DOS ITENS'!$H2427&amp;"-"&amp;'LISTA DOS ITENS'!$J2427&amp;"-"&amp;'LISTA DOS ITENS'!$K2427&amp;"-"&amp;'LISTA DOS ITENS'!$I2427</f>
        <v>10011454-2101-0018-CONS/IAMN-</v>
      </c>
      <c r="AA2427" s="59" t="str">
        <f t="array" ref="AA2427">INDEX('RESUMO - LOTES E VMA'!$M$3:$M$181,MATCH('LISTA DOS ITENS'!$D2427,'RESUMO - LOTES E VMA'!$A$3:$A$181,0))</f>
        <v>Para Leilão</v>
      </c>
      <c r="AB2427" s="60">
        <f t="array" ref="AB2427">INDEX('RESUMO - LOTES E VMA'!$J$3:$J$181,MATCH('LISTA DOS ITENS'!$D2427,'RESUMO - LOTES E VMA'!$A$3:$A$181,0))</f>
        <v>0.08291845607</v>
      </c>
      <c r="AC2427" s="29" t="str">
        <f t="array" ref="AC2427">INDEX('RESUMO - LOTES E VMA'!$L$3:$L$181,MATCH('LISTA DOS ITENS'!$D2427,'RESUMO - LOTES E VMA'!$A$3:$A$181,0))</f>
        <v>1% do Valor de Comparação do VMA</v>
      </c>
      <c r="AD2427" s="53" t="str">
        <f>VLOOKUP(Tabela1[[#This Row],[Índice]],[1]Planilha1!$A:$A,1,0)</f>
        <v>#ERROR!</v>
      </c>
    </row>
    <row r="2428" ht="15.75" customHeight="1">
      <c r="A2428" s="52">
        <v>257146.0</v>
      </c>
      <c r="B2428" s="53" t="s">
        <v>70</v>
      </c>
      <c r="C2428" s="53" t="s">
        <v>71</v>
      </c>
      <c r="D2428" s="22">
        <v>207322.0</v>
      </c>
      <c r="E2428" s="53" t="s">
        <v>98</v>
      </c>
      <c r="F2428" s="54">
        <v>1.0011454E7</v>
      </c>
      <c r="G2428" s="53" t="s">
        <v>1772</v>
      </c>
      <c r="H2428" s="55">
        <v>2101.0</v>
      </c>
      <c r="I2428" s="55"/>
      <c r="J2428" s="55" t="s">
        <v>100</v>
      </c>
      <c r="K2428" s="53" t="s">
        <v>57</v>
      </c>
      <c r="L2428" s="53"/>
      <c r="M2428" s="53">
        <v>3.0</v>
      </c>
      <c r="N2428" s="53" t="s">
        <v>52</v>
      </c>
      <c r="O2428" s="25">
        <v>1285.19</v>
      </c>
      <c r="P2428" s="25">
        <f>'LISTA DOS ITENS'!$O2428*'LISTA DOS ITENS'!$M2428</f>
        <v>3855.57</v>
      </c>
      <c r="Q2428" s="25">
        <v>1723.54</v>
      </c>
      <c r="R2428" s="25">
        <f>'LISTA DOS ITENS'!$Q2428*'LISTA DOS ITENS'!$M2428</f>
        <v>5170.62</v>
      </c>
      <c r="S2428" s="56">
        <f>IF('LISTA DOS ITENS'!$P2428&gt;'LISTA DOS ITENS'!$R2428,'LISTA DOS ITENS'!$P2428,'LISTA DOS ITENS'!$R2428)</f>
        <v>5170.62</v>
      </c>
      <c r="T2428" s="25">
        <v>145.78622505431974</v>
      </c>
      <c r="U2428" s="25">
        <f>'LISTA DOS ITENS'!$T2428*'LISTA DOS ITENS'!$M2428</f>
        <v>437.3586752</v>
      </c>
      <c r="V2428" s="56">
        <f t="array" ref="V2428">INDEX('RESUMO - LOTES E VMA'!$F$3:$F$181,MATCH('LISTA DOS ITENS'!$D2428,'RESUMO - LOTES E VMA'!$A$3:$A$181,0))</f>
        <v>47595.68897</v>
      </c>
      <c r="W2428" s="57">
        <f>'LISTA DOS ITENS'!$U2428/'LISTA DOS ITENS'!$V2428</f>
        <v>0.009189039692</v>
      </c>
      <c r="X2428" s="53" t="s">
        <v>53</v>
      </c>
      <c r="Y2428" s="53" t="s">
        <v>290</v>
      </c>
      <c r="Z2428" s="58" t="str">
        <f>'LISTA DOS ITENS'!$F2428&amp;"-"&amp;'LISTA DOS ITENS'!$H2428&amp;"-"&amp;'LISTA DOS ITENS'!$J2428&amp;"-"&amp;'LISTA DOS ITENS'!$K2428&amp;"-"&amp;'LISTA DOS ITENS'!$I2428</f>
        <v>10011454-2101-0018-USADO-</v>
      </c>
      <c r="AA2428" s="59" t="str">
        <f t="array" ref="AA2428">INDEX('RESUMO - LOTES E VMA'!$M$3:$M$181,MATCH('LISTA DOS ITENS'!$D2428,'RESUMO - LOTES E VMA'!$A$3:$A$181,0))</f>
        <v>Para Leilão</v>
      </c>
      <c r="AB2428" s="60">
        <f t="array" ref="AB2428">INDEX('RESUMO - LOTES E VMA'!$J$3:$J$181,MATCH('LISTA DOS ITENS'!$D2428,'RESUMO - LOTES E VMA'!$A$3:$A$181,0))</f>
        <v>0.08291845607</v>
      </c>
      <c r="AC2428" s="29" t="str">
        <f t="array" ref="AC2428">INDEX('RESUMO - LOTES E VMA'!$L$3:$L$181,MATCH('LISTA DOS ITENS'!$D2428,'RESUMO - LOTES E VMA'!$A$3:$A$181,0))</f>
        <v>1% do Valor de Comparação do VMA</v>
      </c>
      <c r="AD2428" s="53" t="str">
        <f>VLOOKUP(Tabela1[[#This Row],[Índice]],[1]Planilha1!$A:$A,1,0)</f>
        <v>#ERROR!</v>
      </c>
    </row>
    <row r="2429" ht="15.75" customHeight="1">
      <c r="A2429" s="52">
        <v>257147.0</v>
      </c>
      <c r="B2429" s="53" t="s">
        <v>70</v>
      </c>
      <c r="C2429" s="53" t="s">
        <v>71</v>
      </c>
      <c r="D2429" s="22">
        <v>207322.0</v>
      </c>
      <c r="E2429" s="53" t="s">
        <v>98</v>
      </c>
      <c r="F2429" s="54">
        <v>1.0011454E7</v>
      </c>
      <c r="G2429" s="53" t="s">
        <v>1772</v>
      </c>
      <c r="H2429" s="55">
        <v>2101.0</v>
      </c>
      <c r="I2429" s="55" t="s">
        <v>1773</v>
      </c>
      <c r="J2429" s="55" t="s">
        <v>100</v>
      </c>
      <c r="K2429" s="53" t="s">
        <v>117</v>
      </c>
      <c r="L2429" s="53"/>
      <c r="M2429" s="53">
        <v>1.0</v>
      </c>
      <c r="N2429" s="53" t="s">
        <v>52</v>
      </c>
      <c r="O2429" s="25">
        <v>1628.06</v>
      </c>
      <c r="P2429" s="25">
        <f>'LISTA DOS ITENS'!$O2429*'LISTA DOS ITENS'!$M2429</f>
        <v>1628.06</v>
      </c>
      <c r="Q2429" s="25">
        <v>1723.54</v>
      </c>
      <c r="R2429" s="25">
        <f>'LISTA DOS ITENS'!$Q2429*'LISTA DOS ITENS'!$M2429</f>
        <v>1723.54</v>
      </c>
      <c r="S2429" s="56">
        <f>IF('LISTA DOS ITENS'!$P2429&gt;'LISTA DOS ITENS'!$R2429,'LISTA DOS ITENS'!$P2429,'LISTA DOS ITENS'!$R2429)</f>
        <v>1723.54</v>
      </c>
      <c r="T2429" s="25">
        <v>145.78622505431974</v>
      </c>
      <c r="U2429" s="25">
        <f>'LISTA DOS ITENS'!$T2429*'LISTA DOS ITENS'!$M2429</f>
        <v>145.7862251</v>
      </c>
      <c r="V2429" s="56">
        <f t="array" ref="V2429">INDEX('RESUMO - LOTES E VMA'!$F$3:$F$181,MATCH('LISTA DOS ITENS'!$D2429,'RESUMO - LOTES E VMA'!$A$3:$A$181,0))</f>
        <v>47595.68897</v>
      </c>
      <c r="W2429" s="57">
        <f>'LISTA DOS ITENS'!$U2429/'LISTA DOS ITENS'!$V2429</f>
        <v>0.003063013231</v>
      </c>
      <c r="X2429" s="53" t="s">
        <v>53</v>
      </c>
      <c r="Y2429" s="53" t="s">
        <v>290</v>
      </c>
      <c r="Z2429" s="58" t="str">
        <f>'LISTA DOS ITENS'!$F2429&amp;"-"&amp;'LISTA DOS ITENS'!$H2429&amp;"-"&amp;'LISTA DOS ITENS'!$J2429&amp;"-"&amp;'LISTA DOS ITENS'!$K2429&amp;"-"&amp;'LISTA DOS ITENS'!$I2429</f>
        <v>10011454-2101-0018-CONS/IAMN-IN-3517-11-001-MRP</v>
      </c>
      <c r="AA2429" s="59" t="str">
        <f t="array" ref="AA2429">INDEX('RESUMO - LOTES E VMA'!$M$3:$M$181,MATCH('LISTA DOS ITENS'!$D2429,'RESUMO - LOTES E VMA'!$A$3:$A$181,0))</f>
        <v>Para Leilão</v>
      </c>
      <c r="AB2429" s="60">
        <f t="array" ref="AB2429">INDEX('RESUMO - LOTES E VMA'!$J$3:$J$181,MATCH('LISTA DOS ITENS'!$D2429,'RESUMO - LOTES E VMA'!$A$3:$A$181,0))</f>
        <v>0.08291845607</v>
      </c>
      <c r="AC2429" s="29" t="str">
        <f t="array" ref="AC2429">INDEX('RESUMO - LOTES E VMA'!$L$3:$L$181,MATCH('LISTA DOS ITENS'!$D2429,'RESUMO - LOTES E VMA'!$A$3:$A$181,0))</f>
        <v>1% do Valor de Comparação do VMA</v>
      </c>
      <c r="AD2429" s="53" t="str">
        <f>VLOOKUP(Tabela1[[#This Row],[Índice]],[1]Planilha1!$A:$A,1,0)</f>
        <v>#ERROR!</v>
      </c>
    </row>
    <row r="2430" ht="15.75" customHeight="1">
      <c r="A2430" s="52">
        <v>257148.0</v>
      </c>
      <c r="B2430" s="53" t="s">
        <v>70</v>
      </c>
      <c r="C2430" s="53" t="s">
        <v>71</v>
      </c>
      <c r="D2430" s="22">
        <v>207322.0</v>
      </c>
      <c r="E2430" s="53" t="s">
        <v>98</v>
      </c>
      <c r="F2430" s="54">
        <v>1.0011454E7</v>
      </c>
      <c r="G2430" s="53" t="s">
        <v>1772</v>
      </c>
      <c r="H2430" s="55">
        <v>2101.0</v>
      </c>
      <c r="I2430" s="55" t="s">
        <v>1773</v>
      </c>
      <c r="J2430" s="55" t="s">
        <v>100</v>
      </c>
      <c r="K2430" s="53" t="s">
        <v>80</v>
      </c>
      <c r="L2430" s="53"/>
      <c r="M2430" s="53">
        <v>1.0</v>
      </c>
      <c r="N2430" s="53" t="s">
        <v>52</v>
      </c>
      <c r="O2430" s="25">
        <v>1628.05</v>
      </c>
      <c r="P2430" s="25">
        <f>'LISTA DOS ITENS'!$O2430*'LISTA DOS ITENS'!$M2430</f>
        <v>1628.05</v>
      </c>
      <c r="Q2430" s="25">
        <v>1723.54</v>
      </c>
      <c r="R2430" s="25">
        <f>'LISTA DOS ITENS'!$Q2430*'LISTA DOS ITENS'!$M2430</f>
        <v>1723.54</v>
      </c>
      <c r="S2430" s="56">
        <f>IF('LISTA DOS ITENS'!$P2430&gt;'LISTA DOS ITENS'!$R2430,'LISTA DOS ITENS'!$P2430,'LISTA DOS ITENS'!$R2430)</f>
        <v>1723.54</v>
      </c>
      <c r="T2430" s="25">
        <v>145.78622505431974</v>
      </c>
      <c r="U2430" s="25">
        <f>'LISTA DOS ITENS'!$T2430*'LISTA DOS ITENS'!$M2430</f>
        <v>145.7862251</v>
      </c>
      <c r="V2430" s="56">
        <f t="array" ref="V2430">INDEX('RESUMO - LOTES E VMA'!$F$3:$F$181,MATCH('LISTA DOS ITENS'!$D2430,'RESUMO - LOTES E VMA'!$A$3:$A$181,0))</f>
        <v>47595.68897</v>
      </c>
      <c r="W2430" s="57">
        <f>'LISTA DOS ITENS'!$U2430/'LISTA DOS ITENS'!$V2430</f>
        <v>0.003063013231</v>
      </c>
      <c r="X2430" s="53" t="s">
        <v>53</v>
      </c>
      <c r="Y2430" s="53" t="s">
        <v>290</v>
      </c>
      <c r="Z2430" s="58" t="str">
        <f>'LISTA DOS ITENS'!$F2430&amp;"-"&amp;'LISTA DOS ITENS'!$H2430&amp;"-"&amp;'LISTA DOS ITENS'!$J2430&amp;"-"&amp;'LISTA DOS ITENS'!$K2430&amp;"-"&amp;'LISTA DOS ITENS'!$I2430</f>
        <v>10011454-2101-0018-IMOB/NAC-IN-3517-11-001-MRP</v>
      </c>
      <c r="AA2430" s="59" t="str">
        <f t="array" ref="AA2430">INDEX('RESUMO - LOTES E VMA'!$M$3:$M$181,MATCH('LISTA DOS ITENS'!$D2430,'RESUMO - LOTES E VMA'!$A$3:$A$181,0))</f>
        <v>Para Leilão</v>
      </c>
      <c r="AB2430" s="60">
        <f t="array" ref="AB2430">INDEX('RESUMO - LOTES E VMA'!$J$3:$J$181,MATCH('LISTA DOS ITENS'!$D2430,'RESUMO - LOTES E VMA'!$A$3:$A$181,0))</f>
        <v>0.08291845607</v>
      </c>
      <c r="AC2430" s="29" t="str">
        <f t="array" ref="AC2430">INDEX('RESUMO - LOTES E VMA'!$L$3:$L$181,MATCH('LISTA DOS ITENS'!$D2430,'RESUMO - LOTES E VMA'!$A$3:$A$181,0))</f>
        <v>1% do Valor de Comparação do VMA</v>
      </c>
      <c r="AD2430" s="53" t="str">
        <f>VLOOKUP(Tabela1[[#This Row],[Índice]],[1]Planilha1!$A:$A,1,0)</f>
        <v>#ERROR!</v>
      </c>
    </row>
    <row r="2431" ht="15.75" customHeight="1">
      <c r="A2431" s="52">
        <v>257149.0</v>
      </c>
      <c r="B2431" s="53" t="s">
        <v>70</v>
      </c>
      <c r="C2431" s="53" t="s">
        <v>71</v>
      </c>
      <c r="D2431" s="22">
        <v>207322.0</v>
      </c>
      <c r="E2431" s="53" t="s">
        <v>98</v>
      </c>
      <c r="F2431" s="54">
        <v>1.0011454E7</v>
      </c>
      <c r="G2431" s="53" t="s">
        <v>1772</v>
      </c>
      <c r="H2431" s="55">
        <v>2101.0</v>
      </c>
      <c r="I2431" s="55" t="s">
        <v>1773</v>
      </c>
      <c r="J2431" s="55" t="s">
        <v>100</v>
      </c>
      <c r="K2431" s="53" t="s">
        <v>125</v>
      </c>
      <c r="L2431" s="53"/>
      <c r="M2431" s="53">
        <v>1.0</v>
      </c>
      <c r="N2431" s="53" t="s">
        <v>52</v>
      </c>
      <c r="O2431" s="25">
        <v>1046.14</v>
      </c>
      <c r="P2431" s="25">
        <f>'LISTA DOS ITENS'!$O2431*'LISTA DOS ITENS'!$M2431</f>
        <v>1046.14</v>
      </c>
      <c r="Q2431" s="25">
        <v>1723.54</v>
      </c>
      <c r="R2431" s="25">
        <f>'LISTA DOS ITENS'!$Q2431*'LISTA DOS ITENS'!$M2431</f>
        <v>1723.54</v>
      </c>
      <c r="S2431" s="56">
        <f>IF('LISTA DOS ITENS'!$P2431&gt;'LISTA DOS ITENS'!$R2431,'LISTA DOS ITENS'!$P2431,'LISTA DOS ITENS'!$R2431)</f>
        <v>1723.54</v>
      </c>
      <c r="T2431" s="25">
        <v>145.78622505431974</v>
      </c>
      <c r="U2431" s="25">
        <f>'LISTA DOS ITENS'!$T2431*'LISTA DOS ITENS'!$M2431</f>
        <v>145.7862251</v>
      </c>
      <c r="V2431" s="56">
        <f t="array" ref="V2431">INDEX('RESUMO - LOTES E VMA'!$F$3:$F$181,MATCH('LISTA DOS ITENS'!$D2431,'RESUMO - LOTES E VMA'!$A$3:$A$181,0))</f>
        <v>47595.68897</v>
      </c>
      <c r="W2431" s="57">
        <f>'LISTA DOS ITENS'!$U2431/'LISTA DOS ITENS'!$V2431</f>
        <v>0.003063013231</v>
      </c>
      <c r="X2431" s="53" t="s">
        <v>53</v>
      </c>
      <c r="Y2431" s="53" t="s">
        <v>290</v>
      </c>
      <c r="Z2431" s="58" t="str">
        <f>'LISTA DOS ITENS'!$F2431&amp;"-"&amp;'LISTA DOS ITENS'!$H2431&amp;"-"&amp;'LISTA DOS ITENS'!$J2431&amp;"-"&amp;'LISTA DOS ITENS'!$K2431&amp;"-"&amp;'LISTA DOS ITENS'!$I2431</f>
        <v>10011454-2101-0018-PAR/NAC-IN-3517-11-001-MRP</v>
      </c>
      <c r="AA2431" s="59" t="str">
        <f t="array" ref="AA2431">INDEX('RESUMO - LOTES E VMA'!$M$3:$M$181,MATCH('LISTA DOS ITENS'!$D2431,'RESUMO - LOTES E VMA'!$A$3:$A$181,0))</f>
        <v>Para Leilão</v>
      </c>
      <c r="AB2431" s="60">
        <f t="array" ref="AB2431">INDEX('RESUMO - LOTES E VMA'!$J$3:$J$181,MATCH('LISTA DOS ITENS'!$D2431,'RESUMO - LOTES E VMA'!$A$3:$A$181,0))</f>
        <v>0.08291845607</v>
      </c>
      <c r="AC2431" s="29" t="str">
        <f t="array" ref="AC2431">INDEX('RESUMO - LOTES E VMA'!$L$3:$L$181,MATCH('LISTA DOS ITENS'!$D2431,'RESUMO - LOTES E VMA'!$A$3:$A$181,0))</f>
        <v>1% do Valor de Comparação do VMA</v>
      </c>
      <c r="AD2431" s="53" t="str">
        <f>VLOOKUP(Tabela1[[#This Row],[Índice]],[1]Planilha1!$A:$A,1,0)</f>
        <v>#ERROR!</v>
      </c>
    </row>
    <row r="2432" ht="15.75" customHeight="1">
      <c r="A2432" s="52">
        <v>257150.0</v>
      </c>
      <c r="B2432" s="53" t="s">
        <v>70</v>
      </c>
      <c r="C2432" s="53" t="s">
        <v>71</v>
      </c>
      <c r="D2432" s="22">
        <v>207322.0</v>
      </c>
      <c r="E2432" s="53" t="s">
        <v>98</v>
      </c>
      <c r="F2432" s="54">
        <v>1.0011467E7</v>
      </c>
      <c r="G2432" s="53" t="s">
        <v>1774</v>
      </c>
      <c r="H2432" s="55">
        <v>2101.0</v>
      </c>
      <c r="I2432" s="55" t="s">
        <v>1775</v>
      </c>
      <c r="J2432" s="55" t="s">
        <v>100</v>
      </c>
      <c r="K2432" s="53" t="s">
        <v>57</v>
      </c>
      <c r="L2432" s="53"/>
      <c r="M2432" s="53">
        <v>1.0</v>
      </c>
      <c r="N2432" s="53" t="s">
        <v>52</v>
      </c>
      <c r="O2432" s="25">
        <v>199.34</v>
      </c>
      <c r="P2432" s="25">
        <f>'LISTA DOS ITENS'!$O2432*'LISTA DOS ITENS'!$M2432</f>
        <v>199.34</v>
      </c>
      <c r="Q2432" s="25">
        <v>1463.92</v>
      </c>
      <c r="R2432" s="25">
        <f>'LISTA DOS ITENS'!$Q2432*'LISTA DOS ITENS'!$M2432</f>
        <v>1463.92</v>
      </c>
      <c r="S2432" s="56">
        <f>IF('LISTA DOS ITENS'!$P2432&gt;'LISTA DOS ITENS'!$R2432,'LISTA DOS ITENS'!$P2432,'LISTA DOS ITENS'!$R2432)</f>
        <v>1463.92</v>
      </c>
      <c r="T2432" s="25">
        <v>123.82617785576184</v>
      </c>
      <c r="U2432" s="25">
        <f>'LISTA DOS ITENS'!$T2432*'LISTA DOS ITENS'!$M2432</f>
        <v>123.8261779</v>
      </c>
      <c r="V2432" s="56">
        <f t="array" ref="V2432">INDEX('RESUMO - LOTES E VMA'!$F$3:$F$181,MATCH('LISTA DOS ITENS'!$D2432,'RESUMO - LOTES E VMA'!$A$3:$A$181,0))</f>
        <v>47595.68897</v>
      </c>
      <c r="W2432" s="57">
        <f>'LISTA DOS ITENS'!$U2432/'LISTA DOS ITENS'!$V2432</f>
        <v>0.002601625915</v>
      </c>
      <c r="X2432" s="53" t="s">
        <v>53</v>
      </c>
      <c r="Y2432" s="53" t="s">
        <v>290</v>
      </c>
      <c r="Z2432" s="58" t="str">
        <f>'LISTA DOS ITENS'!$F2432&amp;"-"&amp;'LISTA DOS ITENS'!$H2432&amp;"-"&amp;'LISTA DOS ITENS'!$J2432&amp;"-"&amp;'LISTA DOS ITENS'!$K2432&amp;"-"&amp;'LISTA DOS ITENS'!$I2432</f>
        <v>10011467-2101-0018-USADO-PP-5270-17-025-MRP</v>
      </c>
      <c r="AA2432" s="59" t="str">
        <f t="array" ref="AA2432">INDEX('RESUMO - LOTES E VMA'!$M$3:$M$181,MATCH('LISTA DOS ITENS'!$D2432,'RESUMO - LOTES E VMA'!$A$3:$A$181,0))</f>
        <v>Para Leilão</v>
      </c>
      <c r="AB2432" s="60">
        <f t="array" ref="AB2432">INDEX('RESUMO - LOTES E VMA'!$J$3:$J$181,MATCH('LISTA DOS ITENS'!$D2432,'RESUMO - LOTES E VMA'!$A$3:$A$181,0))</f>
        <v>0.08291845607</v>
      </c>
      <c r="AC2432" s="29" t="str">
        <f t="array" ref="AC2432">INDEX('RESUMO - LOTES E VMA'!$L$3:$L$181,MATCH('LISTA DOS ITENS'!$D2432,'RESUMO - LOTES E VMA'!$A$3:$A$181,0))</f>
        <v>1% do Valor de Comparação do VMA</v>
      </c>
      <c r="AD2432" s="53" t="str">
        <f>VLOOKUP(Tabela1[[#This Row],[Índice]],[1]Planilha1!$A:$A,1,0)</f>
        <v>#ERROR!</v>
      </c>
    </row>
    <row r="2433" ht="15.75" customHeight="1">
      <c r="A2433" s="52">
        <v>257151.0</v>
      </c>
      <c r="B2433" s="53" t="s">
        <v>70</v>
      </c>
      <c r="C2433" s="53" t="s">
        <v>71</v>
      </c>
      <c r="D2433" s="22">
        <v>207322.0</v>
      </c>
      <c r="E2433" s="53" t="s">
        <v>98</v>
      </c>
      <c r="F2433" s="54">
        <v>1.0011472E7</v>
      </c>
      <c r="G2433" s="53" t="s">
        <v>1776</v>
      </c>
      <c r="H2433" s="55">
        <v>2101.0</v>
      </c>
      <c r="I2433" s="55"/>
      <c r="J2433" s="55" t="s">
        <v>100</v>
      </c>
      <c r="K2433" s="53" t="s">
        <v>51</v>
      </c>
      <c r="L2433" s="53"/>
      <c r="M2433" s="53">
        <v>3.0</v>
      </c>
      <c r="N2433" s="53" t="s">
        <v>52</v>
      </c>
      <c r="O2433" s="25">
        <v>2473.74</v>
      </c>
      <c r="P2433" s="25">
        <f>'LISTA DOS ITENS'!$O2433*'LISTA DOS ITENS'!$M2433</f>
        <v>7421.22</v>
      </c>
      <c r="Q2433" s="25">
        <v>10025.96</v>
      </c>
      <c r="R2433" s="25">
        <f>'LISTA DOS ITENS'!$Q2433*'LISTA DOS ITENS'!$M2433</f>
        <v>30077.88</v>
      </c>
      <c r="S2433" s="56">
        <f>IF('LISTA DOS ITENS'!$P2433&gt;'LISTA DOS ITENS'!$R2433,'LISTA DOS ITENS'!$P2433,'LISTA DOS ITENS'!$R2433)</f>
        <v>30077.88</v>
      </c>
      <c r="T2433" s="25">
        <v>848.0492828397412</v>
      </c>
      <c r="U2433" s="25">
        <f>'LISTA DOS ITENS'!$T2433*'LISTA DOS ITENS'!$M2433</f>
        <v>2544.147849</v>
      </c>
      <c r="V2433" s="56">
        <f t="array" ref="V2433">INDEX('RESUMO - LOTES E VMA'!$F$3:$F$181,MATCH('LISTA DOS ITENS'!$D2433,'RESUMO - LOTES E VMA'!$A$3:$A$181,0))</f>
        <v>47595.68897</v>
      </c>
      <c r="W2433" s="57">
        <f>'LISTA DOS ITENS'!$U2433/'LISTA DOS ITENS'!$V2433</f>
        <v>0.05345332536</v>
      </c>
      <c r="X2433" s="53" t="s">
        <v>53</v>
      </c>
      <c r="Y2433" s="53" t="s">
        <v>290</v>
      </c>
      <c r="Z2433" s="58" t="str">
        <f>'LISTA DOS ITENS'!$F2433&amp;"-"&amp;'LISTA DOS ITENS'!$H2433&amp;"-"&amp;'LISTA DOS ITENS'!$J2433&amp;"-"&amp;'LISTA DOS ITENS'!$K2433&amp;"-"&amp;'LISTA DOS ITENS'!$I2433</f>
        <v>10011472-2101-0018-A RECUPER-</v>
      </c>
      <c r="AA2433" s="59" t="str">
        <f t="array" ref="AA2433">INDEX('RESUMO - LOTES E VMA'!$M$3:$M$181,MATCH('LISTA DOS ITENS'!$D2433,'RESUMO - LOTES E VMA'!$A$3:$A$181,0))</f>
        <v>Para Leilão</v>
      </c>
      <c r="AB2433" s="60">
        <f t="array" ref="AB2433">INDEX('RESUMO - LOTES E VMA'!$J$3:$J$181,MATCH('LISTA DOS ITENS'!$D2433,'RESUMO - LOTES E VMA'!$A$3:$A$181,0))</f>
        <v>0.08291845607</v>
      </c>
      <c r="AC2433" s="29" t="str">
        <f t="array" ref="AC2433">INDEX('RESUMO - LOTES E VMA'!$L$3:$L$181,MATCH('LISTA DOS ITENS'!$D2433,'RESUMO - LOTES E VMA'!$A$3:$A$181,0))</f>
        <v>1% do Valor de Comparação do VMA</v>
      </c>
      <c r="AD2433" s="53" t="str">
        <f>VLOOKUP(Tabela1[[#This Row],[Índice]],[1]Planilha1!$A:$A,1,0)</f>
        <v>#ERROR!</v>
      </c>
    </row>
    <row r="2434" ht="15.75" customHeight="1">
      <c r="A2434" s="52">
        <v>257152.0</v>
      </c>
      <c r="B2434" s="53" t="s">
        <v>70</v>
      </c>
      <c r="C2434" s="53" t="s">
        <v>71</v>
      </c>
      <c r="D2434" s="22">
        <v>207322.0</v>
      </c>
      <c r="E2434" s="53" t="s">
        <v>98</v>
      </c>
      <c r="F2434" s="54">
        <v>1.0011504E7</v>
      </c>
      <c r="G2434" s="53" t="s">
        <v>1777</v>
      </c>
      <c r="H2434" s="55">
        <v>2101.0</v>
      </c>
      <c r="I2434" s="55"/>
      <c r="J2434" s="55" t="s">
        <v>100</v>
      </c>
      <c r="K2434" s="53" t="s">
        <v>57</v>
      </c>
      <c r="L2434" s="53"/>
      <c r="M2434" s="53">
        <v>1.0</v>
      </c>
      <c r="N2434" s="53" t="s">
        <v>52</v>
      </c>
      <c r="O2434" s="25">
        <v>0.0</v>
      </c>
      <c r="P2434" s="25">
        <f>'LISTA DOS ITENS'!$O2434*'LISTA DOS ITENS'!$M2434</f>
        <v>0</v>
      </c>
      <c r="Q2434" s="25">
        <v>523.02</v>
      </c>
      <c r="R2434" s="25">
        <f>'LISTA DOS ITENS'!$Q2434*'LISTA DOS ITENS'!$M2434</f>
        <v>523.02</v>
      </c>
      <c r="S2434" s="56">
        <f>IF('LISTA DOS ITENS'!$P2434&gt;'LISTA DOS ITENS'!$R2434,'LISTA DOS ITENS'!$P2434,'LISTA DOS ITENS'!$R2434)</f>
        <v>523.02</v>
      </c>
      <c r="T2434" s="25">
        <v>44.239827000191646</v>
      </c>
      <c r="U2434" s="25">
        <f>'LISTA DOS ITENS'!$T2434*'LISTA DOS ITENS'!$M2434</f>
        <v>44.239827</v>
      </c>
      <c r="V2434" s="56">
        <f t="array" ref="V2434">INDEX('RESUMO - LOTES E VMA'!$F$3:$F$181,MATCH('LISTA DOS ITENS'!$D2434,'RESUMO - LOTES E VMA'!$A$3:$A$181,0))</f>
        <v>47595.68897</v>
      </c>
      <c r="W2434" s="57">
        <f>'LISTA DOS ITENS'!$U2434/'LISTA DOS ITENS'!$V2434</f>
        <v>0.0009294923123</v>
      </c>
      <c r="X2434" s="53" t="s">
        <v>53</v>
      </c>
      <c r="Y2434" s="53" t="s">
        <v>290</v>
      </c>
      <c r="Z2434" s="58" t="str">
        <f>'LISTA DOS ITENS'!$F2434&amp;"-"&amp;'LISTA DOS ITENS'!$H2434&amp;"-"&amp;'LISTA DOS ITENS'!$J2434&amp;"-"&amp;'LISTA DOS ITENS'!$K2434&amp;"-"&amp;'LISTA DOS ITENS'!$I2434</f>
        <v>10011504-2101-0018-USADO-</v>
      </c>
      <c r="AA2434" s="59" t="str">
        <f t="array" ref="AA2434">INDEX('RESUMO - LOTES E VMA'!$M$3:$M$181,MATCH('LISTA DOS ITENS'!$D2434,'RESUMO - LOTES E VMA'!$A$3:$A$181,0))</f>
        <v>Para Leilão</v>
      </c>
      <c r="AB2434" s="60">
        <f t="array" ref="AB2434">INDEX('RESUMO - LOTES E VMA'!$J$3:$J$181,MATCH('LISTA DOS ITENS'!$D2434,'RESUMO - LOTES E VMA'!$A$3:$A$181,0))</f>
        <v>0.08291845607</v>
      </c>
      <c r="AC2434" s="29" t="str">
        <f t="array" ref="AC2434">INDEX('RESUMO - LOTES E VMA'!$L$3:$L$181,MATCH('LISTA DOS ITENS'!$D2434,'RESUMO - LOTES E VMA'!$A$3:$A$181,0))</f>
        <v>1% do Valor de Comparação do VMA</v>
      </c>
      <c r="AD2434" s="53" t="str">
        <f>VLOOKUP(Tabela1[[#This Row],[Índice]],[1]Planilha1!$A:$A,1,0)</f>
        <v>#ERROR!</v>
      </c>
    </row>
    <row r="2435" ht="15.75" customHeight="1">
      <c r="A2435" s="52">
        <v>257153.0</v>
      </c>
      <c r="B2435" s="53" t="s">
        <v>70</v>
      </c>
      <c r="C2435" s="53" t="s">
        <v>71</v>
      </c>
      <c r="D2435" s="22">
        <v>207322.0</v>
      </c>
      <c r="E2435" s="53" t="s">
        <v>98</v>
      </c>
      <c r="F2435" s="54">
        <v>1.0011504E7</v>
      </c>
      <c r="G2435" s="53" t="s">
        <v>1777</v>
      </c>
      <c r="H2435" s="55">
        <v>2101.0</v>
      </c>
      <c r="I2435" s="55" t="s">
        <v>1778</v>
      </c>
      <c r="J2435" s="55" t="s">
        <v>100</v>
      </c>
      <c r="K2435" s="53" t="s">
        <v>57</v>
      </c>
      <c r="L2435" s="53"/>
      <c r="M2435" s="53">
        <v>1.0</v>
      </c>
      <c r="N2435" s="53" t="s">
        <v>52</v>
      </c>
      <c r="O2435" s="25">
        <v>0.0</v>
      </c>
      <c r="P2435" s="25">
        <f>'LISTA DOS ITENS'!$O2435*'LISTA DOS ITENS'!$M2435</f>
        <v>0</v>
      </c>
      <c r="Q2435" s="25">
        <v>523.02</v>
      </c>
      <c r="R2435" s="25">
        <f>'LISTA DOS ITENS'!$Q2435*'LISTA DOS ITENS'!$M2435</f>
        <v>523.02</v>
      </c>
      <c r="S2435" s="56">
        <f>IF('LISTA DOS ITENS'!$P2435&gt;'LISTA DOS ITENS'!$R2435,'LISTA DOS ITENS'!$P2435,'LISTA DOS ITENS'!$R2435)</f>
        <v>523.02</v>
      </c>
      <c r="T2435" s="25">
        <v>44.239827000191646</v>
      </c>
      <c r="U2435" s="25">
        <f>'LISTA DOS ITENS'!$T2435*'LISTA DOS ITENS'!$M2435</f>
        <v>44.239827</v>
      </c>
      <c r="V2435" s="56">
        <f t="array" ref="V2435">INDEX('RESUMO - LOTES E VMA'!$F$3:$F$181,MATCH('LISTA DOS ITENS'!$D2435,'RESUMO - LOTES E VMA'!$A$3:$A$181,0))</f>
        <v>47595.68897</v>
      </c>
      <c r="W2435" s="57">
        <f>'LISTA DOS ITENS'!$U2435/'LISTA DOS ITENS'!$V2435</f>
        <v>0.0009294923123</v>
      </c>
      <c r="X2435" s="53" t="s">
        <v>53</v>
      </c>
      <c r="Y2435" s="53" t="s">
        <v>290</v>
      </c>
      <c r="Z2435" s="58" t="str">
        <f>'LISTA DOS ITENS'!$F2435&amp;"-"&amp;'LISTA DOS ITENS'!$H2435&amp;"-"&amp;'LISTA DOS ITENS'!$J2435&amp;"-"&amp;'LISTA DOS ITENS'!$K2435&amp;"-"&amp;'LISTA DOS ITENS'!$I2435</f>
        <v>10011504-2101-0018-USADO-PP-5220-18-010-MRP</v>
      </c>
      <c r="AA2435" s="59" t="str">
        <f t="array" ref="AA2435">INDEX('RESUMO - LOTES E VMA'!$M$3:$M$181,MATCH('LISTA DOS ITENS'!$D2435,'RESUMO - LOTES E VMA'!$A$3:$A$181,0))</f>
        <v>Para Leilão</v>
      </c>
      <c r="AB2435" s="60">
        <f t="array" ref="AB2435">INDEX('RESUMO - LOTES E VMA'!$J$3:$J$181,MATCH('LISTA DOS ITENS'!$D2435,'RESUMO - LOTES E VMA'!$A$3:$A$181,0))</f>
        <v>0.08291845607</v>
      </c>
      <c r="AC2435" s="29" t="str">
        <f t="array" ref="AC2435">INDEX('RESUMO - LOTES E VMA'!$L$3:$L$181,MATCH('LISTA DOS ITENS'!$D2435,'RESUMO - LOTES E VMA'!$A$3:$A$181,0))</f>
        <v>1% do Valor de Comparação do VMA</v>
      </c>
      <c r="AD2435" s="53" t="str">
        <f>VLOOKUP(Tabela1[[#This Row],[Índice]],[1]Planilha1!$A:$A,1,0)</f>
        <v>#ERROR!</v>
      </c>
    </row>
    <row r="2436" ht="15.75" customHeight="1">
      <c r="A2436" s="52">
        <v>257154.0</v>
      </c>
      <c r="B2436" s="53" t="s">
        <v>70</v>
      </c>
      <c r="C2436" s="53" t="s">
        <v>71</v>
      </c>
      <c r="D2436" s="22">
        <v>207322.0</v>
      </c>
      <c r="E2436" s="53" t="s">
        <v>98</v>
      </c>
      <c r="F2436" s="54">
        <v>1.0011505E7</v>
      </c>
      <c r="G2436" s="53" t="s">
        <v>1779</v>
      </c>
      <c r="H2436" s="55">
        <v>2101.0</v>
      </c>
      <c r="I2436" s="55" t="s">
        <v>1758</v>
      </c>
      <c r="J2436" s="55" t="s">
        <v>100</v>
      </c>
      <c r="K2436" s="53" t="s">
        <v>293</v>
      </c>
      <c r="L2436" s="53"/>
      <c r="M2436" s="53">
        <v>1.0</v>
      </c>
      <c r="N2436" s="53" t="s">
        <v>52</v>
      </c>
      <c r="O2436" s="25">
        <v>1.0</v>
      </c>
      <c r="P2436" s="25">
        <f>'LISTA DOS ITENS'!$O2436*'LISTA DOS ITENS'!$M2436</f>
        <v>1</v>
      </c>
      <c r="Q2436" s="25">
        <v>432.57</v>
      </c>
      <c r="R2436" s="25">
        <f>'LISTA DOS ITENS'!$Q2436*'LISTA DOS ITENS'!$M2436</f>
        <v>432.57</v>
      </c>
      <c r="S2436" s="56">
        <f>IF('LISTA DOS ITENS'!$P2436&gt;'LISTA DOS ITENS'!$R2436,'LISTA DOS ITENS'!$P2436,'LISTA DOS ITENS'!$R2436)</f>
        <v>432.57</v>
      </c>
      <c r="T2436" s="25">
        <v>36.589082569448394</v>
      </c>
      <c r="U2436" s="25">
        <f>'LISTA DOS ITENS'!$T2436*'LISTA DOS ITENS'!$M2436</f>
        <v>36.58908257</v>
      </c>
      <c r="V2436" s="56">
        <f t="array" ref="V2436">INDEX('RESUMO - LOTES E VMA'!$F$3:$F$181,MATCH('LISTA DOS ITENS'!$D2436,'RESUMO - LOTES E VMA'!$A$3:$A$181,0))</f>
        <v>47595.68897</v>
      </c>
      <c r="W2436" s="57">
        <f>'LISTA DOS ITENS'!$U2436/'LISTA DOS ITENS'!$V2436</f>
        <v>0.000768747829</v>
      </c>
      <c r="X2436" s="53" t="s">
        <v>53</v>
      </c>
      <c r="Y2436" s="53" t="s">
        <v>290</v>
      </c>
      <c r="Z2436" s="58" t="str">
        <f>'LISTA DOS ITENS'!$F2436&amp;"-"&amp;'LISTA DOS ITENS'!$H2436&amp;"-"&amp;'LISTA DOS ITENS'!$J2436&amp;"-"&amp;'LISTA DOS ITENS'!$K2436&amp;"-"&amp;'LISTA DOS ITENS'!$I2436</f>
        <v>10011505-2101-0018-SOBRE_EMP-PV-3542-18-002-5</v>
      </c>
      <c r="AA2436" s="59" t="str">
        <f t="array" ref="AA2436">INDEX('RESUMO - LOTES E VMA'!$M$3:$M$181,MATCH('LISTA DOS ITENS'!$D2436,'RESUMO - LOTES E VMA'!$A$3:$A$181,0))</f>
        <v>Para Leilão</v>
      </c>
      <c r="AB2436" s="60">
        <f t="array" ref="AB2436">INDEX('RESUMO - LOTES E VMA'!$J$3:$J$181,MATCH('LISTA DOS ITENS'!$D2436,'RESUMO - LOTES E VMA'!$A$3:$A$181,0))</f>
        <v>0.08291845607</v>
      </c>
      <c r="AC2436" s="29" t="str">
        <f t="array" ref="AC2436">INDEX('RESUMO - LOTES E VMA'!$L$3:$L$181,MATCH('LISTA DOS ITENS'!$D2436,'RESUMO - LOTES E VMA'!$A$3:$A$181,0))</f>
        <v>1% do Valor de Comparação do VMA</v>
      </c>
      <c r="AD2436" s="53" t="str">
        <f>VLOOKUP(Tabela1[[#This Row],[Índice]],[1]Planilha1!$A:$A,1,0)</f>
        <v>#ERROR!</v>
      </c>
    </row>
    <row r="2437" ht="15.75" customHeight="1">
      <c r="A2437" s="52">
        <v>257155.0</v>
      </c>
      <c r="B2437" s="53" t="s">
        <v>70</v>
      </c>
      <c r="C2437" s="53" t="s">
        <v>71</v>
      </c>
      <c r="D2437" s="22">
        <v>207322.0</v>
      </c>
      <c r="E2437" s="53" t="s">
        <v>98</v>
      </c>
      <c r="F2437" s="54">
        <v>1.0011505E7</v>
      </c>
      <c r="G2437" s="53" t="s">
        <v>1779</v>
      </c>
      <c r="H2437" s="55">
        <v>2101.0</v>
      </c>
      <c r="I2437" s="55"/>
      <c r="J2437" s="55" t="s">
        <v>100</v>
      </c>
      <c r="K2437" s="53" t="s">
        <v>57</v>
      </c>
      <c r="L2437" s="53"/>
      <c r="M2437" s="53">
        <v>5.0</v>
      </c>
      <c r="N2437" s="53" t="s">
        <v>52</v>
      </c>
      <c r="O2437" s="25">
        <v>0.014000000000000002</v>
      </c>
      <c r="P2437" s="25">
        <f>'LISTA DOS ITENS'!$O2437*'LISTA DOS ITENS'!$M2437</f>
        <v>0.07</v>
      </c>
      <c r="Q2437" s="25">
        <v>432.57</v>
      </c>
      <c r="R2437" s="25">
        <f>'LISTA DOS ITENS'!$Q2437*'LISTA DOS ITENS'!$M2437</f>
        <v>2162.85</v>
      </c>
      <c r="S2437" s="56">
        <f>IF('LISTA DOS ITENS'!$P2437&gt;'LISTA DOS ITENS'!$R2437,'LISTA DOS ITENS'!$P2437,'LISTA DOS ITENS'!$R2437)</f>
        <v>2162.85</v>
      </c>
      <c r="T2437" s="25">
        <v>36.589082569448394</v>
      </c>
      <c r="U2437" s="25">
        <f>'LISTA DOS ITENS'!$T2437*'LISTA DOS ITENS'!$M2437</f>
        <v>182.9454128</v>
      </c>
      <c r="V2437" s="56">
        <f t="array" ref="V2437">INDEX('RESUMO - LOTES E VMA'!$F$3:$F$181,MATCH('LISTA DOS ITENS'!$D2437,'RESUMO - LOTES E VMA'!$A$3:$A$181,0))</f>
        <v>47595.68897</v>
      </c>
      <c r="W2437" s="57">
        <f>'LISTA DOS ITENS'!$U2437/'LISTA DOS ITENS'!$V2437</f>
        <v>0.003843739145</v>
      </c>
      <c r="X2437" s="53" t="s">
        <v>53</v>
      </c>
      <c r="Y2437" s="53" t="s">
        <v>290</v>
      </c>
      <c r="Z2437" s="58" t="str">
        <f>'LISTA DOS ITENS'!$F2437&amp;"-"&amp;'LISTA DOS ITENS'!$H2437&amp;"-"&amp;'LISTA DOS ITENS'!$J2437&amp;"-"&amp;'LISTA DOS ITENS'!$K2437&amp;"-"&amp;'LISTA DOS ITENS'!$I2437</f>
        <v>10011505-2101-0018-USADO-</v>
      </c>
      <c r="AA2437" s="59" t="str">
        <f t="array" ref="AA2437">INDEX('RESUMO - LOTES E VMA'!$M$3:$M$181,MATCH('LISTA DOS ITENS'!$D2437,'RESUMO - LOTES E VMA'!$A$3:$A$181,0))</f>
        <v>Para Leilão</v>
      </c>
      <c r="AB2437" s="60">
        <f t="array" ref="AB2437">INDEX('RESUMO - LOTES E VMA'!$J$3:$J$181,MATCH('LISTA DOS ITENS'!$D2437,'RESUMO - LOTES E VMA'!$A$3:$A$181,0))</f>
        <v>0.08291845607</v>
      </c>
      <c r="AC2437" s="29" t="str">
        <f t="array" ref="AC2437">INDEX('RESUMO - LOTES E VMA'!$L$3:$L$181,MATCH('LISTA DOS ITENS'!$D2437,'RESUMO - LOTES E VMA'!$A$3:$A$181,0))</f>
        <v>1% do Valor de Comparação do VMA</v>
      </c>
      <c r="AD2437" s="53" t="str">
        <f>VLOOKUP(Tabela1[[#This Row],[Índice]],[1]Planilha1!$A:$A,1,0)</f>
        <v>#ERROR!</v>
      </c>
    </row>
    <row r="2438" ht="15.75" customHeight="1">
      <c r="A2438" s="52">
        <v>257156.0</v>
      </c>
      <c r="B2438" s="53" t="s">
        <v>70</v>
      </c>
      <c r="C2438" s="53" t="s">
        <v>71</v>
      </c>
      <c r="D2438" s="22">
        <v>207322.0</v>
      </c>
      <c r="E2438" s="53" t="s">
        <v>98</v>
      </c>
      <c r="F2438" s="54">
        <v>1.0011506E7</v>
      </c>
      <c r="G2438" s="53" t="s">
        <v>1780</v>
      </c>
      <c r="H2438" s="55">
        <v>2101.0</v>
      </c>
      <c r="I2438" s="55" t="s">
        <v>1781</v>
      </c>
      <c r="J2438" s="55" t="s">
        <v>100</v>
      </c>
      <c r="K2438" s="53" t="s">
        <v>57</v>
      </c>
      <c r="L2438" s="53"/>
      <c r="M2438" s="53">
        <v>3.0</v>
      </c>
      <c r="N2438" s="53" t="s">
        <v>52</v>
      </c>
      <c r="O2438" s="25">
        <v>24.97</v>
      </c>
      <c r="P2438" s="25">
        <f>'LISTA DOS ITENS'!$O2438*'LISTA DOS ITENS'!$M2438</f>
        <v>74.91</v>
      </c>
      <c r="Q2438" s="25">
        <v>1265.68</v>
      </c>
      <c r="R2438" s="25">
        <f>'LISTA DOS ITENS'!$Q2438*'LISTA DOS ITENS'!$M2438</f>
        <v>3797.04</v>
      </c>
      <c r="S2438" s="56">
        <f>IF('LISTA DOS ITENS'!$P2438&gt;'LISTA DOS ITENS'!$R2438,'LISTA DOS ITENS'!$P2438,'LISTA DOS ITENS'!$R2438)</f>
        <v>3797.04</v>
      </c>
      <c r="T2438" s="25">
        <v>107.0579791166735</v>
      </c>
      <c r="U2438" s="25">
        <f>'LISTA DOS ITENS'!$T2438*'LISTA DOS ITENS'!$M2438</f>
        <v>321.1739374</v>
      </c>
      <c r="V2438" s="56">
        <f t="array" ref="V2438">INDEX('RESUMO - LOTES E VMA'!$F$3:$F$181,MATCH('LISTA DOS ITENS'!$D2438,'RESUMO - LOTES E VMA'!$A$3:$A$181,0))</f>
        <v>47595.68897</v>
      </c>
      <c r="W2438" s="57">
        <f>'LISTA DOS ITENS'!$U2438/'LISTA DOS ITENS'!$V2438</f>
        <v>0.006747962773</v>
      </c>
      <c r="X2438" s="53" t="s">
        <v>53</v>
      </c>
      <c r="Y2438" s="53" t="s">
        <v>290</v>
      </c>
      <c r="Z2438" s="58" t="str">
        <f>'LISTA DOS ITENS'!$F2438&amp;"-"&amp;'LISTA DOS ITENS'!$H2438&amp;"-"&amp;'LISTA DOS ITENS'!$J2438&amp;"-"&amp;'LISTA DOS ITENS'!$K2438&amp;"-"&amp;'LISTA DOS ITENS'!$I2438</f>
        <v>10011506-2101-0018-USADO-PP-5230-19-017-MRP</v>
      </c>
      <c r="AA2438" s="59" t="str">
        <f t="array" ref="AA2438">INDEX('RESUMO - LOTES E VMA'!$M$3:$M$181,MATCH('LISTA DOS ITENS'!$D2438,'RESUMO - LOTES E VMA'!$A$3:$A$181,0))</f>
        <v>Para Leilão</v>
      </c>
      <c r="AB2438" s="60">
        <f t="array" ref="AB2438">INDEX('RESUMO - LOTES E VMA'!$J$3:$J$181,MATCH('LISTA DOS ITENS'!$D2438,'RESUMO - LOTES E VMA'!$A$3:$A$181,0))</f>
        <v>0.08291845607</v>
      </c>
      <c r="AC2438" s="29" t="str">
        <f t="array" ref="AC2438">INDEX('RESUMO - LOTES E VMA'!$L$3:$L$181,MATCH('LISTA DOS ITENS'!$D2438,'RESUMO - LOTES E VMA'!$A$3:$A$181,0))</f>
        <v>1% do Valor de Comparação do VMA</v>
      </c>
      <c r="AD2438" s="53" t="str">
        <f>VLOOKUP(Tabela1[[#This Row],[Índice]],[1]Planilha1!$A:$A,1,0)</f>
        <v>#ERROR!</v>
      </c>
    </row>
    <row r="2439" ht="15.75" customHeight="1">
      <c r="A2439" s="52">
        <v>257157.0</v>
      </c>
      <c r="B2439" s="53" t="s">
        <v>70</v>
      </c>
      <c r="C2439" s="53" t="s">
        <v>71</v>
      </c>
      <c r="D2439" s="22">
        <v>207322.0</v>
      </c>
      <c r="E2439" s="53" t="s">
        <v>98</v>
      </c>
      <c r="F2439" s="54">
        <v>1.0011527E7</v>
      </c>
      <c r="G2439" s="53" t="s">
        <v>1782</v>
      </c>
      <c r="H2439" s="55">
        <v>2101.0</v>
      </c>
      <c r="I2439" s="55"/>
      <c r="J2439" s="55" t="s">
        <v>100</v>
      </c>
      <c r="K2439" s="53" t="s">
        <v>73</v>
      </c>
      <c r="L2439" s="53"/>
      <c r="M2439" s="53">
        <v>5.0</v>
      </c>
      <c r="N2439" s="53" t="s">
        <v>52</v>
      </c>
      <c r="O2439" s="25">
        <v>203.70999999999998</v>
      </c>
      <c r="P2439" s="25">
        <f>'LISTA DOS ITENS'!$O2439*'LISTA DOS ITENS'!$M2439</f>
        <v>1018.55</v>
      </c>
      <c r="Q2439" s="25">
        <v>203.71</v>
      </c>
      <c r="R2439" s="25">
        <f>'LISTA DOS ITENS'!$Q2439*'LISTA DOS ITENS'!$M2439</f>
        <v>1018.55</v>
      </c>
      <c r="S2439" s="56">
        <f>IF('LISTA DOS ITENS'!$P2439&gt;'LISTA DOS ITENS'!$R2439,'LISTA DOS ITENS'!$P2439,'LISTA DOS ITENS'!$R2439)</f>
        <v>1018.55</v>
      </c>
      <c r="T2439" s="25">
        <v>17.230880574756302</v>
      </c>
      <c r="U2439" s="25">
        <f>'LISTA DOS ITENS'!$T2439*'LISTA DOS ITENS'!$M2439</f>
        <v>86.15440287</v>
      </c>
      <c r="V2439" s="56">
        <f t="array" ref="V2439">INDEX('RESUMO - LOTES E VMA'!$F$3:$F$181,MATCH('LISTA DOS ITENS'!$D2439,'RESUMO - LOTES E VMA'!$A$3:$A$181,0))</f>
        <v>47595.68897</v>
      </c>
      <c r="W2439" s="57">
        <f>'LISTA DOS ITENS'!$U2439/'LISTA DOS ITENS'!$V2439</f>
        <v>0.001810130386</v>
      </c>
      <c r="X2439" s="53" t="s">
        <v>53</v>
      </c>
      <c r="Y2439" s="53" t="s">
        <v>290</v>
      </c>
      <c r="Z2439" s="58" t="str">
        <f>'LISTA DOS ITENS'!$F2439&amp;"-"&amp;'LISTA DOS ITENS'!$H2439&amp;"-"&amp;'LISTA DOS ITENS'!$J2439&amp;"-"&amp;'LISTA DOS ITENS'!$K2439&amp;"-"&amp;'LISTA DOS ITENS'!$I2439</f>
        <v>10011527-2101-0018-CONS/NAC-</v>
      </c>
      <c r="AA2439" s="59" t="str">
        <f t="array" ref="AA2439">INDEX('RESUMO - LOTES E VMA'!$M$3:$M$181,MATCH('LISTA DOS ITENS'!$D2439,'RESUMO - LOTES E VMA'!$A$3:$A$181,0))</f>
        <v>Para Leilão</v>
      </c>
      <c r="AB2439" s="60">
        <f t="array" ref="AB2439">INDEX('RESUMO - LOTES E VMA'!$J$3:$J$181,MATCH('LISTA DOS ITENS'!$D2439,'RESUMO - LOTES E VMA'!$A$3:$A$181,0))</f>
        <v>0.08291845607</v>
      </c>
      <c r="AC2439" s="29" t="str">
        <f t="array" ref="AC2439">INDEX('RESUMO - LOTES E VMA'!$L$3:$L$181,MATCH('LISTA DOS ITENS'!$D2439,'RESUMO - LOTES E VMA'!$A$3:$A$181,0))</f>
        <v>1% do Valor de Comparação do VMA</v>
      </c>
      <c r="AD2439" s="53" t="str">
        <f>VLOOKUP(Tabela1[[#This Row],[Índice]],[1]Planilha1!$A:$A,1,0)</f>
        <v>#ERROR!</v>
      </c>
    </row>
    <row r="2440" ht="15.75" customHeight="1">
      <c r="A2440" s="52">
        <v>257158.0</v>
      </c>
      <c r="B2440" s="53" t="s">
        <v>70</v>
      </c>
      <c r="C2440" s="53" t="s">
        <v>71</v>
      </c>
      <c r="D2440" s="22">
        <v>207322.0</v>
      </c>
      <c r="E2440" s="53" t="s">
        <v>98</v>
      </c>
      <c r="F2440" s="54">
        <v>1.0011629E7</v>
      </c>
      <c r="G2440" s="53" t="s">
        <v>1779</v>
      </c>
      <c r="H2440" s="55">
        <v>2101.0</v>
      </c>
      <c r="I2440" s="55"/>
      <c r="J2440" s="55" t="s">
        <v>100</v>
      </c>
      <c r="K2440" s="53" t="s">
        <v>73</v>
      </c>
      <c r="L2440" s="53"/>
      <c r="M2440" s="53">
        <v>1.0</v>
      </c>
      <c r="N2440" s="53" t="s">
        <v>52</v>
      </c>
      <c r="O2440" s="25">
        <v>968.405</v>
      </c>
      <c r="P2440" s="25">
        <f>'LISTA DOS ITENS'!$O2440*'LISTA DOS ITENS'!$M2440</f>
        <v>968.405</v>
      </c>
      <c r="Q2440" s="25">
        <v>968.41</v>
      </c>
      <c r="R2440" s="25">
        <f>'LISTA DOS ITENS'!$Q2440*'LISTA DOS ITENS'!$M2440</f>
        <v>968.41</v>
      </c>
      <c r="S2440" s="56">
        <f>IF('LISTA DOS ITENS'!$P2440&gt;'LISTA DOS ITENS'!$R2440,'LISTA DOS ITENS'!$P2440,'LISTA DOS ITENS'!$R2440)</f>
        <v>968.41</v>
      </c>
      <c r="T2440" s="25">
        <v>81.91329368906656</v>
      </c>
      <c r="U2440" s="25">
        <f>'LISTA DOS ITENS'!$T2440*'LISTA DOS ITENS'!$M2440</f>
        <v>81.91329369</v>
      </c>
      <c r="V2440" s="56">
        <f t="array" ref="V2440">INDEX('RESUMO - LOTES E VMA'!$F$3:$F$181,MATCH('LISTA DOS ITENS'!$D2440,'RESUMO - LOTES E VMA'!$A$3:$A$181,0))</f>
        <v>47595.68897</v>
      </c>
      <c r="W2440" s="57">
        <f>'LISTA DOS ITENS'!$U2440/'LISTA DOS ITENS'!$V2440</f>
        <v>0.001721023384</v>
      </c>
      <c r="X2440" s="53" t="s">
        <v>53</v>
      </c>
      <c r="Y2440" s="53" t="s">
        <v>290</v>
      </c>
      <c r="Z2440" s="58" t="str">
        <f>'LISTA DOS ITENS'!$F2440&amp;"-"&amp;'LISTA DOS ITENS'!$H2440&amp;"-"&amp;'LISTA DOS ITENS'!$J2440&amp;"-"&amp;'LISTA DOS ITENS'!$K2440&amp;"-"&amp;'LISTA DOS ITENS'!$I2440</f>
        <v>10011629-2101-0018-CONS/NAC-</v>
      </c>
      <c r="AA2440" s="59" t="str">
        <f t="array" ref="AA2440">INDEX('RESUMO - LOTES E VMA'!$M$3:$M$181,MATCH('LISTA DOS ITENS'!$D2440,'RESUMO - LOTES E VMA'!$A$3:$A$181,0))</f>
        <v>Para Leilão</v>
      </c>
      <c r="AB2440" s="60">
        <f t="array" ref="AB2440">INDEX('RESUMO - LOTES E VMA'!$J$3:$J$181,MATCH('LISTA DOS ITENS'!$D2440,'RESUMO - LOTES E VMA'!$A$3:$A$181,0))</f>
        <v>0.08291845607</v>
      </c>
      <c r="AC2440" s="29" t="str">
        <f t="array" ref="AC2440">INDEX('RESUMO - LOTES E VMA'!$L$3:$L$181,MATCH('LISTA DOS ITENS'!$D2440,'RESUMO - LOTES E VMA'!$A$3:$A$181,0))</f>
        <v>1% do Valor de Comparação do VMA</v>
      </c>
      <c r="AD2440" s="53" t="str">
        <f>VLOOKUP(Tabela1[[#This Row],[Índice]],[1]Planilha1!$A:$A,1,0)</f>
        <v>#ERROR!</v>
      </c>
    </row>
    <row r="2441" ht="15.75" customHeight="1">
      <c r="A2441" s="52">
        <v>257159.0</v>
      </c>
      <c r="B2441" s="53" t="s">
        <v>70</v>
      </c>
      <c r="C2441" s="53" t="s">
        <v>71</v>
      </c>
      <c r="D2441" s="22">
        <v>207322.0</v>
      </c>
      <c r="E2441" s="53" t="s">
        <v>98</v>
      </c>
      <c r="F2441" s="54">
        <v>1.0011632E7</v>
      </c>
      <c r="G2441" s="53" t="s">
        <v>1783</v>
      </c>
      <c r="H2441" s="55">
        <v>2101.0</v>
      </c>
      <c r="I2441" s="55" t="s">
        <v>81</v>
      </c>
      <c r="J2441" s="55" t="s">
        <v>100</v>
      </c>
      <c r="K2441" s="53" t="s">
        <v>73</v>
      </c>
      <c r="L2441" s="53"/>
      <c r="M2441" s="53">
        <v>1.0</v>
      </c>
      <c r="N2441" s="53" t="s">
        <v>52</v>
      </c>
      <c r="O2441" s="25">
        <v>1006.91</v>
      </c>
      <c r="P2441" s="25">
        <f>'LISTA DOS ITENS'!$O2441*'LISTA DOS ITENS'!$M2441</f>
        <v>1006.91</v>
      </c>
      <c r="Q2441" s="25">
        <v>1006.91</v>
      </c>
      <c r="R2441" s="25">
        <f>'LISTA DOS ITENS'!$Q2441*'LISTA DOS ITENS'!$M2441</f>
        <v>1006.91</v>
      </c>
      <c r="S2441" s="56">
        <f>IF('LISTA DOS ITENS'!$P2441&gt;'LISTA DOS ITENS'!$R2441,'LISTA DOS ITENS'!$P2441,'LISTA DOS ITENS'!$R2441)</f>
        <v>1006.91</v>
      </c>
      <c r="T2441" s="25">
        <v>85.16982946113528</v>
      </c>
      <c r="U2441" s="25">
        <f>'LISTA DOS ITENS'!$T2441*'LISTA DOS ITENS'!$M2441</f>
        <v>85.16982946</v>
      </c>
      <c r="V2441" s="56">
        <f t="array" ref="V2441">INDEX('RESUMO - LOTES E VMA'!$F$3:$F$181,MATCH('LISTA DOS ITENS'!$D2441,'RESUMO - LOTES E VMA'!$A$3:$A$181,0))</f>
        <v>47595.68897</v>
      </c>
      <c r="W2441" s="57">
        <f>'LISTA DOS ITENS'!$U2441/'LISTA DOS ITENS'!$V2441</f>
        <v>0.001789444198</v>
      </c>
      <c r="X2441" s="53" t="s">
        <v>53</v>
      </c>
      <c r="Y2441" s="53" t="s">
        <v>290</v>
      </c>
      <c r="Z2441" s="58" t="str">
        <f>'LISTA DOS ITENS'!$F2441&amp;"-"&amp;'LISTA DOS ITENS'!$H2441&amp;"-"&amp;'LISTA DOS ITENS'!$J2441&amp;"-"&amp;'LISTA DOS ITENS'!$K2441&amp;"-"&amp;'LISTA DOS ITENS'!$I2441</f>
        <v>10011632-2101-0018-CONS/NAC-ED-1000-01.01</v>
      </c>
      <c r="AA2441" s="59" t="str">
        <f t="array" ref="AA2441">INDEX('RESUMO - LOTES E VMA'!$M$3:$M$181,MATCH('LISTA DOS ITENS'!$D2441,'RESUMO - LOTES E VMA'!$A$3:$A$181,0))</f>
        <v>Para Leilão</v>
      </c>
      <c r="AB2441" s="60">
        <f t="array" ref="AB2441">INDEX('RESUMO - LOTES E VMA'!$J$3:$J$181,MATCH('LISTA DOS ITENS'!$D2441,'RESUMO - LOTES E VMA'!$A$3:$A$181,0))</f>
        <v>0.08291845607</v>
      </c>
      <c r="AC2441" s="29" t="str">
        <f t="array" ref="AC2441">INDEX('RESUMO - LOTES E VMA'!$L$3:$L$181,MATCH('LISTA DOS ITENS'!$D2441,'RESUMO - LOTES E VMA'!$A$3:$A$181,0))</f>
        <v>1% do Valor de Comparação do VMA</v>
      </c>
      <c r="AD2441" s="53" t="str">
        <f>VLOOKUP(Tabela1[[#This Row],[Índice]],[1]Planilha1!$A:$A,1,0)</f>
        <v>#ERROR!</v>
      </c>
    </row>
    <row r="2442" ht="15.75" customHeight="1">
      <c r="A2442" s="52">
        <v>257160.0</v>
      </c>
      <c r="B2442" s="53" t="s">
        <v>70</v>
      </c>
      <c r="C2442" s="53" t="s">
        <v>71</v>
      </c>
      <c r="D2442" s="22">
        <v>207322.0</v>
      </c>
      <c r="E2442" s="53" t="s">
        <v>98</v>
      </c>
      <c r="F2442" s="54">
        <v>1.0011683E7</v>
      </c>
      <c r="G2442" s="53" t="s">
        <v>1784</v>
      </c>
      <c r="H2442" s="55">
        <v>2101.0</v>
      </c>
      <c r="I2442" s="55" t="s">
        <v>81</v>
      </c>
      <c r="J2442" s="55" t="s">
        <v>100</v>
      </c>
      <c r="K2442" s="53" t="s">
        <v>80</v>
      </c>
      <c r="L2442" s="53"/>
      <c r="M2442" s="53">
        <v>7.0</v>
      </c>
      <c r="N2442" s="53" t="s">
        <v>52</v>
      </c>
      <c r="O2442" s="25">
        <v>587.7771428571428</v>
      </c>
      <c r="P2442" s="25">
        <f>'LISTA DOS ITENS'!$O2442*'LISTA DOS ITENS'!$M2442</f>
        <v>4114.44</v>
      </c>
      <c r="Q2442" s="25">
        <v>587.78</v>
      </c>
      <c r="R2442" s="25">
        <f>'LISTA DOS ITENS'!$Q2442*'LISTA DOS ITENS'!$M2442</f>
        <v>4114.46</v>
      </c>
      <c r="S2442" s="56">
        <f>IF('LISTA DOS ITENS'!$P2442&gt;'LISTA DOS ITENS'!$R2442,'LISTA DOS ITENS'!$P2442,'LISTA DOS ITENS'!$R2442)</f>
        <v>4114.46</v>
      </c>
      <c r="T2442" s="25">
        <v>49.71757392484541</v>
      </c>
      <c r="U2442" s="25">
        <f>'LISTA DOS ITENS'!$T2442*'LISTA DOS ITENS'!$M2442</f>
        <v>348.0230175</v>
      </c>
      <c r="V2442" s="56">
        <f t="array" ref="V2442">INDEX('RESUMO - LOTES E VMA'!$F$3:$F$181,MATCH('LISTA DOS ITENS'!$D2442,'RESUMO - LOTES E VMA'!$A$3:$A$181,0))</f>
        <v>47595.68897</v>
      </c>
      <c r="W2442" s="57">
        <f>'LISTA DOS ITENS'!$U2442/'LISTA DOS ITENS'!$V2442</f>
        <v>0.007312070168</v>
      </c>
      <c r="X2442" s="53" t="s">
        <v>53</v>
      </c>
      <c r="Y2442" s="53" t="s">
        <v>290</v>
      </c>
      <c r="Z2442" s="58" t="str">
        <f>'LISTA DOS ITENS'!$F2442&amp;"-"&amp;'LISTA DOS ITENS'!$H2442&amp;"-"&amp;'LISTA DOS ITENS'!$J2442&amp;"-"&amp;'LISTA DOS ITENS'!$K2442&amp;"-"&amp;'LISTA DOS ITENS'!$I2442</f>
        <v>10011683-2101-0018-IMOB/NAC-ED-1000-01.01</v>
      </c>
      <c r="AA2442" s="59" t="str">
        <f t="array" ref="AA2442">INDEX('RESUMO - LOTES E VMA'!$M$3:$M$181,MATCH('LISTA DOS ITENS'!$D2442,'RESUMO - LOTES E VMA'!$A$3:$A$181,0))</f>
        <v>Para Leilão</v>
      </c>
      <c r="AB2442" s="60">
        <f t="array" ref="AB2442">INDEX('RESUMO - LOTES E VMA'!$J$3:$J$181,MATCH('LISTA DOS ITENS'!$D2442,'RESUMO - LOTES E VMA'!$A$3:$A$181,0))</f>
        <v>0.08291845607</v>
      </c>
      <c r="AC2442" s="29" t="str">
        <f t="array" ref="AC2442">INDEX('RESUMO - LOTES E VMA'!$L$3:$L$181,MATCH('LISTA DOS ITENS'!$D2442,'RESUMO - LOTES E VMA'!$A$3:$A$181,0))</f>
        <v>1% do Valor de Comparação do VMA</v>
      </c>
      <c r="AD2442" s="53" t="str">
        <f>VLOOKUP(Tabela1[[#This Row],[Índice]],[1]Planilha1!$A:$A,1,0)</f>
        <v>#ERROR!</v>
      </c>
    </row>
    <row r="2443" ht="15.75" customHeight="1">
      <c r="A2443" s="52">
        <v>257161.0</v>
      </c>
      <c r="B2443" s="53" t="s">
        <v>70</v>
      </c>
      <c r="C2443" s="53" t="s">
        <v>71</v>
      </c>
      <c r="D2443" s="22">
        <v>207322.0</v>
      </c>
      <c r="E2443" s="53" t="s">
        <v>98</v>
      </c>
      <c r="F2443" s="54">
        <v>1.0011684E7</v>
      </c>
      <c r="G2443" s="53" t="s">
        <v>1785</v>
      </c>
      <c r="H2443" s="55">
        <v>2101.0</v>
      </c>
      <c r="I2443" s="55" t="s">
        <v>81</v>
      </c>
      <c r="J2443" s="55" t="s">
        <v>100</v>
      </c>
      <c r="K2443" s="53" t="s">
        <v>80</v>
      </c>
      <c r="L2443" s="53"/>
      <c r="M2443" s="53">
        <v>1.0</v>
      </c>
      <c r="N2443" s="53" t="s">
        <v>52</v>
      </c>
      <c r="O2443" s="25">
        <v>1125.74</v>
      </c>
      <c r="P2443" s="25">
        <f>'LISTA DOS ITENS'!$O2443*'LISTA DOS ITENS'!$M2443</f>
        <v>1125.74</v>
      </c>
      <c r="Q2443" s="25">
        <v>1125.74</v>
      </c>
      <c r="R2443" s="25">
        <f>'LISTA DOS ITENS'!$Q2443*'LISTA DOS ITENS'!$M2443</f>
        <v>1125.74</v>
      </c>
      <c r="S2443" s="56">
        <f>IF('LISTA DOS ITENS'!$P2443&gt;'LISTA DOS ITENS'!$R2443,'LISTA DOS ITENS'!$P2443,'LISTA DOS ITENS'!$R2443)</f>
        <v>1125.74</v>
      </c>
      <c r="T2443" s="25">
        <v>95.22110597528918</v>
      </c>
      <c r="U2443" s="25">
        <f>'LISTA DOS ITENS'!$T2443*'LISTA DOS ITENS'!$M2443</f>
        <v>95.22110598</v>
      </c>
      <c r="V2443" s="56">
        <f t="array" ref="V2443">INDEX('RESUMO - LOTES E VMA'!$F$3:$F$181,MATCH('LISTA DOS ITENS'!$D2443,'RESUMO - LOTES E VMA'!$A$3:$A$181,0))</f>
        <v>47595.68897</v>
      </c>
      <c r="W2443" s="57">
        <f>'LISTA DOS ITENS'!$U2443/'LISTA DOS ITENS'!$V2443</f>
        <v>0.002000624595</v>
      </c>
      <c r="X2443" s="53" t="s">
        <v>53</v>
      </c>
      <c r="Y2443" s="53" t="s">
        <v>290</v>
      </c>
      <c r="Z2443" s="58" t="str">
        <f>'LISTA DOS ITENS'!$F2443&amp;"-"&amp;'LISTA DOS ITENS'!$H2443&amp;"-"&amp;'LISTA DOS ITENS'!$J2443&amp;"-"&amp;'LISTA DOS ITENS'!$K2443&amp;"-"&amp;'LISTA DOS ITENS'!$I2443</f>
        <v>10011684-2101-0018-IMOB/NAC-ED-1000-01.01</v>
      </c>
      <c r="AA2443" s="59" t="str">
        <f t="array" ref="AA2443">INDEX('RESUMO - LOTES E VMA'!$M$3:$M$181,MATCH('LISTA DOS ITENS'!$D2443,'RESUMO - LOTES E VMA'!$A$3:$A$181,0))</f>
        <v>Para Leilão</v>
      </c>
      <c r="AB2443" s="60">
        <f t="array" ref="AB2443">INDEX('RESUMO - LOTES E VMA'!$J$3:$J$181,MATCH('LISTA DOS ITENS'!$D2443,'RESUMO - LOTES E VMA'!$A$3:$A$181,0))</f>
        <v>0.08291845607</v>
      </c>
      <c r="AC2443" s="29" t="str">
        <f t="array" ref="AC2443">INDEX('RESUMO - LOTES E VMA'!$L$3:$L$181,MATCH('LISTA DOS ITENS'!$D2443,'RESUMO - LOTES E VMA'!$A$3:$A$181,0))</f>
        <v>1% do Valor de Comparação do VMA</v>
      </c>
      <c r="AD2443" s="53" t="str">
        <f>VLOOKUP(Tabela1[[#This Row],[Índice]],[1]Planilha1!$A:$A,1,0)</f>
        <v>#ERROR!</v>
      </c>
    </row>
    <row r="2444" ht="15.75" customHeight="1">
      <c r="A2444" s="52">
        <v>257162.0</v>
      </c>
      <c r="B2444" s="53" t="s">
        <v>70</v>
      </c>
      <c r="C2444" s="53" t="s">
        <v>71</v>
      </c>
      <c r="D2444" s="22">
        <v>207322.0</v>
      </c>
      <c r="E2444" s="53" t="s">
        <v>98</v>
      </c>
      <c r="F2444" s="54">
        <v>1.0011686E7</v>
      </c>
      <c r="G2444" s="53" t="s">
        <v>1786</v>
      </c>
      <c r="H2444" s="55">
        <v>2101.0</v>
      </c>
      <c r="I2444" s="55"/>
      <c r="J2444" s="55" t="s">
        <v>100</v>
      </c>
      <c r="K2444" s="53" t="s">
        <v>80</v>
      </c>
      <c r="L2444" s="53"/>
      <c r="M2444" s="53">
        <v>5.0</v>
      </c>
      <c r="N2444" s="53" t="s">
        <v>52</v>
      </c>
      <c r="O2444" s="25">
        <v>2528.0240000000003</v>
      </c>
      <c r="P2444" s="25">
        <f>'LISTA DOS ITENS'!$O2444*'LISTA DOS ITENS'!$M2444</f>
        <v>12640.12</v>
      </c>
      <c r="Q2444" s="25">
        <v>2528.02</v>
      </c>
      <c r="R2444" s="25">
        <f>'LISTA DOS ITENS'!$Q2444*'LISTA DOS ITENS'!$M2444</f>
        <v>12640.1</v>
      </c>
      <c r="S2444" s="56">
        <f>IF('LISTA DOS ITENS'!$P2444&gt;'LISTA DOS ITENS'!$R2444,'LISTA DOS ITENS'!$P2444,'LISTA DOS ITENS'!$R2444)</f>
        <v>12640.12</v>
      </c>
      <c r="T2444" s="25">
        <v>213.8334431819519</v>
      </c>
      <c r="U2444" s="25">
        <f>'LISTA DOS ITENS'!$T2444*'LISTA DOS ITENS'!$M2444</f>
        <v>1069.167216</v>
      </c>
      <c r="V2444" s="56">
        <f t="array" ref="V2444">INDEX('RESUMO - LOTES E VMA'!$F$3:$F$181,MATCH('LISTA DOS ITENS'!$D2444,'RESUMO - LOTES E VMA'!$A$3:$A$181,0))</f>
        <v>47595.68897</v>
      </c>
      <c r="W2444" s="57">
        <f>'LISTA DOS ITENS'!$U2444/'LISTA DOS ITENS'!$V2444</f>
        <v>0.0224635306</v>
      </c>
      <c r="X2444" s="53" t="s">
        <v>53</v>
      </c>
      <c r="Y2444" s="53" t="s">
        <v>290</v>
      </c>
      <c r="Z2444" s="58" t="str">
        <f>'LISTA DOS ITENS'!$F2444&amp;"-"&amp;'LISTA DOS ITENS'!$H2444&amp;"-"&amp;'LISTA DOS ITENS'!$J2444&amp;"-"&amp;'LISTA DOS ITENS'!$K2444&amp;"-"&amp;'LISTA DOS ITENS'!$I2444</f>
        <v>10011686-2101-0018-IMOB/NAC-</v>
      </c>
      <c r="AA2444" s="59" t="str">
        <f t="array" ref="AA2444">INDEX('RESUMO - LOTES E VMA'!$M$3:$M$181,MATCH('LISTA DOS ITENS'!$D2444,'RESUMO - LOTES E VMA'!$A$3:$A$181,0))</f>
        <v>Para Leilão</v>
      </c>
      <c r="AB2444" s="60">
        <f t="array" ref="AB2444">INDEX('RESUMO - LOTES E VMA'!$J$3:$J$181,MATCH('LISTA DOS ITENS'!$D2444,'RESUMO - LOTES E VMA'!$A$3:$A$181,0))</f>
        <v>0.08291845607</v>
      </c>
      <c r="AC2444" s="29" t="str">
        <f t="array" ref="AC2444">INDEX('RESUMO - LOTES E VMA'!$L$3:$L$181,MATCH('LISTA DOS ITENS'!$D2444,'RESUMO - LOTES E VMA'!$A$3:$A$181,0))</f>
        <v>1% do Valor de Comparação do VMA</v>
      </c>
      <c r="AD2444" s="53" t="str">
        <f>VLOOKUP(Tabela1[[#This Row],[Índice]],[1]Planilha1!$A:$A,1,0)</f>
        <v>#ERROR!</v>
      </c>
    </row>
    <row r="2445" ht="15.75" customHeight="1">
      <c r="A2445" s="52">
        <v>257163.0</v>
      </c>
      <c r="B2445" s="53" t="s">
        <v>70</v>
      </c>
      <c r="C2445" s="53" t="s">
        <v>71</v>
      </c>
      <c r="D2445" s="22">
        <v>207322.0</v>
      </c>
      <c r="E2445" s="53" t="s">
        <v>98</v>
      </c>
      <c r="F2445" s="54">
        <v>1.0011686E7</v>
      </c>
      <c r="G2445" s="53" t="s">
        <v>1786</v>
      </c>
      <c r="H2445" s="55">
        <v>2101.0</v>
      </c>
      <c r="I2445" s="55" t="s">
        <v>1787</v>
      </c>
      <c r="J2445" s="55" t="s">
        <v>100</v>
      </c>
      <c r="K2445" s="53" t="s">
        <v>80</v>
      </c>
      <c r="L2445" s="53"/>
      <c r="M2445" s="53">
        <v>1.0</v>
      </c>
      <c r="N2445" s="53" t="s">
        <v>52</v>
      </c>
      <c r="O2445" s="25">
        <v>3041.02</v>
      </c>
      <c r="P2445" s="25">
        <f>'LISTA DOS ITENS'!$O2445*'LISTA DOS ITENS'!$M2445</f>
        <v>3041.02</v>
      </c>
      <c r="Q2445" s="25">
        <v>2528.02</v>
      </c>
      <c r="R2445" s="25">
        <f>'LISTA DOS ITENS'!$Q2445*'LISTA DOS ITENS'!$M2445</f>
        <v>2528.02</v>
      </c>
      <c r="S2445" s="56">
        <f>IF('LISTA DOS ITENS'!$P2445&gt;'LISTA DOS ITENS'!$R2445,'LISTA DOS ITENS'!$P2445,'LISTA DOS ITENS'!$R2445)</f>
        <v>3041.02</v>
      </c>
      <c r="T2445" s="25">
        <v>213.8334431819519</v>
      </c>
      <c r="U2445" s="25">
        <f>'LISTA DOS ITENS'!$T2445*'LISTA DOS ITENS'!$M2445</f>
        <v>213.8334432</v>
      </c>
      <c r="V2445" s="56">
        <f t="array" ref="V2445">INDEX('RESUMO - LOTES E VMA'!$F$3:$F$181,MATCH('LISTA DOS ITENS'!$D2445,'RESUMO - LOTES E VMA'!$A$3:$A$181,0))</f>
        <v>47595.68897</v>
      </c>
      <c r="W2445" s="57">
        <f>'LISTA DOS ITENS'!$U2445/'LISTA DOS ITENS'!$V2445</f>
        <v>0.004492706121</v>
      </c>
      <c r="X2445" s="53" t="s">
        <v>53</v>
      </c>
      <c r="Y2445" s="53" t="s">
        <v>290</v>
      </c>
      <c r="Z2445" s="58" t="str">
        <f>'LISTA DOS ITENS'!$F2445&amp;"-"&amp;'LISTA DOS ITENS'!$H2445&amp;"-"&amp;'LISTA DOS ITENS'!$J2445&amp;"-"&amp;'LISTA DOS ITENS'!$K2445&amp;"-"&amp;'LISTA DOS ITENS'!$I2445</f>
        <v>10011686-2101-0018-IMOB/NAC-IN-5210-19-008-MRP</v>
      </c>
      <c r="AA2445" s="59" t="str">
        <f t="array" ref="AA2445">INDEX('RESUMO - LOTES E VMA'!$M$3:$M$181,MATCH('LISTA DOS ITENS'!$D2445,'RESUMO - LOTES E VMA'!$A$3:$A$181,0))</f>
        <v>Para Leilão</v>
      </c>
      <c r="AB2445" s="60">
        <f t="array" ref="AB2445">INDEX('RESUMO - LOTES E VMA'!$J$3:$J$181,MATCH('LISTA DOS ITENS'!$D2445,'RESUMO - LOTES E VMA'!$A$3:$A$181,0))</f>
        <v>0.08291845607</v>
      </c>
      <c r="AC2445" s="29" t="str">
        <f t="array" ref="AC2445">INDEX('RESUMO - LOTES E VMA'!$L$3:$L$181,MATCH('LISTA DOS ITENS'!$D2445,'RESUMO - LOTES E VMA'!$A$3:$A$181,0))</f>
        <v>1% do Valor de Comparação do VMA</v>
      </c>
      <c r="AD2445" s="53" t="str">
        <f>VLOOKUP(Tabela1[[#This Row],[Índice]],[1]Planilha1!$A:$A,1,0)</f>
        <v>#ERROR!</v>
      </c>
    </row>
    <row r="2446" ht="15.75" customHeight="1">
      <c r="A2446" s="52">
        <v>257164.0</v>
      </c>
      <c r="B2446" s="53" t="s">
        <v>70</v>
      </c>
      <c r="C2446" s="53" t="s">
        <v>71</v>
      </c>
      <c r="D2446" s="22">
        <v>207322.0</v>
      </c>
      <c r="E2446" s="53" t="s">
        <v>98</v>
      </c>
      <c r="F2446" s="54">
        <v>1.0011686E7</v>
      </c>
      <c r="G2446" s="53" t="s">
        <v>1786</v>
      </c>
      <c r="H2446" s="55">
        <v>2101.0</v>
      </c>
      <c r="I2446" s="55" t="s">
        <v>1788</v>
      </c>
      <c r="J2446" s="55" t="s">
        <v>100</v>
      </c>
      <c r="K2446" s="53" t="s">
        <v>80</v>
      </c>
      <c r="L2446" s="53"/>
      <c r="M2446" s="53">
        <v>1.0</v>
      </c>
      <c r="N2446" s="53" t="s">
        <v>52</v>
      </c>
      <c r="O2446" s="25">
        <v>3682.26</v>
      </c>
      <c r="P2446" s="25">
        <f>'LISTA DOS ITENS'!$O2446*'LISTA DOS ITENS'!$M2446</f>
        <v>3682.26</v>
      </c>
      <c r="Q2446" s="25">
        <v>2528.02</v>
      </c>
      <c r="R2446" s="25">
        <f>'LISTA DOS ITENS'!$Q2446*'LISTA DOS ITENS'!$M2446</f>
        <v>2528.02</v>
      </c>
      <c r="S2446" s="56">
        <f>IF('LISTA DOS ITENS'!$P2446&gt;'LISTA DOS ITENS'!$R2446,'LISTA DOS ITENS'!$P2446,'LISTA DOS ITENS'!$R2446)</f>
        <v>3682.26</v>
      </c>
      <c r="T2446" s="25">
        <v>213.8334431819519</v>
      </c>
      <c r="U2446" s="25">
        <f>'LISTA DOS ITENS'!$T2446*'LISTA DOS ITENS'!$M2446</f>
        <v>213.8334432</v>
      </c>
      <c r="V2446" s="56">
        <f t="array" ref="V2446">INDEX('RESUMO - LOTES E VMA'!$F$3:$F$181,MATCH('LISTA DOS ITENS'!$D2446,'RESUMO - LOTES E VMA'!$A$3:$A$181,0))</f>
        <v>47595.68897</v>
      </c>
      <c r="W2446" s="57">
        <f>'LISTA DOS ITENS'!$U2446/'LISTA DOS ITENS'!$V2446</f>
        <v>0.004492706121</v>
      </c>
      <c r="X2446" s="53" t="s">
        <v>53</v>
      </c>
      <c r="Y2446" s="53" t="s">
        <v>290</v>
      </c>
      <c r="Z2446" s="58" t="str">
        <f>'LISTA DOS ITENS'!$F2446&amp;"-"&amp;'LISTA DOS ITENS'!$H2446&amp;"-"&amp;'LISTA DOS ITENS'!$J2446&amp;"-"&amp;'LISTA DOS ITENS'!$K2446&amp;"-"&amp;'LISTA DOS ITENS'!$I2446</f>
        <v>10011686-2101-0018-IMOB/NAC-PP-5295-18-003-MRP</v>
      </c>
      <c r="AA2446" s="59" t="str">
        <f t="array" ref="AA2446">INDEX('RESUMO - LOTES E VMA'!$M$3:$M$181,MATCH('LISTA DOS ITENS'!$D2446,'RESUMO - LOTES E VMA'!$A$3:$A$181,0))</f>
        <v>Para Leilão</v>
      </c>
      <c r="AB2446" s="60">
        <f t="array" ref="AB2446">INDEX('RESUMO - LOTES E VMA'!$J$3:$J$181,MATCH('LISTA DOS ITENS'!$D2446,'RESUMO - LOTES E VMA'!$A$3:$A$181,0))</f>
        <v>0.08291845607</v>
      </c>
      <c r="AC2446" s="29" t="str">
        <f t="array" ref="AC2446">INDEX('RESUMO - LOTES E VMA'!$L$3:$L$181,MATCH('LISTA DOS ITENS'!$D2446,'RESUMO - LOTES E VMA'!$A$3:$A$181,0))</f>
        <v>1% do Valor de Comparação do VMA</v>
      </c>
      <c r="AD2446" s="53" t="str">
        <f>VLOOKUP(Tabela1[[#This Row],[Índice]],[1]Planilha1!$A:$A,1,0)</f>
        <v>#ERROR!</v>
      </c>
    </row>
    <row r="2447" ht="15.75" customHeight="1">
      <c r="A2447" s="52">
        <v>257165.0</v>
      </c>
      <c r="B2447" s="53" t="s">
        <v>70</v>
      </c>
      <c r="C2447" s="53" t="s">
        <v>71</v>
      </c>
      <c r="D2447" s="22">
        <v>207322.0</v>
      </c>
      <c r="E2447" s="53" t="s">
        <v>98</v>
      </c>
      <c r="F2447" s="54">
        <v>1.0011762E7</v>
      </c>
      <c r="G2447" s="53" t="s">
        <v>1789</v>
      </c>
      <c r="H2447" s="55">
        <v>2101.0</v>
      </c>
      <c r="I2447" s="55"/>
      <c r="J2447" s="55" t="s">
        <v>100</v>
      </c>
      <c r="K2447" s="53" t="s">
        <v>73</v>
      </c>
      <c r="L2447" s="53"/>
      <c r="M2447" s="53">
        <v>2.0</v>
      </c>
      <c r="N2447" s="53" t="s">
        <v>52</v>
      </c>
      <c r="O2447" s="25">
        <v>2123.945</v>
      </c>
      <c r="P2447" s="25">
        <f>'LISTA DOS ITENS'!$O2447*'LISTA DOS ITENS'!$M2447</f>
        <v>4247.89</v>
      </c>
      <c r="Q2447" s="25">
        <v>2123.95</v>
      </c>
      <c r="R2447" s="25">
        <f>'LISTA DOS ITENS'!$Q2447*'LISTA DOS ITENS'!$M2447</f>
        <v>4247.9</v>
      </c>
      <c r="S2447" s="56">
        <f>IF('LISTA DOS ITENS'!$P2447&gt;'LISTA DOS ITENS'!$R2447,'LISTA DOS ITENS'!$P2447,'LISTA DOS ITENS'!$R2447)</f>
        <v>4247.9</v>
      </c>
      <c r="T2447" s="25">
        <v>179.65504293728165</v>
      </c>
      <c r="U2447" s="25">
        <f>'LISTA DOS ITENS'!$T2447*'LISTA DOS ITENS'!$M2447</f>
        <v>359.3100859</v>
      </c>
      <c r="V2447" s="56">
        <f t="array" ref="V2447">INDEX('RESUMO - LOTES E VMA'!$F$3:$F$181,MATCH('LISTA DOS ITENS'!$D2447,'RESUMO - LOTES E VMA'!$A$3:$A$181,0))</f>
        <v>47595.68897</v>
      </c>
      <c r="W2447" s="57">
        <f>'LISTA DOS ITENS'!$U2447/'LISTA DOS ITENS'!$V2447</f>
        <v>0.007549214931</v>
      </c>
      <c r="X2447" s="53" t="s">
        <v>53</v>
      </c>
      <c r="Y2447" s="53" t="s">
        <v>290</v>
      </c>
      <c r="Z2447" s="58" t="str">
        <f>'LISTA DOS ITENS'!$F2447&amp;"-"&amp;'LISTA DOS ITENS'!$H2447&amp;"-"&amp;'LISTA DOS ITENS'!$J2447&amp;"-"&amp;'LISTA DOS ITENS'!$K2447&amp;"-"&amp;'LISTA DOS ITENS'!$I2447</f>
        <v>10011762-2101-0018-CONS/NAC-</v>
      </c>
      <c r="AA2447" s="59" t="str">
        <f t="array" ref="AA2447">INDEX('RESUMO - LOTES E VMA'!$M$3:$M$181,MATCH('LISTA DOS ITENS'!$D2447,'RESUMO - LOTES E VMA'!$A$3:$A$181,0))</f>
        <v>Para Leilão</v>
      </c>
      <c r="AB2447" s="60">
        <f t="array" ref="AB2447">INDEX('RESUMO - LOTES E VMA'!$J$3:$J$181,MATCH('LISTA DOS ITENS'!$D2447,'RESUMO - LOTES E VMA'!$A$3:$A$181,0))</f>
        <v>0.08291845607</v>
      </c>
      <c r="AC2447" s="29" t="str">
        <f t="array" ref="AC2447">INDEX('RESUMO - LOTES E VMA'!$L$3:$L$181,MATCH('LISTA DOS ITENS'!$D2447,'RESUMO - LOTES E VMA'!$A$3:$A$181,0))</f>
        <v>1% do Valor de Comparação do VMA</v>
      </c>
      <c r="AD2447" s="53" t="str">
        <f>VLOOKUP(Tabela1[[#This Row],[Índice]],[1]Planilha1!$A:$A,1,0)</f>
        <v>#ERROR!</v>
      </c>
    </row>
    <row r="2448" ht="15.75" customHeight="1">
      <c r="A2448" s="52">
        <v>257166.0</v>
      </c>
      <c r="B2448" s="53" t="s">
        <v>70</v>
      </c>
      <c r="C2448" s="53" t="s">
        <v>71</v>
      </c>
      <c r="D2448" s="22">
        <v>207322.0</v>
      </c>
      <c r="E2448" s="53" t="s">
        <v>98</v>
      </c>
      <c r="F2448" s="54">
        <v>1.0332273E7</v>
      </c>
      <c r="G2448" s="53" t="s">
        <v>1790</v>
      </c>
      <c r="H2448" s="55">
        <v>2101.0</v>
      </c>
      <c r="I2448" s="55"/>
      <c r="J2448" s="55" t="s">
        <v>100</v>
      </c>
      <c r="K2448" s="53" t="s">
        <v>1791</v>
      </c>
      <c r="L2448" s="53"/>
      <c r="M2448" s="53">
        <v>1.0</v>
      </c>
      <c r="N2448" s="53" t="s">
        <v>52</v>
      </c>
      <c r="O2448" s="25">
        <v>562.96</v>
      </c>
      <c r="P2448" s="25">
        <f>'LISTA DOS ITENS'!$O2448*'LISTA DOS ITENS'!$M2448</f>
        <v>562.96</v>
      </c>
      <c r="Q2448" s="25">
        <v>808.14</v>
      </c>
      <c r="R2448" s="25">
        <f>'LISTA DOS ITENS'!$Q2448*'LISTA DOS ITENS'!$M2448</f>
        <v>808.14</v>
      </c>
      <c r="S2448" s="56">
        <f>IF('LISTA DOS ITENS'!$P2448&gt;'LISTA DOS ITENS'!$R2448,'LISTA DOS ITENS'!$P2448,'LISTA DOS ITENS'!$R2448)</f>
        <v>808.14</v>
      </c>
      <c r="T2448" s="25">
        <v>68.35680048934051</v>
      </c>
      <c r="U2448" s="25">
        <f>'LISTA DOS ITENS'!$T2448*'LISTA DOS ITENS'!$M2448</f>
        <v>68.35680049</v>
      </c>
      <c r="V2448" s="56">
        <f t="array" ref="V2448">INDEX('RESUMO - LOTES E VMA'!$F$3:$F$181,MATCH('LISTA DOS ITENS'!$D2448,'RESUMO - LOTES E VMA'!$A$3:$A$181,0))</f>
        <v>47595.68897</v>
      </c>
      <c r="W2448" s="57">
        <f>'LISTA DOS ITENS'!$U2448/'LISTA DOS ITENS'!$V2448</f>
        <v>0.00143619731</v>
      </c>
      <c r="X2448" s="53" t="s">
        <v>53</v>
      </c>
      <c r="Y2448" s="53" t="s">
        <v>290</v>
      </c>
      <c r="Z2448" s="58" t="str">
        <f>'LISTA DOS ITENS'!$F2448&amp;"-"&amp;'LISTA DOS ITENS'!$H2448&amp;"-"&amp;'LISTA DOS ITENS'!$J2448&amp;"-"&amp;'LISTA DOS ITENS'!$K2448&amp;"-"&amp;'LISTA DOS ITENS'!$I2448</f>
        <v>10332273-2101-0018-PAR/IMP-</v>
      </c>
      <c r="AA2448" s="59" t="str">
        <f t="array" ref="AA2448">INDEX('RESUMO - LOTES E VMA'!$M$3:$M$181,MATCH('LISTA DOS ITENS'!$D2448,'RESUMO - LOTES E VMA'!$A$3:$A$181,0))</f>
        <v>Para Leilão</v>
      </c>
      <c r="AB2448" s="60">
        <f t="array" ref="AB2448">INDEX('RESUMO - LOTES E VMA'!$J$3:$J$181,MATCH('LISTA DOS ITENS'!$D2448,'RESUMO - LOTES E VMA'!$A$3:$A$181,0))</f>
        <v>0.08291845607</v>
      </c>
      <c r="AC2448" s="29" t="str">
        <f t="array" ref="AC2448">INDEX('RESUMO - LOTES E VMA'!$L$3:$L$181,MATCH('LISTA DOS ITENS'!$D2448,'RESUMO - LOTES E VMA'!$A$3:$A$181,0))</f>
        <v>1% do Valor de Comparação do VMA</v>
      </c>
      <c r="AD2448" s="53" t="str">
        <f>VLOOKUP(Tabela1[[#This Row],[Índice]],[1]Planilha1!$A:$A,1,0)</f>
        <v>#ERROR!</v>
      </c>
    </row>
    <row r="2449" ht="15.75" customHeight="1">
      <c r="A2449" s="52">
        <v>257167.0</v>
      </c>
      <c r="B2449" s="53" t="s">
        <v>70</v>
      </c>
      <c r="C2449" s="53" t="s">
        <v>71</v>
      </c>
      <c r="D2449" s="22">
        <v>207322.0</v>
      </c>
      <c r="E2449" s="53" t="s">
        <v>98</v>
      </c>
      <c r="F2449" s="54">
        <v>1.0342937E7</v>
      </c>
      <c r="G2449" s="53" t="s">
        <v>1792</v>
      </c>
      <c r="H2449" s="55">
        <v>2101.0</v>
      </c>
      <c r="I2449" s="55" t="s">
        <v>81</v>
      </c>
      <c r="J2449" s="55" t="s">
        <v>100</v>
      </c>
      <c r="K2449" s="53" t="s">
        <v>80</v>
      </c>
      <c r="L2449" s="53"/>
      <c r="M2449" s="53">
        <v>1.0</v>
      </c>
      <c r="N2449" s="53" t="s">
        <v>52</v>
      </c>
      <c r="O2449" s="25">
        <v>1161.21</v>
      </c>
      <c r="P2449" s="25">
        <f>'LISTA DOS ITENS'!$O2449*'LISTA DOS ITENS'!$M2449</f>
        <v>1161.21</v>
      </c>
      <c r="Q2449" s="25">
        <v>2553.34</v>
      </c>
      <c r="R2449" s="25">
        <f>'LISTA DOS ITENS'!$Q2449*'LISTA DOS ITENS'!$M2449</f>
        <v>2553.34</v>
      </c>
      <c r="S2449" s="56">
        <f>IF('LISTA DOS ITENS'!$P2449&gt;'LISTA DOS ITENS'!$R2449,'LISTA DOS ITENS'!$P2449,'LISTA DOS ITENS'!$R2449)</f>
        <v>2553.34</v>
      </c>
      <c r="T2449" s="25">
        <v>215.97514411049167</v>
      </c>
      <c r="U2449" s="25">
        <f>'LISTA DOS ITENS'!$T2449*'LISTA DOS ITENS'!$M2449</f>
        <v>215.9751441</v>
      </c>
      <c r="V2449" s="56">
        <f t="array" ref="V2449">INDEX('RESUMO - LOTES E VMA'!$F$3:$F$181,MATCH('LISTA DOS ITENS'!$D2449,'RESUMO - LOTES E VMA'!$A$3:$A$181,0))</f>
        <v>47595.68897</v>
      </c>
      <c r="W2449" s="57">
        <f>'LISTA DOS ITENS'!$U2449/'LISTA DOS ITENS'!$V2449</f>
        <v>0.004537703913</v>
      </c>
      <c r="X2449" s="53" t="s">
        <v>53</v>
      </c>
      <c r="Y2449" s="53" t="s">
        <v>290</v>
      </c>
      <c r="Z2449" s="58" t="str">
        <f>'LISTA DOS ITENS'!$F2449&amp;"-"&amp;'LISTA DOS ITENS'!$H2449&amp;"-"&amp;'LISTA DOS ITENS'!$J2449&amp;"-"&amp;'LISTA DOS ITENS'!$K2449&amp;"-"&amp;'LISTA DOS ITENS'!$I2449</f>
        <v>10342937-2101-0018-IMOB/NAC-ED-1000-01.01</v>
      </c>
      <c r="AA2449" s="59" t="str">
        <f t="array" ref="AA2449">INDEX('RESUMO - LOTES E VMA'!$M$3:$M$181,MATCH('LISTA DOS ITENS'!$D2449,'RESUMO - LOTES E VMA'!$A$3:$A$181,0))</f>
        <v>Para Leilão</v>
      </c>
      <c r="AB2449" s="60">
        <f t="array" ref="AB2449">INDEX('RESUMO - LOTES E VMA'!$J$3:$J$181,MATCH('LISTA DOS ITENS'!$D2449,'RESUMO - LOTES E VMA'!$A$3:$A$181,0))</f>
        <v>0.08291845607</v>
      </c>
      <c r="AC2449" s="29" t="str">
        <f t="array" ref="AC2449">INDEX('RESUMO - LOTES E VMA'!$L$3:$L$181,MATCH('LISTA DOS ITENS'!$D2449,'RESUMO - LOTES E VMA'!$A$3:$A$181,0))</f>
        <v>1% do Valor de Comparação do VMA</v>
      </c>
      <c r="AD2449" s="53" t="str">
        <f>VLOOKUP(Tabela1[[#This Row],[Índice]],[1]Planilha1!$A:$A,1,0)</f>
        <v>#ERROR!</v>
      </c>
    </row>
    <row r="2450" ht="15.75" customHeight="1">
      <c r="A2450" s="52">
        <v>257168.0</v>
      </c>
      <c r="B2450" s="53" t="s">
        <v>70</v>
      </c>
      <c r="C2450" s="53" t="s">
        <v>71</v>
      </c>
      <c r="D2450" s="22">
        <v>207322.0</v>
      </c>
      <c r="E2450" s="53" t="s">
        <v>98</v>
      </c>
      <c r="F2450" s="54">
        <v>1.034314E7</v>
      </c>
      <c r="G2450" s="53" t="s">
        <v>1793</v>
      </c>
      <c r="H2450" s="55">
        <v>2101.0</v>
      </c>
      <c r="I2450" s="55"/>
      <c r="J2450" s="55" t="s">
        <v>100</v>
      </c>
      <c r="K2450" s="53" t="s">
        <v>73</v>
      </c>
      <c r="L2450" s="53"/>
      <c r="M2450" s="53">
        <v>8.0</v>
      </c>
      <c r="N2450" s="53" t="s">
        <v>52</v>
      </c>
      <c r="O2450" s="25">
        <v>670.875</v>
      </c>
      <c r="P2450" s="25">
        <f>'LISTA DOS ITENS'!$O2450*'LISTA DOS ITENS'!$M2450</f>
        <v>5367</v>
      </c>
      <c r="Q2450" s="25">
        <v>670.87</v>
      </c>
      <c r="R2450" s="25">
        <f>'LISTA DOS ITENS'!$Q2450*'LISTA DOS ITENS'!$M2450</f>
        <v>5366.96</v>
      </c>
      <c r="S2450" s="56">
        <f>IF('LISTA DOS ITENS'!$P2450&gt;'LISTA DOS ITENS'!$R2450,'LISTA DOS ITENS'!$P2450,'LISTA DOS ITENS'!$R2450)</f>
        <v>5367</v>
      </c>
      <c r="T2450" s="25">
        <v>56.745770218382795</v>
      </c>
      <c r="U2450" s="25">
        <f>'LISTA DOS ITENS'!$T2450*'LISTA DOS ITENS'!$M2450</f>
        <v>453.9661617</v>
      </c>
      <c r="V2450" s="56">
        <f t="array" ref="V2450">INDEX('RESUMO - LOTES E VMA'!$F$3:$F$181,MATCH('LISTA DOS ITENS'!$D2450,'RESUMO - LOTES E VMA'!$A$3:$A$181,0))</f>
        <v>47595.68897</v>
      </c>
      <c r="W2450" s="57">
        <f>'LISTA DOS ITENS'!$U2450/'LISTA DOS ITENS'!$V2450</f>
        <v>0.009537968071</v>
      </c>
      <c r="X2450" s="53" t="s">
        <v>53</v>
      </c>
      <c r="Y2450" s="53" t="s">
        <v>290</v>
      </c>
      <c r="Z2450" s="58" t="str">
        <f>'LISTA DOS ITENS'!$F2450&amp;"-"&amp;'LISTA DOS ITENS'!$H2450&amp;"-"&amp;'LISTA DOS ITENS'!$J2450&amp;"-"&amp;'LISTA DOS ITENS'!$K2450&amp;"-"&amp;'LISTA DOS ITENS'!$I2450</f>
        <v>10343140-2101-0018-CONS/NAC-</v>
      </c>
      <c r="AA2450" s="59" t="str">
        <f t="array" ref="AA2450">INDEX('RESUMO - LOTES E VMA'!$M$3:$M$181,MATCH('LISTA DOS ITENS'!$D2450,'RESUMO - LOTES E VMA'!$A$3:$A$181,0))</f>
        <v>Para Leilão</v>
      </c>
      <c r="AB2450" s="60">
        <f t="array" ref="AB2450">INDEX('RESUMO - LOTES E VMA'!$J$3:$J$181,MATCH('LISTA DOS ITENS'!$D2450,'RESUMO - LOTES E VMA'!$A$3:$A$181,0))</f>
        <v>0.08291845607</v>
      </c>
      <c r="AC2450" s="29" t="str">
        <f t="array" ref="AC2450">INDEX('RESUMO - LOTES E VMA'!$L$3:$L$181,MATCH('LISTA DOS ITENS'!$D2450,'RESUMO - LOTES E VMA'!$A$3:$A$181,0))</f>
        <v>1% do Valor de Comparação do VMA</v>
      </c>
      <c r="AD2450" s="53" t="str">
        <f>VLOOKUP(Tabela1[[#This Row],[Índice]],[1]Planilha1!$A:$A,1,0)</f>
        <v>#ERROR!</v>
      </c>
    </row>
    <row r="2451" ht="15.75" customHeight="1">
      <c r="A2451" s="52">
        <v>257169.0</v>
      </c>
      <c r="B2451" s="53" t="s">
        <v>70</v>
      </c>
      <c r="C2451" s="53" t="s">
        <v>71</v>
      </c>
      <c r="D2451" s="22">
        <v>207322.0</v>
      </c>
      <c r="E2451" s="53" t="s">
        <v>98</v>
      </c>
      <c r="F2451" s="54">
        <v>1.034314E7</v>
      </c>
      <c r="G2451" s="53" t="s">
        <v>1793</v>
      </c>
      <c r="H2451" s="55">
        <v>2101.0</v>
      </c>
      <c r="I2451" s="55" t="s">
        <v>1773</v>
      </c>
      <c r="J2451" s="55" t="s">
        <v>100</v>
      </c>
      <c r="K2451" s="53" t="s">
        <v>73</v>
      </c>
      <c r="L2451" s="53"/>
      <c r="M2451" s="53">
        <v>1.0</v>
      </c>
      <c r="N2451" s="53" t="s">
        <v>52</v>
      </c>
      <c r="O2451" s="25">
        <v>341.05</v>
      </c>
      <c r="P2451" s="25">
        <f>'LISTA DOS ITENS'!$O2451*'LISTA DOS ITENS'!$M2451</f>
        <v>341.05</v>
      </c>
      <c r="Q2451" s="25">
        <v>670.87</v>
      </c>
      <c r="R2451" s="25">
        <f>'LISTA DOS ITENS'!$Q2451*'LISTA DOS ITENS'!$M2451</f>
        <v>670.87</v>
      </c>
      <c r="S2451" s="56">
        <f>IF('LISTA DOS ITENS'!$P2451&gt;'LISTA DOS ITENS'!$R2451,'LISTA DOS ITENS'!$P2451,'LISTA DOS ITENS'!$R2451)</f>
        <v>670.87</v>
      </c>
      <c r="T2451" s="25">
        <v>56.745770218382795</v>
      </c>
      <c r="U2451" s="25">
        <f>'LISTA DOS ITENS'!$T2451*'LISTA DOS ITENS'!$M2451</f>
        <v>56.74577022</v>
      </c>
      <c r="V2451" s="56">
        <f t="array" ref="V2451">INDEX('RESUMO - LOTES E VMA'!$F$3:$F$181,MATCH('LISTA DOS ITENS'!$D2451,'RESUMO - LOTES E VMA'!$A$3:$A$181,0))</f>
        <v>47595.68897</v>
      </c>
      <c r="W2451" s="57">
        <f>'LISTA DOS ITENS'!$U2451/'LISTA DOS ITENS'!$V2451</f>
        <v>0.001192246009</v>
      </c>
      <c r="X2451" s="53" t="s">
        <v>53</v>
      </c>
      <c r="Y2451" s="53" t="s">
        <v>290</v>
      </c>
      <c r="Z2451" s="58" t="str">
        <f>'LISTA DOS ITENS'!$F2451&amp;"-"&amp;'LISTA DOS ITENS'!$H2451&amp;"-"&amp;'LISTA DOS ITENS'!$J2451&amp;"-"&amp;'LISTA DOS ITENS'!$K2451&amp;"-"&amp;'LISTA DOS ITENS'!$I2451</f>
        <v>10343140-2101-0018-CONS/NAC-IN-3517-11-001-MRP</v>
      </c>
      <c r="AA2451" s="59" t="str">
        <f t="array" ref="AA2451">INDEX('RESUMO - LOTES E VMA'!$M$3:$M$181,MATCH('LISTA DOS ITENS'!$D2451,'RESUMO - LOTES E VMA'!$A$3:$A$181,0))</f>
        <v>Para Leilão</v>
      </c>
      <c r="AB2451" s="60">
        <f t="array" ref="AB2451">INDEX('RESUMO - LOTES E VMA'!$J$3:$J$181,MATCH('LISTA DOS ITENS'!$D2451,'RESUMO - LOTES E VMA'!$A$3:$A$181,0))</f>
        <v>0.08291845607</v>
      </c>
      <c r="AC2451" s="29" t="str">
        <f t="array" ref="AC2451">INDEX('RESUMO - LOTES E VMA'!$L$3:$L$181,MATCH('LISTA DOS ITENS'!$D2451,'RESUMO - LOTES E VMA'!$A$3:$A$181,0))</f>
        <v>1% do Valor de Comparação do VMA</v>
      </c>
      <c r="AD2451" s="53" t="str">
        <f>VLOOKUP(Tabela1[[#This Row],[Índice]],[1]Planilha1!$A:$A,1,0)</f>
        <v>#ERROR!</v>
      </c>
    </row>
    <row r="2452" ht="15.75" customHeight="1">
      <c r="A2452" s="52">
        <v>257170.0</v>
      </c>
      <c r="B2452" s="53" t="s">
        <v>70</v>
      </c>
      <c r="C2452" s="53" t="s">
        <v>71</v>
      </c>
      <c r="D2452" s="22">
        <v>207322.0</v>
      </c>
      <c r="E2452" s="53" t="s">
        <v>98</v>
      </c>
      <c r="F2452" s="54">
        <v>1.034314E7</v>
      </c>
      <c r="G2452" s="53" t="s">
        <v>1793</v>
      </c>
      <c r="H2452" s="55">
        <v>2101.0</v>
      </c>
      <c r="I2452" s="55" t="s">
        <v>1773</v>
      </c>
      <c r="J2452" s="55" t="s">
        <v>100</v>
      </c>
      <c r="K2452" s="53" t="s">
        <v>80</v>
      </c>
      <c r="L2452" s="53"/>
      <c r="M2452" s="53">
        <v>1.0</v>
      </c>
      <c r="N2452" s="53" t="s">
        <v>52</v>
      </c>
      <c r="O2452" s="25">
        <v>345.67</v>
      </c>
      <c r="P2452" s="25">
        <f>'LISTA DOS ITENS'!$O2452*'LISTA DOS ITENS'!$M2452</f>
        <v>345.67</v>
      </c>
      <c r="Q2452" s="25">
        <v>670.87</v>
      </c>
      <c r="R2452" s="25">
        <f>'LISTA DOS ITENS'!$Q2452*'LISTA DOS ITENS'!$M2452</f>
        <v>670.87</v>
      </c>
      <c r="S2452" s="56">
        <f>IF('LISTA DOS ITENS'!$P2452&gt;'LISTA DOS ITENS'!$R2452,'LISTA DOS ITENS'!$P2452,'LISTA DOS ITENS'!$R2452)</f>
        <v>670.87</v>
      </c>
      <c r="T2452" s="25">
        <v>56.745770218382795</v>
      </c>
      <c r="U2452" s="25">
        <f>'LISTA DOS ITENS'!$T2452*'LISTA DOS ITENS'!$M2452</f>
        <v>56.74577022</v>
      </c>
      <c r="V2452" s="56">
        <f t="array" ref="V2452">INDEX('RESUMO - LOTES E VMA'!$F$3:$F$181,MATCH('LISTA DOS ITENS'!$D2452,'RESUMO - LOTES E VMA'!$A$3:$A$181,0))</f>
        <v>47595.68897</v>
      </c>
      <c r="W2452" s="57">
        <f>'LISTA DOS ITENS'!$U2452/'LISTA DOS ITENS'!$V2452</f>
        <v>0.001192246009</v>
      </c>
      <c r="X2452" s="53" t="s">
        <v>53</v>
      </c>
      <c r="Y2452" s="53" t="s">
        <v>290</v>
      </c>
      <c r="Z2452" s="58" t="str">
        <f>'LISTA DOS ITENS'!$F2452&amp;"-"&amp;'LISTA DOS ITENS'!$H2452&amp;"-"&amp;'LISTA DOS ITENS'!$J2452&amp;"-"&amp;'LISTA DOS ITENS'!$K2452&amp;"-"&amp;'LISTA DOS ITENS'!$I2452</f>
        <v>10343140-2101-0018-IMOB/NAC-IN-3517-11-001-MRP</v>
      </c>
      <c r="AA2452" s="59" t="str">
        <f t="array" ref="AA2452">INDEX('RESUMO - LOTES E VMA'!$M$3:$M$181,MATCH('LISTA DOS ITENS'!$D2452,'RESUMO - LOTES E VMA'!$A$3:$A$181,0))</f>
        <v>Para Leilão</v>
      </c>
      <c r="AB2452" s="60">
        <f t="array" ref="AB2452">INDEX('RESUMO - LOTES E VMA'!$J$3:$J$181,MATCH('LISTA DOS ITENS'!$D2452,'RESUMO - LOTES E VMA'!$A$3:$A$181,0))</f>
        <v>0.08291845607</v>
      </c>
      <c r="AC2452" s="29" t="str">
        <f t="array" ref="AC2452">INDEX('RESUMO - LOTES E VMA'!$L$3:$L$181,MATCH('LISTA DOS ITENS'!$D2452,'RESUMO - LOTES E VMA'!$A$3:$A$181,0))</f>
        <v>1% do Valor de Comparação do VMA</v>
      </c>
      <c r="AD2452" s="53" t="str">
        <f>VLOOKUP(Tabela1[[#This Row],[Índice]],[1]Planilha1!$A:$A,1,0)</f>
        <v>#ERROR!</v>
      </c>
    </row>
    <row r="2453" ht="15.75" customHeight="1">
      <c r="A2453" s="52">
        <v>257171.0</v>
      </c>
      <c r="B2453" s="53" t="s">
        <v>70</v>
      </c>
      <c r="C2453" s="53" t="s">
        <v>71</v>
      </c>
      <c r="D2453" s="22">
        <v>207322.0</v>
      </c>
      <c r="E2453" s="53" t="s">
        <v>98</v>
      </c>
      <c r="F2453" s="54">
        <v>1.0387026E7</v>
      </c>
      <c r="G2453" s="53" t="s">
        <v>1794</v>
      </c>
      <c r="H2453" s="55">
        <v>2101.0</v>
      </c>
      <c r="I2453" s="55"/>
      <c r="J2453" s="55" t="s">
        <v>100</v>
      </c>
      <c r="K2453" s="53" t="s">
        <v>80</v>
      </c>
      <c r="L2453" s="53"/>
      <c r="M2453" s="53">
        <v>2.0</v>
      </c>
      <c r="N2453" s="53" t="s">
        <v>52</v>
      </c>
      <c r="O2453" s="25">
        <v>1152.51</v>
      </c>
      <c r="P2453" s="25">
        <f>'LISTA DOS ITENS'!$O2453*'LISTA DOS ITENS'!$M2453</f>
        <v>2305.02</v>
      </c>
      <c r="Q2453" s="25">
        <v>1152.51</v>
      </c>
      <c r="R2453" s="25">
        <f>'LISTA DOS ITENS'!$Q2453*'LISTA DOS ITENS'!$M2453</f>
        <v>2305.02</v>
      </c>
      <c r="S2453" s="56">
        <f>IF('LISTA DOS ITENS'!$P2453&gt;'LISTA DOS ITENS'!$R2453,'LISTA DOS ITENS'!$P2453,'LISTA DOS ITENS'!$R2453)</f>
        <v>2305.02</v>
      </c>
      <c r="T2453" s="25">
        <v>97.48545565368605</v>
      </c>
      <c r="U2453" s="25">
        <f>'LISTA DOS ITENS'!$T2453*'LISTA DOS ITENS'!$M2453</f>
        <v>194.9709113</v>
      </c>
      <c r="V2453" s="56">
        <f t="array" ref="V2453">INDEX('RESUMO - LOTES E VMA'!$F$3:$F$181,MATCH('LISTA DOS ITENS'!$D2453,'RESUMO - LOTES E VMA'!$A$3:$A$181,0))</f>
        <v>47595.68897</v>
      </c>
      <c r="W2453" s="57">
        <f>'LISTA DOS ITENS'!$U2453/'LISTA DOS ITENS'!$V2453</f>
        <v>0.00409639855</v>
      </c>
      <c r="X2453" s="53" t="s">
        <v>53</v>
      </c>
      <c r="Y2453" s="53" t="s">
        <v>290</v>
      </c>
      <c r="Z2453" s="58" t="str">
        <f>'LISTA DOS ITENS'!$F2453&amp;"-"&amp;'LISTA DOS ITENS'!$H2453&amp;"-"&amp;'LISTA DOS ITENS'!$J2453&amp;"-"&amp;'LISTA DOS ITENS'!$K2453&amp;"-"&amp;'LISTA DOS ITENS'!$I2453</f>
        <v>10387026-2101-0018-IMOB/NAC-</v>
      </c>
      <c r="AA2453" s="59" t="str">
        <f t="array" ref="AA2453">INDEX('RESUMO - LOTES E VMA'!$M$3:$M$181,MATCH('LISTA DOS ITENS'!$D2453,'RESUMO - LOTES E VMA'!$A$3:$A$181,0))</f>
        <v>Para Leilão</v>
      </c>
      <c r="AB2453" s="60">
        <f t="array" ref="AB2453">INDEX('RESUMO - LOTES E VMA'!$J$3:$J$181,MATCH('LISTA DOS ITENS'!$D2453,'RESUMO - LOTES E VMA'!$A$3:$A$181,0))</f>
        <v>0.08291845607</v>
      </c>
      <c r="AC2453" s="29" t="str">
        <f t="array" ref="AC2453">INDEX('RESUMO - LOTES E VMA'!$L$3:$L$181,MATCH('LISTA DOS ITENS'!$D2453,'RESUMO - LOTES E VMA'!$A$3:$A$181,0))</f>
        <v>1% do Valor de Comparação do VMA</v>
      </c>
      <c r="AD2453" s="53" t="str">
        <f>VLOOKUP(Tabela1[[#This Row],[Índice]],[1]Planilha1!$A:$A,1,0)</f>
        <v>#ERROR!</v>
      </c>
    </row>
    <row r="2454" ht="15.75" customHeight="1">
      <c r="A2454" s="52">
        <v>257172.0</v>
      </c>
      <c r="B2454" s="53" t="s">
        <v>70</v>
      </c>
      <c r="C2454" s="53" t="s">
        <v>71</v>
      </c>
      <c r="D2454" s="22">
        <v>207322.0</v>
      </c>
      <c r="E2454" s="53" t="s">
        <v>98</v>
      </c>
      <c r="F2454" s="54">
        <v>1.0415934E7</v>
      </c>
      <c r="G2454" s="53" t="s">
        <v>1795</v>
      </c>
      <c r="H2454" s="55">
        <v>2101.0</v>
      </c>
      <c r="I2454" s="55"/>
      <c r="J2454" s="55" t="s">
        <v>100</v>
      </c>
      <c r="K2454" s="53" t="s">
        <v>57</v>
      </c>
      <c r="L2454" s="53"/>
      <c r="M2454" s="53">
        <v>1.0</v>
      </c>
      <c r="N2454" s="53" t="s">
        <v>52</v>
      </c>
      <c r="O2454" s="25">
        <v>1.0</v>
      </c>
      <c r="P2454" s="25">
        <f>'LISTA DOS ITENS'!$O2454*'LISTA DOS ITENS'!$M2454</f>
        <v>1</v>
      </c>
      <c r="Q2454" s="25">
        <v>2066.38</v>
      </c>
      <c r="R2454" s="25">
        <f>'LISTA DOS ITENS'!$Q2454*'LISTA DOS ITENS'!$M2454</f>
        <v>2066.38</v>
      </c>
      <c r="S2454" s="56">
        <f>IF('LISTA DOS ITENS'!$P2454&gt;'LISTA DOS ITENS'!$R2454,'LISTA DOS ITENS'!$P2454,'LISTA DOS ITENS'!$R2454)</f>
        <v>2066.38</v>
      </c>
      <c r="T2454" s="25">
        <v>174.78546464122982</v>
      </c>
      <c r="U2454" s="25">
        <f>'LISTA DOS ITENS'!$T2454*'LISTA DOS ITENS'!$M2454</f>
        <v>174.7854646</v>
      </c>
      <c r="V2454" s="56">
        <f t="array" ref="V2454">INDEX('RESUMO - LOTES E VMA'!$F$3:$F$181,MATCH('LISTA DOS ITENS'!$D2454,'RESUMO - LOTES E VMA'!$A$3:$A$181,0))</f>
        <v>47595.68897</v>
      </c>
      <c r="W2454" s="57">
        <f>'LISTA DOS ITENS'!$U2454/'LISTA DOS ITENS'!$V2454</f>
        <v>0.003672296135</v>
      </c>
      <c r="X2454" s="53" t="s">
        <v>53</v>
      </c>
      <c r="Y2454" s="53" t="s">
        <v>290</v>
      </c>
      <c r="Z2454" s="58" t="str">
        <f>'LISTA DOS ITENS'!$F2454&amp;"-"&amp;'LISTA DOS ITENS'!$H2454&amp;"-"&amp;'LISTA DOS ITENS'!$J2454&amp;"-"&amp;'LISTA DOS ITENS'!$K2454&amp;"-"&amp;'LISTA DOS ITENS'!$I2454</f>
        <v>10415934-2101-0018-USADO-</v>
      </c>
      <c r="AA2454" s="59" t="str">
        <f t="array" ref="AA2454">INDEX('RESUMO - LOTES E VMA'!$M$3:$M$181,MATCH('LISTA DOS ITENS'!$D2454,'RESUMO - LOTES E VMA'!$A$3:$A$181,0))</f>
        <v>Para Leilão</v>
      </c>
      <c r="AB2454" s="60">
        <f t="array" ref="AB2454">INDEX('RESUMO - LOTES E VMA'!$J$3:$J$181,MATCH('LISTA DOS ITENS'!$D2454,'RESUMO - LOTES E VMA'!$A$3:$A$181,0))</f>
        <v>0.08291845607</v>
      </c>
      <c r="AC2454" s="29" t="str">
        <f t="array" ref="AC2454">INDEX('RESUMO - LOTES E VMA'!$L$3:$L$181,MATCH('LISTA DOS ITENS'!$D2454,'RESUMO - LOTES E VMA'!$A$3:$A$181,0))</f>
        <v>1% do Valor de Comparação do VMA</v>
      </c>
      <c r="AD2454" s="53" t="str">
        <f>VLOOKUP(Tabela1[[#This Row],[Índice]],[1]Planilha1!$A:$A,1,0)</f>
        <v>#ERROR!</v>
      </c>
    </row>
    <row r="2455" ht="15.75" customHeight="1">
      <c r="A2455" s="52">
        <v>257173.0</v>
      </c>
      <c r="B2455" s="53" t="s">
        <v>70</v>
      </c>
      <c r="C2455" s="53" t="s">
        <v>71</v>
      </c>
      <c r="D2455" s="22">
        <v>207322.0</v>
      </c>
      <c r="E2455" s="53" t="s">
        <v>98</v>
      </c>
      <c r="F2455" s="54">
        <v>1.0474197E7</v>
      </c>
      <c r="G2455" s="53" t="s">
        <v>1796</v>
      </c>
      <c r="H2455" s="55">
        <v>2101.0</v>
      </c>
      <c r="I2455" s="55"/>
      <c r="J2455" s="55" t="s">
        <v>100</v>
      </c>
      <c r="K2455" s="53" t="s">
        <v>80</v>
      </c>
      <c r="L2455" s="53"/>
      <c r="M2455" s="53">
        <v>1.0</v>
      </c>
      <c r="N2455" s="53" t="s">
        <v>52</v>
      </c>
      <c r="O2455" s="25">
        <v>169.06</v>
      </c>
      <c r="P2455" s="25">
        <f>'LISTA DOS ITENS'!$O2455*'LISTA DOS ITENS'!$M2455</f>
        <v>169.06</v>
      </c>
      <c r="Q2455" s="25">
        <v>169.06</v>
      </c>
      <c r="R2455" s="25">
        <f>'LISTA DOS ITENS'!$Q2455*'LISTA DOS ITENS'!$M2455</f>
        <v>169.06</v>
      </c>
      <c r="S2455" s="56">
        <f>IF('LISTA DOS ITENS'!$P2455&gt;'LISTA DOS ITENS'!$R2455,'LISTA DOS ITENS'!$P2455,'LISTA DOS ITENS'!$R2455)</f>
        <v>169.06</v>
      </c>
      <c r="T2455" s="25">
        <v>14.29999837989446</v>
      </c>
      <c r="U2455" s="25">
        <f>'LISTA DOS ITENS'!$T2455*'LISTA DOS ITENS'!$M2455</f>
        <v>14.29999838</v>
      </c>
      <c r="V2455" s="56">
        <f t="array" ref="V2455">INDEX('RESUMO - LOTES E VMA'!$F$3:$F$181,MATCH('LISTA DOS ITENS'!$D2455,'RESUMO - LOTES E VMA'!$A$3:$A$181,0))</f>
        <v>47595.68897</v>
      </c>
      <c r="W2455" s="57">
        <f>'LISTA DOS ITENS'!$U2455/'LISTA DOS ITENS'!$V2455</f>
        <v>0.0003004473449</v>
      </c>
      <c r="X2455" s="53" t="s">
        <v>53</v>
      </c>
      <c r="Y2455" s="53" t="s">
        <v>290</v>
      </c>
      <c r="Z2455" s="58" t="str">
        <f>'LISTA DOS ITENS'!$F2455&amp;"-"&amp;'LISTA DOS ITENS'!$H2455&amp;"-"&amp;'LISTA DOS ITENS'!$J2455&amp;"-"&amp;'LISTA DOS ITENS'!$K2455&amp;"-"&amp;'LISTA DOS ITENS'!$I2455</f>
        <v>10474197-2101-0018-IMOB/NAC-</v>
      </c>
      <c r="AA2455" s="59" t="str">
        <f t="array" ref="AA2455">INDEX('RESUMO - LOTES E VMA'!$M$3:$M$181,MATCH('LISTA DOS ITENS'!$D2455,'RESUMO - LOTES E VMA'!$A$3:$A$181,0))</f>
        <v>Para Leilão</v>
      </c>
      <c r="AB2455" s="60">
        <f t="array" ref="AB2455">INDEX('RESUMO - LOTES E VMA'!$J$3:$J$181,MATCH('LISTA DOS ITENS'!$D2455,'RESUMO - LOTES E VMA'!$A$3:$A$181,0))</f>
        <v>0.08291845607</v>
      </c>
      <c r="AC2455" s="29" t="str">
        <f t="array" ref="AC2455">INDEX('RESUMO - LOTES E VMA'!$L$3:$L$181,MATCH('LISTA DOS ITENS'!$D2455,'RESUMO - LOTES E VMA'!$A$3:$A$181,0))</f>
        <v>1% do Valor de Comparação do VMA</v>
      </c>
      <c r="AD2455" s="53" t="str">
        <f>VLOOKUP(Tabela1[[#This Row],[Índice]],[1]Planilha1!$A:$A,1,0)</f>
        <v>#ERROR!</v>
      </c>
    </row>
    <row r="2456" ht="15.75" customHeight="1">
      <c r="A2456" s="52">
        <v>257174.0</v>
      </c>
      <c r="B2456" s="53" t="s">
        <v>70</v>
      </c>
      <c r="C2456" s="53" t="s">
        <v>71</v>
      </c>
      <c r="D2456" s="22">
        <v>207322.0</v>
      </c>
      <c r="E2456" s="53" t="s">
        <v>98</v>
      </c>
      <c r="F2456" s="54">
        <v>1.0681027E7</v>
      </c>
      <c r="G2456" s="53" t="s">
        <v>1795</v>
      </c>
      <c r="H2456" s="55">
        <v>2101.0</v>
      </c>
      <c r="I2456" s="55" t="s">
        <v>1758</v>
      </c>
      <c r="J2456" s="55" t="s">
        <v>100</v>
      </c>
      <c r="K2456" s="53" t="s">
        <v>57</v>
      </c>
      <c r="L2456" s="53"/>
      <c r="M2456" s="53">
        <v>3.0</v>
      </c>
      <c r="N2456" s="53" t="s">
        <v>52</v>
      </c>
      <c r="O2456" s="25">
        <v>1.0</v>
      </c>
      <c r="P2456" s="25">
        <f>'LISTA DOS ITENS'!$O2456*'LISTA DOS ITENS'!$M2456</f>
        <v>3</v>
      </c>
      <c r="Q2456" s="25">
        <v>6137.438</v>
      </c>
      <c r="R2456" s="25">
        <f>'LISTA DOS ITENS'!$Q2456*'LISTA DOS ITENS'!$M2456</f>
        <v>18412.314</v>
      </c>
      <c r="S2456" s="56">
        <f>IF('LISTA DOS ITENS'!$P2456&gt;'LISTA DOS ITENS'!$R2456,'LISTA DOS ITENS'!$P2456,'LISTA DOS ITENS'!$R2456)</f>
        <v>18412.314</v>
      </c>
      <c r="T2456" s="25">
        <v>519.1373089832172</v>
      </c>
      <c r="U2456" s="25">
        <f>'LISTA DOS ITENS'!$T2456*'LISTA DOS ITENS'!$M2456</f>
        <v>1557.411927</v>
      </c>
      <c r="V2456" s="56">
        <f t="array" ref="V2456">INDEX('RESUMO - LOTES E VMA'!$F$3:$F$181,MATCH('LISTA DOS ITENS'!$D2456,'RESUMO - LOTES E VMA'!$A$3:$A$181,0))</f>
        <v>47595.68897</v>
      </c>
      <c r="W2456" s="57">
        <f>'LISTA DOS ITENS'!$U2456/'LISTA DOS ITENS'!$V2456</f>
        <v>0.03272170149</v>
      </c>
      <c r="X2456" s="53" t="s">
        <v>53</v>
      </c>
      <c r="Y2456" s="53" t="s">
        <v>290</v>
      </c>
      <c r="Z2456" s="58" t="str">
        <f>'LISTA DOS ITENS'!$F2456&amp;"-"&amp;'LISTA DOS ITENS'!$H2456&amp;"-"&amp;'LISTA DOS ITENS'!$J2456&amp;"-"&amp;'LISTA DOS ITENS'!$K2456&amp;"-"&amp;'LISTA DOS ITENS'!$I2456</f>
        <v>10681027-2101-0018-USADO-PV-3542-18-002-5</v>
      </c>
      <c r="AA2456" s="59" t="str">
        <f t="array" ref="AA2456">INDEX('RESUMO - LOTES E VMA'!$M$3:$M$181,MATCH('LISTA DOS ITENS'!$D2456,'RESUMO - LOTES E VMA'!$A$3:$A$181,0))</f>
        <v>Para Leilão</v>
      </c>
      <c r="AB2456" s="60">
        <f t="array" ref="AB2456">INDEX('RESUMO - LOTES E VMA'!$J$3:$J$181,MATCH('LISTA DOS ITENS'!$D2456,'RESUMO - LOTES E VMA'!$A$3:$A$181,0))</f>
        <v>0.08291845607</v>
      </c>
      <c r="AC2456" s="29" t="str">
        <f t="array" ref="AC2456">INDEX('RESUMO - LOTES E VMA'!$L$3:$L$181,MATCH('LISTA DOS ITENS'!$D2456,'RESUMO - LOTES E VMA'!$A$3:$A$181,0))</f>
        <v>1% do Valor de Comparação do VMA</v>
      </c>
      <c r="AD2456" s="53" t="str">
        <f>VLOOKUP(Tabela1[[#This Row],[Índice]],[1]Planilha1!$A:$A,1,0)</f>
        <v>#ERROR!</v>
      </c>
    </row>
    <row r="2457" ht="15.75" customHeight="1">
      <c r="A2457" s="52">
        <v>257175.0</v>
      </c>
      <c r="B2457" s="53" t="s">
        <v>70</v>
      </c>
      <c r="C2457" s="53" t="s">
        <v>71</v>
      </c>
      <c r="D2457" s="22">
        <v>207322.0</v>
      </c>
      <c r="E2457" s="53" t="s">
        <v>98</v>
      </c>
      <c r="F2457" s="54">
        <v>1.07349E7</v>
      </c>
      <c r="G2457" s="53" t="s">
        <v>1797</v>
      </c>
      <c r="H2457" s="55">
        <v>2101.0</v>
      </c>
      <c r="I2457" s="55" t="s">
        <v>130</v>
      </c>
      <c r="J2457" s="55" t="s">
        <v>100</v>
      </c>
      <c r="K2457" s="53" t="s">
        <v>80</v>
      </c>
      <c r="L2457" s="53"/>
      <c r="M2457" s="53">
        <v>1.0</v>
      </c>
      <c r="N2457" s="53" t="s">
        <v>52</v>
      </c>
      <c r="O2457" s="25">
        <v>2228.72</v>
      </c>
      <c r="P2457" s="25">
        <f>'LISTA DOS ITENS'!$O2457*'LISTA DOS ITENS'!$M2457</f>
        <v>2228.72</v>
      </c>
      <c r="Q2457" s="25">
        <v>2177.3</v>
      </c>
      <c r="R2457" s="25">
        <f>'LISTA DOS ITENS'!$Q2457*'LISTA DOS ITENS'!$M2457</f>
        <v>2177.3</v>
      </c>
      <c r="S2457" s="56">
        <f>IF('LISTA DOS ITENS'!$P2457&gt;'LISTA DOS ITENS'!$R2457,'LISTA DOS ITENS'!$P2457,'LISTA DOS ITENS'!$R2457)</f>
        <v>2228.72</v>
      </c>
      <c r="T2457" s="25">
        <v>184.1676710785769</v>
      </c>
      <c r="U2457" s="25">
        <f>'LISTA DOS ITENS'!$T2457*'LISTA DOS ITENS'!$M2457</f>
        <v>184.1676711</v>
      </c>
      <c r="V2457" s="56">
        <f t="array" ref="V2457">INDEX('RESUMO - LOTES E VMA'!$F$3:$F$181,MATCH('LISTA DOS ITENS'!$D2457,'RESUMO - LOTES E VMA'!$A$3:$A$181,0))</f>
        <v>47595.68897</v>
      </c>
      <c r="W2457" s="57">
        <f>'LISTA DOS ITENS'!$U2457/'LISTA DOS ITENS'!$V2457</f>
        <v>0.003869419165</v>
      </c>
      <c r="X2457" s="53" t="s">
        <v>53</v>
      </c>
      <c r="Y2457" s="53" t="s">
        <v>290</v>
      </c>
      <c r="Z2457" s="58" t="str">
        <f>'LISTA DOS ITENS'!$F2457&amp;"-"&amp;'LISTA DOS ITENS'!$H2457&amp;"-"&amp;'LISTA DOS ITENS'!$J2457&amp;"-"&amp;'LISTA DOS ITENS'!$K2457&amp;"-"&amp;'LISTA DOS ITENS'!$I2457</f>
        <v>10734900-2101-0018-IMOB/NAC-ED-1000-01.02</v>
      </c>
      <c r="AA2457" s="59" t="str">
        <f t="array" ref="AA2457">INDEX('RESUMO - LOTES E VMA'!$M$3:$M$181,MATCH('LISTA DOS ITENS'!$D2457,'RESUMO - LOTES E VMA'!$A$3:$A$181,0))</f>
        <v>Para Leilão</v>
      </c>
      <c r="AB2457" s="60">
        <f t="array" ref="AB2457">INDEX('RESUMO - LOTES E VMA'!$J$3:$J$181,MATCH('LISTA DOS ITENS'!$D2457,'RESUMO - LOTES E VMA'!$A$3:$A$181,0))</f>
        <v>0.08291845607</v>
      </c>
      <c r="AC2457" s="29" t="str">
        <f t="array" ref="AC2457">INDEX('RESUMO - LOTES E VMA'!$L$3:$L$181,MATCH('LISTA DOS ITENS'!$D2457,'RESUMO - LOTES E VMA'!$A$3:$A$181,0))</f>
        <v>1% do Valor de Comparação do VMA</v>
      </c>
      <c r="AD2457" s="53" t="str">
        <f>VLOOKUP(Tabela1[[#This Row],[Índice]],[1]Planilha1!$A:$A,1,0)</f>
        <v>#ERROR!</v>
      </c>
    </row>
    <row r="2458" ht="15.75" customHeight="1">
      <c r="A2458" s="52">
        <v>257176.0</v>
      </c>
      <c r="B2458" s="53" t="s">
        <v>70</v>
      </c>
      <c r="C2458" s="53" t="s">
        <v>71</v>
      </c>
      <c r="D2458" s="22">
        <v>207322.0</v>
      </c>
      <c r="E2458" s="53" t="s">
        <v>98</v>
      </c>
      <c r="F2458" s="54">
        <v>1.07349E7</v>
      </c>
      <c r="G2458" s="53" t="s">
        <v>1797</v>
      </c>
      <c r="H2458" s="55">
        <v>2101.0</v>
      </c>
      <c r="I2458" s="55" t="s">
        <v>130</v>
      </c>
      <c r="J2458" s="55" t="s">
        <v>100</v>
      </c>
      <c r="K2458" s="53" t="s">
        <v>73</v>
      </c>
      <c r="L2458" s="53"/>
      <c r="M2458" s="53">
        <v>1.0</v>
      </c>
      <c r="N2458" s="53" t="s">
        <v>52</v>
      </c>
      <c r="O2458" s="25">
        <v>2331.98</v>
      </c>
      <c r="P2458" s="25">
        <f>'LISTA DOS ITENS'!$O2458*'LISTA DOS ITENS'!$M2458</f>
        <v>2331.98</v>
      </c>
      <c r="Q2458" s="25">
        <v>2177.3</v>
      </c>
      <c r="R2458" s="25">
        <f>'LISTA DOS ITENS'!$Q2458*'LISTA DOS ITENS'!$M2458</f>
        <v>2177.3</v>
      </c>
      <c r="S2458" s="56">
        <f>IF('LISTA DOS ITENS'!$P2458&gt;'LISTA DOS ITENS'!$R2458,'LISTA DOS ITENS'!$P2458,'LISTA DOS ITENS'!$R2458)</f>
        <v>2331.98</v>
      </c>
      <c r="T2458" s="25">
        <v>184.1676710785769</v>
      </c>
      <c r="U2458" s="25">
        <f>'LISTA DOS ITENS'!$T2458*'LISTA DOS ITENS'!$M2458</f>
        <v>184.1676711</v>
      </c>
      <c r="V2458" s="56">
        <f t="array" ref="V2458">INDEX('RESUMO - LOTES E VMA'!$F$3:$F$181,MATCH('LISTA DOS ITENS'!$D2458,'RESUMO - LOTES E VMA'!$A$3:$A$181,0))</f>
        <v>47595.68897</v>
      </c>
      <c r="W2458" s="57">
        <f>'LISTA DOS ITENS'!$U2458/'LISTA DOS ITENS'!$V2458</f>
        <v>0.003869419165</v>
      </c>
      <c r="X2458" s="53" t="s">
        <v>53</v>
      </c>
      <c r="Y2458" s="53" t="s">
        <v>290</v>
      </c>
      <c r="Z2458" s="58" t="str">
        <f>'LISTA DOS ITENS'!$F2458&amp;"-"&amp;'LISTA DOS ITENS'!$H2458&amp;"-"&amp;'LISTA DOS ITENS'!$J2458&amp;"-"&amp;'LISTA DOS ITENS'!$K2458&amp;"-"&amp;'LISTA DOS ITENS'!$I2458</f>
        <v>10734900-2101-0018-CONS/NAC-ED-1000-01.02</v>
      </c>
      <c r="AA2458" s="59" t="str">
        <f t="array" ref="AA2458">INDEX('RESUMO - LOTES E VMA'!$M$3:$M$181,MATCH('LISTA DOS ITENS'!$D2458,'RESUMO - LOTES E VMA'!$A$3:$A$181,0))</f>
        <v>Para Leilão</v>
      </c>
      <c r="AB2458" s="60">
        <f t="array" ref="AB2458">INDEX('RESUMO - LOTES E VMA'!$J$3:$J$181,MATCH('LISTA DOS ITENS'!$D2458,'RESUMO - LOTES E VMA'!$A$3:$A$181,0))</f>
        <v>0.08291845607</v>
      </c>
      <c r="AC2458" s="29" t="str">
        <f t="array" ref="AC2458">INDEX('RESUMO - LOTES E VMA'!$L$3:$L$181,MATCH('LISTA DOS ITENS'!$D2458,'RESUMO - LOTES E VMA'!$A$3:$A$181,0))</f>
        <v>1% do Valor de Comparação do VMA</v>
      </c>
      <c r="AD2458" s="53" t="str">
        <f>VLOOKUP(Tabela1[[#This Row],[Índice]],[1]Planilha1!$A:$A,1,0)</f>
        <v>#ERROR!</v>
      </c>
    </row>
    <row r="2459" ht="15.75" customHeight="1">
      <c r="A2459" s="52">
        <v>257177.0</v>
      </c>
      <c r="B2459" s="53" t="s">
        <v>70</v>
      </c>
      <c r="C2459" s="53" t="s">
        <v>71</v>
      </c>
      <c r="D2459" s="22">
        <v>207322.0</v>
      </c>
      <c r="E2459" s="53" t="s">
        <v>98</v>
      </c>
      <c r="F2459" s="54">
        <v>1.07349E7</v>
      </c>
      <c r="G2459" s="53" t="s">
        <v>1797</v>
      </c>
      <c r="H2459" s="55">
        <v>2101.0</v>
      </c>
      <c r="I2459" s="55" t="s">
        <v>130</v>
      </c>
      <c r="J2459" s="55" t="s">
        <v>100</v>
      </c>
      <c r="K2459" s="53" t="s">
        <v>125</v>
      </c>
      <c r="L2459" s="53"/>
      <c r="M2459" s="53">
        <v>1.0</v>
      </c>
      <c r="N2459" s="53" t="s">
        <v>52</v>
      </c>
      <c r="O2459" s="25">
        <v>2197.42</v>
      </c>
      <c r="P2459" s="25">
        <f>'LISTA DOS ITENS'!$O2459*'LISTA DOS ITENS'!$M2459</f>
        <v>2197.42</v>
      </c>
      <c r="Q2459" s="25">
        <v>2228.72</v>
      </c>
      <c r="R2459" s="25">
        <f>'LISTA DOS ITENS'!$Q2459*'LISTA DOS ITENS'!$M2459</f>
        <v>2228.72</v>
      </c>
      <c r="S2459" s="56">
        <f>IF('LISTA DOS ITENS'!$P2459&gt;'LISTA DOS ITENS'!$R2459,'LISTA DOS ITENS'!$P2459,'LISTA DOS ITENS'!$R2459)</f>
        <v>2228.72</v>
      </c>
      <c r="T2459" s="25">
        <v>188.51704950454499</v>
      </c>
      <c r="U2459" s="25">
        <f>'LISTA DOS ITENS'!$T2459*'LISTA DOS ITENS'!$M2459</f>
        <v>188.5170495</v>
      </c>
      <c r="V2459" s="56">
        <f t="array" ref="V2459">INDEX('RESUMO - LOTES E VMA'!$F$3:$F$181,MATCH('LISTA DOS ITENS'!$D2459,'RESUMO - LOTES E VMA'!$A$3:$A$181,0))</f>
        <v>47595.68897</v>
      </c>
      <c r="W2459" s="57">
        <f>'LISTA DOS ITENS'!$U2459/'LISTA DOS ITENS'!$V2459</f>
        <v>0.003960800937</v>
      </c>
      <c r="X2459" s="53" t="s">
        <v>53</v>
      </c>
      <c r="Y2459" s="53" t="s">
        <v>290</v>
      </c>
      <c r="Z2459" s="58" t="str">
        <f>'LISTA DOS ITENS'!$F2459&amp;"-"&amp;'LISTA DOS ITENS'!$H2459&amp;"-"&amp;'LISTA DOS ITENS'!$J2459&amp;"-"&amp;'LISTA DOS ITENS'!$K2459&amp;"-"&amp;'LISTA DOS ITENS'!$I2459</f>
        <v>10734900-2101-0018-PAR/NAC-ED-1000-01.02</v>
      </c>
      <c r="AA2459" s="59" t="str">
        <f t="array" ref="AA2459">INDEX('RESUMO - LOTES E VMA'!$M$3:$M$181,MATCH('LISTA DOS ITENS'!$D2459,'RESUMO - LOTES E VMA'!$A$3:$A$181,0))</f>
        <v>Para Leilão</v>
      </c>
      <c r="AB2459" s="60">
        <f t="array" ref="AB2459">INDEX('RESUMO - LOTES E VMA'!$J$3:$J$181,MATCH('LISTA DOS ITENS'!$D2459,'RESUMO - LOTES E VMA'!$A$3:$A$181,0))</f>
        <v>0.08291845607</v>
      </c>
      <c r="AC2459" s="29" t="str">
        <f t="array" ref="AC2459">INDEX('RESUMO - LOTES E VMA'!$L$3:$L$181,MATCH('LISTA DOS ITENS'!$D2459,'RESUMO - LOTES E VMA'!$A$3:$A$181,0))</f>
        <v>1% do Valor de Comparação do VMA</v>
      </c>
      <c r="AD2459" s="53" t="str">
        <f>VLOOKUP(Tabela1[[#This Row],[Índice]],[1]Planilha1!$A:$A,1,0)</f>
        <v>#ERROR!</v>
      </c>
    </row>
    <row r="2460" ht="15.75" customHeight="1">
      <c r="A2460" s="52">
        <v>257178.0</v>
      </c>
      <c r="B2460" s="53" t="s">
        <v>70</v>
      </c>
      <c r="C2460" s="53" t="s">
        <v>71</v>
      </c>
      <c r="D2460" s="22">
        <v>207322.0</v>
      </c>
      <c r="E2460" s="53" t="s">
        <v>98</v>
      </c>
      <c r="F2460" s="54">
        <v>1.074457E7</v>
      </c>
      <c r="G2460" s="53" t="s">
        <v>1798</v>
      </c>
      <c r="H2460" s="55">
        <v>2101.0</v>
      </c>
      <c r="I2460" s="55"/>
      <c r="J2460" s="55" t="s">
        <v>100</v>
      </c>
      <c r="K2460" s="53" t="s">
        <v>80</v>
      </c>
      <c r="L2460" s="53"/>
      <c r="M2460" s="53">
        <v>11.0</v>
      </c>
      <c r="N2460" s="53" t="s">
        <v>52</v>
      </c>
      <c r="O2460" s="25">
        <v>109.77545454545454</v>
      </c>
      <c r="P2460" s="25">
        <f>'LISTA DOS ITENS'!$O2460*'LISTA DOS ITENS'!$M2460</f>
        <v>1207.53</v>
      </c>
      <c r="Q2460" s="25">
        <v>114.76</v>
      </c>
      <c r="R2460" s="25">
        <f>'LISTA DOS ITENS'!$Q2460*'LISTA DOS ITENS'!$M2460</f>
        <v>1262.36</v>
      </c>
      <c r="S2460" s="56">
        <f>IF('LISTA DOS ITENS'!$P2460&gt;'LISTA DOS ITENS'!$R2460,'LISTA DOS ITENS'!$P2460,'LISTA DOS ITENS'!$R2460)</f>
        <v>1262.36</v>
      </c>
      <c r="T2460" s="25">
        <v>9.707014161106638</v>
      </c>
      <c r="U2460" s="25">
        <f>'LISTA DOS ITENS'!$T2460*'LISTA DOS ITENS'!$M2460</f>
        <v>106.7771558</v>
      </c>
      <c r="V2460" s="56">
        <f t="array" ref="V2460">INDEX('RESUMO - LOTES E VMA'!$F$3:$F$181,MATCH('LISTA DOS ITENS'!$D2460,'RESUMO - LOTES E VMA'!$A$3:$A$181,0))</f>
        <v>47595.68897</v>
      </c>
      <c r="W2460" s="57">
        <f>'LISTA DOS ITENS'!$U2460/'LISTA DOS ITENS'!$V2460</f>
        <v>0.00224342074</v>
      </c>
      <c r="X2460" s="53" t="s">
        <v>53</v>
      </c>
      <c r="Y2460" s="53" t="s">
        <v>290</v>
      </c>
      <c r="Z2460" s="58" t="str">
        <f>'LISTA DOS ITENS'!$F2460&amp;"-"&amp;'LISTA DOS ITENS'!$H2460&amp;"-"&amp;'LISTA DOS ITENS'!$J2460&amp;"-"&amp;'LISTA DOS ITENS'!$K2460&amp;"-"&amp;'LISTA DOS ITENS'!$I2460</f>
        <v>10744570-2101-0018-IMOB/NAC-</v>
      </c>
      <c r="AA2460" s="59" t="str">
        <f t="array" ref="AA2460">INDEX('RESUMO - LOTES E VMA'!$M$3:$M$181,MATCH('LISTA DOS ITENS'!$D2460,'RESUMO - LOTES E VMA'!$A$3:$A$181,0))</f>
        <v>Para Leilão</v>
      </c>
      <c r="AB2460" s="60">
        <f t="array" ref="AB2460">INDEX('RESUMO - LOTES E VMA'!$J$3:$J$181,MATCH('LISTA DOS ITENS'!$D2460,'RESUMO - LOTES E VMA'!$A$3:$A$181,0))</f>
        <v>0.08291845607</v>
      </c>
      <c r="AC2460" s="29" t="str">
        <f t="array" ref="AC2460">INDEX('RESUMO - LOTES E VMA'!$L$3:$L$181,MATCH('LISTA DOS ITENS'!$D2460,'RESUMO - LOTES E VMA'!$A$3:$A$181,0))</f>
        <v>1% do Valor de Comparação do VMA</v>
      </c>
      <c r="AD2460" s="53" t="str">
        <f>VLOOKUP(Tabela1[[#This Row],[Índice]],[1]Planilha1!$A:$A,1,0)</f>
        <v>#ERROR!</v>
      </c>
    </row>
    <row r="2461" ht="15.75" customHeight="1">
      <c r="A2461" s="52">
        <v>257179.0</v>
      </c>
      <c r="B2461" s="53" t="s">
        <v>70</v>
      </c>
      <c r="C2461" s="53" t="s">
        <v>71</v>
      </c>
      <c r="D2461" s="22">
        <v>207322.0</v>
      </c>
      <c r="E2461" s="53" t="s">
        <v>98</v>
      </c>
      <c r="F2461" s="54">
        <v>1.074457E7</v>
      </c>
      <c r="G2461" s="53" t="s">
        <v>1798</v>
      </c>
      <c r="H2461" s="55">
        <v>2101.0</v>
      </c>
      <c r="I2461" s="55"/>
      <c r="J2461" s="55" t="s">
        <v>100</v>
      </c>
      <c r="K2461" s="53" t="s">
        <v>73</v>
      </c>
      <c r="L2461" s="53"/>
      <c r="M2461" s="53">
        <v>4.0</v>
      </c>
      <c r="N2461" s="53" t="s">
        <v>52</v>
      </c>
      <c r="O2461" s="25">
        <v>114.76</v>
      </c>
      <c r="P2461" s="25">
        <f>'LISTA DOS ITENS'!$O2461*'LISTA DOS ITENS'!$M2461</f>
        <v>459.04</v>
      </c>
      <c r="Q2461" s="25">
        <v>114.76</v>
      </c>
      <c r="R2461" s="25">
        <f>'LISTA DOS ITENS'!$Q2461*'LISTA DOS ITENS'!$M2461</f>
        <v>459.04</v>
      </c>
      <c r="S2461" s="56">
        <f>IF('LISTA DOS ITENS'!$P2461&gt;'LISTA DOS ITENS'!$R2461,'LISTA DOS ITENS'!$P2461,'LISTA DOS ITENS'!$R2461)</f>
        <v>459.04</v>
      </c>
      <c r="T2461" s="25">
        <v>9.707014161106638</v>
      </c>
      <c r="U2461" s="25">
        <f>'LISTA DOS ITENS'!$T2461*'LISTA DOS ITENS'!$M2461</f>
        <v>38.82805664</v>
      </c>
      <c r="V2461" s="56">
        <f t="array" ref="V2461">INDEX('RESUMO - LOTES E VMA'!$F$3:$F$181,MATCH('LISTA DOS ITENS'!$D2461,'RESUMO - LOTES E VMA'!$A$3:$A$181,0))</f>
        <v>47595.68897</v>
      </c>
      <c r="W2461" s="57">
        <f>'LISTA DOS ITENS'!$U2461/'LISTA DOS ITENS'!$V2461</f>
        <v>0.0008157893599</v>
      </c>
      <c r="X2461" s="53" t="s">
        <v>53</v>
      </c>
      <c r="Y2461" s="53" t="s">
        <v>290</v>
      </c>
      <c r="Z2461" s="58" t="str">
        <f>'LISTA DOS ITENS'!$F2461&amp;"-"&amp;'LISTA DOS ITENS'!$H2461&amp;"-"&amp;'LISTA DOS ITENS'!$J2461&amp;"-"&amp;'LISTA DOS ITENS'!$K2461&amp;"-"&amp;'LISTA DOS ITENS'!$I2461</f>
        <v>10744570-2101-0018-CONS/NAC-</v>
      </c>
      <c r="AA2461" s="59" t="str">
        <f t="array" ref="AA2461">INDEX('RESUMO - LOTES E VMA'!$M$3:$M$181,MATCH('LISTA DOS ITENS'!$D2461,'RESUMO - LOTES E VMA'!$A$3:$A$181,0))</f>
        <v>Para Leilão</v>
      </c>
      <c r="AB2461" s="60">
        <f t="array" ref="AB2461">INDEX('RESUMO - LOTES E VMA'!$J$3:$J$181,MATCH('LISTA DOS ITENS'!$D2461,'RESUMO - LOTES E VMA'!$A$3:$A$181,0))</f>
        <v>0.08291845607</v>
      </c>
      <c r="AC2461" s="29" t="str">
        <f t="array" ref="AC2461">INDEX('RESUMO - LOTES E VMA'!$L$3:$L$181,MATCH('LISTA DOS ITENS'!$D2461,'RESUMO - LOTES E VMA'!$A$3:$A$181,0))</f>
        <v>1% do Valor de Comparação do VMA</v>
      </c>
      <c r="AD2461" s="53" t="str">
        <f>VLOOKUP(Tabela1[[#This Row],[Índice]],[1]Planilha1!$A:$A,1,0)</f>
        <v>#ERROR!</v>
      </c>
    </row>
    <row r="2462" ht="15.75" customHeight="1">
      <c r="A2462" s="52">
        <v>257180.0</v>
      </c>
      <c r="B2462" s="53" t="s">
        <v>70</v>
      </c>
      <c r="C2462" s="53" t="s">
        <v>71</v>
      </c>
      <c r="D2462" s="22">
        <v>207322.0</v>
      </c>
      <c r="E2462" s="53" t="s">
        <v>98</v>
      </c>
      <c r="F2462" s="54">
        <v>1.074457E7</v>
      </c>
      <c r="G2462" s="53" t="s">
        <v>1798</v>
      </c>
      <c r="H2462" s="55">
        <v>2101.0</v>
      </c>
      <c r="I2462" s="55" t="s">
        <v>1799</v>
      </c>
      <c r="J2462" s="55" t="s">
        <v>100</v>
      </c>
      <c r="K2462" s="53" t="s">
        <v>80</v>
      </c>
      <c r="L2462" s="53"/>
      <c r="M2462" s="53">
        <v>3.0</v>
      </c>
      <c r="N2462" s="53" t="s">
        <v>52</v>
      </c>
      <c r="O2462" s="25">
        <v>101.70333333333333</v>
      </c>
      <c r="P2462" s="25">
        <f>'LISTA DOS ITENS'!$O2462*'LISTA DOS ITENS'!$M2462</f>
        <v>305.11</v>
      </c>
      <c r="Q2462" s="25">
        <v>114.76</v>
      </c>
      <c r="R2462" s="25">
        <f>'LISTA DOS ITENS'!$Q2462*'LISTA DOS ITENS'!$M2462</f>
        <v>344.28</v>
      </c>
      <c r="S2462" s="56">
        <f>IF('LISTA DOS ITENS'!$P2462&gt;'LISTA DOS ITENS'!$R2462,'LISTA DOS ITENS'!$P2462,'LISTA DOS ITENS'!$R2462)</f>
        <v>344.28</v>
      </c>
      <c r="T2462" s="25">
        <v>9.707014161106638</v>
      </c>
      <c r="U2462" s="25">
        <f>'LISTA DOS ITENS'!$T2462*'LISTA DOS ITENS'!$M2462</f>
        <v>29.12104248</v>
      </c>
      <c r="V2462" s="56">
        <f t="array" ref="V2462">INDEX('RESUMO - LOTES E VMA'!$F$3:$F$181,MATCH('LISTA DOS ITENS'!$D2462,'RESUMO - LOTES E VMA'!$A$3:$A$181,0))</f>
        <v>47595.68897</v>
      </c>
      <c r="W2462" s="57">
        <f>'LISTA DOS ITENS'!$U2462/'LISTA DOS ITENS'!$V2462</f>
        <v>0.00061184202</v>
      </c>
      <c r="X2462" s="53" t="s">
        <v>53</v>
      </c>
      <c r="Y2462" s="53" t="s">
        <v>290</v>
      </c>
      <c r="Z2462" s="58" t="str">
        <f>'LISTA DOS ITENS'!$F2462&amp;"-"&amp;'LISTA DOS ITENS'!$H2462&amp;"-"&amp;'LISTA DOS ITENS'!$J2462&amp;"-"&amp;'LISTA DOS ITENS'!$K2462&amp;"-"&amp;'LISTA DOS ITENS'!$I2462</f>
        <v>10744570-2101-0018-IMOB/NAC-IN-3100-16-022-MRP</v>
      </c>
      <c r="AA2462" s="59" t="str">
        <f t="array" ref="AA2462">INDEX('RESUMO - LOTES E VMA'!$M$3:$M$181,MATCH('LISTA DOS ITENS'!$D2462,'RESUMO - LOTES E VMA'!$A$3:$A$181,0))</f>
        <v>Para Leilão</v>
      </c>
      <c r="AB2462" s="60">
        <f t="array" ref="AB2462">INDEX('RESUMO - LOTES E VMA'!$J$3:$J$181,MATCH('LISTA DOS ITENS'!$D2462,'RESUMO - LOTES E VMA'!$A$3:$A$181,0))</f>
        <v>0.08291845607</v>
      </c>
      <c r="AC2462" s="29" t="str">
        <f t="array" ref="AC2462">INDEX('RESUMO - LOTES E VMA'!$L$3:$L$181,MATCH('LISTA DOS ITENS'!$D2462,'RESUMO - LOTES E VMA'!$A$3:$A$181,0))</f>
        <v>1% do Valor de Comparação do VMA</v>
      </c>
      <c r="AD2462" s="53" t="str">
        <f>VLOOKUP(Tabela1[[#This Row],[Índice]],[1]Planilha1!$A:$A,1,0)</f>
        <v>#ERROR!</v>
      </c>
    </row>
    <row r="2463" ht="15.75" customHeight="1">
      <c r="A2463" s="52">
        <v>257181.0</v>
      </c>
      <c r="B2463" s="53" t="s">
        <v>70</v>
      </c>
      <c r="C2463" s="53" t="s">
        <v>71</v>
      </c>
      <c r="D2463" s="22">
        <v>207322.0</v>
      </c>
      <c r="E2463" s="53" t="s">
        <v>98</v>
      </c>
      <c r="F2463" s="54">
        <v>1.0807525E7</v>
      </c>
      <c r="G2463" s="53" t="s">
        <v>1800</v>
      </c>
      <c r="H2463" s="55">
        <v>2101.0</v>
      </c>
      <c r="I2463" s="55"/>
      <c r="J2463" s="55" t="s">
        <v>100</v>
      </c>
      <c r="K2463" s="53" t="s">
        <v>73</v>
      </c>
      <c r="L2463" s="53"/>
      <c r="M2463" s="53">
        <v>1.0</v>
      </c>
      <c r="N2463" s="53" t="s">
        <v>52</v>
      </c>
      <c r="O2463" s="25">
        <v>3057.01</v>
      </c>
      <c r="P2463" s="25">
        <f>'LISTA DOS ITENS'!$O2463*'LISTA DOS ITENS'!$M2463</f>
        <v>3057.01</v>
      </c>
      <c r="Q2463" s="25">
        <v>3057.01</v>
      </c>
      <c r="R2463" s="25">
        <f>'LISTA DOS ITENS'!$Q2463*'LISTA DOS ITENS'!$M2463</f>
        <v>3057.01</v>
      </c>
      <c r="S2463" s="56">
        <f>IF('LISTA DOS ITENS'!$P2463&gt;'LISTA DOS ITENS'!$R2463,'LISTA DOS ITENS'!$P2463,'LISTA DOS ITENS'!$R2463)</f>
        <v>3057.01</v>
      </c>
      <c r="T2463" s="25">
        <v>258.57824469017606</v>
      </c>
      <c r="U2463" s="25">
        <f>'LISTA DOS ITENS'!$T2463*'LISTA DOS ITENS'!$M2463</f>
        <v>258.5782447</v>
      </c>
      <c r="V2463" s="56">
        <f t="array" ref="V2463">INDEX('RESUMO - LOTES E VMA'!$F$3:$F$181,MATCH('LISTA DOS ITENS'!$D2463,'RESUMO - LOTES E VMA'!$A$3:$A$181,0))</f>
        <v>47595.68897</v>
      </c>
      <c r="W2463" s="57">
        <f>'LISTA DOS ITENS'!$U2463/'LISTA DOS ITENS'!$V2463</f>
        <v>0.005432808102</v>
      </c>
      <c r="X2463" s="53" t="s">
        <v>53</v>
      </c>
      <c r="Y2463" s="53" t="s">
        <v>290</v>
      </c>
      <c r="Z2463" s="58" t="str">
        <f>'LISTA DOS ITENS'!$F2463&amp;"-"&amp;'LISTA DOS ITENS'!$H2463&amp;"-"&amp;'LISTA DOS ITENS'!$J2463&amp;"-"&amp;'LISTA DOS ITENS'!$K2463&amp;"-"&amp;'LISTA DOS ITENS'!$I2463</f>
        <v>10807525-2101-0018-CONS/NAC-</v>
      </c>
      <c r="AA2463" s="59" t="str">
        <f t="array" ref="AA2463">INDEX('RESUMO - LOTES E VMA'!$M$3:$M$181,MATCH('LISTA DOS ITENS'!$D2463,'RESUMO - LOTES E VMA'!$A$3:$A$181,0))</f>
        <v>Para Leilão</v>
      </c>
      <c r="AB2463" s="60">
        <f t="array" ref="AB2463">INDEX('RESUMO - LOTES E VMA'!$J$3:$J$181,MATCH('LISTA DOS ITENS'!$D2463,'RESUMO - LOTES E VMA'!$A$3:$A$181,0))</f>
        <v>0.08291845607</v>
      </c>
      <c r="AC2463" s="29" t="str">
        <f t="array" ref="AC2463">INDEX('RESUMO - LOTES E VMA'!$L$3:$L$181,MATCH('LISTA DOS ITENS'!$D2463,'RESUMO - LOTES E VMA'!$A$3:$A$181,0))</f>
        <v>1% do Valor de Comparação do VMA</v>
      </c>
      <c r="AD2463" s="53" t="str">
        <f>VLOOKUP(Tabela1[[#This Row],[Índice]],[1]Planilha1!$A:$A,1,0)</f>
        <v>#ERROR!</v>
      </c>
    </row>
    <row r="2464" ht="15.75" customHeight="1">
      <c r="A2464" s="52">
        <v>257182.0</v>
      </c>
      <c r="B2464" s="53" t="s">
        <v>70</v>
      </c>
      <c r="C2464" s="53" t="s">
        <v>71</v>
      </c>
      <c r="D2464" s="22">
        <v>207322.0</v>
      </c>
      <c r="E2464" s="53" t="s">
        <v>98</v>
      </c>
      <c r="F2464" s="54">
        <v>1.0807525E7</v>
      </c>
      <c r="G2464" s="53" t="s">
        <v>1800</v>
      </c>
      <c r="H2464" s="55">
        <v>2101.0</v>
      </c>
      <c r="I2464" s="55" t="s">
        <v>1801</v>
      </c>
      <c r="J2464" s="55" t="s">
        <v>100</v>
      </c>
      <c r="K2464" s="53" t="s">
        <v>73</v>
      </c>
      <c r="L2464" s="53"/>
      <c r="M2464" s="53">
        <v>1.0</v>
      </c>
      <c r="N2464" s="53" t="s">
        <v>52</v>
      </c>
      <c r="O2464" s="25">
        <v>3057.01</v>
      </c>
      <c r="P2464" s="25">
        <f>'LISTA DOS ITENS'!$O2464*'LISTA DOS ITENS'!$M2464</f>
        <v>3057.01</v>
      </c>
      <c r="Q2464" s="25">
        <v>3057.01</v>
      </c>
      <c r="R2464" s="25">
        <f>'LISTA DOS ITENS'!$Q2464*'LISTA DOS ITENS'!$M2464</f>
        <v>3057.01</v>
      </c>
      <c r="S2464" s="56">
        <f>IF('LISTA DOS ITENS'!$P2464&gt;'LISTA DOS ITENS'!$R2464,'LISTA DOS ITENS'!$P2464,'LISTA DOS ITENS'!$R2464)</f>
        <v>3057.01</v>
      </c>
      <c r="T2464" s="25">
        <v>258.57824469017606</v>
      </c>
      <c r="U2464" s="25">
        <f>'LISTA DOS ITENS'!$T2464*'LISTA DOS ITENS'!$M2464</f>
        <v>258.5782447</v>
      </c>
      <c r="V2464" s="56">
        <f t="array" ref="V2464">INDEX('RESUMO - LOTES E VMA'!$F$3:$F$181,MATCH('LISTA DOS ITENS'!$D2464,'RESUMO - LOTES E VMA'!$A$3:$A$181,0))</f>
        <v>47595.68897</v>
      </c>
      <c r="W2464" s="57">
        <f>'LISTA DOS ITENS'!$U2464/'LISTA DOS ITENS'!$V2464</f>
        <v>0.005432808102</v>
      </c>
      <c r="X2464" s="53" t="s">
        <v>53</v>
      </c>
      <c r="Y2464" s="53" t="s">
        <v>290</v>
      </c>
      <c r="Z2464" s="58" t="str">
        <f>'LISTA DOS ITENS'!$F2464&amp;"-"&amp;'LISTA DOS ITENS'!$H2464&amp;"-"&amp;'LISTA DOS ITENS'!$J2464&amp;"-"&amp;'LISTA DOS ITENS'!$K2464&amp;"-"&amp;'LISTA DOS ITENS'!$I2464</f>
        <v>10807525-2101-0018-CONS/NAC-PP-3100-17-010-MRP</v>
      </c>
      <c r="AA2464" s="59" t="str">
        <f t="array" ref="AA2464">INDEX('RESUMO - LOTES E VMA'!$M$3:$M$181,MATCH('LISTA DOS ITENS'!$D2464,'RESUMO - LOTES E VMA'!$A$3:$A$181,0))</f>
        <v>Para Leilão</v>
      </c>
      <c r="AB2464" s="60">
        <f t="array" ref="AB2464">INDEX('RESUMO - LOTES E VMA'!$J$3:$J$181,MATCH('LISTA DOS ITENS'!$D2464,'RESUMO - LOTES E VMA'!$A$3:$A$181,0))</f>
        <v>0.08291845607</v>
      </c>
      <c r="AC2464" s="29" t="str">
        <f t="array" ref="AC2464">INDEX('RESUMO - LOTES E VMA'!$L$3:$L$181,MATCH('LISTA DOS ITENS'!$D2464,'RESUMO - LOTES E VMA'!$A$3:$A$181,0))</f>
        <v>1% do Valor de Comparação do VMA</v>
      </c>
      <c r="AD2464" s="53" t="str">
        <f>VLOOKUP(Tabela1[[#This Row],[Índice]],[1]Planilha1!$A:$A,1,0)</f>
        <v>#ERROR!</v>
      </c>
    </row>
    <row r="2465" ht="15.75" customHeight="1">
      <c r="A2465" s="52">
        <v>257183.0</v>
      </c>
      <c r="B2465" s="53" t="s">
        <v>70</v>
      </c>
      <c r="C2465" s="53" t="s">
        <v>71</v>
      </c>
      <c r="D2465" s="22">
        <v>207322.0</v>
      </c>
      <c r="E2465" s="53" t="s">
        <v>98</v>
      </c>
      <c r="F2465" s="54">
        <v>1.1505768E7</v>
      </c>
      <c r="G2465" s="53" t="s">
        <v>1802</v>
      </c>
      <c r="H2465" s="55">
        <v>2101.0</v>
      </c>
      <c r="I2465" s="55"/>
      <c r="J2465" s="55" t="s">
        <v>100</v>
      </c>
      <c r="K2465" s="53" t="s">
        <v>80</v>
      </c>
      <c r="L2465" s="53"/>
      <c r="M2465" s="53">
        <v>1.0</v>
      </c>
      <c r="N2465" s="53" t="s">
        <v>52</v>
      </c>
      <c r="O2465" s="25">
        <v>4031.88</v>
      </c>
      <c r="P2465" s="25">
        <f>'LISTA DOS ITENS'!$O2465*'LISTA DOS ITENS'!$M2465</f>
        <v>4031.88</v>
      </c>
      <c r="Q2465" s="25">
        <v>4031.88</v>
      </c>
      <c r="R2465" s="25">
        <f>'LISTA DOS ITENS'!$Q2465*'LISTA DOS ITENS'!$M2465</f>
        <v>4031.88</v>
      </c>
      <c r="S2465" s="56">
        <f>IF('LISTA DOS ITENS'!$P2465&gt;'LISTA DOS ITENS'!$R2465,'LISTA DOS ITENS'!$P2465,'LISTA DOS ITENS'!$R2465)</f>
        <v>4031.88</v>
      </c>
      <c r="T2465" s="25">
        <v>341.03795970619234</v>
      </c>
      <c r="U2465" s="25">
        <f>'LISTA DOS ITENS'!$T2465*'LISTA DOS ITENS'!$M2465</f>
        <v>341.0379597</v>
      </c>
      <c r="V2465" s="56">
        <f t="array" ref="V2465">INDEX('RESUMO - LOTES E VMA'!$F$3:$F$181,MATCH('LISTA DOS ITENS'!$D2465,'RESUMO - LOTES E VMA'!$A$3:$A$181,0))</f>
        <v>47595.68897</v>
      </c>
      <c r="W2465" s="57">
        <f>'LISTA DOS ITENS'!$U2465/'LISTA DOS ITENS'!$V2465</f>
        <v>0.007165311965</v>
      </c>
      <c r="X2465" s="53" t="s">
        <v>53</v>
      </c>
      <c r="Y2465" s="53" t="s">
        <v>290</v>
      </c>
      <c r="Z2465" s="58" t="str">
        <f>'LISTA DOS ITENS'!$F2465&amp;"-"&amp;'LISTA DOS ITENS'!$H2465&amp;"-"&amp;'LISTA DOS ITENS'!$J2465&amp;"-"&amp;'LISTA DOS ITENS'!$K2465&amp;"-"&amp;'LISTA DOS ITENS'!$I2465</f>
        <v>11505768-2101-0018-IMOB/NAC-</v>
      </c>
      <c r="AA2465" s="59" t="str">
        <f t="array" ref="AA2465">INDEX('RESUMO - LOTES E VMA'!$M$3:$M$181,MATCH('LISTA DOS ITENS'!$D2465,'RESUMO - LOTES E VMA'!$A$3:$A$181,0))</f>
        <v>Para Leilão</v>
      </c>
      <c r="AB2465" s="60">
        <f t="array" ref="AB2465">INDEX('RESUMO - LOTES E VMA'!$J$3:$J$181,MATCH('LISTA DOS ITENS'!$D2465,'RESUMO - LOTES E VMA'!$A$3:$A$181,0))</f>
        <v>0.08291845607</v>
      </c>
      <c r="AC2465" s="29" t="str">
        <f t="array" ref="AC2465">INDEX('RESUMO - LOTES E VMA'!$L$3:$L$181,MATCH('LISTA DOS ITENS'!$D2465,'RESUMO - LOTES E VMA'!$A$3:$A$181,0))</f>
        <v>1% do Valor de Comparação do VMA</v>
      </c>
      <c r="AD2465" s="53" t="str">
        <f>VLOOKUP(Tabela1[[#This Row],[Índice]],[1]Planilha1!$A:$A,1,0)</f>
        <v>#ERROR!</v>
      </c>
    </row>
    <row r="2466" ht="15.75" customHeight="1">
      <c r="A2466" s="52">
        <v>257184.0</v>
      </c>
      <c r="B2466" s="53" t="s">
        <v>70</v>
      </c>
      <c r="C2466" s="53" t="s">
        <v>71</v>
      </c>
      <c r="D2466" s="22">
        <v>207322.0</v>
      </c>
      <c r="E2466" s="53" t="s">
        <v>98</v>
      </c>
      <c r="F2466" s="54">
        <v>1.1557483E7</v>
      </c>
      <c r="G2466" s="53" t="s">
        <v>1803</v>
      </c>
      <c r="H2466" s="55">
        <v>2101.0</v>
      </c>
      <c r="I2466" s="55"/>
      <c r="J2466" s="55" t="s">
        <v>100</v>
      </c>
      <c r="K2466" s="53" t="s">
        <v>73</v>
      </c>
      <c r="L2466" s="53"/>
      <c r="M2466" s="53">
        <v>3.0</v>
      </c>
      <c r="N2466" s="53" t="s">
        <v>52</v>
      </c>
      <c r="O2466" s="25">
        <v>8938.966666666667</v>
      </c>
      <c r="P2466" s="25">
        <f>'LISTA DOS ITENS'!$O2466*'LISTA DOS ITENS'!$M2466</f>
        <v>26816.9</v>
      </c>
      <c r="Q2466" s="25">
        <v>8938.97</v>
      </c>
      <c r="R2466" s="25">
        <f>'LISTA DOS ITENS'!$Q2466*'LISTA DOS ITENS'!$M2466</f>
        <v>26816.91</v>
      </c>
      <c r="S2466" s="56">
        <f>IF('LISTA DOS ITENS'!$P2466&gt;'LISTA DOS ITENS'!$R2466,'LISTA DOS ITENS'!$P2466,'LISTA DOS ITENS'!$R2466)</f>
        <v>26816.91</v>
      </c>
      <c r="T2466" s="25">
        <v>756.105858972703</v>
      </c>
      <c r="U2466" s="25">
        <f>'LISTA DOS ITENS'!$T2466*'LISTA DOS ITENS'!$M2466</f>
        <v>2268.317577</v>
      </c>
      <c r="V2466" s="56">
        <f t="array" ref="V2466">INDEX('RESUMO - LOTES E VMA'!$F$3:$F$181,MATCH('LISTA DOS ITENS'!$D2466,'RESUMO - LOTES E VMA'!$A$3:$A$181,0))</f>
        <v>47595.68897</v>
      </c>
      <c r="W2466" s="57">
        <f>'LISTA DOS ITENS'!$U2466/'LISTA DOS ITENS'!$V2466</f>
        <v>0.04765804689</v>
      </c>
      <c r="X2466" s="53" t="s">
        <v>53</v>
      </c>
      <c r="Y2466" s="53" t="s">
        <v>290</v>
      </c>
      <c r="Z2466" s="58" t="str">
        <f>'LISTA DOS ITENS'!$F2466&amp;"-"&amp;'LISTA DOS ITENS'!$H2466&amp;"-"&amp;'LISTA DOS ITENS'!$J2466&amp;"-"&amp;'LISTA DOS ITENS'!$K2466&amp;"-"&amp;'LISTA DOS ITENS'!$I2466</f>
        <v>11557483-2101-0018-CONS/NAC-</v>
      </c>
      <c r="AA2466" s="59" t="str">
        <f t="array" ref="AA2466">INDEX('RESUMO - LOTES E VMA'!$M$3:$M$181,MATCH('LISTA DOS ITENS'!$D2466,'RESUMO - LOTES E VMA'!$A$3:$A$181,0))</f>
        <v>Para Leilão</v>
      </c>
      <c r="AB2466" s="60">
        <f t="array" ref="AB2466">INDEX('RESUMO - LOTES E VMA'!$J$3:$J$181,MATCH('LISTA DOS ITENS'!$D2466,'RESUMO - LOTES E VMA'!$A$3:$A$181,0))</f>
        <v>0.08291845607</v>
      </c>
      <c r="AC2466" s="29" t="str">
        <f t="array" ref="AC2466">INDEX('RESUMO - LOTES E VMA'!$L$3:$L$181,MATCH('LISTA DOS ITENS'!$D2466,'RESUMO - LOTES E VMA'!$A$3:$A$181,0))</f>
        <v>1% do Valor de Comparação do VMA</v>
      </c>
      <c r="AD2466" s="53" t="str">
        <f>VLOOKUP(Tabela1[[#This Row],[Índice]],[1]Planilha1!$A:$A,1,0)</f>
        <v>#ERROR!</v>
      </c>
    </row>
    <row r="2467" ht="15.75" customHeight="1">
      <c r="A2467" s="52">
        <v>257185.0</v>
      </c>
      <c r="B2467" s="53" t="s">
        <v>70</v>
      </c>
      <c r="C2467" s="53" t="s">
        <v>71</v>
      </c>
      <c r="D2467" s="22">
        <v>207322.0</v>
      </c>
      <c r="E2467" s="53" t="s">
        <v>98</v>
      </c>
      <c r="F2467" s="54">
        <v>1.1900058E7</v>
      </c>
      <c r="G2467" s="53" t="s">
        <v>1804</v>
      </c>
      <c r="H2467" s="55">
        <v>2101.0</v>
      </c>
      <c r="I2467" s="55" t="s">
        <v>81</v>
      </c>
      <c r="J2467" s="55" t="s">
        <v>100</v>
      </c>
      <c r="K2467" s="53" t="s">
        <v>73</v>
      </c>
      <c r="L2467" s="53"/>
      <c r="M2467" s="53">
        <v>1.0</v>
      </c>
      <c r="N2467" s="53" t="s">
        <v>52</v>
      </c>
      <c r="O2467" s="25">
        <v>1117.28</v>
      </c>
      <c r="P2467" s="25">
        <f>'LISTA DOS ITENS'!$O2467*'LISTA DOS ITENS'!$M2467</f>
        <v>1117.28</v>
      </c>
      <c r="Q2467" s="25">
        <v>1371.63</v>
      </c>
      <c r="R2467" s="25">
        <f>'LISTA DOS ITENS'!$Q2467*'LISTA DOS ITENS'!$M2467</f>
        <v>1371.63</v>
      </c>
      <c r="S2467" s="56">
        <f>IF('LISTA DOS ITENS'!$P2467&gt;'LISTA DOS ITENS'!$R2467,'LISTA DOS ITENS'!$P2467,'LISTA DOS ITENS'!$R2467)</f>
        <v>1371.63</v>
      </c>
      <c r="T2467" s="25">
        <v>116.01979639071713</v>
      </c>
      <c r="U2467" s="25">
        <f>'LISTA DOS ITENS'!$T2467*'LISTA DOS ITENS'!$M2467</f>
        <v>116.0197964</v>
      </c>
      <c r="V2467" s="56">
        <f t="array" ref="V2467">INDEX('RESUMO - LOTES E VMA'!$F$3:$F$181,MATCH('LISTA DOS ITENS'!$D2467,'RESUMO - LOTES E VMA'!$A$3:$A$181,0))</f>
        <v>47595.68897</v>
      </c>
      <c r="W2467" s="57">
        <f>'LISTA DOS ITENS'!$U2467/'LISTA DOS ITENS'!$V2467</f>
        <v>0.00243761145</v>
      </c>
      <c r="X2467" s="53" t="s">
        <v>53</v>
      </c>
      <c r="Y2467" s="53" t="s">
        <v>290</v>
      </c>
      <c r="Z2467" s="58" t="str">
        <f>'LISTA DOS ITENS'!$F2467&amp;"-"&amp;'LISTA DOS ITENS'!$H2467&amp;"-"&amp;'LISTA DOS ITENS'!$J2467&amp;"-"&amp;'LISTA DOS ITENS'!$K2467&amp;"-"&amp;'LISTA DOS ITENS'!$I2467</f>
        <v>11900058-2101-0018-CONS/NAC-ED-1000-01.01</v>
      </c>
      <c r="AA2467" s="59" t="str">
        <f t="array" ref="AA2467">INDEX('RESUMO - LOTES E VMA'!$M$3:$M$181,MATCH('LISTA DOS ITENS'!$D2467,'RESUMO - LOTES E VMA'!$A$3:$A$181,0))</f>
        <v>Para Leilão</v>
      </c>
      <c r="AB2467" s="60">
        <f t="array" ref="AB2467">INDEX('RESUMO - LOTES E VMA'!$J$3:$J$181,MATCH('LISTA DOS ITENS'!$D2467,'RESUMO - LOTES E VMA'!$A$3:$A$181,0))</f>
        <v>0.08291845607</v>
      </c>
      <c r="AC2467" s="29" t="str">
        <f t="array" ref="AC2467">INDEX('RESUMO - LOTES E VMA'!$L$3:$L$181,MATCH('LISTA DOS ITENS'!$D2467,'RESUMO - LOTES E VMA'!$A$3:$A$181,0))</f>
        <v>1% do Valor de Comparação do VMA</v>
      </c>
      <c r="AD2467" s="53" t="str">
        <f>VLOOKUP(Tabela1[[#This Row],[Índice]],[1]Planilha1!$A:$A,1,0)</f>
        <v>#ERROR!</v>
      </c>
    </row>
    <row r="2468" ht="15.75" customHeight="1">
      <c r="A2468" s="52">
        <v>257186.0</v>
      </c>
      <c r="B2468" s="53" t="s">
        <v>70</v>
      </c>
      <c r="C2468" s="53" t="s">
        <v>71</v>
      </c>
      <c r="D2468" s="22">
        <v>207322.0</v>
      </c>
      <c r="E2468" s="53" t="s">
        <v>98</v>
      </c>
      <c r="F2468" s="54">
        <v>1.0011381E7</v>
      </c>
      <c r="G2468" s="53" t="s">
        <v>1805</v>
      </c>
      <c r="H2468" s="55">
        <v>2201.0</v>
      </c>
      <c r="I2468" s="55"/>
      <c r="J2468" s="55" t="s">
        <v>100</v>
      </c>
      <c r="K2468" s="53" t="s">
        <v>80</v>
      </c>
      <c r="L2468" s="53"/>
      <c r="M2468" s="53">
        <v>1.0</v>
      </c>
      <c r="N2468" s="53" t="s">
        <v>52</v>
      </c>
      <c r="O2468" s="25">
        <v>112.14</v>
      </c>
      <c r="P2468" s="25">
        <f>'LISTA DOS ITENS'!$O2468*'LISTA DOS ITENS'!$M2468</f>
        <v>112.14</v>
      </c>
      <c r="Q2468" s="25">
        <v>112.14</v>
      </c>
      <c r="R2468" s="25">
        <f>'LISTA DOS ITENS'!$Q2468*'LISTA DOS ITENS'!$M2468</f>
        <v>112.14</v>
      </c>
      <c r="S2468" s="56">
        <f>IF('LISTA DOS ITENS'!$P2468&gt;'LISTA DOS ITENS'!$R2468,'LISTA DOS ITENS'!$P2468,'LISTA DOS ITENS'!$R2468)</f>
        <v>112.14</v>
      </c>
      <c r="T2468" s="25">
        <v>9.485400557916506</v>
      </c>
      <c r="U2468" s="25">
        <f>'LISTA DOS ITENS'!$T2468*'LISTA DOS ITENS'!$M2468</f>
        <v>9.485400558</v>
      </c>
      <c r="V2468" s="56">
        <f t="array" ref="V2468">INDEX('RESUMO - LOTES E VMA'!$F$3:$F$181,MATCH('LISTA DOS ITENS'!$D2468,'RESUMO - LOTES E VMA'!$A$3:$A$181,0))</f>
        <v>47595.68897</v>
      </c>
      <c r="W2468" s="57">
        <f>'LISTA DOS ITENS'!$U2468/'LISTA DOS ITENS'!$V2468</f>
        <v>0.0001992911703</v>
      </c>
      <c r="X2468" s="53" t="s">
        <v>53</v>
      </c>
      <c r="Y2468" s="53" t="s">
        <v>290</v>
      </c>
      <c r="Z2468" s="58" t="str">
        <f>'LISTA DOS ITENS'!$F2468&amp;"-"&amp;'LISTA DOS ITENS'!$H2468&amp;"-"&amp;'LISTA DOS ITENS'!$J2468&amp;"-"&amp;'LISTA DOS ITENS'!$K2468&amp;"-"&amp;'LISTA DOS ITENS'!$I2468</f>
        <v>10011381-2201-0018-IMOB/NAC-</v>
      </c>
      <c r="AA2468" s="59" t="str">
        <f t="array" ref="AA2468">INDEX('RESUMO - LOTES E VMA'!$M$3:$M$181,MATCH('LISTA DOS ITENS'!$D2468,'RESUMO - LOTES E VMA'!$A$3:$A$181,0))</f>
        <v>Para Leilão</v>
      </c>
      <c r="AB2468" s="60">
        <f t="array" ref="AB2468">INDEX('RESUMO - LOTES E VMA'!$J$3:$J$181,MATCH('LISTA DOS ITENS'!$D2468,'RESUMO - LOTES E VMA'!$A$3:$A$181,0))</f>
        <v>0.08291845607</v>
      </c>
      <c r="AC2468" s="29" t="str">
        <f t="array" ref="AC2468">INDEX('RESUMO - LOTES E VMA'!$L$3:$L$181,MATCH('LISTA DOS ITENS'!$D2468,'RESUMO - LOTES E VMA'!$A$3:$A$181,0))</f>
        <v>1% do Valor de Comparação do VMA</v>
      </c>
      <c r="AD2468" s="53" t="str">
        <f>VLOOKUP(Tabela1[[#This Row],[Índice]],[1]Planilha1!$A:$A,1,0)</f>
        <v>#ERROR!</v>
      </c>
    </row>
    <row r="2469" ht="15.75" customHeight="1">
      <c r="A2469" s="52">
        <v>257187.0</v>
      </c>
      <c r="B2469" s="53" t="s">
        <v>70</v>
      </c>
      <c r="C2469" s="53" t="s">
        <v>71</v>
      </c>
      <c r="D2469" s="22">
        <v>207322.0</v>
      </c>
      <c r="E2469" s="53" t="s">
        <v>98</v>
      </c>
      <c r="F2469" s="54">
        <v>1.0011684E7</v>
      </c>
      <c r="G2469" s="53" t="s">
        <v>1785</v>
      </c>
      <c r="H2469" s="55">
        <v>2201.0</v>
      </c>
      <c r="I2469" s="55"/>
      <c r="J2469" s="55" t="s">
        <v>100</v>
      </c>
      <c r="K2469" s="53" t="s">
        <v>80</v>
      </c>
      <c r="L2469" s="53"/>
      <c r="M2469" s="53">
        <v>3.0</v>
      </c>
      <c r="N2469" s="53" t="s">
        <v>52</v>
      </c>
      <c r="O2469" s="25">
        <v>1125.74</v>
      </c>
      <c r="P2469" s="25">
        <f>'LISTA DOS ITENS'!$O2469*'LISTA DOS ITENS'!$M2469</f>
        <v>3377.22</v>
      </c>
      <c r="Q2469" s="25">
        <v>1125.74</v>
      </c>
      <c r="R2469" s="25">
        <f>'LISTA DOS ITENS'!$Q2469*'LISTA DOS ITENS'!$M2469</f>
        <v>3377.22</v>
      </c>
      <c r="S2469" s="56">
        <f>IF('LISTA DOS ITENS'!$P2469&gt;'LISTA DOS ITENS'!$R2469,'LISTA DOS ITENS'!$P2469,'LISTA DOS ITENS'!$R2469)</f>
        <v>3377.22</v>
      </c>
      <c r="T2469" s="25">
        <v>95.22110597528918</v>
      </c>
      <c r="U2469" s="25">
        <f>'LISTA DOS ITENS'!$T2469*'LISTA DOS ITENS'!$M2469</f>
        <v>285.6633179</v>
      </c>
      <c r="V2469" s="56">
        <f t="array" ref="V2469">INDEX('RESUMO - LOTES E VMA'!$F$3:$F$181,MATCH('LISTA DOS ITENS'!$D2469,'RESUMO - LOTES E VMA'!$A$3:$A$181,0))</f>
        <v>47595.68897</v>
      </c>
      <c r="W2469" s="57">
        <f>'LISTA DOS ITENS'!$U2469/'LISTA DOS ITENS'!$V2469</f>
        <v>0.006001873785</v>
      </c>
      <c r="X2469" s="53" t="s">
        <v>53</v>
      </c>
      <c r="Y2469" s="53" t="s">
        <v>290</v>
      </c>
      <c r="Z2469" s="58" t="str">
        <f>'LISTA DOS ITENS'!$F2469&amp;"-"&amp;'LISTA DOS ITENS'!$H2469&amp;"-"&amp;'LISTA DOS ITENS'!$J2469&amp;"-"&amp;'LISTA DOS ITENS'!$K2469&amp;"-"&amp;'LISTA DOS ITENS'!$I2469</f>
        <v>10011684-2201-0018-IMOB/NAC-</v>
      </c>
      <c r="AA2469" s="59" t="str">
        <f t="array" ref="AA2469">INDEX('RESUMO - LOTES E VMA'!$M$3:$M$181,MATCH('LISTA DOS ITENS'!$D2469,'RESUMO - LOTES E VMA'!$A$3:$A$181,0))</f>
        <v>Para Leilão</v>
      </c>
      <c r="AB2469" s="60">
        <f t="array" ref="AB2469">INDEX('RESUMO - LOTES E VMA'!$J$3:$J$181,MATCH('LISTA DOS ITENS'!$D2469,'RESUMO - LOTES E VMA'!$A$3:$A$181,0))</f>
        <v>0.08291845607</v>
      </c>
      <c r="AC2469" s="29" t="str">
        <f t="array" ref="AC2469">INDEX('RESUMO - LOTES E VMA'!$L$3:$L$181,MATCH('LISTA DOS ITENS'!$D2469,'RESUMO - LOTES E VMA'!$A$3:$A$181,0))</f>
        <v>1% do Valor de Comparação do VMA</v>
      </c>
      <c r="AD2469" s="53" t="str">
        <f>VLOOKUP(Tabela1[[#This Row],[Índice]],[1]Planilha1!$A:$A,1,0)</f>
        <v>#ERROR!</v>
      </c>
    </row>
    <row r="2470" ht="15.75" customHeight="1">
      <c r="A2470" s="52">
        <v>257188.0</v>
      </c>
      <c r="B2470" s="53" t="s">
        <v>70</v>
      </c>
      <c r="C2470" s="53" t="s">
        <v>71</v>
      </c>
      <c r="D2470" s="22">
        <v>207322.0</v>
      </c>
      <c r="E2470" s="53" t="s">
        <v>98</v>
      </c>
      <c r="F2470" s="54">
        <v>1.0011684E7</v>
      </c>
      <c r="G2470" s="53" t="s">
        <v>1785</v>
      </c>
      <c r="H2470" s="55">
        <v>2201.0</v>
      </c>
      <c r="I2470" s="55"/>
      <c r="J2470" s="55" t="s">
        <v>100</v>
      </c>
      <c r="K2470" s="53" t="s">
        <v>57</v>
      </c>
      <c r="L2470" s="53"/>
      <c r="M2470" s="53">
        <v>1.0</v>
      </c>
      <c r="N2470" s="53" t="s">
        <v>52</v>
      </c>
      <c r="O2470" s="25">
        <v>0.01</v>
      </c>
      <c r="P2470" s="25">
        <f>'LISTA DOS ITENS'!$O2470*'LISTA DOS ITENS'!$M2470</f>
        <v>0.01</v>
      </c>
      <c r="Q2470" s="25">
        <v>1125.74</v>
      </c>
      <c r="R2470" s="25">
        <f>'LISTA DOS ITENS'!$Q2470*'LISTA DOS ITENS'!$M2470</f>
        <v>1125.74</v>
      </c>
      <c r="S2470" s="56">
        <f>IF('LISTA DOS ITENS'!$P2470&gt;'LISTA DOS ITENS'!$R2470,'LISTA DOS ITENS'!$P2470,'LISTA DOS ITENS'!$R2470)</f>
        <v>1125.74</v>
      </c>
      <c r="T2470" s="25">
        <v>95.22110597528918</v>
      </c>
      <c r="U2470" s="25">
        <f>'LISTA DOS ITENS'!$T2470*'LISTA DOS ITENS'!$M2470</f>
        <v>95.22110598</v>
      </c>
      <c r="V2470" s="56">
        <f t="array" ref="V2470">INDEX('RESUMO - LOTES E VMA'!$F$3:$F$181,MATCH('LISTA DOS ITENS'!$D2470,'RESUMO - LOTES E VMA'!$A$3:$A$181,0))</f>
        <v>47595.68897</v>
      </c>
      <c r="W2470" s="57">
        <f>'LISTA DOS ITENS'!$U2470/'LISTA DOS ITENS'!$V2470</f>
        <v>0.002000624595</v>
      </c>
      <c r="X2470" s="53" t="s">
        <v>53</v>
      </c>
      <c r="Y2470" s="53" t="s">
        <v>290</v>
      </c>
      <c r="Z2470" s="58" t="str">
        <f>'LISTA DOS ITENS'!$F2470&amp;"-"&amp;'LISTA DOS ITENS'!$H2470&amp;"-"&amp;'LISTA DOS ITENS'!$J2470&amp;"-"&amp;'LISTA DOS ITENS'!$K2470&amp;"-"&amp;'LISTA DOS ITENS'!$I2470</f>
        <v>10011684-2201-0018-USADO-</v>
      </c>
      <c r="AA2470" s="59" t="str">
        <f t="array" ref="AA2470">INDEX('RESUMO - LOTES E VMA'!$M$3:$M$181,MATCH('LISTA DOS ITENS'!$D2470,'RESUMO - LOTES E VMA'!$A$3:$A$181,0))</f>
        <v>Para Leilão</v>
      </c>
      <c r="AB2470" s="60">
        <f t="array" ref="AB2470">INDEX('RESUMO - LOTES E VMA'!$J$3:$J$181,MATCH('LISTA DOS ITENS'!$D2470,'RESUMO - LOTES E VMA'!$A$3:$A$181,0))</f>
        <v>0.08291845607</v>
      </c>
      <c r="AC2470" s="29" t="str">
        <f t="array" ref="AC2470">INDEX('RESUMO - LOTES E VMA'!$L$3:$L$181,MATCH('LISTA DOS ITENS'!$D2470,'RESUMO - LOTES E VMA'!$A$3:$A$181,0))</f>
        <v>1% do Valor de Comparação do VMA</v>
      </c>
      <c r="AD2470" s="53" t="str">
        <f>VLOOKUP(Tabela1[[#This Row],[Índice]],[1]Planilha1!$A:$A,1,0)</f>
        <v>#ERROR!</v>
      </c>
    </row>
    <row r="2471" ht="15.75" customHeight="1">
      <c r="A2471" s="52">
        <v>257189.0</v>
      </c>
      <c r="B2471" s="53" t="s">
        <v>70</v>
      </c>
      <c r="C2471" s="53" t="s">
        <v>71</v>
      </c>
      <c r="D2471" s="22">
        <v>207322.0</v>
      </c>
      <c r="E2471" s="53" t="s">
        <v>98</v>
      </c>
      <c r="F2471" s="54">
        <v>1.0302115E7</v>
      </c>
      <c r="G2471" s="53" t="s">
        <v>1806</v>
      </c>
      <c r="H2471" s="55">
        <v>2201.0</v>
      </c>
      <c r="I2471" s="55"/>
      <c r="J2471" s="55" t="s">
        <v>100</v>
      </c>
      <c r="K2471" s="53" t="s">
        <v>57</v>
      </c>
      <c r="L2471" s="53"/>
      <c r="M2471" s="53">
        <v>1.0</v>
      </c>
      <c r="N2471" s="53" t="s">
        <v>52</v>
      </c>
      <c r="O2471" s="25">
        <v>1.0</v>
      </c>
      <c r="P2471" s="25">
        <f>'LISTA DOS ITENS'!$O2471*'LISTA DOS ITENS'!$M2471</f>
        <v>1</v>
      </c>
      <c r="Q2471" s="25">
        <v>2408.18</v>
      </c>
      <c r="R2471" s="25">
        <f>'LISTA DOS ITENS'!$Q2471*'LISTA DOS ITENS'!$M2471</f>
        <v>2408.18</v>
      </c>
      <c r="S2471" s="56">
        <f>IF('LISTA DOS ITENS'!$P2471&gt;'LISTA DOS ITENS'!$R2471,'LISTA DOS ITENS'!$P2471,'LISTA DOS ITENS'!$R2471)</f>
        <v>2408.18</v>
      </c>
      <c r="T2471" s="25">
        <v>203.69673546962164</v>
      </c>
      <c r="U2471" s="25">
        <f>'LISTA DOS ITENS'!$T2471*'LISTA DOS ITENS'!$M2471</f>
        <v>203.6967355</v>
      </c>
      <c r="V2471" s="56">
        <f t="array" ref="V2471">INDEX('RESUMO - LOTES E VMA'!$F$3:$F$181,MATCH('LISTA DOS ITENS'!$D2471,'RESUMO - LOTES E VMA'!$A$3:$A$181,0))</f>
        <v>47595.68897</v>
      </c>
      <c r="W2471" s="57">
        <f>'LISTA DOS ITENS'!$U2471/'LISTA DOS ITENS'!$V2471</f>
        <v>0.004279730788</v>
      </c>
      <c r="X2471" s="53" t="s">
        <v>53</v>
      </c>
      <c r="Y2471" s="53" t="s">
        <v>290</v>
      </c>
      <c r="Z2471" s="58" t="str">
        <f>'LISTA DOS ITENS'!$F2471&amp;"-"&amp;'LISTA DOS ITENS'!$H2471&amp;"-"&amp;'LISTA DOS ITENS'!$J2471&amp;"-"&amp;'LISTA DOS ITENS'!$K2471&amp;"-"&amp;'LISTA DOS ITENS'!$I2471</f>
        <v>10302115-2201-0018-USADO-</v>
      </c>
      <c r="AA2471" s="59" t="str">
        <f t="array" ref="AA2471">INDEX('RESUMO - LOTES E VMA'!$M$3:$M$181,MATCH('LISTA DOS ITENS'!$D2471,'RESUMO - LOTES E VMA'!$A$3:$A$181,0))</f>
        <v>Para Leilão</v>
      </c>
      <c r="AB2471" s="60">
        <f t="array" ref="AB2471">INDEX('RESUMO - LOTES E VMA'!$J$3:$J$181,MATCH('LISTA DOS ITENS'!$D2471,'RESUMO - LOTES E VMA'!$A$3:$A$181,0))</f>
        <v>0.08291845607</v>
      </c>
      <c r="AC2471" s="29" t="str">
        <f t="array" ref="AC2471">INDEX('RESUMO - LOTES E VMA'!$L$3:$L$181,MATCH('LISTA DOS ITENS'!$D2471,'RESUMO - LOTES E VMA'!$A$3:$A$181,0))</f>
        <v>1% do Valor de Comparação do VMA</v>
      </c>
      <c r="AD2471" s="53" t="str">
        <f>VLOOKUP(Tabela1[[#This Row],[Índice]],[1]Planilha1!$A:$A,1,0)</f>
        <v>#ERROR!</v>
      </c>
    </row>
    <row r="2472" ht="15.75" customHeight="1">
      <c r="A2472" s="52">
        <v>257190.0</v>
      </c>
      <c r="B2472" s="53" t="s">
        <v>70</v>
      </c>
      <c r="C2472" s="53" t="s">
        <v>71</v>
      </c>
      <c r="D2472" s="22">
        <v>207322.0</v>
      </c>
      <c r="E2472" s="53" t="s">
        <v>98</v>
      </c>
      <c r="F2472" s="54">
        <v>1.059525E7</v>
      </c>
      <c r="G2472" s="53" t="s">
        <v>1807</v>
      </c>
      <c r="H2472" s="55">
        <v>2201.0</v>
      </c>
      <c r="I2472" s="55"/>
      <c r="J2472" s="55" t="s">
        <v>100</v>
      </c>
      <c r="K2472" s="53" t="s">
        <v>57</v>
      </c>
      <c r="L2472" s="53"/>
      <c r="M2472" s="53">
        <v>1.0</v>
      </c>
      <c r="N2472" s="53" t="s">
        <v>52</v>
      </c>
      <c r="O2472" s="25">
        <v>1.0</v>
      </c>
      <c r="P2472" s="25">
        <f>'LISTA DOS ITENS'!$O2472*'LISTA DOS ITENS'!$M2472</f>
        <v>1</v>
      </c>
      <c r="Q2472" s="25">
        <v>526.0</v>
      </c>
      <c r="R2472" s="25">
        <f>'LISTA DOS ITENS'!$Q2472*'LISTA DOS ITENS'!$M2472</f>
        <v>526</v>
      </c>
      <c r="S2472" s="56">
        <f>IF('LISTA DOS ITENS'!$P2472&gt;'LISTA DOS ITENS'!$R2472,'LISTA DOS ITENS'!$P2472,'LISTA DOS ITENS'!$R2472)</f>
        <v>526</v>
      </c>
      <c r="T2472" s="25">
        <v>44.49189132748424</v>
      </c>
      <c r="U2472" s="25">
        <f>'LISTA DOS ITENS'!$T2472*'LISTA DOS ITENS'!$M2472</f>
        <v>44.49189133</v>
      </c>
      <c r="V2472" s="56">
        <f t="array" ref="V2472">INDEX('RESUMO - LOTES E VMA'!$F$3:$F$181,MATCH('LISTA DOS ITENS'!$D2472,'RESUMO - LOTES E VMA'!$A$3:$A$181,0))</f>
        <v>47595.68897</v>
      </c>
      <c r="W2472" s="57">
        <f>'LISTA DOS ITENS'!$U2472/'LISTA DOS ITENS'!$V2472</f>
        <v>0.000934788261</v>
      </c>
      <c r="X2472" s="53" t="s">
        <v>53</v>
      </c>
      <c r="Y2472" s="53" t="s">
        <v>290</v>
      </c>
      <c r="Z2472" s="58" t="str">
        <f>'LISTA DOS ITENS'!$F2472&amp;"-"&amp;'LISTA DOS ITENS'!$H2472&amp;"-"&amp;'LISTA DOS ITENS'!$J2472&amp;"-"&amp;'LISTA DOS ITENS'!$K2472&amp;"-"&amp;'LISTA DOS ITENS'!$I2472</f>
        <v>10595250-2201-0018-USADO-</v>
      </c>
      <c r="AA2472" s="59" t="str">
        <f t="array" ref="AA2472">INDEX('RESUMO - LOTES E VMA'!$M$3:$M$181,MATCH('LISTA DOS ITENS'!$D2472,'RESUMO - LOTES E VMA'!$A$3:$A$181,0))</f>
        <v>Para Leilão</v>
      </c>
      <c r="AB2472" s="60">
        <f t="array" ref="AB2472">INDEX('RESUMO - LOTES E VMA'!$J$3:$J$181,MATCH('LISTA DOS ITENS'!$D2472,'RESUMO - LOTES E VMA'!$A$3:$A$181,0))</f>
        <v>0.08291845607</v>
      </c>
      <c r="AC2472" s="29" t="str">
        <f t="array" ref="AC2472">INDEX('RESUMO - LOTES E VMA'!$L$3:$L$181,MATCH('LISTA DOS ITENS'!$D2472,'RESUMO - LOTES E VMA'!$A$3:$A$181,0))</f>
        <v>1% do Valor de Comparação do VMA</v>
      </c>
      <c r="AD2472" s="53" t="str">
        <f>VLOOKUP(Tabela1[[#This Row],[Índice]],[1]Planilha1!$A:$A,1,0)</f>
        <v>#ERROR!</v>
      </c>
    </row>
    <row r="2473" ht="15.75" customHeight="1">
      <c r="A2473" s="52">
        <v>257191.0</v>
      </c>
      <c r="B2473" s="53" t="s">
        <v>70</v>
      </c>
      <c r="C2473" s="53" t="s">
        <v>71</v>
      </c>
      <c r="D2473" s="22">
        <v>207322.0</v>
      </c>
      <c r="E2473" s="53" t="s">
        <v>98</v>
      </c>
      <c r="F2473" s="54">
        <v>1.0681027E7</v>
      </c>
      <c r="G2473" s="53" t="s">
        <v>1795</v>
      </c>
      <c r="H2473" s="55">
        <v>2201.0</v>
      </c>
      <c r="I2473" s="55"/>
      <c r="J2473" s="55" t="s">
        <v>100</v>
      </c>
      <c r="K2473" s="53" t="s">
        <v>57</v>
      </c>
      <c r="L2473" s="53"/>
      <c r="M2473" s="53">
        <v>3.0</v>
      </c>
      <c r="N2473" s="53" t="s">
        <v>52</v>
      </c>
      <c r="O2473" s="25">
        <v>1.0</v>
      </c>
      <c r="P2473" s="25">
        <f>'LISTA DOS ITENS'!$O2473*'LISTA DOS ITENS'!$M2473</f>
        <v>3</v>
      </c>
      <c r="Q2473" s="25">
        <v>6137.438</v>
      </c>
      <c r="R2473" s="25">
        <f>'LISTA DOS ITENS'!$Q2473*'LISTA DOS ITENS'!$M2473</f>
        <v>18412.314</v>
      </c>
      <c r="S2473" s="56">
        <f>IF('LISTA DOS ITENS'!$P2473&gt;'LISTA DOS ITENS'!$R2473,'LISTA DOS ITENS'!$P2473,'LISTA DOS ITENS'!$R2473)</f>
        <v>18412.314</v>
      </c>
      <c r="T2473" s="25">
        <v>519.1373089832172</v>
      </c>
      <c r="U2473" s="25">
        <f>'LISTA DOS ITENS'!$T2473*'LISTA DOS ITENS'!$M2473</f>
        <v>1557.411927</v>
      </c>
      <c r="V2473" s="56">
        <f t="array" ref="V2473">INDEX('RESUMO - LOTES E VMA'!$F$3:$F$181,MATCH('LISTA DOS ITENS'!$D2473,'RESUMO - LOTES E VMA'!$A$3:$A$181,0))</f>
        <v>47595.68897</v>
      </c>
      <c r="W2473" s="57">
        <f>'LISTA DOS ITENS'!$U2473/'LISTA DOS ITENS'!$V2473</f>
        <v>0.03272170149</v>
      </c>
      <c r="X2473" s="53" t="s">
        <v>53</v>
      </c>
      <c r="Y2473" s="53" t="s">
        <v>290</v>
      </c>
      <c r="Z2473" s="58" t="str">
        <f>'LISTA DOS ITENS'!$F2473&amp;"-"&amp;'LISTA DOS ITENS'!$H2473&amp;"-"&amp;'LISTA DOS ITENS'!$J2473&amp;"-"&amp;'LISTA DOS ITENS'!$K2473&amp;"-"&amp;'LISTA DOS ITENS'!$I2473</f>
        <v>10681027-2201-0018-USADO-</v>
      </c>
      <c r="AA2473" s="59" t="str">
        <f t="array" ref="AA2473">INDEX('RESUMO - LOTES E VMA'!$M$3:$M$181,MATCH('LISTA DOS ITENS'!$D2473,'RESUMO - LOTES E VMA'!$A$3:$A$181,0))</f>
        <v>Para Leilão</v>
      </c>
      <c r="AB2473" s="60">
        <f t="array" ref="AB2473">INDEX('RESUMO - LOTES E VMA'!$J$3:$J$181,MATCH('LISTA DOS ITENS'!$D2473,'RESUMO - LOTES E VMA'!$A$3:$A$181,0))</f>
        <v>0.08291845607</v>
      </c>
      <c r="AC2473" s="29" t="str">
        <f t="array" ref="AC2473">INDEX('RESUMO - LOTES E VMA'!$L$3:$L$181,MATCH('LISTA DOS ITENS'!$D2473,'RESUMO - LOTES E VMA'!$A$3:$A$181,0))</f>
        <v>1% do Valor de Comparação do VMA</v>
      </c>
      <c r="AD2473" s="53" t="str">
        <f>VLOOKUP(Tabela1[[#This Row],[Índice]],[1]Planilha1!$A:$A,1,0)</f>
        <v>#ERROR!</v>
      </c>
    </row>
    <row r="2474" ht="15.75" customHeight="1">
      <c r="A2474" s="52">
        <v>257192.0</v>
      </c>
      <c r="B2474" s="53" t="s">
        <v>70</v>
      </c>
      <c r="C2474" s="53" t="s">
        <v>71</v>
      </c>
      <c r="D2474" s="22">
        <v>207322.0</v>
      </c>
      <c r="E2474" s="53" t="s">
        <v>98</v>
      </c>
      <c r="F2474" s="54">
        <v>1.078029E7</v>
      </c>
      <c r="G2474" s="53" t="s">
        <v>1792</v>
      </c>
      <c r="H2474" s="55">
        <v>2201.0</v>
      </c>
      <c r="I2474" s="55"/>
      <c r="J2474" s="55" t="s">
        <v>100</v>
      </c>
      <c r="K2474" s="53" t="s">
        <v>73</v>
      </c>
      <c r="L2474" s="53"/>
      <c r="M2474" s="53">
        <v>1.0</v>
      </c>
      <c r="N2474" s="53" t="s">
        <v>52</v>
      </c>
      <c r="O2474" s="25">
        <v>2705.59</v>
      </c>
      <c r="P2474" s="25">
        <f>'LISTA DOS ITENS'!$O2474*'LISTA DOS ITENS'!$M2474</f>
        <v>2705.59</v>
      </c>
      <c r="Q2474" s="25">
        <v>2705.59</v>
      </c>
      <c r="R2474" s="25">
        <f>'LISTA DOS ITENS'!$Q2474*'LISTA DOS ITENS'!$M2474</f>
        <v>2705.59</v>
      </c>
      <c r="S2474" s="56">
        <f>IF('LISTA DOS ITENS'!$P2474&gt;'LISTA DOS ITENS'!$R2474,'LISTA DOS ITENS'!$P2474,'LISTA DOS ITENS'!$R2474)</f>
        <v>2705.59</v>
      </c>
      <c r="T2474" s="25">
        <v>228.85326284549066</v>
      </c>
      <c r="U2474" s="25">
        <f>'LISTA DOS ITENS'!$T2474*'LISTA DOS ITENS'!$M2474</f>
        <v>228.8532628</v>
      </c>
      <c r="V2474" s="56">
        <f t="array" ref="V2474">INDEX('RESUMO - LOTES E VMA'!$F$3:$F$181,MATCH('LISTA DOS ITENS'!$D2474,'RESUMO - LOTES E VMA'!$A$3:$A$181,0))</f>
        <v>47595.68897</v>
      </c>
      <c r="W2474" s="57">
        <f>'LISTA DOS ITENS'!$U2474/'LISTA DOS ITENS'!$V2474</f>
        <v>0.004808277131</v>
      </c>
      <c r="X2474" s="53" t="s">
        <v>53</v>
      </c>
      <c r="Y2474" s="53" t="s">
        <v>290</v>
      </c>
      <c r="Z2474" s="58" t="str">
        <f>'LISTA DOS ITENS'!$F2474&amp;"-"&amp;'LISTA DOS ITENS'!$H2474&amp;"-"&amp;'LISTA DOS ITENS'!$J2474&amp;"-"&amp;'LISTA DOS ITENS'!$K2474&amp;"-"&amp;'LISTA DOS ITENS'!$I2474</f>
        <v>10780290-2201-0018-CONS/NAC-</v>
      </c>
      <c r="AA2474" s="59" t="str">
        <f t="array" ref="AA2474">INDEX('RESUMO - LOTES E VMA'!$M$3:$M$181,MATCH('LISTA DOS ITENS'!$D2474,'RESUMO - LOTES E VMA'!$A$3:$A$181,0))</f>
        <v>Para Leilão</v>
      </c>
      <c r="AB2474" s="60">
        <f t="array" ref="AB2474">INDEX('RESUMO - LOTES E VMA'!$J$3:$J$181,MATCH('LISTA DOS ITENS'!$D2474,'RESUMO - LOTES E VMA'!$A$3:$A$181,0))</f>
        <v>0.08291845607</v>
      </c>
      <c r="AC2474" s="29" t="str">
        <f t="array" ref="AC2474">INDEX('RESUMO - LOTES E VMA'!$L$3:$L$181,MATCH('LISTA DOS ITENS'!$D2474,'RESUMO - LOTES E VMA'!$A$3:$A$181,0))</f>
        <v>1% do Valor de Comparação do VMA</v>
      </c>
      <c r="AD2474" s="53" t="str">
        <f>VLOOKUP(Tabela1[[#This Row],[Índice]],[1]Planilha1!$A:$A,1,0)</f>
        <v>#ERROR!</v>
      </c>
    </row>
    <row r="2475" ht="15.75" customHeight="1">
      <c r="A2475" s="52">
        <v>257193.0</v>
      </c>
      <c r="B2475" s="53" t="s">
        <v>70</v>
      </c>
      <c r="C2475" s="53" t="s">
        <v>71</v>
      </c>
      <c r="D2475" s="22">
        <v>207322.0</v>
      </c>
      <c r="E2475" s="53" t="s">
        <v>98</v>
      </c>
      <c r="F2475" s="54">
        <v>1.1505298E7</v>
      </c>
      <c r="G2475" s="53" t="s">
        <v>1774</v>
      </c>
      <c r="H2475" s="55">
        <v>2201.0</v>
      </c>
      <c r="I2475" s="55"/>
      <c r="J2475" s="55" t="s">
        <v>100</v>
      </c>
      <c r="K2475" s="53" t="s">
        <v>57</v>
      </c>
      <c r="L2475" s="53"/>
      <c r="M2475" s="53">
        <v>2.0</v>
      </c>
      <c r="N2475" s="53" t="s">
        <v>52</v>
      </c>
      <c r="O2475" s="25">
        <v>1.0</v>
      </c>
      <c r="P2475" s="25">
        <f>'LISTA DOS ITENS'!$O2475*'LISTA DOS ITENS'!$M2475</f>
        <v>2</v>
      </c>
      <c r="Q2475" s="25">
        <v>1383.0</v>
      </c>
      <c r="R2475" s="25">
        <f>'LISTA DOS ITENS'!$Q2475*'LISTA DOS ITENS'!$M2475</f>
        <v>2766</v>
      </c>
      <c r="S2475" s="56">
        <f>IF('LISTA DOS ITENS'!$P2475&gt;'LISTA DOS ITENS'!$R2475,'LISTA DOS ITENS'!$P2475,'LISTA DOS ITENS'!$R2475)</f>
        <v>2766</v>
      </c>
      <c r="T2475" s="25">
        <v>116.9815317602865</v>
      </c>
      <c r="U2475" s="25">
        <f>'LISTA DOS ITENS'!$T2475*'LISTA DOS ITENS'!$M2475</f>
        <v>233.9630635</v>
      </c>
      <c r="V2475" s="56">
        <f t="array" ref="V2475">INDEX('RESUMO - LOTES E VMA'!$F$3:$F$181,MATCH('LISTA DOS ITENS'!$D2475,'RESUMO - LOTES E VMA'!$A$3:$A$181,0))</f>
        <v>47595.68897</v>
      </c>
      <c r="W2475" s="57">
        <f>'LISTA DOS ITENS'!$U2475/'LISTA DOS ITENS'!$V2475</f>
        <v>0.004915635608</v>
      </c>
      <c r="X2475" s="53" t="s">
        <v>53</v>
      </c>
      <c r="Y2475" s="53" t="s">
        <v>290</v>
      </c>
      <c r="Z2475" s="58" t="str">
        <f>'LISTA DOS ITENS'!$F2475&amp;"-"&amp;'LISTA DOS ITENS'!$H2475&amp;"-"&amp;'LISTA DOS ITENS'!$J2475&amp;"-"&amp;'LISTA DOS ITENS'!$K2475&amp;"-"&amp;'LISTA DOS ITENS'!$I2475</f>
        <v>11505298-2201-0018-USADO-</v>
      </c>
      <c r="AA2475" s="59" t="str">
        <f t="array" ref="AA2475">INDEX('RESUMO - LOTES E VMA'!$M$3:$M$181,MATCH('LISTA DOS ITENS'!$D2475,'RESUMO - LOTES E VMA'!$A$3:$A$181,0))</f>
        <v>Para Leilão</v>
      </c>
      <c r="AB2475" s="60">
        <f t="array" ref="AB2475">INDEX('RESUMO - LOTES E VMA'!$J$3:$J$181,MATCH('LISTA DOS ITENS'!$D2475,'RESUMO - LOTES E VMA'!$A$3:$A$181,0))</f>
        <v>0.08291845607</v>
      </c>
      <c r="AC2475" s="29" t="str">
        <f t="array" ref="AC2475">INDEX('RESUMO - LOTES E VMA'!$L$3:$L$181,MATCH('LISTA DOS ITENS'!$D2475,'RESUMO - LOTES E VMA'!$A$3:$A$181,0))</f>
        <v>1% do Valor de Comparação do VMA</v>
      </c>
      <c r="AD2475" s="53" t="str">
        <f>VLOOKUP(Tabela1[[#This Row],[Índice]],[1]Planilha1!$A:$A,1,0)</f>
        <v>#ERROR!</v>
      </c>
    </row>
    <row r="2476" ht="15.75" customHeight="1">
      <c r="A2476" s="52">
        <v>257194.0</v>
      </c>
      <c r="B2476" s="53" t="s">
        <v>70</v>
      </c>
      <c r="C2476" s="53" t="s">
        <v>71</v>
      </c>
      <c r="D2476" s="22">
        <v>207322.0</v>
      </c>
      <c r="E2476" s="53" t="s">
        <v>98</v>
      </c>
      <c r="F2476" s="54">
        <v>1.1505306E7</v>
      </c>
      <c r="G2476" s="53" t="s">
        <v>1808</v>
      </c>
      <c r="H2476" s="55">
        <v>2201.0</v>
      </c>
      <c r="I2476" s="55"/>
      <c r="J2476" s="55" t="s">
        <v>100</v>
      </c>
      <c r="K2476" s="53" t="s">
        <v>57</v>
      </c>
      <c r="L2476" s="53"/>
      <c r="M2476" s="53">
        <v>1.0</v>
      </c>
      <c r="N2476" s="53" t="s">
        <v>52</v>
      </c>
      <c r="O2476" s="25">
        <v>1.0</v>
      </c>
      <c r="P2476" s="25">
        <f>'LISTA DOS ITENS'!$O2476*'LISTA DOS ITENS'!$M2476</f>
        <v>1</v>
      </c>
      <c r="Q2476" s="25">
        <v>39917.0</v>
      </c>
      <c r="R2476" s="25">
        <f>'LISTA DOS ITENS'!$Q2476*'LISTA DOS ITENS'!$M2476</f>
        <v>39917</v>
      </c>
      <c r="S2476" s="56">
        <f>IF('LISTA DOS ITENS'!$P2476&gt;'LISTA DOS ITENS'!$R2476,'LISTA DOS ITENS'!$P2476,'LISTA DOS ITENS'!$R2476)</f>
        <v>39917</v>
      </c>
      <c r="T2476" s="25">
        <v>3376.3932055497876</v>
      </c>
      <c r="U2476" s="25">
        <f>'LISTA DOS ITENS'!$T2476*'LISTA DOS ITENS'!$M2476</f>
        <v>3376.393206</v>
      </c>
      <c r="V2476" s="56">
        <f t="array" ref="V2476">INDEX('RESUMO - LOTES E VMA'!$F$3:$F$181,MATCH('LISTA DOS ITENS'!$D2476,'RESUMO - LOTES E VMA'!$A$3:$A$181,0))</f>
        <v>47595.68897</v>
      </c>
      <c r="W2476" s="57">
        <f>'LISTA DOS ITENS'!$U2476/'LISTA DOS ITENS'!$V2476</f>
        <v>0.07093905516</v>
      </c>
      <c r="X2476" s="53" t="s">
        <v>53</v>
      </c>
      <c r="Y2476" s="53" t="s">
        <v>290</v>
      </c>
      <c r="Z2476" s="58" t="str">
        <f>'LISTA DOS ITENS'!$F2476&amp;"-"&amp;'LISTA DOS ITENS'!$H2476&amp;"-"&amp;'LISTA DOS ITENS'!$J2476&amp;"-"&amp;'LISTA DOS ITENS'!$K2476&amp;"-"&amp;'LISTA DOS ITENS'!$I2476</f>
        <v>11505306-2201-0018-USADO-</v>
      </c>
      <c r="AA2476" s="59" t="str">
        <f t="array" ref="AA2476">INDEX('RESUMO - LOTES E VMA'!$M$3:$M$181,MATCH('LISTA DOS ITENS'!$D2476,'RESUMO - LOTES E VMA'!$A$3:$A$181,0))</f>
        <v>Para Leilão</v>
      </c>
      <c r="AB2476" s="60">
        <f t="array" ref="AB2476">INDEX('RESUMO - LOTES E VMA'!$J$3:$J$181,MATCH('LISTA DOS ITENS'!$D2476,'RESUMO - LOTES E VMA'!$A$3:$A$181,0))</f>
        <v>0.08291845607</v>
      </c>
      <c r="AC2476" s="29" t="str">
        <f t="array" ref="AC2476">INDEX('RESUMO - LOTES E VMA'!$L$3:$L$181,MATCH('LISTA DOS ITENS'!$D2476,'RESUMO - LOTES E VMA'!$A$3:$A$181,0))</f>
        <v>1% do Valor de Comparação do VMA</v>
      </c>
      <c r="AD2476" s="53" t="str">
        <f>VLOOKUP(Tabela1[[#This Row],[Índice]],[1]Planilha1!$A:$A,1,0)</f>
        <v>#ERROR!</v>
      </c>
    </row>
    <row r="2477" ht="15.75" customHeight="1">
      <c r="A2477" s="52">
        <v>257195.0</v>
      </c>
      <c r="B2477" s="53" t="s">
        <v>70</v>
      </c>
      <c r="C2477" s="53" t="s">
        <v>71</v>
      </c>
      <c r="D2477" s="22">
        <v>207322.0</v>
      </c>
      <c r="E2477" s="53" t="s">
        <v>98</v>
      </c>
      <c r="F2477" s="54">
        <v>1.1517438E7</v>
      </c>
      <c r="G2477" s="53" t="s">
        <v>1809</v>
      </c>
      <c r="H2477" s="55">
        <v>2201.0</v>
      </c>
      <c r="I2477" s="55"/>
      <c r="J2477" s="55" t="s">
        <v>100</v>
      </c>
      <c r="K2477" s="53" t="s">
        <v>80</v>
      </c>
      <c r="L2477" s="53"/>
      <c r="M2477" s="53">
        <v>5.0</v>
      </c>
      <c r="N2477" s="53" t="s">
        <v>52</v>
      </c>
      <c r="O2477" s="25">
        <v>25871.06</v>
      </c>
      <c r="P2477" s="25">
        <f>'LISTA DOS ITENS'!$O2477*'LISTA DOS ITENS'!$M2477</f>
        <v>129355.3</v>
      </c>
      <c r="Q2477" s="25">
        <v>25871.06</v>
      </c>
      <c r="R2477" s="25">
        <f>'LISTA DOS ITENS'!$Q2477*'LISTA DOS ITENS'!$M2477</f>
        <v>129355.3</v>
      </c>
      <c r="S2477" s="56">
        <f>IF('LISTA DOS ITENS'!$P2477&gt;'LISTA DOS ITENS'!$R2477,'LISTA DOS ITENS'!$P2477,'LISTA DOS ITENS'!$R2477)</f>
        <v>129355.3</v>
      </c>
      <c r="T2477" s="25">
        <v>2188.31252860613</v>
      </c>
      <c r="U2477" s="25">
        <f>'LISTA DOS ITENS'!$T2477*'LISTA DOS ITENS'!$M2477</f>
        <v>10941.56264</v>
      </c>
      <c r="V2477" s="56">
        <f t="array" ref="V2477">INDEX('RESUMO - LOTES E VMA'!$F$3:$F$181,MATCH('LISTA DOS ITENS'!$D2477,'RESUMO - LOTES E VMA'!$A$3:$A$181,0))</f>
        <v>47595.68897</v>
      </c>
      <c r="W2477" s="57">
        <f>'LISTA DOS ITENS'!$U2477/'LISTA DOS ITENS'!$V2477</f>
        <v>0.2298855816</v>
      </c>
      <c r="X2477" s="53" t="s">
        <v>53</v>
      </c>
      <c r="Y2477" s="53" t="s">
        <v>290</v>
      </c>
      <c r="Z2477" s="58" t="str">
        <f>'LISTA DOS ITENS'!$F2477&amp;"-"&amp;'LISTA DOS ITENS'!$H2477&amp;"-"&amp;'LISTA DOS ITENS'!$J2477&amp;"-"&amp;'LISTA DOS ITENS'!$K2477&amp;"-"&amp;'LISTA DOS ITENS'!$I2477</f>
        <v>11517438-2201-0018-IMOB/NAC-</v>
      </c>
      <c r="AA2477" s="59" t="str">
        <f t="array" ref="AA2477">INDEX('RESUMO - LOTES E VMA'!$M$3:$M$181,MATCH('LISTA DOS ITENS'!$D2477,'RESUMO - LOTES E VMA'!$A$3:$A$181,0))</f>
        <v>Para Leilão</v>
      </c>
      <c r="AB2477" s="60">
        <f t="array" ref="AB2477">INDEX('RESUMO - LOTES E VMA'!$J$3:$J$181,MATCH('LISTA DOS ITENS'!$D2477,'RESUMO - LOTES E VMA'!$A$3:$A$181,0))</f>
        <v>0.08291845607</v>
      </c>
      <c r="AC2477" s="29" t="str">
        <f t="array" ref="AC2477">INDEX('RESUMO - LOTES E VMA'!$L$3:$L$181,MATCH('LISTA DOS ITENS'!$D2477,'RESUMO - LOTES E VMA'!$A$3:$A$181,0))</f>
        <v>1% do Valor de Comparação do VMA</v>
      </c>
      <c r="AD2477" s="53" t="str">
        <f>VLOOKUP(Tabela1[[#This Row],[Índice]],[1]Planilha1!$A:$A,1,0)</f>
        <v>#ERROR!</v>
      </c>
    </row>
    <row r="2478" ht="15.75" customHeight="1">
      <c r="A2478" s="52">
        <v>257196.0</v>
      </c>
      <c r="B2478" s="53" t="s">
        <v>70</v>
      </c>
      <c r="C2478" s="53" t="s">
        <v>71</v>
      </c>
      <c r="D2478" s="22">
        <v>207322.0</v>
      </c>
      <c r="E2478" s="53" t="s">
        <v>98</v>
      </c>
      <c r="F2478" s="54">
        <v>1.1915321E7</v>
      </c>
      <c r="G2478" s="53" t="s">
        <v>1810</v>
      </c>
      <c r="H2478" s="55">
        <v>2201.0</v>
      </c>
      <c r="I2478" s="55"/>
      <c r="J2478" s="55" t="s">
        <v>100</v>
      </c>
      <c r="K2478" s="53" t="s">
        <v>73</v>
      </c>
      <c r="L2478" s="53"/>
      <c r="M2478" s="53">
        <v>1.0</v>
      </c>
      <c r="N2478" s="53" t="s">
        <v>52</v>
      </c>
      <c r="O2478" s="25">
        <v>3410.53</v>
      </c>
      <c r="P2478" s="25">
        <f>'LISTA DOS ITENS'!$O2478*'LISTA DOS ITENS'!$M2478</f>
        <v>3410.53</v>
      </c>
      <c r="Q2478" s="25">
        <v>3410.53</v>
      </c>
      <c r="R2478" s="25">
        <f>'LISTA DOS ITENS'!$Q2478*'LISTA DOS ITENS'!$M2478</f>
        <v>3410.53</v>
      </c>
      <c r="S2478" s="56">
        <f>IF('LISTA DOS ITENS'!$P2478&gt;'LISTA DOS ITENS'!$R2478,'LISTA DOS ITENS'!$P2478,'LISTA DOS ITENS'!$R2478)</f>
        <v>3410.53</v>
      </c>
      <c r="T2478" s="25">
        <v>288.4808557587925</v>
      </c>
      <c r="U2478" s="25">
        <f>'LISTA DOS ITENS'!$T2478*'LISTA DOS ITENS'!$M2478</f>
        <v>288.4808558</v>
      </c>
      <c r="V2478" s="56">
        <f t="array" ref="V2478">INDEX('RESUMO - LOTES E VMA'!$F$3:$F$181,MATCH('LISTA DOS ITENS'!$D2478,'RESUMO - LOTES E VMA'!$A$3:$A$181,0))</f>
        <v>47595.68897</v>
      </c>
      <c r="W2478" s="57">
        <f>'LISTA DOS ITENS'!$U2478/'LISTA DOS ITENS'!$V2478</f>
        <v>0.006061071117</v>
      </c>
      <c r="X2478" s="53" t="s">
        <v>53</v>
      </c>
      <c r="Y2478" s="53" t="s">
        <v>290</v>
      </c>
      <c r="Z2478" s="58" t="str">
        <f>'LISTA DOS ITENS'!$F2478&amp;"-"&amp;'LISTA DOS ITENS'!$H2478&amp;"-"&amp;'LISTA DOS ITENS'!$J2478&amp;"-"&amp;'LISTA DOS ITENS'!$K2478&amp;"-"&amp;'LISTA DOS ITENS'!$I2478</f>
        <v>11915321-2201-0018-CONS/NAC-</v>
      </c>
      <c r="AA2478" s="59" t="str">
        <f t="array" ref="AA2478">INDEX('RESUMO - LOTES E VMA'!$M$3:$M$181,MATCH('LISTA DOS ITENS'!$D2478,'RESUMO - LOTES E VMA'!$A$3:$A$181,0))</f>
        <v>Para Leilão</v>
      </c>
      <c r="AB2478" s="60">
        <f t="array" ref="AB2478">INDEX('RESUMO - LOTES E VMA'!$J$3:$J$181,MATCH('LISTA DOS ITENS'!$D2478,'RESUMO - LOTES E VMA'!$A$3:$A$181,0))</f>
        <v>0.08291845607</v>
      </c>
      <c r="AC2478" s="29" t="str">
        <f t="array" ref="AC2478">INDEX('RESUMO - LOTES E VMA'!$L$3:$L$181,MATCH('LISTA DOS ITENS'!$D2478,'RESUMO - LOTES E VMA'!$A$3:$A$181,0))</f>
        <v>1% do Valor de Comparação do VMA</v>
      </c>
      <c r="AD2478" s="53" t="str">
        <f>VLOOKUP(Tabela1[[#This Row],[Índice]],[1]Planilha1!$A:$A,1,0)</f>
        <v>#ERROR!</v>
      </c>
    </row>
    <row r="2479" ht="15.75" customHeight="1">
      <c r="A2479" s="52">
        <v>257197.0</v>
      </c>
      <c r="B2479" s="53" t="s">
        <v>70</v>
      </c>
      <c r="C2479" s="53" t="s">
        <v>71</v>
      </c>
      <c r="D2479" s="22">
        <v>207322.0</v>
      </c>
      <c r="E2479" s="53" t="s">
        <v>98</v>
      </c>
      <c r="F2479" s="54">
        <v>1.0676286E7</v>
      </c>
      <c r="G2479" s="53" t="s">
        <v>1811</v>
      </c>
      <c r="H2479" s="55">
        <v>2220.0</v>
      </c>
      <c r="I2479" s="55"/>
      <c r="J2479" s="55" t="s">
        <v>100</v>
      </c>
      <c r="K2479" s="53" t="s">
        <v>73</v>
      </c>
      <c r="L2479" s="53"/>
      <c r="M2479" s="53">
        <v>1.0</v>
      </c>
      <c r="N2479" s="53" t="s">
        <v>52</v>
      </c>
      <c r="O2479" s="25">
        <v>119.16</v>
      </c>
      <c r="P2479" s="25">
        <f>'LISTA DOS ITENS'!$O2479*'LISTA DOS ITENS'!$M2479</f>
        <v>119.16</v>
      </c>
      <c r="Q2479" s="25">
        <v>119.16</v>
      </c>
      <c r="R2479" s="25">
        <f>'LISTA DOS ITENS'!$Q2479*'LISTA DOS ITENS'!$M2479</f>
        <v>119.16</v>
      </c>
      <c r="S2479" s="56">
        <f>IF('LISTA DOS ITENS'!$P2479&gt;'LISTA DOS ITENS'!$R2479,'LISTA DOS ITENS'!$P2479,'LISTA DOS ITENS'!$R2479)</f>
        <v>119.16</v>
      </c>
      <c r="T2479" s="25">
        <v>10.07918967791449</v>
      </c>
      <c r="U2479" s="25">
        <f>'LISTA DOS ITENS'!$T2479*'LISTA DOS ITENS'!$M2479</f>
        <v>10.07918968</v>
      </c>
      <c r="V2479" s="56">
        <f t="array" ref="V2479">INDEX('RESUMO - LOTES E VMA'!$F$3:$F$181,MATCH('LISTA DOS ITENS'!$D2479,'RESUMO - LOTES E VMA'!$A$3:$A$181,0))</f>
        <v>47595.68897</v>
      </c>
      <c r="W2479" s="57">
        <f>'LISTA DOS ITENS'!$U2479/'LISTA DOS ITENS'!$V2479</f>
        <v>0.0002117668616</v>
      </c>
      <c r="X2479" s="53" t="s">
        <v>53</v>
      </c>
      <c r="Y2479" s="53" t="s">
        <v>290</v>
      </c>
      <c r="Z2479" s="58" t="str">
        <f>'LISTA DOS ITENS'!$F2479&amp;"-"&amp;'LISTA DOS ITENS'!$H2479&amp;"-"&amp;'LISTA DOS ITENS'!$J2479&amp;"-"&amp;'LISTA DOS ITENS'!$K2479&amp;"-"&amp;'LISTA DOS ITENS'!$I2479</f>
        <v>10676286-2220-0018-CONS/NAC-</v>
      </c>
      <c r="AA2479" s="59" t="str">
        <f t="array" ref="AA2479">INDEX('RESUMO - LOTES E VMA'!$M$3:$M$181,MATCH('LISTA DOS ITENS'!$D2479,'RESUMO - LOTES E VMA'!$A$3:$A$181,0))</f>
        <v>Para Leilão</v>
      </c>
      <c r="AB2479" s="60">
        <f t="array" ref="AB2479">INDEX('RESUMO - LOTES E VMA'!$J$3:$J$181,MATCH('LISTA DOS ITENS'!$D2479,'RESUMO - LOTES E VMA'!$A$3:$A$181,0))</f>
        <v>0.08291845607</v>
      </c>
      <c r="AC2479" s="29" t="str">
        <f t="array" ref="AC2479">INDEX('RESUMO - LOTES E VMA'!$L$3:$L$181,MATCH('LISTA DOS ITENS'!$D2479,'RESUMO - LOTES E VMA'!$A$3:$A$181,0))</f>
        <v>1% do Valor de Comparação do VMA</v>
      </c>
      <c r="AD2479" s="53" t="str">
        <f>VLOOKUP(Tabela1[[#This Row],[Índice]],[1]Planilha1!$A:$A,1,0)</f>
        <v>#ERROR!</v>
      </c>
    </row>
    <row r="2480" ht="15.75" customHeight="1">
      <c r="A2480" s="52">
        <v>257198.0</v>
      </c>
      <c r="B2480" s="53" t="s">
        <v>70</v>
      </c>
      <c r="C2480" s="53" t="s">
        <v>71</v>
      </c>
      <c r="D2480" s="22">
        <v>207322.0</v>
      </c>
      <c r="E2480" s="53" t="s">
        <v>98</v>
      </c>
      <c r="F2480" s="54">
        <v>1.0764527E7</v>
      </c>
      <c r="G2480" s="53" t="s">
        <v>1807</v>
      </c>
      <c r="H2480" s="55">
        <v>2220.0</v>
      </c>
      <c r="I2480" s="55"/>
      <c r="J2480" s="55" t="s">
        <v>100</v>
      </c>
      <c r="K2480" s="53" t="s">
        <v>84</v>
      </c>
      <c r="L2480" s="53"/>
      <c r="M2480" s="53">
        <v>1.0</v>
      </c>
      <c r="N2480" s="53" t="s">
        <v>52</v>
      </c>
      <c r="O2480" s="25">
        <v>1.0</v>
      </c>
      <c r="P2480" s="25">
        <f>'LISTA DOS ITENS'!$O2480*'LISTA DOS ITENS'!$M2480</f>
        <v>1</v>
      </c>
      <c r="Q2480" s="25">
        <v>410.0</v>
      </c>
      <c r="R2480" s="25">
        <f>'LISTA DOS ITENS'!$Q2480*'LISTA DOS ITENS'!$M2480</f>
        <v>410</v>
      </c>
      <c r="S2480" s="56">
        <f>IF('LISTA DOS ITENS'!$P2480&gt;'LISTA DOS ITENS'!$R2480,'LISTA DOS ITENS'!$P2480,'LISTA DOS ITENS'!$R2480)</f>
        <v>410</v>
      </c>
      <c r="T2480" s="25">
        <v>34.67999133891357</v>
      </c>
      <c r="U2480" s="25">
        <f>'LISTA DOS ITENS'!$T2480*'LISTA DOS ITENS'!$M2480</f>
        <v>34.67999134</v>
      </c>
      <c r="V2480" s="56">
        <f t="array" ref="V2480">INDEX('RESUMO - LOTES E VMA'!$F$3:$F$181,MATCH('LISTA DOS ITENS'!$D2480,'RESUMO - LOTES E VMA'!$A$3:$A$181,0))</f>
        <v>47595.68897</v>
      </c>
      <c r="W2480" s="57">
        <f>'LISTA DOS ITENS'!$U2480/'LISTA DOS ITENS'!$V2480</f>
        <v>0.0007286372377</v>
      </c>
      <c r="X2480" s="53" t="s">
        <v>53</v>
      </c>
      <c r="Y2480" s="53" t="s">
        <v>290</v>
      </c>
      <c r="Z2480" s="58" t="str">
        <f>'LISTA DOS ITENS'!$F2480&amp;"-"&amp;'LISTA DOS ITENS'!$H2480&amp;"-"&amp;'LISTA DOS ITENS'!$J2480&amp;"-"&amp;'LISTA DOS ITENS'!$K2480&amp;"-"&amp;'LISTA DOS ITENS'!$I2480</f>
        <v>10764527-2220-0018-RAST-</v>
      </c>
      <c r="AA2480" s="59" t="str">
        <f t="array" ref="AA2480">INDEX('RESUMO - LOTES E VMA'!$M$3:$M$181,MATCH('LISTA DOS ITENS'!$D2480,'RESUMO - LOTES E VMA'!$A$3:$A$181,0))</f>
        <v>Para Leilão</v>
      </c>
      <c r="AB2480" s="60">
        <f t="array" ref="AB2480">INDEX('RESUMO - LOTES E VMA'!$J$3:$J$181,MATCH('LISTA DOS ITENS'!$D2480,'RESUMO - LOTES E VMA'!$A$3:$A$181,0))</f>
        <v>0.08291845607</v>
      </c>
      <c r="AC2480" s="29" t="str">
        <f t="array" ref="AC2480">INDEX('RESUMO - LOTES E VMA'!$L$3:$L$181,MATCH('LISTA DOS ITENS'!$D2480,'RESUMO - LOTES E VMA'!$A$3:$A$181,0))</f>
        <v>1% do Valor de Comparação do VMA</v>
      </c>
      <c r="AD2480" s="53" t="str">
        <f>VLOOKUP(Tabela1[[#This Row],[Índice]],[1]Planilha1!$A:$A,1,0)</f>
        <v>#ERROR!</v>
      </c>
    </row>
    <row r="2481" ht="15.75" customHeight="1">
      <c r="A2481" s="52">
        <v>257199.0</v>
      </c>
      <c r="B2481" s="53" t="s">
        <v>70</v>
      </c>
      <c r="C2481" s="53" t="s">
        <v>71</v>
      </c>
      <c r="D2481" s="22">
        <v>207322.0</v>
      </c>
      <c r="E2481" s="53" t="s">
        <v>98</v>
      </c>
      <c r="F2481" s="54">
        <v>1.0011681E7</v>
      </c>
      <c r="G2481" s="53" t="s">
        <v>1812</v>
      </c>
      <c r="H2481" s="55">
        <v>2101.0</v>
      </c>
      <c r="I2481" s="55" t="s">
        <v>81</v>
      </c>
      <c r="J2481" s="55" t="s">
        <v>325</v>
      </c>
      <c r="K2481" s="53" t="s">
        <v>80</v>
      </c>
      <c r="L2481" s="53"/>
      <c r="M2481" s="53">
        <v>4.0</v>
      </c>
      <c r="N2481" s="53" t="s">
        <v>52</v>
      </c>
      <c r="O2481" s="25">
        <v>530.585</v>
      </c>
      <c r="P2481" s="25">
        <f>'LISTA DOS ITENS'!$O2481*'LISTA DOS ITENS'!$M2481</f>
        <v>2122.34</v>
      </c>
      <c r="Q2481" s="25">
        <v>515.47</v>
      </c>
      <c r="R2481" s="25">
        <f>'LISTA DOS ITENS'!$Q2481*'LISTA DOS ITENS'!$M2481</f>
        <v>2061.88</v>
      </c>
      <c r="S2481" s="56">
        <f>IF('LISTA DOS ITENS'!$P2481&gt;'LISTA DOS ITENS'!$R2481,'LISTA DOS ITENS'!$P2481,'LISTA DOS ITENS'!$R2481)</f>
        <v>2122.34</v>
      </c>
      <c r="T2481" s="25">
        <v>43.601207647487264</v>
      </c>
      <c r="U2481" s="25">
        <f>'LISTA DOS ITENS'!$T2481*'LISTA DOS ITENS'!$M2481</f>
        <v>174.4048306</v>
      </c>
      <c r="V2481" s="56">
        <f t="array" ref="V2481">INDEX('RESUMO - LOTES E VMA'!$F$3:$F$181,MATCH('LISTA DOS ITENS'!$D2481,'RESUMO - LOTES E VMA'!$A$3:$A$181,0))</f>
        <v>47595.68897</v>
      </c>
      <c r="W2481" s="57">
        <f>'LISTA DOS ITENS'!$U2481/'LISTA DOS ITENS'!$V2481</f>
        <v>0.003664298897</v>
      </c>
      <c r="X2481" s="53" t="s">
        <v>53</v>
      </c>
      <c r="Y2481" s="53" t="s">
        <v>290</v>
      </c>
      <c r="Z2481" s="58" t="str">
        <f>'LISTA DOS ITENS'!$F2481&amp;"-"&amp;'LISTA DOS ITENS'!$H2481&amp;"-"&amp;'LISTA DOS ITENS'!$J2481&amp;"-"&amp;'LISTA DOS ITENS'!$K2481&amp;"-"&amp;'LISTA DOS ITENS'!$I2481</f>
        <v>10011681-2101-A018-IMOB/NAC-ED-1000-01.01</v>
      </c>
      <c r="AA2481" s="59" t="str">
        <f t="array" ref="AA2481">INDEX('RESUMO - LOTES E VMA'!$M$3:$M$181,MATCH('LISTA DOS ITENS'!$D2481,'RESUMO - LOTES E VMA'!$A$3:$A$181,0))</f>
        <v>Para Leilão</v>
      </c>
      <c r="AB2481" s="60">
        <f t="array" ref="AB2481">INDEX('RESUMO - LOTES E VMA'!$J$3:$J$181,MATCH('LISTA DOS ITENS'!$D2481,'RESUMO - LOTES E VMA'!$A$3:$A$181,0))</f>
        <v>0.08291845607</v>
      </c>
      <c r="AC2481" s="29" t="str">
        <f t="array" ref="AC2481">INDEX('RESUMO - LOTES E VMA'!$L$3:$L$181,MATCH('LISTA DOS ITENS'!$D2481,'RESUMO - LOTES E VMA'!$A$3:$A$181,0))</f>
        <v>1% do Valor de Comparação do VMA</v>
      </c>
      <c r="AD2481" s="53" t="str">
        <f>VLOOKUP(Tabela1[[#This Row],[Índice]],[1]Planilha1!$A:$A,1,0)</f>
        <v>#ERROR!</v>
      </c>
    </row>
    <row r="2482" ht="15.75" customHeight="1">
      <c r="A2482" s="52">
        <v>257200.0</v>
      </c>
      <c r="B2482" s="53" t="s">
        <v>70</v>
      </c>
      <c r="C2482" s="53" t="s">
        <v>71</v>
      </c>
      <c r="D2482" s="22">
        <v>207322.0</v>
      </c>
      <c r="E2482" s="53" t="s">
        <v>98</v>
      </c>
      <c r="F2482" s="54">
        <v>1.0261E7</v>
      </c>
      <c r="G2482" s="53" t="s">
        <v>1813</v>
      </c>
      <c r="H2482" s="55">
        <v>2101.0</v>
      </c>
      <c r="I2482" s="55"/>
      <c r="J2482" s="55" t="s">
        <v>325</v>
      </c>
      <c r="K2482" s="53" t="s">
        <v>80</v>
      </c>
      <c r="L2482" s="53"/>
      <c r="M2482" s="53">
        <v>2.0</v>
      </c>
      <c r="N2482" s="53" t="s">
        <v>52</v>
      </c>
      <c r="O2482" s="25">
        <v>606.765</v>
      </c>
      <c r="P2482" s="25">
        <f>'LISTA DOS ITENS'!$O2482*'LISTA DOS ITENS'!$M2482</f>
        <v>1213.53</v>
      </c>
      <c r="Q2482" s="25">
        <v>994.0</v>
      </c>
      <c r="R2482" s="25">
        <f>'LISTA DOS ITENS'!$Q2482*'LISTA DOS ITENS'!$M2482</f>
        <v>1988</v>
      </c>
      <c r="S2482" s="56">
        <f>IF('LISTA DOS ITENS'!$P2482&gt;'LISTA DOS ITENS'!$R2482,'LISTA DOS ITENS'!$P2482,'LISTA DOS ITENS'!$R2482)</f>
        <v>1988</v>
      </c>
      <c r="T2482" s="25">
        <v>84.07783266068314</v>
      </c>
      <c r="U2482" s="25">
        <f>'LISTA DOS ITENS'!$T2482*'LISTA DOS ITENS'!$M2482</f>
        <v>168.1556653</v>
      </c>
      <c r="V2482" s="56">
        <f t="array" ref="V2482">INDEX('RESUMO - LOTES E VMA'!$F$3:$F$181,MATCH('LISTA DOS ITENS'!$D2482,'RESUMO - LOTES E VMA'!$A$3:$A$181,0))</f>
        <v>47595.68897</v>
      </c>
      <c r="W2482" s="57">
        <f>'LISTA DOS ITENS'!$U2482/'LISTA DOS ITENS'!$V2482</f>
        <v>0.003533002021</v>
      </c>
      <c r="X2482" s="53" t="s">
        <v>53</v>
      </c>
      <c r="Y2482" s="53" t="s">
        <v>290</v>
      </c>
      <c r="Z2482" s="58" t="str">
        <f>'LISTA DOS ITENS'!$F2482&amp;"-"&amp;'LISTA DOS ITENS'!$H2482&amp;"-"&amp;'LISTA DOS ITENS'!$J2482&amp;"-"&amp;'LISTA DOS ITENS'!$K2482&amp;"-"&amp;'LISTA DOS ITENS'!$I2482</f>
        <v>10261000-2101-A018-IMOB/NAC-</v>
      </c>
      <c r="AA2482" s="59" t="str">
        <f t="array" ref="AA2482">INDEX('RESUMO - LOTES E VMA'!$M$3:$M$181,MATCH('LISTA DOS ITENS'!$D2482,'RESUMO - LOTES E VMA'!$A$3:$A$181,0))</f>
        <v>Para Leilão</v>
      </c>
      <c r="AB2482" s="60">
        <f t="array" ref="AB2482">INDEX('RESUMO - LOTES E VMA'!$J$3:$J$181,MATCH('LISTA DOS ITENS'!$D2482,'RESUMO - LOTES E VMA'!$A$3:$A$181,0))</f>
        <v>0.08291845607</v>
      </c>
      <c r="AC2482" s="29" t="str">
        <f t="array" ref="AC2482">INDEX('RESUMO - LOTES E VMA'!$L$3:$L$181,MATCH('LISTA DOS ITENS'!$D2482,'RESUMO - LOTES E VMA'!$A$3:$A$181,0))</f>
        <v>1% do Valor de Comparação do VMA</v>
      </c>
      <c r="AD2482" s="53" t="str">
        <f>VLOOKUP(Tabela1[[#This Row],[Índice]],[1]Planilha1!$A:$A,1,0)</f>
        <v>#ERROR!</v>
      </c>
    </row>
    <row r="2483" ht="15.75" customHeight="1">
      <c r="A2483" s="52">
        <v>257201.0</v>
      </c>
      <c r="B2483" s="53" t="s">
        <v>70</v>
      </c>
      <c r="C2483" s="53" t="s">
        <v>71</v>
      </c>
      <c r="D2483" s="22">
        <v>207322.0</v>
      </c>
      <c r="E2483" s="53" t="s">
        <v>98</v>
      </c>
      <c r="F2483" s="54">
        <v>1.0331249E7</v>
      </c>
      <c r="G2483" s="53" t="s">
        <v>1786</v>
      </c>
      <c r="H2483" s="55">
        <v>2101.0</v>
      </c>
      <c r="I2483" s="55" t="s">
        <v>130</v>
      </c>
      <c r="J2483" s="55" t="s">
        <v>325</v>
      </c>
      <c r="K2483" s="53" t="s">
        <v>73</v>
      </c>
      <c r="L2483" s="53"/>
      <c r="M2483" s="53">
        <v>1.0</v>
      </c>
      <c r="N2483" s="53" t="s">
        <v>52</v>
      </c>
      <c r="O2483" s="25">
        <v>4344.09</v>
      </c>
      <c r="P2483" s="25">
        <f>'LISTA DOS ITENS'!$O2483*'LISTA DOS ITENS'!$M2483</f>
        <v>4344.09</v>
      </c>
      <c r="Q2483" s="25">
        <v>4344.09</v>
      </c>
      <c r="R2483" s="25">
        <f>'LISTA DOS ITENS'!$Q2483*'LISTA DOS ITENS'!$M2483</f>
        <v>4344.09</v>
      </c>
      <c r="S2483" s="56">
        <f>IF('LISTA DOS ITENS'!$P2483&gt;'LISTA DOS ITENS'!$R2483,'LISTA DOS ITENS'!$P2483,'LISTA DOS ITENS'!$R2483)</f>
        <v>4344.09</v>
      </c>
      <c r="T2483" s="25">
        <v>367.44635018405137</v>
      </c>
      <c r="U2483" s="25">
        <f>'LISTA DOS ITENS'!$T2483*'LISTA DOS ITENS'!$M2483</f>
        <v>367.4463502</v>
      </c>
      <c r="V2483" s="56">
        <f t="array" ref="V2483">INDEX('RESUMO - LOTES E VMA'!$F$3:$F$181,MATCH('LISTA DOS ITENS'!$D2483,'RESUMO - LOTES E VMA'!$A$3:$A$181,0))</f>
        <v>47595.68897</v>
      </c>
      <c r="W2483" s="57">
        <f>'LISTA DOS ITENS'!$U2483/'LISTA DOS ITENS'!$V2483</f>
        <v>0.007720160336</v>
      </c>
      <c r="X2483" s="53" t="s">
        <v>53</v>
      </c>
      <c r="Y2483" s="53" t="s">
        <v>290</v>
      </c>
      <c r="Z2483" s="58" t="str">
        <f>'LISTA DOS ITENS'!$F2483&amp;"-"&amp;'LISTA DOS ITENS'!$H2483&amp;"-"&amp;'LISTA DOS ITENS'!$J2483&amp;"-"&amp;'LISTA DOS ITENS'!$K2483&amp;"-"&amp;'LISTA DOS ITENS'!$I2483</f>
        <v>10331249-2101-A018-CONS/NAC-ED-1000-01.02</v>
      </c>
      <c r="AA2483" s="59" t="str">
        <f t="array" ref="AA2483">INDEX('RESUMO - LOTES E VMA'!$M$3:$M$181,MATCH('LISTA DOS ITENS'!$D2483,'RESUMO - LOTES E VMA'!$A$3:$A$181,0))</f>
        <v>Para Leilão</v>
      </c>
      <c r="AB2483" s="60">
        <f t="array" ref="AB2483">INDEX('RESUMO - LOTES E VMA'!$J$3:$J$181,MATCH('LISTA DOS ITENS'!$D2483,'RESUMO - LOTES E VMA'!$A$3:$A$181,0))</f>
        <v>0.08291845607</v>
      </c>
      <c r="AC2483" s="29" t="str">
        <f t="array" ref="AC2483">INDEX('RESUMO - LOTES E VMA'!$L$3:$L$181,MATCH('LISTA DOS ITENS'!$D2483,'RESUMO - LOTES E VMA'!$A$3:$A$181,0))</f>
        <v>1% do Valor de Comparação do VMA</v>
      </c>
      <c r="AD2483" s="53" t="str">
        <f>VLOOKUP(Tabela1[[#This Row],[Índice]],[1]Planilha1!$A:$A,1,0)</f>
        <v>#ERROR!</v>
      </c>
    </row>
    <row r="2484" ht="15.75" customHeight="1">
      <c r="A2484" s="52">
        <v>257202.0</v>
      </c>
      <c r="B2484" s="53" t="s">
        <v>70</v>
      </c>
      <c r="C2484" s="53" t="s">
        <v>71</v>
      </c>
      <c r="D2484" s="22">
        <v>207322.0</v>
      </c>
      <c r="E2484" s="53" t="s">
        <v>98</v>
      </c>
      <c r="F2484" s="54">
        <v>1.0331381E7</v>
      </c>
      <c r="G2484" s="53" t="s">
        <v>1805</v>
      </c>
      <c r="H2484" s="55">
        <v>2101.0</v>
      </c>
      <c r="I2484" s="55"/>
      <c r="J2484" s="55" t="s">
        <v>325</v>
      </c>
      <c r="K2484" s="53" t="s">
        <v>73</v>
      </c>
      <c r="L2484" s="53"/>
      <c r="M2484" s="53">
        <v>2.0</v>
      </c>
      <c r="N2484" s="53" t="s">
        <v>52</v>
      </c>
      <c r="O2484" s="25">
        <v>1356.0</v>
      </c>
      <c r="P2484" s="25">
        <f>'LISTA DOS ITENS'!$O2484*'LISTA DOS ITENS'!$M2484</f>
        <v>2712</v>
      </c>
      <c r="Q2484" s="25">
        <v>1356.0</v>
      </c>
      <c r="R2484" s="25">
        <f>'LISTA DOS ITENS'!$Q2484*'LISTA DOS ITENS'!$M2484</f>
        <v>2712</v>
      </c>
      <c r="S2484" s="56">
        <f>IF('LISTA DOS ITENS'!$P2484&gt;'LISTA DOS ITENS'!$R2484,'LISTA DOS ITENS'!$P2484,'LISTA DOS ITENS'!$R2484)</f>
        <v>2712</v>
      </c>
      <c r="T2484" s="25">
        <v>114.69772745260195</v>
      </c>
      <c r="U2484" s="25">
        <f>'LISTA DOS ITENS'!$T2484*'LISTA DOS ITENS'!$M2484</f>
        <v>229.3954549</v>
      </c>
      <c r="V2484" s="56">
        <f t="array" ref="V2484">INDEX('RESUMO - LOTES E VMA'!$F$3:$F$181,MATCH('LISTA DOS ITENS'!$D2484,'RESUMO - LOTES E VMA'!$A$3:$A$181,0))</f>
        <v>47595.68897</v>
      </c>
      <c r="W2484" s="57">
        <f>'LISTA DOS ITENS'!$U2484/'LISTA DOS ITENS'!$V2484</f>
        <v>0.004819668753</v>
      </c>
      <c r="X2484" s="53" t="s">
        <v>53</v>
      </c>
      <c r="Y2484" s="53" t="s">
        <v>290</v>
      </c>
      <c r="Z2484" s="58" t="str">
        <f>'LISTA DOS ITENS'!$F2484&amp;"-"&amp;'LISTA DOS ITENS'!$H2484&amp;"-"&amp;'LISTA DOS ITENS'!$J2484&amp;"-"&amp;'LISTA DOS ITENS'!$K2484&amp;"-"&amp;'LISTA DOS ITENS'!$I2484</f>
        <v>10331381-2101-A018-CONS/NAC-</v>
      </c>
      <c r="AA2484" s="59" t="str">
        <f t="array" ref="AA2484">INDEX('RESUMO - LOTES E VMA'!$M$3:$M$181,MATCH('LISTA DOS ITENS'!$D2484,'RESUMO - LOTES E VMA'!$A$3:$A$181,0))</f>
        <v>Para Leilão</v>
      </c>
      <c r="AB2484" s="60">
        <f t="array" ref="AB2484">INDEX('RESUMO - LOTES E VMA'!$J$3:$J$181,MATCH('LISTA DOS ITENS'!$D2484,'RESUMO - LOTES E VMA'!$A$3:$A$181,0))</f>
        <v>0.08291845607</v>
      </c>
      <c r="AC2484" s="29" t="str">
        <f t="array" ref="AC2484">INDEX('RESUMO - LOTES E VMA'!$L$3:$L$181,MATCH('LISTA DOS ITENS'!$D2484,'RESUMO - LOTES E VMA'!$A$3:$A$181,0))</f>
        <v>1% do Valor de Comparação do VMA</v>
      </c>
      <c r="AD2484" s="53" t="str">
        <f>VLOOKUP(Tabela1[[#This Row],[Índice]],[1]Planilha1!$A:$A,1,0)</f>
        <v>#ERROR!</v>
      </c>
    </row>
    <row r="2485" ht="15.75" customHeight="1">
      <c r="A2485" s="52">
        <v>257203.0</v>
      </c>
      <c r="B2485" s="53" t="s">
        <v>70</v>
      </c>
      <c r="C2485" s="53" t="s">
        <v>71</v>
      </c>
      <c r="D2485" s="22">
        <v>207322.0</v>
      </c>
      <c r="E2485" s="53" t="s">
        <v>98</v>
      </c>
      <c r="F2485" s="54">
        <v>1.0357154E7</v>
      </c>
      <c r="G2485" s="53" t="s">
        <v>1814</v>
      </c>
      <c r="H2485" s="55">
        <v>2101.0</v>
      </c>
      <c r="I2485" s="55"/>
      <c r="J2485" s="55" t="s">
        <v>325</v>
      </c>
      <c r="K2485" s="53" t="s">
        <v>80</v>
      </c>
      <c r="L2485" s="53"/>
      <c r="M2485" s="53">
        <v>1.0</v>
      </c>
      <c r="N2485" s="53" t="s">
        <v>52</v>
      </c>
      <c r="O2485" s="25">
        <v>3921.38</v>
      </c>
      <c r="P2485" s="25">
        <f>'LISTA DOS ITENS'!$O2485*'LISTA DOS ITENS'!$M2485</f>
        <v>3921.38</v>
      </c>
      <c r="Q2485" s="25">
        <v>3921.38</v>
      </c>
      <c r="R2485" s="25">
        <f>'LISTA DOS ITENS'!$Q2485*'LISTA DOS ITENS'!$M2485</f>
        <v>3921.38</v>
      </c>
      <c r="S2485" s="56">
        <f>IF('LISTA DOS ITENS'!$P2485&gt;'LISTA DOS ITENS'!$R2485,'LISTA DOS ITENS'!$P2485,'LISTA DOS ITENS'!$R2485)</f>
        <v>3921.38</v>
      </c>
      <c r="T2485" s="25">
        <v>331.6912791136315</v>
      </c>
      <c r="U2485" s="25">
        <f>'LISTA DOS ITENS'!$T2485*'LISTA DOS ITENS'!$M2485</f>
        <v>331.6912791</v>
      </c>
      <c r="V2485" s="56">
        <f t="array" ref="V2485">INDEX('RESUMO - LOTES E VMA'!$F$3:$F$181,MATCH('LISTA DOS ITENS'!$D2485,'RESUMO - LOTES E VMA'!$A$3:$A$181,0))</f>
        <v>47595.68897</v>
      </c>
      <c r="W2485" s="57">
        <f>'LISTA DOS ITENS'!$U2485/'LISTA DOS ITENS'!$V2485</f>
        <v>0.006968935344</v>
      </c>
      <c r="X2485" s="53" t="s">
        <v>53</v>
      </c>
      <c r="Y2485" s="53" t="s">
        <v>290</v>
      </c>
      <c r="Z2485" s="58" t="str">
        <f>'LISTA DOS ITENS'!$F2485&amp;"-"&amp;'LISTA DOS ITENS'!$H2485&amp;"-"&amp;'LISTA DOS ITENS'!$J2485&amp;"-"&amp;'LISTA DOS ITENS'!$K2485&amp;"-"&amp;'LISTA DOS ITENS'!$I2485</f>
        <v>10357154-2101-A018-IMOB/NAC-</v>
      </c>
      <c r="AA2485" s="59" t="str">
        <f t="array" ref="AA2485">INDEX('RESUMO - LOTES E VMA'!$M$3:$M$181,MATCH('LISTA DOS ITENS'!$D2485,'RESUMO - LOTES E VMA'!$A$3:$A$181,0))</f>
        <v>Para Leilão</v>
      </c>
      <c r="AB2485" s="60">
        <f t="array" ref="AB2485">INDEX('RESUMO - LOTES E VMA'!$J$3:$J$181,MATCH('LISTA DOS ITENS'!$D2485,'RESUMO - LOTES E VMA'!$A$3:$A$181,0))</f>
        <v>0.08291845607</v>
      </c>
      <c r="AC2485" s="29" t="str">
        <f t="array" ref="AC2485">INDEX('RESUMO - LOTES E VMA'!$L$3:$L$181,MATCH('LISTA DOS ITENS'!$D2485,'RESUMO - LOTES E VMA'!$A$3:$A$181,0))</f>
        <v>1% do Valor de Comparação do VMA</v>
      </c>
      <c r="AD2485" s="53" t="str">
        <f>VLOOKUP(Tabela1[[#This Row],[Índice]],[1]Planilha1!$A:$A,1,0)</f>
        <v>#ERROR!</v>
      </c>
    </row>
    <row r="2486" ht="15.75" customHeight="1">
      <c r="A2486" s="52">
        <v>257204.0</v>
      </c>
      <c r="B2486" s="53" t="s">
        <v>70</v>
      </c>
      <c r="C2486" s="53" t="s">
        <v>71</v>
      </c>
      <c r="D2486" s="22">
        <v>207322.0</v>
      </c>
      <c r="E2486" s="53" t="s">
        <v>98</v>
      </c>
      <c r="F2486" s="54">
        <v>1.0515474E7</v>
      </c>
      <c r="G2486" s="53" t="s">
        <v>1815</v>
      </c>
      <c r="H2486" s="55">
        <v>2101.0</v>
      </c>
      <c r="I2486" s="55" t="s">
        <v>130</v>
      </c>
      <c r="J2486" s="55" t="s">
        <v>325</v>
      </c>
      <c r="K2486" s="53" t="s">
        <v>160</v>
      </c>
      <c r="L2486" s="53"/>
      <c r="M2486" s="53">
        <v>1.0</v>
      </c>
      <c r="N2486" s="53" t="s">
        <v>52</v>
      </c>
      <c r="O2486" s="25">
        <v>6016.3</v>
      </c>
      <c r="P2486" s="25">
        <f>'LISTA DOS ITENS'!$O2486*'LISTA DOS ITENS'!$M2486</f>
        <v>6016.3</v>
      </c>
      <c r="Q2486" s="25">
        <v>675.68</v>
      </c>
      <c r="R2486" s="25">
        <f>'LISTA DOS ITENS'!$Q2486*'LISTA DOS ITENS'!$M2486</f>
        <v>675.68</v>
      </c>
      <c r="S2486" s="56">
        <f>IF('LISTA DOS ITENS'!$P2486&gt;'LISTA DOS ITENS'!$R2486,'LISTA DOS ITENS'!$P2486,'LISTA DOS ITENS'!$R2486)</f>
        <v>6016.3</v>
      </c>
      <c r="T2486" s="25">
        <v>57.15262572652956</v>
      </c>
      <c r="U2486" s="25">
        <f>'LISTA DOS ITENS'!$T2486*'LISTA DOS ITENS'!$M2486</f>
        <v>57.15262573</v>
      </c>
      <c r="V2486" s="56">
        <f t="array" ref="V2486">INDEX('RESUMO - LOTES E VMA'!$F$3:$F$181,MATCH('LISTA DOS ITENS'!$D2486,'RESUMO - LOTES E VMA'!$A$3:$A$181,0))</f>
        <v>47595.68897</v>
      </c>
      <c r="W2486" s="57">
        <f>'LISTA DOS ITENS'!$U2486/'LISTA DOS ITENS'!$V2486</f>
        <v>0.001200794168</v>
      </c>
      <c r="X2486" s="53" t="s">
        <v>53</v>
      </c>
      <c r="Y2486" s="53" t="s">
        <v>290</v>
      </c>
      <c r="Z2486" s="58" t="str">
        <f>'LISTA DOS ITENS'!$F2486&amp;"-"&amp;'LISTA DOS ITENS'!$H2486&amp;"-"&amp;'LISTA DOS ITENS'!$J2486&amp;"-"&amp;'LISTA DOS ITENS'!$K2486&amp;"-"&amp;'LISTA DOS ITENS'!$I2486</f>
        <v>10515474-2101-A018-CONS/IMP-ED-1000-01.02</v>
      </c>
      <c r="AA2486" s="59" t="str">
        <f t="array" ref="AA2486">INDEX('RESUMO - LOTES E VMA'!$M$3:$M$181,MATCH('LISTA DOS ITENS'!$D2486,'RESUMO - LOTES E VMA'!$A$3:$A$181,0))</f>
        <v>Para Leilão</v>
      </c>
      <c r="AB2486" s="60">
        <f t="array" ref="AB2486">INDEX('RESUMO - LOTES E VMA'!$J$3:$J$181,MATCH('LISTA DOS ITENS'!$D2486,'RESUMO - LOTES E VMA'!$A$3:$A$181,0))</f>
        <v>0.08291845607</v>
      </c>
      <c r="AC2486" s="29" t="str">
        <f t="array" ref="AC2486">INDEX('RESUMO - LOTES E VMA'!$L$3:$L$181,MATCH('LISTA DOS ITENS'!$D2486,'RESUMO - LOTES E VMA'!$A$3:$A$181,0))</f>
        <v>1% do Valor de Comparação do VMA</v>
      </c>
      <c r="AD2486" s="53" t="str">
        <f>VLOOKUP(Tabela1[[#This Row],[Índice]],[1]Planilha1!$A:$A,1,0)</f>
        <v>#ERROR!</v>
      </c>
    </row>
    <row r="2487" ht="15.75" customHeight="1">
      <c r="A2487" s="52">
        <v>257205.0</v>
      </c>
      <c r="B2487" s="53" t="s">
        <v>70</v>
      </c>
      <c r="C2487" s="53" t="s">
        <v>71</v>
      </c>
      <c r="D2487" s="22">
        <v>207322.0</v>
      </c>
      <c r="E2487" s="53" t="s">
        <v>98</v>
      </c>
      <c r="F2487" s="54">
        <v>1.0531077E7</v>
      </c>
      <c r="G2487" s="53" t="s">
        <v>1816</v>
      </c>
      <c r="H2487" s="55">
        <v>2101.0</v>
      </c>
      <c r="I2487" s="55" t="s">
        <v>130</v>
      </c>
      <c r="J2487" s="55" t="s">
        <v>325</v>
      </c>
      <c r="K2487" s="53" t="s">
        <v>73</v>
      </c>
      <c r="L2487" s="53"/>
      <c r="M2487" s="53">
        <v>1.0</v>
      </c>
      <c r="N2487" s="53" t="s">
        <v>52</v>
      </c>
      <c r="O2487" s="25">
        <v>2163.0</v>
      </c>
      <c r="P2487" s="25">
        <f>'LISTA DOS ITENS'!$O2487*'LISTA DOS ITENS'!$M2487</f>
        <v>2163</v>
      </c>
      <c r="Q2487" s="25">
        <v>2163.0</v>
      </c>
      <c r="R2487" s="25">
        <f>'LISTA DOS ITENS'!$Q2487*'LISTA DOS ITENS'!$M2487</f>
        <v>2163</v>
      </c>
      <c r="S2487" s="56">
        <f>IF('LISTA DOS ITENS'!$P2487&gt;'LISTA DOS ITENS'!$R2487,'LISTA DOS ITENS'!$P2487,'LISTA DOS ITENS'!$R2487)</f>
        <v>2163</v>
      </c>
      <c r="T2487" s="25">
        <v>182.95810064895136</v>
      </c>
      <c r="U2487" s="25">
        <f>'LISTA DOS ITENS'!$T2487*'LISTA DOS ITENS'!$M2487</f>
        <v>182.9581006</v>
      </c>
      <c r="V2487" s="56">
        <f t="array" ref="V2487">INDEX('RESUMO - LOTES E VMA'!$F$3:$F$181,MATCH('LISTA DOS ITENS'!$D2487,'RESUMO - LOTES E VMA'!$A$3:$A$181,0))</f>
        <v>47595.68897</v>
      </c>
      <c r="W2487" s="57">
        <f>'LISTA DOS ITENS'!$U2487/'LISTA DOS ITENS'!$V2487</f>
        <v>0.00384400572</v>
      </c>
      <c r="X2487" s="53" t="s">
        <v>53</v>
      </c>
      <c r="Y2487" s="53" t="s">
        <v>290</v>
      </c>
      <c r="Z2487" s="58" t="str">
        <f>'LISTA DOS ITENS'!$F2487&amp;"-"&amp;'LISTA DOS ITENS'!$H2487&amp;"-"&amp;'LISTA DOS ITENS'!$J2487&amp;"-"&amp;'LISTA DOS ITENS'!$K2487&amp;"-"&amp;'LISTA DOS ITENS'!$I2487</f>
        <v>10531077-2101-A018-CONS/NAC-ED-1000-01.02</v>
      </c>
      <c r="AA2487" s="59" t="str">
        <f t="array" ref="AA2487">INDEX('RESUMO - LOTES E VMA'!$M$3:$M$181,MATCH('LISTA DOS ITENS'!$D2487,'RESUMO - LOTES E VMA'!$A$3:$A$181,0))</f>
        <v>Para Leilão</v>
      </c>
      <c r="AB2487" s="60">
        <f t="array" ref="AB2487">INDEX('RESUMO - LOTES E VMA'!$J$3:$J$181,MATCH('LISTA DOS ITENS'!$D2487,'RESUMO - LOTES E VMA'!$A$3:$A$181,0))</f>
        <v>0.08291845607</v>
      </c>
      <c r="AC2487" s="29" t="str">
        <f t="array" ref="AC2487">INDEX('RESUMO - LOTES E VMA'!$L$3:$L$181,MATCH('LISTA DOS ITENS'!$D2487,'RESUMO - LOTES E VMA'!$A$3:$A$181,0))</f>
        <v>1% do Valor de Comparação do VMA</v>
      </c>
      <c r="AD2487" s="53" t="str">
        <f>VLOOKUP(Tabela1[[#This Row],[Índice]],[1]Planilha1!$A:$A,1,0)</f>
        <v>#ERROR!</v>
      </c>
    </row>
    <row r="2488" ht="15.75" customHeight="1">
      <c r="A2488" s="52">
        <v>257206.0</v>
      </c>
      <c r="B2488" s="53" t="s">
        <v>70</v>
      </c>
      <c r="C2488" s="53" t="s">
        <v>71</v>
      </c>
      <c r="D2488" s="22">
        <v>207322.0</v>
      </c>
      <c r="E2488" s="53" t="s">
        <v>98</v>
      </c>
      <c r="F2488" s="54">
        <v>1.0621127E7</v>
      </c>
      <c r="G2488" s="53" t="s">
        <v>1817</v>
      </c>
      <c r="H2488" s="55">
        <v>2101.0</v>
      </c>
      <c r="I2488" s="55" t="s">
        <v>81</v>
      </c>
      <c r="J2488" s="55" t="s">
        <v>325</v>
      </c>
      <c r="K2488" s="53" t="s">
        <v>80</v>
      </c>
      <c r="L2488" s="53"/>
      <c r="M2488" s="53">
        <v>1.0</v>
      </c>
      <c r="N2488" s="53" t="s">
        <v>52</v>
      </c>
      <c r="O2488" s="25">
        <v>2862.05</v>
      </c>
      <c r="P2488" s="25">
        <f>'LISTA DOS ITENS'!$O2488*'LISTA DOS ITENS'!$M2488</f>
        <v>2862.05</v>
      </c>
      <c r="Q2488" s="25">
        <v>5516.48</v>
      </c>
      <c r="R2488" s="25">
        <f>'LISTA DOS ITENS'!$Q2488*'LISTA DOS ITENS'!$M2488</f>
        <v>5516.48</v>
      </c>
      <c r="S2488" s="56">
        <f>IF('LISTA DOS ITENS'!$P2488&gt;'LISTA DOS ITENS'!$R2488,'LISTA DOS ITENS'!$P2488,'LISTA DOS ITENS'!$R2488)</f>
        <v>5516.48</v>
      </c>
      <c r="T2488" s="25">
        <v>466.61336249095103</v>
      </c>
      <c r="U2488" s="25">
        <f>'LISTA DOS ITENS'!$T2488*'LISTA DOS ITENS'!$M2488</f>
        <v>466.6133625</v>
      </c>
      <c r="V2488" s="56">
        <f t="array" ref="V2488">INDEX('RESUMO - LOTES E VMA'!$F$3:$F$181,MATCH('LISTA DOS ITENS'!$D2488,'RESUMO - LOTES E VMA'!$A$3:$A$181,0))</f>
        <v>47595.68897</v>
      </c>
      <c r="W2488" s="57">
        <f>'LISTA DOS ITENS'!$U2488/'LISTA DOS ITENS'!$V2488</f>
        <v>0.009803689631</v>
      </c>
      <c r="X2488" s="53" t="s">
        <v>53</v>
      </c>
      <c r="Y2488" s="53" t="s">
        <v>290</v>
      </c>
      <c r="Z2488" s="58" t="str">
        <f>'LISTA DOS ITENS'!$F2488&amp;"-"&amp;'LISTA DOS ITENS'!$H2488&amp;"-"&amp;'LISTA DOS ITENS'!$J2488&amp;"-"&amp;'LISTA DOS ITENS'!$K2488&amp;"-"&amp;'LISTA DOS ITENS'!$I2488</f>
        <v>10621127-2101-A018-IMOB/NAC-ED-1000-01.01</v>
      </c>
      <c r="AA2488" s="59" t="str">
        <f t="array" ref="AA2488">INDEX('RESUMO - LOTES E VMA'!$M$3:$M$181,MATCH('LISTA DOS ITENS'!$D2488,'RESUMO - LOTES E VMA'!$A$3:$A$181,0))</f>
        <v>Para Leilão</v>
      </c>
      <c r="AB2488" s="60">
        <f t="array" ref="AB2488">INDEX('RESUMO - LOTES E VMA'!$J$3:$J$181,MATCH('LISTA DOS ITENS'!$D2488,'RESUMO - LOTES E VMA'!$A$3:$A$181,0))</f>
        <v>0.08291845607</v>
      </c>
      <c r="AC2488" s="29" t="str">
        <f t="array" ref="AC2488">INDEX('RESUMO - LOTES E VMA'!$L$3:$L$181,MATCH('LISTA DOS ITENS'!$D2488,'RESUMO - LOTES E VMA'!$A$3:$A$181,0))</f>
        <v>1% do Valor de Comparação do VMA</v>
      </c>
      <c r="AD2488" s="53" t="str">
        <f>VLOOKUP(Tabela1[[#This Row],[Índice]],[1]Planilha1!$A:$A,1,0)</f>
        <v>#ERROR!</v>
      </c>
    </row>
    <row r="2489" ht="15.75" customHeight="1">
      <c r="A2489" s="52">
        <v>257207.0</v>
      </c>
      <c r="B2489" s="53" t="s">
        <v>70</v>
      </c>
      <c r="C2489" s="53" t="s">
        <v>71</v>
      </c>
      <c r="D2489" s="22">
        <v>207322.0</v>
      </c>
      <c r="E2489" s="53" t="s">
        <v>98</v>
      </c>
      <c r="F2489" s="54">
        <v>1.0653763E7</v>
      </c>
      <c r="G2489" s="53" t="s">
        <v>1785</v>
      </c>
      <c r="H2489" s="55">
        <v>2101.0</v>
      </c>
      <c r="I2489" s="55" t="s">
        <v>81</v>
      </c>
      <c r="J2489" s="55" t="s">
        <v>325</v>
      </c>
      <c r="K2489" s="53" t="s">
        <v>80</v>
      </c>
      <c r="L2489" s="53"/>
      <c r="M2489" s="53">
        <v>2.0</v>
      </c>
      <c r="N2489" s="53" t="s">
        <v>52</v>
      </c>
      <c r="O2489" s="25">
        <v>592.915</v>
      </c>
      <c r="P2489" s="25">
        <f>'LISTA DOS ITENS'!$O2489*'LISTA DOS ITENS'!$M2489</f>
        <v>1185.83</v>
      </c>
      <c r="Q2489" s="25">
        <v>708.52</v>
      </c>
      <c r="R2489" s="25">
        <f>'LISTA DOS ITENS'!$Q2489*'LISTA DOS ITENS'!$M2489</f>
        <v>1417.04</v>
      </c>
      <c r="S2489" s="56">
        <f>IF('LISTA DOS ITENS'!$P2489&gt;'LISTA DOS ITENS'!$R2489,'LISTA DOS ITENS'!$P2489,'LISTA DOS ITENS'!$R2489)</f>
        <v>1417.04</v>
      </c>
      <c r="T2489" s="25">
        <v>59.93040844743181</v>
      </c>
      <c r="U2489" s="25">
        <f>'LISTA DOS ITENS'!$T2489*'LISTA DOS ITENS'!$M2489</f>
        <v>119.8608169</v>
      </c>
      <c r="V2489" s="56">
        <f t="array" ref="V2489">INDEX('RESUMO - LOTES E VMA'!$F$3:$F$181,MATCH('LISTA DOS ITENS'!$D2489,'RESUMO - LOTES E VMA'!$A$3:$A$181,0))</f>
        <v>47595.68897</v>
      </c>
      <c r="W2489" s="57">
        <f>'LISTA DOS ITENS'!$U2489/'LISTA DOS ITENS'!$V2489</f>
        <v>0.002518312466</v>
      </c>
      <c r="X2489" s="53" t="s">
        <v>53</v>
      </c>
      <c r="Y2489" s="53" t="s">
        <v>290</v>
      </c>
      <c r="Z2489" s="58" t="str">
        <f>'LISTA DOS ITENS'!$F2489&amp;"-"&amp;'LISTA DOS ITENS'!$H2489&amp;"-"&amp;'LISTA DOS ITENS'!$J2489&amp;"-"&amp;'LISTA DOS ITENS'!$K2489&amp;"-"&amp;'LISTA DOS ITENS'!$I2489</f>
        <v>10653763-2101-A018-IMOB/NAC-ED-1000-01.01</v>
      </c>
      <c r="AA2489" s="59" t="str">
        <f t="array" ref="AA2489">INDEX('RESUMO - LOTES E VMA'!$M$3:$M$181,MATCH('LISTA DOS ITENS'!$D2489,'RESUMO - LOTES E VMA'!$A$3:$A$181,0))</f>
        <v>Para Leilão</v>
      </c>
      <c r="AB2489" s="60">
        <f t="array" ref="AB2489">INDEX('RESUMO - LOTES E VMA'!$J$3:$J$181,MATCH('LISTA DOS ITENS'!$D2489,'RESUMO - LOTES E VMA'!$A$3:$A$181,0))</f>
        <v>0.08291845607</v>
      </c>
      <c r="AC2489" s="29" t="str">
        <f t="array" ref="AC2489">INDEX('RESUMO - LOTES E VMA'!$L$3:$L$181,MATCH('LISTA DOS ITENS'!$D2489,'RESUMO - LOTES E VMA'!$A$3:$A$181,0))</f>
        <v>1% do Valor de Comparação do VMA</v>
      </c>
      <c r="AD2489" s="53" t="str">
        <f>VLOOKUP(Tabela1[[#This Row],[Índice]],[1]Planilha1!$A:$A,1,0)</f>
        <v>#ERROR!</v>
      </c>
    </row>
    <row r="2490" ht="15.75" customHeight="1">
      <c r="A2490" s="52">
        <v>257208.0</v>
      </c>
      <c r="B2490" s="53" t="s">
        <v>70</v>
      </c>
      <c r="C2490" s="53" t="s">
        <v>71</v>
      </c>
      <c r="D2490" s="22">
        <v>207322.0</v>
      </c>
      <c r="E2490" s="53" t="s">
        <v>98</v>
      </c>
      <c r="F2490" s="54">
        <v>1.0668783E7</v>
      </c>
      <c r="G2490" s="53" t="s">
        <v>1818</v>
      </c>
      <c r="H2490" s="55">
        <v>2101.0</v>
      </c>
      <c r="I2490" s="55" t="s">
        <v>81</v>
      </c>
      <c r="J2490" s="55" t="s">
        <v>325</v>
      </c>
      <c r="K2490" s="53" t="s">
        <v>73</v>
      </c>
      <c r="L2490" s="53"/>
      <c r="M2490" s="53">
        <v>12.0</v>
      </c>
      <c r="N2490" s="53" t="s">
        <v>52</v>
      </c>
      <c r="O2490" s="25">
        <v>490.0</v>
      </c>
      <c r="P2490" s="25">
        <f>'LISTA DOS ITENS'!$O2490*'LISTA DOS ITENS'!$M2490</f>
        <v>5880</v>
      </c>
      <c r="Q2490" s="25">
        <v>490.0</v>
      </c>
      <c r="R2490" s="25">
        <f>'LISTA DOS ITENS'!$Q2490*'LISTA DOS ITENS'!$M2490</f>
        <v>5880</v>
      </c>
      <c r="S2490" s="56">
        <f>IF('LISTA DOS ITENS'!$P2490&gt;'LISTA DOS ITENS'!$R2490,'LISTA DOS ITENS'!$P2490,'LISTA DOS ITENS'!$R2490)</f>
        <v>5880</v>
      </c>
      <c r="T2490" s="25">
        <v>41.44681891723817</v>
      </c>
      <c r="U2490" s="25">
        <f>'LISTA DOS ITENS'!$T2490*'LISTA DOS ITENS'!$M2490</f>
        <v>497.361827</v>
      </c>
      <c r="V2490" s="56">
        <f t="array" ref="V2490">INDEX('RESUMO - LOTES E VMA'!$F$3:$F$181,MATCH('LISTA DOS ITENS'!$D2490,'RESUMO - LOTES E VMA'!$A$3:$A$181,0))</f>
        <v>47595.68897</v>
      </c>
      <c r="W2490" s="57">
        <f>'LISTA DOS ITENS'!$U2490/'LISTA DOS ITENS'!$V2490</f>
        <v>0.01044972429</v>
      </c>
      <c r="X2490" s="53" t="s">
        <v>53</v>
      </c>
      <c r="Y2490" s="53" t="s">
        <v>290</v>
      </c>
      <c r="Z2490" s="58" t="str">
        <f>'LISTA DOS ITENS'!$F2490&amp;"-"&amp;'LISTA DOS ITENS'!$H2490&amp;"-"&amp;'LISTA DOS ITENS'!$J2490&amp;"-"&amp;'LISTA DOS ITENS'!$K2490&amp;"-"&amp;'LISTA DOS ITENS'!$I2490</f>
        <v>10668783-2101-A018-CONS/NAC-ED-1000-01.01</v>
      </c>
      <c r="AA2490" s="59" t="str">
        <f t="array" ref="AA2490">INDEX('RESUMO - LOTES E VMA'!$M$3:$M$181,MATCH('LISTA DOS ITENS'!$D2490,'RESUMO - LOTES E VMA'!$A$3:$A$181,0))</f>
        <v>Para Leilão</v>
      </c>
      <c r="AB2490" s="60">
        <f t="array" ref="AB2490">INDEX('RESUMO - LOTES E VMA'!$J$3:$J$181,MATCH('LISTA DOS ITENS'!$D2490,'RESUMO - LOTES E VMA'!$A$3:$A$181,0))</f>
        <v>0.08291845607</v>
      </c>
      <c r="AC2490" s="29" t="str">
        <f t="array" ref="AC2490">INDEX('RESUMO - LOTES E VMA'!$L$3:$L$181,MATCH('LISTA DOS ITENS'!$D2490,'RESUMO - LOTES E VMA'!$A$3:$A$181,0))</f>
        <v>1% do Valor de Comparação do VMA</v>
      </c>
      <c r="AD2490" s="53" t="str">
        <f>VLOOKUP(Tabela1[[#This Row],[Índice]],[1]Planilha1!$A:$A,1,0)</f>
        <v>#ERROR!</v>
      </c>
    </row>
    <row r="2491" ht="15.75" customHeight="1">
      <c r="A2491" s="52">
        <v>257209.0</v>
      </c>
      <c r="B2491" s="53" t="s">
        <v>70</v>
      </c>
      <c r="C2491" s="53" t="s">
        <v>71</v>
      </c>
      <c r="D2491" s="22">
        <v>207322.0</v>
      </c>
      <c r="E2491" s="53" t="s">
        <v>98</v>
      </c>
      <c r="F2491" s="54">
        <v>1.0764527E7</v>
      </c>
      <c r="G2491" s="53" t="s">
        <v>1807</v>
      </c>
      <c r="H2491" s="55">
        <v>2101.0</v>
      </c>
      <c r="I2491" s="55"/>
      <c r="J2491" s="55" t="s">
        <v>325</v>
      </c>
      <c r="K2491" s="53" t="s">
        <v>84</v>
      </c>
      <c r="L2491" s="53"/>
      <c r="M2491" s="53">
        <v>2.0</v>
      </c>
      <c r="N2491" s="53" t="s">
        <v>52</v>
      </c>
      <c r="O2491" s="25">
        <v>0.0</v>
      </c>
      <c r="P2491" s="25">
        <f>'LISTA DOS ITENS'!$O2491*'LISTA DOS ITENS'!$M2491</f>
        <v>0</v>
      </c>
      <c r="Q2491" s="25">
        <v>410.0</v>
      </c>
      <c r="R2491" s="25">
        <f>'LISTA DOS ITENS'!$Q2491*'LISTA DOS ITENS'!$M2491</f>
        <v>820</v>
      </c>
      <c r="S2491" s="56">
        <f>IF('LISTA DOS ITENS'!$P2491&gt;'LISTA DOS ITENS'!$R2491,'LISTA DOS ITENS'!$P2491,'LISTA DOS ITENS'!$R2491)</f>
        <v>820</v>
      </c>
      <c r="T2491" s="25">
        <v>34.67999133891357</v>
      </c>
      <c r="U2491" s="25">
        <f>'LISTA DOS ITENS'!$T2491*'LISTA DOS ITENS'!$M2491</f>
        <v>69.35998268</v>
      </c>
      <c r="V2491" s="56">
        <f t="array" ref="V2491">INDEX('RESUMO - LOTES E VMA'!$F$3:$F$181,MATCH('LISTA DOS ITENS'!$D2491,'RESUMO - LOTES E VMA'!$A$3:$A$181,0))</f>
        <v>47595.68897</v>
      </c>
      <c r="W2491" s="57">
        <f>'LISTA DOS ITENS'!$U2491/'LISTA DOS ITENS'!$V2491</f>
        <v>0.001457274475</v>
      </c>
      <c r="X2491" s="53" t="s">
        <v>53</v>
      </c>
      <c r="Y2491" s="53" t="s">
        <v>290</v>
      </c>
      <c r="Z2491" s="58" t="str">
        <f>'LISTA DOS ITENS'!$F2491&amp;"-"&amp;'LISTA DOS ITENS'!$H2491&amp;"-"&amp;'LISTA DOS ITENS'!$J2491&amp;"-"&amp;'LISTA DOS ITENS'!$K2491&amp;"-"&amp;'LISTA DOS ITENS'!$I2491</f>
        <v>10764527-2101-A018-RAST-</v>
      </c>
      <c r="AA2491" s="59" t="str">
        <f t="array" ref="AA2491">INDEX('RESUMO - LOTES E VMA'!$M$3:$M$181,MATCH('LISTA DOS ITENS'!$D2491,'RESUMO - LOTES E VMA'!$A$3:$A$181,0))</f>
        <v>Para Leilão</v>
      </c>
      <c r="AB2491" s="60">
        <f t="array" ref="AB2491">INDEX('RESUMO - LOTES E VMA'!$J$3:$J$181,MATCH('LISTA DOS ITENS'!$D2491,'RESUMO - LOTES E VMA'!$A$3:$A$181,0))</f>
        <v>0.08291845607</v>
      </c>
      <c r="AC2491" s="29" t="str">
        <f t="array" ref="AC2491">INDEX('RESUMO - LOTES E VMA'!$L$3:$L$181,MATCH('LISTA DOS ITENS'!$D2491,'RESUMO - LOTES E VMA'!$A$3:$A$181,0))</f>
        <v>1% do Valor de Comparação do VMA</v>
      </c>
      <c r="AD2491" s="53" t="str">
        <f>VLOOKUP(Tabela1[[#This Row],[Índice]],[1]Planilha1!$A:$A,1,0)</f>
        <v>#ERROR!</v>
      </c>
    </row>
    <row r="2492" ht="15.75" customHeight="1">
      <c r="A2492" s="52">
        <v>257210.0</v>
      </c>
      <c r="B2492" s="53" t="s">
        <v>70</v>
      </c>
      <c r="C2492" s="53" t="s">
        <v>71</v>
      </c>
      <c r="D2492" s="22">
        <v>207322.0</v>
      </c>
      <c r="E2492" s="53" t="s">
        <v>98</v>
      </c>
      <c r="F2492" s="54">
        <v>1.0903991E7</v>
      </c>
      <c r="G2492" s="53" t="s">
        <v>1819</v>
      </c>
      <c r="H2492" s="55">
        <v>2101.0</v>
      </c>
      <c r="I2492" s="55"/>
      <c r="J2492" s="55" t="s">
        <v>325</v>
      </c>
      <c r="K2492" s="53" t="s">
        <v>73</v>
      </c>
      <c r="L2492" s="53"/>
      <c r="M2492" s="53">
        <v>1.0</v>
      </c>
      <c r="N2492" s="53" t="s">
        <v>52</v>
      </c>
      <c r="O2492" s="25">
        <v>8293.95</v>
      </c>
      <c r="P2492" s="25">
        <f>'LISTA DOS ITENS'!$O2492*'LISTA DOS ITENS'!$M2492</f>
        <v>8293.95</v>
      </c>
      <c r="Q2492" s="25">
        <v>8293.95</v>
      </c>
      <c r="R2492" s="25">
        <f>'LISTA DOS ITENS'!$Q2492*'LISTA DOS ITENS'!$M2492</f>
        <v>8293.95</v>
      </c>
      <c r="S2492" s="56">
        <f>IF('LISTA DOS ITENS'!$P2492&gt;'LISTA DOS ITENS'!$R2492,'LISTA DOS ITENS'!$P2492,'LISTA DOS ITENS'!$R2492)</f>
        <v>8293.95</v>
      </c>
      <c r="T2492" s="25">
        <v>701.5466199155665</v>
      </c>
      <c r="U2492" s="25">
        <f>'LISTA DOS ITENS'!$T2492*'LISTA DOS ITENS'!$M2492</f>
        <v>701.5466199</v>
      </c>
      <c r="V2492" s="56">
        <f t="array" ref="V2492">INDEX('RESUMO - LOTES E VMA'!$F$3:$F$181,MATCH('LISTA DOS ITENS'!$D2492,'RESUMO - LOTES E VMA'!$A$3:$A$181,0))</f>
        <v>47595.68897</v>
      </c>
      <c r="W2492" s="57">
        <f>'LISTA DOS ITENS'!$U2492/'LISTA DOS ITENS'!$V2492</f>
        <v>0.01473970931</v>
      </c>
      <c r="X2492" s="53" t="s">
        <v>53</v>
      </c>
      <c r="Y2492" s="53" t="s">
        <v>290</v>
      </c>
      <c r="Z2492" s="58" t="str">
        <f>'LISTA DOS ITENS'!$F2492&amp;"-"&amp;'LISTA DOS ITENS'!$H2492&amp;"-"&amp;'LISTA DOS ITENS'!$J2492&amp;"-"&amp;'LISTA DOS ITENS'!$K2492&amp;"-"&amp;'LISTA DOS ITENS'!$I2492</f>
        <v>10903991-2101-A018-CONS/NAC-</v>
      </c>
      <c r="AA2492" s="59" t="str">
        <f t="array" ref="AA2492">INDEX('RESUMO - LOTES E VMA'!$M$3:$M$181,MATCH('LISTA DOS ITENS'!$D2492,'RESUMO - LOTES E VMA'!$A$3:$A$181,0))</f>
        <v>Para Leilão</v>
      </c>
      <c r="AB2492" s="60">
        <f t="array" ref="AB2492">INDEX('RESUMO - LOTES E VMA'!$J$3:$J$181,MATCH('LISTA DOS ITENS'!$D2492,'RESUMO - LOTES E VMA'!$A$3:$A$181,0))</f>
        <v>0.08291845607</v>
      </c>
      <c r="AC2492" s="29" t="str">
        <f t="array" ref="AC2492">INDEX('RESUMO - LOTES E VMA'!$L$3:$L$181,MATCH('LISTA DOS ITENS'!$D2492,'RESUMO - LOTES E VMA'!$A$3:$A$181,0))</f>
        <v>1% do Valor de Comparação do VMA</v>
      </c>
      <c r="AD2492" s="53" t="str">
        <f>VLOOKUP(Tabela1[[#This Row],[Índice]],[1]Planilha1!$A:$A,1,0)</f>
        <v>#ERROR!</v>
      </c>
    </row>
    <row r="2493" ht="15.75" customHeight="1">
      <c r="A2493" s="52">
        <v>257211.0</v>
      </c>
      <c r="B2493" s="53" t="s">
        <v>70</v>
      </c>
      <c r="C2493" s="53" t="s">
        <v>71</v>
      </c>
      <c r="D2493" s="22">
        <v>207322.0</v>
      </c>
      <c r="E2493" s="53" t="s">
        <v>98</v>
      </c>
      <c r="F2493" s="54">
        <v>1.0903991E7</v>
      </c>
      <c r="G2493" s="53" t="s">
        <v>1819</v>
      </c>
      <c r="H2493" s="55">
        <v>2101.0</v>
      </c>
      <c r="I2493" s="55" t="s">
        <v>130</v>
      </c>
      <c r="J2493" s="55" t="s">
        <v>325</v>
      </c>
      <c r="K2493" s="53" t="s">
        <v>73</v>
      </c>
      <c r="L2493" s="53"/>
      <c r="M2493" s="53">
        <v>1.0</v>
      </c>
      <c r="N2493" s="53" t="s">
        <v>52</v>
      </c>
      <c r="O2493" s="25">
        <v>7586.61</v>
      </c>
      <c r="P2493" s="25">
        <f>'LISTA DOS ITENS'!$O2493*'LISTA DOS ITENS'!$M2493</f>
        <v>7586.61</v>
      </c>
      <c r="Q2493" s="25">
        <v>8293.95</v>
      </c>
      <c r="R2493" s="25">
        <f>'LISTA DOS ITENS'!$Q2493*'LISTA DOS ITENS'!$M2493</f>
        <v>8293.95</v>
      </c>
      <c r="S2493" s="56">
        <f>IF('LISTA DOS ITENS'!$P2493&gt;'LISTA DOS ITENS'!$R2493,'LISTA DOS ITENS'!$P2493,'LISTA DOS ITENS'!$R2493)</f>
        <v>8293.95</v>
      </c>
      <c r="T2493" s="25">
        <v>701.5466199155665</v>
      </c>
      <c r="U2493" s="25">
        <f>'LISTA DOS ITENS'!$T2493*'LISTA DOS ITENS'!$M2493</f>
        <v>701.5466199</v>
      </c>
      <c r="V2493" s="56">
        <f t="array" ref="V2493">INDEX('RESUMO - LOTES E VMA'!$F$3:$F$181,MATCH('LISTA DOS ITENS'!$D2493,'RESUMO - LOTES E VMA'!$A$3:$A$181,0))</f>
        <v>47595.68897</v>
      </c>
      <c r="W2493" s="57">
        <f>'LISTA DOS ITENS'!$U2493/'LISTA DOS ITENS'!$V2493</f>
        <v>0.01473970931</v>
      </c>
      <c r="X2493" s="53" t="s">
        <v>53</v>
      </c>
      <c r="Y2493" s="53" t="s">
        <v>290</v>
      </c>
      <c r="Z2493" s="58" t="str">
        <f>'LISTA DOS ITENS'!$F2493&amp;"-"&amp;'LISTA DOS ITENS'!$H2493&amp;"-"&amp;'LISTA DOS ITENS'!$J2493&amp;"-"&amp;'LISTA DOS ITENS'!$K2493&amp;"-"&amp;'LISTA DOS ITENS'!$I2493</f>
        <v>10903991-2101-A018-CONS/NAC-ED-1000-01.02</v>
      </c>
      <c r="AA2493" s="59" t="str">
        <f t="array" ref="AA2493">INDEX('RESUMO - LOTES E VMA'!$M$3:$M$181,MATCH('LISTA DOS ITENS'!$D2493,'RESUMO - LOTES E VMA'!$A$3:$A$181,0))</f>
        <v>Para Leilão</v>
      </c>
      <c r="AB2493" s="60">
        <f t="array" ref="AB2493">INDEX('RESUMO - LOTES E VMA'!$J$3:$J$181,MATCH('LISTA DOS ITENS'!$D2493,'RESUMO - LOTES E VMA'!$A$3:$A$181,0))</f>
        <v>0.08291845607</v>
      </c>
      <c r="AC2493" s="29" t="str">
        <f t="array" ref="AC2493">INDEX('RESUMO - LOTES E VMA'!$L$3:$L$181,MATCH('LISTA DOS ITENS'!$D2493,'RESUMO - LOTES E VMA'!$A$3:$A$181,0))</f>
        <v>1% do Valor de Comparação do VMA</v>
      </c>
      <c r="AD2493" s="53" t="str">
        <f>VLOOKUP(Tabela1[[#This Row],[Índice]],[1]Planilha1!$A:$A,1,0)</f>
        <v>#ERROR!</v>
      </c>
    </row>
    <row r="2494" ht="15.75" customHeight="1">
      <c r="A2494" s="52">
        <v>257212.0</v>
      </c>
      <c r="B2494" s="53" t="s">
        <v>70</v>
      </c>
      <c r="C2494" s="53" t="s">
        <v>71</v>
      </c>
      <c r="D2494" s="22">
        <v>207322.0</v>
      </c>
      <c r="E2494" s="53" t="s">
        <v>98</v>
      </c>
      <c r="F2494" s="54">
        <v>1.0997748E7</v>
      </c>
      <c r="G2494" s="53" t="s">
        <v>1806</v>
      </c>
      <c r="H2494" s="55">
        <v>2101.0</v>
      </c>
      <c r="I2494" s="55" t="s">
        <v>81</v>
      </c>
      <c r="J2494" s="55" t="s">
        <v>325</v>
      </c>
      <c r="K2494" s="53" t="s">
        <v>80</v>
      </c>
      <c r="L2494" s="53"/>
      <c r="M2494" s="53">
        <v>1.0</v>
      </c>
      <c r="N2494" s="53" t="s">
        <v>52</v>
      </c>
      <c r="O2494" s="25">
        <v>4471.33</v>
      </c>
      <c r="P2494" s="25">
        <f>'LISTA DOS ITENS'!$O2494*'LISTA DOS ITENS'!$M2494</f>
        <v>4471.33</v>
      </c>
      <c r="Q2494" s="25">
        <v>4471.33</v>
      </c>
      <c r="R2494" s="25">
        <f>'LISTA DOS ITENS'!$Q2494*'LISTA DOS ITENS'!$M2494</f>
        <v>4471.33</v>
      </c>
      <c r="S2494" s="56">
        <f>IF('LISTA DOS ITENS'!$P2494&gt;'LISTA DOS ITENS'!$R2494,'LISTA DOS ITENS'!$P2494,'LISTA DOS ITENS'!$R2494)</f>
        <v>4471.33</v>
      </c>
      <c r="T2494" s="25">
        <v>378.2089894473766</v>
      </c>
      <c r="U2494" s="25">
        <f>'LISTA DOS ITENS'!$T2494*'LISTA DOS ITENS'!$M2494</f>
        <v>378.2089894</v>
      </c>
      <c r="V2494" s="56">
        <f t="array" ref="V2494">INDEX('RESUMO - LOTES E VMA'!$F$3:$F$181,MATCH('LISTA DOS ITENS'!$D2494,'RESUMO - LOTES E VMA'!$A$3:$A$181,0))</f>
        <v>47595.68897</v>
      </c>
      <c r="W2494" s="57">
        <f>'LISTA DOS ITENS'!$U2494/'LISTA DOS ITENS'!$V2494</f>
        <v>0.007946286683</v>
      </c>
      <c r="X2494" s="53" t="s">
        <v>53</v>
      </c>
      <c r="Y2494" s="53" t="s">
        <v>290</v>
      </c>
      <c r="Z2494" s="58" t="str">
        <f>'LISTA DOS ITENS'!$F2494&amp;"-"&amp;'LISTA DOS ITENS'!$H2494&amp;"-"&amp;'LISTA DOS ITENS'!$J2494&amp;"-"&amp;'LISTA DOS ITENS'!$K2494&amp;"-"&amp;'LISTA DOS ITENS'!$I2494</f>
        <v>10997748-2101-A018-IMOB/NAC-ED-1000-01.01</v>
      </c>
      <c r="AA2494" s="59" t="str">
        <f t="array" ref="AA2494">INDEX('RESUMO - LOTES E VMA'!$M$3:$M$181,MATCH('LISTA DOS ITENS'!$D2494,'RESUMO - LOTES E VMA'!$A$3:$A$181,0))</f>
        <v>Para Leilão</v>
      </c>
      <c r="AB2494" s="60">
        <f t="array" ref="AB2494">INDEX('RESUMO - LOTES E VMA'!$J$3:$J$181,MATCH('LISTA DOS ITENS'!$D2494,'RESUMO - LOTES E VMA'!$A$3:$A$181,0))</f>
        <v>0.08291845607</v>
      </c>
      <c r="AC2494" s="29" t="str">
        <f t="array" ref="AC2494">INDEX('RESUMO - LOTES E VMA'!$L$3:$L$181,MATCH('LISTA DOS ITENS'!$D2494,'RESUMO - LOTES E VMA'!$A$3:$A$181,0))</f>
        <v>1% do Valor de Comparação do VMA</v>
      </c>
      <c r="AD2494" s="53" t="str">
        <f>VLOOKUP(Tabela1[[#This Row],[Índice]],[1]Planilha1!$A:$A,1,0)</f>
        <v>#ERROR!</v>
      </c>
    </row>
    <row r="2495" ht="15.75" customHeight="1">
      <c r="A2495" s="52">
        <v>257213.0</v>
      </c>
      <c r="B2495" s="53" t="s">
        <v>70</v>
      </c>
      <c r="C2495" s="53" t="s">
        <v>71</v>
      </c>
      <c r="D2495" s="22">
        <v>207322.0</v>
      </c>
      <c r="E2495" s="53" t="s">
        <v>98</v>
      </c>
      <c r="F2495" s="54">
        <v>1.102228E7</v>
      </c>
      <c r="G2495" s="53" t="s">
        <v>1820</v>
      </c>
      <c r="H2495" s="55">
        <v>2101.0</v>
      </c>
      <c r="I2495" s="55" t="s">
        <v>130</v>
      </c>
      <c r="J2495" s="55" t="s">
        <v>325</v>
      </c>
      <c r="K2495" s="53" t="s">
        <v>73</v>
      </c>
      <c r="L2495" s="53"/>
      <c r="M2495" s="53">
        <v>1.0</v>
      </c>
      <c r="N2495" s="53" t="s">
        <v>52</v>
      </c>
      <c r="O2495" s="25">
        <v>3583.37</v>
      </c>
      <c r="P2495" s="25">
        <f>'LISTA DOS ITENS'!$O2495*'LISTA DOS ITENS'!$M2495</f>
        <v>3583.37</v>
      </c>
      <c r="Q2495" s="25">
        <v>4974.0</v>
      </c>
      <c r="R2495" s="25">
        <f>'LISTA DOS ITENS'!$Q2495*'LISTA DOS ITENS'!$M2495</f>
        <v>4974</v>
      </c>
      <c r="S2495" s="56">
        <f>IF('LISTA DOS ITENS'!$P2495&gt;'LISTA DOS ITENS'!$R2495,'LISTA DOS ITENS'!$P2495,'LISTA DOS ITENS'!$R2495)</f>
        <v>4974</v>
      </c>
      <c r="T2495" s="25">
        <v>420.7275046823319</v>
      </c>
      <c r="U2495" s="25">
        <f>'LISTA DOS ITENS'!$T2495*'LISTA DOS ITENS'!$M2495</f>
        <v>420.7275047</v>
      </c>
      <c r="V2495" s="56">
        <f t="array" ref="V2495">INDEX('RESUMO - LOTES E VMA'!$F$3:$F$181,MATCH('LISTA DOS ITENS'!$D2495,'RESUMO - LOTES E VMA'!$A$3:$A$181,0))</f>
        <v>47595.68897</v>
      </c>
      <c r="W2495" s="57">
        <f>'LISTA DOS ITENS'!$U2495/'LISTA DOS ITENS'!$V2495</f>
        <v>0.008839613708</v>
      </c>
      <c r="X2495" s="53" t="s">
        <v>53</v>
      </c>
      <c r="Y2495" s="53" t="s">
        <v>290</v>
      </c>
      <c r="Z2495" s="58" t="str">
        <f>'LISTA DOS ITENS'!$F2495&amp;"-"&amp;'LISTA DOS ITENS'!$H2495&amp;"-"&amp;'LISTA DOS ITENS'!$J2495&amp;"-"&amp;'LISTA DOS ITENS'!$K2495&amp;"-"&amp;'LISTA DOS ITENS'!$I2495</f>
        <v>11022280-2101-A018-CONS/NAC-ED-1000-01.02</v>
      </c>
      <c r="AA2495" s="59" t="str">
        <f t="array" ref="AA2495">INDEX('RESUMO - LOTES E VMA'!$M$3:$M$181,MATCH('LISTA DOS ITENS'!$D2495,'RESUMO - LOTES E VMA'!$A$3:$A$181,0))</f>
        <v>Para Leilão</v>
      </c>
      <c r="AB2495" s="60">
        <f t="array" ref="AB2495">INDEX('RESUMO - LOTES E VMA'!$J$3:$J$181,MATCH('LISTA DOS ITENS'!$D2495,'RESUMO - LOTES E VMA'!$A$3:$A$181,0))</f>
        <v>0.08291845607</v>
      </c>
      <c r="AC2495" s="29" t="str">
        <f t="array" ref="AC2495">INDEX('RESUMO - LOTES E VMA'!$L$3:$L$181,MATCH('LISTA DOS ITENS'!$D2495,'RESUMO - LOTES E VMA'!$A$3:$A$181,0))</f>
        <v>1% do Valor de Comparação do VMA</v>
      </c>
      <c r="AD2495" s="53" t="str">
        <f>VLOOKUP(Tabela1[[#This Row],[Índice]],[1]Planilha1!$A:$A,1,0)</f>
        <v>#ERROR!</v>
      </c>
    </row>
    <row r="2496" ht="15.75" customHeight="1">
      <c r="A2496" s="52">
        <v>257214.0</v>
      </c>
      <c r="B2496" s="53" t="s">
        <v>70</v>
      </c>
      <c r="C2496" s="53" t="s">
        <v>71</v>
      </c>
      <c r="D2496" s="22">
        <v>207322.0</v>
      </c>
      <c r="E2496" s="53" t="s">
        <v>98</v>
      </c>
      <c r="F2496" s="54">
        <v>1.102228E7</v>
      </c>
      <c r="G2496" s="53" t="s">
        <v>1820</v>
      </c>
      <c r="H2496" s="55">
        <v>2101.0</v>
      </c>
      <c r="I2496" s="55" t="s">
        <v>130</v>
      </c>
      <c r="J2496" s="55" t="s">
        <v>325</v>
      </c>
      <c r="K2496" s="53" t="s">
        <v>125</v>
      </c>
      <c r="L2496" s="53"/>
      <c r="M2496" s="53">
        <v>1.0</v>
      </c>
      <c r="N2496" s="53" t="s">
        <v>52</v>
      </c>
      <c r="O2496" s="25">
        <v>2926.7</v>
      </c>
      <c r="P2496" s="25">
        <f>'LISTA DOS ITENS'!$O2496*'LISTA DOS ITENS'!$M2496</f>
        <v>2926.7</v>
      </c>
      <c r="Q2496" s="25">
        <v>4974.0</v>
      </c>
      <c r="R2496" s="25">
        <f>'LISTA DOS ITENS'!$Q2496*'LISTA DOS ITENS'!$M2496</f>
        <v>4974</v>
      </c>
      <c r="S2496" s="56">
        <f>IF('LISTA DOS ITENS'!$P2496&gt;'LISTA DOS ITENS'!$R2496,'LISTA DOS ITENS'!$P2496,'LISTA DOS ITENS'!$R2496)</f>
        <v>4974</v>
      </c>
      <c r="T2496" s="25">
        <v>420.7275046823319</v>
      </c>
      <c r="U2496" s="25">
        <f>'LISTA DOS ITENS'!$T2496*'LISTA DOS ITENS'!$M2496</f>
        <v>420.7275047</v>
      </c>
      <c r="V2496" s="56">
        <f t="array" ref="V2496">INDEX('RESUMO - LOTES E VMA'!$F$3:$F$181,MATCH('LISTA DOS ITENS'!$D2496,'RESUMO - LOTES E VMA'!$A$3:$A$181,0))</f>
        <v>47595.68897</v>
      </c>
      <c r="W2496" s="57">
        <f>'LISTA DOS ITENS'!$U2496/'LISTA DOS ITENS'!$V2496</f>
        <v>0.008839613708</v>
      </c>
      <c r="X2496" s="53" t="s">
        <v>53</v>
      </c>
      <c r="Y2496" s="53" t="s">
        <v>290</v>
      </c>
      <c r="Z2496" s="58" t="str">
        <f>'LISTA DOS ITENS'!$F2496&amp;"-"&amp;'LISTA DOS ITENS'!$H2496&amp;"-"&amp;'LISTA DOS ITENS'!$J2496&amp;"-"&amp;'LISTA DOS ITENS'!$K2496&amp;"-"&amp;'LISTA DOS ITENS'!$I2496</f>
        <v>11022280-2101-A018-PAR/NAC-ED-1000-01.02</v>
      </c>
      <c r="AA2496" s="59" t="str">
        <f t="array" ref="AA2496">INDEX('RESUMO - LOTES E VMA'!$M$3:$M$181,MATCH('LISTA DOS ITENS'!$D2496,'RESUMO - LOTES E VMA'!$A$3:$A$181,0))</f>
        <v>Para Leilão</v>
      </c>
      <c r="AB2496" s="60">
        <f t="array" ref="AB2496">INDEX('RESUMO - LOTES E VMA'!$J$3:$J$181,MATCH('LISTA DOS ITENS'!$D2496,'RESUMO - LOTES E VMA'!$A$3:$A$181,0))</f>
        <v>0.08291845607</v>
      </c>
      <c r="AC2496" s="29" t="str">
        <f t="array" ref="AC2496">INDEX('RESUMO - LOTES E VMA'!$L$3:$L$181,MATCH('LISTA DOS ITENS'!$D2496,'RESUMO - LOTES E VMA'!$A$3:$A$181,0))</f>
        <v>1% do Valor de Comparação do VMA</v>
      </c>
      <c r="AD2496" s="53" t="str">
        <f>VLOOKUP(Tabela1[[#This Row],[Índice]],[1]Planilha1!$A:$A,1,0)</f>
        <v>#ERROR!</v>
      </c>
    </row>
    <row r="2497" ht="15.75" customHeight="1">
      <c r="A2497" s="52">
        <v>257215.0</v>
      </c>
      <c r="B2497" s="53" t="s">
        <v>70</v>
      </c>
      <c r="C2497" s="53" t="s">
        <v>71</v>
      </c>
      <c r="D2497" s="22">
        <v>207322.0</v>
      </c>
      <c r="E2497" s="53" t="s">
        <v>98</v>
      </c>
      <c r="F2497" s="54">
        <v>1.1028217E7</v>
      </c>
      <c r="G2497" s="53" t="s">
        <v>1786</v>
      </c>
      <c r="H2497" s="55">
        <v>2101.0</v>
      </c>
      <c r="I2497" s="55"/>
      <c r="J2497" s="55" t="s">
        <v>325</v>
      </c>
      <c r="K2497" s="53" t="s">
        <v>73</v>
      </c>
      <c r="L2497" s="53"/>
      <c r="M2497" s="53">
        <v>1.0</v>
      </c>
      <c r="N2497" s="53" t="s">
        <v>52</v>
      </c>
      <c r="O2497" s="25">
        <v>1664.36</v>
      </c>
      <c r="P2497" s="25">
        <f>'LISTA DOS ITENS'!$O2497*'LISTA DOS ITENS'!$M2497</f>
        <v>1664.36</v>
      </c>
      <c r="Q2497" s="25">
        <v>1664.36</v>
      </c>
      <c r="R2497" s="25">
        <f>'LISTA DOS ITENS'!$Q2497*'LISTA DOS ITENS'!$M2497</f>
        <v>1664.36</v>
      </c>
      <c r="S2497" s="56">
        <f>IF('LISTA DOS ITENS'!$P2497&gt;'LISTA DOS ITENS'!$R2497,'LISTA DOS ITENS'!$P2497,'LISTA DOS ITENS'!$R2497)</f>
        <v>1664.36</v>
      </c>
      <c r="T2497" s="25">
        <v>140.7804643532541</v>
      </c>
      <c r="U2497" s="25">
        <f>'LISTA DOS ITENS'!$T2497*'LISTA DOS ITENS'!$M2497</f>
        <v>140.7804644</v>
      </c>
      <c r="V2497" s="56">
        <f t="array" ref="V2497">INDEX('RESUMO - LOTES E VMA'!$F$3:$F$181,MATCH('LISTA DOS ITENS'!$D2497,'RESUMO - LOTES E VMA'!$A$3:$A$181,0))</f>
        <v>47595.68897</v>
      </c>
      <c r="W2497" s="57">
        <f>'LISTA DOS ITENS'!$U2497/'LISTA DOS ITENS'!$V2497</f>
        <v>0.002957840666</v>
      </c>
      <c r="X2497" s="53" t="s">
        <v>53</v>
      </c>
      <c r="Y2497" s="53" t="s">
        <v>290</v>
      </c>
      <c r="Z2497" s="58" t="str">
        <f>'LISTA DOS ITENS'!$F2497&amp;"-"&amp;'LISTA DOS ITENS'!$H2497&amp;"-"&amp;'LISTA DOS ITENS'!$J2497&amp;"-"&amp;'LISTA DOS ITENS'!$K2497&amp;"-"&amp;'LISTA DOS ITENS'!$I2497</f>
        <v>11028217-2101-A018-CONS/NAC-</v>
      </c>
      <c r="AA2497" s="59" t="str">
        <f t="array" ref="AA2497">INDEX('RESUMO - LOTES E VMA'!$M$3:$M$181,MATCH('LISTA DOS ITENS'!$D2497,'RESUMO - LOTES E VMA'!$A$3:$A$181,0))</f>
        <v>Para Leilão</v>
      </c>
      <c r="AB2497" s="60">
        <f t="array" ref="AB2497">INDEX('RESUMO - LOTES E VMA'!$J$3:$J$181,MATCH('LISTA DOS ITENS'!$D2497,'RESUMO - LOTES E VMA'!$A$3:$A$181,0))</f>
        <v>0.08291845607</v>
      </c>
      <c r="AC2497" s="29" t="str">
        <f t="array" ref="AC2497">INDEX('RESUMO - LOTES E VMA'!$L$3:$L$181,MATCH('LISTA DOS ITENS'!$D2497,'RESUMO - LOTES E VMA'!$A$3:$A$181,0))</f>
        <v>1% do Valor de Comparação do VMA</v>
      </c>
      <c r="AD2497" s="53" t="str">
        <f>VLOOKUP(Tabela1[[#This Row],[Índice]],[1]Planilha1!$A:$A,1,0)</f>
        <v>#ERROR!</v>
      </c>
    </row>
    <row r="2498" ht="15.75" customHeight="1">
      <c r="A2498" s="52">
        <v>257216.0</v>
      </c>
      <c r="B2498" s="53" t="s">
        <v>70</v>
      </c>
      <c r="C2498" s="53" t="s">
        <v>71</v>
      </c>
      <c r="D2498" s="22">
        <v>207322.0</v>
      </c>
      <c r="E2498" s="53" t="s">
        <v>98</v>
      </c>
      <c r="F2498" s="54">
        <v>1.1028217E7</v>
      </c>
      <c r="G2498" s="53" t="s">
        <v>1786</v>
      </c>
      <c r="H2498" s="55">
        <v>2101.0</v>
      </c>
      <c r="I2498" s="55" t="s">
        <v>130</v>
      </c>
      <c r="J2498" s="55" t="s">
        <v>325</v>
      </c>
      <c r="K2498" s="53" t="s">
        <v>73</v>
      </c>
      <c r="L2498" s="53"/>
      <c r="M2498" s="53">
        <v>1.0</v>
      </c>
      <c r="N2498" s="53" t="s">
        <v>52</v>
      </c>
      <c r="O2498" s="25">
        <v>1664.36</v>
      </c>
      <c r="P2498" s="25">
        <f>'LISTA DOS ITENS'!$O2498*'LISTA DOS ITENS'!$M2498</f>
        <v>1664.36</v>
      </c>
      <c r="Q2498" s="25">
        <v>1664.36</v>
      </c>
      <c r="R2498" s="25">
        <f>'LISTA DOS ITENS'!$Q2498*'LISTA DOS ITENS'!$M2498</f>
        <v>1664.36</v>
      </c>
      <c r="S2498" s="56">
        <f>IF('LISTA DOS ITENS'!$P2498&gt;'LISTA DOS ITENS'!$R2498,'LISTA DOS ITENS'!$P2498,'LISTA DOS ITENS'!$R2498)</f>
        <v>1664.36</v>
      </c>
      <c r="T2498" s="25">
        <v>140.7804643532541</v>
      </c>
      <c r="U2498" s="25">
        <f>'LISTA DOS ITENS'!$T2498*'LISTA DOS ITENS'!$M2498</f>
        <v>140.7804644</v>
      </c>
      <c r="V2498" s="56">
        <f t="array" ref="V2498">INDEX('RESUMO - LOTES E VMA'!$F$3:$F$181,MATCH('LISTA DOS ITENS'!$D2498,'RESUMO - LOTES E VMA'!$A$3:$A$181,0))</f>
        <v>47595.68897</v>
      </c>
      <c r="W2498" s="57">
        <f>'LISTA DOS ITENS'!$U2498/'LISTA DOS ITENS'!$V2498</f>
        <v>0.002957840666</v>
      </c>
      <c r="X2498" s="53" t="s">
        <v>53</v>
      </c>
      <c r="Y2498" s="53" t="s">
        <v>290</v>
      </c>
      <c r="Z2498" s="58" t="str">
        <f>'LISTA DOS ITENS'!$F2498&amp;"-"&amp;'LISTA DOS ITENS'!$H2498&amp;"-"&amp;'LISTA DOS ITENS'!$J2498&amp;"-"&amp;'LISTA DOS ITENS'!$K2498&amp;"-"&amp;'LISTA DOS ITENS'!$I2498</f>
        <v>11028217-2101-A018-CONS/NAC-ED-1000-01.02</v>
      </c>
      <c r="AA2498" s="59" t="str">
        <f t="array" ref="AA2498">INDEX('RESUMO - LOTES E VMA'!$M$3:$M$181,MATCH('LISTA DOS ITENS'!$D2498,'RESUMO - LOTES E VMA'!$A$3:$A$181,0))</f>
        <v>Para Leilão</v>
      </c>
      <c r="AB2498" s="60">
        <f t="array" ref="AB2498">INDEX('RESUMO - LOTES E VMA'!$J$3:$J$181,MATCH('LISTA DOS ITENS'!$D2498,'RESUMO - LOTES E VMA'!$A$3:$A$181,0))</f>
        <v>0.08291845607</v>
      </c>
      <c r="AC2498" s="29" t="str">
        <f t="array" ref="AC2498">INDEX('RESUMO - LOTES E VMA'!$L$3:$L$181,MATCH('LISTA DOS ITENS'!$D2498,'RESUMO - LOTES E VMA'!$A$3:$A$181,0))</f>
        <v>1% do Valor de Comparação do VMA</v>
      </c>
      <c r="AD2498" s="53" t="str">
        <f>VLOOKUP(Tabela1[[#This Row],[Índice]],[1]Planilha1!$A:$A,1,0)</f>
        <v>#ERROR!</v>
      </c>
    </row>
    <row r="2499" ht="15.75" customHeight="1">
      <c r="A2499" s="52">
        <v>257217.0</v>
      </c>
      <c r="B2499" s="53" t="s">
        <v>70</v>
      </c>
      <c r="C2499" s="53" t="s">
        <v>71</v>
      </c>
      <c r="D2499" s="22">
        <v>207322.0</v>
      </c>
      <c r="E2499" s="53" t="s">
        <v>98</v>
      </c>
      <c r="F2499" s="54">
        <v>1.1223419E7</v>
      </c>
      <c r="G2499" s="53" t="s">
        <v>1821</v>
      </c>
      <c r="H2499" s="55">
        <v>2101.0</v>
      </c>
      <c r="I2499" s="55" t="s">
        <v>81</v>
      </c>
      <c r="J2499" s="55" t="s">
        <v>325</v>
      </c>
      <c r="K2499" s="53" t="s">
        <v>125</v>
      </c>
      <c r="L2499" s="53"/>
      <c r="M2499" s="53">
        <v>1.0</v>
      </c>
      <c r="N2499" s="53" t="s">
        <v>52</v>
      </c>
      <c r="O2499" s="25">
        <v>1085.28</v>
      </c>
      <c r="P2499" s="25">
        <f>'LISTA DOS ITENS'!$O2499*'LISTA DOS ITENS'!$M2499</f>
        <v>1085.28</v>
      </c>
      <c r="Q2499" s="25">
        <v>995.91</v>
      </c>
      <c r="R2499" s="25">
        <f>'LISTA DOS ITENS'!$Q2499*'LISTA DOS ITENS'!$M2499</f>
        <v>995.91</v>
      </c>
      <c r="S2499" s="56">
        <f>IF('LISTA DOS ITENS'!$P2499&gt;'LISTA DOS ITENS'!$R2499,'LISTA DOS ITENS'!$P2499,'LISTA DOS ITENS'!$R2499)</f>
        <v>1085.28</v>
      </c>
      <c r="T2499" s="25">
        <v>84.23939066911564</v>
      </c>
      <c r="U2499" s="25">
        <f>'LISTA DOS ITENS'!$T2499*'LISTA DOS ITENS'!$M2499</f>
        <v>84.23939067</v>
      </c>
      <c r="V2499" s="56">
        <f t="array" ref="V2499">INDEX('RESUMO - LOTES E VMA'!$F$3:$F$181,MATCH('LISTA DOS ITENS'!$D2499,'RESUMO - LOTES E VMA'!$A$3:$A$181,0))</f>
        <v>47595.68897</v>
      </c>
      <c r="W2499" s="57">
        <f>'LISTA DOS ITENS'!$U2499/'LISTA DOS ITENS'!$V2499</f>
        <v>0.001769895394</v>
      </c>
      <c r="X2499" s="53" t="s">
        <v>53</v>
      </c>
      <c r="Y2499" s="53" t="s">
        <v>290</v>
      </c>
      <c r="Z2499" s="58" t="str">
        <f>'LISTA DOS ITENS'!$F2499&amp;"-"&amp;'LISTA DOS ITENS'!$H2499&amp;"-"&amp;'LISTA DOS ITENS'!$J2499&amp;"-"&amp;'LISTA DOS ITENS'!$K2499&amp;"-"&amp;'LISTA DOS ITENS'!$I2499</f>
        <v>11223419-2101-A018-PAR/NAC-ED-1000-01.01</v>
      </c>
      <c r="AA2499" s="59" t="str">
        <f t="array" ref="AA2499">INDEX('RESUMO - LOTES E VMA'!$M$3:$M$181,MATCH('LISTA DOS ITENS'!$D2499,'RESUMO - LOTES E VMA'!$A$3:$A$181,0))</f>
        <v>Para Leilão</v>
      </c>
      <c r="AB2499" s="60">
        <f t="array" ref="AB2499">INDEX('RESUMO - LOTES E VMA'!$J$3:$J$181,MATCH('LISTA DOS ITENS'!$D2499,'RESUMO - LOTES E VMA'!$A$3:$A$181,0))</f>
        <v>0.08291845607</v>
      </c>
      <c r="AC2499" s="29" t="str">
        <f t="array" ref="AC2499">INDEX('RESUMO - LOTES E VMA'!$L$3:$L$181,MATCH('LISTA DOS ITENS'!$D2499,'RESUMO - LOTES E VMA'!$A$3:$A$181,0))</f>
        <v>1% do Valor de Comparação do VMA</v>
      </c>
      <c r="AD2499" s="53" t="str">
        <f>VLOOKUP(Tabela1[[#This Row],[Índice]],[1]Planilha1!$A:$A,1,0)</f>
        <v>#ERROR!</v>
      </c>
    </row>
    <row r="2500" ht="15.75" customHeight="1">
      <c r="A2500" s="52">
        <v>257218.0</v>
      </c>
      <c r="B2500" s="53" t="s">
        <v>70</v>
      </c>
      <c r="C2500" s="53" t="s">
        <v>71</v>
      </c>
      <c r="D2500" s="22">
        <v>207322.0</v>
      </c>
      <c r="E2500" s="53" t="s">
        <v>98</v>
      </c>
      <c r="F2500" s="54">
        <v>1.1320276E7</v>
      </c>
      <c r="G2500" s="53" t="s">
        <v>1822</v>
      </c>
      <c r="H2500" s="55">
        <v>2101.0</v>
      </c>
      <c r="I2500" s="55" t="s">
        <v>130</v>
      </c>
      <c r="J2500" s="55" t="s">
        <v>325</v>
      </c>
      <c r="K2500" s="53" t="s">
        <v>160</v>
      </c>
      <c r="L2500" s="53"/>
      <c r="M2500" s="53">
        <v>1.0</v>
      </c>
      <c r="N2500" s="53" t="s">
        <v>52</v>
      </c>
      <c r="O2500" s="25">
        <v>7576.0</v>
      </c>
      <c r="P2500" s="25">
        <f>'LISTA DOS ITENS'!$O2500*'LISTA DOS ITENS'!$M2500</f>
        <v>7576</v>
      </c>
      <c r="Q2500" s="25">
        <v>4141.15</v>
      </c>
      <c r="R2500" s="25">
        <f>'LISTA DOS ITENS'!$Q2500*'LISTA DOS ITENS'!$M2500</f>
        <v>4141.15</v>
      </c>
      <c r="S2500" s="56">
        <f>IF('LISTA DOS ITENS'!$P2500&gt;'LISTA DOS ITENS'!$R2500,'LISTA DOS ITENS'!$P2500,'LISTA DOS ITENS'!$R2500)</f>
        <v>7576</v>
      </c>
      <c r="T2500" s="25">
        <v>350.2806003247364</v>
      </c>
      <c r="U2500" s="25">
        <f>'LISTA DOS ITENS'!$T2500*'LISTA DOS ITENS'!$M2500</f>
        <v>350.2806003</v>
      </c>
      <c r="V2500" s="56">
        <f t="array" ref="V2500">INDEX('RESUMO - LOTES E VMA'!$F$3:$F$181,MATCH('LISTA DOS ITENS'!$D2500,'RESUMO - LOTES E VMA'!$A$3:$A$181,0))</f>
        <v>47595.68897</v>
      </c>
      <c r="W2500" s="57">
        <f>'LISTA DOS ITENS'!$U2500/'LISTA DOS ITENS'!$V2500</f>
        <v>0.007359502675</v>
      </c>
      <c r="X2500" s="53" t="s">
        <v>53</v>
      </c>
      <c r="Y2500" s="53" t="s">
        <v>290</v>
      </c>
      <c r="Z2500" s="58" t="str">
        <f>'LISTA DOS ITENS'!$F2500&amp;"-"&amp;'LISTA DOS ITENS'!$H2500&amp;"-"&amp;'LISTA DOS ITENS'!$J2500&amp;"-"&amp;'LISTA DOS ITENS'!$K2500&amp;"-"&amp;'LISTA DOS ITENS'!$I2500</f>
        <v>11320276-2101-A018-CONS/IMP-ED-1000-01.02</v>
      </c>
      <c r="AA2500" s="59" t="str">
        <f t="array" ref="AA2500">INDEX('RESUMO - LOTES E VMA'!$M$3:$M$181,MATCH('LISTA DOS ITENS'!$D2500,'RESUMO - LOTES E VMA'!$A$3:$A$181,0))</f>
        <v>Para Leilão</v>
      </c>
      <c r="AB2500" s="60">
        <f t="array" ref="AB2500">INDEX('RESUMO - LOTES E VMA'!$J$3:$J$181,MATCH('LISTA DOS ITENS'!$D2500,'RESUMO - LOTES E VMA'!$A$3:$A$181,0))</f>
        <v>0.08291845607</v>
      </c>
      <c r="AC2500" s="29" t="str">
        <f t="array" ref="AC2500">INDEX('RESUMO - LOTES E VMA'!$L$3:$L$181,MATCH('LISTA DOS ITENS'!$D2500,'RESUMO - LOTES E VMA'!$A$3:$A$181,0))</f>
        <v>1% do Valor de Comparação do VMA</v>
      </c>
      <c r="AD2500" s="53" t="str">
        <f>VLOOKUP(Tabela1[[#This Row],[Índice]],[1]Planilha1!$A:$A,1,0)</f>
        <v>#ERROR!</v>
      </c>
    </row>
    <row r="2501" ht="15.75" customHeight="1">
      <c r="A2501" s="52">
        <v>257219.0</v>
      </c>
      <c r="B2501" s="53" t="s">
        <v>70</v>
      </c>
      <c r="C2501" s="53" t="s">
        <v>71</v>
      </c>
      <c r="D2501" s="22">
        <v>207322.0</v>
      </c>
      <c r="E2501" s="53" t="s">
        <v>98</v>
      </c>
      <c r="F2501" s="54">
        <v>1.1495747E7</v>
      </c>
      <c r="G2501" s="53" t="s">
        <v>1779</v>
      </c>
      <c r="H2501" s="55">
        <v>2101.0</v>
      </c>
      <c r="I2501" s="55" t="s">
        <v>130</v>
      </c>
      <c r="J2501" s="55" t="s">
        <v>325</v>
      </c>
      <c r="K2501" s="53" t="s">
        <v>73</v>
      </c>
      <c r="L2501" s="53"/>
      <c r="M2501" s="53">
        <v>1.0</v>
      </c>
      <c r="N2501" s="53" t="s">
        <v>52</v>
      </c>
      <c r="O2501" s="25">
        <v>2594.77</v>
      </c>
      <c r="P2501" s="25">
        <f>'LISTA DOS ITENS'!$O2501*'LISTA DOS ITENS'!$M2501</f>
        <v>2594.77</v>
      </c>
      <c r="Q2501" s="25">
        <v>2594.77</v>
      </c>
      <c r="R2501" s="25">
        <f>'LISTA DOS ITENS'!$Q2501*'LISTA DOS ITENS'!$M2501</f>
        <v>2594.77</v>
      </c>
      <c r="S2501" s="56">
        <f>IF('LISTA DOS ITENS'!$P2501&gt;'LISTA DOS ITENS'!$R2501,'LISTA DOS ITENS'!$P2501,'LISTA DOS ITENS'!$R2501)</f>
        <v>2594.77</v>
      </c>
      <c r="T2501" s="25">
        <v>219.4795149426165</v>
      </c>
      <c r="U2501" s="25">
        <f>'LISTA DOS ITENS'!$T2501*'LISTA DOS ITENS'!$M2501</f>
        <v>219.4795149</v>
      </c>
      <c r="V2501" s="56">
        <f t="array" ref="V2501">INDEX('RESUMO - LOTES E VMA'!$F$3:$F$181,MATCH('LISTA DOS ITENS'!$D2501,'RESUMO - LOTES E VMA'!$A$3:$A$181,0))</f>
        <v>47595.68897</v>
      </c>
      <c r="W2501" s="57">
        <f>'LISTA DOS ITENS'!$U2501/'LISTA DOS ITENS'!$V2501</f>
        <v>0.004611331818</v>
      </c>
      <c r="X2501" s="53" t="s">
        <v>53</v>
      </c>
      <c r="Y2501" s="53" t="s">
        <v>290</v>
      </c>
      <c r="Z2501" s="58" t="str">
        <f>'LISTA DOS ITENS'!$F2501&amp;"-"&amp;'LISTA DOS ITENS'!$H2501&amp;"-"&amp;'LISTA DOS ITENS'!$J2501&amp;"-"&amp;'LISTA DOS ITENS'!$K2501&amp;"-"&amp;'LISTA DOS ITENS'!$I2501</f>
        <v>11495747-2101-A018-CONS/NAC-ED-1000-01.02</v>
      </c>
      <c r="AA2501" s="59" t="str">
        <f t="array" ref="AA2501">INDEX('RESUMO - LOTES E VMA'!$M$3:$M$181,MATCH('LISTA DOS ITENS'!$D2501,'RESUMO - LOTES E VMA'!$A$3:$A$181,0))</f>
        <v>Para Leilão</v>
      </c>
      <c r="AB2501" s="60">
        <f t="array" ref="AB2501">INDEX('RESUMO - LOTES E VMA'!$J$3:$J$181,MATCH('LISTA DOS ITENS'!$D2501,'RESUMO - LOTES E VMA'!$A$3:$A$181,0))</f>
        <v>0.08291845607</v>
      </c>
      <c r="AC2501" s="29" t="str">
        <f t="array" ref="AC2501">INDEX('RESUMO - LOTES E VMA'!$L$3:$L$181,MATCH('LISTA DOS ITENS'!$D2501,'RESUMO - LOTES E VMA'!$A$3:$A$181,0))</f>
        <v>1% do Valor de Comparação do VMA</v>
      </c>
      <c r="AD2501" s="53" t="str">
        <f>VLOOKUP(Tabela1[[#This Row],[Índice]],[1]Planilha1!$A:$A,1,0)</f>
        <v>#ERROR!</v>
      </c>
    </row>
    <row r="2502" ht="15.75" customHeight="1">
      <c r="A2502" s="52">
        <v>257220.0</v>
      </c>
      <c r="B2502" s="53" t="s">
        <v>70</v>
      </c>
      <c r="C2502" s="53" t="s">
        <v>71</v>
      </c>
      <c r="D2502" s="22">
        <v>207322.0</v>
      </c>
      <c r="E2502" s="53" t="s">
        <v>98</v>
      </c>
      <c r="F2502" s="54">
        <v>1.1498212E7</v>
      </c>
      <c r="G2502" s="53" t="s">
        <v>1823</v>
      </c>
      <c r="H2502" s="55">
        <v>2101.0</v>
      </c>
      <c r="I2502" s="55" t="s">
        <v>81</v>
      </c>
      <c r="J2502" s="55" t="s">
        <v>325</v>
      </c>
      <c r="K2502" s="53" t="s">
        <v>80</v>
      </c>
      <c r="L2502" s="53"/>
      <c r="M2502" s="53">
        <v>1.0</v>
      </c>
      <c r="N2502" s="53" t="s">
        <v>52</v>
      </c>
      <c r="O2502" s="25">
        <v>7550.58</v>
      </c>
      <c r="P2502" s="25">
        <f>'LISTA DOS ITENS'!$O2502*'LISTA DOS ITENS'!$M2502</f>
        <v>7550.58</v>
      </c>
      <c r="Q2502" s="25">
        <v>8500.01</v>
      </c>
      <c r="R2502" s="25">
        <f>'LISTA DOS ITENS'!$Q2502*'LISTA DOS ITENS'!$M2502</f>
        <v>8500.01</v>
      </c>
      <c r="S2502" s="56">
        <f>IF('LISTA DOS ITENS'!$P2502&gt;'LISTA DOS ITENS'!$R2502,'LISTA DOS ITENS'!$P2502,'LISTA DOS ITENS'!$R2502)</f>
        <v>8500.01</v>
      </c>
      <c r="T2502" s="25">
        <v>718.9762760504359</v>
      </c>
      <c r="U2502" s="25">
        <f>'LISTA DOS ITENS'!$T2502*'LISTA DOS ITENS'!$M2502</f>
        <v>718.9762761</v>
      </c>
      <c r="V2502" s="56">
        <f t="array" ref="V2502">INDEX('RESUMO - LOTES E VMA'!$F$3:$F$181,MATCH('LISTA DOS ITENS'!$D2502,'RESUMO - LOTES E VMA'!$A$3:$A$181,0))</f>
        <v>47595.68897</v>
      </c>
      <c r="W2502" s="57">
        <f>'LISTA DOS ITENS'!$U2502/'LISTA DOS ITENS'!$V2502</f>
        <v>0.01510591172</v>
      </c>
      <c r="X2502" s="53" t="s">
        <v>53</v>
      </c>
      <c r="Y2502" s="53" t="s">
        <v>290</v>
      </c>
      <c r="Z2502" s="58" t="str">
        <f>'LISTA DOS ITENS'!$F2502&amp;"-"&amp;'LISTA DOS ITENS'!$H2502&amp;"-"&amp;'LISTA DOS ITENS'!$J2502&amp;"-"&amp;'LISTA DOS ITENS'!$K2502&amp;"-"&amp;'LISTA DOS ITENS'!$I2502</f>
        <v>11498212-2101-A018-IMOB/NAC-ED-1000-01.01</v>
      </c>
      <c r="AA2502" s="59" t="str">
        <f t="array" ref="AA2502">INDEX('RESUMO - LOTES E VMA'!$M$3:$M$181,MATCH('LISTA DOS ITENS'!$D2502,'RESUMO - LOTES E VMA'!$A$3:$A$181,0))</f>
        <v>Para Leilão</v>
      </c>
      <c r="AB2502" s="60">
        <f t="array" ref="AB2502">INDEX('RESUMO - LOTES E VMA'!$J$3:$J$181,MATCH('LISTA DOS ITENS'!$D2502,'RESUMO - LOTES E VMA'!$A$3:$A$181,0))</f>
        <v>0.08291845607</v>
      </c>
      <c r="AC2502" s="29" t="str">
        <f t="array" ref="AC2502">INDEX('RESUMO - LOTES E VMA'!$L$3:$L$181,MATCH('LISTA DOS ITENS'!$D2502,'RESUMO - LOTES E VMA'!$A$3:$A$181,0))</f>
        <v>1% do Valor de Comparação do VMA</v>
      </c>
      <c r="AD2502" s="53" t="str">
        <f>VLOOKUP(Tabela1[[#This Row],[Índice]],[1]Planilha1!$A:$A,1,0)</f>
        <v>#ERROR!</v>
      </c>
    </row>
    <row r="2503" ht="15.75" customHeight="1">
      <c r="A2503" s="52">
        <v>257221.0</v>
      </c>
      <c r="B2503" s="53" t="s">
        <v>70</v>
      </c>
      <c r="C2503" s="53" t="s">
        <v>71</v>
      </c>
      <c r="D2503" s="22">
        <v>207322.0</v>
      </c>
      <c r="E2503" s="53" t="s">
        <v>98</v>
      </c>
      <c r="F2503" s="54">
        <v>1.1548402E7</v>
      </c>
      <c r="G2503" s="53" t="s">
        <v>1786</v>
      </c>
      <c r="H2503" s="55">
        <v>2101.0</v>
      </c>
      <c r="I2503" s="55"/>
      <c r="J2503" s="55" t="s">
        <v>325</v>
      </c>
      <c r="K2503" s="53" t="s">
        <v>80</v>
      </c>
      <c r="L2503" s="53"/>
      <c r="M2503" s="53">
        <v>1.0</v>
      </c>
      <c r="N2503" s="53" t="s">
        <v>52</v>
      </c>
      <c r="O2503" s="25">
        <v>3134.52</v>
      </c>
      <c r="P2503" s="25">
        <f>'LISTA DOS ITENS'!$O2503*'LISTA DOS ITENS'!$M2503</f>
        <v>3134.52</v>
      </c>
      <c r="Q2503" s="25">
        <v>3134.52</v>
      </c>
      <c r="R2503" s="25">
        <f>'LISTA DOS ITENS'!$Q2503*'LISTA DOS ITENS'!$M2503</f>
        <v>3134.52</v>
      </c>
      <c r="S2503" s="56">
        <f>IF('LISTA DOS ITENS'!$P2503&gt;'LISTA DOS ITENS'!$R2503,'LISTA DOS ITENS'!$P2503,'LISTA DOS ITENS'!$R2503)</f>
        <v>3134.52</v>
      </c>
      <c r="T2503" s="25">
        <v>265.13445476012527</v>
      </c>
      <c r="U2503" s="25">
        <f>'LISTA DOS ITENS'!$T2503*'LISTA DOS ITENS'!$M2503</f>
        <v>265.1344548</v>
      </c>
      <c r="V2503" s="56">
        <f t="array" ref="V2503">INDEX('RESUMO - LOTES E VMA'!$F$3:$F$181,MATCH('LISTA DOS ITENS'!$D2503,'RESUMO - LOTES E VMA'!$A$3:$A$181,0))</f>
        <v>47595.68897</v>
      </c>
      <c r="W2503" s="57">
        <f>'LISTA DOS ITENS'!$U2503/'LISTA DOS ITENS'!$V2503</f>
        <v>0.005570556083</v>
      </c>
      <c r="X2503" s="53" t="s">
        <v>53</v>
      </c>
      <c r="Y2503" s="53" t="s">
        <v>290</v>
      </c>
      <c r="Z2503" s="58" t="str">
        <f>'LISTA DOS ITENS'!$F2503&amp;"-"&amp;'LISTA DOS ITENS'!$H2503&amp;"-"&amp;'LISTA DOS ITENS'!$J2503&amp;"-"&amp;'LISTA DOS ITENS'!$K2503&amp;"-"&amp;'LISTA DOS ITENS'!$I2503</f>
        <v>11548402-2101-A018-IMOB/NAC-</v>
      </c>
      <c r="AA2503" s="59" t="str">
        <f t="array" ref="AA2503">INDEX('RESUMO - LOTES E VMA'!$M$3:$M$181,MATCH('LISTA DOS ITENS'!$D2503,'RESUMO - LOTES E VMA'!$A$3:$A$181,0))</f>
        <v>Para Leilão</v>
      </c>
      <c r="AB2503" s="60">
        <f t="array" ref="AB2503">INDEX('RESUMO - LOTES E VMA'!$J$3:$J$181,MATCH('LISTA DOS ITENS'!$D2503,'RESUMO - LOTES E VMA'!$A$3:$A$181,0))</f>
        <v>0.08291845607</v>
      </c>
      <c r="AC2503" s="29" t="str">
        <f t="array" ref="AC2503">INDEX('RESUMO - LOTES E VMA'!$L$3:$L$181,MATCH('LISTA DOS ITENS'!$D2503,'RESUMO - LOTES E VMA'!$A$3:$A$181,0))</f>
        <v>1% do Valor de Comparação do VMA</v>
      </c>
      <c r="AD2503" s="53" t="str">
        <f>VLOOKUP(Tabela1[[#This Row],[Índice]],[1]Planilha1!$A:$A,1,0)</f>
        <v>#ERROR!</v>
      </c>
    </row>
    <row r="2504" ht="15.75" customHeight="1">
      <c r="A2504" s="52">
        <v>257222.0</v>
      </c>
      <c r="B2504" s="53" t="s">
        <v>70</v>
      </c>
      <c r="C2504" s="53" t="s">
        <v>71</v>
      </c>
      <c r="D2504" s="22">
        <v>207322.0</v>
      </c>
      <c r="E2504" s="53" t="s">
        <v>98</v>
      </c>
      <c r="F2504" s="54">
        <v>1.0218478E7</v>
      </c>
      <c r="G2504" s="53" t="s">
        <v>1824</v>
      </c>
      <c r="H2504" s="55">
        <v>2201.0</v>
      </c>
      <c r="I2504" s="55"/>
      <c r="J2504" s="55" t="s">
        <v>325</v>
      </c>
      <c r="K2504" s="53" t="s">
        <v>73</v>
      </c>
      <c r="L2504" s="53"/>
      <c r="M2504" s="53">
        <v>1.0</v>
      </c>
      <c r="N2504" s="53" t="s">
        <v>52</v>
      </c>
      <c r="O2504" s="25">
        <v>4900.0</v>
      </c>
      <c r="P2504" s="25">
        <f>'LISTA DOS ITENS'!$O2504*'LISTA DOS ITENS'!$M2504</f>
        <v>4900</v>
      </c>
      <c r="Q2504" s="25">
        <v>4900.0</v>
      </c>
      <c r="R2504" s="25">
        <f>'LISTA DOS ITENS'!$Q2504*'LISTA DOS ITENS'!$M2504</f>
        <v>4900</v>
      </c>
      <c r="S2504" s="56">
        <f>IF('LISTA DOS ITENS'!$P2504&gt;'LISTA DOS ITENS'!$R2504,'LISTA DOS ITENS'!$P2504,'LISTA DOS ITENS'!$R2504)</f>
        <v>4900</v>
      </c>
      <c r="T2504" s="25">
        <v>414.4681891723817</v>
      </c>
      <c r="U2504" s="25">
        <f>'LISTA DOS ITENS'!$T2504*'LISTA DOS ITENS'!$M2504</f>
        <v>414.4681892</v>
      </c>
      <c r="V2504" s="56">
        <f t="array" ref="V2504">INDEX('RESUMO - LOTES E VMA'!$F$3:$F$181,MATCH('LISTA DOS ITENS'!$D2504,'RESUMO - LOTES E VMA'!$A$3:$A$181,0))</f>
        <v>47595.68897</v>
      </c>
      <c r="W2504" s="57">
        <f>'LISTA DOS ITENS'!$U2504/'LISTA DOS ITENS'!$V2504</f>
        <v>0.008708103572</v>
      </c>
      <c r="X2504" s="53" t="s">
        <v>53</v>
      </c>
      <c r="Y2504" s="53" t="s">
        <v>290</v>
      </c>
      <c r="Z2504" s="58" t="str">
        <f>'LISTA DOS ITENS'!$F2504&amp;"-"&amp;'LISTA DOS ITENS'!$H2504&amp;"-"&amp;'LISTA DOS ITENS'!$J2504&amp;"-"&amp;'LISTA DOS ITENS'!$K2504&amp;"-"&amp;'LISTA DOS ITENS'!$I2504</f>
        <v>10218478-2201-A018-CONS/NAC-</v>
      </c>
      <c r="AA2504" s="59" t="str">
        <f t="array" ref="AA2504">INDEX('RESUMO - LOTES E VMA'!$M$3:$M$181,MATCH('LISTA DOS ITENS'!$D2504,'RESUMO - LOTES E VMA'!$A$3:$A$181,0))</f>
        <v>Para Leilão</v>
      </c>
      <c r="AB2504" s="60">
        <f t="array" ref="AB2504">INDEX('RESUMO - LOTES E VMA'!$J$3:$J$181,MATCH('LISTA DOS ITENS'!$D2504,'RESUMO - LOTES E VMA'!$A$3:$A$181,0))</f>
        <v>0.08291845607</v>
      </c>
      <c r="AC2504" s="29" t="str">
        <f t="array" ref="AC2504">INDEX('RESUMO - LOTES E VMA'!$L$3:$L$181,MATCH('LISTA DOS ITENS'!$D2504,'RESUMO - LOTES E VMA'!$A$3:$A$181,0))</f>
        <v>1% do Valor de Comparação do VMA</v>
      </c>
      <c r="AD2504" s="53" t="str">
        <f>VLOOKUP(Tabela1[[#This Row],[Índice]],[1]Planilha1!$A:$A,1,0)</f>
        <v>#ERROR!</v>
      </c>
    </row>
    <row r="2505" ht="15.75" customHeight="1">
      <c r="A2505" s="52">
        <v>257223.0</v>
      </c>
      <c r="B2505" s="53" t="s">
        <v>70</v>
      </c>
      <c r="C2505" s="53" t="s">
        <v>71</v>
      </c>
      <c r="D2505" s="22">
        <v>207322.0</v>
      </c>
      <c r="E2505" s="53" t="s">
        <v>98</v>
      </c>
      <c r="F2505" s="54">
        <v>1.0218534E7</v>
      </c>
      <c r="G2505" s="53" t="s">
        <v>1825</v>
      </c>
      <c r="H2505" s="55">
        <v>2201.0</v>
      </c>
      <c r="I2505" s="55"/>
      <c r="J2505" s="55" t="s">
        <v>325</v>
      </c>
      <c r="K2505" s="53" t="s">
        <v>80</v>
      </c>
      <c r="L2505" s="53"/>
      <c r="M2505" s="53">
        <v>1.0</v>
      </c>
      <c r="N2505" s="53" t="s">
        <v>52</v>
      </c>
      <c r="O2505" s="25">
        <v>479.18</v>
      </c>
      <c r="P2505" s="25">
        <f>'LISTA DOS ITENS'!$O2505*'LISTA DOS ITENS'!$M2505</f>
        <v>479.18</v>
      </c>
      <c r="Q2505" s="25">
        <v>479.18</v>
      </c>
      <c r="R2505" s="25">
        <f>'LISTA DOS ITENS'!$Q2505*'LISTA DOS ITENS'!$M2505</f>
        <v>479.18</v>
      </c>
      <c r="S2505" s="56">
        <f>IF('LISTA DOS ITENS'!$P2505&gt;'LISTA DOS ITENS'!$R2505,'LISTA DOS ITENS'!$P2505,'LISTA DOS ITENS'!$R2505)</f>
        <v>479.18</v>
      </c>
      <c r="T2505" s="25">
        <v>40.531605487269765</v>
      </c>
      <c r="U2505" s="25">
        <f>'LISTA DOS ITENS'!$T2505*'LISTA DOS ITENS'!$M2505</f>
        <v>40.53160549</v>
      </c>
      <c r="V2505" s="56">
        <f t="array" ref="V2505">INDEX('RESUMO - LOTES E VMA'!$F$3:$F$181,MATCH('LISTA DOS ITENS'!$D2505,'RESUMO - LOTES E VMA'!$A$3:$A$181,0))</f>
        <v>47595.68897</v>
      </c>
      <c r="W2505" s="57">
        <f>'LISTA DOS ITENS'!$U2505/'LISTA DOS ITENS'!$V2505</f>
        <v>0.0008515814428</v>
      </c>
      <c r="X2505" s="53" t="s">
        <v>53</v>
      </c>
      <c r="Y2505" s="53" t="s">
        <v>290</v>
      </c>
      <c r="Z2505" s="58" t="str">
        <f>'LISTA DOS ITENS'!$F2505&amp;"-"&amp;'LISTA DOS ITENS'!$H2505&amp;"-"&amp;'LISTA DOS ITENS'!$J2505&amp;"-"&amp;'LISTA DOS ITENS'!$K2505&amp;"-"&amp;'LISTA DOS ITENS'!$I2505</f>
        <v>10218534-2201-A018-IMOB/NAC-</v>
      </c>
      <c r="AA2505" s="59" t="str">
        <f t="array" ref="AA2505">INDEX('RESUMO - LOTES E VMA'!$M$3:$M$181,MATCH('LISTA DOS ITENS'!$D2505,'RESUMO - LOTES E VMA'!$A$3:$A$181,0))</f>
        <v>Para Leilão</v>
      </c>
      <c r="AB2505" s="60">
        <f t="array" ref="AB2505">INDEX('RESUMO - LOTES E VMA'!$J$3:$J$181,MATCH('LISTA DOS ITENS'!$D2505,'RESUMO - LOTES E VMA'!$A$3:$A$181,0))</f>
        <v>0.08291845607</v>
      </c>
      <c r="AC2505" s="29" t="str">
        <f t="array" ref="AC2505">INDEX('RESUMO - LOTES E VMA'!$L$3:$L$181,MATCH('LISTA DOS ITENS'!$D2505,'RESUMO - LOTES E VMA'!$A$3:$A$181,0))</f>
        <v>1% do Valor de Comparação do VMA</v>
      </c>
      <c r="AD2505" s="53" t="str">
        <f>VLOOKUP(Tabela1[[#This Row],[Índice]],[1]Planilha1!$A:$A,1,0)</f>
        <v>#ERROR!</v>
      </c>
    </row>
    <row r="2506" ht="15.75" customHeight="1">
      <c r="A2506" s="52">
        <v>257224.0</v>
      </c>
      <c r="B2506" s="53" t="s">
        <v>70</v>
      </c>
      <c r="C2506" s="53" t="s">
        <v>71</v>
      </c>
      <c r="D2506" s="22">
        <v>207322.0</v>
      </c>
      <c r="E2506" s="53" t="s">
        <v>98</v>
      </c>
      <c r="F2506" s="54">
        <v>1.0531077E7</v>
      </c>
      <c r="G2506" s="53" t="s">
        <v>1816</v>
      </c>
      <c r="H2506" s="55">
        <v>2201.0</v>
      </c>
      <c r="I2506" s="55"/>
      <c r="J2506" s="55" t="s">
        <v>325</v>
      </c>
      <c r="K2506" s="53" t="s">
        <v>57</v>
      </c>
      <c r="L2506" s="53"/>
      <c r="M2506" s="53">
        <v>3.0</v>
      </c>
      <c r="N2506" s="53" t="s">
        <v>52</v>
      </c>
      <c r="O2506" s="25">
        <v>0.01</v>
      </c>
      <c r="P2506" s="25">
        <f>'LISTA DOS ITENS'!$O2506*'LISTA DOS ITENS'!$M2506</f>
        <v>0.03</v>
      </c>
      <c r="Q2506" s="25">
        <v>2163.0</v>
      </c>
      <c r="R2506" s="25">
        <f>'LISTA DOS ITENS'!$Q2506*'LISTA DOS ITENS'!$M2506</f>
        <v>6489</v>
      </c>
      <c r="S2506" s="56">
        <f>IF('LISTA DOS ITENS'!$P2506&gt;'LISTA DOS ITENS'!$R2506,'LISTA DOS ITENS'!$P2506,'LISTA DOS ITENS'!$R2506)</f>
        <v>6489</v>
      </c>
      <c r="T2506" s="25">
        <v>182.95810064895136</v>
      </c>
      <c r="U2506" s="25">
        <f>'LISTA DOS ITENS'!$T2506*'LISTA DOS ITENS'!$M2506</f>
        <v>548.8743019</v>
      </c>
      <c r="V2506" s="56">
        <f t="array" ref="V2506">INDEX('RESUMO - LOTES E VMA'!$F$3:$F$181,MATCH('LISTA DOS ITENS'!$D2506,'RESUMO - LOTES E VMA'!$A$3:$A$181,0))</f>
        <v>47595.68897</v>
      </c>
      <c r="W2506" s="57">
        <f>'LISTA DOS ITENS'!$U2506/'LISTA DOS ITENS'!$V2506</f>
        <v>0.01153201716</v>
      </c>
      <c r="X2506" s="53" t="s">
        <v>53</v>
      </c>
      <c r="Y2506" s="53" t="s">
        <v>290</v>
      </c>
      <c r="Z2506" s="58" t="str">
        <f>'LISTA DOS ITENS'!$F2506&amp;"-"&amp;'LISTA DOS ITENS'!$H2506&amp;"-"&amp;'LISTA DOS ITENS'!$J2506&amp;"-"&amp;'LISTA DOS ITENS'!$K2506&amp;"-"&amp;'LISTA DOS ITENS'!$I2506</f>
        <v>10531077-2201-A018-USADO-</v>
      </c>
      <c r="AA2506" s="59" t="str">
        <f t="array" ref="AA2506">INDEX('RESUMO - LOTES E VMA'!$M$3:$M$181,MATCH('LISTA DOS ITENS'!$D2506,'RESUMO - LOTES E VMA'!$A$3:$A$181,0))</f>
        <v>Para Leilão</v>
      </c>
      <c r="AB2506" s="60">
        <f t="array" ref="AB2506">INDEX('RESUMO - LOTES E VMA'!$J$3:$J$181,MATCH('LISTA DOS ITENS'!$D2506,'RESUMO - LOTES E VMA'!$A$3:$A$181,0))</f>
        <v>0.08291845607</v>
      </c>
      <c r="AC2506" s="29" t="str">
        <f t="array" ref="AC2506">INDEX('RESUMO - LOTES E VMA'!$L$3:$L$181,MATCH('LISTA DOS ITENS'!$D2506,'RESUMO - LOTES E VMA'!$A$3:$A$181,0))</f>
        <v>1% do Valor de Comparação do VMA</v>
      </c>
      <c r="AD2506" s="53" t="str">
        <f>VLOOKUP(Tabela1[[#This Row],[Índice]],[1]Planilha1!$A:$A,1,0)</f>
        <v>#ERROR!</v>
      </c>
    </row>
    <row r="2507" ht="15.75" customHeight="1">
      <c r="A2507" s="52">
        <v>257225.0</v>
      </c>
      <c r="B2507" s="53" t="s">
        <v>70</v>
      </c>
      <c r="C2507" s="53" t="s">
        <v>71</v>
      </c>
      <c r="D2507" s="22">
        <v>207322.0</v>
      </c>
      <c r="E2507" s="53" t="s">
        <v>98</v>
      </c>
      <c r="F2507" s="54">
        <v>1.055094E7</v>
      </c>
      <c r="G2507" s="53" t="s">
        <v>1826</v>
      </c>
      <c r="H2507" s="55">
        <v>2201.0</v>
      </c>
      <c r="I2507" s="55"/>
      <c r="J2507" s="55" t="s">
        <v>325</v>
      </c>
      <c r="K2507" s="53" t="s">
        <v>57</v>
      </c>
      <c r="L2507" s="53"/>
      <c r="M2507" s="53">
        <v>10.0</v>
      </c>
      <c r="N2507" s="53" t="s">
        <v>52</v>
      </c>
      <c r="O2507" s="25">
        <v>0.01</v>
      </c>
      <c r="P2507" s="25">
        <f>'LISTA DOS ITENS'!$O2507*'LISTA DOS ITENS'!$M2507</f>
        <v>0.1</v>
      </c>
      <c r="Q2507" s="25">
        <v>676.0</v>
      </c>
      <c r="R2507" s="25">
        <f>'LISTA DOS ITENS'!$Q2507*'LISTA DOS ITENS'!$M2507</f>
        <v>6760</v>
      </c>
      <c r="S2507" s="56">
        <f>IF('LISTA DOS ITENS'!$P2507&gt;'LISTA DOS ITENS'!$R2507,'LISTA DOS ITENS'!$P2507,'LISTA DOS ITENS'!$R2507)</f>
        <v>6760</v>
      </c>
      <c r="T2507" s="25">
        <v>57.17969303684286</v>
      </c>
      <c r="U2507" s="25">
        <f>'LISTA DOS ITENS'!$T2507*'LISTA DOS ITENS'!$M2507</f>
        <v>571.7969304</v>
      </c>
      <c r="V2507" s="56">
        <f t="array" ref="V2507">INDEX('RESUMO - LOTES E VMA'!$F$3:$F$181,MATCH('LISTA DOS ITENS'!$D2507,'RESUMO - LOTES E VMA'!$A$3:$A$181,0))</f>
        <v>47595.68897</v>
      </c>
      <c r="W2507" s="57">
        <f>'LISTA DOS ITENS'!$U2507/'LISTA DOS ITENS'!$V2507</f>
        <v>0.0120136286</v>
      </c>
      <c r="X2507" s="53" t="s">
        <v>53</v>
      </c>
      <c r="Y2507" s="53" t="s">
        <v>290</v>
      </c>
      <c r="Z2507" s="58" t="str">
        <f>'LISTA DOS ITENS'!$F2507&amp;"-"&amp;'LISTA DOS ITENS'!$H2507&amp;"-"&amp;'LISTA DOS ITENS'!$J2507&amp;"-"&amp;'LISTA DOS ITENS'!$K2507&amp;"-"&amp;'LISTA DOS ITENS'!$I2507</f>
        <v>10550940-2201-A018-USADO-</v>
      </c>
      <c r="AA2507" s="59" t="str">
        <f t="array" ref="AA2507">INDEX('RESUMO - LOTES E VMA'!$M$3:$M$181,MATCH('LISTA DOS ITENS'!$D2507,'RESUMO - LOTES E VMA'!$A$3:$A$181,0))</f>
        <v>Para Leilão</v>
      </c>
      <c r="AB2507" s="60">
        <f t="array" ref="AB2507">INDEX('RESUMO - LOTES E VMA'!$J$3:$J$181,MATCH('LISTA DOS ITENS'!$D2507,'RESUMO - LOTES E VMA'!$A$3:$A$181,0))</f>
        <v>0.08291845607</v>
      </c>
      <c r="AC2507" s="29" t="str">
        <f t="array" ref="AC2507">INDEX('RESUMO - LOTES E VMA'!$L$3:$L$181,MATCH('LISTA DOS ITENS'!$D2507,'RESUMO - LOTES E VMA'!$A$3:$A$181,0))</f>
        <v>1% do Valor de Comparação do VMA</v>
      </c>
      <c r="AD2507" s="53" t="str">
        <f>VLOOKUP(Tabela1[[#This Row],[Índice]],[1]Planilha1!$A:$A,1,0)</f>
        <v>#ERROR!</v>
      </c>
    </row>
    <row r="2508" ht="15.75" customHeight="1">
      <c r="A2508" s="52">
        <v>257226.0</v>
      </c>
      <c r="B2508" s="53" t="s">
        <v>70</v>
      </c>
      <c r="C2508" s="53" t="s">
        <v>71</v>
      </c>
      <c r="D2508" s="22">
        <v>207322.0</v>
      </c>
      <c r="E2508" s="53" t="s">
        <v>98</v>
      </c>
      <c r="F2508" s="54">
        <v>1.0553281E7</v>
      </c>
      <c r="G2508" s="53" t="s">
        <v>1827</v>
      </c>
      <c r="H2508" s="55">
        <v>2201.0</v>
      </c>
      <c r="I2508" s="55"/>
      <c r="J2508" s="55" t="s">
        <v>325</v>
      </c>
      <c r="K2508" s="53" t="s">
        <v>80</v>
      </c>
      <c r="L2508" s="53"/>
      <c r="M2508" s="53">
        <v>2.0</v>
      </c>
      <c r="N2508" s="53" t="s">
        <v>52</v>
      </c>
      <c r="O2508" s="25">
        <v>4188.585</v>
      </c>
      <c r="P2508" s="25">
        <f>'LISTA DOS ITENS'!$O2508*'LISTA DOS ITENS'!$M2508</f>
        <v>8377.17</v>
      </c>
      <c r="Q2508" s="25">
        <v>4188.59</v>
      </c>
      <c r="R2508" s="25">
        <f>'LISTA DOS ITENS'!$Q2508*'LISTA DOS ITENS'!$M2508</f>
        <v>8377.18</v>
      </c>
      <c r="S2508" s="56">
        <f>IF('LISTA DOS ITENS'!$P2508&gt;'LISTA DOS ITENS'!$R2508,'LISTA DOS ITENS'!$P2508,'LISTA DOS ITENS'!$R2508)</f>
        <v>8377.18</v>
      </c>
      <c r="T2508" s="25">
        <v>354.2933290786829</v>
      </c>
      <c r="U2508" s="25">
        <f>'LISTA DOS ITENS'!$T2508*'LISTA DOS ITENS'!$M2508</f>
        <v>708.5866582</v>
      </c>
      <c r="V2508" s="56">
        <f t="array" ref="V2508">INDEX('RESUMO - LOTES E VMA'!$F$3:$F$181,MATCH('LISTA DOS ITENS'!$D2508,'RESUMO - LOTES E VMA'!$A$3:$A$181,0))</f>
        <v>47595.68897</v>
      </c>
      <c r="W2508" s="57">
        <f>'LISTA DOS ITENS'!$U2508/'LISTA DOS ITENS'!$V2508</f>
        <v>0.01488762267</v>
      </c>
      <c r="X2508" s="53" t="s">
        <v>53</v>
      </c>
      <c r="Y2508" s="53" t="s">
        <v>290</v>
      </c>
      <c r="Z2508" s="58" t="str">
        <f>'LISTA DOS ITENS'!$F2508&amp;"-"&amp;'LISTA DOS ITENS'!$H2508&amp;"-"&amp;'LISTA DOS ITENS'!$J2508&amp;"-"&amp;'LISTA DOS ITENS'!$K2508&amp;"-"&amp;'LISTA DOS ITENS'!$I2508</f>
        <v>10553281-2201-A018-IMOB/NAC-</v>
      </c>
      <c r="AA2508" s="59" t="str">
        <f t="array" ref="AA2508">INDEX('RESUMO - LOTES E VMA'!$M$3:$M$181,MATCH('LISTA DOS ITENS'!$D2508,'RESUMO - LOTES E VMA'!$A$3:$A$181,0))</f>
        <v>Para Leilão</v>
      </c>
      <c r="AB2508" s="60">
        <f t="array" ref="AB2508">INDEX('RESUMO - LOTES E VMA'!$J$3:$J$181,MATCH('LISTA DOS ITENS'!$D2508,'RESUMO - LOTES E VMA'!$A$3:$A$181,0))</f>
        <v>0.08291845607</v>
      </c>
      <c r="AC2508" s="29" t="str">
        <f t="array" ref="AC2508">INDEX('RESUMO - LOTES E VMA'!$L$3:$L$181,MATCH('LISTA DOS ITENS'!$D2508,'RESUMO - LOTES E VMA'!$A$3:$A$181,0))</f>
        <v>1% do Valor de Comparação do VMA</v>
      </c>
      <c r="AD2508" s="53" t="str">
        <f>VLOOKUP(Tabela1[[#This Row],[Índice]],[1]Planilha1!$A:$A,1,0)</f>
        <v>#ERROR!</v>
      </c>
    </row>
    <row r="2509" ht="15.75" customHeight="1">
      <c r="A2509" s="52">
        <v>257227.0</v>
      </c>
      <c r="B2509" s="53" t="s">
        <v>70</v>
      </c>
      <c r="C2509" s="53" t="s">
        <v>71</v>
      </c>
      <c r="D2509" s="22">
        <v>207322.0</v>
      </c>
      <c r="E2509" s="53" t="s">
        <v>98</v>
      </c>
      <c r="F2509" s="54">
        <v>1.0558888E7</v>
      </c>
      <c r="G2509" s="53" t="s">
        <v>1828</v>
      </c>
      <c r="H2509" s="55">
        <v>2201.0</v>
      </c>
      <c r="I2509" s="55"/>
      <c r="J2509" s="55" t="s">
        <v>325</v>
      </c>
      <c r="K2509" s="53" t="s">
        <v>57</v>
      </c>
      <c r="L2509" s="53"/>
      <c r="M2509" s="53">
        <v>1.0</v>
      </c>
      <c r="N2509" s="53" t="s">
        <v>52</v>
      </c>
      <c r="O2509" s="25">
        <v>0.01</v>
      </c>
      <c r="P2509" s="25">
        <f>'LISTA DOS ITENS'!$O2509*'LISTA DOS ITENS'!$M2509</f>
        <v>0.01</v>
      </c>
      <c r="Q2509" s="25">
        <v>3600.0</v>
      </c>
      <c r="R2509" s="25">
        <f>'LISTA DOS ITENS'!$Q2509*'LISTA DOS ITENS'!$M2509</f>
        <v>3600</v>
      </c>
      <c r="S2509" s="56">
        <f>IF('LISTA DOS ITENS'!$P2509&gt;'LISTA DOS ITENS'!$R2509,'LISTA DOS ITENS'!$P2509,'LISTA DOS ITENS'!$R2509)</f>
        <v>3600</v>
      </c>
      <c r="T2509" s="25">
        <v>304.50724102460697</v>
      </c>
      <c r="U2509" s="25">
        <f>'LISTA DOS ITENS'!$T2509*'LISTA DOS ITENS'!$M2509</f>
        <v>304.507241</v>
      </c>
      <c r="V2509" s="56">
        <f t="array" ref="V2509">INDEX('RESUMO - LOTES E VMA'!$F$3:$F$181,MATCH('LISTA DOS ITENS'!$D2509,'RESUMO - LOTES E VMA'!$A$3:$A$181,0))</f>
        <v>47595.68897</v>
      </c>
      <c r="W2509" s="57">
        <f>'LISTA DOS ITENS'!$U2509/'LISTA DOS ITENS'!$V2509</f>
        <v>0.006397790379</v>
      </c>
      <c r="X2509" s="53" t="s">
        <v>53</v>
      </c>
      <c r="Y2509" s="53" t="s">
        <v>290</v>
      </c>
      <c r="Z2509" s="58" t="str">
        <f>'LISTA DOS ITENS'!$F2509&amp;"-"&amp;'LISTA DOS ITENS'!$H2509&amp;"-"&amp;'LISTA DOS ITENS'!$J2509&amp;"-"&amp;'LISTA DOS ITENS'!$K2509&amp;"-"&amp;'LISTA DOS ITENS'!$I2509</f>
        <v>10558888-2201-A018-USADO-</v>
      </c>
      <c r="AA2509" s="59" t="str">
        <f t="array" ref="AA2509">INDEX('RESUMO - LOTES E VMA'!$M$3:$M$181,MATCH('LISTA DOS ITENS'!$D2509,'RESUMO - LOTES E VMA'!$A$3:$A$181,0))</f>
        <v>Para Leilão</v>
      </c>
      <c r="AB2509" s="60">
        <f t="array" ref="AB2509">INDEX('RESUMO - LOTES E VMA'!$J$3:$J$181,MATCH('LISTA DOS ITENS'!$D2509,'RESUMO - LOTES E VMA'!$A$3:$A$181,0))</f>
        <v>0.08291845607</v>
      </c>
      <c r="AC2509" s="29" t="str">
        <f t="array" ref="AC2509">INDEX('RESUMO - LOTES E VMA'!$L$3:$L$181,MATCH('LISTA DOS ITENS'!$D2509,'RESUMO - LOTES E VMA'!$A$3:$A$181,0))</f>
        <v>1% do Valor de Comparação do VMA</v>
      </c>
      <c r="AD2509" s="53" t="str">
        <f>VLOOKUP(Tabela1[[#This Row],[Índice]],[1]Planilha1!$A:$A,1,0)</f>
        <v>#ERROR!</v>
      </c>
    </row>
    <row r="2510" ht="15.75" customHeight="1">
      <c r="A2510" s="52">
        <v>257228.0</v>
      </c>
      <c r="B2510" s="53" t="s">
        <v>70</v>
      </c>
      <c r="C2510" s="53" t="s">
        <v>71</v>
      </c>
      <c r="D2510" s="22">
        <v>207322.0</v>
      </c>
      <c r="E2510" s="53" t="s">
        <v>98</v>
      </c>
      <c r="F2510" s="54">
        <v>1.0717496E7</v>
      </c>
      <c r="G2510" s="53" t="s">
        <v>1829</v>
      </c>
      <c r="H2510" s="55">
        <v>2201.0</v>
      </c>
      <c r="I2510" s="55"/>
      <c r="J2510" s="55" t="s">
        <v>325</v>
      </c>
      <c r="K2510" s="53" t="s">
        <v>293</v>
      </c>
      <c r="L2510" s="53"/>
      <c r="M2510" s="53">
        <v>1.0</v>
      </c>
      <c r="N2510" s="53" t="s">
        <v>52</v>
      </c>
      <c r="O2510" s="25">
        <v>1.0</v>
      </c>
      <c r="P2510" s="25">
        <f>'LISTA DOS ITENS'!$O2510*'LISTA DOS ITENS'!$M2510</f>
        <v>1</v>
      </c>
      <c r="Q2510" s="25">
        <v>953.71</v>
      </c>
      <c r="R2510" s="25">
        <f>'LISTA DOS ITENS'!$Q2510*'LISTA DOS ITENS'!$M2510</f>
        <v>953.71</v>
      </c>
      <c r="S2510" s="56">
        <f>IF('LISTA DOS ITENS'!$P2510&gt;'LISTA DOS ITENS'!$R2510,'LISTA DOS ITENS'!$P2510,'LISTA DOS ITENS'!$R2510)</f>
        <v>953.71</v>
      </c>
      <c r="T2510" s="25">
        <v>80.66988912154942</v>
      </c>
      <c r="U2510" s="25">
        <f>'LISTA DOS ITENS'!$T2510*'LISTA DOS ITENS'!$M2510</f>
        <v>80.66988912</v>
      </c>
      <c r="V2510" s="56">
        <f t="array" ref="V2510">INDEX('RESUMO - LOTES E VMA'!$F$3:$F$181,MATCH('LISTA DOS ITENS'!$D2510,'RESUMO - LOTES E VMA'!$A$3:$A$181,0))</f>
        <v>47595.68897</v>
      </c>
      <c r="W2510" s="57">
        <f>'LISTA DOS ITENS'!$U2510/'LISTA DOS ITENS'!$V2510</f>
        <v>0.001694899073</v>
      </c>
      <c r="X2510" s="53" t="s">
        <v>53</v>
      </c>
      <c r="Y2510" s="53" t="s">
        <v>290</v>
      </c>
      <c r="Z2510" s="58" t="str">
        <f>'LISTA DOS ITENS'!$F2510&amp;"-"&amp;'LISTA DOS ITENS'!$H2510&amp;"-"&amp;'LISTA DOS ITENS'!$J2510&amp;"-"&amp;'LISTA DOS ITENS'!$K2510&amp;"-"&amp;'LISTA DOS ITENS'!$I2510</f>
        <v>10717496-2201-A018-SOBRE_EMP-</v>
      </c>
      <c r="AA2510" s="59" t="str">
        <f t="array" ref="AA2510">INDEX('RESUMO - LOTES E VMA'!$M$3:$M$181,MATCH('LISTA DOS ITENS'!$D2510,'RESUMO - LOTES E VMA'!$A$3:$A$181,0))</f>
        <v>Para Leilão</v>
      </c>
      <c r="AB2510" s="60">
        <f t="array" ref="AB2510">INDEX('RESUMO - LOTES E VMA'!$J$3:$J$181,MATCH('LISTA DOS ITENS'!$D2510,'RESUMO - LOTES E VMA'!$A$3:$A$181,0))</f>
        <v>0.08291845607</v>
      </c>
      <c r="AC2510" s="29" t="str">
        <f t="array" ref="AC2510">INDEX('RESUMO - LOTES E VMA'!$L$3:$L$181,MATCH('LISTA DOS ITENS'!$D2510,'RESUMO - LOTES E VMA'!$A$3:$A$181,0))</f>
        <v>1% do Valor de Comparação do VMA</v>
      </c>
      <c r="AD2510" s="53" t="str">
        <f>VLOOKUP(Tabela1[[#This Row],[Índice]],[1]Planilha1!$A:$A,1,0)</f>
        <v>#ERROR!</v>
      </c>
    </row>
    <row r="2511" ht="15.75" customHeight="1">
      <c r="A2511" s="52">
        <v>257229.0</v>
      </c>
      <c r="B2511" s="53" t="s">
        <v>70</v>
      </c>
      <c r="C2511" s="53" t="s">
        <v>71</v>
      </c>
      <c r="D2511" s="22">
        <v>207322.0</v>
      </c>
      <c r="E2511" s="53" t="s">
        <v>98</v>
      </c>
      <c r="F2511" s="54">
        <v>1.0797996E7</v>
      </c>
      <c r="G2511" s="53" t="s">
        <v>1830</v>
      </c>
      <c r="H2511" s="55">
        <v>2201.0</v>
      </c>
      <c r="I2511" s="55"/>
      <c r="J2511" s="55" t="s">
        <v>325</v>
      </c>
      <c r="K2511" s="53" t="s">
        <v>57</v>
      </c>
      <c r="L2511" s="53"/>
      <c r="M2511" s="53">
        <v>1.0</v>
      </c>
      <c r="N2511" s="53" t="s">
        <v>52</v>
      </c>
      <c r="O2511" s="25">
        <v>0.01</v>
      </c>
      <c r="P2511" s="25">
        <f>'LISTA DOS ITENS'!$O2511*'LISTA DOS ITENS'!$M2511</f>
        <v>0.01</v>
      </c>
      <c r="Q2511" s="25">
        <v>4728.05</v>
      </c>
      <c r="R2511" s="25">
        <f>'LISTA DOS ITENS'!$Q2511*'LISTA DOS ITENS'!$M2511</f>
        <v>4728.05</v>
      </c>
      <c r="S2511" s="56">
        <f>IF('LISTA DOS ITENS'!$P2511&gt;'LISTA DOS ITENS'!$R2511,'LISTA DOS ITENS'!$P2511,'LISTA DOS ITENS'!$R2511)</f>
        <v>4728.05</v>
      </c>
      <c r="T2511" s="25">
        <v>399.92373914622027</v>
      </c>
      <c r="U2511" s="25">
        <f>'LISTA DOS ITENS'!$T2511*'LISTA DOS ITENS'!$M2511</f>
        <v>399.9237391</v>
      </c>
      <c r="V2511" s="56">
        <f t="array" ref="V2511">INDEX('RESUMO - LOTES E VMA'!$F$3:$F$181,MATCH('LISTA DOS ITENS'!$D2511,'RESUMO - LOTES E VMA'!$A$3:$A$181,0))</f>
        <v>47595.68897</v>
      </c>
      <c r="W2511" s="57">
        <f>'LISTA DOS ITENS'!$U2511/'LISTA DOS ITENS'!$V2511</f>
        <v>0.008402520223</v>
      </c>
      <c r="X2511" s="53" t="s">
        <v>53</v>
      </c>
      <c r="Y2511" s="53" t="s">
        <v>290</v>
      </c>
      <c r="Z2511" s="58" t="str">
        <f>'LISTA DOS ITENS'!$F2511&amp;"-"&amp;'LISTA DOS ITENS'!$H2511&amp;"-"&amp;'LISTA DOS ITENS'!$J2511&amp;"-"&amp;'LISTA DOS ITENS'!$K2511&amp;"-"&amp;'LISTA DOS ITENS'!$I2511</f>
        <v>10797996-2201-A018-USADO-</v>
      </c>
      <c r="AA2511" s="59" t="str">
        <f t="array" ref="AA2511">INDEX('RESUMO - LOTES E VMA'!$M$3:$M$181,MATCH('LISTA DOS ITENS'!$D2511,'RESUMO - LOTES E VMA'!$A$3:$A$181,0))</f>
        <v>Para Leilão</v>
      </c>
      <c r="AB2511" s="60">
        <f t="array" ref="AB2511">INDEX('RESUMO - LOTES E VMA'!$J$3:$J$181,MATCH('LISTA DOS ITENS'!$D2511,'RESUMO - LOTES E VMA'!$A$3:$A$181,0))</f>
        <v>0.08291845607</v>
      </c>
      <c r="AC2511" s="29" t="str">
        <f t="array" ref="AC2511">INDEX('RESUMO - LOTES E VMA'!$L$3:$L$181,MATCH('LISTA DOS ITENS'!$D2511,'RESUMO - LOTES E VMA'!$A$3:$A$181,0))</f>
        <v>1% do Valor de Comparação do VMA</v>
      </c>
      <c r="AD2511" s="53" t="str">
        <f>VLOOKUP(Tabela1[[#This Row],[Índice]],[1]Planilha1!$A:$A,1,0)</f>
        <v>#ERROR!</v>
      </c>
    </row>
    <row r="2512" ht="15.75" customHeight="1">
      <c r="A2512" s="52">
        <v>257230.0</v>
      </c>
      <c r="B2512" s="53" t="s">
        <v>70</v>
      </c>
      <c r="C2512" s="53" t="s">
        <v>71</v>
      </c>
      <c r="D2512" s="22">
        <v>207322.0</v>
      </c>
      <c r="E2512" s="53" t="s">
        <v>98</v>
      </c>
      <c r="F2512" s="54">
        <v>1.1506318E7</v>
      </c>
      <c r="G2512" s="53" t="s">
        <v>1831</v>
      </c>
      <c r="H2512" s="55">
        <v>2201.0</v>
      </c>
      <c r="I2512" s="55"/>
      <c r="J2512" s="55" t="s">
        <v>325</v>
      </c>
      <c r="K2512" s="53" t="s">
        <v>80</v>
      </c>
      <c r="L2512" s="53"/>
      <c r="M2512" s="53">
        <v>1.0</v>
      </c>
      <c r="N2512" s="53" t="s">
        <v>52</v>
      </c>
      <c r="O2512" s="25">
        <v>3697.42</v>
      </c>
      <c r="P2512" s="25">
        <f>'LISTA DOS ITENS'!$O2512*'LISTA DOS ITENS'!$M2512</f>
        <v>3697.42</v>
      </c>
      <c r="Q2512" s="25">
        <v>3697.42</v>
      </c>
      <c r="R2512" s="25">
        <f>'LISTA DOS ITENS'!$Q2512*'LISTA DOS ITENS'!$M2512</f>
        <v>3697.42</v>
      </c>
      <c r="S2512" s="56">
        <f>IF('LISTA DOS ITENS'!$P2512&gt;'LISTA DOS ITENS'!$R2512,'LISTA DOS ITENS'!$P2512,'LISTA DOS ITENS'!$R2512)</f>
        <v>3697.42</v>
      </c>
      <c r="T2512" s="25">
        <v>312.74754530811174</v>
      </c>
      <c r="U2512" s="25">
        <f>'LISTA DOS ITENS'!$T2512*'LISTA DOS ITENS'!$M2512</f>
        <v>312.7475453</v>
      </c>
      <c r="V2512" s="56">
        <f t="array" ref="V2512">INDEX('RESUMO - LOTES E VMA'!$F$3:$F$181,MATCH('LISTA DOS ITENS'!$D2512,'RESUMO - LOTES E VMA'!$A$3:$A$181,0))</f>
        <v>47595.68897</v>
      </c>
      <c r="W2512" s="57">
        <f>'LISTA DOS ITENS'!$U2512/'LISTA DOS ITENS'!$V2512</f>
        <v>0.006570921696</v>
      </c>
      <c r="X2512" s="53" t="s">
        <v>53</v>
      </c>
      <c r="Y2512" s="53" t="s">
        <v>290</v>
      </c>
      <c r="Z2512" s="58" t="str">
        <f>'LISTA DOS ITENS'!$F2512&amp;"-"&amp;'LISTA DOS ITENS'!$H2512&amp;"-"&amp;'LISTA DOS ITENS'!$J2512&amp;"-"&amp;'LISTA DOS ITENS'!$K2512&amp;"-"&amp;'LISTA DOS ITENS'!$I2512</f>
        <v>11506318-2201-A018-IMOB/NAC-</v>
      </c>
      <c r="AA2512" s="59" t="str">
        <f t="array" ref="AA2512">INDEX('RESUMO - LOTES E VMA'!$M$3:$M$181,MATCH('LISTA DOS ITENS'!$D2512,'RESUMO - LOTES E VMA'!$A$3:$A$181,0))</f>
        <v>Para Leilão</v>
      </c>
      <c r="AB2512" s="60">
        <f t="array" ref="AB2512">INDEX('RESUMO - LOTES E VMA'!$J$3:$J$181,MATCH('LISTA DOS ITENS'!$D2512,'RESUMO - LOTES E VMA'!$A$3:$A$181,0))</f>
        <v>0.08291845607</v>
      </c>
      <c r="AC2512" s="29" t="str">
        <f t="array" ref="AC2512">INDEX('RESUMO - LOTES E VMA'!$L$3:$L$181,MATCH('LISTA DOS ITENS'!$D2512,'RESUMO - LOTES E VMA'!$A$3:$A$181,0))</f>
        <v>1% do Valor de Comparação do VMA</v>
      </c>
      <c r="AD2512" s="53" t="str">
        <f>VLOOKUP(Tabela1[[#This Row],[Índice]],[1]Planilha1!$A:$A,1,0)</f>
        <v>#ERROR!</v>
      </c>
    </row>
    <row r="2513" ht="15.75" customHeight="1">
      <c r="A2513" s="52">
        <v>257231.0</v>
      </c>
      <c r="B2513" s="53" t="s">
        <v>70</v>
      </c>
      <c r="C2513" s="53" t="s">
        <v>71</v>
      </c>
      <c r="D2513" s="22">
        <v>207322.0</v>
      </c>
      <c r="E2513" s="53" t="s">
        <v>98</v>
      </c>
      <c r="F2513" s="54">
        <v>1.0011467E7</v>
      </c>
      <c r="G2513" s="53" t="s">
        <v>1774</v>
      </c>
      <c r="H2513" s="55">
        <v>2101.0</v>
      </c>
      <c r="I2513" s="55"/>
      <c r="J2513" s="55" t="s">
        <v>330</v>
      </c>
      <c r="K2513" s="53" t="s">
        <v>57</v>
      </c>
      <c r="L2513" s="53"/>
      <c r="M2513" s="53">
        <v>1.0</v>
      </c>
      <c r="N2513" s="53" t="s">
        <v>52</v>
      </c>
      <c r="O2513" s="25">
        <v>199.34</v>
      </c>
      <c r="P2513" s="25">
        <f>'LISTA DOS ITENS'!$O2513*'LISTA DOS ITENS'!$M2513</f>
        <v>199.34</v>
      </c>
      <c r="Q2513" s="25">
        <v>1463.92</v>
      </c>
      <c r="R2513" s="25">
        <f>'LISTA DOS ITENS'!$Q2513*'LISTA DOS ITENS'!$M2513</f>
        <v>1463.92</v>
      </c>
      <c r="S2513" s="56">
        <f>IF('LISTA DOS ITENS'!$P2513&gt;'LISTA DOS ITENS'!$R2513,'LISTA DOS ITENS'!$P2513,'LISTA DOS ITENS'!$R2513)</f>
        <v>1463.92</v>
      </c>
      <c r="T2513" s="25">
        <v>123.82617785576184</v>
      </c>
      <c r="U2513" s="25">
        <f>'LISTA DOS ITENS'!$T2513*'LISTA DOS ITENS'!$M2513</f>
        <v>123.8261779</v>
      </c>
      <c r="V2513" s="56">
        <f t="array" ref="V2513">INDEX('RESUMO - LOTES E VMA'!$F$3:$F$181,MATCH('LISTA DOS ITENS'!$D2513,'RESUMO - LOTES E VMA'!$A$3:$A$181,0))</f>
        <v>47595.68897</v>
      </c>
      <c r="W2513" s="57">
        <f>'LISTA DOS ITENS'!$U2513/'LISTA DOS ITENS'!$V2513</f>
        <v>0.002601625915</v>
      </c>
      <c r="X2513" s="53" t="s">
        <v>53</v>
      </c>
      <c r="Y2513" s="53" t="s">
        <v>290</v>
      </c>
      <c r="Z2513" s="58" t="str">
        <f>'LISTA DOS ITENS'!$F2513&amp;"-"&amp;'LISTA DOS ITENS'!$H2513&amp;"-"&amp;'LISTA DOS ITENS'!$J2513&amp;"-"&amp;'LISTA DOS ITENS'!$K2513&amp;"-"&amp;'LISTA DOS ITENS'!$I2513</f>
        <v>10011467-2101-R018-USADO-</v>
      </c>
      <c r="AA2513" s="59" t="str">
        <f t="array" ref="AA2513">INDEX('RESUMO - LOTES E VMA'!$M$3:$M$181,MATCH('LISTA DOS ITENS'!$D2513,'RESUMO - LOTES E VMA'!$A$3:$A$181,0))</f>
        <v>Para Leilão</v>
      </c>
      <c r="AB2513" s="60">
        <f t="array" ref="AB2513">INDEX('RESUMO - LOTES E VMA'!$J$3:$J$181,MATCH('LISTA DOS ITENS'!$D2513,'RESUMO - LOTES E VMA'!$A$3:$A$181,0))</f>
        <v>0.08291845607</v>
      </c>
      <c r="AC2513" s="29" t="str">
        <f t="array" ref="AC2513">INDEX('RESUMO - LOTES E VMA'!$L$3:$L$181,MATCH('LISTA DOS ITENS'!$D2513,'RESUMO - LOTES E VMA'!$A$3:$A$181,0))</f>
        <v>1% do Valor de Comparação do VMA</v>
      </c>
      <c r="AD2513" s="53" t="str">
        <f>VLOOKUP(Tabela1[[#This Row],[Índice]],[1]Planilha1!$A:$A,1,0)</f>
        <v>#ERROR!</v>
      </c>
    </row>
    <row r="2514" ht="15.75" customHeight="1">
      <c r="A2514" s="52">
        <v>257232.0</v>
      </c>
      <c r="B2514" s="53" t="s">
        <v>70</v>
      </c>
      <c r="C2514" s="53" t="s">
        <v>71</v>
      </c>
      <c r="D2514" s="22">
        <v>207322.0</v>
      </c>
      <c r="E2514" s="53" t="s">
        <v>98</v>
      </c>
      <c r="F2514" s="54">
        <v>1.0011506E7</v>
      </c>
      <c r="G2514" s="53" t="s">
        <v>1780</v>
      </c>
      <c r="H2514" s="55">
        <v>2101.0</v>
      </c>
      <c r="I2514" s="55" t="s">
        <v>1832</v>
      </c>
      <c r="J2514" s="55" t="s">
        <v>330</v>
      </c>
      <c r="K2514" s="53" t="s">
        <v>57</v>
      </c>
      <c r="L2514" s="53"/>
      <c r="M2514" s="53">
        <v>1.0</v>
      </c>
      <c r="N2514" s="53" t="s">
        <v>52</v>
      </c>
      <c r="O2514" s="25">
        <v>25.11</v>
      </c>
      <c r="P2514" s="25">
        <f>'LISTA DOS ITENS'!$O2514*'LISTA DOS ITENS'!$M2514</f>
        <v>25.11</v>
      </c>
      <c r="Q2514" s="25">
        <v>1265.68</v>
      </c>
      <c r="R2514" s="25">
        <f>'LISTA DOS ITENS'!$Q2514*'LISTA DOS ITENS'!$M2514</f>
        <v>1265.68</v>
      </c>
      <c r="S2514" s="56">
        <f>IF('LISTA DOS ITENS'!$P2514&gt;'LISTA DOS ITENS'!$R2514,'LISTA DOS ITENS'!$P2514,'LISTA DOS ITENS'!$R2514)</f>
        <v>1265.68</v>
      </c>
      <c r="T2514" s="25">
        <v>107.0579791166735</v>
      </c>
      <c r="U2514" s="25">
        <f>'LISTA DOS ITENS'!$T2514*'LISTA DOS ITENS'!$M2514</f>
        <v>107.0579791</v>
      </c>
      <c r="V2514" s="56">
        <f t="array" ref="V2514">INDEX('RESUMO - LOTES E VMA'!$F$3:$F$181,MATCH('LISTA DOS ITENS'!$D2514,'RESUMO - LOTES E VMA'!$A$3:$A$181,0))</f>
        <v>47595.68897</v>
      </c>
      <c r="W2514" s="57">
        <f>'LISTA DOS ITENS'!$U2514/'LISTA DOS ITENS'!$V2514</f>
        <v>0.002249320924</v>
      </c>
      <c r="X2514" s="53" t="s">
        <v>53</v>
      </c>
      <c r="Y2514" s="53" t="s">
        <v>290</v>
      </c>
      <c r="Z2514" s="58" t="str">
        <f>'LISTA DOS ITENS'!$F2514&amp;"-"&amp;'LISTA DOS ITENS'!$H2514&amp;"-"&amp;'LISTA DOS ITENS'!$J2514&amp;"-"&amp;'LISTA DOS ITENS'!$K2514&amp;"-"&amp;'LISTA DOS ITENS'!$I2514</f>
        <v>10011506-2101-R018-USADO-PP-5220-18-012-MRP</v>
      </c>
      <c r="AA2514" s="59" t="str">
        <f t="array" ref="AA2514">INDEX('RESUMO - LOTES E VMA'!$M$3:$M$181,MATCH('LISTA DOS ITENS'!$D2514,'RESUMO - LOTES E VMA'!$A$3:$A$181,0))</f>
        <v>Para Leilão</v>
      </c>
      <c r="AB2514" s="60">
        <f t="array" ref="AB2514">INDEX('RESUMO - LOTES E VMA'!$J$3:$J$181,MATCH('LISTA DOS ITENS'!$D2514,'RESUMO - LOTES E VMA'!$A$3:$A$181,0))</f>
        <v>0.08291845607</v>
      </c>
      <c r="AC2514" s="29" t="str">
        <f t="array" ref="AC2514">INDEX('RESUMO - LOTES E VMA'!$L$3:$L$181,MATCH('LISTA DOS ITENS'!$D2514,'RESUMO - LOTES E VMA'!$A$3:$A$181,0))</f>
        <v>1% do Valor de Comparação do VMA</v>
      </c>
      <c r="AD2514" s="53" t="str">
        <f>VLOOKUP(Tabela1[[#This Row],[Índice]],[1]Planilha1!$A:$A,1,0)</f>
        <v>#ERROR!</v>
      </c>
    </row>
    <row r="2515" ht="15.75" customHeight="1">
      <c r="A2515" s="52">
        <v>257233.0</v>
      </c>
      <c r="B2515" s="53" t="s">
        <v>70</v>
      </c>
      <c r="C2515" s="53" t="s">
        <v>71</v>
      </c>
      <c r="D2515" s="22">
        <v>207322.0</v>
      </c>
      <c r="E2515" s="53" t="s">
        <v>98</v>
      </c>
      <c r="F2515" s="54">
        <v>1.0011686E7</v>
      </c>
      <c r="G2515" s="53" t="s">
        <v>1786</v>
      </c>
      <c r="H2515" s="55">
        <v>2101.0</v>
      </c>
      <c r="I2515" s="55" t="s">
        <v>1787</v>
      </c>
      <c r="J2515" s="55" t="s">
        <v>330</v>
      </c>
      <c r="K2515" s="53" t="s">
        <v>80</v>
      </c>
      <c r="L2515" s="53"/>
      <c r="M2515" s="53">
        <v>1.0</v>
      </c>
      <c r="N2515" s="53" t="s">
        <v>52</v>
      </c>
      <c r="O2515" s="25">
        <v>3041.02</v>
      </c>
      <c r="P2515" s="25">
        <f>'LISTA DOS ITENS'!$O2515*'LISTA DOS ITENS'!$M2515</f>
        <v>3041.02</v>
      </c>
      <c r="Q2515" s="25">
        <v>2528.02</v>
      </c>
      <c r="R2515" s="25">
        <f>'LISTA DOS ITENS'!$Q2515*'LISTA DOS ITENS'!$M2515</f>
        <v>2528.02</v>
      </c>
      <c r="S2515" s="56">
        <f>IF('LISTA DOS ITENS'!$P2515&gt;'LISTA DOS ITENS'!$R2515,'LISTA DOS ITENS'!$P2515,'LISTA DOS ITENS'!$R2515)</f>
        <v>3041.02</v>
      </c>
      <c r="T2515" s="25">
        <v>213.8334431819519</v>
      </c>
      <c r="U2515" s="25">
        <f>'LISTA DOS ITENS'!$T2515*'LISTA DOS ITENS'!$M2515</f>
        <v>213.8334432</v>
      </c>
      <c r="V2515" s="56">
        <f t="array" ref="V2515">INDEX('RESUMO - LOTES E VMA'!$F$3:$F$181,MATCH('LISTA DOS ITENS'!$D2515,'RESUMO - LOTES E VMA'!$A$3:$A$181,0))</f>
        <v>47595.68897</v>
      </c>
      <c r="W2515" s="57">
        <f>'LISTA DOS ITENS'!$U2515/'LISTA DOS ITENS'!$V2515</f>
        <v>0.004492706121</v>
      </c>
      <c r="X2515" s="53" t="s">
        <v>53</v>
      </c>
      <c r="Y2515" s="53" t="s">
        <v>290</v>
      </c>
      <c r="Z2515" s="58" t="str">
        <f>'LISTA DOS ITENS'!$F2515&amp;"-"&amp;'LISTA DOS ITENS'!$H2515&amp;"-"&amp;'LISTA DOS ITENS'!$J2515&amp;"-"&amp;'LISTA DOS ITENS'!$K2515&amp;"-"&amp;'LISTA DOS ITENS'!$I2515</f>
        <v>10011686-2101-R018-IMOB/NAC-IN-5210-19-008-MRP</v>
      </c>
      <c r="AA2515" s="59" t="str">
        <f t="array" ref="AA2515">INDEX('RESUMO - LOTES E VMA'!$M$3:$M$181,MATCH('LISTA DOS ITENS'!$D2515,'RESUMO - LOTES E VMA'!$A$3:$A$181,0))</f>
        <v>Para Leilão</v>
      </c>
      <c r="AB2515" s="60">
        <f t="array" ref="AB2515">INDEX('RESUMO - LOTES E VMA'!$J$3:$J$181,MATCH('LISTA DOS ITENS'!$D2515,'RESUMO - LOTES E VMA'!$A$3:$A$181,0))</f>
        <v>0.08291845607</v>
      </c>
      <c r="AC2515" s="29" t="str">
        <f t="array" ref="AC2515">INDEX('RESUMO - LOTES E VMA'!$L$3:$L$181,MATCH('LISTA DOS ITENS'!$D2515,'RESUMO - LOTES E VMA'!$A$3:$A$181,0))</f>
        <v>1% do Valor de Comparação do VMA</v>
      </c>
      <c r="AD2515" s="53" t="str">
        <f>VLOOKUP(Tabela1[[#This Row],[Índice]],[1]Planilha1!$A:$A,1,0)</f>
        <v>#ERROR!</v>
      </c>
    </row>
    <row r="2516" ht="15.75" customHeight="1">
      <c r="A2516" s="52">
        <v>257234.0</v>
      </c>
      <c r="B2516" s="53" t="s">
        <v>70</v>
      </c>
      <c r="C2516" s="53" t="s">
        <v>71</v>
      </c>
      <c r="D2516" s="22">
        <v>207322.0</v>
      </c>
      <c r="E2516" s="53" t="s">
        <v>98</v>
      </c>
      <c r="F2516" s="54">
        <v>1.0601917E7</v>
      </c>
      <c r="G2516" s="53" t="s">
        <v>1833</v>
      </c>
      <c r="H2516" s="55">
        <v>2101.0</v>
      </c>
      <c r="I2516" s="55"/>
      <c r="J2516" s="55" t="s">
        <v>330</v>
      </c>
      <c r="K2516" s="53" t="s">
        <v>73</v>
      </c>
      <c r="L2516" s="53"/>
      <c r="M2516" s="53">
        <v>1.0</v>
      </c>
      <c r="N2516" s="53" t="s">
        <v>52</v>
      </c>
      <c r="O2516" s="25">
        <v>5149.24</v>
      </c>
      <c r="P2516" s="25">
        <f>'LISTA DOS ITENS'!$O2516*'LISTA DOS ITENS'!$M2516</f>
        <v>5149.24</v>
      </c>
      <c r="Q2516" s="25">
        <v>5149.24</v>
      </c>
      <c r="R2516" s="25">
        <f>'LISTA DOS ITENS'!$Q2516*'LISTA DOS ITENS'!$M2516</f>
        <v>5149.24</v>
      </c>
      <c r="S2516" s="56">
        <f>IF('LISTA DOS ITENS'!$P2516&gt;'LISTA DOS ITENS'!$R2516,'LISTA DOS ITENS'!$P2516,'LISTA DOS ITENS'!$R2516)</f>
        <v>5149.24</v>
      </c>
      <c r="T2516" s="25">
        <v>435.55024049265194</v>
      </c>
      <c r="U2516" s="25">
        <f>'LISTA DOS ITENS'!$T2516*'LISTA DOS ITENS'!$M2516</f>
        <v>435.5502405</v>
      </c>
      <c r="V2516" s="56">
        <f t="array" ref="V2516">INDEX('RESUMO - LOTES E VMA'!$F$3:$F$181,MATCH('LISTA DOS ITENS'!$D2516,'RESUMO - LOTES E VMA'!$A$3:$A$181,0))</f>
        <v>47595.68897</v>
      </c>
      <c r="W2516" s="57">
        <f>'LISTA DOS ITENS'!$U2516/'LISTA DOS ITENS'!$V2516</f>
        <v>0.009151043926</v>
      </c>
      <c r="X2516" s="53" t="s">
        <v>53</v>
      </c>
      <c r="Y2516" s="53" t="s">
        <v>290</v>
      </c>
      <c r="Z2516" s="58" t="str">
        <f>'LISTA DOS ITENS'!$F2516&amp;"-"&amp;'LISTA DOS ITENS'!$H2516&amp;"-"&amp;'LISTA DOS ITENS'!$J2516&amp;"-"&amp;'LISTA DOS ITENS'!$K2516&amp;"-"&amp;'LISTA DOS ITENS'!$I2516</f>
        <v>10601917-2101-R018-CONS/NAC-</v>
      </c>
      <c r="AA2516" s="59" t="str">
        <f t="array" ref="AA2516">INDEX('RESUMO - LOTES E VMA'!$M$3:$M$181,MATCH('LISTA DOS ITENS'!$D2516,'RESUMO - LOTES E VMA'!$A$3:$A$181,0))</f>
        <v>Para Leilão</v>
      </c>
      <c r="AB2516" s="60">
        <f t="array" ref="AB2516">INDEX('RESUMO - LOTES E VMA'!$J$3:$J$181,MATCH('LISTA DOS ITENS'!$D2516,'RESUMO - LOTES E VMA'!$A$3:$A$181,0))</f>
        <v>0.08291845607</v>
      </c>
      <c r="AC2516" s="29" t="str">
        <f t="array" ref="AC2516">INDEX('RESUMO - LOTES E VMA'!$L$3:$L$181,MATCH('LISTA DOS ITENS'!$D2516,'RESUMO - LOTES E VMA'!$A$3:$A$181,0))</f>
        <v>1% do Valor de Comparação do VMA</v>
      </c>
      <c r="AD2516" s="53" t="str">
        <f>VLOOKUP(Tabela1[[#This Row],[Índice]],[1]Planilha1!$A:$A,1,0)</f>
        <v>#ERROR!</v>
      </c>
    </row>
    <row r="2517" ht="15.75" customHeight="1">
      <c r="A2517" s="52">
        <v>257235.0</v>
      </c>
      <c r="B2517" s="53" t="s">
        <v>70</v>
      </c>
      <c r="C2517" s="53" t="s">
        <v>71</v>
      </c>
      <c r="D2517" s="22">
        <v>207322.0</v>
      </c>
      <c r="E2517" s="53" t="s">
        <v>98</v>
      </c>
      <c r="F2517" s="54">
        <v>1.087908E7</v>
      </c>
      <c r="G2517" s="53" t="s">
        <v>1834</v>
      </c>
      <c r="H2517" s="55">
        <v>2101.0</v>
      </c>
      <c r="I2517" s="55" t="s">
        <v>130</v>
      </c>
      <c r="J2517" s="55" t="s">
        <v>330</v>
      </c>
      <c r="K2517" s="53" t="s">
        <v>73</v>
      </c>
      <c r="L2517" s="53"/>
      <c r="M2517" s="53">
        <v>1.0</v>
      </c>
      <c r="N2517" s="53" t="s">
        <v>52</v>
      </c>
      <c r="O2517" s="25">
        <v>1068.15</v>
      </c>
      <c r="P2517" s="25">
        <f>'LISTA DOS ITENS'!$O2517*'LISTA DOS ITENS'!$M2517</f>
        <v>1068.15</v>
      </c>
      <c r="Q2517" s="25">
        <v>1068.15</v>
      </c>
      <c r="R2517" s="25">
        <f>'LISTA DOS ITENS'!$Q2517*'LISTA DOS ITENS'!$M2517</f>
        <v>1068.15</v>
      </c>
      <c r="S2517" s="56">
        <f>IF('LISTA DOS ITENS'!$P2517&gt;'LISTA DOS ITENS'!$R2517,'LISTA DOS ITENS'!$P2517,'LISTA DOS ITENS'!$R2517)</f>
        <v>1068.15</v>
      </c>
      <c r="T2517" s="25">
        <v>90.34983597234276</v>
      </c>
      <c r="U2517" s="25">
        <f>'LISTA DOS ITENS'!$T2517*'LISTA DOS ITENS'!$M2517</f>
        <v>90.34983597</v>
      </c>
      <c r="V2517" s="56">
        <f t="array" ref="V2517">INDEX('RESUMO - LOTES E VMA'!$F$3:$F$181,MATCH('LISTA DOS ITENS'!$D2517,'RESUMO - LOTES E VMA'!$A$3:$A$181,0))</f>
        <v>47595.68897</v>
      </c>
      <c r="W2517" s="57">
        <f>'LISTA DOS ITENS'!$U2517/'LISTA DOS ITENS'!$V2517</f>
        <v>0.001898277721</v>
      </c>
      <c r="X2517" s="53" t="s">
        <v>53</v>
      </c>
      <c r="Y2517" s="53" t="s">
        <v>290</v>
      </c>
      <c r="Z2517" s="58" t="str">
        <f>'LISTA DOS ITENS'!$F2517&amp;"-"&amp;'LISTA DOS ITENS'!$H2517&amp;"-"&amp;'LISTA DOS ITENS'!$J2517&amp;"-"&amp;'LISTA DOS ITENS'!$K2517&amp;"-"&amp;'LISTA DOS ITENS'!$I2517</f>
        <v>10879080-2101-R018-CONS/NAC-ED-1000-01.02</v>
      </c>
      <c r="AA2517" s="59" t="str">
        <f t="array" ref="AA2517">INDEX('RESUMO - LOTES E VMA'!$M$3:$M$181,MATCH('LISTA DOS ITENS'!$D2517,'RESUMO - LOTES E VMA'!$A$3:$A$181,0))</f>
        <v>Para Leilão</v>
      </c>
      <c r="AB2517" s="60">
        <f t="array" ref="AB2517">INDEX('RESUMO - LOTES E VMA'!$J$3:$J$181,MATCH('LISTA DOS ITENS'!$D2517,'RESUMO - LOTES E VMA'!$A$3:$A$181,0))</f>
        <v>0.08291845607</v>
      </c>
      <c r="AC2517" s="29" t="str">
        <f t="array" ref="AC2517">INDEX('RESUMO - LOTES E VMA'!$L$3:$L$181,MATCH('LISTA DOS ITENS'!$D2517,'RESUMO - LOTES E VMA'!$A$3:$A$181,0))</f>
        <v>1% do Valor de Comparação do VMA</v>
      </c>
      <c r="AD2517" s="53" t="str">
        <f>VLOOKUP(Tabela1[[#This Row],[Índice]],[1]Planilha1!$A:$A,1,0)</f>
        <v>#ERROR!</v>
      </c>
    </row>
    <row r="2518" ht="15.75" customHeight="1">
      <c r="A2518" s="52">
        <v>257236.0</v>
      </c>
      <c r="B2518" s="53" t="s">
        <v>70</v>
      </c>
      <c r="C2518" s="53" t="s">
        <v>71</v>
      </c>
      <c r="D2518" s="22">
        <v>207322.0</v>
      </c>
      <c r="E2518" s="53" t="s">
        <v>98</v>
      </c>
      <c r="F2518" s="54">
        <v>1.1177358E7</v>
      </c>
      <c r="G2518" s="53" t="s">
        <v>1835</v>
      </c>
      <c r="H2518" s="55">
        <v>2101.0</v>
      </c>
      <c r="I2518" s="55"/>
      <c r="J2518" s="55" t="s">
        <v>330</v>
      </c>
      <c r="K2518" s="53" t="s">
        <v>51</v>
      </c>
      <c r="L2518" s="53"/>
      <c r="M2518" s="53">
        <v>8.0</v>
      </c>
      <c r="N2518" s="53" t="s">
        <v>52</v>
      </c>
      <c r="O2518" s="25">
        <v>0.00125</v>
      </c>
      <c r="P2518" s="25">
        <f>'LISTA DOS ITENS'!$O2518*'LISTA DOS ITENS'!$M2518</f>
        <v>0.01</v>
      </c>
      <c r="Q2518" s="25">
        <v>598.25</v>
      </c>
      <c r="R2518" s="25">
        <f>'LISTA DOS ITENS'!$Q2518*'LISTA DOS ITENS'!$M2518</f>
        <v>4786</v>
      </c>
      <c r="S2518" s="56">
        <f>IF('LISTA DOS ITENS'!$P2518&gt;'LISTA DOS ITENS'!$R2518,'LISTA DOS ITENS'!$P2518,'LISTA DOS ITENS'!$R2518)</f>
        <v>4786</v>
      </c>
      <c r="T2518" s="25">
        <v>50.603182484158644</v>
      </c>
      <c r="U2518" s="25">
        <f>'LISTA DOS ITENS'!$T2518*'LISTA DOS ITENS'!$M2518</f>
        <v>404.8254599</v>
      </c>
      <c r="V2518" s="56">
        <f t="array" ref="V2518">INDEX('RESUMO - LOTES E VMA'!$F$3:$F$181,MATCH('LISTA DOS ITENS'!$D2518,'RESUMO - LOTES E VMA'!$A$3:$A$181,0))</f>
        <v>47595.68897</v>
      </c>
      <c r="W2518" s="57">
        <f>'LISTA DOS ITENS'!$U2518/'LISTA DOS ITENS'!$V2518</f>
        <v>0.008505506877</v>
      </c>
      <c r="X2518" s="53" t="s">
        <v>53</v>
      </c>
      <c r="Y2518" s="53" t="s">
        <v>290</v>
      </c>
      <c r="Z2518" s="58" t="str">
        <f>'LISTA DOS ITENS'!$F2518&amp;"-"&amp;'LISTA DOS ITENS'!$H2518&amp;"-"&amp;'LISTA DOS ITENS'!$J2518&amp;"-"&amp;'LISTA DOS ITENS'!$K2518&amp;"-"&amp;'LISTA DOS ITENS'!$I2518</f>
        <v>11177358-2101-R018-A RECUPER-</v>
      </c>
      <c r="AA2518" s="59" t="str">
        <f t="array" ref="AA2518">INDEX('RESUMO - LOTES E VMA'!$M$3:$M$181,MATCH('LISTA DOS ITENS'!$D2518,'RESUMO - LOTES E VMA'!$A$3:$A$181,0))</f>
        <v>Para Leilão</v>
      </c>
      <c r="AB2518" s="60">
        <f t="array" ref="AB2518">INDEX('RESUMO - LOTES E VMA'!$J$3:$J$181,MATCH('LISTA DOS ITENS'!$D2518,'RESUMO - LOTES E VMA'!$A$3:$A$181,0))</f>
        <v>0.08291845607</v>
      </c>
      <c r="AC2518" s="29" t="str">
        <f t="array" ref="AC2518">INDEX('RESUMO - LOTES E VMA'!$L$3:$L$181,MATCH('LISTA DOS ITENS'!$D2518,'RESUMO - LOTES E VMA'!$A$3:$A$181,0))</f>
        <v>1% do Valor de Comparação do VMA</v>
      </c>
      <c r="AD2518" s="53" t="str">
        <f>VLOOKUP(Tabela1[[#This Row],[Índice]],[1]Planilha1!$A:$A,1,0)</f>
        <v>#ERROR!</v>
      </c>
    </row>
    <row r="2519" ht="15.75" customHeight="1">
      <c r="A2519" s="52">
        <v>257237.0</v>
      </c>
      <c r="B2519" s="53" t="s">
        <v>70</v>
      </c>
      <c r="C2519" s="53" t="s">
        <v>71</v>
      </c>
      <c r="D2519" s="22">
        <v>207322.0</v>
      </c>
      <c r="E2519" s="53" t="s">
        <v>98</v>
      </c>
      <c r="F2519" s="54">
        <v>1.1367863E7</v>
      </c>
      <c r="G2519" s="53" t="s">
        <v>1836</v>
      </c>
      <c r="H2519" s="55">
        <v>2101.0</v>
      </c>
      <c r="I2519" s="55"/>
      <c r="J2519" s="55" t="s">
        <v>330</v>
      </c>
      <c r="K2519" s="53" t="s">
        <v>80</v>
      </c>
      <c r="L2519" s="53"/>
      <c r="M2519" s="53">
        <v>1.0</v>
      </c>
      <c r="N2519" s="53" t="s">
        <v>52</v>
      </c>
      <c r="O2519" s="25">
        <v>8000.0</v>
      </c>
      <c r="P2519" s="25">
        <f>'LISTA DOS ITENS'!$O2519*'LISTA DOS ITENS'!$M2519</f>
        <v>8000</v>
      </c>
      <c r="Q2519" s="25">
        <v>8000.0</v>
      </c>
      <c r="R2519" s="25">
        <f>'LISTA DOS ITENS'!$Q2519*'LISTA DOS ITENS'!$M2519</f>
        <v>8000</v>
      </c>
      <c r="S2519" s="56">
        <f>IF('LISTA DOS ITENS'!$P2519&gt;'LISTA DOS ITENS'!$R2519,'LISTA DOS ITENS'!$P2519,'LISTA DOS ITENS'!$R2519)</f>
        <v>8000</v>
      </c>
      <c r="T2519" s="25">
        <v>676.6827578324599</v>
      </c>
      <c r="U2519" s="25">
        <f>'LISTA DOS ITENS'!$T2519*'LISTA DOS ITENS'!$M2519</f>
        <v>676.6827578</v>
      </c>
      <c r="V2519" s="56">
        <f t="array" ref="V2519">INDEX('RESUMO - LOTES E VMA'!$F$3:$F$181,MATCH('LISTA DOS ITENS'!$D2519,'RESUMO - LOTES E VMA'!$A$3:$A$181,0))</f>
        <v>47595.68897</v>
      </c>
      <c r="W2519" s="57">
        <f>'LISTA DOS ITENS'!$U2519/'LISTA DOS ITENS'!$V2519</f>
        <v>0.01421731195</v>
      </c>
      <c r="X2519" s="53" t="s">
        <v>53</v>
      </c>
      <c r="Y2519" s="53" t="s">
        <v>290</v>
      </c>
      <c r="Z2519" s="58" t="str">
        <f>'LISTA DOS ITENS'!$F2519&amp;"-"&amp;'LISTA DOS ITENS'!$H2519&amp;"-"&amp;'LISTA DOS ITENS'!$J2519&amp;"-"&amp;'LISTA DOS ITENS'!$K2519&amp;"-"&amp;'LISTA DOS ITENS'!$I2519</f>
        <v>11367863-2101-R018-IMOB/NAC-</v>
      </c>
      <c r="AA2519" s="59" t="str">
        <f t="array" ref="AA2519">INDEX('RESUMO - LOTES E VMA'!$M$3:$M$181,MATCH('LISTA DOS ITENS'!$D2519,'RESUMO - LOTES E VMA'!$A$3:$A$181,0))</f>
        <v>Para Leilão</v>
      </c>
      <c r="AB2519" s="60">
        <f t="array" ref="AB2519">INDEX('RESUMO - LOTES E VMA'!$J$3:$J$181,MATCH('LISTA DOS ITENS'!$D2519,'RESUMO - LOTES E VMA'!$A$3:$A$181,0))</f>
        <v>0.08291845607</v>
      </c>
      <c r="AC2519" s="29" t="str">
        <f t="array" ref="AC2519">INDEX('RESUMO - LOTES E VMA'!$L$3:$L$181,MATCH('LISTA DOS ITENS'!$D2519,'RESUMO - LOTES E VMA'!$A$3:$A$181,0))</f>
        <v>1% do Valor de Comparação do VMA</v>
      </c>
      <c r="AD2519" s="53" t="str">
        <f>VLOOKUP(Tabela1[[#This Row],[Índice]],[1]Planilha1!$A:$A,1,0)</f>
        <v>#ERROR!</v>
      </c>
    </row>
    <row r="2520" ht="15.75" customHeight="1">
      <c r="A2520" s="52">
        <v>257238.0</v>
      </c>
      <c r="B2520" s="53" t="s">
        <v>70</v>
      </c>
      <c r="C2520" s="53" t="s">
        <v>71</v>
      </c>
      <c r="D2520" s="22">
        <v>207322.0</v>
      </c>
      <c r="E2520" s="53" t="s">
        <v>98</v>
      </c>
      <c r="F2520" s="54">
        <v>1.001168E7</v>
      </c>
      <c r="G2520" s="53" t="s">
        <v>1808</v>
      </c>
      <c r="H2520" s="55">
        <v>2201.0</v>
      </c>
      <c r="I2520" s="55"/>
      <c r="J2520" s="55" t="s">
        <v>330</v>
      </c>
      <c r="K2520" s="53" t="s">
        <v>293</v>
      </c>
      <c r="L2520" s="53"/>
      <c r="M2520" s="53">
        <v>1.0</v>
      </c>
      <c r="N2520" s="53" t="s">
        <v>52</v>
      </c>
      <c r="O2520" s="25">
        <v>1.0</v>
      </c>
      <c r="P2520" s="25">
        <f>'LISTA DOS ITENS'!$O2520*'LISTA DOS ITENS'!$M2520</f>
        <v>1</v>
      </c>
      <c r="Q2520" s="25">
        <v>17657.34</v>
      </c>
      <c r="R2520" s="25">
        <f>'LISTA DOS ITENS'!$Q2520*'LISTA DOS ITENS'!$M2520</f>
        <v>17657.34</v>
      </c>
      <c r="S2520" s="56">
        <f>IF('LISTA DOS ITENS'!$P2520&gt;'LISTA DOS ITENS'!$R2520,'LISTA DOS ITENS'!$P2520,'LISTA DOS ITENS'!$R2520)</f>
        <v>17657.34</v>
      </c>
      <c r="T2520" s="25">
        <v>1493.552190898176</v>
      </c>
      <c r="U2520" s="25">
        <f>'LISTA DOS ITENS'!$T2520*'LISTA DOS ITENS'!$M2520</f>
        <v>1493.552191</v>
      </c>
      <c r="V2520" s="56">
        <f t="array" ref="V2520">INDEX('RESUMO - LOTES E VMA'!$F$3:$F$181,MATCH('LISTA DOS ITENS'!$D2520,'RESUMO - LOTES E VMA'!$A$3:$A$181,0))</f>
        <v>47595.68897</v>
      </c>
      <c r="W2520" s="57">
        <f>'LISTA DOS ITENS'!$U2520/'LISTA DOS ITENS'!$V2520</f>
        <v>0.03137998888</v>
      </c>
      <c r="X2520" s="53" t="s">
        <v>53</v>
      </c>
      <c r="Y2520" s="53" t="s">
        <v>290</v>
      </c>
      <c r="Z2520" s="58" t="str">
        <f>'LISTA DOS ITENS'!$F2520&amp;"-"&amp;'LISTA DOS ITENS'!$H2520&amp;"-"&amp;'LISTA DOS ITENS'!$J2520&amp;"-"&amp;'LISTA DOS ITENS'!$K2520&amp;"-"&amp;'LISTA DOS ITENS'!$I2520</f>
        <v>10011680-2201-R018-SOBRE_EMP-</v>
      </c>
      <c r="AA2520" s="59" t="str">
        <f t="array" ref="AA2520">INDEX('RESUMO - LOTES E VMA'!$M$3:$M$181,MATCH('LISTA DOS ITENS'!$D2520,'RESUMO - LOTES E VMA'!$A$3:$A$181,0))</f>
        <v>Para Leilão</v>
      </c>
      <c r="AB2520" s="60">
        <f t="array" ref="AB2520">INDEX('RESUMO - LOTES E VMA'!$J$3:$J$181,MATCH('LISTA DOS ITENS'!$D2520,'RESUMO - LOTES E VMA'!$A$3:$A$181,0))</f>
        <v>0.08291845607</v>
      </c>
      <c r="AC2520" s="29" t="str">
        <f t="array" ref="AC2520">INDEX('RESUMO - LOTES E VMA'!$L$3:$L$181,MATCH('LISTA DOS ITENS'!$D2520,'RESUMO - LOTES E VMA'!$A$3:$A$181,0))</f>
        <v>1% do Valor de Comparação do VMA</v>
      </c>
      <c r="AD2520" s="53" t="str">
        <f>VLOOKUP(Tabela1[[#This Row],[Índice]],[1]Planilha1!$A:$A,1,0)</f>
        <v>#ERROR!</v>
      </c>
    </row>
    <row r="2521" ht="15.75" customHeight="1">
      <c r="A2521" s="52">
        <v>257239.0</v>
      </c>
      <c r="B2521" s="53" t="s">
        <v>70</v>
      </c>
      <c r="C2521" s="53" t="s">
        <v>71</v>
      </c>
      <c r="D2521" s="22">
        <v>207322.0</v>
      </c>
      <c r="E2521" s="53" t="s">
        <v>98</v>
      </c>
      <c r="F2521" s="54">
        <v>1.01749E7</v>
      </c>
      <c r="G2521" s="53" t="s">
        <v>1837</v>
      </c>
      <c r="H2521" s="55">
        <v>2201.0</v>
      </c>
      <c r="I2521" s="55"/>
      <c r="J2521" s="55" t="s">
        <v>330</v>
      </c>
      <c r="K2521" s="53" t="s">
        <v>51</v>
      </c>
      <c r="L2521" s="53"/>
      <c r="M2521" s="53">
        <v>1.0</v>
      </c>
      <c r="N2521" s="53" t="s">
        <v>52</v>
      </c>
      <c r="O2521" s="25">
        <v>1.0</v>
      </c>
      <c r="P2521" s="25">
        <f>'LISTA DOS ITENS'!$O2521*'LISTA DOS ITENS'!$M2521</f>
        <v>1</v>
      </c>
      <c r="Q2521" s="25">
        <v>4750.0</v>
      </c>
      <c r="R2521" s="25">
        <f>'LISTA DOS ITENS'!$Q2521*'LISTA DOS ITENS'!$M2521</f>
        <v>4750</v>
      </c>
      <c r="S2521" s="56">
        <f>IF('LISTA DOS ITENS'!$P2521&gt;'LISTA DOS ITENS'!$R2521,'LISTA DOS ITENS'!$P2521,'LISTA DOS ITENS'!$R2521)</f>
        <v>4750</v>
      </c>
      <c r="T2521" s="25">
        <v>401.7803874630231</v>
      </c>
      <c r="U2521" s="25">
        <f>'LISTA DOS ITENS'!$T2521*'LISTA DOS ITENS'!$M2521</f>
        <v>401.7803875</v>
      </c>
      <c r="V2521" s="56">
        <f t="array" ref="V2521">INDEX('RESUMO - LOTES E VMA'!$F$3:$F$181,MATCH('LISTA DOS ITENS'!$D2521,'RESUMO - LOTES E VMA'!$A$3:$A$181,0))</f>
        <v>47595.68897</v>
      </c>
      <c r="W2521" s="57">
        <f>'LISTA DOS ITENS'!$U2521/'LISTA DOS ITENS'!$V2521</f>
        <v>0.008441528973</v>
      </c>
      <c r="X2521" s="53" t="s">
        <v>53</v>
      </c>
      <c r="Y2521" s="53" t="s">
        <v>290</v>
      </c>
      <c r="Z2521" s="58" t="str">
        <f>'LISTA DOS ITENS'!$F2521&amp;"-"&amp;'LISTA DOS ITENS'!$H2521&amp;"-"&amp;'LISTA DOS ITENS'!$J2521&amp;"-"&amp;'LISTA DOS ITENS'!$K2521&amp;"-"&amp;'LISTA DOS ITENS'!$I2521</f>
        <v>10174900-2201-R018-A RECUPER-</v>
      </c>
      <c r="AA2521" s="59" t="str">
        <f t="array" ref="AA2521">INDEX('RESUMO - LOTES E VMA'!$M$3:$M$181,MATCH('LISTA DOS ITENS'!$D2521,'RESUMO - LOTES E VMA'!$A$3:$A$181,0))</f>
        <v>Para Leilão</v>
      </c>
      <c r="AB2521" s="60">
        <f t="array" ref="AB2521">INDEX('RESUMO - LOTES E VMA'!$J$3:$J$181,MATCH('LISTA DOS ITENS'!$D2521,'RESUMO - LOTES E VMA'!$A$3:$A$181,0))</f>
        <v>0.08291845607</v>
      </c>
      <c r="AC2521" s="29" t="str">
        <f t="array" ref="AC2521">INDEX('RESUMO - LOTES E VMA'!$L$3:$L$181,MATCH('LISTA DOS ITENS'!$D2521,'RESUMO - LOTES E VMA'!$A$3:$A$181,0))</f>
        <v>1% do Valor de Comparação do VMA</v>
      </c>
      <c r="AD2521" s="53" t="str">
        <f>VLOOKUP(Tabela1[[#This Row],[Índice]],[1]Planilha1!$A:$A,1,0)</f>
        <v>#ERROR!</v>
      </c>
    </row>
    <row r="2522" ht="15.75" customHeight="1">
      <c r="A2522" s="52">
        <v>257240.0</v>
      </c>
      <c r="B2522" s="53" t="s">
        <v>70</v>
      </c>
      <c r="C2522" s="53" t="s">
        <v>71</v>
      </c>
      <c r="D2522" s="22">
        <v>207322.0</v>
      </c>
      <c r="E2522" s="53" t="s">
        <v>98</v>
      </c>
      <c r="F2522" s="54">
        <v>1.0387053E7</v>
      </c>
      <c r="G2522" s="53" t="s">
        <v>1838</v>
      </c>
      <c r="H2522" s="55">
        <v>2201.0</v>
      </c>
      <c r="I2522" s="55"/>
      <c r="J2522" s="55" t="s">
        <v>330</v>
      </c>
      <c r="K2522" s="53" t="s">
        <v>51</v>
      </c>
      <c r="L2522" s="53"/>
      <c r="M2522" s="53">
        <v>1.0</v>
      </c>
      <c r="N2522" s="53" t="s">
        <v>52</v>
      </c>
      <c r="O2522" s="25">
        <v>1.0</v>
      </c>
      <c r="P2522" s="25">
        <f>'LISTA DOS ITENS'!$O2522*'LISTA DOS ITENS'!$M2522</f>
        <v>1</v>
      </c>
      <c r="Q2522" s="25">
        <v>4012.0</v>
      </c>
      <c r="R2522" s="25">
        <f>'LISTA DOS ITENS'!$Q2522*'LISTA DOS ITENS'!$M2522</f>
        <v>4012</v>
      </c>
      <c r="S2522" s="56">
        <f>IF('LISTA DOS ITENS'!$P2522&gt;'LISTA DOS ITENS'!$R2522,'LISTA DOS ITENS'!$P2522,'LISTA DOS ITENS'!$R2522)</f>
        <v>4012</v>
      </c>
      <c r="T2522" s="25">
        <v>339.35640305297864</v>
      </c>
      <c r="U2522" s="25">
        <f>'LISTA DOS ITENS'!$T2522*'LISTA DOS ITENS'!$M2522</f>
        <v>339.3564031</v>
      </c>
      <c r="V2522" s="56">
        <f t="array" ref="V2522">INDEX('RESUMO - LOTES E VMA'!$F$3:$F$181,MATCH('LISTA DOS ITENS'!$D2522,'RESUMO - LOTES E VMA'!$A$3:$A$181,0))</f>
        <v>47595.68897</v>
      </c>
      <c r="W2522" s="57">
        <f>'LISTA DOS ITENS'!$U2522/'LISTA DOS ITENS'!$V2522</f>
        <v>0.007129981945</v>
      </c>
      <c r="X2522" s="53" t="s">
        <v>53</v>
      </c>
      <c r="Y2522" s="53" t="s">
        <v>290</v>
      </c>
      <c r="Z2522" s="58" t="str">
        <f>'LISTA DOS ITENS'!$F2522&amp;"-"&amp;'LISTA DOS ITENS'!$H2522&amp;"-"&amp;'LISTA DOS ITENS'!$J2522&amp;"-"&amp;'LISTA DOS ITENS'!$K2522&amp;"-"&amp;'LISTA DOS ITENS'!$I2522</f>
        <v>10387053-2201-R018-A RECUPER-</v>
      </c>
      <c r="AA2522" s="59" t="str">
        <f t="array" ref="AA2522">INDEX('RESUMO - LOTES E VMA'!$M$3:$M$181,MATCH('LISTA DOS ITENS'!$D2522,'RESUMO - LOTES E VMA'!$A$3:$A$181,0))</f>
        <v>Para Leilão</v>
      </c>
      <c r="AB2522" s="60">
        <f t="array" ref="AB2522">INDEX('RESUMO - LOTES E VMA'!$J$3:$J$181,MATCH('LISTA DOS ITENS'!$D2522,'RESUMO - LOTES E VMA'!$A$3:$A$181,0))</f>
        <v>0.08291845607</v>
      </c>
      <c r="AC2522" s="29" t="str">
        <f t="array" ref="AC2522">INDEX('RESUMO - LOTES E VMA'!$L$3:$L$181,MATCH('LISTA DOS ITENS'!$D2522,'RESUMO - LOTES E VMA'!$A$3:$A$181,0))</f>
        <v>1% do Valor de Comparação do VMA</v>
      </c>
      <c r="AD2522" s="53" t="str">
        <f>VLOOKUP(Tabela1[[#This Row],[Índice]],[1]Planilha1!$A:$A,1,0)</f>
        <v>#ERROR!</v>
      </c>
    </row>
    <row r="2523" ht="15.75" customHeight="1">
      <c r="A2523" s="52">
        <v>257241.0</v>
      </c>
      <c r="B2523" s="53" t="s">
        <v>70</v>
      </c>
      <c r="C2523" s="53" t="s">
        <v>71</v>
      </c>
      <c r="D2523" s="22">
        <v>207322.0</v>
      </c>
      <c r="E2523" s="53" t="s">
        <v>98</v>
      </c>
      <c r="F2523" s="54">
        <v>1.0681027E7</v>
      </c>
      <c r="G2523" s="53" t="s">
        <v>1795</v>
      </c>
      <c r="H2523" s="55">
        <v>2201.0</v>
      </c>
      <c r="I2523" s="55"/>
      <c r="J2523" s="55" t="s">
        <v>330</v>
      </c>
      <c r="K2523" s="53" t="s">
        <v>57</v>
      </c>
      <c r="L2523" s="53"/>
      <c r="M2523" s="53">
        <v>3.0</v>
      </c>
      <c r="N2523" s="53" t="s">
        <v>52</v>
      </c>
      <c r="O2523" s="25">
        <v>1.0</v>
      </c>
      <c r="P2523" s="25">
        <f>'LISTA DOS ITENS'!$O2523*'LISTA DOS ITENS'!$M2523</f>
        <v>3</v>
      </c>
      <c r="Q2523" s="25">
        <v>6137.438</v>
      </c>
      <c r="R2523" s="25">
        <f>'LISTA DOS ITENS'!$Q2523*'LISTA DOS ITENS'!$M2523</f>
        <v>18412.314</v>
      </c>
      <c r="S2523" s="56">
        <f>IF('LISTA DOS ITENS'!$P2523&gt;'LISTA DOS ITENS'!$R2523,'LISTA DOS ITENS'!$P2523,'LISTA DOS ITENS'!$R2523)</f>
        <v>18412.314</v>
      </c>
      <c r="T2523" s="25">
        <v>519.1373089832172</v>
      </c>
      <c r="U2523" s="25">
        <f>'LISTA DOS ITENS'!$T2523*'LISTA DOS ITENS'!$M2523</f>
        <v>1557.411927</v>
      </c>
      <c r="V2523" s="56">
        <f t="array" ref="V2523">INDEX('RESUMO - LOTES E VMA'!$F$3:$F$181,MATCH('LISTA DOS ITENS'!$D2523,'RESUMO - LOTES E VMA'!$A$3:$A$181,0))</f>
        <v>47595.68897</v>
      </c>
      <c r="W2523" s="57">
        <f>'LISTA DOS ITENS'!$U2523/'LISTA DOS ITENS'!$V2523</f>
        <v>0.03272170149</v>
      </c>
      <c r="X2523" s="53" t="s">
        <v>53</v>
      </c>
      <c r="Y2523" s="53" t="s">
        <v>290</v>
      </c>
      <c r="Z2523" s="58" t="str">
        <f>'LISTA DOS ITENS'!$F2523&amp;"-"&amp;'LISTA DOS ITENS'!$H2523&amp;"-"&amp;'LISTA DOS ITENS'!$J2523&amp;"-"&amp;'LISTA DOS ITENS'!$K2523&amp;"-"&amp;'LISTA DOS ITENS'!$I2523</f>
        <v>10681027-2201-R018-USADO-</v>
      </c>
      <c r="AA2523" s="59" t="str">
        <f t="array" ref="AA2523">INDEX('RESUMO - LOTES E VMA'!$M$3:$M$181,MATCH('LISTA DOS ITENS'!$D2523,'RESUMO - LOTES E VMA'!$A$3:$A$181,0))</f>
        <v>Para Leilão</v>
      </c>
      <c r="AB2523" s="60">
        <f t="array" ref="AB2523">INDEX('RESUMO - LOTES E VMA'!$J$3:$J$181,MATCH('LISTA DOS ITENS'!$D2523,'RESUMO - LOTES E VMA'!$A$3:$A$181,0))</f>
        <v>0.08291845607</v>
      </c>
      <c r="AC2523" s="29" t="str">
        <f t="array" ref="AC2523">INDEX('RESUMO - LOTES E VMA'!$L$3:$L$181,MATCH('LISTA DOS ITENS'!$D2523,'RESUMO - LOTES E VMA'!$A$3:$A$181,0))</f>
        <v>1% do Valor de Comparação do VMA</v>
      </c>
      <c r="AD2523" s="53" t="str">
        <f>VLOOKUP(Tabela1[[#This Row],[Índice]],[1]Planilha1!$A:$A,1,0)</f>
        <v>#ERROR!</v>
      </c>
    </row>
    <row r="2524" ht="15.75" customHeight="1">
      <c r="A2524" s="52">
        <v>257242.0</v>
      </c>
      <c r="B2524" s="53" t="s">
        <v>70</v>
      </c>
      <c r="C2524" s="53" t="s">
        <v>71</v>
      </c>
      <c r="D2524" s="22">
        <v>207323.0</v>
      </c>
      <c r="E2524" s="53" t="s">
        <v>156</v>
      </c>
      <c r="F2524" s="54">
        <v>1.0011617E7</v>
      </c>
      <c r="G2524" s="53" t="s">
        <v>1839</v>
      </c>
      <c r="H2524" s="55">
        <v>2101.0</v>
      </c>
      <c r="I2524" s="55"/>
      <c r="J2524" s="55" t="s">
        <v>158</v>
      </c>
      <c r="K2524" s="53" t="s">
        <v>73</v>
      </c>
      <c r="L2524" s="53"/>
      <c r="M2524" s="53">
        <v>7.0</v>
      </c>
      <c r="N2524" s="53" t="s">
        <v>52</v>
      </c>
      <c r="O2524" s="25">
        <v>7529.5599999999995</v>
      </c>
      <c r="P2524" s="25">
        <f>'LISTA DOS ITENS'!$O2524*'LISTA DOS ITENS'!$M2524</f>
        <v>52706.92</v>
      </c>
      <c r="Q2524" s="25">
        <v>7529.56</v>
      </c>
      <c r="R2524" s="25">
        <f>'LISTA DOS ITENS'!$Q2524*'LISTA DOS ITENS'!$M2524</f>
        <v>52706.92</v>
      </c>
      <c r="S2524" s="56">
        <f>IF('LISTA DOS ITENS'!$P2524&gt;'LISTA DOS ITENS'!$R2524,'LISTA DOS ITENS'!$P2524,'LISTA DOS ITENS'!$R2524)</f>
        <v>52706.92</v>
      </c>
      <c r="T2524" s="25">
        <v>636.8904282581221</v>
      </c>
      <c r="U2524" s="25">
        <f>'LISTA DOS ITENS'!$T2524*'LISTA DOS ITENS'!$M2524</f>
        <v>4458.232998</v>
      </c>
      <c r="V2524" s="56">
        <f t="array" ref="V2524">INDEX('RESUMO - LOTES E VMA'!$F$3:$F$181,MATCH('LISTA DOS ITENS'!$D2524,'RESUMO - LOTES E VMA'!$A$3:$A$181,0))</f>
        <v>4881.159721</v>
      </c>
      <c r="W2524" s="57">
        <f>'LISTA DOS ITENS'!$U2524/'LISTA DOS ITENS'!$V2524</f>
        <v>0.9133552787</v>
      </c>
      <c r="X2524" s="53" t="s">
        <v>53</v>
      </c>
      <c r="Y2524" s="53" t="s">
        <v>290</v>
      </c>
      <c r="Z2524" s="58" t="str">
        <f>'LISTA DOS ITENS'!$F2524&amp;"-"&amp;'LISTA DOS ITENS'!$H2524&amp;"-"&amp;'LISTA DOS ITENS'!$J2524&amp;"-"&amp;'LISTA DOS ITENS'!$K2524&amp;"-"&amp;'LISTA DOS ITENS'!$I2524</f>
        <v>10011617-2101-0098-CONS/NAC-</v>
      </c>
      <c r="AA2524" s="59" t="str">
        <f t="array" ref="AA2524">INDEX('RESUMO - LOTES E VMA'!$M$3:$M$181,MATCH('LISTA DOS ITENS'!$D2524,'RESUMO - LOTES E VMA'!$A$3:$A$181,0))</f>
        <v>Para Leilão</v>
      </c>
      <c r="AB2524" s="60">
        <f t="array" ref="AB2524">INDEX('RESUMO - LOTES E VMA'!$J$3:$J$181,MATCH('LISTA DOS ITENS'!$D2524,'RESUMO - LOTES E VMA'!$A$3:$A$181,0))</f>
        <v>0.08458534473</v>
      </c>
      <c r="AC2524" s="29" t="str">
        <f t="array" ref="AC2524">INDEX('RESUMO - LOTES E VMA'!$L$3:$L$181,MATCH('LISTA DOS ITENS'!$D2524,'RESUMO - LOTES E VMA'!$A$3:$A$181,0))</f>
        <v>1% do Valor de Comparação do VMA</v>
      </c>
      <c r="AD2524" s="53" t="str">
        <f>VLOOKUP(Tabela1[[#This Row],[Índice]],[1]Planilha1!$A:$A,1,0)</f>
        <v>#ERROR!</v>
      </c>
    </row>
    <row r="2525" ht="15.75" customHeight="1">
      <c r="A2525" s="52">
        <v>257243.0</v>
      </c>
      <c r="B2525" s="53" t="s">
        <v>70</v>
      </c>
      <c r="C2525" s="53" t="s">
        <v>71</v>
      </c>
      <c r="D2525" s="22">
        <v>207323.0</v>
      </c>
      <c r="E2525" s="53" t="s">
        <v>156</v>
      </c>
      <c r="F2525" s="54">
        <v>1.0566341E7</v>
      </c>
      <c r="G2525" s="53" t="s">
        <v>1840</v>
      </c>
      <c r="H2525" s="55">
        <v>2101.0</v>
      </c>
      <c r="I2525" s="55"/>
      <c r="J2525" s="55" t="s">
        <v>158</v>
      </c>
      <c r="K2525" s="53" t="s">
        <v>73</v>
      </c>
      <c r="L2525" s="53"/>
      <c r="M2525" s="53">
        <v>1.0</v>
      </c>
      <c r="N2525" s="53" t="s">
        <v>52</v>
      </c>
      <c r="O2525" s="25">
        <v>5000.0</v>
      </c>
      <c r="P2525" s="25">
        <f>'LISTA DOS ITENS'!$O2525*'LISTA DOS ITENS'!$M2525</f>
        <v>5000</v>
      </c>
      <c r="Q2525" s="25">
        <v>5000.0</v>
      </c>
      <c r="R2525" s="25">
        <f>'LISTA DOS ITENS'!$Q2525*'LISTA DOS ITENS'!$M2525</f>
        <v>5000</v>
      </c>
      <c r="S2525" s="56">
        <f>IF('LISTA DOS ITENS'!$P2525&gt;'LISTA DOS ITENS'!$R2525,'LISTA DOS ITENS'!$P2525,'LISTA DOS ITENS'!$R2525)</f>
        <v>5000</v>
      </c>
      <c r="T2525" s="25">
        <v>422.92672364528744</v>
      </c>
      <c r="U2525" s="25">
        <f>'LISTA DOS ITENS'!$T2525*'LISTA DOS ITENS'!$M2525</f>
        <v>422.9267236</v>
      </c>
      <c r="V2525" s="56">
        <f t="array" ref="V2525">INDEX('RESUMO - LOTES E VMA'!$F$3:$F$181,MATCH('LISTA DOS ITENS'!$D2525,'RESUMO - LOTES E VMA'!$A$3:$A$181,0))</f>
        <v>4881.159721</v>
      </c>
      <c r="W2525" s="57">
        <f>'LISTA DOS ITENS'!$U2525/'LISTA DOS ITENS'!$V2525</f>
        <v>0.08664472129</v>
      </c>
      <c r="X2525" s="53" t="s">
        <v>53</v>
      </c>
      <c r="Y2525" s="53" t="s">
        <v>290</v>
      </c>
      <c r="Z2525" s="58" t="str">
        <f>'LISTA DOS ITENS'!$F2525&amp;"-"&amp;'LISTA DOS ITENS'!$H2525&amp;"-"&amp;'LISTA DOS ITENS'!$J2525&amp;"-"&amp;'LISTA DOS ITENS'!$K2525&amp;"-"&amp;'LISTA DOS ITENS'!$I2525</f>
        <v>10566341-2101-0098-CONS/NAC-</v>
      </c>
      <c r="AA2525" s="59" t="str">
        <f t="array" ref="AA2525">INDEX('RESUMO - LOTES E VMA'!$M$3:$M$181,MATCH('LISTA DOS ITENS'!$D2525,'RESUMO - LOTES E VMA'!$A$3:$A$181,0))</f>
        <v>Para Leilão</v>
      </c>
      <c r="AB2525" s="60">
        <f t="array" ref="AB2525">INDEX('RESUMO - LOTES E VMA'!$J$3:$J$181,MATCH('LISTA DOS ITENS'!$D2525,'RESUMO - LOTES E VMA'!$A$3:$A$181,0))</f>
        <v>0.08458534473</v>
      </c>
      <c r="AC2525" s="29" t="str">
        <f t="array" ref="AC2525">INDEX('RESUMO - LOTES E VMA'!$L$3:$L$181,MATCH('LISTA DOS ITENS'!$D2525,'RESUMO - LOTES E VMA'!$A$3:$A$181,0))</f>
        <v>1% do Valor de Comparação do VMA</v>
      </c>
      <c r="AD2525" s="53" t="str">
        <f>VLOOKUP(Tabela1[[#This Row],[Índice]],[1]Planilha1!$A:$A,1,0)</f>
        <v>#ERROR!</v>
      </c>
    </row>
    <row r="2526" ht="15.75" customHeight="1">
      <c r="A2526" s="52">
        <v>257897.0</v>
      </c>
      <c r="B2526" s="53" t="s">
        <v>70</v>
      </c>
      <c r="C2526" s="53" t="s">
        <v>71</v>
      </c>
      <c r="D2526" s="22">
        <v>207347.0</v>
      </c>
      <c r="E2526" s="53" t="s">
        <v>98</v>
      </c>
      <c r="F2526" s="54">
        <v>1.0012257E7</v>
      </c>
      <c r="G2526" s="53" t="s">
        <v>1841</v>
      </c>
      <c r="H2526" s="55">
        <v>2101.0</v>
      </c>
      <c r="I2526" s="55"/>
      <c r="J2526" s="55" t="s">
        <v>100</v>
      </c>
      <c r="K2526" s="53" t="s">
        <v>73</v>
      </c>
      <c r="L2526" s="53"/>
      <c r="M2526" s="53">
        <v>1.0</v>
      </c>
      <c r="N2526" s="53" t="s">
        <v>52</v>
      </c>
      <c r="O2526" s="25">
        <v>1802.78</v>
      </c>
      <c r="P2526" s="25">
        <f>'LISTA DOS ITENS'!$O2526*'LISTA DOS ITENS'!$M2526</f>
        <v>1802.78</v>
      </c>
      <c r="Q2526" s="25">
        <v>1802.78</v>
      </c>
      <c r="R2526" s="25">
        <f>'LISTA DOS ITENS'!$Q2526*'LISTA DOS ITENS'!$M2526</f>
        <v>1802.78</v>
      </c>
      <c r="S2526" s="56">
        <f>IF('LISTA DOS ITENS'!$P2526&gt;'LISTA DOS ITENS'!$R2526,'LISTA DOS ITENS'!$P2526,'LISTA DOS ITENS'!$R2526)</f>
        <v>1802.78</v>
      </c>
      <c r="T2526" s="25">
        <v>131.01891911781556</v>
      </c>
      <c r="U2526" s="25">
        <f>'LISTA DOS ITENS'!$T2526*'LISTA DOS ITENS'!$M2526</f>
        <v>131.0189191</v>
      </c>
      <c r="V2526" s="56">
        <f t="array" ref="V2526">INDEX('RESUMO - LOTES E VMA'!$F$3:$F$181,MATCH('LISTA DOS ITENS'!$D2526,'RESUMO - LOTES E VMA'!$A$3:$A$181,0))</f>
        <v>8426.260882</v>
      </c>
      <c r="W2526" s="57">
        <f>'LISTA DOS ITENS'!$U2526/'LISTA DOS ITENS'!$V2526</f>
        <v>0.01554887998</v>
      </c>
      <c r="X2526" s="53" t="s">
        <v>53</v>
      </c>
      <c r="Y2526" s="53" t="s">
        <v>290</v>
      </c>
      <c r="Z2526" s="58" t="str">
        <f>'LISTA DOS ITENS'!$F2526&amp;"-"&amp;'LISTA DOS ITENS'!$H2526&amp;"-"&amp;'LISTA DOS ITENS'!$J2526&amp;"-"&amp;'LISTA DOS ITENS'!$K2526&amp;"-"&amp;'LISTA DOS ITENS'!$I2526</f>
        <v>10012257-2101-0018-CONS/NAC-</v>
      </c>
      <c r="AA2526" s="59" t="str">
        <f t="array" ref="AA2526">INDEX('RESUMO - LOTES E VMA'!$M$3:$M$181,MATCH('LISTA DOS ITENS'!$D2526,'RESUMO - LOTES E VMA'!$A$3:$A$181,0))</f>
        <v>Para Leilão</v>
      </c>
      <c r="AB2526" s="60">
        <f t="array" ref="AB2526">INDEX('RESUMO - LOTES E VMA'!$J$3:$J$181,MATCH('LISTA DOS ITENS'!$D2526,'RESUMO - LOTES E VMA'!$A$3:$A$181,0))</f>
        <v>0.06811418062</v>
      </c>
      <c r="AC2526" s="29" t="str">
        <f t="array" ref="AC2526">INDEX('RESUMO - LOTES E VMA'!$L$3:$L$181,MATCH('LISTA DOS ITENS'!$D2526,'RESUMO - LOTES E VMA'!$A$3:$A$181,0))</f>
        <v>1% do Valor de Comparação do VMA</v>
      </c>
      <c r="AD2526" s="53" t="str">
        <f>VLOOKUP(Tabela1[[#This Row],[Índice]],[1]Planilha1!$A:$A,1,0)</f>
        <v>#ERROR!</v>
      </c>
    </row>
    <row r="2527" ht="15.75" customHeight="1">
      <c r="A2527" s="52">
        <v>257898.0</v>
      </c>
      <c r="B2527" s="53" t="s">
        <v>70</v>
      </c>
      <c r="C2527" s="53" t="s">
        <v>71</v>
      </c>
      <c r="D2527" s="22">
        <v>207347.0</v>
      </c>
      <c r="E2527" s="53" t="s">
        <v>98</v>
      </c>
      <c r="F2527" s="54">
        <v>1.0012259E7</v>
      </c>
      <c r="G2527" s="53" t="s">
        <v>1842</v>
      </c>
      <c r="H2527" s="55">
        <v>2101.0</v>
      </c>
      <c r="I2527" s="55"/>
      <c r="J2527" s="55" t="s">
        <v>100</v>
      </c>
      <c r="K2527" s="53" t="s">
        <v>73</v>
      </c>
      <c r="L2527" s="53"/>
      <c r="M2527" s="53">
        <v>1.0</v>
      </c>
      <c r="N2527" s="53" t="s">
        <v>52</v>
      </c>
      <c r="O2527" s="25">
        <v>6420.63</v>
      </c>
      <c r="P2527" s="25">
        <f>'LISTA DOS ITENS'!$O2527*'LISTA DOS ITENS'!$M2527</f>
        <v>6420.63</v>
      </c>
      <c r="Q2527" s="25">
        <v>6420.63</v>
      </c>
      <c r="R2527" s="25">
        <f>'LISTA DOS ITENS'!$Q2527*'LISTA DOS ITENS'!$M2527</f>
        <v>6420.63</v>
      </c>
      <c r="S2527" s="56">
        <f>IF('LISTA DOS ITENS'!$P2527&gt;'LISTA DOS ITENS'!$R2527,'LISTA DOS ITENS'!$P2527,'LISTA DOS ITENS'!$R2527)</f>
        <v>6420.63</v>
      </c>
      <c r="T2527" s="25">
        <v>466.6259902236657</v>
      </c>
      <c r="U2527" s="25">
        <f>'LISTA DOS ITENS'!$T2527*'LISTA DOS ITENS'!$M2527</f>
        <v>466.6259902</v>
      </c>
      <c r="V2527" s="56">
        <f t="array" ref="V2527">INDEX('RESUMO - LOTES E VMA'!$F$3:$F$181,MATCH('LISTA DOS ITENS'!$D2527,'RESUMO - LOTES E VMA'!$A$3:$A$181,0))</f>
        <v>8426.260882</v>
      </c>
      <c r="W2527" s="57">
        <f>'LISTA DOS ITENS'!$U2527/'LISTA DOS ITENS'!$V2527</f>
        <v>0.05537758642</v>
      </c>
      <c r="X2527" s="53" t="s">
        <v>53</v>
      </c>
      <c r="Y2527" s="53" t="s">
        <v>290</v>
      </c>
      <c r="Z2527" s="58" t="str">
        <f>'LISTA DOS ITENS'!$F2527&amp;"-"&amp;'LISTA DOS ITENS'!$H2527&amp;"-"&amp;'LISTA DOS ITENS'!$J2527&amp;"-"&amp;'LISTA DOS ITENS'!$K2527&amp;"-"&amp;'LISTA DOS ITENS'!$I2527</f>
        <v>10012259-2101-0018-CONS/NAC-</v>
      </c>
      <c r="AA2527" s="59" t="str">
        <f t="array" ref="AA2527">INDEX('RESUMO - LOTES E VMA'!$M$3:$M$181,MATCH('LISTA DOS ITENS'!$D2527,'RESUMO - LOTES E VMA'!$A$3:$A$181,0))</f>
        <v>Para Leilão</v>
      </c>
      <c r="AB2527" s="60">
        <f t="array" ref="AB2527">INDEX('RESUMO - LOTES E VMA'!$J$3:$J$181,MATCH('LISTA DOS ITENS'!$D2527,'RESUMO - LOTES E VMA'!$A$3:$A$181,0))</f>
        <v>0.06811418062</v>
      </c>
      <c r="AC2527" s="29" t="str">
        <f t="array" ref="AC2527">INDEX('RESUMO - LOTES E VMA'!$L$3:$L$181,MATCH('LISTA DOS ITENS'!$D2527,'RESUMO - LOTES E VMA'!$A$3:$A$181,0))</f>
        <v>1% do Valor de Comparação do VMA</v>
      </c>
      <c r="AD2527" s="53" t="str">
        <f>VLOOKUP(Tabela1[[#This Row],[Índice]],[1]Planilha1!$A:$A,1,0)</f>
        <v>#ERROR!</v>
      </c>
    </row>
    <row r="2528" ht="15.75" customHeight="1">
      <c r="A2528" s="52">
        <v>257899.0</v>
      </c>
      <c r="B2528" s="53" t="s">
        <v>70</v>
      </c>
      <c r="C2528" s="53" t="s">
        <v>71</v>
      </c>
      <c r="D2528" s="22">
        <v>207347.0</v>
      </c>
      <c r="E2528" s="53" t="s">
        <v>98</v>
      </c>
      <c r="F2528" s="54">
        <v>1.0012327E7</v>
      </c>
      <c r="G2528" s="53" t="s">
        <v>1843</v>
      </c>
      <c r="H2528" s="55">
        <v>2101.0</v>
      </c>
      <c r="I2528" s="55" t="s">
        <v>81</v>
      </c>
      <c r="J2528" s="55" t="s">
        <v>100</v>
      </c>
      <c r="K2528" s="53" t="s">
        <v>125</v>
      </c>
      <c r="L2528" s="53"/>
      <c r="M2528" s="53">
        <v>1.0</v>
      </c>
      <c r="N2528" s="53" t="s">
        <v>52</v>
      </c>
      <c r="O2528" s="25">
        <v>8671.68</v>
      </c>
      <c r="P2528" s="25">
        <f>'LISTA DOS ITENS'!$O2528*'LISTA DOS ITENS'!$M2528</f>
        <v>8671.68</v>
      </c>
      <c r="Q2528" s="25">
        <v>12086.35</v>
      </c>
      <c r="R2528" s="25">
        <f>'LISTA DOS ITENS'!$Q2528*'LISTA DOS ITENS'!$M2528</f>
        <v>12086.35</v>
      </c>
      <c r="S2528" s="56">
        <f>IF('LISTA DOS ITENS'!$P2528&gt;'LISTA DOS ITENS'!$R2528,'LISTA DOS ITENS'!$P2528,'LISTA DOS ITENS'!$R2528)</f>
        <v>12086.35</v>
      </c>
      <c r="T2528" s="25">
        <v>878.3881078554289</v>
      </c>
      <c r="U2528" s="25">
        <f>'LISTA DOS ITENS'!$T2528*'LISTA DOS ITENS'!$M2528</f>
        <v>878.3881079</v>
      </c>
      <c r="V2528" s="56">
        <f t="array" ref="V2528">INDEX('RESUMO - LOTES E VMA'!$F$3:$F$181,MATCH('LISTA DOS ITENS'!$D2528,'RESUMO - LOTES E VMA'!$A$3:$A$181,0))</f>
        <v>8426.260882</v>
      </c>
      <c r="W2528" s="57">
        <f>'LISTA DOS ITENS'!$U2528/'LISTA DOS ITENS'!$V2528</f>
        <v>0.1042441149</v>
      </c>
      <c r="X2528" s="53" t="s">
        <v>53</v>
      </c>
      <c r="Y2528" s="53" t="s">
        <v>290</v>
      </c>
      <c r="Z2528" s="58" t="str">
        <f>'LISTA DOS ITENS'!$F2528&amp;"-"&amp;'LISTA DOS ITENS'!$H2528&amp;"-"&amp;'LISTA DOS ITENS'!$J2528&amp;"-"&amp;'LISTA DOS ITENS'!$K2528&amp;"-"&amp;'LISTA DOS ITENS'!$I2528</f>
        <v>10012327-2101-0018-PAR/NAC-ED-1000-01.01</v>
      </c>
      <c r="AA2528" s="59" t="str">
        <f t="array" ref="AA2528">INDEX('RESUMO - LOTES E VMA'!$M$3:$M$181,MATCH('LISTA DOS ITENS'!$D2528,'RESUMO - LOTES E VMA'!$A$3:$A$181,0))</f>
        <v>Para Leilão</v>
      </c>
      <c r="AB2528" s="60">
        <f t="array" ref="AB2528">INDEX('RESUMO - LOTES E VMA'!$J$3:$J$181,MATCH('LISTA DOS ITENS'!$D2528,'RESUMO - LOTES E VMA'!$A$3:$A$181,0))</f>
        <v>0.06811418062</v>
      </c>
      <c r="AC2528" s="29" t="str">
        <f t="array" ref="AC2528">INDEX('RESUMO - LOTES E VMA'!$L$3:$L$181,MATCH('LISTA DOS ITENS'!$D2528,'RESUMO - LOTES E VMA'!$A$3:$A$181,0))</f>
        <v>1% do Valor de Comparação do VMA</v>
      </c>
      <c r="AD2528" s="53" t="str">
        <f>VLOOKUP(Tabela1[[#This Row],[Índice]],[1]Planilha1!$A:$A,1,0)</f>
        <v>#ERROR!</v>
      </c>
    </row>
    <row r="2529" ht="15.75" customHeight="1">
      <c r="A2529" s="52">
        <v>257900.0</v>
      </c>
      <c r="B2529" s="53" t="s">
        <v>70</v>
      </c>
      <c r="C2529" s="53" t="s">
        <v>71</v>
      </c>
      <c r="D2529" s="22">
        <v>207347.0</v>
      </c>
      <c r="E2529" s="53" t="s">
        <v>98</v>
      </c>
      <c r="F2529" s="54">
        <v>1.1095314E7</v>
      </c>
      <c r="G2529" s="53" t="s">
        <v>1844</v>
      </c>
      <c r="H2529" s="55">
        <v>2101.0</v>
      </c>
      <c r="I2529" s="55" t="s">
        <v>130</v>
      </c>
      <c r="J2529" s="55" t="s">
        <v>100</v>
      </c>
      <c r="K2529" s="53" t="s">
        <v>73</v>
      </c>
      <c r="L2529" s="53"/>
      <c r="M2529" s="53">
        <v>1.0</v>
      </c>
      <c r="N2529" s="53" t="s">
        <v>52</v>
      </c>
      <c r="O2529" s="25">
        <v>9103.48</v>
      </c>
      <c r="P2529" s="25">
        <f>'LISTA DOS ITENS'!$O2529*'LISTA DOS ITENS'!$M2529</f>
        <v>9103.48</v>
      </c>
      <c r="Q2529" s="25">
        <v>9103.47</v>
      </c>
      <c r="R2529" s="25">
        <f>'LISTA DOS ITENS'!$Q2529*'LISTA DOS ITENS'!$M2529</f>
        <v>9103.47</v>
      </c>
      <c r="S2529" s="56">
        <f>IF('LISTA DOS ITENS'!$P2529&gt;'LISTA DOS ITENS'!$R2529,'LISTA DOS ITENS'!$P2529,'LISTA DOS ITENS'!$R2529)</f>
        <v>9103.48</v>
      </c>
      <c r="T2529" s="25">
        <v>661.6041888757698</v>
      </c>
      <c r="U2529" s="25">
        <f>'LISTA DOS ITENS'!$T2529*'LISTA DOS ITENS'!$M2529</f>
        <v>661.6041889</v>
      </c>
      <c r="V2529" s="56">
        <f t="array" ref="V2529">INDEX('RESUMO - LOTES E VMA'!$F$3:$F$181,MATCH('LISTA DOS ITENS'!$D2529,'RESUMO - LOTES E VMA'!$A$3:$A$181,0))</f>
        <v>8426.260882</v>
      </c>
      <c r="W2529" s="57">
        <f>'LISTA DOS ITENS'!$U2529/'LISTA DOS ITENS'!$V2529</f>
        <v>0.0785169363</v>
      </c>
      <c r="X2529" s="53" t="s">
        <v>53</v>
      </c>
      <c r="Y2529" s="53" t="s">
        <v>290</v>
      </c>
      <c r="Z2529" s="58" t="str">
        <f>'LISTA DOS ITENS'!$F2529&amp;"-"&amp;'LISTA DOS ITENS'!$H2529&amp;"-"&amp;'LISTA DOS ITENS'!$J2529&amp;"-"&amp;'LISTA DOS ITENS'!$K2529&amp;"-"&amp;'LISTA DOS ITENS'!$I2529</f>
        <v>11095314-2101-0018-CONS/NAC-ED-1000-01.02</v>
      </c>
      <c r="AA2529" s="59" t="str">
        <f t="array" ref="AA2529">INDEX('RESUMO - LOTES E VMA'!$M$3:$M$181,MATCH('LISTA DOS ITENS'!$D2529,'RESUMO - LOTES E VMA'!$A$3:$A$181,0))</f>
        <v>Para Leilão</v>
      </c>
      <c r="AB2529" s="60">
        <f t="array" ref="AB2529">INDEX('RESUMO - LOTES E VMA'!$J$3:$J$181,MATCH('LISTA DOS ITENS'!$D2529,'RESUMO - LOTES E VMA'!$A$3:$A$181,0))</f>
        <v>0.06811418062</v>
      </c>
      <c r="AC2529" s="29" t="str">
        <f t="array" ref="AC2529">INDEX('RESUMO - LOTES E VMA'!$L$3:$L$181,MATCH('LISTA DOS ITENS'!$D2529,'RESUMO - LOTES E VMA'!$A$3:$A$181,0))</f>
        <v>1% do Valor de Comparação do VMA</v>
      </c>
      <c r="AD2529" s="53" t="str">
        <f>VLOOKUP(Tabela1[[#This Row],[Índice]],[1]Planilha1!$A:$A,1,0)</f>
        <v>#ERROR!</v>
      </c>
    </row>
    <row r="2530" ht="15.75" customHeight="1">
      <c r="A2530" s="52">
        <v>257901.0</v>
      </c>
      <c r="B2530" s="53" t="s">
        <v>70</v>
      </c>
      <c r="C2530" s="53" t="s">
        <v>71</v>
      </c>
      <c r="D2530" s="22">
        <v>207347.0</v>
      </c>
      <c r="E2530" s="53" t="s">
        <v>98</v>
      </c>
      <c r="F2530" s="54">
        <v>1.1591963E7</v>
      </c>
      <c r="G2530" s="53" t="s">
        <v>1845</v>
      </c>
      <c r="H2530" s="55">
        <v>2101.0</v>
      </c>
      <c r="I2530" s="55"/>
      <c r="J2530" s="55" t="s">
        <v>100</v>
      </c>
      <c r="K2530" s="53" t="s">
        <v>73</v>
      </c>
      <c r="L2530" s="53"/>
      <c r="M2530" s="53">
        <v>1.0</v>
      </c>
      <c r="N2530" s="53" t="s">
        <v>52</v>
      </c>
      <c r="O2530" s="25">
        <v>16466.31</v>
      </c>
      <c r="P2530" s="25">
        <f>'LISTA DOS ITENS'!$O2530*'LISTA DOS ITENS'!$M2530</f>
        <v>16466.31</v>
      </c>
      <c r="Q2530" s="25">
        <v>16466.31</v>
      </c>
      <c r="R2530" s="25">
        <f>'LISTA DOS ITENS'!$Q2530*'LISTA DOS ITENS'!$M2530</f>
        <v>16466.31</v>
      </c>
      <c r="S2530" s="56">
        <f>IF('LISTA DOS ITENS'!$P2530&gt;'LISTA DOS ITENS'!$R2530,'LISTA DOS ITENS'!$P2530,'LISTA DOS ITENS'!$R2530)</f>
        <v>16466.31</v>
      </c>
      <c r="T2530" s="25">
        <v>1196.7062747860957</v>
      </c>
      <c r="U2530" s="25">
        <f>'LISTA DOS ITENS'!$T2530*'LISTA DOS ITENS'!$M2530</f>
        <v>1196.706275</v>
      </c>
      <c r="V2530" s="56">
        <f t="array" ref="V2530">INDEX('RESUMO - LOTES E VMA'!$F$3:$F$181,MATCH('LISTA DOS ITENS'!$D2530,'RESUMO - LOTES E VMA'!$A$3:$A$181,0))</f>
        <v>8426.260882</v>
      </c>
      <c r="W2530" s="57">
        <f>'LISTA DOS ITENS'!$U2530/'LISTA DOS ITENS'!$V2530</f>
        <v>0.142021033</v>
      </c>
      <c r="X2530" s="53" t="s">
        <v>53</v>
      </c>
      <c r="Y2530" s="53" t="s">
        <v>290</v>
      </c>
      <c r="Z2530" s="58" t="str">
        <f>'LISTA DOS ITENS'!$F2530&amp;"-"&amp;'LISTA DOS ITENS'!$H2530&amp;"-"&amp;'LISTA DOS ITENS'!$J2530&amp;"-"&amp;'LISTA DOS ITENS'!$K2530&amp;"-"&amp;'LISTA DOS ITENS'!$I2530</f>
        <v>11591963-2101-0018-CONS/NAC-</v>
      </c>
      <c r="AA2530" s="59" t="str">
        <f t="array" ref="AA2530">INDEX('RESUMO - LOTES E VMA'!$M$3:$M$181,MATCH('LISTA DOS ITENS'!$D2530,'RESUMO - LOTES E VMA'!$A$3:$A$181,0))</f>
        <v>Para Leilão</v>
      </c>
      <c r="AB2530" s="60">
        <f t="array" ref="AB2530">INDEX('RESUMO - LOTES E VMA'!$J$3:$J$181,MATCH('LISTA DOS ITENS'!$D2530,'RESUMO - LOTES E VMA'!$A$3:$A$181,0))</f>
        <v>0.06811418062</v>
      </c>
      <c r="AC2530" s="29" t="str">
        <f t="array" ref="AC2530">INDEX('RESUMO - LOTES E VMA'!$L$3:$L$181,MATCH('LISTA DOS ITENS'!$D2530,'RESUMO - LOTES E VMA'!$A$3:$A$181,0))</f>
        <v>1% do Valor de Comparação do VMA</v>
      </c>
      <c r="AD2530" s="53" t="str">
        <f>VLOOKUP(Tabela1[[#This Row],[Índice]],[1]Planilha1!$A:$A,1,0)</f>
        <v>#ERROR!</v>
      </c>
    </row>
    <row r="2531" ht="15.75" customHeight="1">
      <c r="A2531" s="52">
        <v>257902.0</v>
      </c>
      <c r="B2531" s="53" t="s">
        <v>70</v>
      </c>
      <c r="C2531" s="53" t="s">
        <v>71</v>
      </c>
      <c r="D2531" s="22">
        <v>207347.0</v>
      </c>
      <c r="E2531" s="53" t="s">
        <v>98</v>
      </c>
      <c r="F2531" s="54">
        <v>1.0012355E7</v>
      </c>
      <c r="G2531" s="53" t="s">
        <v>1846</v>
      </c>
      <c r="H2531" s="55">
        <v>2201.0</v>
      </c>
      <c r="I2531" s="55"/>
      <c r="J2531" s="55" t="s">
        <v>100</v>
      </c>
      <c r="K2531" s="53" t="s">
        <v>51</v>
      </c>
      <c r="L2531" s="53"/>
      <c r="M2531" s="53">
        <v>6.0</v>
      </c>
      <c r="N2531" s="53" t="s">
        <v>52</v>
      </c>
      <c r="O2531" s="25">
        <v>1.0</v>
      </c>
      <c r="P2531" s="25">
        <f>'LISTA DOS ITENS'!$O2531*'LISTA DOS ITENS'!$M2531</f>
        <v>6</v>
      </c>
      <c r="Q2531" s="25">
        <v>1852.415</v>
      </c>
      <c r="R2531" s="25">
        <f>'LISTA DOS ITENS'!$Q2531*'LISTA DOS ITENS'!$M2531</f>
        <v>11114.49</v>
      </c>
      <c r="S2531" s="56">
        <f>IF('LISTA DOS ITENS'!$P2531&gt;'LISTA DOS ITENS'!$R2531,'LISTA DOS ITENS'!$P2531,'LISTA DOS ITENS'!$R2531)</f>
        <v>11114.49</v>
      </c>
      <c r="T2531" s="25">
        <v>134.6261945759484</v>
      </c>
      <c r="U2531" s="25">
        <f>'LISTA DOS ITENS'!$T2531*'LISTA DOS ITENS'!$M2531</f>
        <v>807.7571675</v>
      </c>
      <c r="V2531" s="56">
        <f t="array" ref="V2531">INDEX('RESUMO - LOTES E VMA'!$F$3:$F$181,MATCH('LISTA DOS ITENS'!$D2531,'RESUMO - LOTES E VMA'!$A$3:$A$181,0))</f>
        <v>8426.260882</v>
      </c>
      <c r="W2531" s="57">
        <f>'LISTA DOS ITENS'!$U2531/'LISTA DOS ITENS'!$V2531</f>
        <v>0.09586187501</v>
      </c>
      <c r="X2531" s="53" t="s">
        <v>53</v>
      </c>
      <c r="Y2531" s="53" t="s">
        <v>290</v>
      </c>
      <c r="Z2531" s="58" t="str">
        <f>'LISTA DOS ITENS'!$F2531&amp;"-"&amp;'LISTA DOS ITENS'!$H2531&amp;"-"&amp;'LISTA DOS ITENS'!$J2531&amp;"-"&amp;'LISTA DOS ITENS'!$K2531&amp;"-"&amp;'LISTA DOS ITENS'!$I2531</f>
        <v>10012355-2201-0018-A RECUPER-</v>
      </c>
      <c r="AA2531" s="59" t="str">
        <f t="array" ref="AA2531">INDEX('RESUMO - LOTES E VMA'!$M$3:$M$181,MATCH('LISTA DOS ITENS'!$D2531,'RESUMO - LOTES E VMA'!$A$3:$A$181,0))</f>
        <v>Para Leilão</v>
      </c>
      <c r="AB2531" s="60">
        <f t="array" ref="AB2531">INDEX('RESUMO - LOTES E VMA'!$J$3:$J$181,MATCH('LISTA DOS ITENS'!$D2531,'RESUMO - LOTES E VMA'!$A$3:$A$181,0))</f>
        <v>0.06811418062</v>
      </c>
      <c r="AC2531" s="29" t="str">
        <f t="array" ref="AC2531">INDEX('RESUMO - LOTES E VMA'!$L$3:$L$181,MATCH('LISTA DOS ITENS'!$D2531,'RESUMO - LOTES E VMA'!$A$3:$A$181,0))</f>
        <v>1% do Valor de Comparação do VMA</v>
      </c>
      <c r="AD2531" s="53" t="str">
        <f>VLOOKUP(Tabela1[[#This Row],[Índice]],[1]Planilha1!$A:$A,1,0)</f>
        <v>#ERROR!</v>
      </c>
    </row>
    <row r="2532" ht="15.75" customHeight="1">
      <c r="A2532" s="52">
        <v>257903.0</v>
      </c>
      <c r="B2532" s="53" t="s">
        <v>70</v>
      </c>
      <c r="C2532" s="53" t="s">
        <v>71</v>
      </c>
      <c r="D2532" s="22">
        <v>207347.0</v>
      </c>
      <c r="E2532" s="53" t="s">
        <v>98</v>
      </c>
      <c r="F2532" s="54">
        <v>1.0876495E7</v>
      </c>
      <c r="G2532" s="53" t="s">
        <v>1847</v>
      </c>
      <c r="H2532" s="55">
        <v>2201.0</v>
      </c>
      <c r="I2532" s="55"/>
      <c r="J2532" s="55" t="s">
        <v>100</v>
      </c>
      <c r="K2532" s="53" t="s">
        <v>73</v>
      </c>
      <c r="L2532" s="53"/>
      <c r="M2532" s="53">
        <v>2.0</v>
      </c>
      <c r="N2532" s="53" t="s">
        <v>52</v>
      </c>
      <c r="O2532" s="25">
        <v>1030.525</v>
      </c>
      <c r="P2532" s="25">
        <f>'LISTA DOS ITENS'!$O2532*'LISTA DOS ITENS'!$M2532</f>
        <v>2061.05</v>
      </c>
      <c r="Q2532" s="25">
        <v>1030.53</v>
      </c>
      <c r="R2532" s="25">
        <f>'LISTA DOS ITENS'!$Q2532*'LISTA DOS ITENS'!$M2532</f>
        <v>2061.06</v>
      </c>
      <c r="S2532" s="56">
        <f>IF('LISTA DOS ITENS'!$P2532&gt;'LISTA DOS ITENS'!$R2532,'LISTA DOS ITENS'!$P2532,'LISTA DOS ITENS'!$R2532)</f>
        <v>2061.06</v>
      </c>
      <c r="T2532" s="25">
        <v>74.89484391799468</v>
      </c>
      <c r="U2532" s="25">
        <f>'LISTA DOS ITENS'!$T2532*'LISTA DOS ITENS'!$M2532</f>
        <v>149.7896878</v>
      </c>
      <c r="V2532" s="56">
        <f t="array" ref="V2532">INDEX('RESUMO - LOTES E VMA'!$F$3:$F$181,MATCH('LISTA DOS ITENS'!$D2532,'RESUMO - LOTES E VMA'!$A$3:$A$181,0))</f>
        <v>8426.260882</v>
      </c>
      <c r="W2532" s="57">
        <f>'LISTA DOS ITENS'!$U2532/'LISTA DOS ITENS'!$V2532</f>
        <v>0.01777653101</v>
      </c>
      <c r="X2532" s="53" t="s">
        <v>53</v>
      </c>
      <c r="Y2532" s="53" t="s">
        <v>290</v>
      </c>
      <c r="Z2532" s="58" t="str">
        <f>'LISTA DOS ITENS'!$F2532&amp;"-"&amp;'LISTA DOS ITENS'!$H2532&amp;"-"&amp;'LISTA DOS ITENS'!$J2532&amp;"-"&amp;'LISTA DOS ITENS'!$K2532&amp;"-"&amp;'LISTA DOS ITENS'!$I2532</f>
        <v>10876495-2201-0018-CONS/NAC-</v>
      </c>
      <c r="AA2532" s="59" t="str">
        <f t="array" ref="AA2532">INDEX('RESUMO - LOTES E VMA'!$M$3:$M$181,MATCH('LISTA DOS ITENS'!$D2532,'RESUMO - LOTES E VMA'!$A$3:$A$181,0))</f>
        <v>Para Leilão</v>
      </c>
      <c r="AB2532" s="60">
        <f t="array" ref="AB2532">INDEX('RESUMO - LOTES E VMA'!$J$3:$J$181,MATCH('LISTA DOS ITENS'!$D2532,'RESUMO - LOTES E VMA'!$A$3:$A$181,0))</f>
        <v>0.06811418062</v>
      </c>
      <c r="AC2532" s="29" t="str">
        <f t="array" ref="AC2532">INDEX('RESUMO - LOTES E VMA'!$L$3:$L$181,MATCH('LISTA DOS ITENS'!$D2532,'RESUMO - LOTES E VMA'!$A$3:$A$181,0))</f>
        <v>1% do Valor de Comparação do VMA</v>
      </c>
      <c r="AD2532" s="53" t="str">
        <f>VLOOKUP(Tabela1[[#This Row],[Índice]],[1]Planilha1!$A:$A,1,0)</f>
        <v>#ERROR!</v>
      </c>
    </row>
    <row r="2533" ht="15.75" customHeight="1">
      <c r="A2533" s="52">
        <v>257904.0</v>
      </c>
      <c r="B2533" s="53" t="s">
        <v>70</v>
      </c>
      <c r="C2533" s="53" t="s">
        <v>71</v>
      </c>
      <c r="D2533" s="22">
        <v>207347.0</v>
      </c>
      <c r="E2533" s="53" t="s">
        <v>98</v>
      </c>
      <c r="F2533" s="54">
        <v>1.018034E7</v>
      </c>
      <c r="G2533" s="53" t="s">
        <v>1848</v>
      </c>
      <c r="H2533" s="55">
        <v>2101.0</v>
      </c>
      <c r="I2533" s="55" t="s">
        <v>81</v>
      </c>
      <c r="J2533" s="55" t="s">
        <v>325</v>
      </c>
      <c r="K2533" s="53" t="s">
        <v>57</v>
      </c>
      <c r="L2533" s="53"/>
      <c r="M2533" s="53">
        <v>1.0</v>
      </c>
      <c r="N2533" s="53" t="s">
        <v>52</v>
      </c>
      <c r="O2533" s="25">
        <v>3067.04</v>
      </c>
      <c r="P2533" s="25">
        <f>'LISTA DOS ITENS'!$O2533*'LISTA DOS ITENS'!$M2533</f>
        <v>3067.04</v>
      </c>
      <c r="Q2533" s="25">
        <v>11458.38</v>
      </c>
      <c r="R2533" s="25">
        <f>'LISTA DOS ITENS'!$Q2533*'LISTA DOS ITENS'!$M2533</f>
        <v>11458.38</v>
      </c>
      <c r="S2533" s="56">
        <f>IF('LISTA DOS ITENS'!$P2533&gt;'LISTA DOS ITENS'!$R2533,'LISTA DOS ITENS'!$P2533,'LISTA DOS ITENS'!$R2533)</f>
        <v>11458.38</v>
      </c>
      <c r="T2533" s="25">
        <v>832.749732325184</v>
      </c>
      <c r="U2533" s="25">
        <f>'LISTA DOS ITENS'!$T2533*'LISTA DOS ITENS'!$M2533</f>
        <v>832.7497323</v>
      </c>
      <c r="V2533" s="56">
        <f t="array" ref="V2533">INDEX('RESUMO - LOTES E VMA'!$F$3:$F$181,MATCH('LISTA DOS ITENS'!$D2533,'RESUMO - LOTES E VMA'!$A$3:$A$181,0))</f>
        <v>8426.260882</v>
      </c>
      <c r="W2533" s="57">
        <f>'LISTA DOS ITENS'!$U2533/'LISTA DOS ITENS'!$V2533</f>
        <v>0.09882790766</v>
      </c>
      <c r="X2533" s="53" t="s">
        <v>53</v>
      </c>
      <c r="Y2533" s="53" t="s">
        <v>290</v>
      </c>
      <c r="Z2533" s="58" t="str">
        <f>'LISTA DOS ITENS'!$F2533&amp;"-"&amp;'LISTA DOS ITENS'!$H2533&amp;"-"&amp;'LISTA DOS ITENS'!$J2533&amp;"-"&amp;'LISTA DOS ITENS'!$K2533&amp;"-"&amp;'LISTA DOS ITENS'!$I2533</f>
        <v>10180340-2101-A018-USADO-ED-1000-01.01</v>
      </c>
      <c r="AA2533" s="59" t="str">
        <f t="array" ref="AA2533">INDEX('RESUMO - LOTES E VMA'!$M$3:$M$181,MATCH('LISTA DOS ITENS'!$D2533,'RESUMO - LOTES E VMA'!$A$3:$A$181,0))</f>
        <v>Para Leilão</v>
      </c>
      <c r="AB2533" s="60">
        <f t="array" ref="AB2533">INDEX('RESUMO - LOTES E VMA'!$J$3:$J$181,MATCH('LISTA DOS ITENS'!$D2533,'RESUMO - LOTES E VMA'!$A$3:$A$181,0))</f>
        <v>0.06811418062</v>
      </c>
      <c r="AC2533" s="29" t="str">
        <f t="array" ref="AC2533">INDEX('RESUMO - LOTES E VMA'!$L$3:$L$181,MATCH('LISTA DOS ITENS'!$D2533,'RESUMO - LOTES E VMA'!$A$3:$A$181,0))</f>
        <v>1% do Valor de Comparação do VMA</v>
      </c>
      <c r="AD2533" s="53" t="str">
        <f>VLOOKUP(Tabela1[[#This Row],[Índice]],[1]Planilha1!$A:$A,1,0)</f>
        <v>#ERROR!</v>
      </c>
    </row>
    <row r="2534" ht="15.75" customHeight="1">
      <c r="A2534" s="52">
        <v>257905.0</v>
      </c>
      <c r="B2534" s="53" t="s">
        <v>70</v>
      </c>
      <c r="C2534" s="53" t="s">
        <v>71</v>
      </c>
      <c r="D2534" s="22">
        <v>207347.0</v>
      </c>
      <c r="E2534" s="53" t="s">
        <v>98</v>
      </c>
      <c r="F2534" s="54">
        <v>1.0303775E7</v>
      </c>
      <c r="G2534" s="53" t="s">
        <v>1849</v>
      </c>
      <c r="H2534" s="55">
        <v>2101.0</v>
      </c>
      <c r="I2534" s="55"/>
      <c r="J2534" s="55" t="s">
        <v>325</v>
      </c>
      <c r="K2534" s="53" t="s">
        <v>57</v>
      </c>
      <c r="L2534" s="53"/>
      <c r="M2534" s="53">
        <v>1.0</v>
      </c>
      <c r="N2534" s="53" t="s">
        <v>52</v>
      </c>
      <c r="O2534" s="25">
        <v>5917.22</v>
      </c>
      <c r="P2534" s="25">
        <f>'LISTA DOS ITENS'!$O2534*'LISTA DOS ITENS'!$M2534</f>
        <v>5917.22</v>
      </c>
      <c r="Q2534" s="25">
        <v>5917.22</v>
      </c>
      <c r="R2534" s="25">
        <f>'LISTA DOS ITENS'!$Q2534*'LISTA DOS ITENS'!$M2534</f>
        <v>5917.22</v>
      </c>
      <c r="S2534" s="56">
        <f>IF('LISTA DOS ITENS'!$P2534&gt;'LISTA DOS ITENS'!$R2534,'LISTA DOS ITENS'!$P2534,'LISTA DOS ITENS'!$R2534)</f>
        <v>5917.22</v>
      </c>
      <c r="T2534" s="25">
        <v>430.04014276967825</v>
      </c>
      <c r="U2534" s="25">
        <f>'LISTA DOS ITENS'!$T2534*'LISTA DOS ITENS'!$M2534</f>
        <v>430.0401428</v>
      </c>
      <c r="V2534" s="56">
        <f t="array" ref="V2534">INDEX('RESUMO - LOTES E VMA'!$F$3:$F$181,MATCH('LISTA DOS ITENS'!$D2534,'RESUMO - LOTES E VMA'!$A$3:$A$181,0))</f>
        <v>8426.260882</v>
      </c>
      <c r="W2534" s="57">
        <f>'LISTA DOS ITENS'!$U2534/'LISTA DOS ITENS'!$V2534</f>
        <v>0.05103570241</v>
      </c>
      <c r="X2534" s="53" t="s">
        <v>53</v>
      </c>
      <c r="Y2534" s="53" t="s">
        <v>290</v>
      </c>
      <c r="Z2534" s="58" t="str">
        <f>'LISTA DOS ITENS'!$F2534&amp;"-"&amp;'LISTA DOS ITENS'!$H2534&amp;"-"&amp;'LISTA DOS ITENS'!$J2534&amp;"-"&amp;'LISTA DOS ITENS'!$K2534&amp;"-"&amp;'LISTA DOS ITENS'!$I2534</f>
        <v>10303775-2101-A018-USADO-</v>
      </c>
      <c r="AA2534" s="59" t="str">
        <f t="array" ref="AA2534">INDEX('RESUMO - LOTES E VMA'!$M$3:$M$181,MATCH('LISTA DOS ITENS'!$D2534,'RESUMO - LOTES E VMA'!$A$3:$A$181,0))</f>
        <v>Para Leilão</v>
      </c>
      <c r="AB2534" s="60">
        <f t="array" ref="AB2534">INDEX('RESUMO - LOTES E VMA'!$J$3:$J$181,MATCH('LISTA DOS ITENS'!$D2534,'RESUMO - LOTES E VMA'!$A$3:$A$181,0))</f>
        <v>0.06811418062</v>
      </c>
      <c r="AC2534" s="29" t="str">
        <f t="array" ref="AC2534">INDEX('RESUMO - LOTES E VMA'!$L$3:$L$181,MATCH('LISTA DOS ITENS'!$D2534,'RESUMO - LOTES E VMA'!$A$3:$A$181,0))</f>
        <v>1% do Valor de Comparação do VMA</v>
      </c>
      <c r="AD2534" s="53" t="str">
        <f>VLOOKUP(Tabela1[[#This Row],[Índice]],[1]Planilha1!$A:$A,1,0)</f>
        <v>#ERROR!</v>
      </c>
    </row>
    <row r="2535" ht="15.75" customHeight="1">
      <c r="A2535" s="52">
        <v>257906.0</v>
      </c>
      <c r="B2535" s="53" t="s">
        <v>70</v>
      </c>
      <c r="C2535" s="53" t="s">
        <v>71</v>
      </c>
      <c r="D2535" s="22">
        <v>207347.0</v>
      </c>
      <c r="E2535" s="53" t="s">
        <v>98</v>
      </c>
      <c r="F2535" s="54">
        <v>1.0478661E7</v>
      </c>
      <c r="G2535" s="53" t="s">
        <v>1850</v>
      </c>
      <c r="H2535" s="55">
        <v>2101.0</v>
      </c>
      <c r="I2535" s="55"/>
      <c r="J2535" s="55" t="s">
        <v>325</v>
      </c>
      <c r="K2535" s="53" t="s">
        <v>73</v>
      </c>
      <c r="L2535" s="53"/>
      <c r="M2535" s="53">
        <v>1.0</v>
      </c>
      <c r="N2535" s="53" t="s">
        <v>52</v>
      </c>
      <c r="O2535" s="25">
        <v>7125.54</v>
      </c>
      <c r="P2535" s="25">
        <f>'LISTA DOS ITENS'!$O2535*'LISTA DOS ITENS'!$M2535</f>
        <v>7125.54</v>
      </c>
      <c r="Q2535" s="25">
        <v>7125.54</v>
      </c>
      <c r="R2535" s="25">
        <f>'LISTA DOS ITENS'!$Q2535*'LISTA DOS ITENS'!$M2535</f>
        <v>7125.54</v>
      </c>
      <c r="S2535" s="56">
        <f>IF('LISTA DOS ITENS'!$P2535&gt;'LISTA DOS ITENS'!$R2535,'LISTA DOS ITENS'!$P2535,'LISTA DOS ITENS'!$R2535)</f>
        <v>7125.54</v>
      </c>
      <c r="T2535" s="25">
        <v>517.856060601271</v>
      </c>
      <c r="U2535" s="25">
        <f>'LISTA DOS ITENS'!$T2535*'LISTA DOS ITENS'!$M2535</f>
        <v>517.8560606</v>
      </c>
      <c r="V2535" s="56">
        <f t="array" ref="V2535">INDEX('RESUMO - LOTES E VMA'!$F$3:$F$181,MATCH('LISTA DOS ITENS'!$D2535,'RESUMO - LOTES E VMA'!$A$3:$A$181,0))</f>
        <v>8426.260882</v>
      </c>
      <c r="W2535" s="57">
        <f>'LISTA DOS ITENS'!$U2535/'LISTA DOS ITENS'!$V2535</f>
        <v>0.06145739704</v>
      </c>
      <c r="X2535" s="53" t="s">
        <v>53</v>
      </c>
      <c r="Y2535" s="53" t="s">
        <v>290</v>
      </c>
      <c r="Z2535" s="58" t="str">
        <f>'LISTA DOS ITENS'!$F2535&amp;"-"&amp;'LISTA DOS ITENS'!$H2535&amp;"-"&amp;'LISTA DOS ITENS'!$J2535&amp;"-"&amp;'LISTA DOS ITENS'!$K2535&amp;"-"&amp;'LISTA DOS ITENS'!$I2535</f>
        <v>10478661-2101-A018-CONS/NAC-</v>
      </c>
      <c r="AA2535" s="59" t="str">
        <f t="array" ref="AA2535">INDEX('RESUMO - LOTES E VMA'!$M$3:$M$181,MATCH('LISTA DOS ITENS'!$D2535,'RESUMO - LOTES E VMA'!$A$3:$A$181,0))</f>
        <v>Para Leilão</v>
      </c>
      <c r="AB2535" s="60">
        <f t="array" ref="AB2535">INDEX('RESUMO - LOTES E VMA'!$J$3:$J$181,MATCH('LISTA DOS ITENS'!$D2535,'RESUMO - LOTES E VMA'!$A$3:$A$181,0))</f>
        <v>0.06811418062</v>
      </c>
      <c r="AC2535" s="29" t="str">
        <f t="array" ref="AC2535">INDEX('RESUMO - LOTES E VMA'!$L$3:$L$181,MATCH('LISTA DOS ITENS'!$D2535,'RESUMO - LOTES E VMA'!$A$3:$A$181,0))</f>
        <v>1% do Valor de Comparação do VMA</v>
      </c>
      <c r="AD2535" s="53" t="str">
        <f>VLOOKUP(Tabela1[[#This Row],[Índice]],[1]Planilha1!$A:$A,1,0)</f>
        <v>#ERROR!</v>
      </c>
    </row>
    <row r="2536" ht="15.75" customHeight="1">
      <c r="A2536" s="52">
        <v>257907.0</v>
      </c>
      <c r="B2536" s="53" t="s">
        <v>70</v>
      </c>
      <c r="C2536" s="53" t="s">
        <v>71</v>
      </c>
      <c r="D2536" s="22">
        <v>207347.0</v>
      </c>
      <c r="E2536" s="53" t="s">
        <v>98</v>
      </c>
      <c r="F2536" s="54">
        <v>1.0530425E7</v>
      </c>
      <c r="G2536" s="53" t="s">
        <v>1851</v>
      </c>
      <c r="H2536" s="55">
        <v>2101.0</v>
      </c>
      <c r="I2536" s="55"/>
      <c r="J2536" s="55" t="s">
        <v>325</v>
      </c>
      <c r="K2536" s="53" t="s">
        <v>80</v>
      </c>
      <c r="L2536" s="53"/>
      <c r="M2536" s="53">
        <v>1.0</v>
      </c>
      <c r="N2536" s="53" t="s">
        <v>52</v>
      </c>
      <c r="O2536" s="25">
        <v>1589.05</v>
      </c>
      <c r="P2536" s="25">
        <f>'LISTA DOS ITENS'!$O2536*'LISTA DOS ITENS'!$M2536</f>
        <v>1589.05</v>
      </c>
      <c r="Q2536" s="25">
        <v>1589.05</v>
      </c>
      <c r="R2536" s="25">
        <f>'LISTA DOS ITENS'!$Q2536*'LISTA DOS ITENS'!$M2536</f>
        <v>1589.05</v>
      </c>
      <c r="S2536" s="56">
        <f>IF('LISTA DOS ITENS'!$P2536&gt;'LISTA DOS ITENS'!$R2536,'LISTA DOS ITENS'!$P2536,'LISTA DOS ITENS'!$R2536)</f>
        <v>1589.05</v>
      </c>
      <c r="T2536" s="25">
        <v>115.48586817258057</v>
      </c>
      <c r="U2536" s="25">
        <f>'LISTA DOS ITENS'!$T2536*'LISTA DOS ITENS'!$M2536</f>
        <v>115.4858682</v>
      </c>
      <c r="V2536" s="56">
        <f t="array" ref="V2536">INDEX('RESUMO - LOTES E VMA'!$F$3:$F$181,MATCH('LISTA DOS ITENS'!$D2536,'RESUMO - LOTES E VMA'!$A$3:$A$181,0))</f>
        <v>8426.260882</v>
      </c>
      <c r="W2536" s="57">
        <f>'LISTA DOS ITENS'!$U2536/'LISTA DOS ITENS'!$V2536</f>
        <v>0.01370547029</v>
      </c>
      <c r="X2536" s="53" t="s">
        <v>53</v>
      </c>
      <c r="Y2536" s="53" t="s">
        <v>290</v>
      </c>
      <c r="Z2536" s="58" t="str">
        <f>'LISTA DOS ITENS'!$F2536&amp;"-"&amp;'LISTA DOS ITENS'!$H2536&amp;"-"&amp;'LISTA DOS ITENS'!$J2536&amp;"-"&amp;'LISTA DOS ITENS'!$K2536&amp;"-"&amp;'LISTA DOS ITENS'!$I2536</f>
        <v>10530425-2101-A018-IMOB/NAC-</v>
      </c>
      <c r="AA2536" s="59" t="str">
        <f t="array" ref="AA2536">INDEX('RESUMO - LOTES E VMA'!$M$3:$M$181,MATCH('LISTA DOS ITENS'!$D2536,'RESUMO - LOTES E VMA'!$A$3:$A$181,0))</f>
        <v>Para Leilão</v>
      </c>
      <c r="AB2536" s="60">
        <f t="array" ref="AB2536">INDEX('RESUMO - LOTES E VMA'!$J$3:$J$181,MATCH('LISTA DOS ITENS'!$D2536,'RESUMO - LOTES E VMA'!$A$3:$A$181,0))</f>
        <v>0.06811418062</v>
      </c>
      <c r="AC2536" s="29" t="str">
        <f t="array" ref="AC2536">INDEX('RESUMO - LOTES E VMA'!$L$3:$L$181,MATCH('LISTA DOS ITENS'!$D2536,'RESUMO - LOTES E VMA'!$A$3:$A$181,0))</f>
        <v>1% do Valor de Comparação do VMA</v>
      </c>
      <c r="AD2536" s="53" t="str">
        <f>VLOOKUP(Tabela1[[#This Row],[Índice]],[1]Planilha1!$A:$A,1,0)</f>
        <v>#ERROR!</v>
      </c>
    </row>
    <row r="2537" ht="15.75" customHeight="1">
      <c r="A2537" s="52">
        <v>257908.0</v>
      </c>
      <c r="B2537" s="53" t="s">
        <v>70</v>
      </c>
      <c r="C2537" s="53" t="s">
        <v>71</v>
      </c>
      <c r="D2537" s="22">
        <v>207347.0</v>
      </c>
      <c r="E2537" s="53" t="s">
        <v>98</v>
      </c>
      <c r="F2537" s="54">
        <v>1.0659475E7</v>
      </c>
      <c r="G2537" s="53" t="s">
        <v>1852</v>
      </c>
      <c r="H2537" s="55">
        <v>2101.0</v>
      </c>
      <c r="I2537" s="55"/>
      <c r="J2537" s="55" t="s">
        <v>325</v>
      </c>
      <c r="K2537" s="53" t="s">
        <v>57</v>
      </c>
      <c r="L2537" s="53"/>
      <c r="M2537" s="53">
        <v>1.0</v>
      </c>
      <c r="N2537" s="53" t="s">
        <v>52</v>
      </c>
      <c r="O2537" s="25">
        <v>6384.1</v>
      </c>
      <c r="P2537" s="25">
        <f>'LISTA DOS ITENS'!$O2537*'LISTA DOS ITENS'!$M2537</f>
        <v>6384.1</v>
      </c>
      <c r="Q2537" s="25">
        <v>6384.1</v>
      </c>
      <c r="R2537" s="25">
        <f>'LISTA DOS ITENS'!$Q2537*'LISTA DOS ITENS'!$M2537</f>
        <v>6384.1</v>
      </c>
      <c r="S2537" s="56">
        <f>IF('LISTA DOS ITENS'!$P2537&gt;'LISTA DOS ITENS'!$R2537,'LISTA DOS ITENS'!$P2537,'LISTA DOS ITENS'!$R2537)</f>
        <v>6384.1</v>
      </c>
      <c r="T2537" s="25">
        <v>463.97113432590015</v>
      </c>
      <c r="U2537" s="25">
        <f>'LISTA DOS ITENS'!$T2537*'LISTA DOS ITENS'!$M2537</f>
        <v>463.9711343</v>
      </c>
      <c r="V2537" s="56">
        <f t="array" ref="V2537">INDEX('RESUMO - LOTES E VMA'!$F$3:$F$181,MATCH('LISTA DOS ITENS'!$D2537,'RESUMO - LOTES E VMA'!$A$3:$A$181,0))</f>
        <v>8426.260882</v>
      </c>
      <c r="W2537" s="57">
        <f>'LISTA DOS ITENS'!$U2537/'LISTA DOS ITENS'!$V2537</f>
        <v>0.05506251715</v>
      </c>
      <c r="X2537" s="53" t="s">
        <v>53</v>
      </c>
      <c r="Y2537" s="53" t="s">
        <v>290</v>
      </c>
      <c r="Z2537" s="58" t="str">
        <f>'LISTA DOS ITENS'!$F2537&amp;"-"&amp;'LISTA DOS ITENS'!$H2537&amp;"-"&amp;'LISTA DOS ITENS'!$J2537&amp;"-"&amp;'LISTA DOS ITENS'!$K2537&amp;"-"&amp;'LISTA DOS ITENS'!$I2537</f>
        <v>10659475-2101-A018-USADO-</v>
      </c>
      <c r="AA2537" s="59" t="str">
        <f t="array" ref="AA2537">INDEX('RESUMO - LOTES E VMA'!$M$3:$M$181,MATCH('LISTA DOS ITENS'!$D2537,'RESUMO - LOTES E VMA'!$A$3:$A$181,0))</f>
        <v>Para Leilão</v>
      </c>
      <c r="AB2537" s="60">
        <f t="array" ref="AB2537">INDEX('RESUMO - LOTES E VMA'!$J$3:$J$181,MATCH('LISTA DOS ITENS'!$D2537,'RESUMO - LOTES E VMA'!$A$3:$A$181,0))</f>
        <v>0.06811418062</v>
      </c>
      <c r="AC2537" s="29" t="str">
        <f t="array" ref="AC2537">INDEX('RESUMO - LOTES E VMA'!$L$3:$L$181,MATCH('LISTA DOS ITENS'!$D2537,'RESUMO - LOTES E VMA'!$A$3:$A$181,0))</f>
        <v>1% do Valor de Comparação do VMA</v>
      </c>
      <c r="AD2537" s="53" t="str">
        <f>VLOOKUP(Tabela1[[#This Row],[Índice]],[1]Planilha1!$A:$A,1,0)</f>
        <v>#ERROR!</v>
      </c>
    </row>
    <row r="2538" ht="15.75" customHeight="1">
      <c r="A2538" s="52">
        <v>257909.0</v>
      </c>
      <c r="B2538" s="53" t="s">
        <v>70</v>
      </c>
      <c r="C2538" s="53" t="s">
        <v>71</v>
      </c>
      <c r="D2538" s="22">
        <v>207347.0</v>
      </c>
      <c r="E2538" s="53" t="s">
        <v>98</v>
      </c>
      <c r="F2538" s="54">
        <v>1.0841248E7</v>
      </c>
      <c r="G2538" s="53" t="s">
        <v>1853</v>
      </c>
      <c r="H2538" s="55">
        <v>2101.0</v>
      </c>
      <c r="I2538" s="55"/>
      <c r="J2538" s="55" t="s">
        <v>325</v>
      </c>
      <c r="K2538" s="53" t="s">
        <v>80</v>
      </c>
      <c r="L2538" s="53"/>
      <c r="M2538" s="53">
        <v>2.0</v>
      </c>
      <c r="N2538" s="53" t="s">
        <v>52</v>
      </c>
      <c r="O2538" s="25">
        <v>1787.61</v>
      </c>
      <c r="P2538" s="25">
        <f>'LISTA DOS ITENS'!$O2538*'LISTA DOS ITENS'!$M2538</f>
        <v>3575.22</v>
      </c>
      <c r="Q2538" s="25">
        <v>1787.61</v>
      </c>
      <c r="R2538" s="25">
        <f>'LISTA DOS ITENS'!$Q2538*'LISTA DOS ITENS'!$M2538</f>
        <v>3575.22</v>
      </c>
      <c r="S2538" s="56">
        <f>IF('LISTA DOS ITENS'!$P2538&gt;'LISTA DOS ITENS'!$R2538,'LISTA DOS ITENS'!$P2538,'LISTA DOS ITENS'!$R2538)</f>
        <v>3575.22</v>
      </c>
      <c r="T2538" s="25">
        <v>129.91642352599777</v>
      </c>
      <c r="U2538" s="25">
        <f>'LISTA DOS ITENS'!$T2538*'LISTA DOS ITENS'!$M2538</f>
        <v>259.8328471</v>
      </c>
      <c r="V2538" s="56">
        <f t="array" ref="V2538">INDEX('RESUMO - LOTES E VMA'!$F$3:$F$181,MATCH('LISTA DOS ITENS'!$D2538,'RESUMO - LOTES E VMA'!$A$3:$A$181,0))</f>
        <v>8426.260882</v>
      </c>
      <c r="W2538" s="57">
        <f>'LISTA DOS ITENS'!$U2538/'LISTA DOS ITENS'!$V2538</f>
        <v>0.0308360791</v>
      </c>
      <c r="X2538" s="53" t="s">
        <v>53</v>
      </c>
      <c r="Y2538" s="53" t="s">
        <v>290</v>
      </c>
      <c r="Z2538" s="58" t="str">
        <f>'LISTA DOS ITENS'!$F2538&amp;"-"&amp;'LISTA DOS ITENS'!$H2538&amp;"-"&amp;'LISTA DOS ITENS'!$J2538&amp;"-"&amp;'LISTA DOS ITENS'!$K2538&amp;"-"&amp;'LISTA DOS ITENS'!$I2538</f>
        <v>10841248-2101-A018-IMOB/NAC-</v>
      </c>
      <c r="AA2538" s="59" t="str">
        <f t="array" ref="AA2538">INDEX('RESUMO - LOTES E VMA'!$M$3:$M$181,MATCH('LISTA DOS ITENS'!$D2538,'RESUMO - LOTES E VMA'!$A$3:$A$181,0))</f>
        <v>Para Leilão</v>
      </c>
      <c r="AB2538" s="60">
        <f t="array" ref="AB2538">INDEX('RESUMO - LOTES E VMA'!$J$3:$J$181,MATCH('LISTA DOS ITENS'!$D2538,'RESUMO - LOTES E VMA'!$A$3:$A$181,0))</f>
        <v>0.06811418062</v>
      </c>
      <c r="AC2538" s="29" t="str">
        <f t="array" ref="AC2538">INDEX('RESUMO - LOTES E VMA'!$L$3:$L$181,MATCH('LISTA DOS ITENS'!$D2538,'RESUMO - LOTES E VMA'!$A$3:$A$181,0))</f>
        <v>1% do Valor de Comparação do VMA</v>
      </c>
      <c r="AD2538" s="53" t="str">
        <f>VLOOKUP(Tabela1[[#This Row],[Índice]],[1]Planilha1!$A:$A,1,0)</f>
        <v>#ERROR!</v>
      </c>
    </row>
    <row r="2539" ht="15.75" customHeight="1">
      <c r="A2539" s="52">
        <v>257910.0</v>
      </c>
      <c r="B2539" s="53" t="s">
        <v>70</v>
      </c>
      <c r="C2539" s="53" t="s">
        <v>71</v>
      </c>
      <c r="D2539" s="22">
        <v>207347.0</v>
      </c>
      <c r="E2539" s="53" t="s">
        <v>98</v>
      </c>
      <c r="F2539" s="54">
        <v>1.0881127E7</v>
      </c>
      <c r="G2539" s="53" t="s">
        <v>1854</v>
      </c>
      <c r="H2539" s="55">
        <v>2101.0</v>
      </c>
      <c r="I2539" s="55" t="s">
        <v>130</v>
      </c>
      <c r="J2539" s="55" t="s">
        <v>325</v>
      </c>
      <c r="K2539" s="53" t="s">
        <v>73</v>
      </c>
      <c r="L2539" s="53"/>
      <c r="M2539" s="53">
        <v>1.0</v>
      </c>
      <c r="N2539" s="53" t="s">
        <v>52</v>
      </c>
      <c r="O2539" s="25">
        <v>5500.0</v>
      </c>
      <c r="P2539" s="25">
        <f>'LISTA DOS ITENS'!$O2539*'LISTA DOS ITENS'!$M2539</f>
        <v>5500</v>
      </c>
      <c r="Q2539" s="25">
        <v>5500.0</v>
      </c>
      <c r="R2539" s="25">
        <f>'LISTA DOS ITENS'!$Q2539*'LISTA DOS ITENS'!$M2539</f>
        <v>5500</v>
      </c>
      <c r="S2539" s="56">
        <f>IF('LISTA DOS ITENS'!$P2539&gt;'LISTA DOS ITENS'!$R2539,'LISTA DOS ITENS'!$P2539,'LISTA DOS ITENS'!$R2539)</f>
        <v>5500</v>
      </c>
      <c r="T2539" s="25">
        <v>55.0</v>
      </c>
      <c r="U2539" s="25">
        <f>'LISTA DOS ITENS'!$T2539*'LISTA DOS ITENS'!$M2539</f>
        <v>55</v>
      </c>
      <c r="V2539" s="56">
        <f t="array" ref="V2539">INDEX('RESUMO - LOTES E VMA'!$F$3:$F$181,MATCH('LISTA DOS ITENS'!$D2539,'RESUMO - LOTES E VMA'!$A$3:$A$181,0))</f>
        <v>8426.260882</v>
      </c>
      <c r="W2539" s="57">
        <f>'LISTA DOS ITENS'!$U2539/'LISTA DOS ITENS'!$V2539</f>
        <v>0.006527213051</v>
      </c>
      <c r="X2539" s="53" t="s">
        <v>53</v>
      </c>
      <c r="Y2539" s="53" t="s">
        <v>290</v>
      </c>
      <c r="Z2539" s="58" t="str">
        <f>'LISTA DOS ITENS'!$F2539&amp;"-"&amp;'LISTA DOS ITENS'!$H2539&amp;"-"&amp;'LISTA DOS ITENS'!$J2539&amp;"-"&amp;'LISTA DOS ITENS'!$K2539&amp;"-"&amp;'LISTA DOS ITENS'!$I2539</f>
        <v>10881127-2101-A018-CONS/NAC-ED-1000-01.02</v>
      </c>
      <c r="AA2539" s="59" t="str">
        <f t="array" ref="AA2539">INDEX('RESUMO - LOTES E VMA'!$M$3:$M$181,MATCH('LISTA DOS ITENS'!$D2539,'RESUMO - LOTES E VMA'!$A$3:$A$181,0))</f>
        <v>Para Leilão</v>
      </c>
      <c r="AB2539" s="60">
        <f t="array" ref="AB2539">INDEX('RESUMO - LOTES E VMA'!$J$3:$J$181,MATCH('LISTA DOS ITENS'!$D2539,'RESUMO - LOTES E VMA'!$A$3:$A$181,0))</f>
        <v>0.06811418062</v>
      </c>
      <c r="AC2539" s="29" t="str">
        <f t="array" ref="AC2539">INDEX('RESUMO - LOTES E VMA'!$L$3:$L$181,MATCH('LISTA DOS ITENS'!$D2539,'RESUMO - LOTES E VMA'!$A$3:$A$181,0))</f>
        <v>1% do Valor de Comparação do VMA</v>
      </c>
      <c r="AD2539" s="53" t="str">
        <f>VLOOKUP(Tabela1[[#This Row],[Índice]],[1]Planilha1!$A:$A,1,0)</f>
        <v>#ERROR!</v>
      </c>
    </row>
    <row r="2540" ht="15.75" customHeight="1">
      <c r="A2540" s="52">
        <v>257911.0</v>
      </c>
      <c r="B2540" s="53" t="s">
        <v>70</v>
      </c>
      <c r="C2540" s="53" t="s">
        <v>71</v>
      </c>
      <c r="D2540" s="22">
        <v>207347.0</v>
      </c>
      <c r="E2540" s="53" t="s">
        <v>98</v>
      </c>
      <c r="F2540" s="54">
        <v>1.0487277E7</v>
      </c>
      <c r="G2540" s="53" t="s">
        <v>1855</v>
      </c>
      <c r="H2540" s="55">
        <v>2201.0</v>
      </c>
      <c r="I2540" s="55"/>
      <c r="J2540" s="55" t="s">
        <v>325</v>
      </c>
      <c r="K2540" s="53" t="s">
        <v>80</v>
      </c>
      <c r="L2540" s="53"/>
      <c r="M2540" s="53">
        <v>1.0</v>
      </c>
      <c r="N2540" s="53" t="s">
        <v>52</v>
      </c>
      <c r="O2540" s="25">
        <v>954.01</v>
      </c>
      <c r="P2540" s="25">
        <f>'LISTA DOS ITENS'!$O2540*'LISTA DOS ITENS'!$M2540</f>
        <v>954.01</v>
      </c>
      <c r="Q2540" s="25">
        <v>954.01</v>
      </c>
      <c r="R2540" s="25">
        <f>'LISTA DOS ITENS'!$Q2540*'LISTA DOS ITENS'!$M2540</f>
        <v>954.01</v>
      </c>
      <c r="S2540" s="56">
        <f>IF('LISTA DOS ITENS'!$P2540&gt;'LISTA DOS ITENS'!$R2540,'LISTA DOS ITENS'!$P2540,'LISTA DOS ITENS'!$R2540)</f>
        <v>954.01</v>
      </c>
      <c r="T2540" s="25">
        <v>69.33367300923419</v>
      </c>
      <c r="U2540" s="25">
        <f>'LISTA DOS ITENS'!$T2540*'LISTA DOS ITENS'!$M2540</f>
        <v>69.33367301</v>
      </c>
      <c r="V2540" s="56">
        <f t="array" ref="V2540">INDEX('RESUMO - LOTES E VMA'!$F$3:$F$181,MATCH('LISTA DOS ITENS'!$D2540,'RESUMO - LOTES E VMA'!$A$3:$A$181,0))</f>
        <v>8426.260882</v>
      </c>
      <c r="W2540" s="57">
        <f>'LISTA DOS ITENS'!$U2540/'LISTA DOS ITENS'!$V2540</f>
        <v>0.008228284643</v>
      </c>
      <c r="X2540" s="53" t="s">
        <v>53</v>
      </c>
      <c r="Y2540" s="53" t="s">
        <v>290</v>
      </c>
      <c r="Z2540" s="58" t="str">
        <f>'LISTA DOS ITENS'!$F2540&amp;"-"&amp;'LISTA DOS ITENS'!$H2540&amp;"-"&amp;'LISTA DOS ITENS'!$J2540&amp;"-"&amp;'LISTA DOS ITENS'!$K2540&amp;"-"&amp;'LISTA DOS ITENS'!$I2540</f>
        <v>10487277-2201-A018-IMOB/NAC-</v>
      </c>
      <c r="AA2540" s="59" t="str">
        <f t="array" ref="AA2540">INDEX('RESUMO - LOTES E VMA'!$M$3:$M$181,MATCH('LISTA DOS ITENS'!$D2540,'RESUMO - LOTES E VMA'!$A$3:$A$181,0))</f>
        <v>Para Leilão</v>
      </c>
      <c r="AB2540" s="60">
        <f t="array" ref="AB2540">INDEX('RESUMO - LOTES E VMA'!$J$3:$J$181,MATCH('LISTA DOS ITENS'!$D2540,'RESUMO - LOTES E VMA'!$A$3:$A$181,0))</f>
        <v>0.06811418062</v>
      </c>
      <c r="AC2540" s="29" t="str">
        <f t="array" ref="AC2540">INDEX('RESUMO - LOTES E VMA'!$L$3:$L$181,MATCH('LISTA DOS ITENS'!$D2540,'RESUMO - LOTES E VMA'!$A$3:$A$181,0))</f>
        <v>1% do Valor de Comparação do VMA</v>
      </c>
      <c r="AD2540" s="53" t="str">
        <f>VLOOKUP(Tabela1[[#This Row],[Índice]],[1]Planilha1!$A:$A,1,0)</f>
        <v>#ERROR!</v>
      </c>
    </row>
    <row r="2541" ht="15.75" customHeight="1">
      <c r="A2541" s="52">
        <v>257912.0</v>
      </c>
      <c r="B2541" s="53" t="s">
        <v>70</v>
      </c>
      <c r="C2541" s="53" t="s">
        <v>71</v>
      </c>
      <c r="D2541" s="22">
        <v>207347.0</v>
      </c>
      <c r="E2541" s="53" t="s">
        <v>98</v>
      </c>
      <c r="F2541" s="54">
        <v>1.0661339E7</v>
      </c>
      <c r="G2541" s="53" t="s">
        <v>1855</v>
      </c>
      <c r="H2541" s="55">
        <v>2201.0</v>
      </c>
      <c r="I2541" s="55"/>
      <c r="J2541" s="55" t="s">
        <v>325</v>
      </c>
      <c r="K2541" s="53" t="s">
        <v>125</v>
      </c>
      <c r="L2541" s="53"/>
      <c r="M2541" s="53">
        <v>2.0</v>
      </c>
      <c r="N2541" s="53" t="s">
        <v>52</v>
      </c>
      <c r="O2541" s="25">
        <v>158.26</v>
      </c>
      <c r="P2541" s="25">
        <f>'LISTA DOS ITENS'!$O2541*'LISTA DOS ITENS'!$M2541</f>
        <v>316.52</v>
      </c>
      <c r="Q2541" s="25">
        <v>158.26</v>
      </c>
      <c r="R2541" s="25">
        <f>'LISTA DOS ITENS'!$Q2541*'LISTA DOS ITENS'!$M2541</f>
        <v>316.52</v>
      </c>
      <c r="S2541" s="56">
        <f>IF('LISTA DOS ITENS'!$P2541&gt;'LISTA DOS ITENS'!$R2541,'LISTA DOS ITENS'!$P2541,'LISTA DOS ITENS'!$R2541)</f>
        <v>316.52</v>
      </c>
      <c r="T2541" s="25">
        <v>11.501710768693622</v>
      </c>
      <c r="U2541" s="25">
        <f>'LISTA DOS ITENS'!$T2541*'LISTA DOS ITENS'!$M2541</f>
        <v>23.00342154</v>
      </c>
      <c r="V2541" s="56">
        <f t="array" ref="V2541">INDEX('RESUMO - LOTES E VMA'!$F$3:$F$181,MATCH('LISTA DOS ITENS'!$D2541,'RESUMO - LOTES E VMA'!$A$3:$A$181,0))</f>
        <v>8426.260882</v>
      </c>
      <c r="W2541" s="57">
        <f>'LISTA DOS ITENS'!$U2541/'LISTA DOS ITENS'!$V2541</f>
        <v>0.002729967878</v>
      </c>
      <c r="X2541" s="53" t="s">
        <v>53</v>
      </c>
      <c r="Y2541" s="53" t="s">
        <v>290</v>
      </c>
      <c r="Z2541" s="58" t="str">
        <f>'LISTA DOS ITENS'!$F2541&amp;"-"&amp;'LISTA DOS ITENS'!$H2541&amp;"-"&amp;'LISTA DOS ITENS'!$J2541&amp;"-"&amp;'LISTA DOS ITENS'!$K2541&amp;"-"&amp;'LISTA DOS ITENS'!$I2541</f>
        <v>10661339-2201-A018-PAR/NAC-</v>
      </c>
      <c r="AA2541" s="59" t="str">
        <f t="array" ref="AA2541">INDEX('RESUMO - LOTES E VMA'!$M$3:$M$181,MATCH('LISTA DOS ITENS'!$D2541,'RESUMO - LOTES E VMA'!$A$3:$A$181,0))</f>
        <v>Para Leilão</v>
      </c>
      <c r="AB2541" s="60">
        <f t="array" ref="AB2541">INDEX('RESUMO - LOTES E VMA'!$J$3:$J$181,MATCH('LISTA DOS ITENS'!$D2541,'RESUMO - LOTES E VMA'!$A$3:$A$181,0))</f>
        <v>0.06811418062</v>
      </c>
      <c r="AC2541" s="29" t="str">
        <f t="array" ref="AC2541">INDEX('RESUMO - LOTES E VMA'!$L$3:$L$181,MATCH('LISTA DOS ITENS'!$D2541,'RESUMO - LOTES E VMA'!$A$3:$A$181,0))</f>
        <v>1% do Valor de Comparação do VMA</v>
      </c>
      <c r="AD2541" s="53" t="str">
        <f>VLOOKUP(Tabela1[[#This Row],[Índice]],[1]Planilha1!$A:$A,1,0)</f>
        <v>#ERROR!</v>
      </c>
    </row>
    <row r="2542" ht="15.75" customHeight="1">
      <c r="A2542" s="52">
        <v>257913.0</v>
      </c>
      <c r="B2542" s="53" t="s">
        <v>70</v>
      </c>
      <c r="C2542" s="53" t="s">
        <v>71</v>
      </c>
      <c r="D2542" s="22">
        <v>207347.0</v>
      </c>
      <c r="E2542" s="53" t="s">
        <v>98</v>
      </c>
      <c r="F2542" s="54">
        <v>1.1285532E7</v>
      </c>
      <c r="G2542" s="53" t="s">
        <v>1856</v>
      </c>
      <c r="H2542" s="55">
        <v>2201.0</v>
      </c>
      <c r="I2542" s="55"/>
      <c r="J2542" s="55" t="s">
        <v>325</v>
      </c>
      <c r="K2542" s="53" t="s">
        <v>80</v>
      </c>
      <c r="L2542" s="53"/>
      <c r="M2542" s="53">
        <v>2.0</v>
      </c>
      <c r="N2542" s="53" t="s">
        <v>52</v>
      </c>
      <c r="O2542" s="25">
        <v>1800.0</v>
      </c>
      <c r="P2542" s="25">
        <f>'LISTA DOS ITENS'!$O2542*'LISTA DOS ITENS'!$M2542</f>
        <v>3600</v>
      </c>
      <c r="Q2542" s="25">
        <v>1800.0</v>
      </c>
      <c r="R2542" s="25">
        <f>'LISTA DOS ITENS'!$Q2542*'LISTA DOS ITENS'!$M2542</f>
        <v>3600</v>
      </c>
      <c r="S2542" s="56">
        <f>IF('LISTA DOS ITENS'!$P2542&gt;'LISTA DOS ITENS'!$R2542,'LISTA DOS ITENS'!$P2542,'LISTA DOS ITENS'!$R2542)</f>
        <v>3600</v>
      </c>
      <c r="T2542" s="25">
        <v>130.81687971470063</v>
      </c>
      <c r="U2542" s="25">
        <f>'LISTA DOS ITENS'!$T2542*'LISTA DOS ITENS'!$M2542</f>
        <v>261.6337594</v>
      </c>
      <c r="V2542" s="56">
        <f t="array" ref="V2542">INDEX('RESUMO - LOTES E VMA'!$F$3:$F$181,MATCH('LISTA DOS ITENS'!$D2542,'RESUMO - LOTES E VMA'!$A$3:$A$181,0))</f>
        <v>8426.260882</v>
      </c>
      <c r="W2542" s="57">
        <f>'LISTA DOS ITENS'!$U2542/'LISTA DOS ITENS'!$V2542</f>
        <v>0.03104980526</v>
      </c>
      <c r="X2542" s="53" t="s">
        <v>53</v>
      </c>
      <c r="Y2542" s="53" t="s">
        <v>290</v>
      </c>
      <c r="Z2542" s="58" t="str">
        <f>'LISTA DOS ITENS'!$F2542&amp;"-"&amp;'LISTA DOS ITENS'!$H2542&amp;"-"&amp;'LISTA DOS ITENS'!$J2542&amp;"-"&amp;'LISTA DOS ITENS'!$K2542&amp;"-"&amp;'LISTA DOS ITENS'!$I2542</f>
        <v>11285532-2201-A018-IMOB/NAC-</v>
      </c>
      <c r="AA2542" s="59" t="str">
        <f t="array" ref="AA2542">INDEX('RESUMO - LOTES E VMA'!$M$3:$M$181,MATCH('LISTA DOS ITENS'!$D2542,'RESUMO - LOTES E VMA'!$A$3:$A$181,0))</f>
        <v>Para Leilão</v>
      </c>
      <c r="AB2542" s="60">
        <f t="array" ref="AB2542">INDEX('RESUMO - LOTES E VMA'!$J$3:$J$181,MATCH('LISTA DOS ITENS'!$D2542,'RESUMO - LOTES E VMA'!$A$3:$A$181,0))</f>
        <v>0.06811418062</v>
      </c>
      <c r="AC2542" s="29" t="str">
        <f t="array" ref="AC2542">INDEX('RESUMO - LOTES E VMA'!$L$3:$L$181,MATCH('LISTA DOS ITENS'!$D2542,'RESUMO - LOTES E VMA'!$A$3:$A$181,0))</f>
        <v>1% do Valor de Comparação do VMA</v>
      </c>
      <c r="AD2542" s="53" t="str">
        <f>VLOOKUP(Tabela1[[#This Row],[Índice]],[1]Planilha1!$A:$A,1,0)</f>
        <v>#ERROR!</v>
      </c>
    </row>
    <row r="2543" ht="15.75" customHeight="1">
      <c r="A2543" s="52">
        <v>257914.0</v>
      </c>
      <c r="B2543" s="53" t="s">
        <v>70</v>
      </c>
      <c r="C2543" s="53" t="s">
        <v>71</v>
      </c>
      <c r="D2543" s="22">
        <v>207347.0</v>
      </c>
      <c r="E2543" s="53" t="s">
        <v>98</v>
      </c>
      <c r="F2543" s="54">
        <v>1.0012264E7</v>
      </c>
      <c r="G2543" s="53" t="s">
        <v>1857</v>
      </c>
      <c r="H2543" s="55">
        <v>2101.0</v>
      </c>
      <c r="I2543" s="55"/>
      <c r="J2543" s="55" t="s">
        <v>330</v>
      </c>
      <c r="K2543" s="53" t="s">
        <v>51</v>
      </c>
      <c r="L2543" s="53"/>
      <c r="M2543" s="53">
        <v>1.0</v>
      </c>
      <c r="N2543" s="53" t="s">
        <v>52</v>
      </c>
      <c r="O2543" s="25">
        <v>0.01</v>
      </c>
      <c r="P2543" s="25">
        <f>'LISTA DOS ITENS'!$O2543*'LISTA DOS ITENS'!$M2543</f>
        <v>0.01</v>
      </c>
      <c r="Q2543" s="25">
        <v>2090.79</v>
      </c>
      <c r="R2543" s="25">
        <f>'LISTA DOS ITENS'!$Q2543*'LISTA DOS ITENS'!$M2543</f>
        <v>2090.79</v>
      </c>
      <c r="S2543" s="56">
        <f>IF('LISTA DOS ITENS'!$P2543&gt;'LISTA DOS ITENS'!$R2543,'LISTA DOS ITENS'!$P2543,'LISTA DOS ITENS'!$R2543)</f>
        <v>2090.79</v>
      </c>
      <c r="T2543" s="25">
        <v>151.95034663261052</v>
      </c>
      <c r="U2543" s="25">
        <f>'LISTA DOS ITENS'!$T2543*'LISTA DOS ITENS'!$M2543</f>
        <v>151.9503466</v>
      </c>
      <c r="V2543" s="56">
        <f t="array" ref="V2543">INDEX('RESUMO - LOTES E VMA'!$F$3:$F$181,MATCH('LISTA DOS ITENS'!$D2543,'RESUMO - LOTES E VMA'!$A$3:$A$181,0))</f>
        <v>8426.260882</v>
      </c>
      <c r="W2543" s="57">
        <f>'LISTA DOS ITENS'!$U2543/'LISTA DOS ITENS'!$V2543</f>
        <v>0.01803295065</v>
      </c>
      <c r="X2543" s="53" t="s">
        <v>53</v>
      </c>
      <c r="Y2543" s="53" t="s">
        <v>290</v>
      </c>
      <c r="Z2543" s="58" t="str">
        <f>'LISTA DOS ITENS'!$F2543&amp;"-"&amp;'LISTA DOS ITENS'!$H2543&amp;"-"&amp;'LISTA DOS ITENS'!$J2543&amp;"-"&amp;'LISTA DOS ITENS'!$K2543&amp;"-"&amp;'LISTA DOS ITENS'!$I2543</f>
        <v>10012264-2101-R018-A RECUPER-</v>
      </c>
      <c r="AA2543" s="59" t="str">
        <f t="array" ref="AA2543">INDEX('RESUMO - LOTES E VMA'!$M$3:$M$181,MATCH('LISTA DOS ITENS'!$D2543,'RESUMO - LOTES E VMA'!$A$3:$A$181,0))</f>
        <v>Para Leilão</v>
      </c>
      <c r="AB2543" s="60">
        <f t="array" ref="AB2543">INDEX('RESUMO - LOTES E VMA'!$J$3:$J$181,MATCH('LISTA DOS ITENS'!$D2543,'RESUMO - LOTES E VMA'!$A$3:$A$181,0))</f>
        <v>0.06811418062</v>
      </c>
      <c r="AC2543" s="29" t="str">
        <f t="array" ref="AC2543">INDEX('RESUMO - LOTES E VMA'!$L$3:$L$181,MATCH('LISTA DOS ITENS'!$D2543,'RESUMO - LOTES E VMA'!$A$3:$A$181,0))</f>
        <v>1% do Valor de Comparação do VMA</v>
      </c>
      <c r="AD2543" s="53" t="str">
        <f>VLOOKUP(Tabela1[[#This Row],[Índice]],[1]Planilha1!$A:$A,1,0)</f>
        <v>#ERROR!</v>
      </c>
    </row>
    <row r="2544" ht="15.75" customHeight="1">
      <c r="A2544" s="52">
        <v>257915.0</v>
      </c>
      <c r="B2544" s="53" t="s">
        <v>70</v>
      </c>
      <c r="C2544" s="53" t="s">
        <v>71</v>
      </c>
      <c r="D2544" s="22">
        <v>207347.0</v>
      </c>
      <c r="E2544" s="53" t="s">
        <v>98</v>
      </c>
      <c r="F2544" s="54">
        <v>1.0471386E7</v>
      </c>
      <c r="G2544" s="53" t="s">
        <v>1858</v>
      </c>
      <c r="H2544" s="55">
        <v>2101.0</v>
      </c>
      <c r="I2544" s="55"/>
      <c r="J2544" s="55" t="s">
        <v>330</v>
      </c>
      <c r="K2544" s="53" t="s">
        <v>73</v>
      </c>
      <c r="L2544" s="53"/>
      <c r="M2544" s="53">
        <v>1.0</v>
      </c>
      <c r="N2544" s="53" t="s">
        <v>52</v>
      </c>
      <c r="O2544" s="25">
        <v>2816.0</v>
      </c>
      <c r="P2544" s="25">
        <f>'LISTA DOS ITENS'!$O2544*'LISTA DOS ITENS'!$M2544</f>
        <v>2816</v>
      </c>
      <c r="Q2544" s="25">
        <v>2816.0</v>
      </c>
      <c r="R2544" s="25">
        <f>'LISTA DOS ITENS'!$Q2544*'LISTA DOS ITENS'!$M2544</f>
        <v>2816</v>
      </c>
      <c r="S2544" s="56">
        <f>IF('LISTA DOS ITENS'!$P2544&gt;'LISTA DOS ITENS'!$R2544,'LISTA DOS ITENS'!$P2544,'LISTA DOS ITENS'!$R2544)</f>
        <v>2816</v>
      </c>
      <c r="T2544" s="25">
        <v>204.65574070922054</v>
      </c>
      <c r="U2544" s="25">
        <f>'LISTA DOS ITENS'!$T2544*'LISTA DOS ITENS'!$M2544</f>
        <v>204.6557407</v>
      </c>
      <c r="V2544" s="56">
        <f t="array" ref="V2544">INDEX('RESUMO - LOTES E VMA'!$F$3:$F$181,MATCH('LISTA DOS ITENS'!$D2544,'RESUMO - LOTES E VMA'!$A$3:$A$181,0))</f>
        <v>8426.260882</v>
      </c>
      <c r="W2544" s="57">
        <f>'LISTA DOS ITENS'!$U2544/'LISTA DOS ITENS'!$V2544</f>
        <v>0.02428784767</v>
      </c>
      <c r="X2544" s="53" t="s">
        <v>53</v>
      </c>
      <c r="Y2544" s="53" t="s">
        <v>290</v>
      </c>
      <c r="Z2544" s="58" t="str">
        <f>'LISTA DOS ITENS'!$F2544&amp;"-"&amp;'LISTA DOS ITENS'!$H2544&amp;"-"&amp;'LISTA DOS ITENS'!$J2544&amp;"-"&amp;'LISTA DOS ITENS'!$K2544&amp;"-"&amp;'LISTA DOS ITENS'!$I2544</f>
        <v>10471386-2101-R018-CONS/NAC-</v>
      </c>
      <c r="AA2544" s="59" t="str">
        <f t="array" ref="AA2544">INDEX('RESUMO - LOTES E VMA'!$M$3:$M$181,MATCH('LISTA DOS ITENS'!$D2544,'RESUMO - LOTES E VMA'!$A$3:$A$181,0))</f>
        <v>Para Leilão</v>
      </c>
      <c r="AB2544" s="60">
        <f t="array" ref="AB2544">INDEX('RESUMO - LOTES E VMA'!$J$3:$J$181,MATCH('LISTA DOS ITENS'!$D2544,'RESUMO - LOTES E VMA'!$A$3:$A$181,0))</f>
        <v>0.06811418062</v>
      </c>
      <c r="AC2544" s="29" t="str">
        <f t="array" ref="AC2544">INDEX('RESUMO - LOTES E VMA'!$L$3:$L$181,MATCH('LISTA DOS ITENS'!$D2544,'RESUMO - LOTES E VMA'!$A$3:$A$181,0))</f>
        <v>1% do Valor de Comparação do VMA</v>
      </c>
      <c r="AD2544" s="53" t="str">
        <f>VLOOKUP(Tabela1[[#This Row],[Índice]],[1]Planilha1!$A:$A,1,0)</f>
        <v>#ERROR!</v>
      </c>
    </row>
    <row r="2545" ht="15.75" customHeight="1">
      <c r="A2545" s="52">
        <v>257916.0</v>
      </c>
      <c r="B2545" s="53" t="s">
        <v>70</v>
      </c>
      <c r="C2545" s="53" t="s">
        <v>71</v>
      </c>
      <c r="D2545" s="22">
        <v>207347.0</v>
      </c>
      <c r="E2545" s="53" t="s">
        <v>98</v>
      </c>
      <c r="F2545" s="54">
        <v>1.1095314E7</v>
      </c>
      <c r="G2545" s="53" t="s">
        <v>1844</v>
      </c>
      <c r="H2545" s="55">
        <v>2101.0</v>
      </c>
      <c r="I2545" s="55"/>
      <c r="J2545" s="55" t="s">
        <v>330</v>
      </c>
      <c r="K2545" s="53" t="s">
        <v>73</v>
      </c>
      <c r="L2545" s="53"/>
      <c r="M2545" s="53">
        <v>1.0</v>
      </c>
      <c r="N2545" s="53" t="s">
        <v>52</v>
      </c>
      <c r="O2545" s="25">
        <v>9103.47</v>
      </c>
      <c r="P2545" s="25">
        <f>'LISTA DOS ITENS'!$O2545*'LISTA DOS ITENS'!$M2545</f>
        <v>9103.47</v>
      </c>
      <c r="Q2545" s="25">
        <v>9103.47</v>
      </c>
      <c r="R2545" s="25">
        <f>'LISTA DOS ITENS'!$Q2545*'LISTA DOS ITENS'!$M2545</f>
        <v>9103.47</v>
      </c>
      <c r="S2545" s="56">
        <f>IF('LISTA DOS ITENS'!$P2545&gt;'LISTA DOS ITENS'!$R2545,'LISTA DOS ITENS'!$P2545,'LISTA DOS ITENS'!$R2545)</f>
        <v>9103.47</v>
      </c>
      <c r="T2545" s="25">
        <v>661.6041888757698</v>
      </c>
      <c r="U2545" s="25">
        <f>'LISTA DOS ITENS'!$T2545*'LISTA DOS ITENS'!$M2545</f>
        <v>661.6041889</v>
      </c>
      <c r="V2545" s="56">
        <f t="array" ref="V2545">INDEX('RESUMO - LOTES E VMA'!$F$3:$F$181,MATCH('LISTA DOS ITENS'!$D2545,'RESUMO - LOTES E VMA'!$A$3:$A$181,0))</f>
        <v>8426.260882</v>
      </c>
      <c r="W2545" s="57">
        <f>'LISTA DOS ITENS'!$U2545/'LISTA DOS ITENS'!$V2545</f>
        <v>0.0785169363</v>
      </c>
      <c r="X2545" s="53" t="s">
        <v>53</v>
      </c>
      <c r="Y2545" s="53" t="s">
        <v>290</v>
      </c>
      <c r="Z2545" s="58" t="str">
        <f>'LISTA DOS ITENS'!$F2545&amp;"-"&amp;'LISTA DOS ITENS'!$H2545&amp;"-"&amp;'LISTA DOS ITENS'!$J2545&amp;"-"&amp;'LISTA DOS ITENS'!$K2545&amp;"-"&amp;'LISTA DOS ITENS'!$I2545</f>
        <v>11095314-2101-R018-CONS/NAC-</v>
      </c>
      <c r="AA2545" s="59" t="str">
        <f t="array" ref="AA2545">INDEX('RESUMO - LOTES E VMA'!$M$3:$M$181,MATCH('LISTA DOS ITENS'!$D2545,'RESUMO - LOTES E VMA'!$A$3:$A$181,0))</f>
        <v>Para Leilão</v>
      </c>
      <c r="AB2545" s="60">
        <f t="array" ref="AB2545">INDEX('RESUMO - LOTES E VMA'!$J$3:$J$181,MATCH('LISTA DOS ITENS'!$D2545,'RESUMO - LOTES E VMA'!$A$3:$A$181,0))</f>
        <v>0.06811418062</v>
      </c>
      <c r="AC2545" s="29" t="str">
        <f t="array" ref="AC2545">INDEX('RESUMO - LOTES E VMA'!$L$3:$L$181,MATCH('LISTA DOS ITENS'!$D2545,'RESUMO - LOTES E VMA'!$A$3:$A$181,0))</f>
        <v>1% do Valor de Comparação do VMA</v>
      </c>
      <c r="AD2545" s="53" t="str">
        <f>VLOOKUP(Tabela1[[#This Row],[Índice]],[1]Planilha1!$A:$A,1,0)</f>
        <v>#ERROR!</v>
      </c>
    </row>
    <row r="2546" ht="15.75" customHeight="1">
      <c r="A2546" s="52">
        <v>257917.0</v>
      </c>
      <c r="B2546" s="53" t="s">
        <v>70</v>
      </c>
      <c r="C2546" s="53" t="s">
        <v>71</v>
      </c>
      <c r="D2546" s="22">
        <v>207347.0</v>
      </c>
      <c r="E2546" s="53" t="s">
        <v>98</v>
      </c>
      <c r="F2546" s="54">
        <v>1.1775467E7</v>
      </c>
      <c r="G2546" s="53" t="s">
        <v>1859</v>
      </c>
      <c r="H2546" s="55">
        <v>2101.0</v>
      </c>
      <c r="I2546" s="55" t="s">
        <v>130</v>
      </c>
      <c r="J2546" s="55" t="s">
        <v>330</v>
      </c>
      <c r="K2546" s="53" t="s">
        <v>73</v>
      </c>
      <c r="L2546" s="53"/>
      <c r="M2546" s="53">
        <v>1.0</v>
      </c>
      <c r="N2546" s="53" t="s">
        <v>52</v>
      </c>
      <c r="O2546" s="25">
        <v>4222.48</v>
      </c>
      <c r="P2546" s="25">
        <f>'LISTA DOS ITENS'!$O2546*'LISTA DOS ITENS'!$M2546</f>
        <v>4222.48</v>
      </c>
      <c r="Q2546" s="25">
        <v>4222.48</v>
      </c>
      <c r="R2546" s="25">
        <f>'LISTA DOS ITENS'!$Q2546*'LISTA DOS ITENS'!$M2546</f>
        <v>4222.48</v>
      </c>
      <c r="S2546" s="56">
        <f>IF('LISTA DOS ITENS'!$P2546&gt;'LISTA DOS ITENS'!$R2546,'LISTA DOS ITENS'!$P2546,'LISTA DOS ITENS'!$R2546)</f>
        <v>4222.48</v>
      </c>
      <c r="T2546" s="25">
        <v>87.25363026589717</v>
      </c>
      <c r="U2546" s="25">
        <f>'LISTA DOS ITENS'!$T2546*'LISTA DOS ITENS'!$M2546</f>
        <v>87.25363027</v>
      </c>
      <c r="V2546" s="56">
        <f t="array" ref="V2546">INDEX('RESUMO - LOTES E VMA'!$F$3:$F$181,MATCH('LISTA DOS ITENS'!$D2546,'RESUMO - LOTES E VMA'!$A$3:$A$181,0))</f>
        <v>8426.260882</v>
      </c>
      <c r="W2546" s="57">
        <f>'LISTA DOS ITENS'!$U2546/'LISTA DOS ITENS'!$V2546</f>
        <v>0.01035496426</v>
      </c>
      <c r="X2546" s="53" t="s">
        <v>53</v>
      </c>
      <c r="Y2546" s="53" t="s">
        <v>290</v>
      </c>
      <c r="Z2546" s="58" t="str">
        <f>'LISTA DOS ITENS'!$F2546&amp;"-"&amp;'LISTA DOS ITENS'!$H2546&amp;"-"&amp;'LISTA DOS ITENS'!$J2546&amp;"-"&amp;'LISTA DOS ITENS'!$K2546&amp;"-"&amp;'LISTA DOS ITENS'!$I2546</f>
        <v>11775467-2101-R018-CONS/NAC-ED-1000-01.02</v>
      </c>
      <c r="AA2546" s="59" t="str">
        <f t="array" ref="AA2546">INDEX('RESUMO - LOTES E VMA'!$M$3:$M$181,MATCH('LISTA DOS ITENS'!$D2546,'RESUMO - LOTES E VMA'!$A$3:$A$181,0))</f>
        <v>Para Leilão</v>
      </c>
      <c r="AB2546" s="60">
        <f t="array" ref="AB2546">INDEX('RESUMO - LOTES E VMA'!$J$3:$J$181,MATCH('LISTA DOS ITENS'!$D2546,'RESUMO - LOTES E VMA'!$A$3:$A$181,0))</f>
        <v>0.06811418062</v>
      </c>
      <c r="AC2546" s="29" t="str">
        <f t="array" ref="AC2546">INDEX('RESUMO - LOTES E VMA'!$L$3:$L$181,MATCH('LISTA DOS ITENS'!$D2546,'RESUMO - LOTES E VMA'!$A$3:$A$181,0))</f>
        <v>1% do Valor de Comparação do VMA</v>
      </c>
      <c r="AD2546" s="53" t="str">
        <f>VLOOKUP(Tabela1[[#This Row],[Índice]],[1]Planilha1!$A:$A,1,0)</f>
        <v>#ERROR!</v>
      </c>
    </row>
    <row r="2547" ht="15.75" customHeight="1">
      <c r="A2547" s="52">
        <v>257918.0</v>
      </c>
      <c r="B2547" s="53" t="s">
        <v>70</v>
      </c>
      <c r="C2547" s="53" t="s">
        <v>71</v>
      </c>
      <c r="D2547" s="22">
        <v>207348.0</v>
      </c>
      <c r="E2547" s="53" t="s">
        <v>156</v>
      </c>
      <c r="F2547" s="54">
        <v>1.1505184E7</v>
      </c>
      <c r="G2547" s="53" t="s">
        <v>1860</v>
      </c>
      <c r="H2547" s="55">
        <v>2101.0</v>
      </c>
      <c r="I2547" s="55"/>
      <c r="J2547" s="55" t="s">
        <v>158</v>
      </c>
      <c r="K2547" s="53" t="s">
        <v>125</v>
      </c>
      <c r="L2547" s="53"/>
      <c r="M2547" s="53">
        <v>1.0</v>
      </c>
      <c r="N2547" s="53" t="s">
        <v>52</v>
      </c>
      <c r="O2547" s="25">
        <v>2000.0</v>
      </c>
      <c r="P2547" s="25">
        <f>'LISTA DOS ITENS'!$O2547*'LISTA DOS ITENS'!$M2547</f>
        <v>2000</v>
      </c>
      <c r="Q2547" s="25">
        <v>2000.0</v>
      </c>
      <c r="R2547" s="25">
        <f>'LISTA DOS ITENS'!$Q2547*'LISTA DOS ITENS'!$M2547</f>
        <v>2000</v>
      </c>
      <c r="S2547" s="56">
        <f>IF('LISTA DOS ITENS'!$P2547&gt;'LISTA DOS ITENS'!$R2547,'LISTA DOS ITENS'!$P2547,'LISTA DOS ITENS'!$R2547)</f>
        <v>2000</v>
      </c>
      <c r="T2547" s="25">
        <v>145.3520885718896</v>
      </c>
      <c r="U2547" s="25">
        <f>'LISTA DOS ITENS'!$T2547*'LISTA DOS ITENS'!$M2547</f>
        <v>145.3520886</v>
      </c>
      <c r="V2547" s="56">
        <f t="array" ref="V2547">INDEX('RESUMO - LOTES E VMA'!$F$3:$F$181,MATCH('LISTA DOS ITENS'!$D2547,'RESUMO - LOTES E VMA'!$A$3:$A$181,0))</f>
        <v>8050.845059</v>
      </c>
      <c r="W2547" s="57">
        <f>'LISTA DOS ITENS'!$U2547/'LISTA DOS ITENS'!$V2547</f>
        <v>0.0180542648</v>
      </c>
      <c r="X2547" s="53" t="s">
        <v>53</v>
      </c>
      <c r="Y2547" s="53" t="s">
        <v>290</v>
      </c>
      <c r="Z2547" s="58" t="str">
        <f>'LISTA DOS ITENS'!$F2547&amp;"-"&amp;'LISTA DOS ITENS'!$H2547&amp;"-"&amp;'LISTA DOS ITENS'!$J2547&amp;"-"&amp;'LISTA DOS ITENS'!$K2547&amp;"-"&amp;'LISTA DOS ITENS'!$I2547</f>
        <v>11505184-2101-0098-PAR/NAC-</v>
      </c>
      <c r="AA2547" s="59" t="str">
        <f t="array" ref="AA2547">INDEX('RESUMO - LOTES E VMA'!$M$3:$M$181,MATCH('LISTA DOS ITENS'!$D2547,'RESUMO - LOTES E VMA'!$A$3:$A$181,0))</f>
        <v>Para Leilão</v>
      </c>
      <c r="AB2547" s="60">
        <f t="array" ref="AB2547">INDEX('RESUMO - LOTES E VMA'!$J$3:$J$181,MATCH('LISTA DOS ITENS'!$D2547,'RESUMO - LOTES E VMA'!$A$3:$A$181,0))</f>
        <v>0.07267604429</v>
      </c>
      <c r="AC2547" s="29" t="str">
        <f t="array" ref="AC2547">INDEX('RESUMO - LOTES E VMA'!$L$3:$L$181,MATCH('LISTA DOS ITENS'!$D2547,'RESUMO - LOTES E VMA'!$A$3:$A$181,0))</f>
        <v>1% do Valor de Comparação do VMA</v>
      </c>
      <c r="AD2547" s="53" t="str">
        <f>VLOOKUP(Tabela1[[#This Row],[Índice]],[1]Planilha1!$A:$A,1,0)</f>
        <v>#ERROR!</v>
      </c>
    </row>
    <row r="2548" ht="15.75" customHeight="1">
      <c r="A2548" s="52">
        <v>257919.0</v>
      </c>
      <c r="B2548" s="53" t="s">
        <v>70</v>
      </c>
      <c r="C2548" s="53" t="s">
        <v>71</v>
      </c>
      <c r="D2548" s="22">
        <v>207348.0</v>
      </c>
      <c r="E2548" s="53" t="s">
        <v>156</v>
      </c>
      <c r="F2548" s="54">
        <v>1.0012327E7</v>
      </c>
      <c r="G2548" s="53" t="s">
        <v>1843</v>
      </c>
      <c r="H2548" s="55">
        <v>2101.0</v>
      </c>
      <c r="I2548" s="55" t="s">
        <v>81</v>
      </c>
      <c r="J2548" s="55" t="s">
        <v>1861</v>
      </c>
      <c r="K2548" s="53" t="s">
        <v>51</v>
      </c>
      <c r="L2548" s="53"/>
      <c r="M2548" s="53">
        <v>9.0</v>
      </c>
      <c r="N2548" s="53" t="s">
        <v>52</v>
      </c>
      <c r="O2548" s="25">
        <v>822.0166666666667</v>
      </c>
      <c r="P2548" s="25">
        <f>'LISTA DOS ITENS'!$O2548*'LISTA DOS ITENS'!$M2548</f>
        <v>7398.15</v>
      </c>
      <c r="Q2548" s="25">
        <v>12086.35</v>
      </c>
      <c r="R2548" s="25">
        <f>'LISTA DOS ITENS'!$Q2548*'LISTA DOS ITENS'!$M2548</f>
        <v>108777.15</v>
      </c>
      <c r="S2548" s="56">
        <f>IF('LISTA DOS ITENS'!$P2548&gt;'LISTA DOS ITENS'!$R2548,'LISTA DOS ITENS'!$P2548,'LISTA DOS ITENS'!$R2548)</f>
        <v>108777.15</v>
      </c>
      <c r="T2548" s="25">
        <v>878.3881078554289</v>
      </c>
      <c r="U2548" s="25">
        <f>'LISTA DOS ITENS'!$T2548*'LISTA DOS ITENS'!$M2548</f>
        <v>7905.492971</v>
      </c>
      <c r="V2548" s="56">
        <f t="array" ref="V2548">INDEX('RESUMO - LOTES E VMA'!$F$3:$F$181,MATCH('LISTA DOS ITENS'!$D2548,'RESUMO - LOTES E VMA'!$A$3:$A$181,0))</f>
        <v>8050.845059</v>
      </c>
      <c r="W2548" s="57">
        <f>'LISTA DOS ITENS'!$U2548/'LISTA DOS ITENS'!$V2548</f>
        <v>0.9819457352</v>
      </c>
      <c r="X2548" s="53" t="s">
        <v>53</v>
      </c>
      <c r="Y2548" s="53" t="s">
        <v>290</v>
      </c>
      <c r="Z2548" s="58" t="str">
        <f>'LISTA DOS ITENS'!$F2548&amp;"-"&amp;'LISTA DOS ITENS'!$H2548&amp;"-"&amp;'LISTA DOS ITENS'!$J2548&amp;"-"&amp;'LISTA DOS ITENS'!$K2548&amp;"-"&amp;'LISTA DOS ITENS'!$I2548</f>
        <v>10012327-2101-R098-A RECUPER-ED-1000-01.01</v>
      </c>
      <c r="AA2548" s="59" t="str">
        <f t="array" ref="AA2548">INDEX('RESUMO - LOTES E VMA'!$M$3:$M$181,MATCH('LISTA DOS ITENS'!$D2548,'RESUMO - LOTES E VMA'!$A$3:$A$181,0))</f>
        <v>Para Leilão</v>
      </c>
      <c r="AB2548" s="60">
        <f t="array" ref="AB2548">INDEX('RESUMO - LOTES E VMA'!$J$3:$J$181,MATCH('LISTA DOS ITENS'!$D2548,'RESUMO - LOTES E VMA'!$A$3:$A$181,0))</f>
        <v>0.07267604429</v>
      </c>
      <c r="AC2548" s="29" t="str">
        <f t="array" ref="AC2548">INDEX('RESUMO - LOTES E VMA'!$L$3:$L$181,MATCH('LISTA DOS ITENS'!$D2548,'RESUMO - LOTES E VMA'!$A$3:$A$181,0))</f>
        <v>1% do Valor de Comparação do VMA</v>
      </c>
      <c r="AD2548" s="53" t="str">
        <f>VLOOKUP(Tabela1[[#This Row],[Índice]],[1]Planilha1!$A:$A,1,0)</f>
        <v>#ERROR!</v>
      </c>
    </row>
    <row r="2549" ht="15.75" customHeight="1">
      <c r="A2549" s="52">
        <v>258133.0</v>
      </c>
      <c r="B2549" s="53" t="s">
        <v>70</v>
      </c>
      <c r="C2549" s="53" t="s">
        <v>71</v>
      </c>
      <c r="D2549" s="22">
        <v>207371.0</v>
      </c>
      <c r="E2549" s="53" t="s">
        <v>63</v>
      </c>
      <c r="F2549" s="54">
        <v>1.0048025E7</v>
      </c>
      <c r="G2549" s="53" t="s">
        <v>1862</v>
      </c>
      <c r="H2549" s="55">
        <v>2101.0</v>
      </c>
      <c r="I2549" s="55"/>
      <c r="J2549" s="55" t="s">
        <v>68</v>
      </c>
      <c r="K2549" s="53" t="s">
        <v>73</v>
      </c>
      <c r="L2549" s="53"/>
      <c r="M2549" s="53">
        <v>12.0</v>
      </c>
      <c r="N2549" s="53" t="s">
        <v>52</v>
      </c>
      <c r="O2549" s="25">
        <v>189.3658333333333</v>
      </c>
      <c r="P2549" s="25">
        <f>'LISTA DOS ITENS'!$O2549*'LISTA DOS ITENS'!$M2549</f>
        <v>2272.39</v>
      </c>
      <c r="Q2549" s="25">
        <v>189.37</v>
      </c>
      <c r="R2549" s="25">
        <f>'LISTA DOS ITENS'!$Q2549*'LISTA DOS ITENS'!$M2549</f>
        <v>2272.44</v>
      </c>
      <c r="S2549" s="56">
        <f>IF('LISTA DOS ITENS'!$P2549&gt;'LISTA DOS ITENS'!$R2549,'LISTA DOS ITENS'!$P2549,'LISTA DOS ITENS'!$R2549)</f>
        <v>2272.44</v>
      </c>
      <c r="T2549" s="25">
        <v>10.2913336461387</v>
      </c>
      <c r="U2549" s="25">
        <f>'LISTA DOS ITENS'!$T2549*'LISTA DOS ITENS'!$M2549</f>
        <v>123.4960038</v>
      </c>
      <c r="V2549" s="56">
        <f t="array" ref="V2549">INDEX('RESUMO - LOTES E VMA'!$F$3:$F$181,MATCH('LISTA DOS ITENS'!$D2549,'RESUMO - LOTES E VMA'!$A$3:$A$181,0))</f>
        <v>5312.359605</v>
      </c>
      <c r="W2549" s="57">
        <f>'LISTA DOS ITENS'!$U2549/'LISTA DOS ITENS'!$V2549</f>
        <v>0.02324692094</v>
      </c>
      <c r="X2549" s="53" t="s">
        <v>53</v>
      </c>
      <c r="Y2549" s="53" t="s">
        <v>290</v>
      </c>
      <c r="Z2549" s="58" t="str">
        <f>'LISTA DOS ITENS'!$F2549&amp;"-"&amp;'LISTA DOS ITENS'!$H2549&amp;"-"&amp;'LISTA DOS ITENS'!$J2549&amp;"-"&amp;'LISTA DOS ITENS'!$K2549&amp;"-"&amp;'LISTA DOS ITENS'!$I2549</f>
        <v>10048025-2101-0003-CONS/NAC-</v>
      </c>
      <c r="AA2549" s="59" t="str">
        <f t="array" ref="AA2549">INDEX('RESUMO - LOTES E VMA'!$M$3:$M$181,MATCH('LISTA DOS ITENS'!$D2549,'RESUMO - LOTES E VMA'!$A$3:$A$181,0))</f>
        <v>Para Leilão</v>
      </c>
      <c r="AB2549" s="60">
        <f t="array" ref="AB2549">INDEX('RESUMO - LOTES E VMA'!$J$3:$J$181,MATCH('LISTA DOS ITENS'!$D2549,'RESUMO - LOTES E VMA'!$A$3:$A$181,0))</f>
        <v>0.05291176772</v>
      </c>
      <c r="AC2549" s="29" t="str">
        <f t="array" ref="AC2549">INDEX('RESUMO - LOTES E VMA'!$L$3:$L$181,MATCH('LISTA DOS ITENS'!$D2549,'RESUMO - LOTES E VMA'!$A$3:$A$181,0))</f>
        <v>1% do Valor de Comparação do VMA</v>
      </c>
      <c r="AD2549" s="53" t="str">
        <f>VLOOKUP(Tabela1[[#This Row],[Índice]],[1]Planilha1!$A:$A,1,0)</f>
        <v>#ERROR!</v>
      </c>
    </row>
    <row r="2550" ht="15.75" customHeight="1">
      <c r="A2550" s="52">
        <v>258134.0</v>
      </c>
      <c r="B2550" s="53" t="s">
        <v>70</v>
      </c>
      <c r="C2550" s="53" t="s">
        <v>71</v>
      </c>
      <c r="D2550" s="22">
        <v>207371.0</v>
      </c>
      <c r="E2550" s="53" t="s">
        <v>63</v>
      </c>
      <c r="F2550" s="54">
        <v>1.0048035E7</v>
      </c>
      <c r="G2550" s="53" t="s">
        <v>1863</v>
      </c>
      <c r="H2550" s="55">
        <v>2101.0</v>
      </c>
      <c r="I2550" s="55"/>
      <c r="J2550" s="55" t="s">
        <v>68</v>
      </c>
      <c r="K2550" s="53" t="s">
        <v>73</v>
      </c>
      <c r="L2550" s="53"/>
      <c r="M2550" s="53">
        <v>2.0</v>
      </c>
      <c r="N2550" s="53" t="s">
        <v>52</v>
      </c>
      <c r="O2550" s="25">
        <v>179.95</v>
      </c>
      <c r="P2550" s="25">
        <f>'LISTA DOS ITENS'!$O2550*'LISTA DOS ITENS'!$M2550</f>
        <v>359.9</v>
      </c>
      <c r="Q2550" s="25">
        <v>179.95</v>
      </c>
      <c r="R2550" s="25">
        <f>'LISTA DOS ITENS'!$Q2550*'LISTA DOS ITENS'!$M2550</f>
        <v>359.9</v>
      </c>
      <c r="S2550" s="56">
        <f>IF('LISTA DOS ITENS'!$P2550&gt;'LISTA DOS ITENS'!$R2550,'LISTA DOS ITENS'!$P2550,'LISTA DOS ITENS'!$R2550)</f>
        <v>359.9</v>
      </c>
      <c r="T2550" s="25">
        <v>9.779402701709135</v>
      </c>
      <c r="U2550" s="25">
        <f>'LISTA DOS ITENS'!$T2550*'LISTA DOS ITENS'!$M2550</f>
        <v>19.5588054</v>
      </c>
      <c r="V2550" s="56">
        <f t="array" ref="V2550">INDEX('RESUMO - LOTES E VMA'!$F$3:$F$181,MATCH('LISTA DOS ITENS'!$D2550,'RESUMO - LOTES E VMA'!$A$3:$A$181,0))</f>
        <v>5312.359605</v>
      </c>
      <c r="W2550" s="57">
        <f>'LISTA DOS ITENS'!$U2550/'LISTA DOS ITENS'!$V2550</f>
        <v>0.003681754786</v>
      </c>
      <c r="X2550" s="53" t="s">
        <v>53</v>
      </c>
      <c r="Y2550" s="53" t="s">
        <v>290</v>
      </c>
      <c r="Z2550" s="58" t="str">
        <f>'LISTA DOS ITENS'!$F2550&amp;"-"&amp;'LISTA DOS ITENS'!$H2550&amp;"-"&amp;'LISTA DOS ITENS'!$J2550&amp;"-"&amp;'LISTA DOS ITENS'!$K2550&amp;"-"&amp;'LISTA DOS ITENS'!$I2550</f>
        <v>10048035-2101-0003-CONS/NAC-</v>
      </c>
      <c r="AA2550" s="59" t="str">
        <f t="array" ref="AA2550">INDEX('RESUMO - LOTES E VMA'!$M$3:$M$181,MATCH('LISTA DOS ITENS'!$D2550,'RESUMO - LOTES E VMA'!$A$3:$A$181,0))</f>
        <v>Para Leilão</v>
      </c>
      <c r="AB2550" s="60">
        <f t="array" ref="AB2550">INDEX('RESUMO - LOTES E VMA'!$J$3:$J$181,MATCH('LISTA DOS ITENS'!$D2550,'RESUMO - LOTES E VMA'!$A$3:$A$181,0))</f>
        <v>0.05291176772</v>
      </c>
      <c r="AC2550" s="29" t="str">
        <f t="array" ref="AC2550">INDEX('RESUMO - LOTES E VMA'!$L$3:$L$181,MATCH('LISTA DOS ITENS'!$D2550,'RESUMO - LOTES E VMA'!$A$3:$A$181,0))</f>
        <v>1% do Valor de Comparação do VMA</v>
      </c>
      <c r="AD2550" s="53" t="str">
        <f>VLOOKUP(Tabela1[[#This Row],[Índice]],[1]Planilha1!$A:$A,1,0)</f>
        <v>#ERROR!</v>
      </c>
    </row>
    <row r="2551" ht="15.75" customHeight="1">
      <c r="A2551" s="52">
        <v>258135.0</v>
      </c>
      <c r="B2551" s="53" t="s">
        <v>70</v>
      </c>
      <c r="C2551" s="53" t="s">
        <v>71</v>
      </c>
      <c r="D2551" s="22">
        <v>207371.0</v>
      </c>
      <c r="E2551" s="53" t="s">
        <v>63</v>
      </c>
      <c r="F2551" s="54">
        <v>1.0048045E7</v>
      </c>
      <c r="G2551" s="53" t="s">
        <v>1864</v>
      </c>
      <c r="H2551" s="55">
        <v>2101.0</v>
      </c>
      <c r="I2551" s="55"/>
      <c r="J2551" s="55" t="s">
        <v>68</v>
      </c>
      <c r="K2551" s="53" t="s">
        <v>73</v>
      </c>
      <c r="L2551" s="53"/>
      <c r="M2551" s="53">
        <v>70.0</v>
      </c>
      <c r="N2551" s="53" t="s">
        <v>52</v>
      </c>
      <c r="O2551" s="25">
        <v>39.19428571428571</v>
      </c>
      <c r="P2551" s="25">
        <f>'LISTA DOS ITENS'!$O2551*'LISTA DOS ITENS'!$M2551</f>
        <v>2743.6</v>
      </c>
      <c r="Q2551" s="25">
        <v>39.19</v>
      </c>
      <c r="R2551" s="25">
        <f>'LISTA DOS ITENS'!$Q2551*'LISTA DOS ITENS'!$M2551</f>
        <v>2743.3</v>
      </c>
      <c r="S2551" s="56">
        <f>IF('LISTA DOS ITENS'!$P2551&gt;'LISTA DOS ITENS'!$R2551,'LISTA DOS ITENS'!$P2551,'LISTA DOS ITENS'!$R2551)</f>
        <v>2743.6</v>
      </c>
      <c r="T2551" s="25">
        <v>0.39200195533687504</v>
      </c>
      <c r="U2551" s="25">
        <f>'LISTA DOS ITENS'!$T2551*'LISTA DOS ITENS'!$M2551</f>
        <v>27.44013687</v>
      </c>
      <c r="V2551" s="56">
        <f t="array" ref="V2551">INDEX('RESUMO - LOTES E VMA'!$F$3:$F$181,MATCH('LISTA DOS ITENS'!$D2551,'RESUMO - LOTES E VMA'!$A$3:$A$181,0))</f>
        <v>5312.359605</v>
      </c>
      <c r="W2551" s="57">
        <f>'LISTA DOS ITENS'!$U2551/'LISTA DOS ITENS'!$V2551</f>
        <v>0.00516533874</v>
      </c>
      <c r="X2551" s="53" t="s">
        <v>53</v>
      </c>
      <c r="Y2551" s="53" t="s">
        <v>290</v>
      </c>
      <c r="Z2551" s="58" t="str">
        <f>'LISTA DOS ITENS'!$F2551&amp;"-"&amp;'LISTA DOS ITENS'!$H2551&amp;"-"&amp;'LISTA DOS ITENS'!$J2551&amp;"-"&amp;'LISTA DOS ITENS'!$K2551&amp;"-"&amp;'LISTA DOS ITENS'!$I2551</f>
        <v>10048045-2101-0003-CONS/NAC-</v>
      </c>
      <c r="AA2551" s="59" t="str">
        <f t="array" ref="AA2551">INDEX('RESUMO - LOTES E VMA'!$M$3:$M$181,MATCH('LISTA DOS ITENS'!$D2551,'RESUMO - LOTES E VMA'!$A$3:$A$181,0))</f>
        <v>Para Leilão</v>
      </c>
      <c r="AB2551" s="60">
        <f t="array" ref="AB2551">INDEX('RESUMO - LOTES E VMA'!$J$3:$J$181,MATCH('LISTA DOS ITENS'!$D2551,'RESUMO - LOTES E VMA'!$A$3:$A$181,0))</f>
        <v>0.05291176772</v>
      </c>
      <c r="AC2551" s="29" t="str">
        <f t="array" ref="AC2551">INDEX('RESUMO - LOTES E VMA'!$L$3:$L$181,MATCH('LISTA DOS ITENS'!$D2551,'RESUMO - LOTES E VMA'!$A$3:$A$181,0))</f>
        <v>1% do Valor de Comparação do VMA</v>
      </c>
      <c r="AD2551" s="53" t="str">
        <f>VLOOKUP(Tabela1[[#This Row],[Índice]],[1]Planilha1!$A:$A,1,0)</f>
        <v>#ERROR!</v>
      </c>
    </row>
    <row r="2552" ht="15.75" customHeight="1">
      <c r="A2552" s="52">
        <v>258136.0</v>
      </c>
      <c r="B2552" s="53" t="s">
        <v>70</v>
      </c>
      <c r="C2552" s="53" t="s">
        <v>71</v>
      </c>
      <c r="D2552" s="22">
        <v>207371.0</v>
      </c>
      <c r="E2552" s="53" t="s">
        <v>63</v>
      </c>
      <c r="F2552" s="54">
        <v>1.0228272E7</v>
      </c>
      <c r="G2552" s="53" t="s">
        <v>1865</v>
      </c>
      <c r="H2552" s="55">
        <v>2101.0</v>
      </c>
      <c r="I2552" s="55"/>
      <c r="J2552" s="55" t="s">
        <v>68</v>
      </c>
      <c r="K2552" s="53" t="s">
        <v>51</v>
      </c>
      <c r="L2552" s="53"/>
      <c r="M2552" s="53">
        <v>27.0</v>
      </c>
      <c r="N2552" s="53" t="s">
        <v>52</v>
      </c>
      <c r="O2552" s="25">
        <v>0.0011111111111111111</v>
      </c>
      <c r="P2552" s="25">
        <f>'LISTA DOS ITENS'!$O2552*'LISTA DOS ITENS'!$M2552</f>
        <v>0.03</v>
      </c>
      <c r="Q2552" s="25">
        <v>109.460466</v>
      </c>
      <c r="R2552" s="25">
        <f>'LISTA DOS ITENS'!$Q2552*'LISTA DOS ITENS'!$M2552</f>
        <v>2955.432582</v>
      </c>
      <c r="S2552" s="56">
        <f>IF('LISTA DOS ITENS'!$P2552&gt;'LISTA DOS ITENS'!$R2552,'LISTA DOS ITENS'!$P2552,'LISTA DOS ITENS'!$R2552)</f>
        <v>2955.432582</v>
      </c>
      <c r="T2552" s="25">
        <v>5.948641161048852</v>
      </c>
      <c r="U2552" s="25">
        <f>'LISTA DOS ITENS'!$T2552*'LISTA DOS ITENS'!$M2552</f>
        <v>160.6133113</v>
      </c>
      <c r="V2552" s="56">
        <f t="array" ref="V2552">INDEX('RESUMO - LOTES E VMA'!$F$3:$F$181,MATCH('LISTA DOS ITENS'!$D2552,'RESUMO - LOTES E VMA'!$A$3:$A$181,0))</f>
        <v>5312.359605</v>
      </c>
      <c r="W2552" s="57">
        <f>'LISTA DOS ITENS'!$U2552/'LISTA DOS ITENS'!$V2552</f>
        <v>0.0302338929</v>
      </c>
      <c r="X2552" s="53" t="s">
        <v>53</v>
      </c>
      <c r="Y2552" s="53" t="s">
        <v>290</v>
      </c>
      <c r="Z2552" s="58" t="str">
        <f>'LISTA DOS ITENS'!$F2552&amp;"-"&amp;'LISTA DOS ITENS'!$H2552&amp;"-"&amp;'LISTA DOS ITENS'!$J2552&amp;"-"&amp;'LISTA DOS ITENS'!$K2552&amp;"-"&amp;'LISTA DOS ITENS'!$I2552</f>
        <v>10228272-2101-0003-A RECUPER-</v>
      </c>
      <c r="AA2552" s="59" t="str">
        <f t="array" ref="AA2552">INDEX('RESUMO - LOTES E VMA'!$M$3:$M$181,MATCH('LISTA DOS ITENS'!$D2552,'RESUMO - LOTES E VMA'!$A$3:$A$181,0))</f>
        <v>Para Leilão</v>
      </c>
      <c r="AB2552" s="60">
        <f t="array" ref="AB2552">INDEX('RESUMO - LOTES E VMA'!$J$3:$J$181,MATCH('LISTA DOS ITENS'!$D2552,'RESUMO - LOTES E VMA'!$A$3:$A$181,0))</f>
        <v>0.05291176772</v>
      </c>
      <c r="AC2552" s="29" t="str">
        <f t="array" ref="AC2552">INDEX('RESUMO - LOTES E VMA'!$L$3:$L$181,MATCH('LISTA DOS ITENS'!$D2552,'RESUMO - LOTES E VMA'!$A$3:$A$181,0))</f>
        <v>1% do Valor de Comparação do VMA</v>
      </c>
      <c r="AD2552" s="53" t="str">
        <f>VLOOKUP(Tabela1[[#This Row],[Índice]],[1]Planilha1!$A:$A,1,0)</f>
        <v>#ERROR!</v>
      </c>
    </row>
    <row r="2553" ht="15.75" customHeight="1">
      <c r="A2553" s="52">
        <v>258137.0</v>
      </c>
      <c r="B2553" s="53" t="s">
        <v>70</v>
      </c>
      <c r="C2553" s="53" t="s">
        <v>71</v>
      </c>
      <c r="D2553" s="22">
        <v>207371.0</v>
      </c>
      <c r="E2553" s="53" t="s">
        <v>63</v>
      </c>
      <c r="F2553" s="54">
        <v>1.0233737E7</v>
      </c>
      <c r="G2553" s="53" t="s">
        <v>1866</v>
      </c>
      <c r="H2553" s="55">
        <v>2101.0</v>
      </c>
      <c r="I2553" s="55"/>
      <c r="J2553" s="55" t="s">
        <v>68</v>
      </c>
      <c r="K2553" s="53" t="s">
        <v>51</v>
      </c>
      <c r="L2553" s="53"/>
      <c r="M2553" s="53">
        <v>5.0</v>
      </c>
      <c r="N2553" s="53" t="s">
        <v>52</v>
      </c>
      <c r="O2553" s="25">
        <v>0.0011111111111111111</v>
      </c>
      <c r="P2553" s="25">
        <f>'LISTA DOS ITENS'!$O2553*'LISTA DOS ITENS'!$M2553</f>
        <v>0.005555555556</v>
      </c>
      <c r="Q2553" s="25">
        <v>105.0</v>
      </c>
      <c r="R2553" s="25">
        <f>'LISTA DOS ITENS'!$Q2553*'LISTA DOS ITENS'!$M2553</f>
        <v>525</v>
      </c>
      <c r="S2553" s="56">
        <f>IF('LISTA DOS ITENS'!$P2553&gt;'LISTA DOS ITENS'!$R2553,'LISTA DOS ITENS'!$P2553,'LISTA DOS ITENS'!$R2553)</f>
        <v>525</v>
      </c>
      <c r="T2553" s="25">
        <v>5.7062366417308095</v>
      </c>
      <c r="U2553" s="25">
        <f>'LISTA DOS ITENS'!$T2553*'LISTA DOS ITENS'!$M2553</f>
        <v>28.53118321</v>
      </c>
      <c r="V2553" s="56">
        <f t="array" ref="V2553">INDEX('RESUMO - LOTES E VMA'!$F$3:$F$181,MATCH('LISTA DOS ITENS'!$D2553,'RESUMO - LOTES E VMA'!$A$3:$A$181,0))</f>
        <v>5312.359605</v>
      </c>
      <c r="W2553" s="57">
        <f>'LISTA DOS ITENS'!$U2553/'LISTA DOS ITENS'!$V2553</f>
        <v>0.005370717596</v>
      </c>
      <c r="X2553" s="53" t="s">
        <v>53</v>
      </c>
      <c r="Y2553" s="53" t="s">
        <v>290</v>
      </c>
      <c r="Z2553" s="58" t="str">
        <f>'LISTA DOS ITENS'!$F2553&amp;"-"&amp;'LISTA DOS ITENS'!$H2553&amp;"-"&amp;'LISTA DOS ITENS'!$J2553&amp;"-"&amp;'LISTA DOS ITENS'!$K2553&amp;"-"&amp;'LISTA DOS ITENS'!$I2553</f>
        <v>10233737-2101-0003-A RECUPER-</v>
      </c>
      <c r="AA2553" s="59" t="str">
        <f t="array" ref="AA2553">INDEX('RESUMO - LOTES E VMA'!$M$3:$M$181,MATCH('LISTA DOS ITENS'!$D2553,'RESUMO - LOTES E VMA'!$A$3:$A$181,0))</f>
        <v>Para Leilão</v>
      </c>
      <c r="AB2553" s="60">
        <f t="array" ref="AB2553">INDEX('RESUMO - LOTES E VMA'!$J$3:$J$181,MATCH('LISTA DOS ITENS'!$D2553,'RESUMO - LOTES E VMA'!$A$3:$A$181,0))</f>
        <v>0.05291176772</v>
      </c>
      <c r="AC2553" s="29" t="str">
        <f t="array" ref="AC2553">INDEX('RESUMO - LOTES E VMA'!$L$3:$L$181,MATCH('LISTA DOS ITENS'!$D2553,'RESUMO - LOTES E VMA'!$A$3:$A$181,0))</f>
        <v>1% do Valor de Comparação do VMA</v>
      </c>
      <c r="AD2553" s="53" t="str">
        <f>VLOOKUP(Tabela1[[#This Row],[Índice]],[1]Planilha1!$A:$A,1,0)</f>
        <v>#ERROR!</v>
      </c>
    </row>
    <row r="2554" ht="15.75" customHeight="1">
      <c r="A2554" s="52">
        <v>258138.0</v>
      </c>
      <c r="B2554" s="53" t="s">
        <v>70</v>
      </c>
      <c r="C2554" s="53" t="s">
        <v>71</v>
      </c>
      <c r="D2554" s="22">
        <v>207371.0</v>
      </c>
      <c r="E2554" s="53" t="s">
        <v>63</v>
      </c>
      <c r="F2554" s="54">
        <v>1.0234944E7</v>
      </c>
      <c r="G2554" s="53" t="s">
        <v>1867</v>
      </c>
      <c r="H2554" s="55">
        <v>2101.0</v>
      </c>
      <c r="I2554" s="55"/>
      <c r="J2554" s="55" t="s">
        <v>68</v>
      </c>
      <c r="K2554" s="53" t="s">
        <v>51</v>
      </c>
      <c r="L2554" s="53"/>
      <c r="M2554" s="53">
        <v>10.0</v>
      </c>
      <c r="N2554" s="53" t="s">
        <v>52</v>
      </c>
      <c r="O2554" s="25">
        <v>0.001</v>
      </c>
      <c r="P2554" s="25">
        <f>'LISTA DOS ITENS'!$O2554*'LISTA DOS ITENS'!$M2554</f>
        <v>0.01</v>
      </c>
      <c r="Q2554" s="25">
        <v>13.22</v>
      </c>
      <c r="R2554" s="25">
        <f>'LISTA DOS ITENS'!$Q2554*'LISTA DOS ITENS'!$M2554</f>
        <v>132.2</v>
      </c>
      <c r="S2554" s="56">
        <f>IF('LISTA DOS ITENS'!$P2554&gt;'LISTA DOS ITENS'!$R2554,'LISTA DOS ITENS'!$P2554,'LISTA DOS ITENS'!$R2554)</f>
        <v>132.2</v>
      </c>
      <c r="T2554" s="25">
        <v>0.7184423657493457</v>
      </c>
      <c r="U2554" s="25">
        <f>'LISTA DOS ITENS'!$T2554*'LISTA DOS ITENS'!$M2554</f>
        <v>7.184423657</v>
      </c>
      <c r="V2554" s="56">
        <f t="array" ref="V2554">INDEX('RESUMO - LOTES E VMA'!$F$3:$F$181,MATCH('LISTA DOS ITENS'!$D2554,'RESUMO - LOTES E VMA'!$A$3:$A$181,0))</f>
        <v>5312.359605</v>
      </c>
      <c r="W2554" s="57">
        <f>'LISTA DOS ITENS'!$U2554/'LISTA DOS ITENS'!$V2554</f>
        <v>0.00135239784</v>
      </c>
      <c r="X2554" s="53" t="s">
        <v>53</v>
      </c>
      <c r="Y2554" s="53" t="s">
        <v>290</v>
      </c>
      <c r="Z2554" s="58" t="str">
        <f>'LISTA DOS ITENS'!$F2554&amp;"-"&amp;'LISTA DOS ITENS'!$H2554&amp;"-"&amp;'LISTA DOS ITENS'!$J2554&amp;"-"&amp;'LISTA DOS ITENS'!$K2554&amp;"-"&amp;'LISTA DOS ITENS'!$I2554</f>
        <v>10234944-2101-0003-A RECUPER-</v>
      </c>
      <c r="AA2554" s="59" t="str">
        <f t="array" ref="AA2554">INDEX('RESUMO - LOTES E VMA'!$M$3:$M$181,MATCH('LISTA DOS ITENS'!$D2554,'RESUMO - LOTES E VMA'!$A$3:$A$181,0))</f>
        <v>Para Leilão</v>
      </c>
      <c r="AB2554" s="60">
        <f t="array" ref="AB2554">INDEX('RESUMO - LOTES E VMA'!$J$3:$J$181,MATCH('LISTA DOS ITENS'!$D2554,'RESUMO - LOTES E VMA'!$A$3:$A$181,0))</f>
        <v>0.05291176772</v>
      </c>
      <c r="AC2554" s="29" t="str">
        <f t="array" ref="AC2554">INDEX('RESUMO - LOTES E VMA'!$L$3:$L$181,MATCH('LISTA DOS ITENS'!$D2554,'RESUMO - LOTES E VMA'!$A$3:$A$181,0))</f>
        <v>1% do Valor de Comparação do VMA</v>
      </c>
      <c r="AD2554" s="53" t="str">
        <f>VLOOKUP(Tabela1[[#This Row],[Índice]],[1]Planilha1!$A:$A,1,0)</f>
        <v>#ERROR!</v>
      </c>
    </row>
    <row r="2555" ht="15.75" customHeight="1">
      <c r="A2555" s="52">
        <v>258139.0</v>
      </c>
      <c r="B2555" s="53" t="s">
        <v>70</v>
      </c>
      <c r="C2555" s="53" t="s">
        <v>71</v>
      </c>
      <c r="D2555" s="22">
        <v>207371.0</v>
      </c>
      <c r="E2555" s="53" t="s">
        <v>63</v>
      </c>
      <c r="F2555" s="54">
        <v>1.0236058E7</v>
      </c>
      <c r="G2555" s="53" t="s">
        <v>1868</v>
      </c>
      <c r="H2555" s="55">
        <v>2101.0</v>
      </c>
      <c r="I2555" s="55"/>
      <c r="J2555" s="55" t="s">
        <v>68</v>
      </c>
      <c r="K2555" s="53" t="s">
        <v>73</v>
      </c>
      <c r="L2555" s="53"/>
      <c r="M2555" s="53">
        <v>8.0</v>
      </c>
      <c r="N2555" s="53" t="s">
        <v>52</v>
      </c>
      <c r="O2555" s="25">
        <v>138.24</v>
      </c>
      <c r="P2555" s="25">
        <f>'LISTA DOS ITENS'!$O2555*'LISTA DOS ITENS'!$M2555</f>
        <v>1105.92</v>
      </c>
      <c r="Q2555" s="25">
        <v>138.24</v>
      </c>
      <c r="R2555" s="25">
        <f>'LISTA DOS ITENS'!$Q2555*'LISTA DOS ITENS'!$M2555</f>
        <v>1105.92</v>
      </c>
      <c r="S2555" s="56">
        <f>IF('LISTA DOS ITENS'!$P2555&gt;'LISTA DOS ITENS'!$R2555,'LISTA DOS ITENS'!$P2555,'LISTA DOS ITENS'!$R2555)</f>
        <v>1105.92</v>
      </c>
      <c r="T2555" s="25">
        <v>7.512668127170163</v>
      </c>
      <c r="U2555" s="25">
        <f>'LISTA DOS ITENS'!$T2555*'LISTA DOS ITENS'!$M2555</f>
        <v>60.10134502</v>
      </c>
      <c r="V2555" s="56">
        <f t="array" ref="V2555">INDEX('RESUMO - LOTES E VMA'!$F$3:$F$181,MATCH('LISTA DOS ITENS'!$D2555,'RESUMO - LOTES E VMA'!$A$3:$A$181,0))</f>
        <v>5312.359605</v>
      </c>
      <c r="W2555" s="57">
        <f>'LISTA DOS ITENS'!$U2555/'LISTA DOS ITENS'!$V2555</f>
        <v>0.01131349334</v>
      </c>
      <c r="X2555" s="53" t="s">
        <v>53</v>
      </c>
      <c r="Y2555" s="53" t="s">
        <v>290</v>
      </c>
      <c r="Z2555" s="58" t="str">
        <f>'LISTA DOS ITENS'!$F2555&amp;"-"&amp;'LISTA DOS ITENS'!$H2555&amp;"-"&amp;'LISTA DOS ITENS'!$J2555&amp;"-"&amp;'LISTA DOS ITENS'!$K2555&amp;"-"&amp;'LISTA DOS ITENS'!$I2555</f>
        <v>10236058-2101-0003-CONS/NAC-</v>
      </c>
      <c r="AA2555" s="59" t="str">
        <f t="array" ref="AA2555">INDEX('RESUMO - LOTES E VMA'!$M$3:$M$181,MATCH('LISTA DOS ITENS'!$D2555,'RESUMO - LOTES E VMA'!$A$3:$A$181,0))</f>
        <v>Para Leilão</v>
      </c>
      <c r="AB2555" s="60">
        <f t="array" ref="AB2555">INDEX('RESUMO - LOTES E VMA'!$J$3:$J$181,MATCH('LISTA DOS ITENS'!$D2555,'RESUMO - LOTES E VMA'!$A$3:$A$181,0))</f>
        <v>0.05291176772</v>
      </c>
      <c r="AC2555" s="29" t="str">
        <f t="array" ref="AC2555">INDEX('RESUMO - LOTES E VMA'!$L$3:$L$181,MATCH('LISTA DOS ITENS'!$D2555,'RESUMO - LOTES E VMA'!$A$3:$A$181,0))</f>
        <v>1% do Valor de Comparação do VMA</v>
      </c>
      <c r="AD2555" s="53" t="str">
        <f>VLOOKUP(Tabela1[[#This Row],[Índice]],[1]Planilha1!$A:$A,1,0)</f>
        <v>#ERROR!</v>
      </c>
    </row>
    <row r="2556" ht="15.75" customHeight="1">
      <c r="A2556" s="52">
        <v>258140.0</v>
      </c>
      <c r="B2556" s="53" t="s">
        <v>70</v>
      </c>
      <c r="C2556" s="53" t="s">
        <v>71</v>
      </c>
      <c r="D2556" s="22">
        <v>207371.0</v>
      </c>
      <c r="E2556" s="53" t="s">
        <v>63</v>
      </c>
      <c r="F2556" s="54">
        <v>1.0246501E7</v>
      </c>
      <c r="G2556" s="53" t="s">
        <v>1869</v>
      </c>
      <c r="H2556" s="55">
        <v>2101.0</v>
      </c>
      <c r="I2556" s="55"/>
      <c r="J2556" s="55" t="s">
        <v>68</v>
      </c>
      <c r="K2556" s="53" t="s">
        <v>73</v>
      </c>
      <c r="L2556" s="53"/>
      <c r="M2556" s="53">
        <v>1.0</v>
      </c>
      <c r="N2556" s="53" t="s">
        <v>52</v>
      </c>
      <c r="O2556" s="25">
        <v>259.09</v>
      </c>
      <c r="P2556" s="25">
        <f>'LISTA DOS ITENS'!$O2556*'LISTA DOS ITENS'!$M2556</f>
        <v>259.09</v>
      </c>
      <c r="Q2556" s="25">
        <v>259.09</v>
      </c>
      <c r="R2556" s="25">
        <f>'LISTA DOS ITENS'!$Q2556*'LISTA DOS ITENS'!$M2556</f>
        <v>259.09</v>
      </c>
      <c r="S2556" s="56">
        <f>IF('LISTA DOS ITENS'!$P2556&gt;'LISTA DOS ITENS'!$R2556,'LISTA DOS ITENS'!$P2556,'LISTA DOS ITENS'!$R2556)</f>
        <v>259.09</v>
      </c>
      <c r="T2556" s="25">
        <v>14.080274776247954</v>
      </c>
      <c r="U2556" s="25">
        <f>'LISTA DOS ITENS'!$T2556*'LISTA DOS ITENS'!$M2556</f>
        <v>14.08027478</v>
      </c>
      <c r="V2556" s="56">
        <f t="array" ref="V2556">INDEX('RESUMO - LOTES E VMA'!$F$3:$F$181,MATCH('LISTA DOS ITENS'!$D2556,'RESUMO - LOTES E VMA'!$A$3:$A$181,0))</f>
        <v>5312.359605</v>
      </c>
      <c r="W2556" s="57">
        <f>'LISTA DOS ITENS'!$U2556/'LISTA DOS ITENS'!$V2556</f>
        <v>0.002650474708</v>
      </c>
      <c r="X2556" s="53" t="s">
        <v>53</v>
      </c>
      <c r="Y2556" s="53" t="s">
        <v>290</v>
      </c>
      <c r="Z2556" s="58" t="str">
        <f>'LISTA DOS ITENS'!$F2556&amp;"-"&amp;'LISTA DOS ITENS'!$H2556&amp;"-"&amp;'LISTA DOS ITENS'!$J2556&amp;"-"&amp;'LISTA DOS ITENS'!$K2556&amp;"-"&amp;'LISTA DOS ITENS'!$I2556</f>
        <v>10246501-2101-0003-CONS/NAC-</v>
      </c>
      <c r="AA2556" s="59" t="str">
        <f t="array" ref="AA2556">INDEX('RESUMO - LOTES E VMA'!$M$3:$M$181,MATCH('LISTA DOS ITENS'!$D2556,'RESUMO - LOTES E VMA'!$A$3:$A$181,0))</f>
        <v>Para Leilão</v>
      </c>
      <c r="AB2556" s="60">
        <f t="array" ref="AB2556">INDEX('RESUMO - LOTES E VMA'!$J$3:$J$181,MATCH('LISTA DOS ITENS'!$D2556,'RESUMO - LOTES E VMA'!$A$3:$A$181,0))</f>
        <v>0.05291176772</v>
      </c>
      <c r="AC2556" s="29" t="str">
        <f t="array" ref="AC2556">INDEX('RESUMO - LOTES E VMA'!$L$3:$L$181,MATCH('LISTA DOS ITENS'!$D2556,'RESUMO - LOTES E VMA'!$A$3:$A$181,0))</f>
        <v>1% do Valor de Comparação do VMA</v>
      </c>
      <c r="AD2556" s="53" t="str">
        <f>VLOOKUP(Tabela1[[#This Row],[Índice]],[1]Planilha1!$A:$A,1,0)</f>
        <v>#ERROR!</v>
      </c>
    </row>
    <row r="2557" ht="15.75" customHeight="1">
      <c r="A2557" s="52">
        <v>258141.0</v>
      </c>
      <c r="B2557" s="53" t="s">
        <v>70</v>
      </c>
      <c r="C2557" s="53" t="s">
        <v>71</v>
      </c>
      <c r="D2557" s="22">
        <v>207371.0</v>
      </c>
      <c r="E2557" s="53" t="s">
        <v>63</v>
      </c>
      <c r="F2557" s="54">
        <v>1.0251438E7</v>
      </c>
      <c r="G2557" s="53" t="s">
        <v>1870</v>
      </c>
      <c r="H2557" s="55">
        <v>2101.0</v>
      </c>
      <c r="I2557" s="55"/>
      <c r="J2557" s="55" t="s">
        <v>68</v>
      </c>
      <c r="K2557" s="53" t="s">
        <v>73</v>
      </c>
      <c r="L2557" s="53"/>
      <c r="M2557" s="53">
        <v>13.0</v>
      </c>
      <c r="N2557" s="53" t="s">
        <v>52</v>
      </c>
      <c r="O2557" s="25">
        <v>193.99692307692308</v>
      </c>
      <c r="P2557" s="25">
        <f>'LISTA DOS ITENS'!$O2557*'LISTA DOS ITENS'!$M2557</f>
        <v>2521.96</v>
      </c>
      <c r="Q2557" s="25">
        <v>227.43</v>
      </c>
      <c r="R2557" s="25">
        <f>'LISTA DOS ITENS'!$Q2557*'LISTA DOS ITENS'!$M2557</f>
        <v>2956.59</v>
      </c>
      <c r="S2557" s="56">
        <f>IF('LISTA DOS ITENS'!$P2557&gt;'LISTA DOS ITENS'!$R2557,'LISTA DOS ITENS'!$P2557,'LISTA DOS ITENS'!$R2557)</f>
        <v>2956.59</v>
      </c>
      <c r="T2557" s="25">
        <v>12.359708565988933</v>
      </c>
      <c r="U2557" s="25">
        <f>'LISTA DOS ITENS'!$T2557*'LISTA DOS ITENS'!$M2557</f>
        <v>160.6762114</v>
      </c>
      <c r="V2557" s="56">
        <f t="array" ref="V2557">INDEX('RESUMO - LOTES E VMA'!$F$3:$F$181,MATCH('LISTA DOS ITENS'!$D2557,'RESUMO - LOTES E VMA'!$A$3:$A$181,0))</f>
        <v>5312.359605</v>
      </c>
      <c r="W2557" s="57">
        <f>'LISTA DOS ITENS'!$U2557/'LISTA DOS ITENS'!$V2557</f>
        <v>0.03024573321</v>
      </c>
      <c r="X2557" s="53" t="s">
        <v>53</v>
      </c>
      <c r="Y2557" s="53" t="s">
        <v>290</v>
      </c>
      <c r="Z2557" s="58" t="str">
        <f>'LISTA DOS ITENS'!$F2557&amp;"-"&amp;'LISTA DOS ITENS'!$H2557&amp;"-"&amp;'LISTA DOS ITENS'!$J2557&amp;"-"&amp;'LISTA DOS ITENS'!$K2557&amp;"-"&amp;'LISTA DOS ITENS'!$I2557</f>
        <v>10251438-2101-0003-CONS/NAC-</v>
      </c>
      <c r="AA2557" s="59" t="str">
        <f t="array" ref="AA2557">INDEX('RESUMO - LOTES E VMA'!$M$3:$M$181,MATCH('LISTA DOS ITENS'!$D2557,'RESUMO - LOTES E VMA'!$A$3:$A$181,0))</f>
        <v>Para Leilão</v>
      </c>
      <c r="AB2557" s="60">
        <f t="array" ref="AB2557">INDEX('RESUMO - LOTES E VMA'!$J$3:$J$181,MATCH('LISTA DOS ITENS'!$D2557,'RESUMO - LOTES E VMA'!$A$3:$A$181,0))</f>
        <v>0.05291176772</v>
      </c>
      <c r="AC2557" s="29" t="str">
        <f t="array" ref="AC2557">INDEX('RESUMO - LOTES E VMA'!$L$3:$L$181,MATCH('LISTA DOS ITENS'!$D2557,'RESUMO - LOTES E VMA'!$A$3:$A$181,0))</f>
        <v>1% do Valor de Comparação do VMA</v>
      </c>
      <c r="AD2557" s="53" t="str">
        <f>VLOOKUP(Tabela1[[#This Row],[Índice]],[1]Planilha1!$A:$A,1,0)</f>
        <v>#ERROR!</v>
      </c>
    </row>
    <row r="2558" ht="15.75" customHeight="1">
      <c r="A2558" s="52">
        <v>258142.0</v>
      </c>
      <c r="B2558" s="53" t="s">
        <v>70</v>
      </c>
      <c r="C2558" s="53" t="s">
        <v>71</v>
      </c>
      <c r="D2558" s="22">
        <v>207371.0</v>
      </c>
      <c r="E2558" s="53" t="s">
        <v>63</v>
      </c>
      <c r="F2558" s="54">
        <v>1.0251701E7</v>
      </c>
      <c r="G2558" s="53" t="s">
        <v>1871</v>
      </c>
      <c r="H2558" s="55">
        <v>2101.0</v>
      </c>
      <c r="I2558" s="55"/>
      <c r="J2558" s="55" t="s">
        <v>68</v>
      </c>
      <c r="K2558" s="53" t="s">
        <v>57</v>
      </c>
      <c r="L2558" s="53"/>
      <c r="M2558" s="53">
        <v>1.0</v>
      </c>
      <c r="N2558" s="53" t="s">
        <v>52</v>
      </c>
      <c r="O2558" s="25">
        <v>1.0</v>
      </c>
      <c r="P2558" s="25">
        <f>'LISTA DOS ITENS'!$O2558*'LISTA DOS ITENS'!$M2558</f>
        <v>1</v>
      </c>
      <c r="Q2558" s="25">
        <v>21.49</v>
      </c>
      <c r="R2558" s="25">
        <f>'LISTA DOS ITENS'!$Q2558*'LISTA DOS ITENS'!$M2558</f>
        <v>21.49</v>
      </c>
      <c r="S2558" s="56">
        <f>IF('LISTA DOS ITENS'!$P2558&gt;'LISTA DOS ITENS'!$R2558,'LISTA DOS ITENS'!$P2558,'LISTA DOS ITENS'!$R2558)</f>
        <v>21.49</v>
      </c>
      <c r="T2558" s="25">
        <v>0.21495590763433128</v>
      </c>
      <c r="U2558" s="25">
        <f>'LISTA DOS ITENS'!$T2558*'LISTA DOS ITENS'!$M2558</f>
        <v>0.2149559076</v>
      </c>
      <c r="V2558" s="56">
        <f t="array" ref="V2558">INDEX('RESUMO - LOTES E VMA'!$F$3:$F$181,MATCH('LISTA DOS ITENS'!$D2558,'RESUMO - LOTES E VMA'!$A$3:$A$181,0))</f>
        <v>5312.359605</v>
      </c>
      <c r="W2558" s="57">
        <f>'LISTA DOS ITENS'!$U2558/'LISTA DOS ITENS'!$V2558</f>
        <v>0.00004046335783</v>
      </c>
      <c r="X2558" s="53" t="s">
        <v>53</v>
      </c>
      <c r="Y2558" s="53" t="s">
        <v>290</v>
      </c>
      <c r="Z2558" s="58" t="str">
        <f>'LISTA DOS ITENS'!$F2558&amp;"-"&amp;'LISTA DOS ITENS'!$H2558&amp;"-"&amp;'LISTA DOS ITENS'!$J2558&amp;"-"&amp;'LISTA DOS ITENS'!$K2558&amp;"-"&amp;'LISTA DOS ITENS'!$I2558</f>
        <v>10251701-2101-0003-USADO-</v>
      </c>
      <c r="AA2558" s="59" t="str">
        <f t="array" ref="AA2558">INDEX('RESUMO - LOTES E VMA'!$M$3:$M$181,MATCH('LISTA DOS ITENS'!$D2558,'RESUMO - LOTES E VMA'!$A$3:$A$181,0))</f>
        <v>Para Leilão</v>
      </c>
      <c r="AB2558" s="60">
        <f t="array" ref="AB2558">INDEX('RESUMO - LOTES E VMA'!$J$3:$J$181,MATCH('LISTA DOS ITENS'!$D2558,'RESUMO - LOTES E VMA'!$A$3:$A$181,0))</f>
        <v>0.05291176772</v>
      </c>
      <c r="AC2558" s="29" t="str">
        <f t="array" ref="AC2558">INDEX('RESUMO - LOTES E VMA'!$L$3:$L$181,MATCH('LISTA DOS ITENS'!$D2558,'RESUMO - LOTES E VMA'!$A$3:$A$181,0))</f>
        <v>1% do Valor de Comparação do VMA</v>
      </c>
      <c r="AD2558" s="53" t="str">
        <f>VLOOKUP(Tabela1[[#This Row],[Índice]],[1]Planilha1!$A:$A,1,0)</f>
        <v>#ERROR!</v>
      </c>
    </row>
    <row r="2559" ht="15.75" customHeight="1">
      <c r="A2559" s="52">
        <v>258143.0</v>
      </c>
      <c r="B2559" s="53" t="s">
        <v>70</v>
      </c>
      <c r="C2559" s="53" t="s">
        <v>71</v>
      </c>
      <c r="D2559" s="22">
        <v>207371.0</v>
      </c>
      <c r="E2559" s="53" t="s">
        <v>63</v>
      </c>
      <c r="F2559" s="54">
        <v>1.0252022E7</v>
      </c>
      <c r="G2559" s="53" t="s">
        <v>1872</v>
      </c>
      <c r="H2559" s="55">
        <v>2101.0</v>
      </c>
      <c r="I2559" s="55"/>
      <c r="J2559" s="55" t="s">
        <v>68</v>
      </c>
      <c r="K2559" s="53" t="s">
        <v>51</v>
      </c>
      <c r="L2559" s="53"/>
      <c r="M2559" s="53">
        <v>4.0</v>
      </c>
      <c r="N2559" s="53" t="s">
        <v>52</v>
      </c>
      <c r="O2559" s="25">
        <v>1.0</v>
      </c>
      <c r="P2559" s="25">
        <f>'LISTA DOS ITENS'!$O2559*'LISTA DOS ITENS'!$M2559</f>
        <v>4</v>
      </c>
      <c r="Q2559" s="25">
        <v>149.115</v>
      </c>
      <c r="R2559" s="25">
        <f>'LISTA DOS ITENS'!$Q2559*'LISTA DOS ITENS'!$M2559</f>
        <v>596.46</v>
      </c>
      <c r="S2559" s="56">
        <f>IF('LISTA DOS ITENS'!$P2559&gt;'LISTA DOS ITENS'!$R2559,'LISTA DOS ITENS'!$P2559,'LISTA DOS ITENS'!$R2559)</f>
        <v>596.46</v>
      </c>
      <c r="T2559" s="25">
        <v>8.103671207920854</v>
      </c>
      <c r="U2559" s="25">
        <f>'LISTA DOS ITENS'!$T2559*'LISTA DOS ITENS'!$M2559</f>
        <v>32.41468483</v>
      </c>
      <c r="V2559" s="56">
        <f t="array" ref="V2559">INDEX('RESUMO - LOTES E VMA'!$F$3:$F$181,MATCH('LISTA DOS ITENS'!$D2559,'RESUMO - LOTES E VMA'!$A$3:$A$181,0))</f>
        <v>5312.359605</v>
      </c>
      <c r="W2559" s="57">
        <f>'LISTA DOS ITENS'!$U2559/'LISTA DOS ITENS'!$V2559</f>
        <v>0.006101748985</v>
      </c>
      <c r="X2559" s="53" t="s">
        <v>53</v>
      </c>
      <c r="Y2559" s="53" t="s">
        <v>290</v>
      </c>
      <c r="Z2559" s="58" t="str">
        <f>'LISTA DOS ITENS'!$F2559&amp;"-"&amp;'LISTA DOS ITENS'!$H2559&amp;"-"&amp;'LISTA DOS ITENS'!$J2559&amp;"-"&amp;'LISTA DOS ITENS'!$K2559&amp;"-"&amp;'LISTA DOS ITENS'!$I2559</f>
        <v>10252022-2101-0003-A RECUPER-</v>
      </c>
      <c r="AA2559" s="59" t="str">
        <f t="array" ref="AA2559">INDEX('RESUMO - LOTES E VMA'!$M$3:$M$181,MATCH('LISTA DOS ITENS'!$D2559,'RESUMO - LOTES E VMA'!$A$3:$A$181,0))</f>
        <v>Para Leilão</v>
      </c>
      <c r="AB2559" s="60">
        <f t="array" ref="AB2559">INDEX('RESUMO - LOTES E VMA'!$J$3:$J$181,MATCH('LISTA DOS ITENS'!$D2559,'RESUMO - LOTES E VMA'!$A$3:$A$181,0))</f>
        <v>0.05291176772</v>
      </c>
      <c r="AC2559" s="29" t="str">
        <f t="array" ref="AC2559">INDEX('RESUMO - LOTES E VMA'!$L$3:$L$181,MATCH('LISTA DOS ITENS'!$D2559,'RESUMO - LOTES E VMA'!$A$3:$A$181,0))</f>
        <v>1% do Valor de Comparação do VMA</v>
      </c>
      <c r="AD2559" s="53" t="str">
        <f>VLOOKUP(Tabela1[[#This Row],[Índice]],[1]Planilha1!$A:$A,1,0)</f>
        <v>#ERROR!</v>
      </c>
    </row>
    <row r="2560" ht="15.75" customHeight="1">
      <c r="A2560" s="52">
        <v>258144.0</v>
      </c>
      <c r="B2560" s="53" t="s">
        <v>70</v>
      </c>
      <c r="C2560" s="53" t="s">
        <v>71</v>
      </c>
      <c r="D2560" s="22">
        <v>207371.0</v>
      </c>
      <c r="E2560" s="53" t="s">
        <v>63</v>
      </c>
      <c r="F2560" s="54">
        <v>1.0400869E7</v>
      </c>
      <c r="G2560" s="53" t="s">
        <v>1873</v>
      </c>
      <c r="H2560" s="55">
        <v>2101.0</v>
      </c>
      <c r="I2560" s="55"/>
      <c r="J2560" s="55" t="s">
        <v>68</v>
      </c>
      <c r="K2560" s="53" t="s">
        <v>73</v>
      </c>
      <c r="L2560" s="53"/>
      <c r="M2560" s="53">
        <v>8.0</v>
      </c>
      <c r="N2560" s="53" t="s">
        <v>52</v>
      </c>
      <c r="O2560" s="25">
        <v>350.0</v>
      </c>
      <c r="P2560" s="25">
        <f>'LISTA DOS ITENS'!$O2560*'LISTA DOS ITENS'!$M2560</f>
        <v>2800</v>
      </c>
      <c r="Q2560" s="25">
        <v>350.0</v>
      </c>
      <c r="R2560" s="25">
        <f>'LISTA DOS ITENS'!$Q2560*'LISTA DOS ITENS'!$M2560</f>
        <v>2800</v>
      </c>
      <c r="S2560" s="56">
        <f>IF('LISTA DOS ITENS'!$P2560&gt;'LISTA DOS ITENS'!$R2560,'LISTA DOS ITENS'!$P2560,'LISTA DOS ITENS'!$R2560)</f>
        <v>2800</v>
      </c>
      <c r="T2560" s="25">
        <v>19.020788805769364</v>
      </c>
      <c r="U2560" s="25">
        <f>'LISTA DOS ITENS'!$T2560*'LISTA DOS ITENS'!$M2560</f>
        <v>152.1663104</v>
      </c>
      <c r="V2560" s="56">
        <f t="array" ref="V2560">INDEX('RESUMO - LOTES E VMA'!$F$3:$F$181,MATCH('LISTA DOS ITENS'!$D2560,'RESUMO - LOTES E VMA'!$A$3:$A$181,0))</f>
        <v>5312.359605</v>
      </c>
      <c r="W2560" s="57">
        <f>'LISTA DOS ITENS'!$U2560/'LISTA DOS ITENS'!$V2560</f>
        <v>0.02864382718</v>
      </c>
      <c r="X2560" s="53" t="s">
        <v>53</v>
      </c>
      <c r="Y2560" s="53" t="s">
        <v>290</v>
      </c>
      <c r="Z2560" s="58" t="str">
        <f>'LISTA DOS ITENS'!$F2560&amp;"-"&amp;'LISTA DOS ITENS'!$H2560&amp;"-"&amp;'LISTA DOS ITENS'!$J2560&amp;"-"&amp;'LISTA DOS ITENS'!$K2560&amp;"-"&amp;'LISTA DOS ITENS'!$I2560</f>
        <v>10400869-2101-0003-CONS/NAC-</v>
      </c>
      <c r="AA2560" s="59" t="str">
        <f t="array" ref="AA2560">INDEX('RESUMO - LOTES E VMA'!$M$3:$M$181,MATCH('LISTA DOS ITENS'!$D2560,'RESUMO - LOTES E VMA'!$A$3:$A$181,0))</f>
        <v>Para Leilão</v>
      </c>
      <c r="AB2560" s="60">
        <f t="array" ref="AB2560">INDEX('RESUMO - LOTES E VMA'!$J$3:$J$181,MATCH('LISTA DOS ITENS'!$D2560,'RESUMO - LOTES E VMA'!$A$3:$A$181,0))</f>
        <v>0.05291176772</v>
      </c>
      <c r="AC2560" s="29" t="str">
        <f t="array" ref="AC2560">INDEX('RESUMO - LOTES E VMA'!$L$3:$L$181,MATCH('LISTA DOS ITENS'!$D2560,'RESUMO - LOTES E VMA'!$A$3:$A$181,0))</f>
        <v>1% do Valor de Comparação do VMA</v>
      </c>
      <c r="AD2560" s="53" t="str">
        <f>VLOOKUP(Tabela1[[#This Row],[Índice]],[1]Planilha1!$A:$A,1,0)</f>
        <v>#ERROR!</v>
      </c>
    </row>
    <row r="2561" ht="15.75" customHeight="1">
      <c r="A2561" s="52">
        <v>258145.0</v>
      </c>
      <c r="B2561" s="53" t="s">
        <v>70</v>
      </c>
      <c r="C2561" s="53" t="s">
        <v>71</v>
      </c>
      <c r="D2561" s="22">
        <v>207371.0</v>
      </c>
      <c r="E2561" s="53" t="s">
        <v>63</v>
      </c>
      <c r="F2561" s="54">
        <v>1.0494823E7</v>
      </c>
      <c r="G2561" s="53" t="s">
        <v>1874</v>
      </c>
      <c r="H2561" s="55">
        <v>2101.0</v>
      </c>
      <c r="I2561" s="55"/>
      <c r="J2561" s="55" t="s">
        <v>68</v>
      </c>
      <c r="K2561" s="53" t="s">
        <v>73</v>
      </c>
      <c r="L2561" s="53"/>
      <c r="M2561" s="53">
        <v>18.0</v>
      </c>
      <c r="N2561" s="53" t="s">
        <v>52</v>
      </c>
      <c r="O2561" s="25">
        <v>288.92</v>
      </c>
      <c r="P2561" s="25">
        <f>'LISTA DOS ITENS'!$O2561*'LISTA DOS ITENS'!$M2561</f>
        <v>5200.56</v>
      </c>
      <c r="Q2561" s="25">
        <v>288.92</v>
      </c>
      <c r="R2561" s="25">
        <f>'LISTA DOS ITENS'!$Q2561*'LISTA DOS ITENS'!$M2561</f>
        <v>5200.56</v>
      </c>
      <c r="S2561" s="56">
        <f>IF('LISTA DOS ITENS'!$P2561&gt;'LISTA DOS ITENS'!$R2561,'LISTA DOS ITENS'!$P2561,'LISTA DOS ITENS'!$R2561)</f>
        <v>5200.56</v>
      </c>
      <c r="T2561" s="25">
        <v>15.701389433608243</v>
      </c>
      <c r="U2561" s="25">
        <f>'LISTA DOS ITENS'!$T2561*'LISTA DOS ITENS'!$M2561</f>
        <v>282.6250098</v>
      </c>
      <c r="V2561" s="56">
        <f t="array" ref="V2561">INDEX('RESUMO - LOTES E VMA'!$F$3:$F$181,MATCH('LISTA DOS ITENS'!$D2561,'RESUMO - LOTES E VMA'!$A$3:$A$181,0))</f>
        <v>5312.359605</v>
      </c>
      <c r="W2561" s="57">
        <f>'LISTA DOS ITENS'!$U2561/'LISTA DOS ITENS'!$V2561</f>
        <v>0.05320140781</v>
      </c>
      <c r="X2561" s="53" t="s">
        <v>53</v>
      </c>
      <c r="Y2561" s="53" t="s">
        <v>290</v>
      </c>
      <c r="Z2561" s="58" t="str">
        <f>'LISTA DOS ITENS'!$F2561&amp;"-"&amp;'LISTA DOS ITENS'!$H2561&amp;"-"&amp;'LISTA DOS ITENS'!$J2561&amp;"-"&amp;'LISTA DOS ITENS'!$K2561&amp;"-"&amp;'LISTA DOS ITENS'!$I2561</f>
        <v>10494823-2101-0003-CONS/NAC-</v>
      </c>
      <c r="AA2561" s="59" t="str">
        <f t="array" ref="AA2561">INDEX('RESUMO - LOTES E VMA'!$M$3:$M$181,MATCH('LISTA DOS ITENS'!$D2561,'RESUMO - LOTES E VMA'!$A$3:$A$181,0))</f>
        <v>Para Leilão</v>
      </c>
      <c r="AB2561" s="60">
        <f t="array" ref="AB2561">INDEX('RESUMO - LOTES E VMA'!$J$3:$J$181,MATCH('LISTA DOS ITENS'!$D2561,'RESUMO - LOTES E VMA'!$A$3:$A$181,0))</f>
        <v>0.05291176772</v>
      </c>
      <c r="AC2561" s="29" t="str">
        <f t="array" ref="AC2561">INDEX('RESUMO - LOTES E VMA'!$L$3:$L$181,MATCH('LISTA DOS ITENS'!$D2561,'RESUMO - LOTES E VMA'!$A$3:$A$181,0))</f>
        <v>1% do Valor de Comparação do VMA</v>
      </c>
      <c r="AD2561" s="53" t="str">
        <f>VLOOKUP(Tabela1[[#This Row],[Índice]],[1]Planilha1!$A:$A,1,0)</f>
        <v>#ERROR!</v>
      </c>
    </row>
    <row r="2562" ht="15.75" customHeight="1">
      <c r="A2562" s="52">
        <v>258146.0</v>
      </c>
      <c r="B2562" s="53" t="s">
        <v>70</v>
      </c>
      <c r="C2562" s="53" t="s">
        <v>71</v>
      </c>
      <c r="D2562" s="22">
        <v>207371.0</v>
      </c>
      <c r="E2562" s="53" t="s">
        <v>63</v>
      </c>
      <c r="F2562" s="54">
        <v>1.0602641E7</v>
      </c>
      <c r="G2562" s="53" t="s">
        <v>1875</v>
      </c>
      <c r="H2562" s="55">
        <v>2101.0</v>
      </c>
      <c r="I2562" s="55"/>
      <c r="J2562" s="55" t="s">
        <v>68</v>
      </c>
      <c r="K2562" s="53" t="s">
        <v>73</v>
      </c>
      <c r="L2562" s="53"/>
      <c r="M2562" s="53">
        <v>6.0</v>
      </c>
      <c r="N2562" s="53" t="s">
        <v>52</v>
      </c>
      <c r="O2562" s="25">
        <v>300.0</v>
      </c>
      <c r="P2562" s="25">
        <f>'LISTA DOS ITENS'!$O2562*'LISTA DOS ITENS'!$M2562</f>
        <v>1800</v>
      </c>
      <c r="Q2562" s="25">
        <v>300.0</v>
      </c>
      <c r="R2562" s="25">
        <f>'LISTA DOS ITENS'!$Q2562*'LISTA DOS ITENS'!$M2562</f>
        <v>1800</v>
      </c>
      <c r="S2562" s="56">
        <f>IF('LISTA DOS ITENS'!$P2562&gt;'LISTA DOS ITENS'!$R2562,'LISTA DOS ITENS'!$P2562,'LISTA DOS ITENS'!$R2562)</f>
        <v>1800</v>
      </c>
      <c r="T2562" s="25">
        <v>16.303533262088028</v>
      </c>
      <c r="U2562" s="25">
        <f>'LISTA DOS ITENS'!$T2562*'LISTA DOS ITENS'!$M2562</f>
        <v>97.82119957</v>
      </c>
      <c r="V2562" s="56">
        <f t="array" ref="V2562">INDEX('RESUMO - LOTES E VMA'!$F$3:$F$181,MATCH('LISTA DOS ITENS'!$D2562,'RESUMO - LOTES E VMA'!$A$3:$A$181,0))</f>
        <v>5312.359605</v>
      </c>
      <c r="W2562" s="57">
        <f>'LISTA DOS ITENS'!$U2562/'LISTA DOS ITENS'!$V2562</f>
        <v>0.0184138889</v>
      </c>
      <c r="X2562" s="53" t="s">
        <v>53</v>
      </c>
      <c r="Y2562" s="53" t="s">
        <v>290</v>
      </c>
      <c r="Z2562" s="58" t="str">
        <f>'LISTA DOS ITENS'!$F2562&amp;"-"&amp;'LISTA DOS ITENS'!$H2562&amp;"-"&amp;'LISTA DOS ITENS'!$J2562&amp;"-"&amp;'LISTA DOS ITENS'!$K2562&amp;"-"&amp;'LISTA DOS ITENS'!$I2562</f>
        <v>10602641-2101-0003-CONS/NAC-</v>
      </c>
      <c r="AA2562" s="59" t="str">
        <f t="array" ref="AA2562">INDEX('RESUMO - LOTES E VMA'!$M$3:$M$181,MATCH('LISTA DOS ITENS'!$D2562,'RESUMO - LOTES E VMA'!$A$3:$A$181,0))</f>
        <v>Para Leilão</v>
      </c>
      <c r="AB2562" s="60">
        <f t="array" ref="AB2562">INDEX('RESUMO - LOTES E VMA'!$J$3:$J$181,MATCH('LISTA DOS ITENS'!$D2562,'RESUMO - LOTES E VMA'!$A$3:$A$181,0))</f>
        <v>0.05291176772</v>
      </c>
      <c r="AC2562" s="29" t="str">
        <f t="array" ref="AC2562">INDEX('RESUMO - LOTES E VMA'!$L$3:$L$181,MATCH('LISTA DOS ITENS'!$D2562,'RESUMO - LOTES E VMA'!$A$3:$A$181,0))</f>
        <v>1% do Valor de Comparação do VMA</v>
      </c>
      <c r="AD2562" s="53" t="str">
        <f>VLOOKUP(Tabela1[[#This Row],[Índice]],[1]Planilha1!$A:$A,1,0)</f>
        <v>#ERROR!</v>
      </c>
    </row>
    <row r="2563" ht="15.75" customHeight="1">
      <c r="A2563" s="52">
        <v>258147.0</v>
      </c>
      <c r="B2563" s="53" t="s">
        <v>70</v>
      </c>
      <c r="C2563" s="53" t="s">
        <v>71</v>
      </c>
      <c r="D2563" s="22">
        <v>207371.0</v>
      </c>
      <c r="E2563" s="53" t="s">
        <v>63</v>
      </c>
      <c r="F2563" s="54">
        <v>1.0822786E7</v>
      </c>
      <c r="G2563" s="53" t="s">
        <v>1876</v>
      </c>
      <c r="H2563" s="55">
        <v>2101.0</v>
      </c>
      <c r="I2563" s="55"/>
      <c r="J2563" s="55" t="s">
        <v>68</v>
      </c>
      <c r="K2563" s="53" t="s">
        <v>73</v>
      </c>
      <c r="L2563" s="53"/>
      <c r="M2563" s="53">
        <v>10.0</v>
      </c>
      <c r="N2563" s="53" t="s">
        <v>52</v>
      </c>
      <c r="O2563" s="25">
        <v>767.013</v>
      </c>
      <c r="P2563" s="25">
        <f>'LISTA DOS ITENS'!$O2563*'LISTA DOS ITENS'!$M2563</f>
        <v>7670.13</v>
      </c>
      <c r="Q2563" s="25">
        <v>767.01</v>
      </c>
      <c r="R2563" s="25">
        <f>'LISTA DOS ITENS'!$Q2563*'LISTA DOS ITENS'!$M2563</f>
        <v>7670.1</v>
      </c>
      <c r="S2563" s="56">
        <f>IF('LISTA DOS ITENS'!$P2563&gt;'LISTA DOS ITENS'!$R2563,'LISTA DOS ITENS'!$P2563,'LISTA DOS ITENS'!$R2563)</f>
        <v>7670.13</v>
      </c>
      <c r="T2563" s="25">
        <v>41.683243491180455</v>
      </c>
      <c r="U2563" s="25">
        <f>'LISTA DOS ITENS'!$T2563*'LISTA DOS ITENS'!$M2563</f>
        <v>416.8324349</v>
      </c>
      <c r="V2563" s="56">
        <f t="array" ref="V2563">INDEX('RESUMO - LOTES E VMA'!$F$3:$F$181,MATCH('LISTA DOS ITENS'!$D2563,'RESUMO - LOTES E VMA'!$A$3:$A$181,0))</f>
        <v>5312.359605</v>
      </c>
      <c r="W2563" s="57">
        <f>'LISTA DOS ITENS'!$U2563/'LISTA DOS ITENS'!$V2563</f>
        <v>0.07846464958</v>
      </c>
      <c r="X2563" s="53" t="s">
        <v>53</v>
      </c>
      <c r="Y2563" s="53" t="s">
        <v>290</v>
      </c>
      <c r="Z2563" s="58" t="str">
        <f>'LISTA DOS ITENS'!$F2563&amp;"-"&amp;'LISTA DOS ITENS'!$H2563&amp;"-"&amp;'LISTA DOS ITENS'!$J2563&amp;"-"&amp;'LISTA DOS ITENS'!$K2563&amp;"-"&amp;'LISTA DOS ITENS'!$I2563</f>
        <v>10822786-2101-0003-CONS/NAC-</v>
      </c>
      <c r="AA2563" s="59" t="str">
        <f t="array" ref="AA2563">INDEX('RESUMO - LOTES E VMA'!$M$3:$M$181,MATCH('LISTA DOS ITENS'!$D2563,'RESUMO - LOTES E VMA'!$A$3:$A$181,0))</f>
        <v>Para Leilão</v>
      </c>
      <c r="AB2563" s="60">
        <f t="array" ref="AB2563">INDEX('RESUMO - LOTES E VMA'!$J$3:$J$181,MATCH('LISTA DOS ITENS'!$D2563,'RESUMO - LOTES E VMA'!$A$3:$A$181,0))</f>
        <v>0.05291176772</v>
      </c>
      <c r="AC2563" s="29" t="str">
        <f t="array" ref="AC2563">INDEX('RESUMO - LOTES E VMA'!$L$3:$L$181,MATCH('LISTA DOS ITENS'!$D2563,'RESUMO - LOTES E VMA'!$A$3:$A$181,0))</f>
        <v>1% do Valor de Comparação do VMA</v>
      </c>
      <c r="AD2563" s="53" t="str">
        <f>VLOOKUP(Tabela1[[#This Row],[Índice]],[1]Planilha1!$A:$A,1,0)</f>
        <v>#ERROR!</v>
      </c>
    </row>
    <row r="2564" ht="15.75" customHeight="1">
      <c r="A2564" s="52">
        <v>258148.0</v>
      </c>
      <c r="B2564" s="53" t="s">
        <v>70</v>
      </c>
      <c r="C2564" s="53" t="s">
        <v>71</v>
      </c>
      <c r="D2564" s="22">
        <v>207371.0</v>
      </c>
      <c r="E2564" s="53" t="s">
        <v>63</v>
      </c>
      <c r="F2564" s="54">
        <v>1.0896369E7</v>
      </c>
      <c r="G2564" s="53" t="s">
        <v>1877</v>
      </c>
      <c r="H2564" s="55">
        <v>2101.0</v>
      </c>
      <c r="I2564" s="55"/>
      <c r="J2564" s="55" t="s">
        <v>68</v>
      </c>
      <c r="K2564" s="53" t="s">
        <v>73</v>
      </c>
      <c r="L2564" s="53"/>
      <c r="M2564" s="53">
        <v>16.0</v>
      </c>
      <c r="N2564" s="53" t="s">
        <v>52</v>
      </c>
      <c r="O2564" s="25">
        <v>28.943125</v>
      </c>
      <c r="P2564" s="25">
        <f>'LISTA DOS ITENS'!$O2564*'LISTA DOS ITENS'!$M2564</f>
        <v>463.09</v>
      </c>
      <c r="Q2564" s="25">
        <v>18.9</v>
      </c>
      <c r="R2564" s="25">
        <f>'LISTA DOS ITENS'!$Q2564*'LISTA DOS ITENS'!$M2564</f>
        <v>302.4</v>
      </c>
      <c r="S2564" s="56">
        <f>IF('LISTA DOS ITENS'!$P2564&gt;'LISTA DOS ITENS'!$R2564,'LISTA DOS ITENS'!$P2564,'LISTA DOS ITENS'!$R2564)</f>
        <v>463.09</v>
      </c>
      <c r="T2564" s="25">
        <v>1.0271225955115457</v>
      </c>
      <c r="U2564" s="25">
        <f>'LISTA DOS ITENS'!$T2564*'LISTA DOS ITENS'!$M2564</f>
        <v>16.43396153</v>
      </c>
      <c r="V2564" s="56">
        <f t="array" ref="V2564">INDEX('RESUMO - LOTES E VMA'!$F$3:$F$181,MATCH('LISTA DOS ITENS'!$D2564,'RESUMO - LOTES E VMA'!$A$3:$A$181,0))</f>
        <v>5312.359605</v>
      </c>
      <c r="W2564" s="57">
        <f>'LISTA DOS ITENS'!$U2564/'LISTA DOS ITENS'!$V2564</f>
        <v>0.003093533335</v>
      </c>
      <c r="X2564" s="53" t="s">
        <v>53</v>
      </c>
      <c r="Y2564" s="53" t="s">
        <v>290</v>
      </c>
      <c r="Z2564" s="58" t="str">
        <f>'LISTA DOS ITENS'!$F2564&amp;"-"&amp;'LISTA DOS ITENS'!$H2564&amp;"-"&amp;'LISTA DOS ITENS'!$J2564&amp;"-"&amp;'LISTA DOS ITENS'!$K2564&amp;"-"&amp;'LISTA DOS ITENS'!$I2564</f>
        <v>10896369-2101-0003-CONS/NAC-</v>
      </c>
      <c r="AA2564" s="59" t="str">
        <f t="array" ref="AA2564">INDEX('RESUMO - LOTES E VMA'!$M$3:$M$181,MATCH('LISTA DOS ITENS'!$D2564,'RESUMO - LOTES E VMA'!$A$3:$A$181,0))</f>
        <v>Para Leilão</v>
      </c>
      <c r="AB2564" s="60">
        <f t="array" ref="AB2564">INDEX('RESUMO - LOTES E VMA'!$J$3:$J$181,MATCH('LISTA DOS ITENS'!$D2564,'RESUMO - LOTES E VMA'!$A$3:$A$181,0))</f>
        <v>0.05291176772</v>
      </c>
      <c r="AC2564" s="29" t="str">
        <f t="array" ref="AC2564">INDEX('RESUMO - LOTES E VMA'!$L$3:$L$181,MATCH('LISTA DOS ITENS'!$D2564,'RESUMO - LOTES E VMA'!$A$3:$A$181,0))</f>
        <v>1% do Valor de Comparação do VMA</v>
      </c>
      <c r="AD2564" s="53" t="str">
        <f>VLOOKUP(Tabela1[[#This Row],[Índice]],[1]Planilha1!$A:$A,1,0)</f>
        <v>#ERROR!</v>
      </c>
    </row>
    <row r="2565" ht="15.75" customHeight="1">
      <c r="A2565" s="52">
        <v>258149.0</v>
      </c>
      <c r="B2565" s="53" t="s">
        <v>70</v>
      </c>
      <c r="C2565" s="53" t="s">
        <v>71</v>
      </c>
      <c r="D2565" s="22">
        <v>207371.0</v>
      </c>
      <c r="E2565" s="53" t="s">
        <v>63</v>
      </c>
      <c r="F2565" s="54">
        <v>1.0048035E7</v>
      </c>
      <c r="G2565" s="53" t="s">
        <v>1863</v>
      </c>
      <c r="H2565" s="55">
        <v>2201.0</v>
      </c>
      <c r="I2565" s="55"/>
      <c r="J2565" s="55" t="s">
        <v>68</v>
      </c>
      <c r="K2565" s="53" t="s">
        <v>73</v>
      </c>
      <c r="L2565" s="53"/>
      <c r="M2565" s="53">
        <v>15.0</v>
      </c>
      <c r="N2565" s="53" t="s">
        <v>52</v>
      </c>
      <c r="O2565" s="25">
        <v>134.53066666666666</v>
      </c>
      <c r="P2565" s="25">
        <f>'LISTA DOS ITENS'!$O2565*'LISTA DOS ITENS'!$M2565</f>
        <v>2017.96</v>
      </c>
      <c r="Q2565" s="25">
        <v>179.95</v>
      </c>
      <c r="R2565" s="25">
        <f>'LISTA DOS ITENS'!$Q2565*'LISTA DOS ITENS'!$M2565</f>
        <v>2699.25</v>
      </c>
      <c r="S2565" s="56">
        <f>IF('LISTA DOS ITENS'!$P2565&gt;'LISTA DOS ITENS'!$R2565,'LISTA DOS ITENS'!$P2565,'LISTA DOS ITENS'!$R2565)</f>
        <v>2699.25</v>
      </c>
      <c r="T2565" s="25">
        <v>9.779402701709135</v>
      </c>
      <c r="U2565" s="25">
        <f>'LISTA DOS ITENS'!$T2565*'LISTA DOS ITENS'!$M2565</f>
        <v>146.6910405</v>
      </c>
      <c r="V2565" s="56">
        <f t="array" ref="V2565">INDEX('RESUMO - LOTES E VMA'!$F$3:$F$181,MATCH('LISTA DOS ITENS'!$D2565,'RESUMO - LOTES E VMA'!$A$3:$A$181,0))</f>
        <v>5312.359605</v>
      </c>
      <c r="W2565" s="57">
        <f>'LISTA DOS ITENS'!$U2565/'LISTA DOS ITENS'!$V2565</f>
        <v>0.0276131609</v>
      </c>
      <c r="X2565" s="53" t="s">
        <v>53</v>
      </c>
      <c r="Y2565" s="53" t="s">
        <v>290</v>
      </c>
      <c r="Z2565" s="58" t="str">
        <f>'LISTA DOS ITENS'!$F2565&amp;"-"&amp;'LISTA DOS ITENS'!$H2565&amp;"-"&amp;'LISTA DOS ITENS'!$J2565&amp;"-"&amp;'LISTA DOS ITENS'!$K2565&amp;"-"&amp;'LISTA DOS ITENS'!$I2565</f>
        <v>10048035-2201-0003-CONS/NAC-</v>
      </c>
      <c r="AA2565" s="59" t="str">
        <f t="array" ref="AA2565">INDEX('RESUMO - LOTES E VMA'!$M$3:$M$181,MATCH('LISTA DOS ITENS'!$D2565,'RESUMO - LOTES E VMA'!$A$3:$A$181,0))</f>
        <v>Para Leilão</v>
      </c>
      <c r="AB2565" s="60">
        <f t="array" ref="AB2565">INDEX('RESUMO - LOTES E VMA'!$J$3:$J$181,MATCH('LISTA DOS ITENS'!$D2565,'RESUMO - LOTES E VMA'!$A$3:$A$181,0))</f>
        <v>0.05291176772</v>
      </c>
      <c r="AC2565" s="29" t="str">
        <f t="array" ref="AC2565">INDEX('RESUMO - LOTES E VMA'!$L$3:$L$181,MATCH('LISTA DOS ITENS'!$D2565,'RESUMO - LOTES E VMA'!$A$3:$A$181,0))</f>
        <v>1% do Valor de Comparação do VMA</v>
      </c>
      <c r="AD2565" s="53" t="str">
        <f>VLOOKUP(Tabela1[[#This Row],[Índice]],[1]Planilha1!$A:$A,1,0)</f>
        <v>#ERROR!</v>
      </c>
    </row>
    <row r="2566" ht="15.75" customHeight="1">
      <c r="A2566" s="52">
        <v>258150.0</v>
      </c>
      <c r="B2566" s="53" t="s">
        <v>70</v>
      </c>
      <c r="C2566" s="53" t="s">
        <v>71</v>
      </c>
      <c r="D2566" s="22">
        <v>207371.0</v>
      </c>
      <c r="E2566" s="53" t="s">
        <v>63</v>
      </c>
      <c r="F2566" s="54">
        <v>1.0251438E7</v>
      </c>
      <c r="G2566" s="53" t="s">
        <v>1870</v>
      </c>
      <c r="H2566" s="55">
        <v>2201.0</v>
      </c>
      <c r="I2566" s="55"/>
      <c r="J2566" s="55" t="s">
        <v>68</v>
      </c>
      <c r="K2566" s="53" t="s">
        <v>73</v>
      </c>
      <c r="L2566" s="53"/>
      <c r="M2566" s="53">
        <v>14.0</v>
      </c>
      <c r="N2566" s="53" t="s">
        <v>52</v>
      </c>
      <c r="O2566" s="25">
        <v>227.39642857142857</v>
      </c>
      <c r="P2566" s="25">
        <f>'LISTA DOS ITENS'!$O2566*'LISTA DOS ITENS'!$M2566</f>
        <v>3183.55</v>
      </c>
      <c r="Q2566" s="25">
        <v>227.43</v>
      </c>
      <c r="R2566" s="25">
        <f>'LISTA DOS ITENS'!$Q2566*'LISTA DOS ITENS'!$M2566</f>
        <v>3184.02</v>
      </c>
      <c r="S2566" s="56">
        <f>IF('LISTA DOS ITENS'!$P2566&gt;'LISTA DOS ITENS'!$R2566,'LISTA DOS ITENS'!$P2566,'LISTA DOS ITENS'!$R2566)</f>
        <v>3184.02</v>
      </c>
      <c r="T2566" s="25">
        <v>12.359708565988933</v>
      </c>
      <c r="U2566" s="25">
        <f>'LISTA DOS ITENS'!$T2566*'LISTA DOS ITENS'!$M2566</f>
        <v>173.0359199</v>
      </c>
      <c r="V2566" s="56">
        <f t="array" ref="V2566">INDEX('RESUMO - LOTES E VMA'!$F$3:$F$181,MATCH('LISTA DOS ITENS'!$D2566,'RESUMO - LOTES E VMA'!$A$3:$A$181,0))</f>
        <v>5312.359605</v>
      </c>
      <c r="W2566" s="57">
        <f>'LISTA DOS ITENS'!$U2566/'LISTA DOS ITENS'!$V2566</f>
        <v>0.03257232808</v>
      </c>
      <c r="X2566" s="53" t="s">
        <v>53</v>
      </c>
      <c r="Y2566" s="53" t="s">
        <v>290</v>
      </c>
      <c r="Z2566" s="58" t="str">
        <f>'LISTA DOS ITENS'!$F2566&amp;"-"&amp;'LISTA DOS ITENS'!$H2566&amp;"-"&amp;'LISTA DOS ITENS'!$J2566&amp;"-"&amp;'LISTA DOS ITENS'!$K2566&amp;"-"&amp;'LISTA DOS ITENS'!$I2566</f>
        <v>10251438-2201-0003-CONS/NAC-</v>
      </c>
      <c r="AA2566" s="59" t="str">
        <f t="array" ref="AA2566">INDEX('RESUMO - LOTES E VMA'!$M$3:$M$181,MATCH('LISTA DOS ITENS'!$D2566,'RESUMO - LOTES E VMA'!$A$3:$A$181,0))</f>
        <v>Para Leilão</v>
      </c>
      <c r="AB2566" s="60">
        <f t="array" ref="AB2566">INDEX('RESUMO - LOTES E VMA'!$J$3:$J$181,MATCH('LISTA DOS ITENS'!$D2566,'RESUMO - LOTES E VMA'!$A$3:$A$181,0))</f>
        <v>0.05291176772</v>
      </c>
      <c r="AC2566" s="29" t="str">
        <f t="array" ref="AC2566">INDEX('RESUMO - LOTES E VMA'!$L$3:$L$181,MATCH('LISTA DOS ITENS'!$D2566,'RESUMO - LOTES E VMA'!$A$3:$A$181,0))</f>
        <v>1% do Valor de Comparação do VMA</v>
      </c>
      <c r="AD2566" s="53" t="str">
        <f>VLOOKUP(Tabela1[[#This Row],[Índice]],[1]Planilha1!$A:$A,1,0)</f>
        <v>#ERROR!</v>
      </c>
    </row>
    <row r="2567" ht="15.75" customHeight="1">
      <c r="A2567" s="52">
        <v>258151.0</v>
      </c>
      <c r="B2567" s="53" t="s">
        <v>70</v>
      </c>
      <c r="C2567" s="53" t="s">
        <v>71</v>
      </c>
      <c r="D2567" s="22">
        <v>207371.0</v>
      </c>
      <c r="E2567" s="53" t="s">
        <v>63</v>
      </c>
      <c r="F2567" s="54">
        <v>1.0378784E7</v>
      </c>
      <c r="G2567" s="53" t="s">
        <v>1865</v>
      </c>
      <c r="H2567" s="55">
        <v>2201.0</v>
      </c>
      <c r="I2567" s="55"/>
      <c r="J2567" s="55" t="s">
        <v>68</v>
      </c>
      <c r="K2567" s="53" t="s">
        <v>73</v>
      </c>
      <c r="L2567" s="53"/>
      <c r="M2567" s="53">
        <v>73.0</v>
      </c>
      <c r="N2567" s="53" t="s">
        <v>52</v>
      </c>
      <c r="O2567" s="25">
        <v>48.0</v>
      </c>
      <c r="P2567" s="25">
        <f>'LISTA DOS ITENS'!$O2567*'LISTA DOS ITENS'!$M2567</f>
        <v>3504</v>
      </c>
      <c r="Q2567" s="25">
        <v>48.0</v>
      </c>
      <c r="R2567" s="25">
        <f>'LISTA DOS ITENS'!$Q2567*'LISTA DOS ITENS'!$M2567</f>
        <v>3504</v>
      </c>
      <c r="S2567" s="56">
        <f>IF('LISTA DOS ITENS'!$P2567&gt;'LISTA DOS ITENS'!$R2567,'LISTA DOS ITENS'!$P2567,'LISTA DOS ITENS'!$R2567)</f>
        <v>3504</v>
      </c>
      <c r="T2567" s="25">
        <v>2.6085653219340843</v>
      </c>
      <c r="U2567" s="25">
        <f>'LISTA DOS ITENS'!$T2567*'LISTA DOS ITENS'!$M2567</f>
        <v>190.4252685</v>
      </c>
      <c r="V2567" s="56">
        <f t="array" ref="V2567">INDEX('RESUMO - LOTES E VMA'!$F$3:$F$181,MATCH('LISTA DOS ITENS'!$D2567,'RESUMO - LOTES E VMA'!$A$3:$A$181,0))</f>
        <v>5312.359605</v>
      </c>
      <c r="W2567" s="57">
        <f>'LISTA DOS ITENS'!$U2567/'LISTA DOS ITENS'!$V2567</f>
        <v>0.03584570373</v>
      </c>
      <c r="X2567" s="53" t="s">
        <v>53</v>
      </c>
      <c r="Y2567" s="53" t="s">
        <v>290</v>
      </c>
      <c r="Z2567" s="58" t="str">
        <f>'LISTA DOS ITENS'!$F2567&amp;"-"&amp;'LISTA DOS ITENS'!$H2567&amp;"-"&amp;'LISTA DOS ITENS'!$J2567&amp;"-"&amp;'LISTA DOS ITENS'!$K2567&amp;"-"&amp;'LISTA DOS ITENS'!$I2567</f>
        <v>10378784-2201-0003-CONS/NAC-</v>
      </c>
      <c r="AA2567" s="59" t="str">
        <f t="array" ref="AA2567">INDEX('RESUMO - LOTES E VMA'!$M$3:$M$181,MATCH('LISTA DOS ITENS'!$D2567,'RESUMO - LOTES E VMA'!$A$3:$A$181,0))</f>
        <v>Para Leilão</v>
      </c>
      <c r="AB2567" s="60">
        <f t="array" ref="AB2567">INDEX('RESUMO - LOTES E VMA'!$J$3:$J$181,MATCH('LISTA DOS ITENS'!$D2567,'RESUMO - LOTES E VMA'!$A$3:$A$181,0))</f>
        <v>0.05291176772</v>
      </c>
      <c r="AC2567" s="29" t="str">
        <f t="array" ref="AC2567">INDEX('RESUMO - LOTES E VMA'!$L$3:$L$181,MATCH('LISTA DOS ITENS'!$D2567,'RESUMO - LOTES E VMA'!$A$3:$A$181,0))</f>
        <v>1% do Valor de Comparação do VMA</v>
      </c>
      <c r="AD2567" s="53" t="str">
        <f>VLOOKUP(Tabela1[[#This Row],[Índice]],[1]Planilha1!$A:$A,1,0)</f>
        <v>#ERROR!</v>
      </c>
    </row>
    <row r="2568" ht="15.75" customHeight="1">
      <c r="A2568" s="52">
        <v>258152.0</v>
      </c>
      <c r="B2568" s="53" t="s">
        <v>70</v>
      </c>
      <c r="C2568" s="53" t="s">
        <v>71</v>
      </c>
      <c r="D2568" s="22">
        <v>207371.0</v>
      </c>
      <c r="E2568" s="53" t="s">
        <v>63</v>
      </c>
      <c r="F2568" s="54">
        <v>1.060258E7</v>
      </c>
      <c r="G2568" s="53" t="s">
        <v>1878</v>
      </c>
      <c r="H2568" s="55">
        <v>2201.0</v>
      </c>
      <c r="I2568" s="55"/>
      <c r="J2568" s="55" t="s">
        <v>68</v>
      </c>
      <c r="K2568" s="53" t="s">
        <v>51</v>
      </c>
      <c r="L2568" s="53"/>
      <c r="M2568" s="53">
        <v>10.0</v>
      </c>
      <c r="N2568" s="53" t="s">
        <v>52</v>
      </c>
      <c r="O2568" s="25">
        <v>1.0</v>
      </c>
      <c r="P2568" s="25">
        <f>'LISTA DOS ITENS'!$O2568*'LISTA DOS ITENS'!$M2568</f>
        <v>10</v>
      </c>
      <c r="Q2568" s="25">
        <v>176.98</v>
      </c>
      <c r="R2568" s="25">
        <f>'LISTA DOS ITENS'!$Q2568*'LISTA DOS ITENS'!$M2568</f>
        <v>1769.8</v>
      </c>
      <c r="S2568" s="56">
        <f>IF('LISTA DOS ITENS'!$P2568&gt;'LISTA DOS ITENS'!$R2568,'LISTA DOS ITENS'!$P2568,'LISTA DOS ITENS'!$R2568)</f>
        <v>1769.8</v>
      </c>
      <c r="T2568" s="25">
        <v>9.617997722414463</v>
      </c>
      <c r="U2568" s="25">
        <f>'LISTA DOS ITENS'!$T2568*'LISTA DOS ITENS'!$M2568</f>
        <v>96.17997722</v>
      </c>
      <c r="V2568" s="56">
        <f t="array" ref="V2568">INDEX('RESUMO - LOTES E VMA'!$F$3:$F$181,MATCH('LISTA DOS ITENS'!$D2568,'RESUMO - LOTES E VMA'!$A$3:$A$181,0))</f>
        <v>5312.359605</v>
      </c>
      <c r="W2568" s="57">
        <f>'LISTA DOS ITENS'!$U2568/'LISTA DOS ITENS'!$V2568</f>
        <v>0.01810494476</v>
      </c>
      <c r="X2568" s="53" t="s">
        <v>53</v>
      </c>
      <c r="Y2568" s="53" t="s">
        <v>290</v>
      </c>
      <c r="Z2568" s="58" t="str">
        <f>'LISTA DOS ITENS'!$F2568&amp;"-"&amp;'LISTA DOS ITENS'!$H2568&amp;"-"&amp;'LISTA DOS ITENS'!$J2568&amp;"-"&amp;'LISTA DOS ITENS'!$K2568&amp;"-"&amp;'LISTA DOS ITENS'!$I2568</f>
        <v>10602580-2201-0003-A RECUPER-</v>
      </c>
      <c r="AA2568" s="59" t="str">
        <f t="array" ref="AA2568">INDEX('RESUMO - LOTES E VMA'!$M$3:$M$181,MATCH('LISTA DOS ITENS'!$D2568,'RESUMO - LOTES E VMA'!$A$3:$A$181,0))</f>
        <v>Para Leilão</v>
      </c>
      <c r="AB2568" s="60">
        <f t="array" ref="AB2568">INDEX('RESUMO - LOTES E VMA'!$J$3:$J$181,MATCH('LISTA DOS ITENS'!$D2568,'RESUMO - LOTES E VMA'!$A$3:$A$181,0))</f>
        <v>0.05291176772</v>
      </c>
      <c r="AC2568" s="29" t="str">
        <f t="array" ref="AC2568">INDEX('RESUMO - LOTES E VMA'!$L$3:$L$181,MATCH('LISTA DOS ITENS'!$D2568,'RESUMO - LOTES E VMA'!$A$3:$A$181,0))</f>
        <v>1% do Valor de Comparação do VMA</v>
      </c>
      <c r="AD2568" s="53" t="str">
        <f>VLOOKUP(Tabela1[[#This Row],[Índice]],[1]Planilha1!$A:$A,1,0)</f>
        <v>#ERROR!</v>
      </c>
    </row>
    <row r="2569" ht="15.75" customHeight="1">
      <c r="A2569" s="52">
        <v>258153.0</v>
      </c>
      <c r="B2569" s="53" t="s">
        <v>70</v>
      </c>
      <c r="C2569" s="53" t="s">
        <v>71</v>
      </c>
      <c r="D2569" s="22">
        <v>207371.0</v>
      </c>
      <c r="E2569" s="53" t="s">
        <v>63</v>
      </c>
      <c r="F2569" s="54">
        <v>1.0680057E7</v>
      </c>
      <c r="G2569" s="53" t="s">
        <v>1879</v>
      </c>
      <c r="H2569" s="55">
        <v>2201.0</v>
      </c>
      <c r="I2569" s="55"/>
      <c r="J2569" s="55" t="s">
        <v>68</v>
      </c>
      <c r="K2569" s="53" t="s">
        <v>73</v>
      </c>
      <c r="L2569" s="53"/>
      <c r="M2569" s="53">
        <v>10.0</v>
      </c>
      <c r="N2569" s="53" t="s">
        <v>52</v>
      </c>
      <c r="O2569" s="25">
        <v>215.18</v>
      </c>
      <c r="P2569" s="25">
        <f>'LISTA DOS ITENS'!$O2569*'LISTA DOS ITENS'!$M2569</f>
        <v>2151.8</v>
      </c>
      <c r="Q2569" s="25">
        <v>269.97</v>
      </c>
      <c r="R2569" s="25">
        <f>'LISTA DOS ITENS'!$Q2569*'LISTA DOS ITENS'!$M2569</f>
        <v>2699.7</v>
      </c>
      <c r="S2569" s="56">
        <f>IF('LISTA DOS ITENS'!$P2569&gt;'LISTA DOS ITENS'!$R2569,'LISTA DOS ITENS'!$P2569,'LISTA DOS ITENS'!$R2569)</f>
        <v>2699.7</v>
      </c>
      <c r="T2569" s="25">
        <v>14.671549582553016</v>
      </c>
      <c r="U2569" s="25">
        <f>'LISTA DOS ITENS'!$T2569*'LISTA DOS ITENS'!$M2569</f>
        <v>146.7154958</v>
      </c>
      <c r="V2569" s="56">
        <f t="array" ref="V2569">INDEX('RESUMO - LOTES E VMA'!$F$3:$F$181,MATCH('LISTA DOS ITENS'!$D2569,'RESUMO - LOTES E VMA'!$A$3:$A$181,0))</f>
        <v>5312.359605</v>
      </c>
      <c r="W2569" s="57">
        <f>'LISTA DOS ITENS'!$U2569/'LISTA DOS ITENS'!$V2569</f>
        <v>0.02761776437</v>
      </c>
      <c r="X2569" s="53" t="s">
        <v>53</v>
      </c>
      <c r="Y2569" s="53" t="s">
        <v>290</v>
      </c>
      <c r="Z2569" s="58" t="str">
        <f>'LISTA DOS ITENS'!$F2569&amp;"-"&amp;'LISTA DOS ITENS'!$H2569&amp;"-"&amp;'LISTA DOS ITENS'!$J2569&amp;"-"&amp;'LISTA DOS ITENS'!$K2569&amp;"-"&amp;'LISTA DOS ITENS'!$I2569</f>
        <v>10680057-2201-0003-CONS/NAC-</v>
      </c>
      <c r="AA2569" s="59" t="str">
        <f t="array" ref="AA2569">INDEX('RESUMO - LOTES E VMA'!$M$3:$M$181,MATCH('LISTA DOS ITENS'!$D2569,'RESUMO - LOTES E VMA'!$A$3:$A$181,0))</f>
        <v>Para Leilão</v>
      </c>
      <c r="AB2569" s="60">
        <f t="array" ref="AB2569">INDEX('RESUMO - LOTES E VMA'!$J$3:$J$181,MATCH('LISTA DOS ITENS'!$D2569,'RESUMO - LOTES E VMA'!$A$3:$A$181,0))</f>
        <v>0.05291176772</v>
      </c>
      <c r="AC2569" s="29" t="str">
        <f t="array" ref="AC2569">INDEX('RESUMO - LOTES E VMA'!$L$3:$L$181,MATCH('LISTA DOS ITENS'!$D2569,'RESUMO - LOTES E VMA'!$A$3:$A$181,0))</f>
        <v>1% do Valor de Comparação do VMA</v>
      </c>
      <c r="AD2569" s="53" t="str">
        <f>VLOOKUP(Tabela1[[#This Row],[Índice]],[1]Planilha1!$A:$A,1,0)</f>
        <v>#ERROR!</v>
      </c>
    </row>
    <row r="2570" ht="15.75" customHeight="1">
      <c r="A2570" s="52">
        <v>258154.0</v>
      </c>
      <c r="B2570" s="53" t="s">
        <v>70</v>
      </c>
      <c r="C2570" s="53" t="s">
        <v>71</v>
      </c>
      <c r="D2570" s="22">
        <v>207371.0</v>
      </c>
      <c r="E2570" s="53" t="s">
        <v>63</v>
      </c>
      <c r="F2570" s="54">
        <v>1.0377448E7</v>
      </c>
      <c r="G2570" s="53" t="s">
        <v>1874</v>
      </c>
      <c r="H2570" s="55">
        <v>2101.0</v>
      </c>
      <c r="I2570" s="55"/>
      <c r="J2570" s="55" t="s">
        <v>65</v>
      </c>
      <c r="K2570" s="53" t="s">
        <v>73</v>
      </c>
      <c r="L2570" s="53"/>
      <c r="M2570" s="53">
        <v>8.0</v>
      </c>
      <c r="N2570" s="53" t="s">
        <v>52</v>
      </c>
      <c r="O2570" s="25">
        <v>154.0325</v>
      </c>
      <c r="P2570" s="25">
        <f>'LISTA DOS ITENS'!$O2570*'LISTA DOS ITENS'!$M2570</f>
        <v>1232.26</v>
      </c>
      <c r="Q2570" s="25">
        <v>154.03</v>
      </c>
      <c r="R2570" s="25">
        <f>'LISTA DOS ITENS'!$Q2570*'LISTA DOS ITENS'!$M2570</f>
        <v>1232.24</v>
      </c>
      <c r="S2570" s="56">
        <f>IF('LISTA DOS ITENS'!$P2570&gt;'LISTA DOS ITENS'!$R2570,'LISTA DOS ITENS'!$P2570,'LISTA DOS ITENS'!$R2570)</f>
        <v>1232.26</v>
      </c>
      <c r="T2570" s="25">
        <v>8.370777427864729</v>
      </c>
      <c r="U2570" s="25">
        <f>'LISTA DOS ITENS'!$T2570*'LISTA DOS ITENS'!$M2570</f>
        <v>66.96621942</v>
      </c>
      <c r="V2570" s="56">
        <f t="array" ref="V2570">INDEX('RESUMO - LOTES E VMA'!$F$3:$F$181,MATCH('LISTA DOS ITENS'!$D2570,'RESUMO - LOTES E VMA'!$A$3:$A$181,0))</f>
        <v>5312.359605</v>
      </c>
      <c r="W2570" s="57">
        <f>'LISTA DOS ITENS'!$U2570/'LISTA DOS ITENS'!$V2570</f>
        <v>0.01260573914</v>
      </c>
      <c r="X2570" s="53" t="s">
        <v>53</v>
      </c>
      <c r="Y2570" s="53" t="s">
        <v>290</v>
      </c>
      <c r="Z2570" s="58" t="str">
        <f>'LISTA DOS ITENS'!$F2570&amp;"-"&amp;'LISTA DOS ITENS'!$H2570&amp;"-"&amp;'LISTA DOS ITENS'!$J2570&amp;"-"&amp;'LISTA DOS ITENS'!$K2570&amp;"-"&amp;'LISTA DOS ITENS'!$I2570</f>
        <v>10377448-2101-0803-CONS/NAC-</v>
      </c>
      <c r="AA2570" s="59" t="str">
        <f t="array" ref="AA2570">INDEX('RESUMO - LOTES E VMA'!$M$3:$M$181,MATCH('LISTA DOS ITENS'!$D2570,'RESUMO - LOTES E VMA'!$A$3:$A$181,0))</f>
        <v>Para Leilão</v>
      </c>
      <c r="AB2570" s="60">
        <f t="array" ref="AB2570">INDEX('RESUMO - LOTES E VMA'!$J$3:$J$181,MATCH('LISTA DOS ITENS'!$D2570,'RESUMO - LOTES E VMA'!$A$3:$A$181,0))</f>
        <v>0.05291176772</v>
      </c>
      <c r="AC2570" s="29" t="str">
        <f t="array" ref="AC2570">INDEX('RESUMO - LOTES E VMA'!$L$3:$L$181,MATCH('LISTA DOS ITENS'!$D2570,'RESUMO - LOTES E VMA'!$A$3:$A$181,0))</f>
        <v>1% do Valor de Comparação do VMA</v>
      </c>
      <c r="AD2570" s="53" t="str">
        <f>VLOOKUP(Tabela1[[#This Row],[Índice]],[1]Planilha1!$A:$A,1,0)</f>
        <v>#ERROR!</v>
      </c>
    </row>
    <row r="2571" ht="15.75" customHeight="1">
      <c r="A2571" s="52">
        <v>258155.0</v>
      </c>
      <c r="B2571" s="53" t="s">
        <v>70</v>
      </c>
      <c r="C2571" s="53" t="s">
        <v>71</v>
      </c>
      <c r="D2571" s="22">
        <v>207371.0</v>
      </c>
      <c r="E2571" s="53" t="s">
        <v>63</v>
      </c>
      <c r="F2571" s="54">
        <v>1.0234065E7</v>
      </c>
      <c r="G2571" s="53" t="s">
        <v>1880</v>
      </c>
      <c r="H2571" s="55">
        <v>2101.0</v>
      </c>
      <c r="I2571" s="55"/>
      <c r="J2571" s="55" t="s">
        <v>69</v>
      </c>
      <c r="K2571" s="53" t="s">
        <v>57</v>
      </c>
      <c r="L2571" s="53"/>
      <c r="M2571" s="53">
        <v>1.0</v>
      </c>
      <c r="N2571" s="53" t="s">
        <v>52</v>
      </c>
      <c r="O2571" s="25">
        <v>1.0</v>
      </c>
      <c r="P2571" s="25">
        <f>'LISTA DOS ITENS'!$O2571*'LISTA DOS ITENS'!$M2571</f>
        <v>1</v>
      </c>
      <c r="Q2571" s="25">
        <v>49.91</v>
      </c>
      <c r="R2571" s="25">
        <f>'LISTA DOS ITENS'!$Q2571*'LISTA DOS ITENS'!$M2571</f>
        <v>49.91</v>
      </c>
      <c r="S2571" s="56">
        <f>IF('LISTA DOS ITENS'!$P2571&gt;'LISTA DOS ITENS'!$R2571,'LISTA DOS ITENS'!$P2571,'LISTA DOS ITENS'!$R2571)</f>
        <v>49.91</v>
      </c>
      <c r="T2571" s="25">
        <v>2.712364483702711</v>
      </c>
      <c r="U2571" s="25">
        <f>'LISTA DOS ITENS'!$T2571*'LISTA DOS ITENS'!$M2571</f>
        <v>2.712364484</v>
      </c>
      <c r="V2571" s="56">
        <f t="array" ref="V2571">INDEX('RESUMO - LOTES E VMA'!$F$3:$F$181,MATCH('LISTA DOS ITENS'!$D2571,'RESUMO - LOTES E VMA'!$A$3:$A$181,0))</f>
        <v>5312.359605</v>
      </c>
      <c r="W2571" s="57">
        <f>'LISTA DOS ITENS'!$U2571/'LISTA DOS ITENS'!$V2571</f>
        <v>0.0005105762194</v>
      </c>
      <c r="X2571" s="53" t="s">
        <v>53</v>
      </c>
      <c r="Y2571" s="53" t="s">
        <v>290</v>
      </c>
      <c r="Z2571" s="58" t="str">
        <f>'LISTA DOS ITENS'!$F2571&amp;"-"&amp;'LISTA DOS ITENS'!$H2571&amp;"-"&amp;'LISTA DOS ITENS'!$J2571&amp;"-"&amp;'LISTA DOS ITENS'!$K2571&amp;"-"&amp;'LISTA DOS ITENS'!$I2571</f>
        <v>10234065-2101-0903-USADO-</v>
      </c>
      <c r="AA2571" s="59" t="str">
        <f t="array" ref="AA2571">INDEX('RESUMO - LOTES E VMA'!$M$3:$M$181,MATCH('LISTA DOS ITENS'!$D2571,'RESUMO - LOTES E VMA'!$A$3:$A$181,0))</f>
        <v>Para Leilão</v>
      </c>
      <c r="AB2571" s="60">
        <f t="array" ref="AB2571">INDEX('RESUMO - LOTES E VMA'!$J$3:$J$181,MATCH('LISTA DOS ITENS'!$D2571,'RESUMO - LOTES E VMA'!$A$3:$A$181,0))</f>
        <v>0.05291176772</v>
      </c>
      <c r="AC2571" s="29" t="str">
        <f t="array" ref="AC2571">INDEX('RESUMO - LOTES E VMA'!$L$3:$L$181,MATCH('LISTA DOS ITENS'!$D2571,'RESUMO - LOTES E VMA'!$A$3:$A$181,0))</f>
        <v>1% do Valor de Comparação do VMA</v>
      </c>
      <c r="AD2571" s="53" t="str">
        <f>VLOOKUP(Tabela1[[#This Row],[Índice]],[1]Planilha1!$A:$A,1,0)</f>
        <v>#ERROR!</v>
      </c>
    </row>
    <row r="2572" ht="15.75" customHeight="1">
      <c r="A2572" s="52">
        <v>258156.0</v>
      </c>
      <c r="B2572" s="53" t="s">
        <v>70</v>
      </c>
      <c r="C2572" s="53" t="s">
        <v>71</v>
      </c>
      <c r="D2572" s="22">
        <v>207371.0</v>
      </c>
      <c r="E2572" s="53" t="s">
        <v>63</v>
      </c>
      <c r="F2572" s="54">
        <v>1.0822472E7</v>
      </c>
      <c r="G2572" s="53" t="s">
        <v>1881</v>
      </c>
      <c r="H2572" s="55">
        <v>2101.0</v>
      </c>
      <c r="I2572" s="55"/>
      <c r="J2572" s="55" t="s">
        <v>69</v>
      </c>
      <c r="K2572" s="53" t="s">
        <v>73</v>
      </c>
      <c r="L2572" s="53"/>
      <c r="M2572" s="53">
        <v>8.0</v>
      </c>
      <c r="N2572" s="53" t="s">
        <v>52</v>
      </c>
      <c r="O2572" s="25">
        <v>48.01125</v>
      </c>
      <c r="P2572" s="25">
        <f>'LISTA DOS ITENS'!$O2572*'LISTA DOS ITENS'!$M2572</f>
        <v>384.09</v>
      </c>
      <c r="Q2572" s="25">
        <v>48.01</v>
      </c>
      <c r="R2572" s="25">
        <f>'LISTA DOS ITENS'!$Q2572*'LISTA DOS ITENS'!$M2572</f>
        <v>384.08</v>
      </c>
      <c r="S2572" s="56">
        <f>IF('LISTA DOS ITENS'!$P2572&gt;'LISTA DOS ITENS'!$R2572,'LISTA DOS ITENS'!$P2572,'LISTA DOS ITENS'!$R2572)</f>
        <v>384.09</v>
      </c>
      <c r="T2572" s="25">
        <v>2.6091087730428204</v>
      </c>
      <c r="U2572" s="25">
        <f>'LISTA DOS ITENS'!$T2572*'LISTA DOS ITENS'!$M2572</f>
        <v>20.87287018</v>
      </c>
      <c r="V2572" s="56">
        <f t="array" ref="V2572">INDEX('RESUMO - LOTES E VMA'!$F$3:$F$181,MATCH('LISTA DOS ITENS'!$D2572,'RESUMO - LOTES E VMA'!$A$3:$A$181,0))</f>
        <v>5312.359605</v>
      </c>
      <c r="W2572" s="57">
        <f>'LISTA DOS ITENS'!$U2572/'LISTA DOS ITENS'!$V2572</f>
        <v>0.003929114694</v>
      </c>
      <c r="X2572" s="53" t="s">
        <v>53</v>
      </c>
      <c r="Y2572" s="53" t="s">
        <v>290</v>
      </c>
      <c r="Z2572" s="58" t="str">
        <f>'LISTA DOS ITENS'!$F2572&amp;"-"&amp;'LISTA DOS ITENS'!$H2572&amp;"-"&amp;'LISTA DOS ITENS'!$J2572&amp;"-"&amp;'LISTA DOS ITENS'!$K2572&amp;"-"&amp;'LISTA DOS ITENS'!$I2572</f>
        <v>10822472-2101-0903-CONS/NAC-</v>
      </c>
      <c r="AA2572" s="59" t="str">
        <f t="array" ref="AA2572">INDEX('RESUMO - LOTES E VMA'!$M$3:$M$181,MATCH('LISTA DOS ITENS'!$D2572,'RESUMO - LOTES E VMA'!$A$3:$A$181,0))</f>
        <v>Para Leilão</v>
      </c>
      <c r="AB2572" s="60">
        <f t="array" ref="AB2572">INDEX('RESUMO - LOTES E VMA'!$J$3:$J$181,MATCH('LISTA DOS ITENS'!$D2572,'RESUMO - LOTES E VMA'!$A$3:$A$181,0))</f>
        <v>0.05291176772</v>
      </c>
      <c r="AC2572" s="29" t="str">
        <f t="array" ref="AC2572">INDEX('RESUMO - LOTES E VMA'!$L$3:$L$181,MATCH('LISTA DOS ITENS'!$D2572,'RESUMO - LOTES E VMA'!$A$3:$A$181,0))</f>
        <v>1% do Valor de Comparação do VMA</v>
      </c>
      <c r="AD2572" s="53" t="str">
        <f>VLOOKUP(Tabela1[[#This Row],[Índice]],[1]Planilha1!$A:$A,1,0)</f>
        <v>#ERROR!</v>
      </c>
    </row>
    <row r="2573" ht="15.75" customHeight="1">
      <c r="A2573" s="52">
        <v>258157.0</v>
      </c>
      <c r="B2573" s="53" t="s">
        <v>70</v>
      </c>
      <c r="C2573" s="53" t="s">
        <v>71</v>
      </c>
      <c r="D2573" s="22">
        <v>207371.0</v>
      </c>
      <c r="E2573" s="53" t="s">
        <v>63</v>
      </c>
      <c r="F2573" s="54">
        <v>1.0825314E7</v>
      </c>
      <c r="G2573" s="53" t="s">
        <v>1882</v>
      </c>
      <c r="H2573" s="55">
        <v>2101.0</v>
      </c>
      <c r="I2573" s="55"/>
      <c r="J2573" s="55" t="s">
        <v>69</v>
      </c>
      <c r="K2573" s="53" t="s">
        <v>73</v>
      </c>
      <c r="L2573" s="53"/>
      <c r="M2573" s="53">
        <v>24.0</v>
      </c>
      <c r="N2573" s="53" t="s">
        <v>52</v>
      </c>
      <c r="O2573" s="25">
        <v>52.790416666666665</v>
      </c>
      <c r="P2573" s="25">
        <f>'LISTA DOS ITENS'!$O2573*'LISTA DOS ITENS'!$M2573</f>
        <v>1266.97</v>
      </c>
      <c r="Q2573" s="25">
        <v>52.79</v>
      </c>
      <c r="R2573" s="25">
        <f>'LISTA DOS ITENS'!$Q2573*'LISTA DOS ITENS'!$M2573</f>
        <v>1266.96</v>
      </c>
      <c r="S2573" s="56">
        <f>IF('LISTA DOS ITENS'!$P2573&gt;'LISTA DOS ITENS'!$R2573,'LISTA DOS ITENS'!$P2573,'LISTA DOS ITENS'!$R2573)</f>
        <v>1266.97</v>
      </c>
      <c r="T2573" s="25">
        <v>2.8688784030187566</v>
      </c>
      <c r="U2573" s="25">
        <f>'LISTA DOS ITENS'!$T2573*'LISTA DOS ITENS'!$M2573</f>
        <v>68.85308167</v>
      </c>
      <c r="V2573" s="56">
        <f t="array" ref="V2573">INDEX('RESUMO - LOTES E VMA'!$F$3:$F$181,MATCH('LISTA DOS ITENS'!$D2573,'RESUMO - LOTES E VMA'!$A$3:$A$181,0))</f>
        <v>5312.359605</v>
      </c>
      <c r="W2573" s="57">
        <f>'LISTA DOS ITENS'!$U2573/'LISTA DOS ITENS'!$V2573</f>
        <v>0.0129609226</v>
      </c>
      <c r="X2573" s="53" t="s">
        <v>53</v>
      </c>
      <c r="Y2573" s="53" t="s">
        <v>290</v>
      </c>
      <c r="Z2573" s="58" t="str">
        <f>'LISTA DOS ITENS'!$F2573&amp;"-"&amp;'LISTA DOS ITENS'!$H2573&amp;"-"&amp;'LISTA DOS ITENS'!$J2573&amp;"-"&amp;'LISTA DOS ITENS'!$K2573&amp;"-"&amp;'LISTA DOS ITENS'!$I2573</f>
        <v>10825314-2101-0903-CONS/NAC-</v>
      </c>
      <c r="AA2573" s="59" t="str">
        <f t="array" ref="AA2573">INDEX('RESUMO - LOTES E VMA'!$M$3:$M$181,MATCH('LISTA DOS ITENS'!$D2573,'RESUMO - LOTES E VMA'!$A$3:$A$181,0))</f>
        <v>Para Leilão</v>
      </c>
      <c r="AB2573" s="60">
        <f t="array" ref="AB2573">INDEX('RESUMO - LOTES E VMA'!$J$3:$J$181,MATCH('LISTA DOS ITENS'!$D2573,'RESUMO - LOTES E VMA'!$A$3:$A$181,0))</f>
        <v>0.05291176772</v>
      </c>
      <c r="AC2573" s="29" t="str">
        <f t="array" ref="AC2573">INDEX('RESUMO - LOTES E VMA'!$L$3:$L$181,MATCH('LISTA DOS ITENS'!$D2573,'RESUMO - LOTES E VMA'!$A$3:$A$181,0))</f>
        <v>1% do Valor de Comparação do VMA</v>
      </c>
      <c r="AD2573" s="53" t="str">
        <f>VLOOKUP(Tabela1[[#This Row],[Índice]],[1]Planilha1!$A:$A,1,0)</f>
        <v>#ERROR!</v>
      </c>
    </row>
    <row r="2574" ht="15.75" customHeight="1">
      <c r="A2574" s="52">
        <v>258158.0</v>
      </c>
      <c r="B2574" s="53" t="s">
        <v>70</v>
      </c>
      <c r="C2574" s="53" t="s">
        <v>71</v>
      </c>
      <c r="D2574" s="22">
        <v>207371.0</v>
      </c>
      <c r="E2574" s="53" t="s">
        <v>63</v>
      </c>
      <c r="F2574" s="54">
        <v>1.0494617E7</v>
      </c>
      <c r="G2574" s="53" t="s">
        <v>1883</v>
      </c>
      <c r="H2574" s="55">
        <v>2201.0</v>
      </c>
      <c r="I2574" s="55"/>
      <c r="J2574" s="55" t="s">
        <v>69</v>
      </c>
      <c r="K2574" s="53" t="s">
        <v>73</v>
      </c>
      <c r="L2574" s="53"/>
      <c r="M2574" s="53">
        <v>7.0</v>
      </c>
      <c r="N2574" s="53" t="s">
        <v>52</v>
      </c>
      <c r="O2574" s="25">
        <v>347.26142857142855</v>
      </c>
      <c r="P2574" s="25">
        <f>'LISTA DOS ITENS'!$O2574*'LISTA DOS ITENS'!$M2574</f>
        <v>2430.83</v>
      </c>
      <c r="Q2574" s="25">
        <v>347.26</v>
      </c>
      <c r="R2574" s="25">
        <f>'LISTA DOS ITENS'!$Q2574*'LISTA DOS ITENS'!$M2574</f>
        <v>2430.82</v>
      </c>
      <c r="S2574" s="56">
        <f>IF('LISTA DOS ITENS'!$P2574&gt;'LISTA DOS ITENS'!$R2574,'LISTA DOS ITENS'!$P2574,'LISTA DOS ITENS'!$R2574)</f>
        <v>2430.83</v>
      </c>
      <c r="T2574" s="25">
        <v>18.871883201975628</v>
      </c>
      <c r="U2574" s="25">
        <f>'LISTA DOS ITENS'!$T2574*'LISTA DOS ITENS'!$M2574</f>
        <v>132.1031824</v>
      </c>
      <c r="V2574" s="56">
        <f t="array" ref="V2574">INDEX('RESUMO - LOTES E VMA'!$F$3:$F$181,MATCH('LISTA DOS ITENS'!$D2574,'RESUMO - LOTES E VMA'!$A$3:$A$181,0))</f>
        <v>5312.359605</v>
      </c>
      <c r="W2574" s="57">
        <f>'LISTA DOS ITENS'!$U2574/'LISTA DOS ITENS'!$V2574</f>
        <v>0.02486713856</v>
      </c>
      <c r="X2574" s="53" t="s">
        <v>53</v>
      </c>
      <c r="Y2574" s="53" t="s">
        <v>290</v>
      </c>
      <c r="Z2574" s="58" t="str">
        <f>'LISTA DOS ITENS'!$F2574&amp;"-"&amp;'LISTA DOS ITENS'!$H2574&amp;"-"&amp;'LISTA DOS ITENS'!$J2574&amp;"-"&amp;'LISTA DOS ITENS'!$K2574&amp;"-"&amp;'LISTA DOS ITENS'!$I2574</f>
        <v>10494617-2201-0903-CONS/NAC-</v>
      </c>
      <c r="AA2574" s="59" t="str">
        <f t="array" ref="AA2574">INDEX('RESUMO - LOTES E VMA'!$M$3:$M$181,MATCH('LISTA DOS ITENS'!$D2574,'RESUMO - LOTES E VMA'!$A$3:$A$181,0))</f>
        <v>Para Leilão</v>
      </c>
      <c r="AB2574" s="60">
        <f t="array" ref="AB2574">INDEX('RESUMO - LOTES E VMA'!$J$3:$J$181,MATCH('LISTA DOS ITENS'!$D2574,'RESUMO - LOTES E VMA'!$A$3:$A$181,0))</f>
        <v>0.05291176772</v>
      </c>
      <c r="AC2574" s="29" t="str">
        <f t="array" ref="AC2574">INDEX('RESUMO - LOTES E VMA'!$L$3:$L$181,MATCH('LISTA DOS ITENS'!$D2574,'RESUMO - LOTES E VMA'!$A$3:$A$181,0))</f>
        <v>1% do Valor de Comparação do VMA</v>
      </c>
      <c r="AD2574" s="53" t="str">
        <f>VLOOKUP(Tabela1[[#This Row],[Índice]],[1]Planilha1!$A:$A,1,0)</f>
        <v>#ERROR!</v>
      </c>
    </row>
    <row r="2575" ht="15.75" customHeight="1">
      <c r="A2575" s="52">
        <v>258159.0</v>
      </c>
      <c r="B2575" s="53" t="s">
        <v>70</v>
      </c>
      <c r="C2575" s="53" t="s">
        <v>71</v>
      </c>
      <c r="D2575" s="22">
        <v>207371.0</v>
      </c>
      <c r="E2575" s="53" t="s">
        <v>63</v>
      </c>
      <c r="F2575" s="54">
        <v>1.112044E7</v>
      </c>
      <c r="G2575" s="53" t="s">
        <v>1884</v>
      </c>
      <c r="H2575" s="55">
        <v>2201.0</v>
      </c>
      <c r="I2575" s="55"/>
      <c r="J2575" s="55" t="s">
        <v>69</v>
      </c>
      <c r="K2575" s="53" t="s">
        <v>73</v>
      </c>
      <c r="L2575" s="53"/>
      <c r="M2575" s="53">
        <v>18.0</v>
      </c>
      <c r="N2575" s="53" t="s">
        <v>52</v>
      </c>
      <c r="O2575" s="25">
        <v>96.89722222222223</v>
      </c>
      <c r="P2575" s="25">
        <f>'LISTA DOS ITENS'!$O2575*'LISTA DOS ITENS'!$M2575</f>
        <v>1744.15</v>
      </c>
      <c r="Q2575" s="25">
        <v>96.9</v>
      </c>
      <c r="R2575" s="25">
        <f>'LISTA DOS ITENS'!$Q2575*'LISTA DOS ITENS'!$M2575</f>
        <v>1744.2</v>
      </c>
      <c r="S2575" s="56">
        <f>IF('LISTA DOS ITENS'!$P2575&gt;'LISTA DOS ITENS'!$R2575,'LISTA DOS ITENS'!$P2575,'LISTA DOS ITENS'!$R2575)</f>
        <v>1744.2</v>
      </c>
      <c r="T2575" s="25">
        <v>5.266041243654433</v>
      </c>
      <c r="U2575" s="25">
        <f>'LISTA DOS ITENS'!$T2575*'LISTA DOS ITENS'!$M2575</f>
        <v>94.78874239</v>
      </c>
      <c r="V2575" s="56">
        <f t="array" ref="V2575">INDEX('RESUMO - LOTES E VMA'!$F$3:$F$181,MATCH('LISTA DOS ITENS'!$D2575,'RESUMO - LOTES E VMA'!$A$3:$A$181,0))</f>
        <v>5312.359605</v>
      </c>
      <c r="W2575" s="57">
        <f>'LISTA DOS ITENS'!$U2575/'LISTA DOS ITENS'!$V2575</f>
        <v>0.01784305834</v>
      </c>
      <c r="X2575" s="53" t="s">
        <v>53</v>
      </c>
      <c r="Y2575" s="53" t="s">
        <v>290</v>
      </c>
      <c r="Z2575" s="58" t="str">
        <f>'LISTA DOS ITENS'!$F2575&amp;"-"&amp;'LISTA DOS ITENS'!$H2575&amp;"-"&amp;'LISTA DOS ITENS'!$J2575&amp;"-"&amp;'LISTA DOS ITENS'!$K2575&amp;"-"&amp;'LISTA DOS ITENS'!$I2575</f>
        <v>11120440-2201-0903-CONS/NAC-</v>
      </c>
      <c r="AA2575" s="59" t="str">
        <f t="array" ref="AA2575">INDEX('RESUMO - LOTES E VMA'!$M$3:$M$181,MATCH('LISTA DOS ITENS'!$D2575,'RESUMO - LOTES E VMA'!$A$3:$A$181,0))</f>
        <v>Para Leilão</v>
      </c>
      <c r="AB2575" s="60">
        <f t="array" ref="AB2575">INDEX('RESUMO - LOTES E VMA'!$J$3:$J$181,MATCH('LISTA DOS ITENS'!$D2575,'RESUMO - LOTES E VMA'!$A$3:$A$181,0))</f>
        <v>0.05291176772</v>
      </c>
      <c r="AC2575" s="29" t="str">
        <f t="array" ref="AC2575">INDEX('RESUMO - LOTES E VMA'!$L$3:$L$181,MATCH('LISTA DOS ITENS'!$D2575,'RESUMO - LOTES E VMA'!$A$3:$A$181,0))</f>
        <v>1% do Valor de Comparação do VMA</v>
      </c>
      <c r="AD2575" s="53" t="str">
        <f>VLOOKUP(Tabela1[[#This Row],[Índice]],[1]Planilha1!$A:$A,1,0)</f>
        <v>#ERROR!</v>
      </c>
    </row>
    <row r="2576" ht="15.75" customHeight="1">
      <c r="A2576" s="52">
        <v>258160.0</v>
      </c>
      <c r="B2576" s="53" t="s">
        <v>70</v>
      </c>
      <c r="C2576" s="53" t="s">
        <v>71</v>
      </c>
      <c r="D2576" s="22">
        <v>207371.0</v>
      </c>
      <c r="E2576" s="53" t="s">
        <v>63</v>
      </c>
      <c r="F2576" s="54">
        <v>1.2158242E7</v>
      </c>
      <c r="G2576" s="53" t="s">
        <v>1885</v>
      </c>
      <c r="H2576" s="55">
        <v>2201.0</v>
      </c>
      <c r="I2576" s="55"/>
      <c r="J2576" s="55" t="s">
        <v>69</v>
      </c>
      <c r="K2576" s="53" t="s">
        <v>73</v>
      </c>
      <c r="L2576" s="53"/>
      <c r="M2576" s="53">
        <v>4.0</v>
      </c>
      <c r="N2576" s="53" t="s">
        <v>52</v>
      </c>
      <c r="O2576" s="25">
        <v>65.1025</v>
      </c>
      <c r="P2576" s="25">
        <f>'LISTA DOS ITENS'!$O2576*'LISTA DOS ITENS'!$M2576</f>
        <v>260.41</v>
      </c>
      <c r="Q2576" s="25">
        <v>65.1</v>
      </c>
      <c r="R2576" s="25">
        <f>'LISTA DOS ITENS'!$Q2576*'LISTA DOS ITENS'!$M2576</f>
        <v>260.4</v>
      </c>
      <c r="S2576" s="56">
        <f>IF('LISTA DOS ITENS'!$P2576&gt;'LISTA DOS ITENS'!$R2576,'LISTA DOS ITENS'!$P2576,'LISTA DOS ITENS'!$R2576)</f>
        <v>260.41</v>
      </c>
      <c r="T2576" s="25">
        <v>3.5378667178731016</v>
      </c>
      <c r="U2576" s="25">
        <f>'LISTA DOS ITENS'!$T2576*'LISTA DOS ITENS'!$M2576</f>
        <v>14.15146687</v>
      </c>
      <c r="V2576" s="56">
        <f t="array" ref="V2576">INDEX('RESUMO - LOTES E VMA'!$F$3:$F$181,MATCH('LISTA DOS ITENS'!$D2576,'RESUMO - LOTES E VMA'!$A$3:$A$181,0))</f>
        <v>5312.359605</v>
      </c>
      <c r="W2576" s="57">
        <f>'LISTA DOS ITENS'!$U2576/'LISTA DOS ITENS'!$V2576</f>
        <v>0.002663875928</v>
      </c>
      <c r="X2576" s="53" t="s">
        <v>53</v>
      </c>
      <c r="Y2576" s="53" t="s">
        <v>290</v>
      </c>
      <c r="Z2576" s="58" t="str">
        <f>'LISTA DOS ITENS'!$F2576&amp;"-"&amp;'LISTA DOS ITENS'!$H2576&amp;"-"&amp;'LISTA DOS ITENS'!$J2576&amp;"-"&amp;'LISTA DOS ITENS'!$K2576&amp;"-"&amp;'LISTA DOS ITENS'!$I2576</f>
        <v>12158242-2201-0903-CONS/NAC-</v>
      </c>
      <c r="AA2576" s="59" t="str">
        <f t="array" ref="AA2576">INDEX('RESUMO - LOTES E VMA'!$M$3:$M$181,MATCH('LISTA DOS ITENS'!$D2576,'RESUMO - LOTES E VMA'!$A$3:$A$181,0))</f>
        <v>Para Leilão</v>
      </c>
      <c r="AB2576" s="60">
        <f t="array" ref="AB2576">INDEX('RESUMO - LOTES E VMA'!$J$3:$J$181,MATCH('LISTA DOS ITENS'!$D2576,'RESUMO - LOTES E VMA'!$A$3:$A$181,0))</f>
        <v>0.05291176772</v>
      </c>
      <c r="AC2576" s="29" t="str">
        <f t="array" ref="AC2576">INDEX('RESUMO - LOTES E VMA'!$L$3:$L$181,MATCH('LISTA DOS ITENS'!$D2576,'RESUMO - LOTES E VMA'!$A$3:$A$181,0))</f>
        <v>1% do Valor de Comparação do VMA</v>
      </c>
      <c r="AD2576" s="53" t="str">
        <f>VLOOKUP(Tabela1[[#This Row],[Índice]],[1]Planilha1!$A:$A,1,0)</f>
        <v>#ERROR!</v>
      </c>
    </row>
    <row r="2577" ht="15.75" customHeight="1">
      <c r="A2577" s="52">
        <v>258161.0</v>
      </c>
      <c r="B2577" s="53" t="s">
        <v>70</v>
      </c>
      <c r="C2577" s="53" t="s">
        <v>71</v>
      </c>
      <c r="D2577" s="22">
        <v>207371.0</v>
      </c>
      <c r="E2577" s="53" t="s">
        <v>63</v>
      </c>
      <c r="F2577" s="54">
        <v>1.0048019E7</v>
      </c>
      <c r="G2577" s="53" t="s">
        <v>1886</v>
      </c>
      <c r="H2577" s="55">
        <v>2101.0</v>
      </c>
      <c r="I2577" s="55"/>
      <c r="J2577" s="55" t="s">
        <v>79</v>
      </c>
      <c r="K2577" s="53" t="s">
        <v>73</v>
      </c>
      <c r="L2577" s="53"/>
      <c r="M2577" s="53">
        <v>2.0</v>
      </c>
      <c r="N2577" s="53" t="s">
        <v>52</v>
      </c>
      <c r="O2577" s="25">
        <v>37.0</v>
      </c>
      <c r="P2577" s="25">
        <f>'LISTA DOS ITENS'!$O2577*'LISTA DOS ITENS'!$M2577</f>
        <v>74</v>
      </c>
      <c r="Q2577" s="25">
        <v>37.01</v>
      </c>
      <c r="R2577" s="25">
        <f>'LISTA DOS ITENS'!$Q2577*'LISTA DOS ITENS'!$M2577</f>
        <v>74.02</v>
      </c>
      <c r="S2577" s="56">
        <f>IF('LISTA DOS ITENS'!$P2577&gt;'LISTA DOS ITENS'!$R2577,'LISTA DOS ITENS'!$P2577,'LISTA DOS ITENS'!$R2577)</f>
        <v>74.02</v>
      </c>
      <c r="T2577" s="25">
        <v>2.0113125534329264</v>
      </c>
      <c r="U2577" s="25">
        <f>'LISTA DOS ITENS'!$T2577*'LISTA DOS ITENS'!$M2577</f>
        <v>4.022625107</v>
      </c>
      <c r="V2577" s="56">
        <f t="array" ref="V2577">INDEX('RESUMO - LOTES E VMA'!$F$3:$F$181,MATCH('LISTA DOS ITENS'!$D2577,'RESUMO - LOTES E VMA'!$A$3:$A$181,0))</f>
        <v>5312.359605</v>
      </c>
      <c r="W2577" s="57">
        <f>'LISTA DOS ITENS'!$U2577/'LISTA DOS ITENS'!$V2577</f>
        <v>0.0007572200313</v>
      </c>
      <c r="X2577" s="53" t="s">
        <v>53</v>
      </c>
      <c r="Y2577" s="53" t="s">
        <v>290</v>
      </c>
      <c r="Z2577" s="58" t="str">
        <f>'LISTA DOS ITENS'!$F2577&amp;"-"&amp;'LISTA DOS ITENS'!$H2577&amp;"-"&amp;'LISTA DOS ITENS'!$J2577&amp;"-"&amp;'LISTA DOS ITENS'!$K2577&amp;"-"&amp;'LISTA DOS ITENS'!$I2577</f>
        <v>10048019-2101-A003-CONS/NAC-</v>
      </c>
      <c r="AA2577" s="59" t="str">
        <f t="array" ref="AA2577">INDEX('RESUMO - LOTES E VMA'!$M$3:$M$181,MATCH('LISTA DOS ITENS'!$D2577,'RESUMO - LOTES E VMA'!$A$3:$A$181,0))</f>
        <v>Para Leilão</v>
      </c>
      <c r="AB2577" s="60">
        <f t="array" ref="AB2577">INDEX('RESUMO - LOTES E VMA'!$J$3:$J$181,MATCH('LISTA DOS ITENS'!$D2577,'RESUMO - LOTES E VMA'!$A$3:$A$181,0))</f>
        <v>0.05291176772</v>
      </c>
      <c r="AC2577" s="29" t="str">
        <f t="array" ref="AC2577">INDEX('RESUMO - LOTES E VMA'!$L$3:$L$181,MATCH('LISTA DOS ITENS'!$D2577,'RESUMO - LOTES E VMA'!$A$3:$A$181,0))</f>
        <v>1% do Valor de Comparação do VMA</v>
      </c>
      <c r="AD2577" s="53" t="str">
        <f>VLOOKUP(Tabela1[[#This Row],[Índice]],[1]Planilha1!$A:$A,1,0)</f>
        <v>#ERROR!</v>
      </c>
    </row>
    <row r="2578" ht="15.75" customHeight="1">
      <c r="A2578" s="52">
        <v>258162.0</v>
      </c>
      <c r="B2578" s="53" t="s">
        <v>70</v>
      </c>
      <c r="C2578" s="53" t="s">
        <v>71</v>
      </c>
      <c r="D2578" s="22">
        <v>207371.0</v>
      </c>
      <c r="E2578" s="53" t="s">
        <v>63</v>
      </c>
      <c r="F2578" s="54">
        <v>1.025425E7</v>
      </c>
      <c r="G2578" s="53" t="s">
        <v>1871</v>
      </c>
      <c r="H2578" s="55">
        <v>2101.0</v>
      </c>
      <c r="I2578" s="55"/>
      <c r="J2578" s="55" t="s">
        <v>79</v>
      </c>
      <c r="K2578" s="53" t="s">
        <v>117</v>
      </c>
      <c r="L2578" s="53"/>
      <c r="M2578" s="53">
        <v>25.0</v>
      </c>
      <c r="N2578" s="53" t="s">
        <v>52</v>
      </c>
      <c r="O2578" s="25">
        <v>163.7152</v>
      </c>
      <c r="P2578" s="25">
        <f>'LISTA DOS ITENS'!$O2578*'LISTA DOS ITENS'!$M2578</f>
        <v>4092.88</v>
      </c>
      <c r="Q2578" s="25">
        <v>163.72</v>
      </c>
      <c r="R2578" s="25">
        <f>'LISTA DOS ITENS'!$Q2578*'LISTA DOS ITENS'!$M2578</f>
        <v>4093</v>
      </c>
      <c r="S2578" s="56">
        <f>IF('LISTA DOS ITENS'!$P2578&gt;'LISTA DOS ITENS'!$R2578,'LISTA DOS ITENS'!$P2578,'LISTA DOS ITENS'!$R2578)</f>
        <v>4093</v>
      </c>
      <c r="T2578" s="25">
        <v>8.897381552230172</v>
      </c>
      <c r="U2578" s="25">
        <f>'LISTA DOS ITENS'!$T2578*'LISTA DOS ITENS'!$M2578</f>
        <v>222.4345388</v>
      </c>
      <c r="V2578" s="56">
        <f t="array" ref="V2578">INDEX('RESUMO - LOTES E VMA'!$F$3:$F$181,MATCH('LISTA DOS ITENS'!$D2578,'RESUMO - LOTES E VMA'!$A$3:$A$181,0))</f>
        <v>5312.359605</v>
      </c>
      <c r="W2578" s="57">
        <f>'LISTA DOS ITENS'!$U2578/'LISTA DOS ITENS'!$V2578</f>
        <v>0.04187113737</v>
      </c>
      <c r="X2578" s="53" t="s">
        <v>53</v>
      </c>
      <c r="Y2578" s="53" t="s">
        <v>290</v>
      </c>
      <c r="Z2578" s="58" t="str">
        <f>'LISTA DOS ITENS'!$F2578&amp;"-"&amp;'LISTA DOS ITENS'!$H2578&amp;"-"&amp;'LISTA DOS ITENS'!$J2578&amp;"-"&amp;'LISTA DOS ITENS'!$K2578&amp;"-"&amp;'LISTA DOS ITENS'!$I2578</f>
        <v>10254250-2101-A003-CONS/IAMN-</v>
      </c>
      <c r="AA2578" s="59" t="str">
        <f t="array" ref="AA2578">INDEX('RESUMO - LOTES E VMA'!$M$3:$M$181,MATCH('LISTA DOS ITENS'!$D2578,'RESUMO - LOTES E VMA'!$A$3:$A$181,0))</f>
        <v>Para Leilão</v>
      </c>
      <c r="AB2578" s="60">
        <f t="array" ref="AB2578">INDEX('RESUMO - LOTES E VMA'!$J$3:$J$181,MATCH('LISTA DOS ITENS'!$D2578,'RESUMO - LOTES E VMA'!$A$3:$A$181,0))</f>
        <v>0.05291176772</v>
      </c>
      <c r="AC2578" s="29" t="str">
        <f t="array" ref="AC2578">INDEX('RESUMO - LOTES E VMA'!$L$3:$L$181,MATCH('LISTA DOS ITENS'!$D2578,'RESUMO - LOTES E VMA'!$A$3:$A$181,0))</f>
        <v>1% do Valor de Comparação do VMA</v>
      </c>
      <c r="AD2578" s="53" t="str">
        <f>VLOOKUP(Tabela1[[#This Row],[Índice]],[1]Planilha1!$A:$A,1,0)</f>
        <v>#ERROR!</v>
      </c>
    </row>
    <row r="2579" ht="15.75" customHeight="1">
      <c r="A2579" s="52">
        <v>258163.0</v>
      </c>
      <c r="B2579" s="53" t="s">
        <v>70</v>
      </c>
      <c r="C2579" s="53" t="s">
        <v>71</v>
      </c>
      <c r="D2579" s="22">
        <v>207371.0</v>
      </c>
      <c r="E2579" s="53" t="s">
        <v>63</v>
      </c>
      <c r="F2579" s="54">
        <v>1.0534602E7</v>
      </c>
      <c r="G2579" s="53" t="s">
        <v>1879</v>
      </c>
      <c r="H2579" s="55">
        <v>2101.0</v>
      </c>
      <c r="I2579" s="55"/>
      <c r="J2579" s="55" t="s">
        <v>79</v>
      </c>
      <c r="K2579" s="53" t="s">
        <v>73</v>
      </c>
      <c r="L2579" s="53"/>
      <c r="M2579" s="53">
        <v>16.0</v>
      </c>
      <c r="N2579" s="53" t="s">
        <v>52</v>
      </c>
      <c r="O2579" s="25">
        <v>67.786875</v>
      </c>
      <c r="P2579" s="25">
        <f>'LISTA DOS ITENS'!$O2579*'LISTA DOS ITENS'!$M2579</f>
        <v>1084.59</v>
      </c>
      <c r="Q2579" s="25">
        <v>114.62</v>
      </c>
      <c r="R2579" s="25">
        <f>'LISTA DOS ITENS'!$Q2579*'LISTA DOS ITENS'!$M2579</f>
        <v>1833.92</v>
      </c>
      <c r="S2579" s="56">
        <f>IF('LISTA DOS ITENS'!$P2579&gt;'LISTA DOS ITENS'!$R2579,'LISTA DOS ITENS'!$P2579,'LISTA DOS ITENS'!$R2579)</f>
        <v>1833.92</v>
      </c>
      <c r="T2579" s="25">
        <v>6.229036608335099</v>
      </c>
      <c r="U2579" s="25">
        <f>'LISTA DOS ITENS'!$T2579*'LISTA DOS ITENS'!$M2579</f>
        <v>99.66458573</v>
      </c>
      <c r="V2579" s="56">
        <f t="array" ref="V2579">INDEX('RESUMO - LOTES E VMA'!$F$3:$F$181,MATCH('LISTA DOS ITENS'!$D2579,'RESUMO - LOTES E VMA'!$A$3:$A$181,0))</f>
        <v>5312.359605</v>
      </c>
      <c r="W2579" s="57">
        <f>'LISTA DOS ITENS'!$U2579/'LISTA DOS ITENS'!$V2579</f>
        <v>0.01876088841</v>
      </c>
      <c r="X2579" s="53" t="s">
        <v>53</v>
      </c>
      <c r="Y2579" s="53" t="s">
        <v>290</v>
      </c>
      <c r="Z2579" s="58" t="str">
        <f>'LISTA DOS ITENS'!$F2579&amp;"-"&amp;'LISTA DOS ITENS'!$H2579&amp;"-"&amp;'LISTA DOS ITENS'!$J2579&amp;"-"&amp;'LISTA DOS ITENS'!$K2579&amp;"-"&amp;'LISTA DOS ITENS'!$I2579</f>
        <v>10534602-2101-A003-CONS/NAC-</v>
      </c>
      <c r="AA2579" s="59" t="str">
        <f t="array" ref="AA2579">INDEX('RESUMO - LOTES E VMA'!$M$3:$M$181,MATCH('LISTA DOS ITENS'!$D2579,'RESUMO - LOTES E VMA'!$A$3:$A$181,0))</f>
        <v>Para Leilão</v>
      </c>
      <c r="AB2579" s="60">
        <f t="array" ref="AB2579">INDEX('RESUMO - LOTES E VMA'!$J$3:$J$181,MATCH('LISTA DOS ITENS'!$D2579,'RESUMO - LOTES E VMA'!$A$3:$A$181,0))</f>
        <v>0.05291176772</v>
      </c>
      <c r="AC2579" s="29" t="str">
        <f t="array" ref="AC2579">INDEX('RESUMO - LOTES E VMA'!$L$3:$L$181,MATCH('LISTA DOS ITENS'!$D2579,'RESUMO - LOTES E VMA'!$A$3:$A$181,0))</f>
        <v>1% do Valor de Comparação do VMA</v>
      </c>
      <c r="AD2579" s="53" t="str">
        <f>VLOOKUP(Tabela1[[#This Row],[Índice]],[1]Planilha1!$A:$A,1,0)</f>
        <v>#ERROR!</v>
      </c>
    </row>
    <row r="2580" ht="15.75" customHeight="1">
      <c r="A2580" s="52">
        <v>258164.0</v>
      </c>
      <c r="B2580" s="53" t="s">
        <v>70</v>
      </c>
      <c r="C2580" s="53" t="s">
        <v>71</v>
      </c>
      <c r="D2580" s="22">
        <v>207371.0</v>
      </c>
      <c r="E2580" s="53" t="s">
        <v>63</v>
      </c>
      <c r="F2580" s="54">
        <v>1.0663225E7</v>
      </c>
      <c r="G2580" s="53" t="s">
        <v>1887</v>
      </c>
      <c r="H2580" s="55">
        <v>2101.0</v>
      </c>
      <c r="I2580" s="55"/>
      <c r="J2580" s="55" t="s">
        <v>79</v>
      </c>
      <c r="K2580" s="53" t="s">
        <v>73</v>
      </c>
      <c r="L2580" s="53"/>
      <c r="M2580" s="53">
        <v>20.0</v>
      </c>
      <c r="N2580" s="53" t="s">
        <v>52</v>
      </c>
      <c r="O2580" s="25">
        <v>80.0</v>
      </c>
      <c r="P2580" s="25">
        <f>'LISTA DOS ITENS'!$O2580*'LISTA DOS ITENS'!$M2580</f>
        <v>1600</v>
      </c>
      <c r="Q2580" s="25">
        <v>80.0</v>
      </c>
      <c r="R2580" s="25">
        <f>'LISTA DOS ITENS'!$Q2580*'LISTA DOS ITENS'!$M2580</f>
        <v>1600</v>
      </c>
      <c r="S2580" s="56">
        <f>IF('LISTA DOS ITENS'!$P2580&gt;'LISTA DOS ITENS'!$R2580,'LISTA DOS ITENS'!$P2580,'LISTA DOS ITENS'!$R2580)</f>
        <v>1600</v>
      </c>
      <c r="T2580" s="25">
        <v>4.3476088698901405</v>
      </c>
      <c r="U2580" s="25">
        <f>'LISTA DOS ITENS'!$T2580*'LISTA DOS ITENS'!$M2580</f>
        <v>86.9521774</v>
      </c>
      <c r="V2580" s="56">
        <f t="array" ref="V2580">INDEX('RESUMO - LOTES E VMA'!$F$3:$F$181,MATCH('LISTA DOS ITENS'!$D2580,'RESUMO - LOTES E VMA'!$A$3:$A$181,0))</f>
        <v>5312.359605</v>
      </c>
      <c r="W2580" s="57">
        <f>'LISTA DOS ITENS'!$U2580/'LISTA DOS ITENS'!$V2580</f>
        <v>0.01636790124</v>
      </c>
      <c r="X2580" s="53" t="s">
        <v>53</v>
      </c>
      <c r="Y2580" s="53" t="s">
        <v>290</v>
      </c>
      <c r="Z2580" s="58" t="str">
        <f>'LISTA DOS ITENS'!$F2580&amp;"-"&amp;'LISTA DOS ITENS'!$H2580&amp;"-"&amp;'LISTA DOS ITENS'!$J2580&amp;"-"&amp;'LISTA DOS ITENS'!$K2580&amp;"-"&amp;'LISTA DOS ITENS'!$I2580</f>
        <v>10663225-2101-A003-CONS/NAC-</v>
      </c>
      <c r="AA2580" s="59" t="str">
        <f t="array" ref="AA2580">INDEX('RESUMO - LOTES E VMA'!$M$3:$M$181,MATCH('LISTA DOS ITENS'!$D2580,'RESUMO - LOTES E VMA'!$A$3:$A$181,0))</f>
        <v>Para Leilão</v>
      </c>
      <c r="AB2580" s="60">
        <f t="array" ref="AB2580">INDEX('RESUMO - LOTES E VMA'!$J$3:$J$181,MATCH('LISTA DOS ITENS'!$D2580,'RESUMO - LOTES E VMA'!$A$3:$A$181,0))</f>
        <v>0.05291176772</v>
      </c>
      <c r="AC2580" s="29" t="str">
        <f t="array" ref="AC2580">INDEX('RESUMO - LOTES E VMA'!$L$3:$L$181,MATCH('LISTA DOS ITENS'!$D2580,'RESUMO - LOTES E VMA'!$A$3:$A$181,0))</f>
        <v>1% do Valor de Comparação do VMA</v>
      </c>
      <c r="AD2580" s="53" t="str">
        <f>VLOOKUP(Tabela1[[#This Row],[Índice]],[1]Planilha1!$A:$A,1,0)</f>
        <v>#ERROR!</v>
      </c>
    </row>
    <row r="2581" ht="15.75" customHeight="1">
      <c r="A2581" s="52">
        <v>258165.0</v>
      </c>
      <c r="B2581" s="53" t="s">
        <v>70</v>
      </c>
      <c r="C2581" s="53" t="s">
        <v>71</v>
      </c>
      <c r="D2581" s="22">
        <v>207371.0</v>
      </c>
      <c r="E2581" s="53" t="s">
        <v>63</v>
      </c>
      <c r="F2581" s="54">
        <v>1.0821636E7</v>
      </c>
      <c r="G2581" s="53" t="s">
        <v>1888</v>
      </c>
      <c r="H2581" s="55">
        <v>2101.0</v>
      </c>
      <c r="I2581" s="55"/>
      <c r="J2581" s="55" t="s">
        <v>79</v>
      </c>
      <c r="K2581" s="53" t="s">
        <v>73</v>
      </c>
      <c r="L2581" s="53"/>
      <c r="M2581" s="53">
        <v>30.0</v>
      </c>
      <c r="N2581" s="53" t="s">
        <v>52</v>
      </c>
      <c r="O2581" s="25">
        <v>80.0</v>
      </c>
      <c r="P2581" s="25">
        <f>'LISTA DOS ITENS'!$O2581*'LISTA DOS ITENS'!$M2581</f>
        <v>2400</v>
      </c>
      <c r="Q2581" s="25">
        <v>80.0</v>
      </c>
      <c r="R2581" s="25">
        <f>'LISTA DOS ITENS'!$Q2581*'LISTA DOS ITENS'!$M2581</f>
        <v>2400</v>
      </c>
      <c r="S2581" s="56">
        <f>IF('LISTA DOS ITENS'!$P2581&gt;'LISTA DOS ITENS'!$R2581,'LISTA DOS ITENS'!$P2581,'LISTA DOS ITENS'!$R2581)</f>
        <v>2400</v>
      </c>
      <c r="T2581" s="25">
        <v>3.929620198629065</v>
      </c>
      <c r="U2581" s="25">
        <f>'LISTA DOS ITENS'!$T2581*'LISTA DOS ITENS'!$M2581</f>
        <v>117.888606</v>
      </c>
      <c r="V2581" s="56">
        <f t="array" ref="V2581">INDEX('RESUMO - LOTES E VMA'!$F$3:$F$181,MATCH('LISTA DOS ITENS'!$D2581,'RESUMO - LOTES E VMA'!$A$3:$A$181,0))</f>
        <v>5312.359605</v>
      </c>
      <c r="W2581" s="57">
        <f>'LISTA DOS ITENS'!$U2581/'LISTA DOS ITENS'!$V2581</f>
        <v>0.02219138287</v>
      </c>
      <c r="X2581" s="53" t="s">
        <v>53</v>
      </c>
      <c r="Y2581" s="53" t="s">
        <v>290</v>
      </c>
      <c r="Z2581" s="58" t="str">
        <f>'LISTA DOS ITENS'!$F2581&amp;"-"&amp;'LISTA DOS ITENS'!$H2581&amp;"-"&amp;'LISTA DOS ITENS'!$J2581&amp;"-"&amp;'LISTA DOS ITENS'!$K2581&amp;"-"&amp;'LISTA DOS ITENS'!$I2581</f>
        <v>10821636-2101-A003-CONS/NAC-</v>
      </c>
      <c r="AA2581" s="59" t="str">
        <f t="array" ref="AA2581">INDEX('RESUMO - LOTES E VMA'!$M$3:$M$181,MATCH('LISTA DOS ITENS'!$D2581,'RESUMO - LOTES E VMA'!$A$3:$A$181,0))</f>
        <v>Para Leilão</v>
      </c>
      <c r="AB2581" s="60">
        <f t="array" ref="AB2581">INDEX('RESUMO - LOTES E VMA'!$J$3:$J$181,MATCH('LISTA DOS ITENS'!$D2581,'RESUMO - LOTES E VMA'!$A$3:$A$181,0))</f>
        <v>0.05291176772</v>
      </c>
      <c r="AC2581" s="29" t="str">
        <f t="array" ref="AC2581">INDEX('RESUMO - LOTES E VMA'!$L$3:$L$181,MATCH('LISTA DOS ITENS'!$D2581,'RESUMO - LOTES E VMA'!$A$3:$A$181,0))</f>
        <v>1% do Valor de Comparação do VMA</v>
      </c>
      <c r="AD2581" s="53" t="str">
        <f>VLOOKUP(Tabela1[[#This Row],[Índice]],[1]Planilha1!$A:$A,1,0)</f>
        <v>#ERROR!</v>
      </c>
    </row>
    <row r="2582" ht="15.75" customHeight="1">
      <c r="A2582" s="52">
        <v>258166.0</v>
      </c>
      <c r="B2582" s="53" t="s">
        <v>70</v>
      </c>
      <c r="C2582" s="53" t="s">
        <v>71</v>
      </c>
      <c r="D2582" s="22">
        <v>207371.0</v>
      </c>
      <c r="E2582" s="53" t="s">
        <v>63</v>
      </c>
      <c r="F2582" s="54">
        <v>1.0835594E7</v>
      </c>
      <c r="G2582" s="53" t="s">
        <v>1889</v>
      </c>
      <c r="H2582" s="55">
        <v>2101.0</v>
      </c>
      <c r="I2582" s="55"/>
      <c r="J2582" s="55" t="s">
        <v>79</v>
      </c>
      <c r="K2582" s="53" t="s">
        <v>73</v>
      </c>
      <c r="L2582" s="53"/>
      <c r="M2582" s="53">
        <v>10.0</v>
      </c>
      <c r="N2582" s="53" t="s">
        <v>52</v>
      </c>
      <c r="O2582" s="25">
        <v>691.223</v>
      </c>
      <c r="P2582" s="25">
        <f>'LISTA DOS ITENS'!$O2582*'LISTA DOS ITENS'!$M2582</f>
        <v>6912.23</v>
      </c>
      <c r="Q2582" s="25">
        <v>691.22</v>
      </c>
      <c r="R2582" s="25">
        <f>'LISTA DOS ITENS'!$Q2582*'LISTA DOS ITENS'!$M2582</f>
        <v>6912.2</v>
      </c>
      <c r="S2582" s="56">
        <f>IF('LISTA DOS ITENS'!$P2582&gt;'LISTA DOS ITENS'!$R2582,'LISTA DOS ITENS'!$P2582,'LISTA DOS ITENS'!$R2582)</f>
        <v>6912.23</v>
      </c>
      <c r="T2582" s="25">
        <v>37.56442753806829</v>
      </c>
      <c r="U2582" s="25">
        <f>'LISTA DOS ITENS'!$T2582*'LISTA DOS ITENS'!$M2582</f>
        <v>375.6442754</v>
      </c>
      <c r="V2582" s="56">
        <f t="array" ref="V2582">INDEX('RESUMO - LOTES E VMA'!$F$3:$F$181,MATCH('LISTA DOS ITENS'!$D2582,'RESUMO - LOTES E VMA'!$A$3:$A$181,0))</f>
        <v>5312.359605</v>
      </c>
      <c r="W2582" s="57">
        <f>'LISTA DOS ITENS'!$U2582/'LISTA DOS ITENS'!$V2582</f>
        <v>0.07071137936</v>
      </c>
      <c r="X2582" s="53" t="s">
        <v>53</v>
      </c>
      <c r="Y2582" s="53" t="s">
        <v>290</v>
      </c>
      <c r="Z2582" s="58" t="str">
        <f>'LISTA DOS ITENS'!$F2582&amp;"-"&amp;'LISTA DOS ITENS'!$H2582&amp;"-"&amp;'LISTA DOS ITENS'!$J2582&amp;"-"&amp;'LISTA DOS ITENS'!$K2582&amp;"-"&amp;'LISTA DOS ITENS'!$I2582</f>
        <v>10835594-2101-A003-CONS/NAC-</v>
      </c>
      <c r="AA2582" s="59" t="str">
        <f t="array" ref="AA2582">INDEX('RESUMO - LOTES E VMA'!$M$3:$M$181,MATCH('LISTA DOS ITENS'!$D2582,'RESUMO - LOTES E VMA'!$A$3:$A$181,0))</f>
        <v>Para Leilão</v>
      </c>
      <c r="AB2582" s="60">
        <f t="array" ref="AB2582">INDEX('RESUMO - LOTES E VMA'!$J$3:$J$181,MATCH('LISTA DOS ITENS'!$D2582,'RESUMO - LOTES E VMA'!$A$3:$A$181,0))</f>
        <v>0.05291176772</v>
      </c>
      <c r="AC2582" s="29" t="str">
        <f t="array" ref="AC2582">INDEX('RESUMO - LOTES E VMA'!$L$3:$L$181,MATCH('LISTA DOS ITENS'!$D2582,'RESUMO - LOTES E VMA'!$A$3:$A$181,0))</f>
        <v>1% do Valor de Comparação do VMA</v>
      </c>
      <c r="AD2582" s="53" t="str">
        <f>VLOOKUP(Tabela1[[#This Row],[Índice]],[1]Planilha1!$A:$A,1,0)</f>
        <v>#ERROR!</v>
      </c>
    </row>
    <row r="2583" ht="15.75" customHeight="1">
      <c r="A2583" s="52">
        <v>258167.0</v>
      </c>
      <c r="B2583" s="53" t="s">
        <v>70</v>
      </c>
      <c r="C2583" s="53" t="s">
        <v>71</v>
      </c>
      <c r="D2583" s="22">
        <v>207371.0</v>
      </c>
      <c r="E2583" s="53" t="s">
        <v>63</v>
      </c>
      <c r="F2583" s="54">
        <v>1.0252011E7</v>
      </c>
      <c r="G2583" s="53" t="s">
        <v>1890</v>
      </c>
      <c r="H2583" s="55">
        <v>2201.0</v>
      </c>
      <c r="I2583" s="55"/>
      <c r="J2583" s="55" t="s">
        <v>79</v>
      </c>
      <c r="K2583" s="53" t="s">
        <v>73</v>
      </c>
      <c r="L2583" s="53"/>
      <c r="M2583" s="53">
        <v>20.0</v>
      </c>
      <c r="N2583" s="53" t="s">
        <v>52</v>
      </c>
      <c r="O2583" s="25">
        <v>115.25</v>
      </c>
      <c r="P2583" s="25">
        <f>'LISTA DOS ITENS'!$O2583*'LISTA DOS ITENS'!$M2583</f>
        <v>2305</v>
      </c>
      <c r="Q2583" s="25">
        <v>115.25</v>
      </c>
      <c r="R2583" s="25">
        <f>'LISTA DOS ITENS'!$Q2583*'LISTA DOS ITENS'!$M2583</f>
        <v>2305</v>
      </c>
      <c r="S2583" s="56">
        <f>IF('LISTA DOS ITENS'!$P2583&gt;'LISTA DOS ITENS'!$R2583,'LISTA DOS ITENS'!$P2583,'LISTA DOS ITENS'!$R2583)</f>
        <v>2305</v>
      </c>
      <c r="T2583" s="25">
        <v>6.263274028185483</v>
      </c>
      <c r="U2583" s="25">
        <f>'LISTA DOS ITENS'!$T2583*'LISTA DOS ITENS'!$M2583</f>
        <v>125.2654806</v>
      </c>
      <c r="V2583" s="56">
        <f t="array" ref="V2583">INDEX('RESUMO - LOTES E VMA'!$F$3:$F$181,MATCH('LISTA DOS ITENS'!$D2583,'RESUMO - LOTES E VMA'!$A$3:$A$181,0))</f>
        <v>5312.359605</v>
      </c>
      <c r="W2583" s="57">
        <f>'LISTA DOS ITENS'!$U2583/'LISTA DOS ITENS'!$V2583</f>
        <v>0.02358000773</v>
      </c>
      <c r="X2583" s="53" t="s">
        <v>53</v>
      </c>
      <c r="Y2583" s="53" t="s">
        <v>290</v>
      </c>
      <c r="Z2583" s="58" t="str">
        <f>'LISTA DOS ITENS'!$F2583&amp;"-"&amp;'LISTA DOS ITENS'!$H2583&amp;"-"&amp;'LISTA DOS ITENS'!$J2583&amp;"-"&amp;'LISTA DOS ITENS'!$K2583&amp;"-"&amp;'LISTA DOS ITENS'!$I2583</f>
        <v>10252011-2201-A003-CONS/NAC-</v>
      </c>
      <c r="AA2583" s="59" t="str">
        <f t="array" ref="AA2583">INDEX('RESUMO - LOTES E VMA'!$M$3:$M$181,MATCH('LISTA DOS ITENS'!$D2583,'RESUMO - LOTES E VMA'!$A$3:$A$181,0))</f>
        <v>Para Leilão</v>
      </c>
      <c r="AB2583" s="60">
        <f t="array" ref="AB2583">INDEX('RESUMO - LOTES E VMA'!$J$3:$J$181,MATCH('LISTA DOS ITENS'!$D2583,'RESUMO - LOTES E VMA'!$A$3:$A$181,0))</f>
        <v>0.05291176772</v>
      </c>
      <c r="AC2583" s="29" t="str">
        <f t="array" ref="AC2583">INDEX('RESUMO - LOTES E VMA'!$L$3:$L$181,MATCH('LISTA DOS ITENS'!$D2583,'RESUMO - LOTES E VMA'!$A$3:$A$181,0))</f>
        <v>1% do Valor de Comparação do VMA</v>
      </c>
      <c r="AD2583" s="53" t="str">
        <f>VLOOKUP(Tabela1[[#This Row],[Índice]],[1]Planilha1!$A:$A,1,0)</f>
        <v>#ERROR!</v>
      </c>
    </row>
    <row r="2584" ht="15.75" customHeight="1">
      <c r="A2584" s="52">
        <v>258168.0</v>
      </c>
      <c r="B2584" s="53" t="s">
        <v>70</v>
      </c>
      <c r="C2584" s="53" t="s">
        <v>71</v>
      </c>
      <c r="D2584" s="22">
        <v>207371.0</v>
      </c>
      <c r="E2584" s="53" t="s">
        <v>63</v>
      </c>
      <c r="F2584" s="54">
        <v>1.0333899E7</v>
      </c>
      <c r="G2584" s="53" t="s">
        <v>1873</v>
      </c>
      <c r="H2584" s="55">
        <v>2201.0</v>
      </c>
      <c r="I2584" s="55"/>
      <c r="J2584" s="55" t="s">
        <v>79</v>
      </c>
      <c r="K2584" s="53" t="s">
        <v>73</v>
      </c>
      <c r="L2584" s="53"/>
      <c r="M2584" s="53">
        <v>18.0</v>
      </c>
      <c r="N2584" s="53" t="s">
        <v>52</v>
      </c>
      <c r="O2584" s="25">
        <v>269.73277777777776</v>
      </c>
      <c r="P2584" s="25">
        <f>'LISTA DOS ITENS'!$O2584*'LISTA DOS ITENS'!$M2584</f>
        <v>4855.19</v>
      </c>
      <c r="Q2584" s="25">
        <v>269.73</v>
      </c>
      <c r="R2584" s="25">
        <f>'LISTA DOS ITENS'!$Q2584*'LISTA DOS ITENS'!$M2584</f>
        <v>4855.14</v>
      </c>
      <c r="S2584" s="56">
        <f>IF('LISTA DOS ITENS'!$P2584&gt;'LISTA DOS ITENS'!$R2584,'LISTA DOS ITENS'!$P2584,'LISTA DOS ITENS'!$R2584)</f>
        <v>4855.19</v>
      </c>
      <c r="T2584" s="25">
        <v>14.658506755943346</v>
      </c>
      <c r="U2584" s="25">
        <f>'LISTA DOS ITENS'!$T2584*'LISTA DOS ITENS'!$M2584</f>
        <v>263.8531216</v>
      </c>
      <c r="V2584" s="56">
        <f t="array" ref="V2584">INDEX('RESUMO - LOTES E VMA'!$F$3:$F$181,MATCH('LISTA DOS ITENS'!$D2584,'RESUMO - LOTES E VMA'!$A$3:$A$181,0))</f>
        <v>5312.359605</v>
      </c>
      <c r="W2584" s="57">
        <f>'LISTA DOS ITENS'!$U2584/'LISTA DOS ITENS'!$V2584</f>
        <v>0.04966778253</v>
      </c>
      <c r="X2584" s="53" t="s">
        <v>53</v>
      </c>
      <c r="Y2584" s="53" t="s">
        <v>290</v>
      </c>
      <c r="Z2584" s="58" t="str">
        <f>'LISTA DOS ITENS'!$F2584&amp;"-"&amp;'LISTA DOS ITENS'!$H2584&amp;"-"&amp;'LISTA DOS ITENS'!$J2584&amp;"-"&amp;'LISTA DOS ITENS'!$K2584&amp;"-"&amp;'LISTA DOS ITENS'!$I2584</f>
        <v>10333899-2201-A003-CONS/NAC-</v>
      </c>
      <c r="AA2584" s="59" t="str">
        <f t="array" ref="AA2584">INDEX('RESUMO - LOTES E VMA'!$M$3:$M$181,MATCH('LISTA DOS ITENS'!$D2584,'RESUMO - LOTES E VMA'!$A$3:$A$181,0))</f>
        <v>Para Leilão</v>
      </c>
      <c r="AB2584" s="60">
        <f t="array" ref="AB2584">INDEX('RESUMO - LOTES E VMA'!$J$3:$J$181,MATCH('LISTA DOS ITENS'!$D2584,'RESUMO - LOTES E VMA'!$A$3:$A$181,0))</f>
        <v>0.05291176772</v>
      </c>
      <c r="AC2584" s="29" t="str">
        <f t="array" ref="AC2584">INDEX('RESUMO - LOTES E VMA'!$L$3:$L$181,MATCH('LISTA DOS ITENS'!$D2584,'RESUMO - LOTES E VMA'!$A$3:$A$181,0))</f>
        <v>1% do Valor de Comparação do VMA</v>
      </c>
      <c r="AD2584" s="53" t="str">
        <f>VLOOKUP(Tabela1[[#This Row],[Índice]],[1]Planilha1!$A:$A,1,0)</f>
        <v>#ERROR!</v>
      </c>
    </row>
    <row r="2585" ht="15.75" customHeight="1">
      <c r="A2585" s="52">
        <v>258169.0</v>
      </c>
      <c r="B2585" s="53" t="s">
        <v>70</v>
      </c>
      <c r="C2585" s="53" t="s">
        <v>71</v>
      </c>
      <c r="D2585" s="22">
        <v>207371.0</v>
      </c>
      <c r="E2585" s="53" t="s">
        <v>63</v>
      </c>
      <c r="F2585" s="54">
        <v>1.0344302E7</v>
      </c>
      <c r="G2585" s="53" t="s">
        <v>1891</v>
      </c>
      <c r="H2585" s="55">
        <v>2201.0</v>
      </c>
      <c r="I2585" s="55"/>
      <c r="J2585" s="55" t="s">
        <v>79</v>
      </c>
      <c r="K2585" s="53" t="s">
        <v>73</v>
      </c>
      <c r="L2585" s="53"/>
      <c r="M2585" s="53">
        <v>46.0</v>
      </c>
      <c r="N2585" s="53" t="s">
        <v>52</v>
      </c>
      <c r="O2585" s="25">
        <v>94.24565217391304</v>
      </c>
      <c r="P2585" s="25">
        <f>'LISTA DOS ITENS'!$O2585*'LISTA DOS ITENS'!$M2585</f>
        <v>4335.3</v>
      </c>
      <c r="Q2585" s="25">
        <v>94.25</v>
      </c>
      <c r="R2585" s="25">
        <f>'LISTA DOS ITENS'!$Q2585*'LISTA DOS ITENS'!$M2585</f>
        <v>4335.5</v>
      </c>
      <c r="S2585" s="56">
        <f>IF('LISTA DOS ITENS'!$P2585&gt;'LISTA DOS ITENS'!$R2585,'LISTA DOS ITENS'!$P2585,'LISTA DOS ITENS'!$R2585)</f>
        <v>4335.5</v>
      </c>
      <c r="T2585" s="25">
        <v>5.122026699839322</v>
      </c>
      <c r="U2585" s="25">
        <f>'LISTA DOS ITENS'!$T2585*'LISTA DOS ITENS'!$M2585</f>
        <v>235.6132282</v>
      </c>
      <c r="V2585" s="56">
        <f t="array" ref="V2585">INDEX('RESUMO - LOTES E VMA'!$F$3:$F$181,MATCH('LISTA DOS ITENS'!$D2585,'RESUMO - LOTES E VMA'!$A$3:$A$181,0))</f>
        <v>5312.359605</v>
      </c>
      <c r="W2585" s="57">
        <f>'LISTA DOS ITENS'!$U2585/'LISTA DOS ITENS'!$V2585</f>
        <v>0.0443518974</v>
      </c>
      <c r="X2585" s="53" t="s">
        <v>53</v>
      </c>
      <c r="Y2585" s="53" t="s">
        <v>290</v>
      </c>
      <c r="Z2585" s="58" t="str">
        <f>'LISTA DOS ITENS'!$F2585&amp;"-"&amp;'LISTA DOS ITENS'!$H2585&amp;"-"&amp;'LISTA DOS ITENS'!$J2585&amp;"-"&amp;'LISTA DOS ITENS'!$K2585&amp;"-"&amp;'LISTA DOS ITENS'!$I2585</f>
        <v>10344302-2201-A003-CONS/NAC-</v>
      </c>
      <c r="AA2585" s="59" t="str">
        <f t="array" ref="AA2585">INDEX('RESUMO - LOTES E VMA'!$M$3:$M$181,MATCH('LISTA DOS ITENS'!$D2585,'RESUMO - LOTES E VMA'!$A$3:$A$181,0))</f>
        <v>Para Leilão</v>
      </c>
      <c r="AB2585" s="60">
        <f t="array" ref="AB2585">INDEX('RESUMO - LOTES E VMA'!$J$3:$J$181,MATCH('LISTA DOS ITENS'!$D2585,'RESUMO - LOTES E VMA'!$A$3:$A$181,0))</f>
        <v>0.05291176772</v>
      </c>
      <c r="AC2585" s="29" t="str">
        <f t="array" ref="AC2585">INDEX('RESUMO - LOTES E VMA'!$L$3:$L$181,MATCH('LISTA DOS ITENS'!$D2585,'RESUMO - LOTES E VMA'!$A$3:$A$181,0))</f>
        <v>1% do Valor de Comparação do VMA</v>
      </c>
      <c r="AD2585" s="53" t="str">
        <f>VLOOKUP(Tabela1[[#This Row],[Índice]],[1]Planilha1!$A:$A,1,0)</f>
        <v>#ERROR!</v>
      </c>
    </row>
    <row r="2586" ht="15.75" customHeight="1">
      <c r="A2586" s="52">
        <v>258170.0</v>
      </c>
      <c r="B2586" s="53" t="s">
        <v>70</v>
      </c>
      <c r="C2586" s="53" t="s">
        <v>71</v>
      </c>
      <c r="D2586" s="22">
        <v>207371.0</v>
      </c>
      <c r="E2586" s="53" t="s">
        <v>63</v>
      </c>
      <c r="F2586" s="54">
        <v>1.0519358E7</v>
      </c>
      <c r="G2586" s="53" t="s">
        <v>1863</v>
      </c>
      <c r="H2586" s="55">
        <v>2201.0</v>
      </c>
      <c r="I2586" s="55"/>
      <c r="J2586" s="55" t="s">
        <v>79</v>
      </c>
      <c r="K2586" s="53" t="s">
        <v>73</v>
      </c>
      <c r="L2586" s="53"/>
      <c r="M2586" s="53">
        <v>20.0</v>
      </c>
      <c r="N2586" s="53" t="s">
        <v>52</v>
      </c>
      <c r="O2586" s="25">
        <v>103.82300000000001</v>
      </c>
      <c r="P2586" s="25">
        <f>'LISTA DOS ITENS'!$O2586*'LISTA DOS ITENS'!$M2586</f>
        <v>2076.46</v>
      </c>
      <c r="Q2586" s="25">
        <v>103.82</v>
      </c>
      <c r="R2586" s="25">
        <f>'LISTA DOS ITENS'!$Q2586*'LISTA DOS ITENS'!$M2586</f>
        <v>2076.4</v>
      </c>
      <c r="S2586" s="56">
        <f>IF('LISTA DOS ITENS'!$P2586&gt;'LISTA DOS ITENS'!$R2586,'LISTA DOS ITENS'!$P2586,'LISTA DOS ITENS'!$R2586)</f>
        <v>2076.46</v>
      </c>
      <c r="T2586" s="25">
        <v>5.64210941089993</v>
      </c>
      <c r="U2586" s="25">
        <f>'LISTA DOS ITENS'!$T2586*'LISTA DOS ITENS'!$M2586</f>
        <v>112.8421882</v>
      </c>
      <c r="V2586" s="56">
        <f t="array" ref="V2586">INDEX('RESUMO - LOTES E VMA'!$F$3:$F$181,MATCH('LISTA DOS ITENS'!$D2586,'RESUMO - LOTES E VMA'!$A$3:$A$181,0))</f>
        <v>5312.359605</v>
      </c>
      <c r="W2586" s="57">
        <f>'LISTA DOS ITENS'!$U2586/'LISTA DOS ITENS'!$V2586</f>
        <v>0.02124144384</v>
      </c>
      <c r="X2586" s="53" t="s">
        <v>53</v>
      </c>
      <c r="Y2586" s="53" t="s">
        <v>290</v>
      </c>
      <c r="Z2586" s="58" t="str">
        <f>'LISTA DOS ITENS'!$F2586&amp;"-"&amp;'LISTA DOS ITENS'!$H2586&amp;"-"&amp;'LISTA DOS ITENS'!$J2586&amp;"-"&amp;'LISTA DOS ITENS'!$K2586&amp;"-"&amp;'LISTA DOS ITENS'!$I2586</f>
        <v>10519358-2201-A003-CONS/NAC-</v>
      </c>
      <c r="AA2586" s="59" t="str">
        <f t="array" ref="AA2586">INDEX('RESUMO - LOTES E VMA'!$M$3:$M$181,MATCH('LISTA DOS ITENS'!$D2586,'RESUMO - LOTES E VMA'!$A$3:$A$181,0))</f>
        <v>Para Leilão</v>
      </c>
      <c r="AB2586" s="60">
        <f t="array" ref="AB2586">INDEX('RESUMO - LOTES E VMA'!$J$3:$J$181,MATCH('LISTA DOS ITENS'!$D2586,'RESUMO - LOTES E VMA'!$A$3:$A$181,0))</f>
        <v>0.05291176772</v>
      </c>
      <c r="AC2586" s="29" t="str">
        <f t="array" ref="AC2586">INDEX('RESUMO - LOTES E VMA'!$L$3:$L$181,MATCH('LISTA DOS ITENS'!$D2586,'RESUMO - LOTES E VMA'!$A$3:$A$181,0))</f>
        <v>1% do Valor de Comparação do VMA</v>
      </c>
      <c r="AD2586" s="53" t="str">
        <f>VLOOKUP(Tabela1[[#This Row],[Índice]],[1]Planilha1!$A:$A,1,0)</f>
        <v>#ERROR!</v>
      </c>
    </row>
    <row r="2587" ht="15.75" customHeight="1">
      <c r="A2587" s="52">
        <v>258171.0</v>
      </c>
      <c r="B2587" s="53" t="s">
        <v>70</v>
      </c>
      <c r="C2587" s="53" t="s">
        <v>71</v>
      </c>
      <c r="D2587" s="22">
        <v>207371.0</v>
      </c>
      <c r="E2587" s="53" t="s">
        <v>63</v>
      </c>
      <c r="F2587" s="54">
        <v>1.0602302E7</v>
      </c>
      <c r="G2587" s="53" t="s">
        <v>1892</v>
      </c>
      <c r="H2587" s="55">
        <v>2201.0</v>
      </c>
      <c r="I2587" s="55"/>
      <c r="J2587" s="55" t="s">
        <v>79</v>
      </c>
      <c r="K2587" s="53" t="s">
        <v>73</v>
      </c>
      <c r="L2587" s="53"/>
      <c r="M2587" s="53">
        <v>5.0</v>
      </c>
      <c r="N2587" s="53" t="s">
        <v>52</v>
      </c>
      <c r="O2587" s="25">
        <v>149.122</v>
      </c>
      <c r="P2587" s="25">
        <f>'LISTA DOS ITENS'!$O2587*'LISTA DOS ITENS'!$M2587</f>
        <v>745.61</v>
      </c>
      <c r="Q2587" s="25">
        <v>149.12</v>
      </c>
      <c r="R2587" s="25">
        <f>'LISTA DOS ITENS'!$Q2587*'LISTA DOS ITENS'!$M2587</f>
        <v>745.6</v>
      </c>
      <c r="S2587" s="56">
        <f>IF('LISTA DOS ITENS'!$P2587&gt;'LISTA DOS ITENS'!$R2587,'LISTA DOS ITENS'!$P2587,'LISTA DOS ITENS'!$R2587)</f>
        <v>745.61</v>
      </c>
      <c r="T2587" s="25">
        <v>8.103942933475222</v>
      </c>
      <c r="U2587" s="25">
        <f>'LISTA DOS ITENS'!$T2587*'LISTA DOS ITENS'!$M2587</f>
        <v>40.51971467</v>
      </c>
      <c r="V2587" s="56">
        <f t="array" ref="V2587">INDEX('RESUMO - LOTES E VMA'!$F$3:$F$181,MATCH('LISTA DOS ITENS'!$D2587,'RESUMO - LOTES E VMA'!$A$3:$A$181,0))</f>
        <v>5312.359605</v>
      </c>
      <c r="W2587" s="57">
        <f>'LISTA DOS ITENS'!$U2587/'LISTA DOS ITENS'!$V2587</f>
        <v>0.00762744198</v>
      </c>
      <c r="X2587" s="53" t="s">
        <v>53</v>
      </c>
      <c r="Y2587" s="53" t="s">
        <v>290</v>
      </c>
      <c r="Z2587" s="58" t="str">
        <f>'LISTA DOS ITENS'!$F2587&amp;"-"&amp;'LISTA DOS ITENS'!$H2587&amp;"-"&amp;'LISTA DOS ITENS'!$J2587&amp;"-"&amp;'LISTA DOS ITENS'!$K2587&amp;"-"&amp;'LISTA DOS ITENS'!$I2587</f>
        <v>10602302-2201-A003-CONS/NAC-</v>
      </c>
      <c r="AA2587" s="59" t="str">
        <f t="array" ref="AA2587">INDEX('RESUMO - LOTES E VMA'!$M$3:$M$181,MATCH('LISTA DOS ITENS'!$D2587,'RESUMO - LOTES E VMA'!$A$3:$A$181,0))</f>
        <v>Para Leilão</v>
      </c>
      <c r="AB2587" s="60">
        <f t="array" ref="AB2587">INDEX('RESUMO - LOTES E VMA'!$J$3:$J$181,MATCH('LISTA DOS ITENS'!$D2587,'RESUMO - LOTES E VMA'!$A$3:$A$181,0))</f>
        <v>0.05291176772</v>
      </c>
      <c r="AC2587" s="29" t="str">
        <f t="array" ref="AC2587">INDEX('RESUMO - LOTES E VMA'!$L$3:$L$181,MATCH('LISTA DOS ITENS'!$D2587,'RESUMO - LOTES E VMA'!$A$3:$A$181,0))</f>
        <v>1% do Valor de Comparação do VMA</v>
      </c>
      <c r="AD2587" s="53" t="str">
        <f>VLOOKUP(Tabela1[[#This Row],[Índice]],[1]Planilha1!$A:$A,1,0)</f>
        <v>#ERROR!</v>
      </c>
    </row>
    <row r="2588" ht="15.75" customHeight="1">
      <c r="A2588" s="52">
        <v>258172.0</v>
      </c>
      <c r="B2588" s="53" t="s">
        <v>70</v>
      </c>
      <c r="C2588" s="53" t="s">
        <v>71</v>
      </c>
      <c r="D2588" s="22">
        <v>207371.0</v>
      </c>
      <c r="E2588" s="53" t="s">
        <v>63</v>
      </c>
      <c r="F2588" s="54">
        <v>1.060325E7</v>
      </c>
      <c r="G2588" s="53" t="s">
        <v>1893</v>
      </c>
      <c r="H2588" s="55">
        <v>2201.0</v>
      </c>
      <c r="I2588" s="55"/>
      <c r="J2588" s="55" t="s">
        <v>79</v>
      </c>
      <c r="K2588" s="53" t="s">
        <v>73</v>
      </c>
      <c r="L2588" s="53"/>
      <c r="M2588" s="53">
        <v>3.0</v>
      </c>
      <c r="N2588" s="53" t="s">
        <v>52</v>
      </c>
      <c r="O2588" s="25">
        <v>208.55999999999997</v>
      </c>
      <c r="P2588" s="25">
        <f>'LISTA DOS ITENS'!$O2588*'LISTA DOS ITENS'!$M2588</f>
        <v>625.68</v>
      </c>
      <c r="Q2588" s="25">
        <v>208.56</v>
      </c>
      <c r="R2588" s="25">
        <f>'LISTA DOS ITENS'!$Q2588*'LISTA DOS ITENS'!$M2588</f>
        <v>625.68</v>
      </c>
      <c r="S2588" s="56">
        <f>IF('LISTA DOS ITENS'!$P2588&gt;'LISTA DOS ITENS'!$R2588,'LISTA DOS ITENS'!$P2588,'LISTA DOS ITENS'!$R2588)</f>
        <v>625.68</v>
      </c>
      <c r="T2588" s="25">
        <v>11.334216323803597</v>
      </c>
      <c r="U2588" s="25">
        <f>'LISTA DOS ITENS'!$T2588*'LISTA DOS ITENS'!$M2588</f>
        <v>34.00264897</v>
      </c>
      <c r="V2588" s="56">
        <f t="array" ref="V2588">INDEX('RESUMO - LOTES E VMA'!$F$3:$F$181,MATCH('LISTA DOS ITENS'!$D2588,'RESUMO - LOTES E VMA'!$A$3:$A$181,0))</f>
        <v>5312.359605</v>
      </c>
      <c r="W2588" s="57">
        <f>'LISTA DOS ITENS'!$U2588/'LISTA DOS ITENS'!$V2588</f>
        <v>0.006400667782</v>
      </c>
      <c r="X2588" s="53" t="s">
        <v>53</v>
      </c>
      <c r="Y2588" s="53" t="s">
        <v>290</v>
      </c>
      <c r="Z2588" s="58" t="str">
        <f>'LISTA DOS ITENS'!$F2588&amp;"-"&amp;'LISTA DOS ITENS'!$H2588&amp;"-"&amp;'LISTA DOS ITENS'!$J2588&amp;"-"&amp;'LISTA DOS ITENS'!$K2588&amp;"-"&amp;'LISTA DOS ITENS'!$I2588</f>
        <v>10603250-2201-A003-CONS/NAC-</v>
      </c>
      <c r="AA2588" s="59" t="str">
        <f t="array" ref="AA2588">INDEX('RESUMO - LOTES E VMA'!$M$3:$M$181,MATCH('LISTA DOS ITENS'!$D2588,'RESUMO - LOTES E VMA'!$A$3:$A$181,0))</f>
        <v>Para Leilão</v>
      </c>
      <c r="AB2588" s="60">
        <f t="array" ref="AB2588">INDEX('RESUMO - LOTES E VMA'!$J$3:$J$181,MATCH('LISTA DOS ITENS'!$D2588,'RESUMO - LOTES E VMA'!$A$3:$A$181,0))</f>
        <v>0.05291176772</v>
      </c>
      <c r="AC2588" s="29" t="str">
        <f t="array" ref="AC2588">INDEX('RESUMO - LOTES E VMA'!$L$3:$L$181,MATCH('LISTA DOS ITENS'!$D2588,'RESUMO - LOTES E VMA'!$A$3:$A$181,0))</f>
        <v>1% do Valor de Comparação do VMA</v>
      </c>
      <c r="AD2588" s="53" t="str">
        <f>VLOOKUP(Tabela1[[#This Row],[Índice]],[1]Planilha1!$A:$A,1,0)</f>
        <v>#ERROR!</v>
      </c>
    </row>
    <row r="2589" ht="15.75" customHeight="1">
      <c r="A2589" s="52">
        <v>258173.0</v>
      </c>
      <c r="B2589" s="53" t="s">
        <v>70</v>
      </c>
      <c r="C2589" s="53" t="s">
        <v>71</v>
      </c>
      <c r="D2589" s="22">
        <v>207371.0</v>
      </c>
      <c r="E2589" s="53" t="s">
        <v>63</v>
      </c>
      <c r="F2589" s="54">
        <v>1.0645639E7</v>
      </c>
      <c r="G2589" s="53" t="s">
        <v>1894</v>
      </c>
      <c r="H2589" s="55">
        <v>2201.0</v>
      </c>
      <c r="I2589" s="55"/>
      <c r="J2589" s="55" t="s">
        <v>79</v>
      </c>
      <c r="K2589" s="53" t="s">
        <v>73</v>
      </c>
      <c r="L2589" s="53"/>
      <c r="M2589" s="53">
        <v>17.0</v>
      </c>
      <c r="N2589" s="53" t="s">
        <v>52</v>
      </c>
      <c r="O2589" s="25">
        <v>68.58470588235295</v>
      </c>
      <c r="P2589" s="25">
        <f>'LISTA DOS ITENS'!$O2589*'LISTA DOS ITENS'!$M2589</f>
        <v>1165.94</v>
      </c>
      <c r="Q2589" s="25">
        <v>68.58</v>
      </c>
      <c r="R2589" s="25">
        <f>'LISTA DOS ITENS'!$Q2589*'LISTA DOS ITENS'!$M2589</f>
        <v>1165.86</v>
      </c>
      <c r="S2589" s="56">
        <f>IF('LISTA DOS ITENS'!$P2589&gt;'LISTA DOS ITENS'!$R2589,'LISTA DOS ITENS'!$P2589,'LISTA DOS ITENS'!$R2589)</f>
        <v>1165.94</v>
      </c>
      <c r="T2589" s="25">
        <v>3.726987703713323</v>
      </c>
      <c r="U2589" s="25">
        <f>'LISTA DOS ITENS'!$T2589*'LISTA DOS ITENS'!$M2589</f>
        <v>63.35879096</v>
      </c>
      <c r="V2589" s="56">
        <f t="array" ref="V2589">INDEX('RESUMO - LOTES E VMA'!$F$3:$F$181,MATCH('LISTA DOS ITENS'!$D2589,'RESUMO - LOTES E VMA'!$A$3:$A$181,0))</f>
        <v>5312.359605</v>
      </c>
      <c r="W2589" s="57">
        <f>'LISTA DOS ITENS'!$U2589/'LISTA DOS ITENS'!$V2589</f>
        <v>0.01192667584</v>
      </c>
      <c r="X2589" s="53" t="s">
        <v>53</v>
      </c>
      <c r="Y2589" s="53" t="s">
        <v>290</v>
      </c>
      <c r="Z2589" s="58" t="str">
        <f>'LISTA DOS ITENS'!$F2589&amp;"-"&amp;'LISTA DOS ITENS'!$H2589&amp;"-"&amp;'LISTA DOS ITENS'!$J2589&amp;"-"&amp;'LISTA DOS ITENS'!$K2589&amp;"-"&amp;'LISTA DOS ITENS'!$I2589</f>
        <v>10645639-2201-A003-CONS/NAC-</v>
      </c>
      <c r="AA2589" s="59" t="str">
        <f t="array" ref="AA2589">INDEX('RESUMO - LOTES E VMA'!$M$3:$M$181,MATCH('LISTA DOS ITENS'!$D2589,'RESUMO - LOTES E VMA'!$A$3:$A$181,0))</f>
        <v>Para Leilão</v>
      </c>
      <c r="AB2589" s="60">
        <f t="array" ref="AB2589">INDEX('RESUMO - LOTES E VMA'!$J$3:$J$181,MATCH('LISTA DOS ITENS'!$D2589,'RESUMO - LOTES E VMA'!$A$3:$A$181,0))</f>
        <v>0.05291176772</v>
      </c>
      <c r="AC2589" s="29" t="str">
        <f t="array" ref="AC2589">INDEX('RESUMO - LOTES E VMA'!$L$3:$L$181,MATCH('LISTA DOS ITENS'!$D2589,'RESUMO - LOTES E VMA'!$A$3:$A$181,0))</f>
        <v>1% do Valor de Comparação do VMA</v>
      </c>
      <c r="AD2589" s="53" t="str">
        <f>VLOOKUP(Tabela1[[#This Row],[Índice]],[1]Planilha1!$A:$A,1,0)</f>
        <v>#ERROR!</v>
      </c>
    </row>
    <row r="2590" ht="15.75" customHeight="1">
      <c r="A2590" s="52">
        <v>258174.0</v>
      </c>
      <c r="B2590" s="53" t="s">
        <v>70</v>
      </c>
      <c r="C2590" s="53" t="s">
        <v>71</v>
      </c>
      <c r="D2590" s="22">
        <v>207371.0</v>
      </c>
      <c r="E2590" s="53" t="s">
        <v>63</v>
      </c>
      <c r="F2590" s="54">
        <v>1.0834265E7</v>
      </c>
      <c r="G2590" s="53" t="s">
        <v>1895</v>
      </c>
      <c r="H2590" s="55">
        <v>2201.0</v>
      </c>
      <c r="I2590" s="55"/>
      <c r="J2590" s="55" t="s">
        <v>79</v>
      </c>
      <c r="K2590" s="53" t="s">
        <v>73</v>
      </c>
      <c r="L2590" s="53"/>
      <c r="M2590" s="53">
        <v>26.0</v>
      </c>
      <c r="N2590" s="53" t="s">
        <v>52</v>
      </c>
      <c r="O2590" s="25">
        <v>48.76769230769231</v>
      </c>
      <c r="P2590" s="25">
        <f>'LISTA DOS ITENS'!$O2590*'LISTA DOS ITENS'!$M2590</f>
        <v>1267.96</v>
      </c>
      <c r="Q2590" s="25">
        <v>48.77</v>
      </c>
      <c r="R2590" s="25">
        <f>'LISTA DOS ITENS'!$Q2590*'LISTA DOS ITENS'!$M2590</f>
        <v>1268.02</v>
      </c>
      <c r="S2590" s="56">
        <f>IF('LISTA DOS ITENS'!$P2590&gt;'LISTA DOS ITENS'!$R2590,'LISTA DOS ITENS'!$P2590,'LISTA DOS ITENS'!$R2590)</f>
        <v>1268.02</v>
      </c>
      <c r="T2590" s="25">
        <v>2.650411057306777</v>
      </c>
      <c r="U2590" s="25">
        <f>'LISTA DOS ITENS'!$T2590*'LISTA DOS ITENS'!$M2590</f>
        <v>68.91068749</v>
      </c>
      <c r="V2590" s="56">
        <f t="array" ref="V2590">INDEX('RESUMO - LOTES E VMA'!$F$3:$F$181,MATCH('LISTA DOS ITENS'!$D2590,'RESUMO - LOTES E VMA'!$A$3:$A$181,0))</f>
        <v>5312.359605</v>
      </c>
      <c r="W2590" s="57">
        <f>'LISTA DOS ITENS'!$U2590/'LISTA DOS ITENS'!$V2590</f>
        <v>0.01297176634</v>
      </c>
      <c r="X2590" s="53" t="s">
        <v>53</v>
      </c>
      <c r="Y2590" s="53" t="s">
        <v>290</v>
      </c>
      <c r="Z2590" s="58" t="str">
        <f>'LISTA DOS ITENS'!$F2590&amp;"-"&amp;'LISTA DOS ITENS'!$H2590&amp;"-"&amp;'LISTA DOS ITENS'!$J2590&amp;"-"&amp;'LISTA DOS ITENS'!$K2590&amp;"-"&amp;'LISTA DOS ITENS'!$I2590</f>
        <v>10834265-2201-A003-CONS/NAC-</v>
      </c>
      <c r="AA2590" s="59" t="str">
        <f t="array" ref="AA2590">INDEX('RESUMO - LOTES E VMA'!$M$3:$M$181,MATCH('LISTA DOS ITENS'!$D2590,'RESUMO - LOTES E VMA'!$A$3:$A$181,0))</f>
        <v>Para Leilão</v>
      </c>
      <c r="AB2590" s="60">
        <f t="array" ref="AB2590">INDEX('RESUMO - LOTES E VMA'!$J$3:$J$181,MATCH('LISTA DOS ITENS'!$D2590,'RESUMO - LOTES E VMA'!$A$3:$A$181,0))</f>
        <v>0.05291176772</v>
      </c>
      <c r="AC2590" s="29" t="str">
        <f t="array" ref="AC2590">INDEX('RESUMO - LOTES E VMA'!$L$3:$L$181,MATCH('LISTA DOS ITENS'!$D2590,'RESUMO - LOTES E VMA'!$A$3:$A$181,0))</f>
        <v>1% do Valor de Comparação do VMA</v>
      </c>
      <c r="AD2590" s="53" t="str">
        <f>VLOOKUP(Tabela1[[#This Row],[Índice]],[1]Planilha1!$A:$A,1,0)</f>
        <v>#ERROR!</v>
      </c>
    </row>
    <row r="2591" ht="15.75" customHeight="1">
      <c r="A2591" s="52">
        <v>258175.0</v>
      </c>
      <c r="B2591" s="53" t="s">
        <v>70</v>
      </c>
      <c r="C2591" s="53" t="s">
        <v>71</v>
      </c>
      <c r="D2591" s="22">
        <v>207371.0</v>
      </c>
      <c r="E2591" s="53" t="s">
        <v>63</v>
      </c>
      <c r="F2591" s="54">
        <v>1.0835993E7</v>
      </c>
      <c r="G2591" s="53" t="s">
        <v>1896</v>
      </c>
      <c r="H2591" s="55">
        <v>2201.0</v>
      </c>
      <c r="I2591" s="55"/>
      <c r="J2591" s="55" t="s">
        <v>79</v>
      </c>
      <c r="K2591" s="53" t="s">
        <v>73</v>
      </c>
      <c r="L2591" s="53"/>
      <c r="M2591" s="53">
        <v>9.0</v>
      </c>
      <c r="N2591" s="53" t="s">
        <v>52</v>
      </c>
      <c r="O2591" s="25">
        <v>242.41444444444446</v>
      </c>
      <c r="P2591" s="25">
        <f>'LISTA DOS ITENS'!$O2591*'LISTA DOS ITENS'!$M2591</f>
        <v>2181.73</v>
      </c>
      <c r="Q2591" s="25">
        <v>242.41</v>
      </c>
      <c r="R2591" s="25">
        <f>'LISTA DOS ITENS'!$Q2591*'LISTA DOS ITENS'!$M2591</f>
        <v>2181.69</v>
      </c>
      <c r="S2591" s="56">
        <f>IF('LISTA DOS ITENS'!$P2591&gt;'LISTA DOS ITENS'!$R2591,'LISTA DOS ITENS'!$P2591,'LISTA DOS ITENS'!$R2591)</f>
        <v>2181.73</v>
      </c>
      <c r="T2591" s="25">
        <v>13.173798326875861</v>
      </c>
      <c r="U2591" s="25">
        <f>'LISTA DOS ITENS'!$T2591*'LISTA DOS ITENS'!$M2591</f>
        <v>118.5641849</v>
      </c>
      <c r="V2591" s="56">
        <f t="array" ref="V2591">INDEX('RESUMO - LOTES E VMA'!$F$3:$F$181,MATCH('LISTA DOS ITENS'!$D2591,'RESUMO - LOTES E VMA'!$A$3:$A$181,0))</f>
        <v>5312.359605</v>
      </c>
      <c r="W2591" s="57">
        <f>'LISTA DOS ITENS'!$U2591/'LISTA DOS ITENS'!$V2591</f>
        <v>0.02231855404</v>
      </c>
      <c r="X2591" s="53" t="s">
        <v>53</v>
      </c>
      <c r="Y2591" s="53" t="s">
        <v>290</v>
      </c>
      <c r="Z2591" s="58" t="str">
        <f>'LISTA DOS ITENS'!$F2591&amp;"-"&amp;'LISTA DOS ITENS'!$H2591&amp;"-"&amp;'LISTA DOS ITENS'!$J2591&amp;"-"&amp;'LISTA DOS ITENS'!$K2591&amp;"-"&amp;'LISTA DOS ITENS'!$I2591</f>
        <v>10835993-2201-A003-CONS/NAC-</v>
      </c>
      <c r="AA2591" s="59" t="str">
        <f t="array" ref="AA2591">INDEX('RESUMO - LOTES E VMA'!$M$3:$M$181,MATCH('LISTA DOS ITENS'!$D2591,'RESUMO - LOTES E VMA'!$A$3:$A$181,0))</f>
        <v>Para Leilão</v>
      </c>
      <c r="AB2591" s="60">
        <f t="array" ref="AB2591">INDEX('RESUMO - LOTES E VMA'!$J$3:$J$181,MATCH('LISTA DOS ITENS'!$D2591,'RESUMO - LOTES E VMA'!$A$3:$A$181,0))</f>
        <v>0.05291176772</v>
      </c>
      <c r="AC2591" s="29" t="str">
        <f t="array" ref="AC2591">INDEX('RESUMO - LOTES E VMA'!$L$3:$L$181,MATCH('LISTA DOS ITENS'!$D2591,'RESUMO - LOTES E VMA'!$A$3:$A$181,0))</f>
        <v>1% do Valor de Comparação do VMA</v>
      </c>
      <c r="AD2591" s="53" t="str">
        <f>VLOOKUP(Tabela1[[#This Row],[Índice]],[1]Planilha1!$A:$A,1,0)</f>
        <v>#ERROR!</v>
      </c>
    </row>
    <row r="2592" ht="15.75" customHeight="1">
      <c r="A2592" s="52">
        <v>258176.0</v>
      </c>
      <c r="B2592" s="53" t="s">
        <v>70</v>
      </c>
      <c r="C2592" s="53" t="s">
        <v>71</v>
      </c>
      <c r="D2592" s="22">
        <v>207371.0</v>
      </c>
      <c r="E2592" s="53" t="s">
        <v>63</v>
      </c>
      <c r="F2592" s="54">
        <v>1.0836036E7</v>
      </c>
      <c r="G2592" s="53" t="s">
        <v>1897</v>
      </c>
      <c r="H2592" s="55">
        <v>2201.0</v>
      </c>
      <c r="I2592" s="55"/>
      <c r="J2592" s="55" t="s">
        <v>79</v>
      </c>
      <c r="K2592" s="53" t="s">
        <v>73</v>
      </c>
      <c r="L2592" s="53"/>
      <c r="M2592" s="53">
        <v>9.0</v>
      </c>
      <c r="N2592" s="53" t="s">
        <v>52</v>
      </c>
      <c r="O2592" s="25">
        <v>83.33555555555556</v>
      </c>
      <c r="P2592" s="25">
        <f>'LISTA DOS ITENS'!$O2592*'LISTA DOS ITENS'!$M2592</f>
        <v>750.02</v>
      </c>
      <c r="Q2592" s="25">
        <v>83.34</v>
      </c>
      <c r="R2592" s="25">
        <f>'LISTA DOS ITENS'!$Q2592*'LISTA DOS ITENS'!$M2592</f>
        <v>750.06</v>
      </c>
      <c r="S2592" s="56">
        <f>IF('LISTA DOS ITENS'!$P2592&gt;'LISTA DOS ITENS'!$R2592,'LISTA DOS ITENS'!$P2592,'LISTA DOS ITENS'!$R2592)</f>
        <v>750.06</v>
      </c>
      <c r="T2592" s="25">
        <v>4.529121540208054</v>
      </c>
      <c r="U2592" s="25">
        <f>'LISTA DOS ITENS'!$T2592*'LISTA DOS ITENS'!$M2592</f>
        <v>40.76209386</v>
      </c>
      <c r="V2592" s="56">
        <f t="array" ref="V2592">INDEX('RESUMO - LOTES E VMA'!$F$3:$F$181,MATCH('LISTA DOS ITENS'!$D2592,'RESUMO - LOTES E VMA'!$A$3:$A$181,0))</f>
        <v>5312.359605</v>
      </c>
      <c r="W2592" s="57">
        <f>'LISTA DOS ITENS'!$U2592/'LISTA DOS ITENS'!$V2592</f>
        <v>0.007673067505</v>
      </c>
      <c r="X2592" s="53" t="s">
        <v>53</v>
      </c>
      <c r="Y2592" s="53" t="s">
        <v>290</v>
      </c>
      <c r="Z2592" s="58" t="str">
        <f>'LISTA DOS ITENS'!$F2592&amp;"-"&amp;'LISTA DOS ITENS'!$H2592&amp;"-"&amp;'LISTA DOS ITENS'!$J2592&amp;"-"&amp;'LISTA DOS ITENS'!$K2592&amp;"-"&amp;'LISTA DOS ITENS'!$I2592</f>
        <v>10836036-2201-A003-CONS/NAC-</v>
      </c>
      <c r="AA2592" s="59" t="str">
        <f t="array" ref="AA2592">INDEX('RESUMO - LOTES E VMA'!$M$3:$M$181,MATCH('LISTA DOS ITENS'!$D2592,'RESUMO - LOTES E VMA'!$A$3:$A$181,0))</f>
        <v>Para Leilão</v>
      </c>
      <c r="AB2592" s="60">
        <f t="array" ref="AB2592">INDEX('RESUMO - LOTES E VMA'!$J$3:$J$181,MATCH('LISTA DOS ITENS'!$D2592,'RESUMO - LOTES E VMA'!$A$3:$A$181,0))</f>
        <v>0.05291176772</v>
      </c>
      <c r="AC2592" s="29" t="str">
        <f t="array" ref="AC2592">INDEX('RESUMO - LOTES E VMA'!$L$3:$L$181,MATCH('LISTA DOS ITENS'!$D2592,'RESUMO - LOTES E VMA'!$A$3:$A$181,0))</f>
        <v>1% do Valor de Comparação do VMA</v>
      </c>
      <c r="AD2592" s="53" t="str">
        <f>VLOOKUP(Tabela1[[#This Row],[Índice]],[1]Planilha1!$A:$A,1,0)</f>
        <v>#ERROR!</v>
      </c>
    </row>
    <row r="2593" ht="15.75" customHeight="1">
      <c r="A2593" s="52">
        <v>258177.0</v>
      </c>
      <c r="B2593" s="53" t="s">
        <v>70</v>
      </c>
      <c r="C2593" s="53" t="s">
        <v>71</v>
      </c>
      <c r="D2593" s="22">
        <v>207371.0</v>
      </c>
      <c r="E2593" s="53" t="s">
        <v>63</v>
      </c>
      <c r="F2593" s="54">
        <v>1.0836062E7</v>
      </c>
      <c r="G2593" s="53" t="s">
        <v>1898</v>
      </c>
      <c r="H2593" s="55">
        <v>2201.0</v>
      </c>
      <c r="I2593" s="55"/>
      <c r="J2593" s="55" t="s">
        <v>79</v>
      </c>
      <c r="K2593" s="53" t="s">
        <v>73</v>
      </c>
      <c r="L2593" s="53"/>
      <c r="M2593" s="53">
        <v>13.0</v>
      </c>
      <c r="N2593" s="53" t="s">
        <v>52</v>
      </c>
      <c r="O2593" s="25">
        <v>128.54538461538462</v>
      </c>
      <c r="P2593" s="25">
        <f>'LISTA DOS ITENS'!$O2593*'LISTA DOS ITENS'!$M2593</f>
        <v>1671.09</v>
      </c>
      <c r="Q2593" s="25">
        <v>128.55</v>
      </c>
      <c r="R2593" s="25">
        <f>'LISTA DOS ITENS'!$Q2593*'LISTA DOS ITENS'!$M2593</f>
        <v>1671.15</v>
      </c>
      <c r="S2593" s="56">
        <f>IF('LISTA DOS ITENS'!$P2593&gt;'LISTA DOS ITENS'!$R2593,'LISTA DOS ITENS'!$P2593,'LISTA DOS ITENS'!$R2593)</f>
        <v>1671.15</v>
      </c>
      <c r="T2593" s="25">
        <v>6.98606400280472</v>
      </c>
      <c r="U2593" s="25">
        <f>'LISTA DOS ITENS'!$T2593*'LISTA DOS ITENS'!$M2593</f>
        <v>90.81883204</v>
      </c>
      <c r="V2593" s="56">
        <f t="array" ref="V2593">INDEX('RESUMO - LOTES E VMA'!$F$3:$F$181,MATCH('LISTA DOS ITENS'!$D2593,'RESUMO - LOTES E VMA'!$A$3:$A$181,0))</f>
        <v>5312.359605</v>
      </c>
      <c r="W2593" s="57">
        <f>'LISTA DOS ITENS'!$U2593/'LISTA DOS ITENS'!$V2593</f>
        <v>0.01709576135</v>
      </c>
      <c r="X2593" s="53" t="s">
        <v>53</v>
      </c>
      <c r="Y2593" s="53" t="s">
        <v>290</v>
      </c>
      <c r="Z2593" s="58" t="str">
        <f>'LISTA DOS ITENS'!$F2593&amp;"-"&amp;'LISTA DOS ITENS'!$H2593&amp;"-"&amp;'LISTA DOS ITENS'!$J2593&amp;"-"&amp;'LISTA DOS ITENS'!$K2593&amp;"-"&amp;'LISTA DOS ITENS'!$I2593</f>
        <v>10836062-2201-A003-CONS/NAC-</v>
      </c>
      <c r="AA2593" s="59" t="str">
        <f t="array" ref="AA2593">INDEX('RESUMO - LOTES E VMA'!$M$3:$M$181,MATCH('LISTA DOS ITENS'!$D2593,'RESUMO - LOTES E VMA'!$A$3:$A$181,0))</f>
        <v>Para Leilão</v>
      </c>
      <c r="AB2593" s="60">
        <f t="array" ref="AB2593">INDEX('RESUMO - LOTES E VMA'!$J$3:$J$181,MATCH('LISTA DOS ITENS'!$D2593,'RESUMO - LOTES E VMA'!$A$3:$A$181,0))</f>
        <v>0.05291176772</v>
      </c>
      <c r="AC2593" s="29" t="str">
        <f t="array" ref="AC2593">INDEX('RESUMO - LOTES E VMA'!$L$3:$L$181,MATCH('LISTA DOS ITENS'!$D2593,'RESUMO - LOTES E VMA'!$A$3:$A$181,0))</f>
        <v>1% do Valor de Comparação do VMA</v>
      </c>
      <c r="AD2593" s="53" t="str">
        <f>VLOOKUP(Tabela1[[#This Row],[Índice]],[1]Planilha1!$A:$A,1,0)</f>
        <v>#ERROR!</v>
      </c>
    </row>
    <row r="2594" ht="15.75" customHeight="1">
      <c r="A2594" s="52">
        <v>258178.0</v>
      </c>
      <c r="B2594" s="53" t="s">
        <v>70</v>
      </c>
      <c r="C2594" s="53" t="s">
        <v>71</v>
      </c>
      <c r="D2594" s="22">
        <v>207371.0</v>
      </c>
      <c r="E2594" s="53" t="s">
        <v>63</v>
      </c>
      <c r="F2594" s="54">
        <v>1.1089159E7</v>
      </c>
      <c r="G2594" s="53" t="s">
        <v>1899</v>
      </c>
      <c r="H2594" s="55">
        <v>2201.0</v>
      </c>
      <c r="I2594" s="55"/>
      <c r="J2594" s="55" t="s">
        <v>79</v>
      </c>
      <c r="K2594" s="53" t="s">
        <v>73</v>
      </c>
      <c r="L2594" s="53"/>
      <c r="M2594" s="53">
        <v>1.0</v>
      </c>
      <c r="N2594" s="53" t="s">
        <v>52</v>
      </c>
      <c r="O2594" s="25">
        <v>32.0</v>
      </c>
      <c r="P2594" s="25">
        <f>'LISTA DOS ITENS'!$O2594*'LISTA DOS ITENS'!$M2594</f>
        <v>32</v>
      </c>
      <c r="Q2594" s="25">
        <v>32.0</v>
      </c>
      <c r="R2594" s="25">
        <f>'LISTA DOS ITENS'!$Q2594*'LISTA DOS ITENS'!$M2594</f>
        <v>32</v>
      </c>
      <c r="S2594" s="56">
        <f>IF('LISTA DOS ITENS'!$P2594&gt;'LISTA DOS ITENS'!$R2594,'LISTA DOS ITENS'!$P2594,'LISTA DOS ITENS'!$R2594)</f>
        <v>32</v>
      </c>
      <c r="T2594" s="25">
        <v>1.7390435479560562</v>
      </c>
      <c r="U2594" s="25">
        <f>'LISTA DOS ITENS'!$T2594*'LISTA DOS ITENS'!$M2594</f>
        <v>1.739043548</v>
      </c>
      <c r="V2594" s="56">
        <f t="array" ref="V2594">INDEX('RESUMO - LOTES E VMA'!$F$3:$F$181,MATCH('LISTA DOS ITENS'!$D2594,'RESUMO - LOTES E VMA'!$A$3:$A$181,0))</f>
        <v>5312.359605</v>
      </c>
      <c r="W2594" s="57">
        <f>'LISTA DOS ITENS'!$U2594/'LISTA DOS ITENS'!$V2594</f>
        <v>0.0003273580249</v>
      </c>
      <c r="X2594" s="53" t="s">
        <v>53</v>
      </c>
      <c r="Y2594" s="53" t="s">
        <v>290</v>
      </c>
      <c r="Z2594" s="58" t="str">
        <f>'LISTA DOS ITENS'!$F2594&amp;"-"&amp;'LISTA DOS ITENS'!$H2594&amp;"-"&amp;'LISTA DOS ITENS'!$J2594&amp;"-"&amp;'LISTA DOS ITENS'!$K2594&amp;"-"&amp;'LISTA DOS ITENS'!$I2594</f>
        <v>11089159-2201-A003-CONS/NAC-</v>
      </c>
      <c r="AA2594" s="59" t="str">
        <f t="array" ref="AA2594">INDEX('RESUMO - LOTES E VMA'!$M$3:$M$181,MATCH('LISTA DOS ITENS'!$D2594,'RESUMO - LOTES E VMA'!$A$3:$A$181,0))</f>
        <v>Para Leilão</v>
      </c>
      <c r="AB2594" s="60">
        <f t="array" ref="AB2594">INDEX('RESUMO - LOTES E VMA'!$J$3:$J$181,MATCH('LISTA DOS ITENS'!$D2594,'RESUMO - LOTES E VMA'!$A$3:$A$181,0))</f>
        <v>0.05291176772</v>
      </c>
      <c r="AC2594" s="29" t="str">
        <f t="array" ref="AC2594">INDEX('RESUMO - LOTES E VMA'!$L$3:$L$181,MATCH('LISTA DOS ITENS'!$D2594,'RESUMO - LOTES E VMA'!$A$3:$A$181,0))</f>
        <v>1% do Valor de Comparação do VMA</v>
      </c>
      <c r="AD2594" s="53" t="str">
        <f>VLOOKUP(Tabela1[[#This Row],[Índice]],[1]Planilha1!$A:$A,1,0)</f>
        <v>#ERROR!</v>
      </c>
    </row>
    <row r="2595" ht="15.75" customHeight="1">
      <c r="A2595" s="52">
        <v>258179.0</v>
      </c>
      <c r="B2595" s="53" t="s">
        <v>70</v>
      </c>
      <c r="C2595" s="53" t="s">
        <v>71</v>
      </c>
      <c r="D2595" s="22">
        <v>207371.0</v>
      </c>
      <c r="E2595" s="53" t="s">
        <v>63</v>
      </c>
      <c r="F2595" s="54">
        <v>1.0603132E7</v>
      </c>
      <c r="G2595" s="53" t="s">
        <v>1900</v>
      </c>
      <c r="H2595" s="55">
        <v>2101.0</v>
      </c>
      <c r="I2595" s="55"/>
      <c r="J2595" s="55" t="s">
        <v>319</v>
      </c>
      <c r="K2595" s="53" t="s">
        <v>73</v>
      </c>
      <c r="L2595" s="53"/>
      <c r="M2595" s="53">
        <v>7.0</v>
      </c>
      <c r="N2595" s="53" t="s">
        <v>52</v>
      </c>
      <c r="O2595" s="25">
        <v>212.8842857142857</v>
      </c>
      <c r="P2595" s="25">
        <f>'LISTA DOS ITENS'!$O2595*'LISTA DOS ITENS'!$M2595</f>
        <v>1490.19</v>
      </c>
      <c r="Q2595" s="25">
        <v>260.43</v>
      </c>
      <c r="R2595" s="25">
        <f>'LISTA DOS ITENS'!$Q2595*'LISTA DOS ITENS'!$M2595</f>
        <v>1823.01</v>
      </c>
      <c r="S2595" s="56">
        <f>IF('LISTA DOS ITENS'!$P2595&gt;'LISTA DOS ITENS'!$R2595,'LISTA DOS ITENS'!$P2595,'LISTA DOS ITENS'!$R2595)</f>
        <v>1823.01</v>
      </c>
      <c r="T2595" s="25">
        <v>14.153097224818616</v>
      </c>
      <c r="U2595" s="25">
        <f>'LISTA DOS ITENS'!$T2595*'LISTA DOS ITENS'!$M2595</f>
        <v>99.07168057</v>
      </c>
      <c r="V2595" s="56">
        <f t="array" ref="V2595">INDEX('RESUMO - LOTES E VMA'!$F$3:$F$181,MATCH('LISTA DOS ITENS'!$D2595,'RESUMO - LOTES E VMA'!$A$3:$A$181,0))</f>
        <v>5312.359605</v>
      </c>
      <c r="W2595" s="57">
        <f>'LISTA DOS ITENS'!$U2595/'LISTA DOS ITENS'!$V2595</f>
        <v>0.01864927978</v>
      </c>
      <c r="X2595" s="53" t="s">
        <v>53</v>
      </c>
      <c r="Y2595" s="53" t="s">
        <v>290</v>
      </c>
      <c r="Z2595" s="58" t="str">
        <f>'LISTA DOS ITENS'!$F2595&amp;"-"&amp;'LISTA DOS ITENS'!$H2595&amp;"-"&amp;'LISTA DOS ITENS'!$J2595&amp;"-"&amp;'LISTA DOS ITENS'!$K2595&amp;"-"&amp;'LISTA DOS ITENS'!$I2595</f>
        <v>10603132-2101-A803-CONS/NAC-</v>
      </c>
      <c r="AA2595" s="59" t="str">
        <f t="array" ref="AA2595">INDEX('RESUMO - LOTES E VMA'!$M$3:$M$181,MATCH('LISTA DOS ITENS'!$D2595,'RESUMO - LOTES E VMA'!$A$3:$A$181,0))</f>
        <v>Para Leilão</v>
      </c>
      <c r="AB2595" s="60">
        <f t="array" ref="AB2595">INDEX('RESUMO - LOTES E VMA'!$J$3:$J$181,MATCH('LISTA DOS ITENS'!$D2595,'RESUMO - LOTES E VMA'!$A$3:$A$181,0))</f>
        <v>0.05291176772</v>
      </c>
      <c r="AC2595" s="29" t="str">
        <f t="array" ref="AC2595">INDEX('RESUMO - LOTES E VMA'!$L$3:$L$181,MATCH('LISTA DOS ITENS'!$D2595,'RESUMO - LOTES E VMA'!$A$3:$A$181,0))</f>
        <v>1% do Valor de Comparação do VMA</v>
      </c>
      <c r="AD2595" s="53" t="str">
        <f>VLOOKUP(Tabela1[[#This Row],[Índice]],[1]Planilha1!$A:$A,1,0)</f>
        <v>#ERROR!</v>
      </c>
    </row>
    <row r="2596" ht="15.75" customHeight="1">
      <c r="A2596" s="52">
        <v>258180.0</v>
      </c>
      <c r="B2596" s="53" t="s">
        <v>70</v>
      </c>
      <c r="C2596" s="53" t="s">
        <v>71</v>
      </c>
      <c r="D2596" s="22">
        <v>207371.0</v>
      </c>
      <c r="E2596" s="53" t="s">
        <v>63</v>
      </c>
      <c r="F2596" s="54">
        <v>1.024959E7</v>
      </c>
      <c r="G2596" s="53" t="s">
        <v>1901</v>
      </c>
      <c r="H2596" s="55">
        <v>2101.0</v>
      </c>
      <c r="I2596" s="55"/>
      <c r="J2596" s="55" t="s">
        <v>77</v>
      </c>
      <c r="K2596" s="53" t="s">
        <v>73</v>
      </c>
      <c r="L2596" s="53"/>
      <c r="M2596" s="53">
        <v>9.0</v>
      </c>
      <c r="N2596" s="53" t="s">
        <v>52</v>
      </c>
      <c r="O2596" s="25">
        <v>4.524444444444445</v>
      </c>
      <c r="P2596" s="25">
        <f>'LISTA DOS ITENS'!$O2596*'LISTA DOS ITENS'!$M2596</f>
        <v>40.72</v>
      </c>
      <c r="Q2596" s="25">
        <v>4.52</v>
      </c>
      <c r="R2596" s="25">
        <f>'LISTA DOS ITENS'!$Q2596*'LISTA DOS ITENS'!$M2596</f>
        <v>40.68</v>
      </c>
      <c r="S2596" s="56">
        <f>IF('LISTA DOS ITENS'!$P2596&gt;'LISTA DOS ITENS'!$R2596,'LISTA DOS ITENS'!$P2596,'LISTA DOS ITENS'!$R2596)</f>
        <v>40.72</v>
      </c>
      <c r="T2596" s="25">
        <v>0.24563990114879292</v>
      </c>
      <c r="U2596" s="25">
        <f>'LISTA DOS ITENS'!$T2596*'LISTA DOS ITENS'!$M2596</f>
        <v>2.21075911</v>
      </c>
      <c r="V2596" s="56">
        <f t="array" ref="V2596">INDEX('RESUMO - LOTES E VMA'!$F$3:$F$181,MATCH('LISTA DOS ITENS'!$D2596,'RESUMO - LOTES E VMA'!$A$3:$A$181,0))</f>
        <v>5312.359605</v>
      </c>
      <c r="W2596" s="57">
        <f>'LISTA DOS ITENS'!$U2596/'LISTA DOS ITENS'!$V2596</f>
        <v>0.0004161538891</v>
      </c>
      <c r="X2596" s="53" t="s">
        <v>53</v>
      </c>
      <c r="Y2596" s="53" t="s">
        <v>290</v>
      </c>
      <c r="Z2596" s="58" t="str">
        <f>'LISTA DOS ITENS'!$F2596&amp;"-"&amp;'LISTA DOS ITENS'!$H2596&amp;"-"&amp;'LISTA DOS ITENS'!$J2596&amp;"-"&amp;'LISTA DOS ITENS'!$K2596&amp;"-"&amp;'LISTA DOS ITENS'!$I2596</f>
        <v>10249590-2101-A903-CONS/NAC-</v>
      </c>
      <c r="AA2596" s="59" t="str">
        <f t="array" ref="AA2596">INDEX('RESUMO - LOTES E VMA'!$M$3:$M$181,MATCH('LISTA DOS ITENS'!$D2596,'RESUMO - LOTES E VMA'!$A$3:$A$181,0))</f>
        <v>Para Leilão</v>
      </c>
      <c r="AB2596" s="60">
        <f t="array" ref="AB2596">INDEX('RESUMO - LOTES E VMA'!$J$3:$J$181,MATCH('LISTA DOS ITENS'!$D2596,'RESUMO - LOTES E VMA'!$A$3:$A$181,0))</f>
        <v>0.05291176772</v>
      </c>
      <c r="AC2596" s="29" t="str">
        <f t="array" ref="AC2596">INDEX('RESUMO - LOTES E VMA'!$L$3:$L$181,MATCH('LISTA DOS ITENS'!$D2596,'RESUMO - LOTES E VMA'!$A$3:$A$181,0))</f>
        <v>1% do Valor de Comparação do VMA</v>
      </c>
      <c r="AD2596" s="53" t="str">
        <f>VLOOKUP(Tabela1[[#This Row],[Índice]],[1]Planilha1!$A:$A,1,0)</f>
        <v>#ERROR!</v>
      </c>
    </row>
    <row r="2597" ht="15.75" customHeight="1">
      <c r="A2597" s="52">
        <v>258181.0</v>
      </c>
      <c r="B2597" s="53" t="s">
        <v>70</v>
      </c>
      <c r="C2597" s="53" t="s">
        <v>71</v>
      </c>
      <c r="D2597" s="22">
        <v>207371.0</v>
      </c>
      <c r="E2597" s="53" t="s">
        <v>63</v>
      </c>
      <c r="F2597" s="54">
        <v>1.0603132E7</v>
      </c>
      <c r="G2597" s="53" t="s">
        <v>1900</v>
      </c>
      <c r="H2597" s="55">
        <v>2101.0</v>
      </c>
      <c r="I2597" s="55"/>
      <c r="J2597" s="55" t="s">
        <v>77</v>
      </c>
      <c r="K2597" s="53" t="s">
        <v>80</v>
      </c>
      <c r="L2597" s="53"/>
      <c r="M2597" s="53">
        <v>4.0</v>
      </c>
      <c r="N2597" s="53" t="s">
        <v>52</v>
      </c>
      <c r="O2597" s="25">
        <v>260.43</v>
      </c>
      <c r="P2597" s="25">
        <f>'LISTA DOS ITENS'!$O2597*'LISTA DOS ITENS'!$M2597</f>
        <v>1041.72</v>
      </c>
      <c r="Q2597" s="25">
        <v>260.43</v>
      </c>
      <c r="R2597" s="25">
        <f>'LISTA DOS ITENS'!$Q2597*'LISTA DOS ITENS'!$M2597</f>
        <v>1041.72</v>
      </c>
      <c r="S2597" s="56">
        <f>IF('LISTA DOS ITENS'!$P2597&gt;'LISTA DOS ITENS'!$R2597,'LISTA DOS ITENS'!$P2597,'LISTA DOS ITENS'!$R2597)</f>
        <v>1041.72</v>
      </c>
      <c r="T2597" s="25">
        <v>14.153097224818616</v>
      </c>
      <c r="U2597" s="25">
        <f>'LISTA DOS ITENS'!$T2597*'LISTA DOS ITENS'!$M2597</f>
        <v>56.6123889</v>
      </c>
      <c r="V2597" s="56">
        <f t="array" ref="V2597">INDEX('RESUMO - LOTES E VMA'!$F$3:$F$181,MATCH('LISTA DOS ITENS'!$D2597,'RESUMO - LOTES E VMA'!$A$3:$A$181,0))</f>
        <v>5312.359605</v>
      </c>
      <c r="W2597" s="57">
        <f>'LISTA DOS ITENS'!$U2597/'LISTA DOS ITENS'!$V2597</f>
        <v>0.0106567313</v>
      </c>
      <c r="X2597" s="53" t="s">
        <v>53</v>
      </c>
      <c r="Y2597" s="53" t="s">
        <v>290</v>
      </c>
      <c r="Z2597" s="58" t="str">
        <f>'LISTA DOS ITENS'!$F2597&amp;"-"&amp;'LISTA DOS ITENS'!$H2597&amp;"-"&amp;'LISTA DOS ITENS'!$J2597&amp;"-"&amp;'LISTA DOS ITENS'!$K2597&amp;"-"&amp;'LISTA DOS ITENS'!$I2597</f>
        <v>10603132-2101-A903-IMOB/NAC-</v>
      </c>
      <c r="AA2597" s="59" t="str">
        <f t="array" ref="AA2597">INDEX('RESUMO - LOTES E VMA'!$M$3:$M$181,MATCH('LISTA DOS ITENS'!$D2597,'RESUMO - LOTES E VMA'!$A$3:$A$181,0))</f>
        <v>Para Leilão</v>
      </c>
      <c r="AB2597" s="60">
        <f t="array" ref="AB2597">INDEX('RESUMO - LOTES E VMA'!$J$3:$J$181,MATCH('LISTA DOS ITENS'!$D2597,'RESUMO - LOTES E VMA'!$A$3:$A$181,0))</f>
        <v>0.05291176772</v>
      </c>
      <c r="AC2597" s="29" t="str">
        <f t="array" ref="AC2597">INDEX('RESUMO - LOTES E VMA'!$L$3:$L$181,MATCH('LISTA DOS ITENS'!$D2597,'RESUMO - LOTES E VMA'!$A$3:$A$181,0))</f>
        <v>1% do Valor de Comparação do VMA</v>
      </c>
      <c r="AD2597" s="53" t="str">
        <f>VLOOKUP(Tabela1[[#This Row],[Índice]],[1]Planilha1!$A:$A,1,0)</f>
        <v>#ERROR!</v>
      </c>
    </row>
    <row r="2598" ht="15.75" customHeight="1">
      <c r="A2598" s="52">
        <v>258182.0</v>
      </c>
      <c r="B2598" s="53" t="s">
        <v>70</v>
      </c>
      <c r="C2598" s="53" t="s">
        <v>71</v>
      </c>
      <c r="D2598" s="22">
        <v>207371.0</v>
      </c>
      <c r="E2598" s="53" t="s">
        <v>63</v>
      </c>
      <c r="F2598" s="54">
        <v>1.0822127E7</v>
      </c>
      <c r="G2598" s="53" t="s">
        <v>1902</v>
      </c>
      <c r="H2598" s="55">
        <v>2101.0</v>
      </c>
      <c r="I2598" s="55"/>
      <c r="J2598" s="55" t="s">
        <v>77</v>
      </c>
      <c r="K2598" s="53" t="s">
        <v>73</v>
      </c>
      <c r="L2598" s="53"/>
      <c r="M2598" s="53">
        <v>18.0</v>
      </c>
      <c r="N2598" s="53" t="s">
        <v>52</v>
      </c>
      <c r="O2598" s="25">
        <v>131.25</v>
      </c>
      <c r="P2598" s="25">
        <f>'LISTA DOS ITENS'!$O2598*'LISTA DOS ITENS'!$M2598</f>
        <v>2362.5</v>
      </c>
      <c r="Q2598" s="25">
        <v>131.25</v>
      </c>
      <c r="R2598" s="25">
        <f>'LISTA DOS ITENS'!$Q2598*'LISTA DOS ITENS'!$M2598</f>
        <v>2362.5</v>
      </c>
      <c r="S2598" s="56">
        <f>IF('LISTA DOS ITENS'!$P2598&gt;'LISTA DOS ITENS'!$R2598,'LISTA DOS ITENS'!$P2598,'LISTA DOS ITENS'!$R2598)</f>
        <v>2362.5</v>
      </c>
      <c r="T2598" s="25">
        <v>7.132795802163511</v>
      </c>
      <c r="U2598" s="25">
        <f>'LISTA DOS ITENS'!$T2598*'LISTA DOS ITENS'!$M2598</f>
        <v>128.3903244</v>
      </c>
      <c r="V2598" s="56">
        <f t="array" ref="V2598">INDEX('RESUMO - LOTES E VMA'!$F$3:$F$181,MATCH('LISTA DOS ITENS'!$D2598,'RESUMO - LOTES E VMA'!$A$3:$A$181,0))</f>
        <v>5312.359605</v>
      </c>
      <c r="W2598" s="57">
        <f>'LISTA DOS ITENS'!$U2598/'LISTA DOS ITENS'!$V2598</f>
        <v>0.02416822918</v>
      </c>
      <c r="X2598" s="53" t="s">
        <v>53</v>
      </c>
      <c r="Y2598" s="53" t="s">
        <v>290</v>
      </c>
      <c r="Z2598" s="58" t="str">
        <f>'LISTA DOS ITENS'!$F2598&amp;"-"&amp;'LISTA DOS ITENS'!$H2598&amp;"-"&amp;'LISTA DOS ITENS'!$J2598&amp;"-"&amp;'LISTA DOS ITENS'!$K2598&amp;"-"&amp;'LISTA DOS ITENS'!$I2598</f>
        <v>10822127-2101-A903-CONS/NAC-</v>
      </c>
      <c r="AA2598" s="59" t="str">
        <f t="array" ref="AA2598">INDEX('RESUMO - LOTES E VMA'!$M$3:$M$181,MATCH('LISTA DOS ITENS'!$D2598,'RESUMO - LOTES E VMA'!$A$3:$A$181,0))</f>
        <v>Para Leilão</v>
      </c>
      <c r="AB2598" s="60">
        <f t="array" ref="AB2598">INDEX('RESUMO - LOTES E VMA'!$J$3:$J$181,MATCH('LISTA DOS ITENS'!$D2598,'RESUMO - LOTES E VMA'!$A$3:$A$181,0))</f>
        <v>0.05291176772</v>
      </c>
      <c r="AC2598" s="29" t="str">
        <f t="array" ref="AC2598">INDEX('RESUMO - LOTES E VMA'!$L$3:$L$181,MATCH('LISTA DOS ITENS'!$D2598,'RESUMO - LOTES E VMA'!$A$3:$A$181,0))</f>
        <v>1% do Valor de Comparação do VMA</v>
      </c>
      <c r="AD2598" s="53" t="str">
        <f>VLOOKUP(Tabela1[[#This Row],[Índice]],[1]Planilha1!$A:$A,1,0)</f>
        <v>#ERROR!</v>
      </c>
    </row>
    <row r="2599" ht="15.75" customHeight="1">
      <c r="A2599" s="52">
        <v>258183.0</v>
      </c>
      <c r="B2599" s="53" t="s">
        <v>70</v>
      </c>
      <c r="C2599" s="53" t="s">
        <v>71</v>
      </c>
      <c r="D2599" s="22">
        <v>207371.0</v>
      </c>
      <c r="E2599" s="53" t="s">
        <v>63</v>
      </c>
      <c r="F2599" s="54">
        <v>1.0368594E7</v>
      </c>
      <c r="G2599" s="53" t="s">
        <v>1903</v>
      </c>
      <c r="H2599" s="55">
        <v>2201.0</v>
      </c>
      <c r="I2599" s="55"/>
      <c r="J2599" s="55" t="s">
        <v>77</v>
      </c>
      <c r="K2599" s="53" t="s">
        <v>73</v>
      </c>
      <c r="L2599" s="53"/>
      <c r="M2599" s="53">
        <v>14.0</v>
      </c>
      <c r="N2599" s="53" t="s">
        <v>52</v>
      </c>
      <c r="O2599" s="25">
        <v>88.48571428571428</v>
      </c>
      <c r="P2599" s="25">
        <f>'LISTA DOS ITENS'!$O2599*'LISTA DOS ITENS'!$M2599</f>
        <v>1238.8</v>
      </c>
      <c r="Q2599" s="25">
        <v>88.49</v>
      </c>
      <c r="R2599" s="25">
        <f>'LISTA DOS ITENS'!$Q2599*'LISTA DOS ITENS'!$M2599</f>
        <v>1238.86</v>
      </c>
      <c r="S2599" s="56">
        <f>IF('LISTA DOS ITENS'!$P2599&gt;'LISTA DOS ITENS'!$R2599,'LISTA DOS ITENS'!$P2599,'LISTA DOS ITENS'!$R2599)</f>
        <v>1238.86</v>
      </c>
      <c r="T2599" s="25">
        <v>4.808998861207232</v>
      </c>
      <c r="U2599" s="25">
        <f>'LISTA DOS ITENS'!$T2599*'LISTA DOS ITENS'!$M2599</f>
        <v>67.32598406</v>
      </c>
      <c r="V2599" s="56">
        <f t="array" ref="V2599">INDEX('RESUMO - LOTES E VMA'!$F$3:$F$181,MATCH('LISTA DOS ITENS'!$D2599,'RESUMO - LOTES E VMA'!$A$3:$A$181,0))</f>
        <v>5312.359605</v>
      </c>
      <c r="W2599" s="57">
        <f>'LISTA DOS ITENS'!$U2599/'LISTA DOS ITENS'!$V2599</f>
        <v>0.01267346133</v>
      </c>
      <c r="X2599" s="53" t="s">
        <v>53</v>
      </c>
      <c r="Y2599" s="53" t="s">
        <v>290</v>
      </c>
      <c r="Z2599" s="58" t="str">
        <f>'LISTA DOS ITENS'!$F2599&amp;"-"&amp;'LISTA DOS ITENS'!$H2599&amp;"-"&amp;'LISTA DOS ITENS'!$J2599&amp;"-"&amp;'LISTA DOS ITENS'!$K2599&amp;"-"&amp;'LISTA DOS ITENS'!$I2599</f>
        <v>10368594-2201-A903-CONS/NAC-</v>
      </c>
      <c r="AA2599" s="59" t="str">
        <f t="array" ref="AA2599">INDEX('RESUMO - LOTES E VMA'!$M$3:$M$181,MATCH('LISTA DOS ITENS'!$D2599,'RESUMO - LOTES E VMA'!$A$3:$A$181,0))</f>
        <v>Para Leilão</v>
      </c>
      <c r="AB2599" s="60">
        <f t="array" ref="AB2599">INDEX('RESUMO - LOTES E VMA'!$J$3:$J$181,MATCH('LISTA DOS ITENS'!$D2599,'RESUMO - LOTES E VMA'!$A$3:$A$181,0))</f>
        <v>0.05291176772</v>
      </c>
      <c r="AC2599" s="29" t="str">
        <f t="array" ref="AC2599">INDEX('RESUMO - LOTES E VMA'!$L$3:$L$181,MATCH('LISTA DOS ITENS'!$D2599,'RESUMO - LOTES E VMA'!$A$3:$A$181,0))</f>
        <v>1% do Valor de Comparação do VMA</v>
      </c>
      <c r="AD2599" s="53" t="str">
        <f>VLOOKUP(Tabela1[[#This Row],[Índice]],[1]Planilha1!$A:$A,1,0)</f>
        <v>#ERROR!</v>
      </c>
    </row>
    <row r="2600" ht="15.75" customHeight="1">
      <c r="A2600" s="52">
        <v>258184.0</v>
      </c>
      <c r="B2600" s="53" t="s">
        <v>70</v>
      </c>
      <c r="C2600" s="53" t="s">
        <v>71</v>
      </c>
      <c r="D2600" s="22">
        <v>207371.0</v>
      </c>
      <c r="E2600" s="53" t="s">
        <v>63</v>
      </c>
      <c r="F2600" s="54">
        <v>1.0602394E7</v>
      </c>
      <c r="G2600" s="53" t="s">
        <v>1904</v>
      </c>
      <c r="H2600" s="55">
        <v>2201.0</v>
      </c>
      <c r="I2600" s="55"/>
      <c r="J2600" s="55" t="s">
        <v>77</v>
      </c>
      <c r="K2600" s="53" t="s">
        <v>73</v>
      </c>
      <c r="L2600" s="53"/>
      <c r="M2600" s="53">
        <v>1.0</v>
      </c>
      <c r="N2600" s="53" t="s">
        <v>52</v>
      </c>
      <c r="O2600" s="25">
        <v>330.61</v>
      </c>
      <c r="P2600" s="25">
        <f>'LISTA DOS ITENS'!$O2600*'LISTA DOS ITENS'!$M2600</f>
        <v>330.61</v>
      </c>
      <c r="Q2600" s="25">
        <v>330.61</v>
      </c>
      <c r="R2600" s="25">
        <f>'LISTA DOS ITENS'!$Q2600*'LISTA DOS ITENS'!$M2600</f>
        <v>330.61</v>
      </c>
      <c r="S2600" s="56">
        <f>IF('LISTA DOS ITENS'!$P2600&gt;'LISTA DOS ITENS'!$R2600,'LISTA DOS ITENS'!$P2600,'LISTA DOS ITENS'!$R2600)</f>
        <v>330.61</v>
      </c>
      <c r="T2600" s="25">
        <v>17.96703710592974</v>
      </c>
      <c r="U2600" s="25">
        <f>'LISTA DOS ITENS'!$T2600*'LISTA DOS ITENS'!$M2600</f>
        <v>17.96703711</v>
      </c>
      <c r="V2600" s="56">
        <f t="array" ref="V2600">INDEX('RESUMO - LOTES E VMA'!$F$3:$F$181,MATCH('LISTA DOS ITENS'!$D2600,'RESUMO - LOTES E VMA'!$A$3:$A$181,0))</f>
        <v>5312.359605</v>
      </c>
      <c r="W2600" s="57">
        <f>'LISTA DOS ITENS'!$U2600/'LISTA DOS ITENS'!$V2600</f>
        <v>0.003382119894</v>
      </c>
      <c r="X2600" s="53" t="s">
        <v>53</v>
      </c>
      <c r="Y2600" s="53" t="s">
        <v>290</v>
      </c>
      <c r="Z2600" s="58" t="str">
        <f>'LISTA DOS ITENS'!$F2600&amp;"-"&amp;'LISTA DOS ITENS'!$H2600&amp;"-"&amp;'LISTA DOS ITENS'!$J2600&amp;"-"&amp;'LISTA DOS ITENS'!$K2600&amp;"-"&amp;'LISTA DOS ITENS'!$I2600</f>
        <v>10602394-2201-A903-CONS/NAC-</v>
      </c>
      <c r="AA2600" s="59" t="str">
        <f t="array" ref="AA2600">INDEX('RESUMO - LOTES E VMA'!$M$3:$M$181,MATCH('LISTA DOS ITENS'!$D2600,'RESUMO - LOTES E VMA'!$A$3:$A$181,0))</f>
        <v>Para Leilão</v>
      </c>
      <c r="AB2600" s="60">
        <f t="array" ref="AB2600">INDEX('RESUMO - LOTES E VMA'!$J$3:$J$181,MATCH('LISTA DOS ITENS'!$D2600,'RESUMO - LOTES E VMA'!$A$3:$A$181,0))</f>
        <v>0.05291176772</v>
      </c>
      <c r="AC2600" s="29" t="str">
        <f t="array" ref="AC2600">INDEX('RESUMO - LOTES E VMA'!$L$3:$L$181,MATCH('LISTA DOS ITENS'!$D2600,'RESUMO - LOTES E VMA'!$A$3:$A$181,0))</f>
        <v>1% do Valor de Comparação do VMA</v>
      </c>
      <c r="AD2600" s="53" t="str">
        <f>VLOOKUP(Tabela1[[#This Row],[Índice]],[1]Planilha1!$A:$A,1,0)</f>
        <v>#ERROR!</v>
      </c>
    </row>
    <row r="2601" ht="15.75" customHeight="1">
      <c r="A2601" s="52">
        <v>258185.0</v>
      </c>
      <c r="B2601" s="53" t="s">
        <v>70</v>
      </c>
      <c r="C2601" s="53" t="s">
        <v>71</v>
      </c>
      <c r="D2601" s="22">
        <v>207371.0</v>
      </c>
      <c r="E2601" s="53" t="s">
        <v>63</v>
      </c>
      <c r="F2601" s="54">
        <v>1.0647118E7</v>
      </c>
      <c r="G2601" s="53" t="s">
        <v>1905</v>
      </c>
      <c r="H2601" s="55">
        <v>2201.0</v>
      </c>
      <c r="I2601" s="55"/>
      <c r="J2601" s="55" t="s">
        <v>77</v>
      </c>
      <c r="K2601" s="53" t="s">
        <v>73</v>
      </c>
      <c r="L2601" s="53"/>
      <c r="M2601" s="53">
        <v>31.0</v>
      </c>
      <c r="N2601" s="53" t="s">
        <v>52</v>
      </c>
      <c r="O2601" s="25">
        <v>13.870000000000001</v>
      </c>
      <c r="P2601" s="25">
        <f>'LISTA DOS ITENS'!$O2601*'LISTA DOS ITENS'!$M2601</f>
        <v>429.97</v>
      </c>
      <c r="Q2601" s="25">
        <v>13.87</v>
      </c>
      <c r="R2601" s="25">
        <f>'LISTA DOS ITENS'!$Q2601*'LISTA DOS ITENS'!$M2601</f>
        <v>429.97</v>
      </c>
      <c r="S2601" s="56">
        <f>IF('LISTA DOS ITENS'!$P2601&gt;'LISTA DOS ITENS'!$R2601,'LISTA DOS ITENS'!$P2601,'LISTA DOS ITENS'!$R2601)</f>
        <v>429.97</v>
      </c>
      <c r="T2601" s="25">
        <v>0.753766687817203</v>
      </c>
      <c r="U2601" s="25">
        <f>'LISTA DOS ITENS'!$T2601*'LISTA DOS ITENS'!$M2601</f>
        <v>23.36676732</v>
      </c>
      <c r="V2601" s="56">
        <f t="array" ref="V2601">INDEX('RESUMO - LOTES E VMA'!$F$3:$F$181,MATCH('LISTA DOS ITENS'!$D2601,'RESUMO - LOTES E VMA'!$A$3:$A$181,0))</f>
        <v>5312.359605</v>
      </c>
      <c r="W2601" s="57">
        <f>'LISTA DOS ITENS'!$U2601/'LISTA DOS ITENS'!$V2601</f>
        <v>0.004398566561</v>
      </c>
      <c r="X2601" s="53" t="s">
        <v>53</v>
      </c>
      <c r="Y2601" s="53" t="s">
        <v>290</v>
      </c>
      <c r="Z2601" s="58" t="str">
        <f>'LISTA DOS ITENS'!$F2601&amp;"-"&amp;'LISTA DOS ITENS'!$H2601&amp;"-"&amp;'LISTA DOS ITENS'!$J2601&amp;"-"&amp;'LISTA DOS ITENS'!$K2601&amp;"-"&amp;'LISTA DOS ITENS'!$I2601</f>
        <v>10647118-2201-A903-CONS/NAC-</v>
      </c>
      <c r="AA2601" s="59" t="str">
        <f t="array" ref="AA2601">INDEX('RESUMO - LOTES E VMA'!$M$3:$M$181,MATCH('LISTA DOS ITENS'!$D2601,'RESUMO - LOTES E VMA'!$A$3:$A$181,0))</f>
        <v>Para Leilão</v>
      </c>
      <c r="AB2601" s="60">
        <f t="array" ref="AB2601">INDEX('RESUMO - LOTES E VMA'!$J$3:$J$181,MATCH('LISTA DOS ITENS'!$D2601,'RESUMO - LOTES E VMA'!$A$3:$A$181,0))</f>
        <v>0.05291176772</v>
      </c>
      <c r="AC2601" s="29" t="str">
        <f t="array" ref="AC2601">INDEX('RESUMO - LOTES E VMA'!$L$3:$L$181,MATCH('LISTA DOS ITENS'!$D2601,'RESUMO - LOTES E VMA'!$A$3:$A$181,0))</f>
        <v>1% do Valor de Comparação do VMA</v>
      </c>
      <c r="AD2601" s="53" t="str">
        <f>VLOOKUP(Tabela1[[#This Row],[Índice]],[1]Planilha1!$A:$A,1,0)</f>
        <v>#ERROR!</v>
      </c>
    </row>
    <row r="2602" ht="15.75" customHeight="1">
      <c r="A2602" s="52">
        <v>258186.0</v>
      </c>
      <c r="B2602" s="53" t="s">
        <v>70</v>
      </c>
      <c r="C2602" s="53" t="s">
        <v>71</v>
      </c>
      <c r="D2602" s="22">
        <v>207371.0</v>
      </c>
      <c r="E2602" s="53" t="s">
        <v>63</v>
      </c>
      <c r="F2602" s="54">
        <v>1.0679915E7</v>
      </c>
      <c r="G2602" s="53" t="s">
        <v>1906</v>
      </c>
      <c r="H2602" s="55">
        <v>2201.0</v>
      </c>
      <c r="I2602" s="55"/>
      <c r="J2602" s="55" t="s">
        <v>77</v>
      </c>
      <c r="K2602" s="53" t="s">
        <v>122</v>
      </c>
      <c r="L2602" s="53"/>
      <c r="M2602" s="53">
        <v>23.0</v>
      </c>
      <c r="N2602" s="53" t="s">
        <v>52</v>
      </c>
      <c r="O2602" s="25">
        <v>48.69869565217391</v>
      </c>
      <c r="P2602" s="25">
        <f>'LISTA DOS ITENS'!$O2602*'LISTA DOS ITENS'!$M2602</f>
        <v>1120.07</v>
      </c>
      <c r="Q2602" s="25">
        <v>48.7</v>
      </c>
      <c r="R2602" s="25">
        <f>'LISTA DOS ITENS'!$Q2602*'LISTA DOS ITENS'!$M2602</f>
        <v>1120.1</v>
      </c>
      <c r="S2602" s="56">
        <f>IF('LISTA DOS ITENS'!$P2602&gt;'LISTA DOS ITENS'!$R2602,'LISTA DOS ITENS'!$P2602,'LISTA DOS ITENS'!$R2602)</f>
        <v>1120.1</v>
      </c>
      <c r="T2602" s="25">
        <v>2.646606899545623</v>
      </c>
      <c r="U2602" s="25">
        <f>'LISTA DOS ITENS'!$T2602*'LISTA DOS ITENS'!$M2602</f>
        <v>60.87195869</v>
      </c>
      <c r="V2602" s="56">
        <f t="array" ref="V2602">INDEX('RESUMO - LOTES E VMA'!$F$3:$F$181,MATCH('LISTA DOS ITENS'!$D2602,'RESUMO - LOTES E VMA'!$A$3:$A$181,0))</f>
        <v>5312.359605</v>
      </c>
      <c r="W2602" s="57">
        <f>'LISTA DOS ITENS'!$U2602/'LISTA DOS ITENS'!$V2602</f>
        <v>0.01145855386</v>
      </c>
      <c r="X2602" s="53" t="s">
        <v>53</v>
      </c>
      <c r="Y2602" s="53" t="s">
        <v>290</v>
      </c>
      <c r="Z2602" s="58" t="str">
        <f>'LISTA DOS ITENS'!$F2602&amp;"-"&amp;'LISTA DOS ITENS'!$H2602&amp;"-"&amp;'LISTA DOS ITENS'!$J2602&amp;"-"&amp;'LISTA DOS ITENS'!$K2602&amp;"-"&amp;'LISTA DOS ITENS'!$I2602</f>
        <v>10679915-2201-A903-IMOB/IAMN-</v>
      </c>
      <c r="AA2602" s="59" t="str">
        <f t="array" ref="AA2602">INDEX('RESUMO - LOTES E VMA'!$M$3:$M$181,MATCH('LISTA DOS ITENS'!$D2602,'RESUMO - LOTES E VMA'!$A$3:$A$181,0))</f>
        <v>Para Leilão</v>
      </c>
      <c r="AB2602" s="60">
        <f t="array" ref="AB2602">INDEX('RESUMO - LOTES E VMA'!$J$3:$J$181,MATCH('LISTA DOS ITENS'!$D2602,'RESUMO - LOTES E VMA'!$A$3:$A$181,0))</f>
        <v>0.05291176772</v>
      </c>
      <c r="AC2602" s="29" t="str">
        <f t="array" ref="AC2602">INDEX('RESUMO - LOTES E VMA'!$L$3:$L$181,MATCH('LISTA DOS ITENS'!$D2602,'RESUMO - LOTES E VMA'!$A$3:$A$181,0))</f>
        <v>1% do Valor de Comparação do VMA</v>
      </c>
      <c r="AD2602" s="53" t="str">
        <f>VLOOKUP(Tabela1[[#This Row],[Índice]],[1]Planilha1!$A:$A,1,0)</f>
        <v>#ERROR!</v>
      </c>
    </row>
    <row r="2603" ht="15.75" customHeight="1">
      <c r="A2603" s="52">
        <v>258250.0</v>
      </c>
      <c r="B2603" s="53" t="s">
        <v>70</v>
      </c>
      <c r="C2603" s="53" t="s">
        <v>71</v>
      </c>
      <c r="D2603" s="22">
        <v>207378.0</v>
      </c>
      <c r="E2603" s="53" t="s">
        <v>150</v>
      </c>
      <c r="F2603" s="54">
        <v>1.0735228E7</v>
      </c>
      <c r="G2603" s="53" t="s">
        <v>1907</v>
      </c>
      <c r="H2603" s="55">
        <v>2201.0</v>
      </c>
      <c r="I2603" s="55"/>
      <c r="J2603" s="55" t="s">
        <v>346</v>
      </c>
      <c r="K2603" s="53" t="s">
        <v>51</v>
      </c>
      <c r="L2603" s="53"/>
      <c r="M2603" s="53">
        <v>1.0</v>
      </c>
      <c r="N2603" s="53" t="s">
        <v>52</v>
      </c>
      <c r="O2603" s="25">
        <v>1.0</v>
      </c>
      <c r="P2603" s="25">
        <f>'LISTA DOS ITENS'!$O2603*'LISTA DOS ITENS'!$M2603</f>
        <v>1</v>
      </c>
      <c r="Q2603" s="25">
        <v>92152.9657</v>
      </c>
      <c r="R2603" s="25">
        <f>'LISTA DOS ITENS'!$Q2603*'LISTA DOS ITENS'!$M2603</f>
        <v>92152.9657</v>
      </c>
      <c r="S2603" s="56">
        <f>IF('LISTA DOS ITENS'!$P2603&gt;'LISTA DOS ITENS'!$R2603,'LISTA DOS ITENS'!$P2603,'LISTA DOS ITENS'!$R2603)</f>
        <v>92152.9657</v>
      </c>
      <c r="T2603" s="25">
        <v>92152.9657</v>
      </c>
      <c r="U2603" s="25">
        <f>'LISTA DOS ITENS'!$T2603*'LISTA DOS ITENS'!$M2603</f>
        <v>92152.9657</v>
      </c>
      <c r="V2603" s="56">
        <f t="array" ref="V2603">INDEX('RESUMO - LOTES E VMA'!$F$3:$F$181,MATCH('LISTA DOS ITENS'!$D2603,'RESUMO - LOTES E VMA'!$A$3:$A$181,0))</f>
        <v>3164506.951</v>
      </c>
      <c r="W2603" s="57">
        <f>'LISTA DOS ITENS'!$U2603/'LISTA DOS ITENS'!$V2603</f>
        <v>0.02912079737</v>
      </c>
      <c r="X2603" s="53" t="s">
        <v>53</v>
      </c>
      <c r="Y2603" s="53" t="s">
        <v>290</v>
      </c>
      <c r="Z2603" s="58" t="str">
        <f>'LISTA DOS ITENS'!$F2603&amp;"-"&amp;'LISTA DOS ITENS'!$H2603&amp;"-"&amp;'LISTA DOS ITENS'!$J2603&amp;"-"&amp;'LISTA DOS ITENS'!$K2603&amp;"-"&amp;'LISTA DOS ITENS'!$I2603</f>
        <v>10735228-2201-0013-A RECUPER-</v>
      </c>
      <c r="AA2603" s="59" t="str">
        <f t="array" ref="AA2603">INDEX('RESUMO - LOTES E VMA'!$M$3:$M$181,MATCH('LISTA DOS ITENS'!$D2603,'RESUMO - LOTES E VMA'!$A$3:$A$181,0))</f>
        <v>Para Leilão</v>
      </c>
      <c r="AB2603" s="60">
        <f t="array" ref="AB2603">INDEX('RESUMO - LOTES E VMA'!$J$3:$J$181,MATCH('LISTA DOS ITENS'!$D2603,'RESUMO - LOTES E VMA'!$A$3:$A$181,0))</f>
        <v>0.9996038375</v>
      </c>
      <c r="AC2603" s="29" t="str">
        <f t="array" ref="AC2603">INDEX('RESUMO - LOTES E VMA'!$L$3:$L$181,MATCH('LISTA DOS ITENS'!$D2603,'RESUMO - LOTES E VMA'!$A$3:$A$181,0))</f>
        <v>5% do Valor de Comparação do VMA</v>
      </c>
      <c r="AD2603" s="53" t="str">
        <f>VLOOKUP(Tabela1[[#This Row],[Índice]],[1]Planilha1!$A:$A,1,0)</f>
        <v>#ERROR!</v>
      </c>
    </row>
    <row r="2604" ht="15.75" customHeight="1">
      <c r="A2604" s="52">
        <v>258251.0</v>
      </c>
      <c r="B2604" s="53" t="s">
        <v>70</v>
      </c>
      <c r="C2604" s="53" t="s">
        <v>71</v>
      </c>
      <c r="D2604" s="22">
        <v>207378.0</v>
      </c>
      <c r="E2604" s="53" t="s">
        <v>150</v>
      </c>
      <c r="F2604" s="54">
        <v>1.0735228E7</v>
      </c>
      <c r="G2604" s="53" t="s">
        <v>1907</v>
      </c>
      <c r="H2604" s="55">
        <v>2201.0</v>
      </c>
      <c r="I2604" s="55"/>
      <c r="J2604" s="55" t="s">
        <v>346</v>
      </c>
      <c r="K2604" s="53" t="s">
        <v>57</v>
      </c>
      <c r="L2604" s="53"/>
      <c r="M2604" s="53">
        <v>1.0</v>
      </c>
      <c r="N2604" s="53" t="s">
        <v>52</v>
      </c>
      <c r="O2604" s="25">
        <v>633.26</v>
      </c>
      <c r="P2604" s="25">
        <f>'LISTA DOS ITENS'!$O2604*'LISTA DOS ITENS'!$M2604</f>
        <v>633.26</v>
      </c>
      <c r="Q2604" s="25">
        <v>92152.9657</v>
      </c>
      <c r="R2604" s="25">
        <f>'LISTA DOS ITENS'!$Q2604*'LISTA DOS ITENS'!$M2604</f>
        <v>92152.9657</v>
      </c>
      <c r="S2604" s="56">
        <f>IF('LISTA DOS ITENS'!$P2604&gt;'LISTA DOS ITENS'!$R2604,'LISTA DOS ITENS'!$P2604,'LISTA DOS ITENS'!$R2604)</f>
        <v>92152.9657</v>
      </c>
      <c r="T2604" s="25">
        <v>92152.9657</v>
      </c>
      <c r="U2604" s="25">
        <f>'LISTA DOS ITENS'!$T2604*'LISTA DOS ITENS'!$M2604</f>
        <v>92152.9657</v>
      </c>
      <c r="V2604" s="56">
        <f t="array" ref="V2604">INDEX('RESUMO - LOTES E VMA'!$F$3:$F$181,MATCH('LISTA DOS ITENS'!$D2604,'RESUMO - LOTES E VMA'!$A$3:$A$181,0))</f>
        <v>3164506.951</v>
      </c>
      <c r="W2604" s="57">
        <f>'LISTA DOS ITENS'!$U2604/'LISTA DOS ITENS'!$V2604</f>
        <v>0.02912079737</v>
      </c>
      <c r="X2604" s="53" t="s">
        <v>53</v>
      </c>
      <c r="Y2604" s="53" t="s">
        <v>290</v>
      </c>
      <c r="Z2604" s="58" t="str">
        <f>'LISTA DOS ITENS'!$F2604&amp;"-"&amp;'LISTA DOS ITENS'!$H2604&amp;"-"&amp;'LISTA DOS ITENS'!$J2604&amp;"-"&amp;'LISTA DOS ITENS'!$K2604&amp;"-"&amp;'LISTA DOS ITENS'!$I2604</f>
        <v>10735228-2201-0013-USADO-</v>
      </c>
      <c r="AA2604" s="59" t="str">
        <f t="array" ref="AA2604">INDEX('RESUMO - LOTES E VMA'!$M$3:$M$181,MATCH('LISTA DOS ITENS'!$D2604,'RESUMO - LOTES E VMA'!$A$3:$A$181,0))</f>
        <v>Para Leilão</v>
      </c>
      <c r="AB2604" s="60">
        <f t="array" ref="AB2604">INDEX('RESUMO - LOTES E VMA'!$J$3:$J$181,MATCH('LISTA DOS ITENS'!$D2604,'RESUMO - LOTES E VMA'!$A$3:$A$181,0))</f>
        <v>0.9996038375</v>
      </c>
      <c r="AC2604" s="29" t="str">
        <f t="array" ref="AC2604">INDEX('RESUMO - LOTES E VMA'!$L$3:$L$181,MATCH('LISTA DOS ITENS'!$D2604,'RESUMO - LOTES E VMA'!$A$3:$A$181,0))</f>
        <v>5% do Valor de Comparação do VMA</v>
      </c>
      <c r="AD2604" s="53" t="str">
        <f>VLOOKUP(Tabela1[[#This Row],[Índice]],[1]Planilha1!$A:$A,1,0)</f>
        <v>#ERROR!</v>
      </c>
    </row>
    <row r="2605" ht="15.75" customHeight="1">
      <c r="A2605" s="52">
        <v>258252.0</v>
      </c>
      <c r="B2605" s="53" t="s">
        <v>70</v>
      </c>
      <c r="C2605" s="53" t="s">
        <v>71</v>
      </c>
      <c r="D2605" s="22">
        <v>207378.0</v>
      </c>
      <c r="E2605" s="53" t="s">
        <v>150</v>
      </c>
      <c r="F2605" s="54">
        <v>1.073523E7</v>
      </c>
      <c r="G2605" s="53" t="s">
        <v>1908</v>
      </c>
      <c r="H2605" s="55">
        <v>2201.0</v>
      </c>
      <c r="I2605" s="55"/>
      <c r="J2605" s="55" t="s">
        <v>346</v>
      </c>
      <c r="K2605" s="53" t="s">
        <v>57</v>
      </c>
      <c r="L2605" s="53"/>
      <c r="M2605" s="53">
        <v>2.0</v>
      </c>
      <c r="N2605" s="53" t="s">
        <v>52</v>
      </c>
      <c r="O2605" s="25">
        <v>1211.925</v>
      </c>
      <c r="P2605" s="25">
        <f>'LISTA DOS ITENS'!$O2605*'LISTA DOS ITENS'!$M2605</f>
        <v>2423.85</v>
      </c>
      <c r="Q2605" s="25">
        <v>103985.7222</v>
      </c>
      <c r="R2605" s="25">
        <f>'LISTA DOS ITENS'!$Q2605*'LISTA DOS ITENS'!$M2605</f>
        <v>207971.4444</v>
      </c>
      <c r="S2605" s="56">
        <f>IF('LISTA DOS ITENS'!$P2605&gt;'LISTA DOS ITENS'!$R2605,'LISTA DOS ITENS'!$P2605,'LISTA DOS ITENS'!$R2605)</f>
        <v>207971.4444</v>
      </c>
      <c r="T2605" s="25">
        <v>103985.7222</v>
      </c>
      <c r="U2605" s="25">
        <f>'LISTA DOS ITENS'!$T2605*'LISTA DOS ITENS'!$M2605</f>
        <v>207971.4444</v>
      </c>
      <c r="V2605" s="56">
        <f t="array" ref="V2605">INDEX('RESUMO - LOTES E VMA'!$F$3:$F$181,MATCH('LISTA DOS ITENS'!$D2605,'RESUMO - LOTES E VMA'!$A$3:$A$181,0))</f>
        <v>3164506.951</v>
      </c>
      <c r="W2605" s="57">
        <f>'LISTA DOS ITENS'!$U2605/'LISTA DOS ITENS'!$V2605</f>
        <v>0.06572001503</v>
      </c>
      <c r="X2605" s="53" t="s">
        <v>53</v>
      </c>
      <c r="Y2605" s="53" t="s">
        <v>290</v>
      </c>
      <c r="Z2605" s="58" t="str">
        <f>'LISTA DOS ITENS'!$F2605&amp;"-"&amp;'LISTA DOS ITENS'!$H2605&amp;"-"&amp;'LISTA DOS ITENS'!$J2605&amp;"-"&amp;'LISTA DOS ITENS'!$K2605&amp;"-"&amp;'LISTA DOS ITENS'!$I2605</f>
        <v>10735230-2201-0013-USADO-</v>
      </c>
      <c r="AA2605" s="59" t="str">
        <f t="array" ref="AA2605">INDEX('RESUMO - LOTES E VMA'!$M$3:$M$181,MATCH('LISTA DOS ITENS'!$D2605,'RESUMO - LOTES E VMA'!$A$3:$A$181,0))</f>
        <v>Para Leilão</v>
      </c>
      <c r="AB2605" s="60">
        <f t="array" ref="AB2605">INDEX('RESUMO - LOTES E VMA'!$J$3:$J$181,MATCH('LISTA DOS ITENS'!$D2605,'RESUMO - LOTES E VMA'!$A$3:$A$181,0))</f>
        <v>0.9996038375</v>
      </c>
      <c r="AC2605" s="29" t="str">
        <f t="array" ref="AC2605">INDEX('RESUMO - LOTES E VMA'!$L$3:$L$181,MATCH('LISTA DOS ITENS'!$D2605,'RESUMO - LOTES E VMA'!$A$3:$A$181,0))</f>
        <v>5% do Valor de Comparação do VMA</v>
      </c>
      <c r="AD2605" s="53" t="str">
        <f>VLOOKUP(Tabela1[[#This Row],[Índice]],[1]Planilha1!$A:$A,1,0)</f>
        <v>#ERROR!</v>
      </c>
    </row>
    <row r="2606" ht="15.75" customHeight="1">
      <c r="A2606" s="52">
        <v>258253.0</v>
      </c>
      <c r="B2606" s="53" t="s">
        <v>70</v>
      </c>
      <c r="C2606" s="53" t="s">
        <v>71</v>
      </c>
      <c r="D2606" s="22">
        <v>207378.0</v>
      </c>
      <c r="E2606" s="53" t="s">
        <v>150</v>
      </c>
      <c r="F2606" s="54">
        <v>1.1095413E7</v>
      </c>
      <c r="G2606" s="53" t="s">
        <v>1909</v>
      </c>
      <c r="H2606" s="55">
        <v>2201.0</v>
      </c>
      <c r="I2606" s="55"/>
      <c r="J2606" s="55" t="s">
        <v>346</v>
      </c>
      <c r="K2606" s="53" t="s">
        <v>51</v>
      </c>
      <c r="L2606" s="53"/>
      <c r="M2606" s="53">
        <v>1.0</v>
      </c>
      <c r="N2606" s="53" t="s">
        <v>52</v>
      </c>
      <c r="O2606" s="25">
        <v>1.0</v>
      </c>
      <c r="P2606" s="25">
        <f>'LISTA DOS ITENS'!$O2606*'LISTA DOS ITENS'!$M2606</f>
        <v>1</v>
      </c>
      <c r="Q2606" s="25">
        <v>267320.56</v>
      </c>
      <c r="R2606" s="25">
        <f>'LISTA DOS ITENS'!$Q2606*'LISTA DOS ITENS'!$M2606</f>
        <v>267320.56</v>
      </c>
      <c r="S2606" s="56">
        <f>IF('LISTA DOS ITENS'!$P2606&gt;'LISTA DOS ITENS'!$R2606,'LISTA DOS ITENS'!$P2606,'LISTA DOS ITENS'!$R2606)</f>
        <v>267320.56</v>
      </c>
      <c r="T2606" s="25">
        <v>267320.56</v>
      </c>
      <c r="U2606" s="25">
        <f>'LISTA DOS ITENS'!$T2606*'LISTA DOS ITENS'!$M2606</f>
        <v>267320.56</v>
      </c>
      <c r="V2606" s="56">
        <f t="array" ref="V2606">INDEX('RESUMO - LOTES E VMA'!$F$3:$F$181,MATCH('LISTA DOS ITENS'!$D2606,'RESUMO - LOTES E VMA'!$A$3:$A$181,0))</f>
        <v>3164506.951</v>
      </c>
      <c r="W2606" s="57">
        <f>'LISTA DOS ITENS'!$U2606/'LISTA DOS ITENS'!$V2606</f>
        <v>0.08447463195</v>
      </c>
      <c r="X2606" s="53" t="s">
        <v>53</v>
      </c>
      <c r="Y2606" s="53" t="s">
        <v>290</v>
      </c>
      <c r="Z2606" s="58" t="str">
        <f>'LISTA DOS ITENS'!$F2606&amp;"-"&amp;'LISTA DOS ITENS'!$H2606&amp;"-"&amp;'LISTA DOS ITENS'!$J2606&amp;"-"&amp;'LISTA DOS ITENS'!$K2606&amp;"-"&amp;'LISTA DOS ITENS'!$I2606</f>
        <v>11095413-2201-0013-A RECUPER-</v>
      </c>
      <c r="AA2606" s="59" t="str">
        <f t="array" ref="AA2606">INDEX('RESUMO - LOTES E VMA'!$M$3:$M$181,MATCH('LISTA DOS ITENS'!$D2606,'RESUMO - LOTES E VMA'!$A$3:$A$181,0))</f>
        <v>Para Leilão</v>
      </c>
      <c r="AB2606" s="60">
        <f t="array" ref="AB2606">INDEX('RESUMO - LOTES E VMA'!$J$3:$J$181,MATCH('LISTA DOS ITENS'!$D2606,'RESUMO - LOTES E VMA'!$A$3:$A$181,0))</f>
        <v>0.9996038375</v>
      </c>
      <c r="AC2606" s="29" t="str">
        <f t="array" ref="AC2606">INDEX('RESUMO - LOTES E VMA'!$L$3:$L$181,MATCH('LISTA DOS ITENS'!$D2606,'RESUMO - LOTES E VMA'!$A$3:$A$181,0))</f>
        <v>5% do Valor de Comparação do VMA</v>
      </c>
      <c r="AD2606" s="53" t="str">
        <f>VLOOKUP(Tabela1[[#This Row],[Índice]],[1]Planilha1!$A:$A,1,0)</f>
        <v>#ERROR!</v>
      </c>
    </row>
    <row r="2607" ht="15.75" customHeight="1">
      <c r="A2607" s="52">
        <v>258254.0</v>
      </c>
      <c r="B2607" s="53" t="s">
        <v>70</v>
      </c>
      <c r="C2607" s="53" t="s">
        <v>71</v>
      </c>
      <c r="D2607" s="22">
        <v>207378.0</v>
      </c>
      <c r="E2607" s="53" t="s">
        <v>150</v>
      </c>
      <c r="F2607" s="54">
        <v>1.1095413E7</v>
      </c>
      <c r="G2607" s="53" t="s">
        <v>1909</v>
      </c>
      <c r="H2607" s="55">
        <v>2201.0</v>
      </c>
      <c r="I2607" s="55"/>
      <c r="J2607" s="55" t="s">
        <v>346</v>
      </c>
      <c r="K2607" s="53" t="s">
        <v>57</v>
      </c>
      <c r="L2607" s="53"/>
      <c r="M2607" s="53">
        <v>2.0</v>
      </c>
      <c r="N2607" s="53" t="s">
        <v>52</v>
      </c>
      <c r="O2607" s="25">
        <v>55247.67</v>
      </c>
      <c r="P2607" s="25">
        <f>'LISTA DOS ITENS'!$O2607*'LISTA DOS ITENS'!$M2607</f>
        <v>110495.34</v>
      </c>
      <c r="Q2607" s="25">
        <v>267320.56</v>
      </c>
      <c r="R2607" s="25">
        <f>'LISTA DOS ITENS'!$Q2607*'LISTA DOS ITENS'!$M2607</f>
        <v>534641.12</v>
      </c>
      <c r="S2607" s="56">
        <f>IF('LISTA DOS ITENS'!$P2607&gt;'LISTA DOS ITENS'!$R2607,'LISTA DOS ITENS'!$P2607,'LISTA DOS ITENS'!$R2607)</f>
        <v>534641.12</v>
      </c>
      <c r="T2607" s="25">
        <v>267320.56</v>
      </c>
      <c r="U2607" s="25">
        <f>'LISTA DOS ITENS'!$T2607*'LISTA DOS ITENS'!$M2607</f>
        <v>534641.12</v>
      </c>
      <c r="V2607" s="56">
        <f t="array" ref="V2607">INDEX('RESUMO - LOTES E VMA'!$F$3:$F$181,MATCH('LISTA DOS ITENS'!$D2607,'RESUMO - LOTES E VMA'!$A$3:$A$181,0))</f>
        <v>3164506.951</v>
      </c>
      <c r="W2607" s="57">
        <f>'LISTA DOS ITENS'!$U2607/'LISTA DOS ITENS'!$V2607</f>
        <v>0.1689492639</v>
      </c>
      <c r="X2607" s="53" t="s">
        <v>53</v>
      </c>
      <c r="Y2607" s="53" t="s">
        <v>290</v>
      </c>
      <c r="Z2607" s="58" t="str">
        <f>'LISTA DOS ITENS'!$F2607&amp;"-"&amp;'LISTA DOS ITENS'!$H2607&amp;"-"&amp;'LISTA DOS ITENS'!$J2607&amp;"-"&amp;'LISTA DOS ITENS'!$K2607&amp;"-"&amp;'LISTA DOS ITENS'!$I2607</f>
        <v>11095413-2201-0013-USADO-</v>
      </c>
      <c r="AA2607" s="59" t="str">
        <f t="array" ref="AA2607">INDEX('RESUMO - LOTES E VMA'!$M$3:$M$181,MATCH('LISTA DOS ITENS'!$D2607,'RESUMO - LOTES E VMA'!$A$3:$A$181,0))</f>
        <v>Para Leilão</v>
      </c>
      <c r="AB2607" s="60">
        <f t="array" ref="AB2607">INDEX('RESUMO - LOTES E VMA'!$J$3:$J$181,MATCH('LISTA DOS ITENS'!$D2607,'RESUMO - LOTES E VMA'!$A$3:$A$181,0))</f>
        <v>0.9996038375</v>
      </c>
      <c r="AC2607" s="29" t="str">
        <f t="array" ref="AC2607">INDEX('RESUMO - LOTES E VMA'!$L$3:$L$181,MATCH('LISTA DOS ITENS'!$D2607,'RESUMO - LOTES E VMA'!$A$3:$A$181,0))</f>
        <v>5% do Valor de Comparação do VMA</v>
      </c>
      <c r="AD2607" s="53" t="str">
        <f>VLOOKUP(Tabela1[[#This Row],[Índice]],[1]Planilha1!$A:$A,1,0)</f>
        <v>#ERROR!</v>
      </c>
    </row>
    <row r="2608" ht="15.75" customHeight="1">
      <c r="A2608" s="52">
        <v>258255.0</v>
      </c>
      <c r="B2608" s="53" t="s">
        <v>70</v>
      </c>
      <c r="C2608" s="53" t="s">
        <v>71</v>
      </c>
      <c r="D2608" s="22">
        <v>207378.0</v>
      </c>
      <c r="E2608" s="53" t="s">
        <v>150</v>
      </c>
      <c r="F2608" s="54">
        <v>1.0134694E7</v>
      </c>
      <c r="G2608" s="53" t="s">
        <v>1910</v>
      </c>
      <c r="H2608" s="55">
        <v>2101.0</v>
      </c>
      <c r="I2608" s="55"/>
      <c r="J2608" s="55" t="s">
        <v>152</v>
      </c>
      <c r="K2608" s="53" t="s">
        <v>57</v>
      </c>
      <c r="L2608" s="53"/>
      <c r="M2608" s="53">
        <v>1.0</v>
      </c>
      <c r="N2608" s="53" t="s">
        <v>52</v>
      </c>
      <c r="O2608" s="25">
        <v>2040.7</v>
      </c>
      <c r="P2608" s="25">
        <f>'LISTA DOS ITENS'!$O2608*'LISTA DOS ITENS'!$M2608</f>
        <v>2040.7</v>
      </c>
      <c r="Q2608" s="25">
        <v>2040.7</v>
      </c>
      <c r="R2608" s="25">
        <f>'LISTA DOS ITENS'!$Q2608*'LISTA DOS ITENS'!$M2608</f>
        <v>2040.7</v>
      </c>
      <c r="S2608" s="56">
        <f>IF('LISTA DOS ITENS'!$P2608&gt;'LISTA DOS ITENS'!$R2608,'LISTA DOS ITENS'!$P2608,'LISTA DOS ITENS'!$R2608)</f>
        <v>2040.7</v>
      </c>
      <c r="T2608" s="25">
        <v>786.5440857142856</v>
      </c>
      <c r="U2608" s="25">
        <f>'LISTA DOS ITENS'!$T2608*'LISTA DOS ITENS'!$M2608</f>
        <v>786.5440857</v>
      </c>
      <c r="V2608" s="56">
        <f t="array" ref="V2608">INDEX('RESUMO - LOTES E VMA'!$F$3:$F$181,MATCH('LISTA DOS ITENS'!$D2608,'RESUMO - LOTES E VMA'!$A$3:$A$181,0))</f>
        <v>3164506.951</v>
      </c>
      <c r="W2608" s="57">
        <f>'LISTA DOS ITENS'!$U2608/'LISTA DOS ITENS'!$V2608</f>
        <v>0.000248551859</v>
      </c>
      <c r="X2608" s="53" t="s">
        <v>53</v>
      </c>
      <c r="Y2608" s="53" t="s">
        <v>290</v>
      </c>
      <c r="Z2608" s="58" t="str">
        <f>'LISTA DOS ITENS'!$F2608&amp;"-"&amp;'LISTA DOS ITENS'!$H2608&amp;"-"&amp;'LISTA DOS ITENS'!$J2608&amp;"-"&amp;'LISTA DOS ITENS'!$K2608&amp;"-"&amp;'LISTA DOS ITENS'!$I2608</f>
        <v>10134694-2101-A013-USADO-</v>
      </c>
      <c r="AA2608" s="59" t="str">
        <f t="array" ref="AA2608">INDEX('RESUMO - LOTES E VMA'!$M$3:$M$181,MATCH('LISTA DOS ITENS'!$D2608,'RESUMO - LOTES E VMA'!$A$3:$A$181,0))</f>
        <v>Para Leilão</v>
      </c>
      <c r="AB2608" s="60">
        <f t="array" ref="AB2608">INDEX('RESUMO - LOTES E VMA'!$J$3:$J$181,MATCH('LISTA DOS ITENS'!$D2608,'RESUMO - LOTES E VMA'!$A$3:$A$181,0))</f>
        <v>0.9996038375</v>
      </c>
      <c r="AC2608" s="29" t="str">
        <f t="array" ref="AC2608">INDEX('RESUMO - LOTES E VMA'!$L$3:$L$181,MATCH('LISTA DOS ITENS'!$D2608,'RESUMO - LOTES E VMA'!$A$3:$A$181,0))</f>
        <v>5% do Valor de Comparação do VMA</v>
      </c>
      <c r="AD2608" s="53" t="str">
        <f>VLOOKUP(Tabela1[[#This Row],[Índice]],[1]Planilha1!$A:$A,1,0)</f>
        <v>#ERROR!</v>
      </c>
    </row>
    <row r="2609" ht="15.75" customHeight="1">
      <c r="A2609" s="52">
        <v>258256.0</v>
      </c>
      <c r="B2609" s="53" t="s">
        <v>70</v>
      </c>
      <c r="C2609" s="53" t="s">
        <v>71</v>
      </c>
      <c r="D2609" s="22">
        <v>207378.0</v>
      </c>
      <c r="E2609" s="53" t="s">
        <v>150</v>
      </c>
      <c r="F2609" s="54">
        <v>1.0134697E7</v>
      </c>
      <c r="G2609" s="53" t="s">
        <v>1911</v>
      </c>
      <c r="H2609" s="55">
        <v>2101.0</v>
      </c>
      <c r="I2609" s="55"/>
      <c r="J2609" s="55" t="s">
        <v>152</v>
      </c>
      <c r="K2609" s="53" t="s">
        <v>73</v>
      </c>
      <c r="L2609" s="53"/>
      <c r="M2609" s="53">
        <v>1.0</v>
      </c>
      <c r="N2609" s="53" t="s">
        <v>52</v>
      </c>
      <c r="O2609" s="25">
        <v>1212.4</v>
      </c>
      <c r="P2609" s="25">
        <f>'LISTA DOS ITENS'!$O2609*'LISTA DOS ITENS'!$M2609</f>
        <v>1212.4</v>
      </c>
      <c r="Q2609" s="25">
        <v>1212.4</v>
      </c>
      <c r="R2609" s="25">
        <f>'LISTA DOS ITENS'!$Q2609*'LISTA DOS ITENS'!$M2609</f>
        <v>1212.4</v>
      </c>
      <c r="S2609" s="56">
        <f>IF('LISTA DOS ITENS'!$P2609&gt;'LISTA DOS ITENS'!$R2609,'LISTA DOS ITENS'!$P2609,'LISTA DOS ITENS'!$R2609)</f>
        <v>1212.4</v>
      </c>
      <c r="T2609" s="25">
        <v>1212.4</v>
      </c>
      <c r="U2609" s="25">
        <f>'LISTA DOS ITENS'!$T2609*'LISTA DOS ITENS'!$M2609</f>
        <v>1212.4</v>
      </c>
      <c r="V2609" s="56">
        <f t="array" ref="V2609">INDEX('RESUMO - LOTES E VMA'!$F$3:$F$181,MATCH('LISTA DOS ITENS'!$D2609,'RESUMO - LOTES E VMA'!$A$3:$A$181,0))</f>
        <v>3164506.951</v>
      </c>
      <c r="W2609" s="57">
        <f>'LISTA DOS ITENS'!$U2609/'LISTA DOS ITENS'!$V2609</f>
        <v>0.0003831244547</v>
      </c>
      <c r="X2609" s="53" t="s">
        <v>53</v>
      </c>
      <c r="Y2609" s="53" t="s">
        <v>290</v>
      </c>
      <c r="Z2609" s="58" t="str">
        <f>'LISTA DOS ITENS'!$F2609&amp;"-"&amp;'LISTA DOS ITENS'!$H2609&amp;"-"&amp;'LISTA DOS ITENS'!$J2609&amp;"-"&amp;'LISTA DOS ITENS'!$K2609&amp;"-"&amp;'LISTA DOS ITENS'!$I2609</f>
        <v>10134697-2101-A013-CONS/NAC-</v>
      </c>
      <c r="AA2609" s="59" t="str">
        <f t="array" ref="AA2609">INDEX('RESUMO - LOTES E VMA'!$M$3:$M$181,MATCH('LISTA DOS ITENS'!$D2609,'RESUMO - LOTES E VMA'!$A$3:$A$181,0))</f>
        <v>Para Leilão</v>
      </c>
      <c r="AB2609" s="60">
        <f t="array" ref="AB2609">INDEX('RESUMO - LOTES E VMA'!$J$3:$J$181,MATCH('LISTA DOS ITENS'!$D2609,'RESUMO - LOTES E VMA'!$A$3:$A$181,0))</f>
        <v>0.9996038375</v>
      </c>
      <c r="AC2609" s="29" t="str">
        <f t="array" ref="AC2609">INDEX('RESUMO - LOTES E VMA'!$L$3:$L$181,MATCH('LISTA DOS ITENS'!$D2609,'RESUMO - LOTES E VMA'!$A$3:$A$181,0))</f>
        <v>5% do Valor de Comparação do VMA</v>
      </c>
      <c r="AD2609" s="53" t="str">
        <f>VLOOKUP(Tabela1[[#This Row],[Índice]],[1]Planilha1!$A:$A,1,0)</f>
        <v>#ERROR!</v>
      </c>
    </row>
    <row r="2610" ht="15.75" customHeight="1">
      <c r="A2610" s="52">
        <v>258257.0</v>
      </c>
      <c r="B2610" s="53" t="s">
        <v>70</v>
      </c>
      <c r="C2610" s="53" t="s">
        <v>71</v>
      </c>
      <c r="D2610" s="22">
        <v>207378.0</v>
      </c>
      <c r="E2610" s="53" t="s">
        <v>150</v>
      </c>
      <c r="F2610" s="54">
        <v>1.0735228E7</v>
      </c>
      <c r="G2610" s="53" t="s">
        <v>1907</v>
      </c>
      <c r="H2610" s="55">
        <v>2201.0</v>
      </c>
      <c r="I2610" s="55"/>
      <c r="J2610" s="55" t="s">
        <v>348</v>
      </c>
      <c r="K2610" s="53" t="s">
        <v>51</v>
      </c>
      <c r="L2610" s="53"/>
      <c r="M2610" s="53">
        <v>2.0</v>
      </c>
      <c r="N2610" s="53" t="s">
        <v>52</v>
      </c>
      <c r="O2610" s="25">
        <v>1.0</v>
      </c>
      <c r="P2610" s="25">
        <f>'LISTA DOS ITENS'!$O2610*'LISTA DOS ITENS'!$M2610</f>
        <v>2</v>
      </c>
      <c r="Q2610" s="25">
        <v>92152.9657</v>
      </c>
      <c r="R2610" s="25">
        <f>'LISTA DOS ITENS'!$Q2610*'LISTA DOS ITENS'!$M2610</f>
        <v>184305.9314</v>
      </c>
      <c r="S2610" s="56">
        <f>IF('LISTA DOS ITENS'!$P2610&gt;'LISTA DOS ITENS'!$R2610,'LISTA DOS ITENS'!$P2610,'LISTA DOS ITENS'!$R2610)</f>
        <v>184305.9314</v>
      </c>
      <c r="T2610" s="25">
        <v>92152.9657</v>
      </c>
      <c r="U2610" s="25">
        <f>'LISTA DOS ITENS'!$T2610*'LISTA DOS ITENS'!$M2610</f>
        <v>184305.9314</v>
      </c>
      <c r="V2610" s="56">
        <f t="array" ref="V2610">INDEX('RESUMO - LOTES E VMA'!$F$3:$F$181,MATCH('LISTA DOS ITENS'!$D2610,'RESUMO - LOTES E VMA'!$A$3:$A$181,0))</f>
        <v>3164506.951</v>
      </c>
      <c r="W2610" s="57">
        <f>'LISTA DOS ITENS'!$U2610/'LISTA DOS ITENS'!$V2610</f>
        <v>0.05824159474</v>
      </c>
      <c r="X2610" s="53" t="s">
        <v>53</v>
      </c>
      <c r="Y2610" s="53" t="s">
        <v>290</v>
      </c>
      <c r="Z2610" s="58" t="str">
        <f>'LISTA DOS ITENS'!$F2610&amp;"-"&amp;'LISTA DOS ITENS'!$H2610&amp;"-"&amp;'LISTA DOS ITENS'!$J2610&amp;"-"&amp;'LISTA DOS ITENS'!$K2610&amp;"-"&amp;'LISTA DOS ITENS'!$I2610</f>
        <v>10735228-2201-R013-A RECUPER-</v>
      </c>
      <c r="AA2610" s="59" t="str">
        <f t="array" ref="AA2610">INDEX('RESUMO - LOTES E VMA'!$M$3:$M$181,MATCH('LISTA DOS ITENS'!$D2610,'RESUMO - LOTES E VMA'!$A$3:$A$181,0))</f>
        <v>Para Leilão</v>
      </c>
      <c r="AB2610" s="60">
        <f t="array" ref="AB2610">INDEX('RESUMO - LOTES E VMA'!$J$3:$J$181,MATCH('LISTA DOS ITENS'!$D2610,'RESUMO - LOTES E VMA'!$A$3:$A$181,0))</f>
        <v>0.9996038375</v>
      </c>
      <c r="AC2610" s="29" t="str">
        <f t="array" ref="AC2610">INDEX('RESUMO - LOTES E VMA'!$L$3:$L$181,MATCH('LISTA DOS ITENS'!$D2610,'RESUMO - LOTES E VMA'!$A$3:$A$181,0))</f>
        <v>5% do Valor de Comparação do VMA</v>
      </c>
      <c r="AD2610" s="53" t="str">
        <f>VLOOKUP(Tabela1[[#This Row],[Índice]],[1]Planilha1!$A:$A,1,0)</f>
        <v>#ERROR!</v>
      </c>
    </row>
    <row r="2611" ht="15.75" customHeight="1">
      <c r="A2611" s="52">
        <v>258258.0</v>
      </c>
      <c r="B2611" s="53" t="s">
        <v>70</v>
      </c>
      <c r="C2611" s="53" t="s">
        <v>71</v>
      </c>
      <c r="D2611" s="22">
        <v>207378.0</v>
      </c>
      <c r="E2611" s="53" t="s">
        <v>150</v>
      </c>
      <c r="F2611" s="54">
        <v>1.109541E7</v>
      </c>
      <c r="G2611" s="53" t="s">
        <v>1912</v>
      </c>
      <c r="H2611" s="55">
        <v>2201.0</v>
      </c>
      <c r="I2611" s="55"/>
      <c r="J2611" s="55" t="s">
        <v>348</v>
      </c>
      <c r="K2611" s="53" t="s">
        <v>51</v>
      </c>
      <c r="L2611" s="53"/>
      <c r="M2611" s="53">
        <v>10.0</v>
      </c>
      <c r="N2611" s="53" t="s">
        <v>52</v>
      </c>
      <c r="O2611" s="25">
        <v>1.0</v>
      </c>
      <c r="P2611" s="25">
        <f>'LISTA DOS ITENS'!$O2611*'LISTA DOS ITENS'!$M2611</f>
        <v>10</v>
      </c>
      <c r="Q2611" s="25">
        <v>124932.19</v>
      </c>
      <c r="R2611" s="25">
        <f>'LISTA DOS ITENS'!$Q2611*'LISTA DOS ITENS'!$M2611</f>
        <v>1249321.9</v>
      </c>
      <c r="S2611" s="56">
        <f>IF('LISTA DOS ITENS'!$P2611&gt;'LISTA DOS ITENS'!$R2611,'LISTA DOS ITENS'!$P2611,'LISTA DOS ITENS'!$R2611)</f>
        <v>1249321.9</v>
      </c>
      <c r="T2611" s="25">
        <v>124932.19</v>
      </c>
      <c r="U2611" s="25">
        <f>'LISTA DOS ITENS'!$T2611*'LISTA DOS ITENS'!$M2611</f>
        <v>1249321.9</v>
      </c>
      <c r="V2611" s="56">
        <f t="array" ref="V2611">INDEX('RESUMO - LOTES E VMA'!$F$3:$F$181,MATCH('LISTA DOS ITENS'!$D2611,'RESUMO - LOTES E VMA'!$A$3:$A$181,0))</f>
        <v>3164506.951</v>
      </c>
      <c r="W2611" s="57">
        <f>'LISTA DOS ITENS'!$U2611/'LISTA DOS ITENS'!$V2611</f>
        <v>0.3947919595</v>
      </c>
      <c r="X2611" s="53" t="s">
        <v>53</v>
      </c>
      <c r="Y2611" s="53" t="s">
        <v>290</v>
      </c>
      <c r="Z2611" s="58" t="str">
        <f>'LISTA DOS ITENS'!$F2611&amp;"-"&amp;'LISTA DOS ITENS'!$H2611&amp;"-"&amp;'LISTA DOS ITENS'!$J2611&amp;"-"&amp;'LISTA DOS ITENS'!$K2611&amp;"-"&amp;'LISTA DOS ITENS'!$I2611</f>
        <v>11095410-2201-R013-A RECUPER-</v>
      </c>
      <c r="AA2611" s="59" t="str">
        <f t="array" ref="AA2611">INDEX('RESUMO - LOTES E VMA'!$M$3:$M$181,MATCH('LISTA DOS ITENS'!$D2611,'RESUMO - LOTES E VMA'!$A$3:$A$181,0))</f>
        <v>Para Leilão</v>
      </c>
      <c r="AB2611" s="60">
        <f t="array" ref="AB2611">INDEX('RESUMO - LOTES E VMA'!$J$3:$J$181,MATCH('LISTA DOS ITENS'!$D2611,'RESUMO - LOTES E VMA'!$A$3:$A$181,0))</f>
        <v>0.9996038375</v>
      </c>
      <c r="AC2611" s="29" t="str">
        <f t="array" ref="AC2611">INDEX('RESUMO - LOTES E VMA'!$L$3:$L$181,MATCH('LISTA DOS ITENS'!$D2611,'RESUMO - LOTES E VMA'!$A$3:$A$181,0))</f>
        <v>5% do Valor de Comparação do VMA</v>
      </c>
      <c r="AD2611" s="53" t="str">
        <f>VLOOKUP(Tabela1[[#This Row],[Índice]],[1]Planilha1!$A:$A,1,0)</f>
        <v>#ERROR!</v>
      </c>
    </row>
    <row r="2612" ht="15.75" customHeight="1">
      <c r="A2612" s="52">
        <v>258259.0</v>
      </c>
      <c r="B2612" s="53" t="s">
        <v>70</v>
      </c>
      <c r="C2612" s="53" t="s">
        <v>71</v>
      </c>
      <c r="D2612" s="22">
        <v>207378.0</v>
      </c>
      <c r="E2612" s="53" t="s">
        <v>150</v>
      </c>
      <c r="F2612" s="54">
        <v>1.1095413E7</v>
      </c>
      <c r="G2612" s="53" t="s">
        <v>1909</v>
      </c>
      <c r="H2612" s="55">
        <v>2201.0</v>
      </c>
      <c r="I2612" s="55"/>
      <c r="J2612" s="55" t="s">
        <v>348</v>
      </c>
      <c r="K2612" s="53" t="s">
        <v>51</v>
      </c>
      <c r="L2612" s="53"/>
      <c r="M2612" s="53">
        <v>1.0</v>
      </c>
      <c r="N2612" s="53" t="s">
        <v>52</v>
      </c>
      <c r="O2612" s="25">
        <v>1.0</v>
      </c>
      <c r="P2612" s="25">
        <f>'LISTA DOS ITENS'!$O2612*'LISTA DOS ITENS'!$M2612</f>
        <v>1</v>
      </c>
      <c r="Q2612" s="25">
        <v>267320.56</v>
      </c>
      <c r="R2612" s="25">
        <f>'LISTA DOS ITENS'!$Q2612*'LISTA DOS ITENS'!$M2612</f>
        <v>267320.56</v>
      </c>
      <c r="S2612" s="56">
        <f>IF('LISTA DOS ITENS'!$P2612&gt;'LISTA DOS ITENS'!$R2612,'LISTA DOS ITENS'!$P2612,'LISTA DOS ITENS'!$R2612)</f>
        <v>267320.56</v>
      </c>
      <c r="T2612" s="25">
        <v>267320.56</v>
      </c>
      <c r="U2612" s="25">
        <f>'LISTA DOS ITENS'!$T2612*'LISTA DOS ITENS'!$M2612</f>
        <v>267320.56</v>
      </c>
      <c r="V2612" s="56">
        <f t="array" ref="V2612">INDEX('RESUMO - LOTES E VMA'!$F$3:$F$181,MATCH('LISTA DOS ITENS'!$D2612,'RESUMO - LOTES E VMA'!$A$3:$A$181,0))</f>
        <v>3164506.951</v>
      </c>
      <c r="W2612" s="57">
        <f>'LISTA DOS ITENS'!$U2612/'LISTA DOS ITENS'!$V2612</f>
        <v>0.08447463195</v>
      </c>
      <c r="X2612" s="53" t="s">
        <v>53</v>
      </c>
      <c r="Y2612" s="53" t="s">
        <v>290</v>
      </c>
      <c r="Z2612" s="58" t="str">
        <f>'LISTA DOS ITENS'!$F2612&amp;"-"&amp;'LISTA DOS ITENS'!$H2612&amp;"-"&amp;'LISTA DOS ITENS'!$J2612&amp;"-"&amp;'LISTA DOS ITENS'!$K2612&amp;"-"&amp;'LISTA DOS ITENS'!$I2612</f>
        <v>11095413-2201-R013-A RECUPER-</v>
      </c>
      <c r="AA2612" s="59" t="str">
        <f t="array" ref="AA2612">INDEX('RESUMO - LOTES E VMA'!$M$3:$M$181,MATCH('LISTA DOS ITENS'!$D2612,'RESUMO - LOTES E VMA'!$A$3:$A$181,0))</f>
        <v>Para Leilão</v>
      </c>
      <c r="AB2612" s="60">
        <f t="array" ref="AB2612">INDEX('RESUMO - LOTES E VMA'!$J$3:$J$181,MATCH('LISTA DOS ITENS'!$D2612,'RESUMO - LOTES E VMA'!$A$3:$A$181,0))</f>
        <v>0.9996038375</v>
      </c>
      <c r="AC2612" s="29" t="str">
        <f t="array" ref="AC2612">INDEX('RESUMO - LOTES E VMA'!$L$3:$L$181,MATCH('LISTA DOS ITENS'!$D2612,'RESUMO - LOTES E VMA'!$A$3:$A$181,0))</f>
        <v>5% do Valor de Comparação do VMA</v>
      </c>
      <c r="AD2612" s="53" t="str">
        <f>VLOOKUP(Tabela1[[#This Row],[Índice]],[1]Planilha1!$A:$A,1,0)</f>
        <v>#ERROR!</v>
      </c>
    </row>
    <row r="2613" ht="15.75" customHeight="1">
      <c r="A2613" s="52">
        <v>258260.0</v>
      </c>
      <c r="B2613" s="53" t="s">
        <v>70</v>
      </c>
      <c r="C2613" s="53" t="s">
        <v>71</v>
      </c>
      <c r="D2613" s="22">
        <v>207378.0</v>
      </c>
      <c r="E2613" s="53" t="s">
        <v>150</v>
      </c>
      <c r="F2613" s="54">
        <v>1.1095413E7</v>
      </c>
      <c r="G2613" s="53" t="s">
        <v>1909</v>
      </c>
      <c r="H2613" s="55">
        <v>2201.0</v>
      </c>
      <c r="I2613" s="55"/>
      <c r="J2613" s="55" t="s">
        <v>348</v>
      </c>
      <c r="K2613" s="53" t="s">
        <v>80</v>
      </c>
      <c r="L2613" s="53"/>
      <c r="M2613" s="53">
        <v>1.0</v>
      </c>
      <c r="N2613" s="53" t="s">
        <v>52</v>
      </c>
      <c r="O2613" s="25">
        <v>267320.56</v>
      </c>
      <c r="P2613" s="25">
        <f>'LISTA DOS ITENS'!$O2613*'LISTA DOS ITENS'!$M2613</f>
        <v>267320.56</v>
      </c>
      <c r="Q2613" s="25">
        <v>267320.56</v>
      </c>
      <c r="R2613" s="25">
        <f>'LISTA DOS ITENS'!$Q2613*'LISTA DOS ITENS'!$M2613</f>
        <v>267320.56</v>
      </c>
      <c r="S2613" s="56">
        <f>IF('LISTA DOS ITENS'!$P2613&gt;'LISTA DOS ITENS'!$R2613,'LISTA DOS ITENS'!$P2613,'LISTA DOS ITENS'!$R2613)</f>
        <v>267320.56</v>
      </c>
      <c r="T2613" s="25">
        <v>267320.56</v>
      </c>
      <c r="U2613" s="25">
        <f>'LISTA DOS ITENS'!$T2613*'LISTA DOS ITENS'!$M2613</f>
        <v>267320.56</v>
      </c>
      <c r="V2613" s="56">
        <f t="array" ref="V2613">INDEX('RESUMO - LOTES E VMA'!$F$3:$F$181,MATCH('LISTA DOS ITENS'!$D2613,'RESUMO - LOTES E VMA'!$A$3:$A$181,0))</f>
        <v>3164506.951</v>
      </c>
      <c r="W2613" s="57">
        <f>'LISTA DOS ITENS'!$U2613/'LISTA DOS ITENS'!$V2613</f>
        <v>0.08447463195</v>
      </c>
      <c r="X2613" s="53" t="s">
        <v>53</v>
      </c>
      <c r="Y2613" s="53" t="s">
        <v>290</v>
      </c>
      <c r="Z2613" s="58" t="str">
        <f>'LISTA DOS ITENS'!$F2613&amp;"-"&amp;'LISTA DOS ITENS'!$H2613&amp;"-"&amp;'LISTA DOS ITENS'!$J2613&amp;"-"&amp;'LISTA DOS ITENS'!$K2613&amp;"-"&amp;'LISTA DOS ITENS'!$I2613</f>
        <v>11095413-2201-R013-IMOB/NAC-</v>
      </c>
      <c r="AA2613" s="59" t="str">
        <f t="array" ref="AA2613">INDEX('RESUMO - LOTES E VMA'!$M$3:$M$181,MATCH('LISTA DOS ITENS'!$D2613,'RESUMO - LOTES E VMA'!$A$3:$A$181,0))</f>
        <v>Para Leilão</v>
      </c>
      <c r="AB2613" s="60">
        <f t="array" ref="AB2613">INDEX('RESUMO - LOTES E VMA'!$J$3:$J$181,MATCH('LISTA DOS ITENS'!$D2613,'RESUMO - LOTES E VMA'!$A$3:$A$181,0))</f>
        <v>0.9996038375</v>
      </c>
      <c r="AC2613" s="29" t="str">
        <f t="array" ref="AC2613">INDEX('RESUMO - LOTES E VMA'!$L$3:$L$181,MATCH('LISTA DOS ITENS'!$D2613,'RESUMO - LOTES E VMA'!$A$3:$A$181,0))</f>
        <v>5% do Valor de Comparação do VMA</v>
      </c>
      <c r="AD2613" s="53" t="str">
        <f>VLOOKUP(Tabela1[[#This Row],[Índice]],[1]Planilha1!$A:$A,1,0)</f>
        <v>#ERROR!</v>
      </c>
    </row>
    <row r="2614" ht="15.75" customHeight="1">
      <c r="A2614" s="52">
        <v>258432.0</v>
      </c>
      <c r="B2614" s="53" t="s">
        <v>70</v>
      </c>
      <c r="C2614" s="53" t="s">
        <v>71</v>
      </c>
      <c r="D2614" s="22">
        <v>207394.0</v>
      </c>
      <c r="E2614" s="53" t="s">
        <v>119</v>
      </c>
      <c r="F2614" s="54">
        <v>1.0000005E7</v>
      </c>
      <c r="G2614" s="53" t="s">
        <v>1913</v>
      </c>
      <c r="H2614" s="55">
        <v>2101.0</v>
      </c>
      <c r="I2614" s="55"/>
      <c r="J2614" s="55" t="s">
        <v>126</v>
      </c>
      <c r="K2614" s="53" t="s">
        <v>73</v>
      </c>
      <c r="L2614" s="53"/>
      <c r="M2614" s="53">
        <v>8.842</v>
      </c>
      <c r="N2614" s="53" t="s">
        <v>440</v>
      </c>
      <c r="O2614" s="25">
        <v>13.832843248133905</v>
      </c>
      <c r="P2614" s="25">
        <f>'LISTA DOS ITENS'!$O2614*'LISTA DOS ITENS'!$M2614</f>
        <v>122.31</v>
      </c>
      <c r="Q2614" s="25">
        <v>23.3517</v>
      </c>
      <c r="R2614" s="25">
        <f>'LISTA DOS ITENS'!$Q2614*'LISTA DOS ITENS'!$M2614</f>
        <v>206.4757314</v>
      </c>
      <c r="S2614" s="56">
        <f>IF('LISTA DOS ITENS'!$P2614&gt;'LISTA DOS ITENS'!$R2614,'LISTA DOS ITENS'!$P2614,'LISTA DOS ITENS'!$R2614)</f>
        <v>206.4757314</v>
      </c>
      <c r="T2614" s="25">
        <v>7.012829832136578</v>
      </c>
      <c r="U2614" s="25">
        <f>'LISTA DOS ITENS'!$T2614*'LISTA DOS ITENS'!$M2614</f>
        <v>62.00744138</v>
      </c>
      <c r="V2614" s="56">
        <f t="array" ref="V2614">INDEX('RESUMO - LOTES E VMA'!$F$3:$F$181,MATCH('LISTA DOS ITENS'!$D2614,'RESUMO - LOTES E VMA'!$A$3:$A$181,0))</f>
        <v>93579.15453</v>
      </c>
      <c r="W2614" s="57">
        <f>'LISTA DOS ITENS'!$U2614/'LISTA DOS ITENS'!$V2614</f>
        <v>0.0006626202351</v>
      </c>
      <c r="X2614" s="53" t="s">
        <v>53</v>
      </c>
      <c r="Y2614" s="53" t="s">
        <v>290</v>
      </c>
      <c r="Z2614" s="58" t="str">
        <f>'LISTA DOS ITENS'!$F2614&amp;"-"&amp;'LISTA DOS ITENS'!$H2614&amp;"-"&amp;'LISTA DOS ITENS'!$J2614&amp;"-"&amp;'LISTA DOS ITENS'!$K2614&amp;"-"&amp;'LISTA DOS ITENS'!$I2614</f>
        <v>10000005-2101-0026-CONS/NAC-</v>
      </c>
      <c r="AA2614" s="59" t="str">
        <f t="array" ref="AA2614">INDEX('RESUMO - LOTES E VMA'!$M$3:$M$181,MATCH('LISTA DOS ITENS'!$D2614,'RESUMO - LOTES E VMA'!$A$3:$A$181,0))</f>
        <v>Para Leilão</v>
      </c>
      <c r="AB2614" s="60">
        <f t="array" ref="AB2614">INDEX('RESUMO - LOTES E VMA'!$J$3:$J$181,MATCH('LISTA DOS ITENS'!$D2614,'RESUMO - LOTES E VMA'!$A$3:$A$181,0))</f>
        <v>0.304370017</v>
      </c>
      <c r="AC2614" s="29" t="str">
        <f t="array" ref="AC2614">INDEX('RESUMO - LOTES E VMA'!$L$3:$L$181,MATCH('LISTA DOS ITENS'!$D2614,'RESUMO - LOTES E VMA'!$A$3:$A$181,0))</f>
        <v>1% do Valor de Comparação do VMA</v>
      </c>
      <c r="AD2614" s="53" t="str">
        <f>VLOOKUP(Tabela1[[#This Row],[Índice]],[1]Planilha1!$A:$A,1,0)</f>
        <v>#ERROR!</v>
      </c>
    </row>
    <row r="2615" ht="15.75" customHeight="1">
      <c r="A2615" s="52">
        <v>258433.0</v>
      </c>
      <c r="B2615" s="53" t="s">
        <v>70</v>
      </c>
      <c r="C2615" s="53" t="s">
        <v>71</v>
      </c>
      <c r="D2615" s="22">
        <v>207394.0</v>
      </c>
      <c r="E2615" s="53" t="s">
        <v>119</v>
      </c>
      <c r="F2615" s="54">
        <v>1.0000005E7</v>
      </c>
      <c r="G2615" s="53" t="s">
        <v>1913</v>
      </c>
      <c r="H2615" s="55">
        <v>2101.0</v>
      </c>
      <c r="I2615" s="55"/>
      <c r="J2615" s="55" t="s">
        <v>126</v>
      </c>
      <c r="K2615" s="53" t="s">
        <v>80</v>
      </c>
      <c r="L2615" s="53"/>
      <c r="M2615" s="53">
        <v>5.49</v>
      </c>
      <c r="N2615" s="53" t="s">
        <v>440</v>
      </c>
      <c r="O2615" s="25">
        <v>17.22222222222222</v>
      </c>
      <c r="P2615" s="25">
        <f>'LISTA DOS ITENS'!$O2615*'LISTA DOS ITENS'!$M2615</f>
        <v>94.55</v>
      </c>
      <c r="Q2615" s="25">
        <v>23.3517</v>
      </c>
      <c r="R2615" s="25">
        <f>'LISTA DOS ITENS'!$Q2615*'LISTA DOS ITENS'!$M2615</f>
        <v>128.200833</v>
      </c>
      <c r="S2615" s="56">
        <f>IF('LISTA DOS ITENS'!$P2615&gt;'LISTA DOS ITENS'!$R2615,'LISTA DOS ITENS'!$P2615,'LISTA DOS ITENS'!$R2615)</f>
        <v>128.200833</v>
      </c>
      <c r="T2615" s="25">
        <v>7.012829832136578</v>
      </c>
      <c r="U2615" s="25">
        <f>'LISTA DOS ITENS'!$T2615*'LISTA DOS ITENS'!$M2615</f>
        <v>38.50043578</v>
      </c>
      <c r="V2615" s="56">
        <f t="array" ref="V2615">INDEX('RESUMO - LOTES E VMA'!$F$3:$F$181,MATCH('LISTA DOS ITENS'!$D2615,'RESUMO - LOTES E VMA'!$A$3:$A$181,0))</f>
        <v>93579.15453</v>
      </c>
      <c r="W2615" s="57">
        <f>'LISTA DOS ITENS'!$U2615/'LISTA DOS ITENS'!$V2615</f>
        <v>0.0004114210688</v>
      </c>
      <c r="X2615" s="53" t="s">
        <v>53</v>
      </c>
      <c r="Y2615" s="53" t="s">
        <v>290</v>
      </c>
      <c r="Z2615" s="58" t="str">
        <f>'LISTA DOS ITENS'!$F2615&amp;"-"&amp;'LISTA DOS ITENS'!$H2615&amp;"-"&amp;'LISTA DOS ITENS'!$J2615&amp;"-"&amp;'LISTA DOS ITENS'!$K2615&amp;"-"&amp;'LISTA DOS ITENS'!$I2615</f>
        <v>10000005-2101-0026-IMOB/NAC-</v>
      </c>
      <c r="AA2615" s="59" t="str">
        <f t="array" ref="AA2615">INDEX('RESUMO - LOTES E VMA'!$M$3:$M$181,MATCH('LISTA DOS ITENS'!$D2615,'RESUMO - LOTES E VMA'!$A$3:$A$181,0))</f>
        <v>Para Leilão</v>
      </c>
      <c r="AB2615" s="60">
        <f t="array" ref="AB2615">INDEX('RESUMO - LOTES E VMA'!$J$3:$J$181,MATCH('LISTA DOS ITENS'!$D2615,'RESUMO - LOTES E VMA'!$A$3:$A$181,0))</f>
        <v>0.304370017</v>
      </c>
      <c r="AC2615" s="29" t="str">
        <f t="array" ref="AC2615">INDEX('RESUMO - LOTES E VMA'!$L$3:$L$181,MATCH('LISTA DOS ITENS'!$D2615,'RESUMO - LOTES E VMA'!$A$3:$A$181,0))</f>
        <v>1% do Valor de Comparação do VMA</v>
      </c>
      <c r="AD2615" s="53" t="str">
        <f>VLOOKUP(Tabela1[[#This Row],[Índice]],[1]Planilha1!$A:$A,1,0)</f>
        <v>#ERROR!</v>
      </c>
    </row>
    <row r="2616" ht="15.75" customHeight="1">
      <c r="A2616" s="52">
        <v>258434.0</v>
      </c>
      <c r="B2616" s="53" t="s">
        <v>70</v>
      </c>
      <c r="C2616" s="53" t="s">
        <v>71</v>
      </c>
      <c r="D2616" s="22">
        <v>207394.0</v>
      </c>
      <c r="E2616" s="53" t="s">
        <v>119</v>
      </c>
      <c r="F2616" s="54">
        <v>1.0000005E7</v>
      </c>
      <c r="G2616" s="53" t="s">
        <v>1913</v>
      </c>
      <c r="H2616" s="55">
        <v>2101.0</v>
      </c>
      <c r="I2616" s="55" t="s">
        <v>81</v>
      </c>
      <c r="J2616" s="55" t="s">
        <v>126</v>
      </c>
      <c r="K2616" s="53" t="s">
        <v>125</v>
      </c>
      <c r="L2616" s="53"/>
      <c r="M2616" s="53">
        <v>0.25</v>
      </c>
      <c r="N2616" s="53" t="s">
        <v>440</v>
      </c>
      <c r="O2616" s="25">
        <v>43.44</v>
      </c>
      <c r="P2616" s="25">
        <f>'LISTA DOS ITENS'!$O2616*'LISTA DOS ITENS'!$M2616</f>
        <v>10.86</v>
      </c>
      <c r="Q2616" s="25">
        <v>23.3517</v>
      </c>
      <c r="R2616" s="25">
        <f>'LISTA DOS ITENS'!$Q2616*'LISTA DOS ITENS'!$M2616</f>
        <v>5.837925</v>
      </c>
      <c r="S2616" s="56">
        <f>IF('LISTA DOS ITENS'!$P2616&gt;'LISTA DOS ITENS'!$R2616,'LISTA DOS ITENS'!$P2616,'LISTA DOS ITENS'!$R2616)</f>
        <v>10.86</v>
      </c>
      <c r="T2616" s="25">
        <v>7.012829832136578</v>
      </c>
      <c r="U2616" s="25">
        <f>'LISTA DOS ITENS'!$T2616*'LISTA DOS ITENS'!$M2616</f>
        <v>1.753207458</v>
      </c>
      <c r="V2616" s="56">
        <f t="array" ref="V2616">INDEX('RESUMO - LOTES E VMA'!$F$3:$F$181,MATCH('LISTA DOS ITENS'!$D2616,'RESUMO - LOTES E VMA'!$A$3:$A$181,0))</f>
        <v>93579.15453</v>
      </c>
      <c r="W2616" s="57">
        <f>'LISTA DOS ITENS'!$U2616/'LISTA DOS ITENS'!$V2616</f>
        <v>0.00001873502135</v>
      </c>
      <c r="X2616" s="53" t="s">
        <v>53</v>
      </c>
      <c r="Y2616" s="53" t="s">
        <v>290</v>
      </c>
      <c r="Z2616" s="58" t="str">
        <f>'LISTA DOS ITENS'!$F2616&amp;"-"&amp;'LISTA DOS ITENS'!$H2616&amp;"-"&amp;'LISTA DOS ITENS'!$J2616&amp;"-"&amp;'LISTA DOS ITENS'!$K2616&amp;"-"&amp;'LISTA DOS ITENS'!$I2616</f>
        <v>10000005-2101-0026-PAR/NAC-ED-1000-01.01</v>
      </c>
      <c r="AA2616" s="59" t="str">
        <f t="array" ref="AA2616">INDEX('RESUMO - LOTES E VMA'!$M$3:$M$181,MATCH('LISTA DOS ITENS'!$D2616,'RESUMO - LOTES E VMA'!$A$3:$A$181,0))</f>
        <v>Para Leilão</v>
      </c>
      <c r="AB2616" s="60">
        <f t="array" ref="AB2616">INDEX('RESUMO - LOTES E VMA'!$J$3:$J$181,MATCH('LISTA DOS ITENS'!$D2616,'RESUMO - LOTES E VMA'!$A$3:$A$181,0))</f>
        <v>0.304370017</v>
      </c>
      <c r="AC2616" s="29" t="str">
        <f t="array" ref="AC2616">INDEX('RESUMO - LOTES E VMA'!$L$3:$L$181,MATCH('LISTA DOS ITENS'!$D2616,'RESUMO - LOTES E VMA'!$A$3:$A$181,0))</f>
        <v>1% do Valor de Comparação do VMA</v>
      </c>
      <c r="AD2616" s="53" t="str">
        <f>VLOOKUP(Tabela1[[#This Row],[Índice]],[1]Planilha1!$A:$A,1,0)</f>
        <v>#ERROR!</v>
      </c>
    </row>
    <row r="2617" ht="15.75" customHeight="1">
      <c r="A2617" s="52">
        <v>258435.0</v>
      </c>
      <c r="B2617" s="53" t="s">
        <v>70</v>
      </c>
      <c r="C2617" s="53" t="s">
        <v>71</v>
      </c>
      <c r="D2617" s="22">
        <v>207394.0</v>
      </c>
      <c r="E2617" s="53" t="s">
        <v>119</v>
      </c>
      <c r="F2617" s="54">
        <v>1.0000007E7</v>
      </c>
      <c r="G2617" s="53" t="s">
        <v>1914</v>
      </c>
      <c r="H2617" s="55">
        <v>2101.0</v>
      </c>
      <c r="I2617" s="55"/>
      <c r="J2617" s="55" t="s">
        <v>126</v>
      </c>
      <c r="K2617" s="53" t="s">
        <v>73</v>
      </c>
      <c r="L2617" s="53"/>
      <c r="M2617" s="53">
        <v>12.0</v>
      </c>
      <c r="N2617" s="53" t="s">
        <v>440</v>
      </c>
      <c r="O2617" s="25">
        <v>16.435675675675675</v>
      </c>
      <c r="P2617" s="25">
        <f>'LISTA DOS ITENS'!$O2617*'LISTA DOS ITENS'!$M2617</f>
        <v>197.2281081</v>
      </c>
      <c r="Q2617" s="25">
        <v>16.44</v>
      </c>
      <c r="R2617" s="25">
        <f>'LISTA DOS ITENS'!$Q2617*'LISTA DOS ITENS'!$M2617</f>
        <v>197.28</v>
      </c>
      <c r="S2617" s="56">
        <f>IF('LISTA DOS ITENS'!$P2617&gt;'LISTA DOS ITENS'!$R2617,'LISTA DOS ITENS'!$P2617,'LISTA DOS ITENS'!$R2617)</f>
        <v>197.28</v>
      </c>
      <c r="T2617" s="25">
        <v>4.937153288211366</v>
      </c>
      <c r="U2617" s="25">
        <f>'LISTA DOS ITENS'!$T2617*'LISTA DOS ITENS'!$M2617</f>
        <v>59.24583946</v>
      </c>
      <c r="V2617" s="56">
        <f t="array" ref="V2617">INDEX('RESUMO - LOTES E VMA'!$F$3:$F$181,MATCH('LISTA DOS ITENS'!$D2617,'RESUMO - LOTES E VMA'!$A$3:$A$181,0))</f>
        <v>93579.15453</v>
      </c>
      <c r="W2617" s="57">
        <f>'LISTA DOS ITENS'!$U2617/'LISTA DOS ITENS'!$V2617</f>
        <v>0.0006331093688</v>
      </c>
      <c r="X2617" s="53" t="s">
        <v>53</v>
      </c>
      <c r="Y2617" s="53" t="s">
        <v>290</v>
      </c>
      <c r="Z2617" s="58" t="str">
        <f>'LISTA DOS ITENS'!$F2617&amp;"-"&amp;'LISTA DOS ITENS'!$H2617&amp;"-"&amp;'LISTA DOS ITENS'!$J2617&amp;"-"&amp;'LISTA DOS ITENS'!$K2617&amp;"-"&amp;'LISTA DOS ITENS'!$I2617</f>
        <v>10000007-2101-0026-CONS/NAC-</v>
      </c>
      <c r="AA2617" s="59" t="str">
        <f t="array" ref="AA2617">INDEX('RESUMO - LOTES E VMA'!$M$3:$M$181,MATCH('LISTA DOS ITENS'!$D2617,'RESUMO - LOTES E VMA'!$A$3:$A$181,0))</f>
        <v>Para Leilão</v>
      </c>
      <c r="AB2617" s="60">
        <f t="array" ref="AB2617">INDEX('RESUMO - LOTES E VMA'!$J$3:$J$181,MATCH('LISTA DOS ITENS'!$D2617,'RESUMO - LOTES E VMA'!$A$3:$A$181,0))</f>
        <v>0.304370017</v>
      </c>
      <c r="AC2617" s="29" t="str">
        <f t="array" ref="AC2617">INDEX('RESUMO - LOTES E VMA'!$L$3:$L$181,MATCH('LISTA DOS ITENS'!$D2617,'RESUMO - LOTES E VMA'!$A$3:$A$181,0))</f>
        <v>1% do Valor de Comparação do VMA</v>
      </c>
      <c r="AD2617" s="53" t="str">
        <f>VLOOKUP(Tabela1[[#This Row],[Índice]],[1]Planilha1!$A:$A,1,0)</f>
        <v>#ERROR!</v>
      </c>
    </row>
    <row r="2618" ht="15.75" customHeight="1">
      <c r="A2618" s="52">
        <v>258436.0</v>
      </c>
      <c r="B2618" s="53" t="s">
        <v>70</v>
      </c>
      <c r="C2618" s="53" t="s">
        <v>71</v>
      </c>
      <c r="D2618" s="22">
        <v>207394.0</v>
      </c>
      <c r="E2618" s="53" t="s">
        <v>119</v>
      </c>
      <c r="F2618" s="54">
        <v>1.0000011E7</v>
      </c>
      <c r="G2618" s="53" t="s">
        <v>1915</v>
      </c>
      <c r="H2618" s="55">
        <v>2101.0</v>
      </c>
      <c r="I2618" s="55"/>
      <c r="J2618" s="55" t="s">
        <v>126</v>
      </c>
      <c r="K2618" s="53" t="s">
        <v>57</v>
      </c>
      <c r="L2618" s="53"/>
      <c r="M2618" s="53">
        <v>2.35</v>
      </c>
      <c r="N2618" s="53" t="s">
        <v>440</v>
      </c>
      <c r="O2618" s="25">
        <v>0.00851063829787234</v>
      </c>
      <c r="P2618" s="25">
        <f>'LISTA DOS ITENS'!$O2618*'LISTA DOS ITENS'!$M2618</f>
        <v>0.02</v>
      </c>
      <c r="Q2618" s="25">
        <v>102.5875</v>
      </c>
      <c r="R2618" s="25">
        <f>'LISTA DOS ITENS'!$Q2618*'LISTA DOS ITENS'!$M2618</f>
        <v>241.080625</v>
      </c>
      <c r="S2618" s="56">
        <f>IF('LISTA DOS ITENS'!$P2618&gt;'LISTA DOS ITENS'!$R2618,'LISTA DOS ITENS'!$P2618,'LISTA DOS ITENS'!$R2618)</f>
        <v>241.080625</v>
      </c>
      <c r="T2618" s="25">
        <v>30.808407114013594</v>
      </c>
      <c r="U2618" s="25">
        <f>'LISTA DOS ITENS'!$T2618*'LISTA DOS ITENS'!$M2618</f>
        <v>72.39975672</v>
      </c>
      <c r="V2618" s="56">
        <f t="array" ref="V2618">INDEX('RESUMO - LOTES E VMA'!$F$3:$F$181,MATCH('LISTA DOS ITENS'!$D2618,'RESUMO - LOTES E VMA'!$A$3:$A$181,0))</f>
        <v>93579.15453</v>
      </c>
      <c r="W2618" s="57">
        <f>'LISTA DOS ITENS'!$U2618/'LISTA DOS ITENS'!$V2618</f>
        <v>0.0007736739777</v>
      </c>
      <c r="X2618" s="53" t="s">
        <v>53</v>
      </c>
      <c r="Y2618" s="53" t="s">
        <v>290</v>
      </c>
      <c r="Z2618" s="58" t="str">
        <f>'LISTA DOS ITENS'!$F2618&amp;"-"&amp;'LISTA DOS ITENS'!$H2618&amp;"-"&amp;'LISTA DOS ITENS'!$J2618&amp;"-"&amp;'LISTA DOS ITENS'!$K2618&amp;"-"&amp;'LISTA DOS ITENS'!$I2618</f>
        <v>10000011-2101-0026-USADO-</v>
      </c>
      <c r="AA2618" s="59" t="str">
        <f t="array" ref="AA2618">INDEX('RESUMO - LOTES E VMA'!$M$3:$M$181,MATCH('LISTA DOS ITENS'!$D2618,'RESUMO - LOTES E VMA'!$A$3:$A$181,0))</f>
        <v>Para Leilão</v>
      </c>
      <c r="AB2618" s="60">
        <f t="array" ref="AB2618">INDEX('RESUMO - LOTES E VMA'!$J$3:$J$181,MATCH('LISTA DOS ITENS'!$D2618,'RESUMO - LOTES E VMA'!$A$3:$A$181,0))</f>
        <v>0.304370017</v>
      </c>
      <c r="AC2618" s="29" t="str">
        <f t="array" ref="AC2618">INDEX('RESUMO - LOTES E VMA'!$L$3:$L$181,MATCH('LISTA DOS ITENS'!$D2618,'RESUMO - LOTES E VMA'!$A$3:$A$181,0))</f>
        <v>1% do Valor de Comparação do VMA</v>
      </c>
      <c r="AD2618" s="53" t="str">
        <f>VLOOKUP(Tabela1[[#This Row],[Índice]],[1]Planilha1!$A:$A,1,0)</f>
        <v>#ERROR!</v>
      </c>
    </row>
    <row r="2619" ht="15.75" customHeight="1">
      <c r="A2619" s="52">
        <v>258437.0</v>
      </c>
      <c r="B2619" s="53" t="s">
        <v>70</v>
      </c>
      <c r="C2619" s="53" t="s">
        <v>71</v>
      </c>
      <c r="D2619" s="22">
        <v>207394.0</v>
      </c>
      <c r="E2619" s="53" t="s">
        <v>119</v>
      </c>
      <c r="F2619" s="54">
        <v>1.0000011E7</v>
      </c>
      <c r="G2619" s="53" t="s">
        <v>1915</v>
      </c>
      <c r="H2619" s="55">
        <v>2101.0</v>
      </c>
      <c r="I2619" s="55" t="s">
        <v>81</v>
      </c>
      <c r="J2619" s="55" t="s">
        <v>126</v>
      </c>
      <c r="K2619" s="53" t="s">
        <v>57</v>
      </c>
      <c r="L2619" s="53"/>
      <c r="M2619" s="53">
        <v>1.46</v>
      </c>
      <c r="N2619" s="53" t="s">
        <v>440</v>
      </c>
      <c r="O2619" s="25">
        <v>0.006849315068493151</v>
      </c>
      <c r="P2619" s="25">
        <f>'LISTA DOS ITENS'!$O2619*'LISTA DOS ITENS'!$M2619</f>
        <v>0.01</v>
      </c>
      <c r="Q2619" s="25">
        <v>102.5875</v>
      </c>
      <c r="R2619" s="25">
        <f>'LISTA DOS ITENS'!$Q2619*'LISTA DOS ITENS'!$M2619</f>
        <v>149.77775</v>
      </c>
      <c r="S2619" s="56">
        <f>IF('LISTA DOS ITENS'!$P2619&gt;'LISTA DOS ITENS'!$R2619,'LISTA DOS ITENS'!$P2619,'LISTA DOS ITENS'!$R2619)</f>
        <v>149.77775</v>
      </c>
      <c r="T2619" s="25">
        <v>30.808407114013594</v>
      </c>
      <c r="U2619" s="25">
        <f>'LISTA DOS ITENS'!$T2619*'LISTA DOS ITENS'!$M2619</f>
        <v>44.98027439</v>
      </c>
      <c r="V2619" s="56">
        <f t="array" ref="V2619">INDEX('RESUMO - LOTES E VMA'!$F$3:$F$181,MATCH('LISTA DOS ITENS'!$D2619,'RESUMO - LOTES E VMA'!$A$3:$A$181,0))</f>
        <v>93579.15453</v>
      </c>
      <c r="W2619" s="57">
        <f>'LISTA DOS ITENS'!$U2619/'LISTA DOS ITENS'!$V2619</f>
        <v>0.0004806655351</v>
      </c>
      <c r="X2619" s="53" t="s">
        <v>53</v>
      </c>
      <c r="Y2619" s="53" t="s">
        <v>290</v>
      </c>
      <c r="Z2619" s="58" t="str">
        <f>'LISTA DOS ITENS'!$F2619&amp;"-"&amp;'LISTA DOS ITENS'!$H2619&amp;"-"&amp;'LISTA DOS ITENS'!$J2619&amp;"-"&amp;'LISTA DOS ITENS'!$K2619&amp;"-"&amp;'LISTA DOS ITENS'!$I2619</f>
        <v>10000011-2101-0026-USADO-ED-1000-01.01</v>
      </c>
      <c r="AA2619" s="59" t="str">
        <f t="array" ref="AA2619">INDEX('RESUMO - LOTES E VMA'!$M$3:$M$181,MATCH('LISTA DOS ITENS'!$D2619,'RESUMO - LOTES E VMA'!$A$3:$A$181,0))</f>
        <v>Para Leilão</v>
      </c>
      <c r="AB2619" s="60">
        <f t="array" ref="AB2619">INDEX('RESUMO - LOTES E VMA'!$J$3:$J$181,MATCH('LISTA DOS ITENS'!$D2619,'RESUMO - LOTES E VMA'!$A$3:$A$181,0))</f>
        <v>0.304370017</v>
      </c>
      <c r="AC2619" s="29" t="str">
        <f t="array" ref="AC2619">INDEX('RESUMO - LOTES E VMA'!$L$3:$L$181,MATCH('LISTA DOS ITENS'!$D2619,'RESUMO - LOTES E VMA'!$A$3:$A$181,0))</f>
        <v>1% do Valor de Comparação do VMA</v>
      </c>
      <c r="AD2619" s="53" t="str">
        <f>VLOOKUP(Tabela1[[#This Row],[Índice]],[1]Planilha1!$A:$A,1,0)</f>
        <v>#ERROR!</v>
      </c>
    </row>
    <row r="2620" ht="15.75" customHeight="1">
      <c r="A2620" s="52">
        <v>258438.0</v>
      </c>
      <c r="B2620" s="53" t="s">
        <v>70</v>
      </c>
      <c r="C2620" s="53" t="s">
        <v>71</v>
      </c>
      <c r="D2620" s="22">
        <v>207394.0</v>
      </c>
      <c r="E2620" s="53" t="s">
        <v>119</v>
      </c>
      <c r="F2620" s="54">
        <v>1.0000021E7</v>
      </c>
      <c r="G2620" s="53" t="s">
        <v>1916</v>
      </c>
      <c r="H2620" s="55">
        <v>2101.0</v>
      </c>
      <c r="I2620" s="55"/>
      <c r="J2620" s="55" t="s">
        <v>126</v>
      </c>
      <c r="K2620" s="53" t="s">
        <v>57</v>
      </c>
      <c r="L2620" s="53"/>
      <c r="M2620" s="53">
        <v>1.547</v>
      </c>
      <c r="N2620" s="53" t="s">
        <v>440</v>
      </c>
      <c r="O2620" s="25">
        <v>0.15513897866839044</v>
      </c>
      <c r="P2620" s="25">
        <f>'LISTA DOS ITENS'!$O2620*'LISTA DOS ITENS'!$M2620</f>
        <v>0.24</v>
      </c>
      <c r="Q2620" s="25">
        <v>298.97</v>
      </c>
      <c r="R2620" s="25">
        <f>'LISTA DOS ITENS'!$Q2620*'LISTA DOS ITENS'!$M2620</f>
        <v>462.50659</v>
      </c>
      <c r="S2620" s="56">
        <f>IF('LISTA DOS ITENS'!$P2620&gt;'LISTA DOS ITENS'!$R2620,'LISTA DOS ITENS'!$P2620,'LISTA DOS ITENS'!$R2620)</f>
        <v>462.50659</v>
      </c>
      <c r="T2620" s="25">
        <v>89.78471524188272</v>
      </c>
      <c r="U2620" s="25">
        <f>'LISTA DOS ITENS'!$T2620*'LISTA DOS ITENS'!$M2620</f>
        <v>138.8969545</v>
      </c>
      <c r="V2620" s="56">
        <f t="array" ref="V2620">INDEX('RESUMO - LOTES E VMA'!$F$3:$F$181,MATCH('LISTA DOS ITENS'!$D2620,'RESUMO - LOTES E VMA'!$A$3:$A$181,0))</f>
        <v>93579.15453</v>
      </c>
      <c r="W2620" s="57">
        <f>'LISTA DOS ITENS'!$U2620/'LISTA DOS ITENS'!$V2620</f>
        <v>0.001484272381</v>
      </c>
      <c r="X2620" s="53" t="s">
        <v>53</v>
      </c>
      <c r="Y2620" s="53" t="s">
        <v>290</v>
      </c>
      <c r="Z2620" s="58" t="str">
        <f>'LISTA DOS ITENS'!$F2620&amp;"-"&amp;'LISTA DOS ITENS'!$H2620&amp;"-"&amp;'LISTA DOS ITENS'!$J2620&amp;"-"&amp;'LISTA DOS ITENS'!$K2620&amp;"-"&amp;'LISTA DOS ITENS'!$I2620</f>
        <v>10000021-2101-0026-USADO-</v>
      </c>
      <c r="AA2620" s="59" t="str">
        <f t="array" ref="AA2620">INDEX('RESUMO - LOTES E VMA'!$M$3:$M$181,MATCH('LISTA DOS ITENS'!$D2620,'RESUMO - LOTES E VMA'!$A$3:$A$181,0))</f>
        <v>Para Leilão</v>
      </c>
      <c r="AB2620" s="60">
        <f t="array" ref="AB2620">INDEX('RESUMO - LOTES E VMA'!$J$3:$J$181,MATCH('LISTA DOS ITENS'!$D2620,'RESUMO - LOTES E VMA'!$A$3:$A$181,0))</f>
        <v>0.304370017</v>
      </c>
      <c r="AC2620" s="29" t="str">
        <f t="array" ref="AC2620">INDEX('RESUMO - LOTES E VMA'!$L$3:$L$181,MATCH('LISTA DOS ITENS'!$D2620,'RESUMO - LOTES E VMA'!$A$3:$A$181,0))</f>
        <v>1% do Valor de Comparação do VMA</v>
      </c>
      <c r="AD2620" s="53" t="str">
        <f>VLOOKUP(Tabela1[[#This Row],[Índice]],[1]Planilha1!$A:$A,1,0)</f>
        <v>#ERROR!</v>
      </c>
    </row>
    <row r="2621" ht="15.75" customHeight="1">
      <c r="A2621" s="52">
        <v>258439.0</v>
      </c>
      <c r="B2621" s="53" t="s">
        <v>70</v>
      </c>
      <c r="C2621" s="53" t="s">
        <v>71</v>
      </c>
      <c r="D2621" s="22">
        <v>207394.0</v>
      </c>
      <c r="E2621" s="53" t="s">
        <v>119</v>
      </c>
      <c r="F2621" s="54">
        <v>1.0000021E7</v>
      </c>
      <c r="G2621" s="53" t="s">
        <v>1916</v>
      </c>
      <c r="H2621" s="55">
        <v>2101.0</v>
      </c>
      <c r="I2621" s="55" t="s">
        <v>1917</v>
      </c>
      <c r="J2621" s="55" t="s">
        <v>126</v>
      </c>
      <c r="K2621" s="53" t="s">
        <v>57</v>
      </c>
      <c r="L2621" s="53"/>
      <c r="M2621" s="53">
        <v>1.2429999999999999</v>
      </c>
      <c r="N2621" s="53" t="s">
        <v>440</v>
      </c>
      <c r="O2621" s="25">
        <v>0.1845976348428036</v>
      </c>
      <c r="P2621" s="25">
        <f>'LISTA DOS ITENS'!$O2621*'LISTA DOS ITENS'!$M2621</f>
        <v>0.2294548601</v>
      </c>
      <c r="Q2621" s="25">
        <v>298.97</v>
      </c>
      <c r="R2621" s="25">
        <f>'LISTA DOS ITENS'!$Q2621*'LISTA DOS ITENS'!$M2621</f>
        <v>371.61971</v>
      </c>
      <c r="S2621" s="56">
        <f>IF('LISTA DOS ITENS'!$P2621&gt;'LISTA DOS ITENS'!$R2621,'LISTA DOS ITENS'!$P2621,'LISTA DOS ITENS'!$R2621)</f>
        <v>371.61971</v>
      </c>
      <c r="T2621" s="25">
        <v>89.78471524188272</v>
      </c>
      <c r="U2621" s="25">
        <f>'LISTA DOS ITENS'!$T2621*'LISTA DOS ITENS'!$M2621</f>
        <v>111.602401</v>
      </c>
      <c r="V2621" s="56">
        <f t="array" ref="V2621">INDEX('RESUMO - LOTES E VMA'!$F$3:$F$181,MATCH('LISTA DOS ITENS'!$D2621,'RESUMO - LOTES E VMA'!$A$3:$A$181,0))</f>
        <v>93579.15453</v>
      </c>
      <c r="W2621" s="57">
        <f>'LISTA DOS ITENS'!$U2621/'LISTA DOS ITENS'!$V2621</f>
        <v>0.001192598946</v>
      </c>
      <c r="X2621" s="53" t="s">
        <v>53</v>
      </c>
      <c r="Y2621" s="53" t="s">
        <v>290</v>
      </c>
      <c r="Z2621" s="58" t="str">
        <f>'LISTA DOS ITENS'!$F2621&amp;"-"&amp;'LISTA DOS ITENS'!$H2621&amp;"-"&amp;'LISTA DOS ITENS'!$J2621&amp;"-"&amp;'LISTA DOS ITENS'!$K2621&amp;"-"&amp;'LISTA DOS ITENS'!$I2621</f>
        <v>10000021-2101-0026-USADO-PP-3534-20-847-MRP</v>
      </c>
      <c r="AA2621" s="59" t="str">
        <f t="array" ref="AA2621">INDEX('RESUMO - LOTES E VMA'!$M$3:$M$181,MATCH('LISTA DOS ITENS'!$D2621,'RESUMO - LOTES E VMA'!$A$3:$A$181,0))</f>
        <v>Para Leilão</v>
      </c>
      <c r="AB2621" s="60">
        <f t="array" ref="AB2621">INDEX('RESUMO - LOTES E VMA'!$J$3:$J$181,MATCH('LISTA DOS ITENS'!$D2621,'RESUMO - LOTES E VMA'!$A$3:$A$181,0))</f>
        <v>0.304370017</v>
      </c>
      <c r="AC2621" s="29" t="str">
        <f t="array" ref="AC2621">INDEX('RESUMO - LOTES E VMA'!$L$3:$L$181,MATCH('LISTA DOS ITENS'!$D2621,'RESUMO - LOTES E VMA'!$A$3:$A$181,0))</f>
        <v>1% do Valor de Comparação do VMA</v>
      </c>
      <c r="AD2621" s="53" t="str">
        <f>VLOOKUP(Tabela1[[#This Row],[Índice]],[1]Planilha1!$A:$A,1,0)</f>
        <v>#ERROR!</v>
      </c>
    </row>
    <row r="2622" ht="15.75" customHeight="1">
      <c r="A2622" s="52">
        <v>258440.0</v>
      </c>
      <c r="B2622" s="53" t="s">
        <v>70</v>
      </c>
      <c r="C2622" s="53" t="s">
        <v>71</v>
      </c>
      <c r="D2622" s="22">
        <v>207394.0</v>
      </c>
      <c r="E2622" s="53" t="s">
        <v>119</v>
      </c>
      <c r="F2622" s="54">
        <v>1.0000024E7</v>
      </c>
      <c r="G2622" s="53" t="s">
        <v>1918</v>
      </c>
      <c r="H2622" s="55">
        <v>2101.0</v>
      </c>
      <c r="I2622" s="55" t="s">
        <v>81</v>
      </c>
      <c r="J2622" s="55" t="s">
        <v>126</v>
      </c>
      <c r="K2622" s="53" t="s">
        <v>80</v>
      </c>
      <c r="L2622" s="53"/>
      <c r="M2622" s="53">
        <v>0.23999999999999888</v>
      </c>
      <c r="N2622" s="53" t="s">
        <v>440</v>
      </c>
      <c r="O2622" s="25">
        <v>1056.3618421052631</v>
      </c>
      <c r="P2622" s="25">
        <f>'LISTA DOS ITENS'!$O2622*'LISTA DOS ITENS'!$M2622</f>
        <v>253.5268421</v>
      </c>
      <c r="Q2622" s="25">
        <v>1256.07</v>
      </c>
      <c r="R2622" s="25">
        <f>'LISTA DOS ITENS'!$Q2622*'LISTA DOS ITENS'!$M2622</f>
        <v>301.4568</v>
      </c>
      <c r="S2622" s="56">
        <f>IF('LISTA DOS ITENS'!$P2622&gt;'LISTA DOS ITENS'!$R2622,'LISTA DOS ITENS'!$P2622,'LISTA DOS ITENS'!$R2622)</f>
        <v>301.4568</v>
      </c>
      <c r="T2622" s="25">
        <v>377.2147281462074</v>
      </c>
      <c r="U2622" s="25">
        <f>'LISTA DOS ITENS'!$T2622*'LISTA DOS ITENS'!$M2622</f>
        <v>90.53153476</v>
      </c>
      <c r="V2622" s="56">
        <f t="array" ref="V2622">INDEX('RESUMO - LOTES E VMA'!$F$3:$F$181,MATCH('LISTA DOS ITENS'!$D2622,'RESUMO - LOTES E VMA'!$A$3:$A$181,0))</f>
        <v>93579.15453</v>
      </c>
      <c r="W2622" s="57">
        <f>'LISTA DOS ITENS'!$U2622/'LISTA DOS ITENS'!$V2622</f>
        <v>0.0009674327067</v>
      </c>
      <c r="X2622" s="53" t="s">
        <v>53</v>
      </c>
      <c r="Y2622" s="53" t="s">
        <v>290</v>
      </c>
      <c r="Z2622" s="58" t="str">
        <f>'LISTA DOS ITENS'!$F2622&amp;"-"&amp;'LISTA DOS ITENS'!$H2622&amp;"-"&amp;'LISTA DOS ITENS'!$J2622&amp;"-"&amp;'LISTA DOS ITENS'!$K2622&amp;"-"&amp;'LISTA DOS ITENS'!$I2622</f>
        <v>10000024-2101-0026-IMOB/NAC-ED-1000-01.01</v>
      </c>
      <c r="AA2622" s="59" t="str">
        <f t="array" ref="AA2622">INDEX('RESUMO - LOTES E VMA'!$M$3:$M$181,MATCH('LISTA DOS ITENS'!$D2622,'RESUMO - LOTES E VMA'!$A$3:$A$181,0))</f>
        <v>Para Leilão</v>
      </c>
      <c r="AB2622" s="60">
        <f t="array" ref="AB2622">INDEX('RESUMO - LOTES E VMA'!$J$3:$J$181,MATCH('LISTA DOS ITENS'!$D2622,'RESUMO - LOTES E VMA'!$A$3:$A$181,0))</f>
        <v>0.304370017</v>
      </c>
      <c r="AC2622" s="29" t="str">
        <f t="array" ref="AC2622">INDEX('RESUMO - LOTES E VMA'!$L$3:$L$181,MATCH('LISTA DOS ITENS'!$D2622,'RESUMO - LOTES E VMA'!$A$3:$A$181,0))</f>
        <v>1% do Valor de Comparação do VMA</v>
      </c>
      <c r="AD2622" s="53" t="str">
        <f>VLOOKUP(Tabela1[[#This Row],[Índice]],[1]Planilha1!$A:$A,1,0)</f>
        <v>#ERROR!</v>
      </c>
    </row>
    <row r="2623" ht="15.75" customHeight="1">
      <c r="A2623" s="52">
        <v>258441.0</v>
      </c>
      <c r="B2623" s="53" t="s">
        <v>70</v>
      </c>
      <c r="C2623" s="53" t="s">
        <v>71</v>
      </c>
      <c r="D2623" s="22">
        <v>207394.0</v>
      </c>
      <c r="E2623" s="53" t="s">
        <v>119</v>
      </c>
      <c r="F2623" s="54">
        <v>1.0000024E7</v>
      </c>
      <c r="G2623" s="53" t="s">
        <v>1918</v>
      </c>
      <c r="H2623" s="55">
        <v>2101.0</v>
      </c>
      <c r="I2623" s="55"/>
      <c r="J2623" s="55" t="s">
        <v>126</v>
      </c>
      <c r="K2623" s="53" t="s">
        <v>80</v>
      </c>
      <c r="L2623" s="53"/>
      <c r="M2623" s="53">
        <v>1.2800000000000011</v>
      </c>
      <c r="N2623" s="53" t="s">
        <v>440</v>
      </c>
      <c r="O2623" s="25">
        <v>1040.8387477849972</v>
      </c>
      <c r="P2623" s="25">
        <f>'LISTA DOS ITENS'!$O2623*'LISTA DOS ITENS'!$M2623</f>
        <v>1332.273597</v>
      </c>
      <c r="Q2623" s="25">
        <v>1256.07</v>
      </c>
      <c r="R2623" s="25">
        <f>'LISTA DOS ITENS'!$Q2623*'LISTA DOS ITENS'!$M2623</f>
        <v>1607.7696</v>
      </c>
      <c r="S2623" s="56">
        <f>IF('LISTA DOS ITENS'!$P2623&gt;'LISTA DOS ITENS'!$R2623,'LISTA DOS ITENS'!$P2623,'LISTA DOS ITENS'!$R2623)</f>
        <v>1607.7696</v>
      </c>
      <c r="T2623" s="25">
        <v>377.2147281462074</v>
      </c>
      <c r="U2623" s="25">
        <f>'LISTA DOS ITENS'!$T2623*'LISTA DOS ITENS'!$M2623</f>
        <v>482.834852</v>
      </c>
      <c r="V2623" s="56">
        <f t="array" ref="V2623">INDEX('RESUMO - LOTES E VMA'!$F$3:$F$181,MATCH('LISTA DOS ITENS'!$D2623,'RESUMO - LOTES E VMA'!$A$3:$A$181,0))</f>
        <v>93579.15453</v>
      </c>
      <c r="W2623" s="57">
        <f>'LISTA DOS ITENS'!$U2623/'LISTA DOS ITENS'!$V2623</f>
        <v>0.005159641102</v>
      </c>
      <c r="X2623" s="53" t="s">
        <v>53</v>
      </c>
      <c r="Y2623" s="53" t="s">
        <v>290</v>
      </c>
      <c r="Z2623" s="58" t="str">
        <f>'LISTA DOS ITENS'!$F2623&amp;"-"&amp;'LISTA DOS ITENS'!$H2623&amp;"-"&amp;'LISTA DOS ITENS'!$J2623&amp;"-"&amp;'LISTA DOS ITENS'!$K2623&amp;"-"&amp;'LISTA DOS ITENS'!$I2623</f>
        <v>10000024-2101-0026-IMOB/NAC-</v>
      </c>
      <c r="AA2623" s="59" t="str">
        <f t="array" ref="AA2623">INDEX('RESUMO - LOTES E VMA'!$M$3:$M$181,MATCH('LISTA DOS ITENS'!$D2623,'RESUMO - LOTES E VMA'!$A$3:$A$181,0))</f>
        <v>Para Leilão</v>
      </c>
      <c r="AB2623" s="60">
        <f t="array" ref="AB2623">INDEX('RESUMO - LOTES E VMA'!$J$3:$J$181,MATCH('LISTA DOS ITENS'!$D2623,'RESUMO - LOTES E VMA'!$A$3:$A$181,0))</f>
        <v>0.304370017</v>
      </c>
      <c r="AC2623" s="29" t="str">
        <f t="array" ref="AC2623">INDEX('RESUMO - LOTES E VMA'!$L$3:$L$181,MATCH('LISTA DOS ITENS'!$D2623,'RESUMO - LOTES E VMA'!$A$3:$A$181,0))</f>
        <v>1% do Valor de Comparação do VMA</v>
      </c>
      <c r="AD2623" s="53" t="str">
        <f>VLOOKUP(Tabela1[[#This Row],[Índice]],[1]Planilha1!$A:$A,1,0)</f>
        <v>#ERROR!</v>
      </c>
    </row>
    <row r="2624" ht="15.75" customHeight="1">
      <c r="A2624" s="52">
        <v>258442.0</v>
      </c>
      <c r="B2624" s="53" t="s">
        <v>70</v>
      </c>
      <c r="C2624" s="53" t="s">
        <v>71</v>
      </c>
      <c r="D2624" s="22">
        <v>207394.0</v>
      </c>
      <c r="E2624" s="53" t="s">
        <v>119</v>
      </c>
      <c r="F2624" s="54">
        <v>1.0000034E7</v>
      </c>
      <c r="G2624" s="53" t="s">
        <v>1919</v>
      </c>
      <c r="H2624" s="55">
        <v>2101.0</v>
      </c>
      <c r="I2624" s="55" t="s">
        <v>626</v>
      </c>
      <c r="J2624" s="55" t="s">
        <v>126</v>
      </c>
      <c r="K2624" s="53" t="s">
        <v>117</v>
      </c>
      <c r="L2624" s="53"/>
      <c r="M2624" s="53">
        <v>1.7889999999999997</v>
      </c>
      <c r="N2624" s="53" t="s">
        <v>440</v>
      </c>
      <c r="O2624" s="25">
        <v>1683.437931034483</v>
      </c>
      <c r="P2624" s="25">
        <f>'LISTA DOS ITENS'!$O2624*'LISTA DOS ITENS'!$M2624</f>
        <v>3011.670459</v>
      </c>
      <c r="Q2624" s="25">
        <v>1598.67</v>
      </c>
      <c r="R2624" s="25">
        <f>'LISTA DOS ITENS'!$Q2624*'LISTA DOS ITENS'!$M2624</f>
        <v>2860.02063</v>
      </c>
      <c r="S2624" s="56">
        <f>IF('LISTA DOS ITENS'!$P2624&gt;'LISTA DOS ITENS'!$R2624,'LISTA DOS ITENS'!$P2624,'LISTA DOS ITENS'!$R2624)</f>
        <v>3011.670459</v>
      </c>
      <c r="T2624" s="25">
        <v>480.10211966331286</v>
      </c>
      <c r="U2624" s="25">
        <f>'LISTA DOS ITENS'!$T2624*'LISTA DOS ITENS'!$M2624</f>
        <v>858.9026921</v>
      </c>
      <c r="V2624" s="56">
        <f t="array" ref="V2624">INDEX('RESUMO - LOTES E VMA'!$F$3:$F$181,MATCH('LISTA DOS ITENS'!$D2624,'RESUMO - LOTES E VMA'!$A$3:$A$181,0))</f>
        <v>93579.15453</v>
      </c>
      <c r="W2624" s="57">
        <f>'LISTA DOS ITENS'!$U2624/'LISTA DOS ITENS'!$V2624</f>
        <v>0.009178354906</v>
      </c>
      <c r="X2624" s="53" t="s">
        <v>53</v>
      </c>
      <c r="Y2624" s="53" t="s">
        <v>290</v>
      </c>
      <c r="Z2624" s="58" t="str">
        <f>'LISTA DOS ITENS'!$F2624&amp;"-"&amp;'LISTA DOS ITENS'!$H2624&amp;"-"&amp;'LISTA DOS ITENS'!$J2624&amp;"-"&amp;'LISTA DOS ITENS'!$K2624&amp;"-"&amp;'LISTA DOS ITENS'!$I2624</f>
        <v>10000034-2101-0026-CONS/IAMN-PV-3534-18-933-MRP</v>
      </c>
      <c r="AA2624" s="59" t="str">
        <f t="array" ref="AA2624">INDEX('RESUMO - LOTES E VMA'!$M$3:$M$181,MATCH('LISTA DOS ITENS'!$D2624,'RESUMO - LOTES E VMA'!$A$3:$A$181,0))</f>
        <v>Para Leilão</v>
      </c>
      <c r="AB2624" s="60">
        <f t="array" ref="AB2624">INDEX('RESUMO - LOTES E VMA'!$J$3:$J$181,MATCH('LISTA DOS ITENS'!$D2624,'RESUMO - LOTES E VMA'!$A$3:$A$181,0))</f>
        <v>0.304370017</v>
      </c>
      <c r="AC2624" s="29" t="str">
        <f t="array" ref="AC2624">INDEX('RESUMO - LOTES E VMA'!$L$3:$L$181,MATCH('LISTA DOS ITENS'!$D2624,'RESUMO - LOTES E VMA'!$A$3:$A$181,0))</f>
        <v>1% do Valor de Comparação do VMA</v>
      </c>
      <c r="AD2624" s="53" t="str">
        <f>VLOOKUP(Tabela1[[#This Row],[Índice]],[1]Planilha1!$A:$A,1,0)</f>
        <v>#ERROR!</v>
      </c>
    </row>
    <row r="2625" ht="15.75" customHeight="1">
      <c r="A2625" s="52">
        <v>258443.0</v>
      </c>
      <c r="B2625" s="53" t="s">
        <v>70</v>
      </c>
      <c r="C2625" s="53" t="s">
        <v>71</v>
      </c>
      <c r="D2625" s="22">
        <v>207394.0</v>
      </c>
      <c r="E2625" s="53" t="s">
        <v>119</v>
      </c>
      <c r="F2625" s="54">
        <v>1.0000034E7</v>
      </c>
      <c r="G2625" s="53" t="s">
        <v>1919</v>
      </c>
      <c r="H2625" s="55">
        <v>2101.0</v>
      </c>
      <c r="I2625" s="55" t="s">
        <v>1920</v>
      </c>
      <c r="J2625" s="55" t="s">
        <v>126</v>
      </c>
      <c r="K2625" s="53" t="s">
        <v>73</v>
      </c>
      <c r="L2625" s="53"/>
      <c r="M2625" s="53">
        <v>1.4399999999999995</v>
      </c>
      <c r="N2625" s="53" t="s">
        <v>440</v>
      </c>
      <c r="O2625" s="25">
        <v>1437.4983333333332</v>
      </c>
      <c r="P2625" s="25">
        <f>'LISTA DOS ITENS'!$O2625*'LISTA DOS ITENS'!$M2625</f>
        <v>2069.9976</v>
      </c>
      <c r="Q2625" s="25">
        <v>1598.67</v>
      </c>
      <c r="R2625" s="25">
        <f>'LISTA DOS ITENS'!$Q2625*'LISTA DOS ITENS'!$M2625</f>
        <v>2302.0848</v>
      </c>
      <c r="S2625" s="56">
        <f>IF('LISTA DOS ITENS'!$P2625&gt;'LISTA DOS ITENS'!$R2625,'LISTA DOS ITENS'!$P2625,'LISTA DOS ITENS'!$R2625)</f>
        <v>2302.0848</v>
      </c>
      <c r="T2625" s="25">
        <v>480.10211966331286</v>
      </c>
      <c r="U2625" s="25">
        <f>'LISTA DOS ITENS'!$T2625*'LISTA DOS ITENS'!$M2625</f>
        <v>691.3470523</v>
      </c>
      <c r="V2625" s="56">
        <f t="array" ref="V2625">INDEX('RESUMO - LOTES E VMA'!$F$3:$F$181,MATCH('LISTA DOS ITENS'!$D2625,'RESUMO - LOTES E VMA'!$A$3:$A$181,0))</f>
        <v>93579.15453</v>
      </c>
      <c r="W2625" s="57">
        <f>'LISTA DOS ITENS'!$U2625/'LISTA DOS ITENS'!$V2625</f>
        <v>0.007387831786</v>
      </c>
      <c r="X2625" s="53" t="s">
        <v>53</v>
      </c>
      <c r="Y2625" s="53" t="s">
        <v>290</v>
      </c>
      <c r="Z2625" s="58" t="str">
        <f>'LISTA DOS ITENS'!$F2625&amp;"-"&amp;'LISTA DOS ITENS'!$H2625&amp;"-"&amp;'LISTA DOS ITENS'!$J2625&amp;"-"&amp;'LISTA DOS ITENS'!$K2625&amp;"-"&amp;'LISTA DOS ITENS'!$I2625</f>
        <v>10000034-2101-0026-CONS/NAC-OP-3514-19-202-MRP</v>
      </c>
      <c r="AA2625" s="59" t="str">
        <f t="array" ref="AA2625">INDEX('RESUMO - LOTES E VMA'!$M$3:$M$181,MATCH('LISTA DOS ITENS'!$D2625,'RESUMO - LOTES E VMA'!$A$3:$A$181,0))</f>
        <v>Para Leilão</v>
      </c>
      <c r="AB2625" s="60">
        <f t="array" ref="AB2625">INDEX('RESUMO - LOTES E VMA'!$J$3:$J$181,MATCH('LISTA DOS ITENS'!$D2625,'RESUMO - LOTES E VMA'!$A$3:$A$181,0))</f>
        <v>0.304370017</v>
      </c>
      <c r="AC2625" s="29" t="str">
        <f t="array" ref="AC2625">INDEX('RESUMO - LOTES E VMA'!$L$3:$L$181,MATCH('LISTA DOS ITENS'!$D2625,'RESUMO - LOTES E VMA'!$A$3:$A$181,0))</f>
        <v>1% do Valor de Comparação do VMA</v>
      </c>
      <c r="AD2625" s="53" t="str">
        <f>VLOOKUP(Tabela1[[#This Row],[Índice]],[1]Planilha1!$A:$A,1,0)</f>
        <v>#ERROR!</v>
      </c>
    </row>
    <row r="2626" ht="15.75" customHeight="1">
      <c r="A2626" s="52">
        <v>258444.0</v>
      </c>
      <c r="B2626" s="53" t="s">
        <v>70</v>
      </c>
      <c r="C2626" s="53" t="s">
        <v>71</v>
      </c>
      <c r="D2626" s="22">
        <v>207394.0</v>
      </c>
      <c r="E2626" s="53" t="s">
        <v>119</v>
      </c>
      <c r="F2626" s="54">
        <v>1.0000042E7</v>
      </c>
      <c r="G2626" s="53" t="s">
        <v>1921</v>
      </c>
      <c r="H2626" s="55">
        <v>2101.0</v>
      </c>
      <c r="I2626" s="55"/>
      <c r="J2626" s="55" t="s">
        <v>126</v>
      </c>
      <c r="K2626" s="53" t="s">
        <v>80</v>
      </c>
      <c r="L2626" s="53"/>
      <c r="M2626" s="53">
        <v>0.613</v>
      </c>
      <c r="N2626" s="53" t="s">
        <v>440</v>
      </c>
      <c r="O2626" s="25">
        <v>685.742251223491</v>
      </c>
      <c r="P2626" s="25">
        <f>'LISTA DOS ITENS'!$O2626*'LISTA DOS ITENS'!$M2626</f>
        <v>420.36</v>
      </c>
      <c r="Q2626" s="25">
        <v>685.74</v>
      </c>
      <c r="R2626" s="25">
        <f>'LISTA DOS ITENS'!$Q2626*'LISTA DOS ITENS'!$M2626</f>
        <v>420.35862</v>
      </c>
      <c r="S2626" s="56">
        <f>IF('LISTA DOS ITENS'!$P2626&gt;'LISTA DOS ITENS'!$R2626,'LISTA DOS ITENS'!$P2626,'LISTA DOS ITENS'!$R2626)</f>
        <v>420.36</v>
      </c>
      <c r="T2626" s="25">
        <v>205.9369523028018</v>
      </c>
      <c r="U2626" s="25">
        <f>'LISTA DOS ITENS'!$T2626*'LISTA DOS ITENS'!$M2626</f>
        <v>126.2393518</v>
      </c>
      <c r="V2626" s="56">
        <f t="array" ref="V2626">INDEX('RESUMO - LOTES E VMA'!$F$3:$F$181,MATCH('LISTA DOS ITENS'!$D2626,'RESUMO - LOTES E VMA'!$A$3:$A$181,0))</f>
        <v>93579.15453</v>
      </c>
      <c r="W2626" s="57">
        <f>'LISTA DOS ITENS'!$U2626/'LISTA DOS ITENS'!$V2626</f>
        <v>0.001349011459</v>
      </c>
      <c r="X2626" s="53" t="s">
        <v>53</v>
      </c>
      <c r="Y2626" s="53" t="s">
        <v>290</v>
      </c>
      <c r="Z2626" s="58" t="str">
        <f>'LISTA DOS ITENS'!$F2626&amp;"-"&amp;'LISTA DOS ITENS'!$H2626&amp;"-"&amp;'LISTA DOS ITENS'!$J2626&amp;"-"&amp;'LISTA DOS ITENS'!$K2626&amp;"-"&amp;'LISTA DOS ITENS'!$I2626</f>
        <v>10000042-2101-0026-IMOB/NAC-</v>
      </c>
      <c r="AA2626" s="59" t="str">
        <f t="array" ref="AA2626">INDEX('RESUMO - LOTES E VMA'!$M$3:$M$181,MATCH('LISTA DOS ITENS'!$D2626,'RESUMO - LOTES E VMA'!$A$3:$A$181,0))</f>
        <v>Para Leilão</v>
      </c>
      <c r="AB2626" s="60">
        <f t="array" ref="AB2626">INDEX('RESUMO - LOTES E VMA'!$J$3:$J$181,MATCH('LISTA DOS ITENS'!$D2626,'RESUMO - LOTES E VMA'!$A$3:$A$181,0))</f>
        <v>0.304370017</v>
      </c>
      <c r="AC2626" s="29" t="str">
        <f t="array" ref="AC2626">INDEX('RESUMO - LOTES E VMA'!$L$3:$L$181,MATCH('LISTA DOS ITENS'!$D2626,'RESUMO - LOTES E VMA'!$A$3:$A$181,0))</f>
        <v>1% do Valor de Comparação do VMA</v>
      </c>
      <c r="AD2626" s="53" t="str">
        <f>VLOOKUP(Tabela1[[#This Row],[Índice]],[1]Planilha1!$A:$A,1,0)</f>
        <v>#ERROR!</v>
      </c>
    </row>
    <row r="2627" ht="15.75" customHeight="1">
      <c r="A2627" s="52">
        <v>258445.0</v>
      </c>
      <c r="B2627" s="53" t="s">
        <v>70</v>
      </c>
      <c r="C2627" s="53" t="s">
        <v>71</v>
      </c>
      <c r="D2627" s="22">
        <v>207394.0</v>
      </c>
      <c r="E2627" s="53" t="s">
        <v>119</v>
      </c>
      <c r="F2627" s="54">
        <v>1.0000043E7</v>
      </c>
      <c r="G2627" s="53" t="s">
        <v>1922</v>
      </c>
      <c r="H2627" s="55">
        <v>2101.0</v>
      </c>
      <c r="I2627" s="55"/>
      <c r="J2627" s="55" t="s">
        <v>126</v>
      </c>
      <c r="K2627" s="53" t="s">
        <v>73</v>
      </c>
      <c r="L2627" s="53"/>
      <c r="M2627" s="53">
        <v>1.51</v>
      </c>
      <c r="N2627" s="53" t="s">
        <v>440</v>
      </c>
      <c r="O2627" s="25">
        <v>1161.2913907284767</v>
      </c>
      <c r="P2627" s="25">
        <f>'LISTA DOS ITENS'!$O2627*'LISTA DOS ITENS'!$M2627</f>
        <v>1753.55</v>
      </c>
      <c r="Q2627" s="25">
        <v>1163.43</v>
      </c>
      <c r="R2627" s="25">
        <f>'LISTA DOS ITENS'!$Q2627*'LISTA DOS ITENS'!$M2627</f>
        <v>1756.7793</v>
      </c>
      <c r="S2627" s="56">
        <f>IF('LISTA DOS ITENS'!$P2627&gt;'LISTA DOS ITENS'!$R2627,'LISTA DOS ITENS'!$P2627,'LISTA DOS ITENS'!$R2627)</f>
        <v>1756.7793</v>
      </c>
      <c r="T2627" s="25">
        <v>349.3936891790602</v>
      </c>
      <c r="U2627" s="25">
        <f>'LISTA DOS ITENS'!$T2627*'LISTA DOS ITENS'!$M2627</f>
        <v>527.5844707</v>
      </c>
      <c r="V2627" s="56">
        <f t="array" ref="V2627">INDEX('RESUMO - LOTES E VMA'!$F$3:$F$181,MATCH('LISTA DOS ITENS'!$D2627,'RESUMO - LOTES E VMA'!$A$3:$A$181,0))</f>
        <v>93579.15453</v>
      </c>
      <c r="W2627" s="57">
        <f>'LISTA DOS ITENS'!$U2627/'LISTA DOS ITENS'!$V2627</f>
        <v>0.005637841818</v>
      </c>
      <c r="X2627" s="53" t="s">
        <v>53</v>
      </c>
      <c r="Y2627" s="53" t="s">
        <v>290</v>
      </c>
      <c r="Z2627" s="58" t="str">
        <f>'LISTA DOS ITENS'!$F2627&amp;"-"&amp;'LISTA DOS ITENS'!$H2627&amp;"-"&amp;'LISTA DOS ITENS'!$J2627&amp;"-"&amp;'LISTA DOS ITENS'!$K2627&amp;"-"&amp;'LISTA DOS ITENS'!$I2627</f>
        <v>10000043-2101-0026-CONS/NAC-</v>
      </c>
      <c r="AA2627" s="59" t="str">
        <f t="array" ref="AA2627">INDEX('RESUMO - LOTES E VMA'!$M$3:$M$181,MATCH('LISTA DOS ITENS'!$D2627,'RESUMO - LOTES E VMA'!$A$3:$A$181,0))</f>
        <v>Para Leilão</v>
      </c>
      <c r="AB2627" s="60">
        <f t="array" ref="AB2627">INDEX('RESUMO - LOTES E VMA'!$J$3:$J$181,MATCH('LISTA DOS ITENS'!$D2627,'RESUMO - LOTES E VMA'!$A$3:$A$181,0))</f>
        <v>0.304370017</v>
      </c>
      <c r="AC2627" s="29" t="str">
        <f t="array" ref="AC2627">INDEX('RESUMO - LOTES E VMA'!$L$3:$L$181,MATCH('LISTA DOS ITENS'!$D2627,'RESUMO - LOTES E VMA'!$A$3:$A$181,0))</f>
        <v>1% do Valor de Comparação do VMA</v>
      </c>
      <c r="AD2627" s="53" t="str">
        <f>VLOOKUP(Tabela1[[#This Row],[Índice]],[1]Planilha1!$A:$A,1,0)</f>
        <v>#ERROR!</v>
      </c>
    </row>
    <row r="2628" ht="15.75" customHeight="1">
      <c r="A2628" s="52">
        <v>258446.0</v>
      </c>
      <c r="B2628" s="53" t="s">
        <v>70</v>
      </c>
      <c r="C2628" s="53" t="s">
        <v>71</v>
      </c>
      <c r="D2628" s="22">
        <v>207394.0</v>
      </c>
      <c r="E2628" s="53" t="s">
        <v>119</v>
      </c>
      <c r="F2628" s="54">
        <v>1.0000043E7</v>
      </c>
      <c r="G2628" s="53" t="s">
        <v>1922</v>
      </c>
      <c r="H2628" s="55">
        <v>2101.0</v>
      </c>
      <c r="I2628" s="55"/>
      <c r="J2628" s="55" t="s">
        <v>126</v>
      </c>
      <c r="K2628" s="53" t="s">
        <v>80</v>
      </c>
      <c r="L2628" s="53"/>
      <c r="M2628" s="53">
        <v>2.61</v>
      </c>
      <c r="N2628" s="53" t="s">
        <v>440</v>
      </c>
      <c r="O2628" s="25">
        <v>1163.4252873563219</v>
      </c>
      <c r="P2628" s="25">
        <f>'LISTA DOS ITENS'!$O2628*'LISTA DOS ITENS'!$M2628</f>
        <v>3036.54</v>
      </c>
      <c r="Q2628" s="25">
        <v>1163.43</v>
      </c>
      <c r="R2628" s="25">
        <f>'LISTA DOS ITENS'!$Q2628*'LISTA DOS ITENS'!$M2628</f>
        <v>3036.5523</v>
      </c>
      <c r="S2628" s="56">
        <f>IF('LISTA DOS ITENS'!$P2628&gt;'LISTA DOS ITENS'!$R2628,'LISTA DOS ITENS'!$P2628,'LISTA DOS ITENS'!$R2628)</f>
        <v>3036.5523</v>
      </c>
      <c r="T2628" s="25">
        <v>349.3936891790602</v>
      </c>
      <c r="U2628" s="25">
        <f>'LISTA DOS ITENS'!$T2628*'LISTA DOS ITENS'!$M2628</f>
        <v>911.9175288</v>
      </c>
      <c r="V2628" s="56">
        <f t="array" ref="V2628">INDEX('RESUMO - LOTES E VMA'!$F$3:$F$181,MATCH('LISTA DOS ITENS'!$D2628,'RESUMO - LOTES E VMA'!$A$3:$A$181,0))</f>
        <v>93579.15453</v>
      </c>
      <c r="W2628" s="57">
        <f>'LISTA DOS ITENS'!$U2628/'LISTA DOS ITENS'!$V2628</f>
        <v>0.009744878903</v>
      </c>
      <c r="X2628" s="53" t="s">
        <v>53</v>
      </c>
      <c r="Y2628" s="53" t="s">
        <v>290</v>
      </c>
      <c r="Z2628" s="58" t="str">
        <f>'LISTA DOS ITENS'!$F2628&amp;"-"&amp;'LISTA DOS ITENS'!$H2628&amp;"-"&amp;'LISTA DOS ITENS'!$J2628&amp;"-"&amp;'LISTA DOS ITENS'!$K2628&amp;"-"&amp;'LISTA DOS ITENS'!$I2628</f>
        <v>10000043-2101-0026-IMOB/NAC-</v>
      </c>
      <c r="AA2628" s="59" t="str">
        <f t="array" ref="AA2628">INDEX('RESUMO - LOTES E VMA'!$M$3:$M$181,MATCH('LISTA DOS ITENS'!$D2628,'RESUMO - LOTES E VMA'!$A$3:$A$181,0))</f>
        <v>Para Leilão</v>
      </c>
      <c r="AB2628" s="60">
        <f t="array" ref="AB2628">INDEX('RESUMO - LOTES E VMA'!$J$3:$J$181,MATCH('LISTA DOS ITENS'!$D2628,'RESUMO - LOTES E VMA'!$A$3:$A$181,0))</f>
        <v>0.304370017</v>
      </c>
      <c r="AC2628" s="29" t="str">
        <f t="array" ref="AC2628">INDEX('RESUMO - LOTES E VMA'!$L$3:$L$181,MATCH('LISTA DOS ITENS'!$D2628,'RESUMO - LOTES E VMA'!$A$3:$A$181,0))</f>
        <v>1% do Valor de Comparação do VMA</v>
      </c>
      <c r="AD2628" s="53" t="str">
        <f>VLOOKUP(Tabela1[[#This Row],[Índice]],[1]Planilha1!$A:$A,1,0)</f>
        <v>#ERROR!</v>
      </c>
    </row>
    <row r="2629" ht="15.75" customHeight="1">
      <c r="A2629" s="52">
        <v>258447.0</v>
      </c>
      <c r="B2629" s="53" t="s">
        <v>70</v>
      </c>
      <c r="C2629" s="53" t="s">
        <v>71</v>
      </c>
      <c r="D2629" s="22">
        <v>207394.0</v>
      </c>
      <c r="E2629" s="53" t="s">
        <v>119</v>
      </c>
      <c r="F2629" s="54">
        <v>1.000005E7</v>
      </c>
      <c r="G2629" s="53" t="s">
        <v>1923</v>
      </c>
      <c r="H2629" s="55">
        <v>2101.0</v>
      </c>
      <c r="I2629" s="55"/>
      <c r="J2629" s="55" t="s">
        <v>126</v>
      </c>
      <c r="K2629" s="53" t="s">
        <v>57</v>
      </c>
      <c r="L2629" s="53"/>
      <c r="M2629" s="53">
        <v>7.0</v>
      </c>
      <c r="N2629" s="53" t="s">
        <v>440</v>
      </c>
      <c r="O2629" s="25">
        <v>0.9079261131081611</v>
      </c>
      <c r="P2629" s="25">
        <f>'LISTA DOS ITENS'!$O2629*'LISTA DOS ITENS'!$M2629</f>
        <v>6.355482792</v>
      </c>
      <c r="Q2629" s="25">
        <v>167.9</v>
      </c>
      <c r="R2629" s="25">
        <f>'LISTA DOS ITENS'!$Q2629*'LISTA DOS ITENS'!$M2629</f>
        <v>1175.3</v>
      </c>
      <c r="S2629" s="56">
        <f>IF('LISTA DOS ITENS'!$P2629&gt;'LISTA DOS ITENS'!$R2629,'LISTA DOS ITENS'!$P2629,'LISTA DOS ITENS'!$R2629)</f>
        <v>1175.3</v>
      </c>
      <c r="T2629" s="25">
        <v>50.42262999335087</v>
      </c>
      <c r="U2629" s="25">
        <f>'LISTA DOS ITENS'!$T2629*'LISTA DOS ITENS'!$M2629</f>
        <v>352.95841</v>
      </c>
      <c r="V2629" s="56">
        <f t="array" ref="V2629">INDEX('RESUMO - LOTES E VMA'!$F$3:$F$181,MATCH('LISTA DOS ITENS'!$D2629,'RESUMO - LOTES E VMA'!$A$3:$A$181,0))</f>
        <v>93579.15453</v>
      </c>
      <c r="W2629" s="57">
        <f>'LISTA DOS ITENS'!$U2629/'LISTA DOS ITENS'!$V2629</f>
        <v>0.003771763185</v>
      </c>
      <c r="X2629" s="53" t="s">
        <v>53</v>
      </c>
      <c r="Y2629" s="53" t="s">
        <v>290</v>
      </c>
      <c r="Z2629" s="58" t="str">
        <f>'LISTA DOS ITENS'!$F2629&amp;"-"&amp;'LISTA DOS ITENS'!$H2629&amp;"-"&amp;'LISTA DOS ITENS'!$J2629&amp;"-"&amp;'LISTA DOS ITENS'!$K2629&amp;"-"&amp;'LISTA DOS ITENS'!$I2629</f>
        <v>10000050-2101-0026-USADO-</v>
      </c>
      <c r="AA2629" s="59" t="str">
        <f t="array" ref="AA2629">INDEX('RESUMO - LOTES E VMA'!$M$3:$M$181,MATCH('LISTA DOS ITENS'!$D2629,'RESUMO - LOTES E VMA'!$A$3:$A$181,0))</f>
        <v>Para Leilão</v>
      </c>
      <c r="AB2629" s="60">
        <f t="array" ref="AB2629">INDEX('RESUMO - LOTES E VMA'!$J$3:$J$181,MATCH('LISTA DOS ITENS'!$D2629,'RESUMO - LOTES E VMA'!$A$3:$A$181,0))</f>
        <v>0.304370017</v>
      </c>
      <c r="AC2629" s="29" t="str">
        <f t="array" ref="AC2629">INDEX('RESUMO - LOTES E VMA'!$L$3:$L$181,MATCH('LISTA DOS ITENS'!$D2629,'RESUMO - LOTES E VMA'!$A$3:$A$181,0))</f>
        <v>1% do Valor de Comparação do VMA</v>
      </c>
      <c r="AD2629" s="53" t="str">
        <f>VLOOKUP(Tabela1[[#This Row],[Índice]],[1]Planilha1!$A:$A,1,0)</f>
        <v>#ERROR!</v>
      </c>
    </row>
    <row r="2630" ht="15.75" customHeight="1">
      <c r="A2630" s="52">
        <v>258448.0</v>
      </c>
      <c r="B2630" s="53" t="s">
        <v>70</v>
      </c>
      <c r="C2630" s="53" t="s">
        <v>71</v>
      </c>
      <c r="D2630" s="22">
        <v>207394.0</v>
      </c>
      <c r="E2630" s="53" t="s">
        <v>119</v>
      </c>
      <c r="F2630" s="54">
        <v>1.0000057E7</v>
      </c>
      <c r="G2630" s="53" t="s">
        <v>1924</v>
      </c>
      <c r="H2630" s="55">
        <v>2101.0</v>
      </c>
      <c r="I2630" s="55" t="s">
        <v>603</v>
      </c>
      <c r="J2630" s="55" t="s">
        <v>126</v>
      </c>
      <c r="K2630" s="53" t="s">
        <v>80</v>
      </c>
      <c r="L2630" s="53"/>
      <c r="M2630" s="53">
        <v>18.385</v>
      </c>
      <c r="N2630" s="53" t="s">
        <v>440</v>
      </c>
      <c r="O2630" s="25">
        <v>603.3592602665216</v>
      </c>
      <c r="P2630" s="25">
        <f>'LISTA DOS ITENS'!$O2630*'LISTA DOS ITENS'!$M2630</f>
        <v>11092.76</v>
      </c>
      <c r="Q2630" s="25">
        <v>695.8073</v>
      </c>
      <c r="R2630" s="25">
        <f>'LISTA DOS ITENS'!$Q2630*'LISTA DOS ITENS'!$M2630</f>
        <v>12792.41721</v>
      </c>
      <c r="S2630" s="56">
        <f>IF('LISTA DOS ITENS'!$P2630&gt;'LISTA DOS ITENS'!$R2630,'LISTA DOS ITENS'!$P2630,'LISTA DOS ITENS'!$R2630)</f>
        <v>12792.41721</v>
      </c>
      <c r="T2630" s="25">
        <v>191.38978425750486</v>
      </c>
      <c r="U2630" s="25">
        <f>'LISTA DOS ITENS'!$T2630*'LISTA DOS ITENS'!$M2630</f>
        <v>3518.701184</v>
      </c>
      <c r="V2630" s="56">
        <f t="array" ref="V2630">INDEX('RESUMO - LOTES E VMA'!$F$3:$F$181,MATCH('LISTA DOS ITENS'!$D2630,'RESUMO - LOTES E VMA'!$A$3:$A$181,0))</f>
        <v>93579.15453</v>
      </c>
      <c r="W2630" s="57">
        <f>'LISTA DOS ITENS'!$U2630/'LISTA DOS ITENS'!$V2630</f>
        <v>0.03760133548</v>
      </c>
      <c r="X2630" s="53" t="s">
        <v>53</v>
      </c>
      <c r="Y2630" s="53" t="s">
        <v>290</v>
      </c>
      <c r="Z2630" s="58" t="str">
        <f>'LISTA DOS ITENS'!$F2630&amp;"-"&amp;'LISTA DOS ITENS'!$H2630&amp;"-"&amp;'LISTA DOS ITENS'!$J2630&amp;"-"&amp;'LISTA DOS ITENS'!$K2630&amp;"-"&amp;'LISTA DOS ITENS'!$I2630</f>
        <v>10000057-2101-0026-IMOB/NAC-OP-3534-20-720-MRP</v>
      </c>
      <c r="AA2630" s="59" t="str">
        <f t="array" ref="AA2630">INDEX('RESUMO - LOTES E VMA'!$M$3:$M$181,MATCH('LISTA DOS ITENS'!$D2630,'RESUMO - LOTES E VMA'!$A$3:$A$181,0))</f>
        <v>Para Leilão</v>
      </c>
      <c r="AB2630" s="60">
        <f t="array" ref="AB2630">INDEX('RESUMO - LOTES E VMA'!$J$3:$J$181,MATCH('LISTA DOS ITENS'!$D2630,'RESUMO - LOTES E VMA'!$A$3:$A$181,0))</f>
        <v>0.304370017</v>
      </c>
      <c r="AC2630" s="29" t="str">
        <f t="array" ref="AC2630">INDEX('RESUMO - LOTES E VMA'!$L$3:$L$181,MATCH('LISTA DOS ITENS'!$D2630,'RESUMO - LOTES E VMA'!$A$3:$A$181,0))</f>
        <v>1% do Valor de Comparação do VMA</v>
      </c>
      <c r="AD2630" s="53" t="str">
        <f>VLOOKUP(Tabela1[[#This Row],[Índice]],[1]Planilha1!$A:$A,1,0)</f>
        <v>#ERROR!</v>
      </c>
    </row>
    <row r="2631" ht="15.75" customHeight="1">
      <c r="A2631" s="52">
        <v>258449.0</v>
      </c>
      <c r="B2631" s="53" t="s">
        <v>70</v>
      </c>
      <c r="C2631" s="53" t="s">
        <v>71</v>
      </c>
      <c r="D2631" s="22">
        <v>207394.0</v>
      </c>
      <c r="E2631" s="53" t="s">
        <v>119</v>
      </c>
      <c r="F2631" s="54">
        <v>1.0000057E7</v>
      </c>
      <c r="G2631" s="53" t="s">
        <v>1924</v>
      </c>
      <c r="H2631" s="55">
        <v>2101.0</v>
      </c>
      <c r="I2631" s="55" t="s">
        <v>603</v>
      </c>
      <c r="J2631" s="55" t="s">
        <v>126</v>
      </c>
      <c r="K2631" s="53" t="s">
        <v>73</v>
      </c>
      <c r="L2631" s="53"/>
      <c r="M2631" s="53">
        <v>9.887</v>
      </c>
      <c r="N2631" s="53" t="s">
        <v>440</v>
      </c>
      <c r="O2631" s="25">
        <v>646.5199951379603</v>
      </c>
      <c r="P2631" s="25">
        <f>'LISTA DOS ITENS'!$O2631*'LISTA DOS ITENS'!$M2631</f>
        <v>6392.143192</v>
      </c>
      <c r="Q2631" s="25">
        <v>695.8073</v>
      </c>
      <c r="R2631" s="25">
        <f>'LISTA DOS ITENS'!$Q2631*'LISTA DOS ITENS'!$M2631</f>
        <v>6879.446775</v>
      </c>
      <c r="S2631" s="56">
        <f>IF('LISTA DOS ITENS'!$P2631&gt;'LISTA DOS ITENS'!$R2631,'LISTA DOS ITENS'!$P2631,'LISTA DOS ITENS'!$R2631)</f>
        <v>6879.446775</v>
      </c>
      <c r="T2631" s="25">
        <v>191.38978425750486</v>
      </c>
      <c r="U2631" s="25">
        <f>'LISTA DOS ITENS'!$T2631*'LISTA DOS ITENS'!$M2631</f>
        <v>1892.270797</v>
      </c>
      <c r="V2631" s="56">
        <f t="array" ref="V2631">INDEX('RESUMO - LOTES E VMA'!$F$3:$F$181,MATCH('LISTA DOS ITENS'!$D2631,'RESUMO - LOTES E VMA'!$A$3:$A$181,0))</f>
        <v>93579.15453</v>
      </c>
      <c r="W2631" s="57">
        <f>'LISTA DOS ITENS'!$U2631/'LISTA DOS ITENS'!$V2631</f>
        <v>0.02022107174</v>
      </c>
      <c r="X2631" s="53" t="s">
        <v>53</v>
      </c>
      <c r="Y2631" s="53" t="s">
        <v>290</v>
      </c>
      <c r="Z2631" s="58" t="str">
        <f>'LISTA DOS ITENS'!$F2631&amp;"-"&amp;'LISTA DOS ITENS'!$H2631&amp;"-"&amp;'LISTA DOS ITENS'!$J2631&amp;"-"&amp;'LISTA DOS ITENS'!$K2631&amp;"-"&amp;'LISTA DOS ITENS'!$I2631</f>
        <v>10000057-2101-0026-CONS/NAC-OP-3534-20-720-MRP</v>
      </c>
      <c r="AA2631" s="59" t="str">
        <f t="array" ref="AA2631">INDEX('RESUMO - LOTES E VMA'!$M$3:$M$181,MATCH('LISTA DOS ITENS'!$D2631,'RESUMO - LOTES E VMA'!$A$3:$A$181,0))</f>
        <v>Para Leilão</v>
      </c>
      <c r="AB2631" s="60">
        <f t="array" ref="AB2631">INDEX('RESUMO - LOTES E VMA'!$J$3:$J$181,MATCH('LISTA DOS ITENS'!$D2631,'RESUMO - LOTES E VMA'!$A$3:$A$181,0))</f>
        <v>0.304370017</v>
      </c>
      <c r="AC2631" s="29" t="str">
        <f t="array" ref="AC2631">INDEX('RESUMO - LOTES E VMA'!$L$3:$L$181,MATCH('LISTA DOS ITENS'!$D2631,'RESUMO - LOTES E VMA'!$A$3:$A$181,0))</f>
        <v>1% do Valor de Comparação do VMA</v>
      </c>
      <c r="AD2631" s="53" t="str">
        <f>VLOOKUP(Tabela1[[#This Row],[Índice]],[1]Planilha1!$A:$A,1,0)</f>
        <v>#ERROR!</v>
      </c>
    </row>
    <row r="2632" ht="15.75" customHeight="1">
      <c r="A2632" s="52">
        <v>258450.0</v>
      </c>
      <c r="B2632" s="53" t="s">
        <v>70</v>
      </c>
      <c r="C2632" s="53" t="s">
        <v>71</v>
      </c>
      <c r="D2632" s="22">
        <v>207394.0</v>
      </c>
      <c r="E2632" s="53" t="s">
        <v>119</v>
      </c>
      <c r="F2632" s="54">
        <v>1.0000057E7</v>
      </c>
      <c r="G2632" s="53" t="s">
        <v>1924</v>
      </c>
      <c r="H2632" s="55">
        <v>2101.0</v>
      </c>
      <c r="I2632" s="55" t="s">
        <v>603</v>
      </c>
      <c r="J2632" s="55" t="s">
        <v>126</v>
      </c>
      <c r="K2632" s="53" t="s">
        <v>57</v>
      </c>
      <c r="L2632" s="53"/>
      <c r="M2632" s="53">
        <v>5.41</v>
      </c>
      <c r="N2632" s="53" t="s">
        <v>440</v>
      </c>
      <c r="O2632" s="25">
        <v>1.0</v>
      </c>
      <c r="P2632" s="25">
        <f>'LISTA DOS ITENS'!$O2632*'LISTA DOS ITENS'!$M2632</f>
        <v>5.41</v>
      </c>
      <c r="Q2632" s="25">
        <v>695.8073</v>
      </c>
      <c r="R2632" s="25">
        <f>'LISTA DOS ITENS'!$Q2632*'LISTA DOS ITENS'!$M2632</f>
        <v>3764.317493</v>
      </c>
      <c r="S2632" s="56">
        <f>IF('LISTA DOS ITENS'!$P2632&gt;'LISTA DOS ITENS'!$R2632,'LISTA DOS ITENS'!$P2632,'LISTA DOS ITENS'!$R2632)</f>
        <v>3764.317493</v>
      </c>
      <c r="T2632" s="25">
        <v>191.38978425750486</v>
      </c>
      <c r="U2632" s="25">
        <f>'LISTA DOS ITENS'!$T2632*'LISTA DOS ITENS'!$M2632</f>
        <v>1035.418733</v>
      </c>
      <c r="V2632" s="56">
        <f t="array" ref="V2632">INDEX('RESUMO - LOTES E VMA'!$F$3:$F$181,MATCH('LISTA DOS ITENS'!$D2632,'RESUMO - LOTES E VMA'!$A$3:$A$181,0))</f>
        <v>93579.15453</v>
      </c>
      <c r="W2632" s="57">
        <f>'LISTA DOS ITENS'!$U2632/'LISTA DOS ITENS'!$V2632</f>
        <v>0.01106463013</v>
      </c>
      <c r="X2632" s="53" t="s">
        <v>53</v>
      </c>
      <c r="Y2632" s="53" t="s">
        <v>290</v>
      </c>
      <c r="Z2632" s="58" t="str">
        <f>'LISTA DOS ITENS'!$F2632&amp;"-"&amp;'LISTA DOS ITENS'!$H2632&amp;"-"&amp;'LISTA DOS ITENS'!$J2632&amp;"-"&amp;'LISTA DOS ITENS'!$K2632&amp;"-"&amp;'LISTA DOS ITENS'!$I2632</f>
        <v>10000057-2101-0026-USADO-OP-3534-20-720-MRP</v>
      </c>
      <c r="AA2632" s="59" t="str">
        <f t="array" ref="AA2632">INDEX('RESUMO - LOTES E VMA'!$M$3:$M$181,MATCH('LISTA DOS ITENS'!$D2632,'RESUMO - LOTES E VMA'!$A$3:$A$181,0))</f>
        <v>Para Leilão</v>
      </c>
      <c r="AB2632" s="60">
        <f t="array" ref="AB2632">INDEX('RESUMO - LOTES E VMA'!$J$3:$J$181,MATCH('LISTA DOS ITENS'!$D2632,'RESUMO - LOTES E VMA'!$A$3:$A$181,0))</f>
        <v>0.304370017</v>
      </c>
      <c r="AC2632" s="29" t="str">
        <f t="array" ref="AC2632">INDEX('RESUMO - LOTES E VMA'!$L$3:$L$181,MATCH('LISTA DOS ITENS'!$D2632,'RESUMO - LOTES E VMA'!$A$3:$A$181,0))</f>
        <v>1% do Valor de Comparação do VMA</v>
      </c>
      <c r="AD2632" s="53" t="str">
        <f>VLOOKUP(Tabela1[[#This Row],[Índice]],[1]Planilha1!$A:$A,1,0)</f>
        <v>#ERROR!</v>
      </c>
    </row>
    <row r="2633" ht="15.75" customHeight="1">
      <c r="A2633" s="52">
        <v>258451.0</v>
      </c>
      <c r="B2633" s="53" t="s">
        <v>70</v>
      </c>
      <c r="C2633" s="53" t="s">
        <v>71</v>
      </c>
      <c r="D2633" s="22">
        <v>207394.0</v>
      </c>
      <c r="E2633" s="53" t="s">
        <v>119</v>
      </c>
      <c r="F2633" s="54">
        <v>1.0000061E7</v>
      </c>
      <c r="G2633" s="53" t="s">
        <v>1925</v>
      </c>
      <c r="H2633" s="55">
        <v>2101.0</v>
      </c>
      <c r="I2633" s="55"/>
      <c r="J2633" s="55" t="s">
        <v>126</v>
      </c>
      <c r="K2633" s="53" t="s">
        <v>73</v>
      </c>
      <c r="L2633" s="53"/>
      <c r="M2633" s="53">
        <v>0.15</v>
      </c>
      <c r="N2633" s="53" t="s">
        <v>440</v>
      </c>
      <c r="O2633" s="25">
        <v>715.3333333333334</v>
      </c>
      <c r="P2633" s="25">
        <f>'LISTA DOS ITENS'!$O2633*'LISTA DOS ITENS'!$M2633</f>
        <v>107.3</v>
      </c>
      <c r="Q2633" s="25">
        <v>989.49</v>
      </c>
      <c r="R2633" s="25">
        <f>'LISTA DOS ITENS'!$Q2633*'LISTA DOS ITENS'!$M2633</f>
        <v>148.4235</v>
      </c>
      <c r="S2633" s="56">
        <f>IF('LISTA DOS ITENS'!$P2633&gt;'LISTA DOS ITENS'!$R2633,'LISTA DOS ITENS'!$P2633,'LISTA DOS ITENS'!$R2633)</f>
        <v>148.4235</v>
      </c>
      <c r="T2633" s="25">
        <v>297.1571658851742</v>
      </c>
      <c r="U2633" s="25">
        <f>'LISTA DOS ITENS'!$T2633*'LISTA DOS ITENS'!$M2633</f>
        <v>44.57357488</v>
      </c>
      <c r="V2633" s="56">
        <f t="array" ref="V2633">INDEX('RESUMO - LOTES E VMA'!$F$3:$F$181,MATCH('LISTA DOS ITENS'!$D2633,'RESUMO - LOTES E VMA'!$A$3:$A$181,0))</f>
        <v>93579.15453</v>
      </c>
      <c r="W2633" s="57">
        <f>'LISTA DOS ITENS'!$U2633/'LISTA DOS ITENS'!$V2633</f>
        <v>0.000476319487</v>
      </c>
      <c r="X2633" s="53" t="s">
        <v>53</v>
      </c>
      <c r="Y2633" s="53" t="s">
        <v>290</v>
      </c>
      <c r="Z2633" s="58" t="str">
        <f>'LISTA DOS ITENS'!$F2633&amp;"-"&amp;'LISTA DOS ITENS'!$H2633&amp;"-"&amp;'LISTA DOS ITENS'!$J2633&amp;"-"&amp;'LISTA DOS ITENS'!$K2633&amp;"-"&amp;'LISTA DOS ITENS'!$I2633</f>
        <v>10000061-2101-0026-CONS/NAC-</v>
      </c>
      <c r="AA2633" s="59" t="str">
        <f t="array" ref="AA2633">INDEX('RESUMO - LOTES E VMA'!$M$3:$M$181,MATCH('LISTA DOS ITENS'!$D2633,'RESUMO - LOTES E VMA'!$A$3:$A$181,0))</f>
        <v>Para Leilão</v>
      </c>
      <c r="AB2633" s="60">
        <f t="array" ref="AB2633">INDEX('RESUMO - LOTES E VMA'!$J$3:$J$181,MATCH('LISTA DOS ITENS'!$D2633,'RESUMO - LOTES E VMA'!$A$3:$A$181,0))</f>
        <v>0.304370017</v>
      </c>
      <c r="AC2633" s="29" t="str">
        <f t="array" ref="AC2633">INDEX('RESUMO - LOTES E VMA'!$L$3:$L$181,MATCH('LISTA DOS ITENS'!$D2633,'RESUMO - LOTES E VMA'!$A$3:$A$181,0))</f>
        <v>1% do Valor de Comparação do VMA</v>
      </c>
      <c r="AD2633" s="53" t="str">
        <f>VLOOKUP(Tabela1[[#This Row],[Índice]],[1]Planilha1!$A:$A,1,0)</f>
        <v>#ERROR!</v>
      </c>
    </row>
    <row r="2634" ht="15.75" customHeight="1">
      <c r="A2634" s="52">
        <v>258452.0</v>
      </c>
      <c r="B2634" s="53" t="s">
        <v>70</v>
      </c>
      <c r="C2634" s="53" t="s">
        <v>71</v>
      </c>
      <c r="D2634" s="22">
        <v>207394.0</v>
      </c>
      <c r="E2634" s="53" t="s">
        <v>119</v>
      </c>
      <c r="F2634" s="54">
        <v>1.0000071E7</v>
      </c>
      <c r="G2634" s="53" t="s">
        <v>1926</v>
      </c>
      <c r="H2634" s="55">
        <v>2101.0</v>
      </c>
      <c r="I2634" s="55"/>
      <c r="J2634" s="55" t="s">
        <v>126</v>
      </c>
      <c r="K2634" s="53" t="s">
        <v>80</v>
      </c>
      <c r="L2634" s="53"/>
      <c r="M2634" s="53">
        <v>0.62</v>
      </c>
      <c r="N2634" s="53" t="s">
        <v>440</v>
      </c>
      <c r="O2634" s="25">
        <v>469.2258064516129</v>
      </c>
      <c r="P2634" s="25">
        <f>'LISTA DOS ITENS'!$O2634*'LISTA DOS ITENS'!$M2634</f>
        <v>290.92</v>
      </c>
      <c r="Q2634" s="25">
        <v>469.23</v>
      </c>
      <c r="R2634" s="25">
        <f>'LISTA DOS ITENS'!$Q2634*'LISTA DOS ITENS'!$M2634</f>
        <v>290.9226</v>
      </c>
      <c r="S2634" s="56">
        <f>IF('LISTA DOS ITENS'!$P2634&gt;'LISTA DOS ITENS'!$R2634,'LISTA DOS ITENS'!$P2634,'LISTA DOS ITENS'!$R2634)</f>
        <v>290.9226</v>
      </c>
      <c r="T2634" s="25">
        <v>140.91608500166782</v>
      </c>
      <c r="U2634" s="25">
        <f>'LISTA DOS ITENS'!$T2634*'LISTA DOS ITENS'!$M2634</f>
        <v>87.3679727</v>
      </c>
      <c r="V2634" s="56">
        <f t="array" ref="V2634">INDEX('RESUMO - LOTES E VMA'!$F$3:$F$181,MATCH('LISTA DOS ITENS'!$D2634,'RESUMO - LOTES E VMA'!$A$3:$A$181,0))</f>
        <v>93579.15453</v>
      </c>
      <c r="W2634" s="57">
        <f>'LISTA DOS ITENS'!$U2634/'LISTA DOS ITENS'!$V2634</f>
        <v>0.0009336264379</v>
      </c>
      <c r="X2634" s="53" t="s">
        <v>53</v>
      </c>
      <c r="Y2634" s="53" t="s">
        <v>290</v>
      </c>
      <c r="Z2634" s="58" t="str">
        <f>'LISTA DOS ITENS'!$F2634&amp;"-"&amp;'LISTA DOS ITENS'!$H2634&amp;"-"&amp;'LISTA DOS ITENS'!$J2634&amp;"-"&amp;'LISTA DOS ITENS'!$K2634&amp;"-"&amp;'LISTA DOS ITENS'!$I2634</f>
        <v>10000071-2101-0026-IMOB/NAC-</v>
      </c>
      <c r="AA2634" s="59" t="str">
        <f t="array" ref="AA2634">INDEX('RESUMO - LOTES E VMA'!$M$3:$M$181,MATCH('LISTA DOS ITENS'!$D2634,'RESUMO - LOTES E VMA'!$A$3:$A$181,0))</f>
        <v>Para Leilão</v>
      </c>
      <c r="AB2634" s="60">
        <f t="array" ref="AB2634">INDEX('RESUMO - LOTES E VMA'!$J$3:$J$181,MATCH('LISTA DOS ITENS'!$D2634,'RESUMO - LOTES E VMA'!$A$3:$A$181,0))</f>
        <v>0.304370017</v>
      </c>
      <c r="AC2634" s="29" t="str">
        <f t="array" ref="AC2634">INDEX('RESUMO - LOTES E VMA'!$L$3:$L$181,MATCH('LISTA DOS ITENS'!$D2634,'RESUMO - LOTES E VMA'!$A$3:$A$181,0))</f>
        <v>1% do Valor de Comparação do VMA</v>
      </c>
      <c r="AD2634" s="53" t="str">
        <f>VLOOKUP(Tabela1[[#This Row],[Índice]],[1]Planilha1!$A:$A,1,0)</f>
        <v>#ERROR!</v>
      </c>
    </row>
    <row r="2635" ht="15.75" customHeight="1">
      <c r="A2635" s="52">
        <v>258453.0</v>
      </c>
      <c r="B2635" s="53" t="s">
        <v>70</v>
      </c>
      <c r="C2635" s="53" t="s">
        <v>71</v>
      </c>
      <c r="D2635" s="22">
        <v>207394.0</v>
      </c>
      <c r="E2635" s="53" t="s">
        <v>119</v>
      </c>
      <c r="F2635" s="54">
        <v>1.0000071E7</v>
      </c>
      <c r="G2635" s="53" t="s">
        <v>1926</v>
      </c>
      <c r="H2635" s="55">
        <v>2101.0</v>
      </c>
      <c r="I2635" s="55" t="s">
        <v>1927</v>
      </c>
      <c r="J2635" s="55" t="s">
        <v>126</v>
      </c>
      <c r="K2635" s="53" t="s">
        <v>80</v>
      </c>
      <c r="L2635" s="53"/>
      <c r="M2635" s="53">
        <v>11.0</v>
      </c>
      <c r="N2635" s="53" t="s">
        <v>440</v>
      </c>
      <c r="O2635" s="25">
        <v>469.14</v>
      </c>
      <c r="P2635" s="25">
        <f>'LISTA DOS ITENS'!$O2635*'LISTA DOS ITENS'!$M2635</f>
        <v>5160.54</v>
      </c>
      <c r="Q2635" s="25">
        <v>469.23</v>
      </c>
      <c r="R2635" s="25">
        <f>'LISTA DOS ITENS'!$Q2635*'LISTA DOS ITENS'!$M2635</f>
        <v>5161.53</v>
      </c>
      <c r="S2635" s="56">
        <f>IF('LISTA DOS ITENS'!$P2635&gt;'LISTA DOS ITENS'!$R2635,'LISTA DOS ITENS'!$P2635,'LISTA DOS ITENS'!$R2635)</f>
        <v>5161.53</v>
      </c>
      <c r="T2635" s="25">
        <v>140.91608500166782</v>
      </c>
      <c r="U2635" s="25">
        <f>'LISTA DOS ITENS'!$T2635*'LISTA DOS ITENS'!$M2635</f>
        <v>1550.076935</v>
      </c>
      <c r="V2635" s="56">
        <f t="array" ref="V2635">INDEX('RESUMO - LOTES E VMA'!$F$3:$F$181,MATCH('LISTA DOS ITENS'!$D2635,'RESUMO - LOTES E VMA'!$A$3:$A$181,0))</f>
        <v>93579.15453</v>
      </c>
      <c r="W2635" s="57">
        <f>'LISTA DOS ITENS'!$U2635/'LISTA DOS ITENS'!$V2635</f>
        <v>0.01656434003</v>
      </c>
      <c r="X2635" s="53" t="s">
        <v>53</v>
      </c>
      <c r="Y2635" s="53" t="s">
        <v>290</v>
      </c>
      <c r="Z2635" s="58" t="str">
        <f>'LISTA DOS ITENS'!$F2635&amp;"-"&amp;'LISTA DOS ITENS'!$H2635&amp;"-"&amp;'LISTA DOS ITENS'!$J2635&amp;"-"&amp;'LISTA DOS ITENS'!$K2635&amp;"-"&amp;'LISTA DOS ITENS'!$I2635</f>
        <v>10000071-2101-0026-IMOB/NAC-PP-5280-19-001-MRP</v>
      </c>
      <c r="AA2635" s="59" t="str">
        <f t="array" ref="AA2635">INDEX('RESUMO - LOTES E VMA'!$M$3:$M$181,MATCH('LISTA DOS ITENS'!$D2635,'RESUMO - LOTES E VMA'!$A$3:$A$181,0))</f>
        <v>Para Leilão</v>
      </c>
      <c r="AB2635" s="60">
        <f t="array" ref="AB2635">INDEX('RESUMO - LOTES E VMA'!$J$3:$J$181,MATCH('LISTA DOS ITENS'!$D2635,'RESUMO - LOTES E VMA'!$A$3:$A$181,0))</f>
        <v>0.304370017</v>
      </c>
      <c r="AC2635" s="29" t="str">
        <f t="array" ref="AC2635">INDEX('RESUMO - LOTES E VMA'!$L$3:$L$181,MATCH('LISTA DOS ITENS'!$D2635,'RESUMO - LOTES E VMA'!$A$3:$A$181,0))</f>
        <v>1% do Valor de Comparação do VMA</v>
      </c>
      <c r="AD2635" s="53" t="str">
        <f>VLOOKUP(Tabela1[[#This Row],[Índice]],[1]Planilha1!$A:$A,1,0)</f>
        <v>#ERROR!</v>
      </c>
    </row>
    <row r="2636" ht="15.75" customHeight="1">
      <c r="A2636" s="52">
        <v>258454.0</v>
      </c>
      <c r="B2636" s="53" t="s">
        <v>70</v>
      </c>
      <c r="C2636" s="53" t="s">
        <v>71</v>
      </c>
      <c r="D2636" s="22">
        <v>207394.0</v>
      </c>
      <c r="E2636" s="53" t="s">
        <v>119</v>
      </c>
      <c r="F2636" s="54">
        <v>1.0000075E7</v>
      </c>
      <c r="G2636" s="53" t="s">
        <v>1928</v>
      </c>
      <c r="H2636" s="55">
        <v>2101.0</v>
      </c>
      <c r="I2636" s="55" t="s">
        <v>1929</v>
      </c>
      <c r="J2636" s="55" t="s">
        <v>126</v>
      </c>
      <c r="K2636" s="53" t="s">
        <v>57</v>
      </c>
      <c r="L2636" s="53"/>
      <c r="M2636" s="53">
        <v>3.339</v>
      </c>
      <c r="N2636" s="53" t="s">
        <v>440</v>
      </c>
      <c r="O2636" s="25">
        <v>73.33033842467805</v>
      </c>
      <c r="P2636" s="25">
        <f>'LISTA DOS ITENS'!$O2636*'LISTA DOS ITENS'!$M2636</f>
        <v>244.85</v>
      </c>
      <c r="Q2636" s="25">
        <v>457.32</v>
      </c>
      <c r="R2636" s="25">
        <f>'LISTA DOS ITENS'!$Q2636*'LISTA DOS ITENS'!$M2636</f>
        <v>1526.99148</v>
      </c>
      <c r="S2636" s="56">
        <f>IF('LISTA DOS ITENS'!$P2636&gt;'LISTA DOS ITENS'!$R2636,'LISTA DOS ITENS'!$P2636,'LISTA DOS ITENS'!$R2636)</f>
        <v>1526.99148</v>
      </c>
      <c r="T2636" s="25">
        <v>159.25751017454454</v>
      </c>
      <c r="U2636" s="25">
        <f>'LISTA DOS ITENS'!$T2636*'LISTA DOS ITENS'!$M2636</f>
        <v>531.7608265</v>
      </c>
      <c r="V2636" s="56">
        <f t="array" ref="V2636">INDEX('RESUMO - LOTES E VMA'!$F$3:$F$181,MATCH('LISTA DOS ITENS'!$D2636,'RESUMO - LOTES E VMA'!$A$3:$A$181,0))</f>
        <v>93579.15453</v>
      </c>
      <c r="W2636" s="57">
        <f>'LISTA DOS ITENS'!$U2636/'LISTA DOS ITENS'!$V2636</f>
        <v>0.005682470943</v>
      </c>
      <c r="X2636" s="53" t="s">
        <v>53</v>
      </c>
      <c r="Y2636" s="53" t="s">
        <v>290</v>
      </c>
      <c r="Z2636" s="58" t="str">
        <f>'LISTA DOS ITENS'!$F2636&amp;"-"&amp;'LISTA DOS ITENS'!$H2636&amp;"-"&amp;'LISTA DOS ITENS'!$J2636&amp;"-"&amp;'LISTA DOS ITENS'!$K2636&amp;"-"&amp;'LISTA DOS ITENS'!$I2636</f>
        <v>10000075-2101-0026-USADO-PV-3534-18-919-MRP</v>
      </c>
      <c r="AA2636" s="59" t="str">
        <f t="array" ref="AA2636">INDEX('RESUMO - LOTES E VMA'!$M$3:$M$181,MATCH('LISTA DOS ITENS'!$D2636,'RESUMO - LOTES E VMA'!$A$3:$A$181,0))</f>
        <v>Para Leilão</v>
      </c>
      <c r="AB2636" s="60">
        <f t="array" ref="AB2636">INDEX('RESUMO - LOTES E VMA'!$J$3:$J$181,MATCH('LISTA DOS ITENS'!$D2636,'RESUMO - LOTES E VMA'!$A$3:$A$181,0))</f>
        <v>0.304370017</v>
      </c>
      <c r="AC2636" s="29" t="str">
        <f t="array" ref="AC2636">INDEX('RESUMO - LOTES E VMA'!$L$3:$L$181,MATCH('LISTA DOS ITENS'!$D2636,'RESUMO - LOTES E VMA'!$A$3:$A$181,0))</f>
        <v>1% do Valor de Comparação do VMA</v>
      </c>
      <c r="AD2636" s="53" t="str">
        <f>VLOOKUP(Tabela1[[#This Row],[Índice]],[1]Planilha1!$A:$A,1,0)</f>
        <v>#ERROR!</v>
      </c>
    </row>
    <row r="2637" ht="15.75" customHeight="1">
      <c r="A2637" s="52">
        <v>258455.0</v>
      </c>
      <c r="B2637" s="53" t="s">
        <v>70</v>
      </c>
      <c r="C2637" s="53" t="s">
        <v>71</v>
      </c>
      <c r="D2637" s="22">
        <v>207394.0</v>
      </c>
      <c r="E2637" s="53" t="s">
        <v>119</v>
      </c>
      <c r="F2637" s="54">
        <v>1.0000097E7</v>
      </c>
      <c r="G2637" s="53" t="s">
        <v>1930</v>
      </c>
      <c r="H2637" s="55">
        <v>2101.0</v>
      </c>
      <c r="I2637" s="55"/>
      <c r="J2637" s="55" t="s">
        <v>126</v>
      </c>
      <c r="K2637" s="53" t="s">
        <v>57</v>
      </c>
      <c r="L2637" s="53"/>
      <c r="M2637" s="53">
        <v>74.17</v>
      </c>
      <c r="N2637" s="53" t="s">
        <v>440</v>
      </c>
      <c r="O2637" s="25">
        <v>0.009842254280706484</v>
      </c>
      <c r="P2637" s="25">
        <f>'LISTA DOS ITENS'!$O2637*'LISTA DOS ITENS'!$M2637</f>
        <v>0.73</v>
      </c>
      <c r="Q2637" s="25">
        <v>159.1875</v>
      </c>
      <c r="R2637" s="25">
        <f>'LISTA DOS ITENS'!$Q2637*'LISTA DOS ITENS'!$M2637</f>
        <v>11806.93688</v>
      </c>
      <c r="S2637" s="56">
        <f>IF('LISTA DOS ITENS'!$P2637&gt;'LISTA DOS ITENS'!$R2637,'LISTA DOS ITENS'!$P2637,'LISTA DOS ITENS'!$R2637)</f>
        <v>11806.93688</v>
      </c>
      <c r="T2637" s="25">
        <v>47.80614897002109</v>
      </c>
      <c r="U2637" s="25">
        <f>'LISTA DOS ITENS'!$T2637*'LISTA DOS ITENS'!$M2637</f>
        <v>3545.782069</v>
      </c>
      <c r="V2637" s="56">
        <f t="array" ref="V2637">INDEX('RESUMO - LOTES E VMA'!$F$3:$F$181,MATCH('LISTA DOS ITENS'!$D2637,'RESUMO - LOTES E VMA'!$A$3:$A$181,0))</f>
        <v>93579.15453</v>
      </c>
      <c r="W2637" s="57">
        <f>'LISTA DOS ITENS'!$U2637/'LISTA DOS ITENS'!$V2637</f>
        <v>0.03789072563</v>
      </c>
      <c r="X2637" s="53" t="s">
        <v>53</v>
      </c>
      <c r="Y2637" s="53" t="s">
        <v>290</v>
      </c>
      <c r="Z2637" s="58" t="str">
        <f>'LISTA DOS ITENS'!$F2637&amp;"-"&amp;'LISTA DOS ITENS'!$H2637&amp;"-"&amp;'LISTA DOS ITENS'!$J2637&amp;"-"&amp;'LISTA DOS ITENS'!$K2637&amp;"-"&amp;'LISTA DOS ITENS'!$I2637</f>
        <v>10000097-2101-0026-USADO-</v>
      </c>
      <c r="AA2637" s="59" t="str">
        <f t="array" ref="AA2637">INDEX('RESUMO - LOTES E VMA'!$M$3:$M$181,MATCH('LISTA DOS ITENS'!$D2637,'RESUMO - LOTES E VMA'!$A$3:$A$181,0))</f>
        <v>Para Leilão</v>
      </c>
      <c r="AB2637" s="60">
        <f t="array" ref="AB2637">INDEX('RESUMO - LOTES E VMA'!$J$3:$J$181,MATCH('LISTA DOS ITENS'!$D2637,'RESUMO - LOTES E VMA'!$A$3:$A$181,0))</f>
        <v>0.304370017</v>
      </c>
      <c r="AC2637" s="29" t="str">
        <f t="array" ref="AC2637">INDEX('RESUMO - LOTES E VMA'!$L$3:$L$181,MATCH('LISTA DOS ITENS'!$D2637,'RESUMO - LOTES E VMA'!$A$3:$A$181,0))</f>
        <v>1% do Valor de Comparação do VMA</v>
      </c>
      <c r="AD2637" s="53" t="str">
        <f>VLOOKUP(Tabela1[[#This Row],[Índice]],[1]Planilha1!$A:$A,1,0)</f>
        <v>#ERROR!</v>
      </c>
    </row>
    <row r="2638" ht="15.75" customHeight="1">
      <c r="A2638" s="52">
        <v>258456.0</v>
      </c>
      <c r="B2638" s="53" t="s">
        <v>70</v>
      </c>
      <c r="C2638" s="53" t="s">
        <v>71</v>
      </c>
      <c r="D2638" s="22">
        <v>207394.0</v>
      </c>
      <c r="E2638" s="53" t="s">
        <v>119</v>
      </c>
      <c r="F2638" s="54">
        <v>1.0000097E7</v>
      </c>
      <c r="G2638" s="53" t="s">
        <v>1930</v>
      </c>
      <c r="H2638" s="55">
        <v>2101.0</v>
      </c>
      <c r="I2638" s="55" t="s">
        <v>81</v>
      </c>
      <c r="J2638" s="55" t="s">
        <v>126</v>
      </c>
      <c r="K2638" s="53" t="s">
        <v>57</v>
      </c>
      <c r="L2638" s="53"/>
      <c r="M2638" s="53">
        <v>11.5</v>
      </c>
      <c r="N2638" s="53" t="s">
        <v>440</v>
      </c>
      <c r="O2638" s="25">
        <v>0.010434782608695651</v>
      </c>
      <c r="P2638" s="25">
        <f>'LISTA DOS ITENS'!$O2638*'LISTA DOS ITENS'!$M2638</f>
        <v>0.12</v>
      </c>
      <c r="Q2638" s="25">
        <v>159.1875</v>
      </c>
      <c r="R2638" s="25">
        <f>'LISTA DOS ITENS'!$Q2638*'LISTA DOS ITENS'!$M2638</f>
        <v>1830.65625</v>
      </c>
      <c r="S2638" s="56">
        <f>IF('LISTA DOS ITENS'!$P2638&gt;'LISTA DOS ITENS'!$R2638,'LISTA DOS ITENS'!$P2638,'LISTA DOS ITENS'!$R2638)</f>
        <v>1830.65625</v>
      </c>
      <c r="T2638" s="25">
        <v>47.80614897002109</v>
      </c>
      <c r="U2638" s="25">
        <f>'LISTA DOS ITENS'!$T2638*'LISTA DOS ITENS'!$M2638</f>
        <v>549.7707132</v>
      </c>
      <c r="V2638" s="56">
        <f t="array" ref="V2638">INDEX('RESUMO - LOTES E VMA'!$F$3:$F$181,MATCH('LISTA DOS ITENS'!$D2638,'RESUMO - LOTES E VMA'!$A$3:$A$181,0))</f>
        <v>93579.15453</v>
      </c>
      <c r="W2638" s="57">
        <f>'LISTA DOS ITENS'!$U2638/'LISTA DOS ITENS'!$V2638</f>
        <v>0.005874927124</v>
      </c>
      <c r="X2638" s="53" t="s">
        <v>53</v>
      </c>
      <c r="Y2638" s="53" t="s">
        <v>290</v>
      </c>
      <c r="Z2638" s="58" t="str">
        <f>'LISTA DOS ITENS'!$F2638&amp;"-"&amp;'LISTA DOS ITENS'!$H2638&amp;"-"&amp;'LISTA DOS ITENS'!$J2638&amp;"-"&amp;'LISTA DOS ITENS'!$K2638&amp;"-"&amp;'LISTA DOS ITENS'!$I2638</f>
        <v>10000097-2101-0026-USADO-ED-1000-01.01</v>
      </c>
      <c r="AA2638" s="59" t="str">
        <f t="array" ref="AA2638">INDEX('RESUMO - LOTES E VMA'!$M$3:$M$181,MATCH('LISTA DOS ITENS'!$D2638,'RESUMO - LOTES E VMA'!$A$3:$A$181,0))</f>
        <v>Para Leilão</v>
      </c>
      <c r="AB2638" s="60">
        <f t="array" ref="AB2638">INDEX('RESUMO - LOTES E VMA'!$J$3:$J$181,MATCH('LISTA DOS ITENS'!$D2638,'RESUMO - LOTES E VMA'!$A$3:$A$181,0))</f>
        <v>0.304370017</v>
      </c>
      <c r="AC2638" s="29" t="str">
        <f t="array" ref="AC2638">INDEX('RESUMO - LOTES E VMA'!$L$3:$L$181,MATCH('LISTA DOS ITENS'!$D2638,'RESUMO - LOTES E VMA'!$A$3:$A$181,0))</f>
        <v>1% do Valor de Comparação do VMA</v>
      </c>
      <c r="AD2638" s="53" t="str">
        <f>VLOOKUP(Tabela1[[#This Row],[Índice]],[1]Planilha1!$A:$A,1,0)</f>
        <v>#ERROR!</v>
      </c>
    </row>
    <row r="2639" ht="15.75" customHeight="1">
      <c r="A2639" s="52">
        <v>258457.0</v>
      </c>
      <c r="B2639" s="53" t="s">
        <v>70</v>
      </c>
      <c r="C2639" s="53" t="s">
        <v>71</v>
      </c>
      <c r="D2639" s="22">
        <v>207394.0</v>
      </c>
      <c r="E2639" s="53" t="s">
        <v>119</v>
      </c>
      <c r="F2639" s="54">
        <v>1.0000097E7</v>
      </c>
      <c r="G2639" s="53" t="s">
        <v>1930</v>
      </c>
      <c r="H2639" s="55">
        <v>2101.0</v>
      </c>
      <c r="I2639" s="55" t="s">
        <v>1931</v>
      </c>
      <c r="J2639" s="55" t="s">
        <v>126</v>
      </c>
      <c r="K2639" s="53" t="s">
        <v>57</v>
      </c>
      <c r="L2639" s="53"/>
      <c r="M2639" s="53">
        <v>5.236999999999995</v>
      </c>
      <c r="N2639" s="53" t="s">
        <v>440</v>
      </c>
      <c r="O2639" s="25">
        <v>0.01</v>
      </c>
      <c r="P2639" s="25">
        <f>'LISTA DOS ITENS'!$O2639*'LISTA DOS ITENS'!$M2639</f>
        <v>0.05237</v>
      </c>
      <c r="Q2639" s="25">
        <v>159.1875</v>
      </c>
      <c r="R2639" s="25">
        <f>'LISTA DOS ITENS'!$Q2639*'LISTA DOS ITENS'!$M2639</f>
        <v>833.6649375</v>
      </c>
      <c r="S2639" s="56">
        <f>IF('LISTA DOS ITENS'!$P2639&gt;'LISTA DOS ITENS'!$R2639,'LISTA DOS ITENS'!$P2639,'LISTA DOS ITENS'!$R2639)</f>
        <v>833.6649375</v>
      </c>
      <c r="T2639" s="25">
        <v>47.80614897002109</v>
      </c>
      <c r="U2639" s="25">
        <f>'LISTA DOS ITENS'!$T2639*'LISTA DOS ITENS'!$M2639</f>
        <v>250.3608022</v>
      </c>
      <c r="V2639" s="56">
        <f t="array" ref="V2639">INDEX('RESUMO - LOTES E VMA'!$F$3:$F$181,MATCH('LISTA DOS ITENS'!$D2639,'RESUMO - LOTES E VMA'!$A$3:$A$181,0))</f>
        <v>93579.15453</v>
      </c>
      <c r="W2639" s="57">
        <f>'LISTA DOS ITENS'!$U2639/'LISTA DOS ITENS'!$V2639</f>
        <v>0.002675390726</v>
      </c>
      <c r="X2639" s="53" t="s">
        <v>53</v>
      </c>
      <c r="Y2639" s="53" t="s">
        <v>290</v>
      </c>
      <c r="Z2639" s="58" t="str">
        <f>'LISTA DOS ITENS'!$F2639&amp;"-"&amp;'LISTA DOS ITENS'!$H2639&amp;"-"&amp;'LISTA DOS ITENS'!$J2639&amp;"-"&amp;'LISTA DOS ITENS'!$K2639&amp;"-"&amp;'LISTA DOS ITENS'!$I2639</f>
        <v>10000097-2101-0026-USADO-PP-5275-18-003-MRP</v>
      </c>
      <c r="AA2639" s="59" t="str">
        <f t="array" ref="AA2639">INDEX('RESUMO - LOTES E VMA'!$M$3:$M$181,MATCH('LISTA DOS ITENS'!$D2639,'RESUMO - LOTES E VMA'!$A$3:$A$181,0))</f>
        <v>Para Leilão</v>
      </c>
      <c r="AB2639" s="60">
        <f t="array" ref="AB2639">INDEX('RESUMO - LOTES E VMA'!$J$3:$J$181,MATCH('LISTA DOS ITENS'!$D2639,'RESUMO - LOTES E VMA'!$A$3:$A$181,0))</f>
        <v>0.304370017</v>
      </c>
      <c r="AC2639" s="29" t="str">
        <f t="array" ref="AC2639">INDEX('RESUMO - LOTES E VMA'!$L$3:$L$181,MATCH('LISTA DOS ITENS'!$D2639,'RESUMO - LOTES E VMA'!$A$3:$A$181,0))</f>
        <v>1% do Valor de Comparação do VMA</v>
      </c>
      <c r="AD2639" s="53" t="str">
        <f>VLOOKUP(Tabela1[[#This Row],[Índice]],[1]Planilha1!$A:$A,1,0)</f>
        <v>#ERROR!</v>
      </c>
    </row>
    <row r="2640" ht="15.75" customHeight="1">
      <c r="A2640" s="52">
        <v>258458.0</v>
      </c>
      <c r="B2640" s="53" t="s">
        <v>70</v>
      </c>
      <c r="C2640" s="53" t="s">
        <v>71</v>
      </c>
      <c r="D2640" s="22">
        <v>207394.0</v>
      </c>
      <c r="E2640" s="53" t="s">
        <v>119</v>
      </c>
      <c r="F2640" s="54">
        <v>1.00001E7</v>
      </c>
      <c r="G2640" s="53" t="s">
        <v>1932</v>
      </c>
      <c r="H2640" s="55">
        <v>2101.0</v>
      </c>
      <c r="I2640" s="55"/>
      <c r="J2640" s="55" t="s">
        <v>126</v>
      </c>
      <c r="K2640" s="53" t="s">
        <v>51</v>
      </c>
      <c r="L2640" s="53"/>
      <c r="M2640" s="53">
        <v>1.57</v>
      </c>
      <c r="N2640" s="53" t="s">
        <v>440</v>
      </c>
      <c r="O2640" s="25">
        <v>0.17</v>
      </c>
      <c r="P2640" s="25">
        <f>'LISTA DOS ITENS'!$O2640*'LISTA DOS ITENS'!$M2640</f>
        <v>0.2669</v>
      </c>
      <c r="Q2640" s="25">
        <v>316.8</v>
      </c>
      <c r="R2640" s="25">
        <f>'LISTA DOS ITENS'!$Q2640*'LISTA DOS ITENS'!$M2640</f>
        <v>497.376</v>
      </c>
      <c r="S2640" s="56">
        <f>IF('LISTA DOS ITENS'!$P2640&gt;'LISTA DOS ITENS'!$R2640,'LISTA DOS ITENS'!$P2640,'LISTA DOS ITENS'!$R2640)</f>
        <v>497.376</v>
      </c>
      <c r="T2640" s="25">
        <v>95.13930423998544</v>
      </c>
      <c r="U2640" s="25">
        <f>'LISTA DOS ITENS'!$T2640*'LISTA DOS ITENS'!$M2640</f>
        <v>149.3687077</v>
      </c>
      <c r="V2640" s="56">
        <f t="array" ref="V2640">INDEX('RESUMO - LOTES E VMA'!$F$3:$F$181,MATCH('LISTA DOS ITENS'!$D2640,'RESUMO - LOTES E VMA'!$A$3:$A$181,0))</f>
        <v>93579.15453</v>
      </c>
      <c r="W2640" s="57">
        <f>'LISTA DOS ITENS'!$U2640/'LISTA DOS ITENS'!$V2640</f>
        <v>0.001596175007</v>
      </c>
      <c r="X2640" s="53" t="s">
        <v>53</v>
      </c>
      <c r="Y2640" s="53" t="s">
        <v>290</v>
      </c>
      <c r="Z2640" s="58" t="str">
        <f>'LISTA DOS ITENS'!$F2640&amp;"-"&amp;'LISTA DOS ITENS'!$H2640&amp;"-"&amp;'LISTA DOS ITENS'!$J2640&amp;"-"&amp;'LISTA DOS ITENS'!$K2640&amp;"-"&amp;'LISTA DOS ITENS'!$I2640</f>
        <v>10000100-2101-0026-A RECUPER-</v>
      </c>
      <c r="AA2640" s="59" t="str">
        <f t="array" ref="AA2640">INDEX('RESUMO - LOTES E VMA'!$M$3:$M$181,MATCH('LISTA DOS ITENS'!$D2640,'RESUMO - LOTES E VMA'!$A$3:$A$181,0))</f>
        <v>Para Leilão</v>
      </c>
      <c r="AB2640" s="60">
        <f t="array" ref="AB2640">INDEX('RESUMO - LOTES E VMA'!$J$3:$J$181,MATCH('LISTA DOS ITENS'!$D2640,'RESUMO - LOTES E VMA'!$A$3:$A$181,0))</f>
        <v>0.304370017</v>
      </c>
      <c r="AC2640" s="29" t="str">
        <f t="array" ref="AC2640">INDEX('RESUMO - LOTES E VMA'!$L$3:$L$181,MATCH('LISTA DOS ITENS'!$D2640,'RESUMO - LOTES E VMA'!$A$3:$A$181,0))</f>
        <v>1% do Valor de Comparação do VMA</v>
      </c>
      <c r="AD2640" s="53" t="str">
        <f>VLOOKUP(Tabela1[[#This Row],[Índice]],[1]Planilha1!$A:$A,1,0)</f>
        <v>#ERROR!</v>
      </c>
    </row>
    <row r="2641" ht="15.75" customHeight="1">
      <c r="A2641" s="52">
        <v>258459.0</v>
      </c>
      <c r="B2641" s="53" t="s">
        <v>70</v>
      </c>
      <c r="C2641" s="53" t="s">
        <v>71</v>
      </c>
      <c r="D2641" s="22">
        <v>207394.0</v>
      </c>
      <c r="E2641" s="53" t="s">
        <v>119</v>
      </c>
      <c r="F2641" s="54">
        <v>1.0000101E7</v>
      </c>
      <c r="G2641" s="53" t="s">
        <v>1933</v>
      </c>
      <c r="H2641" s="55">
        <v>2101.0</v>
      </c>
      <c r="I2641" s="55"/>
      <c r="J2641" s="55" t="s">
        <v>126</v>
      </c>
      <c r="K2641" s="53" t="s">
        <v>57</v>
      </c>
      <c r="L2641" s="53"/>
      <c r="M2641" s="53">
        <v>0.5</v>
      </c>
      <c r="N2641" s="53" t="s">
        <v>440</v>
      </c>
      <c r="O2641" s="25">
        <v>0.20234291799787005</v>
      </c>
      <c r="P2641" s="25">
        <f>'LISTA DOS ITENS'!$O2641*'LISTA DOS ITENS'!$M2641</f>
        <v>0.101171459</v>
      </c>
      <c r="Q2641" s="25">
        <v>348.69</v>
      </c>
      <c r="R2641" s="25">
        <f>'LISTA DOS ITENS'!$Q2641*'LISTA DOS ITENS'!$M2641</f>
        <v>174.345</v>
      </c>
      <c r="S2641" s="56">
        <f>IF('LISTA DOS ITENS'!$P2641&gt;'LISTA DOS ITENS'!$R2641,'LISTA DOS ITENS'!$P2641,'LISTA DOS ITENS'!$R2641)</f>
        <v>174.345</v>
      </c>
      <c r="T2641" s="25">
        <v>104.71630049065821</v>
      </c>
      <c r="U2641" s="25">
        <f>'LISTA DOS ITENS'!$T2641*'LISTA DOS ITENS'!$M2641</f>
        <v>52.35815025</v>
      </c>
      <c r="V2641" s="56">
        <f t="array" ref="V2641">INDEX('RESUMO - LOTES E VMA'!$F$3:$F$181,MATCH('LISTA DOS ITENS'!$D2641,'RESUMO - LOTES E VMA'!$A$3:$A$181,0))</f>
        <v>93579.15453</v>
      </c>
      <c r="W2641" s="57">
        <f>'LISTA DOS ITENS'!$U2641/'LISTA DOS ITENS'!$V2641</f>
        <v>0.0005595065537</v>
      </c>
      <c r="X2641" s="53" t="s">
        <v>53</v>
      </c>
      <c r="Y2641" s="53" t="s">
        <v>290</v>
      </c>
      <c r="Z2641" s="58" t="str">
        <f>'LISTA DOS ITENS'!$F2641&amp;"-"&amp;'LISTA DOS ITENS'!$H2641&amp;"-"&amp;'LISTA DOS ITENS'!$J2641&amp;"-"&amp;'LISTA DOS ITENS'!$K2641&amp;"-"&amp;'LISTA DOS ITENS'!$I2641</f>
        <v>10000101-2101-0026-USADO-</v>
      </c>
      <c r="AA2641" s="59" t="str">
        <f t="array" ref="AA2641">INDEX('RESUMO - LOTES E VMA'!$M$3:$M$181,MATCH('LISTA DOS ITENS'!$D2641,'RESUMO - LOTES E VMA'!$A$3:$A$181,0))</f>
        <v>Para Leilão</v>
      </c>
      <c r="AB2641" s="60">
        <f t="array" ref="AB2641">INDEX('RESUMO - LOTES E VMA'!$J$3:$J$181,MATCH('LISTA DOS ITENS'!$D2641,'RESUMO - LOTES E VMA'!$A$3:$A$181,0))</f>
        <v>0.304370017</v>
      </c>
      <c r="AC2641" s="29" t="str">
        <f t="array" ref="AC2641">INDEX('RESUMO - LOTES E VMA'!$L$3:$L$181,MATCH('LISTA DOS ITENS'!$D2641,'RESUMO - LOTES E VMA'!$A$3:$A$181,0))</f>
        <v>1% do Valor de Comparação do VMA</v>
      </c>
      <c r="AD2641" s="53" t="str">
        <f>VLOOKUP(Tabela1[[#This Row],[Índice]],[1]Planilha1!$A:$A,1,0)</f>
        <v>#ERROR!</v>
      </c>
    </row>
    <row r="2642" ht="15.75" customHeight="1">
      <c r="A2642" s="52">
        <v>258460.0</v>
      </c>
      <c r="B2642" s="53" t="s">
        <v>70</v>
      </c>
      <c r="C2642" s="53" t="s">
        <v>71</v>
      </c>
      <c r="D2642" s="22">
        <v>207394.0</v>
      </c>
      <c r="E2642" s="53" t="s">
        <v>119</v>
      </c>
      <c r="F2642" s="54">
        <v>1.0000104E7</v>
      </c>
      <c r="G2642" s="53" t="s">
        <v>1934</v>
      </c>
      <c r="H2642" s="55">
        <v>2101.0</v>
      </c>
      <c r="I2642" s="55" t="s">
        <v>445</v>
      </c>
      <c r="J2642" s="55" t="s">
        <v>126</v>
      </c>
      <c r="K2642" s="53" t="s">
        <v>51</v>
      </c>
      <c r="L2642" s="53"/>
      <c r="M2642" s="53">
        <v>18.877</v>
      </c>
      <c r="N2642" s="53" t="s">
        <v>440</v>
      </c>
      <c r="O2642" s="25">
        <v>0.01</v>
      </c>
      <c r="P2642" s="25">
        <f>'LISTA DOS ITENS'!$O2642*'LISTA DOS ITENS'!$M2642</f>
        <v>0.18877</v>
      </c>
      <c r="Q2642" s="25">
        <v>135.1695</v>
      </c>
      <c r="R2642" s="25">
        <f>'LISTA DOS ITENS'!$Q2642*'LISTA DOS ITENS'!$M2642</f>
        <v>2551.594652</v>
      </c>
      <c r="S2642" s="56">
        <f>IF('LISTA DOS ITENS'!$P2642&gt;'LISTA DOS ITENS'!$R2642,'LISTA DOS ITENS'!$P2642,'LISTA DOS ITENS'!$R2642)</f>
        <v>2551.594652</v>
      </c>
      <c r="T2642" s="25">
        <v>40.593220279250986</v>
      </c>
      <c r="U2642" s="25">
        <f>'LISTA DOS ITENS'!$T2642*'LISTA DOS ITENS'!$M2642</f>
        <v>766.2782192</v>
      </c>
      <c r="V2642" s="56">
        <f t="array" ref="V2642">INDEX('RESUMO - LOTES E VMA'!$F$3:$F$181,MATCH('LISTA DOS ITENS'!$D2642,'RESUMO - LOTES E VMA'!$A$3:$A$181,0))</f>
        <v>93579.15453</v>
      </c>
      <c r="W2642" s="57">
        <f>'LISTA DOS ITENS'!$U2642/'LISTA DOS ITENS'!$V2642</f>
        <v>0.008188556768</v>
      </c>
      <c r="X2642" s="53" t="s">
        <v>53</v>
      </c>
      <c r="Y2642" s="53" t="s">
        <v>290</v>
      </c>
      <c r="Z2642" s="58" t="str">
        <f>'LISTA DOS ITENS'!$F2642&amp;"-"&amp;'LISTA DOS ITENS'!$H2642&amp;"-"&amp;'LISTA DOS ITENS'!$J2642&amp;"-"&amp;'LISTA DOS ITENS'!$K2642&amp;"-"&amp;'LISTA DOS ITENS'!$I2642</f>
        <v>10000104-2101-0026-A RECUPER-OP-3516-19-902-MRP</v>
      </c>
      <c r="AA2642" s="59" t="str">
        <f t="array" ref="AA2642">INDEX('RESUMO - LOTES E VMA'!$M$3:$M$181,MATCH('LISTA DOS ITENS'!$D2642,'RESUMO - LOTES E VMA'!$A$3:$A$181,0))</f>
        <v>Para Leilão</v>
      </c>
      <c r="AB2642" s="60">
        <f t="array" ref="AB2642">INDEX('RESUMO - LOTES E VMA'!$J$3:$J$181,MATCH('LISTA DOS ITENS'!$D2642,'RESUMO - LOTES E VMA'!$A$3:$A$181,0))</f>
        <v>0.304370017</v>
      </c>
      <c r="AC2642" s="29" t="str">
        <f t="array" ref="AC2642">INDEX('RESUMO - LOTES E VMA'!$L$3:$L$181,MATCH('LISTA DOS ITENS'!$D2642,'RESUMO - LOTES E VMA'!$A$3:$A$181,0))</f>
        <v>1% do Valor de Comparação do VMA</v>
      </c>
      <c r="AD2642" s="53" t="str">
        <f>VLOOKUP(Tabela1[[#This Row],[Índice]],[1]Planilha1!$A:$A,1,0)</f>
        <v>#ERROR!</v>
      </c>
    </row>
    <row r="2643" ht="15.75" customHeight="1">
      <c r="A2643" s="52">
        <v>258461.0</v>
      </c>
      <c r="B2643" s="53" t="s">
        <v>70</v>
      </c>
      <c r="C2643" s="53" t="s">
        <v>71</v>
      </c>
      <c r="D2643" s="22">
        <v>207394.0</v>
      </c>
      <c r="E2643" s="53" t="s">
        <v>119</v>
      </c>
      <c r="F2643" s="54">
        <v>1.0000104E7</v>
      </c>
      <c r="G2643" s="53" t="s">
        <v>1934</v>
      </c>
      <c r="H2643" s="55">
        <v>2101.0</v>
      </c>
      <c r="I2643" s="55"/>
      <c r="J2643" s="55" t="s">
        <v>126</v>
      </c>
      <c r="K2643" s="53" t="s">
        <v>51</v>
      </c>
      <c r="L2643" s="53"/>
      <c r="M2643" s="53">
        <v>9.503</v>
      </c>
      <c r="N2643" s="53" t="s">
        <v>440</v>
      </c>
      <c r="O2643" s="25">
        <v>0.01052299273913501</v>
      </c>
      <c r="P2643" s="25">
        <f>'LISTA DOS ITENS'!$O2643*'LISTA DOS ITENS'!$M2643</f>
        <v>0.1</v>
      </c>
      <c r="Q2643" s="25">
        <v>135.1695</v>
      </c>
      <c r="R2643" s="25">
        <f>'LISTA DOS ITENS'!$Q2643*'LISTA DOS ITENS'!$M2643</f>
        <v>1284.515759</v>
      </c>
      <c r="S2643" s="56">
        <f>IF('LISTA DOS ITENS'!$P2643&gt;'LISTA DOS ITENS'!$R2643,'LISTA DOS ITENS'!$P2643,'LISTA DOS ITENS'!$R2643)</f>
        <v>1284.515759</v>
      </c>
      <c r="T2643" s="25">
        <v>40.593220279250986</v>
      </c>
      <c r="U2643" s="25">
        <f>'LISTA DOS ITENS'!$T2643*'LISTA DOS ITENS'!$M2643</f>
        <v>385.7573723</v>
      </c>
      <c r="V2643" s="56">
        <f t="array" ref="V2643">INDEX('RESUMO - LOTES E VMA'!$F$3:$F$181,MATCH('LISTA DOS ITENS'!$D2643,'RESUMO - LOTES E VMA'!$A$3:$A$181,0))</f>
        <v>93579.15453</v>
      </c>
      <c r="W2643" s="57">
        <f>'LISTA DOS ITENS'!$U2643/'LISTA DOS ITENS'!$V2643</f>
        <v>0.004122257508</v>
      </c>
      <c r="X2643" s="53" t="s">
        <v>53</v>
      </c>
      <c r="Y2643" s="53" t="s">
        <v>290</v>
      </c>
      <c r="Z2643" s="58" t="str">
        <f>'LISTA DOS ITENS'!$F2643&amp;"-"&amp;'LISTA DOS ITENS'!$H2643&amp;"-"&amp;'LISTA DOS ITENS'!$J2643&amp;"-"&amp;'LISTA DOS ITENS'!$K2643&amp;"-"&amp;'LISTA DOS ITENS'!$I2643</f>
        <v>10000104-2101-0026-A RECUPER-</v>
      </c>
      <c r="AA2643" s="59" t="str">
        <f t="array" ref="AA2643">INDEX('RESUMO - LOTES E VMA'!$M$3:$M$181,MATCH('LISTA DOS ITENS'!$D2643,'RESUMO - LOTES E VMA'!$A$3:$A$181,0))</f>
        <v>Para Leilão</v>
      </c>
      <c r="AB2643" s="60">
        <f t="array" ref="AB2643">INDEX('RESUMO - LOTES E VMA'!$J$3:$J$181,MATCH('LISTA DOS ITENS'!$D2643,'RESUMO - LOTES E VMA'!$A$3:$A$181,0))</f>
        <v>0.304370017</v>
      </c>
      <c r="AC2643" s="29" t="str">
        <f t="array" ref="AC2643">INDEX('RESUMO - LOTES E VMA'!$L$3:$L$181,MATCH('LISTA DOS ITENS'!$D2643,'RESUMO - LOTES E VMA'!$A$3:$A$181,0))</f>
        <v>1% do Valor de Comparação do VMA</v>
      </c>
      <c r="AD2643" s="53" t="str">
        <f>VLOOKUP(Tabela1[[#This Row],[Índice]],[1]Planilha1!$A:$A,1,0)</f>
        <v>#ERROR!</v>
      </c>
    </row>
    <row r="2644" ht="15.75" customHeight="1">
      <c r="A2644" s="52">
        <v>258462.0</v>
      </c>
      <c r="B2644" s="53" t="s">
        <v>70</v>
      </c>
      <c r="C2644" s="53" t="s">
        <v>71</v>
      </c>
      <c r="D2644" s="22">
        <v>207394.0</v>
      </c>
      <c r="E2644" s="53" t="s">
        <v>119</v>
      </c>
      <c r="F2644" s="54">
        <v>1.0000104E7</v>
      </c>
      <c r="G2644" s="53" t="s">
        <v>1934</v>
      </c>
      <c r="H2644" s="55">
        <v>2101.0</v>
      </c>
      <c r="I2644" s="55" t="s">
        <v>81</v>
      </c>
      <c r="J2644" s="55" t="s">
        <v>126</v>
      </c>
      <c r="K2644" s="53" t="s">
        <v>125</v>
      </c>
      <c r="L2644" s="53"/>
      <c r="M2644" s="53">
        <v>1.77</v>
      </c>
      <c r="N2644" s="53" t="s">
        <v>440</v>
      </c>
      <c r="O2644" s="25">
        <v>36.87828700225395</v>
      </c>
      <c r="P2644" s="25">
        <f>'LISTA DOS ITENS'!$O2644*'LISTA DOS ITENS'!$M2644</f>
        <v>65.27456799</v>
      </c>
      <c r="Q2644" s="25">
        <v>135.1695</v>
      </c>
      <c r="R2644" s="25">
        <f>'LISTA DOS ITENS'!$Q2644*'LISTA DOS ITENS'!$M2644</f>
        <v>239.250015</v>
      </c>
      <c r="S2644" s="56">
        <f>IF('LISTA DOS ITENS'!$P2644&gt;'LISTA DOS ITENS'!$R2644,'LISTA DOS ITENS'!$P2644,'LISTA DOS ITENS'!$R2644)</f>
        <v>239.250015</v>
      </c>
      <c r="T2644" s="25">
        <v>40.593220279250986</v>
      </c>
      <c r="U2644" s="25">
        <f>'LISTA DOS ITENS'!$T2644*'LISTA DOS ITENS'!$M2644</f>
        <v>71.84999989</v>
      </c>
      <c r="V2644" s="56">
        <f t="array" ref="V2644">INDEX('RESUMO - LOTES E VMA'!$F$3:$F$181,MATCH('LISTA DOS ITENS'!$D2644,'RESUMO - LOTES E VMA'!$A$3:$A$181,0))</f>
        <v>93579.15453</v>
      </c>
      <c r="W2644" s="57">
        <f>'LISTA DOS ITENS'!$U2644/'LISTA DOS ITENS'!$V2644</f>
        <v>0.000767799199</v>
      </c>
      <c r="X2644" s="53" t="s">
        <v>53</v>
      </c>
      <c r="Y2644" s="53" t="s">
        <v>290</v>
      </c>
      <c r="Z2644" s="58" t="str">
        <f>'LISTA DOS ITENS'!$F2644&amp;"-"&amp;'LISTA DOS ITENS'!$H2644&amp;"-"&amp;'LISTA DOS ITENS'!$J2644&amp;"-"&amp;'LISTA DOS ITENS'!$K2644&amp;"-"&amp;'LISTA DOS ITENS'!$I2644</f>
        <v>10000104-2101-0026-PAR/NAC-ED-1000-01.01</v>
      </c>
      <c r="AA2644" s="59" t="str">
        <f t="array" ref="AA2644">INDEX('RESUMO - LOTES E VMA'!$M$3:$M$181,MATCH('LISTA DOS ITENS'!$D2644,'RESUMO - LOTES E VMA'!$A$3:$A$181,0))</f>
        <v>Para Leilão</v>
      </c>
      <c r="AB2644" s="60">
        <f t="array" ref="AB2644">INDEX('RESUMO - LOTES E VMA'!$J$3:$J$181,MATCH('LISTA DOS ITENS'!$D2644,'RESUMO - LOTES E VMA'!$A$3:$A$181,0))</f>
        <v>0.304370017</v>
      </c>
      <c r="AC2644" s="29" t="str">
        <f t="array" ref="AC2644">INDEX('RESUMO - LOTES E VMA'!$L$3:$L$181,MATCH('LISTA DOS ITENS'!$D2644,'RESUMO - LOTES E VMA'!$A$3:$A$181,0))</f>
        <v>1% do Valor de Comparação do VMA</v>
      </c>
      <c r="AD2644" s="53" t="str">
        <f>VLOOKUP(Tabela1[[#This Row],[Índice]],[1]Planilha1!$A:$A,1,0)</f>
        <v>#ERROR!</v>
      </c>
    </row>
    <row r="2645" ht="15.75" customHeight="1">
      <c r="A2645" s="52">
        <v>258463.0</v>
      </c>
      <c r="B2645" s="53" t="s">
        <v>70</v>
      </c>
      <c r="C2645" s="53" t="s">
        <v>71</v>
      </c>
      <c r="D2645" s="22">
        <v>207394.0</v>
      </c>
      <c r="E2645" s="53" t="s">
        <v>119</v>
      </c>
      <c r="F2645" s="54">
        <v>1.0000104E7</v>
      </c>
      <c r="G2645" s="53" t="s">
        <v>1934</v>
      </c>
      <c r="H2645" s="55">
        <v>2101.0</v>
      </c>
      <c r="I2645" s="55"/>
      <c r="J2645" s="55" t="s">
        <v>126</v>
      </c>
      <c r="K2645" s="53" t="s">
        <v>73</v>
      </c>
      <c r="L2645" s="53"/>
      <c r="M2645" s="53">
        <v>0.652</v>
      </c>
      <c r="N2645" s="53" t="s">
        <v>440</v>
      </c>
      <c r="O2645" s="25">
        <v>25.061349693251532</v>
      </c>
      <c r="P2645" s="25">
        <f>'LISTA DOS ITENS'!$O2645*'LISTA DOS ITENS'!$M2645</f>
        <v>16.34</v>
      </c>
      <c r="Q2645" s="25">
        <v>135.1695</v>
      </c>
      <c r="R2645" s="25">
        <f>'LISTA DOS ITENS'!$Q2645*'LISTA DOS ITENS'!$M2645</f>
        <v>88.130514</v>
      </c>
      <c r="S2645" s="56">
        <f>IF('LISTA DOS ITENS'!$P2645&gt;'LISTA DOS ITENS'!$R2645,'LISTA DOS ITENS'!$P2645,'LISTA DOS ITENS'!$R2645)</f>
        <v>88.130514</v>
      </c>
      <c r="T2645" s="25">
        <v>40.593220279250986</v>
      </c>
      <c r="U2645" s="25">
        <f>'LISTA DOS ITENS'!$T2645*'LISTA DOS ITENS'!$M2645</f>
        <v>26.46677962</v>
      </c>
      <c r="V2645" s="56">
        <f t="array" ref="V2645">INDEX('RESUMO - LOTES E VMA'!$F$3:$F$181,MATCH('LISTA DOS ITENS'!$D2645,'RESUMO - LOTES E VMA'!$A$3:$A$181,0))</f>
        <v>93579.15453</v>
      </c>
      <c r="W2645" s="57">
        <f>'LISTA DOS ITENS'!$U2645/'LISTA DOS ITENS'!$V2645</f>
        <v>0.0002828277276</v>
      </c>
      <c r="X2645" s="53" t="s">
        <v>53</v>
      </c>
      <c r="Y2645" s="53" t="s">
        <v>290</v>
      </c>
      <c r="Z2645" s="58" t="str">
        <f>'LISTA DOS ITENS'!$F2645&amp;"-"&amp;'LISTA DOS ITENS'!$H2645&amp;"-"&amp;'LISTA DOS ITENS'!$J2645&amp;"-"&amp;'LISTA DOS ITENS'!$K2645&amp;"-"&amp;'LISTA DOS ITENS'!$I2645</f>
        <v>10000104-2101-0026-CONS/NAC-</v>
      </c>
      <c r="AA2645" s="59" t="str">
        <f t="array" ref="AA2645">INDEX('RESUMO - LOTES E VMA'!$M$3:$M$181,MATCH('LISTA DOS ITENS'!$D2645,'RESUMO - LOTES E VMA'!$A$3:$A$181,0))</f>
        <v>Para Leilão</v>
      </c>
      <c r="AB2645" s="60">
        <f t="array" ref="AB2645">INDEX('RESUMO - LOTES E VMA'!$J$3:$J$181,MATCH('LISTA DOS ITENS'!$D2645,'RESUMO - LOTES E VMA'!$A$3:$A$181,0))</f>
        <v>0.304370017</v>
      </c>
      <c r="AC2645" s="29" t="str">
        <f t="array" ref="AC2645">INDEX('RESUMO - LOTES E VMA'!$L$3:$L$181,MATCH('LISTA DOS ITENS'!$D2645,'RESUMO - LOTES E VMA'!$A$3:$A$181,0))</f>
        <v>1% do Valor de Comparação do VMA</v>
      </c>
      <c r="AD2645" s="53" t="str">
        <f>VLOOKUP(Tabela1[[#This Row],[Índice]],[1]Planilha1!$A:$A,1,0)</f>
        <v>#ERROR!</v>
      </c>
    </row>
    <row r="2646" ht="15.75" customHeight="1">
      <c r="A2646" s="52">
        <v>258464.0</v>
      </c>
      <c r="B2646" s="53" t="s">
        <v>70</v>
      </c>
      <c r="C2646" s="53" t="s">
        <v>71</v>
      </c>
      <c r="D2646" s="22">
        <v>207394.0</v>
      </c>
      <c r="E2646" s="53" t="s">
        <v>119</v>
      </c>
      <c r="F2646" s="54">
        <v>1.0000104E7</v>
      </c>
      <c r="G2646" s="53" t="s">
        <v>1934</v>
      </c>
      <c r="H2646" s="55">
        <v>2101.0</v>
      </c>
      <c r="I2646" s="55" t="s">
        <v>130</v>
      </c>
      <c r="J2646" s="55" t="s">
        <v>126</v>
      </c>
      <c r="K2646" s="53" t="s">
        <v>73</v>
      </c>
      <c r="L2646" s="53"/>
      <c r="M2646" s="53">
        <v>0.8</v>
      </c>
      <c r="N2646" s="53" t="s">
        <v>440</v>
      </c>
      <c r="O2646" s="25">
        <v>24.925</v>
      </c>
      <c r="P2646" s="25">
        <f>'LISTA DOS ITENS'!$O2646*'LISTA DOS ITENS'!$M2646</f>
        <v>19.94</v>
      </c>
      <c r="Q2646" s="25">
        <v>135.1695</v>
      </c>
      <c r="R2646" s="25">
        <f>'LISTA DOS ITENS'!$Q2646*'LISTA DOS ITENS'!$M2646</f>
        <v>108.1356</v>
      </c>
      <c r="S2646" s="56">
        <f>IF('LISTA DOS ITENS'!$P2646&gt;'LISTA DOS ITENS'!$R2646,'LISTA DOS ITENS'!$P2646,'LISTA DOS ITENS'!$R2646)</f>
        <v>108.1356</v>
      </c>
      <c r="T2646" s="25">
        <v>40.593220279250986</v>
      </c>
      <c r="U2646" s="25">
        <f>'LISTA DOS ITENS'!$T2646*'LISTA DOS ITENS'!$M2646</f>
        <v>32.47457622</v>
      </c>
      <c r="V2646" s="56">
        <f t="array" ref="V2646">INDEX('RESUMO - LOTES E VMA'!$F$3:$F$181,MATCH('LISTA DOS ITENS'!$D2646,'RESUMO - LOTES E VMA'!$A$3:$A$181,0))</f>
        <v>93579.15453</v>
      </c>
      <c r="W2646" s="57">
        <f>'LISTA DOS ITENS'!$U2646/'LISTA DOS ITENS'!$V2646</f>
        <v>0.0003470278866</v>
      </c>
      <c r="X2646" s="53" t="s">
        <v>53</v>
      </c>
      <c r="Y2646" s="53" t="s">
        <v>290</v>
      </c>
      <c r="Z2646" s="58" t="str">
        <f>'LISTA DOS ITENS'!$F2646&amp;"-"&amp;'LISTA DOS ITENS'!$H2646&amp;"-"&amp;'LISTA DOS ITENS'!$J2646&amp;"-"&amp;'LISTA DOS ITENS'!$K2646&amp;"-"&amp;'LISTA DOS ITENS'!$I2646</f>
        <v>10000104-2101-0026-CONS/NAC-ED-1000-01.02</v>
      </c>
      <c r="AA2646" s="59" t="str">
        <f t="array" ref="AA2646">INDEX('RESUMO - LOTES E VMA'!$M$3:$M$181,MATCH('LISTA DOS ITENS'!$D2646,'RESUMO - LOTES E VMA'!$A$3:$A$181,0))</f>
        <v>Para Leilão</v>
      </c>
      <c r="AB2646" s="60">
        <f t="array" ref="AB2646">INDEX('RESUMO - LOTES E VMA'!$J$3:$J$181,MATCH('LISTA DOS ITENS'!$D2646,'RESUMO - LOTES E VMA'!$A$3:$A$181,0))</f>
        <v>0.304370017</v>
      </c>
      <c r="AC2646" s="29" t="str">
        <f t="array" ref="AC2646">INDEX('RESUMO - LOTES E VMA'!$L$3:$L$181,MATCH('LISTA DOS ITENS'!$D2646,'RESUMO - LOTES E VMA'!$A$3:$A$181,0))</f>
        <v>1% do Valor de Comparação do VMA</v>
      </c>
      <c r="AD2646" s="53" t="str">
        <f>VLOOKUP(Tabela1[[#This Row],[Índice]],[1]Planilha1!$A:$A,1,0)</f>
        <v>#ERROR!</v>
      </c>
    </row>
    <row r="2647" ht="15.75" customHeight="1">
      <c r="A2647" s="52">
        <v>258465.0</v>
      </c>
      <c r="B2647" s="53" t="s">
        <v>70</v>
      </c>
      <c r="C2647" s="53" t="s">
        <v>71</v>
      </c>
      <c r="D2647" s="22">
        <v>207394.0</v>
      </c>
      <c r="E2647" s="53" t="s">
        <v>119</v>
      </c>
      <c r="F2647" s="54">
        <v>1.0000124E7</v>
      </c>
      <c r="G2647" s="53" t="s">
        <v>1935</v>
      </c>
      <c r="H2647" s="55">
        <v>2101.0</v>
      </c>
      <c r="I2647" s="55"/>
      <c r="J2647" s="55" t="s">
        <v>126</v>
      </c>
      <c r="K2647" s="53" t="s">
        <v>80</v>
      </c>
      <c r="L2647" s="53"/>
      <c r="M2647" s="53">
        <v>26.485</v>
      </c>
      <c r="N2647" s="53" t="s">
        <v>440</v>
      </c>
      <c r="O2647" s="25">
        <v>78.22125731546159</v>
      </c>
      <c r="P2647" s="25">
        <f>'LISTA DOS ITENS'!$O2647*'LISTA DOS ITENS'!$M2647</f>
        <v>2071.69</v>
      </c>
      <c r="Q2647" s="25">
        <v>78.22</v>
      </c>
      <c r="R2647" s="25">
        <f>'LISTA DOS ITENS'!$Q2647*'LISTA DOS ITENS'!$M2647</f>
        <v>2071.6567</v>
      </c>
      <c r="S2647" s="56">
        <f>IF('LISTA DOS ITENS'!$P2647&gt;'LISTA DOS ITENS'!$R2647,'LISTA DOS ITENS'!$P2647,'LISTA DOS ITENS'!$R2647)</f>
        <v>2071.69</v>
      </c>
      <c r="T2647" s="25">
        <v>23.49051886884994</v>
      </c>
      <c r="U2647" s="25">
        <f>'LISTA DOS ITENS'!$T2647*'LISTA DOS ITENS'!$M2647</f>
        <v>622.1463922</v>
      </c>
      <c r="V2647" s="56">
        <f t="array" ref="V2647">INDEX('RESUMO - LOTES E VMA'!$F$3:$F$181,MATCH('LISTA DOS ITENS'!$D2647,'RESUMO - LOTES E VMA'!$A$3:$A$181,0))</f>
        <v>93579.15453</v>
      </c>
      <c r="W2647" s="57">
        <f>'LISTA DOS ITENS'!$U2647/'LISTA DOS ITENS'!$V2647</f>
        <v>0.006648343804</v>
      </c>
      <c r="X2647" s="53" t="s">
        <v>53</v>
      </c>
      <c r="Y2647" s="53" t="s">
        <v>290</v>
      </c>
      <c r="Z2647" s="58" t="str">
        <f>'LISTA DOS ITENS'!$F2647&amp;"-"&amp;'LISTA DOS ITENS'!$H2647&amp;"-"&amp;'LISTA DOS ITENS'!$J2647&amp;"-"&amp;'LISTA DOS ITENS'!$K2647&amp;"-"&amp;'LISTA DOS ITENS'!$I2647</f>
        <v>10000124-2101-0026-IMOB/NAC-</v>
      </c>
      <c r="AA2647" s="59" t="str">
        <f t="array" ref="AA2647">INDEX('RESUMO - LOTES E VMA'!$M$3:$M$181,MATCH('LISTA DOS ITENS'!$D2647,'RESUMO - LOTES E VMA'!$A$3:$A$181,0))</f>
        <v>Para Leilão</v>
      </c>
      <c r="AB2647" s="60">
        <f t="array" ref="AB2647">INDEX('RESUMO - LOTES E VMA'!$J$3:$J$181,MATCH('LISTA DOS ITENS'!$D2647,'RESUMO - LOTES E VMA'!$A$3:$A$181,0))</f>
        <v>0.304370017</v>
      </c>
      <c r="AC2647" s="29" t="str">
        <f t="array" ref="AC2647">INDEX('RESUMO - LOTES E VMA'!$L$3:$L$181,MATCH('LISTA DOS ITENS'!$D2647,'RESUMO - LOTES E VMA'!$A$3:$A$181,0))</f>
        <v>1% do Valor de Comparação do VMA</v>
      </c>
      <c r="AD2647" s="53" t="str">
        <f>VLOOKUP(Tabela1[[#This Row],[Índice]],[1]Planilha1!$A:$A,1,0)</f>
        <v>#ERROR!</v>
      </c>
    </row>
    <row r="2648" ht="15.75" customHeight="1">
      <c r="A2648" s="52">
        <v>258466.0</v>
      </c>
      <c r="B2648" s="53" t="s">
        <v>70</v>
      </c>
      <c r="C2648" s="53" t="s">
        <v>71</v>
      </c>
      <c r="D2648" s="22">
        <v>207394.0</v>
      </c>
      <c r="E2648" s="53" t="s">
        <v>119</v>
      </c>
      <c r="F2648" s="54">
        <v>1.0000124E7</v>
      </c>
      <c r="G2648" s="53" t="s">
        <v>1935</v>
      </c>
      <c r="H2648" s="55">
        <v>2101.0</v>
      </c>
      <c r="I2648" s="55" t="s">
        <v>615</v>
      </c>
      <c r="J2648" s="55" t="s">
        <v>126</v>
      </c>
      <c r="K2648" s="53" t="s">
        <v>80</v>
      </c>
      <c r="L2648" s="53"/>
      <c r="M2648" s="53">
        <v>11.995000000000005</v>
      </c>
      <c r="N2648" s="53" t="s">
        <v>440</v>
      </c>
      <c r="O2648" s="25">
        <v>78.22166666666666</v>
      </c>
      <c r="P2648" s="25">
        <f>'LISTA DOS ITENS'!$O2648*'LISTA DOS ITENS'!$M2648</f>
        <v>938.2688917</v>
      </c>
      <c r="Q2648" s="25">
        <v>78.22</v>
      </c>
      <c r="R2648" s="25">
        <f>'LISTA DOS ITENS'!$Q2648*'LISTA DOS ITENS'!$M2648</f>
        <v>938.2489</v>
      </c>
      <c r="S2648" s="56">
        <f>IF('LISTA DOS ITENS'!$P2648&gt;'LISTA DOS ITENS'!$R2648,'LISTA DOS ITENS'!$P2648,'LISTA DOS ITENS'!$R2648)</f>
        <v>938.2688917</v>
      </c>
      <c r="T2648" s="25">
        <v>23.49051886884994</v>
      </c>
      <c r="U2648" s="25">
        <f>'LISTA DOS ITENS'!$T2648*'LISTA DOS ITENS'!$M2648</f>
        <v>281.7687738</v>
      </c>
      <c r="V2648" s="56">
        <f t="array" ref="V2648">INDEX('RESUMO - LOTES E VMA'!$F$3:$F$181,MATCH('LISTA DOS ITENS'!$D2648,'RESUMO - LOTES E VMA'!$A$3:$A$181,0))</f>
        <v>93579.15453</v>
      </c>
      <c r="W2648" s="57">
        <f>'LISTA DOS ITENS'!$U2648/'LISTA DOS ITENS'!$V2648</f>
        <v>0.003011020726</v>
      </c>
      <c r="X2648" s="53" t="s">
        <v>53</v>
      </c>
      <c r="Y2648" s="53" t="s">
        <v>290</v>
      </c>
      <c r="Z2648" s="58" t="str">
        <f>'LISTA DOS ITENS'!$F2648&amp;"-"&amp;'LISTA DOS ITENS'!$H2648&amp;"-"&amp;'LISTA DOS ITENS'!$J2648&amp;"-"&amp;'LISTA DOS ITENS'!$K2648&amp;"-"&amp;'LISTA DOS ITENS'!$I2648</f>
        <v>10000124-2101-0026-IMOB/NAC-OP-3520-18-901-MRP</v>
      </c>
      <c r="AA2648" s="59" t="str">
        <f t="array" ref="AA2648">INDEX('RESUMO - LOTES E VMA'!$M$3:$M$181,MATCH('LISTA DOS ITENS'!$D2648,'RESUMO - LOTES E VMA'!$A$3:$A$181,0))</f>
        <v>Para Leilão</v>
      </c>
      <c r="AB2648" s="60">
        <f t="array" ref="AB2648">INDEX('RESUMO - LOTES E VMA'!$J$3:$J$181,MATCH('LISTA DOS ITENS'!$D2648,'RESUMO - LOTES E VMA'!$A$3:$A$181,0))</f>
        <v>0.304370017</v>
      </c>
      <c r="AC2648" s="29" t="str">
        <f t="array" ref="AC2648">INDEX('RESUMO - LOTES E VMA'!$L$3:$L$181,MATCH('LISTA DOS ITENS'!$D2648,'RESUMO - LOTES E VMA'!$A$3:$A$181,0))</f>
        <v>1% do Valor de Comparação do VMA</v>
      </c>
      <c r="AD2648" s="53" t="str">
        <f>VLOOKUP(Tabela1[[#This Row],[Índice]],[1]Planilha1!$A:$A,1,0)</f>
        <v>#ERROR!</v>
      </c>
    </row>
    <row r="2649" ht="15.75" customHeight="1">
      <c r="A2649" s="52">
        <v>258467.0</v>
      </c>
      <c r="B2649" s="53" t="s">
        <v>70</v>
      </c>
      <c r="C2649" s="53" t="s">
        <v>71</v>
      </c>
      <c r="D2649" s="22">
        <v>207394.0</v>
      </c>
      <c r="E2649" s="53" t="s">
        <v>119</v>
      </c>
      <c r="F2649" s="54">
        <v>1.0000124E7</v>
      </c>
      <c r="G2649" s="53" t="s">
        <v>1935</v>
      </c>
      <c r="H2649" s="55">
        <v>2101.0</v>
      </c>
      <c r="I2649" s="55" t="s">
        <v>130</v>
      </c>
      <c r="J2649" s="55" t="s">
        <v>126</v>
      </c>
      <c r="K2649" s="53" t="s">
        <v>125</v>
      </c>
      <c r="L2649" s="53"/>
      <c r="M2649" s="53">
        <v>11.92</v>
      </c>
      <c r="N2649" s="53" t="s">
        <v>440</v>
      </c>
      <c r="O2649" s="25">
        <v>64.76174496644296</v>
      </c>
      <c r="P2649" s="25">
        <f>'LISTA DOS ITENS'!$O2649*'LISTA DOS ITENS'!$M2649</f>
        <v>771.96</v>
      </c>
      <c r="Q2649" s="25">
        <v>78.22</v>
      </c>
      <c r="R2649" s="25">
        <f>'LISTA DOS ITENS'!$Q2649*'LISTA DOS ITENS'!$M2649</f>
        <v>932.3824</v>
      </c>
      <c r="S2649" s="56">
        <f>IF('LISTA DOS ITENS'!$P2649&gt;'LISTA DOS ITENS'!$R2649,'LISTA DOS ITENS'!$P2649,'LISTA DOS ITENS'!$R2649)</f>
        <v>932.3824</v>
      </c>
      <c r="T2649" s="25">
        <v>23.49051886884994</v>
      </c>
      <c r="U2649" s="25">
        <f>'LISTA DOS ITENS'!$T2649*'LISTA DOS ITENS'!$M2649</f>
        <v>280.0069849</v>
      </c>
      <c r="V2649" s="56">
        <f t="array" ref="V2649">INDEX('RESUMO - LOTES E VMA'!$F$3:$F$181,MATCH('LISTA DOS ITENS'!$D2649,'RESUMO - LOTES E VMA'!$A$3:$A$181,0))</f>
        <v>93579.15453</v>
      </c>
      <c r="W2649" s="57">
        <f>'LISTA DOS ITENS'!$U2649/'LISTA DOS ITENS'!$V2649</f>
        <v>0.002992194002</v>
      </c>
      <c r="X2649" s="53" t="s">
        <v>53</v>
      </c>
      <c r="Y2649" s="53" t="s">
        <v>290</v>
      </c>
      <c r="Z2649" s="58" t="str">
        <f>'LISTA DOS ITENS'!$F2649&amp;"-"&amp;'LISTA DOS ITENS'!$H2649&amp;"-"&amp;'LISTA DOS ITENS'!$J2649&amp;"-"&amp;'LISTA DOS ITENS'!$K2649&amp;"-"&amp;'LISTA DOS ITENS'!$I2649</f>
        <v>10000124-2101-0026-PAR/NAC-ED-1000-01.02</v>
      </c>
      <c r="AA2649" s="59" t="str">
        <f t="array" ref="AA2649">INDEX('RESUMO - LOTES E VMA'!$M$3:$M$181,MATCH('LISTA DOS ITENS'!$D2649,'RESUMO - LOTES E VMA'!$A$3:$A$181,0))</f>
        <v>Para Leilão</v>
      </c>
      <c r="AB2649" s="60">
        <f t="array" ref="AB2649">INDEX('RESUMO - LOTES E VMA'!$J$3:$J$181,MATCH('LISTA DOS ITENS'!$D2649,'RESUMO - LOTES E VMA'!$A$3:$A$181,0))</f>
        <v>0.304370017</v>
      </c>
      <c r="AC2649" s="29" t="str">
        <f t="array" ref="AC2649">INDEX('RESUMO - LOTES E VMA'!$L$3:$L$181,MATCH('LISTA DOS ITENS'!$D2649,'RESUMO - LOTES E VMA'!$A$3:$A$181,0))</f>
        <v>1% do Valor de Comparação do VMA</v>
      </c>
      <c r="AD2649" s="53" t="str">
        <f>VLOOKUP(Tabela1[[#This Row],[Índice]],[1]Planilha1!$A:$A,1,0)</f>
        <v>#ERROR!</v>
      </c>
    </row>
    <row r="2650" ht="15.75" customHeight="1">
      <c r="A2650" s="52">
        <v>258468.0</v>
      </c>
      <c r="B2650" s="53" t="s">
        <v>70</v>
      </c>
      <c r="C2650" s="53" t="s">
        <v>71</v>
      </c>
      <c r="D2650" s="22">
        <v>207394.0</v>
      </c>
      <c r="E2650" s="53" t="s">
        <v>119</v>
      </c>
      <c r="F2650" s="54">
        <v>1.0000127E7</v>
      </c>
      <c r="G2650" s="53" t="s">
        <v>1936</v>
      </c>
      <c r="H2650" s="55">
        <v>2101.0</v>
      </c>
      <c r="I2650" s="55" t="s">
        <v>445</v>
      </c>
      <c r="J2650" s="55" t="s">
        <v>126</v>
      </c>
      <c r="K2650" s="53" t="s">
        <v>117</v>
      </c>
      <c r="L2650" s="53"/>
      <c r="M2650" s="53">
        <v>2.5999999999999996</v>
      </c>
      <c r="N2650" s="53" t="s">
        <v>440</v>
      </c>
      <c r="O2650" s="25">
        <v>165.3</v>
      </c>
      <c r="P2650" s="25">
        <f>'LISTA DOS ITENS'!$O2650*'LISTA DOS ITENS'!$M2650</f>
        <v>429.78</v>
      </c>
      <c r="Q2650" s="25">
        <v>144.0</v>
      </c>
      <c r="R2650" s="25">
        <f>'LISTA DOS ITENS'!$Q2650*'LISTA DOS ITENS'!$M2650</f>
        <v>374.4</v>
      </c>
      <c r="S2650" s="56">
        <f>IF('LISTA DOS ITENS'!$P2650&gt;'LISTA DOS ITENS'!$R2650,'LISTA DOS ITENS'!$P2650,'LISTA DOS ITENS'!$R2650)</f>
        <v>429.78</v>
      </c>
      <c r="T2650" s="25">
        <v>43.245138290902474</v>
      </c>
      <c r="U2650" s="25">
        <f>'LISTA DOS ITENS'!$T2650*'LISTA DOS ITENS'!$M2650</f>
        <v>112.4373596</v>
      </c>
      <c r="V2650" s="56">
        <f t="array" ref="V2650">INDEX('RESUMO - LOTES E VMA'!$F$3:$F$181,MATCH('LISTA DOS ITENS'!$D2650,'RESUMO - LOTES E VMA'!$A$3:$A$181,0))</f>
        <v>93579.15453</v>
      </c>
      <c r="W2650" s="57">
        <f>'LISTA DOS ITENS'!$U2650/'LISTA DOS ITENS'!$V2650</f>
        <v>0.00120152143</v>
      </c>
      <c r="X2650" s="53" t="s">
        <v>53</v>
      </c>
      <c r="Y2650" s="53" t="s">
        <v>290</v>
      </c>
      <c r="Z2650" s="58" t="str">
        <f>'LISTA DOS ITENS'!$F2650&amp;"-"&amp;'LISTA DOS ITENS'!$H2650&amp;"-"&amp;'LISTA DOS ITENS'!$J2650&amp;"-"&amp;'LISTA DOS ITENS'!$K2650&amp;"-"&amp;'LISTA DOS ITENS'!$I2650</f>
        <v>10000127-2101-0026-CONS/IAMN-OP-3516-19-902-MRP</v>
      </c>
      <c r="AA2650" s="59" t="str">
        <f t="array" ref="AA2650">INDEX('RESUMO - LOTES E VMA'!$M$3:$M$181,MATCH('LISTA DOS ITENS'!$D2650,'RESUMO - LOTES E VMA'!$A$3:$A$181,0))</f>
        <v>Para Leilão</v>
      </c>
      <c r="AB2650" s="60">
        <f t="array" ref="AB2650">INDEX('RESUMO - LOTES E VMA'!$J$3:$J$181,MATCH('LISTA DOS ITENS'!$D2650,'RESUMO - LOTES E VMA'!$A$3:$A$181,0))</f>
        <v>0.304370017</v>
      </c>
      <c r="AC2650" s="29" t="str">
        <f t="array" ref="AC2650">INDEX('RESUMO - LOTES E VMA'!$L$3:$L$181,MATCH('LISTA DOS ITENS'!$D2650,'RESUMO - LOTES E VMA'!$A$3:$A$181,0))</f>
        <v>1% do Valor de Comparação do VMA</v>
      </c>
      <c r="AD2650" s="53" t="str">
        <f>VLOOKUP(Tabela1[[#This Row],[Índice]],[1]Planilha1!$A:$A,1,0)</f>
        <v>#ERROR!</v>
      </c>
    </row>
    <row r="2651" ht="15.75" customHeight="1">
      <c r="A2651" s="52">
        <v>258469.0</v>
      </c>
      <c r="B2651" s="53" t="s">
        <v>70</v>
      </c>
      <c r="C2651" s="53" t="s">
        <v>71</v>
      </c>
      <c r="D2651" s="22">
        <v>207394.0</v>
      </c>
      <c r="E2651" s="53" t="s">
        <v>119</v>
      </c>
      <c r="F2651" s="54">
        <v>1.0000138E7</v>
      </c>
      <c r="G2651" s="53" t="s">
        <v>1937</v>
      </c>
      <c r="H2651" s="55">
        <v>2101.0</v>
      </c>
      <c r="I2651" s="55"/>
      <c r="J2651" s="55" t="s">
        <v>126</v>
      </c>
      <c r="K2651" s="53" t="s">
        <v>73</v>
      </c>
      <c r="L2651" s="53"/>
      <c r="M2651" s="53">
        <v>5.854</v>
      </c>
      <c r="N2651" s="53" t="s">
        <v>440</v>
      </c>
      <c r="O2651" s="25">
        <v>480.10322580645163</v>
      </c>
      <c r="P2651" s="25">
        <f>'LISTA DOS ITENS'!$O2651*'LISTA DOS ITENS'!$M2651</f>
        <v>2810.524284</v>
      </c>
      <c r="Q2651" s="25">
        <v>480.1</v>
      </c>
      <c r="R2651" s="25">
        <f>'LISTA DOS ITENS'!$Q2651*'LISTA DOS ITENS'!$M2651</f>
        <v>2810.5054</v>
      </c>
      <c r="S2651" s="56">
        <f>IF('LISTA DOS ITENS'!$P2651&gt;'LISTA DOS ITENS'!$R2651,'LISTA DOS ITENS'!$P2651,'LISTA DOS ITENS'!$R2651)</f>
        <v>2810.524284</v>
      </c>
      <c r="T2651" s="25">
        <v>144.18049231571027</v>
      </c>
      <c r="U2651" s="25">
        <f>'LISTA DOS ITENS'!$T2651*'LISTA DOS ITENS'!$M2651</f>
        <v>844.032602</v>
      </c>
      <c r="V2651" s="56">
        <f t="array" ref="V2651">INDEX('RESUMO - LOTES E VMA'!$F$3:$F$181,MATCH('LISTA DOS ITENS'!$D2651,'RESUMO - LOTES E VMA'!$A$3:$A$181,0))</f>
        <v>93579.15453</v>
      </c>
      <c r="W2651" s="57">
        <f>'LISTA DOS ITENS'!$U2651/'LISTA DOS ITENS'!$V2651</f>
        <v>0.009019451033</v>
      </c>
      <c r="X2651" s="53" t="s">
        <v>53</v>
      </c>
      <c r="Y2651" s="53" t="s">
        <v>290</v>
      </c>
      <c r="Z2651" s="58" t="str">
        <f>'LISTA DOS ITENS'!$F2651&amp;"-"&amp;'LISTA DOS ITENS'!$H2651&amp;"-"&amp;'LISTA DOS ITENS'!$J2651&amp;"-"&amp;'LISTA DOS ITENS'!$K2651&amp;"-"&amp;'LISTA DOS ITENS'!$I2651</f>
        <v>10000138-2101-0026-CONS/NAC-</v>
      </c>
      <c r="AA2651" s="59" t="str">
        <f t="array" ref="AA2651">INDEX('RESUMO - LOTES E VMA'!$M$3:$M$181,MATCH('LISTA DOS ITENS'!$D2651,'RESUMO - LOTES E VMA'!$A$3:$A$181,0))</f>
        <v>Para Leilão</v>
      </c>
      <c r="AB2651" s="60">
        <f t="array" ref="AB2651">INDEX('RESUMO - LOTES E VMA'!$J$3:$J$181,MATCH('LISTA DOS ITENS'!$D2651,'RESUMO - LOTES E VMA'!$A$3:$A$181,0))</f>
        <v>0.304370017</v>
      </c>
      <c r="AC2651" s="29" t="str">
        <f t="array" ref="AC2651">INDEX('RESUMO - LOTES E VMA'!$L$3:$L$181,MATCH('LISTA DOS ITENS'!$D2651,'RESUMO - LOTES E VMA'!$A$3:$A$181,0))</f>
        <v>1% do Valor de Comparação do VMA</v>
      </c>
      <c r="AD2651" s="53" t="str">
        <f>VLOOKUP(Tabela1[[#This Row],[Índice]],[1]Planilha1!$A:$A,1,0)</f>
        <v>#ERROR!</v>
      </c>
    </row>
    <row r="2652" ht="15.75" customHeight="1">
      <c r="A2652" s="52">
        <v>258470.0</v>
      </c>
      <c r="B2652" s="53" t="s">
        <v>70</v>
      </c>
      <c r="C2652" s="53" t="s">
        <v>71</v>
      </c>
      <c r="D2652" s="22">
        <v>207394.0</v>
      </c>
      <c r="E2652" s="53" t="s">
        <v>119</v>
      </c>
      <c r="F2652" s="54">
        <v>1.0000154E7</v>
      </c>
      <c r="G2652" s="53" t="s">
        <v>1938</v>
      </c>
      <c r="H2652" s="55">
        <v>2101.0</v>
      </c>
      <c r="I2652" s="55" t="s">
        <v>588</v>
      </c>
      <c r="J2652" s="55" t="s">
        <v>126</v>
      </c>
      <c r="K2652" s="53" t="s">
        <v>80</v>
      </c>
      <c r="L2652" s="53"/>
      <c r="M2652" s="53">
        <v>5.57</v>
      </c>
      <c r="N2652" s="53" t="s">
        <v>440</v>
      </c>
      <c r="O2652" s="25">
        <v>192.79171210468922</v>
      </c>
      <c r="P2652" s="25">
        <f>'LISTA DOS ITENS'!$O2652*'LISTA DOS ITENS'!$M2652</f>
        <v>1073.849836</v>
      </c>
      <c r="Q2652" s="25">
        <v>150.62</v>
      </c>
      <c r="R2652" s="25">
        <f>'LISTA DOS ITENS'!$Q2652*'LISTA DOS ITENS'!$M2652</f>
        <v>838.9534</v>
      </c>
      <c r="S2652" s="56">
        <f>IF('LISTA DOS ITENS'!$P2652&gt;'LISTA DOS ITENS'!$R2652,'LISTA DOS ITENS'!$P2652,'LISTA DOS ITENS'!$R2652)</f>
        <v>1073.849836</v>
      </c>
      <c r="T2652" s="25">
        <v>45.23321339844257</v>
      </c>
      <c r="U2652" s="25">
        <f>'LISTA DOS ITENS'!$T2652*'LISTA DOS ITENS'!$M2652</f>
        <v>251.9489986</v>
      </c>
      <c r="V2652" s="56">
        <f t="array" ref="V2652">INDEX('RESUMO - LOTES E VMA'!$F$3:$F$181,MATCH('LISTA DOS ITENS'!$D2652,'RESUMO - LOTES E VMA'!$A$3:$A$181,0))</f>
        <v>93579.15453</v>
      </c>
      <c r="W2652" s="57">
        <f>'LISTA DOS ITENS'!$U2652/'LISTA DOS ITENS'!$V2652</f>
        <v>0.002692362417</v>
      </c>
      <c r="X2652" s="53" t="s">
        <v>53</v>
      </c>
      <c r="Y2652" s="53" t="s">
        <v>290</v>
      </c>
      <c r="Z2652" s="58" t="str">
        <f>'LISTA DOS ITENS'!$F2652&amp;"-"&amp;'LISTA DOS ITENS'!$H2652&amp;"-"&amp;'LISTA DOS ITENS'!$J2652&amp;"-"&amp;'LISTA DOS ITENS'!$K2652&amp;"-"&amp;'LISTA DOS ITENS'!$I2652</f>
        <v>10000154-2101-0026-IMOB/NAC-OP-3514-18-901-MRP</v>
      </c>
      <c r="AA2652" s="59" t="str">
        <f t="array" ref="AA2652">INDEX('RESUMO - LOTES E VMA'!$M$3:$M$181,MATCH('LISTA DOS ITENS'!$D2652,'RESUMO - LOTES E VMA'!$A$3:$A$181,0))</f>
        <v>Para Leilão</v>
      </c>
      <c r="AB2652" s="60">
        <f t="array" ref="AB2652">INDEX('RESUMO - LOTES E VMA'!$J$3:$J$181,MATCH('LISTA DOS ITENS'!$D2652,'RESUMO - LOTES E VMA'!$A$3:$A$181,0))</f>
        <v>0.304370017</v>
      </c>
      <c r="AC2652" s="29" t="str">
        <f t="array" ref="AC2652">INDEX('RESUMO - LOTES E VMA'!$L$3:$L$181,MATCH('LISTA DOS ITENS'!$D2652,'RESUMO - LOTES E VMA'!$A$3:$A$181,0))</f>
        <v>1% do Valor de Comparação do VMA</v>
      </c>
      <c r="AD2652" s="53" t="str">
        <f>VLOOKUP(Tabela1[[#This Row],[Índice]],[1]Planilha1!$A:$A,1,0)</f>
        <v>#ERROR!</v>
      </c>
    </row>
    <row r="2653" ht="15.75" customHeight="1">
      <c r="A2653" s="52">
        <v>258471.0</v>
      </c>
      <c r="B2653" s="53" t="s">
        <v>70</v>
      </c>
      <c r="C2653" s="53" t="s">
        <v>71</v>
      </c>
      <c r="D2653" s="22">
        <v>207394.0</v>
      </c>
      <c r="E2653" s="53" t="s">
        <v>119</v>
      </c>
      <c r="F2653" s="54">
        <v>1.0000246E7</v>
      </c>
      <c r="G2653" s="53" t="s">
        <v>1939</v>
      </c>
      <c r="H2653" s="55">
        <v>2101.0</v>
      </c>
      <c r="I2653" s="55"/>
      <c r="J2653" s="55" t="s">
        <v>126</v>
      </c>
      <c r="K2653" s="53" t="s">
        <v>73</v>
      </c>
      <c r="L2653" s="53"/>
      <c r="M2653" s="53">
        <v>0.01</v>
      </c>
      <c r="N2653" s="53" t="s">
        <v>440</v>
      </c>
      <c r="O2653" s="25">
        <v>36.0</v>
      </c>
      <c r="P2653" s="25">
        <f>'LISTA DOS ITENS'!$O2653*'LISTA DOS ITENS'!$M2653</f>
        <v>0.36</v>
      </c>
      <c r="Q2653" s="25">
        <v>41.15</v>
      </c>
      <c r="R2653" s="25">
        <f>'LISTA DOS ITENS'!$Q2653*'LISTA DOS ITENS'!$M2653</f>
        <v>0.4115</v>
      </c>
      <c r="S2653" s="56">
        <f>IF('LISTA DOS ITENS'!$P2653&gt;'LISTA DOS ITENS'!$R2653,'LISTA DOS ITENS'!$P2653,'LISTA DOS ITENS'!$R2653)</f>
        <v>0.4115</v>
      </c>
      <c r="T2653" s="25">
        <v>12.357898893546087</v>
      </c>
      <c r="U2653" s="25">
        <f>'LISTA DOS ITENS'!$T2653*'LISTA DOS ITENS'!$M2653</f>
        <v>0.1235789889</v>
      </c>
      <c r="V2653" s="56">
        <f t="array" ref="V2653">INDEX('RESUMO - LOTES E VMA'!$F$3:$F$181,MATCH('LISTA DOS ITENS'!$D2653,'RESUMO - LOTES E VMA'!$A$3:$A$181,0))</f>
        <v>93579.15453</v>
      </c>
      <c r="W2653" s="57">
        <f>'LISTA DOS ITENS'!$U2653/'LISTA DOS ITENS'!$V2653</f>
        <v>0.000001320582448</v>
      </c>
      <c r="X2653" s="53" t="s">
        <v>53</v>
      </c>
      <c r="Y2653" s="53" t="s">
        <v>290</v>
      </c>
      <c r="Z2653" s="58" t="str">
        <f>'LISTA DOS ITENS'!$F2653&amp;"-"&amp;'LISTA DOS ITENS'!$H2653&amp;"-"&amp;'LISTA DOS ITENS'!$J2653&amp;"-"&amp;'LISTA DOS ITENS'!$K2653&amp;"-"&amp;'LISTA DOS ITENS'!$I2653</f>
        <v>10000246-2101-0026-CONS/NAC-</v>
      </c>
      <c r="AA2653" s="59" t="str">
        <f t="array" ref="AA2653">INDEX('RESUMO - LOTES E VMA'!$M$3:$M$181,MATCH('LISTA DOS ITENS'!$D2653,'RESUMO - LOTES E VMA'!$A$3:$A$181,0))</f>
        <v>Para Leilão</v>
      </c>
      <c r="AB2653" s="60">
        <f t="array" ref="AB2653">INDEX('RESUMO - LOTES E VMA'!$J$3:$J$181,MATCH('LISTA DOS ITENS'!$D2653,'RESUMO - LOTES E VMA'!$A$3:$A$181,0))</f>
        <v>0.304370017</v>
      </c>
      <c r="AC2653" s="29" t="str">
        <f t="array" ref="AC2653">INDEX('RESUMO - LOTES E VMA'!$L$3:$L$181,MATCH('LISTA DOS ITENS'!$D2653,'RESUMO - LOTES E VMA'!$A$3:$A$181,0))</f>
        <v>1% do Valor de Comparação do VMA</v>
      </c>
      <c r="AD2653" s="53" t="str">
        <f>VLOOKUP(Tabela1[[#This Row],[Índice]],[1]Planilha1!$A:$A,1,0)</f>
        <v>#ERROR!</v>
      </c>
    </row>
    <row r="2654" ht="15.75" customHeight="1">
      <c r="A2654" s="52">
        <v>258472.0</v>
      </c>
      <c r="B2654" s="53" t="s">
        <v>70</v>
      </c>
      <c r="C2654" s="53" t="s">
        <v>71</v>
      </c>
      <c r="D2654" s="22">
        <v>207394.0</v>
      </c>
      <c r="E2654" s="53" t="s">
        <v>119</v>
      </c>
      <c r="F2654" s="54">
        <v>1.0000246E7</v>
      </c>
      <c r="G2654" s="53" t="s">
        <v>1939</v>
      </c>
      <c r="H2654" s="55">
        <v>2101.0</v>
      </c>
      <c r="I2654" s="55" t="s">
        <v>130</v>
      </c>
      <c r="J2654" s="55" t="s">
        <v>126</v>
      </c>
      <c r="K2654" s="53" t="s">
        <v>73</v>
      </c>
      <c r="L2654" s="53"/>
      <c r="M2654" s="53">
        <v>1.31</v>
      </c>
      <c r="N2654" s="53" t="s">
        <v>440</v>
      </c>
      <c r="O2654" s="25">
        <v>35.52671755725191</v>
      </c>
      <c r="P2654" s="25">
        <f>'LISTA DOS ITENS'!$O2654*'LISTA DOS ITENS'!$M2654</f>
        <v>46.54</v>
      </c>
      <c r="Q2654" s="25">
        <v>41.15</v>
      </c>
      <c r="R2654" s="25">
        <f>'LISTA DOS ITENS'!$Q2654*'LISTA DOS ITENS'!$M2654</f>
        <v>53.9065</v>
      </c>
      <c r="S2654" s="56">
        <f>IF('LISTA DOS ITENS'!$P2654&gt;'LISTA DOS ITENS'!$R2654,'LISTA DOS ITENS'!$P2654,'LISTA DOS ITENS'!$R2654)</f>
        <v>53.9065</v>
      </c>
      <c r="T2654" s="25">
        <v>12.357898893546087</v>
      </c>
      <c r="U2654" s="25">
        <f>'LISTA DOS ITENS'!$T2654*'LISTA DOS ITENS'!$M2654</f>
        <v>16.18884755</v>
      </c>
      <c r="V2654" s="56">
        <f t="array" ref="V2654">INDEX('RESUMO - LOTES E VMA'!$F$3:$F$181,MATCH('LISTA DOS ITENS'!$D2654,'RESUMO - LOTES E VMA'!$A$3:$A$181,0))</f>
        <v>93579.15453</v>
      </c>
      <c r="W2654" s="57">
        <f>'LISTA DOS ITENS'!$U2654/'LISTA DOS ITENS'!$V2654</f>
        <v>0.0001729963006</v>
      </c>
      <c r="X2654" s="53" t="s">
        <v>53</v>
      </c>
      <c r="Y2654" s="53" t="s">
        <v>290</v>
      </c>
      <c r="Z2654" s="58" t="str">
        <f>'LISTA DOS ITENS'!$F2654&amp;"-"&amp;'LISTA DOS ITENS'!$H2654&amp;"-"&amp;'LISTA DOS ITENS'!$J2654&amp;"-"&amp;'LISTA DOS ITENS'!$K2654&amp;"-"&amp;'LISTA DOS ITENS'!$I2654</f>
        <v>10000246-2101-0026-CONS/NAC-ED-1000-01.02</v>
      </c>
      <c r="AA2654" s="59" t="str">
        <f t="array" ref="AA2654">INDEX('RESUMO - LOTES E VMA'!$M$3:$M$181,MATCH('LISTA DOS ITENS'!$D2654,'RESUMO - LOTES E VMA'!$A$3:$A$181,0))</f>
        <v>Para Leilão</v>
      </c>
      <c r="AB2654" s="60">
        <f t="array" ref="AB2654">INDEX('RESUMO - LOTES E VMA'!$J$3:$J$181,MATCH('LISTA DOS ITENS'!$D2654,'RESUMO - LOTES E VMA'!$A$3:$A$181,0))</f>
        <v>0.304370017</v>
      </c>
      <c r="AC2654" s="29" t="str">
        <f t="array" ref="AC2654">INDEX('RESUMO - LOTES E VMA'!$L$3:$L$181,MATCH('LISTA DOS ITENS'!$D2654,'RESUMO - LOTES E VMA'!$A$3:$A$181,0))</f>
        <v>1% do Valor de Comparação do VMA</v>
      </c>
      <c r="AD2654" s="53" t="str">
        <f>VLOOKUP(Tabela1[[#This Row],[Índice]],[1]Planilha1!$A:$A,1,0)</f>
        <v>#ERROR!</v>
      </c>
    </row>
    <row r="2655" ht="15.75" customHeight="1">
      <c r="A2655" s="52">
        <v>258473.0</v>
      </c>
      <c r="B2655" s="53" t="s">
        <v>70</v>
      </c>
      <c r="C2655" s="53" t="s">
        <v>71</v>
      </c>
      <c r="D2655" s="22">
        <v>207394.0</v>
      </c>
      <c r="E2655" s="53" t="s">
        <v>119</v>
      </c>
      <c r="F2655" s="54">
        <v>1.0000246E7</v>
      </c>
      <c r="G2655" s="53" t="s">
        <v>1939</v>
      </c>
      <c r="H2655" s="55">
        <v>2101.0</v>
      </c>
      <c r="I2655" s="55" t="s">
        <v>130</v>
      </c>
      <c r="J2655" s="55" t="s">
        <v>126</v>
      </c>
      <c r="K2655" s="53" t="s">
        <v>80</v>
      </c>
      <c r="L2655" s="53"/>
      <c r="M2655" s="53">
        <v>1.41</v>
      </c>
      <c r="N2655" s="53" t="s">
        <v>440</v>
      </c>
      <c r="O2655" s="25">
        <v>41.14893617021277</v>
      </c>
      <c r="P2655" s="25">
        <f>'LISTA DOS ITENS'!$O2655*'LISTA DOS ITENS'!$M2655</f>
        <v>58.02</v>
      </c>
      <c r="Q2655" s="25">
        <v>41.15</v>
      </c>
      <c r="R2655" s="25">
        <f>'LISTA DOS ITENS'!$Q2655*'LISTA DOS ITENS'!$M2655</f>
        <v>58.0215</v>
      </c>
      <c r="S2655" s="56">
        <f>IF('LISTA DOS ITENS'!$P2655&gt;'LISTA DOS ITENS'!$R2655,'LISTA DOS ITENS'!$P2655,'LISTA DOS ITENS'!$R2655)</f>
        <v>58.0215</v>
      </c>
      <c r="T2655" s="25">
        <v>12.357898893546087</v>
      </c>
      <c r="U2655" s="25">
        <f>'LISTA DOS ITENS'!$T2655*'LISTA DOS ITENS'!$M2655</f>
        <v>17.42463744</v>
      </c>
      <c r="V2655" s="56">
        <f t="array" ref="V2655">INDEX('RESUMO - LOTES E VMA'!$F$3:$F$181,MATCH('LISTA DOS ITENS'!$D2655,'RESUMO - LOTES E VMA'!$A$3:$A$181,0))</f>
        <v>93579.15453</v>
      </c>
      <c r="W2655" s="57">
        <f>'LISTA DOS ITENS'!$U2655/'LISTA DOS ITENS'!$V2655</f>
        <v>0.0001862021251</v>
      </c>
      <c r="X2655" s="53" t="s">
        <v>53</v>
      </c>
      <c r="Y2655" s="53" t="s">
        <v>290</v>
      </c>
      <c r="Z2655" s="58" t="str">
        <f>'LISTA DOS ITENS'!$F2655&amp;"-"&amp;'LISTA DOS ITENS'!$H2655&amp;"-"&amp;'LISTA DOS ITENS'!$J2655&amp;"-"&amp;'LISTA DOS ITENS'!$K2655&amp;"-"&amp;'LISTA DOS ITENS'!$I2655</f>
        <v>10000246-2101-0026-IMOB/NAC-ED-1000-01.02</v>
      </c>
      <c r="AA2655" s="59" t="str">
        <f t="array" ref="AA2655">INDEX('RESUMO - LOTES E VMA'!$M$3:$M$181,MATCH('LISTA DOS ITENS'!$D2655,'RESUMO - LOTES E VMA'!$A$3:$A$181,0))</f>
        <v>Para Leilão</v>
      </c>
      <c r="AB2655" s="60">
        <f t="array" ref="AB2655">INDEX('RESUMO - LOTES E VMA'!$J$3:$J$181,MATCH('LISTA DOS ITENS'!$D2655,'RESUMO - LOTES E VMA'!$A$3:$A$181,0))</f>
        <v>0.304370017</v>
      </c>
      <c r="AC2655" s="29" t="str">
        <f t="array" ref="AC2655">INDEX('RESUMO - LOTES E VMA'!$L$3:$L$181,MATCH('LISTA DOS ITENS'!$D2655,'RESUMO - LOTES E VMA'!$A$3:$A$181,0))</f>
        <v>1% do Valor de Comparação do VMA</v>
      </c>
      <c r="AD2655" s="53" t="str">
        <f>VLOOKUP(Tabela1[[#This Row],[Índice]],[1]Planilha1!$A:$A,1,0)</f>
        <v>#ERROR!</v>
      </c>
    </row>
    <row r="2656" ht="15.75" customHeight="1">
      <c r="A2656" s="52">
        <v>258474.0</v>
      </c>
      <c r="B2656" s="53" t="s">
        <v>70</v>
      </c>
      <c r="C2656" s="53" t="s">
        <v>71</v>
      </c>
      <c r="D2656" s="22">
        <v>207394.0</v>
      </c>
      <c r="E2656" s="53" t="s">
        <v>119</v>
      </c>
      <c r="F2656" s="54">
        <v>1.0000246E7</v>
      </c>
      <c r="G2656" s="53" t="s">
        <v>1939</v>
      </c>
      <c r="H2656" s="55">
        <v>2101.0</v>
      </c>
      <c r="I2656" s="55" t="s">
        <v>1940</v>
      </c>
      <c r="J2656" s="55" t="s">
        <v>126</v>
      </c>
      <c r="K2656" s="53" t="s">
        <v>80</v>
      </c>
      <c r="L2656" s="53"/>
      <c r="M2656" s="53">
        <v>2.5</v>
      </c>
      <c r="N2656" s="53" t="s">
        <v>440</v>
      </c>
      <c r="O2656" s="25">
        <v>39.424</v>
      </c>
      <c r="P2656" s="25">
        <f>'LISTA DOS ITENS'!$O2656*'LISTA DOS ITENS'!$M2656</f>
        <v>98.56</v>
      </c>
      <c r="Q2656" s="25">
        <v>41.15</v>
      </c>
      <c r="R2656" s="25">
        <f>'LISTA DOS ITENS'!$Q2656*'LISTA DOS ITENS'!$M2656</f>
        <v>102.875</v>
      </c>
      <c r="S2656" s="56">
        <f>IF('LISTA DOS ITENS'!$P2656&gt;'LISTA DOS ITENS'!$R2656,'LISTA DOS ITENS'!$P2656,'LISTA DOS ITENS'!$R2656)</f>
        <v>102.875</v>
      </c>
      <c r="T2656" s="25">
        <v>12.357898893546087</v>
      </c>
      <c r="U2656" s="25">
        <f>'LISTA DOS ITENS'!$T2656*'LISTA DOS ITENS'!$M2656</f>
        <v>30.89474723</v>
      </c>
      <c r="V2656" s="56">
        <f t="array" ref="V2656">INDEX('RESUMO - LOTES E VMA'!$F$3:$F$181,MATCH('LISTA DOS ITENS'!$D2656,'RESUMO - LOTES E VMA'!$A$3:$A$181,0))</f>
        <v>93579.15453</v>
      </c>
      <c r="W2656" s="57">
        <f>'LISTA DOS ITENS'!$U2656/'LISTA DOS ITENS'!$V2656</f>
        <v>0.0003301456119</v>
      </c>
      <c r="X2656" s="53" t="s">
        <v>53</v>
      </c>
      <c r="Y2656" s="53" t="s">
        <v>290</v>
      </c>
      <c r="Z2656" s="58" t="str">
        <f>'LISTA DOS ITENS'!$F2656&amp;"-"&amp;'LISTA DOS ITENS'!$H2656&amp;"-"&amp;'LISTA DOS ITENS'!$J2656&amp;"-"&amp;'LISTA DOS ITENS'!$K2656&amp;"-"&amp;'LISTA DOS ITENS'!$I2656</f>
        <v>10000246-2101-0026-IMOB/NAC-OP-3519-18-100-MRP</v>
      </c>
      <c r="AA2656" s="59" t="str">
        <f t="array" ref="AA2656">INDEX('RESUMO - LOTES E VMA'!$M$3:$M$181,MATCH('LISTA DOS ITENS'!$D2656,'RESUMO - LOTES E VMA'!$A$3:$A$181,0))</f>
        <v>Para Leilão</v>
      </c>
      <c r="AB2656" s="60">
        <f t="array" ref="AB2656">INDEX('RESUMO - LOTES E VMA'!$J$3:$J$181,MATCH('LISTA DOS ITENS'!$D2656,'RESUMO - LOTES E VMA'!$A$3:$A$181,0))</f>
        <v>0.304370017</v>
      </c>
      <c r="AC2656" s="29" t="str">
        <f t="array" ref="AC2656">INDEX('RESUMO - LOTES E VMA'!$L$3:$L$181,MATCH('LISTA DOS ITENS'!$D2656,'RESUMO - LOTES E VMA'!$A$3:$A$181,0))</f>
        <v>1% do Valor de Comparação do VMA</v>
      </c>
      <c r="AD2656" s="53" t="str">
        <f>VLOOKUP(Tabela1[[#This Row],[Índice]],[1]Planilha1!$A:$A,1,0)</f>
        <v>#ERROR!</v>
      </c>
    </row>
    <row r="2657" ht="15.75" customHeight="1">
      <c r="A2657" s="52">
        <v>258475.0</v>
      </c>
      <c r="B2657" s="53" t="s">
        <v>70</v>
      </c>
      <c r="C2657" s="53" t="s">
        <v>71</v>
      </c>
      <c r="D2657" s="22">
        <v>207394.0</v>
      </c>
      <c r="E2657" s="53" t="s">
        <v>119</v>
      </c>
      <c r="F2657" s="54">
        <v>1.0000246E7</v>
      </c>
      <c r="G2657" s="53" t="s">
        <v>1939</v>
      </c>
      <c r="H2657" s="55">
        <v>2101.0</v>
      </c>
      <c r="I2657" s="55" t="s">
        <v>81</v>
      </c>
      <c r="J2657" s="55" t="s">
        <v>126</v>
      </c>
      <c r="K2657" s="53" t="s">
        <v>80</v>
      </c>
      <c r="L2657" s="53"/>
      <c r="M2657" s="53">
        <v>1.5</v>
      </c>
      <c r="N2657" s="53" t="s">
        <v>440</v>
      </c>
      <c r="O2657" s="25">
        <v>41.14666666666667</v>
      </c>
      <c r="P2657" s="25">
        <f>'LISTA DOS ITENS'!$O2657*'LISTA DOS ITENS'!$M2657</f>
        <v>61.72</v>
      </c>
      <c r="Q2657" s="25">
        <v>41.15</v>
      </c>
      <c r="R2657" s="25">
        <f>'LISTA DOS ITENS'!$Q2657*'LISTA DOS ITENS'!$M2657</f>
        <v>61.725</v>
      </c>
      <c r="S2657" s="56">
        <f>IF('LISTA DOS ITENS'!$P2657&gt;'LISTA DOS ITENS'!$R2657,'LISTA DOS ITENS'!$P2657,'LISTA DOS ITENS'!$R2657)</f>
        <v>61.725</v>
      </c>
      <c r="T2657" s="25">
        <v>12.357898893546087</v>
      </c>
      <c r="U2657" s="25">
        <f>'LISTA DOS ITENS'!$T2657*'LISTA DOS ITENS'!$M2657</f>
        <v>18.53684834</v>
      </c>
      <c r="V2657" s="56">
        <f t="array" ref="V2657">INDEX('RESUMO - LOTES E VMA'!$F$3:$F$181,MATCH('LISTA DOS ITENS'!$D2657,'RESUMO - LOTES E VMA'!$A$3:$A$181,0))</f>
        <v>93579.15453</v>
      </c>
      <c r="W2657" s="57">
        <f>'LISTA DOS ITENS'!$U2657/'LISTA DOS ITENS'!$V2657</f>
        <v>0.0001980873671</v>
      </c>
      <c r="X2657" s="53" t="s">
        <v>53</v>
      </c>
      <c r="Y2657" s="53" t="s">
        <v>290</v>
      </c>
      <c r="Z2657" s="58" t="str">
        <f>'LISTA DOS ITENS'!$F2657&amp;"-"&amp;'LISTA DOS ITENS'!$H2657&amp;"-"&amp;'LISTA DOS ITENS'!$J2657&amp;"-"&amp;'LISTA DOS ITENS'!$K2657&amp;"-"&amp;'LISTA DOS ITENS'!$I2657</f>
        <v>10000246-2101-0026-IMOB/NAC-ED-1000-01.01</v>
      </c>
      <c r="AA2657" s="59" t="str">
        <f t="array" ref="AA2657">INDEX('RESUMO - LOTES E VMA'!$M$3:$M$181,MATCH('LISTA DOS ITENS'!$D2657,'RESUMO - LOTES E VMA'!$A$3:$A$181,0))</f>
        <v>Para Leilão</v>
      </c>
      <c r="AB2657" s="60">
        <f t="array" ref="AB2657">INDEX('RESUMO - LOTES E VMA'!$J$3:$J$181,MATCH('LISTA DOS ITENS'!$D2657,'RESUMO - LOTES E VMA'!$A$3:$A$181,0))</f>
        <v>0.304370017</v>
      </c>
      <c r="AC2657" s="29" t="str">
        <f t="array" ref="AC2657">INDEX('RESUMO - LOTES E VMA'!$L$3:$L$181,MATCH('LISTA DOS ITENS'!$D2657,'RESUMO - LOTES E VMA'!$A$3:$A$181,0))</f>
        <v>1% do Valor de Comparação do VMA</v>
      </c>
      <c r="AD2657" s="53" t="str">
        <f>VLOOKUP(Tabela1[[#This Row],[Índice]],[1]Planilha1!$A:$A,1,0)</f>
        <v>#ERROR!</v>
      </c>
    </row>
    <row r="2658" ht="15.75" customHeight="1">
      <c r="A2658" s="52">
        <v>258476.0</v>
      </c>
      <c r="B2658" s="53" t="s">
        <v>70</v>
      </c>
      <c r="C2658" s="53" t="s">
        <v>71</v>
      </c>
      <c r="D2658" s="22">
        <v>207394.0</v>
      </c>
      <c r="E2658" s="53" t="s">
        <v>119</v>
      </c>
      <c r="F2658" s="54">
        <v>1.0000276E7</v>
      </c>
      <c r="G2658" s="53" t="s">
        <v>1941</v>
      </c>
      <c r="H2658" s="55">
        <v>2101.0</v>
      </c>
      <c r="I2658" s="55"/>
      <c r="J2658" s="55" t="s">
        <v>126</v>
      </c>
      <c r="K2658" s="53" t="s">
        <v>80</v>
      </c>
      <c r="L2658" s="53"/>
      <c r="M2658" s="53">
        <v>5.35</v>
      </c>
      <c r="N2658" s="53" t="s">
        <v>440</v>
      </c>
      <c r="O2658" s="25">
        <v>400.3607476635514</v>
      </c>
      <c r="P2658" s="25">
        <f>'LISTA DOS ITENS'!$O2658*'LISTA DOS ITENS'!$M2658</f>
        <v>2141.93</v>
      </c>
      <c r="Q2658" s="25">
        <v>400.36</v>
      </c>
      <c r="R2658" s="25">
        <f>'LISTA DOS ITENS'!$Q2658*'LISTA DOS ITENS'!$M2658</f>
        <v>2141.926</v>
      </c>
      <c r="S2658" s="56">
        <f>IF('LISTA DOS ITENS'!$P2658&gt;'LISTA DOS ITENS'!$R2658,'LISTA DOS ITENS'!$P2658,'LISTA DOS ITENS'!$R2658)</f>
        <v>2141.93</v>
      </c>
      <c r="T2658" s="25">
        <v>189.99973659115423</v>
      </c>
      <c r="U2658" s="25">
        <f>'LISTA DOS ITENS'!$T2658*'LISTA DOS ITENS'!$M2658</f>
        <v>1016.498591</v>
      </c>
      <c r="V2658" s="56">
        <f t="array" ref="V2658">INDEX('RESUMO - LOTES E VMA'!$F$3:$F$181,MATCH('LISTA DOS ITENS'!$D2658,'RESUMO - LOTES E VMA'!$A$3:$A$181,0))</f>
        <v>93579.15453</v>
      </c>
      <c r="W2658" s="57">
        <f>'LISTA DOS ITENS'!$U2658/'LISTA DOS ITENS'!$V2658</f>
        <v>0.01086244683</v>
      </c>
      <c r="X2658" s="53" t="s">
        <v>53</v>
      </c>
      <c r="Y2658" s="53" t="s">
        <v>290</v>
      </c>
      <c r="Z2658" s="58" t="str">
        <f>'LISTA DOS ITENS'!$F2658&amp;"-"&amp;'LISTA DOS ITENS'!$H2658&amp;"-"&amp;'LISTA DOS ITENS'!$J2658&amp;"-"&amp;'LISTA DOS ITENS'!$K2658&amp;"-"&amp;'LISTA DOS ITENS'!$I2658</f>
        <v>10000276-2101-0026-IMOB/NAC-</v>
      </c>
      <c r="AA2658" s="59" t="str">
        <f t="array" ref="AA2658">INDEX('RESUMO - LOTES E VMA'!$M$3:$M$181,MATCH('LISTA DOS ITENS'!$D2658,'RESUMO - LOTES E VMA'!$A$3:$A$181,0))</f>
        <v>Para Leilão</v>
      </c>
      <c r="AB2658" s="60">
        <f t="array" ref="AB2658">INDEX('RESUMO - LOTES E VMA'!$J$3:$J$181,MATCH('LISTA DOS ITENS'!$D2658,'RESUMO - LOTES E VMA'!$A$3:$A$181,0))</f>
        <v>0.304370017</v>
      </c>
      <c r="AC2658" s="29" t="str">
        <f t="array" ref="AC2658">INDEX('RESUMO - LOTES E VMA'!$L$3:$L$181,MATCH('LISTA DOS ITENS'!$D2658,'RESUMO - LOTES E VMA'!$A$3:$A$181,0))</f>
        <v>1% do Valor de Comparação do VMA</v>
      </c>
      <c r="AD2658" s="53" t="str">
        <f>VLOOKUP(Tabela1[[#This Row],[Índice]],[1]Planilha1!$A:$A,1,0)</f>
        <v>#ERROR!</v>
      </c>
    </row>
    <row r="2659" ht="15.75" customHeight="1">
      <c r="A2659" s="52">
        <v>258477.0</v>
      </c>
      <c r="B2659" s="53" t="s">
        <v>70</v>
      </c>
      <c r="C2659" s="53" t="s">
        <v>71</v>
      </c>
      <c r="D2659" s="22">
        <v>207394.0</v>
      </c>
      <c r="E2659" s="53" t="s">
        <v>119</v>
      </c>
      <c r="F2659" s="54">
        <v>1.0000276E7</v>
      </c>
      <c r="G2659" s="53" t="s">
        <v>1941</v>
      </c>
      <c r="H2659" s="55">
        <v>2101.0</v>
      </c>
      <c r="I2659" s="55" t="s">
        <v>1942</v>
      </c>
      <c r="J2659" s="55" t="s">
        <v>126</v>
      </c>
      <c r="K2659" s="53" t="s">
        <v>80</v>
      </c>
      <c r="L2659" s="53"/>
      <c r="M2659" s="53">
        <v>1.0</v>
      </c>
      <c r="N2659" s="53" t="s">
        <v>440</v>
      </c>
      <c r="O2659" s="25">
        <v>400.36</v>
      </c>
      <c r="P2659" s="25">
        <f>'LISTA DOS ITENS'!$O2659*'LISTA DOS ITENS'!$M2659</f>
        <v>400.36</v>
      </c>
      <c r="Q2659" s="25">
        <v>400.36</v>
      </c>
      <c r="R2659" s="25">
        <f>'LISTA DOS ITENS'!$Q2659*'LISTA DOS ITENS'!$M2659</f>
        <v>400.36</v>
      </c>
      <c r="S2659" s="56">
        <f>IF('LISTA DOS ITENS'!$P2659&gt;'LISTA DOS ITENS'!$R2659,'LISTA DOS ITENS'!$P2659,'LISTA DOS ITENS'!$R2659)</f>
        <v>400.36</v>
      </c>
      <c r="T2659" s="25">
        <v>189.99973659115423</v>
      </c>
      <c r="U2659" s="25">
        <f>'LISTA DOS ITENS'!$T2659*'LISTA DOS ITENS'!$M2659</f>
        <v>189.9997366</v>
      </c>
      <c r="V2659" s="56">
        <f t="array" ref="V2659">INDEX('RESUMO - LOTES E VMA'!$F$3:$F$181,MATCH('LISTA DOS ITENS'!$D2659,'RESUMO - LOTES E VMA'!$A$3:$A$181,0))</f>
        <v>93579.15453</v>
      </c>
      <c r="W2659" s="57">
        <f>'LISTA DOS ITENS'!$U2659/'LISTA DOS ITENS'!$V2659</f>
        <v>0.002030363894</v>
      </c>
      <c r="X2659" s="53" t="s">
        <v>53</v>
      </c>
      <c r="Y2659" s="53" t="s">
        <v>290</v>
      </c>
      <c r="Z2659" s="58" t="str">
        <f>'LISTA DOS ITENS'!$F2659&amp;"-"&amp;'LISTA DOS ITENS'!$H2659&amp;"-"&amp;'LISTA DOS ITENS'!$J2659&amp;"-"&amp;'LISTA DOS ITENS'!$K2659&amp;"-"&amp;'LISTA DOS ITENS'!$I2659</f>
        <v>10000276-2101-0026-IMOB/NAC-OP-3514-19-901-MRP</v>
      </c>
      <c r="AA2659" s="59" t="str">
        <f t="array" ref="AA2659">INDEX('RESUMO - LOTES E VMA'!$M$3:$M$181,MATCH('LISTA DOS ITENS'!$D2659,'RESUMO - LOTES E VMA'!$A$3:$A$181,0))</f>
        <v>Para Leilão</v>
      </c>
      <c r="AB2659" s="60">
        <f t="array" ref="AB2659">INDEX('RESUMO - LOTES E VMA'!$J$3:$J$181,MATCH('LISTA DOS ITENS'!$D2659,'RESUMO - LOTES E VMA'!$A$3:$A$181,0))</f>
        <v>0.304370017</v>
      </c>
      <c r="AC2659" s="29" t="str">
        <f t="array" ref="AC2659">INDEX('RESUMO - LOTES E VMA'!$L$3:$L$181,MATCH('LISTA DOS ITENS'!$D2659,'RESUMO - LOTES E VMA'!$A$3:$A$181,0))</f>
        <v>1% do Valor de Comparação do VMA</v>
      </c>
      <c r="AD2659" s="53" t="str">
        <f>VLOOKUP(Tabela1[[#This Row],[Índice]],[1]Planilha1!$A:$A,1,0)</f>
        <v>#ERROR!</v>
      </c>
    </row>
    <row r="2660" ht="15.75" customHeight="1">
      <c r="A2660" s="52">
        <v>258478.0</v>
      </c>
      <c r="B2660" s="53" t="s">
        <v>70</v>
      </c>
      <c r="C2660" s="53" t="s">
        <v>71</v>
      </c>
      <c r="D2660" s="22">
        <v>207394.0</v>
      </c>
      <c r="E2660" s="53" t="s">
        <v>119</v>
      </c>
      <c r="F2660" s="54">
        <v>1.0000298E7</v>
      </c>
      <c r="G2660" s="53" t="s">
        <v>1943</v>
      </c>
      <c r="H2660" s="55">
        <v>2101.0</v>
      </c>
      <c r="I2660" s="55" t="s">
        <v>1758</v>
      </c>
      <c r="J2660" s="55" t="s">
        <v>126</v>
      </c>
      <c r="K2660" s="53" t="s">
        <v>57</v>
      </c>
      <c r="L2660" s="53"/>
      <c r="M2660" s="53">
        <v>4.494</v>
      </c>
      <c r="N2660" s="53" t="s">
        <v>440</v>
      </c>
      <c r="O2660" s="25">
        <v>1.0008333333333332</v>
      </c>
      <c r="P2660" s="25">
        <f>'LISTA DOS ITENS'!$O2660*'LISTA DOS ITENS'!$M2660</f>
        <v>4.497745</v>
      </c>
      <c r="Q2660" s="25">
        <v>68.44</v>
      </c>
      <c r="R2660" s="25">
        <f>'LISTA DOS ITENS'!$Q2660*'LISTA DOS ITENS'!$M2660</f>
        <v>307.56936</v>
      </c>
      <c r="S2660" s="56">
        <f>IF('LISTA DOS ITENS'!$P2660&gt;'LISTA DOS ITENS'!$R2660,'LISTA DOS ITENS'!$P2660,'LISTA DOS ITENS'!$R2660)</f>
        <v>307.56936</v>
      </c>
      <c r="T2660" s="25">
        <v>20.55345322659281</v>
      </c>
      <c r="U2660" s="25">
        <f>'LISTA DOS ITENS'!$T2660*'LISTA DOS ITENS'!$M2660</f>
        <v>92.3672188</v>
      </c>
      <c r="V2660" s="56">
        <f t="array" ref="V2660">INDEX('RESUMO - LOTES E VMA'!$F$3:$F$181,MATCH('LISTA DOS ITENS'!$D2660,'RESUMO - LOTES E VMA'!$A$3:$A$181,0))</f>
        <v>93579.15453</v>
      </c>
      <c r="W2660" s="57">
        <f>'LISTA DOS ITENS'!$U2660/'LISTA DOS ITENS'!$V2660</f>
        <v>0.0009870490844</v>
      </c>
      <c r="X2660" s="53" t="s">
        <v>53</v>
      </c>
      <c r="Y2660" s="53" t="s">
        <v>290</v>
      </c>
      <c r="Z2660" s="58" t="str">
        <f>'LISTA DOS ITENS'!$F2660&amp;"-"&amp;'LISTA DOS ITENS'!$H2660&amp;"-"&amp;'LISTA DOS ITENS'!$J2660&amp;"-"&amp;'LISTA DOS ITENS'!$K2660&amp;"-"&amp;'LISTA DOS ITENS'!$I2660</f>
        <v>10000298-2101-0026-USADO-PV-3542-18-002-5</v>
      </c>
      <c r="AA2660" s="59" t="str">
        <f t="array" ref="AA2660">INDEX('RESUMO - LOTES E VMA'!$M$3:$M$181,MATCH('LISTA DOS ITENS'!$D2660,'RESUMO - LOTES E VMA'!$A$3:$A$181,0))</f>
        <v>Para Leilão</v>
      </c>
      <c r="AB2660" s="60">
        <f t="array" ref="AB2660">INDEX('RESUMO - LOTES E VMA'!$J$3:$J$181,MATCH('LISTA DOS ITENS'!$D2660,'RESUMO - LOTES E VMA'!$A$3:$A$181,0))</f>
        <v>0.304370017</v>
      </c>
      <c r="AC2660" s="29" t="str">
        <f t="array" ref="AC2660">INDEX('RESUMO - LOTES E VMA'!$L$3:$L$181,MATCH('LISTA DOS ITENS'!$D2660,'RESUMO - LOTES E VMA'!$A$3:$A$181,0))</f>
        <v>1% do Valor de Comparação do VMA</v>
      </c>
      <c r="AD2660" s="53" t="str">
        <f>VLOOKUP(Tabela1[[#This Row],[Índice]],[1]Planilha1!$A:$A,1,0)</f>
        <v>#ERROR!</v>
      </c>
    </row>
    <row r="2661" ht="15.75" customHeight="1">
      <c r="A2661" s="52">
        <v>258479.0</v>
      </c>
      <c r="B2661" s="53" t="s">
        <v>70</v>
      </c>
      <c r="C2661" s="53" t="s">
        <v>71</v>
      </c>
      <c r="D2661" s="22">
        <v>207394.0</v>
      </c>
      <c r="E2661" s="53" t="s">
        <v>119</v>
      </c>
      <c r="F2661" s="54">
        <v>1.0000298E7</v>
      </c>
      <c r="G2661" s="53" t="s">
        <v>1943</v>
      </c>
      <c r="H2661" s="55">
        <v>2101.0</v>
      </c>
      <c r="I2661" s="55"/>
      <c r="J2661" s="55" t="s">
        <v>126</v>
      </c>
      <c r="K2661" s="53" t="s">
        <v>57</v>
      </c>
      <c r="L2661" s="53"/>
      <c r="M2661" s="53">
        <v>5.282</v>
      </c>
      <c r="N2661" s="53" t="s">
        <v>440</v>
      </c>
      <c r="O2661" s="25">
        <v>0.9996213555471413</v>
      </c>
      <c r="P2661" s="25">
        <f>'LISTA DOS ITENS'!$O2661*'LISTA DOS ITENS'!$M2661</f>
        <v>5.28</v>
      </c>
      <c r="Q2661" s="25">
        <v>68.44</v>
      </c>
      <c r="R2661" s="25">
        <f>'LISTA DOS ITENS'!$Q2661*'LISTA DOS ITENS'!$M2661</f>
        <v>361.50008</v>
      </c>
      <c r="S2661" s="56">
        <f>IF('LISTA DOS ITENS'!$P2661&gt;'LISTA DOS ITENS'!$R2661,'LISTA DOS ITENS'!$P2661,'LISTA DOS ITENS'!$R2661)</f>
        <v>361.50008</v>
      </c>
      <c r="T2661" s="25">
        <v>20.55345322659281</v>
      </c>
      <c r="U2661" s="25">
        <f>'LISTA DOS ITENS'!$T2661*'LISTA DOS ITENS'!$M2661</f>
        <v>108.5633399</v>
      </c>
      <c r="V2661" s="56">
        <f t="array" ref="V2661">INDEX('RESUMO - LOTES E VMA'!$F$3:$F$181,MATCH('LISTA DOS ITENS'!$D2661,'RESUMO - LOTES E VMA'!$A$3:$A$181,0))</f>
        <v>93579.15453</v>
      </c>
      <c r="W2661" s="57">
        <f>'LISTA DOS ITENS'!$U2661/'LISTA DOS ITENS'!$V2661</f>
        <v>0.001160123112</v>
      </c>
      <c r="X2661" s="53" t="s">
        <v>53</v>
      </c>
      <c r="Y2661" s="53" t="s">
        <v>290</v>
      </c>
      <c r="Z2661" s="58" t="str">
        <f>'LISTA DOS ITENS'!$F2661&amp;"-"&amp;'LISTA DOS ITENS'!$H2661&amp;"-"&amp;'LISTA DOS ITENS'!$J2661&amp;"-"&amp;'LISTA DOS ITENS'!$K2661&amp;"-"&amp;'LISTA DOS ITENS'!$I2661</f>
        <v>10000298-2101-0026-USADO-</v>
      </c>
      <c r="AA2661" s="59" t="str">
        <f t="array" ref="AA2661">INDEX('RESUMO - LOTES E VMA'!$M$3:$M$181,MATCH('LISTA DOS ITENS'!$D2661,'RESUMO - LOTES E VMA'!$A$3:$A$181,0))</f>
        <v>Para Leilão</v>
      </c>
      <c r="AB2661" s="60">
        <f t="array" ref="AB2661">INDEX('RESUMO - LOTES E VMA'!$J$3:$J$181,MATCH('LISTA DOS ITENS'!$D2661,'RESUMO - LOTES E VMA'!$A$3:$A$181,0))</f>
        <v>0.304370017</v>
      </c>
      <c r="AC2661" s="29" t="str">
        <f t="array" ref="AC2661">INDEX('RESUMO - LOTES E VMA'!$L$3:$L$181,MATCH('LISTA DOS ITENS'!$D2661,'RESUMO - LOTES E VMA'!$A$3:$A$181,0))</f>
        <v>1% do Valor de Comparação do VMA</v>
      </c>
      <c r="AD2661" s="53" t="str">
        <f>VLOOKUP(Tabela1[[#This Row],[Índice]],[1]Planilha1!$A:$A,1,0)</f>
        <v>#ERROR!</v>
      </c>
    </row>
    <row r="2662" ht="15.75" customHeight="1">
      <c r="A2662" s="52">
        <v>258480.0</v>
      </c>
      <c r="B2662" s="53" t="s">
        <v>70</v>
      </c>
      <c r="C2662" s="53" t="s">
        <v>71</v>
      </c>
      <c r="D2662" s="22">
        <v>207394.0</v>
      </c>
      <c r="E2662" s="53" t="s">
        <v>119</v>
      </c>
      <c r="F2662" s="54">
        <v>1.0000298E7</v>
      </c>
      <c r="G2662" s="53" t="s">
        <v>1943</v>
      </c>
      <c r="H2662" s="55">
        <v>2101.0</v>
      </c>
      <c r="I2662" s="55" t="s">
        <v>81</v>
      </c>
      <c r="J2662" s="55" t="s">
        <v>126</v>
      </c>
      <c r="K2662" s="53" t="s">
        <v>57</v>
      </c>
      <c r="L2662" s="53"/>
      <c r="M2662" s="53">
        <v>2.0</v>
      </c>
      <c r="N2662" s="53" t="s">
        <v>440</v>
      </c>
      <c r="O2662" s="25">
        <v>1.0</v>
      </c>
      <c r="P2662" s="25">
        <f>'LISTA DOS ITENS'!$O2662*'LISTA DOS ITENS'!$M2662</f>
        <v>2</v>
      </c>
      <c r="Q2662" s="25">
        <v>68.44</v>
      </c>
      <c r="R2662" s="25">
        <f>'LISTA DOS ITENS'!$Q2662*'LISTA DOS ITENS'!$M2662</f>
        <v>136.88</v>
      </c>
      <c r="S2662" s="56">
        <f>IF('LISTA DOS ITENS'!$P2662&gt;'LISTA DOS ITENS'!$R2662,'LISTA DOS ITENS'!$P2662,'LISTA DOS ITENS'!$R2662)</f>
        <v>136.88</v>
      </c>
      <c r="T2662" s="25">
        <v>20.55345322659281</v>
      </c>
      <c r="U2662" s="25">
        <f>'LISTA DOS ITENS'!$T2662*'LISTA DOS ITENS'!$M2662</f>
        <v>41.10690645</v>
      </c>
      <c r="V2662" s="56">
        <f t="array" ref="V2662">INDEX('RESUMO - LOTES E VMA'!$F$3:$F$181,MATCH('LISTA DOS ITENS'!$D2662,'RESUMO - LOTES E VMA'!$A$3:$A$181,0))</f>
        <v>93579.15453</v>
      </c>
      <c r="W2662" s="57">
        <f>'LISTA DOS ITENS'!$U2662/'LISTA DOS ITENS'!$V2662</f>
        <v>0.0004392741809</v>
      </c>
      <c r="X2662" s="53" t="s">
        <v>53</v>
      </c>
      <c r="Y2662" s="53" t="s">
        <v>290</v>
      </c>
      <c r="Z2662" s="58" t="str">
        <f>'LISTA DOS ITENS'!$F2662&amp;"-"&amp;'LISTA DOS ITENS'!$H2662&amp;"-"&amp;'LISTA DOS ITENS'!$J2662&amp;"-"&amp;'LISTA DOS ITENS'!$K2662&amp;"-"&amp;'LISTA DOS ITENS'!$I2662</f>
        <v>10000298-2101-0026-USADO-ED-1000-01.01</v>
      </c>
      <c r="AA2662" s="59" t="str">
        <f t="array" ref="AA2662">INDEX('RESUMO - LOTES E VMA'!$M$3:$M$181,MATCH('LISTA DOS ITENS'!$D2662,'RESUMO - LOTES E VMA'!$A$3:$A$181,0))</f>
        <v>Para Leilão</v>
      </c>
      <c r="AB2662" s="60">
        <f t="array" ref="AB2662">INDEX('RESUMO - LOTES E VMA'!$J$3:$J$181,MATCH('LISTA DOS ITENS'!$D2662,'RESUMO - LOTES E VMA'!$A$3:$A$181,0))</f>
        <v>0.304370017</v>
      </c>
      <c r="AC2662" s="29" t="str">
        <f t="array" ref="AC2662">INDEX('RESUMO - LOTES E VMA'!$L$3:$L$181,MATCH('LISTA DOS ITENS'!$D2662,'RESUMO - LOTES E VMA'!$A$3:$A$181,0))</f>
        <v>1% do Valor de Comparação do VMA</v>
      </c>
      <c r="AD2662" s="53" t="str">
        <f>VLOOKUP(Tabela1[[#This Row],[Índice]],[1]Planilha1!$A:$A,1,0)</f>
        <v>#ERROR!</v>
      </c>
    </row>
    <row r="2663" ht="15.75" customHeight="1">
      <c r="A2663" s="52">
        <v>258481.0</v>
      </c>
      <c r="B2663" s="53" t="s">
        <v>70</v>
      </c>
      <c r="C2663" s="53" t="s">
        <v>71</v>
      </c>
      <c r="D2663" s="22">
        <v>207394.0</v>
      </c>
      <c r="E2663" s="53" t="s">
        <v>119</v>
      </c>
      <c r="F2663" s="54">
        <v>1.0000298E7</v>
      </c>
      <c r="G2663" s="53" t="s">
        <v>1943</v>
      </c>
      <c r="H2663" s="55">
        <v>2101.0</v>
      </c>
      <c r="I2663" s="55" t="s">
        <v>146</v>
      </c>
      <c r="J2663" s="55" t="s">
        <v>126</v>
      </c>
      <c r="K2663" s="53" t="s">
        <v>57</v>
      </c>
      <c r="L2663" s="53"/>
      <c r="M2663" s="53">
        <v>1.0</v>
      </c>
      <c r="N2663" s="53" t="s">
        <v>440</v>
      </c>
      <c r="O2663" s="25">
        <v>1.0</v>
      </c>
      <c r="P2663" s="25">
        <f>'LISTA DOS ITENS'!$O2663*'LISTA DOS ITENS'!$M2663</f>
        <v>1</v>
      </c>
      <c r="Q2663" s="25">
        <v>68.44</v>
      </c>
      <c r="R2663" s="25">
        <f>'LISTA DOS ITENS'!$Q2663*'LISTA DOS ITENS'!$M2663</f>
        <v>68.44</v>
      </c>
      <c r="S2663" s="56">
        <f>IF('LISTA DOS ITENS'!$P2663&gt;'LISTA DOS ITENS'!$R2663,'LISTA DOS ITENS'!$P2663,'LISTA DOS ITENS'!$R2663)</f>
        <v>68.44</v>
      </c>
      <c r="T2663" s="25">
        <v>20.55345322659281</v>
      </c>
      <c r="U2663" s="25">
        <f>'LISTA DOS ITENS'!$T2663*'LISTA DOS ITENS'!$M2663</f>
        <v>20.55345323</v>
      </c>
      <c r="V2663" s="56">
        <f t="array" ref="V2663">INDEX('RESUMO - LOTES E VMA'!$F$3:$F$181,MATCH('LISTA DOS ITENS'!$D2663,'RESUMO - LOTES E VMA'!$A$3:$A$181,0))</f>
        <v>93579.15453</v>
      </c>
      <c r="W2663" s="57">
        <f>'LISTA DOS ITENS'!$U2663/'LISTA DOS ITENS'!$V2663</f>
        <v>0.0002196370904</v>
      </c>
      <c r="X2663" s="53" t="s">
        <v>53</v>
      </c>
      <c r="Y2663" s="53" t="s">
        <v>290</v>
      </c>
      <c r="Z2663" s="58" t="str">
        <f>'LISTA DOS ITENS'!$F2663&amp;"-"&amp;'LISTA DOS ITENS'!$H2663&amp;"-"&amp;'LISTA DOS ITENS'!$J2663&amp;"-"&amp;'LISTA DOS ITENS'!$K2663&amp;"-"&amp;'LISTA DOS ITENS'!$I2663</f>
        <v>10000298-2101-0026-USADO-JP-3553-12-001-MRP</v>
      </c>
      <c r="AA2663" s="59" t="str">
        <f t="array" ref="AA2663">INDEX('RESUMO - LOTES E VMA'!$M$3:$M$181,MATCH('LISTA DOS ITENS'!$D2663,'RESUMO - LOTES E VMA'!$A$3:$A$181,0))</f>
        <v>Para Leilão</v>
      </c>
      <c r="AB2663" s="60">
        <f t="array" ref="AB2663">INDEX('RESUMO - LOTES E VMA'!$J$3:$J$181,MATCH('LISTA DOS ITENS'!$D2663,'RESUMO - LOTES E VMA'!$A$3:$A$181,0))</f>
        <v>0.304370017</v>
      </c>
      <c r="AC2663" s="29" t="str">
        <f t="array" ref="AC2663">INDEX('RESUMO - LOTES E VMA'!$L$3:$L$181,MATCH('LISTA DOS ITENS'!$D2663,'RESUMO - LOTES E VMA'!$A$3:$A$181,0))</f>
        <v>1% do Valor de Comparação do VMA</v>
      </c>
      <c r="AD2663" s="53" t="str">
        <f>VLOOKUP(Tabela1[[#This Row],[Índice]],[1]Planilha1!$A:$A,1,0)</f>
        <v>#ERROR!</v>
      </c>
    </row>
    <row r="2664" ht="15.75" customHeight="1">
      <c r="A2664" s="52">
        <v>258482.0</v>
      </c>
      <c r="B2664" s="53" t="s">
        <v>70</v>
      </c>
      <c r="C2664" s="53" t="s">
        <v>71</v>
      </c>
      <c r="D2664" s="22">
        <v>207394.0</v>
      </c>
      <c r="E2664" s="53" t="s">
        <v>119</v>
      </c>
      <c r="F2664" s="54">
        <v>1.0000298E7</v>
      </c>
      <c r="G2664" s="53" t="s">
        <v>1943</v>
      </c>
      <c r="H2664" s="55">
        <v>2101.0</v>
      </c>
      <c r="I2664" s="55" t="s">
        <v>1944</v>
      </c>
      <c r="J2664" s="55" t="s">
        <v>126</v>
      </c>
      <c r="K2664" s="53" t="s">
        <v>57</v>
      </c>
      <c r="L2664" s="53"/>
      <c r="M2664" s="53">
        <v>0.224</v>
      </c>
      <c r="N2664" s="53" t="s">
        <v>440</v>
      </c>
      <c r="O2664" s="25">
        <v>0.9821428571428571</v>
      </c>
      <c r="P2664" s="25">
        <f>'LISTA DOS ITENS'!$O2664*'LISTA DOS ITENS'!$M2664</f>
        <v>0.22</v>
      </c>
      <c r="Q2664" s="25">
        <v>68.44</v>
      </c>
      <c r="R2664" s="25">
        <f>'LISTA DOS ITENS'!$Q2664*'LISTA DOS ITENS'!$M2664</f>
        <v>15.33056</v>
      </c>
      <c r="S2664" s="56">
        <f>IF('LISTA DOS ITENS'!$P2664&gt;'LISTA DOS ITENS'!$R2664,'LISTA DOS ITENS'!$P2664,'LISTA DOS ITENS'!$R2664)</f>
        <v>15.33056</v>
      </c>
      <c r="T2664" s="25">
        <v>20.55345322659281</v>
      </c>
      <c r="U2664" s="25">
        <f>'LISTA DOS ITENS'!$T2664*'LISTA DOS ITENS'!$M2664</f>
        <v>4.603973523</v>
      </c>
      <c r="V2664" s="56">
        <f t="array" ref="V2664">INDEX('RESUMO - LOTES E VMA'!$F$3:$F$181,MATCH('LISTA DOS ITENS'!$D2664,'RESUMO - LOTES E VMA'!$A$3:$A$181,0))</f>
        <v>93579.15453</v>
      </c>
      <c r="W2664" s="57">
        <f>'LISTA DOS ITENS'!$U2664/'LISTA DOS ITENS'!$V2664</f>
        <v>0.00004919870826</v>
      </c>
      <c r="X2664" s="53" t="s">
        <v>53</v>
      </c>
      <c r="Y2664" s="53" t="s">
        <v>290</v>
      </c>
      <c r="Z2664" s="58" t="str">
        <f>'LISTA DOS ITENS'!$F2664&amp;"-"&amp;'LISTA DOS ITENS'!$H2664&amp;"-"&amp;'LISTA DOS ITENS'!$J2664&amp;"-"&amp;'LISTA DOS ITENS'!$K2664&amp;"-"&amp;'LISTA DOS ITENS'!$I2664</f>
        <v>10000298-2101-0026-USADO-OP-3534-19-720-MRP</v>
      </c>
      <c r="AA2664" s="59" t="str">
        <f t="array" ref="AA2664">INDEX('RESUMO - LOTES E VMA'!$M$3:$M$181,MATCH('LISTA DOS ITENS'!$D2664,'RESUMO - LOTES E VMA'!$A$3:$A$181,0))</f>
        <v>Para Leilão</v>
      </c>
      <c r="AB2664" s="60">
        <f t="array" ref="AB2664">INDEX('RESUMO - LOTES E VMA'!$J$3:$J$181,MATCH('LISTA DOS ITENS'!$D2664,'RESUMO - LOTES E VMA'!$A$3:$A$181,0))</f>
        <v>0.304370017</v>
      </c>
      <c r="AC2664" s="29" t="str">
        <f t="array" ref="AC2664">INDEX('RESUMO - LOTES E VMA'!$L$3:$L$181,MATCH('LISTA DOS ITENS'!$D2664,'RESUMO - LOTES E VMA'!$A$3:$A$181,0))</f>
        <v>1% do Valor de Comparação do VMA</v>
      </c>
      <c r="AD2664" s="53" t="str">
        <f>VLOOKUP(Tabela1[[#This Row],[Índice]],[1]Planilha1!$A:$A,1,0)</f>
        <v>#ERROR!</v>
      </c>
    </row>
    <row r="2665" ht="15.75" customHeight="1">
      <c r="A2665" s="52">
        <v>258483.0</v>
      </c>
      <c r="B2665" s="53" t="s">
        <v>70</v>
      </c>
      <c r="C2665" s="53" t="s">
        <v>71</v>
      </c>
      <c r="D2665" s="22">
        <v>207394.0</v>
      </c>
      <c r="E2665" s="53" t="s">
        <v>119</v>
      </c>
      <c r="F2665" s="54">
        <v>1.000031E7</v>
      </c>
      <c r="G2665" s="53" t="s">
        <v>1945</v>
      </c>
      <c r="H2665" s="55">
        <v>2101.0</v>
      </c>
      <c r="I2665" s="55" t="s">
        <v>81</v>
      </c>
      <c r="J2665" s="55" t="s">
        <v>126</v>
      </c>
      <c r="K2665" s="53" t="s">
        <v>73</v>
      </c>
      <c r="L2665" s="53"/>
      <c r="M2665" s="53">
        <v>1.0</v>
      </c>
      <c r="N2665" s="53" t="s">
        <v>440</v>
      </c>
      <c r="O2665" s="25">
        <v>27.49</v>
      </c>
      <c r="P2665" s="25">
        <f>'LISTA DOS ITENS'!$O2665*'LISTA DOS ITENS'!$M2665</f>
        <v>27.49</v>
      </c>
      <c r="Q2665" s="25">
        <v>52.59</v>
      </c>
      <c r="R2665" s="25">
        <f>'LISTA DOS ITENS'!$Q2665*'LISTA DOS ITENS'!$M2665</f>
        <v>52.59</v>
      </c>
      <c r="S2665" s="56">
        <f>IF('LISTA DOS ITENS'!$P2665&gt;'LISTA DOS ITENS'!$R2665,'LISTA DOS ITENS'!$P2665,'LISTA DOS ITENS'!$R2665)</f>
        <v>52.59</v>
      </c>
      <c r="T2665" s="25">
        <v>15.793484879990007</v>
      </c>
      <c r="U2665" s="25">
        <f>'LISTA DOS ITENS'!$T2665*'LISTA DOS ITENS'!$M2665</f>
        <v>15.79348488</v>
      </c>
      <c r="V2665" s="56">
        <f t="array" ref="V2665">INDEX('RESUMO - LOTES E VMA'!$F$3:$F$181,MATCH('LISTA DOS ITENS'!$D2665,'RESUMO - LOTES E VMA'!$A$3:$A$181,0))</f>
        <v>93579.15453</v>
      </c>
      <c r="W2665" s="57">
        <f>'LISTA DOS ITENS'!$U2665/'LISTA DOS ITENS'!$V2665</f>
        <v>0.0001687713996</v>
      </c>
      <c r="X2665" s="53" t="s">
        <v>53</v>
      </c>
      <c r="Y2665" s="53" t="s">
        <v>290</v>
      </c>
      <c r="Z2665" s="58" t="str">
        <f>'LISTA DOS ITENS'!$F2665&amp;"-"&amp;'LISTA DOS ITENS'!$H2665&amp;"-"&amp;'LISTA DOS ITENS'!$J2665&amp;"-"&amp;'LISTA DOS ITENS'!$K2665&amp;"-"&amp;'LISTA DOS ITENS'!$I2665</f>
        <v>10000310-2101-0026-CONS/NAC-ED-1000-01.01</v>
      </c>
      <c r="AA2665" s="59" t="str">
        <f t="array" ref="AA2665">INDEX('RESUMO - LOTES E VMA'!$M$3:$M$181,MATCH('LISTA DOS ITENS'!$D2665,'RESUMO - LOTES E VMA'!$A$3:$A$181,0))</f>
        <v>Para Leilão</v>
      </c>
      <c r="AB2665" s="60">
        <f t="array" ref="AB2665">INDEX('RESUMO - LOTES E VMA'!$J$3:$J$181,MATCH('LISTA DOS ITENS'!$D2665,'RESUMO - LOTES E VMA'!$A$3:$A$181,0))</f>
        <v>0.304370017</v>
      </c>
      <c r="AC2665" s="29" t="str">
        <f t="array" ref="AC2665">INDEX('RESUMO - LOTES E VMA'!$L$3:$L$181,MATCH('LISTA DOS ITENS'!$D2665,'RESUMO - LOTES E VMA'!$A$3:$A$181,0))</f>
        <v>1% do Valor de Comparação do VMA</v>
      </c>
      <c r="AD2665" s="53" t="str">
        <f>VLOOKUP(Tabela1[[#This Row],[Índice]],[1]Planilha1!$A:$A,1,0)</f>
        <v>#ERROR!</v>
      </c>
    </row>
    <row r="2666" ht="15.75" customHeight="1">
      <c r="A2666" s="52">
        <v>258484.0</v>
      </c>
      <c r="B2666" s="53" t="s">
        <v>70</v>
      </c>
      <c r="C2666" s="53" t="s">
        <v>71</v>
      </c>
      <c r="D2666" s="22">
        <v>207394.0</v>
      </c>
      <c r="E2666" s="53" t="s">
        <v>119</v>
      </c>
      <c r="F2666" s="54">
        <v>1.000031E7</v>
      </c>
      <c r="G2666" s="53" t="s">
        <v>1945</v>
      </c>
      <c r="H2666" s="55">
        <v>2101.0</v>
      </c>
      <c r="I2666" s="55" t="s">
        <v>130</v>
      </c>
      <c r="J2666" s="55" t="s">
        <v>126</v>
      </c>
      <c r="K2666" s="53" t="s">
        <v>73</v>
      </c>
      <c r="L2666" s="53"/>
      <c r="M2666" s="53">
        <v>0.32</v>
      </c>
      <c r="N2666" s="53" t="s">
        <v>440</v>
      </c>
      <c r="O2666" s="25">
        <v>28.59375</v>
      </c>
      <c r="P2666" s="25">
        <f>'LISTA DOS ITENS'!$O2666*'LISTA DOS ITENS'!$M2666</f>
        <v>9.15</v>
      </c>
      <c r="Q2666" s="25">
        <v>52.59</v>
      </c>
      <c r="R2666" s="25">
        <f>'LISTA DOS ITENS'!$Q2666*'LISTA DOS ITENS'!$M2666</f>
        <v>16.8288</v>
      </c>
      <c r="S2666" s="56">
        <f>IF('LISTA DOS ITENS'!$P2666&gt;'LISTA DOS ITENS'!$R2666,'LISTA DOS ITENS'!$P2666,'LISTA DOS ITENS'!$R2666)</f>
        <v>16.8288</v>
      </c>
      <c r="T2666" s="25">
        <v>15.793484879990007</v>
      </c>
      <c r="U2666" s="25">
        <f>'LISTA DOS ITENS'!$T2666*'LISTA DOS ITENS'!$M2666</f>
        <v>5.053915162</v>
      </c>
      <c r="V2666" s="56">
        <f t="array" ref="V2666">INDEX('RESUMO - LOTES E VMA'!$F$3:$F$181,MATCH('LISTA DOS ITENS'!$D2666,'RESUMO - LOTES E VMA'!$A$3:$A$181,0))</f>
        <v>93579.15453</v>
      </c>
      <c r="W2666" s="57">
        <f>'LISTA DOS ITENS'!$U2666/'LISTA DOS ITENS'!$V2666</f>
        <v>0.00005400684786</v>
      </c>
      <c r="X2666" s="53" t="s">
        <v>53</v>
      </c>
      <c r="Y2666" s="53" t="s">
        <v>290</v>
      </c>
      <c r="Z2666" s="58" t="str">
        <f>'LISTA DOS ITENS'!$F2666&amp;"-"&amp;'LISTA DOS ITENS'!$H2666&amp;"-"&amp;'LISTA DOS ITENS'!$J2666&amp;"-"&amp;'LISTA DOS ITENS'!$K2666&amp;"-"&amp;'LISTA DOS ITENS'!$I2666</f>
        <v>10000310-2101-0026-CONS/NAC-ED-1000-01.02</v>
      </c>
      <c r="AA2666" s="59" t="str">
        <f t="array" ref="AA2666">INDEX('RESUMO - LOTES E VMA'!$M$3:$M$181,MATCH('LISTA DOS ITENS'!$D2666,'RESUMO - LOTES E VMA'!$A$3:$A$181,0))</f>
        <v>Para Leilão</v>
      </c>
      <c r="AB2666" s="60">
        <f t="array" ref="AB2666">INDEX('RESUMO - LOTES E VMA'!$J$3:$J$181,MATCH('LISTA DOS ITENS'!$D2666,'RESUMO - LOTES E VMA'!$A$3:$A$181,0))</f>
        <v>0.304370017</v>
      </c>
      <c r="AC2666" s="29" t="str">
        <f t="array" ref="AC2666">INDEX('RESUMO - LOTES E VMA'!$L$3:$L$181,MATCH('LISTA DOS ITENS'!$D2666,'RESUMO - LOTES E VMA'!$A$3:$A$181,0))</f>
        <v>1% do Valor de Comparação do VMA</v>
      </c>
      <c r="AD2666" s="53" t="str">
        <f>VLOOKUP(Tabela1[[#This Row],[Índice]],[1]Planilha1!$A:$A,1,0)</f>
        <v>#ERROR!</v>
      </c>
    </row>
    <row r="2667" ht="15.75" customHeight="1">
      <c r="A2667" s="52">
        <v>258485.0</v>
      </c>
      <c r="B2667" s="53" t="s">
        <v>70</v>
      </c>
      <c r="C2667" s="53" t="s">
        <v>71</v>
      </c>
      <c r="D2667" s="22">
        <v>207394.0</v>
      </c>
      <c r="E2667" s="53" t="s">
        <v>119</v>
      </c>
      <c r="F2667" s="54">
        <v>1.0000401E7</v>
      </c>
      <c r="G2667" s="53" t="s">
        <v>1946</v>
      </c>
      <c r="H2667" s="55">
        <v>2101.0</v>
      </c>
      <c r="I2667" s="55"/>
      <c r="J2667" s="55" t="s">
        <v>126</v>
      </c>
      <c r="K2667" s="53" t="s">
        <v>57</v>
      </c>
      <c r="L2667" s="53"/>
      <c r="M2667" s="53">
        <v>1.031</v>
      </c>
      <c r="N2667" s="53" t="s">
        <v>440</v>
      </c>
      <c r="O2667" s="25">
        <v>26.19786614936955</v>
      </c>
      <c r="P2667" s="25">
        <f>'LISTA DOS ITENS'!$O2667*'LISTA DOS ITENS'!$M2667</f>
        <v>27.01</v>
      </c>
      <c r="Q2667" s="25">
        <v>64.18</v>
      </c>
      <c r="R2667" s="25">
        <f>'LISTA DOS ITENS'!$Q2667*'LISTA DOS ITENS'!$M2667</f>
        <v>66.16958</v>
      </c>
      <c r="S2667" s="56">
        <f>IF('LISTA DOS ITENS'!$P2667&gt;'LISTA DOS ITENS'!$R2667,'LISTA DOS ITENS'!$P2667,'LISTA DOS ITENS'!$R2667)</f>
        <v>66.16958</v>
      </c>
      <c r="T2667" s="25">
        <v>39.731682123443264</v>
      </c>
      <c r="U2667" s="25">
        <f>'LISTA DOS ITENS'!$T2667*'LISTA DOS ITENS'!$M2667</f>
        <v>40.96336427</v>
      </c>
      <c r="V2667" s="56">
        <f t="array" ref="V2667">INDEX('RESUMO - LOTES E VMA'!$F$3:$F$181,MATCH('LISTA DOS ITENS'!$D2667,'RESUMO - LOTES E VMA'!$A$3:$A$181,0))</f>
        <v>93579.15453</v>
      </c>
      <c r="W2667" s="57">
        <f>'LISTA DOS ITENS'!$U2667/'LISTA DOS ITENS'!$V2667</f>
        <v>0.0004377402689</v>
      </c>
      <c r="X2667" s="53" t="s">
        <v>53</v>
      </c>
      <c r="Y2667" s="53" t="s">
        <v>290</v>
      </c>
      <c r="Z2667" s="58" t="str">
        <f>'LISTA DOS ITENS'!$F2667&amp;"-"&amp;'LISTA DOS ITENS'!$H2667&amp;"-"&amp;'LISTA DOS ITENS'!$J2667&amp;"-"&amp;'LISTA DOS ITENS'!$K2667&amp;"-"&amp;'LISTA DOS ITENS'!$I2667</f>
        <v>10000401-2101-0026-USADO-</v>
      </c>
      <c r="AA2667" s="59" t="str">
        <f t="array" ref="AA2667">INDEX('RESUMO - LOTES E VMA'!$M$3:$M$181,MATCH('LISTA DOS ITENS'!$D2667,'RESUMO - LOTES E VMA'!$A$3:$A$181,0))</f>
        <v>Para Leilão</v>
      </c>
      <c r="AB2667" s="60">
        <f t="array" ref="AB2667">INDEX('RESUMO - LOTES E VMA'!$J$3:$J$181,MATCH('LISTA DOS ITENS'!$D2667,'RESUMO - LOTES E VMA'!$A$3:$A$181,0))</f>
        <v>0.304370017</v>
      </c>
      <c r="AC2667" s="29" t="str">
        <f t="array" ref="AC2667">INDEX('RESUMO - LOTES E VMA'!$L$3:$L$181,MATCH('LISTA DOS ITENS'!$D2667,'RESUMO - LOTES E VMA'!$A$3:$A$181,0))</f>
        <v>1% do Valor de Comparação do VMA</v>
      </c>
      <c r="AD2667" s="53" t="str">
        <f>VLOOKUP(Tabela1[[#This Row],[Índice]],[1]Planilha1!$A:$A,1,0)</f>
        <v>#ERROR!</v>
      </c>
    </row>
    <row r="2668" ht="15.75" customHeight="1">
      <c r="A2668" s="52">
        <v>258486.0</v>
      </c>
      <c r="B2668" s="53" t="s">
        <v>70</v>
      </c>
      <c r="C2668" s="53" t="s">
        <v>71</v>
      </c>
      <c r="D2668" s="22">
        <v>207394.0</v>
      </c>
      <c r="E2668" s="53" t="s">
        <v>119</v>
      </c>
      <c r="F2668" s="54">
        <v>1.000041E7</v>
      </c>
      <c r="G2668" s="53" t="s">
        <v>1947</v>
      </c>
      <c r="H2668" s="55">
        <v>2101.0</v>
      </c>
      <c r="I2668" s="55"/>
      <c r="J2668" s="55" t="s">
        <v>126</v>
      </c>
      <c r="K2668" s="53" t="s">
        <v>73</v>
      </c>
      <c r="L2668" s="53"/>
      <c r="M2668" s="53">
        <v>34.593</v>
      </c>
      <c r="N2668" s="53" t="s">
        <v>440</v>
      </c>
      <c r="O2668" s="25">
        <v>14.950712571907612</v>
      </c>
      <c r="P2668" s="25">
        <f>'LISTA DOS ITENS'!$O2668*'LISTA DOS ITENS'!$M2668</f>
        <v>517.19</v>
      </c>
      <c r="Q2668" s="25">
        <v>23.88</v>
      </c>
      <c r="R2668" s="25">
        <f>'LISTA DOS ITENS'!$Q2668*'LISTA DOS ITENS'!$M2668</f>
        <v>826.08084</v>
      </c>
      <c r="S2668" s="56">
        <f>IF('LISTA DOS ITENS'!$P2668&gt;'LISTA DOS ITENS'!$R2668,'LISTA DOS ITENS'!$P2668,'LISTA DOS ITENS'!$R2668)</f>
        <v>826.08084</v>
      </c>
      <c r="T2668" s="25">
        <v>7.171485433241326</v>
      </c>
      <c r="U2668" s="25">
        <f>'LISTA DOS ITENS'!$T2668*'LISTA DOS ITENS'!$M2668</f>
        <v>248.0831956</v>
      </c>
      <c r="V2668" s="56">
        <f t="array" ref="V2668">INDEX('RESUMO - LOTES E VMA'!$F$3:$F$181,MATCH('LISTA DOS ITENS'!$D2668,'RESUMO - LOTES E VMA'!$A$3:$A$181,0))</f>
        <v>93579.15453</v>
      </c>
      <c r="W2668" s="57">
        <f>'LISTA DOS ITENS'!$U2668/'LISTA DOS ITENS'!$V2668</f>
        <v>0.002651051902</v>
      </c>
      <c r="X2668" s="53" t="s">
        <v>53</v>
      </c>
      <c r="Y2668" s="53" t="s">
        <v>290</v>
      </c>
      <c r="Z2668" s="58" t="str">
        <f>'LISTA DOS ITENS'!$F2668&amp;"-"&amp;'LISTA DOS ITENS'!$H2668&amp;"-"&amp;'LISTA DOS ITENS'!$J2668&amp;"-"&amp;'LISTA DOS ITENS'!$K2668&amp;"-"&amp;'LISTA DOS ITENS'!$I2668</f>
        <v>10000410-2101-0026-CONS/NAC-</v>
      </c>
      <c r="AA2668" s="59" t="str">
        <f t="array" ref="AA2668">INDEX('RESUMO - LOTES E VMA'!$M$3:$M$181,MATCH('LISTA DOS ITENS'!$D2668,'RESUMO - LOTES E VMA'!$A$3:$A$181,0))</f>
        <v>Para Leilão</v>
      </c>
      <c r="AB2668" s="60">
        <f t="array" ref="AB2668">INDEX('RESUMO - LOTES E VMA'!$J$3:$J$181,MATCH('LISTA DOS ITENS'!$D2668,'RESUMO - LOTES E VMA'!$A$3:$A$181,0))</f>
        <v>0.304370017</v>
      </c>
      <c r="AC2668" s="29" t="str">
        <f t="array" ref="AC2668">INDEX('RESUMO - LOTES E VMA'!$L$3:$L$181,MATCH('LISTA DOS ITENS'!$D2668,'RESUMO - LOTES E VMA'!$A$3:$A$181,0))</f>
        <v>1% do Valor de Comparação do VMA</v>
      </c>
      <c r="AD2668" s="53" t="str">
        <f>VLOOKUP(Tabela1[[#This Row],[Índice]],[1]Planilha1!$A:$A,1,0)</f>
        <v>#ERROR!</v>
      </c>
    </row>
    <row r="2669" ht="15.75" customHeight="1">
      <c r="A2669" s="52">
        <v>258487.0</v>
      </c>
      <c r="B2669" s="53" t="s">
        <v>70</v>
      </c>
      <c r="C2669" s="53" t="s">
        <v>71</v>
      </c>
      <c r="D2669" s="22">
        <v>207394.0</v>
      </c>
      <c r="E2669" s="53" t="s">
        <v>119</v>
      </c>
      <c r="F2669" s="54">
        <v>1.000041E7</v>
      </c>
      <c r="G2669" s="53" t="s">
        <v>1947</v>
      </c>
      <c r="H2669" s="55">
        <v>2101.0</v>
      </c>
      <c r="I2669" s="55" t="s">
        <v>81</v>
      </c>
      <c r="J2669" s="55" t="s">
        <v>126</v>
      </c>
      <c r="K2669" s="53" t="s">
        <v>80</v>
      </c>
      <c r="L2669" s="53"/>
      <c r="M2669" s="53">
        <v>0.04</v>
      </c>
      <c r="N2669" s="53" t="s">
        <v>440</v>
      </c>
      <c r="O2669" s="25">
        <v>26.75</v>
      </c>
      <c r="P2669" s="25">
        <f>'LISTA DOS ITENS'!$O2669*'LISTA DOS ITENS'!$M2669</f>
        <v>1.07</v>
      </c>
      <c r="Q2669" s="25">
        <v>23.88</v>
      </c>
      <c r="R2669" s="25">
        <f>'LISTA DOS ITENS'!$Q2669*'LISTA DOS ITENS'!$M2669</f>
        <v>0.9552</v>
      </c>
      <c r="S2669" s="56">
        <f>IF('LISTA DOS ITENS'!$P2669&gt;'LISTA DOS ITENS'!$R2669,'LISTA DOS ITENS'!$P2669,'LISTA DOS ITENS'!$R2669)</f>
        <v>1.07</v>
      </c>
      <c r="T2669" s="25">
        <v>7.171485433241326</v>
      </c>
      <c r="U2669" s="25">
        <f>'LISTA DOS ITENS'!$T2669*'LISTA DOS ITENS'!$M2669</f>
        <v>0.2868594173</v>
      </c>
      <c r="V2669" s="56">
        <f t="array" ref="V2669">INDEX('RESUMO - LOTES E VMA'!$F$3:$F$181,MATCH('LISTA DOS ITENS'!$D2669,'RESUMO - LOTES E VMA'!$A$3:$A$181,0))</f>
        <v>93579.15453</v>
      </c>
      <c r="W2669" s="57">
        <f>'LISTA DOS ITENS'!$U2669/'LISTA DOS ITENS'!$V2669</f>
        <v>0.000003065420058</v>
      </c>
      <c r="X2669" s="53" t="s">
        <v>53</v>
      </c>
      <c r="Y2669" s="53" t="s">
        <v>290</v>
      </c>
      <c r="Z2669" s="58" t="str">
        <f>'LISTA DOS ITENS'!$F2669&amp;"-"&amp;'LISTA DOS ITENS'!$H2669&amp;"-"&amp;'LISTA DOS ITENS'!$J2669&amp;"-"&amp;'LISTA DOS ITENS'!$K2669&amp;"-"&amp;'LISTA DOS ITENS'!$I2669</f>
        <v>10000410-2101-0026-IMOB/NAC-ED-1000-01.01</v>
      </c>
      <c r="AA2669" s="59" t="str">
        <f t="array" ref="AA2669">INDEX('RESUMO - LOTES E VMA'!$M$3:$M$181,MATCH('LISTA DOS ITENS'!$D2669,'RESUMO - LOTES E VMA'!$A$3:$A$181,0))</f>
        <v>Para Leilão</v>
      </c>
      <c r="AB2669" s="60">
        <f t="array" ref="AB2669">INDEX('RESUMO - LOTES E VMA'!$J$3:$J$181,MATCH('LISTA DOS ITENS'!$D2669,'RESUMO - LOTES E VMA'!$A$3:$A$181,0))</f>
        <v>0.304370017</v>
      </c>
      <c r="AC2669" s="29" t="str">
        <f t="array" ref="AC2669">INDEX('RESUMO - LOTES E VMA'!$L$3:$L$181,MATCH('LISTA DOS ITENS'!$D2669,'RESUMO - LOTES E VMA'!$A$3:$A$181,0))</f>
        <v>1% do Valor de Comparação do VMA</v>
      </c>
      <c r="AD2669" s="53" t="str">
        <f>VLOOKUP(Tabela1[[#This Row],[Índice]],[1]Planilha1!$A:$A,1,0)</f>
        <v>#ERROR!</v>
      </c>
    </row>
    <row r="2670" ht="15.75" customHeight="1">
      <c r="A2670" s="52">
        <v>258488.0</v>
      </c>
      <c r="B2670" s="53" t="s">
        <v>70</v>
      </c>
      <c r="C2670" s="53" t="s">
        <v>71</v>
      </c>
      <c r="D2670" s="22">
        <v>207394.0</v>
      </c>
      <c r="E2670" s="53" t="s">
        <v>119</v>
      </c>
      <c r="F2670" s="54">
        <v>1.000041E7</v>
      </c>
      <c r="G2670" s="53" t="s">
        <v>1947</v>
      </c>
      <c r="H2670" s="55">
        <v>2101.0</v>
      </c>
      <c r="I2670" s="55" t="s">
        <v>81</v>
      </c>
      <c r="J2670" s="55" t="s">
        <v>126</v>
      </c>
      <c r="K2670" s="53" t="s">
        <v>125</v>
      </c>
      <c r="L2670" s="53"/>
      <c r="M2670" s="53">
        <v>0.04</v>
      </c>
      <c r="N2670" s="53" t="s">
        <v>440</v>
      </c>
      <c r="O2670" s="25">
        <v>24.0</v>
      </c>
      <c r="P2670" s="25">
        <f>'LISTA DOS ITENS'!$O2670*'LISTA DOS ITENS'!$M2670</f>
        <v>0.96</v>
      </c>
      <c r="Q2670" s="25">
        <v>23.88</v>
      </c>
      <c r="R2670" s="25">
        <f>'LISTA DOS ITENS'!$Q2670*'LISTA DOS ITENS'!$M2670</f>
        <v>0.9552</v>
      </c>
      <c r="S2670" s="56">
        <f>IF('LISTA DOS ITENS'!$P2670&gt;'LISTA DOS ITENS'!$R2670,'LISTA DOS ITENS'!$P2670,'LISTA DOS ITENS'!$R2670)</f>
        <v>0.96</v>
      </c>
      <c r="T2670" s="25">
        <v>7.171485433241326</v>
      </c>
      <c r="U2670" s="25">
        <f>'LISTA DOS ITENS'!$T2670*'LISTA DOS ITENS'!$M2670</f>
        <v>0.2868594173</v>
      </c>
      <c r="V2670" s="56">
        <f t="array" ref="V2670">INDEX('RESUMO - LOTES E VMA'!$F$3:$F$181,MATCH('LISTA DOS ITENS'!$D2670,'RESUMO - LOTES E VMA'!$A$3:$A$181,0))</f>
        <v>93579.15453</v>
      </c>
      <c r="W2670" s="57">
        <f>'LISTA DOS ITENS'!$U2670/'LISTA DOS ITENS'!$V2670</f>
        <v>0.000003065420058</v>
      </c>
      <c r="X2670" s="53" t="s">
        <v>53</v>
      </c>
      <c r="Y2670" s="53" t="s">
        <v>290</v>
      </c>
      <c r="Z2670" s="58" t="str">
        <f>'LISTA DOS ITENS'!$F2670&amp;"-"&amp;'LISTA DOS ITENS'!$H2670&amp;"-"&amp;'LISTA DOS ITENS'!$J2670&amp;"-"&amp;'LISTA DOS ITENS'!$K2670&amp;"-"&amp;'LISTA DOS ITENS'!$I2670</f>
        <v>10000410-2101-0026-PAR/NAC-ED-1000-01.01</v>
      </c>
      <c r="AA2670" s="59" t="str">
        <f t="array" ref="AA2670">INDEX('RESUMO - LOTES E VMA'!$M$3:$M$181,MATCH('LISTA DOS ITENS'!$D2670,'RESUMO - LOTES E VMA'!$A$3:$A$181,0))</f>
        <v>Para Leilão</v>
      </c>
      <c r="AB2670" s="60">
        <f t="array" ref="AB2670">INDEX('RESUMO - LOTES E VMA'!$J$3:$J$181,MATCH('LISTA DOS ITENS'!$D2670,'RESUMO - LOTES E VMA'!$A$3:$A$181,0))</f>
        <v>0.304370017</v>
      </c>
      <c r="AC2670" s="29" t="str">
        <f t="array" ref="AC2670">INDEX('RESUMO - LOTES E VMA'!$L$3:$L$181,MATCH('LISTA DOS ITENS'!$D2670,'RESUMO - LOTES E VMA'!$A$3:$A$181,0))</f>
        <v>1% do Valor de Comparação do VMA</v>
      </c>
      <c r="AD2670" s="53" t="str">
        <f>VLOOKUP(Tabela1[[#This Row],[Índice]],[1]Planilha1!$A:$A,1,0)</f>
        <v>#ERROR!</v>
      </c>
    </row>
    <row r="2671" ht="15.75" customHeight="1">
      <c r="A2671" s="52">
        <v>258489.0</v>
      </c>
      <c r="B2671" s="53" t="s">
        <v>70</v>
      </c>
      <c r="C2671" s="53" t="s">
        <v>71</v>
      </c>
      <c r="D2671" s="22">
        <v>207394.0</v>
      </c>
      <c r="E2671" s="53" t="s">
        <v>119</v>
      </c>
      <c r="F2671" s="54">
        <v>1.000041E7</v>
      </c>
      <c r="G2671" s="53" t="s">
        <v>1947</v>
      </c>
      <c r="H2671" s="55">
        <v>2101.0</v>
      </c>
      <c r="I2671" s="55" t="s">
        <v>130</v>
      </c>
      <c r="J2671" s="55" t="s">
        <v>126</v>
      </c>
      <c r="K2671" s="53" t="s">
        <v>125</v>
      </c>
      <c r="L2671" s="53"/>
      <c r="M2671" s="53">
        <v>0.355</v>
      </c>
      <c r="N2671" s="53" t="s">
        <v>440</v>
      </c>
      <c r="O2671" s="25">
        <v>23.887323943661976</v>
      </c>
      <c r="P2671" s="25">
        <f>'LISTA DOS ITENS'!$O2671*'LISTA DOS ITENS'!$M2671</f>
        <v>8.48</v>
      </c>
      <c r="Q2671" s="25">
        <v>23.88</v>
      </c>
      <c r="R2671" s="25">
        <f>'LISTA DOS ITENS'!$Q2671*'LISTA DOS ITENS'!$M2671</f>
        <v>8.4774</v>
      </c>
      <c r="S2671" s="56">
        <f>IF('LISTA DOS ITENS'!$P2671&gt;'LISTA DOS ITENS'!$R2671,'LISTA DOS ITENS'!$P2671,'LISTA DOS ITENS'!$R2671)</f>
        <v>8.48</v>
      </c>
      <c r="T2671" s="25">
        <v>7.171485433241326</v>
      </c>
      <c r="U2671" s="25">
        <f>'LISTA DOS ITENS'!$T2671*'LISTA DOS ITENS'!$M2671</f>
        <v>2.545877329</v>
      </c>
      <c r="V2671" s="56">
        <f t="array" ref="V2671">INDEX('RESUMO - LOTES E VMA'!$F$3:$F$181,MATCH('LISTA DOS ITENS'!$D2671,'RESUMO - LOTES E VMA'!$A$3:$A$181,0))</f>
        <v>93579.15453</v>
      </c>
      <c r="W2671" s="57">
        <f>'LISTA DOS ITENS'!$U2671/'LISTA DOS ITENS'!$V2671</f>
        <v>0.00002720560302</v>
      </c>
      <c r="X2671" s="53" t="s">
        <v>53</v>
      </c>
      <c r="Y2671" s="53" t="s">
        <v>290</v>
      </c>
      <c r="Z2671" s="58" t="str">
        <f>'LISTA DOS ITENS'!$F2671&amp;"-"&amp;'LISTA DOS ITENS'!$H2671&amp;"-"&amp;'LISTA DOS ITENS'!$J2671&amp;"-"&amp;'LISTA DOS ITENS'!$K2671&amp;"-"&amp;'LISTA DOS ITENS'!$I2671</f>
        <v>10000410-2101-0026-PAR/NAC-ED-1000-01.02</v>
      </c>
      <c r="AA2671" s="59" t="str">
        <f t="array" ref="AA2671">INDEX('RESUMO - LOTES E VMA'!$M$3:$M$181,MATCH('LISTA DOS ITENS'!$D2671,'RESUMO - LOTES E VMA'!$A$3:$A$181,0))</f>
        <v>Para Leilão</v>
      </c>
      <c r="AB2671" s="60">
        <f t="array" ref="AB2671">INDEX('RESUMO - LOTES E VMA'!$J$3:$J$181,MATCH('LISTA DOS ITENS'!$D2671,'RESUMO - LOTES E VMA'!$A$3:$A$181,0))</f>
        <v>0.304370017</v>
      </c>
      <c r="AC2671" s="29" t="str">
        <f t="array" ref="AC2671">INDEX('RESUMO - LOTES E VMA'!$L$3:$L$181,MATCH('LISTA DOS ITENS'!$D2671,'RESUMO - LOTES E VMA'!$A$3:$A$181,0))</f>
        <v>1% do Valor de Comparação do VMA</v>
      </c>
      <c r="AD2671" s="53" t="str">
        <f>VLOOKUP(Tabela1[[#This Row],[Índice]],[1]Planilha1!$A:$A,1,0)</f>
        <v>#ERROR!</v>
      </c>
    </row>
    <row r="2672" ht="15.75" customHeight="1">
      <c r="A2672" s="52">
        <v>258490.0</v>
      </c>
      <c r="B2672" s="53" t="s">
        <v>70</v>
      </c>
      <c r="C2672" s="53" t="s">
        <v>71</v>
      </c>
      <c r="D2672" s="22">
        <v>207394.0</v>
      </c>
      <c r="E2672" s="53" t="s">
        <v>119</v>
      </c>
      <c r="F2672" s="54">
        <v>1.000041E7</v>
      </c>
      <c r="G2672" s="53" t="s">
        <v>1947</v>
      </c>
      <c r="H2672" s="55">
        <v>2101.0</v>
      </c>
      <c r="I2672" s="55"/>
      <c r="J2672" s="55" t="s">
        <v>126</v>
      </c>
      <c r="K2672" s="53" t="s">
        <v>57</v>
      </c>
      <c r="L2672" s="53"/>
      <c r="M2672" s="53">
        <v>5.782</v>
      </c>
      <c r="N2672" s="53" t="s">
        <v>440</v>
      </c>
      <c r="O2672" s="25">
        <v>0.99792459356624</v>
      </c>
      <c r="P2672" s="25">
        <f>'LISTA DOS ITENS'!$O2672*'LISTA DOS ITENS'!$M2672</f>
        <v>5.77</v>
      </c>
      <c r="Q2672" s="25">
        <v>23.88</v>
      </c>
      <c r="R2672" s="25">
        <f>'LISTA DOS ITENS'!$Q2672*'LISTA DOS ITENS'!$M2672</f>
        <v>138.07416</v>
      </c>
      <c r="S2672" s="56">
        <f>IF('LISTA DOS ITENS'!$P2672&gt;'LISTA DOS ITENS'!$R2672,'LISTA DOS ITENS'!$P2672,'LISTA DOS ITENS'!$R2672)</f>
        <v>138.07416</v>
      </c>
      <c r="T2672" s="25">
        <v>7.171485433241326</v>
      </c>
      <c r="U2672" s="25">
        <f>'LISTA DOS ITENS'!$T2672*'LISTA DOS ITENS'!$M2672</f>
        <v>41.46552878</v>
      </c>
      <c r="V2672" s="56">
        <f t="array" ref="V2672">INDEX('RESUMO - LOTES E VMA'!$F$3:$F$181,MATCH('LISTA DOS ITENS'!$D2672,'RESUMO - LOTES E VMA'!$A$3:$A$181,0))</f>
        <v>93579.15453</v>
      </c>
      <c r="W2672" s="57">
        <f>'LISTA DOS ITENS'!$U2672/'LISTA DOS ITENS'!$V2672</f>
        <v>0.0004431064694</v>
      </c>
      <c r="X2672" s="53" t="s">
        <v>53</v>
      </c>
      <c r="Y2672" s="53" t="s">
        <v>290</v>
      </c>
      <c r="Z2672" s="58" t="str">
        <f>'LISTA DOS ITENS'!$F2672&amp;"-"&amp;'LISTA DOS ITENS'!$H2672&amp;"-"&amp;'LISTA DOS ITENS'!$J2672&amp;"-"&amp;'LISTA DOS ITENS'!$K2672&amp;"-"&amp;'LISTA DOS ITENS'!$I2672</f>
        <v>10000410-2101-0026-USADO-</v>
      </c>
      <c r="AA2672" s="59" t="str">
        <f t="array" ref="AA2672">INDEX('RESUMO - LOTES E VMA'!$M$3:$M$181,MATCH('LISTA DOS ITENS'!$D2672,'RESUMO - LOTES E VMA'!$A$3:$A$181,0))</f>
        <v>Para Leilão</v>
      </c>
      <c r="AB2672" s="60">
        <f t="array" ref="AB2672">INDEX('RESUMO - LOTES E VMA'!$J$3:$J$181,MATCH('LISTA DOS ITENS'!$D2672,'RESUMO - LOTES E VMA'!$A$3:$A$181,0))</f>
        <v>0.304370017</v>
      </c>
      <c r="AC2672" s="29" t="str">
        <f t="array" ref="AC2672">INDEX('RESUMO - LOTES E VMA'!$L$3:$L$181,MATCH('LISTA DOS ITENS'!$D2672,'RESUMO - LOTES E VMA'!$A$3:$A$181,0))</f>
        <v>1% do Valor de Comparação do VMA</v>
      </c>
      <c r="AD2672" s="53" t="str">
        <f>VLOOKUP(Tabela1[[#This Row],[Índice]],[1]Planilha1!$A:$A,1,0)</f>
        <v>#ERROR!</v>
      </c>
    </row>
    <row r="2673" ht="15.75" customHeight="1">
      <c r="A2673" s="52">
        <v>258491.0</v>
      </c>
      <c r="B2673" s="53" t="s">
        <v>70</v>
      </c>
      <c r="C2673" s="53" t="s">
        <v>71</v>
      </c>
      <c r="D2673" s="22">
        <v>207394.0</v>
      </c>
      <c r="E2673" s="53" t="s">
        <v>119</v>
      </c>
      <c r="F2673" s="54">
        <v>1.0000411E7</v>
      </c>
      <c r="G2673" s="53" t="s">
        <v>1948</v>
      </c>
      <c r="H2673" s="55">
        <v>2101.0</v>
      </c>
      <c r="I2673" s="55"/>
      <c r="J2673" s="55" t="s">
        <v>126</v>
      </c>
      <c r="K2673" s="53" t="s">
        <v>57</v>
      </c>
      <c r="L2673" s="53"/>
      <c r="M2673" s="53">
        <v>13.32</v>
      </c>
      <c r="N2673" s="53" t="s">
        <v>440</v>
      </c>
      <c r="O2673" s="25">
        <v>0.00975975975975976</v>
      </c>
      <c r="P2673" s="25">
        <f>'LISTA DOS ITENS'!$O2673*'LISTA DOS ITENS'!$M2673</f>
        <v>0.13</v>
      </c>
      <c r="Q2673" s="25">
        <v>59.6004</v>
      </c>
      <c r="R2673" s="25">
        <f>'LISTA DOS ITENS'!$Q2673*'LISTA DOS ITENS'!$M2673</f>
        <v>793.877328</v>
      </c>
      <c r="S2673" s="56">
        <f>IF('LISTA DOS ITENS'!$P2673&gt;'LISTA DOS ITENS'!$R2673,'LISTA DOS ITENS'!$P2673,'LISTA DOS ITENS'!$R2673)</f>
        <v>793.877328</v>
      </c>
      <c r="T2673" s="25">
        <v>17.89880236245211</v>
      </c>
      <c r="U2673" s="25">
        <f>'LISTA DOS ITENS'!$T2673*'LISTA DOS ITENS'!$M2673</f>
        <v>238.4120475</v>
      </c>
      <c r="V2673" s="56">
        <f t="array" ref="V2673">INDEX('RESUMO - LOTES E VMA'!$F$3:$F$181,MATCH('LISTA DOS ITENS'!$D2673,'RESUMO - LOTES E VMA'!$A$3:$A$181,0))</f>
        <v>93579.15453</v>
      </c>
      <c r="W2673" s="57">
        <f>'LISTA DOS ITENS'!$U2673/'LISTA DOS ITENS'!$V2673</f>
        <v>0.002547704654</v>
      </c>
      <c r="X2673" s="53" t="s">
        <v>53</v>
      </c>
      <c r="Y2673" s="53" t="s">
        <v>290</v>
      </c>
      <c r="Z2673" s="58" t="str">
        <f>'LISTA DOS ITENS'!$F2673&amp;"-"&amp;'LISTA DOS ITENS'!$H2673&amp;"-"&amp;'LISTA DOS ITENS'!$J2673&amp;"-"&amp;'LISTA DOS ITENS'!$K2673&amp;"-"&amp;'LISTA DOS ITENS'!$I2673</f>
        <v>10000411-2101-0026-USADO-</v>
      </c>
      <c r="AA2673" s="59" t="str">
        <f t="array" ref="AA2673">INDEX('RESUMO - LOTES E VMA'!$M$3:$M$181,MATCH('LISTA DOS ITENS'!$D2673,'RESUMO - LOTES E VMA'!$A$3:$A$181,0))</f>
        <v>Para Leilão</v>
      </c>
      <c r="AB2673" s="60">
        <f t="array" ref="AB2673">INDEX('RESUMO - LOTES E VMA'!$J$3:$J$181,MATCH('LISTA DOS ITENS'!$D2673,'RESUMO - LOTES E VMA'!$A$3:$A$181,0))</f>
        <v>0.304370017</v>
      </c>
      <c r="AC2673" s="29" t="str">
        <f t="array" ref="AC2673">INDEX('RESUMO - LOTES E VMA'!$L$3:$L$181,MATCH('LISTA DOS ITENS'!$D2673,'RESUMO - LOTES E VMA'!$A$3:$A$181,0))</f>
        <v>1% do Valor de Comparação do VMA</v>
      </c>
      <c r="AD2673" s="53" t="str">
        <f>VLOOKUP(Tabela1[[#This Row],[Índice]],[1]Planilha1!$A:$A,1,0)</f>
        <v>#ERROR!</v>
      </c>
    </row>
    <row r="2674" ht="15.75" customHeight="1">
      <c r="A2674" s="52">
        <v>258492.0</v>
      </c>
      <c r="B2674" s="53" t="s">
        <v>70</v>
      </c>
      <c r="C2674" s="53" t="s">
        <v>71</v>
      </c>
      <c r="D2674" s="22">
        <v>207394.0</v>
      </c>
      <c r="E2674" s="53" t="s">
        <v>119</v>
      </c>
      <c r="F2674" s="54">
        <v>1.0000412E7</v>
      </c>
      <c r="G2674" s="53" t="s">
        <v>1949</v>
      </c>
      <c r="H2674" s="55">
        <v>2101.0</v>
      </c>
      <c r="I2674" s="55"/>
      <c r="J2674" s="55" t="s">
        <v>126</v>
      </c>
      <c r="K2674" s="53" t="s">
        <v>57</v>
      </c>
      <c r="L2674" s="53"/>
      <c r="M2674" s="53">
        <v>12.43</v>
      </c>
      <c r="N2674" s="53" t="s">
        <v>440</v>
      </c>
      <c r="O2674" s="25">
        <v>0.012067578439259855</v>
      </c>
      <c r="P2674" s="25">
        <f>'LISTA DOS ITENS'!$O2674*'LISTA DOS ITENS'!$M2674</f>
        <v>0.15</v>
      </c>
      <c r="Q2674" s="25">
        <v>151.32</v>
      </c>
      <c r="R2674" s="25">
        <f>'LISTA DOS ITENS'!$Q2674*'LISTA DOS ITENS'!$M2674</f>
        <v>1880.9076</v>
      </c>
      <c r="S2674" s="56">
        <f>IF('LISTA DOS ITENS'!$P2674&gt;'LISTA DOS ITENS'!$R2674,'LISTA DOS ITENS'!$P2674,'LISTA DOS ITENS'!$R2674)</f>
        <v>1880.9076</v>
      </c>
      <c r="T2674" s="25">
        <v>71.8122693100546</v>
      </c>
      <c r="U2674" s="25">
        <f>'LISTA DOS ITENS'!$T2674*'LISTA DOS ITENS'!$M2674</f>
        <v>892.6265075</v>
      </c>
      <c r="V2674" s="56">
        <f t="array" ref="V2674">INDEX('RESUMO - LOTES E VMA'!$F$3:$F$181,MATCH('LISTA DOS ITENS'!$D2674,'RESUMO - LOTES E VMA'!$A$3:$A$181,0))</f>
        <v>93579.15453</v>
      </c>
      <c r="W2674" s="57">
        <f>'LISTA DOS ITENS'!$U2674/'LISTA DOS ITENS'!$V2674</f>
        <v>0.009538732338</v>
      </c>
      <c r="X2674" s="53" t="s">
        <v>53</v>
      </c>
      <c r="Y2674" s="53" t="s">
        <v>290</v>
      </c>
      <c r="Z2674" s="58" t="str">
        <f>'LISTA DOS ITENS'!$F2674&amp;"-"&amp;'LISTA DOS ITENS'!$H2674&amp;"-"&amp;'LISTA DOS ITENS'!$J2674&amp;"-"&amp;'LISTA DOS ITENS'!$K2674&amp;"-"&amp;'LISTA DOS ITENS'!$I2674</f>
        <v>10000412-2101-0026-USADO-</v>
      </c>
      <c r="AA2674" s="59" t="str">
        <f t="array" ref="AA2674">INDEX('RESUMO - LOTES E VMA'!$M$3:$M$181,MATCH('LISTA DOS ITENS'!$D2674,'RESUMO - LOTES E VMA'!$A$3:$A$181,0))</f>
        <v>Para Leilão</v>
      </c>
      <c r="AB2674" s="60">
        <f t="array" ref="AB2674">INDEX('RESUMO - LOTES E VMA'!$J$3:$J$181,MATCH('LISTA DOS ITENS'!$D2674,'RESUMO - LOTES E VMA'!$A$3:$A$181,0))</f>
        <v>0.304370017</v>
      </c>
      <c r="AC2674" s="29" t="str">
        <f t="array" ref="AC2674">INDEX('RESUMO - LOTES E VMA'!$L$3:$L$181,MATCH('LISTA DOS ITENS'!$D2674,'RESUMO - LOTES E VMA'!$A$3:$A$181,0))</f>
        <v>1% do Valor de Comparação do VMA</v>
      </c>
      <c r="AD2674" s="53" t="str">
        <f>VLOOKUP(Tabela1[[#This Row],[Índice]],[1]Planilha1!$A:$A,1,0)</f>
        <v>#ERROR!</v>
      </c>
    </row>
    <row r="2675" ht="15.75" customHeight="1">
      <c r="A2675" s="52">
        <v>258493.0</v>
      </c>
      <c r="B2675" s="53" t="s">
        <v>70</v>
      </c>
      <c r="C2675" s="53" t="s">
        <v>71</v>
      </c>
      <c r="D2675" s="22">
        <v>207394.0</v>
      </c>
      <c r="E2675" s="53" t="s">
        <v>119</v>
      </c>
      <c r="F2675" s="54">
        <v>1.0000423E7</v>
      </c>
      <c r="G2675" s="53" t="s">
        <v>1950</v>
      </c>
      <c r="H2675" s="55">
        <v>2101.0</v>
      </c>
      <c r="I2675" s="55"/>
      <c r="J2675" s="55" t="s">
        <v>126</v>
      </c>
      <c r="K2675" s="53" t="s">
        <v>73</v>
      </c>
      <c r="L2675" s="53"/>
      <c r="M2675" s="53">
        <v>0.284</v>
      </c>
      <c r="N2675" s="53" t="s">
        <v>440</v>
      </c>
      <c r="O2675" s="25">
        <v>29.190140845070424</v>
      </c>
      <c r="P2675" s="25">
        <f>'LISTA DOS ITENS'!$O2675*'LISTA DOS ITENS'!$M2675</f>
        <v>8.29</v>
      </c>
      <c r="Q2675" s="25">
        <v>29.19</v>
      </c>
      <c r="R2675" s="25">
        <f>'LISTA DOS ITENS'!$Q2675*'LISTA DOS ITENS'!$M2675</f>
        <v>8.28996</v>
      </c>
      <c r="S2675" s="56">
        <f>IF('LISTA DOS ITENS'!$P2675&gt;'LISTA DOS ITENS'!$R2675,'LISTA DOS ITENS'!$P2675,'LISTA DOS ITENS'!$R2675)</f>
        <v>8.29</v>
      </c>
      <c r="T2675" s="25">
        <v>8.766149907718356</v>
      </c>
      <c r="U2675" s="25">
        <f>'LISTA DOS ITENS'!$T2675*'LISTA DOS ITENS'!$M2675</f>
        <v>2.489586574</v>
      </c>
      <c r="V2675" s="56">
        <f t="array" ref="V2675">INDEX('RESUMO - LOTES E VMA'!$F$3:$F$181,MATCH('LISTA DOS ITENS'!$D2675,'RESUMO - LOTES E VMA'!$A$3:$A$181,0))</f>
        <v>93579.15453</v>
      </c>
      <c r="W2675" s="57">
        <f>'LISTA DOS ITENS'!$U2675/'LISTA DOS ITENS'!$V2675</f>
        <v>0.0000266040721</v>
      </c>
      <c r="X2675" s="53" t="s">
        <v>53</v>
      </c>
      <c r="Y2675" s="53" t="s">
        <v>290</v>
      </c>
      <c r="Z2675" s="58" t="str">
        <f>'LISTA DOS ITENS'!$F2675&amp;"-"&amp;'LISTA DOS ITENS'!$H2675&amp;"-"&amp;'LISTA DOS ITENS'!$J2675&amp;"-"&amp;'LISTA DOS ITENS'!$K2675&amp;"-"&amp;'LISTA DOS ITENS'!$I2675</f>
        <v>10000423-2101-0026-CONS/NAC-</v>
      </c>
      <c r="AA2675" s="59" t="str">
        <f t="array" ref="AA2675">INDEX('RESUMO - LOTES E VMA'!$M$3:$M$181,MATCH('LISTA DOS ITENS'!$D2675,'RESUMO - LOTES E VMA'!$A$3:$A$181,0))</f>
        <v>Para Leilão</v>
      </c>
      <c r="AB2675" s="60">
        <f t="array" ref="AB2675">INDEX('RESUMO - LOTES E VMA'!$J$3:$J$181,MATCH('LISTA DOS ITENS'!$D2675,'RESUMO - LOTES E VMA'!$A$3:$A$181,0))</f>
        <v>0.304370017</v>
      </c>
      <c r="AC2675" s="29" t="str">
        <f t="array" ref="AC2675">INDEX('RESUMO - LOTES E VMA'!$L$3:$L$181,MATCH('LISTA DOS ITENS'!$D2675,'RESUMO - LOTES E VMA'!$A$3:$A$181,0))</f>
        <v>1% do Valor de Comparação do VMA</v>
      </c>
      <c r="AD2675" s="53" t="str">
        <f>VLOOKUP(Tabela1[[#This Row],[Índice]],[1]Planilha1!$A:$A,1,0)</f>
        <v>#ERROR!</v>
      </c>
    </row>
    <row r="2676" ht="15.75" customHeight="1">
      <c r="A2676" s="52">
        <v>258494.0</v>
      </c>
      <c r="B2676" s="53" t="s">
        <v>70</v>
      </c>
      <c r="C2676" s="53" t="s">
        <v>71</v>
      </c>
      <c r="D2676" s="22">
        <v>207394.0</v>
      </c>
      <c r="E2676" s="53" t="s">
        <v>119</v>
      </c>
      <c r="F2676" s="54">
        <v>1.0000423E7</v>
      </c>
      <c r="G2676" s="53" t="s">
        <v>1950</v>
      </c>
      <c r="H2676" s="55">
        <v>2101.0</v>
      </c>
      <c r="I2676" s="55"/>
      <c r="J2676" s="55" t="s">
        <v>126</v>
      </c>
      <c r="K2676" s="53" t="s">
        <v>80</v>
      </c>
      <c r="L2676" s="53"/>
      <c r="M2676" s="53">
        <v>0.41000000000000014</v>
      </c>
      <c r="N2676" s="53" t="s">
        <v>440</v>
      </c>
      <c r="O2676" s="25">
        <v>26.049382716049383</v>
      </c>
      <c r="P2676" s="25">
        <f>'LISTA DOS ITENS'!$O2676*'LISTA DOS ITENS'!$M2676</f>
        <v>10.68024691</v>
      </c>
      <c r="Q2676" s="25">
        <v>29.19</v>
      </c>
      <c r="R2676" s="25">
        <f>'LISTA DOS ITENS'!$Q2676*'LISTA DOS ITENS'!$M2676</f>
        <v>11.9679</v>
      </c>
      <c r="S2676" s="56">
        <f>IF('LISTA DOS ITENS'!$P2676&gt;'LISTA DOS ITENS'!$R2676,'LISTA DOS ITENS'!$P2676,'LISTA DOS ITENS'!$R2676)</f>
        <v>11.9679</v>
      </c>
      <c r="T2676" s="25">
        <v>8.766149907718356</v>
      </c>
      <c r="U2676" s="25">
        <f>'LISTA DOS ITENS'!$T2676*'LISTA DOS ITENS'!$M2676</f>
        <v>3.594121462</v>
      </c>
      <c r="V2676" s="56">
        <f t="array" ref="V2676">INDEX('RESUMO - LOTES E VMA'!$F$3:$F$181,MATCH('LISTA DOS ITENS'!$D2676,'RESUMO - LOTES E VMA'!$A$3:$A$181,0))</f>
        <v>93579.15453</v>
      </c>
      <c r="W2676" s="57">
        <f>'LISTA DOS ITENS'!$U2676/'LISTA DOS ITENS'!$V2676</f>
        <v>0.00003840728718</v>
      </c>
      <c r="X2676" s="53" t="s">
        <v>53</v>
      </c>
      <c r="Y2676" s="53" t="s">
        <v>290</v>
      </c>
      <c r="Z2676" s="58" t="str">
        <f>'LISTA DOS ITENS'!$F2676&amp;"-"&amp;'LISTA DOS ITENS'!$H2676&amp;"-"&amp;'LISTA DOS ITENS'!$J2676&amp;"-"&amp;'LISTA DOS ITENS'!$K2676&amp;"-"&amp;'LISTA DOS ITENS'!$I2676</f>
        <v>10000423-2101-0026-IMOB/NAC-</v>
      </c>
      <c r="AA2676" s="59" t="str">
        <f t="array" ref="AA2676">INDEX('RESUMO - LOTES E VMA'!$M$3:$M$181,MATCH('LISTA DOS ITENS'!$D2676,'RESUMO - LOTES E VMA'!$A$3:$A$181,0))</f>
        <v>Para Leilão</v>
      </c>
      <c r="AB2676" s="60">
        <f t="array" ref="AB2676">INDEX('RESUMO - LOTES E VMA'!$J$3:$J$181,MATCH('LISTA DOS ITENS'!$D2676,'RESUMO - LOTES E VMA'!$A$3:$A$181,0))</f>
        <v>0.304370017</v>
      </c>
      <c r="AC2676" s="29" t="str">
        <f t="array" ref="AC2676">INDEX('RESUMO - LOTES E VMA'!$L$3:$L$181,MATCH('LISTA DOS ITENS'!$D2676,'RESUMO - LOTES E VMA'!$A$3:$A$181,0))</f>
        <v>1% do Valor de Comparação do VMA</v>
      </c>
      <c r="AD2676" s="53" t="str">
        <f>VLOOKUP(Tabela1[[#This Row],[Índice]],[1]Planilha1!$A:$A,1,0)</f>
        <v>#ERROR!</v>
      </c>
    </row>
    <row r="2677" ht="15.75" customHeight="1">
      <c r="A2677" s="52">
        <v>258495.0</v>
      </c>
      <c r="B2677" s="53" t="s">
        <v>70</v>
      </c>
      <c r="C2677" s="53" t="s">
        <v>71</v>
      </c>
      <c r="D2677" s="22">
        <v>207394.0</v>
      </c>
      <c r="E2677" s="53" t="s">
        <v>119</v>
      </c>
      <c r="F2677" s="54">
        <v>1.000045E7</v>
      </c>
      <c r="G2677" s="53" t="s">
        <v>1951</v>
      </c>
      <c r="H2677" s="55">
        <v>2101.0</v>
      </c>
      <c r="I2677" s="55"/>
      <c r="J2677" s="55" t="s">
        <v>126</v>
      </c>
      <c r="K2677" s="53" t="s">
        <v>73</v>
      </c>
      <c r="L2677" s="53"/>
      <c r="M2677" s="53">
        <v>44.548</v>
      </c>
      <c r="N2677" s="53" t="s">
        <v>440</v>
      </c>
      <c r="O2677" s="25">
        <v>233.2744455418874</v>
      </c>
      <c r="P2677" s="25">
        <f>'LISTA DOS ITENS'!$O2677*'LISTA DOS ITENS'!$M2677</f>
        <v>10391.91</v>
      </c>
      <c r="Q2677" s="25">
        <v>233.27</v>
      </c>
      <c r="R2677" s="25">
        <f>'LISTA DOS ITENS'!$Q2677*'LISTA DOS ITENS'!$M2677</f>
        <v>10391.71196</v>
      </c>
      <c r="S2677" s="56">
        <f>IF('LISTA DOS ITENS'!$P2677&gt;'LISTA DOS ITENS'!$R2677,'LISTA DOS ITENS'!$P2677,'LISTA DOS ITENS'!$R2677)</f>
        <v>10391.91</v>
      </c>
      <c r="T2677" s="25">
        <v>76.230776596232</v>
      </c>
      <c r="U2677" s="25">
        <f>'LISTA DOS ITENS'!$T2677*'LISTA DOS ITENS'!$M2677</f>
        <v>3395.928636</v>
      </c>
      <c r="V2677" s="56">
        <f t="array" ref="V2677">INDEX('RESUMO - LOTES E VMA'!$F$3:$F$181,MATCH('LISTA DOS ITENS'!$D2677,'RESUMO - LOTES E VMA'!$A$3:$A$181,0))</f>
        <v>93579.15453</v>
      </c>
      <c r="W2677" s="57">
        <f>'LISTA DOS ITENS'!$U2677/'LISTA DOS ITENS'!$V2677</f>
        <v>0.03628937078</v>
      </c>
      <c r="X2677" s="53" t="s">
        <v>53</v>
      </c>
      <c r="Y2677" s="53" t="s">
        <v>290</v>
      </c>
      <c r="Z2677" s="58" t="str">
        <f>'LISTA DOS ITENS'!$F2677&amp;"-"&amp;'LISTA DOS ITENS'!$H2677&amp;"-"&amp;'LISTA DOS ITENS'!$J2677&amp;"-"&amp;'LISTA DOS ITENS'!$K2677&amp;"-"&amp;'LISTA DOS ITENS'!$I2677</f>
        <v>10000450-2101-0026-CONS/NAC-</v>
      </c>
      <c r="AA2677" s="59" t="str">
        <f t="array" ref="AA2677">INDEX('RESUMO - LOTES E VMA'!$M$3:$M$181,MATCH('LISTA DOS ITENS'!$D2677,'RESUMO - LOTES E VMA'!$A$3:$A$181,0))</f>
        <v>Para Leilão</v>
      </c>
      <c r="AB2677" s="60">
        <f t="array" ref="AB2677">INDEX('RESUMO - LOTES E VMA'!$J$3:$J$181,MATCH('LISTA DOS ITENS'!$D2677,'RESUMO - LOTES E VMA'!$A$3:$A$181,0))</f>
        <v>0.304370017</v>
      </c>
      <c r="AC2677" s="29" t="str">
        <f t="array" ref="AC2677">INDEX('RESUMO - LOTES E VMA'!$L$3:$L$181,MATCH('LISTA DOS ITENS'!$D2677,'RESUMO - LOTES E VMA'!$A$3:$A$181,0))</f>
        <v>1% do Valor de Comparação do VMA</v>
      </c>
      <c r="AD2677" s="53" t="str">
        <f>VLOOKUP(Tabela1[[#This Row],[Índice]],[1]Planilha1!$A:$A,1,0)</f>
        <v>#ERROR!</v>
      </c>
    </row>
    <row r="2678" ht="15.75" customHeight="1">
      <c r="A2678" s="52">
        <v>258496.0</v>
      </c>
      <c r="B2678" s="53" t="s">
        <v>70</v>
      </c>
      <c r="C2678" s="53" t="s">
        <v>71</v>
      </c>
      <c r="D2678" s="22">
        <v>207394.0</v>
      </c>
      <c r="E2678" s="53" t="s">
        <v>119</v>
      </c>
      <c r="F2678" s="54">
        <v>1.000045E7</v>
      </c>
      <c r="G2678" s="53" t="s">
        <v>1951</v>
      </c>
      <c r="H2678" s="55">
        <v>2101.0</v>
      </c>
      <c r="I2678" s="55"/>
      <c r="J2678" s="55" t="s">
        <v>126</v>
      </c>
      <c r="K2678" s="53" t="s">
        <v>57</v>
      </c>
      <c r="L2678" s="53"/>
      <c r="M2678" s="53">
        <v>5.0</v>
      </c>
      <c r="N2678" s="53" t="s">
        <v>440</v>
      </c>
      <c r="O2678" s="25">
        <v>30.503610108303246</v>
      </c>
      <c r="P2678" s="25">
        <f>'LISTA DOS ITENS'!$O2678*'LISTA DOS ITENS'!$M2678</f>
        <v>152.5180505</v>
      </c>
      <c r="Q2678" s="25">
        <v>233.27</v>
      </c>
      <c r="R2678" s="25">
        <f>'LISTA DOS ITENS'!$Q2678*'LISTA DOS ITENS'!$M2678</f>
        <v>1166.35</v>
      </c>
      <c r="S2678" s="56">
        <f>IF('LISTA DOS ITENS'!$P2678&gt;'LISTA DOS ITENS'!$R2678,'LISTA DOS ITENS'!$P2678,'LISTA DOS ITENS'!$R2678)</f>
        <v>1166.35</v>
      </c>
      <c r="T2678" s="25">
        <v>76.230776596232</v>
      </c>
      <c r="U2678" s="25">
        <f>'LISTA DOS ITENS'!$T2678*'LISTA DOS ITENS'!$M2678</f>
        <v>381.153883</v>
      </c>
      <c r="V2678" s="56">
        <f t="array" ref="V2678">INDEX('RESUMO - LOTES E VMA'!$F$3:$F$181,MATCH('LISTA DOS ITENS'!$D2678,'RESUMO - LOTES E VMA'!$A$3:$A$181,0))</f>
        <v>93579.15453</v>
      </c>
      <c r="W2678" s="57">
        <f>'LISTA DOS ITENS'!$U2678/'LISTA DOS ITENS'!$V2678</f>
        <v>0.004073063973</v>
      </c>
      <c r="X2678" s="53" t="s">
        <v>53</v>
      </c>
      <c r="Y2678" s="53" t="s">
        <v>290</v>
      </c>
      <c r="Z2678" s="58" t="str">
        <f>'LISTA DOS ITENS'!$F2678&amp;"-"&amp;'LISTA DOS ITENS'!$H2678&amp;"-"&amp;'LISTA DOS ITENS'!$J2678&amp;"-"&amp;'LISTA DOS ITENS'!$K2678&amp;"-"&amp;'LISTA DOS ITENS'!$I2678</f>
        <v>10000450-2101-0026-USADO-</v>
      </c>
      <c r="AA2678" s="59" t="str">
        <f t="array" ref="AA2678">INDEX('RESUMO - LOTES E VMA'!$M$3:$M$181,MATCH('LISTA DOS ITENS'!$D2678,'RESUMO - LOTES E VMA'!$A$3:$A$181,0))</f>
        <v>Para Leilão</v>
      </c>
      <c r="AB2678" s="60">
        <f t="array" ref="AB2678">INDEX('RESUMO - LOTES E VMA'!$J$3:$J$181,MATCH('LISTA DOS ITENS'!$D2678,'RESUMO - LOTES E VMA'!$A$3:$A$181,0))</f>
        <v>0.304370017</v>
      </c>
      <c r="AC2678" s="29" t="str">
        <f t="array" ref="AC2678">INDEX('RESUMO - LOTES E VMA'!$L$3:$L$181,MATCH('LISTA DOS ITENS'!$D2678,'RESUMO - LOTES E VMA'!$A$3:$A$181,0))</f>
        <v>1% do Valor de Comparação do VMA</v>
      </c>
      <c r="AD2678" s="53" t="str">
        <f>VLOOKUP(Tabela1[[#This Row],[Índice]],[1]Planilha1!$A:$A,1,0)</f>
        <v>#ERROR!</v>
      </c>
    </row>
    <row r="2679" ht="15.75" customHeight="1">
      <c r="A2679" s="52">
        <v>258497.0</v>
      </c>
      <c r="B2679" s="53" t="s">
        <v>70</v>
      </c>
      <c r="C2679" s="53" t="s">
        <v>71</v>
      </c>
      <c r="D2679" s="22">
        <v>207394.0</v>
      </c>
      <c r="E2679" s="53" t="s">
        <v>119</v>
      </c>
      <c r="F2679" s="54">
        <v>1.000045E7</v>
      </c>
      <c r="G2679" s="53" t="s">
        <v>1951</v>
      </c>
      <c r="H2679" s="55">
        <v>2101.0</v>
      </c>
      <c r="I2679" s="55" t="s">
        <v>1758</v>
      </c>
      <c r="J2679" s="55" t="s">
        <v>126</v>
      </c>
      <c r="K2679" s="53" t="s">
        <v>73</v>
      </c>
      <c r="L2679" s="53"/>
      <c r="M2679" s="53">
        <v>11.0</v>
      </c>
      <c r="N2679" s="53" t="s">
        <v>440</v>
      </c>
      <c r="O2679" s="25">
        <v>233.27416666666667</v>
      </c>
      <c r="P2679" s="25">
        <f>'LISTA DOS ITENS'!$O2679*'LISTA DOS ITENS'!$M2679</f>
        <v>2566.015833</v>
      </c>
      <c r="Q2679" s="25">
        <v>233.27</v>
      </c>
      <c r="R2679" s="25">
        <f>'LISTA DOS ITENS'!$Q2679*'LISTA DOS ITENS'!$M2679</f>
        <v>2565.97</v>
      </c>
      <c r="S2679" s="56">
        <f>IF('LISTA DOS ITENS'!$P2679&gt;'LISTA DOS ITENS'!$R2679,'LISTA DOS ITENS'!$P2679,'LISTA DOS ITENS'!$R2679)</f>
        <v>2566.015833</v>
      </c>
      <c r="T2679" s="25">
        <v>76.230776596232</v>
      </c>
      <c r="U2679" s="25">
        <f>'LISTA DOS ITENS'!$T2679*'LISTA DOS ITENS'!$M2679</f>
        <v>838.5385426</v>
      </c>
      <c r="V2679" s="56">
        <f t="array" ref="V2679">INDEX('RESUMO - LOTES E VMA'!$F$3:$F$181,MATCH('LISTA DOS ITENS'!$D2679,'RESUMO - LOTES E VMA'!$A$3:$A$181,0))</f>
        <v>93579.15453</v>
      </c>
      <c r="W2679" s="57">
        <f>'LISTA DOS ITENS'!$U2679/'LISTA DOS ITENS'!$V2679</f>
        <v>0.008960740742</v>
      </c>
      <c r="X2679" s="53" t="s">
        <v>53</v>
      </c>
      <c r="Y2679" s="53" t="s">
        <v>290</v>
      </c>
      <c r="Z2679" s="58" t="str">
        <f>'LISTA DOS ITENS'!$F2679&amp;"-"&amp;'LISTA DOS ITENS'!$H2679&amp;"-"&amp;'LISTA DOS ITENS'!$J2679&amp;"-"&amp;'LISTA DOS ITENS'!$K2679&amp;"-"&amp;'LISTA DOS ITENS'!$I2679</f>
        <v>10000450-2101-0026-CONS/NAC-PV-3542-18-002-5</v>
      </c>
      <c r="AA2679" s="59" t="str">
        <f t="array" ref="AA2679">INDEX('RESUMO - LOTES E VMA'!$M$3:$M$181,MATCH('LISTA DOS ITENS'!$D2679,'RESUMO - LOTES E VMA'!$A$3:$A$181,0))</f>
        <v>Para Leilão</v>
      </c>
      <c r="AB2679" s="60">
        <f t="array" ref="AB2679">INDEX('RESUMO - LOTES E VMA'!$J$3:$J$181,MATCH('LISTA DOS ITENS'!$D2679,'RESUMO - LOTES E VMA'!$A$3:$A$181,0))</f>
        <v>0.304370017</v>
      </c>
      <c r="AC2679" s="29" t="str">
        <f t="array" ref="AC2679">INDEX('RESUMO - LOTES E VMA'!$L$3:$L$181,MATCH('LISTA DOS ITENS'!$D2679,'RESUMO - LOTES E VMA'!$A$3:$A$181,0))</f>
        <v>1% do Valor de Comparação do VMA</v>
      </c>
      <c r="AD2679" s="53" t="str">
        <f>VLOOKUP(Tabela1[[#This Row],[Índice]],[1]Planilha1!$A:$A,1,0)</f>
        <v>#ERROR!</v>
      </c>
    </row>
    <row r="2680" ht="15.75" customHeight="1">
      <c r="A2680" s="52">
        <v>258498.0</v>
      </c>
      <c r="B2680" s="53" t="s">
        <v>70</v>
      </c>
      <c r="C2680" s="53" t="s">
        <v>71</v>
      </c>
      <c r="D2680" s="22">
        <v>207394.0</v>
      </c>
      <c r="E2680" s="53" t="s">
        <v>119</v>
      </c>
      <c r="F2680" s="54">
        <v>1.000045E7</v>
      </c>
      <c r="G2680" s="53" t="s">
        <v>1951</v>
      </c>
      <c r="H2680" s="55">
        <v>2101.0</v>
      </c>
      <c r="I2680" s="55"/>
      <c r="J2680" s="55" t="s">
        <v>126</v>
      </c>
      <c r="K2680" s="53" t="s">
        <v>80</v>
      </c>
      <c r="L2680" s="53"/>
      <c r="M2680" s="53">
        <v>4.32</v>
      </c>
      <c r="N2680" s="53" t="s">
        <v>440</v>
      </c>
      <c r="O2680" s="25">
        <v>206.02314814814812</v>
      </c>
      <c r="P2680" s="25">
        <f>'LISTA DOS ITENS'!$O2680*'LISTA DOS ITENS'!$M2680</f>
        <v>890.02</v>
      </c>
      <c r="Q2680" s="25">
        <v>233.27</v>
      </c>
      <c r="R2680" s="25">
        <f>'LISTA DOS ITENS'!$Q2680*'LISTA DOS ITENS'!$M2680</f>
        <v>1007.7264</v>
      </c>
      <c r="S2680" s="56">
        <f>IF('LISTA DOS ITENS'!$P2680&gt;'LISTA DOS ITENS'!$R2680,'LISTA DOS ITENS'!$P2680,'LISTA DOS ITENS'!$R2680)</f>
        <v>1007.7264</v>
      </c>
      <c r="T2680" s="25">
        <v>76.230776596232</v>
      </c>
      <c r="U2680" s="25">
        <f>'LISTA DOS ITENS'!$T2680*'LISTA DOS ITENS'!$M2680</f>
        <v>329.3169549</v>
      </c>
      <c r="V2680" s="56">
        <f t="array" ref="V2680">INDEX('RESUMO - LOTES E VMA'!$F$3:$F$181,MATCH('LISTA DOS ITENS'!$D2680,'RESUMO - LOTES E VMA'!$A$3:$A$181,0))</f>
        <v>93579.15453</v>
      </c>
      <c r="W2680" s="57">
        <f>'LISTA DOS ITENS'!$U2680/'LISTA DOS ITENS'!$V2680</f>
        <v>0.003519127273</v>
      </c>
      <c r="X2680" s="53" t="s">
        <v>53</v>
      </c>
      <c r="Y2680" s="53" t="s">
        <v>290</v>
      </c>
      <c r="Z2680" s="58" t="str">
        <f>'LISTA DOS ITENS'!$F2680&amp;"-"&amp;'LISTA DOS ITENS'!$H2680&amp;"-"&amp;'LISTA DOS ITENS'!$J2680&amp;"-"&amp;'LISTA DOS ITENS'!$K2680&amp;"-"&amp;'LISTA DOS ITENS'!$I2680</f>
        <v>10000450-2101-0026-IMOB/NAC-</v>
      </c>
      <c r="AA2680" s="59" t="str">
        <f t="array" ref="AA2680">INDEX('RESUMO - LOTES E VMA'!$M$3:$M$181,MATCH('LISTA DOS ITENS'!$D2680,'RESUMO - LOTES E VMA'!$A$3:$A$181,0))</f>
        <v>Para Leilão</v>
      </c>
      <c r="AB2680" s="60">
        <f t="array" ref="AB2680">INDEX('RESUMO - LOTES E VMA'!$J$3:$J$181,MATCH('LISTA DOS ITENS'!$D2680,'RESUMO - LOTES E VMA'!$A$3:$A$181,0))</f>
        <v>0.304370017</v>
      </c>
      <c r="AC2680" s="29" t="str">
        <f t="array" ref="AC2680">INDEX('RESUMO - LOTES E VMA'!$L$3:$L$181,MATCH('LISTA DOS ITENS'!$D2680,'RESUMO - LOTES E VMA'!$A$3:$A$181,0))</f>
        <v>1% do Valor de Comparação do VMA</v>
      </c>
      <c r="AD2680" s="53" t="str">
        <f>VLOOKUP(Tabela1[[#This Row],[Índice]],[1]Planilha1!$A:$A,1,0)</f>
        <v>#ERROR!</v>
      </c>
    </row>
    <row r="2681" ht="15.75" customHeight="1">
      <c r="A2681" s="52">
        <v>258499.0</v>
      </c>
      <c r="B2681" s="53" t="s">
        <v>70</v>
      </c>
      <c r="C2681" s="53" t="s">
        <v>71</v>
      </c>
      <c r="D2681" s="22">
        <v>207394.0</v>
      </c>
      <c r="E2681" s="53" t="s">
        <v>119</v>
      </c>
      <c r="F2681" s="54">
        <v>1.000045E7</v>
      </c>
      <c r="G2681" s="53" t="s">
        <v>1951</v>
      </c>
      <c r="H2681" s="55">
        <v>2101.0</v>
      </c>
      <c r="I2681" s="55"/>
      <c r="J2681" s="55" t="s">
        <v>126</v>
      </c>
      <c r="K2681" s="53" t="s">
        <v>125</v>
      </c>
      <c r="L2681" s="53"/>
      <c r="M2681" s="53">
        <v>4.3</v>
      </c>
      <c r="N2681" s="53" t="s">
        <v>440</v>
      </c>
      <c r="O2681" s="25">
        <v>214.24651162790698</v>
      </c>
      <c r="P2681" s="25">
        <f>'LISTA DOS ITENS'!$O2681*'LISTA DOS ITENS'!$M2681</f>
        <v>921.26</v>
      </c>
      <c r="Q2681" s="25">
        <v>233.27</v>
      </c>
      <c r="R2681" s="25">
        <f>'LISTA DOS ITENS'!$Q2681*'LISTA DOS ITENS'!$M2681</f>
        <v>1003.061</v>
      </c>
      <c r="S2681" s="56">
        <f>IF('LISTA DOS ITENS'!$P2681&gt;'LISTA DOS ITENS'!$R2681,'LISTA DOS ITENS'!$P2681,'LISTA DOS ITENS'!$R2681)</f>
        <v>1003.061</v>
      </c>
      <c r="T2681" s="25">
        <v>76.230776596232</v>
      </c>
      <c r="U2681" s="25">
        <f>'LISTA DOS ITENS'!$T2681*'LISTA DOS ITENS'!$M2681</f>
        <v>327.7923394</v>
      </c>
      <c r="V2681" s="56">
        <f t="array" ref="V2681">INDEX('RESUMO - LOTES E VMA'!$F$3:$F$181,MATCH('LISTA DOS ITENS'!$D2681,'RESUMO - LOTES E VMA'!$A$3:$A$181,0))</f>
        <v>93579.15453</v>
      </c>
      <c r="W2681" s="57">
        <f>'LISTA DOS ITENS'!$U2681/'LISTA DOS ITENS'!$V2681</f>
        <v>0.003502835017</v>
      </c>
      <c r="X2681" s="53" t="s">
        <v>53</v>
      </c>
      <c r="Y2681" s="53" t="s">
        <v>290</v>
      </c>
      <c r="Z2681" s="58" t="str">
        <f>'LISTA DOS ITENS'!$F2681&amp;"-"&amp;'LISTA DOS ITENS'!$H2681&amp;"-"&amp;'LISTA DOS ITENS'!$J2681&amp;"-"&amp;'LISTA DOS ITENS'!$K2681&amp;"-"&amp;'LISTA DOS ITENS'!$I2681</f>
        <v>10000450-2101-0026-PAR/NAC-</v>
      </c>
      <c r="AA2681" s="59" t="str">
        <f t="array" ref="AA2681">INDEX('RESUMO - LOTES E VMA'!$M$3:$M$181,MATCH('LISTA DOS ITENS'!$D2681,'RESUMO - LOTES E VMA'!$A$3:$A$181,0))</f>
        <v>Para Leilão</v>
      </c>
      <c r="AB2681" s="60">
        <f t="array" ref="AB2681">INDEX('RESUMO - LOTES E VMA'!$J$3:$J$181,MATCH('LISTA DOS ITENS'!$D2681,'RESUMO - LOTES E VMA'!$A$3:$A$181,0))</f>
        <v>0.304370017</v>
      </c>
      <c r="AC2681" s="29" t="str">
        <f t="array" ref="AC2681">INDEX('RESUMO - LOTES E VMA'!$L$3:$L$181,MATCH('LISTA DOS ITENS'!$D2681,'RESUMO - LOTES E VMA'!$A$3:$A$181,0))</f>
        <v>1% do Valor de Comparação do VMA</v>
      </c>
      <c r="AD2681" s="53" t="str">
        <f>VLOOKUP(Tabela1[[#This Row],[Índice]],[1]Planilha1!$A:$A,1,0)</f>
        <v>#ERROR!</v>
      </c>
    </row>
    <row r="2682" ht="15.75" customHeight="1">
      <c r="A2682" s="52">
        <v>258500.0</v>
      </c>
      <c r="B2682" s="53" t="s">
        <v>70</v>
      </c>
      <c r="C2682" s="53" t="s">
        <v>71</v>
      </c>
      <c r="D2682" s="22">
        <v>207394.0</v>
      </c>
      <c r="E2682" s="53" t="s">
        <v>119</v>
      </c>
      <c r="F2682" s="54">
        <v>1.000045E7</v>
      </c>
      <c r="G2682" s="53" t="s">
        <v>1951</v>
      </c>
      <c r="H2682" s="55">
        <v>2101.0</v>
      </c>
      <c r="I2682" s="55"/>
      <c r="J2682" s="55" t="s">
        <v>126</v>
      </c>
      <c r="K2682" s="53" t="s">
        <v>293</v>
      </c>
      <c r="L2682" s="53"/>
      <c r="M2682" s="53">
        <v>6.0</v>
      </c>
      <c r="N2682" s="53" t="s">
        <v>440</v>
      </c>
      <c r="O2682" s="25">
        <v>1.0</v>
      </c>
      <c r="P2682" s="25">
        <f>'LISTA DOS ITENS'!$O2682*'LISTA DOS ITENS'!$M2682</f>
        <v>6</v>
      </c>
      <c r="Q2682" s="25">
        <v>233.27</v>
      </c>
      <c r="R2682" s="25">
        <f>'LISTA DOS ITENS'!$Q2682*'LISTA DOS ITENS'!$M2682</f>
        <v>1399.62</v>
      </c>
      <c r="S2682" s="56">
        <f>IF('LISTA DOS ITENS'!$P2682&gt;'LISTA DOS ITENS'!$R2682,'LISTA DOS ITENS'!$P2682,'LISTA DOS ITENS'!$R2682)</f>
        <v>1399.62</v>
      </c>
      <c r="T2682" s="25">
        <v>76.230776596232</v>
      </c>
      <c r="U2682" s="25">
        <f>'LISTA DOS ITENS'!$T2682*'LISTA DOS ITENS'!$M2682</f>
        <v>457.3846596</v>
      </c>
      <c r="V2682" s="56">
        <f t="array" ref="V2682">INDEX('RESUMO - LOTES E VMA'!$F$3:$F$181,MATCH('LISTA DOS ITENS'!$D2682,'RESUMO - LOTES E VMA'!$A$3:$A$181,0))</f>
        <v>93579.15453</v>
      </c>
      <c r="W2682" s="57">
        <f>'LISTA DOS ITENS'!$U2682/'LISTA DOS ITENS'!$V2682</f>
        <v>0.004887676768</v>
      </c>
      <c r="X2682" s="53" t="s">
        <v>53</v>
      </c>
      <c r="Y2682" s="53" t="s">
        <v>290</v>
      </c>
      <c r="Z2682" s="58" t="str">
        <f>'LISTA DOS ITENS'!$F2682&amp;"-"&amp;'LISTA DOS ITENS'!$H2682&amp;"-"&amp;'LISTA DOS ITENS'!$J2682&amp;"-"&amp;'LISTA DOS ITENS'!$K2682&amp;"-"&amp;'LISTA DOS ITENS'!$I2682</f>
        <v>10000450-2101-0026-SOBRE_EMP-</v>
      </c>
      <c r="AA2682" s="59" t="str">
        <f t="array" ref="AA2682">INDEX('RESUMO - LOTES E VMA'!$M$3:$M$181,MATCH('LISTA DOS ITENS'!$D2682,'RESUMO - LOTES E VMA'!$A$3:$A$181,0))</f>
        <v>Para Leilão</v>
      </c>
      <c r="AB2682" s="60">
        <f t="array" ref="AB2682">INDEX('RESUMO - LOTES E VMA'!$J$3:$J$181,MATCH('LISTA DOS ITENS'!$D2682,'RESUMO - LOTES E VMA'!$A$3:$A$181,0))</f>
        <v>0.304370017</v>
      </c>
      <c r="AC2682" s="29" t="str">
        <f t="array" ref="AC2682">INDEX('RESUMO - LOTES E VMA'!$L$3:$L$181,MATCH('LISTA DOS ITENS'!$D2682,'RESUMO - LOTES E VMA'!$A$3:$A$181,0))</f>
        <v>1% do Valor de Comparação do VMA</v>
      </c>
      <c r="AD2682" s="53" t="str">
        <f>VLOOKUP(Tabela1[[#This Row],[Índice]],[1]Planilha1!$A:$A,1,0)</f>
        <v>#ERROR!</v>
      </c>
    </row>
    <row r="2683" ht="15.75" customHeight="1">
      <c r="A2683" s="52">
        <v>258501.0</v>
      </c>
      <c r="B2683" s="53" t="s">
        <v>70</v>
      </c>
      <c r="C2683" s="53" t="s">
        <v>71</v>
      </c>
      <c r="D2683" s="22">
        <v>207394.0</v>
      </c>
      <c r="E2683" s="53" t="s">
        <v>119</v>
      </c>
      <c r="F2683" s="54">
        <v>1.0000451E7</v>
      </c>
      <c r="G2683" s="53" t="s">
        <v>1952</v>
      </c>
      <c r="H2683" s="55">
        <v>2101.0</v>
      </c>
      <c r="I2683" s="55" t="s">
        <v>146</v>
      </c>
      <c r="J2683" s="55" t="s">
        <v>126</v>
      </c>
      <c r="K2683" s="53" t="s">
        <v>122</v>
      </c>
      <c r="L2683" s="53"/>
      <c r="M2683" s="53">
        <v>3.0</v>
      </c>
      <c r="N2683" s="53" t="s">
        <v>440</v>
      </c>
      <c r="O2683" s="25">
        <v>1154.6200000000001</v>
      </c>
      <c r="P2683" s="25">
        <f>'LISTA DOS ITENS'!$O2683*'LISTA DOS ITENS'!$M2683</f>
        <v>3463.86</v>
      </c>
      <c r="Q2683" s="25">
        <v>1181.49</v>
      </c>
      <c r="R2683" s="25">
        <f>'LISTA DOS ITENS'!$Q2683*'LISTA DOS ITENS'!$M2683</f>
        <v>3544.47</v>
      </c>
      <c r="S2683" s="56">
        <f>IF('LISTA DOS ITENS'!$P2683&gt;'LISTA DOS ITENS'!$R2683,'LISTA DOS ITENS'!$P2683,'LISTA DOS ITENS'!$R2683)</f>
        <v>3544.47</v>
      </c>
      <c r="T2683" s="25">
        <v>189.4739429695182</v>
      </c>
      <c r="U2683" s="25">
        <f>'LISTA DOS ITENS'!$T2683*'LISTA DOS ITENS'!$M2683</f>
        <v>568.4218289</v>
      </c>
      <c r="V2683" s="56">
        <f t="array" ref="V2683">INDEX('RESUMO - LOTES E VMA'!$F$3:$F$181,MATCH('LISTA DOS ITENS'!$D2683,'RESUMO - LOTES E VMA'!$A$3:$A$181,0))</f>
        <v>93579.15453</v>
      </c>
      <c r="W2683" s="57">
        <f>'LISTA DOS ITENS'!$U2683/'LISTA DOS ITENS'!$V2683</f>
        <v>0.006074235568</v>
      </c>
      <c r="X2683" s="53" t="s">
        <v>53</v>
      </c>
      <c r="Y2683" s="53" t="s">
        <v>290</v>
      </c>
      <c r="Z2683" s="58" t="str">
        <f>'LISTA DOS ITENS'!$F2683&amp;"-"&amp;'LISTA DOS ITENS'!$H2683&amp;"-"&amp;'LISTA DOS ITENS'!$J2683&amp;"-"&amp;'LISTA DOS ITENS'!$K2683&amp;"-"&amp;'LISTA DOS ITENS'!$I2683</f>
        <v>10000451-2101-0026-IMOB/IAMN-JP-3553-12-001-MRP</v>
      </c>
      <c r="AA2683" s="59" t="str">
        <f t="array" ref="AA2683">INDEX('RESUMO - LOTES E VMA'!$M$3:$M$181,MATCH('LISTA DOS ITENS'!$D2683,'RESUMO - LOTES E VMA'!$A$3:$A$181,0))</f>
        <v>Para Leilão</v>
      </c>
      <c r="AB2683" s="60">
        <f t="array" ref="AB2683">INDEX('RESUMO - LOTES E VMA'!$J$3:$J$181,MATCH('LISTA DOS ITENS'!$D2683,'RESUMO - LOTES E VMA'!$A$3:$A$181,0))</f>
        <v>0.304370017</v>
      </c>
      <c r="AC2683" s="29" t="str">
        <f t="array" ref="AC2683">INDEX('RESUMO - LOTES E VMA'!$L$3:$L$181,MATCH('LISTA DOS ITENS'!$D2683,'RESUMO - LOTES E VMA'!$A$3:$A$181,0))</f>
        <v>1% do Valor de Comparação do VMA</v>
      </c>
      <c r="AD2683" s="53" t="str">
        <f>VLOOKUP(Tabela1[[#This Row],[Índice]],[1]Planilha1!$A:$A,1,0)</f>
        <v>#ERROR!</v>
      </c>
    </row>
    <row r="2684" ht="15.75" customHeight="1">
      <c r="A2684" s="52">
        <v>258502.0</v>
      </c>
      <c r="B2684" s="53" t="s">
        <v>70</v>
      </c>
      <c r="C2684" s="53" t="s">
        <v>71</v>
      </c>
      <c r="D2684" s="22">
        <v>207394.0</v>
      </c>
      <c r="E2684" s="53" t="s">
        <v>119</v>
      </c>
      <c r="F2684" s="54">
        <v>1.0000451E7</v>
      </c>
      <c r="G2684" s="53" t="s">
        <v>1952</v>
      </c>
      <c r="H2684" s="55">
        <v>2101.0</v>
      </c>
      <c r="I2684" s="55" t="s">
        <v>603</v>
      </c>
      <c r="J2684" s="55" t="s">
        <v>126</v>
      </c>
      <c r="K2684" s="53" t="s">
        <v>122</v>
      </c>
      <c r="L2684" s="53"/>
      <c r="M2684" s="53">
        <v>3.139999999999998</v>
      </c>
      <c r="N2684" s="53" t="s">
        <v>440</v>
      </c>
      <c r="O2684" s="25">
        <v>1154.6205211726385</v>
      </c>
      <c r="P2684" s="25">
        <f>'LISTA DOS ITENS'!$O2684*'LISTA DOS ITENS'!$M2684</f>
        <v>3625.508436</v>
      </c>
      <c r="Q2684" s="25">
        <v>1181.49</v>
      </c>
      <c r="R2684" s="25">
        <f>'LISTA DOS ITENS'!$Q2684*'LISTA DOS ITENS'!$M2684</f>
        <v>3709.8786</v>
      </c>
      <c r="S2684" s="56">
        <f>IF('LISTA DOS ITENS'!$P2684&gt;'LISTA DOS ITENS'!$R2684,'LISTA DOS ITENS'!$P2684,'LISTA DOS ITENS'!$R2684)</f>
        <v>3709.8786</v>
      </c>
      <c r="T2684" s="25">
        <v>189.4739429695182</v>
      </c>
      <c r="U2684" s="25">
        <f>'LISTA DOS ITENS'!$T2684*'LISTA DOS ITENS'!$M2684</f>
        <v>594.9481809</v>
      </c>
      <c r="V2684" s="56">
        <f t="array" ref="V2684">INDEX('RESUMO - LOTES E VMA'!$F$3:$F$181,MATCH('LISTA DOS ITENS'!$D2684,'RESUMO - LOTES E VMA'!$A$3:$A$181,0))</f>
        <v>93579.15453</v>
      </c>
      <c r="W2684" s="57">
        <f>'LISTA DOS ITENS'!$U2684/'LISTA DOS ITENS'!$V2684</f>
        <v>0.006357699895</v>
      </c>
      <c r="X2684" s="53" t="s">
        <v>53</v>
      </c>
      <c r="Y2684" s="53" t="s">
        <v>290</v>
      </c>
      <c r="Z2684" s="58" t="str">
        <f>'LISTA DOS ITENS'!$F2684&amp;"-"&amp;'LISTA DOS ITENS'!$H2684&amp;"-"&amp;'LISTA DOS ITENS'!$J2684&amp;"-"&amp;'LISTA DOS ITENS'!$K2684&amp;"-"&amp;'LISTA DOS ITENS'!$I2684</f>
        <v>10000451-2101-0026-IMOB/IAMN-OP-3534-20-720-MRP</v>
      </c>
      <c r="AA2684" s="59" t="str">
        <f t="array" ref="AA2684">INDEX('RESUMO - LOTES E VMA'!$M$3:$M$181,MATCH('LISTA DOS ITENS'!$D2684,'RESUMO - LOTES E VMA'!$A$3:$A$181,0))</f>
        <v>Para Leilão</v>
      </c>
      <c r="AB2684" s="60">
        <f t="array" ref="AB2684">INDEX('RESUMO - LOTES E VMA'!$J$3:$J$181,MATCH('LISTA DOS ITENS'!$D2684,'RESUMO - LOTES E VMA'!$A$3:$A$181,0))</f>
        <v>0.304370017</v>
      </c>
      <c r="AC2684" s="29" t="str">
        <f t="array" ref="AC2684">INDEX('RESUMO - LOTES E VMA'!$L$3:$L$181,MATCH('LISTA DOS ITENS'!$D2684,'RESUMO - LOTES E VMA'!$A$3:$A$181,0))</f>
        <v>1% do Valor de Comparação do VMA</v>
      </c>
      <c r="AD2684" s="53" t="str">
        <f>VLOOKUP(Tabela1[[#This Row],[Índice]],[1]Planilha1!$A:$A,1,0)</f>
        <v>#ERROR!</v>
      </c>
    </row>
    <row r="2685" ht="15.75" customHeight="1">
      <c r="A2685" s="52">
        <v>258503.0</v>
      </c>
      <c r="B2685" s="53" t="s">
        <v>70</v>
      </c>
      <c r="C2685" s="53" t="s">
        <v>71</v>
      </c>
      <c r="D2685" s="22">
        <v>207394.0</v>
      </c>
      <c r="E2685" s="53" t="s">
        <v>119</v>
      </c>
      <c r="F2685" s="54">
        <v>1.0000451E7</v>
      </c>
      <c r="G2685" s="53" t="s">
        <v>1952</v>
      </c>
      <c r="H2685" s="55">
        <v>2101.0</v>
      </c>
      <c r="I2685" s="55" t="s">
        <v>603</v>
      </c>
      <c r="J2685" s="55" t="s">
        <v>126</v>
      </c>
      <c r="K2685" s="53" t="s">
        <v>80</v>
      </c>
      <c r="L2685" s="53"/>
      <c r="M2685" s="53">
        <v>3.26</v>
      </c>
      <c r="N2685" s="53" t="s">
        <v>440</v>
      </c>
      <c r="O2685" s="25">
        <v>937.3552631578948</v>
      </c>
      <c r="P2685" s="25">
        <f>'LISTA DOS ITENS'!$O2685*'LISTA DOS ITENS'!$M2685</f>
        <v>3055.778158</v>
      </c>
      <c r="Q2685" s="25">
        <v>1181.49</v>
      </c>
      <c r="R2685" s="25">
        <f>'LISTA DOS ITENS'!$Q2685*'LISTA DOS ITENS'!$M2685</f>
        <v>3851.6574</v>
      </c>
      <c r="S2685" s="56">
        <f>IF('LISTA DOS ITENS'!$P2685&gt;'LISTA DOS ITENS'!$R2685,'LISTA DOS ITENS'!$P2685,'LISTA DOS ITENS'!$R2685)</f>
        <v>3851.6574</v>
      </c>
      <c r="T2685" s="25">
        <v>189.4739429695182</v>
      </c>
      <c r="U2685" s="25">
        <f>'LISTA DOS ITENS'!$T2685*'LISTA DOS ITENS'!$M2685</f>
        <v>617.6850541</v>
      </c>
      <c r="V2685" s="56">
        <f t="array" ref="V2685">INDEX('RESUMO - LOTES E VMA'!$F$3:$F$181,MATCH('LISTA DOS ITENS'!$D2685,'RESUMO - LOTES E VMA'!$A$3:$A$181,0))</f>
        <v>93579.15453</v>
      </c>
      <c r="W2685" s="57">
        <f>'LISTA DOS ITENS'!$U2685/'LISTA DOS ITENS'!$V2685</f>
        <v>0.006600669318</v>
      </c>
      <c r="X2685" s="53" t="s">
        <v>53</v>
      </c>
      <c r="Y2685" s="53" t="s">
        <v>290</v>
      </c>
      <c r="Z2685" s="58" t="str">
        <f>'LISTA DOS ITENS'!$F2685&amp;"-"&amp;'LISTA DOS ITENS'!$H2685&amp;"-"&amp;'LISTA DOS ITENS'!$J2685&amp;"-"&amp;'LISTA DOS ITENS'!$K2685&amp;"-"&amp;'LISTA DOS ITENS'!$I2685</f>
        <v>10000451-2101-0026-IMOB/NAC-OP-3534-20-720-MRP</v>
      </c>
      <c r="AA2685" s="59" t="str">
        <f t="array" ref="AA2685">INDEX('RESUMO - LOTES E VMA'!$M$3:$M$181,MATCH('LISTA DOS ITENS'!$D2685,'RESUMO - LOTES E VMA'!$A$3:$A$181,0))</f>
        <v>Para Leilão</v>
      </c>
      <c r="AB2685" s="60">
        <f t="array" ref="AB2685">INDEX('RESUMO - LOTES E VMA'!$J$3:$J$181,MATCH('LISTA DOS ITENS'!$D2685,'RESUMO - LOTES E VMA'!$A$3:$A$181,0))</f>
        <v>0.304370017</v>
      </c>
      <c r="AC2685" s="29" t="str">
        <f t="array" ref="AC2685">INDEX('RESUMO - LOTES E VMA'!$L$3:$L$181,MATCH('LISTA DOS ITENS'!$D2685,'RESUMO - LOTES E VMA'!$A$3:$A$181,0))</f>
        <v>1% do Valor de Comparação do VMA</v>
      </c>
      <c r="AD2685" s="53" t="str">
        <f>VLOOKUP(Tabela1[[#This Row],[Índice]],[1]Planilha1!$A:$A,1,0)</f>
        <v>#ERROR!</v>
      </c>
    </row>
    <row r="2686" ht="15.75" customHeight="1">
      <c r="A2686" s="52">
        <v>258504.0</v>
      </c>
      <c r="B2686" s="53" t="s">
        <v>70</v>
      </c>
      <c r="C2686" s="53" t="s">
        <v>71</v>
      </c>
      <c r="D2686" s="22">
        <v>207394.0</v>
      </c>
      <c r="E2686" s="53" t="s">
        <v>119</v>
      </c>
      <c r="F2686" s="54">
        <v>1.0000453E7</v>
      </c>
      <c r="G2686" s="53" t="s">
        <v>1939</v>
      </c>
      <c r="H2686" s="55">
        <v>2101.0</v>
      </c>
      <c r="I2686" s="55" t="s">
        <v>147</v>
      </c>
      <c r="J2686" s="55" t="s">
        <v>126</v>
      </c>
      <c r="K2686" s="53" t="s">
        <v>73</v>
      </c>
      <c r="L2686" s="53"/>
      <c r="M2686" s="53">
        <v>8.593</v>
      </c>
      <c r="N2686" s="53" t="s">
        <v>440</v>
      </c>
      <c r="O2686" s="25">
        <v>32.79833333333333</v>
      </c>
      <c r="P2686" s="25">
        <f>'LISTA DOS ITENS'!$O2686*'LISTA DOS ITENS'!$M2686</f>
        <v>281.8360783</v>
      </c>
      <c r="Q2686" s="25">
        <v>32.98</v>
      </c>
      <c r="R2686" s="25">
        <f>'LISTA DOS ITENS'!$Q2686*'LISTA DOS ITENS'!$M2686</f>
        <v>283.39714</v>
      </c>
      <c r="S2686" s="56">
        <f>IF('LISTA DOS ITENS'!$P2686&gt;'LISTA DOS ITENS'!$R2686,'LISTA DOS ITENS'!$P2686,'LISTA DOS ITENS'!$R2686)</f>
        <v>283.39714</v>
      </c>
      <c r="T2686" s="25">
        <v>9.90433792245808</v>
      </c>
      <c r="U2686" s="25">
        <f>'LISTA DOS ITENS'!$T2686*'LISTA DOS ITENS'!$M2686</f>
        <v>85.10797577</v>
      </c>
      <c r="V2686" s="56">
        <f t="array" ref="V2686">INDEX('RESUMO - LOTES E VMA'!$F$3:$F$181,MATCH('LISTA DOS ITENS'!$D2686,'RESUMO - LOTES E VMA'!$A$3:$A$181,0))</f>
        <v>93579.15453</v>
      </c>
      <c r="W2686" s="57">
        <f>'LISTA DOS ITENS'!$U2686/'LISTA DOS ITENS'!$V2686</f>
        <v>0.0009094757929</v>
      </c>
      <c r="X2686" s="53" t="s">
        <v>53</v>
      </c>
      <c r="Y2686" s="53" t="s">
        <v>290</v>
      </c>
      <c r="Z2686" s="58" t="str">
        <f>'LISTA DOS ITENS'!$F2686&amp;"-"&amp;'LISTA DOS ITENS'!$H2686&amp;"-"&amp;'LISTA DOS ITENS'!$J2686&amp;"-"&amp;'LISTA DOS ITENS'!$K2686&amp;"-"&amp;'LISTA DOS ITENS'!$I2686</f>
        <v>10000453-2101-0026-CONS/NAC-OP-3519-18-200-MRP</v>
      </c>
      <c r="AA2686" s="59" t="str">
        <f t="array" ref="AA2686">INDEX('RESUMO - LOTES E VMA'!$M$3:$M$181,MATCH('LISTA DOS ITENS'!$D2686,'RESUMO - LOTES E VMA'!$A$3:$A$181,0))</f>
        <v>Para Leilão</v>
      </c>
      <c r="AB2686" s="60">
        <f t="array" ref="AB2686">INDEX('RESUMO - LOTES E VMA'!$J$3:$J$181,MATCH('LISTA DOS ITENS'!$D2686,'RESUMO - LOTES E VMA'!$A$3:$A$181,0))</f>
        <v>0.304370017</v>
      </c>
      <c r="AC2686" s="29" t="str">
        <f t="array" ref="AC2686">INDEX('RESUMO - LOTES E VMA'!$L$3:$L$181,MATCH('LISTA DOS ITENS'!$D2686,'RESUMO - LOTES E VMA'!$A$3:$A$181,0))</f>
        <v>1% do Valor de Comparação do VMA</v>
      </c>
      <c r="AD2686" s="53" t="str">
        <f>VLOOKUP(Tabela1[[#This Row],[Índice]],[1]Planilha1!$A:$A,1,0)</f>
        <v>#ERROR!</v>
      </c>
    </row>
    <row r="2687" ht="15.75" customHeight="1">
      <c r="A2687" s="52">
        <v>258505.0</v>
      </c>
      <c r="B2687" s="53" t="s">
        <v>70</v>
      </c>
      <c r="C2687" s="53" t="s">
        <v>71</v>
      </c>
      <c r="D2687" s="22">
        <v>207394.0</v>
      </c>
      <c r="E2687" s="53" t="s">
        <v>119</v>
      </c>
      <c r="F2687" s="54">
        <v>1.0000453E7</v>
      </c>
      <c r="G2687" s="53" t="s">
        <v>1939</v>
      </c>
      <c r="H2687" s="55">
        <v>2101.0</v>
      </c>
      <c r="I2687" s="55"/>
      <c r="J2687" s="55" t="s">
        <v>126</v>
      </c>
      <c r="K2687" s="53" t="s">
        <v>73</v>
      </c>
      <c r="L2687" s="53"/>
      <c r="M2687" s="53">
        <v>2.9</v>
      </c>
      <c r="N2687" s="53" t="s">
        <v>440</v>
      </c>
      <c r="O2687" s="25">
        <v>32.8448275862069</v>
      </c>
      <c r="P2687" s="25">
        <f>'LISTA DOS ITENS'!$O2687*'LISTA DOS ITENS'!$M2687</f>
        <v>95.25</v>
      </c>
      <c r="Q2687" s="25">
        <v>32.98</v>
      </c>
      <c r="R2687" s="25">
        <f>'LISTA DOS ITENS'!$Q2687*'LISTA DOS ITENS'!$M2687</f>
        <v>95.642</v>
      </c>
      <c r="S2687" s="56">
        <f>IF('LISTA DOS ITENS'!$P2687&gt;'LISTA DOS ITENS'!$R2687,'LISTA DOS ITENS'!$P2687,'LISTA DOS ITENS'!$R2687)</f>
        <v>95.642</v>
      </c>
      <c r="T2687" s="25">
        <v>9.90433792245808</v>
      </c>
      <c r="U2687" s="25">
        <f>'LISTA DOS ITENS'!$T2687*'LISTA DOS ITENS'!$M2687</f>
        <v>28.72257998</v>
      </c>
      <c r="V2687" s="56">
        <f t="array" ref="V2687">INDEX('RESUMO - LOTES E VMA'!$F$3:$F$181,MATCH('LISTA DOS ITENS'!$D2687,'RESUMO - LOTES E VMA'!$A$3:$A$181,0))</f>
        <v>93579.15453</v>
      </c>
      <c r="W2687" s="57">
        <f>'LISTA DOS ITENS'!$U2687/'LISTA DOS ITENS'!$V2687</f>
        <v>0.0003069335272</v>
      </c>
      <c r="X2687" s="53" t="s">
        <v>53</v>
      </c>
      <c r="Y2687" s="53" t="s">
        <v>290</v>
      </c>
      <c r="Z2687" s="58" t="str">
        <f>'LISTA DOS ITENS'!$F2687&amp;"-"&amp;'LISTA DOS ITENS'!$H2687&amp;"-"&amp;'LISTA DOS ITENS'!$J2687&amp;"-"&amp;'LISTA DOS ITENS'!$K2687&amp;"-"&amp;'LISTA DOS ITENS'!$I2687</f>
        <v>10000453-2101-0026-CONS/NAC-</v>
      </c>
      <c r="AA2687" s="59" t="str">
        <f t="array" ref="AA2687">INDEX('RESUMO - LOTES E VMA'!$M$3:$M$181,MATCH('LISTA DOS ITENS'!$D2687,'RESUMO - LOTES E VMA'!$A$3:$A$181,0))</f>
        <v>Para Leilão</v>
      </c>
      <c r="AB2687" s="60">
        <f t="array" ref="AB2687">INDEX('RESUMO - LOTES E VMA'!$J$3:$J$181,MATCH('LISTA DOS ITENS'!$D2687,'RESUMO - LOTES E VMA'!$A$3:$A$181,0))</f>
        <v>0.304370017</v>
      </c>
      <c r="AC2687" s="29" t="str">
        <f t="array" ref="AC2687">INDEX('RESUMO - LOTES E VMA'!$L$3:$L$181,MATCH('LISTA DOS ITENS'!$D2687,'RESUMO - LOTES E VMA'!$A$3:$A$181,0))</f>
        <v>1% do Valor de Comparação do VMA</v>
      </c>
      <c r="AD2687" s="53" t="str">
        <f>VLOOKUP(Tabela1[[#This Row],[Índice]],[1]Planilha1!$A:$A,1,0)</f>
        <v>#ERROR!</v>
      </c>
    </row>
    <row r="2688" ht="15.75" customHeight="1">
      <c r="A2688" s="52">
        <v>258506.0</v>
      </c>
      <c r="B2688" s="53" t="s">
        <v>70</v>
      </c>
      <c r="C2688" s="53" t="s">
        <v>71</v>
      </c>
      <c r="D2688" s="22">
        <v>207394.0</v>
      </c>
      <c r="E2688" s="53" t="s">
        <v>119</v>
      </c>
      <c r="F2688" s="54">
        <v>1.0000453E7</v>
      </c>
      <c r="G2688" s="53" t="s">
        <v>1939</v>
      </c>
      <c r="H2688" s="55">
        <v>2101.0</v>
      </c>
      <c r="I2688" s="55" t="s">
        <v>130</v>
      </c>
      <c r="J2688" s="55" t="s">
        <v>126</v>
      </c>
      <c r="K2688" s="53" t="s">
        <v>73</v>
      </c>
      <c r="L2688" s="53"/>
      <c r="M2688" s="53">
        <v>1.08</v>
      </c>
      <c r="N2688" s="53" t="s">
        <v>440</v>
      </c>
      <c r="O2688" s="25">
        <v>32.824074074074076</v>
      </c>
      <c r="P2688" s="25">
        <f>'LISTA DOS ITENS'!$O2688*'LISTA DOS ITENS'!$M2688</f>
        <v>35.45</v>
      </c>
      <c r="Q2688" s="25">
        <v>32.98</v>
      </c>
      <c r="R2688" s="25">
        <f>'LISTA DOS ITENS'!$Q2688*'LISTA DOS ITENS'!$M2688</f>
        <v>35.6184</v>
      </c>
      <c r="S2688" s="56">
        <f>IF('LISTA DOS ITENS'!$P2688&gt;'LISTA DOS ITENS'!$R2688,'LISTA DOS ITENS'!$P2688,'LISTA DOS ITENS'!$R2688)</f>
        <v>35.6184</v>
      </c>
      <c r="T2688" s="25">
        <v>9.90433792245808</v>
      </c>
      <c r="U2688" s="25">
        <f>'LISTA DOS ITENS'!$T2688*'LISTA DOS ITENS'!$M2688</f>
        <v>10.69668496</v>
      </c>
      <c r="V2688" s="56">
        <f t="array" ref="V2688">INDEX('RESUMO - LOTES E VMA'!$F$3:$F$181,MATCH('LISTA DOS ITENS'!$D2688,'RESUMO - LOTES E VMA'!$A$3:$A$181,0))</f>
        <v>93579.15453</v>
      </c>
      <c r="W2688" s="57">
        <f>'LISTA DOS ITENS'!$U2688/'LISTA DOS ITENS'!$V2688</f>
        <v>0.0001143062791</v>
      </c>
      <c r="X2688" s="53" t="s">
        <v>53</v>
      </c>
      <c r="Y2688" s="53" t="s">
        <v>290</v>
      </c>
      <c r="Z2688" s="58" t="str">
        <f>'LISTA DOS ITENS'!$F2688&amp;"-"&amp;'LISTA DOS ITENS'!$H2688&amp;"-"&amp;'LISTA DOS ITENS'!$J2688&amp;"-"&amp;'LISTA DOS ITENS'!$K2688&amp;"-"&amp;'LISTA DOS ITENS'!$I2688</f>
        <v>10000453-2101-0026-CONS/NAC-ED-1000-01.02</v>
      </c>
      <c r="AA2688" s="59" t="str">
        <f t="array" ref="AA2688">INDEX('RESUMO - LOTES E VMA'!$M$3:$M$181,MATCH('LISTA DOS ITENS'!$D2688,'RESUMO - LOTES E VMA'!$A$3:$A$181,0))</f>
        <v>Para Leilão</v>
      </c>
      <c r="AB2688" s="60">
        <f t="array" ref="AB2688">INDEX('RESUMO - LOTES E VMA'!$J$3:$J$181,MATCH('LISTA DOS ITENS'!$D2688,'RESUMO - LOTES E VMA'!$A$3:$A$181,0))</f>
        <v>0.304370017</v>
      </c>
      <c r="AC2688" s="29" t="str">
        <f t="array" ref="AC2688">INDEX('RESUMO - LOTES E VMA'!$L$3:$L$181,MATCH('LISTA DOS ITENS'!$D2688,'RESUMO - LOTES E VMA'!$A$3:$A$181,0))</f>
        <v>1% do Valor de Comparação do VMA</v>
      </c>
      <c r="AD2688" s="53" t="str">
        <f>VLOOKUP(Tabela1[[#This Row],[Índice]],[1]Planilha1!$A:$A,1,0)</f>
        <v>#ERROR!</v>
      </c>
    </row>
    <row r="2689" ht="15.75" customHeight="1">
      <c r="A2689" s="52">
        <v>258507.0</v>
      </c>
      <c r="B2689" s="53" t="s">
        <v>70</v>
      </c>
      <c r="C2689" s="53" t="s">
        <v>71</v>
      </c>
      <c r="D2689" s="22">
        <v>207394.0</v>
      </c>
      <c r="E2689" s="53" t="s">
        <v>119</v>
      </c>
      <c r="F2689" s="54">
        <v>1.0000453E7</v>
      </c>
      <c r="G2689" s="53" t="s">
        <v>1939</v>
      </c>
      <c r="H2689" s="55">
        <v>2101.0</v>
      </c>
      <c r="I2689" s="55" t="s">
        <v>81</v>
      </c>
      <c r="J2689" s="55" t="s">
        <v>126</v>
      </c>
      <c r="K2689" s="53" t="s">
        <v>80</v>
      </c>
      <c r="L2689" s="53"/>
      <c r="M2689" s="53">
        <v>0.189</v>
      </c>
      <c r="N2689" s="53" t="s">
        <v>440</v>
      </c>
      <c r="O2689" s="25">
        <v>24.444444444444446</v>
      </c>
      <c r="P2689" s="25">
        <f>'LISTA DOS ITENS'!$O2689*'LISTA DOS ITENS'!$M2689</f>
        <v>4.62</v>
      </c>
      <c r="Q2689" s="25">
        <v>32.98</v>
      </c>
      <c r="R2689" s="25">
        <f>'LISTA DOS ITENS'!$Q2689*'LISTA DOS ITENS'!$M2689</f>
        <v>6.23322</v>
      </c>
      <c r="S2689" s="56">
        <f>IF('LISTA DOS ITENS'!$P2689&gt;'LISTA DOS ITENS'!$R2689,'LISTA DOS ITENS'!$P2689,'LISTA DOS ITENS'!$R2689)</f>
        <v>6.23322</v>
      </c>
      <c r="T2689" s="25">
        <v>9.90433792245808</v>
      </c>
      <c r="U2689" s="25">
        <f>'LISTA DOS ITENS'!$T2689*'LISTA DOS ITENS'!$M2689</f>
        <v>1.871919867</v>
      </c>
      <c r="V2689" s="56">
        <f t="array" ref="V2689">INDEX('RESUMO - LOTES E VMA'!$F$3:$F$181,MATCH('LISTA DOS ITENS'!$D2689,'RESUMO - LOTES E VMA'!$A$3:$A$181,0))</f>
        <v>93579.15453</v>
      </c>
      <c r="W2689" s="57">
        <f>'LISTA DOS ITENS'!$U2689/'LISTA DOS ITENS'!$V2689</f>
        <v>0.00002000359884</v>
      </c>
      <c r="X2689" s="53" t="s">
        <v>53</v>
      </c>
      <c r="Y2689" s="53" t="s">
        <v>290</v>
      </c>
      <c r="Z2689" s="58" t="str">
        <f>'LISTA DOS ITENS'!$F2689&amp;"-"&amp;'LISTA DOS ITENS'!$H2689&amp;"-"&amp;'LISTA DOS ITENS'!$J2689&amp;"-"&amp;'LISTA DOS ITENS'!$K2689&amp;"-"&amp;'LISTA DOS ITENS'!$I2689</f>
        <v>10000453-2101-0026-IMOB/NAC-ED-1000-01.01</v>
      </c>
      <c r="AA2689" s="59" t="str">
        <f t="array" ref="AA2689">INDEX('RESUMO - LOTES E VMA'!$M$3:$M$181,MATCH('LISTA DOS ITENS'!$D2689,'RESUMO - LOTES E VMA'!$A$3:$A$181,0))</f>
        <v>Para Leilão</v>
      </c>
      <c r="AB2689" s="60">
        <f t="array" ref="AB2689">INDEX('RESUMO - LOTES E VMA'!$J$3:$J$181,MATCH('LISTA DOS ITENS'!$D2689,'RESUMO - LOTES E VMA'!$A$3:$A$181,0))</f>
        <v>0.304370017</v>
      </c>
      <c r="AC2689" s="29" t="str">
        <f t="array" ref="AC2689">INDEX('RESUMO - LOTES E VMA'!$L$3:$L$181,MATCH('LISTA DOS ITENS'!$D2689,'RESUMO - LOTES E VMA'!$A$3:$A$181,0))</f>
        <v>1% do Valor de Comparação do VMA</v>
      </c>
      <c r="AD2689" s="53" t="str">
        <f>VLOOKUP(Tabela1[[#This Row],[Índice]],[1]Planilha1!$A:$A,1,0)</f>
        <v>#ERROR!</v>
      </c>
    </row>
    <row r="2690" ht="15.75" customHeight="1">
      <c r="A2690" s="52">
        <v>258508.0</v>
      </c>
      <c r="B2690" s="53" t="s">
        <v>70</v>
      </c>
      <c r="C2690" s="53" t="s">
        <v>71</v>
      </c>
      <c r="D2690" s="22">
        <v>207394.0</v>
      </c>
      <c r="E2690" s="53" t="s">
        <v>119</v>
      </c>
      <c r="F2690" s="54">
        <v>1.0000453E7</v>
      </c>
      <c r="G2690" s="53" t="s">
        <v>1939</v>
      </c>
      <c r="H2690" s="55">
        <v>2101.0</v>
      </c>
      <c r="I2690" s="55" t="s">
        <v>130</v>
      </c>
      <c r="J2690" s="55" t="s">
        <v>126</v>
      </c>
      <c r="K2690" s="53" t="s">
        <v>80</v>
      </c>
      <c r="L2690" s="53"/>
      <c r="M2690" s="53">
        <v>0.6480000000000001</v>
      </c>
      <c r="N2690" s="53" t="s">
        <v>440</v>
      </c>
      <c r="O2690" s="25">
        <v>19.18</v>
      </c>
      <c r="P2690" s="25">
        <f>'LISTA DOS ITENS'!$O2690*'LISTA DOS ITENS'!$M2690</f>
        <v>12.42864</v>
      </c>
      <c r="Q2690" s="25">
        <v>32.98</v>
      </c>
      <c r="R2690" s="25">
        <f>'LISTA DOS ITENS'!$Q2690*'LISTA DOS ITENS'!$M2690</f>
        <v>21.37104</v>
      </c>
      <c r="S2690" s="56">
        <f>IF('LISTA DOS ITENS'!$P2690&gt;'LISTA DOS ITENS'!$R2690,'LISTA DOS ITENS'!$P2690,'LISTA DOS ITENS'!$R2690)</f>
        <v>21.37104</v>
      </c>
      <c r="T2690" s="25">
        <v>9.90433792245808</v>
      </c>
      <c r="U2690" s="25">
        <f>'LISTA DOS ITENS'!$T2690*'LISTA DOS ITENS'!$M2690</f>
        <v>6.418010974</v>
      </c>
      <c r="V2690" s="56">
        <f t="array" ref="V2690">INDEX('RESUMO - LOTES E VMA'!$F$3:$F$181,MATCH('LISTA DOS ITENS'!$D2690,'RESUMO - LOTES E VMA'!$A$3:$A$181,0))</f>
        <v>93579.15453</v>
      </c>
      <c r="W2690" s="57">
        <f>'LISTA DOS ITENS'!$U2690/'LISTA DOS ITENS'!$V2690</f>
        <v>0.00006858376746</v>
      </c>
      <c r="X2690" s="53" t="s">
        <v>53</v>
      </c>
      <c r="Y2690" s="53" t="s">
        <v>290</v>
      </c>
      <c r="Z2690" s="58" t="str">
        <f>'LISTA DOS ITENS'!$F2690&amp;"-"&amp;'LISTA DOS ITENS'!$H2690&amp;"-"&amp;'LISTA DOS ITENS'!$J2690&amp;"-"&amp;'LISTA DOS ITENS'!$K2690&amp;"-"&amp;'LISTA DOS ITENS'!$I2690</f>
        <v>10000453-2101-0026-IMOB/NAC-ED-1000-01.02</v>
      </c>
      <c r="AA2690" s="59" t="str">
        <f t="array" ref="AA2690">INDEX('RESUMO - LOTES E VMA'!$M$3:$M$181,MATCH('LISTA DOS ITENS'!$D2690,'RESUMO - LOTES E VMA'!$A$3:$A$181,0))</f>
        <v>Para Leilão</v>
      </c>
      <c r="AB2690" s="60">
        <f t="array" ref="AB2690">INDEX('RESUMO - LOTES E VMA'!$J$3:$J$181,MATCH('LISTA DOS ITENS'!$D2690,'RESUMO - LOTES E VMA'!$A$3:$A$181,0))</f>
        <v>0.304370017</v>
      </c>
      <c r="AC2690" s="29" t="str">
        <f t="array" ref="AC2690">INDEX('RESUMO - LOTES E VMA'!$L$3:$L$181,MATCH('LISTA DOS ITENS'!$D2690,'RESUMO - LOTES E VMA'!$A$3:$A$181,0))</f>
        <v>1% do Valor de Comparação do VMA</v>
      </c>
      <c r="AD2690" s="53" t="str">
        <f>VLOOKUP(Tabela1[[#This Row],[Índice]],[1]Planilha1!$A:$A,1,0)</f>
        <v>#ERROR!</v>
      </c>
    </row>
    <row r="2691" ht="15.75" customHeight="1">
      <c r="A2691" s="52">
        <v>258509.0</v>
      </c>
      <c r="B2691" s="53" t="s">
        <v>70</v>
      </c>
      <c r="C2691" s="53" t="s">
        <v>71</v>
      </c>
      <c r="D2691" s="22">
        <v>207394.0</v>
      </c>
      <c r="E2691" s="53" t="s">
        <v>119</v>
      </c>
      <c r="F2691" s="54">
        <v>1.0040714E7</v>
      </c>
      <c r="G2691" s="53" t="s">
        <v>1953</v>
      </c>
      <c r="H2691" s="55">
        <v>2101.0</v>
      </c>
      <c r="I2691" s="55" t="s">
        <v>130</v>
      </c>
      <c r="J2691" s="55" t="s">
        <v>126</v>
      </c>
      <c r="K2691" s="53" t="s">
        <v>73</v>
      </c>
      <c r="L2691" s="53"/>
      <c r="M2691" s="53">
        <v>2.476</v>
      </c>
      <c r="N2691" s="53" t="s">
        <v>440</v>
      </c>
      <c r="O2691" s="25">
        <v>1300.0</v>
      </c>
      <c r="P2691" s="25">
        <f>'LISTA DOS ITENS'!$O2691*'LISTA DOS ITENS'!$M2691</f>
        <v>3218.8</v>
      </c>
      <c r="Q2691" s="25">
        <v>1300.0</v>
      </c>
      <c r="R2691" s="25">
        <f>'LISTA DOS ITENS'!$Q2691*'LISTA DOS ITENS'!$M2691</f>
        <v>3218.8</v>
      </c>
      <c r="S2691" s="56">
        <f>IF('LISTA DOS ITENS'!$P2691&gt;'LISTA DOS ITENS'!$R2691,'LISTA DOS ITENS'!$P2691,'LISTA DOS ITENS'!$R2691)</f>
        <v>3218.8</v>
      </c>
      <c r="T2691" s="25">
        <v>390.4074984595362</v>
      </c>
      <c r="U2691" s="25">
        <f>'LISTA DOS ITENS'!$T2691*'LISTA DOS ITENS'!$M2691</f>
        <v>966.6489662</v>
      </c>
      <c r="V2691" s="56">
        <f t="array" ref="V2691">INDEX('RESUMO - LOTES E VMA'!$F$3:$F$181,MATCH('LISTA DOS ITENS'!$D2691,'RESUMO - LOTES E VMA'!$A$3:$A$181,0))</f>
        <v>93579.15453</v>
      </c>
      <c r="W2691" s="57">
        <f>'LISTA DOS ITENS'!$U2691/'LISTA DOS ITENS'!$V2691</f>
        <v>0.01032974674</v>
      </c>
      <c r="X2691" s="53" t="s">
        <v>53</v>
      </c>
      <c r="Y2691" s="53" t="s">
        <v>290</v>
      </c>
      <c r="Z2691" s="58" t="str">
        <f>'LISTA DOS ITENS'!$F2691&amp;"-"&amp;'LISTA DOS ITENS'!$H2691&amp;"-"&amp;'LISTA DOS ITENS'!$J2691&amp;"-"&amp;'LISTA DOS ITENS'!$K2691&amp;"-"&amp;'LISTA DOS ITENS'!$I2691</f>
        <v>10040714-2101-0026-CONS/NAC-ED-1000-01.02</v>
      </c>
      <c r="AA2691" s="59" t="str">
        <f t="array" ref="AA2691">INDEX('RESUMO - LOTES E VMA'!$M$3:$M$181,MATCH('LISTA DOS ITENS'!$D2691,'RESUMO - LOTES E VMA'!$A$3:$A$181,0))</f>
        <v>Para Leilão</v>
      </c>
      <c r="AB2691" s="60">
        <f t="array" ref="AB2691">INDEX('RESUMO - LOTES E VMA'!$J$3:$J$181,MATCH('LISTA DOS ITENS'!$D2691,'RESUMO - LOTES E VMA'!$A$3:$A$181,0))</f>
        <v>0.304370017</v>
      </c>
      <c r="AC2691" s="29" t="str">
        <f t="array" ref="AC2691">INDEX('RESUMO - LOTES E VMA'!$L$3:$L$181,MATCH('LISTA DOS ITENS'!$D2691,'RESUMO - LOTES E VMA'!$A$3:$A$181,0))</f>
        <v>1% do Valor de Comparação do VMA</v>
      </c>
      <c r="AD2691" s="53" t="str">
        <f>VLOOKUP(Tabela1[[#This Row],[Índice]],[1]Planilha1!$A:$A,1,0)</f>
        <v>#ERROR!</v>
      </c>
    </row>
    <row r="2692" ht="15.75" customHeight="1">
      <c r="A2692" s="52">
        <v>258510.0</v>
      </c>
      <c r="B2692" s="53" t="s">
        <v>70</v>
      </c>
      <c r="C2692" s="53" t="s">
        <v>71</v>
      </c>
      <c r="D2692" s="22">
        <v>207394.0</v>
      </c>
      <c r="E2692" s="53" t="s">
        <v>119</v>
      </c>
      <c r="F2692" s="54">
        <v>1.0056276E7</v>
      </c>
      <c r="G2692" s="53" t="s">
        <v>1954</v>
      </c>
      <c r="H2692" s="55">
        <v>2101.0</v>
      </c>
      <c r="I2692" s="55" t="s">
        <v>130</v>
      </c>
      <c r="J2692" s="55" t="s">
        <v>126</v>
      </c>
      <c r="K2692" s="53" t="s">
        <v>73</v>
      </c>
      <c r="L2692" s="53"/>
      <c r="M2692" s="53">
        <v>2.54</v>
      </c>
      <c r="N2692" s="53" t="s">
        <v>440</v>
      </c>
      <c r="O2692" s="25">
        <v>50.440000000000005</v>
      </c>
      <c r="P2692" s="25">
        <f>'LISTA DOS ITENS'!$O2692*'LISTA DOS ITENS'!$M2692</f>
        <v>128.1176</v>
      </c>
      <c r="Q2692" s="25">
        <v>50.42</v>
      </c>
      <c r="R2692" s="25">
        <f>'LISTA DOS ITENS'!$Q2692*'LISTA DOS ITENS'!$M2692</f>
        <v>128.0668</v>
      </c>
      <c r="S2692" s="56">
        <f>IF('LISTA DOS ITENS'!$P2692&gt;'LISTA DOS ITENS'!$R2692,'LISTA DOS ITENS'!$P2692,'LISTA DOS ITENS'!$R2692)</f>
        <v>128.1176</v>
      </c>
      <c r="T2692" s="25">
        <v>15.141804671022935</v>
      </c>
      <c r="U2692" s="25">
        <f>'LISTA DOS ITENS'!$T2692*'LISTA DOS ITENS'!$M2692</f>
        <v>38.46018386</v>
      </c>
      <c r="V2692" s="56">
        <f t="array" ref="V2692">INDEX('RESUMO - LOTES E VMA'!$F$3:$F$181,MATCH('LISTA DOS ITENS'!$D2692,'RESUMO - LOTES E VMA'!$A$3:$A$181,0))</f>
        <v>93579.15453</v>
      </c>
      <c r="W2692" s="57">
        <f>'LISTA DOS ITENS'!$U2692/'LISTA DOS ITENS'!$V2692</f>
        <v>0.0004109909312</v>
      </c>
      <c r="X2692" s="53" t="s">
        <v>53</v>
      </c>
      <c r="Y2692" s="53" t="s">
        <v>290</v>
      </c>
      <c r="Z2692" s="58" t="str">
        <f>'LISTA DOS ITENS'!$F2692&amp;"-"&amp;'LISTA DOS ITENS'!$H2692&amp;"-"&amp;'LISTA DOS ITENS'!$J2692&amp;"-"&amp;'LISTA DOS ITENS'!$K2692&amp;"-"&amp;'LISTA DOS ITENS'!$I2692</f>
        <v>10056276-2101-0026-CONS/NAC-ED-1000-01.02</v>
      </c>
      <c r="AA2692" s="59" t="str">
        <f t="array" ref="AA2692">INDEX('RESUMO - LOTES E VMA'!$M$3:$M$181,MATCH('LISTA DOS ITENS'!$D2692,'RESUMO - LOTES E VMA'!$A$3:$A$181,0))</f>
        <v>Para Leilão</v>
      </c>
      <c r="AB2692" s="60">
        <f t="array" ref="AB2692">INDEX('RESUMO - LOTES E VMA'!$J$3:$J$181,MATCH('LISTA DOS ITENS'!$D2692,'RESUMO - LOTES E VMA'!$A$3:$A$181,0))</f>
        <v>0.304370017</v>
      </c>
      <c r="AC2692" s="29" t="str">
        <f t="array" ref="AC2692">INDEX('RESUMO - LOTES E VMA'!$L$3:$L$181,MATCH('LISTA DOS ITENS'!$D2692,'RESUMO - LOTES E VMA'!$A$3:$A$181,0))</f>
        <v>1% do Valor de Comparação do VMA</v>
      </c>
      <c r="AD2692" s="53" t="str">
        <f>VLOOKUP(Tabela1[[#This Row],[Índice]],[1]Planilha1!$A:$A,1,0)</f>
        <v>#ERROR!</v>
      </c>
    </row>
    <row r="2693" ht="15.75" customHeight="1">
      <c r="A2693" s="52">
        <v>258511.0</v>
      </c>
      <c r="B2693" s="53" t="s">
        <v>70</v>
      </c>
      <c r="C2693" s="53" t="s">
        <v>71</v>
      </c>
      <c r="D2693" s="22">
        <v>207394.0</v>
      </c>
      <c r="E2693" s="53" t="s">
        <v>119</v>
      </c>
      <c r="F2693" s="54">
        <v>1.0057142E7</v>
      </c>
      <c r="G2693" s="53" t="s">
        <v>1955</v>
      </c>
      <c r="H2693" s="55">
        <v>2101.0</v>
      </c>
      <c r="I2693" s="55" t="s">
        <v>130</v>
      </c>
      <c r="J2693" s="55" t="s">
        <v>126</v>
      </c>
      <c r="K2693" s="53" t="s">
        <v>73</v>
      </c>
      <c r="L2693" s="53"/>
      <c r="M2693" s="53">
        <v>2.322</v>
      </c>
      <c r="N2693" s="53" t="s">
        <v>440</v>
      </c>
      <c r="O2693" s="25">
        <v>524.7200689061154</v>
      </c>
      <c r="P2693" s="25">
        <f>'LISTA DOS ITENS'!$O2693*'LISTA DOS ITENS'!$M2693</f>
        <v>1218.4</v>
      </c>
      <c r="Q2693" s="25">
        <v>288.14</v>
      </c>
      <c r="R2693" s="25">
        <f>'LISTA DOS ITENS'!$Q2693*'LISTA DOS ITENS'!$M2693</f>
        <v>669.06108</v>
      </c>
      <c r="S2693" s="56">
        <f>IF('LISTA DOS ITENS'!$P2693&gt;'LISTA DOS ITENS'!$R2693,'LISTA DOS ITENS'!$P2693,'LISTA DOS ITENS'!$R2693)</f>
        <v>1218.4</v>
      </c>
      <c r="T2693" s="25">
        <v>86.53232046625443</v>
      </c>
      <c r="U2693" s="25">
        <f>'LISTA DOS ITENS'!$T2693*'LISTA DOS ITENS'!$M2693</f>
        <v>200.9280481</v>
      </c>
      <c r="V2693" s="56">
        <f t="array" ref="V2693">INDEX('RESUMO - LOTES E VMA'!$F$3:$F$181,MATCH('LISTA DOS ITENS'!$D2693,'RESUMO - LOTES E VMA'!$A$3:$A$181,0))</f>
        <v>93579.15453</v>
      </c>
      <c r="W2693" s="57">
        <f>'LISTA DOS ITENS'!$U2693/'LISTA DOS ITENS'!$V2693</f>
        <v>0.002147145367</v>
      </c>
      <c r="X2693" s="53" t="s">
        <v>53</v>
      </c>
      <c r="Y2693" s="53" t="s">
        <v>290</v>
      </c>
      <c r="Z2693" s="58" t="str">
        <f>'LISTA DOS ITENS'!$F2693&amp;"-"&amp;'LISTA DOS ITENS'!$H2693&amp;"-"&amp;'LISTA DOS ITENS'!$J2693&amp;"-"&amp;'LISTA DOS ITENS'!$K2693&amp;"-"&amp;'LISTA DOS ITENS'!$I2693</f>
        <v>10057142-2101-0026-CONS/NAC-ED-1000-01.02</v>
      </c>
      <c r="AA2693" s="59" t="str">
        <f t="array" ref="AA2693">INDEX('RESUMO - LOTES E VMA'!$M$3:$M$181,MATCH('LISTA DOS ITENS'!$D2693,'RESUMO - LOTES E VMA'!$A$3:$A$181,0))</f>
        <v>Para Leilão</v>
      </c>
      <c r="AB2693" s="60">
        <f t="array" ref="AB2693">INDEX('RESUMO - LOTES E VMA'!$J$3:$J$181,MATCH('LISTA DOS ITENS'!$D2693,'RESUMO - LOTES E VMA'!$A$3:$A$181,0))</f>
        <v>0.304370017</v>
      </c>
      <c r="AC2693" s="29" t="str">
        <f t="array" ref="AC2693">INDEX('RESUMO - LOTES E VMA'!$L$3:$L$181,MATCH('LISTA DOS ITENS'!$D2693,'RESUMO - LOTES E VMA'!$A$3:$A$181,0))</f>
        <v>1% do Valor de Comparação do VMA</v>
      </c>
      <c r="AD2693" s="53" t="str">
        <f>VLOOKUP(Tabela1[[#This Row],[Índice]],[1]Planilha1!$A:$A,1,0)</f>
        <v>#ERROR!</v>
      </c>
    </row>
    <row r="2694" ht="15.75" customHeight="1">
      <c r="A2694" s="52">
        <v>258512.0</v>
      </c>
      <c r="B2694" s="53" t="s">
        <v>70</v>
      </c>
      <c r="C2694" s="53" t="s">
        <v>71</v>
      </c>
      <c r="D2694" s="22">
        <v>207394.0</v>
      </c>
      <c r="E2694" s="53" t="s">
        <v>119</v>
      </c>
      <c r="F2694" s="54">
        <v>1.006573E7</v>
      </c>
      <c r="G2694" s="53" t="s">
        <v>1956</v>
      </c>
      <c r="H2694" s="55">
        <v>2101.0</v>
      </c>
      <c r="I2694" s="55" t="s">
        <v>81</v>
      </c>
      <c r="J2694" s="55" t="s">
        <v>126</v>
      </c>
      <c r="K2694" s="53" t="s">
        <v>125</v>
      </c>
      <c r="L2694" s="53"/>
      <c r="M2694" s="53">
        <v>5.97</v>
      </c>
      <c r="N2694" s="53" t="s">
        <v>440</v>
      </c>
      <c r="O2694" s="25">
        <v>366.34170854271355</v>
      </c>
      <c r="P2694" s="25">
        <f>'LISTA DOS ITENS'!$O2694*'LISTA DOS ITENS'!$M2694</f>
        <v>2187.06</v>
      </c>
      <c r="Q2694" s="25">
        <v>366.34</v>
      </c>
      <c r="R2694" s="25">
        <f>'LISTA DOS ITENS'!$Q2694*'LISTA DOS ITENS'!$M2694</f>
        <v>2187.0498</v>
      </c>
      <c r="S2694" s="56">
        <f>IF('LISTA DOS ITENS'!$P2694&gt;'LISTA DOS ITENS'!$R2694,'LISTA DOS ITENS'!$P2694,'LISTA DOS ITENS'!$R2694)</f>
        <v>2187.06</v>
      </c>
      <c r="T2694" s="25">
        <v>110.01683306589729</v>
      </c>
      <c r="U2694" s="25">
        <f>'LISTA DOS ITENS'!$T2694*'LISTA DOS ITENS'!$M2694</f>
        <v>656.8004934</v>
      </c>
      <c r="V2694" s="56">
        <f t="array" ref="V2694">INDEX('RESUMO - LOTES E VMA'!$F$3:$F$181,MATCH('LISTA DOS ITENS'!$D2694,'RESUMO - LOTES E VMA'!$A$3:$A$181,0))</f>
        <v>93579.15453</v>
      </c>
      <c r="W2694" s="57">
        <f>'LISTA DOS ITENS'!$U2694/'LISTA DOS ITENS'!$V2694</f>
        <v>0.007018662401</v>
      </c>
      <c r="X2694" s="53" t="s">
        <v>53</v>
      </c>
      <c r="Y2694" s="53" t="s">
        <v>290</v>
      </c>
      <c r="Z2694" s="58" t="str">
        <f>'LISTA DOS ITENS'!$F2694&amp;"-"&amp;'LISTA DOS ITENS'!$H2694&amp;"-"&amp;'LISTA DOS ITENS'!$J2694&amp;"-"&amp;'LISTA DOS ITENS'!$K2694&amp;"-"&amp;'LISTA DOS ITENS'!$I2694</f>
        <v>10065730-2101-0026-PAR/NAC-ED-1000-01.01</v>
      </c>
      <c r="AA2694" s="59" t="str">
        <f t="array" ref="AA2694">INDEX('RESUMO - LOTES E VMA'!$M$3:$M$181,MATCH('LISTA DOS ITENS'!$D2694,'RESUMO - LOTES E VMA'!$A$3:$A$181,0))</f>
        <v>Para Leilão</v>
      </c>
      <c r="AB2694" s="60">
        <f t="array" ref="AB2694">INDEX('RESUMO - LOTES E VMA'!$J$3:$J$181,MATCH('LISTA DOS ITENS'!$D2694,'RESUMO - LOTES E VMA'!$A$3:$A$181,0))</f>
        <v>0.304370017</v>
      </c>
      <c r="AC2694" s="29" t="str">
        <f t="array" ref="AC2694">INDEX('RESUMO - LOTES E VMA'!$L$3:$L$181,MATCH('LISTA DOS ITENS'!$D2694,'RESUMO - LOTES E VMA'!$A$3:$A$181,0))</f>
        <v>1% do Valor de Comparação do VMA</v>
      </c>
      <c r="AD2694" s="53" t="str">
        <f>VLOOKUP(Tabela1[[#This Row],[Índice]],[1]Planilha1!$A:$A,1,0)</f>
        <v>#ERROR!</v>
      </c>
    </row>
    <row r="2695" ht="15.75" customHeight="1">
      <c r="A2695" s="52">
        <v>258513.0</v>
      </c>
      <c r="B2695" s="53" t="s">
        <v>70</v>
      </c>
      <c r="C2695" s="53" t="s">
        <v>71</v>
      </c>
      <c r="D2695" s="22">
        <v>207394.0</v>
      </c>
      <c r="E2695" s="53" t="s">
        <v>119</v>
      </c>
      <c r="F2695" s="54">
        <v>1.0115395E7</v>
      </c>
      <c r="G2695" s="53" t="s">
        <v>1957</v>
      </c>
      <c r="H2695" s="55">
        <v>2101.0</v>
      </c>
      <c r="I2695" s="55"/>
      <c r="J2695" s="55" t="s">
        <v>126</v>
      </c>
      <c r="K2695" s="53" t="s">
        <v>73</v>
      </c>
      <c r="L2695" s="53"/>
      <c r="M2695" s="53">
        <v>0.5679999999999943</v>
      </c>
      <c r="N2695" s="53" t="s">
        <v>440</v>
      </c>
      <c r="O2695" s="25">
        <v>711.6128841257623</v>
      </c>
      <c r="P2695" s="25">
        <f>'LISTA DOS ITENS'!$O2695*'LISTA DOS ITENS'!$M2695</f>
        <v>404.1961182</v>
      </c>
      <c r="Q2695" s="25">
        <v>711.61</v>
      </c>
      <c r="R2695" s="25">
        <f>'LISTA DOS ITENS'!$Q2695*'LISTA DOS ITENS'!$M2695</f>
        <v>404.19448</v>
      </c>
      <c r="S2695" s="56">
        <f>IF('LISTA DOS ITENS'!$P2695&gt;'LISTA DOS ITENS'!$R2695,'LISTA DOS ITENS'!$P2695,'LISTA DOS ITENS'!$R2695)</f>
        <v>404.1961182</v>
      </c>
      <c r="T2695" s="25">
        <v>195.73649827399487</v>
      </c>
      <c r="U2695" s="25">
        <f>'LISTA DOS ITENS'!$T2695*'LISTA DOS ITENS'!$M2695</f>
        <v>111.178331</v>
      </c>
      <c r="V2695" s="56">
        <f t="array" ref="V2695">INDEX('RESUMO - LOTES E VMA'!$F$3:$F$181,MATCH('LISTA DOS ITENS'!$D2695,'RESUMO - LOTES E VMA'!$A$3:$A$181,0))</f>
        <v>93579.15453</v>
      </c>
      <c r="W2695" s="57">
        <f>'LISTA DOS ITENS'!$U2695/'LISTA DOS ITENS'!$V2695</f>
        <v>0.001188067274</v>
      </c>
      <c r="X2695" s="53" t="s">
        <v>53</v>
      </c>
      <c r="Y2695" s="53" t="s">
        <v>290</v>
      </c>
      <c r="Z2695" s="58" t="str">
        <f>'LISTA DOS ITENS'!$F2695&amp;"-"&amp;'LISTA DOS ITENS'!$H2695&amp;"-"&amp;'LISTA DOS ITENS'!$J2695&amp;"-"&amp;'LISTA DOS ITENS'!$K2695&amp;"-"&amp;'LISTA DOS ITENS'!$I2695</f>
        <v>10115395-2101-0026-CONS/NAC-</v>
      </c>
      <c r="AA2695" s="59" t="str">
        <f t="array" ref="AA2695">INDEX('RESUMO - LOTES E VMA'!$M$3:$M$181,MATCH('LISTA DOS ITENS'!$D2695,'RESUMO - LOTES E VMA'!$A$3:$A$181,0))</f>
        <v>Para Leilão</v>
      </c>
      <c r="AB2695" s="60">
        <f t="array" ref="AB2695">INDEX('RESUMO - LOTES E VMA'!$J$3:$J$181,MATCH('LISTA DOS ITENS'!$D2695,'RESUMO - LOTES E VMA'!$A$3:$A$181,0))</f>
        <v>0.304370017</v>
      </c>
      <c r="AC2695" s="29" t="str">
        <f t="array" ref="AC2695">INDEX('RESUMO - LOTES E VMA'!$L$3:$L$181,MATCH('LISTA DOS ITENS'!$D2695,'RESUMO - LOTES E VMA'!$A$3:$A$181,0))</f>
        <v>1% do Valor de Comparação do VMA</v>
      </c>
      <c r="AD2695" s="53" t="str">
        <f>VLOOKUP(Tabela1[[#This Row],[Índice]],[1]Planilha1!$A:$A,1,0)</f>
        <v>#ERROR!</v>
      </c>
    </row>
    <row r="2696" ht="15.75" customHeight="1">
      <c r="A2696" s="52">
        <v>258514.0</v>
      </c>
      <c r="B2696" s="53" t="s">
        <v>70</v>
      </c>
      <c r="C2696" s="53" t="s">
        <v>71</v>
      </c>
      <c r="D2696" s="22">
        <v>207394.0</v>
      </c>
      <c r="E2696" s="53" t="s">
        <v>119</v>
      </c>
      <c r="F2696" s="54">
        <v>1.0115395E7</v>
      </c>
      <c r="G2696" s="53" t="s">
        <v>1957</v>
      </c>
      <c r="H2696" s="55">
        <v>2101.0</v>
      </c>
      <c r="I2696" s="55"/>
      <c r="J2696" s="55" t="s">
        <v>126</v>
      </c>
      <c r="K2696" s="53" t="s">
        <v>80</v>
      </c>
      <c r="L2696" s="53"/>
      <c r="M2696" s="53">
        <v>2.34</v>
      </c>
      <c r="N2696" s="53" t="s">
        <v>440</v>
      </c>
      <c r="O2696" s="25">
        <v>885.7423208191127</v>
      </c>
      <c r="P2696" s="25">
        <f>'LISTA DOS ITENS'!$O2696*'LISTA DOS ITENS'!$M2696</f>
        <v>2072.637031</v>
      </c>
      <c r="Q2696" s="25">
        <v>885.74</v>
      </c>
      <c r="R2696" s="25">
        <f>'LISTA DOS ITENS'!$Q2696*'LISTA DOS ITENS'!$M2696</f>
        <v>2072.6316</v>
      </c>
      <c r="S2696" s="56">
        <f>IF('LISTA DOS ITENS'!$P2696&gt;'LISTA DOS ITENS'!$R2696,'LISTA DOS ITENS'!$P2696,'LISTA DOS ITENS'!$R2696)</f>
        <v>2072.637031</v>
      </c>
      <c r="T2696" s="25">
        <v>243.6329534171923</v>
      </c>
      <c r="U2696" s="25">
        <f>'LISTA DOS ITENS'!$T2696*'LISTA DOS ITENS'!$M2696</f>
        <v>570.101111</v>
      </c>
      <c r="V2696" s="56">
        <f t="array" ref="V2696">INDEX('RESUMO - LOTES E VMA'!$F$3:$F$181,MATCH('LISTA DOS ITENS'!$D2696,'RESUMO - LOTES E VMA'!$A$3:$A$181,0))</f>
        <v>93579.15453</v>
      </c>
      <c r="W2696" s="57">
        <f>'LISTA DOS ITENS'!$U2696/'LISTA DOS ITENS'!$V2696</f>
        <v>0.006092180613</v>
      </c>
      <c r="X2696" s="53" t="s">
        <v>53</v>
      </c>
      <c r="Y2696" s="53" t="s">
        <v>290</v>
      </c>
      <c r="Z2696" s="58" t="str">
        <f>'LISTA DOS ITENS'!$F2696&amp;"-"&amp;'LISTA DOS ITENS'!$H2696&amp;"-"&amp;'LISTA DOS ITENS'!$J2696&amp;"-"&amp;'LISTA DOS ITENS'!$K2696&amp;"-"&amp;'LISTA DOS ITENS'!$I2696</f>
        <v>10115395-2101-0026-IMOB/NAC-</v>
      </c>
      <c r="AA2696" s="59" t="str">
        <f t="array" ref="AA2696">INDEX('RESUMO - LOTES E VMA'!$M$3:$M$181,MATCH('LISTA DOS ITENS'!$D2696,'RESUMO - LOTES E VMA'!$A$3:$A$181,0))</f>
        <v>Para Leilão</v>
      </c>
      <c r="AB2696" s="60">
        <f t="array" ref="AB2696">INDEX('RESUMO - LOTES E VMA'!$J$3:$J$181,MATCH('LISTA DOS ITENS'!$D2696,'RESUMO - LOTES E VMA'!$A$3:$A$181,0))</f>
        <v>0.304370017</v>
      </c>
      <c r="AC2696" s="29" t="str">
        <f t="array" ref="AC2696">INDEX('RESUMO - LOTES E VMA'!$L$3:$L$181,MATCH('LISTA DOS ITENS'!$D2696,'RESUMO - LOTES E VMA'!$A$3:$A$181,0))</f>
        <v>1% do Valor de Comparação do VMA</v>
      </c>
      <c r="AD2696" s="53" t="str">
        <f>VLOOKUP(Tabela1[[#This Row],[Índice]],[1]Planilha1!$A:$A,1,0)</f>
        <v>#ERROR!</v>
      </c>
    </row>
    <row r="2697" ht="15.75" customHeight="1">
      <c r="A2697" s="52">
        <v>258515.0</v>
      </c>
      <c r="B2697" s="53" t="s">
        <v>70</v>
      </c>
      <c r="C2697" s="53" t="s">
        <v>71</v>
      </c>
      <c r="D2697" s="22">
        <v>207394.0</v>
      </c>
      <c r="E2697" s="53" t="s">
        <v>119</v>
      </c>
      <c r="F2697" s="54">
        <v>1.0116551E7</v>
      </c>
      <c r="G2697" s="53" t="s">
        <v>1958</v>
      </c>
      <c r="H2697" s="55">
        <v>2101.0</v>
      </c>
      <c r="I2697" s="55" t="s">
        <v>130</v>
      </c>
      <c r="J2697" s="55" t="s">
        <v>126</v>
      </c>
      <c r="K2697" s="53" t="s">
        <v>80</v>
      </c>
      <c r="L2697" s="53"/>
      <c r="M2697" s="53">
        <v>3.5990000000000006</v>
      </c>
      <c r="N2697" s="53" t="s">
        <v>440</v>
      </c>
      <c r="O2697" s="25">
        <v>295.9884180047381</v>
      </c>
      <c r="P2697" s="25">
        <f>'LISTA DOS ITENS'!$O2697*'LISTA DOS ITENS'!$M2697</f>
        <v>1065.262316</v>
      </c>
      <c r="Q2697" s="25">
        <v>295.95</v>
      </c>
      <c r="R2697" s="25">
        <f>'LISTA DOS ITENS'!$Q2697*'LISTA DOS ITENS'!$M2697</f>
        <v>1065.12405</v>
      </c>
      <c r="S2697" s="56">
        <f>IF('LISTA DOS ITENS'!$P2697&gt;'LISTA DOS ITENS'!$R2697,'LISTA DOS ITENS'!$P2697,'LISTA DOS ITENS'!$R2697)</f>
        <v>1065.262316</v>
      </c>
      <c r="T2697" s="25">
        <v>140.44965042499774</v>
      </c>
      <c r="U2697" s="25">
        <f>'LISTA DOS ITENS'!$T2697*'LISTA DOS ITENS'!$M2697</f>
        <v>505.4782919</v>
      </c>
      <c r="V2697" s="56">
        <f t="array" ref="V2697">INDEX('RESUMO - LOTES E VMA'!$F$3:$F$181,MATCH('LISTA DOS ITENS'!$D2697,'RESUMO - LOTES E VMA'!$A$3:$A$181,0))</f>
        <v>93579.15453</v>
      </c>
      <c r="W2697" s="57">
        <f>'LISTA DOS ITENS'!$U2697/'LISTA DOS ITENS'!$V2697</f>
        <v>0.005401612084</v>
      </c>
      <c r="X2697" s="53" t="s">
        <v>53</v>
      </c>
      <c r="Y2697" s="53" t="s">
        <v>290</v>
      </c>
      <c r="Z2697" s="58" t="str">
        <f>'LISTA DOS ITENS'!$F2697&amp;"-"&amp;'LISTA DOS ITENS'!$H2697&amp;"-"&amp;'LISTA DOS ITENS'!$J2697&amp;"-"&amp;'LISTA DOS ITENS'!$K2697&amp;"-"&amp;'LISTA DOS ITENS'!$I2697</f>
        <v>10116551-2101-0026-IMOB/NAC-ED-1000-01.02</v>
      </c>
      <c r="AA2697" s="59" t="str">
        <f t="array" ref="AA2697">INDEX('RESUMO - LOTES E VMA'!$M$3:$M$181,MATCH('LISTA DOS ITENS'!$D2697,'RESUMO - LOTES E VMA'!$A$3:$A$181,0))</f>
        <v>Para Leilão</v>
      </c>
      <c r="AB2697" s="60">
        <f t="array" ref="AB2697">INDEX('RESUMO - LOTES E VMA'!$J$3:$J$181,MATCH('LISTA DOS ITENS'!$D2697,'RESUMO - LOTES E VMA'!$A$3:$A$181,0))</f>
        <v>0.304370017</v>
      </c>
      <c r="AC2697" s="29" t="str">
        <f t="array" ref="AC2697">INDEX('RESUMO - LOTES E VMA'!$L$3:$L$181,MATCH('LISTA DOS ITENS'!$D2697,'RESUMO - LOTES E VMA'!$A$3:$A$181,0))</f>
        <v>1% do Valor de Comparação do VMA</v>
      </c>
      <c r="AD2697" s="53" t="str">
        <f>VLOOKUP(Tabela1[[#This Row],[Índice]],[1]Planilha1!$A:$A,1,0)</f>
        <v>#ERROR!</v>
      </c>
    </row>
    <row r="2698" ht="15.75" customHeight="1">
      <c r="A2698" s="52">
        <v>258516.0</v>
      </c>
      <c r="B2698" s="53" t="s">
        <v>70</v>
      </c>
      <c r="C2698" s="53" t="s">
        <v>71</v>
      </c>
      <c r="D2698" s="22">
        <v>207394.0</v>
      </c>
      <c r="E2698" s="53" t="s">
        <v>119</v>
      </c>
      <c r="F2698" s="54">
        <v>1.0219297E7</v>
      </c>
      <c r="G2698" s="53" t="s">
        <v>1959</v>
      </c>
      <c r="H2698" s="55">
        <v>2101.0</v>
      </c>
      <c r="I2698" s="55"/>
      <c r="J2698" s="55" t="s">
        <v>126</v>
      </c>
      <c r="K2698" s="53" t="s">
        <v>80</v>
      </c>
      <c r="L2698" s="53"/>
      <c r="M2698" s="53">
        <v>4.0</v>
      </c>
      <c r="N2698" s="53" t="s">
        <v>440</v>
      </c>
      <c r="O2698" s="25">
        <v>14.965</v>
      </c>
      <c r="P2698" s="25">
        <f>'LISTA DOS ITENS'!$O2698*'LISTA DOS ITENS'!$M2698</f>
        <v>59.86</v>
      </c>
      <c r="Q2698" s="25">
        <v>14.97</v>
      </c>
      <c r="R2698" s="25">
        <f>'LISTA DOS ITENS'!$Q2698*'LISTA DOS ITENS'!$M2698</f>
        <v>59.88</v>
      </c>
      <c r="S2698" s="56">
        <f>IF('LISTA DOS ITENS'!$P2698&gt;'LISTA DOS ITENS'!$R2698,'LISTA DOS ITENS'!$P2698,'LISTA DOS ITENS'!$R2698)</f>
        <v>59.88</v>
      </c>
      <c r="T2698" s="25">
        <v>4.495692501491736</v>
      </c>
      <c r="U2698" s="25">
        <f>'LISTA DOS ITENS'!$T2698*'LISTA DOS ITENS'!$M2698</f>
        <v>17.98277001</v>
      </c>
      <c r="V2698" s="56">
        <f t="array" ref="V2698">INDEX('RESUMO - LOTES E VMA'!$F$3:$F$181,MATCH('LISTA DOS ITENS'!$D2698,'RESUMO - LOTES E VMA'!$A$3:$A$181,0))</f>
        <v>93579.15453</v>
      </c>
      <c r="W2698" s="57">
        <f>'LISTA DOS ITENS'!$U2698/'LISTA DOS ITENS'!$V2698</f>
        <v>0.0001921664082</v>
      </c>
      <c r="X2698" s="53" t="s">
        <v>53</v>
      </c>
      <c r="Y2698" s="53" t="s">
        <v>290</v>
      </c>
      <c r="Z2698" s="58" t="str">
        <f>'LISTA DOS ITENS'!$F2698&amp;"-"&amp;'LISTA DOS ITENS'!$H2698&amp;"-"&amp;'LISTA DOS ITENS'!$J2698&amp;"-"&amp;'LISTA DOS ITENS'!$K2698&amp;"-"&amp;'LISTA DOS ITENS'!$I2698</f>
        <v>10219297-2101-0026-IMOB/NAC-</v>
      </c>
      <c r="AA2698" s="59" t="str">
        <f t="array" ref="AA2698">INDEX('RESUMO - LOTES E VMA'!$M$3:$M$181,MATCH('LISTA DOS ITENS'!$D2698,'RESUMO - LOTES E VMA'!$A$3:$A$181,0))</f>
        <v>Para Leilão</v>
      </c>
      <c r="AB2698" s="60">
        <f t="array" ref="AB2698">INDEX('RESUMO - LOTES E VMA'!$J$3:$J$181,MATCH('LISTA DOS ITENS'!$D2698,'RESUMO - LOTES E VMA'!$A$3:$A$181,0))</f>
        <v>0.304370017</v>
      </c>
      <c r="AC2698" s="29" t="str">
        <f t="array" ref="AC2698">INDEX('RESUMO - LOTES E VMA'!$L$3:$L$181,MATCH('LISTA DOS ITENS'!$D2698,'RESUMO - LOTES E VMA'!$A$3:$A$181,0))</f>
        <v>1% do Valor de Comparação do VMA</v>
      </c>
      <c r="AD2698" s="53" t="str">
        <f>VLOOKUP(Tabela1[[#This Row],[Índice]],[1]Planilha1!$A:$A,1,0)</f>
        <v>#ERROR!</v>
      </c>
    </row>
    <row r="2699" ht="15.75" customHeight="1">
      <c r="A2699" s="52">
        <v>258517.0</v>
      </c>
      <c r="B2699" s="53" t="s">
        <v>70</v>
      </c>
      <c r="C2699" s="53" t="s">
        <v>71</v>
      </c>
      <c r="D2699" s="22">
        <v>207394.0</v>
      </c>
      <c r="E2699" s="53" t="s">
        <v>119</v>
      </c>
      <c r="F2699" s="54">
        <v>1.0219297E7</v>
      </c>
      <c r="G2699" s="53" t="s">
        <v>1959</v>
      </c>
      <c r="H2699" s="55">
        <v>2101.0</v>
      </c>
      <c r="I2699" s="55" t="s">
        <v>1606</v>
      </c>
      <c r="J2699" s="55" t="s">
        <v>126</v>
      </c>
      <c r="K2699" s="53" t="s">
        <v>80</v>
      </c>
      <c r="L2699" s="53"/>
      <c r="M2699" s="53">
        <v>2.0</v>
      </c>
      <c r="N2699" s="53" t="s">
        <v>440</v>
      </c>
      <c r="O2699" s="25">
        <v>14.963999999999999</v>
      </c>
      <c r="P2699" s="25">
        <f>'LISTA DOS ITENS'!$O2699*'LISTA DOS ITENS'!$M2699</f>
        <v>29.928</v>
      </c>
      <c r="Q2699" s="25">
        <v>14.97</v>
      </c>
      <c r="R2699" s="25">
        <f>'LISTA DOS ITENS'!$Q2699*'LISTA DOS ITENS'!$M2699</f>
        <v>29.94</v>
      </c>
      <c r="S2699" s="56">
        <f>IF('LISTA DOS ITENS'!$P2699&gt;'LISTA DOS ITENS'!$R2699,'LISTA DOS ITENS'!$P2699,'LISTA DOS ITENS'!$R2699)</f>
        <v>29.94</v>
      </c>
      <c r="T2699" s="25">
        <v>4.495692501491736</v>
      </c>
      <c r="U2699" s="25">
        <f>'LISTA DOS ITENS'!$T2699*'LISTA DOS ITENS'!$M2699</f>
        <v>8.991385003</v>
      </c>
      <c r="V2699" s="56">
        <f t="array" ref="V2699">INDEX('RESUMO - LOTES E VMA'!$F$3:$F$181,MATCH('LISTA DOS ITENS'!$D2699,'RESUMO - LOTES E VMA'!$A$3:$A$181,0))</f>
        <v>93579.15453</v>
      </c>
      <c r="W2699" s="57">
        <f>'LISTA DOS ITENS'!$U2699/'LISTA DOS ITENS'!$V2699</f>
        <v>0.00009608320409</v>
      </c>
      <c r="X2699" s="53" t="s">
        <v>53</v>
      </c>
      <c r="Y2699" s="53" t="s">
        <v>290</v>
      </c>
      <c r="Z2699" s="58" t="str">
        <f>'LISTA DOS ITENS'!$F2699&amp;"-"&amp;'LISTA DOS ITENS'!$H2699&amp;"-"&amp;'LISTA DOS ITENS'!$J2699&amp;"-"&amp;'LISTA DOS ITENS'!$K2699&amp;"-"&amp;'LISTA DOS ITENS'!$I2699</f>
        <v>10219297-2101-0026-IMOB/NAC-IN-3534-19-010-MRP</v>
      </c>
      <c r="AA2699" s="59" t="str">
        <f t="array" ref="AA2699">INDEX('RESUMO - LOTES E VMA'!$M$3:$M$181,MATCH('LISTA DOS ITENS'!$D2699,'RESUMO - LOTES E VMA'!$A$3:$A$181,0))</f>
        <v>Para Leilão</v>
      </c>
      <c r="AB2699" s="60">
        <f t="array" ref="AB2699">INDEX('RESUMO - LOTES E VMA'!$J$3:$J$181,MATCH('LISTA DOS ITENS'!$D2699,'RESUMO - LOTES E VMA'!$A$3:$A$181,0))</f>
        <v>0.304370017</v>
      </c>
      <c r="AC2699" s="29" t="str">
        <f t="array" ref="AC2699">INDEX('RESUMO - LOTES E VMA'!$L$3:$L$181,MATCH('LISTA DOS ITENS'!$D2699,'RESUMO - LOTES E VMA'!$A$3:$A$181,0))</f>
        <v>1% do Valor de Comparação do VMA</v>
      </c>
      <c r="AD2699" s="53" t="str">
        <f>VLOOKUP(Tabela1[[#This Row],[Índice]],[1]Planilha1!$A:$A,1,0)</f>
        <v>#ERROR!</v>
      </c>
    </row>
    <row r="2700" ht="15.75" customHeight="1">
      <c r="A2700" s="52">
        <v>258518.0</v>
      </c>
      <c r="B2700" s="53" t="s">
        <v>70</v>
      </c>
      <c r="C2700" s="53" t="s">
        <v>71</v>
      </c>
      <c r="D2700" s="22">
        <v>207394.0</v>
      </c>
      <c r="E2700" s="53" t="s">
        <v>119</v>
      </c>
      <c r="F2700" s="54">
        <v>1.0227089E7</v>
      </c>
      <c r="G2700" s="53" t="s">
        <v>1960</v>
      </c>
      <c r="H2700" s="55">
        <v>2101.0</v>
      </c>
      <c r="I2700" s="55" t="s">
        <v>445</v>
      </c>
      <c r="J2700" s="55" t="s">
        <v>126</v>
      </c>
      <c r="K2700" s="53" t="s">
        <v>73</v>
      </c>
      <c r="L2700" s="53"/>
      <c r="M2700" s="53">
        <v>0.1999999999999993</v>
      </c>
      <c r="N2700" s="53" t="s">
        <v>440</v>
      </c>
      <c r="O2700" s="25">
        <v>2613.6006573541495</v>
      </c>
      <c r="P2700" s="25">
        <f>'LISTA DOS ITENS'!$O2700*'LISTA DOS ITENS'!$M2700</f>
        <v>522.7201315</v>
      </c>
      <c r="Q2700" s="25">
        <v>836.73</v>
      </c>
      <c r="R2700" s="25">
        <f>'LISTA DOS ITENS'!$Q2700*'LISTA DOS ITENS'!$M2700</f>
        <v>167.346</v>
      </c>
      <c r="S2700" s="56">
        <f>IF('LISTA DOS ITENS'!$P2700&gt;'LISTA DOS ITENS'!$R2700,'LISTA DOS ITENS'!$P2700,'LISTA DOS ITENS'!$R2700)</f>
        <v>522.7201315</v>
      </c>
      <c r="T2700" s="25">
        <v>251.28128168157517</v>
      </c>
      <c r="U2700" s="25">
        <f>'LISTA DOS ITENS'!$T2700*'LISTA DOS ITENS'!$M2700</f>
        <v>50.25625634</v>
      </c>
      <c r="V2700" s="56">
        <f t="array" ref="V2700">INDEX('RESUMO - LOTES E VMA'!$F$3:$F$181,MATCH('LISTA DOS ITENS'!$D2700,'RESUMO - LOTES E VMA'!$A$3:$A$181,0))</f>
        <v>93579.15453</v>
      </c>
      <c r="W2700" s="57">
        <f>'LISTA DOS ITENS'!$U2700/'LISTA DOS ITENS'!$V2700</f>
        <v>0.0005370454199</v>
      </c>
      <c r="X2700" s="53" t="s">
        <v>53</v>
      </c>
      <c r="Y2700" s="53" t="s">
        <v>290</v>
      </c>
      <c r="Z2700" s="58" t="str">
        <f>'LISTA DOS ITENS'!$F2700&amp;"-"&amp;'LISTA DOS ITENS'!$H2700&amp;"-"&amp;'LISTA DOS ITENS'!$J2700&amp;"-"&amp;'LISTA DOS ITENS'!$K2700&amp;"-"&amp;'LISTA DOS ITENS'!$I2700</f>
        <v>10227089-2101-0026-CONS/NAC-OP-3516-19-902-MRP</v>
      </c>
      <c r="AA2700" s="59" t="str">
        <f t="array" ref="AA2700">INDEX('RESUMO - LOTES E VMA'!$M$3:$M$181,MATCH('LISTA DOS ITENS'!$D2700,'RESUMO - LOTES E VMA'!$A$3:$A$181,0))</f>
        <v>Para Leilão</v>
      </c>
      <c r="AB2700" s="60">
        <f t="array" ref="AB2700">INDEX('RESUMO - LOTES E VMA'!$J$3:$J$181,MATCH('LISTA DOS ITENS'!$D2700,'RESUMO - LOTES E VMA'!$A$3:$A$181,0))</f>
        <v>0.304370017</v>
      </c>
      <c r="AC2700" s="29" t="str">
        <f t="array" ref="AC2700">INDEX('RESUMO - LOTES E VMA'!$L$3:$L$181,MATCH('LISTA DOS ITENS'!$D2700,'RESUMO - LOTES E VMA'!$A$3:$A$181,0))</f>
        <v>1% do Valor de Comparação do VMA</v>
      </c>
      <c r="AD2700" s="53" t="str">
        <f>VLOOKUP(Tabela1[[#This Row],[Índice]],[1]Planilha1!$A:$A,1,0)</f>
        <v>#ERROR!</v>
      </c>
    </row>
    <row r="2701" ht="15.75" customHeight="1">
      <c r="A2701" s="52">
        <v>258519.0</v>
      </c>
      <c r="B2701" s="53" t="s">
        <v>70</v>
      </c>
      <c r="C2701" s="53" t="s">
        <v>71</v>
      </c>
      <c r="D2701" s="22">
        <v>207394.0</v>
      </c>
      <c r="E2701" s="53" t="s">
        <v>119</v>
      </c>
      <c r="F2701" s="54">
        <v>1.0227102E7</v>
      </c>
      <c r="G2701" s="53" t="s">
        <v>1961</v>
      </c>
      <c r="H2701" s="55">
        <v>2101.0</v>
      </c>
      <c r="I2701" s="55"/>
      <c r="J2701" s="55" t="s">
        <v>126</v>
      </c>
      <c r="K2701" s="53" t="s">
        <v>80</v>
      </c>
      <c r="L2701" s="53"/>
      <c r="M2701" s="53">
        <v>3.861</v>
      </c>
      <c r="N2701" s="53" t="s">
        <v>440</v>
      </c>
      <c r="O2701" s="25">
        <v>1241.6410385681875</v>
      </c>
      <c r="P2701" s="25">
        <f>'LISTA DOS ITENS'!$O2701*'LISTA DOS ITENS'!$M2701</f>
        <v>4793.97605</v>
      </c>
      <c r="Q2701" s="25">
        <v>1241.64</v>
      </c>
      <c r="R2701" s="25">
        <f>'LISTA DOS ITENS'!$Q2701*'LISTA DOS ITENS'!$M2701</f>
        <v>4793.97204</v>
      </c>
      <c r="S2701" s="56">
        <f>IF('LISTA DOS ITENS'!$P2701&gt;'LISTA DOS ITENS'!$R2701,'LISTA DOS ITENS'!$P2701,'LISTA DOS ITENS'!$R2701)</f>
        <v>4793.97605</v>
      </c>
      <c r="T2701" s="25">
        <v>372.8812049133066</v>
      </c>
      <c r="U2701" s="25">
        <f>'LISTA DOS ITENS'!$T2701*'LISTA DOS ITENS'!$M2701</f>
        <v>1439.694332</v>
      </c>
      <c r="V2701" s="56">
        <f t="array" ref="V2701">INDEX('RESUMO - LOTES E VMA'!$F$3:$F$181,MATCH('LISTA DOS ITENS'!$D2701,'RESUMO - LOTES E VMA'!$A$3:$A$181,0))</f>
        <v>93579.15453</v>
      </c>
      <c r="W2701" s="57">
        <f>'LISTA DOS ITENS'!$U2701/'LISTA DOS ITENS'!$V2701</f>
        <v>0.01538477602</v>
      </c>
      <c r="X2701" s="53" t="s">
        <v>53</v>
      </c>
      <c r="Y2701" s="53" t="s">
        <v>290</v>
      </c>
      <c r="Z2701" s="58" t="str">
        <f>'LISTA DOS ITENS'!$F2701&amp;"-"&amp;'LISTA DOS ITENS'!$H2701&amp;"-"&amp;'LISTA DOS ITENS'!$J2701&amp;"-"&amp;'LISTA DOS ITENS'!$K2701&amp;"-"&amp;'LISTA DOS ITENS'!$I2701</f>
        <v>10227102-2101-0026-IMOB/NAC-</v>
      </c>
      <c r="AA2701" s="59" t="str">
        <f t="array" ref="AA2701">INDEX('RESUMO - LOTES E VMA'!$M$3:$M$181,MATCH('LISTA DOS ITENS'!$D2701,'RESUMO - LOTES E VMA'!$A$3:$A$181,0))</f>
        <v>Para Leilão</v>
      </c>
      <c r="AB2701" s="60">
        <f t="array" ref="AB2701">INDEX('RESUMO - LOTES E VMA'!$J$3:$J$181,MATCH('LISTA DOS ITENS'!$D2701,'RESUMO - LOTES E VMA'!$A$3:$A$181,0))</f>
        <v>0.304370017</v>
      </c>
      <c r="AC2701" s="29" t="str">
        <f t="array" ref="AC2701">INDEX('RESUMO - LOTES E VMA'!$L$3:$L$181,MATCH('LISTA DOS ITENS'!$D2701,'RESUMO - LOTES E VMA'!$A$3:$A$181,0))</f>
        <v>1% do Valor de Comparação do VMA</v>
      </c>
      <c r="AD2701" s="53" t="str">
        <f>VLOOKUP(Tabela1[[#This Row],[Índice]],[1]Planilha1!$A:$A,1,0)</f>
        <v>#ERROR!</v>
      </c>
    </row>
    <row r="2702" ht="15.75" customHeight="1">
      <c r="A2702" s="52">
        <v>258520.0</v>
      </c>
      <c r="B2702" s="53" t="s">
        <v>70</v>
      </c>
      <c r="C2702" s="53" t="s">
        <v>71</v>
      </c>
      <c r="D2702" s="22">
        <v>207394.0</v>
      </c>
      <c r="E2702" s="53" t="s">
        <v>119</v>
      </c>
      <c r="F2702" s="54">
        <v>1.0248262E7</v>
      </c>
      <c r="G2702" s="53" t="s">
        <v>1962</v>
      </c>
      <c r="H2702" s="55">
        <v>2101.0</v>
      </c>
      <c r="I2702" s="55" t="s">
        <v>597</v>
      </c>
      <c r="J2702" s="55" t="s">
        <v>126</v>
      </c>
      <c r="K2702" s="53" t="s">
        <v>73</v>
      </c>
      <c r="L2702" s="53"/>
      <c r="M2702" s="53">
        <v>0.42</v>
      </c>
      <c r="N2702" s="53" t="s">
        <v>440</v>
      </c>
      <c r="O2702" s="25">
        <v>1274.142857142857</v>
      </c>
      <c r="P2702" s="25">
        <f>'LISTA DOS ITENS'!$O2702*'LISTA DOS ITENS'!$M2702</f>
        <v>535.14</v>
      </c>
      <c r="Q2702" s="25">
        <v>1274.14</v>
      </c>
      <c r="R2702" s="25">
        <f>'LISTA DOS ITENS'!$Q2702*'LISTA DOS ITENS'!$M2702</f>
        <v>535.1388</v>
      </c>
      <c r="S2702" s="56">
        <f>IF('LISTA DOS ITENS'!$P2702&gt;'LISTA DOS ITENS'!$R2702,'LISTA DOS ITENS'!$P2702,'LISTA DOS ITENS'!$R2702)</f>
        <v>535.14</v>
      </c>
      <c r="T2702" s="25">
        <v>382.641392374795</v>
      </c>
      <c r="U2702" s="25">
        <f>'LISTA DOS ITENS'!$T2702*'LISTA DOS ITENS'!$M2702</f>
        <v>160.7093848</v>
      </c>
      <c r="V2702" s="56">
        <f t="array" ref="V2702">INDEX('RESUMO - LOTES E VMA'!$F$3:$F$181,MATCH('LISTA DOS ITENS'!$D2702,'RESUMO - LOTES E VMA'!$A$3:$A$181,0))</f>
        <v>93579.15453</v>
      </c>
      <c r="W2702" s="57">
        <f>'LISTA DOS ITENS'!$U2702/'LISTA DOS ITENS'!$V2702</f>
        <v>0.001717363077</v>
      </c>
      <c r="X2702" s="53" t="s">
        <v>53</v>
      </c>
      <c r="Y2702" s="53" t="s">
        <v>290</v>
      </c>
      <c r="Z2702" s="58" t="str">
        <f>'LISTA DOS ITENS'!$F2702&amp;"-"&amp;'LISTA DOS ITENS'!$H2702&amp;"-"&amp;'LISTA DOS ITENS'!$J2702&amp;"-"&amp;'LISTA DOS ITENS'!$K2702&amp;"-"&amp;'LISTA DOS ITENS'!$I2702</f>
        <v>10248262-2101-0026-CONS/NAC-PV-3534-19-732-MRP</v>
      </c>
      <c r="AA2702" s="59" t="str">
        <f t="array" ref="AA2702">INDEX('RESUMO - LOTES E VMA'!$M$3:$M$181,MATCH('LISTA DOS ITENS'!$D2702,'RESUMO - LOTES E VMA'!$A$3:$A$181,0))</f>
        <v>Para Leilão</v>
      </c>
      <c r="AB2702" s="60">
        <f t="array" ref="AB2702">INDEX('RESUMO - LOTES E VMA'!$J$3:$J$181,MATCH('LISTA DOS ITENS'!$D2702,'RESUMO - LOTES E VMA'!$A$3:$A$181,0))</f>
        <v>0.304370017</v>
      </c>
      <c r="AC2702" s="29" t="str">
        <f t="array" ref="AC2702">INDEX('RESUMO - LOTES E VMA'!$L$3:$L$181,MATCH('LISTA DOS ITENS'!$D2702,'RESUMO - LOTES E VMA'!$A$3:$A$181,0))</f>
        <v>1% do Valor de Comparação do VMA</v>
      </c>
      <c r="AD2702" s="53" t="str">
        <f>VLOOKUP(Tabela1[[#This Row],[Índice]],[1]Planilha1!$A:$A,1,0)</f>
        <v>#ERROR!</v>
      </c>
    </row>
    <row r="2703" ht="15.75" customHeight="1">
      <c r="A2703" s="52">
        <v>258521.0</v>
      </c>
      <c r="B2703" s="53" t="s">
        <v>70</v>
      </c>
      <c r="C2703" s="53" t="s">
        <v>71</v>
      </c>
      <c r="D2703" s="22">
        <v>207394.0</v>
      </c>
      <c r="E2703" s="53" t="s">
        <v>119</v>
      </c>
      <c r="F2703" s="54">
        <v>1.0261583E7</v>
      </c>
      <c r="G2703" s="53" t="s">
        <v>1963</v>
      </c>
      <c r="H2703" s="55">
        <v>2101.0</v>
      </c>
      <c r="I2703" s="55" t="s">
        <v>81</v>
      </c>
      <c r="J2703" s="55" t="s">
        <v>126</v>
      </c>
      <c r="K2703" s="53" t="s">
        <v>73</v>
      </c>
      <c r="L2703" s="53"/>
      <c r="M2703" s="53">
        <v>2.67</v>
      </c>
      <c r="N2703" s="53" t="s">
        <v>440</v>
      </c>
      <c r="O2703" s="25">
        <v>1932.430711610487</v>
      </c>
      <c r="P2703" s="25">
        <f>'LISTA DOS ITENS'!$O2703*'LISTA DOS ITENS'!$M2703</f>
        <v>5159.59</v>
      </c>
      <c r="Q2703" s="25">
        <v>1932.43</v>
      </c>
      <c r="R2703" s="25">
        <f>'LISTA DOS ITENS'!$Q2703*'LISTA DOS ITENS'!$M2703</f>
        <v>5159.5881</v>
      </c>
      <c r="S2703" s="56">
        <f>IF('LISTA DOS ITENS'!$P2703&gt;'LISTA DOS ITENS'!$R2703,'LISTA DOS ITENS'!$P2703,'LISTA DOS ITENS'!$R2703)</f>
        <v>5159.59</v>
      </c>
      <c r="T2703" s="25">
        <v>531.5370516991272</v>
      </c>
      <c r="U2703" s="25">
        <f>'LISTA DOS ITENS'!$T2703*'LISTA DOS ITENS'!$M2703</f>
        <v>1419.203928</v>
      </c>
      <c r="V2703" s="56">
        <f t="array" ref="V2703">INDEX('RESUMO - LOTES E VMA'!$F$3:$F$181,MATCH('LISTA DOS ITENS'!$D2703,'RESUMO - LOTES E VMA'!$A$3:$A$181,0))</f>
        <v>93579.15453</v>
      </c>
      <c r="W2703" s="57">
        <f>'LISTA DOS ITENS'!$U2703/'LISTA DOS ITENS'!$V2703</f>
        <v>0.01516581268</v>
      </c>
      <c r="X2703" s="53" t="s">
        <v>53</v>
      </c>
      <c r="Y2703" s="53" t="s">
        <v>290</v>
      </c>
      <c r="Z2703" s="58" t="str">
        <f>'LISTA DOS ITENS'!$F2703&amp;"-"&amp;'LISTA DOS ITENS'!$H2703&amp;"-"&amp;'LISTA DOS ITENS'!$J2703&amp;"-"&amp;'LISTA DOS ITENS'!$K2703&amp;"-"&amp;'LISTA DOS ITENS'!$I2703</f>
        <v>10261583-2101-0026-CONS/NAC-ED-1000-01.01</v>
      </c>
      <c r="AA2703" s="59" t="str">
        <f t="array" ref="AA2703">INDEX('RESUMO - LOTES E VMA'!$M$3:$M$181,MATCH('LISTA DOS ITENS'!$D2703,'RESUMO - LOTES E VMA'!$A$3:$A$181,0))</f>
        <v>Para Leilão</v>
      </c>
      <c r="AB2703" s="60">
        <f t="array" ref="AB2703">INDEX('RESUMO - LOTES E VMA'!$J$3:$J$181,MATCH('LISTA DOS ITENS'!$D2703,'RESUMO - LOTES E VMA'!$A$3:$A$181,0))</f>
        <v>0.304370017</v>
      </c>
      <c r="AC2703" s="29" t="str">
        <f t="array" ref="AC2703">INDEX('RESUMO - LOTES E VMA'!$L$3:$L$181,MATCH('LISTA DOS ITENS'!$D2703,'RESUMO - LOTES E VMA'!$A$3:$A$181,0))</f>
        <v>1% do Valor de Comparação do VMA</v>
      </c>
      <c r="AD2703" s="53" t="str">
        <f>VLOOKUP(Tabela1[[#This Row],[Índice]],[1]Planilha1!$A:$A,1,0)</f>
        <v>#ERROR!</v>
      </c>
    </row>
    <row r="2704" ht="15.75" customHeight="1">
      <c r="A2704" s="52">
        <v>258522.0</v>
      </c>
      <c r="B2704" s="53" t="s">
        <v>70</v>
      </c>
      <c r="C2704" s="53" t="s">
        <v>71</v>
      </c>
      <c r="D2704" s="22">
        <v>207394.0</v>
      </c>
      <c r="E2704" s="53" t="s">
        <v>119</v>
      </c>
      <c r="F2704" s="54">
        <v>1.0271339E7</v>
      </c>
      <c r="G2704" s="53" t="s">
        <v>1964</v>
      </c>
      <c r="H2704" s="55">
        <v>2101.0</v>
      </c>
      <c r="I2704" s="55"/>
      <c r="J2704" s="55" t="s">
        <v>126</v>
      </c>
      <c r="K2704" s="53" t="s">
        <v>80</v>
      </c>
      <c r="L2704" s="53"/>
      <c r="M2704" s="53">
        <v>3.5</v>
      </c>
      <c r="N2704" s="53" t="s">
        <v>440</v>
      </c>
      <c r="O2704" s="25">
        <v>341.4714285714286</v>
      </c>
      <c r="P2704" s="25">
        <f>'LISTA DOS ITENS'!$O2704*'LISTA DOS ITENS'!$M2704</f>
        <v>1195.15</v>
      </c>
      <c r="Q2704" s="25">
        <v>382.81</v>
      </c>
      <c r="R2704" s="25">
        <f>'LISTA DOS ITENS'!$Q2704*'LISTA DOS ITENS'!$M2704</f>
        <v>1339.835</v>
      </c>
      <c r="S2704" s="56">
        <f>IF('LISTA DOS ITENS'!$P2704&gt;'LISTA DOS ITENS'!$R2704,'LISTA DOS ITENS'!$P2704,'LISTA DOS ITENS'!$R2704)</f>
        <v>1339.835</v>
      </c>
      <c r="T2704" s="25">
        <v>133.31008368301713</v>
      </c>
      <c r="U2704" s="25">
        <f>'LISTA DOS ITENS'!$T2704*'LISTA DOS ITENS'!$M2704</f>
        <v>466.5852929</v>
      </c>
      <c r="V2704" s="56">
        <f t="array" ref="V2704">INDEX('RESUMO - LOTES E VMA'!$F$3:$F$181,MATCH('LISTA DOS ITENS'!$D2704,'RESUMO - LOTES E VMA'!$A$3:$A$181,0))</f>
        <v>93579.15453</v>
      </c>
      <c r="W2704" s="57">
        <f>'LISTA DOS ITENS'!$U2704/'LISTA DOS ITENS'!$V2704</f>
        <v>0.004985996029</v>
      </c>
      <c r="X2704" s="53" t="s">
        <v>53</v>
      </c>
      <c r="Y2704" s="53" t="s">
        <v>290</v>
      </c>
      <c r="Z2704" s="58" t="str">
        <f>'LISTA DOS ITENS'!$F2704&amp;"-"&amp;'LISTA DOS ITENS'!$H2704&amp;"-"&amp;'LISTA DOS ITENS'!$J2704&amp;"-"&amp;'LISTA DOS ITENS'!$K2704&amp;"-"&amp;'LISTA DOS ITENS'!$I2704</f>
        <v>10271339-2101-0026-IMOB/NAC-</v>
      </c>
      <c r="AA2704" s="59" t="str">
        <f t="array" ref="AA2704">INDEX('RESUMO - LOTES E VMA'!$M$3:$M$181,MATCH('LISTA DOS ITENS'!$D2704,'RESUMO - LOTES E VMA'!$A$3:$A$181,0))</f>
        <v>Para Leilão</v>
      </c>
      <c r="AB2704" s="60">
        <f t="array" ref="AB2704">INDEX('RESUMO - LOTES E VMA'!$J$3:$J$181,MATCH('LISTA DOS ITENS'!$D2704,'RESUMO - LOTES E VMA'!$A$3:$A$181,0))</f>
        <v>0.304370017</v>
      </c>
      <c r="AC2704" s="29" t="str">
        <f t="array" ref="AC2704">INDEX('RESUMO - LOTES E VMA'!$L$3:$L$181,MATCH('LISTA DOS ITENS'!$D2704,'RESUMO - LOTES E VMA'!$A$3:$A$181,0))</f>
        <v>1% do Valor de Comparação do VMA</v>
      </c>
      <c r="AD2704" s="53" t="str">
        <f>VLOOKUP(Tabela1[[#This Row],[Índice]],[1]Planilha1!$A:$A,1,0)</f>
        <v>#ERROR!</v>
      </c>
    </row>
    <row r="2705" ht="15.75" customHeight="1">
      <c r="A2705" s="52">
        <v>258523.0</v>
      </c>
      <c r="B2705" s="53" t="s">
        <v>70</v>
      </c>
      <c r="C2705" s="53" t="s">
        <v>71</v>
      </c>
      <c r="D2705" s="22">
        <v>207394.0</v>
      </c>
      <c r="E2705" s="53" t="s">
        <v>119</v>
      </c>
      <c r="F2705" s="54">
        <v>1.0271339E7</v>
      </c>
      <c r="G2705" s="53" t="s">
        <v>1964</v>
      </c>
      <c r="H2705" s="55">
        <v>2101.0</v>
      </c>
      <c r="I2705" s="55" t="s">
        <v>626</v>
      </c>
      <c r="J2705" s="55" t="s">
        <v>126</v>
      </c>
      <c r="K2705" s="53" t="s">
        <v>80</v>
      </c>
      <c r="L2705" s="53"/>
      <c r="M2705" s="53">
        <v>1.0</v>
      </c>
      <c r="N2705" s="53" t="s">
        <v>440</v>
      </c>
      <c r="O2705" s="25">
        <v>344.85</v>
      </c>
      <c r="P2705" s="25">
        <f>'LISTA DOS ITENS'!$O2705*'LISTA DOS ITENS'!$M2705</f>
        <v>344.85</v>
      </c>
      <c r="Q2705" s="25">
        <v>382.81</v>
      </c>
      <c r="R2705" s="25">
        <f>'LISTA DOS ITENS'!$Q2705*'LISTA DOS ITENS'!$M2705</f>
        <v>382.81</v>
      </c>
      <c r="S2705" s="56">
        <f>IF('LISTA DOS ITENS'!$P2705&gt;'LISTA DOS ITENS'!$R2705,'LISTA DOS ITENS'!$P2705,'LISTA DOS ITENS'!$R2705)</f>
        <v>382.81</v>
      </c>
      <c r="T2705" s="25">
        <v>133.31008368301713</v>
      </c>
      <c r="U2705" s="25">
        <f>'LISTA DOS ITENS'!$T2705*'LISTA DOS ITENS'!$M2705</f>
        <v>133.3100837</v>
      </c>
      <c r="V2705" s="56">
        <f t="array" ref="V2705">INDEX('RESUMO - LOTES E VMA'!$F$3:$F$181,MATCH('LISTA DOS ITENS'!$D2705,'RESUMO - LOTES E VMA'!$A$3:$A$181,0))</f>
        <v>93579.15453</v>
      </c>
      <c r="W2705" s="57">
        <f>'LISTA DOS ITENS'!$U2705/'LISTA DOS ITENS'!$V2705</f>
        <v>0.001424570294</v>
      </c>
      <c r="X2705" s="53" t="s">
        <v>53</v>
      </c>
      <c r="Y2705" s="53" t="s">
        <v>290</v>
      </c>
      <c r="Z2705" s="58" t="str">
        <f>'LISTA DOS ITENS'!$F2705&amp;"-"&amp;'LISTA DOS ITENS'!$H2705&amp;"-"&amp;'LISTA DOS ITENS'!$J2705&amp;"-"&amp;'LISTA DOS ITENS'!$K2705&amp;"-"&amp;'LISTA DOS ITENS'!$I2705</f>
        <v>10271339-2101-0026-IMOB/NAC-PV-3534-18-933-MRP</v>
      </c>
      <c r="AA2705" s="59" t="str">
        <f t="array" ref="AA2705">INDEX('RESUMO - LOTES E VMA'!$M$3:$M$181,MATCH('LISTA DOS ITENS'!$D2705,'RESUMO - LOTES E VMA'!$A$3:$A$181,0))</f>
        <v>Para Leilão</v>
      </c>
      <c r="AB2705" s="60">
        <f t="array" ref="AB2705">INDEX('RESUMO - LOTES E VMA'!$J$3:$J$181,MATCH('LISTA DOS ITENS'!$D2705,'RESUMO - LOTES E VMA'!$A$3:$A$181,0))</f>
        <v>0.304370017</v>
      </c>
      <c r="AC2705" s="29" t="str">
        <f t="array" ref="AC2705">INDEX('RESUMO - LOTES E VMA'!$L$3:$L$181,MATCH('LISTA DOS ITENS'!$D2705,'RESUMO - LOTES E VMA'!$A$3:$A$181,0))</f>
        <v>1% do Valor de Comparação do VMA</v>
      </c>
      <c r="AD2705" s="53" t="str">
        <f>VLOOKUP(Tabela1[[#This Row],[Índice]],[1]Planilha1!$A:$A,1,0)</f>
        <v>#ERROR!</v>
      </c>
    </row>
    <row r="2706" ht="15.75" customHeight="1">
      <c r="A2706" s="52">
        <v>258524.0</v>
      </c>
      <c r="B2706" s="53" t="s">
        <v>70</v>
      </c>
      <c r="C2706" s="53" t="s">
        <v>71</v>
      </c>
      <c r="D2706" s="22">
        <v>207394.0</v>
      </c>
      <c r="E2706" s="53" t="s">
        <v>119</v>
      </c>
      <c r="F2706" s="54">
        <v>1.0275719E7</v>
      </c>
      <c r="G2706" s="53" t="s">
        <v>1965</v>
      </c>
      <c r="H2706" s="55">
        <v>2101.0</v>
      </c>
      <c r="I2706" s="55" t="s">
        <v>130</v>
      </c>
      <c r="J2706" s="55" t="s">
        <v>126</v>
      </c>
      <c r="K2706" s="53" t="s">
        <v>80</v>
      </c>
      <c r="L2706" s="53"/>
      <c r="M2706" s="53">
        <v>4.4</v>
      </c>
      <c r="N2706" s="53" t="s">
        <v>440</v>
      </c>
      <c r="O2706" s="25">
        <v>244.04090909090905</v>
      </c>
      <c r="P2706" s="25">
        <f>'LISTA DOS ITENS'!$O2706*'LISTA DOS ITENS'!$M2706</f>
        <v>1073.78</v>
      </c>
      <c r="Q2706" s="25">
        <v>245.0</v>
      </c>
      <c r="R2706" s="25">
        <f>'LISTA DOS ITENS'!$Q2706*'LISTA DOS ITENS'!$M2706</f>
        <v>1078</v>
      </c>
      <c r="S2706" s="56">
        <f>IF('LISTA DOS ITENS'!$P2706&gt;'LISTA DOS ITENS'!$R2706,'LISTA DOS ITENS'!$P2706,'LISTA DOS ITENS'!$R2706)</f>
        <v>1078</v>
      </c>
      <c r="T2706" s="25">
        <v>73.5767977866049</v>
      </c>
      <c r="U2706" s="25">
        <f>'LISTA DOS ITENS'!$T2706*'LISTA DOS ITENS'!$M2706</f>
        <v>323.7379103</v>
      </c>
      <c r="V2706" s="56">
        <f t="array" ref="V2706">INDEX('RESUMO - LOTES E VMA'!$F$3:$F$181,MATCH('LISTA DOS ITENS'!$D2706,'RESUMO - LOTES E VMA'!$A$3:$A$181,0))</f>
        <v>93579.15453</v>
      </c>
      <c r="W2706" s="57">
        <f>'LISTA DOS ITENS'!$U2706/'LISTA DOS ITENS'!$V2706</f>
        <v>0.003459508818</v>
      </c>
      <c r="X2706" s="53" t="s">
        <v>53</v>
      </c>
      <c r="Y2706" s="53" t="s">
        <v>290</v>
      </c>
      <c r="Z2706" s="58" t="str">
        <f>'LISTA DOS ITENS'!$F2706&amp;"-"&amp;'LISTA DOS ITENS'!$H2706&amp;"-"&amp;'LISTA DOS ITENS'!$J2706&amp;"-"&amp;'LISTA DOS ITENS'!$K2706&amp;"-"&amp;'LISTA DOS ITENS'!$I2706</f>
        <v>10275719-2101-0026-IMOB/NAC-ED-1000-01.02</v>
      </c>
      <c r="AA2706" s="59" t="str">
        <f t="array" ref="AA2706">INDEX('RESUMO - LOTES E VMA'!$M$3:$M$181,MATCH('LISTA DOS ITENS'!$D2706,'RESUMO - LOTES E VMA'!$A$3:$A$181,0))</f>
        <v>Para Leilão</v>
      </c>
      <c r="AB2706" s="60">
        <f t="array" ref="AB2706">INDEX('RESUMO - LOTES E VMA'!$J$3:$J$181,MATCH('LISTA DOS ITENS'!$D2706,'RESUMO - LOTES E VMA'!$A$3:$A$181,0))</f>
        <v>0.304370017</v>
      </c>
      <c r="AC2706" s="29" t="str">
        <f t="array" ref="AC2706">INDEX('RESUMO - LOTES E VMA'!$L$3:$L$181,MATCH('LISTA DOS ITENS'!$D2706,'RESUMO - LOTES E VMA'!$A$3:$A$181,0))</f>
        <v>1% do Valor de Comparação do VMA</v>
      </c>
      <c r="AD2706" s="53" t="str">
        <f>VLOOKUP(Tabela1[[#This Row],[Índice]],[1]Planilha1!$A:$A,1,0)</f>
        <v>#ERROR!</v>
      </c>
    </row>
    <row r="2707" ht="15.75" customHeight="1">
      <c r="A2707" s="52">
        <v>258525.0</v>
      </c>
      <c r="B2707" s="53" t="s">
        <v>70</v>
      </c>
      <c r="C2707" s="53" t="s">
        <v>71</v>
      </c>
      <c r="D2707" s="22">
        <v>207394.0</v>
      </c>
      <c r="E2707" s="53" t="s">
        <v>119</v>
      </c>
      <c r="F2707" s="54">
        <v>1.0275726E7</v>
      </c>
      <c r="G2707" s="53" t="s">
        <v>1966</v>
      </c>
      <c r="H2707" s="55">
        <v>2101.0</v>
      </c>
      <c r="I2707" s="55" t="s">
        <v>130</v>
      </c>
      <c r="J2707" s="55" t="s">
        <v>126</v>
      </c>
      <c r="K2707" s="53" t="s">
        <v>73</v>
      </c>
      <c r="L2707" s="53"/>
      <c r="M2707" s="53">
        <v>0.98</v>
      </c>
      <c r="N2707" s="53" t="s">
        <v>440</v>
      </c>
      <c r="O2707" s="25">
        <v>317.5</v>
      </c>
      <c r="P2707" s="25">
        <f>'LISTA DOS ITENS'!$O2707*'LISTA DOS ITENS'!$M2707</f>
        <v>311.15</v>
      </c>
      <c r="Q2707" s="25">
        <v>317.5</v>
      </c>
      <c r="R2707" s="25">
        <f>'LISTA DOS ITENS'!$Q2707*'LISTA DOS ITENS'!$M2707</f>
        <v>311.15</v>
      </c>
      <c r="S2707" s="56">
        <f>IF('LISTA DOS ITENS'!$P2707&gt;'LISTA DOS ITENS'!$R2707,'LISTA DOS ITENS'!$P2707,'LISTA DOS ITENS'!$R2707)</f>
        <v>311.15</v>
      </c>
      <c r="T2707" s="25">
        <v>95.34952366223288</v>
      </c>
      <c r="U2707" s="25">
        <f>'LISTA DOS ITENS'!$T2707*'LISTA DOS ITENS'!$M2707</f>
        <v>93.44253319</v>
      </c>
      <c r="V2707" s="56">
        <f t="array" ref="V2707">INDEX('RESUMO - LOTES E VMA'!$F$3:$F$181,MATCH('LISTA DOS ITENS'!$D2707,'RESUMO - LOTES E VMA'!$A$3:$A$181,0))</f>
        <v>93579.15453</v>
      </c>
      <c r="W2707" s="57">
        <f>'LISTA DOS ITENS'!$U2707/'LISTA DOS ITENS'!$V2707</f>
        <v>0.0009985400451</v>
      </c>
      <c r="X2707" s="53" t="s">
        <v>53</v>
      </c>
      <c r="Y2707" s="53" t="s">
        <v>290</v>
      </c>
      <c r="Z2707" s="58" t="str">
        <f>'LISTA DOS ITENS'!$F2707&amp;"-"&amp;'LISTA DOS ITENS'!$H2707&amp;"-"&amp;'LISTA DOS ITENS'!$J2707&amp;"-"&amp;'LISTA DOS ITENS'!$K2707&amp;"-"&amp;'LISTA DOS ITENS'!$I2707</f>
        <v>10275726-2101-0026-CONS/NAC-ED-1000-01.02</v>
      </c>
      <c r="AA2707" s="59" t="str">
        <f t="array" ref="AA2707">INDEX('RESUMO - LOTES E VMA'!$M$3:$M$181,MATCH('LISTA DOS ITENS'!$D2707,'RESUMO - LOTES E VMA'!$A$3:$A$181,0))</f>
        <v>Para Leilão</v>
      </c>
      <c r="AB2707" s="60">
        <f t="array" ref="AB2707">INDEX('RESUMO - LOTES E VMA'!$J$3:$J$181,MATCH('LISTA DOS ITENS'!$D2707,'RESUMO - LOTES E VMA'!$A$3:$A$181,0))</f>
        <v>0.304370017</v>
      </c>
      <c r="AC2707" s="29" t="str">
        <f t="array" ref="AC2707">INDEX('RESUMO - LOTES E VMA'!$L$3:$L$181,MATCH('LISTA DOS ITENS'!$D2707,'RESUMO - LOTES E VMA'!$A$3:$A$181,0))</f>
        <v>1% do Valor de Comparação do VMA</v>
      </c>
      <c r="AD2707" s="53" t="str">
        <f>VLOOKUP(Tabela1[[#This Row],[Índice]],[1]Planilha1!$A:$A,1,0)</f>
        <v>#ERROR!</v>
      </c>
    </row>
    <row r="2708" ht="15.75" customHeight="1">
      <c r="A2708" s="52">
        <v>258526.0</v>
      </c>
      <c r="B2708" s="53" t="s">
        <v>70</v>
      </c>
      <c r="C2708" s="53" t="s">
        <v>71</v>
      </c>
      <c r="D2708" s="22">
        <v>207394.0</v>
      </c>
      <c r="E2708" s="53" t="s">
        <v>119</v>
      </c>
      <c r="F2708" s="54">
        <v>1.028063E7</v>
      </c>
      <c r="G2708" s="53" t="s">
        <v>1967</v>
      </c>
      <c r="H2708" s="55">
        <v>2101.0</v>
      </c>
      <c r="I2708" s="55" t="s">
        <v>130</v>
      </c>
      <c r="J2708" s="55" t="s">
        <v>126</v>
      </c>
      <c r="K2708" s="53" t="s">
        <v>73</v>
      </c>
      <c r="L2708" s="53"/>
      <c r="M2708" s="53">
        <v>0.34</v>
      </c>
      <c r="N2708" s="53" t="s">
        <v>440</v>
      </c>
      <c r="O2708" s="25">
        <v>625.0</v>
      </c>
      <c r="P2708" s="25">
        <f>'LISTA DOS ITENS'!$O2708*'LISTA DOS ITENS'!$M2708</f>
        <v>212.5</v>
      </c>
      <c r="Q2708" s="25">
        <v>625.0</v>
      </c>
      <c r="R2708" s="25">
        <f>'LISTA DOS ITENS'!$Q2708*'LISTA DOS ITENS'!$M2708</f>
        <v>212.5</v>
      </c>
      <c r="S2708" s="56">
        <f>IF('LISTA DOS ITENS'!$P2708&gt;'LISTA DOS ITENS'!$R2708,'LISTA DOS ITENS'!$P2708,'LISTA DOS ITENS'!$R2708)</f>
        <v>212.5</v>
      </c>
      <c r="T2708" s="25">
        <v>187.69591272093086</v>
      </c>
      <c r="U2708" s="25">
        <f>'LISTA DOS ITENS'!$T2708*'LISTA DOS ITENS'!$M2708</f>
        <v>63.81661033</v>
      </c>
      <c r="V2708" s="56">
        <f t="array" ref="V2708">INDEX('RESUMO - LOTES E VMA'!$F$3:$F$181,MATCH('LISTA DOS ITENS'!$D2708,'RESUMO - LOTES E VMA'!$A$3:$A$181,0))</f>
        <v>93579.15453</v>
      </c>
      <c r="W2708" s="57">
        <f>'LISTA DOS ITENS'!$U2708/'LISTA DOS ITENS'!$V2708</f>
        <v>0.0006819532688</v>
      </c>
      <c r="X2708" s="53" t="s">
        <v>53</v>
      </c>
      <c r="Y2708" s="53" t="s">
        <v>290</v>
      </c>
      <c r="Z2708" s="58" t="str">
        <f>'LISTA DOS ITENS'!$F2708&amp;"-"&amp;'LISTA DOS ITENS'!$H2708&amp;"-"&amp;'LISTA DOS ITENS'!$J2708&amp;"-"&amp;'LISTA DOS ITENS'!$K2708&amp;"-"&amp;'LISTA DOS ITENS'!$I2708</f>
        <v>10280630-2101-0026-CONS/NAC-ED-1000-01.02</v>
      </c>
      <c r="AA2708" s="59" t="str">
        <f t="array" ref="AA2708">INDEX('RESUMO - LOTES E VMA'!$M$3:$M$181,MATCH('LISTA DOS ITENS'!$D2708,'RESUMO - LOTES E VMA'!$A$3:$A$181,0))</f>
        <v>Para Leilão</v>
      </c>
      <c r="AB2708" s="60">
        <f t="array" ref="AB2708">INDEX('RESUMO - LOTES E VMA'!$J$3:$J$181,MATCH('LISTA DOS ITENS'!$D2708,'RESUMO - LOTES E VMA'!$A$3:$A$181,0))</f>
        <v>0.304370017</v>
      </c>
      <c r="AC2708" s="29" t="str">
        <f t="array" ref="AC2708">INDEX('RESUMO - LOTES E VMA'!$L$3:$L$181,MATCH('LISTA DOS ITENS'!$D2708,'RESUMO - LOTES E VMA'!$A$3:$A$181,0))</f>
        <v>1% do Valor de Comparação do VMA</v>
      </c>
      <c r="AD2708" s="53" t="str">
        <f>VLOOKUP(Tabela1[[#This Row],[Índice]],[1]Planilha1!$A:$A,1,0)</f>
        <v>#ERROR!</v>
      </c>
    </row>
    <row r="2709" ht="15.75" customHeight="1">
      <c r="A2709" s="52">
        <v>258527.0</v>
      </c>
      <c r="B2709" s="53" t="s">
        <v>70</v>
      </c>
      <c r="C2709" s="53" t="s">
        <v>71</v>
      </c>
      <c r="D2709" s="22">
        <v>207394.0</v>
      </c>
      <c r="E2709" s="53" t="s">
        <v>119</v>
      </c>
      <c r="F2709" s="54">
        <v>1.02986E7</v>
      </c>
      <c r="G2709" s="53" t="s">
        <v>1968</v>
      </c>
      <c r="H2709" s="55">
        <v>2101.0</v>
      </c>
      <c r="I2709" s="55"/>
      <c r="J2709" s="55" t="s">
        <v>126</v>
      </c>
      <c r="K2709" s="53" t="s">
        <v>57</v>
      </c>
      <c r="L2709" s="53"/>
      <c r="M2709" s="53">
        <v>2.46</v>
      </c>
      <c r="N2709" s="53" t="s">
        <v>440</v>
      </c>
      <c r="O2709" s="25">
        <v>1.0</v>
      </c>
      <c r="P2709" s="25">
        <f>'LISTA DOS ITENS'!$O2709*'LISTA DOS ITENS'!$M2709</f>
        <v>2.46</v>
      </c>
      <c r="Q2709" s="25">
        <v>118.96</v>
      </c>
      <c r="R2709" s="25">
        <f>'LISTA DOS ITENS'!$Q2709*'LISTA DOS ITENS'!$M2709</f>
        <v>292.6416</v>
      </c>
      <c r="S2709" s="56">
        <f>IF('LISTA DOS ITENS'!$P2709&gt;'LISTA DOS ITENS'!$R2709,'LISTA DOS ITENS'!$P2709,'LISTA DOS ITENS'!$R2709)</f>
        <v>292.6416</v>
      </c>
      <c r="T2709" s="25">
        <v>35.7252892436511</v>
      </c>
      <c r="U2709" s="25">
        <f>'LISTA DOS ITENS'!$T2709*'LISTA DOS ITENS'!$M2709</f>
        <v>87.88421154</v>
      </c>
      <c r="V2709" s="56">
        <f t="array" ref="V2709">INDEX('RESUMO - LOTES E VMA'!$F$3:$F$181,MATCH('LISTA DOS ITENS'!$D2709,'RESUMO - LOTES E VMA'!$A$3:$A$181,0))</f>
        <v>93579.15453</v>
      </c>
      <c r="W2709" s="57">
        <f>'LISTA DOS ITENS'!$U2709/'LISTA DOS ITENS'!$V2709</f>
        <v>0.0009391430386</v>
      </c>
      <c r="X2709" s="53" t="s">
        <v>53</v>
      </c>
      <c r="Y2709" s="53" t="s">
        <v>290</v>
      </c>
      <c r="Z2709" s="58" t="str">
        <f>'LISTA DOS ITENS'!$F2709&amp;"-"&amp;'LISTA DOS ITENS'!$H2709&amp;"-"&amp;'LISTA DOS ITENS'!$J2709&amp;"-"&amp;'LISTA DOS ITENS'!$K2709&amp;"-"&amp;'LISTA DOS ITENS'!$I2709</f>
        <v>10298600-2101-0026-USADO-</v>
      </c>
      <c r="AA2709" s="59" t="str">
        <f t="array" ref="AA2709">INDEX('RESUMO - LOTES E VMA'!$M$3:$M$181,MATCH('LISTA DOS ITENS'!$D2709,'RESUMO - LOTES E VMA'!$A$3:$A$181,0))</f>
        <v>Para Leilão</v>
      </c>
      <c r="AB2709" s="60">
        <f t="array" ref="AB2709">INDEX('RESUMO - LOTES E VMA'!$J$3:$J$181,MATCH('LISTA DOS ITENS'!$D2709,'RESUMO - LOTES E VMA'!$A$3:$A$181,0))</f>
        <v>0.304370017</v>
      </c>
      <c r="AC2709" s="29" t="str">
        <f t="array" ref="AC2709">INDEX('RESUMO - LOTES E VMA'!$L$3:$L$181,MATCH('LISTA DOS ITENS'!$D2709,'RESUMO - LOTES E VMA'!$A$3:$A$181,0))</f>
        <v>1% do Valor de Comparação do VMA</v>
      </c>
      <c r="AD2709" s="53" t="str">
        <f>VLOOKUP(Tabela1[[#This Row],[Índice]],[1]Planilha1!$A:$A,1,0)</f>
        <v>#ERROR!</v>
      </c>
    </row>
    <row r="2710" ht="15.75" customHeight="1">
      <c r="A2710" s="52">
        <v>258528.0</v>
      </c>
      <c r="B2710" s="53" t="s">
        <v>70</v>
      </c>
      <c r="C2710" s="53" t="s">
        <v>71</v>
      </c>
      <c r="D2710" s="22">
        <v>207394.0</v>
      </c>
      <c r="E2710" s="53" t="s">
        <v>119</v>
      </c>
      <c r="F2710" s="54">
        <v>1.02987E7</v>
      </c>
      <c r="G2710" s="53" t="s">
        <v>1945</v>
      </c>
      <c r="H2710" s="55">
        <v>2101.0</v>
      </c>
      <c r="I2710" s="55" t="s">
        <v>81</v>
      </c>
      <c r="J2710" s="55" t="s">
        <v>126</v>
      </c>
      <c r="K2710" s="53" t="s">
        <v>57</v>
      </c>
      <c r="L2710" s="53"/>
      <c r="M2710" s="53">
        <v>2.38</v>
      </c>
      <c r="N2710" s="53" t="s">
        <v>440</v>
      </c>
      <c r="O2710" s="25">
        <v>5.668067226890757</v>
      </c>
      <c r="P2710" s="25">
        <f>'LISTA DOS ITENS'!$O2710*'LISTA DOS ITENS'!$M2710</f>
        <v>13.49</v>
      </c>
      <c r="Q2710" s="25">
        <v>28.33</v>
      </c>
      <c r="R2710" s="25">
        <f>'LISTA DOS ITENS'!$Q2710*'LISTA DOS ITENS'!$M2710</f>
        <v>67.4254</v>
      </c>
      <c r="S2710" s="56">
        <f>IF('LISTA DOS ITENS'!$P2710&gt;'LISTA DOS ITENS'!$R2710,'LISTA DOS ITENS'!$P2710,'LISTA DOS ITENS'!$R2710)</f>
        <v>67.4254</v>
      </c>
      <c r="T2710" s="25">
        <v>8.507880331814354</v>
      </c>
      <c r="U2710" s="25">
        <f>'LISTA DOS ITENS'!$T2710*'LISTA DOS ITENS'!$M2710</f>
        <v>20.24875519</v>
      </c>
      <c r="V2710" s="56">
        <f t="array" ref="V2710">INDEX('RESUMO - LOTES E VMA'!$F$3:$F$181,MATCH('LISTA DOS ITENS'!$D2710,'RESUMO - LOTES E VMA'!$A$3:$A$181,0))</f>
        <v>93579.15453</v>
      </c>
      <c r="W2710" s="57">
        <f>'LISTA DOS ITENS'!$U2710/'LISTA DOS ITENS'!$V2710</f>
        <v>0.0002163810444</v>
      </c>
      <c r="X2710" s="53" t="s">
        <v>53</v>
      </c>
      <c r="Y2710" s="53" t="s">
        <v>290</v>
      </c>
      <c r="Z2710" s="58" t="str">
        <f>'LISTA DOS ITENS'!$F2710&amp;"-"&amp;'LISTA DOS ITENS'!$H2710&amp;"-"&amp;'LISTA DOS ITENS'!$J2710&amp;"-"&amp;'LISTA DOS ITENS'!$K2710&amp;"-"&amp;'LISTA DOS ITENS'!$I2710</f>
        <v>10298700-2101-0026-USADO-ED-1000-01.01</v>
      </c>
      <c r="AA2710" s="59" t="str">
        <f t="array" ref="AA2710">INDEX('RESUMO - LOTES E VMA'!$M$3:$M$181,MATCH('LISTA DOS ITENS'!$D2710,'RESUMO - LOTES E VMA'!$A$3:$A$181,0))</f>
        <v>Para Leilão</v>
      </c>
      <c r="AB2710" s="60">
        <f t="array" ref="AB2710">INDEX('RESUMO - LOTES E VMA'!$J$3:$J$181,MATCH('LISTA DOS ITENS'!$D2710,'RESUMO - LOTES E VMA'!$A$3:$A$181,0))</f>
        <v>0.304370017</v>
      </c>
      <c r="AC2710" s="29" t="str">
        <f t="array" ref="AC2710">INDEX('RESUMO - LOTES E VMA'!$L$3:$L$181,MATCH('LISTA DOS ITENS'!$D2710,'RESUMO - LOTES E VMA'!$A$3:$A$181,0))</f>
        <v>1% do Valor de Comparação do VMA</v>
      </c>
      <c r="AD2710" s="53" t="str">
        <f>VLOOKUP(Tabela1[[#This Row],[Índice]],[1]Planilha1!$A:$A,1,0)</f>
        <v>#ERROR!</v>
      </c>
    </row>
    <row r="2711" ht="15.75" customHeight="1">
      <c r="A2711" s="52">
        <v>258529.0</v>
      </c>
      <c r="B2711" s="53" t="s">
        <v>70</v>
      </c>
      <c r="C2711" s="53" t="s">
        <v>71</v>
      </c>
      <c r="D2711" s="22">
        <v>207394.0</v>
      </c>
      <c r="E2711" s="53" t="s">
        <v>119</v>
      </c>
      <c r="F2711" s="54">
        <v>1.0409605E7</v>
      </c>
      <c r="G2711" s="53" t="s">
        <v>1969</v>
      </c>
      <c r="H2711" s="55">
        <v>2101.0</v>
      </c>
      <c r="I2711" s="55"/>
      <c r="J2711" s="55" t="s">
        <v>126</v>
      </c>
      <c r="K2711" s="53" t="s">
        <v>73</v>
      </c>
      <c r="L2711" s="53"/>
      <c r="M2711" s="53">
        <v>9.248</v>
      </c>
      <c r="N2711" s="53" t="s">
        <v>440</v>
      </c>
      <c r="O2711" s="25">
        <v>144.4539359861592</v>
      </c>
      <c r="P2711" s="25">
        <f>'LISTA DOS ITENS'!$O2711*'LISTA DOS ITENS'!$M2711</f>
        <v>1335.91</v>
      </c>
      <c r="Q2711" s="25">
        <v>458.1</v>
      </c>
      <c r="R2711" s="25">
        <f>'LISTA DOS ITENS'!$Q2711*'LISTA DOS ITENS'!$M2711</f>
        <v>4236.5088</v>
      </c>
      <c r="S2711" s="56">
        <f>IF('LISTA DOS ITENS'!$P2711&gt;'LISTA DOS ITENS'!$R2711,'LISTA DOS ITENS'!$P2711,'LISTA DOS ITENS'!$R2711)</f>
        <v>4236.5088</v>
      </c>
      <c r="T2711" s="25">
        <v>137.5735961879335</v>
      </c>
      <c r="U2711" s="25">
        <f>'LISTA DOS ITENS'!$T2711*'LISTA DOS ITENS'!$M2711</f>
        <v>1272.280618</v>
      </c>
      <c r="V2711" s="56">
        <f t="array" ref="V2711">INDEX('RESUMO - LOTES E VMA'!$F$3:$F$181,MATCH('LISTA DOS ITENS'!$D2711,'RESUMO - LOTES E VMA'!$A$3:$A$181,0))</f>
        <v>93579.15453</v>
      </c>
      <c r="W2711" s="57">
        <f>'LISTA DOS ITENS'!$U2711/'LISTA DOS ITENS'!$V2711</f>
        <v>0.01359576953</v>
      </c>
      <c r="X2711" s="53" t="s">
        <v>53</v>
      </c>
      <c r="Y2711" s="53" t="s">
        <v>290</v>
      </c>
      <c r="Z2711" s="58" t="str">
        <f>'LISTA DOS ITENS'!$F2711&amp;"-"&amp;'LISTA DOS ITENS'!$H2711&amp;"-"&amp;'LISTA DOS ITENS'!$J2711&amp;"-"&amp;'LISTA DOS ITENS'!$K2711&amp;"-"&amp;'LISTA DOS ITENS'!$I2711</f>
        <v>10409605-2101-0026-CONS/NAC-</v>
      </c>
      <c r="AA2711" s="59" t="str">
        <f t="array" ref="AA2711">INDEX('RESUMO - LOTES E VMA'!$M$3:$M$181,MATCH('LISTA DOS ITENS'!$D2711,'RESUMO - LOTES E VMA'!$A$3:$A$181,0))</f>
        <v>Para Leilão</v>
      </c>
      <c r="AB2711" s="60">
        <f t="array" ref="AB2711">INDEX('RESUMO - LOTES E VMA'!$J$3:$J$181,MATCH('LISTA DOS ITENS'!$D2711,'RESUMO - LOTES E VMA'!$A$3:$A$181,0))</f>
        <v>0.304370017</v>
      </c>
      <c r="AC2711" s="29" t="str">
        <f t="array" ref="AC2711">INDEX('RESUMO - LOTES E VMA'!$L$3:$L$181,MATCH('LISTA DOS ITENS'!$D2711,'RESUMO - LOTES E VMA'!$A$3:$A$181,0))</f>
        <v>1% do Valor de Comparação do VMA</v>
      </c>
      <c r="AD2711" s="53" t="str">
        <f>VLOOKUP(Tabela1[[#This Row],[Índice]],[1]Planilha1!$A:$A,1,0)</f>
        <v>#ERROR!</v>
      </c>
    </row>
    <row r="2712" ht="15.75" customHeight="1">
      <c r="A2712" s="52">
        <v>258530.0</v>
      </c>
      <c r="B2712" s="53" t="s">
        <v>70</v>
      </c>
      <c r="C2712" s="53" t="s">
        <v>71</v>
      </c>
      <c r="D2712" s="22">
        <v>207394.0</v>
      </c>
      <c r="E2712" s="53" t="s">
        <v>119</v>
      </c>
      <c r="F2712" s="54">
        <v>1.0409605E7</v>
      </c>
      <c r="G2712" s="53" t="s">
        <v>1969</v>
      </c>
      <c r="H2712" s="55">
        <v>2101.0</v>
      </c>
      <c r="I2712" s="55" t="s">
        <v>130</v>
      </c>
      <c r="J2712" s="55" t="s">
        <v>126</v>
      </c>
      <c r="K2712" s="53" t="s">
        <v>73</v>
      </c>
      <c r="L2712" s="53"/>
      <c r="M2712" s="53">
        <v>24.117</v>
      </c>
      <c r="N2712" s="53" t="s">
        <v>440</v>
      </c>
      <c r="O2712" s="25">
        <v>144.69378446738813</v>
      </c>
      <c r="P2712" s="25">
        <f>'LISTA DOS ITENS'!$O2712*'LISTA DOS ITENS'!$M2712</f>
        <v>3489.58</v>
      </c>
      <c r="Q2712" s="25">
        <v>458.1</v>
      </c>
      <c r="R2712" s="25">
        <f>'LISTA DOS ITENS'!$Q2712*'LISTA DOS ITENS'!$M2712</f>
        <v>11047.9977</v>
      </c>
      <c r="S2712" s="56">
        <f>IF('LISTA DOS ITENS'!$P2712&gt;'LISTA DOS ITENS'!$R2712,'LISTA DOS ITENS'!$P2712,'LISTA DOS ITENS'!$R2712)</f>
        <v>11047.9977</v>
      </c>
      <c r="T2712" s="25">
        <v>137.5735961879335</v>
      </c>
      <c r="U2712" s="25">
        <f>'LISTA DOS ITENS'!$T2712*'LISTA DOS ITENS'!$M2712</f>
        <v>3317.862419</v>
      </c>
      <c r="V2712" s="56">
        <f t="array" ref="V2712">INDEX('RESUMO - LOTES E VMA'!$F$3:$F$181,MATCH('LISTA DOS ITENS'!$D2712,'RESUMO - LOTES E VMA'!$A$3:$A$181,0))</f>
        <v>93579.15453</v>
      </c>
      <c r="W2712" s="57">
        <f>'LISTA DOS ITENS'!$U2712/'LISTA DOS ITENS'!$V2712</f>
        <v>0.03545514421</v>
      </c>
      <c r="X2712" s="53" t="s">
        <v>53</v>
      </c>
      <c r="Y2712" s="53" t="s">
        <v>290</v>
      </c>
      <c r="Z2712" s="58" t="str">
        <f>'LISTA DOS ITENS'!$F2712&amp;"-"&amp;'LISTA DOS ITENS'!$H2712&amp;"-"&amp;'LISTA DOS ITENS'!$J2712&amp;"-"&amp;'LISTA DOS ITENS'!$K2712&amp;"-"&amp;'LISTA DOS ITENS'!$I2712</f>
        <v>10409605-2101-0026-CONS/NAC-ED-1000-01.02</v>
      </c>
      <c r="AA2712" s="59" t="str">
        <f t="array" ref="AA2712">INDEX('RESUMO - LOTES E VMA'!$M$3:$M$181,MATCH('LISTA DOS ITENS'!$D2712,'RESUMO - LOTES E VMA'!$A$3:$A$181,0))</f>
        <v>Para Leilão</v>
      </c>
      <c r="AB2712" s="60">
        <f t="array" ref="AB2712">INDEX('RESUMO - LOTES E VMA'!$J$3:$J$181,MATCH('LISTA DOS ITENS'!$D2712,'RESUMO - LOTES E VMA'!$A$3:$A$181,0))</f>
        <v>0.304370017</v>
      </c>
      <c r="AC2712" s="29" t="str">
        <f t="array" ref="AC2712">INDEX('RESUMO - LOTES E VMA'!$L$3:$L$181,MATCH('LISTA DOS ITENS'!$D2712,'RESUMO - LOTES E VMA'!$A$3:$A$181,0))</f>
        <v>1% do Valor de Comparação do VMA</v>
      </c>
      <c r="AD2712" s="53" t="str">
        <f>VLOOKUP(Tabela1[[#This Row],[Índice]],[1]Planilha1!$A:$A,1,0)</f>
        <v>#ERROR!</v>
      </c>
    </row>
    <row r="2713" ht="15.75" customHeight="1">
      <c r="A2713" s="52">
        <v>258531.0</v>
      </c>
      <c r="B2713" s="53" t="s">
        <v>70</v>
      </c>
      <c r="C2713" s="53" t="s">
        <v>71</v>
      </c>
      <c r="D2713" s="22">
        <v>207394.0</v>
      </c>
      <c r="E2713" s="53" t="s">
        <v>119</v>
      </c>
      <c r="F2713" s="54">
        <v>1.0409605E7</v>
      </c>
      <c r="G2713" s="53" t="s">
        <v>1969</v>
      </c>
      <c r="H2713" s="55">
        <v>2101.0</v>
      </c>
      <c r="I2713" s="55"/>
      <c r="J2713" s="55" t="s">
        <v>126</v>
      </c>
      <c r="K2713" s="53" t="s">
        <v>80</v>
      </c>
      <c r="L2713" s="53"/>
      <c r="M2713" s="53">
        <v>7.587</v>
      </c>
      <c r="N2713" s="53" t="s">
        <v>440</v>
      </c>
      <c r="O2713" s="25">
        <v>112.36720706471596</v>
      </c>
      <c r="P2713" s="25">
        <f>'LISTA DOS ITENS'!$O2713*'LISTA DOS ITENS'!$M2713</f>
        <v>852.53</v>
      </c>
      <c r="Q2713" s="25">
        <v>458.1</v>
      </c>
      <c r="R2713" s="25">
        <f>'LISTA DOS ITENS'!$Q2713*'LISTA DOS ITENS'!$M2713</f>
        <v>3475.6047</v>
      </c>
      <c r="S2713" s="56">
        <f>IF('LISTA DOS ITENS'!$P2713&gt;'LISTA DOS ITENS'!$R2713,'LISTA DOS ITENS'!$P2713,'LISTA DOS ITENS'!$R2713)</f>
        <v>3475.6047</v>
      </c>
      <c r="T2713" s="25">
        <v>137.5735961879335</v>
      </c>
      <c r="U2713" s="25">
        <f>'LISTA DOS ITENS'!$T2713*'LISTA DOS ITENS'!$M2713</f>
        <v>1043.770874</v>
      </c>
      <c r="V2713" s="56">
        <f t="array" ref="V2713">INDEX('RESUMO - LOTES E VMA'!$F$3:$F$181,MATCH('LISTA DOS ITENS'!$D2713,'RESUMO - LOTES E VMA'!$A$3:$A$181,0))</f>
        <v>93579.15453</v>
      </c>
      <c r="W2713" s="57">
        <f>'LISTA DOS ITENS'!$U2713/'LISTA DOS ITENS'!$V2713</f>
        <v>0.01115388229</v>
      </c>
      <c r="X2713" s="53" t="s">
        <v>53</v>
      </c>
      <c r="Y2713" s="53" t="s">
        <v>290</v>
      </c>
      <c r="Z2713" s="58" t="str">
        <f>'LISTA DOS ITENS'!$F2713&amp;"-"&amp;'LISTA DOS ITENS'!$H2713&amp;"-"&amp;'LISTA DOS ITENS'!$J2713&amp;"-"&amp;'LISTA DOS ITENS'!$K2713&amp;"-"&amp;'LISTA DOS ITENS'!$I2713</f>
        <v>10409605-2101-0026-IMOB/NAC-</v>
      </c>
      <c r="AA2713" s="59" t="str">
        <f t="array" ref="AA2713">INDEX('RESUMO - LOTES E VMA'!$M$3:$M$181,MATCH('LISTA DOS ITENS'!$D2713,'RESUMO - LOTES E VMA'!$A$3:$A$181,0))</f>
        <v>Para Leilão</v>
      </c>
      <c r="AB2713" s="60">
        <f t="array" ref="AB2713">INDEX('RESUMO - LOTES E VMA'!$J$3:$J$181,MATCH('LISTA DOS ITENS'!$D2713,'RESUMO - LOTES E VMA'!$A$3:$A$181,0))</f>
        <v>0.304370017</v>
      </c>
      <c r="AC2713" s="29" t="str">
        <f t="array" ref="AC2713">INDEX('RESUMO - LOTES E VMA'!$L$3:$L$181,MATCH('LISTA DOS ITENS'!$D2713,'RESUMO - LOTES E VMA'!$A$3:$A$181,0))</f>
        <v>1% do Valor de Comparação do VMA</v>
      </c>
      <c r="AD2713" s="53" t="str">
        <f>VLOOKUP(Tabela1[[#This Row],[Índice]],[1]Planilha1!$A:$A,1,0)</f>
        <v>#ERROR!</v>
      </c>
    </row>
    <row r="2714" ht="15.75" customHeight="1">
      <c r="A2714" s="52">
        <v>258532.0</v>
      </c>
      <c r="B2714" s="53" t="s">
        <v>70</v>
      </c>
      <c r="C2714" s="53" t="s">
        <v>71</v>
      </c>
      <c r="D2714" s="22">
        <v>207394.0</v>
      </c>
      <c r="E2714" s="53" t="s">
        <v>119</v>
      </c>
      <c r="F2714" s="54">
        <v>1.0523376E7</v>
      </c>
      <c r="G2714" s="53" t="s">
        <v>1970</v>
      </c>
      <c r="H2714" s="55">
        <v>2101.0</v>
      </c>
      <c r="I2714" s="55"/>
      <c r="J2714" s="55" t="s">
        <v>126</v>
      </c>
      <c r="K2714" s="53" t="s">
        <v>73</v>
      </c>
      <c r="L2714" s="53"/>
      <c r="M2714" s="53">
        <v>2.897</v>
      </c>
      <c r="N2714" s="53" t="s">
        <v>440</v>
      </c>
      <c r="O2714" s="25">
        <v>422.68208491542975</v>
      </c>
      <c r="P2714" s="25">
        <f>'LISTA DOS ITENS'!$O2714*'LISTA DOS ITENS'!$M2714</f>
        <v>1224.51</v>
      </c>
      <c r="Q2714" s="25">
        <v>422.68</v>
      </c>
      <c r="R2714" s="25">
        <f>'LISTA DOS ITENS'!$Q2714*'LISTA DOS ITENS'!$M2714</f>
        <v>1224.50396</v>
      </c>
      <c r="S2714" s="56">
        <f>IF('LISTA DOS ITENS'!$P2714&gt;'LISTA DOS ITENS'!$R2714,'LISTA DOS ITENS'!$P2714,'LISTA DOS ITENS'!$R2714)</f>
        <v>1224.51</v>
      </c>
      <c r="T2714" s="25">
        <v>144.97924</v>
      </c>
      <c r="U2714" s="25">
        <f>'LISTA DOS ITENS'!$T2714*'LISTA DOS ITENS'!$M2714</f>
        <v>420.0048583</v>
      </c>
      <c r="V2714" s="56">
        <f t="array" ref="V2714">INDEX('RESUMO - LOTES E VMA'!$F$3:$F$181,MATCH('LISTA DOS ITENS'!$D2714,'RESUMO - LOTES E VMA'!$A$3:$A$181,0))</f>
        <v>93579.15453</v>
      </c>
      <c r="W2714" s="57">
        <f>'LISTA DOS ITENS'!$U2714/'LISTA DOS ITENS'!$V2714</f>
        <v>0.004488230957</v>
      </c>
      <c r="X2714" s="53" t="s">
        <v>53</v>
      </c>
      <c r="Y2714" s="53" t="s">
        <v>290</v>
      </c>
      <c r="Z2714" s="58" t="str">
        <f>'LISTA DOS ITENS'!$F2714&amp;"-"&amp;'LISTA DOS ITENS'!$H2714&amp;"-"&amp;'LISTA DOS ITENS'!$J2714&amp;"-"&amp;'LISTA DOS ITENS'!$K2714&amp;"-"&amp;'LISTA DOS ITENS'!$I2714</f>
        <v>10523376-2101-0026-CONS/NAC-</v>
      </c>
      <c r="AA2714" s="59" t="str">
        <f t="array" ref="AA2714">INDEX('RESUMO - LOTES E VMA'!$M$3:$M$181,MATCH('LISTA DOS ITENS'!$D2714,'RESUMO - LOTES E VMA'!$A$3:$A$181,0))</f>
        <v>Para Leilão</v>
      </c>
      <c r="AB2714" s="60">
        <f t="array" ref="AB2714">INDEX('RESUMO - LOTES E VMA'!$J$3:$J$181,MATCH('LISTA DOS ITENS'!$D2714,'RESUMO - LOTES E VMA'!$A$3:$A$181,0))</f>
        <v>0.304370017</v>
      </c>
      <c r="AC2714" s="29" t="str">
        <f t="array" ref="AC2714">INDEX('RESUMO - LOTES E VMA'!$L$3:$L$181,MATCH('LISTA DOS ITENS'!$D2714,'RESUMO - LOTES E VMA'!$A$3:$A$181,0))</f>
        <v>1% do Valor de Comparação do VMA</v>
      </c>
      <c r="AD2714" s="53" t="str">
        <f>VLOOKUP(Tabela1[[#This Row],[Índice]],[1]Planilha1!$A:$A,1,0)</f>
        <v>#ERROR!</v>
      </c>
    </row>
    <row r="2715" ht="15.75" customHeight="1">
      <c r="A2715" s="52">
        <v>258533.0</v>
      </c>
      <c r="B2715" s="53" t="s">
        <v>70</v>
      </c>
      <c r="C2715" s="53" t="s">
        <v>71</v>
      </c>
      <c r="D2715" s="22">
        <v>207394.0</v>
      </c>
      <c r="E2715" s="53" t="s">
        <v>119</v>
      </c>
      <c r="F2715" s="54">
        <v>1.0523376E7</v>
      </c>
      <c r="G2715" s="53" t="s">
        <v>1970</v>
      </c>
      <c r="H2715" s="55">
        <v>2101.0</v>
      </c>
      <c r="I2715" s="55" t="s">
        <v>1971</v>
      </c>
      <c r="J2715" s="55" t="s">
        <v>126</v>
      </c>
      <c r="K2715" s="53" t="s">
        <v>73</v>
      </c>
      <c r="L2715" s="53"/>
      <c r="M2715" s="53">
        <v>15.753</v>
      </c>
      <c r="N2715" s="53" t="s">
        <v>440</v>
      </c>
      <c r="O2715" s="25">
        <v>422.63969658659926</v>
      </c>
      <c r="P2715" s="25">
        <f>'LISTA DOS ITENS'!$O2715*'LISTA DOS ITENS'!$M2715</f>
        <v>6657.84314</v>
      </c>
      <c r="Q2715" s="25">
        <v>422.68</v>
      </c>
      <c r="R2715" s="25">
        <f>'LISTA DOS ITENS'!$Q2715*'LISTA DOS ITENS'!$M2715</f>
        <v>6658.47804</v>
      </c>
      <c r="S2715" s="56">
        <f>IF('LISTA DOS ITENS'!$P2715&gt;'LISTA DOS ITENS'!$R2715,'LISTA DOS ITENS'!$P2715,'LISTA DOS ITENS'!$R2715)</f>
        <v>6658.47804</v>
      </c>
      <c r="T2715" s="25">
        <v>144.97924</v>
      </c>
      <c r="U2715" s="25">
        <f>'LISTA DOS ITENS'!$T2715*'LISTA DOS ITENS'!$M2715</f>
        <v>2283.857968</v>
      </c>
      <c r="V2715" s="56">
        <f t="array" ref="V2715">INDEX('RESUMO - LOTES E VMA'!$F$3:$F$181,MATCH('LISTA DOS ITENS'!$D2715,'RESUMO - LOTES E VMA'!$A$3:$A$181,0))</f>
        <v>93579.15453</v>
      </c>
      <c r="W2715" s="57">
        <f>'LISTA DOS ITENS'!$U2715/'LISTA DOS ITENS'!$V2715</f>
        <v>0.02440562729</v>
      </c>
      <c r="X2715" s="53" t="s">
        <v>53</v>
      </c>
      <c r="Y2715" s="53" t="s">
        <v>290</v>
      </c>
      <c r="Z2715" s="58" t="str">
        <f>'LISTA DOS ITENS'!$F2715&amp;"-"&amp;'LISTA DOS ITENS'!$H2715&amp;"-"&amp;'LISTA DOS ITENS'!$J2715&amp;"-"&amp;'LISTA DOS ITENS'!$K2715&amp;"-"&amp;'LISTA DOS ITENS'!$I2715</f>
        <v>10523376-2101-0026-CONS/NAC-IN-9525-17-001-1</v>
      </c>
      <c r="AA2715" s="59" t="str">
        <f t="array" ref="AA2715">INDEX('RESUMO - LOTES E VMA'!$M$3:$M$181,MATCH('LISTA DOS ITENS'!$D2715,'RESUMO - LOTES E VMA'!$A$3:$A$181,0))</f>
        <v>Para Leilão</v>
      </c>
      <c r="AB2715" s="60">
        <f t="array" ref="AB2715">INDEX('RESUMO - LOTES E VMA'!$J$3:$J$181,MATCH('LISTA DOS ITENS'!$D2715,'RESUMO - LOTES E VMA'!$A$3:$A$181,0))</f>
        <v>0.304370017</v>
      </c>
      <c r="AC2715" s="29" t="str">
        <f t="array" ref="AC2715">INDEX('RESUMO - LOTES E VMA'!$L$3:$L$181,MATCH('LISTA DOS ITENS'!$D2715,'RESUMO - LOTES E VMA'!$A$3:$A$181,0))</f>
        <v>1% do Valor de Comparação do VMA</v>
      </c>
      <c r="AD2715" s="53" t="str">
        <f>VLOOKUP(Tabela1[[#This Row],[Índice]],[1]Planilha1!$A:$A,1,0)</f>
        <v>#ERROR!</v>
      </c>
    </row>
    <row r="2716" ht="15.75" customHeight="1">
      <c r="A2716" s="52">
        <v>258534.0</v>
      </c>
      <c r="B2716" s="53" t="s">
        <v>70</v>
      </c>
      <c r="C2716" s="53" t="s">
        <v>71</v>
      </c>
      <c r="D2716" s="22">
        <v>207394.0</v>
      </c>
      <c r="E2716" s="53" t="s">
        <v>119</v>
      </c>
      <c r="F2716" s="54">
        <v>1.0558711E7</v>
      </c>
      <c r="G2716" s="53" t="s">
        <v>1972</v>
      </c>
      <c r="H2716" s="55">
        <v>2101.0</v>
      </c>
      <c r="I2716" s="55"/>
      <c r="J2716" s="55" t="s">
        <v>126</v>
      </c>
      <c r="K2716" s="53" t="s">
        <v>73</v>
      </c>
      <c r="L2716" s="53"/>
      <c r="M2716" s="53">
        <v>0.40000000000000036</v>
      </c>
      <c r="N2716" s="53" t="s">
        <v>440</v>
      </c>
      <c r="O2716" s="25">
        <v>420.2825</v>
      </c>
      <c r="P2716" s="25">
        <f>'LISTA DOS ITENS'!$O2716*'LISTA DOS ITENS'!$M2716</f>
        <v>168.113</v>
      </c>
      <c r="Q2716" s="25">
        <v>420.28</v>
      </c>
      <c r="R2716" s="25">
        <f>'LISTA DOS ITENS'!$Q2716*'LISTA DOS ITENS'!$M2716</f>
        <v>168.112</v>
      </c>
      <c r="S2716" s="56">
        <f>IF('LISTA DOS ITENS'!$P2716&gt;'LISTA DOS ITENS'!$R2716,'LISTA DOS ITENS'!$P2716,'LISTA DOS ITENS'!$R2716)</f>
        <v>168.113</v>
      </c>
      <c r="T2716" s="25">
        <v>126.21574111736452</v>
      </c>
      <c r="U2716" s="25">
        <f>'LISTA DOS ITENS'!$T2716*'LISTA DOS ITENS'!$M2716</f>
        <v>50.48629645</v>
      </c>
      <c r="V2716" s="56">
        <f t="array" ref="V2716">INDEX('RESUMO - LOTES E VMA'!$F$3:$F$181,MATCH('LISTA DOS ITENS'!$D2716,'RESUMO - LOTES E VMA'!$A$3:$A$181,0))</f>
        <v>93579.15453</v>
      </c>
      <c r="W2716" s="57">
        <f>'LISTA DOS ITENS'!$U2716/'LISTA DOS ITENS'!$V2716</f>
        <v>0.0005395036608</v>
      </c>
      <c r="X2716" s="53" t="s">
        <v>53</v>
      </c>
      <c r="Y2716" s="53" t="s">
        <v>290</v>
      </c>
      <c r="Z2716" s="58" t="str">
        <f>'LISTA DOS ITENS'!$F2716&amp;"-"&amp;'LISTA DOS ITENS'!$H2716&amp;"-"&amp;'LISTA DOS ITENS'!$J2716&amp;"-"&amp;'LISTA DOS ITENS'!$K2716&amp;"-"&amp;'LISTA DOS ITENS'!$I2716</f>
        <v>10558711-2101-0026-CONS/NAC-</v>
      </c>
      <c r="AA2716" s="59" t="str">
        <f t="array" ref="AA2716">INDEX('RESUMO - LOTES E VMA'!$M$3:$M$181,MATCH('LISTA DOS ITENS'!$D2716,'RESUMO - LOTES E VMA'!$A$3:$A$181,0))</f>
        <v>Para Leilão</v>
      </c>
      <c r="AB2716" s="60">
        <f t="array" ref="AB2716">INDEX('RESUMO - LOTES E VMA'!$J$3:$J$181,MATCH('LISTA DOS ITENS'!$D2716,'RESUMO - LOTES E VMA'!$A$3:$A$181,0))</f>
        <v>0.304370017</v>
      </c>
      <c r="AC2716" s="29" t="str">
        <f t="array" ref="AC2716">INDEX('RESUMO - LOTES E VMA'!$L$3:$L$181,MATCH('LISTA DOS ITENS'!$D2716,'RESUMO - LOTES E VMA'!$A$3:$A$181,0))</f>
        <v>1% do Valor de Comparação do VMA</v>
      </c>
      <c r="AD2716" s="53" t="str">
        <f>VLOOKUP(Tabela1[[#This Row],[Índice]],[1]Planilha1!$A:$A,1,0)</f>
        <v>#ERROR!</v>
      </c>
    </row>
    <row r="2717" ht="15.75" customHeight="1">
      <c r="A2717" s="52">
        <v>258535.0</v>
      </c>
      <c r="B2717" s="53" t="s">
        <v>70</v>
      </c>
      <c r="C2717" s="53" t="s">
        <v>71</v>
      </c>
      <c r="D2717" s="22">
        <v>207394.0</v>
      </c>
      <c r="E2717" s="53" t="s">
        <v>119</v>
      </c>
      <c r="F2717" s="54">
        <v>1.0580935E7</v>
      </c>
      <c r="G2717" s="53" t="s">
        <v>1973</v>
      </c>
      <c r="H2717" s="55">
        <v>2101.0</v>
      </c>
      <c r="I2717" s="55" t="s">
        <v>445</v>
      </c>
      <c r="J2717" s="55" t="s">
        <v>126</v>
      </c>
      <c r="K2717" s="53" t="s">
        <v>73</v>
      </c>
      <c r="L2717" s="53"/>
      <c r="M2717" s="53">
        <v>0.02</v>
      </c>
      <c r="N2717" s="53" t="s">
        <v>440</v>
      </c>
      <c r="O2717" s="25">
        <v>163.5</v>
      </c>
      <c r="P2717" s="25">
        <f>'LISTA DOS ITENS'!$O2717*'LISTA DOS ITENS'!$M2717</f>
        <v>3.27</v>
      </c>
      <c r="Q2717" s="25">
        <v>163.61</v>
      </c>
      <c r="R2717" s="25">
        <f>'LISTA DOS ITENS'!$Q2717*'LISTA DOS ITENS'!$M2717</f>
        <v>3.2722</v>
      </c>
      <c r="S2717" s="56">
        <f>IF('LISTA DOS ITENS'!$P2717&gt;'LISTA DOS ITENS'!$R2717,'LISTA DOS ITENS'!$P2717,'LISTA DOS ITENS'!$R2717)</f>
        <v>3.2722</v>
      </c>
      <c r="T2717" s="25">
        <v>49.1342852484344</v>
      </c>
      <c r="U2717" s="25">
        <f>'LISTA DOS ITENS'!$T2717*'LISTA DOS ITENS'!$M2717</f>
        <v>0.982685705</v>
      </c>
      <c r="V2717" s="56">
        <f t="array" ref="V2717">INDEX('RESUMO - LOTES E VMA'!$F$3:$F$181,MATCH('LISTA DOS ITENS'!$D2717,'RESUMO - LOTES E VMA'!$A$3:$A$181,0))</f>
        <v>93579.15453</v>
      </c>
      <c r="W2717" s="57">
        <f>'LISTA DOS ITENS'!$U2717/'LISTA DOS ITENS'!$V2717</f>
        <v>0.00001050111758</v>
      </c>
      <c r="X2717" s="53" t="s">
        <v>53</v>
      </c>
      <c r="Y2717" s="53" t="s">
        <v>290</v>
      </c>
      <c r="Z2717" s="58" t="str">
        <f>'LISTA DOS ITENS'!$F2717&amp;"-"&amp;'LISTA DOS ITENS'!$H2717&amp;"-"&amp;'LISTA DOS ITENS'!$J2717&amp;"-"&amp;'LISTA DOS ITENS'!$K2717&amp;"-"&amp;'LISTA DOS ITENS'!$I2717</f>
        <v>10580935-2101-0026-CONS/NAC-OP-3516-19-902-MRP</v>
      </c>
      <c r="AA2717" s="59" t="str">
        <f t="array" ref="AA2717">INDEX('RESUMO - LOTES E VMA'!$M$3:$M$181,MATCH('LISTA DOS ITENS'!$D2717,'RESUMO - LOTES E VMA'!$A$3:$A$181,0))</f>
        <v>Para Leilão</v>
      </c>
      <c r="AB2717" s="60">
        <f t="array" ref="AB2717">INDEX('RESUMO - LOTES E VMA'!$J$3:$J$181,MATCH('LISTA DOS ITENS'!$D2717,'RESUMO - LOTES E VMA'!$A$3:$A$181,0))</f>
        <v>0.304370017</v>
      </c>
      <c r="AC2717" s="29" t="str">
        <f t="array" ref="AC2717">INDEX('RESUMO - LOTES E VMA'!$L$3:$L$181,MATCH('LISTA DOS ITENS'!$D2717,'RESUMO - LOTES E VMA'!$A$3:$A$181,0))</f>
        <v>1% do Valor de Comparação do VMA</v>
      </c>
      <c r="AD2717" s="53" t="str">
        <f>VLOOKUP(Tabela1[[#This Row],[Índice]],[1]Planilha1!$A:$A,1,0)</f>
        <v>#ERROR!</v>
      </c>
    </row>
    <row r="2718" ht="15.75" customHeight="1">
      <c r="A2718" s="52">
        <v>258536.0</v>
      </c>
      <c r="B2718" s="53" t="s">
        <v>70</v>
      </c>
      <c r="C2718" s="53" t="s">
        <v>71</v>
      </c>
      <c r="D2718" s="22">
        <v>207394.0</v>
      </c>
      <c r="E2718" s="53" t="s">
        <v>119</v>
      </c>
      <c r="F2718" s="54">
        <v>1.0910136E7</v>
      </c>
      <c r="G2718" s="53" t="s">
        <v>1974</v>
      </c>
      <c r="H2718" s="55">
        <v>2101.0</v>
      </c>
      <c r="I2718" s="55"/>
      <c r="J2718" s="55" t="s">
        <v>126</v>
      </c>
      <c r="K2718" s="53" t="s">
        <v>1791</v>
      </c>
      <c r="L2718" s="53"/>
      <c r="M2718" s="53">
        <v>1.5</v>
      </c>
      <c r="N2718" s="53" t="s">
        <v>440</v>
      </c>
      <c r="O2718" s="25">
        <v>7695.553333333333</v>
      </c>
      <c r="P2718" s="25">
        <f>'LISTA DOS ITENS'!$O2718*'LISTA DOS ITENS'!$M2718</f>
        <v>11543.33</v>
      </c>
      <c r="Q2718" s="25">
        <v>7695.55</v>
      </c>
      <c r="R2718" s="25">
        <f>'LISTA DOS ITENS'!$Q2718*'LISTA DOS ITENS'!$M2718</f>
        <v>11543.325</v>
      </c>
      <c r="S2718" s="56">
        <f>IF('LISTA DOS ITENS'!$P2718&gt;'LISTA DOS ITENS'!$R2718,'LISTA DOS ITENS'!$P2718,'LISTA DOS ITENS'!$R2718)</f>
        <v>11543.33</v>
      </c>
      <c r="T2718" s="25">
        <v>2116.7493560973585</v>
      </c>
      <c r="U2718" s="25">
        <f>'LISTA DOS ITENS'!$T2718*'LISTA DOS ITENS'!$M2718</f>
        <v>3175.124034</v>
      </c>
      <c r="V2718" s="56">
        <f t="array" ref="V2718">INDEX('RESUMO - LOTES E VMA'!$F$3:$F$181,MATCH('LISTA DOS ITENS'!$D2718,'RESUMO - LOTES E VMA'!$A$3:$A$181,0))</f>
        <v>93579.15453</v>
      </c>
      <c r="W2718" s="57">
        <f>'LISTA DOS ITENS'!$U2718/'LISTA DOS ITENS'!$V2718</f>
        <v>0.03392982177</v>
      </c>
      <c r="X2718" s="53" t="s">
        <v>53</v>
      </c>
      <c r="Y2718" s="53" t="s">
        <v>290</v>
      </c>
      <c r="Z2718" s="58" t="str">
        <f>'LISTA DOS ITENS'!$F2718&amp;"-"&amp;'LISTA DOS ITENS'!$H2718&amp;"-"&amp;'LISTA DOS ITENS'!$J2718&amp;"-"&amp;'LISTA DOS ITENS'!$K2718&amp;"-"&amp;'LISTA DOS ITENS'!$I2718</f>
        <v>10910136-2101-0026-PAR/IMP-</v>
      </c>
      <c r="AA2718" s="59" t="str">
        <f t="array" ref="AA2718">INDEX('RESUMO - LOTES E VMA'!$M$3:$M$181,MATCH('LISTA DOS ITENS'!$D2718,'RESUMO - LOTES E VMA'!$A$3:$A$181,0))</f>
        <v>Para Leilão</v>
      </c>
      <c r="AB2718" s="60">
        <f t="array" ref="AB2718">INDEX('RESUMO - LOTES E VMA'!$J$3:$J$181,MATCH('LISTA DOS ITENS'!$D2718,'RESUMO - LOTES E VMA'!$A$3:$A$181,0))</f>
        <v>0.304370017</v>
      </c>
      <c r="AC2718" s="29" t="str">
        <f t="array" ref="AC2718">INDEX('RESUMO - LOTES E VMA'!$L$3:$L$181,MATCH('LISTA DOS ITENS'!$D2718,'RESUMO - LOTES E VMA'!$A$3:$A$181,0))</f>
        <v>1% do Valor de Comparação do VMA</v>
      </c>
      <c r="AD2718" s="53" t="str">
        <f>VLOOKUP(Tabela1[[#This Row],[Índice]],[1]Planilha1!$A:$A,1,0)</f>
        <v>#ERROR!</v>
      </c>
    </row>
    <row r="2719" ht="15.75" customHeight="1">
      <c r="A2719" s="52">
        <v>258537.0</v>
      </c>
      <c r="B2719" s="53" t="s">
        <v>70</v>
      </c>
      <c r="C2719" s="53" t="s">
        <v>71</v>
      </c>
      <c r="D2719" s="22">
        <v>207394.0</v>
      </c>
      <c r="E2719" s="53" t="s">
        <v>119</v>
      </c>
      <c r="F2719" s="54">
        <v>1.0910136E7</v>
      </c>
      <c r="G2719" s="53" t="s">
        <v>1974</v>
      </c>
      <c r="H2719" s="55">
        <v>2101.0</v>
      </c>
      <c r="I2719" s="55" t="s">
        <v>81</v>
      </c>
      <c r="J2719" s="55" t="s">
        <v>126</v>
      </c>
      <c r="K2719" s="53" t="s">
        <v>1791</v>
      </c>
      <c r="L2719" s="53"/>
      <c r="M2719" s="53">
        <v>1.0</v>
      </c>
      <c r="N2719" s="53" t="s">
        <v>440</v>
      </c>
      <c r="O2719" s="25">
        <v>7695.55</v>
      </c>
      <c r="P2719" s="25">
        <f>'LISTA DOS ITENS'!$O2719*'LISTA DOS ITENS'!$M2719</f>
        <v>7695.55</v>
      </c>
      <c r="Q2719" s="25">
        <v>7695.55</v>
      </c>
      <c r="R2719" s="25">
        <f>'LISTA DOS ITENS'!$Q2719*'LISTA DOS ITENS'!$M2719</f>
        <v>7695.55</v>
      </c>
      <c r="S2719" s="56">
        <f>IF('LISTA DOS ITENS'!$P2719&gt;'LISTA DOS ITENS'!$R2719,'LISTA DOS ITENS'!$P2719,'LISTA DOS ITENS'!$R2719)</f>
        <v>7695.55</v>
      </c>
      <c r="T2719" s="25">
        <v>2116.7493560973585</v>
      </c>
      <c r="U2719" s="25">
        <f>'LISTA DOS ITENS'!$T2719*'LISTA DOS ITENS'!$M2719</f>
        <v>2116.749356</v>
      </c>
      <c r="V2719" s="56">
        <f t="array" ref="V2719">INDEX('RESUMO - LOTES E VMA'!$F$3:$F$181,MATCH('LISTA DOS ITENS'!$D2719,'RESUMO - LOTES E VMA'!$A$3:$A$181,0))</f>
        <v>93579.15453</v>
      </c>
      <c r="W2719" s="57">
        <f>'LISTA DOS ITENS'!$U2719/'LISTA DOS ITENS'!$V2719</f>
        <v>0.02261988118</v>
      </c>
      <c r="X2719" s="53" t="s">
        <v>53</v>
      </c>
      <c r="Y2719" s="53" t="s">
        <v>290</v>
      </c>
      <c r="Z2719" s="58" t="str">
        <f>'LISTA DOS ITENS'!$F2719&amp;"-"&amp;'LISTA DOS ITENS'!$H2719&amp;"-"&amp;'LISTA DOS ITENS'!$J2719&amp;"-"&amp;'LISTA DOS ITENS'!$K2719&amp;"-"&amp;'LISTA DOS ITENS'!$I2719</f>
        <v>10910136-2101-0026-PAR/IMP-ED-1000-01.01</v>
      </c>
      <c r="AA2719" s="59" t="str">
        <f t="array" ref="AA2719">INDEX('RESUMO - LOTES E VMA'!$M$3:$M$181,MATCH('LISTA DOS ITENS'!$D2719,'RESUMO - LOTES E VMA'!$A$3:$A$181,0))</f>
        <v>Para Leilão</v>
      </c>
      <c r="AB2719" s="60">
        <f t="array" ref="AB2719">INDEX('RESUMO - LOTES E VMA'!$J$3:$J$181,MATCH('LISTA DOS ITENS'!$D2719,'RESUMO - LOTES E VMA'!$A$3:$A$181,0))</f>
        <v>0.304370017</v>
      </c>
      <c r="AC2719" s="29" t="str">
        <f t="array" ref="AC2719">INDEX('RESUMO - LOTES E VMA'!$L$3:$L$181,MATCH('LISTA DOS ITENS'!$D2719,'RESUMO - LOTES E VMA'!$A$3:$A$181,0))</f>
        <v>1% do Valor de Comparação do VMA</v>
      </c>
      <c r="AD2719" s="53" t="str">
        <f>VLOOKUP(Tabela1[[#This Row],[Índice]],[1]Planilha1!$A:$A,1,0)</f>
        <v>#ERROR!</v>
      </c>
    </row>
    <row r="2720" ht="15.75" customHeight="1">
      <c r="A2720" s="52">
        <v>258538.0</v>
      </c>
      <c r="B2720" s="53" t="s">
        <v>70</v>
      </c>
      <c r="C2720" s="53" t="s">
        <v>71</v>
      </c>
      <c r="D2720" s="22">
        <v>207394.0</v>
      </c>
      <c r="E2720" s="53" t="s">
        <v>119</v>
      </c>
      <c r="F2720" s="54">
        <v>1.0000049E7</v>
      </c>
      <c r="G2720" s="53" t="s">
        <v>1975</v>
      </c>
      <c r="H2720" s="55">
        <v>2201.0</v>
      </c>
      <c r="I2720" s="55"/>
      <c r="J2720" s="55" t="s">
        <v>126</v>
      </c>
      <c r="K2720" s="53" t="s">
        <v>73</v>
      </c>
      <c r="L2720" s="53"/>
      <c r="M2720" s="53">
        <v>3.02</v>
      </c>
      <c r="N2720" s="53" t="s">
        <v>440</v>
      </c>
      <c r="O2720" s="25">
        <v>65.0</v>
      </c>
      <c r="P2720" s="25">
        <f>'LISTA DOS ITENS'!$O2720*'LISTA DOS ITENS'!$M2720</f>
        <v>196.3</v>
      </c>
      <c r="Q2720" s="25">
        <v>65.0</v>
      </c>
      <c r="R2720" s="25">
        <f>'LISTA DOS ITENS'!$Q2720*'LISTA DOS ITENS'!$M2720</f>
        <v>196.3</v>
      </c>
      <c r="S2720" s="56">
        <f>IF('LISTA DOS ITENS'!$P2720&gt;'LISTA DOS ITENS'!$R2720,'LISTA DOS ITENS'!$P2720,'LISTA DOS ITENS'!$R2720)</f>
        <v>196.3</v>
      </c>
      <c r="T2720" s="25">
        <v>19.52037492297681</v>
      </c>
      <c r="U2720" s="25">
        <f>'LISTA DOS ITENS'!$T2720*'LISTA DOS ITENS'!$M2720</f>
        <v>58.95153227</v>
      </c>
      <c r="V2720" s="56">
        <f t="array" ref="V2720">INDEX('RESUMO - LOTES E VMA'!$F$3:$F$181,MATCH('LISTA DOS ITENS'!$D2720,'RESUMO - LOTES E VMA'!$A$3:$A$181,0))</f>
        <v>93579.15453</v>
      </c>
      <c r="W2720" s="57">
        <f>'LISTA DOS ITENS'!$U2720/'LISTA DOS ITENS'!$V2720</f>
        <v>0.0006299643608</v>
      </c>
      <c r="X2720" s="53" t="s">
        <v>53</v>
      </c>
      <c r="Y2720" s="53" t="s">
        <v>290</v>
      </c>
      <c r="Z2720" s="58" t="str">
        <f>'LISTA DOS ITENS'!$F2720&amp;"-"&amp;'LISTA DOS ITENS'!$H2720&amp;"-"&amp;'LISTA DOS ITENS'!$J2720&amp;"-"&amp;'LISTA DOS ITENS'!$K2720&amp;"-"&amp;'LISTA DOS ITENS'!$I2720</f>
        <v>10000049-2201-0026-CONS/NAC-</v>
      </c>
      <c r="AA2720" s="59" t="str">
        <f t="array" ref="AA2720">INDEX('RESUMO - LOTES E VMA'!$M$3:$M$181,MATCH('LISTA DOS ITENS'!$D2720,'RESUMO - LOTES E VMA'!$A$3:$A$181,0))</f>
        <v>Para Leilão</v>
      </c>
      <c r="AB2720" s="60">
        <f t="array" ref="AB2720">INDEX('RESUMO - LOTES E VMA'!$J$3:$J$181,MATCH('LISTA DOS ITENS'!$D2720,'RESUMO - LOTES E VMA'!$A$3:$A$181,0))</f>
        <v>0.304370017</v>
      </c>
      <c r="AC2720" s="29" t="str">
        <f t="array" ref="AC2720">INDEX('RESUMO - LOTES E VMA'!$L$3:$L$181,MATCH('LISTA DOS ITENS'!$D2720,'RESUMO - LOTES E VMA'!$A$3:$A$181,0))</f>
        <v>1% do Valor de Comparação do VMA</v>
      </c>
      <c r="AD2720" s="53" t="str">
        <f>VLOOKUP(Tabela1[[#This Row],[Índice]],[1]Planilha1!$A:$A,1,0)</f>
        <v>#ERROR!</v>
      </c>
    </row>
    <row r="2721" ht="15.75" customHeight="1">
      <c r="A2721" s="52">
        <v>258539.0</v>
      </c>
      <c r="B2721" s="53" t="s">
        <v>70</v>
      </c>
      <c r="C2721" s="53" t="s">
        <v>71</v>
      </c>
      <c r="D2721" s="22">
        <v>207394.0</v>
      </c>
      <c r="E2721" s="53" t="s">
        <v>119</v>
      </c>
      <c r="F2721" s="54">
        <v>1.0000054E7</v>
      </c>
      <c r="G2721" s="53" t="s">
        <v>1976</v>
      </c>
      <c r="H2721" s="55">
        <v>2201.0</v>
      </c>
      <c r="I2721" s="55"/>
      <c r="J2721" s="55" t="s">
        <v>126</v>
      </c>
      <c r="K2721" s="53" t="s">
        <v>293</v>
      </c>
      <c r="L2721" s="53"/>
      <c r="M2721" s="53">
        <v>6.19</v>
      </c>
      <c r="N2721" s="53" t="s">
        <v>440</v>
      </c>
      <c r="O2721" s="25">
        <v>1.0</v>
      </c>
      <c r="P2721" s="25">
        <f>'LISTA DOS ITENS'!$O2721*'LISTA DOS ITENS'!$M2721</f>
        <v>6.19</v>
      </c>
      <c r="Q2721" s="25">
        <v>711.42</v>
      </c>
      <c r="R2721" s="25">
        <f>'LISTA DOS ITENS'!$Q2721*'LISTA DOS ITENS'!$M2721</f>
        <v>4403.6898</v>
      </c>
      <c r="S2721" s="56">
        <f>IF('LISTA DOS ITENS'!$P2721&gt;'LISTA DOS ITENS'!$R2721,'LISTA DOS ITENS'!$P2721,'LISTA DOS ITENS'!$R2721)</f>
        <v>4403.6898</v>
      </c>
      <c r="T2721" s="25">
        <v>269.28853389671843</v>
      </c>
      <c r="U2721" s="25">
        <f>'LISTA DOS ITENS'!$T2721*'LISTA DOS ITENS'!$M2721</f>
        <v>1666.896025</v>
      </c>
      <c r="V2721" s="56">
        <f t="array" ref="V2721">INDEX('RESUMO - LOTES E VMA'!$F$3:$F$181,MATCH('LISTA DOS ITENS'!$D2721,'RESUMO - LOTES E VMA'!$A$3:$A$181,0))</f>
        <v>93579.15453</v>
      </c>
      <c r="W2721" s="57">
        <f>'LISTA DOS ITENS'!$U2721/'LISTA DOS ITENS'!$V2721</f>
        <v>0.01781268524</v>
      </c>
      <c r="X2721" s="53" t="s">
        <v>53</v>
      </c>
      <c r="Y2721" s="53" t="s">
        <v>290</v>
      </c>
      <c r="Z2721" s="58" t="str">
        <f>'LISTA DOS ITENS'!$F2721&amp;"-"&amp;'LISTA DOS ITENS'!$H2721&amp;"-"&amp;'LISTA DOS ITENS'!$J2721&amp;"-"&amp;'LISTA DOS ITENS'!$K2721&amp;"-"&amp;'LISTA DOS ITENS'!$I2721</f>
        <v>10000054-2201-0026-SOBRE_EMP-</v>
      </c>
      <c r="AA2721" s="59" t="str">
        <f t="array" ref="AA2721">INDEX('RESUMO - LOTES E VMA'!$M$3:$M$181,MATCH('LISTA DOS ITENS'!$D2721,'RESUMO - LOTES E VMA'!$A$3:$A$181,0))</f>
        <v>Para Leilão</v>
      </c>
      <c r="AB2721" s="60">
        <f t="array" ref="AB2721">INDEX('RESUMO - LOTES E VMA'!$J$3:$J$181,MATCH('LISTA DOS ITENS'!$D2721,'RESUMO - LOTES E VMA'!$A$3:$A$181,0))</f>
        <v>0.304370017</v>
      </c>
      <c r="AC2721" s="29" t="str">
        <f t="array" ref="AC2721">INDEX('RESUMO - LOTES E VMA'!$L$3:$L$181,MATCH('LISTA DOS ITENS'!$D2721,'RESUMO - LOTES E VMA'!$A$3:$A$181,0))</f>
        <v>1% do Valor de Comparação do VMA</v>
      </c>
      <c r="AD2721" s="53" t="str">
        <f>VLOOKUP(Tabela1[[#This Row],[Índice]],[1]Planilha1!$A:$A,1,0)</f>
        <v>#ERROR!</v>
      </c>
    </row>
    <row r="2722" ht="15.75" customHeight="1">
      <c r="A2722" s="52">
        <v>258540.0</v>
      </c>
      <c r="B2722" s="53" t="s">
        <v>70</v>
      </c>
      <c r="C2722" s="53" t="s">
        <v>71</v>
      </c>
      <c r="D2722" s="22">
        <v>207394.0</v>
      </c>
      <c r="E2722" s="53" t="s">
        <v>119</v>
      </c>
      <c r="F2722" s="54">
        <v>1.0000086E7</v>
      </c>
      <c r="G2722" s="53" t="s">
        <v>1977</v>
      </c>
      <c r="H2722" s="55">
        <v>2201.0</v>
      </c>
      <c r="I2722" s="55"/>
      <c r="J2722" s="55" t="s">
        <v>126</v>
      </c>
      <c r="K2722" s="53" t="s">
        <v>80</v>
      </c>
      <c r="L2722" s="53"/>
      <c r="M2722" s="53">
        <v>0.39</v>
      </c>
      <c r="N2722" s="53" t="s">
        <v>440</v>
      </c>
      <c r="O2722" s="25">
        <v>40.43589743589743</v>
      </c>
      <c r="P2722" s="25">
        <f>'LISTA DOS ITENS'!$O2722*'LISTA DOS ITENS'!$M2722</f>
        <v>15.77</v>
      </c>
      <c r="Q2722" s="25">
        <v>40.45</v>
      </c>
      <c r="R2722" s="25">
        <f>'LISTA DOS ITENS'!$Q2722*'LISTA DOS ITENS'!$M2722</f>
        <v>15.7755</v>
      </c>
      <c r="S2722" s="56">
        <f>IF('LISTA DOS ITENS'!$P2722&gt;'LISTA DOS ITENS'!$R2722,'LISTA DOS ITENS'!$P2722,'LISTA DOS ITENS'!$R2722)</f>
        <v>15.7755</v>
      </c>
      <c r="T2722" s="25">
        <v>12.147679471298646</v>
      </c>
      <c r="U2722" s="25">
        <f>'LISTA DOS ITENS'!$T2722*'LISTA DOS ITENS'!$M2722</f>
        <v>4.737594994</v>
      </c>
      <c r="V2722" s="56">
        <f t="array" ref="V2722">INDEX('RESUMO - LOTES E VMA'!$F$3:$F$181,MATCH('LISTA DOS ITENS'!$D2722,'RESUMO - LOTES E VMA'!$A$3:$A$181,0))</f>
        <v>93579.15453</v>
      </c>
      <c r="W2722" s="57">
        <f>'LISTA DOS ITENS'!$U2722/'LISTA DOS ITENS'!$V2722</f>
        <v>0.00005062660608</v>
      </c>
      <c r="X2722" s="53" t="s">
        <v>53</v>
      </c>
      <c r="Y2722" s="53" t="s">
        <v>290</v>
      </c>
      <c r="Z2722" s="58" t="str">
        <f>'LISTA DOS ITENS'!$F2722&amp;"-"&amp;'LISTA DOS ITENS'!$H2722&amp;"-"&amp;'LISTA DOS ITENS'!$J2722&amp;"-"&amp;'LISTA DOS ITENS'!$K2722&amp;"-"&amp;'LISTA DOS ITENS'!$I2722</f>
        <v>10000086-2201-0026-IMOB/NAC-</v>
      </c>
      <c r="AA2722" s="59" t="str">
        <f t="array" ref="AA2722">INDEX('RESUMO - LOTES E VMA'!$M$3:$M$181,MATCH('LISTA DOS ITENS'!$D2722,'RESUMO - LOTES E VMA'!$A$3:$A$181,0))</f>
        <v>Para Leilão</v>
      </c>
      <c r="AB2722" s="60">
        <f t="array" ref="AB2722">INDEX('RESUMO - LOTES E VMA'!$J$3:$J$181,MATCH('LISTA DOS ITENS'!$D2722,'RESUMO - LOTES E VMA'!$A$3:$A$181,0))</f>
        <v>0.304370017</v>
      </c>
      <c r="AC2722" s="29" t="str">
        <f t="array" ref="AC2722">INDEX('RESUMO - LOTES E VMA'!$L$3:$L$181,MATCH('LISTA DOS ITENS'!$D2722,'RESUMO - LOTES E VMA'!$A$3:$A$181,0))</f>
        <v>1% do Valor de Comparação do VMA</v>
      </c>
      <c r="AD2722" s="53" t="str">
        <f>VLOOKUP(Tabela1[[#This Row],[Índice]],[1]Planilha1!$A:$A,1,0)</f>
        <v>#ERROR!</v>
      </c>
    </row>
    <row r="2723" ht="15.75" customHeight="1">
      <c r="A2723" s="52">
        <v>258541.0</v>
      </c>
      <c r="B2723" s="53" t="s">
        <v>70</v>
      </c>
      <c r="C2723" s="53" t="s">
        <v>71</v>
      </c>
      <c r="D2723" s="22">
        <v>207394.0</v>
      </c>
      <c r="E2723" s="53" t="s">
        <v>119</v>
      </c>
      <c r="F2723" s="54">
        <v>1.0000088E7</v>
      </c>
      <c r="G2723" s="53" t="s">
        <v>1978</v>
      </c>
      <c r="H2723" s="55">
        <v>2201.0</v>
      </c>
      <c r="I2723" s="55"/>
      <c r="J2723" s="55" t="s">
        <v>126</v>
      </c>
      <c r="K2723" s="53" t="s">
        <v>293</v>
      </c>
      <c r="L2723" s="53"/>
      <c r="M2723" s="53">
        <v>4.75</v>
      </c>
      <c r="N2723" s="53" t="s">
        <v>440</v>
      </c>
      <c r="O2723" s="25">
        <v>1.0</v>
      </c>
      <c r="P2723" s="25">
        <f>'LISTA DOS ITENS'!$O2723*'LISTA DOS ITENS'!$M2723</f>
        <v>4.75</v>
      </c>
      <c r="Q2723" s="25">
        <v>108.96</v>
      </c>
      <c r="R2723" s="25">
        <f>'LISTA DOS ITENS'!$Q2723*'LISTA DOS ITENS'!$M2723</f>
        <v>517.56</v>
      </c>
      <c r="S2723" s="56">
        <f>IF('LISTA DOS ITENS'!$P2723&gt;'LISTA DOS ITENS'!$R2723,'LISTA DOS ITENS'!$P2723,'LISTA DOS ITENS'!$R2723)</f>
        <v>517.56</v>
      </c>
      <c r="T2723" s="25">
        <v>32.7221546401162</v>
      </c>
      <c r="U2723" s="25">
        <f>'LISTA DOS ITENS'!$T2723*'LISTA DOS ITENS'!$M2723</f>
        <v>155.4302345</v>
      </c>
      <c r="V2723" s="56">
        <f t="array" ref="V2723">INDEX('RESUMO - LOTES E VMA'!$F$3:$F$181,MATCH('LISTA DOS ITENS'!$D2723,'RESUMO - LOTES E VMA'!$A$3:$A$181,0))</f>
        <v>93579.15453</v>
      </c>
      <c r="W2723" s="57">
        <f>'LISTA DOS ITENS'!$U2723/'LISTA DOS ITENS'!$V2723</f>
        <v>0.001660949336</v>
      </c>
      <c r="X2723" s="53" t="s">
        <v>53</v>
      </c>
      <c r="Y2723" s="53" t="s">
        <v>290</v>
      </c>
      <c r="Z2723" s="58" t="str">
        <f>'LISTA DOS ITENS'!$F2723&amp;"-"&amp;'LISTA DOS ITENS'!$H2723&amp;"-"&amp;'LISTA DOS ITENS'!$J2723&amp;"-"&amp;'LISTA DOS ITENS'!$K2723&amp;"-"&amp;'LISTA DOS ITENS'!$I2723</f>
        <v>10000088-2201-0026-SOBRE_EMP-</v>
      </c>
      <c r="AA2723" s="59" t="str">
        <f t="array" ref="AA2723">INDEX('RESUMO - LOTES E VMA'!$M$3:$M$181,MATCH('LISTA DOS ITENS'!$D2723,'RESUMO - LOTES E VMA'!$A$3:$A$181,0))</f>
        <v>Para Leilão</v>
      </c>
      <c r="AB2723" s="60">
        <f t="array" ref="AB2723">INDEX('RESUMO - LOTES E VMA'!$J$3:$J$181,MATCH('LISTA DOS ITENS'!$D2723,'RESUMO - LOTES E VMA'!$A$3:$A$181,0))</f>
        <v>0.304370017</v>
      </c>
      <c r="AC2723" s="29" t="str">
        <f t="array" ref="AC2723">INDEX('RESUMO - LOTES E VMA'!$L$3:$L$181,MATCH('LISTA DOS ITENS'!$D2723,'RESUMO - LOTES E VMA'!$A$3:$A$181,0))</f>
        <v>1% do Valor de Comparação do VMA</v>
      </c>
      <c r="AD2723" s="53" t="str">
        <f>VLOOKUP(Tabela1[[#This Row],[Índice]],[1]Planilha1!$A:$A,1,0)</f>
        <v>#ERROR!</v>
      </c>
    </row>
    <row r="2724" ht="15.75" customHeight="1">
      <c r="A2724" s="52">
        <v>258542.0</v>
      </c>
      <c r="B2724" s="53" t="s">
        <v>70</v>
      </c>
      <c r="C2724" s="53" t="s">
        <v>71</v>
      </c>
      <c r="D2724" s="22">
        <v>207394.0</v>
      </c>
      <c r="E2724" s="53" t="s">
        <v>119</v>
      </c>
      <c r="F2724" s="54">
        <v>1.0000089E7</v>
      </c>
      <c r="G2724" s="53" t="s">
        <v>1979</v>
      </c>
      <c r="H2724" s="55">
        <v>2201.0</v>
      </c>
      <c r="I2724" s="55"/>
      <c r="J2724" s="55" t="s">
        <v>126</v>
      </c>
      <c r="K2724" s="53" t="s">
        <v>80</v>
      </c>
      <c r="L2724" s="53"/>
      <c r="M2724" s="53">
        <v>1.0</v>
      </c>
      <c r="N2724" s="53" t="s">
        <v>440</v>
      </c>
      <c r="O2724" s="25">
        <v>387.2</v>
      </c>
      <c r="P2724" s="25">
        <f>'LISTA DOS ITENS'!$O2724*'LISTA DOS ITENS'!$M2724</f>
        <v>387.2</v>
      </c>
      <c r="Q2724" s="25">
        <v>387.2</v>
      </c>
      <c r="R2724" s="25">
        <f>'LISTA DOS ITENS'!$Q2724*'LISTA DOS ITENS'!$M2724</f>
        <v>387.2</v>
      </c>
      <c r="S2724" s="56">
        <f>IF('LISTA DOS ITENS'!$P2724&gt;'LISTA DOS ITENS'!$R2724,'LISTA DOS ITENS'!$P2724,'LISTA DOS ITENS'!$R2724)</f>
        <v>387.2</v>
      </c>
      <c r="T2724" s="25">
        <v>132.80960000000002</v>
      </c>
      <c r="U2724" s="25">
        <f>'LISTA DOS ITENS'!$T2724*'LISTA DOS ITENS'!$M2724</f>
        <v>132.8096</v>
      </c>
      <c r="V2724" s="56">
        <f t="array" ref="V2724">INDEX('RESUMO - LOTES E VMA'!$F$3:$F$181,MATCH('LISTA DOS ITENS'!$D2724,'RESUMO - LOTES E VMA'!$A$3:$A$181,0))</f>
        <v>93579.15453</v>
      </c>
      <c r="W2724" s="57">
        <f>'LISTA DOS ITENS'!$U2724/'LISTA DOS ITENS'!$V2724</f>
        <v>0.001419222055</v>
      </c>
      <c r="X2724" s="53" t="s">
        <v>53</v>
      </c>
      <c r="Y2724" s="53" t="s">
        <v>290</v>
      </c>
      <c r="Z2724" s="58" t="str">
        <f>'LISTA DOS ITENS'!$F2724&amp;"-"&amp;'LISTA DOS ITENS'!$H2724&amp;"-"&amp;'LISTA DOS ITENS'!$J2724&amp;"-"&amp;'LISTA DOS ITENS'!$K2724&amp;"-"&amp;'LISTA DOS ITENS'!$I2724</f>
        <v>10000089-2201-0026-IMOB/NAC-</v>
      </c>
      <c r="AA2724" s="59" t="str">
        <f t="array" ref="AA2724">INDEX('RESUMO - LOTES E VMA'!$M$3:$M$181,MATCH('LISTA DOS ITENS'!$D2724,'RESUMO - LOTES E VMA'!$A$3:$A$181,0))</f>
        <v>Para Leilão</v>
      </c>
      <c r="AB2724" s="60">
        <f t="array" ref="AB2724">INDEX('RESUMO - LOTES E VMA'!$J$3:$J$181,MATCH('LISTA DOS ITENS'!$D2724,'RESUMO - LOTES E VMA'!$A$3:$A$181,0))</f>
        <v>0.304370017</v>
      </c>
      <c r="AC2724" s="29" t="str">
        <f t="array" ref="AC2724">INDEX('RESUMO - LOTES E VMA'!$L$3:$L$181,MATCH('LISTA DOS ITENS'!$D2724,'RESUMO - LOTES E VMA'!$A$3:$A$181,0))</f>
        <v>1% do Valor de Comparação do VMA</v>
      </c>
      <c r="AD2724" s="53" t="str">
        <f>VLOOKUP(Tabela1[[#This Row],[Índice]],[1]Planilha1!$A:$A,1,0)</f>
        <v>#ERROR!</v>
      </c>
    </row>
    <row r="2725" ht="15.75" customHeight="1">
      <c r="A2725" s="52">
        <v>258543.0</v>
      </c>
      <c r="B2725" s="53" t="s">
        <v>70</v>
      </c>
      <c r="C2725" s="53" t="s">
        <v>71</v>
      </c>
      <c r="D2725" s="22">
        <v>207394.0</v>
      </c>
      <c r="E2725" s="53" t="s">
        <v>119</v>
      </c>
      <c r="F2725" s="54">
        <v>1.0000089E7</v>
      </c>
      <c r="G2725" s="53" t="s">
        <v>1979</v>
      </c>
      <c r="H2725" s="55">
        <v>2201.0</v>
      </c>
      <c r="I2725" s="55" t="s">
        <v>1980</v>
      </c>
      <c r="J2725" s="55" t="s">
        <v>126</v>
      </c>
      <c r="K2725" s="53" t="s">
        <v>80</v>
      </c>
      <c r="L2725" s="53"/>
      <c r="M2725" s="53">
        <v>0.19599999999999956</v>
      </c>
      <c r="N2725" s="53" t="s">
        <v>440</v>
      </c>
      <c r="O2725" s="25">
        <v>387.2</v>
      </c>
      <c r="P2725" s="25">
        <f>'LISTA DOS ITENS'!$O2725*'LISTA DOS ITENS'!$M2725</f>
        <v>75.8912</v>
      </c>
      <c r="Q2725" s="25">
        <v>387.2</v>
      </c>
      <c r="R2725" s="25">
        <f>'LISTA DOS ITENS'!$Q2725*'LISTA DOS ITENS'!$M2725</f>
        <v>75.8912</v>
      </c>
      <c r="S2725" s="56">
        <f>IF('LISTA DOS ITENS'!$P2725&gt;'LISTA DOS ITENS'!$R2725,'LISTA DOS ITENS'!$P2725,'LISTA DOS ITENS'!$R2725)</f>
        <v>75.8912</v>
      </c>
      <c r="T2725" s="25">
        <v>132.80960000000002</v>
      </c>
      <c r="U2725" s="25">
        <f>'LISTA DOS ITENS'!$T2725*'LISTA DOS ITENS'!$M2725</f>
        <v>26.0306816</v>
      </c>
      <c r="V2725" s="56">
        <f t="array" ref="V2725">INDEX('RESUMO - LOTES E VMA'!$F$3:$F$181,MATCH('LISTA DOS ITENS'!$D2725,'RESUMO - LOTES E VMA'!$A$3:$A$181,0))</f>
        <v>93579.15453</v>
      </c>
      <c r="W2725" s="57">
        <f>'LISTA DOS ITENS'!$U2725/'LISTA DOS ITENS'!$V2725</f>
        <v>0.0002781675228</v>
      </c>
      <c r="X2725" s="53" t="s">
        <v>53</v>
      </c>
      <c r="Y2725" s="53" t="s">
        <v>290</v>
      </c>
      <c r="Z2725" s="58" t="str">
        <f>'LISTA DOS ITENS'!$F2725&amp;"-"&amp;'LISTA DOS ITENS'!$H2725&amp;"-"&amp;'LISTA DOS ITENS'!$J2725&amp;"-"&amp;'LISTA DOS ITENS'!$K2725&amp;"-"&amp;'LISTA DOS ITENS'!$I2725</f>
        <v>10000089-2201-0026-IMOB/NAC-JP-3A26-17-589-542</v>
      </c>
      <c r="AA2725" s="59" t="str">
        <f t="array" ref="AA2725">INDEX('RESUMO - LOTES E VMA'!$M$3:$M$181,MATCH('LISTA DOS ITENS'!$D2725,'RESUMO - LOTES E VMA'!$A$3:$A$181,0))</f>
        <v>Para Leilão</v>
      </c>
      <c r="AB2725" s="60">
        <f t="array" ref="AB2725">INDEX('RESUMO - LOTES E VMA'!$J$3:$J$181,MATCH('LISTA DOS ITENS'!$D2725,'RESUMO - LOTES E VMA'!$A$3:$A$181,0))</f>
        <v>0.304370017</v>
      </c>
      <c r="AC2725" s="29" t="str">
        <f t="array" ref="AC2725">INDEX('RESUMO - LOTES E VMA'!$L$3:$L$181,MATCH('LISTA DOS ITENS'!$D2725,'RESUMO - LOTES E VMA'!$A$3:$A$181,0))</f>
        <v>1% do Valor de Comparação do VMA</v>
      </c>
      <c r="AD2725" s="53" t="str">
        <f>VLOOKUP(Tabela1[[#This Row],[Índice]],[1]Planilha1!$A:$A,1,0)</f>
        <v>#ERROR!</v>
      </c>
    </row>
    <row r="2726" ht="15.75" customHeight="1">
      <c r="A2726" s="52">
        <v>258544.0</v>
      </c>
      <c r="B2726" s="53" t="s">
        <v>70</v>
      </c>
      <c r="C2726" s="53" t="s">
        <v>71</v>
      </c>
      <c r="D2726" s="22">
        <v>207394.0</v>
      </c>
      <c r="E2726" s="53" t="s">
        <v>119</v>
      </c>
      <c r="F2726" s="54">
        <v>1.0000104E7</v>
      </c>
      <c r="G2726" s="53" t="s">
        <v>1934</v>
      </c>
      <c r="H2726" s="55">
        <v>2201.0</v>
      </c>
      <c r="I2726" s="55"/>
      <c r="J2726" s="55" t="s">
        <v>126</v>
      </c>
      <c r="K2726" s="53" t="s">
        <v>73</v>
      </c>
      <c r="L2726" s="53"/>
      <c r="M2726" s="53">
        <v>0.507</v>
      </c>
      <c r="N2726" s="53" t="s">
        <v>440</v>
      </c>
      <c r="O2726" s="25">
        <v>25.581854043392507</v>
      </c>
      <c r="P2726" s="25">
        <f>'LISTA DOS ITENS'!$O2726*'LISTA DOS ITENS'!$M2726</f>
        <v>12.97</v>
      </c>
      <c r="Q2726" s="25">
        <v>135.1695</v>
      </c>
      <c r="R2726" s="25">
        <f>'LISTA DOS ITENS'!$Q2726*'LISTA DOS ITENS'!$M2726</f>
        <v>68.5309365</v>
      </c>
      <c r="S2726" s="56">
        <f>IF('LISTA DOS ITENS'!$P2726&gt;'LISTA DOS ITENS'!$R2726,'LISTA DOS ITENS'!$P2726,'LISTA DOS ITENS'!$R2726)</f>
        <v>68.5309365</v>
      </c>
      <c r="T2726" s="25">
        <v>40.593220279250986</v>
      </c>
      <c r="U2726" s="25">
        <f>'LISTA DOS ITENS'!$T2726*'LISTA DOS ITENS'!$M2726</f>
        <v>20.58076268</v>
      </c>
      <c r="V2726" s="56">
        <f t="array" ref="V2726">INDEX('RESUMO - LOTES E VMA'!$F$3:$F$181,MATCH('LISTA DOS ITENS'!$D2726,'RESUMO - LOTES E VMA'!$A$3:$A$181,0))</f>
        <v>93579.15453</v>
      </c>
      <c r="W2726" s="57">
        <f>'LISTA DOS ITENS'!$U2726/'LISTA DOS ITENS'!$V2726</f>
        <v>0.0002199289231</v>
      </c>
      <c r="X2726" s="53" t="s">
        <v>53</v>
      </c>
      <c r="Y2726" s="53" t="s">
        <v>290</v>
      </c>
      <c r="Z2726" s="58" t="str">
        <f>'LISTA DOS ITENS'!$F2726&amp;"-"&amp;'LISTA DOS ITENS'!$H2726&amp;"-"&amp;'LISTA DOS ITENS'!$J2726&amp;"-"&amp;'LISTA DOS ITENS'!$K2726&amp;"-"&amp;'LISTA DOS ITENS'!$I2726</f>
        <v>10000104-2201-0026-CONS/NAC-</v>
      </c>
      <c r="AA2726" s="59" t="str">
        <f t="array" ref="AA2726">INDEX('RESUMO - LOTES E VMA'!$M$3:$M$181,MATCH('LISTA DOS ITENS'!$D2726,'RESUMO - LOTES E VMA'!$A$3:$A$181,0))</f>
        <v>Para Leilão</v>
      </c>
      <c r="AB2726" s="60">
        <f t="array" ref="AB2726">INDEX('RESUMO - LOTES E VMA'!$J$3:$J$181,MATCH('LISTA DOS ITENS'!$D2726,'RESUMO - LOTES E VMA'!$A$3:$A$181,0))</f>
        <v>0.304370017</v>
      </c>
      <c r="AC2726" s="29" t="str">
        <f t="array" ref="AC2726">INDEX('RESUMO - LOTES E VMA'!$L$3:$L$181,MATCH('LISTA DOS ITENS'!$D2726,'RESUMO - LOTES E VMA'!$A$3:$A$181,0))</f>
        <v>1% do Valor de Comparação do VMA</v>
      </c>
      <c r="AD2726" s="53" t="str">
        <f>VLOOKUP(Tabela1[[#This Row],[Índice]],[1]Planilha1!$A:$A,1,0)</f>
        <v>#ERROR!</v>
      </c>
    </row>
    <row r="2727" ht="15.75" customHeight="1">
      <c r="A2727" s="52">
        <v>258545.0</v>
      </c>
      <c r="B2727" s="53" t="s">
        <v>70</v>
      </c>
      <c r="C2727" s="53" t="s">
        <v>71</v>
      </c>
      <c r="D2727" s="22">
        <v>207394.0</v>
      </c>
      <c r="E2727" s="53" t="s">
        <v>119</v>
      </c>
      <c r="F2727" s="54">
        <v>1.0000453E7</v>
      </c>
      <c r="G2727" s="53" t="s">
        <v>1939</v>
      </c>
      <c r="H2727" s="55">
        <v>2201.0</v>
      </c>
      <c r="I2727" s="55"/>
      <c r="J2727" s="55" t="s">
        <v>126</v>
      </c>
      <c r="K2727" s="53" t="s">
        <v>73</v>
      </c>
      <c r="L2727" s="53"/>
      <c r="M2727" s="53">
        <v>3.0</v>
      </c>
      <c r="N2727" s="53" t="s">
        <v>440</v>
      </c>
      <c r="O2727" s="25">
        <v>32.97666666666667</v>
      </c>
      <c r="P2727" s="25">
        <f>'LISTA DOS ITENS'!$O2727*'LISTA DOS ITENS'!$M2727</f>
        <v>98.93</v>
      </c>
      <c r="Q2727" s="25">
        <v>32.98</v>
      </c>
      <c r="R2727" s="25">
        <f>'LISTA DOS ITENS'!$Q2727*'LISTA DOS ITENS'!$M2727</f>
        <v>98.94</v>
      </c>
      <c r="S2727" s="56">
        <f>IF('LISTA DOS ITENS'!$P2727&gt;'LISTA DOS ITENS'!$R2727,'LISTA DOS ITENS'!$P2727,'LISTA DOS ITENS'!$R2727)</f>
        <v>98.94</v>
      </c>
      <c r="T2727" s="25">
        <v>9.90433792245808</v>
      </c>
      <c r="U2727" s="25">
        <f>'LISTA DOS ITENS'!$T2727*'LISTA DOS ITENS'!$M2727</f>
        <v>29.71301377</v>
      </c>
      <c r="V2727" s="56">
        <f t="array" ref="V2727">INDEX('RESUMO - LOTES E VMA'!$F$3:$F$181,MATCH('LISTA DOS ITENS'!$D2727,'RESUMO - LOTES E VMA'!$A$3:$A$181,0))</f>
        <v>93579.15453</v>
      </c>
      <c r="W2727" s="57">
        <f>'LISTA DOS ITENS'!$U2727/'LISTA DOS ITENS'!$V2727</f>
        <v>0.000317517442</v>
      </c>
      <c r="X2727" s="53" t="s">
        <v>53</v>
      </c>
      <c r="Y2727" s="53" t="s">
        <v>290</v>
      </c>
      <c r="Z2727" s="58" t="str">
        <f>'LISTA DOS ITENS'!$F2727&amp;"-"&amp;'LISTA DOS ITENS'!$H2727&amp;"-"&amp;'LISTA DOS ITENS'!$J2727&amp;"-"&amp;'LISTA DOS ITENS'!$K2727&amp;"-"&amp;'LISTA DOS ITENS'!$I2727</f>
        <v>10000453-2201-0026-CONS/NAC-</v>
      </c>
      <c r="AA2727" s="59" t="str">
        <f t="array" ref="AA2727">INDEX('RESUMO - LOTES E VMA'!$M$3:$M$181,MATCH('LISTA DOS ITENS'!$D2727,'RESUMO - LOTES E VMA'!$A$3:$A$181,0))</f>
        <v>Para Leilão</v>
      </c>
      <c r="AB2727" s="60">
        <f t="array" ref="AB2727">INDEX('RESUMO - LOTES E VMA'!$J$3:$J$181,MATCH('LISTA DOS ITENS'!$D2727,'RESUMO - LOTES E VMA'!$A$3:$A$181,0))</f>
        <v>0.304370017</v>
      </c>
      <c r="AC2727" s="29" t="str">
        <f t="array" ref="AC2727">INDEX('RESUMO - LOTES E VMA'!$L$3:$L$181,MATCH('LISTA DOS ITENS'!$D2727,'RESUMO - LOTES E VMA'!$A$3:$A$181,0))</f>
        <v>1% do Valor de Comparação do VMA</v>
      </c>
      <c r="AD2727" s="53" t="str">
        <f>VLOOKUP(Tabela1[[#This Row],[Índice]],[1]Planilha1!$A:$A,1,0)</f>
        <v>#ERROR!</v>
      </c>
    </row>
    <row r="2728" ht="15.75" customHeight="1">
      <c r="A2728" s="52">
        <v>258546.0</v>
      </c>
      <c r="B2728" s="53" t="s">
        <v>70</v>
      </c>
      <c r="C2728" s="53" t="s">
        <v>71</v>
      </c>
      <c r="D2728" s="22">
        <v>207394.0</v>
      </c>
      <c r="E2728" s="53" t="s">
        <v>119</v>
      </c>
      <c r="F2728" s="54">
        <v>1.0271339E7</v>
      </c>
      <c r="G2728" s="53" t="s">
        <v>1964</v>
      </c>
      <c r="H2728" s="55">
        <v>2201.0</v>
      </c>
      <c r="I2728" s="55"/>
      <c r="J2728" s="55" t="s">
        <v>126</v>
      </c>
      <c r="K2728" s="53" t="s">
        <v>117</v>
      </c>
      <c r="L2728" s="53"/>
      <c r="M2728" s="53">
        <v>3.53</v>
      </c>
      <c r="N2728" s="53" t="s">
        <v>440</v>
      </c>
      <c r="O2728" s="25">
        <v>382.8073654390935</v>
      </c>
      <c r="P2728" s="25">
        <f>'LISTA DOS ITENS'!$O2728*'LISTA DOS ITENS'!$M2728</f>
        <v>1351.31</v>
      </c>
      <c r="Q2728" s="25">
        <v>382.81</v>
      </c>
      <c r="R2728" s="25">
        <f>'LISTA DOS ITENS'!$Q2728*'LISTA DOS ITENS'!$M2728</f>
        <v>1351.3193</v>
      </c>
      <c r="S2728" s="56">
        <f>IF('LISTA DOS ITENS'!$P2728&gt;'LISTA DOS ITENS'!$R2728,'LISTA DOS ITENS'!$P2728,'LISTA DOS ITENS'!$R2728)</f>
        <v>1351.3193</v>
      </c>
      <c r="T2728" s="25">
        <v>133.31008368301713</v>
      </c>
      <c r="U2728" s="25">
        <f>'LISTA DOS ITENS'!$T2728*'LISTA DOS ITENS'!$M2728</f>
        <v>470.5845954</v>
      </c>
      <c r="V2728" s="56">
        <f t="array" ref="V2728">INDEX('RESUMO - LOTES E VMA'!$F$3:$F$181,MATCH('LISTA DOS ITENS'!$D2728,'RESUMO - LOTES E VMA'!$A$3:$A$181,0))</f>
        <v>93579.15453</v>
      </c>
      <c r="W2728" s="57">
        <f>'LISTA DOS ITENS'!$U2728/'LISTA DOS ITENS'!$V2728</f>
        <v>0.005028733138</v>
      </c>
      <c r="X2728" s="53" t="s">
        <v>53</v>
      </c>
      <c r="Y2728" s="53" t="s">
        <v>290</v>
      </c>
      <c r="Z2728" s="58" t="str">
        <f>'LISTA DOS ITENS'!$F2728&amp;"-"&amp;'LISTA DOS ITENS'!$H2728&amp;"-"&amp;'LISTA DOS ITENS'!$J2728&amp;"-"&amp;'LISTA DOS ITENS'!$K2728&amp;"-"&amp;'LISTA DOS ITENS'!$I2728</f>
        <v>10271339-2201-0026-CONS/IAMN-</v>
      </c>
      <c r="AA2728" s="59" t="str">
        <f t="array" ref="AA2728">INDEX('RESUMO - LOTES E VMA'!$M$3:$M$181,MATCH('LISTA DOS ITENS'!$D2728,'RESUMO - LOTES E VMA'!$A$3:$A$181,0))</f>
        <v>Para Leilão</v>
      </c>
      <c r="AB2728" s="60">
        <f t="array" ref="AB2728">INDEX('RESUMO - LOTES E VMA'!$J$3:$J$181,MATCH('LISTA DOS ITENS'!$D2728,'RESUMO - LOTES E VMA'!$A$3:$A$181,0))</f>
        <v>0.304370017</v>
      </c>
      <c r="AC2728" s="29" t="str">
        <f t="array" ref="AC2728">INDEX('RESUMO - LOTES E VMA'!$L$3:$L$181,MATCH('LISTA DOS ITENS'!$D2728,'RESUMO - LOTES E VMA'!$A$3:$A$181,0))</f>
        <v>1% do Valor de Comparação do VMA</v>
      </c>
      <c r="AD2728" s="53" t="str">
        <f>VLOOKUP(Tabela1[[#This Row],[Índice]],[1]Planilha1!$A:$A,1,0)</f>
        <v>#ERROR!</v>
      </c>
    </row>
    <row r="2729" ht="15.75" customHeight="1">
      <c r="A2729" s="52">
        <v>258547.0</v>
      </c>
      <c r="B2729" s="53" t="s">
        <v>70</v>
      </c>
      <c r="C2729" s="53" t="s">
        <v>71</v>
      </c>
      <c r="D2729" s="22">
        <v>207394.0</v>
      </c>
      <c r="E2729" s="53" t="s">
        <v>119</v>
      </c>
      <c r="F2729" s="54">
        <v>1.0271339E7</v>
      </c>
      <c r="G2729" s="53" t="s">
        <v>1964</v>
      </c>
      <c r="H2729" s="55">
        <v>2201.0</v>
      </c>
      <c r="I2729" s="55"/>
      <c r="J2729" s="55" t="s">
        <v>126</v>
      </c>
      <c r="K2729" s="53" t="s">
        <v>80</v>
      </c>
      <c r="L2729" s="53"/>
      <c r="M2729" s="53">
        <v>3.0</v>
      </c>
      <c r="N2729" s="53" t="s">
        <v>440</v>
      </c>
      <c r="O2729" s="25">
        <v>336.34999999999997</v>
      </c>
      <c r="P2729" s="25">
        <f>'LISTA DOS ITENS'!$O2729*'LISTA DOS ITENS'!$M2729</f>
        <v>1009.05</v>
      </c>
      <c r="Q2729" s="25">
        <v>382.81</v>
      </c>
      <c r="R2729" s="25">
        <f>'LISTA DOS ITENS'!$Q2729*'LISTA DOS ITENS'!$M2729</f>
        <v>1148.43</v>
      </c>
      <c r="S2729" s="56">
        <f>IF('LISTA DOS ITENS'!$P2729&gt;'LISTA DOS ITENS'!$R2729,'LISTA DOS ITENS'!$P2729,'LISTA DOS ITENS'!$R2729)</f>
        <v>1148.43</v>
      </c>
      <c r="T2729" s="25">
        <v>133.31008368301713</v>
      </c>
      <c r="U2729" s="25">
        <f>'LISTA DOS ITENS'!$T2729*'LISTA DOS ITENS'!$M2729</f>
        <v>399.930251</v>
      </c>
      <c r="V2729" s="56">
        <f t="array" ref="V2729">INDEX('RESUMO - LOTES E VMA'!$F$3:$F$181,MATCH('LISTA DOS ITENS'!$D2729,'RESUMO - LOTES E VMA'!$A$3:$A$181,0))</f>
        <v>93579.15453</v>
      </c>
      <c r="W2729" s="57">
        <f>'LISTA DOS ITENS'!$U2729/'LISTA DOS ITENS'!$V2729</f>
        <v>0.004273710882</v>
      </c>
      <c r="X2729" s="53" t="s">
        <v>53</v>
      </c>
      <c r="Y2729" s="53" t="s">
        <v>290</v>
      </c>
      <c r="Z2729" s="58" t="str">
        <f>'LISTA DOS ITENS'!$F2729&amp;"-"&amp;'LISTA DOS ITENS'!$H2729&amp;"-"&amp;'LISTA DOS ITENS'!$J2729&amp;"-"&amp;'LISTA DOS ITENS'!$K2729&amp;"-"&amp;'LISTA DOS ITENS'!$I2729</f>
        <v>10271339-2201-0026-IMOB/NAC-</v>
      </c>
      <c r="AA2729" s="59" t="str">
        <f t="array" ref="AA2729">INDEX('RESUMO - LOTES E VMA'!$M$3:$M$181,MATCH('LISTA DOS ITENS'!$D2729,'RESUMO - LOTES E VMA'!$A$3:$A$181,0))</f>
        <v>Para Leilão</v>
      </c>
      <c r="AB2729" s="60">
        <f t="array" ref="AB2729">INDEX('RESUMO - LOTES E VMA'!$J$3:$J$181,MATCH('LISTA DOS ITENS'!$D2729,'RESUMO - LOTES E VMA'!$A$3:$A$181,0))</f>
        <v>0.304370017</v>
      </c>
      <c r="AC2729" s="29" t="str">
        <f t="array" ref="AC2729">INDEX('RESUMO - LOTES E VMA'!$L$3:$L$181,MATCH('LISTA DOS ITENS'!$D2729,'RESUMO - LOTES E VMA'!$A$3:$A$181,0))</f>
        <v>1% do Valor de Comparação do VMA</v>
      </c>
      <c r="AD2729" s="53" t="str">
        <f>VLOOKUP(Tabela1[[#This Row],[Índice]],[1]Planilha1!$A:$A,1,0)</f>
        <v>#ERROR!</v>
      </c>
    </row>
    <row r="2730" ht="15.75" customHeight="1">
      <c r="A2730" s="52">
        <v>258548.0</v>
      </c>
      <c r="B2730" s="53" t="s">
        <v>70</v>
      </c>
      <c r="C2730" s="53" t="s">
        <v>71</v>
      </c>
      <c r="D2730" s="22">
        <v>207394.0</v>
      </c>
      <c r="E2730" s="53" t="s">
        <v>119</v>
      </c>
      <c r="F2730" s="54">
        <v>1.0310536E7</v>
      </c>
      <c r="G2730" s="53" t="s">
        <v>1981</v>
      </c>
      <c r="H2730" s="55">
        <v>2201.0</v>
      </c>
      <c r="I2730" s="55"/>
      <c r="J2730" s="55" t="s">
        <v>126</v>
      </c>
      <c r="K2730" s="53" t="s">
        <v>73</v>
      </c>
      <c r="L2730" s="53"/>
      <c r="M2730" s="53">
        <v>1.22</v>
      </c>
      <c r="N2730" s="53" t="s">
        <v>440</v>
      </c>
      <c r="O2730" s="25">
        <v>107.76229508196721</v>
      </c>
      <c r="P2730" s="25">
        <f>'LISTA DOS ITENS'!$O2730*'LISTA DOS ITENS'!$M2730</f>
        <v>131.47</v>
      </c>
      <c r="Q2730" s="25">
        <v>107.76</v>
      </c>
      <c r="R2730" s="25">
        <f>'LISTA DOS ITENS'!$Q2730*'LISTA DOS ITENS'!$M2730</f>
        <v>131.4672</v>
      </c>
      <c r="S2730" s="56">
        <f>IF('LISTA DOS ITENS'!$P2730&gt;'LISTA DOS ITENS'!$R2730,'LISTA DOS ITENS'!$P2730,'LISTA DOS ITENS'!$R2730)</f>
        <v>131.47</v>
      </c>
      <c r="T2730" s="25">
        <v>32.361778487692014</v>
      </c>
      <c r="U2730" s="25">
        <f>'LISTA DOS ITENS'!$T2730*'LISTA DOS ITENS'!$M2730</f>
        <v>39.48136975</v>
      </c>
      <c r="V2730" s="56">
        <f t="array" ref="V2730">INDEX('RESUMO - LOTES E VMA'!$F$3:$F$181,MATCH('LISTA DOS ITENS'!$D2730,'RESUMO - LOTES E VMA'!$A$3:$A$181,0))</f>
        <v>93579.15453</v>
      </c>
      <c r="W2730" s="57">
        <f>'LISTA DOS ITENS'!$U2730/'LISTA DOS ITENS'!$V2730</f>
        <v>0.0004219034672</v>
      </c>
      <c r="X2730" s="53" t="s">
        <v>53</v>
      </c>
      <c r="Y2730" s="53" t="s">
        <v>290</v>
      </c>
      <c r="Z2730" s="58" t="str">
        <f>'LISTA DOS ITENS'!$F2730&amp;"-"&amp;'LISTA DOS ITENS'!$H2730&amp;"-"&amp;'LISTA DOS ITENS'!$J2730&amp;"-"&amp;'LISTA DOS ITENS'!$K2730&amp;"-"&amp;'LISTA DOS ITENS'!$I2730</f>
        <v>10310536-2201-0026-CONS/NAC-</v>
      </c>
      <c r="AA2730" s="59" t="str">
        <f t="array" ref="AA2730">INDEX('RESUMO - LOTES E VMA'!$M$3:$M$181,MATCH('LISTA DOS ITENS'!$D2730,'RESUMO - LOTES E VMA'!$A$3:$A$181,0))</f>
        <v>Para Leilão</v>
      </c>
      <c r="AB2730" s="60">
        <f t="array" ref="AB2730">INDEX('RESUMO - LOTES E VMA'!$J$3:$J$181,MATCH('LISTA DOS ITENS'!$D2730,'RESUMO - LOTES E VMA'!$A$3:$A$181,0))</f>
        <v>0.304370017</v>
      </c>
      <c r="AC2730" s="29" t="str">
        <f t="array" ref="AC2730">INDEX('RESUMO - LOTES E VMA'!$L$3:$L$181,MATCH('LISTA DOS ITENS'!$D2730,'RESUMO - LOTES E VMA'!$A$3:$A$181,0))</f>
        <v>1% do Valor de Comparação do VMA</v>
      </c>
      <c r="AD2730" s="53" t="str">
        <f>VLOOKUP(Tabela1[[#This Row],[Índice]],[1]Planilha1!$A:$A,1,0)</f>
        <v>#ERROR!</v>
      </c>
    </row>
    <row r="2731" ht="15.75" customHeight="1">
      <c r="A2731" s="52">
        <v>258549.0</v>
      </c>
      <c r="B2731" s="53" t="s">
        <v>70</v>
      </c>
      <c r="C2731" s="53" t="s">
        <v>71</v>
      </c>
      <c r="D2731" s="22">
        <v>207394.0</v>
      </c>
      <c r="E2731" s="53" t="s">
        <v>119</v>
      </c>
      <c r="F2731" s="54">
        <v>1.1067844E7</v>
      </c>
      <c r="G2731" s="53" t="s">
        <v>1982</v>
      </c>
      <c r="H2731" s="55">
        <v>2201.0</v>
      </c>
      <c r="I2731" s="55"/>
      <c r="J2731" s="55" t="s">
        <v>126</v>
      </c>
      <c r="K2731" s="53" t="s">
        <v>80</v>
      </c>
      <c r="L2731" s="53"/>
      <c r="M2731" s="53">
        <v>0.97</v>
      </c>
      <c r="N2731" s="53" t="s">
        <v>440</v>
      </c>
      <c r="O2731" s="25">
        <v>417.7216494845361</v>
      </c>
      <c r="P2731" s="25">
        <f>'LISTA DOS ITENS'!$O2731*'LISTA DOS ITENS'!$M2731</f>
        <v>405.19</v>
      </c>
      <c r="Q2731" s="25">
        <v>417.72</v>
      </c>
      <c r="R2731" s="25">
        <f>'LISTA DOS ITENS'!$Q2731*'LISTA DOS ITENS'!$M2731</f>
        <v>405.1884</v>
      </c>
      <c r="S2731" s="56">
        <f>IF('LISTA DOS ITENS'!$P2731&gt;'LISTA DOS ITENS'!$R2731,'LISTA DOS ITENS'!$P2731,'LISTA DOS ITENS'!$R2731)</f>
        <v>405.19</v>
      </c>
      <c r="T2731" s="25">
        <v>125.4469386588596</v>
      </c>
      <c r="U2731" s="25">
        <f>'LISTA DOS ITENS'!$T2731*'LISTA DOS ITENS'!$M2731</f>
        <v>121.6835305</v>
      </c>
      <c r="V2731" s="56">
        <f t="array" ref="V2731">INDEX('RESUMO - LOTES E VMA'!$F$3:$F$181,MATCH('LISTA DOS ITENS'!$D2731,'RESUMO - LOTES E VMA'!$A$3:$A$181,0))</f>
        <v>93579.15453</v>
      </c>
      <c r="W2731" s="57">
        <f>'LISTA DOS ITENS'!$U2731/'LISTA DOS ITENS'!$V2731</f>
        <v>0.001300327312</v>
      </c>
      <c r="X2731" s="53" t="s">
        <v>53</v>
      </c>
      <c r="Y2731" s="53" t="s">
        <v>290</v>
      </c>
      <c r="Z2731" s="58" t="str">
        <f>'LISTA DOS ITENS'!$F2731&amp;"-"&amp;'LISTA DOS ITENS'!$H2731&amp;"-"&amp;'LISTA DOS ITENS'!$J2731&amp;"-"&amp;'LISTA DOS ITENS'!$K2731&amp;"-"&amp;'LISTA DOS ITENS'!$I2731</f>
        <v>11067844-2201-0026-IMOB/NAC-</v>
      </c>
      <c r="AA2731" s="59" t="str">
        <f t="array" ref="AA2731">INDEX('RESUMO - LOTES E VMA'!$M$3:$M$181,MATCH('LISTA DOS ITENS'!$D2731,'RESUMO - LOTES E VMA'!$A$3:$A$181,0))</f>
        <v>Para Leilão</v>
      </c>
      <c r="AB2731" s="60">
        <f t="array" ref="AB2731">INDEX('RESUMO - LOTES E VMA'!$J$3:$J$181,MATCH('LISTA DOS ITENS'!$D2731,'RESUMO - LOTES E VMA'!$A$3:$A$181,0))</f>
        <v>0.304370017</v>
      </c>
      <c r="AC2731" s="29" t="str">
        <f t="array" ref="AC2731">INDEX('RESUMO - LOTES E VMA'!$L$3:$L$181,MATCH('LISTA DOS ITENS'!$D2731,'RESUMO - LOTES E VMA'!$A$3:$A$181,0))</f>
        <v>1% do Valor de Comparação do VMA</v>
      </c>
      <c r="AD2731" s="53" t="str">
        <f>VLOOKUP(Tabela1[[#This Row],[Índice]],[1]Planilha1!$A:$A,1,0)</f>
        <v>#ERROR!</v>
      </c>
    </row>
    <row r="2732" ht="15.75" customHeight="1">
      <c r="A2732" s="52">
        <v>258550.0</v>
      </c>
      <c r="B2732" s="53" t="s">
        <v>70</v>
      </c>
      <c r="C2732" s="53" t="s">
        <v>71</v>
      </c>
      <c r="D2732" s="22">
        <v>207394.0</v>
      </c>
      <c r="E2732" s="53" t="s">
        <v>119</v>
      </c>
      <c r="F2732" s="54">
        <v>1.000005E7</v>
      </c>
      <c r="G2732" s="53" t="s">
        <v>1923</v>
      </c>
      <c r="H2732" s="55">
        <v>2101.0</v>
      </c>
      <c r="I2732" s="55" t="s">
        <v>478</v>
      </c>
      <c r="J2732" s="55" t="s">
        <v>121</v>
      </c>
      <c r="K2732" s="53" t="s">
        <v>57</v>
      </c>
      <c r="L2732" s="53"/>
      <c r="M2732" s="53">
        <v>0.5</v>
      </c>
      <c r="N2732" s="53" t="s">
        <v>440</v>
      </c>
      <c r="O2732" s="25">
        <v>0.96</v>
      </c>
      <c r="P2732" s="25">
        <f>'LISTA DOS ITENS'!$O2732*'LISTA DOS ITENS'!$M2732</f>
        <v>0.48</v>
      </c>
      <c r="Q2732" s="25">
        <v>167.9</v>
      </c>
      <c r="R2732" s="25">
        <f>'LISTA DOS ITENS'!$Q2732*'LISTA DOS ITENS'!$M2732</f>
        <v>83.95</v>
      </c>
      <c r="S2732" s="56">
        <f>IF('LISTA DOS ITENS'!$P2732&gt;'LISTA DOS ITENS'!$R2732,'LISTA DOS ITENS'!$P2732,'LISTA DOS ITENS'!$R2732)</f>
        <v>83.95</v>
      </c>
      <c r="T2732" s="25">
        <v>50.42262999335087</v>
      </c>
      <c r="U2732" s="25">
        <f>'LISTA DOS ITENS'!$T2732*'LISTA DOS ITENS'!$M2732</f>
        <v>25.211315</v>
      </c>
      <c r="V2732" s="56">
        <f t="array" ref="V2732">INDEX('RESUMO - LOTES E VMA'!$F$3:$F$181,MATCH('LISTA DOS ITENS'!$D2732,'RESUMO - LOTES E VMA'!$A$3:$A$181,0))</f>
        <v>93579.15453</v>
      </c>
      <c r="W2732" s="57">
        <f>'LISTA DOS ITENS'!$U2732/'LISTA DOS ITENS'!$V2732</f>
        <v>0.0002694116561</v>
      </c>
      <c r="X2732" s="53" t="s">
        <v>53</v>
      </c>
      <c r="Y2732" s="53" t="s">
        <v>290</v>
      </c>
      <c r="Z2732" s="58" t="str">
        <f>'LISTA DOS ITENS'!$F2732&amp;"-"&amp;'LISTA DOS ITENS'!$H2732&amp;"-"&amp;'LISTA DOS ITENS'!$J2732&amp;"-"&amp;'LISTA DOS ITENS'!$K2732&amp;"-"&amp;'LISTA DOS ITENS'!$I2732</f>
        <v>10000050-2101-A026-USADO-PV-3911-15-842-3</v>
      </c>
      <c r="AA2732" s="59" t="str">
        <f t="array" ref="AA2732">INDEX('RESUMO - LOTES E VMA'!$M$3:$M$181,MATCH('LISTA DOS ITENS'!$D2732,'RESUMO - LOTES E VMA'!$A$3:$A$181,0))</f>
        <v>Para Leilão</v>
      </c>
      <c r="AB2732" s="60">
        <f t="array" ref="AB2732">INDEX('RESUMO - LOTES E VMA'!$J$3:$J$181,MATCH('LISTA DOS ITENS'!$D2732,'RESUMO - LOTES E VMA'!$A$3:$A$181,0))</f>
        <v>0.304370017</v>
      </c>
      <c r="AC2732" s="29" t="str">
        <f t="array" ref="AC2732">INDEX('RESUMO - LOTES E VMA'!$L$3:$L$181,MATCH('LISTA DOS ITENS'!$D2732,'RESUMO - LOTES E VMA'!$A$3:$A$181,0))</f>
        <v>1% do Valor de Comparação do VMA</v>
      </c>
      <c r="AD2732" s="53" t="str">
        <f>VLOOKUP(Tabela1[[#This Row],[Índice]],[1]Planilha1!$A:$A,1,0)</f>
        <v>#ERROR!</v>
      </c>
    </row>
    <row r="2733" ht="15.75" customHeight="1">
      <c r="A2733" s="52">
        <v>258551.0</v>
      </c>
      <c r="B2733" s="53" t="s">
        <v>70</v>
      </c>
      <c r="C2733" s="53" t="s">
        <v>71</v>
      </c>
      <c r="D2733" s="22">
        <v>207394.0</v>
      </c>
      <c r="E2733" s="53" t="s">
        <v>119</v>
      </c>
      <c r="F2733" s="54">
        <v>1.000005E7</v>
      </c>
      <c r="G2733" s="53" t="s">
        <v>1923</v>
      </c>
      <c r="H2733" s="55">
        <v>2101.0</v>
      </c>
      <c r="I2733" s="55" t="s">
        <v>81</v>
      </c>
      <c r="J2733" s="55" t="s">
        <v>121</v>
      </c>
      <c r="K2733" s="53" t="s">
        <v>57</v>
      </c>
      <c r="L2733" s="53"/>
      <c r="M2733" s="53">
        <v>1.0</v>
      </c>
      <c r="N2733" s="53" t="s">
        <v>440</v>
      </c>
      <c r="O2733" s="25">
        <v>0.87</v>
      </c>
      <c r="P2733" s="25">
        <f>'LISTA DOS ITENS'!$O2733*'LISTA DOS ITENS'!$M2733</f>
        <v>0.87</v>
      </c>
      <c r="Q2733" s="25">
        <v>167.9</v>
      </c>
      <c r="R2733" s="25">
        <f>'LISTA DOS ITENS'!$Q2733*'LISTA DOS ITENS'!$M2733</f>
        <v>167.9</v>
      </c>
      <c r="S2733" s="56">
        <f>IF('LISTA DOS ITENS'!$P2733&gt;'LISTA DOS ITENS'!$R2733,'LISTA DOS ITENS'!$P2733,'LISTA DOS ITENS'!$R2733)</f>
        <v>167.9</v>
      </c>
      <c r="T2733" s="25">
        <v>50.42262999335087</v>
      </c>
      <c r="U2733" s="25">
        <f>'LISTA DOS ITENS'!$T2733*'LISTA DOS ITENS'!$M2733</f>
        <v>50.42262999</v>
      </c>
      <c r="V2733" s="56">
        <f t="array" ref="V2733">INDEX('RESUMO - LOTES E VMA'!$F$3:$F$181,MATCH('LISTA DOS ITENS'!$D2733,'RESUMO - LOTES E VMA'!$A$3:$A$181,0))</f>
        <v>93579.15453</v>
      </c>
      <c r="W2733" s="57">
        <f>'LISTA DOS ITENS'!$U2733/'LISTA DOS ITENS'!$V2733</f>
        <v>0.0005388233122</v>
      </c>
      <c r="X2733" s="53" t="s">
        <v>53</v>
      </c>
      <c r="Y2733" s="53" t="s">
        <v>290</v>
      </c>
      <c r="Z2733" s="58" t="str">
        <f>'LISTA DOS ITENS'!$F2733&amp;"-"&amp;'LISTA DOS ITENS'!$H2733&amp;"-"&amp;'LISTA DOS ITENS'!$J2733&amp;"-"&amp;'LISTA DOS ITENS'!$K2733&amp;"-"&amp;'LISTA DOS ITENS'!$I2733</f>
        <v>10000050-2101-A026-USADO-ED-1000-01.01</v>
      </c>
      <c r="AA2733" s="59" t="str">
        <f t="array" ref="AA2733">INDEX('RESUMO - LOTES E VMA'!$M$3:$M$181,MATCH('LISTA DOS ITENS'!$D2733,'RESUMO - LOTES E VMA'!$A$3:$A$181,0))</f>
        <v>Para Leilão</v>
      </c>
      <c r="AB2733" s="60">
        <f t="array" ref="AB2733">INDEX('RESUMO - LOTES E VMA'!$J$3:$J$181,MATCH('LISTA DOS ITENS'!$D2733,'RESUMO - LOTES E VMA'!$A$3:$A$181,0))</f>
        <v>0.304370017</v>
      </c>
      <c r="AC2733" s="29" t="str">
        <f t="array" ref="AC2733">INDEX('RESUMO - LOTES E VMA'!$L$3:$L$181,MATCH('LISTA DOS ITENS'!$D2733,'RESUMO - LOTES E VMA'!$A$3:$A$181,0))</f>
        <v>1% do Valor de Comparação do VMA</v>
      </c>
      <c r="AD2733" s="53" t="str">
        <f>VLOOKUP(Tabela1[[#This Row],[Índice]],[1]Planilha1!$A:$A,1,0)</f>
        <v>#ERROR!</v>
      </c>
    </row>
    <row r="2734" ht="15.75" customHeight="1">
      <c r="A2734" s="52">
        <v>258552.0</v>
      </c>
      <c r="B2734" s="53" t="s">
        <v>70</v>
      </c>
      <c r="C2734" s="53" t="s">
        <v>71</v>
      </c>
      <c r="D2734" s="22">
        <v>207394.0</v>
      </c>
      <c r="E2734" s="53" t="s">
        <v>119</v>
      </c>
      <c r="F2734" s="54">
        <v>1.0000138E7</v>
      </c>
      <c r="G2734" s="53" t="s">
        <v>1937</v>
      </c>
      <c r="H2734" s="55">
        <v>2101.0</v>
      </c>
      <c r="I2734" s="55"/>
      <c r="J2734" s="55" t="s">
        <v>121</v>
      </c>
      <c r="K2734" s="53" t="s">
        <v>73</v>
      </c>
      <c r="L2734" s="53"/>
      <c r="M2734" s="53">
        <v>0.346</v>
      </c>
      <c r="N2734" s="53" t="s">
        <v>440</v>
      </c>
      <c r="O2734" s="25">
        <v>480.1156069364162</v>
      </c>
      <c r="P2734" s="25">
        <f>'LISTA DOS ITENS'!$O2734*'LISTA DOS ITENS'!$M2734</f>
        <v>166.12</v>
      </c>
      <c r="Q2734" s="25">
        <v>480.1</v>
      </c>
      <c r="R2734" s="25">
        <f>'LISTA DOS ITENS'!$Q2734*'LISTA DOS ITENS'!$M2734</f>
        <v>166.1146</v>
      </c>
      <c r="S2734" s="56">
        <f>IF('LISTA DOS ITENS'!$P2734&gt;'LISTA DOS ITENS'!$R2734,'LISTA DOS ITENS'!$P2734,'LISTA DOS ITENS'!$R2734)</f>
        <v>166.12</v>
      </c>
      <c r="T2734" s="25">
        <v>144.18049231571027</v>
      </c>
      <c r="U2734" s="25">
        <f>'LISTA DOS ITENS'!$T2734*'LISTA DOS ITENS'!$M2734</f>
        <v>49.88645034</v>
      </c>
      <c r="V2734" s="56">
        <f t="array" ref="V2734">INDEX('RESUMO - LOTES E VMA'!$F$3:$F$181,MATCH('LISTA DOS ITENS'!$D2734,'RESUMO - LOTES E VMA'!$A$3:$A$181,0))</f>
        <v>93579.15453</v>
      </c>
      <c r="W2734" s="57">
        <f>'LISTA DOS ITENS'!$U2734/'LISTA DOS ITENS'!$V2734</f>
        <v>0.000533093621</v>
      </c>
      <c r="X2734" s="53" t="s">
        <v>53</v>
      </c>
      <c r="Y2734" s="53" t="s">
        <v>290</v>
      </c>
      <c r="Z2734" s="58" t="str">
        <f>'LISTA DOS ITENS'!$F2734&amp;"-"&amp;'LISTA DOS ITENS'!$H2734&amp;"-"&amp;'LISTA DOS ITENS'!$J2734&amp;"-"&amp;'LISTA DOS ITENS'!$K2734&amp;"-"&amp;'LISTA DOS ITENS'!$I2734</f>
        <v>10000138-2101-A026-CONS/NAC-</v>
      </c>
      <c r="AA2734" s="59" t="str">
        <f t="array" ref="AA2734">INDEX('RESUMO - LOTES E VMA'!$M$3:$M$181,MATCH('LISTA DOS ITENS'!$D2734,'RESUMO - LOTES E VMA'!$A$3:$A$181,0))</f>
        <v>Para Leilão</v>
      </c>
      <c r="AB2734" s="60">
        <f t="array" ref="AB2734">INDEX('RESUMO - LOTES E VMA'!$J$3:$J$181,MATCH('LISTA DOS ITENS'!$D2734,'RESUMO - LOTES E VMA'!$A$3:$A$181,0))</f>
        <v>0.304370017</v>
      </c>
      <c r="AC2734" s="29" t="str">
        <f t="array" ref="AC2734">INDEX('RESUMO - LOTES E VMA'!$L$3:$L$181,MATCH('LISTA DOS ITENS'!$D2734,'RESUMO - LOTES E VMA'!$A$3:$A$181,0))</f>
        <v>1% do Valor de Comparação do VMA</v>
      </c>
      <c r="AD2734" s="53" t="str">
        <f>VLOOKUP(Tabela1[[#This Row],[Índice]],[1]Planilha1!$A:$A,1,0)</f>
        <v>#ERROR!</v>
      </c>
    </row>
    <row r="2735" ht="15.75" customHeight="1">
      <c r="A2735" s="52">
        <v>258553.0</v>
      </c>
      <c r="B2735" s="53" t="s">
        <v>70</v>
      </c>
      <c r="C2735" s="53" t="s">
        <v>71</v>
      </c>
      <c r="D2735" s="22">
        <v>207394.0</v>
      </c>
      <c r="E2735" s="53" t="s">
        <v>119</v>
      </c>
      <c r="F2735" s="54">
        <v>1.0000153E7</v>
      </c>
      <c r="G2735" s="53" t="s">
        <v>1983</v>
      </c>
      <c r="H2735" s="55">
        <v>2101.0</v>
      </c>
      <c r="I2735" s="55"/>
      <c r="J2735" s="55" t="s">
        <v>121</v>
      </c>
      <c r="K2735" s="53" t="s">
        <v>57</v>
      </c>
      <c r="L2735" s="53"/>
      <c r="M2735" s="53">
        <v>0.43699999999999983</v>
      </c>
      <c r="N2735" s="53" t="s">
        <v>440</v>
      </c>
      <c r="O2735" s="25">
        <v>1.0</v>
      </c>
      <c r="P2735" s="25">
        <f>'LISTA DOS ITENS'!$O2735*'LISTA DOS ITENS'!$M2735</f>
        <v>0.437</v>
      </c>
      <c r="Q2735" s="25">
        <v>266.58</v>
      </c>
      <c r="R2735" s="25">
        <f>'LISTA DOS ITENS'!$Q2735*'LISTA DOS ITENS'!$M2735</f>
        <v>116.49546</v>
      </c>
      <c r="S2735" s="56">
        <f>IF('LISTA DOS ITENS'!$P2735&gt;'LISTA DOS ITENS'!$R2735,'LISTA DOS ITENS'!$P2735,'LISTA DOS ITENS'!$R2735)</f>
        <v>116.49546</v>
      </c>
      <c r="T2735" s="25">
        <v>80.0575622610332</v>
      </c>
      <c r="U2735" s="25">
        <f>'LISTA DOS ITENS'!$T2735*'LISTA DOS ITENS'!$M2735</f>
        <v>34.98515471</v>
      </c>
      <c r="V2735" s="56">
        <f t="array" ref="V2735">INDEX('RESUMO - LOTES E VMA'!$F$3:$F$181,MATCH('LISTA DOS ITENS'!$D2735,'RESUMO - LOTES E VMA'!$A$3:$A$181,0))</f>
        <v>93579.15453</v>
      </c>
      <c r="W2735" s="57">
        <f>'LISTA DOS ITENS'!$U2735/'LISTA DOS ITENS'!$V2735</f>
        <v>0.0003738562812</v>
      </c>
      <c r="X2735" s="53" t="s">
        <v>53</v>
      </c>
      <c r="Y2735" s="53" t="s">
        <v>290</v>
      </c>
      <c r="Z2735" s="58" t="str">
        <f>'LISTA DOS ITENS'!$F2735&amp;"-"&amp;'LISTA DOS ITENS'!$H2735&amp;"-"&amp;'LISTA DOS ITENS'!$J2735&amp;"-"&amp;'LISTA DOS ITENS'!$K2735&amp;"-"&amp;'LISTA DOS ITENS'!$I2735</f>
        <v>10000153-2101-A026-USADO-</v>
      </c>
      <c r="AA2735" s="59" t="str">
        <f t="array" ref="AA2735">INDEX('RESUMO - LOTES E VMA'!$M$3:$M$181,MATCH('LISTA DOS ITENS'!$D2735,'RESUMO - LOTES E VMA'!$A$3:$A$181,0))</f>
        <v>Para Leilão</v>
      </c>
      <c r="AB2735" s="60">
        <f t="array" ref="AB2735">INDEX('RESUMO - LOTES E VMA'!$J$3:$J$181,MATCH('LISTA DOS ITENS'!$D2735,'RESUMO - LOTES E VMA'!$A$3:$A$181,0))</f>
        <v>0.304370017</v>
      </c>
      <c r="AC2735" s="29" t="str">
        <f t="array" ref="AC2735">INDEX('RESUMO - LOTES E VMA'!$L$3:$L$181,MATCH('LISTA DOS ITENS'!$D2735,'RESUMO - LOTES E VMA'!$A$3:$A$181,0))</f>
        <v>1% do Valor de Comparação do VMA</v>
      </c>
      <c r="AD2735" s="53" t="str">
        <f>VLOOKUP(Tabela1[[#This Row],[Índice]],[1]Planilha1!$A:$A,1,0)</f>
        <v>#ERROR!</v>
      </c>
    </row>
    <row r="2736" ht="15.75" customHeight="1">
      <c r="A2736" s="52">
        <v>258554.0</v>
      </c>
      <c r="B2736" s="53" t="s">
        <v>70</v>
      </c>
      <c r="C2736" s="53" t="s">
        <v>71</v>
      </c>
      <c r="D2736" s="22">
        <v>207394.0</v>
      </c>
      <c r="E2736" s="53" t="s">
        <v>119</v>
      </c>
      <c r="F2736" s="54">
        <v>1.000045E7</v>
      </c>
      <c r="G2736" s="53" t="s">
        <v>1951</v>
      </c>
      <c r="H2736" s="55">
        <v>2101.0</v>
      </c>
      <c r="I2736" s="55"/>
      <c r="J2736" s="55" t="s">
        <v>121</v>
      </c>
      <c r="K2736" s="53" t="s">
        <v>73</v>
      </c>
      <c r="L2736" s="53"/>
      <c r="M2736" s="53">
        <v>6.08</v>
      </c>
      <c r="N2736" s="53" t="s">
        <v>440</v>
      </c>
      <c r="O2736" s="25">
        <v>233.2752</v>
      </c>
      <c r="P2736" s="25">
        <f>'LISTA DOS ITENS'!$O2736*'LISTA DOS ITENS'!$M2736</f>
        <v>1418.313216</v>
      </c>
      <c r="Q2736" s="25">
        <v>233.27</v>
      </c>
      <c r="R2736" s="25">
        <f>'LISTA DOS ITENS'!$Q2736*'LISTA DOS ITENS'!$M2736</f>
        <v>1418.2816</v>
      </c>
      <c r="S2736" s="56">
        <f>IF('LISTA DOS ITENS'!$P2736&gt;'LISTA DOS ITENS'!$R2736,'LISTA DOS ITENS'!$P2736,'LISTA DOS ITENS'!$R2736)</f>
        <v>1418.313216</v>
      </c>
      <c r="T2736" s="25">
        <v>76.230776596232</v>
      </c>
      <c r="U2736" s="25">
        <f>'LISTA DOS ITENS'!$T2736*'LISTA DOS ITENS'!$M2736</f>
        <v>463.4831217</v>
      </c>
      <c r="V2736" s="56">
        <f t="array" ref="V2736">INDEX('RESUMO - LOTES E VMA'!$F$3:$F$181,MATCH('LISTA DOS ITENS'!$D2736,'RESUMO - LOTES E VMA'!$A$3:$A$181,0))</f>
        <v>93579.15453</v>
      </c>
      <c r="W2736" s="57">
        <f>'LISTA DOS ITENS'!$U2736/'LISTA DOS ITENS'!$V2736</f>
        <v>0.004952845792</v>
      </c>
      <c r="X2736" s="53" t="s">
        <v>53</v>
      </c>
      <c r="Y2736" s="53" t="s">
        <v>290</v>
      </c>
      <c r="Z2736" s="58" t="str">
        <f>'LISTA DOS ITENS'!$F2736&amp;"-"&amp;'LISTA DOS ITENS'!$H2736&amp;"-"&amp;'LISTA DOS ITENS'!$J2736&amp;"-"&amp;'LISTA DOS ITENS'!$K2736&amp;"-"&amp;'LISTA DOS ITENS'!$I2736</f>
        <v>10000450-2101-A026-CONS/NAC-</v>
      </c>
      <c r="AA2736" s="59" t="str">
        <f t="array" ref="AA2736">INDEX('RESUMO - LOTES E VMA'!$M$3:$M$181,MATCH('LISTA DOS ITENS'!$D2736,'RESUMO - LOTES E VMA'!$A$3:$A$181,0))</f>
        <v>Para Leilão</v>
      </c>
      <c r="AB2736" s="60">
        <f t="array" ref="AB2736">INDEX('RESUMO - LOTES E VMA'!$J$3:$J$181,MATCH('LISTA DOS ITENS'!$D2736,'RESUMO - LOTES E VMA'!$A$3:$A$181,0))</f>
        <v>0.304370017</v>
      </c>
      <c r="AC2736" s="29" t="str">
        <f t="array" ref="AC2736">INDEX('RESUMO - LOTES E VMA'!$L$3:$L$181,MATCH('LISTA DOS ITENS'!$D2736,'RESUMO - LOTES E VMA'!$A$3:$A$181,0))</f>
        <v>1% do Valor de Comparação do VMA</v>
      </c>
      <c r="AD2736" s="53" t="str">
        <f>VLOOKUP(Tabela1[[#This Row],[Índice]],[1]Planilha1!$A:$A,1,0)</f>
        <v>#ERROR!</v>
      </c>
    </row>
    <row r="2737" ht="15.75" customHeight="1">
      <c r="A2737" s="52">
        <v>258555.0</v>
      </c>
      <c r="B2737" s="53" t="s">
        <v>70</v>
      </c>
      <c r="C2737" s="53" t="s">
        <v>71</v>
      </c>
      <c r="D2737" s="22">
        <v>207394.0</v>
      </c>
      <c r="E2737" s="53" t="s">
        <v>119</v>
      </c>
      <c r="F2737" s="54">
        <v>1.0000451E7</v>
      </c>
      <c r="G2737" s="53" t="s">
        <v>1952</v>
      </c>
      <c r="H2737" s="55">
        <v>2101.0</v>
      </c>
      <c r="I2737" s="55"/>
      <c r="J2737" s="55" t="s">
        <v>121</v>
      </c>
      <c r="K2737" s="53" t="s">
        <v>122</v>
      </c>
      <c r="L2737" s="53"/>
      <c r="M2737" s="53">
        <v>2.48</v>
      </c>
      <c r="N2737" s="53" t="s">
        <v>440</v>
      </c>
      <c r="O2737" s="25">
        <v>1154.608870967742</v>
      </c>
      <c r="P2737" s="25">
        <f>'LISTA DOS ITENS'!$O2737*'LISTA DOS ITENS'!$M2737</f>
        <v>2863.43</v>
      </c>
      <c r="Q2737" s="25">
        <v>1181.49</v>
      </c>
      <c r="R2737" s="25">
        <f>'LISTA DOS ITENS'!$Q2737*'LISTA DOS ITENS'!$M2737</f>
        <v>2930.0952</v>
      </c>
      <c r="S2737" s="56">
        <f>IF('LISTA DOS ITENS'!$P2737&gt;'LISTA DOS ITENS'!$R2737,'LISTA DOS ITENS'!$P2737,'LISTA DOS ITENS'!$R2737)</f>
        <v>2930.0952</v>
      </c>
      <c r="T2737" s="25">
        <v>189.4739429695182</v>
      </c>
      <c r="U2737" s="25">
        <f>'LISTA DOS ITENS'!$T2737*'LISTA DOS ITENS'!$M2737</f>
        <v>469.8953786</v>
      </c>
      <c r="V2737" s="56">
        <f t="array" ref="V2737">INDEX('RESUMO - LOTES E VMA'!$F$3:$F$181,MATCH('LISTA DOS ITENS'!$D2737,'RESUMO - LOTES E VMA'!$A$3:$A$181,0))</f>
        <v>93579.15453</v>
      </c>
      <c r="W2737" s="57">
        <f>'LISTA DOS ITENS'!$U2737/'LISTA DOS ITENS'!$V2737</f>
        <v>0.00502136807</v>
      </c>
      <c r="X2737" s="53" t="s">
        <v>53</v>
      </c>
      <c r="Y2737" s="53" t="s">
        <v>290</v>
      </c>
      <c r="Z2737" s="58" t="str">
        <f>'LISTA DOS ITENS'!$F2737&amp;"-"&amp;'LISTA DOS ITENS'!$H2737&amp;"-"&amp;'LISTA DOS ITENS'!$J2737&amp;"-"&amp;'LISTA DOS ITENS'!$K2737&amp;"-"&amp;'LISTA DOS ITENS'!$I2737</f>
        <v>10000451-2101-A026-IMOB/IAMN-</v>
      </c>
      <c r="AA2737" s="59" t="str">
        <f t="array" ref="AA2737">INDEX('RESUMO - LOTES E VMA'!$M$3:$M$181,MATCH('LISTA DOS ITENS'!$D2737,'RESUMO - LOTES E VMA'!$A$3:$A$181,0))</f>
        <v>Para Leilão</v>
      </c>
      <c r="AB2737" s="60">
        <f t="array" ref="AB2737">INDEX('RESUMO - LOTES E VMA'!$J$3:$J$181,MATCH('LISTA DOS ITENS'!$D2737,'RESUMO - LOTES E VMA'!$A$3:$A$181,0))</f>
        <v>0.304370017</v>
      </c>
      <c r="AC2737" s="29" t="str">
        <f t="array" ref="AC2737">INDEX('RESUMO - LOTES E VMA'!$L$3:$L$181,MATCH('LISTA DOS ITENS'!$D2737,'RESUMO - LOTES E VMA'!$A$3:$A$181,0))</f>
        <v>1% do Valor de Comparação do VMA</v>
      </c>
      <c r="AD2737" s="53" t="str">
        <f>VLOOKUP(Tabela1[[#This Row],[Índice]],[1]Planilha1!$A:$A,1,0)</f>
        <v>#ERROR!</v>
      </c>
    </row>
    <row r="2738" ht="15.75" customHeight="1">
      <c r="A2738" s="52">
        <v>258556.0</v>
      </c>
      <c r="B2738" s="53" t="s">
        <v>70</v>
      </c>
      <c r="C2738" s="53" t="s">
        <v>71</v>
      </c>
      <c r="D2738" s="22">
        <v>207394.0</v>
      </c>
      <c r="E2738" s="53" t="s">
        <v>119</v>
      </c>
      <c r="F2738" s="54">
        <v>1.0056276E7</v>
      </c>
      <c r="G2738" s="53" t="s">
        <v>1954</v>
      </c>
      <c r="H2738" s="55">
        <v>2101.0</v>
      </c>
      <c r="I2738" s="55"/>
      <c r="J2738" s="55" t="s">
        <v>121</v>
      </c>
      <c r="K2738" s="53" t="s">
        <v>73</v>
      </c>
      <c r="L2738" s="53"/>
      <c r="M2738" s="53">
        <v>0.96</v>
      </c>
      <c r="N2738" s="53" t="s">
        <v>440</v>
      </c>
      <c r="O2738" s="25">
        <v>50.416666666666664</v>
      </c>
      <c r="P2738" s="25">
        <f>'LISTA DOS ITENS'!$O2738*'LISTA DOS ITENS'!$M2738</f>
        <v>48.4</v>
      </c>
      <c r="Q2738" s="25">
        <v>50.42</v>
      </c>
      <c r="R2738" s="25">
        <f>'LISTA DOS ITENS'!$Q2738*'LISTA DOS ITENS'!$M2738</f>
        <v>48.4032</v>
      </c>
      <c r="S2738" s="56">
        <f>IF('LISTA DOS ITENS'!$P2738&gt;'LISTA DOS ITENS'!$R2738,'LISTA DOS ITENS'!$P2738,'LISTA DOS ITENS'!$R2738)</f>
        <v>48.4032</v>
      </c>
      <c r="T2738" s="25">
        <v>15.141804671022935</v>
      </c>
      <c r="U2738" s="25">
        <f>'LISTA DOS ITENS'!$T2738*'LISTA DOS ITENS'!$M2738</f>
        <v>14.53613248</v>
      </c>
      <c r="V2738" s="56">
        <f t="array" ref="V2738">INDEX('RESUMO - LOTES E VMA'!$F$3:$F$181,MATCH('LISTA DOS ITENS'!$D2738,'RESUMO - LOTES E VMA'!$A$3:$A$181,0))</f>
        <v>93579.15453</v>
      </c>
      <c r="W2738" s="57">
        <f>'LISTA DOS ITENS'!$U2738/'LISTA DOS ITENS'!$V2738</f>
        <v>0.0001553351551</v>
      </c>
      <c r="X2738" s="53" t="s">
        <v>53</v>
      </c>
      <c r="Y2738" s="53" t="s">
        <v>290</v>
      </c>
      <c r="Z2738" s="58" t="str">
        <f>'LISTA DOS ITENS'!$F2738&amp;"-"&amp;'LISTA DOS ITENS'!$H2738&amp;"-"&amp;'LISTA DOS ITENS'!$J2738&amp;"-"&amp;'LISTA DOS ITENS'!$K2738&amp;"-"&amp;'LISTA DOS ITENS'!$I2738</f>
        <v>10056276-2101-A026-CONS/NAC-</v>
      </c>
      <c r="AA2738" s="59" t="str">
        <f t="array" ref="AA2738">INDEX('RESUMO - LOTES E VMA'!$M$3:$M$181,MATCH('LISTA DOS ITENS'!$D2738,'RESUMO - LOTES E VMA'!$A$3:$A$181,0))</f>
        <v>Para Leilão</v>
      </c>
      <c r="AB2738" s="60">
        <f t="array" ref="AB2738">INDEX('RESUMO - LOTES E VMA'!$J$3:$J$181,MATCH('LISTA DOS ITENS'!$D2738,'RESUMO - LOTES E VMA'!$A$3:$A$181,0))</f>
        <v>0.304370017</v>
      </c>
      <c r="AC2738" s="29" t="str">
        <f t="array" ref="AC2738">INDEX('RESUMO - LOTES E VMA'!$L$3:$L$181,MATCH('LISTA DOS ITENS'!$D2738,'RESUMO - LOTES E VMA'!$A$3:$A$181,0))</f>
        <v>1% do Valor de Comparação do VMA</v>
      </c>
      <c r="AD2738" s="53" t="str">
        <f>VLOOKUP(Tabela1[[#This Row],[Índice]],[1]Planilha1!$A:$A,1,0)</f>
        <v>#ERROR!</v>
      </c>
    </row>
    <row r="2739" ht="15.75" customHeight="1">
      <c r="A2739" s="52">
        <v>258557.0</v>
      </c>
      <c r="B2739" s="53" t="s">
        <v>70</v>
      </c>
      <c r="C2739" s="53" t="s">
        <v>71</v>
      </c>
      <c r="D2739" s="22">
        <v>207394.0</v>
      </c>
      <c r="E2739" s="53" t="s">
        <v>119</v>
      </c>
      <c r="F2739" s="54">
        <v>1.0057142E7</v>
      </c>
      <c r="G2739" s="53" t="s">
        <v>1955</v>
      </c>
      <c r="H2739" s="55">
        <v>2101.0</v>
      </c>
      <c r="I2739" s="55" t="s">
        <v>81</v>
      </c>
      <c r="J2739" s="55" t="s">
        <v>121</v>
      </c>
      <c r="K2739" s="53" t="s">
        <v>73</v>
      </c>
      <c r="L2739" s="53"/>
      <c r="M2739" s="53">
        <v>4.68</v>
      </c>
      <c r="N2739" s="53" t="s">
        <v>440</v>
      </c>
      <c r="O2739" s="25">
        <v>288.1111111111111</v>
      </c>
      <c r="P2739" s="25">
        <f>'LISTA DOS ITENS'!$O2739*'LISTA DOS ITENS'!$M2739</f>
        <v>1348.36</v>
      </c>
      <c r="Q2739" s="25">
        <v>288.14</v>
      </c>
      <c r="R2739" s="25">
        <f>'LISTA DOS ITENS'!$Q2739*'LISTA DOS ITENS'!$M2739</f>
        <v>1348.4952</v>
      </c>
      <c r="S2739" s="56">
        <f>IF('LISTA DOS ITENS'!$P2739&gt;'LISTA DOS ITENS'!$R2739,'LISTA DOS ITENS'!$P2739,'LISTA DOS ITENS'!$R2739)</f>
        <v>1348.4952</v>
      </c>
      <c r="T2739" s="25">
        <v>86.53232046625443</v>
      </c>
      <c r="U2739" s="25">
        <f>'LISTA DOS ITENS'!$T2739*'LISTA DOS ITENS'!$M2739</f>
        <v>404.9712598</v>
      </c>
      <c r="V2739" s="56">
        <f t="array" ref="V2739">INDEX('RESUMO - LOTES E VMA'!$F$3:$F$181,MATCH('LISTA DOS ITENS'!$D2739,'RESUMO - LOTES E VMA'!$A$3:$A$181,0))</f>
        <v>93579.15453</v>
      </c>
      <c r="W2739" s="57">
        <f>'LISTA DOS ITENS'!$U2739/'LISTA DOS ITENS'!$V2739</f>
        <v>0.00432757981</v>
      </c>
      <c r="X2739" s="53" t="s">
        <v>53</v>
      </c>
      <c r="Y2739" s="53" t="s">
        <v>290</v>
      </c>
      <c r="Z2739" s="58" t="str">
        <f>'LISTA DOS ITENS'!$F2739&amp;"-"&amp;'LISTA DOS ITENS'!$H2739&amp;"-"&amp;'LISTA DOS ITENS'!$J2739&amp;"-"&amp;'LISTA DOS ITENS'!$K2739&amp;"-"&amp;'LISTA DOS ITENS'!$I2739</f>
        <v>10057142-2101-A026-CONS/NAC-ED-1000-01.01</v>
      </c>
      <c r="AA2739" s="59" t="str">
        <f t="array" ref="AA2739">INDEX('RESUMO - LOTES E VMA'!$M$3:$M$181,MATCH('LISTA DOS ITENS'!$D2739,'RESUMO - LOTES E VMA'!$A$3:$A$181,0))</f>
        <v>Para Leilão</v>
      </c>
      <c r="AB2739" s="60">
        <f t="array" ref="AB2739">INDEX('RESUMO - LOTES E VMA'!$J$3:$J$181,MATCH('LISTA DOS ITENS'!$D2739,'RESUMO - LOTES E VMA'!$A$3:$A$181,0))</f>
        <v>0.304370017</v>
      </c>
      <c r="AC2739" s="29" t="str">
        <f t="array" ref="AC2739">INDEX('RESUMO - LOTES E VMA'!$L$3:$L$181,MATCH('LISTA DOS ITENS'!$D2739,'RESUMO - LOTES E VMA'!$A$3:$A$181,0))</f>
        <v>1% do Valor de Comparação do VMA</v>
      </c>
      <c r="AD2739" s="53" t="str">
        <f>VLOOKUP(Tabela1[[#This Row],[Índice]],[1]Planilha1!$A:$A,1,0)</f>
        <v>#ERROR!</v>
      </c>
    </row>
    <row r="2740" ht="15.75" customHeight="1">
      <c r="A2740" s="52">
        <v>258558.0</v>
      </c>
      <c r="B2740" s="53" t="s">
        <v>70</v>
      </c>
      <c r="C2740" s="53" t="s">
        <v>71</v>
      </c>
      <c r="D2740" s="22">
        <v>207394.0</v>
      </c>
      <c r="E2740" s="53" t="s">
        <v>119</v>
      </c>
      <c r="F2740" s="54">
        <v>1.0057142E7</v>
      </c>
      <c r="G2740" s="53" t="s">
        <v>1955</v>
      </c>
      <c r="H2740" s="55">
        <v>2101.0</v>
      </c>
      <c r="I2740" s="55"/>
      <c r="J2740" s="55" t="s">
        <v>121</v>
      </c>
      <c r="K2740" s="53" t="s">
        <v>73</v>
      </c>
      <c r="L2740" s="53"/>
      <c r="M2740" s="53">
        <v>0.22</v>
      </c>
      <c r="N2740" s="53" t="s">
        <v>440</v>
      </c>
      <c r="O2740" s="25">
        <v>288.1363636363636</v>
      </c>
      <c r="P2740" s="25">
        <f>'LISTA DOS ITENS'!$O2740*'LISTA DOS ITENS'!$M2740</f>
        <v>63.39</v>
      </c>
      <c r="Q2740" s="25">
        <v>288.14</v>
      </c>
      <c r="R2740" s="25">
        <f>'LISTA DOS ITENS'!$Q2740*'LISTA DOS ITENS'!$M2740</f>
        <v>63.3908</v>
      </c>
      <c r="S2740" s="56">
        <f>IF('LISTA DOS ITENS'!$P2740&gt;'LISTA DOS ITENS'!$R2740,'LISTA DOS ITENS'!$P2740,'LISTA DOS ITENS'!$R2740)</f>
        <v>63.3908</v>
      </c>
      <c r="T2740" s="25">
        <v>86.53232046625443</v>
      </c>
      <c r="U2740" s="25">
        <f>'LISTA DOS ITENS'!$T2740*'LISTA DOS ITENS'!$M2740</f>
        <v>19.0371105</v>
      </c>
      <c r="V2740" s="56">
        <f t="array" ref="V2740">INDEX('RESUMO - LOTES E VMA'!$F$3:$F$181,MATCH('LISTA DOS ITENS'!$D2740,'RESUMO - LOTES E VMA'!$A$3:$A$181,0))</f>
        <v>93579.15453</v>
      </c>
      <c r="W2740" s="57">
        <f>'LISTA DOS ITENS'!$U2740/'LISTA DOS ITENS'!$V2740</f>
        <v>0.0002034332389</v>
      </c>
      <c r="X2740" s="53" t="s">
        <v>53</v>
      </c>
      <c r="Y2740" s="53" t="s">
        <v>290</v>
      </c>
      <c r="Z2740" s="58" t="str">
        <f>'LISTA DOS ITENS'!$F2740&amp;"-"&amp;'LISTA DOS ITENS'!$H2740&amp;"-"&amp;'LISTA DOS ITENS'!$J2740&amp;"-"&amp;'LISTA DOS ITENS'!$K2740&amp;"-"&amp;'LISTA DOS ITENS'!$I2740</f>
        <v>10057142-2101-A026-CONS/NAC-</v>
      </c>
      <c r="AA2740" s="59" t="str">
        <f t="array" ref="AA2740">INDEX('RESUMO - LOTES E VMA'!$M$3:$M$181,MATCH('LISTA DOS ITENS'!$D2740,'RESUMO - LOTES E VMA'!$A$3:$A$181,0))</f>
        <v>Para Leilão</v>
      </c>
      <c r="AB2740" s="60">
        <f t="array" ref="AB2740">INDEX('RESUMO - LOTES E VMA'!$J$3:$J$181,MATCH('LISTA DOS ITENS'!$D2740,'RESUMO - LOTES E VMA'!$A$3:$A$181,0))</f>
        <v>0.304370017</v>
      </c>
      <c r="AC2740" s="29" t="str">
        <f t="array" ref="AC2740">INDEX('RESUMO - LOTES E VMA'!$L$3:$L$181,MATCH('LISTA DOS ITENS'!$D2740,'RESUMO - LOTES E VMA'!$A$3:$A$181,0))</f>
        <v>1% do Valor de Comparação do VMA</v>
      </c>
      <c r="AD2740" s="53" t="str">
        <f>VLOOKUP(Tabela1[[#This Row],[Índice]],[1]Planilha1!$A:$A,1,0)</f>
        <v>#ERROR!</v>
      </c>
    </row>
    <row r="2741" ht="15.75" customHeight="1">
      <c r="A2741" s="52">
        <v>258559.0</v>
      </c>
      <c r="B2741" s="53" t="s">
        <v>70</v>
      </c>
      <c r="C2741" s="53" t="s">
        <v>71</v>
      </c>
      <c r="D2741" s="22">
        <v>207394.0</v>
      </c>
      <c r="E2741" s="53" t="s">
        <v>119</v>
      </c>
      <c r="F2741" s="54">
        <v>1.0116551E7</v>
      </c>
      <c r="G2741" s="53" t="s">
        <v>1958</v>
      </c>
      <c r="H2741" s="55">
        <v>2101.0</v>
      </c>
      <c r="I2741" s="55"/>
      <c r="J2741" s="55" t="s">
        <v>121</v>
      </c>
      <c r="K2741" s="53" t="s">
        <v>125</v>
      </c>
      <c r="L2741" s="53"/>
      <c r="M2741" s="53">
        <v>5.155</v>
      </c>
      <c r="N2741" s="53" t="s">
        <v>440</v>
      </c>
      <c r="O2741" s="25">
        <v>189.6042677012609</v>
      </c>
      <c r="P2741" s="25">
        <f>'LISTA DOS ITENS'!$O2741*'LISTA DOS ITENS'!$M2741</f>
        <v>977.41</v>
      </c>
      <c r="Q2741" s="25">
        <v>295.95</v>
      </c>
      <c r="R2741" s="25">
        <f>'LISTA DOS ITENS'!$Q2741*'LISTA DOS ITENS'!$M2741</f>
        <v>1525.62225</v>
      </c>
      <c r="S2741" s="56">
        <f>IF('LISTA DOS ITENS'!$P2741&gt;'LISTA DOS ITENS'!$R2741,'LISTA DOS ITENS'!$P2741,'LISTA DOS ITENS'!$R2741)</f>
        <v>1525.62225</v>
      </c>
      <c r="T2741" s="25">
        <v>140.44965042499774</v>
      </c>
      <c r="U2741" s="25">
        <f>'LISTA DOS ITENS'!$T2741*'LISTA DOS ITENS'!$M2741</f>
        <v>724.0179479</v>
      </c>
      <c r="V2741" s="56">
        <f t="array" ref="V2741">INDEX('RESUMO - LOTES E VMA'!$F$3:$F$181,MATCH('LISTA DOS ITENS'!$D2741,'RESUMO - LOTES E VMA'!$A$3:$A$181,0))</f>
        <v>93579.15453</v>
      </c>
      <c r="W2741" s="57">
        <f>'LISTA DOS ITENS'!$U2741/'LISTA DOS ITENS'!$V2741</f>
        <v>0.007736957569</v>
      </c>
      <c r="X2741" s="53" t="s">
        <v>53</v>
      </c>
      <c r="Y2741" s="53" t="s">
        <v>290</v>
      </c>
      <c r="Z2741" s="58" t="str">
        <f>'LISTA DOS ITENS'!$F2741&amp;"-"&amp;'LISTA DOS ITENS'!$H2741&amp;"-"&amp;'LISTA DOS ITENS'!$J2741&amp;"-"&amp;'LISTA DOS ITENS'!$K2741&amp;"-"&amp;'LISTA DOS ITENS'!$I2741</f>
        <v>10116551-2101-A026-PAR/NAC-</v>
      </c>
      <c r="AA2741" s="59" t="str">
        <f t="array" ref="AA2741">INDEX('RESUMO - LOTES E VMA'!$M$3:$M$181,MATCH('LISTA DOS ITENS'!$D2741,'RESUMO - LOTES E VMA'!$A$3:$A$181,0))</f>
        <v>Para Leilão</v>
      </c>
      <c r="AB2741" s="60">
        <f t="array" ref="AB2741">INDEX('RESUMO - LOTES E VMA'!$J$3:$J$181,MATCH('LISTA DOS ITENS'!$D2741,'RESUMO - LOTES E VMA'!$A$3:$A$181,0))</f>
        <v>0.304370017</v>
      </c>
      <c r="AC2741" s="29" t="str">
        <f t="array" ref="AC2741">INDEX('RESUMO - LOTES E VMA'!$L$3:$L$181,MATCH('LISTA DOS ITENS'!$D2741,'RESUMO - LOTES E VMA'!$A$3:$A$181,0))</f>
        <v>1% do Valor de Comparação do VMA</v>
      </c>
      <c r="AD2741" s="53" t="str">
        <f>VLOOKUP(Tabela1[[#This Row],[Índice]],[1]Planilha1!$A:$A,1,0)</f>
        <v>#ERROR!</v>
      </c>
    </row>
    <row r="2742" ht="15.75" customHeight="1">
      <c r="A2742" s="52">
        <v>258560.0</v>
      </c>
      <c r="B2742" s="53" t="s">
        <v>70</v>
      </c>
      <c r="C2742" s="53" t="s">
        <v>71</v>
      </c>
      <c r="D2742" s="22">
        <v>207394.0</v>
      </c>
      <c r="E2742" s="53" t="s">
        <v>119</v>
      </c>
      <c r="F2742" s="54">
        <v>1.0116551E7</v>
      </c>
      <c r="G2742" s="53" t="s">
        <v>1958</v>
      </c>
      <c r="H2742" s="55">
        <v>2101.0</v>
      </c>
      <c r="I2742" s="55" t="s">
        <v>81</v>
      </c>
      <c r="J2742" s="55" t="s">
        <v>121</v>
      </c>
      <c r="K2742" s="53" t="s">
        <v>125</v>
      </c>
      <c r="L2742" s="53"/>
      <c r="M2742" s="53">
        <v>7.593</v>
      </c>
      <c r="N2742" s="53" t="s">
        <v>440</v>
      </c>
      <c r="O2742" s="25">
        <v>395.7105228499934</v>
      </c>
      <c r="P2742" s="25">
        <f>'LISTA DOS ITENS'!$O2742*'LISTA DOS ITENS'!$M2742</f>
        <v>3004.63</v>
      </c>
      <c r="Q2742" s="25">
        <v>295.95</v>
      </c>
      <c r="R2742" s="25">
        <f>'LISTA DOS ITENS'!$Q2742*'LISTA DOS ITENS'!$M2742</f>
        <v>2247.14835</v>
      </c>
      <c r="S2742" s="56">
        <f>IF('LISTA DOS ITENS'!$P2742&gt;'LISTA DOS ITENS'!$R2742,'LISTA DOS ITENS'!$P2742,'LISTA DOS ITENS'!$R2742)</f>
        <v>3004.63</v>
      </c>
      <c r="T2742" s="25">
        <v>140.44965042499774</v>
      </c>
      <c r="U2742" s="25">
        <f>'LISTA DOS ITENS'!$T2742*'LISTA DOS ITENS'!$M2742</f>
        <v>1066.434196</v>
      </c>
      <c r="V2742" s="56">
        <f t="array" ref="V2742">INDEX('RESUMO - LOTES E VMA'!$F$3:$F$181,MATCH('LISTA DOS ITENS'!$D2742,'RESUMO - LOTES E VMA'!$A$3:$A$181,0))</f>
        <v>93579.15453</v>
      </c>
      <c r="W2742" s="57">
        <f>'LISTA DOS ITENS'!$U2742/'LISTA DOS ITENS'!$V2742</f>
        <v>0.01139606573</v>
      </c>
      <c r="X2742" s="53" t="s">
        <v>53</v>
      </c>
      <c r="Y2742" s="53" t="s">
        <v>290</v>
      </c>
      <c r="Z2742" s="58" t="str">
        <f>'LISTA DOS ITENS'!$F2742&amp;"-"&amp;'LISTA DOS ITENS'!$H2742&amp;"-"&amp;'LISTA DOS ITENS'!$J2742&amp;"-"&amp;'LISTA DOS ITENS'!$K2742&amp;"-"&amp;'LISTA DOS ITENS'!$I2742</f>
        <v>10116551-2101-A026-PAR/NAC-ED-1000-01.01</v>
      </c>
      <c r="AA2742" s="59" t="str">
        <f t="array" ref="AA2742">INDEX('RESUMO - LOTES E VMA'!$M$3:$M$181,MATCH('LISTA DOS ITENS'!$D2742,'RESUMO - LOTES E VMA'!$A$3:$A$181,0))</f>
        <v>Para Leilão</v>
      </c>
      <c r="AB2742" s="60">
        <f t="array" ref="AB2742">INDEX('RESUMO - LOTES E VMA'!$J$3:$J$181,MATCH('LISTA DOS ITENS'!$D2742,'RESUMO - LOTES E VMA'!$A$3:$A$181,0))</f>
        <v>0.304370017</v>
      </c>
      <c r="AC2742" s="29" t="str">
        <f t="array" ref="AC2742">INDEX('RESUMO - LOTES E VMA'!$L$3:$L$181,MATCH('LISTA DOS ITENS'!$D2742,'RESUMO - LOTES E VMA'!$A$3:$A$181,0))</f>
        <v>1% do Valor de Comparação do VMA</v>
      </c>
      <c r="AD2742" s="53" t="str">
        <f>VLOOKUP(Tabela1[[#This Row],[Índice]],[1]Planilha1!$A:$A,1,0)</f>
        <v>#ERROR!</v>
      </c>
    </row>
    <row r="2743" ht="15.75" customHeight="1">
      <c r="A2743" s="52">
        <v>258561.0</v>
      </c>
      <c r="B2743" s="53" t="s">
        <v>70</v>
      </c>
      <c r="C2743" s="53" t="s">
        <v>71</v>
      </c>
      <c r="D2743" s="22">
        <v>207394.0</v>
      </c>
      <c r="E2743" s="53" t="s">
        <v>119</v>
      </c>
      <c r="F2743" s="54">
        <v>1.0116551E7</v>
      </c>
      <c r="G2743" s="53" t="s">
        <v>1958</v>
      </c>
      <c r="H2743" s="55">
        <v>2101.0</v>
      </c>
      <c r="I2743" s="55"/>
      <c r="J2743" s="55" t="s">
        <v>121</v>
      </c>
      <c r="K2743" s="53" t="s">
        <v>80</v>
      </c>
      <c r="L2743" s="53"/>
      <c r="M2743" s="53">
        <v>3.0</v>
      </c>
      <c r="N2743" s="53" t="s">
        <v>440</v>
      </c>
      <c r="O2743" s="25">
        <v>295.9533333333333</v>
      </c>
      <c r="P2743" s="25">
        <f>'LISTA DOS ITENS'!$O2743*'LISTA DOS ITENS'!$M2743</f>
        <v>887.86</v>
      </c>
      <c r="Q2743" s="25">
        <v>295.95</v>
      </c>
      <c r="R2743" s="25">
        <f>'LISTA DOS ITENS'!$Q2743*'LISTA DOS ITENS'!$M2743</f>
        <v>887.85</v>
      </c>
      <c r="S2743" s="56">
        <f>IF('LISTA DOS ITENS'!$P2743&gt;'LISTA DOS ITENS'!$R2743,'LISTA DOS ITENS'!$P2743,'LISTA DOS ITENS'!$R2743)</f>
        <v>887.86</v>
      </c>
      <c r="T2743" s="25">
        <v>140.44965042499774</v>
      </c>
      <c r="U2743" s="25">
        <f>'LISTA DOS ITENS'!$T2743*'LISTA DOS ITENS'!$M2743</f>
        <v>421.3489513</v>
      </c>
      <c r="V2743" s="56">
        <f t="array" ref="V2743">INDEX('RESUMO - LOTES E VMA'!$F$3:$F$181,MATCH('LISTA DOS ITENS'!$D2743,'RESUMO - LOTES E VMA'!$A$3:$A$181,0))</f>
        <v>93579.15453</v>
      </c>
      <c r="W2743" s="57">
        <f>'LISTA DOS ITENS'!$U2743/'LISTA DOS ITENS'!$V2743</f>
        <v>0.004502594124</v>
      </c>
      <c r="X2743" s="53" t="s">
        <v>53</v>
      </c>
      <c r="Y2743" s="53" t="s">
        <v>290</v>
      </c>
      <c r="Z2743" s="58" t="str">
        <f>'LISTA DOS ITENS'!$F2743&amp;"-"&amp;'LISTA DOS ITENS'!$H2743&amp;"-"&amp;'LISTA DOS ITENS'!$J2743&amp;"-"&amp;'LISTA DOS ITENS'!$K2743&amp;"-"&amp;'LISTA DOS ITENS'!$I2743</f>
        <v>10116551-2101-A026-IMOB/NAC-</v>
      </c>
      <c r="AA2743" s="59" t="str">
        <f t="array" ref="AA2743">INDEX('RESUMO - LOTES E VMA'!$M$3:$M$181,MATCH('LISTA DOS ITENS'!$D2743,'RESUMO - LOTES E VMA'!$A$3:$A$181,0))</f>
        <v>Para Leilão</v>
      </c>
      <c r="AB2743" s="60">
        <f t="array" ref="AB2743">INDEX('RESUMO - LOTES E VMA'!$J$3:$J$181,MATCH('LISTA DOS ITENS'!$D2743,'RESUMO - LOTES E VMA'!$A$3:$A$181,0))</f>
        <v>0.304370017</v>
      </c>
      <c r="AC2743" s="29" t="str">
        <f t="array" ref="AC2743">INDEX('RESUMO - LOTES E VMA'!$L$3:$L$181,MATCH('LISTA DOS ITENS'!$D2743,'RESUMO - LOTES E VMA'!$A$3:$A$181,0))</f>
        <v>1% do Valor de Comparação do VMA</v>
      </c>
      <c r="AD2743" s="53" t="str">
        <f>VLOOKUP(Tabela1[[#This Row],[Índice]],[1]Planilha1!$A:$A,1,0)</f>
        <v>#ERROR!</v>
      </c>
    </row>
    <row r="2744" ht="15.75" customHeight="1">
      <c r="A2744" s="52">
        <v>258562.0</v>
      </c>
      <c r="B2744" s="53" t="s">
        <v>70</v>
      </c>
      <c r="C2744" s="53" t="s">
        <v>71</v>
      </c>
      <c r="D2744" s="22">
        <v>207394.0</v>
      </c>
      <c r="E2744" s="53" t="s">
        <v>119</v>
      </c>
      <c r="F2744" s="54">
        <v>1.0116551E7</v>
      </c>
      <c r="G2744" s="53" t="s">
        <v>1958</v>
      </c>
      <c r="H2744" s="55">
        <v>2101.0</v>
      </c>
      <c r="I2744" s="55" t="s">
        <v>81</v>
      </c>
      <c r="J2744" s="55" t="s">
        <v>121</v>
      </c>
      <c r="K2744" s="53" t="s">
        <v>80</v>
      </c>
      <c r="L2744" s="53"/>
      <c r="M2744" s="53">
        <v>1.0</v>
      </c>
      <c r="N2744" s="53" t="s">
        <v>440</v>
      </c>
      <c r="O2744" s="25">
        <v>295.95</v>
      </c>
      <c r="P2744" s="25">
        <f>'LISTA DOS ITENS'!$O2744*'LISTA DOS ITENS'!$M2744</f>
        <v>295.95</v>
      </c>
      <c r="Q2744" s="25">
        <v>295.95</v>
      </c>
      <c r="R2744" s="25">
        <f>'LISTA DOS ITENS'!$Q2744*'LISTA DOS ITENS'!$M2744</f>
        <v>295.95</v>
      </c>
      <c r="S2744" s="56">
        <f>IF('LISTA DOS ITENS'!$P2744&gt;'LISTA DOS ITENS'!$R2744,'LISTA DOS ITENS'!$P2744,'LISTA DOS ITENS'!$R2744)</f>
        <v>295.95</v>
      </c>
      <c r="T2744" s="25">
        <v>140.44965042499774</v>
      </c>
      <c r="U2744" s="25">
        <f>'LISTA DOS ITENS'!$T2744*'LISTA DOS ITENS'!$M2744</f>
        <v>140.4496504</v>
      </c>
      <c r="V2744" s="56">
        <f t="array" ref="V2744">INDEX('RESUMO - LOTES E VMA'!$F$3:$F$181,MATCH('LISTA DOS ITENS'!$D2744,'RESUMO - LOTES E VMA'!$A$3:$A$181,0))</f>
        <v>93579.15453</v>
      </c>
      <c r="W2744" s="57">
        <f>'LISTA DOS ITENS'!$U2744/'LISTA DOS ITENS'!$V2744</f>
        <v>0.001500864708</v>
      </c>
      <c r="X2744" s="53" t="s">
        <v>53</v>
      </c>
      <c r="Y2744" s="53" t="s">
        <v>290</v>
      </c>
      <c r="Z2744" s="58" t="str">
        <f>'LISTA DOS ITENS'!$F2744&amp;"-"&amp;'LISTA DOS ITENS'!$H2744&amp;"-"&amp;'LISTA DOS ITENS'!$J2744&amp;"-"&amp;'LISTA DOS ITENS'!$K2744&amp;"-"&amp;'LISTA DOS ITENS'!$I2744</f>
        <v>10116551-2101-A026-IMOB/NAC-ED-1000-01.01</v>
      </c>
      <c r="AA2744" s="59" t="str">
        <f t="array" ref="AA2744">INDEX('RESUMO - LOTES E VMA'!$M$3:$M$181,MATCH('LISTA DOS ITENS'!$D2744,'RESUMO - LOTES E VMA'!$A$3:$A$181,0))</f>
        <v>Para Leilão</v>
      </c>
      <c r="AB2744" s="60">
        <f t="array" ref="AB2744">INDEX('RESUMO - LOTES E VMA'!$J$3:$J$181,MATCH('LISTA DOS ITENS'!$D2744,'RESUMO - LOTES E VMA'!$A$3:$A$181,0))</f>
        <v>0.304370017</v>
      </c>
      <c r="AC2744" s="29" t="str">
        <f t="array" ref="AC2744">INDEX('RESUMO - LOTES E VMA'!$L$3:$L$181,MATCH('LISTA DOS ITENS'!$D2744,'RESUMO - LOTES E VMA'!$A$3:$A$181,0))</f>
        <v>1% do Valor de Comparação do VMA</v>
      </c>
      <c r="AD2744" s="53" t="str">
        <f>VLOOKUP(Tabela1[[#This Row],[Índice]],[1]Planilha1!$A:$A,1,0)</f>
        <v>#ERROR!</v>
      </c>
    </row>
    <row r="2745" ht="15.75" customHeight="1">
      <c r="A2745" s="52">
        <v>258563.0</v>
      </c>
      <c r="B2745" s="53" t="s">
        <v>70</v>
      </c>
      <c r="C2745" s="53" t="s">
        <v>71</v>
      </c>
      <c r="D2745" s="22">
        <v>207394.0</v>
      </c>
      <c r="E2745" s="53" t="s">
        <v>119</v>
      </c>
      <c r="F2745" s="54">
        <v>1.0116556E7</v>
      </c>
      <c r="G2745" s="53" t="s">
        <v>1984</v>
      </c>
      <c r="H2745" s="55">
        <v>2101.0</v>
      </c>
      <c r="I2745" s="55"/>
      <c r="J2745" s="55" t="s">
        <v>121</v>
      </c>
      <c r="K2745" s="53" t="s">
        <v>73</v>
      </c>
      <c r="L2745" s="53"/>
      <c r="M2745" s="53">
        <v>1.42</v>
      </c>
      <c r="N2745" s="53" t="s">
        <v>440</v>
      </c>
      <c r="O2745" s="25">
        <v>804.3661971830986</v>
      </c>
      <c r="P2745" s="25">
        <f>'LISTA DOS ITENS'!$O2745*'LISTA DOS ITENS'!$M2745</f>
        <v>1142.2</v>
      </c>
      <c r="Q2745" s="25">
        <v>804.37</v>
      </c>
      <c r="R2745" s="25">
        <f>'LISTA DOS ITENS'!$Q2745*'LISTA DOS ITENS'!$M2745</f>
        <v>1142.2054</v>
      </c>
      <c r="S2745" s="56">
        <f>IF('LISTA DOS ITENS'!$P2745&gt;'LISTA DOS ITENS'!$R2745,'LISTA DOS ITENS'!$P2745,'LISTA DOS ITENS'!$R2745)</f>
        <v>1142.2054</v>
      </c>
      <c r="T2745" s="25">
        <v>241.56313810453625</v>
      </c>
      <c r="U2745" s="25">
        <f>'LISTA DOS ITENS'!$T2745*'LISTA DOS ITENS'!$M2745</f>
        <v>343.0196561</v>
      </c>
      <c r="V2745" s="56">
        <f t="array" ref="V2745">INDEX('RESUMO - LOTES E VMA'!$F$3:$F$181,MATCH('LISTA DOS ITENS'!$D2745,'RESUMO - LOTES E VMA'!$A$3:$A$181,0))</f>
        <v>93579.15453</v>
      </c>
      <c r="W2745" s="57">
        <f>'LISTA DOS ITENS'!$U2745/'LISTA DOS ITENS'!$V2745</f>
        <v>0.003665556264</v>
      </c>
      <c r="X2745" s="53" t="s">
        <v>53</v>
      </c>
      <c r="Y2745" s="53" t="s">
        <v>290</v>
      </c>
      <c r="Z2745" s="58" t="str">
        <f>'LISTA DOS ITENS'!$F2745&amp;"-"&amp;'LISTA DOS ITENS'!$H2745&amp;"-"&amp;'LISTA DOS ITENS'!$J2745&amp;"-"&amp;'LISTA DOS ITENS'!$K2745&amp;"-"&amp;'LISTA DOS ITENS'!$I2745</f>
        <v>10116556-2101-A026-CONS/NAC-</v>
      </c>
      <c r="AA2745" s="59" t="str">
        <f t="array" ref="AA2745">INDEX('RESUMO - LOTES E VMA'!$M$3:$M$181,MATCH('LISTA DOS ITENS'!$D2745,'RESUMO - LOTES E VMA'!$A$3:$A$181,0))</f>
        <v>Para Leilão</v>
      </c>
      <c r="AB2745" s="60">
        <f t="array" ref="AB2745">INDEX('RESUMO - LOTES E VMA'!$J$3:$J$181,MATCH('LISTA DOS ITENS'!$D2745,'RESUMO - LOTES E VMA'!$A$3:$A$181,0))</f>
        <v>0.304370017</v>
      </c>
      <c r="AC2745" s="29" t="str">
        <f t="array" ref="AC2745">INDEX('RESUMO - LOTES E VMA'!$L$3:$L$181,MATCH('LISTA DOS ITENS'!$D2745,'RESUMO - LOTES E VMA'!$A$3:$A$181,0))</f>
        <v>1% do Valor de Comparação do VMA</v>
      </c>
      <c r="AD2745" s="53" t="str">
        <f>VLOOKUP(Tabela1[[#This Row],[Índice]],[1]Planilha1!$A:$A,1,0)</f>
        <v>#ERROR!</v>
      </c>
    </row>
    <row r="2746" ht="15.75" customHeight="1">
      <c r="A2746" s="52">
        <v>258564.0</v>
      </c>
      <c r="B2746" s="53" t="s">
        <v>70</v>
      </c>
      <c r="C2746" s="53" t="s">
        <v>71</v>
      </c>
      <c r="D2746" s="22">
        <v>207394.0</v>
      </c>
      <c r="E2746" s="53" t="s">
        <v>119</v>
      </c>
      <c r="F2746" s="54">
        <v>1.0190282E7</v>
      </c>
      <c r="G2746" s="53" t="s">
        <v>1985</v>
      </c>
      <c r="H2746" s="55">
        <v>2101.0</v>
      </c>
      <c r="I2746" s="55"/>
      <c r="J2746" s="55" t="s">
        <v>121</v>
      </c>
      <c r="K2746" s="53" t="s">
        <v>80</v>
      </c>
      <c r="L2746" s="53"/>
      <c r="M2746" s="53">
        <v>12.01</v>
      </c>
      <c r="N2746" s="53" t="s">
        <v>440</v>
      </c>
      <c r="O2746" s="25">
        <v>178.95170691090757</v>
      </c>
      <c r="P2746" s="25">
        <f>'LISTA DOS ITENS'!$O2746*'LISTA DOS ITENS'!$M2746</f>
        <v>2149.21</v>
      </c>
      <c r="Q2746" s="25">
        <v>178.95</v>
      </c>
      <c r="R2746" s="25">
        <f>'LISTA DOS ITENS'!$Q2746*'LISTA DOS ITENS'!$M2746</f>
        <v>2149.1895</v>
      </c>
      <c r="S2746" s="56">
        <f>IF('LISTA DOS ITENS'!$P2746&gt;'LISTA DOS ITENS'!$R2746,'LISTA DOS ITENS'!$P2746,'LISTA DOS ITENS'!$R2746)</f>
        <v>2149.21</v>
      </c>
      <c r="T2746" s="25">
        <v>53.74109373025692</v>
      </c>
      <c r="U2746" s="25">
        <f>'LISTA DOS ITENS'!$T2746*'LISTA DOS ITENS'!$M2746</f>
        <v>645.4305357</v>
      </c>
      <c r="V2746" s="56">
        <f t="array" ref="V2746">INDEX('RESUMO - LOTES E VMA'!$F$3:$F$181,MATCH('LISTA DOS ITENS'!$D2746,'RESUMO - LOTES E VMA'!$A$3:$A$181,0))</f>
        <v>93579.15453</v>
      </c>
      <c r="W2746" s="57">
        <f>'LISTA DOS ITENS'!$U2746/'LISTA DOS ITENS'!$V2746</f>
        <v>0.006897161435</v>
      </c>
      <c r="X2746" s="53" t="s">
        <v>53</v>
      </c>
      <c r="Y2746" s="53" t="s">
        <v>290</v>
      </c>
      <c r="Z2746" s="58" t="str">
        <f>'LISTA DOS ITENS'!$F2746&amp;"-"&amp;'LISTA DOS ITENS'!$H2746&amp;"-"&amp;'LISTA DOS ITENS'!$J2746&amp;"-"&amp;'LISTA DOS ITENS'!$K2746&amp;"-"&amp;'LISTA DOS ITENS'!$I2746</f>
        <v>10190282-2101-A026-IMOB/NAC-</v>
      </c>
      <c r="AA2746" s="59" t="str">
        <f t="array" ref="AA2746">INDEX('RESUMO - LOTES E VMA'!$M$3:$M$181,MATCH('LISTA DOS ITENS'!$D2746,'RESUMO - LOTES E VMA'!$A$3:$A$181,0))</f>
        <v>Para Leilão</v>
      </c>
      <c r="AB2746" s="60">
        <f t="array" ref="AB2746">INDEX('RESUMO - LOTES E VMA'!$J$3:$J$181,MATCH('LISTA DOS ITENS'!$D2746,'RESUMO - LOTES E VMA'!$A$3:$A$181,0))</f>
        <v>0.304370017</v>
      </c>
      <c r="AC2746" s="29" t="str">
        <f t="array" ref="AC2746">INDEX('RESUMO - LOTES E VMA'!$L$3:$L$181,MATCH('LISTA DOS ITENS'!$D2746,'RESUMO - LOTES E VMA'!$A$3:$A$181,0))</f>
        <v>1% do Valor de Comparação do VMA</v>
      </c>
      <c r="AD2746" s="53" t="str">
        <f>VLOOKUP(Tabela1[[#This Row],[Índice]],[1]Planilha1!$A:$A,1,0)</f>
        <v>#ERROR!</v>
      </c>
    </row>
    <row r="2747" ht="15.75" customHeight="1">
      <c r="A2747" s="52">
        <v>258565.0</v>
      </c>
      <c r="B2747" s="53" t="s">
        <v>70</v>
      </c>
      <c r="C2747" s="53" t="s">
        <v>71</v>
      </c>
      <c r="D2747" s="22">
        <v>207394.0</v>
      </c>
      <c r="E2747" s="53" t="s">
        <v>119</v>
      </c>
      <c r="F2747" s="54">
        <v>1.0227102E7</v>
      </c>
      <c r="G2747" s="53" t="s">
        <v>1961</v>
      </c>
      <c r="H2747" s="55">
        <v>2101.0</v>
      </c>
      <c r="I2747" s="55"/>
      <c r="J2747" s="55" t="s">
        <v>121</v>
      </c>
      <c r="K2747" s="53" t="s">
        <v>73</v>
      </c>
      <c r="L2747" s="53"/>
      <c r="M2747" s="53">
        <v>3.967</v>
      </c>
      <c r="N2747" s="53" t="s">
        <v>440</v>
      </c>
      <c r="O2747" s="25">
        <v>576.102848500126</v>
      </c>
      <c r="P2747" s="25">
        <f>'LISTA DOS ITENS'!$O2747*'LISTA DOS ITENS'!$M2747</f>
        <v>2285.4</v>
      </c>
      <c r="Q2747" s="25">
        <v>1241.64</v>
      </c>
      <c r="R2747" s="25">
        <f>'LISTA DOS ITENS'!$Q2747*'LISTA DOS ITENS'!$M2747</f>
        <v>4925.58588</v>
      </c>
      <c r="S2747" s="56">
        <f>IF('LISTA DOS ITENS'!$P2747&gt;'LISTA DOS ITENS'!$R2747,'LISTA DOS ITENS'!$P2747,'LISTA DOS ITENS'!$R2747)</f>
        <v>4925.58588</v>
      </c>
      <c r="T2747" s="25">
        <v>372.8812049133066</v>
      </c>
      <c r="U2747" s="25">
        <f>'LISTA DOS ITENS'!$T2747*'LISTA DOS ITENS'!$M2747</f>
        <v>1479.21974</v>
      </c>
      <c r="V2747" s="56">
        <f t="array" ref="V2747">INDEX('RESUMO - LOTES E VMA'!$F$3:$F$181,MATCH('LISTA DOS ITENS'!$D2747,'RESUMO - LOTES E VMA'!$A$3:$A$181,0))</f>
        <v>93579.15453</v>
      </c>
      <c r="W2747" s="57">
        <f>'LISTA DOS ITENS'!$U2747/'LISTA DOS ITENS'!$V2747</f>
        <v>0.01580715008</v>
      </c>
      <c r="X2747" s="53" t="s">
        <v>53</v>
      </c>
      <c r="Y2747" s="53" t="s">
        <v>290</v>
      </c>
      <c r="Z2747" s="58" t="str">
        <f>'LISTA DOS ITENS'!$F2747&amp;"-"&amp;'LISTA DOS ITENS'!$H2747&amp;"-"&amp;'LISTA DOS ITENS'!$J2747&amp;"-"&amp;'LISTA DOS ITENS'!$K2747&amp;"-"&amp;'LISTA DOS ITENS'!$I2747</f>
        <v>10227102-2101-A026-CONS/NAC-</v>
      </c>
      <c r="AA2747" s="59" t="str">
        <f t="array" ref="AA2747">INDEX('RESUMO - LOTES E VMA'!$M$3:$M$181,MATCH('LISTA DOS ITENS'!$D2747,'RESUMO - LOTES E VMA'!$A$3:$A$181,0))</f>
        <v>Para Leilão</v>
      </c>
      <c r="AB2747" s="60">
        <f t="array" ref="AB2747">INDEX('RESUMO - LOTES E VMA'!$J$3:$J$181,MATCH('LISTA DOS ITENS'!$D2747,'RESUMO - LOTES E VMA'!$A$3:$A$181,0))</f>
        <v>0.304370017</v>
      </c>
      <c r="AC2747" s="29" t="str">
        <f t="array" ref="AC2747">INDEX('RESUMO - LOTES E VMA'!$L$3:$L$181,MATCH('LISTA DOS ITENS'!$D2747,'RESUMO - LOTES E VMA'!$A$3:$A$181,0))</f>
        <v>1% do Valor de Comparação do VMA</v>
      </c>
      <c r="AD2747" s="53" t="str">
        <f>VLOOKUP(Tabela1[[#This Row],[Índice]],[1]Planilha1!$A:$A,1,0)</f>
        <v>#ERROR!</v>
      </c>
    </row>
    <row r="2748" ht="15.75" customHeight="1">
      <c r="A2748" s="52">
        <v>258566.0</v>
      </c>
      <c r="B2748" s="53" t="s">
        <v>70</v>
      </c>
      <c r="C2748" s="53" t="s">
        <v>71</v>
      </c>
      <c r="D2748" s="22">
        <v>207394.0</v>
      </c>
      <c r="E2748" s="53" t="s">
        <v>119</v>
      </c>
      <c r="F2748" s="54">
        <v>1.0227102E7</v>
      </c>
      <c r="G2748" s="53" t="s">
        <v>1961</v>
      </c>
      <c r="H2748" s="55">
        <v>2101.0</v>
      </c>
      <c r="I2748" s="55"/>
      <c r="J2748" s="55" t="s">
        <v>121</v>
      </c>
      <c r="K2748" s="53" t="s">
        <v>80</v>
      </c>
      <c r="L2748" s="53"/>
      <c r="M2748" s="53">
        <v>2.483</v>
      </c>
      <c r="N2748" s="53" t="s">
        <v>440</v>
      </c>
      <c r="O2748" s="25">
        <v>1241.6431735803462</v>
      </c>
      <c r="P2748" s="25">
        <f>'LISTA DOS ITENS'!$O2748*'LISTA DOS ITENS'!$M2748</f>
        <v>3083</v>
      </c>
      <c r="Q2748" s="25">
        <v>1241.64</v>
      </c>
      <c r="R2748" s="25">
        <f>'LISTA DOS ITENS'!$Q2748*'LISTA DOS ITENS'!$M2748</f>
        <v>3082.99212</v>
      </c>
      <c r="S2748" s="56">
        <f>IF('LISTA DOS ITENS'!$P2748&gt;'LISTA DOS ITENS'!$R2748,'LISTA DOS ITENS'!$P2748,'LISTA DOS ITENS'!$R2748)</f>
        <v>3083</v>
      </c>
      <c r="T2748" s="25">
        <v>372.8812049133066</v>
      </c>
      <c r="U2748" s="25">
        <f>'LISTA DOS ITENS'!$T2748*'LISTA DOS ITENS'!$M2748</f>
        <v>925.8640318</v>
      </c>
      <c r="V2748" s="56">
        <f t="array" ref="V2748">INDEX('RESUMO - LOTES E VMA'!$F$3:$F$181,MATCH('LISTA DOS ITENS'!$D2748,'RESUMO - LOTES E VMA'!$A$3:$A$181,0))</f>
        <v>93579.15453</v>
      </c>
      <c r="W2748" s="57">
        <f>'LISTA DOS ITENS'!$U2748/'LISTA DOS ITENS'!$V2748</f>
        <v>0.009893913195</v>
      </c>
      <c r="X2748" s="53" t="s">
        <v>53</v>
      </c>
      <c r="Y2748" s="53" t="s">
        <v>290</v>
      </c>
      <c r="Z2748" s="58" t="str">
        <f>'LISTA DOS ITENS'!$F2748&amp;"-"&amp;'LISTA DOS ITENS'!$H2748&amp;"-"&amp;'LISTA DOS ITENS'!$J2748&amp;"-"&amp;'LISTA DOS ITENS'!$K2748&amp;"-"&amp;'LISTA DOS ITENS'!$I2748</f>
        <v>10227102-2101-A026-IMOB/NAC-</v>
      </c>
      <c r="AA2748" s="59" t="str">
        <f t="array" ref="AA2748">INDEX('RESUMO - LOTES E VMA'!$M$3:$M$181,MATCH('LISTA DOS ITENS'!$D2748,'RESUMO - LOTES E VMA'!$A$3:$A$181,0))</f>
        <v>Para Leilão</v>
      </c>
      <c r="AB2748" s="60">
        <f t="array" ref="AB2748">INDEX('RESUMO - LOTES E VMA'!$J$3:$J$181,MATCH('LISTA DOS ITENS'!$D2748,'RESUMO - LOTES E VMA'!$A$3:$A$181,0))</f>
        <v>0.304370017</v>
      </c>
      <c r="AC2748" s="29" t="str">
        <f t="array" ref="AC2748">INDEX('RESUMO - LOTES E VMA'!$L$3:$L$181,MATCH('LISTA DOS ITENS'!$D2748,'RESUMO - LOTES E VMA'!$A$3:$A$181,0))</f>
        <v>1% do Valor de Comparação do VMA</v>
      </c>
      <c r="AD2748" s="53" t="str">
        <f>VLOOKUP(Tabela1[[#This Row],[Índice]],[1]Planilha1!$A:$A,1,0)</f>
        <v>#ERROR!</v>
      </c>
    </row>
    <row r="2749" ht="15.75" customHeight="1">
      <c r="A2749" s="52">
        <v>258567.0</v>
      </c>
      <c r="B2749" s="53" t="s">
        <v>70</v>
      </c>
      <c r="C2749" s="53" t="s">
        <v>71</v>
      </c>
      <c r="D2749" s="22">
        <v>207394.0</v>
      </c>
      <c r="E2749" s="53" t="s">
        <v>119</v>
      </c>
      <c r="F2749" s="54">
        <v>1.0271339E7</v>
      </c>
      <c r="G2749" s="53" t="s">
        <v>1964</v>
      </c>
      <c r="H2749" s="55">
        <v>2101.0</v>
      </c>
      <c r="I2749" s="55"/>
      <c r="J2749" s="55" t="s">
        <v>121</v>
      </c>
      <c r="K2749" s="53" t="s">
        <v>80</v>
      </c>
      <c r="L2749" s="53"/>
      <c r="M2749" s="53">
        <v>1.471</v>
      </c>
      <c r="N2749" s="53" t="s">
        <v>440</v>
      </c>
      <c r="O2749" s="25">
        <v>341.4683888511217</v>
      </c>
      <c r="P2749" s="25">
        <f>'LISTA DOS ITENS'!$O2749*'LISTA DOS ITENS'!$M2749</f>
        <v>502.3</v>
      </c>
      <c r="Q2749" s="25">
        <v>382.81</v>
      </c>
      <c r="R2749" s="25">
        <f>'LISTA DOS ITENS'!$Q2749*'LISTA DOS ITENS'!$M2749</f>
        <v>563.11351</v>
      </c>
      <c r="S2749" s="56">
        <f>IF('LISTA DOS ITENS'!$P2749&gt;'LISTA DOS ITENS'!$R2749,'LISTA DOS ITENS'!$P2749,'LISTA DOS ITENS'!$R2749)</f>
        <v>563.11351</v>
      </c>
      <c r="T2749" s="25">
        <v>133.31008368301713</v>
      </c>
      <c r="U2749" s="25">
        <f>'LISTA DOS ITENS'!$T2749*'LISTA DOS ITENS'!$M2749</f>
        <v>196.0991331</v>
      </c>
      <c r="V2749" s="56">
        <f t="array" ref="V2749">INDEX('RESUMO - LOTES E VMA'!$F$3:$F$181,MATCH('LISTA DOS ITENS'!$D2749,'RESUMO - LOTES E VMA'!$A$3:$A$181,0))</f>
        <v>93579.15453</v>
      </c>
      <c r="W2749" s="57">
        <f>'LISTA DOS ITENS'!$U2749/'LISTA DOS ITENS'!$V2749</f>
        <v>0.002095542903</v>
      </c>
      <c r="X2749" s="53" t="s">
        <v>53</v>
      </c>
      <c r="Y2749" s="53" t="s">
        <v>290</v>
      </c>
      <c r="Z2749" s="58" t="str">
        <f>'LISTA DOS ITENS'!$F2749&amp;"-"&amp;'LISTA DOS ITENS'!$H2749&amp;"-"&amp;'LISTA DOS ITENS'!$J2749&amp;"-"&amp;'LISTA DOS ITENS'!$K2749&amp;"-"&amp;'LISTA DOS ITENS'!$I2749</f>
        <v>10271339-2101-A026-IMOB/NAC-</v>
      </c>
      <c r="AA2749" s="59" t="str">
        <f t="array" ref="AA2749">INDEX('RESUMO - LOTES E VMA'!$M$3:$M$181,MATCH('LISTA DOS ITENS'!$D2749,'RESUMO - LOTES E VMA'!$A$3:$A$181,0))</f>
        <v>Para Leilão</v>
      </c>
      <c r="AB2749" s="60">
        <f t="array" ref="AB2749">INDEX('RESUMO - LOTES E VMA'!$J$3:$J$181,MATCH('LISTA DOS ITENS'!$D2749,'RESUMO - LOTES E VMA'!$A$3:$A$181,0))</f>
        <v>0.304370017</v>
      </c>
      <c r="AC2749" s="29" t="str">
        <f t="array" ref="AC2749">INDEX('RESUMO - LOTES E VMA'!$L$3:$L$181,MATCH('LISTA DOS ITENS'!$D2749,'RESUMO - LOTES E VMA'!$A$3:$A$181,0))</f>
        <v>1% do Valor de Comparação do VMA</v>
      </c>
      <c r="AD2749" s="53" t="str">
        <f>VLOOKUP(Tabela1[[#This Row],[Índice]],[1]Planilha1!$A:$A,1,0)</f>
        <v>#ERROR!</v>
      </c>
    </row>
    <row r="2750" ht="15.75" customHeight="1">
      <c r="A2750" s="52">
        <v>258568.0</v>
      </c>
      <c r="B2750" s="53" t="s">
        <v>70</v>
      </c>
      <c r="C2750" s="53" t="s">
        <v>71</v>
      </c>
      <c r="D2750" s="22">
        <v>207394.0</v>
      </c>
      <c r="E2750" s="53" t="s">
        <v>119</v>
      </c>
      <c r="F2750" s="54">
        <v>1.0271339E7</v>
      </c>
      <c r="G2750" s="53" t="s">
        <v>1964</v>
      </c>
      <c r="H2750" s="55">
        <v>2101.0</v>
      </c>
      <c r="I2750" s="55" t="s">
        <v>81</v>
      </c>
      <c r="J2750" s="55" t="s">
        <v>121</v>
      </c>
      <c r="K2750" s="53" t="s">
        <v>80</v>
      </c>
      <c r="L2750" s="53"/>
      <c r="M2750" s="53">
        <v>0.391</v>
      </c>
      <c r="N2750" s="53" t="s">
        <v>440</v>
      </c>
      <c r="O2750" s="25">
        <v>403.9386189258312</v>
      </c>
      <c r="P2750" s="25">
        <f>'LISTA DOS ITENS'!$O2750*'LISTA DOS ITENS'!$M2750</f>
        <v>157.94</v>
      </c>
      <c r="Q2750" s="25">
        <v>382.81</v>
      </c>
      <c r="R2750" s="25">
        <f>'LISTA DOS ITENS'!$Q2750*'LISTA DOS ITENS'!$M2750</f>
        <v>149.67871</v>
      </c>
      <c r="S2750" s="56">
        <f>IF('LISTA DOS ITENS'!$P2750&gt;'LISTA DOS ITENS'!$R2750,'LISTA DOS ITENS'!$P2750,'LISTA DOS ITENS'!$R2750)</f>
        <v>157.94</v>
      </c>
      <c r="T2750" s="25">
        <v>133.31008368301713</v>
      </c>
      <c r="U2750" s="25">
        <f>'LISTA DOS ITENS'!$T2750*'LISTA DOS ITENS'!$M2750</f>
        <v>52.12424272</v>
      </c>
      <c r="V2750" s="56">
        <f t="array" ref="V2750">INDEX('RESUMO - LOTES E VMA'!$F$3:$F$181,MATCH('LISTA DOS ITENS'!$D2750,'RESUMO - LOTES E VMA'!$A$3:$A$181,0))</f>
        <v>93579.15453</v>
      </c>
      <c r="W2750" s="57">
        <f>'LISTA DOS ITENS'!$U2750/'LISTA DOS ITENS'!$V2750</f>
        <v>0.000557006985</v>
      </c>
      <c r="X2750" s="53" t="s">
        <v>53</v>
      </c>
      <c r="Y2750" s="53" t="s">
        <v>290</v>
      </c>
      <c r="Z2750" s="58" t="str">
        <f>'LISTA DOS ITENS'!$F2750&amp;"-"&amp;'LISTA DOS ITENS'!$H2750&amp;"-"&amp;'LISTA DOS ITENS'!$J2750&amp;"-"&amp;'LISTA DOS ITENS'!$K2750&amp;"-"&amp;'LISTA DOS ITENS'!$I2750</f>
        <v>10271339-2101-A026-IMOB/NAC-ED-1000-01.01</v>
      </c>
      <c r="AA2750" s="59" t="str">
        <f t="array" ref="AA2750">INDEX('RESUMO - LOTES E VMA'!$M$3:$M$181,MATCH('LISTA DOS ITENS'!$D2750,'RESUMO - LOTES E VMA'!$A$3:$A$181,0))</f>
        <v>Para Leilão</v>
      </c>
      <c r="AB2750" s="60">
        <f t="array" ref="AB2750">INDEX('RESUMO - LOTES E VMA'!$J$3:$J$181,MATCH('LISTA DOS ITENS'!$D2750,'RESUMO - LOTES E VMA'!$A$3:$A$181,0))</f>
        <v>0.304370017</v>
      </c>
      <c r="AC2750" s="29" t="str">
        <f t="array" ref="AC2750">INDEX('RESUMO - LOTES E VMA'!$L$3:$L$181,MATCH('LISTA DOS ITENS'!$D2750,'RESUMO - LOTES E VMA'!$A$3:$A$181,0))</f>
        <v>1% do Valor de Comparação do VMA</v>
      </c>
      <c r="AD2750" s="53" t="str">
        <f>VLOOKUP(Tabela1[[#This Row],[Índice]],[1]Planilha1!$A:$A,1,0)</f>
        <v>#ERROR!</v>
      </c>
    </row>
    <row r="2751" ht="15.75" customHeight="1">
      <c r="A2751" s="52">
        <v>258569.0</v>
      </c>
      <c r="B2751" s="53" t="s">
        <v>70</v>
      </c>
      <c r="C2751" s="53" t="s">
        <v>71</v>
      </c>
      <c r="D2751" s="22">
        <v>207394.0</v>
      </c>
      <c r="E2751" s="53" t="s">
        <v>119</v>
      </c>
      <c r="F2751" s="54">
        <v>1.0275719E7</v>
      </c>
      <c r="G2751" s="53" t="s">
        <v>1965</v>
      </c>
      <c r="H2751" s="55">
        <v>2101.0</v>
      </c>
      <c r="I2751" s="55" t="s">
        <v>130</v>
      </c>
      <c r="J2751" s="55" t="s">
        <v>121</v>
      </c>
      <c r="K2751" s="53" t="s">
        <v>80</v>
      </c>
      <c r="L2751" s="53"/>
      <c r="M2751" s="53">
        <v>9.166</v>
      </c>
      <c r="N2751" s="53" t="s">
        <v>440</v>
      </c>
      <c r="O2751" s="25">
        <v>244.0399301767401</v>
      </c>
      <c r="P2751" s="25">
        <f>'LISTA DOS ITENS'!$O2751*'LISTA DOS ITENS'!$M2751</f>
        <v>2236.87</v>
      </c>
      <c r="Q2751" s="25">
        <v>245.0</v>
      </c>
      <c r="R2751" s="25">
        <f>'LISTA DOS ITENS'!$Q2751*'LISTA DOS ITENS'!$M2751</f>
        <v>2245.67</v>
      </c>
      <c r="S2751" s="56">
        <f>IF('LISTA DOS ITENS'!$P2751&gt;'LISTA DOS ITENS'!$R2751,'LISTA DOS ITENS'!$P2751,'LISTA DOS ITENS'!$R2751)</f>
        <v>2245.67</v>
      </c>
      <c r="T2751" s="25">
        <v>73.5767977866049</v>
      </c>
      <c r="U2751" s="25">
        <f>'LISTA DOS ITENS'!$T2751*'LISTA DOS ITENS'!$M2751</f>
        <v>674.4049285</v>
      </c>
      <c r="V2751" s="56">
        <f t="array" ref="V2751">INDEX('RESUMO - LOTES E VMA'!$F$3:$F$181,MATCH('LISTA DOS ITENS'!$D2751,'RESUMO - LOTES E VMA'!$A$3:$A$181,0))</f>
        <v>93579.15453</v>
      </c>
      <c r="W2751" s="57">
        <f>'LISTA DOS ITENS'!$U2751/'LISTA DOS ITENS'!$V2751</f>
        <v>0.007206785869</v>
      </c>
      <c r="X2751" s="53" t="s">
        <v>53</v>
      </c>
      <c r="Y2751" s="53" t="s">
        <v>290</v>
      </c>
      <c r="Z2751" s="58" t="str">
        <f>'LISTA DOS ITENS'!$F2751&amp;"-"&amp;'LISTA DOS ITENS'!$H2751&amp;"-"&amp;'LISTA DOS ITENS'!$J2751&amp;"-"&amp;'LISTA DOS ITENS'!$K2751&amp;"-"&amp;'LISTA DOS ITENS'!$I2751</f>
        <v>10275719-2101-A026-IMOB/NAC-ED-1000-01.02</v>
      </c>
      <c r="AA2751" s="59" t="str">
        <f t="array" ref="AA2751">INDEX('RESUMO - LOTES E VMA'!$M$3:$M$181,MATCH('LISTA DOS ITENS'!$D2751,'RESUMO - LOTES E VMA'!$A$3:$A$181,0))</f>
        <v>Para Leilão</v>
      </c>
      <c r="AB2751" s="60">
        <f t="array" ref="AB2751">INDEX('RESUMO - LOTES E VMA'!$J$3:$J$181,MATCH('LISTA DOS ITENS'!$D2751,'RESUMO - LOTES E VMA'!$A$3:$A$181,0))</f>
        <v>0.304370017</v>
      </c>
      <c r="AC2751" s="29" t="str">
        <f t="array" ref="AC2751">INDEX('RESUMO - LOTES E VMA'!$L$3:$L$181,MATCH('LISTA DOS ITENS'!$D2751,'RESUMO - LOTES E VMA'!$A$3:$A$181,0))</f>
        <v>1% do Valor de Comparação do VMA</v>
      </c>
      <c r="AD2751" s="53" t="str">
        <f>VLOOKUP(Tabela1[[#This Row],[Índice]],[1]Planilha1!$A:$A,1,0)</f>
        <v>#ERROR!</v>
      </c>
    </row>
    <row r="2752" ht="15.75" customHeight="1">
      <c r="A2752" s="52">
        <v>258570.0</v>
      </c>
      <c r="B2752" s="53" t="s">
        <v>70</v>
      </c>
      <c r="C2752" s="53" t="s">
        <v>71</v>
      </c>
      <c r="D2752" s="22">
        <v>207394.0</v>
      </c>
      <c r="E2752" s="53" t="s">
        <v>119</v>
      </c>
      <c r="F2752" s="54">
        <v>1.0275719E7</v>
      </c>
      <c r="G2752" s="53" t="s">
        <v>1965</v>
      </c>
      <c r="H2752" s="55">
        <v>2101.0</v>
      </c>
      <c r="I2752" s="55"/>
      <c r="J2752" s="55" t="s">
        <v>121</v>
      </c>
      <c r="K2752" s="53" t="s">
        <v>80</v>
      </c>
      <c r="L2752" s="53"/>
      <c r="M2752" s="53">
        <v>0.004</v>
      </c>
      <c r="N2752" s="53" t="s">
        <v>440</v>
      </c>
      <c r="O2752" s="25">
        <v>245.0</v>
      </c>
      <c r="P2752" s="25">
        <f>'LISTA DOS ITENS'!$O2752*'LISTA DOS ITENS'!$M2752</f>
        <v>0.98</v>
      </c>
      <c r="Q2752" s="25">
        <v>245.0</v>
      </c>
      <c r="R2752" s="25">
        <f>'LISTA DOS ITENS'!$Q2752*'LISTA DOS ITENS'!$M2752</f>
        <v>0.98</v>
      </c>
      <c r="S2752" s="56">
        <f>IF('LISTA DOS ITENS'!$P2752&gt;'LISTA DOS ITENS'!$R2752,'LISTA DOS ITENS'!$P2752,'LISTA DOS ITENS'!$R2752)</f>
        <v>0.98</v>
      </c>
      <c r="T2752" s="25">
        <v>73.5767977866049</v>
      </c>
      <c r="U2752" s="25">
        <f>'LISTA DOS ITENS'!$T2752*'LISTA DOS ITENS'!$M2752</f>
        <v>0.2943071911</v>
      </c>
      <c r="V2752" s="56">
        <f t="array" ref="V2752">INDEX('RESUMO - LOTES E VMA'!$F$3:$F$181,MATCH('LISTA DOS ITENS'!$D2752,'RESUMO - LOTES E VMA'!$A$3:$A$181,0))</f>
        <v>93579.15453</v>
      </c>
      <c r="W2752" s="57">
        <f>'LISTA DOS ITENS'!$U2752/'LISTA DOS ITENS'!$V2752</f>
        <v>0.000003145008016</v>
      </c>
      <c r="X2752" s="53" t="s">
        <v>53</v>
      </c>
      <c r="Y2752" s="53" t="s">
        <v>290</v>
      </c>
      <c r="Z2752" s="58" t="str">
        <f>'LISTA DOS ITENS'!$F2752&amp;"-"&amp;'LISTA DOS ITENS'!$H2752&amp;"-"&amp;'LISTA DOS ITENS'!$J2752&amp;"-"&amp;'LISTA DOS ITENS'!$K2752&amp;"-"&amp;'LISTA DOS ITENS'!$I2752</f>
        <v>10275719-2101-A026-IMOB/NAC-</v>
      </c>
      <c r="AA2752" s="59" t="str">
        <f t="array" ref="AA2752">INDEX('RESUMO - LOTES E VMA'!$M$3:$M$181,MATCH('LISTA DOS ITENS'!$D2752,'RESUMO - LOTES E VMA'!$A$3:$A$181,0))</f>
        <v>Para Leilão</v>
      </c>
      <c r="AB2752" s="60">
        <f t="array" ref="AB2752">INDEX('RESUMO - LOTES E VMA'!$J$3:$J$181,MATCH('LISTA DOS ITENS'!$D2752,'RESUMO - LOTES E VMA'!$A$3:$A$181,0))</f>
        <v>0.304370017</v>
      </c>
      <c r="AC2752" s="29" t="str">
        <f t="array" ref="AC2752">INDEX('RESUMO - LOTES E VMA'!$L$3:$L$181,MATCH('LISTA DOS ITENS'!$D2752,'RESUMO - LOTES E VMA'!$A$3:$A$181,0))</f>
        <v>1% do Valor de Comparação do VMA</v>
      </c>
      <c r="AD2752" s="53" t="str">
        <f>VLOOKUP(Tabela1[[#This Row],[Índice]],[1]Planilha1!$A:$A,1,0)</f>
        <v>#ERROR!</v>
      </c>
    </row>
    <row r="2753" ht="15.75" customHeight="1">
      <c r="A2753" s="52">
        <v>258571.0</v>
      </c>
      <c r="B2753" s="53" t="s">
        <v>70</v>
      </c>
      <c r="C2753" s="53" t="s">
        <v>71</v>
      </c>
      <c r="D2753" s="22">
        <v>207394.0</v>
      </c>
      <c r="E2753" s="53" t="s">
        <v>119</v>
      </c>
      <c r="F2753" s="54">
        <v>1.0523376E7</v>
      </c>
      <c r="G2753" s="53" t="s">
        <v>1970</v>
      </c>
      <c r="H2753" s="55">
        <v>2101.0</v>
      </c>
      <c r="I2753" s="55" t="s">
        <v>81</v>
      </c>
      <c r="J2753" s="55" t="s">
        <v>121</v>
      </c>
      <c r="K2753" s="53" t="s">
        <v>73</v>
      </c>
      <c r="L2753" s="53"/>
      <c r="M2753" s="53">
        <v>0.07</v>
      </c>
      <c r="N2753" s="53" t="s">
        <v>440</v>
      </c>
      <c r="O2753" s="25">
        <v>428.7142857142857</v>
      </c>
      <c r="P2753" s="25">
        <f>'LISTA DOS ITENS'!$O2753*'LISTA DOS ITENS'!$M2753</f>
        <v>30.01</v>
      </c>
      <c r="Q2753" s="25">
        <v>422.68</v>
      </c>
      <c r="R2753" s="25">
        <f>'LISTA DOS ITENS'!$Q2753*'LISTA DOS ITENS'!$M2753</f>
        <v>29.5876</v>
      </c>
      <c r="S2753" s="56">
        <f>IF('LISTA DOS ITENS'!$P2753&gt;'LISTA DOS ITENS'!$R2753,'LISTA DOS ITENS'!$P2753,'LISTA DOS ITENS'!$R2753)</f>
        <v>30.01</v>
      </c>
      <c r="T2753" s="25">
        <v>144.97924</v>
      </c>
      <c r="U2753" s="25">
        <f>'LISTA DOS ITENS'!$T2753*'LISTA DOS ITENS'!$M2753</f>
        <v>10.1485468</v>
      </c>
      <c r="V2753" s="56">
        <f t="array" ref="V2753">INDEX('RESUMO - LOTES E VMA'!$F$3:$F$181,MATCH('LISTA DOS ITENS'!$D2753,'RESUMO - LOTES E VMA'!$A$3:$A$181,0))</f>
        <v>93579.15453</v>
      </c>
      <c r="W2753" s="57">
        <f>'LISTA DOS ITENS'!$U2753/'LISTA DOS ITENS'!$V2753</f>
        <v>0.0001084487977</v>
      </c>
      <c r="X2753" s="53" t="s">
        <v>53</v>
      </c>
      <c r="Y2753" s="53" t="s">
        <v>290</v>
      </c>
      <c r="Z2753" s="58" t="str">
        <f>'LISTA DOS ITENS'!$F2753&amp;"-"&amp;'LISTA DOS ITENS'!$H2753&amp;"-"&amp;'LISTA DOS ITENS'!$J2753&amp;"-"&amp;'LISTA DOS ITENS'!$K2753&amp;"-"&amp;'LISTA DOS ITENS'!$I2753</f>
        <v>10523376-2101-A026-CONS/NAC-ED-1000-01.01</v>
      </c>
      <c r="AA2753" s="59" t="str">
        <f t="array" ref="AA2753">INDEX('RESUMO - LOTES E VMA'!$M$3:$M$181,MATCH('LISTA DOS ITENS'!$D2753,'RESUMO - LOTES E VMA'!$A$3:$A$181,0))</f>
        <v>Para Leilão</v>
      </c>
      <c r="AB2753" s="60">
        <f t="array" ref="AB2753">INDEX('RESUMO - LOTES E VMA'!$J$3:$J$181,MATCH('LISTA DOS ITENS'!$D2753,'RESUMO - LOTES E VMA'!$A$3:$A$181,0))</f>
        <v>0.304370017</v>
      </c>
      <c r="AC2753" s="29" t="str">
        <f t="array" ref="AC2753">INDEX('RESUMO - LOTES E VMA'!$L$3:$L$181,MATCH('LISTA DOS ITENS'!$D2753,'RESUMO - LOTES E VMA'!$A$3:$A$181,0))</f>
        <v>1% do Valor de Comparação do VMA</v>
      </c>
      <c r="AD2753" s="53" t="str">
        <f>VLOOKUP(Tabela1[[#This Row],[Índice]],[1]Planilha1!$A:$A,1,0)</f>
        <v>#ERROR!</v>
      </c>
    </row>
    <row r="2754" ht="15.75" customHeight="1">
      <c r="A2754" s="52">
        <v>258572.0</v>
      </c>
      <c r="B2754" s="53" t="s">
        <v>70</v>
      </c>
      <c r="C2754" s="53" t="s">
        <v>71</v>
      </c>
      <c r="D2754" s="22">
        <v>207394.0</v>
      </c>
      <c r="E2754" s="53" t="s">
        <v>119</v>
      </c>
      <c r="F2754" s="54">
        <v>1.0000423E7</v>
      </c>
      <c r="G2754" s="53" t="s">
        <v>1950</v>
      </c>
      <c r="H2754" s="55">
        <v>2170.0</v>
      </c>
      <c r="I2754" s="55"/>
      <c r="J2754" s="55" t="s">
        <v>121</v>
      </c>
      <c r="K2754" s="53" t="s">
        <v>80</v>
      </c>
      <c r="L2754" s="53"/>
      <c r="M2754" s="53">
        <v>0.4</v>
      </c>
      <c r="N2754" s="53" t="s">
        <v>440</v>
      </c>
      <c r="O2754" s="25">
        <v>21.375</v>
      </c>
      <c r="P2754" s="25">
        <f>'LISTA DOS ITENS'!$O2754*'LISTA DOS ITENS'!$M2754</f>
        <v>8.55</v>
      </c>
      <c r="Q2754" s="25">
        <v>29.19</v>
      </c>
      <c r="R2754" s="25">
        <f>'LISTA DOS ITENS'!$Q2754*'LISTA DOS ITENS'!$M2754</f>
        <v>11.676</v>
      </c>
      <c r="S2754" s="56">
        <f>IF('LISTA DOS ITENS'!$P2754&gt;'LISTA DOS ITENS'!$R2754,'LISTA DOS ITENS'!$P2754,'LISTA DOS ITENS'!$R2754)</f>
        <v>11.676</v>
      </c>
      <c r="T2754" s="25">
        <v>8.766149907718356</v>
      </c>
      <c r="U2754" s="25">
        <f>'LISTA DOS ITENS'!$T2754*'LISTA DOS ITENS'!$M2754</f>
        <v>3.506459963</v>
      </c>
      <c r="V2754" s="56">
        <f t="array" ref="V2754">INDEX('RESUMO - LOTES E VMA'!$F$3:$F$181,MATCH('LISTA DOS ITENS'!$D2754,'RESUMO - LOTES E VMA'!$A$3:$A$181,0))</f>
        <v>93579.15453</v>
      </c>
      <c r="W2754" s="57">
        <f>'LISTA DOS ITENS'!$U2754/'LISTA DOS ITENS'!$V2754</f>
        <v>0.00003747052408</v>
      </c>
      <c r="X2754" s="53" t="s">
        <v>53</v>
      </c>
      <c r="Y2754" s="53" t="s">
        <v>290</v>
      </c>
      <c r="Z2754" s="58" t="str">
        <f>'LISTA DOS ITENS'!$F2754&amp;"-"&amp;'LISTA DOS ITENS'!$H2754&amp;"-"&amp;'LISTA DOS ITENS'!$J2754&amp;"-"&amp;'LISTA DOS ITENS'!$K2754&amp;"-"&amp;'LISTA DOS ITENS'!$I2754</f>
        <v>10000423-2170-A026-IMOB/NAC-</v>
      </c>
      <c r="AA2754" s="59" t="str">
        <f t="array" ref="AA2754">INDEX('RESUMO - LOTES E VMA'!$M$3:$M$181,MATCH('LISTA DOS ITENS'!$D2754,'RESUMO - LOTES E VMA'!$A$3:$A$181,0))</f>
        <v>Para Leilão</v>
      </c>
      <c r="AB2754" s="60">
        <f t="array" ref="AB2754">INDEX('RESUMO - LOTES E VMA'!$J$3:$J$181,MATCH('LISTA DOS ITENS'!$D2754,'RESUMO - LOTES E VMA'!$A$3:$A$181,0))</f>
        <v>0.304370017</v>
      </c>
      <c r="AC2754" s="29" t="str">
        <f t="array" ref="AC2754">INDEX('RESUMO - LOTES E VMA'!$L$3:$L$181,MATCH('LISTA DOS ITENS'!$D2754,'RESUMO - LOTES E VMA'!$A$3:$A$181,0))</f>
        <v>1% do Valor de Comparação do VMA</v>
      </c>
      <c r="AD2754" s="53" t="str">
        <f>VLOOKUP(Tabela1[[#This Row],[Índice]],[1]Planilha1!$A:$A,1,0)</f>
        <v>#ERROR!</v>
      </c>
    </row>
    <row r="2755" ht="15.75" customHeight="1">
      <c r="A2755" s="52">
        <v>258573.0</v>
      </c>
      <c r="B2755" s="53" t="s">
        <v>70</v>
      </c>
      <c r="C2755" s="53" t="s">
        <v>71</v>
      </c>
      <c r="D2755" s="22">
        <v>207394.0</v>
      </c>
      <c r="E2755" s="53" t="s">
        <v>119</v>
      </c>
      <c r="F2755" s="54">
        <v>1.0000043E7</v>
      </c>
      <c r="G2755" s="53" t="s">
        <v>1922</v>
      </c>
      <c r="H2755" s="55">
        <v>2201.0</v>
      </c>
      <c r="I2755" s="55"/>
      <c r="J2755" s="55" t="s">
        <v>121</v>
      </c>
      <c r="K2755" s="53" t="s">
        <v>80</v>
      </c>
      <c r="L2755" s="53"/>
      <c r="M2755" s="53">
        <v>1.74</v>
      </c>
      <c r="N2755" s="53" t="s">
        <v>440</v>
      </c>
      <c r="O2755" s="25">
        <v>1163.4195402298851</v>
      </c>
      <c r="P2755" s="25">
        <f>'LISTA DOS ITENS'!$O2755*'LISTA DOS ITENS'!$M2755</f>
        <v>2024.35</v>
      </c>
      <c r="Q2755" s="25">
        <v>1163.43</v>
      </c>
      <c r="R2755" s="25">
        <f>'LISTA DOS ITENS'!$Q2755*'LISTA DOS ITENS'!$M2755</f>
        <v>2024.3682</v>
      </c>
      <c r="S2755" s="56">
        <f>IF('LISTA DOS ITENS'!$P2755&gt;'LISTA DOS ITENS'!$R2755,'LISTA DOS ITENS'!$P2755,'LISTA DOS ITENS'!$R2755)</f>
        <v>2024.3682</v>
      </c>
      <c r="T2755" s="25">
        <v>349.3936891790602</v>
      </c>
      <c r="U2755" s="25">
        <f>'LISTA DOS ITENS'!$T2755*'LISTA DOS ITENS'!$M2755</f>
        <v>607.9450192</v>
      </c>
      <c r="V2755" s="56">
        <f t="array" ref="V2755">INDEX('RESUMO - LOTES E VMA'!$F$3:$F$181,MATCH('LISTA DOS ITENS'!$D2755,'RESUMO - LOTES E VMA'!$A$3:$A$181,0))</f>
        <v>93579.15453</v>
      </c>
      <c r="W2755" s="57">
        <f>'LISTA DOS ITENS'!$U2755/'LISTA DOS ITENS'!$V2755</f>
        <v>0.006496585935</v>
      </c>
      <c r="X2755" s="53" t="s">
        <v>53</v>
      </c>
      <c r="Y2755" s="53" t="s">
        <v>290</v>
      </c>
      <c r="Z2755" s="58" t="str">
        <f>'LISTA DOS ITENS'!$F2755&amp;"-"&amp;'LISTA DOS ITENS'!$H2755&amp;"-"&amp;'LISTA DOS ITENS'!$J2755&amp;"-"&amp;'LISTA DOS ITENS'!$K2755&amp;"-"&amp;'LISTA DOS ITENS'!$I2755</f>
        <v>10000043-2201-A026-IMOB/NAC-</v>
      </c>
      <c r="AA2755" s="59" t="str">
        <f t="array" ref="AA2755">INDEX('RESUMO - LOTES E VMA'!$M$3:$M$181,MATCH('LISTA DOS ITENS'!$D2755,'RESUMO - LOTES E VMA'!$A$3:$A$181,0))</f>
        <v>Para Leilão</v>
      </c>
      <c r="AB2755" s="60">
        <f t="array" ref="AB2755">INDEX('RESUMO - LOTES E VMA'!$J$3:$J$181,MATCH('LISTA DOS ITENS'!$D2755,'RESUMO - LOTES E VMA'!$A$3:$A$181,0))</f>
        <v>0.304370017</v>
      </c>
      <c r="AC2755" s="29" t="str">
        <f t="array" ref="AC2755">INDEX('RESUMO - LOTES E VMA'!$L$3:$L$181,MATCH('LISTA DOS ITENS'!$D2755,'RESUMO - LOTES E VMA'!$A$3:$A$181,0))</f>
        <v>1% do Valor de Comparação do VMA</v>
      </c>
      <c r="AD2755" s="53" t="str">
        <f>VLOOKUP(Tabela1[[#This Row],[Índice]],[1]Planilha1!$A:$A,1,0)</f>
        <v>#ERROR!</v>
      </c>
    </row>
    <row r="2756" ht="15.75" customHeight="1">
      <c r="A2756" s="52">
        <v>258574.0</v>
      </c>
      <c r="B2756" s="53" t="s">
        <v>70</v>
      </c>
      <c r="C2756" s="53" t="s">
        <v>71</v>
      </c>
      <c r="D2756" s="22">
        <v>207394.0</v>
      </c>
      <c r="E2756" s="53" t="s">
        <v>119</v>
      </c>
      <c r="F2756" s="54">
        <v>1.0000065E7</v>
      </c>
      <c r="G2756" s="53" t="s">
        <v>1986</v>
      </c>
      <c r="H2756" s="55">
        <v>2201.0</v>
      </c>
      <c r="I2756" s="55"/>
      <c r="J2756" s="55" t="s">
        <v>121</v>
      </c>
      <c r="K2756" s="53" t="s">
        <v>80</v>
      </c>
      <c r="L2756" s="53"/>
      <c r="M2756" s="53">
        <v>13.19</v>
      </c>
      <c r="N2756" s="53" t="s">
        <v>440</v>
      </c>
      <c r="O2756" s="25">
        <v>528.8309325246399</v>
      </c>
      <c r="P2756" s="25">
        <f>'LISTA DOS ITENS'!$O2756*'LISTA DOS ITENS'!$M2756</f>
        <v>6975.28</v>
      </c>
      <c r="Q2756" s="25">
        <v>528.83</v>
      </c>
      <c r="R2756" s="25">
        <f>'LISTA DOS ITENS'!$Q2756*'LISTA DOS ITENS'!$M2756</f>
        <v>6975.2677</v>
      </c>
      <c r="S2756" s="56">
        <f>IF('LISTA DOS ITENS'!$P2756&gt;'LISTA DOS ITENS'!$R2756,'LISTA DOS ITENS'!$P2756,'LISTA DOS ITENS'!$R2756)</f>
        <v>6975.28</v>
      </c>
      <c r="T2756" s="25">
        <v>158.8147672387358</v>
      </c>
      <c r="U2756" s="25">
        <f>'LISTA DOS ITENS'!$T2756*'LISTA DOS ITENS'!$M2756</f>
        <v>2094.76678</v>
      </c>
      <c r="V2756" s="56">
        <f t="array" ref="V2756">INDEX('RESUMO - LOTES E VMA'!$F$3:$F$181,MATCH('LISTA DOS ITENS'!$D2756,'RESUMO - LOTES E VMA'!$A$3:$A$181,0))</f>
        <v>93579.15453</v>
      </c>
      <c r="W2756" s="57">
        <f>'LISTA DOS ITENS'!$U2756/'LISTA DOS ITENS'!$V2756</f>
        <v>0.02238497228</v>
      </c>
      <c r="X2756" s="53" t="s">
        <v>53</v>
      </c>
      <c r="Y2756" s="53" t="s">
        <v>290</v>
      </c>
      <c r="Z2756" s="58" t="str">
        <f>'LISTA DOS ITENS'!$F2756&amp;"-"&amp;'LISTA DOS ITENS'!$H2756&amp;"-"&amp;'LISTA DOS ITENS'!$J2756&amp;"-"&amp;'LISTA DOS ITENS'!$K2756&amp;"-"&amp;'LISTA DOS ITENS'!$I2756</f>
        <v>10000065-2201-A026-IMOB/NAC-</v>
      </c>
      <c r="AA2756" s="59" t="str">
        <f t="array" ref="AA2756">INDEX('RESUMO - LOTES E VMA'!$M$3:$M$181,MATCH('LISTA DOS ITENS'!$D2756,'RESUMO - LOTES E VMA'!$A$3:$A$181,0))</f>
        <v>Para Leilão</v>
      </c>
      <c r="AB2756" s="60">
        <f t="array" ref="AB2756">INDEX('RESUMO - LOTES E VMA'!$J$3:$J$181,MATCH('LISTA DOS ITENS'!$D2756,'RESUMO - LOTES E VMA'!$A$3:$A$181,0))</f>
        <v>0.304370017</v>
      </c>
      <c r="AC2756" s="29" t="str">
        <f t="array" ref="AC2756">INDEX('RESUMO - LOTES E VMA'!$L$3:$L$181,MATCH('LISTA DOS ITENS'!$D2756,'RESUMO - LOTES E VMA'!$A$3:$A$181,0))</f>
        <v>1% do Valor de Comparação do VMA</v>
      </c>
      <c r="AD2756" s="53" t="str">
        <f>VLOOKUP(Tabela1[[#This Row],[Índice]],[1]Planilha1!$A:$A,1,0)</f>
        <v>#ERROR!</v>
      </c>
    </row>
    <row r="2757" ht="15.75" customHeight="1">
      <c r="A2757" s="52">
        <v>258575.0</v>
      </c>
      <c r="B2757" s="53" t="s">
        <v>70</v>
      </c>
      <c r="C2757" s="53" t="s">
        <v>71</v>
      </c>
      <c r="D2757" s="22">
        <v>207394.0</v>
      </c>
      <c r="E2757" s="53" t="s">
        <v>119</v>
      </c>
      <c r="F2757" s="54">
        <v>1.0000089E7</v>
      </c>
      <c r="G2757" s="53" t="s">
        <v>1979</v>
      </c>
      <c r="H2757" s="55">
        <v>2201.0</v>
      </c>
      <c r="I2757" s="55"/>
      <c r="J2757" s="55" t="s">
        <v>121</v>
      </c>
      <c r="K2757" s="53" t="s">
        <v>80</v>
      </c>
      <c r="L2757" s="53"/>
      <c r="M2757" s="53">
        <v>1.194</v>
      </c>
      <c r="N2757" s="53" t="s">
        <v>440</v>
      </c>
      <c r="O2757" s="25">
        <v>387.20268006700167</v>
      </c>
      <c r="P2757" s="25">
        <f>'LISTA DOS ITENS'!$O2757*'LISTA DOS ITENS'!$M2757</f>
        <v>462.32</v>
      </c>
      <c r="Q2757" s="25">
        <v>387.2</v>
      </c>
      <c r="R2757" s="25">
        <f>'LISTA DOS ITENS'!$Q2757*'LISTA DOS ITENS'!$M2757</f>
        <v>462.3168</v>
      </c>
      <c r="S2757" s="56">
        <f>IF('LISTA DOS ITENS'!$P2757&gt;'LISTA DOS ITENS'!$R2757,'LISTA DOS ITENS'!$P2757,'LISTA DOS ITENS'!$R2757)</f>
        <v>462.32</v>
      </c>
      <c r="T2757" s="25">
        <v>132.80960000000002</v>
      </c>
      <c r="U2757" s="25">
        <f>'LISTA DOS ITENS'!$T2757*'LISTA DOS ITENS'!$M2757</f>
        <v>158.5746624</v>
      </c>
      <c r="V2757" s="56">
        <f t="array" ref="V2757">INDEX('RESUMO - LOTES E VMA'!$F$3:$F$181,MATCH('LISTA DOS ITENS'!$D2757,'RESUMO - LOTES E VMA'!$A$3:$A$181,0))</f>
        <v>93579.15453</v>
      </c>
      <c r="W2757" s="57">
        <f>'LISTA DOS ITENS'!$U2757/'LISTA DOS ITENS'!$V2757</f>
        <v>0.001694551134</v>
      </c>
      <c r="X2757" s="53" t="s">
        <v>53</v>
      </c>
      <c r="Y2757" s="53" t="s">
        <v>290</v>
      </c>
      <c r="Z2757" s="58" t="str">
        <f>'LISTA DOS ITENS'!$F2757&amp;"-"&amp;'LISTA DOS ITENS'!$H2757&amp;"-"&amp;'LISTA DOS ITENS'!$J2757&amp;"-"&amp;'LISTA DOS ITENS'!$K2757&amp;"-"&amp;'LISTA DOS ITENS'!$I2757</f>
        <v>10000089-2201-A026-IMOB/NAC-</v>
      </c>
      <c r="AA2757" s="59" t="str">
        <f t="array" ref="AA2757">INDEX('RESUMO - LOTES E VMA'!$M$3:$M$181,MATCH('LISTA DOS ITENS'!$D2757,'RESUMO - LOTES E VMA'!$A$3:$A$181,0))</f>
        <v>Para Leilão</v>
      </c>
      <c r="AB2757" s="60">
        <f t="array" ref="AB2757">INDEX('RESUMO - LOTES E VMA'!$J$3:$J$181,MATCH('LISTA DOS ITENS'!$D2757,'RESUMO - LOTES E VMA'!$A$3:$A$181,0))</f>
        <v>0.304370017</v>
      </c>
      <c r="AC2757" s="29" t="str">
        <f t="array" ref="AC2757">INDEX('RESUMO - LOTES E VMA'!$L$3:$L$181,MATCH('LISTA DOS ITENS'!$D2757,'RESUMO - LOTES E VMA'!$A$3:$A$181,0))</f>
        <v>1% do Valor de Comparação do VMA</v>
      </c>
      <c r="AD2757" s="53" t="str">
        <f>VLOOKUP(Tabela1[[#This Row],[Índice]],[1]Planilha1!$A:$A,1,0)</f>
        <v>#ERROR!</v>
      </c>
    </row>
    <row r="2758" ht="15.75" customHeight="1">
      <c r="A2758" s="52">
        <v>258576.0</v>
      </c>
      <c r="B2758" s="53" t="s">
        <v>70</v>
      </c>
      <c r="C2758" s="53" t="s">
        <v>71</v>
      </c>
      <c r="D2758" s="22">
        <v>207394.0</v>
      </c>
      <c r="E2758" s="53" t="s">
        <v>119</v>
      </c>
      <c r="F2758" s="54">
        <v>1.0040873E7</v>
      </c>
      <c r="G2758" s="53" t="s">
        <v>1987</v>
      </c>
      <c r="H2758" s="55">
        <v>2201.0</v>
      </c>
      <c r="I2758" s="55"/>
      <c r="J2758" s="55" t="s">
        <v>121</v>
      </c>
      <c r="K2758" s="53" t="s">
        <v>73</v>
      </c>
      <c r="L2758" s="53"/>
      <c r="M2758" s="53">
        <v>2.5</v>
      </c>
      <c r="N2758" s="53" t="s">
        <v>440</v>
      </c>
      <c r="O2758" s="25">
        <v>628.3698806836504</v>
      </c>
      <c r="P2758" s="25">
        <f>'LISTA DOS ITENS'!$O2758*'LISTA DOS ITENS'!$M2758</f>
        <v>1570.924702</v>
      </c>
      <c r="Q2758" s="25">
        <v>1073.09</v>
      </c>
      <c r="R2758" s="25">
        <f>'LISTA DOS ITENS'!$Q2758*'LISTA DOS ITENS'!$M2758</f>
        <v>2682.725</v>
      </c>
      <c r="S2758" s="56">
        <f>IF('LISTA DOS ITENS'!$P2758&gt;'LISTA DOS ITENS'!$R2758,'LISTA DOS ITENS'!$P2758,'LISTA DOS ITENS'!$R2758)</f>
        <v>2682.725</v>
      </c>
      <c r="T2758" s="25">
        <v>322.2633711707259</v>
      </c>
      <c r="U2758" s="25">
        <f>'LISTA DOS ITENS'!$T2758*'LISTA DOS ITENS'!$M2758</f>
        <v>805.6584279</v>
      </c>
      <c r="V2758" s="56">
        <f t="array" ref="V2758">INDEX('RESUMO - LOTES E VMA'!$F$3:$F$181,MATCH('LISTA DOS ITENS'!$D2758,'RESUMO - LOTES E VMA'!$A$3:$A$181,0))</f>
        <v>93579.15453</v>
      </c>
      <c r="W2758" s="57">
        <f>'LISTA DOS ITENS'!$U2758/'LISTA DOS ITENS'!$V2758</f>
        <v>0.008609379215</v>
      </c>
      <c r="X2758" s="53" t="s">
        <v>53</v>
      </c>
      <c r="Y2758" s="53" t="s">
        <v>290</v>
      </c>
      <c r="Z2758" s="58" t="str">
        <f>'LISTA DOS ITENS'!$F2758&amp;"-"&amp;'LISTA DOS ITENS'!$H2758&amp;"-"&amp;'LISTA DOS ITENS'!$J2758&amp;"-"&amp;'LISTA DOS ITENS'!$K2758&amp;"-"&amp;'LISTA DOS ITENS'!$I2758</f>
        <v>10040873-2201-A026-CONS/NAC-</v>
      </c>
      <c r="AA2758" s="59" t="str">
        <f t="array" ref="AA2758">INDEX('RESUMO - LOTES E VMA'!$M$3:$M$181,MATCH('LISTA DOS ITENS'!$D2758,'RESUMO - LOTES E VMA'!$A$3:$A$181,0))</f>
        <v>Para Leilão</v>
      </c>
      <c r="AB2758" s="60">
        <f t="array" ref="AB2758">INDEX('RESUMO - LOTES E VMA'!$J$3:$J$181,MATCH('LISTA DOS ITENS'!$D2758,'RESUMO - LOTES E VMA'!$A$3:$A$181,0))</f>
        <v>0.304370017</v>
      </c>
      <c r="AC2758" s="29" t="str">
        <f t="array" ref="AC2758">INDEX('RESUMO - LOTES E VMA'!$L$3:$L$181,MATCH('LISTA DOS ITENS'!$D2758,'RESUMO - LOTES E VMA'!$A$3:$A$181,0))</f>
        <v>1% do Valor de Comparação do VMA</v>
      </c>
      <c r="AD2758" s="53" t="str">
        <f>VLOOKUP(Tabela1[[#This Row],[Índice]],[1]Planilha1!$A:$A,1,0)</f>
        <v>#ERROR!</v>
      </c>
    </row>
    <row r="2759" ht="15.75" customHeight="1">
      <c r="A2759" s="52">
        <v>258577.0</v>
      </c>
      <c r="B2759" s="53" t="s">
        <v>70</v>
      </c>
      <c r="C2759" s="53" t="s">
        <v>71</v>
      </c>
      <c r="D2759" s="22">
        <v>207394.0</v>
      </c>
      <c r="E2759" s="53" t="s">
        <v>119</v>
      </c>
      <c r="F2759" s="54">
        <v>1.0215015E7</v>
      </c>
      <c r="G2759" s="53" t="s">
        <v>1988</v>
      </c>
      <c r="H2759" s="55">
        <v>2201.0</v>
      </c>
      <c r="I2759" s="55"/>
      <c r="J2759" s="55" t="s">
        <v>121</v>
      </c>
      <c r="K2759" s="53" t="s">
        <v>80</v>
      </c>
      <c r="L2759" s="53"/>
      <c r="M2759" s="53">
        <v>5.5</v>
      </c>
      <c r="N2759" s="53" t="s">
        <v>440</v>
      </c>
      <c r="O2759" s="25">
        <v>165.1</v>
      </c>
      <c r="P2759" s="25">
        <f>'LISTA DOS ITENS'!$O2759*'LISTA DOS ITENS'!$M2759</f>
        <v>908.05</v>
      </c>
      <c r="Q2759" s="25">
        <v>165.1</v>
      </c>
      <c r="R2759" s="25">
        <f>'LISTA DOS ITENS'!$Q2759*'LISTA DOS ITENS'!$M2759</f>
        <v>908.05</v>
      </c>
      <c r="S2759" s="56">
        <f>IF('LISTA DOS ITENS'!$P2759&gt;'LISTA DOS ITENS'!$R2759,'LISTA DOS ITENS'!$P2759,'LISTA DOS ITENS'!$R2759)</f>
        <v>908.05</v>
      </c>
      <c r="T2759" s="25">
        <v>49.581752304361096</v>
      </c>
      <c r="U2759" s="25">
        <f>'LISTA DOS ITENS'!$T2759*'LISTA DOS ITENS'!$M2759</f>
        <v>272.6996377</v>
      </c>
      <c r="V2759" s="56">
        <f t="array" ref="V2759">INDEX('RESUMO - LOTES E VMA'!$F$3:$F$181,MATCH('LISTA DOS ITENS'!$D2759,'RESUMO - LOTES E VMA'!$A$3:$A$181,0))</f>
        <v>93579.15453</v>
      </c>
      <c r="W2759" s="57">
        <f>'LISTA DOS ITENS'!$U2759/'LISTA DOS ITENS'!$V2759</f>
        <v>0.002914106662</v>
      </c>
      <c r="X2759" s="53" t="s">
        <v>53</v>
      </c>
      <c r="Y2759" s="53" t="s">
        <v>290</v>
      </c>
      <c r="Z2759" s="58" t="str">
        <f>'LISTA DOS ITENS'!$F2759&amp;"-"&amp;'LISTA DOS ITENS'!$H2759&amp;"-"&amp;'LISTA DOS ITENS'!$J2759&amp;"-"&amp;'LISTA DOS ITENS'!$K2759&amp;"-"&amp;'LISTA DOS ITENS'!$I2759</f>
        <v>10215015-2201-A026-IMOB/NAC-</v>
      </c>
      <c r="AA2759" s="59" t="str">
        <f t="array" ref="AA2759">INDEX('RESUMO - LOTES E VMA'!$M$3:$M$181,MATCH('LISTA DOS ITENS'!$D2759,'RESUMO - LOTES E VMA'!$A$3:$A$181,0))</f>
        <v>Para Leilão</v>
      </c>
      <c r="AB2759" s="60">
        <f t="array" ref="AB2759">INDEX('RESUMO - LOTES E VMA'!$J$3:$J$181,MATCH('LISTA DOS ITENS'!$D2759,'RESUMO - LOTES E VMA'!$A$3:$A$181,0))</f>
        <v>0.304370017</v>
      </c>
      <c r="AC2759" s="29" t="str">
        <f t="array" ref="AC2759">INDEX('RESUMO - LOTES E VMA'!$L$3:$L$181,MATCH('LISTA DOS ITENS'!$D2759,'RESUMO - LOTES E VMA'!$A$3:$A$181,0))</f>
        <v>1% do Valor de Comparação do VMA</v>
      </c>
      <c r="AD2759" s="53" t="str">
        <f>VLOOKUP(Tabela1[[#This Row],[Índice]],[1]Planilha1!$A:$A,1,0)</f>
        <v>#ERROR!</v>
      </c>
    </row>
    <row r="2760" ht="15.75" customHeight="1">
      <c r="A2760" s="52">
        <v>258578.0</v>
      </c>
      <c r="B2760" s="53" t="s">
        <v>70</v>
      </c>
      <c r="C2760" s="53" t="s">
        <v>71</v>
      </c>
      <c r="D2760" s="22">
        <v>207394.0</v>
      </c>
      <c r="E2760" s="53" t="s">
        <v>119</v>
      </c>
      <c r="F2760" s="54">
        <v>1.0280131E7</v>
      </c>
      <c r="G2760" s="53" t="s">
        <v>1989</v>
      </c>
      <c r="H2760" s="55">
        <v>2201.0</v>
      </c>
      <c r="I2760" s="55"/>
      <c r="J2760" s="55" t="s">
        <v>121</v>
      </c>
      <c r="K2760" s="53" t="s">
        <v>73</v>
      </c>
      <c r="L2760" s="53"/>
      <c r="M2760" s="53">
        <v>0.088</v>
      </c>
      <c r="N2760" s="53" t="s">
        <v>440</v>
      </c>
      <c r="O2760" s="25">
        <v>979.4318181818182</v>
      </c>
      <c r="P2760" s="25">
        <f>'LISTA DOS ITENS'!$O2760*'LISTA DOS ITENS'!$M2760</f>
        <v>86.19</v>
      </c>
      <c r="Q2760" s="25">
        <v>1867.5</v>
      </c>
      <c r="R2760" s="25">
        <f>'LISTA DOS ITENS'!$Q2760*'LISTA DOS ITENS'!$M2760</f>
        <v>164.34</v>
      </c>
      <c r="S2760" s="56">
        <f>IF('LISTA DOS ITENS'!$P2760&gt;'LISTA DOS ITENS'!$R2760,'LISTA DOS ITENS'!$P2760,'LISTA DOS ITENS'!$R2760)</f>
        <v>164.34</v>
      </c>
      <c r="T2760" s="25">
        <v>650.3398063740092</v>
      </c>
      <c r="U2760" s="25">
        <f>'LISTA DOS ITENS'!$T2760*'LISTA DOS ITENS'!$M2760</f>
        <v>57.22990296</v>
      </c>
      <c r="V2760" s="56">
        <f t="array" ref="V2760">INDEX('RESUMO - LOTES E VMA'!$F$3:$F$181,MATCH('LISTA DOS ITENS'!$D2760,'RESUMO - LOTES E VMA'!$A$3:$A$181,0))</f>
        <v>93579.15453</v>
      </c>
      <c r="W2760" s="57">
        <f>'LISTA DOS ITENS'!$U2760/'LISTA DOS ITENS'!$V2760</f>
        <v>0.000611566788</v>
      </c>
      <c r="X2760" s="53" t="s">
        <v>53</v>
      </c>
      <c r="Y2760" s="53" t="s">
        <v>290</v>
      </c>
      <c r="Z2760" s="58" t="str">
        <f>'LISTA DOS ITENS'!$F2760&amp;"-"&amp;'LISTA DOS ITENS'!$H2760&amp;"-"&amp;'LISTA DOS ITENS'!$J2760&amp;"-"&amp;'LISTA DOS ITENS'!$K2760&amp;"-"&amp;'LISTA DOS ITENS'!$I2760</f>
        <v>10280131-2201-A026-CONS/NAC-</v>
      </c>
      <c r="AA2760" s="59" t="str">
        <f t="array" ref="AA2760">INDEX('RESUMO - LOTES E VMA'!$M$3:$M$181,MATCH('LISTA DOS ITENS'!$D2760,'RESUMO - LOTES E VMA'!$A$3:$A$181,0))</f>
        <v>Para Leilão</v>
      </c>
      <c r="AB2760" s="60">
        <f t="array" ref="AB2760">INDEX('RESUMO - LOTES E VMA'!$J$3:$J$181,MATCH('LISTA DOS ITENS'!$D2760,'RESUMO - LOTES E VMA'!$A$3:$A$181,0))</f>
        <v>0.304370017</v>
      </c>
      <c r="AC2760" s="29" t="str">
        <f t="array" ref="AC2760">INDEX('RESUMO - LOTES E VMA'!$L$3:$L$181,MATCH('LISTA DOS ITENS'!$D2760,'RESUMO - LOTES E VMA'!$A$3:$A$181,0))</f>
        <v>1% do Valor de Comparação do VMA</v>
      </c>
      <c r="AD2760" s="53" t="str">
        <f>VLOOKUP(Tabela1[[#This Row],[Índice]],[1]Planilha1!$A:$A,1,0)</f>
        <v>#ERROR!</v>
      </c>
    </row>
    <row r="2761" ht="15.75" customHeight="1">
      <c r="A2761" s="52">
        <v>258579.0</v>
      </c>
      <c r="B2761" s="53" t="s">
        <v>70</v>
      </c>
      <c r="C2761" s="53" t="s">
        <v>71</v>
      </c>
      <c r="D2761" s="22">
        <v>207394.0</v>
      </c>
      <c r="E2761" s="53" t="s">
        <v>119</v>
      </c>
      <c r="F2761" s="54">
        <v>1.0280131E7</v>
      </c>
      <c r="G2761" s="53" t="s">
        <v>1989</v>
      </c>
      <c r="H2761" s="55">
        <v>2201.0</v>
      </c>
      <c r="I2761" s="55"/>
      <c r="J2761" s="55" t="s">
        <v>121</v>
      </c>
      <c r="K2761" s="53" t="s">
        <v>80</v>
      </c>
      <c r="L2761" s="53"/>
      <c r="M2761" s="53">
        <v>0.01</v>
      </c>
      <c r="N2761" s="53" t="s">
        <v>440</v>
      </c>
      <c r="O2761" s="25">
        <v>1867.5</v>
      </c>
      <c r="P2761" s="25">
        <f>'LISTA DOS ITENS'!$O2761*'LISTA DOS ITENS'!$M2761</f>
        <v>18.675</v>
      </c>
      <c r="Q2761" s="25">
        <v>1867.5</v>
      </c>
      <c r="R2761" s="25">
        <f>'LISTA DOS ITENS'!$Q2761*'LISTA DOS ITENS'!$M2761</f>
        <v>18.675</v>
      </c>
      <c r="S2761" s="56">
        <f>IF('LISTA DOS ITENS'!$P2761&gt;'LISTA DOS ITENS'!$R2761,'LISTA DOS ITENS'!$P2761,'LISTA DOS ITENS'!$R2761)</f>
        <v>18.675</v>
      </c>
      <c r="T2761" s="25">
        <v>650.3398063740092</v>
      </c>
      <c r="U2761" s="25">
        <f>'LISTA DOS ITENS'!$T2761*'LISTA DOS ITENS'!$M2761</f>
        <v>6.503398064</v>
      </c>
      <c r="V2761" s="56">
        <f t="array" ref="V2761">INDEX('RESUMO - LOTES E VMA'!$F$3:$F$181,MATCH('LISTA DOS ITENS'!$D2761,'RESUMO - LOTES E VMA'!$A$3:$A$181,0))</f>
        <v>93579.15453</v>
      </c>
      <c r="W2761" s="57">
        <f>'LISTA DOS ITENS'!$U2761/'LISTA DOS ITENS'!$V2761</f>
        <v>0.00006949622591</v>
      </c>
      <c r="X2761" s="53" t="s">
        <v>53</v>
      </c>
      <c r="Y2761" s="53" t="s">
        <v>290</v>
      </c>
      <c r="Z2761" s="58" t="str">
        <f>'LISTA DOS ITENS'!$F2761&amp;"-"&amp;'LISTA DOS ITENS'!$H2761&amp;"-"&amp;'LISTA DOS ITENS'!$J2761&amp;"-"&amp;'LISTA DOS ITENS'!$K2761&amp;"-"&amp;'LISTA DOS ITENS'!$I2761</f>
        <v>10280131-2201-A026-IMOB/NAC-</v>
      </c>
      <c r="AA2761" s="59" t="str">
        <f t="array" ref="AA2761">INDEX('RESUMO - LOTES E VMA'!$M$3:$M$181,MATCH('LISTA DOS ITENS'!$D2761,'RESUMO - LOTES E VMA'!$A$3:$A$181,0))</f>
        <v>Para Leilão</v>
      </c>
      <c r="AB2761" s="60">
        <f t="array" ref="AB2761">INDEX('RESUMO - LOTES E VMA'!$J$3:$J$181,MATCH('LISTA DOS ITENS'!$D2761,'RESUMO - LOTES E VMA'!$A$3:$A$181,0))</f>
        <v>0.304370017</v>
      </c>
      <c r="AC2761" s="29" t="str">
        <f t="array" ref="AC2761">INDEX('RESUMO - LOTES E VMA'!$L$3:$L$181,MATCH('LISTA DOS ITENS'!$D2761,'RESUMO - LOTES E VMA'!$A$3:$A$181,0))</f>
        <v>1% do Valor de Comparação do VMA</v>
      </c>
      <c r="AD2761" s="53" t="str">
        <f>VLOOKUP(Tabela1[[#This Row],[Índice]],[1]Planilha1!$A:$A,1,0)</f>
        <v>#ERROR!</v>
      </c>
    </row>
    <row r="2762" ht="15.75" customHeight="1">
      <c r="A2762" s="52">
        <v>258580.0</v>
      </c>
      <c r="B2762" s="53" t="s">
        <v>70</v>
      </c>
      <c r="C2762" s="53" t="s">
        <v>71</v>
      </c>
      <c r="D2762" s="22">
        <v>207394.0</v>
      </c>
      <c r="E2762" s="53" t="s">
        <v>119</v>
      </c>
      <c r="F2762" s="54">
        <v>1.0335894E7</v>
      </c>
      <c r="G2762" s="53" t="s">
        <v>1950</v>
      </c>
      <c r="H2762" s="55">
        <v>2201.0</v>
      </c>
      <c r="I2762" s="55"/>
      <c r="J2762" s="55" t="s">
        <v>121</v>
      </c>
      <c r="K2762" s="53" t="s">
        <v>73</v>
      </c>
      <c r="L2762" s="53"/>
      <c r="M2762" s="53">
        <v>154.0</v>
      </c>
      <c r="N2762" s="53" t="s">
        <v>440</v>
      </c>
      <c r="O2762" s="25">
        <v>40.767792207792205</v>
      </c>
      <c r="P2762" s="25">
        <f>'LISTA DOS ITENS'!$O2762*'LISTA DOS ITENS'!$M2762</f>
        <v>6278.24</v>
      </c>
      <c r="Q2762" s="25">
        <v>40.77</v>
      </c>
      <c r="R2762" s="25">
        <f>'LISTA DOS ITENS'!$Q2762*'LISTA DOS ITENS'!$M2762</f>
        <v>6278.58</v>
      </c>
      <c r="S2762" s="56">
        <f>IF('LISTA DOS ITENS'!$P2762&gt;'LISTA DOS ITENS'!$R2762,'LISTA DOS ITENS'!$P2762,'LISTA DOS ITENS'!$R2762)</f>
        <v>6278.58</v>
      </c>
      <c r="T2762" s="25">
        <v>12.243779778611763</v>
      </c>
      <c r="U2762" s="25">
        <f>'LISTA DOS ITENS'!$T2762*'LISTA DOS ITENS'!$M2762</f>
        <v>1885.542086</v>
      </c>
      <c r="V2762" s="56">
        <f t="array" ref="V2762">INDEX('RESUMO - LOTES E VMA'!$F$3:$F$181,MATCH('LISTA DOS ITENS'!$D2762,'RESUMO - LOTES E VMA'!$A$3:$A$181,0))</f>
        <v>93579.15453</v>
      </c>
      <c r="W2762" s="57">
        <f>'LISTA DOS ITENS'!$U2762/'LISTA DOS ITENS'!$V2762</f>
        <v>0.02014916779</v>
      </c>
      <c r="X2762" s="53" t="s">
        <v>53</v>
      </c>
      <c r="Y2762" s="53" t="s">
        <v>290</v>
      </c>
      <c r="Z2762" s="58" t="str">
        <f>'LISTA DOS ITENS'!$F2762&amp;"-"&amp;'LISTA DOS ITENS'!$H2762&amp;"-"&amp;'LISTA DOS ITENS'!$J2762&amp;"-"&amp;'LISTA DOS ITENS'!$K2762&amp;"-"&amp;'LISTA DOS ITENS'!$I2762</f>
        <v>10335894-2201-A026-CONS/NAC-</v>
      </c>
      <c r="AA2762" s="59" t="str">
        <f t="array" ref="AA2762">INDEX('RESUMO - LOTES E VMA'!$M$3:$M$181,MATCH('LISTA DOS ITENS'!$D2762,'RESUMO - LOTES E VMA'!$A$3:$A$181,0))</f>
        <v>Para Leilão</v>
      </c>
      <c r="AB2762" s="60">
        <f t="array" ref="AB2762">INDEX('RESUMO - LOTES E VMA'!$J$3:$J$181,MATCH('LISTA DOS ITENS'!$D2762,'RESUMO - LOTES E VMA'!$A$3:$A$181,0))</f>
        <v>0.304370017</v>
      </c>
      <c r="AC2762" s="29" t="str">
        <f t="array" ref="AC2762">INDEX('RESUMO - LOTES E VMA'!$L$3:$L$181,MATCH('LISTA DOS ITENS'!$D2762,'RESUMO - LOTES E VMA'!$A$3:$A$181,0))</f>
        <v>1% do Valor de Comparação do VMA</v>
      </c>
      <c r="AD2762" s="53" t="str">
        <f>VLOOKUP(Tabela1[[#This Row],[Índice]],[1]Planilha1!$A:$A,1,0)</f>
        <v>#ERROR!</v>
      </c>
    </row>
    <row r="2763" ht="15.75" customHeight="1">
      <c r="A2763" s="52">
        <v>258581.0</v>
      </c>
      <c r="B2763" s="53" t="s">
        <v>70</v>
      </c>
      <c r="C2763" s="53" t="s">
        <v>71</v>
      </c>
      <c r="D2763" s="22">
        <v>207394.0</v>
      </c>
      <c r="E2763" s="53" t="s">
        <v>119</v>
      </c>
      <c r="F2763" s="54">
        <v>1.0000005E7</v>
      </c>
      <c r="G2763" s="53" t="s">
        <v>1913</v>
      </c>
      <c r="H2763" s="55">
        <v>2101.0</v>
      </c>
      <c r="I2763" s="55"/>
      <c r="J2763" s="55" t="s">
        <v>134</v>
      </c>
      <c r="K2763" s="53" t="s">
        <v>51</v>
      </c>
      <c r="L2763" s="53"/>
      <c r="M2763" s="53">
        <v>370.39</v>
      </c>
      <c r="N2763" s="53" t="s">
        <v>440</v>
      </c>
      <c r="O2763" s="25">
        <v>9.719484867302033E-4</v>
      </c>
      <c r="P2763" s="25">
        <f>'LISTA DOS ITENS'!$O2763*'LISTA DOS ITENS'!$M2763</f>
        <v>0.36</v>
      </c>
      <c r="Q2763" s="25">
        <v>23.3517</v>
      </c>
      <c r="R2763" s="25">
        <f>'LISTA DOS ITENS'!$Q2763*'LISTA DOS ITENS'!$M2763</f>
        <v>8649.236163</v>
      </c>
      <c r="S2763" s="56">
        <f>IF('LISTA DOS ITENS'!$P2763&gt;'LISTA DOS ITENS'!$R2763,'LISTA DOS ITENS'!$P2763,'LISTA DOS ITENS'!$R2763)</f>
        <v>8649.236163</v>
      </c>
      <c r="T2763" s="25">
        <v>7.012829832136578</v>
      </c>
      <c r="U2763" s="25">
        <f>'LISTA DOS ITENS'!$T2763*'LISTA DOS ITENS'!$M2763</f>
        <v>2597.482042</v>
      </c>
      <c r="V2763" s="56">
        <f t="array" ref="V2763">INDEX('RESUMO - LOTES E VMA'!$F$3:$F$181,MATCH('LISTA DOS ITENS'!$D2763,'RESUMO - LOTES E VMA'!$A$3:$A$181,0))</f>
        <v>93579.15453</v>
      </c>
      <c r="W2763" s="57">
        <f>'LISTA DOS ITENS'!$U2763/'LISTA DOS ITENS'!$V2763</f>
        <v>0.02775705823</v>
      </c>
      <c r="X2763" s="53" t="s">
        <v>53</v>
      </c>
      <c r="Y2763" s="53" t="s">
        <v>290</v>
      </c>
      <c r="Z2763" s="58" t="str">
        <f>'LISTA DOS ITENS'!$F2763&amp;"-"&amp;'LISTA DOS ITENS'!$H2763&amp;"-"&amp;'LISTA DOS ITENS'!$J2763&amp;"-"&amp;'LISTA DOS ITENS'!$K2763&amp;"-"&amp;'LISTA DOS ITENS'!$I2763</f>
        <v>10000005-2101-R026-A RECUPER-</v>
      </c>
      <c r="AA2763" s="59" t="str">
        <f t="array" ref="AA2763">INDEX('RESUMO - LOTES E VMA'!$M$3:$M$181,MATCH('LISTA DOS ITENS'!$D2763,'RESUMO - LOTES E VMA'!$A$3:$A$181,0))</f>
        <v>Para Leilão</v>
      </c>
      <c r="AB2763" s="60">
        <f t="array" ref="AB2763">INDEX('RESUMO - LOTES E VMA'!$J$3:$J$181,MATCH('LISTA DOS ITENS'!$D2763,'RESUMO - LOTES E VMA'!$A$3:$A$181,0))</f>
        <v>0.304370017</v>
      </c>
      <c r="AC2763" s="29" t="str">
        <f t="array" ref="AC2763">INDEX('RESUMO - LOTES E VMA'!$L$3:$L$181,MATCH('LISTA DOS ITENS'!$D2763,'RESUMO - LOTES E VMA'!$A$3:$A$181,0))</f>
        <v>1% do Valor de Comparação do VMA</v>
      </c>
      <c r="AD2763" s="53" t="str">
        <f>VLOOKUP(Tabela1[[#This Row],[Índice]],[1]Planilha1!$A:$A,1,0)</f>
        <v>#ERROR!</v>
      </c>
    </row>
    <row r="2764" ht="15.75" customHeight="1">
      <c r="A2764" s="52">
        <v>258582.0</v>
      </c>
      <c r="B2764" s="53" t="s">
        <v>70</v>
      </c>
      <c r="C2764" s="53" t="s">
        <v>71</v>
      </c>
      <c r="D2764" s="22">
        <v>207394.0</v>
      </c>
      <c r="E2764" s="53" t="s">
        <v>119</v>
      </c>
      <c r="F2764" s="54">
        <v>1.0000008E7</v>
      </c>
      <c r="G2764" s="53" t="s">
        <v>1990</v>
      </c>
      <c r="H2764" s="55">
        <v>2101.0</v>
      </c>
      <c r="I2764" s="55"/>
      <c r="J2764" s="55" t="s">
        <v>134</v>
      </c>
      <c r="K2764" s="53" t="s">
        <v>51</v>
      </c>
      <c r="L2764" s="53"/>
      <c r="M2764" s="53">
        <v>13.06</v>
      </c>
      <c r="N2764" s="53" t="s">
        <v>440</v>
      </c>
      <c r="O2764" s="25">
        <v>1.0</v>
      </c>
      <c r="P2764" s="25">
        <f>'LISTA DOS ITENS'!$O2764*'LISTA DOS ITENS'!$M2764</f>
        <v>13.06</v>
      </c>
      <c r="Q2764" s="25">
        <v>18.96</v>
      </c>
      <c r="R2764" s="25">
        <f>'LISTA DOS ITENS'!$Q2764*'LISTA DOS ITENS'!$M2764</f>
        <v>247.6176</v>
      </c>
      <c r="S2764" s="56">
        <f>IF('LISTA DOS ITENS'!$P2764&gt;'LISTA DOS ITENS'!$R2764,'LISTA DOS ITENS'!$P2764,'LISTA DOS ITENS'!$R2764)</f>
        <v>247.6176</v>
      </c>
      <c r="T2764" s="25">
        <v>5.693943208302159</v>
      </c>
      <c r="U2764" s="25">
        <f>'LISTA DOS ITENS'!$T2764*'LISTA DOS ITENS'!$M2764</f>
        <v>74.3628983</v>
      </c>
      <c r="V2764" s="56">
        <f t="array" ref="V2764">INDEX('RESUMO - LOTES E VMA'!$F$3:$F$181,MATCH('LISTA DOS ITENS'!$D2764,'RESUMO - LOTES E VMA'!$A$3:$A$181,0))</f>
        <v>93579.15453</v>
      </c>
      <c r="W2764" s="57">
        <f>'LISTA DOS ITENS'!$U2764/'LISTA DOS ITENS'!$V2764</f>
        <v>0.0007946523846</v>
      </c>
      <c r="X2764" s="53" t="s">
        <v>53</v>
      </c>
      <c r="Y2764" s="53" t="s">
        <v>290</v>
      </c>
      <c r="Z2764" s="58" t="str">
        <f>'LISTA DOS ITENS'!$F2764&amp;"-"&amp;'LISTA DOS ITENS'!$H2764&amp;"-"&amp;'LISTA DOS ITENS'!$J2764&amp;"-"&amp;'LISTA DOS ITENS'!$K2764&amp;"-"&amp;'LISTA DOS ITENS'!$I2764</f>
        <v>10000008-2101-R026-A RECUPER-</v>
      </c>
      <c r="AA2764" s="59" t="str">
        <f t="array" ref="AA2764">INDEX('RESUMO - LOTES E VMA'!$M$3:$M$181,MATCH('LISTA DOS ITENS'!$D2764,'RESUMO - LOTES E VMA'!$A$3:$A$181,0))</f>
        <v>Para Leilão</v>
      </c>
      <c r="AB2764" s="60">
        <f t="array" ref="AB2764">INDEX('RESUMO - LOTES E VMA'!$J$3:$J$181,MATCH('LISTA DOS ITENS'!$D2764,'RESUMO - LOTES E VMA'!$A$3:$A$181,0))</f>
        <v>0.304370017</v>
      </c>
      <c r="AC2764" s="29" t="str">
        <f t="array" ref="AC2764">INDEX('RESUMO - LOTES E VMA'!$L$3:$L$181,MATCH('LISTA DOS ITENS'!$D2764,'RESUMO - LOTES E VMA'!$A$3:$A$181,0))</f>
        <v>1% do Valor de Comparação do VMA</v>
      </c>
      <c r="AD2764" s="53" t="str">
        <f>VLOOKUP(Tabela1[[#This Row],[Índice]],[1]Planilha1!$A:$A,1,0)</f>
        <v>#ERROR!</v>
      </c>
    </row>
    <row r="2765" ht="15.75" customHeight="1">
      <c r="A2765" s="52">
        <v>258583.0</v>
      </c>
      <c r="B2765" s="53" t="s">
        <v>70</v>
      </c>
      <c r="C2765" s="53" t="s">
        <v>71</v>
      </c>
      <c r="D2765" s="22">
        <v>207394.0</v>
      </c>
      <c r="E2765" s="53" t="s">
        <v>119</v>
      </c>
      <c r="F2765" s="54">
        <v>1.0000021E7</v>
      </c>
      <c r="G2765" s="53" t="s">
        <v>1916</v>
      </c>
      <c r="H2765" s="55">
        <v>2101.0</v>
      </c>
      <c r="I2765" s="55"/>
      <c r="J2765" s="55" t="s">
        <v>134</v>
      </c>
      <c r="K2765" s="53" t="s">
        <v>51</v>
      </c>
      <c r="L2765" s="53"/>
      <c r="M2765" s="53">
        <v>0.001</v>
      </c>
      <c r="N2765" s="53" t="s">
        <v>440</v>
      </c>
      <c r="O2765" s="25">
        <v>0.0</v>
      </c>
      <c r="P2765" s="25">
        <f>'LISTA DOS ITENS'!$O2765*'LISTA DOS ITENS'!$M2765</f>
        <v>0</v>
      </c>
      <c r="Q2765" s="25">
        <v>298.97</v>
      </c>
      <c r="R2765" s="25">
        <f>'LISTA DOS ITENS'!$Q2765*'LISTA DOS ITENS'!$M2765</f>
        <v>0.29897</v>
      </c>
      <c r="S2765" s="56">
        <f>IF('LISTA DOS ITENS'!$P2765&gt;'LISTA DOS ITENS'!$R2765,'LISTA DOS ITENS'!$P2765,'LISTA DOS ITENS'!$R2765)</f>
        <v>0.29897</v>
      </c>
      <c r="T2765" s="25">
        <v>89.78471524188272</v>
      </c>
      <c r="U2765" s="25">
        <f>'LISTA DOS ITENS'!$T2765*'LISTA DOS ITENS'!$M2765</f>
        <v>0.08978471524</v>
      </c>
      <c r="V2765" s="56">
        <f t="array" ref="V2765">INDEX('RESUMO - LOTES E VMA'!$F$3:$F$181,MATCH('LISTA DOS ITENS'!$D2765,'RESUMO - LOTES E VMA'!$A$3:$A$181,0))</f>
        <v>93579.15453</v>
      </c>
      <c r="W2765" s="57">
        <f>'LISTA DOS ITENS'!$U2765/'LISTA DOS ITENS'!$V2765</f>
        <v>0.0000009594520884</v>
      </c>
      <c r="X2765" s="53" t="s">
        <v>53</v>
      </c>
      <c r="Y2765" s="53" t="s">
        <v>290</v>
      </c>
      <c r="Z2765" s="58" t="str">
        <f>'LISTA DOS ITENS'!$F2765&amp;"-"&amp;'LISTA DOS ITENS'!$H2765&amp;"-"&amp;'LISTA DOS ITENS'!$J2765&amp;"-"&amp;'LISTA DOS ITENS'!$K2765&amp;"-"&amp;'LISTA DOS ITENS'!$I2765</f>
        <v>10000021-2101-R026-A RECUPER-</v>
      </c>
      <c r="AA2765" s="59" t="str">
        <f t="array" ref="AA2765">INDEX('RESUMO - LOTES E VMA'!$M$3:$M$181,MATCH('LISTA DOS ITENS'!$D2765,'RESUMO - LOTES E VMA'!$A$3:$A$181,0))</f>
        <v>Para Leilão</v>
      </c>
      <c r="AB2765" s="60">
        <f t="array" ref="AB2765">INDEX('RESUMO - LOTES E VMA'!$J$3:$J$181,MATCH('LISTA DOS ITENS'!$D2765,'RESUMO - LOTES E VMA'!$A$3:$A$181,0))</f>
        <v>0.304370017</v>
      </c>
      <c r="AC2765" s="29" t="str">
        <f t="array" ref="AC2765">INDEX('RESUMO - LOTES E VMA'!$L$3:$L$181,MATCH('LISTA DOS ITENS'!$D2765,'RESUMO - LOTES E VMA'!$A$3:$A$181,0))</f>
        <v>1% do Valor de Comparação do VMA</v>
      </c>
      <c r="AD2765" s="53" t="str">
        <f>VLOOKUP(Tabela1[[#This Row],[Índice]],[1]Planilha1!$A:$A,1,0)</f>
        <v>#ERROR!</v>
      </c>
    </row>
    <row r="2766" ht="15.75" customHeight="1">
      <c r="A2766" s="52">
        <v>258584.0</v>
      </c>
      <c r="B2766" s="53" t="s">
        <v>70</v>
      </c>
      <c r="C2766" s="53" t="s">
        <v>71</v>
      </c>
      <c r="D2766" s="22">
        <v>207394.0</v>
      </c>
      <c r="E2766" s="53" t="s">
        <v>119</v>
      </c>
      <c r="F2766" s="54">
        <v>1.0000021E7</v>
      </c>
      <c r="G2766" s="53" t="s">
        <v>1916</v>
      </c>
      <c r="H2766" s="55">
        <v>2101.0</v>
      </c>
      <c r="I2766" s="55" t="s">
        <v>81</v>
      </c>
      <c r="J2766" s="55" t="s">
        <v>134</v>
      </c>
      <c r="K2766" s="53" t="s">
        <v>51</v>
      </c>
      <c r="L2766" s="53"/>
      <c r="M2766" s="53">
        <v>17.938999999999993</v>
      </c>
      <c r="N2766" s="53" t="s">
        <v>440</v>
      </c>
      <c r="O2766" s="25">
        <v>1.0</v>
      </c>
      <c r="P2766" s="25">
        <f>'LISTA DOS ITENS'!$O2766*'LISTA DOS ITENS'!$M2766</f>
        <v>17.939</v>
      </c>
      <c r="Q2766" s="25">
        <v>298.97</v>
      </c>
      <c r="R2766" s="25">
        <f>'LISTA DOS ITENS'!$Q2766*'LISTA DOS ITENS'!$M2766</f>
        <v>5363.22283</v>
      </c>
      <c r="S2766" s="56">
        <f>IF('LISTA DOS ITENS'!$P2766&gt;'LISTA DOS ITENS'!$R2766,'LISTA DOS ITENS'!$P2766,'LISTA DOS ITENS'!$R2766)</f>
        <v>5363.22283</v>
      </c>
      <c r="T2766" s="25">
        <v>89.78471524188272</v>
      </c>
      <c r="U2766" s="25">
        <f>'LISTA DOS ITENS'!$T2766*'LISTA DOS ITENS'!$M2766</f>
        <v>1610.648007</v>
      </c>
      <c r="V2766" s="56">
        <f t="array" ref="V2766">INDEX('RESUMO - LOTES E VMA'!$F$3:$F$181,MATCH('LISTA DOS ITENS'!$D2766,'RESUMO - LOTES E VMA'!$A$3:$A$181,0))</f>
        <v>93579.15453</v>
      </c>
      <c r="W2766" s="57">
        <f>'LISTA DOS ITENS'!$U2766/'LISTA DOS ITENS'!$V2766</f>
        <v>0.01721161101</v>
      </c>
      <c r="X2766" s="53" t="s">
        <v>53</v>
      </c>
      <c r="Y2766" s="53" t="s">
        <v>290</v>
      </c>
      <c r="Z2766" s="58" t="str">
        <f>'LISTA DOS ITENS'!$F2766&amp;"-"&amp;'LISTA DOS ITENS'!$H2766&amp;"-"&amp;'LISTA DOS ITENS'!$J2766&amp;"-"&amp;'LISTA DOS ITENS'!$K2766&amp;"-"&amp;'LISTA DOS ITENS'!$I2766</f>
        <v>10000021-2101-R026-A RECUPER-ED-1000-01.01</v>
      </c>
      <c r="AA2766" s="59" t="str">
        <f t="array" ref="AA2766">INDEX('RESUMO - LOTES E VMA'!$M$3:$M$181,MATCH('LISTA DOS ITENS'!$D2766,'RESUMO - LOTES E VMA'!$A$3:$A$181,0))</f>
        <v>Para Leilão</v>
      </c>
      <c r="AB2766" s="60">
        <f t="array" ref="AB2766">INDEX('RESUMO - LOTES E VMA'!$J$3:$J$181,MATCH('LISTA DOS ITENS'!$D2766,'RESUMO - LOTES E VMA'!$A$3:$A$181,0))</f>
        <v>0.304370017</v>
      </c>
      <c r="AC2766" s="29" t="str">
        <f t="array" ref="AC2766">INDEX('RESUMO - LOTES E VMA'!$L$3:$L$181,MATCH('LISTA DOS ITENS'!$D2766,'RESUMO - LOTES E VMA'!$A$3:$A$181,0))</f>
        <v>1% do Valor de Comparação do VMA</v>
      </c>
      <c r="AD2766" s="53" t="str">
        <f>VLOOKUP(Tabela1[[#This Row],[Índice]],[1]Planilha1!$A:$A,1,0)</f>
        <v>#ERROR!</v>
      </c>
    </row>
    <row r="2767" ht="15.75" customHeight="1">
      <c r="A2767" s="52">
        <v>258585.0</v>
      </c>
      <c r="B2767" s="53" t="s">
        <v>70</v>
      </c>
      <c r="C2767" s="53" t="s">
        <v>71</v>
      </c>
      <c r="D2767" s="22">
        <v>207394.0</v>
      </c>
      <c r="E2767" s="53" t="s">
        <v>119</v>
      </c>
      <c r="F2767" s="54">
        <v>1.0000052E7</v>
      </c>
      <c r="G2767" s="53" t="s">
        <v>1991</v>
      </c>
      <c r="H2767" s="55">
        <v>2101.0</v>
      </c>
      <c r="I2767" s="55"/>
      <c r="J2767" s="55" t="s">
        <v>134</v>
      </c>
      <c r="K2767" s="53" t="s">
        <v>51</v>
      </c>
      <c r="L2767" s="53"/>
      <c r="M2767" s="53">
        <v>1.85</v>
      </c>
      <c r="N2767" s="53" t="s">
        <v>440</v>
      </c>
      <c r="O2767" s="25">
        <v>0.1783783783783784</v>
      </c>
      <c r="P2767" s="25">
        <f>'LISTA DOS ITENS'!$O2767*'LISTA DOS ITENS'!$M2767</f>
        <v>0.33</v>
      </c>
      <c r="Q2767" s="25">
        <v>378.23</v>
      </c>
      <c r="R2767" s="25">
        <f>'LISTA DOS ITENS'!$Q2767*'LISTA DOS ITENS'!$M2767</f>
        <v>699.7255</v>
      </c>
      <c r="S2767" s="56">
        <f>IF('LISTA DOS ITENS'!$P2767&gt;'LISTA DOS ITENS'!$R2767,'LISTA DOS ITENS'!$P2767,'LISTA DOS ITENS'!$R2767)</f>
        <v>699.7255</v>
      </c>
      <c r="T2767" s="25">
        <v>127.51575838198471</v>
      </c>
      <c r="U2767" s="25">
        <f>'LISTA DOS ITENS'!$T2767*'LISTA DOS ITENS'!$M2767</f>
        <v>235.904153</v>
      </c>
      <c r="V2767" s="56">
        <f t="array" ref="V2767">INDEX('RESUMO - LOTES E VMA'!$F$3:$F$181,MATCH('LISTA DOS ITENS'!$D2767,'RESUMO - LOTES E VMA'!$A$3:$A$181,0))</f>
        <v>93579.15453</v>
      </c>
      <c r="W2767" s="57">
        <f>'LISTA DOS ITENS'!$U2767/'LISTA DOS ITENS'!$V2767</f>
        <v>0.002520904941</v>
      </c>
      <c r="X2767" s="53" t="s">
        <v>53</v>
      </c>
      <c r="Y2767" s="53" t="s">
        <v>290</v>
      </c>
      <c r="Z2767" s="58" t="str">
        <f>'LISTA DOS ITENS'!$F2767&amp;"-"&amp;'LISTA DOS ITENS'!$H2767&amp;"-"&amp;'LISTA DOS ITENS'!$J2767&amp;"-"&amp;'LISTA DOS ITENS'!$K2767&amp;"-"&amp;'LISTA DOS ITENS'!$I2767</f>
        <v>10000052-2101-R026-A RECUPER-</v>
      </c>
      <c r="AA2767" s="59" t="str">
        <f t="array" ref="AA2767">INDEX('RESUMO - LOTES E VMA'!$M$3:$M$181,MATCH('LISTA DOS ITENS'!$D2767,'RESUMO - LOTES E VMA'!$A$3:$A$181,0))</f>
        <v>Para Leilão</v>
      </c>
      <c r="AB2767" s="60">
        <f t="array" ref="AB2767">INDEX('RESUMO - LOTES E VMA'!$J$3:$J$181,MATCH('LISTA DOS ITENS'!$D2767,'RESUMO - LOTES E VMA'!$A$3:$A$181,0))</f>
        <v>0.304370017</v>
      </c>
      <c r="AC2767" s="29" t="str">
        <f t="array" ref="AC2767">INDEX('RESUMO - LOTES E VMA'!$L$3:$L$181,MATCH('LISTA DOS ITENS'!$D2767,'RESUMO - LOTES E VMA'!$A$3:$A$181,0))</f>
        <v>1% do Valor de Comparação do VMA</v>
      </c>
      <c r="AD2767" s="53" t="str">
        <f>VLOOKUP(Tabela1[[#This Row],[Índice]],[1]Planilha1!$A:$A,1,0)</f>
        <v>#ERROR!</v>
      </c>
    </row>
    <row r="2768" ht="15.75" customHeight="1">
      <c r="A2768" s="52">
        <v>258586.0</v>
      </c>
      <c r="B2768" s="53" t="s">
        <v>70</v>
      </c>
      <c r="C2768" s="53" t="s">
        <v>71</v>
      </c>
      <c r="D2768" s="22">
        <v>207394.0</v>
      </c>
      <c r="E2768" s="53" t="s">
        <v>119</v>
      </c>
      <c r="F2768" s="54">
        <v>1.0000057E7</v>
      </c>
      <c r="G2768" s="53" t="s">
        <v>1924</v>
      </c>
      <c r="H2768" s="55">
        <v>2101.0</v>
      </c>
      <c r="I2768" s="55" t="s">
        <v>603</v>
      </c>
      <c r="J2768" s="55" t="s">
        <v>134</v>
      </c>
      <c r="K2768" s="53" t="s">
        <v>51</v>
      </c>
      <c r="L2768" s="53"/>
      <c r="M2768" s="53">
        <v>9.887</v>
      </c>
      <c r="N2768" s="53" t="s">
        <v>440</v>
      </c>
      <c r="O2768" s="25">
        <v>7.633587786259542E-4</v>
      </c>
      <c r="P2768" s="25">
        <f>'LISTA DOS ITENS'!$O2768*'LISTA DOS ITENS'!$M2768</f>
        <v>0.007547328244</v>
      </c>
      <c r="Q2768" s="25">
        <v>695.8073</v>
      </c>
      <c r="R2768" s="25">
        <f>'LISTA DOS ITENS'!$Q2768*'LISTA DOS ITENS'!$M2768</f>
        <v>6879.446775</v>
      </c>
      <c r="S2768" s="56">
        <f>IF('LISTA DOS ITENS'!$P2768&gt;'LISTA DOS ITENS'!$R2768,'LISTA DOS ITENS'!$P2768,'LISTA DOS ITENS'!$R2768)</f>
        <v>6879.446775</v>
      </c>
      <c r="T2768" s="25">
        <v>191.38978425750486</v>
      </c>
      <c r="U2768" s="25">
        <f>'LISTA DOS ITENS'!$T2768*'LISTA DOS ITENS'!$M2768</f>
        <v>1892.270797</v>
      </c>
      <c r="V2768" s="56">
        <f t="array" ref="V2768">INDEX('RESUMO - LOTES E VMA'!$F$3:$F$181,MATCH('LISTA DOS ITENS'!$D2768,'RESUMO - LOTES E VMA'!$A$3:$A$181,0))</f>
        <v>93579.15453</v>
      </c>
      <c r="W2768" s="57">
        <f>'LISTA DOS ITENS'!$U2768/'LISTA DOS ITENS'!$V2768</f>
        <v>0.02022107174</v>
      </c>
      <c r="X2768" s="53" t="s">
        <v>53</v>
      </c>
      <c r="Y2768" s="53" t="s">
        <v>290</v>
      </c>
      <c r="Z2768" s="58" t="str">
        <f>'LISTA DOS ITENS'!$F2768&amp;"-"&amp;'LISTA DOS ITENS'!$H2768&amp;"-"&amp;'LISTA DOS ITENS'!$J2768&amp;"-"&amp;'LISTA DOS ITENS'!$K2768&amp;"-"&amp;'LISTA DOS ITENS'!$I2768</f>
        <v>10000057-2101-R026-A RECUPER-OP-3534-20-720-MRP</v>
      </c>
      <c r="AA2768" s="59" t="str">
        <f t="array" ref="AA2768">INDEX('RESUMO - LOTES E VMA'!$M$3:$M$181,MATCH('LISTA DOS ITENS'!$D2768,'RESUMO - LOTES E VMA'!$A$3:$A$181,0))</f>
        <v>Para Leilão</v>
      </c>
      <c r="AB2768" s="60">
        <f t="array" ref="AB2768">INDEX('RESUMO - LOTES E VMA'!$J$3:$J$181,MATCH('LISTA DOS ITENS'!$D2768,'RESUMO - LOTES E VMA'!$A$3:$A$181,0))</f>
        <v>0.304370017</v>
      </c>
      <c r="AC2768" s="29" t="str">
        <f t="array" ref="AC2768">INDEX('RESUMO - LOTES E VMA'!$L$3:$L$181,MATCH('LISTA DOS ITENS'!$D2768,'RESUMO - LOTES E VMA'!$A$3:$A$181,0))</f>
        <v>1% do Valor de Comparação do VMA</v>
      </c>
      <c r="AD2768" s="53" t="str">
        <f>VLOOKUP(Tabela1[[#This Row],[Índice]],[1]Planilha1!$A:$A,1,0)</f>
        <v>#ERROR!</v>
      </c>
    </row>
    <row r="2769" ht="15.75" customHeight="1">
      <c r="A2769" s="52">
        <v>258587.0</v>
      </c>
      <c r="B2769" s="53" t="s">
        <v>70</v>
      </c>
      <c r="C2769" s="53" t="s">
        <v>71</v>
      </c>
      <c r="D2769" s="22">
        <v>207394.0</v>
      </c>
      <c r="E2769" s="53" t="s">
        <v>119</v>
      </c>
      <c r="F2769" s="54">
        <v>1.0000075E7</v>
      </c>
      <c r="G2769" s="53" t="s">
        <v>1928</v>
      </c>
      <c r="H2769" s="55">
        <v>2101.0</v>
      </c>
      <c r="I2769" s="55" t="s">
        <v>81</v>
      </c>
      <c r="J2769" s="55" t="s">
        <v>134</v>
      </c>
      <c r="K2769" s="53" t="s">
        <v>51</v>
      </c>
      <c r="L2769" s="53"/>
      <c r="M2769" s="53">
        <v>0.11</v>
      </c>
      <c r="N2769" s="53" t="s">
        <v>440</v>
      </c>
      <c r="O2769" s="25">
        <v>1.0</v>
      </c>
      <c r="P2769" s="25">
        <f>'LISTA DOS ITENS'!$O2769*'LISTA DOS ITENS'!$M2769</f>
        <v>0.11</v>
      </c>
      <c r="Q2769" s="25">
        <v>457.32</v>
      </c>
      <c r="R2769" s="25">
        <f>'LISTA DOS ITENS'!$Q2769*'LISTA DOS ITENS'!$M2769</f>
        <v>50.3052</v>
      </c>
      <c r="S2769" s="56">
        <f>IF('LISTA DOS ITENS'!$P2769&gt;'LISTA DOS ITENS'!$R2769,'LISTA DOS ITENS'!$P2769,'LISTA DOS ITENS'!$R2769)</f>
        <v>50.3052</v>
      </c>
      <c r="T2769" s="25">
        <v>159.25751017454454</v>
      </c>
      <c r="U2769" s="25">
        <f>'LISTA DOS ITENS'!$T2769*'LISTA DOS ITENS'!$M2769</f>
        <v>17.51832612</v>
      </c>
      <c r="V2769" s="56">
        <f t="array" ref="V2769">INDEX('RESUMO - LOTES E VMA'!$F$3:$F$181,MATCH('LISTA DOS ITENS'!$D2769,'RESUMO - LOTES E VMA'!$A$3:$A$181,0))</f>
        <v>93579.15453</v>
      </c>
      <c r="W2769" s="57">
        <f>'LISTA DOS ITENS'!$U2769/'LISTA DOS ITENS'!$V2769</f>
        <v>0.0001872032955</v>
      </c>
      <c r="X2769" s="53" t="s">
        <v>53</v>
      </c>
      <c r="Y2769" s="53" t="s">
        <v>290</v>
      </c>
      <c r="Z2769" s="58" t="str">
        <f>'LISTA DOS ITENS'!$F2769&amp;"-"&amp;'LISTA DOS ITENS'!$H2769&amp;"-"&amp;'LISTA DOS ITENS'!$J2769&amp;"-"&amp;'LISTA DOS ITENS'!$K2769&amp;"-"&amp;'LISTA DOS ITENS'!$I2769</f>
        <v>10000075-2101-R026-A RECUPER-ED-1000-01.01</v>
      </c>
      <c r="AA2769" s="59" t="str">
        <f t="array" ref="AA2769">INDEX('RESUMO - LOTES E VMA'!$M$3:$M$181,MATCH('LISTA DOS ITENS'!$D2769,'RESUMO - LOTES E VMA'!$A$3:$A$181,0))</f>
        <v>Para Leilão</v>
      </c>
      <c r="AB2769" s="60">
        <f t="array" ref="AB2769">INDEX('RESUMO - LOTES E VMA'!$J$3:$J$181,MATCH('LISTA DOS ITENS'!$D2769,'RESUMO - LOTES E VMA'!$A$3:$A$181,0))</f>
        <v>0.304370017</v>
      </c>
      <c r="AC2769" s="29" t="str">
        <f t="array" ref="AC2769">INDEX('RESUMO - LOTES E VMA'!$L$3:$L$181,MATCH('LISTA DOS ITENS'!$D2769,'RESUMO - LOTES E VMA'!$A$3:$A$181,0))</f>
        <v>1% do Valor de Comparação do VMA</v>
      </c>
      <c r="AD2769" s="53" t="str">
        <f>VLOOKUP(Tabela1[[#This Row],[Índice]],[1]Planilha1!$A:$A,1,0)</f>
        <v>#ERROR!</v>
      </c>
    </row>
    <row r="2770" ht="15.75" customHeight="1">
      <c r="A2770" s="52">
        <v>258588.0</v>
      </c>
      <c r="B2770" s="53" t="s">
        <v>70</v>
      </c>
      <c r="C2770" s="53" t="s">
        <v>71</v>
      </c>
      <c r="D2770" s="22">
        <v>207394.0</v>
      </c>
      <c r="E2770" s="53" t="s">
        <v>119</v>
      </c>
      <c r="F2770" s="54">
        <v>1.0000075E7</v>
      </c>
      <c r="G2770" s="53" t="s">
        <v>1928</v>
      </c>
      <c r="H2770" s="55">
        <v>2101.0</v>
      </c>
      <c r="I2770" s="55" t="s">
        <v>1992</v>
      </c>
      <c r="J2770" s="55" t="s">
        <v>134</v>
      </c>
      <c r="K2770" s="53" t="s">
        <v>51</v>
      </c>
      <c r="L2770" s="53"/>
      <c r="M2770" s="53">
        <v>47.673</v>
      </c>
      <c r="N2770" s="53" t="s">
        <v>440</v>
      </c>
      <c r="O2770" s="25">
        <v>0.9999370712982191</v>
      </c>
      <c r="P2770" s="25">
        <f>'LISTA DOS ITENS'!$O2770*'LISTA DOS ITENS'!$M2770</f>
        <v>47.67</v>
      </c>
      <c r="Q2770" s="25">
        <v>457.32</v>
      </c>
      <c r="R2770" s="25">
        <f>'LISTA DOS ITENS'!$Q2770*'LISTA DOS ITENS'!$M2770</f>
        <v>21801.81636</v>
      </c>
      <c r="S2770" s="56">
        <f>IF('LISTA DOS ITENS'!$P2770&gt;'LISTA DOS ITENS'!$R2770,'LISTA DOS ITENS'!$P2770,'LISTA DOS ITENS'!$R2770)</f>
        <v>21801.81636</v>
      </c>
      <c r="T2770" s="25">
        <v>159.25751017454454</v>
      </c>
      <c r="U2770" s="25">
        <f>'LISTA DOS ITENS'!$T2770*'LISTA DOS ITENS'!$M2770</f>
        <v>7592.283283</v>
      </c>
      <c r="V2770" s="56">
        <f t="array" ref="V2770">INDEX('RESUMO - LOTES E VMA'!$F$3:$F$181,MATCH('LISTA DOS ITENS'!$D2770,'RESUMO - LOTES E VMA'!$A$3:$A$181,0))</f>
        <v>93579.15453</v>
      </c>
      <c r="W2770" s="57">
        <f>'LISTA DOS ITENS'!$U2770/'LISTA DOS ITENS'!$V2770</f>
        <v>0.08113220643</v>
      </c>
      <c r="X2770" s="53" t="s">
        <v>53</v>
      </c>
      <c r="Y2770" s="53" t="s">
        <v>290</v>
      </c>
      <c r="Z2770" s="58" t="str">
        <f>'LISTA DOS ITENS'!$F2770&amp;"-"&amp;'LISTA DOS ITENS'!$H2770&amp;"-"&amp;'LISTA DOS ITENS'!$J2770&amp;"-"&amp;'LISTA DOS ITENS'!$K2770&amp;"-"&amp;'LISTA DOS ITENS'!$I2770</f>
        <v>10000075-2101-R026-A RECUPER-IN-3411-14-010-MRP</v>
      </c>
      <c r="AA2770" s="59" t="str">
        <f t="array" ref="AA2770">INDEX('RESUMO - LOTES E VMA'!$M$3:$M$181,MATCH('LISTA DOS ITENS'!$D2770,'RESUMO - LOTES E VMA'!$A$3:$A$181,0))</f>
        <v>Para Leilão</v>
      </c>
      <c r="AB2770" s="60">
        <f t="array" ref="AB2770">INDEX('RESUMO - LOTES E VMA'!$J$3:$J$181,MATCH('LISTA DOS ITENS'!$D2770,'RESUMO - LOTES E VMA'!$A$3:$A$181,0))</f>
        <v>0.304370017</v>
      </c>
      <c r="AC2770" s="29" t="str">
        <f t="array" ref="AC2770">INDEX('RESUMO - LOTES E VMA'!$L$3:$L$181,MATCH('LISTA DOS ITENS'!$D2770,'RESUMO - LOTES E VMA'!$A$3:$A$181,0))</f>
        <v>1% do Valor de Comparação do VMA</v>
      </c>
      <c r="AD2770" s="53" t="str">
        <f>VLOOKUP(Tabela1[[#This Row],[Índice]],[1]Planilha1!$A:$A,1,0)</f>
        <v>#ERROR!</v>
      </c>
    </row>
    <row r="2771" ht="15.75" customHeight="1">
      <c r="A2771" s="52">
        <v>258589.0</v>
      </c>
      <c r="B2771" s="53" t="s">
        <v>70</v>
      </c>
      <c r="C2771" s="53" t="s">
        <v>71</v>
      </c>
      <c r="D2771" s="22">
        <v>207394.0</v>
      </c>
      <c r="E2771" s="53" t="s">
        <v>119</v>
      </c>
      <c r="F2771" s="54">
        <v>1.0000077E7</v>
      </c>
      <c r="G2771" s="53" t="s">
        <v>1993</v>
      </c>
      <c r="H2771" s="55">
        <v>2101.0</v>
      </c>
      <c r="I2771" s="55"/>
      <c r="J2771" s="55" t="s">
        <v>134</v>
      </c>
      <c r="K2771" s="53" t="s">
        <v>51</v>
      </c>
      <c r="L2771" s="53"/>
      <c r="M2771" s="53">
        <v>12.523</v>
      </c>
      <c r="N2771" s="53" t="s">
        <v>440</v>
      </c>
      <c r="O2771" s="25">
        <v>1.0</v>
      </c>
      <c r="P2771" s="25">
        <f>'LISTA DOS ITENS'!$O2771*'LISTA DOS ITENS'!$M2771</f>
        <v>12.523</v>
      </c>
      <c r="Q2771" s="25">
        <v>418.75</v>
      </c>
      <c r="R2771" s="25">
        <f>'LISTA DOS ITENS'!$Q2771*'LISTA DOS ITENS'!$M2771</f>
        <v>5244.00625</v>
      </c>
      <c r="S2771" s="56">
        <f>IF('LISTA DOS ITENS'!$P2771&gt;'LISTA DOS ITENS'!$R2771,'LISTA DOS ITENS'!$P2771,'LISTA DOS ITENS'!$R2771)</f>
        <v>5244.00625</v>
      </c>
      <c r="T2771" s="25">
        <v>167.61825788916605</v>
      </c>
      <c r="U2771" s="25">
        <f>'LISTA DOS ITENS'!$T2771*'LISTA DOS ITENS'!$M2771</f>
        <v>2099.083444</v>
      </c>
      <c r="V2771" s="56">
        <f t="array" ref="V2771">INDEX('RESUMO - LOTES E VMA'!$F$3:$F$181,MATCH('LISTA DOS ITENS'!$D2771,'RESUMO - LOTES E VMA'!$A$3:$A$181,0))</f>
        <v>93579.15453</v>
      </c>
      <c r="W2771" s="57">
        <f>'LISTA DOS ITENS'!$U2771/'LISTA DOS ITENS'!$V2771</f>
        <v>0.02243110075</v>
      </c>
      <c r="X2771" s="53" t="s">
        <v>53</v>
      </c>
      <c r="Y2771" s="53" t="s">
        <v>290</v>
      </c>
      <c r="Z2771" s="58" t="str">
        <f>'LISTA DOS ITENS'!$F2771&amp;"-"&amp;'LISTA DOS ITENS'!$H2771&amp;"-"&amp;'LISTA DOS ITENS'!$J2771&amp;"-"&amp;'LISTA DOS ITENS'!$K2771&amp;"-"&amp;'LISTA DOS ITENS'!$I2771</f>
        <v>10000077-2101-R026-A RECUPER-</v>
      </c>
      <c r="AA2771" s="59" t="str">
        <f t="array" ref="AA2771">INDEX('RESUMO - LOTES E VMA'!$M$3:$M$181,MATCH('LISTA DOS ITENS'!$D2771,'RESUMO - LOTES E VMA'!$A$3:$A$181,0))</f>
        <v>Para Leilão</v>
      </c>
      <c r="AB2771" s="60">
        <f t="array" ref="AB2771">INDEX('RESUMO - LOTES E VMA'!$J$3:$J$181,MATCH('LISTA DOS ITENS'!$D2771,'RESUMO - LOTES E VMA'!$A$3:$A$181,0))</f>
        <v>0.304370017</v>
      </c>
      <c r="AC2771" s="29" t="str">
        <f t="array" ref="AC2771">INDEX('RESUMO - LOTES E VMA'!$L$3:$L$181,MATCH('LISTA DOS ITENS'!$D2771,'RESUMO - LOTES E VMA'!$A$3:$A$181,0))</f>
        <v>1% do Valor de Comparação do VMA</v>
      </c>
      <c r="AD2771" s="53" t="str">
        <f>VLOOKUP(Tabela1[[#This Row],[Índice]],[1]Planilha1!$A:$A,1,0)</f>
        <v>#ERROR!</v>
      </c>
    </row>
    <row r="2772" ht="15.75" customHeight="1">
      <c r="A2772" s="52">
        <v>258590.0</v>
      </c>
      <c r="B2772" s="53" t="s">
        <v>70</v>
      </c>
      <c r="C2772" s="53" t="s">
        <v>71</v>
      </c>
      <c r="D2772" s="22">
        <v>207394.0</v>
      </c>
      <c r="E2772" s="53" t="s">
        <v>119</v>
      </c>
      <c r="F2772" s="54">
        <v>1.0000102E7</v>
      </c>
      <c r="G2772" s="53" t="s">
        <v>1994</v>
      </c>
      <c r="H2772" s="55">
        <v>2101.0</v>
      </c>
      <c r="I2772" s="55" t="s">
        <v>81</v>
      </c>
      <c r="J2772" s="55" t="s">
        <v>134</v>
      </c>
      <c r="K2772" s="53" t="s">
        <v>51</v>
      </c>
      <c r="L2772" s="53"/>
      <c r="M2772" s="53">
        <v>1.34</v>
      </c>
      <c r="N2772" s="53" t="s">
        <v>440</v>
      </c>
      <c r="O2772" s="25">
        <v>0.3582089552238806</v>
      </c>
      <c r="P2772" s="25">
        <f>'LISTA DOS ITENS'!$O2772*'LISTA DOS ITENS'!$M2772</f>
        <v>0.48</v>
      </c>
      <c r="Q2772" s="25">
        <v>502.42</v>
      </c>
      <c r="R2772" s="25">
        <f>'LISTA DOS ITENS'!$Q2772*'LISTA DOS ITENS'!$M2772</f>
        <v>673.2428</v>
      </c>
      <c r="S2772" s="56">
        <f>IF('LISTA DOS ITENS'!$P2772&gt;'LISTA DOS ITENS'!$R2772,'LISTA DOS ITENS'!$P2772,'LISTA DOS ITENS'!$R2772)</f>
        <v>673.2428</v>
      </c>
      <c r="T2772" s="25">
        <v>238.4345780250967</v>
      </c>
      <c r="U2772" s="25">
        <f>'LISTA DOS ITENS'!$T2772*'LISTA DOS ITENS'!$M2772</f>
        <v>319.5023346</v>
      </c>
      <c r="V2772" s="56">
        <f t="array" ref="V2772">INDEX('RESUMO - LOTES E VMA'!$F$3:$F$181,MATCH('LISTA DOS ITENS'!$D2772,'RESUMO - LOTES E VMA'!$A$3:$A$181,0))</f>
        <v>93579.15453</v>
      </c>
      <c r="W2772" s="57">
        <f>'LISTA DOS ITENS'!$U2772/'LISTA DOS ITENS'!$V2772</f>
        <v>0.00341424686</v>
      </c>
      <c r="X2772" s="53" t="s">
        <v>53</v>
      </c>
      <c r="Y2772" s="53" t="s">
        <v>290</v>
      </c>
      <c r="Z2772" s="58" t="str">
        <f>'LISTA DOS ITENS'!$F2772&amp;"-"&amp;'LISTA DOS ITENS'!$H2772&amp;"-"&amp;'LISTA DOS ITENS'!$J2772&amp;"-"&amp;'LISTA DOS ITENS'!$K2772&amp;"-"&amp;'LISTA DOS ITENS'!$I2772</f>
        <v>10000102-2101-R026-A RECUPER-ED-1000-01.01</v>
      </c>
      <c r="AA2772" s="59" t="str">
        <f t="array" ref="AA2772">INDEX('RESUMO - LOTES E VMA'!$M$3:$M$181,MATCH('LISTA DOS ITENS'!$D2772,'RESUMO - LOTES E VMA'!$A$3:$A$181,0))</f>
        <v>Para Leilão</v>
      </c>
      <c r="AB2772" s="60">
        <f t="array" ref="AB2772">INDEX('RESUMO - LOTES E VMA'!$J$3:$J$181,MATCH('LISTA DOS ITENS'!$D2772,'RESUMO - LOTES E VMA'!$A$3:$A$181,0))</f>
        <v>0.304370017</v>
      </c>
      <c r="AC2772" s="29" t="str">
        <f t="array" ref="AC2772">INDEX('RESUMO - LOTES E VMA'!$L$3:$L$181,MATCH('LISTA DOS ITENS'!$D2772,'RESUMO - LOTES E VMA'!$A$3:$A$181,0))</f>
        <v>1% do Valor de Comparação do VMA</v>
      </c>
      <c r="AD2772" s="53" t="str">
        <f>VLOOKUP(Tabela1[[#This Row],[Índice]],[1]Planilha1!$A:$A,1,0)</f>
        <v>#ERROR!</v>
      </c>
    </row>
    <row r="2773" ht="15.75" customHeight="1">
      <c r="A2773" s="52">
        <v>258591.0</v>
      </c>
      <c r="B2773" s="53" t="s">
        <v>70</v>
      </c>
      <c r="C2773" s="53" t="s">
        <v>71</v>
      </c>
      <c r="D2773" s="22">
        <v>207394.0</v>
      </c>
      <c r="E2773" s="53" t="s">
        <v>119</v>
      </c>
      <c r="F2773" s="54">
        <v>1.0000102E7</v>
      </c>
      <c r="G2773" s="53" t="s">
        <v>1994</v>
      </c>
      <c r="H2773" s="55">
        <v>2101.0</v>
      </c>
      <c r="I2773" s="55" t="s">
        <v>146</v>
      </c>
      <c r="J2773" s="55" t="s">
        <v>134</v>
      </c>
      <c r="K2773" s="53" t="s">
        <v>51</v>
      </c>
      <c r="L2773" s="53"/>
      <c r="M2773" s="53">
        <v>0.8399999999999981</v>
      </c>
      <c r="N2773" s="53" t="s">
        <v>440</v>
      </c>
      <c r="O2773" s="25">
        <v>0.3566666666666667</v>
      </c>
      <c r="P2773" s="25">
        <f>'LISTA DOS ITENS'!$O2773*'LISTA DOS ITENS'!$M2773</f>
        <v>0.2996</v>
      </c>
      <c r="Q2773" s="25">
        <v>502.42</v>
      </c>
      <c r="R2773" s="25">
        <f>'LISTA DOS ITENS'!$Q2773*'LISTA DOS ITENS'!$M2773</f>
        <v>422.0328</v>
      </c>
      <c r="S2773" s="56">
        <f>IF('LISTA DOS ITENS'!$P2773&gt;'LISTA DOS ITENS'!$R2773,'LISTA DOS ITENS'!$P2773,'LISTA DOS ITENS'!$R2773)</f>
        <v>422.0328</v>
      </c>
      <c r="T2773" s="25">
        <v>238.4345780250967</v>
      </c>
      <c r="U2773" s="25">
        <f>'LISTA DOS ITENS'!$T2773*'LISTA DOS ITENS'!$M2773</f>
        <v>200.2850455</v>
      </c>
      <c r="V2773" s="56">
        <f t="array" ref="V2773">INDEX('RESUMO - LOTES E VMA'!$F$3:$F$181,MATCH('LISTA DOS ITENS'!$D2773,'RESUMO - LOTES E VMA'!$A$3:$A$181,0))</f>
        <v>93579.15453</v>
      </c>
      <c r="W2773" s="57">
        <f>'LISTA DOS ITENS'!$U2773/'LISTA DOS ITENS'!$V2773</f>
        <v>0.002140274151</v>
      </c>
      <c r="X2773" s="53" t="s">
        <v>53</v>
      </c>
      <c r="Y2773" s="53" t="s">
        <v>290</v>
      </c>
      <c r="Z2773" s="58" t="str">
        <f>'LISTA DOS ITENS'!$F2773&amp;"-"&amp;'LISTA DOS ITENS'!$H2773&amp;"-"&amp;'LISTA DOS ITENS'!$J2773&amp;"-"&amp;'LISTA DOS ITENS'!$K2773&amp;"-"&amp;'LISTA DOS ITENS'!$I2773</f>
        <v>10000102-2101-R026-A RECUPER-JP-3553-12-001-MRP</v>
      </c>
      <c r="AA2773" s="59" t="str">
        <f t="array" ref="AA2773">INDEX('RESUMO - LOTES E VMA'!$M$3:$M$181,MATCH('LISTA DOS ITENS'!$D2773,'RESUMO - LOTES E VMA'!$A$3:$A$181,0))</f>
        <v>Para Leilão</v>
      </c>
      <c r="AB2773" s="60">
        <f t="array" ref="AB2773">INDEX('RESUMO - LOTES E VMA'!$J$3:$J$181,MATCH('LISTA DOS ITENS'!$D2773,'RESUMO - LOTES E VMA'!$A$3:$A$181,0))</f>
        <v>0.304370017</v>
      </c>
      <c r="AC2773" s="29" t="str">
        <f t="array" ref="AC2773">INDEX('RESUMO - LOTES E VMA'!$L$3:$L$181,MATCH('LISTA DOS ITENS'!$D2773,'RESUMO - LOTES E VMA'!$A$3:$A$181,0))</f>
        <v>1% do Valor de Comparação do VMA</v>
      </c>
      <c r="AD2773" s="53" t="str">
        <f>VLOOKUP(Tabela1[[#This Row],[Índice]],[1]Planilha1!$A:$A,1,0)</f>
        <v>#ERROR!</v>
      </c>
    </row>
    <row r="2774" ht="15.75" customHeight="1">
      <c r="A2774" s="52">
        <v>258592.0</v>
      </c>
      <c r="B2774" s="53" t="s">
        <v>70</v>
      </c>
      <c r="C2774" s="53" t="s">
        <v>71</v>
      </c>
      <c r="D2774" s="22">
        <v>207394.0</v>
      </c>
      <c r="E2774" s="53" t="s">
        <v>119</v>
      </c>
      <c r="F2774" s="54">
        <v>1.0000153E7</v>
      </c>
      <c r="G2774" s="53" t="s">
        <v>1983</v>
      </c>
      <c r="H2774" s="55">
        <v>2101.0</v>
      </c>
      <c r="I2774" s="55"/>
      <c r="J2774" s="55" t="s">
        <v>134</v>
      </c>
      <c r="K2774" s="53" t="s">
        <v>51</v>
      </c>
      <c r="L2774" s="53"/>
      <c r="M2774" s="53">
        <v>3.133</v>
      </c>
      <c r="N2774" s="53" t="s">
        <v>440</v>
      </c>
      <c r="O2774" s="25">
        <v>0.00957548675390999</v>
      </c>
      <c r="P2774" s="25">
        <f>'LISTA DOS ITENS'!$O2774*'LISTA DOS ITENS'!$M2774</f>
        <v>0.03</v>
      </c>
      <c r="Q2774" s="25">
        <v>266.58</v>
      </c>
      <c r="R2774" s="25">
        <f>'LISTA DOS ITENS'!$Q2774*'LISTA DOS ITENS'!$M2774</f>
        <v>835.19514</v>
      </c>
      <c r="S2774" s="56">
        <f>IF('LISTA DOS ITENS'!$P2774&gt;'LISTA DOS ITENS'!$R2774,'LISTA DOS ITENS'!$P2774,'LISTA DOS ITENS'!$R2774)</f>
        <v>835.19514</v>
      </c>
      <c r="T2774" s="25">
        <v>80.0575622610332</v>
      </c>
      <c r="U2774" s="25">
        <f>'LISTA DOS ITENS'!$T2774*'LISTA DOS ITENS'!$M2774</f>
        <v>250.8203426</v>
      </c>
      <c r="V2774" s="56">
        <f t="array" ref="V2774">INDEX('RESUMO - LOTES E VMA'!$F$3:$F$181,MATCH('LISTA DOS ITENS'!$D2774,'RESUMO - LOTES E VMA'!$A$3:$A$181,0))</f>
        <v>93579.15453</v>
      </c>
      <c r="W2774" s="57">
        <f>'LISTA DOS ITENS'!$U2774/'LISTA DOS ITENS'!$V2774</f>
        <v>0.002680301439</v>
      </c>
      <c r="X2774" s="53" t="s">
        <v>53</v>
      </c>
      <c r="Y2774" s="53" t="s">
        <v>290</v>
      </c>
      <c r="Z2774" s="58" t="str">
        <f>'LISTA DOS ITENS'!$F2774&amp;"-"&amp;'LISTA DOS ITENS'!$H2774&amp;"-"&amp;'LISTA DOS ITENS'!$J2774&amp;"-"&amp;'LISTA DOS ITENS'!$K2774&amp;"-"&amp;'LISTA DOS ITENS'!$I2774</f>
        <v>10000153-2101-R026-A RECUPER-</v>
      </c>
      <c r="AA2774" s="59" t="str">
        <f t="array" ref="AA2774">INDEX('RESUMO - LOTES E VMA'!$M$3:$M$181,MATCH('LISTA DOS ITENS'!$D2774,'RESUMO - LOTES E VMA'!$A$3:$A$181,0))</f>
        <v>Para Leilão</v>
      </c>
      <c r="AB2774" s="60">
        <f t="array" ref="AB2774">INDEX('RESUMO - LOTES E VMA'!$J$3:$J$181,MATCH('LISTA DOS ITENS'!$D2774,'RESUMO - LOTES E VMA'!$A$3:$A$181,0))</f>
        <v>0.304370017</v>
      </c>
      <c r="AC2774" s="29" t="str">
        <f t="array" ref="AC2774">INDEX('RESUMO - LOTES E VMA'!$L$3:$L$181,MATCH('LISTA DOS ITENS'!$D2774,'RESUMO - LOTES E VMA'!$A$3:$A$181,0))</f>
        <v>1% do Valor de Comparação do VMA</v>
      </c>
      <c r="AD2774" s="53" t="str">
        <f>VLOOKUP(Tabela1[[#This Row],[Índice]],[1]Planilha1!$A:$A,1,0)</f>
        <v>#ERROR!</v>
      </c>
    </row>
    <row r="2775" ht="15.75" customHeight="1">
      <c r="A2775" s="52">
        <v>258593.0</v>
      </c>
      <c r="B2775" s="53" t="s">
        <v>70</v>
      </c>
      <c r="C2775" s="53" t="s">
        <v>71</v>
      </c>
      <c r="D2775" s="22">
        <v>207394.0</v>
      </c>
      <c r="E2775" s="53" t="s">
        <v>119</v>
      </c>
      <c r="F2775" s="54">
        <v>1.0000164E7</v>
      </c>
      <c r="G2775" s="53" t="s">
        <v>1995</v>
      </c>
      <c r="H2775" s="55">
        <v>2101.0</v>
      </c>
      <c r="I2775" s="55" t="s">
        <v>1996</v>
      </c>
      <c r="J2775" s="55" t="s">
        <v>134</v>
      </c>
      <c r="K2775" s="53" t="s">
        <v>51</v>
      </c>
      <c r="L2775" s="53"/>
      <c r="M2775" s="53">
        <v>0.23</v>
      </c>
      <c r="N2775" s="53" t="s">
        <v>440</v>
      </c>
      <c r="O2775" s="25">
        <v>1.0</v>
      </c>
      <c r="P2775" s="25">
        <f>'LISTA DOS ITENS'!$O2775*'LISTA DOS ITENS'!$M2775</f>
        <v>0.23</v>
      </c>
      <c r="Q2775" s="25">
        <v>51.0099</v>
      </c>
      <c r="R2775" s="25">
        <f>'LISTA DOS ITENS'!$Q2775*'LISTA DOS ITENS'!$M2775</f>
        <v>11.732277</v>
      </c>
      <c r="S2775" s="56">
        <f>IF('LISTA DOS ITENS'!$P2775&gt;'LISTA DOS ITENS'!$R2775,'LISTA DOS ITENS'!$P2775,'LISTA DOS ITENS'!$R2775)</f>
        <v>11.732277</v>
      </c>
      <c r="T2775" s="25">
        <v>15.318959581285458</v>
      </c>
      <c r="U2775" s="25">
        <f>'LISTA DOS ITENS'!$T2775*'LISTA DOS ITENS'!$M2775</f>
        <v>3.523360704</v>
      </c>
      <c r="V2775" s="56">
        <f t="array" ref="V2775">INDEX('RESUMO - LOTES E VMA'!$F$3:$F$181,MATCH('LISTA DOS ITENS'!$D2775,'RESUMO - LOTES E VMA'!$A$3:$A$181,0))</f>
        <v>93579.15453</v>
      </c>
      <c r="W2775" s="57">
        <f>'LISTA DOS ITENS'!$U2775/'LISTA DOS ITENS'!$V2775</f>
        <v>0.00003765112777</v>
      </c>
      <c r="X2775" s="53" t="s">
        <v>53</v>
      </c>
      <c r="Y2775" s="53" t="s">
        <v>290</v>
      </c>
      <c r="Z2775" s="58" t="str">
        <f>'LISTA DOS ITENS'!$F2775&amp;"-"&amp;'LISTA DOS ITENS'!$H2775&amp;"-"&amp;'LISTA DOS ITENS'!$J2775&amp;"-"&amp;'LISTA DOS ITENS'!$K2775&amp;"-"&amp;'LISTA DOS ITENS'!$I2775</f>
        <v>10000164-2101-R026-A RECUPER-IN-3519-04-225-MRP</v>
      </c>
      <c r="AA2775" s="59" t="str">
        <f t="array" ref="AA2775">INDEX('RESUMO - LOTES E VMA'!$M$3:$M$181,MATCH('LISTA DOS ITENS'!$D2775,'RESUMO - LOTES E VMA'!$A$3:$A$181,0))</f>
        <v>Para Leilão</v>
      </c>
      <c r="AB2775" s="60">
        <f t="array" ref="AB2775">INDEX('RESUMO - LOTES E VMA'!$J$3:$J$181,MATCH('LISTA DOS ITENS'!$D2775,'RESUMO - LOTES E VMA'!$A$3:$A$181,0))</f>
        <v>0.304370017</v>
      </c>
      <c r="AC2775" s="29" t="str">
        <f t="array" ref="AC2775">INDEX('RESUMO - LOTES E VMA'!$L$3:$L$181,MATCH('LISTA DOS ITENS'!$D2775,'RESUMO - LOTES E VMA'!$A$3:$A$181,0))</f>
        <v>1% do Valor de Comparação do VMA</v>
      </c>
      <c r="AD2775" s="53" t="str">
        <f>VLOOKUP(Tabela1[[#This Row],[Índice]],[1]Planilha1!$A:$A,1,0)</f>
        <v>#ERROR!</v>
      </c>
    </row>
    <row r="2776" ht="15.75" customHeight="1">
      <c r="A2776" s="52">
        <v>258594.0</v>
      </c>
      <c r="B2776" s="53" t="s">
        <v>70</v>
      </c>
      <c r="C2776" s="53" t="s">
        <v>71</v>
      </c>
      <c r="D2776" s="22">
        <v>207394.0</v>
      </c>
      <c r="E2776" s="53" t="s">
        <v>119</v>
      </c>
      <c r="F2776" s="54">
        <v>1.0000388E7</v>
      </c>
      <c r="G2776" s="53" t="s">
        <v>1997</v>
      </c>
      <c r="H2776" s="55">
        <v>2101.0</v>
      </c>
      <c r="I2776" s="55"/>
      <c r="J2776" s="55" t="s">
        <v>134</v>
      </c>
      <c r="K2776" s="53" t="s">
        <v>51</v>
      </c>
      <c r="L2776" s="53"/>
      <c r="M2776" s="53">
        <v>14.92</v>
      </c>
      <c r="N2776" s="53" t="s">
        <v>440</v>
      </c>
      <c r="O2776" s="25">
        <v>1.0</v>
      </c>
      <c r="P2776" s="25">
        <f>'LISTA DOS ITENS'!$O2776*'LISTA DOS ITENS'!$M2776</f>
        <v>14.92</v>
      </c>
      <c r="Q2776" s="25">
        <v>551.9889</v>
      </c>
      <c r="R2776" s="25">
        <f>'LISTA DOS ITENS'!$Q2776*'LISTA DOS ITENS'!$M2776</f>
        <v>8235.674388</v>
      </c>
      <c r="S2776" s="56">
        <f>IF('LISTA DOS ITENS'!$P2776&gt;'LISTA DOS ITENS'!$R2776,'LISTA DOS ITENS'!$P2776,'LISTA DOS ITENS'!$R2776)</f>
        <v>8235.674388</v>
      </c>
      <c r="T2776" s="25">
        <v>165.7696966357162</v>
      </c>
      <c r="U2776" s="25">
        <f>'LISTA DOS ITENS'!$T2776*'LISTA DOS ITENS'!$M2776</f>
        <v>2473.283874</v>
      </c>
      <c r="V2776" s="56">
        <f t="array" ref="V2776">INDEX('RESUMO - LOTES E VMA'!$F$3:$F$181,MATCH('LISTA DOS ITENS'!$D2776,'RESUMO - LOTES E VMA'!$A$3:$A$181,0))</f>
        <v>93579.15453</v>
      </c>
      <c r="W2776" s="57">
        <f>'LISTA DOS ITENS'!$U2776/'LISTA DOS ITENS'!$V2776</f>
        <v>0.02642985915</v>
      </c>
      <c r="X2776" s="53" t="s">
        <v>53</v>
      </c>
      <c r="Y2776" s="53" t="s">
        <v>290</v>
      </c>
      <c r="Z2776" s="58" t="str">
        <f>'LISTA DOS ITENS'!$F2776&amp;"-"&amp;'LISTA DOS ITENS'!$H2776&amp;"-"&amp;'LISTA DOS ITENS'!$J2776&amp;"-"&amp;'LISTA DOS ITENS'!$K2776&amp;"-"&amp;'LISTA DOS ITENS'!$I2776</f>
        <v>10000388-2101-R026-A RECUPER-</v>
      </c>
      <c r="AA2776" s="59" t="str">
        <f t="array" ref="AA2776">INDEX('RESUMO - LOTES E VMA'!$M$3:$M$181,MATCH('LISTA DOS ITENS'!$D2776,'RESUMO - LOTES E VMA'!$A$3:$A$181,0))</f>
        <v>Para Leilão</v>
      </c>
      <c r="AB2776" s="60">
        <f t="array" ref="AB2776">INDEX('RESUMO - LOTES E VMA'!$J$3:$J$181,MATCH('LISTA DOS ITENS'!$D2776,'RESUMO - LOTES E VMA'!$A$3:$A$181,0))</f>
        <v>0.304370017</v>
      </c>
      <c r="AC2776" s="29" t="str">
        <f t="array" ref="AC2776">INDEX('RESUMO - LOTES E VMA'!$L$3:$L$181,MATCH('LISTA DOS ITENS'!$D2776,'RESUMO - LOTES E VMA'!$A$3:$A$181,0))</f>
        <v>1% do Valor de Comparação do VMA</v>
      </c>
      <c r="AD2776" s="53" t="str">
        <f>VLOOKUP(Tabela1[[#This Row],[Índice]],[1]Planilha1!$A:$A,1,0)</f>
        <v>#ERROR!</v>
      </c>
    </row>
    <row r="2777" ht="15.75" customHeight="1">
      <c r="A2777" s="52">
        <v>258595.0</v>
      </c>
      <c r="B2777" s="53" t="s">
        <v>70</v>
      </c>
      <c r="C2777" s="53" t="s">
        <v>71</v>
      </c>
      <c r="D2777" s="22">
        <v>207394.0</v>
      </c>
      <c r="E2777" s="53" t="s">
        <v>119</v>
      </c>
      <c r="F2777" s="54">
        <v>1.0000399E7</v>
      </c>
      <c r="G2777" s="53" t="s">
        <v>1998</v>
      </c>
      <c r="H2777" s="55">
        <v>2101.0</v>
      </c>
      <c r="I2777" s="55"/>
      <c r="J2777" s="55" t="s">
        <v>134</v>
      </c>
      <c r="K2777" s="53" t="s">
        <v>51</v>
      </c>
      <c r="L2777" s="53"/>
      <c r="M2777" s="53">
        <v>113.44</v>
      </c>
      <c r="N2777" s="53" t="s">
        <v>440</v>
      </c>
      <c r="O2777" s="25">
        <v>0.009608603667136813</v>
      </c>
      <c r="P2777" s="25">
        <f>'LISTA DOS ITENS'!$O2777*'LISTA DOS ITENS'!$M2777</f>
        <v>1.09</v>
      </c>
      <c r="Q2777" s="25">
        <v>64.9</v>
      </c>
      <c r="R2777" s="25">
        <f>'LISTA DOS ITENS'!$Q2777*'LISTA DOS ITENS'!$M2777</f>
        <v>7362.256</v>
      </c>
      <c r="S2777" s="56">
        <f>IF('LISTA DOS ITENS'!$P2777&gt;'LISTA DOS ITENS'!$R2777,'LISTA DOS ITENS'!$P2777,'LISTA DOS ITENS'!$R2777)</f>
        <v>7362.256</v>
      </c>
      <c r="T2777" s="25">
        <v>19.490343576941463</v>
      </c>
      <c r="U2777" s="25">
        <f>'LISTA DOS ITENS'!$T2777*'LISTA DOS ITENS'!$M2777</f>
        <v>2210.984575</v>
      </c>
      <c r="V2777" s="56">
        <f t="array" ref="V2777">INDEX('RESUMO - LOTES E VMA'!$F$3:$F$181,MATCH('LISTA DOS ITENS'!$D2777,'RESUMO - LOTES E VMA'!$A$3:$A$181,0))</f>
        <v>93579.15453</v>
      </c>
      <c r="W2777" s="57">
        <f>'LISTA DOS ITENS'!$U2777/'LISTA DOS ITENS'!$V2777</f>
        <v>0.02362689198</v>
      </c>
      <c r="X2777" s="53" t="s">
        <v>53</v>
      </c>
      <c r="Y2777" s="53" t="s">
        <v>290</v>
      </c>
      <c r="Z2777" s="58" t="str">
        <f>'LISTA DOS ITENS'!$F2777&amp;"-"&amp;'LISTA DOS ITENS'!$H2777&amp;"-"&amp;'LISTA DOS ITENS'!$J2777&amp;"-"&amp;'LISTA DOS ITENS'!$K2777&amp;"-"&amp;'LISTA DOS ITENS'!$I2777</f>
        <v>10000399-2101-R026-A RECUPER-</v>
      </c>
      <c r="AA2777" s="59" t="str">
        <f t="array" ref="AA2777">INDEX('RESUMO - LOTES E VMA'!$M$3:$M$181,MATCH('LISTA DOS ITENS'!$D2777,'RESUMO - LOTES E VMA'!$A$3:$A$181,0))</f>
        <v>Para Leilão</v>
      </c>
      <c r="AB2777" s="60">
        <f t="array" ref="AB2777">INDEX('RESUMO - LOTES E VMA'!$J$3:$J$181,MATCH('LISTA DOS ITENS'!$D2777,'RESUMO - LOTES E VMA'!$A$3:$A$181,0))</f>
        <v>0.304370017</v>
      </c>
      <c r="AC2777" s="29" t="str">
        <f t="array" ref="AC2777">INDEX('RESUMO - LOTES E VMA'!$L$3:$L$181,MATCH('LISTA DOS ITENS'!$D2777,'RESUMO - LOTES E VMA'!$A$3:$A$181,0))</f>
        <v>1% do Valor de Comparação do VMA</v>
      </c>
      <c r="AD2777" s="53" t="str">
        <f>VLOOKUP(Tabela1[[#This Row],[Índice]],[1]Planilha1!$A:$A,1,0)</f>
        <v>#ERROR!</v>
      </c>
    </row>
    <row r="2778" ht="15.75" customHeight="1">
      <c r="A2778" s="52">
        <v>258596.0</v>
      </c>
      <c r="B2778" s="53" t="s">
        <v>70</v>
      </c>
      <c r="C2778" s="53" t="s">
        <v>71</v>
      </c>
      <c r="D2778" s="22">
        <v>207394.0</v>
      </c>
      <c r="E2778" s="53" t="s">
        <v>119</v>
      </c>
      <c r="F2778" s="54">
        <v>1.0000399E7</v>
      </c>
      <c r="G2778" s="53" t="s">
        <v>1998</v>
      </c>
      <c r="H2778" s="55">
        <v>2101.0</v>
      </c>
      <c r="I2778" s="55" t="s">
        <v>1999</v>
      </c>
      <c r="J2778" s="55" t="s">
        <v>134</v>
      </c>
      <c r="K2778" s="53" t="s">
        <v>51</v>
      </c>
      <c r="L2778" s="53"/>
      <c r="M2778" s="53">
        <v>1.0</v>
      </c>
      <c r="N2778" s="53" t="s">
        <v>440</v>
      </c>
      <c r="O2778" s="25">
        <v>0.01</v>
      </c>
      <c r="P2778" s="25">
        <f>'LISTA DOS ITENS'!$O2778*'LISTA DOS ITENS'!$M2778</f>
        <v>0.01</v>
      </c>
      <c r="Q2778" s="25">
        <v>64.9</v>
      </c>
      <c r="R2778" s="25">
        <f>'LISTA DOS ITENS'!$Q2778*'LISTA DOS ITENS'!$M2778</f>
        <v>64.9</v>
      </c>
      <c r="S2778" s="56">
        <f>IF('LISTA DOS ITENS'!$P2778&gt;'LISTA DOS ITENS'!$R2778,'LISTA DOS ITENS'!$P2778,'LISTA DOS ITENS'!$R2778)</f>
        <v>64.9</v>
      </c>
      <c r="T2778" s="25">
        <v>19.490343576941463</v>
      </c>
      <c r="U2778" s="25">
        <f>'LISTA DOS ITENS'!$T2778*'LISTA DOS ITENS'!$M2778</f>
        <v>19.49034358</v>
      </c>
      <c r="V2778" s="56">
        <f t="array" ref="V2778">INDEX('RESUMO - LOTES E VMA'!$F$3:$F$181,MATCH('LISTA DOS ITENS'!$D2778,'RESUMO - LOTES E VMA'!$A$3:$A$181,0))</f>
        <v>93579.15453</v>
      </c>
      <c r="W2778" s="57">
        <f>'LISTA DOS ITENS'!$U2778/'LISTA DOS ITENS'!$V2778</f>
        <v>0.0002082765513</v>
      </c>
      <c r="X2778" s="53" t="s">
        <v>53</v>
      </c>
      <c r="Y2778" s="53" t="s">
        <v>290</v>
      </c>
      <c r="Z2778" s="58" t="str">
        <f>'LISTA DOS ITENS'!$F2778&amp;"-"&amp;'LISTA DOS ITENS'!$H2778&amp;"-"&amp;'LISTA DOS ITENS'!$J2778&amp;"-"&amp;'LISTA DOS ITENS'!$K2778&amp;"-"&amp;'LISTA DOS ITENS'!$I2778</f>
        <v>10000399-2101-R026-A RECUPER-OP-3534-20-735-MRP</v>
      </c>
      <c r="AA2778" s="59" t="str">
        <f t="array" ref="AA2778">INDEX('RESUMO - LOTES E VMA'!$M$3:$M$181,MATCH('LISTA DOS ITENS'!$D2778,'RESUMO - LOTES E VMA'!$A$3:$A$181,0))</f>
        <v>Para Leilão</v>
      </c>
      <c r="AB2778" s="60">
        <f t="array" ref="AB2778">INDEX('RESUMO - LOTES E VMA'!$J$3:$J$181,MATCH('LISTA DOS ITENS'!$D2778,'RESUMO - LOTES E VMA'!$A$3:$A$181,0))</f>
        <v>0.304370017</v>
      </c>
      <c r="AC2778" s="29" t="str">
        <f t="array" ref="AC2778">INDEX('RESUMO - LOTES E VMA'!$L$3:$L$181,MATCH('LISTA DOS ITENS'!$D2778,'RESUMO - LOTES E VMA'!$A$3:$A$181,0))</f>
        <v>1% do Valor de Comparação do VMA</v>
      </c>
      <c r="AD2778" s="53" t="str">
        <f>VLOOKUP(Tabela1[[#This Row],[Índice]],[1]Planilha1!$A:$A,1,0)</f>
        <v>#ERROR!</v>
      </c>
    </row>
    <row r="2779" ht="15.75" customHeight="1">
      <c r="A2779" s="52">
        <v>258597.0</v>
      </c>
      <c r="B2779" s="53" t="s">
        <v>70</v>
      </c>
      <c r="C2779" s="53" t="s">
        <v>71</v>
      </c>
      <c r="D2779" s="22">
        <v>207394.0</v>
      </c>
      <c r="E2779" s="53" t="s">
        <v>119</v>
      </c>
      <c r="F2779" s="54">
        <v>1.0000401E7</v>
      </c>
      <c r="G2779" s="53" t="s">
        <v>1946</v>
      </c>
      <c r="H2779" s="55">
        <v>2101.0</v>
      </c>
      <c r="I2779" s="55" t="s">
        <v>130</v>
      </c>
      <c r="J2779" s="55" t="s">
        <v>134</v>
      </c>
      <c r="K2779" s="53" t="s">
        <v>51</v>
      </c>
      <c r="L2779" s="53"/>
      <c r="M2779" s="53">
        <v>4.36</v>
      </c>
      <c r="N2779" s="53" t="s">
        <v>440</v>
      </c>
      <c r="O2779" s="25">
        <v>0.0020445716622367613</v>
      </c>
      <c r="P2779" s="25">
        <f>'LISTA DOS ITENS'!$O2779*'LISTA DOS ITENS'!$M2779</f>
        <v>0.008914332447</v>
      </c>
      <c r="Q2779" s="25">
        <v>64.18</v>
      </c>
      <c r="R2779" s="25">
        <f>'LISTA DOS ITENS'!$Q2779*'LISTA DOS ITENS'!$M2779</f>
        <v>279.8248</v>
      </c>
      <c r="S2779" s="56">
        <f>IF('LISTA DOS ITENS'!$P2779&gt;'LISTA DOS ITENS'!$R2779,'LISTA DOS ITENS'!$P2779,'LISTA DOS ITENS'!$R2779)</f>
        <v>279.8248</v>
      </c>
      <c r="T2779" s="25">
        <v>39.731682123443264</v>
      </c>
      <c r="U2779" s="25">
        <f>'LISTA DOS ITENS'!$T2779*'LISTA DOS ITENS'!$M2779</f>
        <v>173.2301341</v>
      </c>
      <c r="V2779" s="56">
        <f t="array" ref="V2779">INDEX('RESUMO - LOTES E VMA'!$F$3:$F$181,MATCH('LISTA DOS ITENS'!$D2779,'RESUMO - LOTES E VMA'!$A$3:$A$181,0))</f>
        <v>93579.15453</v>
      </c>
      <c r="W2779" s="57">
        <f>'LISTA DOS ITENS'!$U2779/'LISTA DOS ITENS'!$V2779</f>
        <v>0.001851161564</v>
      </c>
      <c r="X2779" s="53" t="s">
        <v>53</v>
      </c>
      <c r="Y2779" s="53" t="s">
        <v>290</v>
      </c>
      <c r="Z2779" s="58" t="str">
        <f>'LISTA DOS ITENS'!$F2779&amp;"-"&amp;'LISTA DOS ITENS'!$H2779&amp;"-"&amp;'LISTA DOS ITENS'!$J2779&amp;"-"&amp;'LISTA DOS ITENS'!$K2779&amp;"-"&amp;'LISTA DOS ITENS'!$I2779</f>
        <v>10000401-2101-R026-A RECUPER-ED-1000-01.02</v>
      </c>
      <c r="AA2779" s="59" t="str">
        <f t="array" ref="AA2779">INDEX('RESUMO - LOTES E VMA'!$M$3:$M$181,MATCH('LISTA DOS ITENS'!$D2779,'RESUMO - LOTES E VMA'!$A$3:$A$181,0))</f>
        <v>Para Leilão</v>
      </c>
      <c r="AB2779" s="60">
        <f t="array" ref="AB2779">INDEX('RESUMO - LOTES E VMA'!$J$3:$J$181,MATCH('LISTA DOS ITENS'!$D2779,'RESUMO - LOTES E VMA'!$A$3:$A$181,0))</f>
        <v>0.304370017</v>
      </c>
      <c r="AC2779" s="29" t="str">
        <f t="array" ref="AC2779">INDEX('RESUMO - LOTES E VMA'!$L$3:$L$181,MATCH('LISTA DOS ITENS'!$D2779,'RESUMO - LOTES E VMA'!$A$3:$A$181,0))</f>
        <v>1% do Valor de Comparação do VMA</v>
      </c>
      <c r="AD2779" s="53" t="str">
        <f>VLOOKUP(Tabela1[[#This Row],[Índice]],[1]Planilha1!$A:$A,1,0)</f>
        <v>#ERROR!</v>
      </c>
    </row>
    <row r="2780" ht="15.75" customHeight="1">
      <c r="A2780" s="52">
        <v>258598.0</v>
      </c>
      <c r="B2780" s="53" t="s">
        <v>70</v>
      </c>
      <c r="C2780" s="53" t="s">
        <v>71</v>
      </c>
      <c r="D2780" s="22">
        <v>207394.0</v>
      </c>
      <c r="E2780" s="53" t="s">
        <v>119</v>
      </c>
      <c r="F2780" s="54">
        <v>1.0000401E7</v>
      </c>
      <c r="G2780" s="53" t="s">
        <v>1946</v>
      </c>
      <c r="H2780" s="55">
        <v>2101.0</v>
      </c>
      <c r="I2780" s="55"/>
      <c r="J2780" s="55" t="s">
        <v>134</v>
      </c>
      <c r="K2780" s="53" t="s">
        <v>51</v>
      </c>
      <c r="L2780" s="53"/>
      <c r="M2780" s="53">
        <v>1.531</v>
      </c>
      <c r="N2780" s="53" t="s">
        <v>440</v>
      </c>
      <c r="O2780" s="25">
        <v>0.0</v>
      </c>
      <c r="P2780" s="25">
        <f>'LISTA DOS ITENS'!$O2780*'LISTA DOS ITENS'!$M2780</f>
        <v>0</v>
      </c>
      <c r="Q2780" s="25">
        <v>64.18</v>
      </c>
      <c r="R2780" s="25">
        <f>'LISTA DOS ITENS'!$Q2780*'LISTA DOS ITENS'!$M2780</f>
        <v>98.25958</v>
      </c>
      <c r="S2780" s="56">
        <f>IF('LISTA DOS ITENS'!$P2780&gt;'LISTA DOS ITENS'!$R2780,'LISTA DOS ITENS'!$P2780,'LISTA DOS ITENS'!$R2780)</f>
        <v>98.25958</v>
      </c>
      <c r="T2780" s="25">
        <v>39.731682123443264</v>
      </c>
      <c r="U2780" s="25">
        <f>'LISTA DOS ITENS'!$T2780*'LISTA DOS ITENS'!$M2780</f>
        <v>60.82920533</v>
      </c>
      <c r="V2780" s="56">
        <f t="array" ref="V2780">INDEX('RESUMO - LOTES E VMA'!$F$3:$F$181,MATCH('LISTA DOS ITENS'!$D2780,'RESUMO - LOTES E VMA'!$A$3:$A$181,0))</f>
        <v>93579.15453</v>
      </c>
      <c r="W2780" s="57">
        <f>'LISTA DOS ITENS'!$U2780/'LISTA DOS ITENS'!$V2780</f>
        <v>0.0006500294391</v>
      </c>
      <c r="X2780" s="53" t="s">
        <v>53</v>
      </c>
      <c r="Y2780" s="53" t="s">
        <v>290</v>
      </c>
      <c r="Z2780" s="58" t="str">
        <f>'LISTA DOS ITENS'!$F2780&amp;"-"&amp;'LISTA DOS ITENS'!$H2780&amp;"-"&amp;'LISTA DOS ITENS'!$J2780&amp;"-"&amp;'LISTA DOS ITENS'!$K2780&amp;"-"&amp;'LISTA DOS ITENS'!$I2780</f>
        <v>10000401-2101-R026-A RECUPER-</v>
      </c>
      <c r="AA2780" s="59" t="str">
        <f t="array" ref="AA2780">INDEX('RESUMO - LOTES E VMA'!$M$3:$M$181,MATCH('LISTA DOS ITENS'!$D2780,'RESUMO - LOTES E VMA'!$A$3:$A$181,0))</f>
        <v>Para Leilão</v>
      </c>
      <c r="AB2780" s="60">
        <f t="array" ref="AB2780">INDEX('RESUMO - LOTES E VMA'!$J$3:$J$181,MATCH('LISTA DOS ITENS'!$D2780,'RESUMO - LOTES E VMA'!$A$3:$A$181,0))</f>
        <v>0.304370017</v>
      </c>
      <c r="AC2780" s="29" t="str">
        <f t="array" ref="AC2780">INDEX('RESUMO - LOTES E VMA'!$L$3:$L$181,MATCH('LISTA DOS ITENS'!$D2780,'RESUMO - LOTES E VMA'!$A$3:$A$181,0))</f>
        <v>1% do Valor de Comparação do VMA</v>
      </c>
      <c r="AD2780" s="53" t="str">
        <f>VLOOKUP(Tabela1[[#This Row],[Índice]],[1]Planilha1!$A:$A,1,0)</f>
        <v>#ERROR!</v>
      </c>
    </row>
    <row r="2781" ht="15.75" customHeight="1">
      <c r="A2781" s="52">
        <v>258599.0</v>
      </c>
      <c r="B2781" s="53" t="s">
        <v>70</v>
      </c>
      <c r="C2781" s="53" t="s">
        <v>71</v>
      </c>
      <c r="D2781" s="22">
        <v>207394.0</v>
      </c>
      <c r="E2781" s="53" t="s">
        <v>119</v>
      </c>
      <c r="F2781" s="54">
        <v>1.0000406E7</v>
      </c>
      <c r="G2781" s="53" t="s">
        <v>2000</v>
      </c>
      <c r="H2781" s="55">
        <v>2101.0</v>
      </c>
      <c r="I2781" s="55"/>
      <c r="J2781" s="55" t="s">
        <v>134</v>
      </c>
      <c r="K2781" s="53" t="s">
        <v>51</v>
      </c>
      <c r="L2781" s="53"/>
      <c r="M2781" s="53">
        <v>0.17</v>
      </c>
      <c r="N2781" s="53" t="s">
        <v>440</v>
      </c>
      <c r="O2781" s="25">
        <v>1.0</v>
      </c>
      <c r="P2781" s="25">
        <f>'LISTA DOS ITENS'!$O2781*'LISTA DOS ITENS'!$M2781</f>
        <v>0.17</v>
      </c>
      <c r="Q2781" s="25">
        <v>311.3037</v>
      </c>
      <c r="R2781" s="25">
        <f>'LISTA DOS ITENS'!$Q2781*'LISTA DOS ITENS'!$M2781</f>
        <v>52.921629</v>
      </c>
      <c r="S2781" s="56">
        <f>IF('LISTA DOS ITENS'!$P2781&gt;'LISTA DOS ITENS'!$R2781,'LISTA DOS ITENS'!$P2781,'LISTA DOS ITENS'!$R2781)</f>
        <v>52.921629</v>
      </c>
      <c r="T2781" s="25">
        <v>93.48869136784455</v>
      </c>
      <c r="U2781" s="25">
        <f>'LISTA DOS ITENS'!$T2781*'LISTA DOS ITENS'!$M2781</f>
        <v>15.89307753</v>
      </c>
      <c r="V2781" s="56">
        <f t="array" ref="V2781">INDEX('RESUMO - LOTES E VMA'!$F$3:$F$181,MATCH('LISTA DOS ITENS'!$D2781,'RESUMO - LOTES E VMA'!$A$3:$A$181,0))</f>
        <v>93579.15453</v>
      </c>
      <c r="W2781" s="57">
        <f>'LISTA DOS ITENS'!$U2781/'LISTA DOS ITENS'!$V2781</f>
        <v>0.0001698356606</v>
      </c>
      <c r="X2781" s="53" t="s">
        <v>53</v>
      </c>
      <c r="Y2781" s="53" t="s">
        <v>290</v>
      </c>
      <c r="Z2781" s="58" t="str">
        <f>'LISTA DOS ITENS'!$F2781&amp;"-"&amp;'LISTA DOS ITENS'!$H2781&amp;"-"&amp;'LISTA DOS ITENS'!$J2781&amp;"-"&amp;'LISTA DOS ITENS'!$K2781&amp;"-"&amp;'LISTA DOS ITENS'!$I2781</f>
        <v>10000406-2101-R026-A RECUPER-</v>
      </c>
      <c r="AA2781" s="59" t="str">
        <f t="array" ref="AA2781">INDEX('RESUMO - LOTES E VMA'!$M$3:$M$181,MATCH('LISTA DOS ITENS'!$D2781,'RESUMO - LOTES E VMA'!$A$3:$A$181,0))</f>
        <v>Para Leilão</v>
      </c>
      <c r="AB2781" s="60">
        <f t="array" ref="AB2781">INDEX('RESUMO - LOTES E VMA'!$J$3:$J$181,MATCH('LISTA DOS ITENS'!$D2781,'RESUMO - LOTES E VMA'!$A$3:$A$181,0))</f>
        <v>0.304370017</v>
      </c>
      <c r="AC2781" s="29" t="str">
        <f t="array" ref="AC2781">INDEX('RESUMO - LOTES E VMA'!$L$3:$L$181,MATCH('LISTA DOS ITENS'!$D2781,'RESUMO - LOTES E VMA'!$A$3:$A$181,0))</f>
        <v>1% do Valor de Comparação do VMA</v>
      </c>
      <c r="AD2781" s="53" t="str">
        <f>VLOOKUP(Tabela1[[#This Row],[Índice]],[1]Planilha1!$A:$A,1,0)</f>
        <v>#ERROR!</v>
      </c>
    </row>
    <row r="2782" ht="15.75" customHeight="1">
      <c r="A2782" s="52">
        <v>258600.0</v>
      </c>
      <c r="B2782" s="53" t="s">
        <v>70</v>
      </c>
      <c r="C2782" s="53" t="s">
        <v>71</v>
      </c>
      <c r="D2782" s="22">
        <v>207394.0</v>
      </c>
      <c r="E2782" s="53" t="s">
        <v>119</v>
      </c>
      <c r="F2782" s="54">
        <v>1.0000406E7</v>
      </c>
      <c r="G2782" s="53" t="s">
        <v>2000</v>
      </c>
      <c r="H2782" s="55">
        <v>2101.0</v>
      </c>
      <c r="I2782" s="55" t="s">
        <v>478</v>
      </c>
      <c r="J2782" s="55" t="s">
        <v>134</v>
      </c>
      <c r="K2782" s="53" t="s">
        <v>51</v>
      </c>
      <c r="L2782" s="53"/>
      <c r="M2782" s="53">
        <v>1.0</v>
      </c>
      <c r="N2782" s="53" t="s">
        <v>440</v>
      </c>
      <c r="O2782" s="25">
        <v>1.0</v>
      </c>
      <c r="P2782" s="25">
        <f>'LISTA DOS ITENS'!$O2782*'LISTA DOS ITENS'!$M2782</f>
        <v>1</v>
      </c>
      <c r="Q2782" s="25">
        <v>311.3037</v>
      </c>
      <c r="R2782" s="25">
        <f>'LISTA DOS ITENS'!$Q2782*'LISTA DOS ITENS'!$M2782</f>
        <v>311.3037</v>
      </c>
      <c r="S2782" s="56">
        <f>IF('LISTA DOS ITENS'!$P2782&gt;'LISTA DOS ITENS'!$R2782,'LISTA DOS ITENS'!$P2782,'LISTA DOS ITENS'!$R2782)</f>
        <v>311.3037</v>
      </c>
      <c r="T2782" s="25">
        <v>93.48869136784455</v>
      </c>
      <c r="U2782" s="25">
        <f>'LISTA DOS ITENS'!$T2782*'LISTA DOS ITENS'!$M2782</f>
        <v>93.48869137</v>
      </c>
      <c r="V2782" s="56">
        <f t="array" ref="V2782">INDEX('RESUMO - LOTES E VMA'!$F$3:$F$181,MATCH('LISTA DOS ITENS'!$D2782,'RESUMO - LOTES E VMA'!$A$3:$A$181,0))</f>
        <v>93579.15453</v>
      </c>
      <c r="W2782" s="57">
        <f>'LISTA DOS ITENS'!$U2782/'LISTA DOS ITENS'!$V2782</f>
        <v>0.0009990332979</v>
      </c>
      <c r="X2782" s="53" t="s">
        <v>53</v>
      </c>
      <c r="Y2782" s="53" t="s">
        <v>290</v>
      </c>
      <c r="Z2782" s="58" t="str">
        <f>'LISTA DOS ITENS'!$F2782&amp;"-"&amp;'LISTA DOS ITENS'!$H2782&amp;"-"&amp;'LISTA DOS ITENS'!$J2782&amp;"-"&amp;'LISTA DOS ITENS'!$K2782&amp;"-"&amp;'LISTA DOS ITENS'!$I2782</f>
        <v>10000406-2101-R026-A RECUPER-PV-3911-15-842-3</v>
      </c>
      <c r="AA2782" s="59" t="str">
        <f t="array" ref="AA2782">INDEX('RESUMO - LOTES E VMA'!$M$3:$M$181,MATCH('LISTA DOS ITENS'!$D2782,'RESUMO - LOTES E VMA'!$A$3:$A$181,0))</f>
        <v>Para Leilão</v>
      </c>
      <c r="AB2782" s="60">
        <f t="array" ref="AB2782">INDEX('RESUMO - LOTES E VMA'!$J$3:$J$181,MATCH('LISTA DOS ITENS'!$D2782,'RESUMO - LOTES E VMA'!$A$3:$A$181,0))</f>
        <v>0.304370017</v>
      </c>
      <c r="AC2782" s="29" t="str">
        <f t="array" ref="AC2782">INDEX('RESUMO - LOTES E VMA'!$L$3:$L$181,MATCH('LISTA DOS ITENS'!$D2782,'RESUMO - LOTES E VMA'!$A$3:$A$181,0))</f>
        <v>1% do Valor de Comparação do VMA</v>
      </c>
      <c r="AD2782" s="53" t="str">
        <f>VLOOKUP(Tabela1[[#This Row],[Índice]],[1]Planilha1!$A:$A,1,0)</f>
        <v>#ERROR!</v>
      </c>
    </row>
    <row r="2783" ht="15.75" customHeight="1">
      <c r="A2783" s="52">
        <v>258601.0</v>
      </c>
      <c r="B2783" s="53" t="s">
        <v>70</v>
      </c>
      <c r="C2783" s="53" t="s">
        <v>71</v>
      </c>
      <c r="D2783" s="22">
        <v>207394.0</v>
      </c>
      <c r="E2783" s="53" t="s">
        <v>119</v>
      </c>
      <c r="F2783" s="54">
        <v>1.0235308E7</v>
      </c>
      <c r="G2783" s="53" t="s">
        <v>1923</v>
      </c>
      <c r="H2783" s="55">
        <v>2101.0</v>
      </c>
      <c r="I2783" s="55"/>
      <c r="J2783" s="55" t="s">
        <v>134</v>
      </c>
      <c r="K2783" s="53" t="s">
        <v>51</v>
      </c>
      <c r="L2783" s="53"/>
      <c r="M2783" s="53">
        <v>0.16</v>
      </c>
      <c r="N2783" s="53" t="s">
        <v>440</v>
      </c>
      <c r="O2783" s="25">
        <v>0.0</v>
      </c>
      <c r="P2783" s="25">
        <f>'LISTA DOS ITENS'!$O2783*'LISTA DOS ITENS'!$M2783</f>
        <v>0</v>
      </c>
      <c r="Q2783" s="25">
        <v>178.3064</v>
      </c>
      <c r="R2783" s="25">
        <f>'LISTA DOS ITENS'!$Q2783*'LISTA DOS ITENS'!$M2783</f>
        <v>28.529024</v>
      </c>
      <c r="S2783" s="56">
        <f>IF('LISTA DOS ITENS'!$P2783&gt;'LISTA DOS ITENS'!$R2783,'LISTA DOS ITENS'!$P2783,'LISTA DOS ITENS'!$R2783)</f>
        <v>28.529024</v>
      </c>
      <c r="T2783" s="25">
        <v>53.54781198717342</v>
      </c>
      <c r="U2783" s="25">
        <f>'LISTA DOS ITENS'!$T2783*'LISTA DOS ITENS'!$M2783</f>
        <v>8.567649918</v>
      </c>
      <c r="V2783" s="56">
        <f t="array" ref="V2783">INDEX('RESUMO - LOTES E VMA'!$F$3:$F$181,MATCH('LISTA DOS ITENS'!$D2783,'RESUMO - LOTES E VMA'!$A$3:$A$181,0))</f>
        <v>93579.15453</v>
      </c>
      <c r="W2783" s="57">
        <f>'LISTA DOS ITENS'!$U2783/'LISTA DOS ITENS'!$V2783</f>
        <v>0.0000915551114</v>
      </c>
      <c r="X2783" s="53" t="s">
        <v>53</v>
      </c>
      <c r="Y2783" s="53" t="s">
        <v>290</v>
      </c>
      <c r="Z2783" s="58" t="str">
        <f>'LISTA DOS ITENS'!$F2783&amp;"-"&amp;'LISTA DOS ITENS'!$H2783&amp;"-"&amp;'LISTA DOS ITENS'!$J2783&amp;"-"&amp;'LISTA DOS ITENS'!$K2783&amp;"-"&amp;'LISTA DOS ITENS'!$I2783</f>
        <v>10235308-2101-R026-A RECUPER-</v>
      </c>
      <c r="AA2783" s="59" t="str">
        <f t="array" ref="AA2783">INDEX('RESUMO - LOTES E VMA'!$M$3:$M$181,MATCH('LISTA DOS ITENS'!$D2783,'RESUMO - LOTES E VMA'!$A$3:$A$181,0))</f>
        <v>Para Leilão</v>
      </c>
      <c r="AB2783" s="60">
        <f t="array" ref="AB2783">INDEX('RESUMO - LOTES E VMA'!$J$3:$J$181,MATCH('LISTA DOS ITENS'!$D2783,'RESUMO - LOTES E VMA'!$A$3:$A$181,0))</f>
        <v>0.304370017</v>
      </c>
      <c r="AC2783" s="29" t="str">
        <f t="array" ref="AC2783">INDEX('RESUMO - LOTES E VMA'!$L$3:$L$181,MATCH('LISTA DOS ITENS'!$D2783,'RESUMO - LOTES E VMA'!$A$3:$A$181,0))</f>
        <v>1% do Valor de Comparação do VMA</v>
      </c>
      <c r="AD2783" s="53" t="str">
        <f>VLOOKUP(Tabela1[[#This Row],[Índice]],[1]Planilha1!$A:$A,1,0)</f>
        <v>#ERROR!</v>
      </c>
    </row>
    <row r="2784" ht="15.75" customHeight="1">
      <c r="A2784" s="52">
        <v>258602.0</v>
      </c>
      <c r="B2784" s="53" t="s">
        <v>70</v>
      </c>
      <c r="C2784" s="53" t="s">
        <v>71</v>
      </c>
      <c r="D2784" s="22">
        <v>207394.0</v>
      </c>
      <c r="E2784" s="53" t="s">
        <v>119</v>
      </c>
      <c r="F2784" s="54">
        <v>1.0256601E7</v>
      </c>
      <c r="G2784" s="53" t="s">
        <v>1995</v>
      </c>
      <c r="H2784" s="55">
        <v>2101.0</v>
      </c>
      <c r="I2784" s="55"/>
      <c r="J2784" s="55" t="s">
        <v>134</v>
      </c>
      <c r="K2784" s="53" t="s">
        <v>51</v>
      </c>
      <c r="L2784" s="53"/>
      <c r="M2784" s="53">
        <v>1.75</v>
      </c>
      <c r="N2784" s="53" t="s">
        <v>440</v>
      </c>
      <c r="O2784" s="25">
        <v>0.0</v>
      </c>
      <c r="P2784" s="25">
        <f>'LISTA DOS ITENS'!$O2784*'LISTA DOS ITENS'!$M2784</f>
        <v>0</v>
      </c>
      <c r="Q2784" s="25">
        <v>72.83</v>
      </c>
      <c r="R2784" s="25">
        <f>'LISTA DOS ITENS'!$Q2784*'LISTA DOS ITENS'!$M2784</f>
        <v>127.4525</v>
      </c>
      <c r="S2784" s="56">
        <f>IF('LISTA DOS ITENS'!$P2784&gt;'LISTA DOS ITENS'!$R2784,'LISTA DOS ITENS'!$P2784,'LISTA DOS ITENS'!$R2784)</f>
        <v>127.4525</v>
      </c>
      <c r="T2784" s="25">
        <v>21.87182931754463</v>
      </c>
      <c r="U2784" s="25">
        <f>'LISTA DOS ITENS'!$T2784*'LISTA DOS ITENS'!$M2784</f>
        <v>38.27570131</v>
      </c>
      <c r="V2784" s="56">
        <f t="array" ref="V2784">INDEX('RESUMO - LOTES E VMA'!$F$3:$F$181,MATCH('LISTA DOS ITENS'!$D2784,'RESUMO - LOTES E VMA'!$A$3:$A$181,0))</f>
        <v>93579.15453</v>
      </c>
      <c r="W2784" s="57">
        <f>'LISTA DOS ITENS'!$U2784/'LISTA DOS ITENS'!$V2784</f>
        <v>0.0004090195247</v>
      </c>
      <c r="X2784" s="53" t="s">
        <v>53</v>
      </c>
      <c r="Y2784" s="53" t="s">
        <v>290</v>
      </c>
      <c r="Z2784" s="58" t="str">
        <f>'LISTA DOS ITENS'!$F2784&amp;"-"&amp;'LISTA DOS ITENS'!$H2784&amp;"-"&amp;'LISTA DOS ITENS'!$J2784&amp;"-"&amp;'LISTA DOS ITENS'!$K2784&amp;"-"&amp;'LISTA DOS ITENS'!$I2784</f>
        <v>10256601-2101-R026-A RECUPER-</v>
      </c>
      <c r="AA2784" s="59" t="str">
        <f t="array" ref="AA2784">INDEX('RESUMO - LOTES E VMA'!$M$3:$M$181,MATCH('LISTA DOS ITENS'!$D2784,'RESUMO - LOTES E VMA'!$A$3:$A$181,0))</f>
        <v>Para Leilão</v>
      </c>
      <c r="AB2784" s="60">
        <f t="array" ref="AB2784">INDEX('RESUMO - LOTES E VMA'!$J$3:$J$181,MATCH('LISTA DOS ITENS'!$D2784,'RESUMO - LOTES E VMA'!$A$3:$A$181,0))</f>
        <v>0.304370017</v>
      </c>
      <c r="AC2784" s="29" t="str">
        <f t="array" ref="AC2784">INDEX('RESUMO - LOTES E VMA'!$L$3:$L$181,MATCH('LISTA DOS ITENS'!$D2784,'RESUMO - LOTES E VMA'!$A$3:$A$181,0))</f>
        <v>1% do Valor de Comparação do VMA</v>
      </c>
      <c r="AD2784" s="53" t="str">
        <f>VLOOKUP(Tabela1[[#This Row],[Índice]],[1]Planilha1!$A:$A,1,0)</f>
        <v>#ERROR!</v>
      </c>
    </row>
    <row r="2785" ht="15.75" customHeight="1">
      <c r="A2785" s="52">
        <v>258603.0</v>
      </c>
      <c r="B2785" s="53" t="s">
        <v>70</v>
      </c>
      <c r="C2785" s="53" t="s">
        <v>71</v>
      </c>
      <c r="D2785" s="22">
        <v>207394.0</v>
      </c>
      <c r="E2785" s="53" t="s">
        <v>119</v>
      </c>
      <c r="F2785" s="54">
        <v>1.0256601E7</v>
      </c>
      <c r="G2785" s="53" t="s">
        <v>1995</v>
      </c>
      <c r="H2785" s="55">
        <v>2101.0</v>
      </c>
      <c r="I2785" s="55" t="s">
        <v>146</v>
      </c>
      <c r="J2785" s="55" t="s">
        <v>134</v>
      </c>
      <c r="K2785" s="53" t="s">
        <v>51</v>
      </c>
      <c r="L2785" s="53"/>
      <c r="M2785" s="53">
        <v>5.8100000000000005</v>
      </c>
      <c r="N2785" s="53" t="s">
        <v>440</v>
      </c>
      <c r="O2785" s="25">
        <v>0.001666666666666667</v>
      </c>
      <c r="P2785" s="25">
        <f>'LISTA DOS ITENS'!$O2785*'LISTA DOS ITENS'!$M2785</f>
        <v>0.009683333333</v>
      </c>
      <c r="Q2785" s="25">
        <v>72.83</v>
      </c>
      <c r="R2785" s="25">
        <f>'LISTA DOS ITENS'!$Q2785*'LISTA DOS ITENS'!$M2785</f>
        <v>423.1423</v>
      </c>
      <c r="S2785" s="56">
        <f>IF('LISTA DOS ITENS'!$P2785&gt;'LISTA DOS ITENS'!$R2785,'LISTA DOS ITENS'!$P2785,'LISTA DOS ITENS'!$R2785)</f>
        <v>423.1423</v>
      </c>
      <c r="T2785" s="25">
        <v>21.87182931754463</v>
      </c>
      <c r="U2785" s="25">
        <f>'LISTA DOS ITENS'!$T2785*'LISTA DOS ITENS'!$M2785</f>
        <v>127.0753283</v>
      </c>
      <c r="V2785" s="56">
        <f t="array" ref="V2785">INDEX('RESUMO - LOTES E VMA'!$F$3:$F$181,MATCH('LISTA DOS ITENS'!$D2785,'RESUMO - LOTES E VMA'!$A$3:$A$181,0))</f>
        <v>93579.15453</v>
      </c>
      <c r="W2785" s="57">
        <f>'LISTA DOS ITENS'!$U2785/'LISTA DOS ITENS'!$V2785</f>
        <v>0.001357944822</v>
      </c>
      <c r="X2785" s="53" t="s">
        <v>53</v>
      </c>
      <c r="Y2785" s="53" t="s">
        <v>290</v>
      </c>
      <c r="Z2785" s="58" t="str">
        <f>'LISTA DOS ITENS'!$F2785&amp;"-"&amp;'LISTA DOS ITENS'!$H2785&amp;"-"&amp;'LISTA DOS ITENS'!$J2785&amp;"-"&amp;'LISTA DOS ITENS'!$K2785&amp;"-"&amp;'LISTA DOS ITENS'!$I2785</f>
        <v>10256601-2101-R026-A RECUPER-JP-3553-12-001-MRP</v>
      </c>
      <c r="AA2785" s="59" t="str">
        <f t="array" ref="AA2785">INDEX('RESUMO - LOTES E VMA'!$M$3:$M$181,MATCH('LISTA DOS ITENS'!$D2785,'RESUMO - LOTES E VMA'!$A$3:$A$181,0))</f>
        <v>Para Leilão</v>
      </c>
      <c r="AB2785" s="60">
        <f t="array" ref="AB2785">INDEX('RESUMO - LOTES E VMA'!$J$3:$J$181,MATCH('LISTA DOS ITENS'!$D2785,'RESUMO - LOTES E VMA'!$A$3:$A$181,0))</f>
        <v>0.304370017</v>
      </c>
      <c r="AC2785" s="29" t="str">
        <f t="array" ref="AC2785">INDEX('RESUMO - LOTES E VMA'!$L$3:$L$181,MATCH('LISTA DOS ITENS'!$D2785,'RESUMO - LOTES E VMA'!$A$3:$A$181,0))</f>
        <v>1% do Valor de Comparação do VMA</v>
      </c>
      <c r="AD2785" s="53" t="str">
        <f>VLOOKUP(Tabela1[[#This Row],[Índice]],[1]Planilha1!$A:$A,1,0)</f>
        <v>#ERROR!</v>
      </c>
    </row>
    <row r="2786" ht="15.75" customHeight="1">
      <c r="A2786" s="52">
        <v>258604.0</v>
      </c>
      <c r="B2786" s="53" t="s">
        <v>70</v>
      </c>
      <c r="C2786" s="53" t="s">
        <v>71</v>
      </c>
      <c r="D2786" s="22">
        <v>207394.0</v>
      </c>
      <c r="E2786" s="53" t="s">
        <v>119</v>
      </c>
      <c r="F2786" s="54">
        <v>1.0279542E7</v>
      </c>
      <c r="G2786" s="53" t="s">
        <v>2001</v>
      </c>
      <c r="H2786" s="55">
        <v>2101.0</v>
      </c>
      <c r="I2786" s="55" t="s">
        <v>130</v>
      </c>
      <c r="J2786" s="55" t="s">
        <v>134</v>
      </c>
      <c r="K2786" s="53" t="s">
        <v>51</v>
      </c>
      <c r="L2786" s="53"/>
      <c r="M2786" s="53">
        <v>11.9</v>
      </c>
      <c r="N2786" s="53" t="s">
        <v>440</v>
      </c>
      <c r="O2786" s="25">
        <v>0.0014388489208633094</v>
      </c>
      <c r="P2786" s="25">
        <f>'LISTA DOS ITENS'!$O2786*'LISTA DOS ITENS'!$M2786</f>
        <v>0.01712230216</v>
      </c>
      <c r="Q2786" s="25">
        <v>256.33</v>
      </c>
      <c r="R2786" s="25">
        <f>'LISTA DOS ITENS'!$Q2786*'LISTA DOS ITENS'!$M2786</f>
        <v>3050.327</v>
      </c>
      <c r="S2786" s="56">
        <f>IF('LISTA DOS ITENS'!$P2786&gt;'LISTA DOS ITENS'!$R2786,'LISTA DOS ITENS'!$P2786,'LISTA DOS ITENS'!$R2786)</f>
        <v>3050.327</v>
      </c>
      <c r="T2786" s="25">
        <v>76.97934929240992</v>
      </c>
      <c r="U2786" s="25">
        <f>'LISTA DOS ITENS'!$T2786*'LISTA DOS ITENS'!$M2786</f>
        <v>916.0542566</v>
      </c>
      <c r="V2786" s="56">
        <f t="array" ref="V2786">INDEX('RESUMO - LOTES E VMA'!$F$3:$F$181,MATCH('LISTA DOS ITENS'!$D2786,'RESUMO - LOTES E VMA'!$A$3:$A$181,0))</f>
        <v>93579.15453</v>
      </c>
      <c r="W2786" s="57">
        <f>'LISTA DOS ITENS'!$U2786/'LISTA DOS ITENS'!$V2786</f>
        <v>0.009789084558</v>
      </c>
      <c r="X2786" s="53" t="s">
        <v>53</v>
      </c>
      <c r="Y2786" s="53" t="s">
        <v>290</v>
      </c>
      <c r="Z2786" s="58" t="str">
        <f>'LISTA DOS ITENS'!$F2786&amp;"-"&amp;'LISTA DOS ITENS'!$H2786&amp;"-"&amp;'LISTA DOS ITENS'!$J2786&amp;"-"&amp;'LISTA DOS ITENS'!$K2786&amp;"-"&amp;'LISTA DOS ITENS'!$I2786</f>
        <v>10279542-2101-R026-A RECUPER-ED-1000-01.02</v>
      </c>
      <c r="AA2786" s="59" t="str">
        <f t="array" ref="AA2786">INDEX('RESUMO - LOTES E VMA'!$M$3:$M$181,MATCH('LISTA DOS ITENS'!$D2786,'RESUMO - LOTES E VMA'!$A$3:$A$181,0))</f>
        <v>Para Leilão</v>
      </c>
      <c r="AB2786" s="60">
        <f t="array" ref="AB2786">INDEX('RESUMO - LOTES E VMA'!$J$3:$J$181,MATCH('LISTA DOS ITENS'!$D2786,'RESUMO - LOTES E VMA'!$A$3:$A$181,0))</f>
        <v>0.304370017</v>
      </c>
      <c r="AC2786" s="29" t="str">
        <f t="array" ref="AC2786">INDEX('RESUMO - LOTES E VMA'!$L$3:$L$181,MATCH('LISTA DOS ITENS'!$D2786,'RESUMO - LOTES E VMA'!$A$3:$A$181,0))</f>
        <v>1% do Valor de Comparação do VMA</v>
      </c>
      <c r="AD2786" s="53" t="str">
        <f>VLOOKUP(Tabela1[[#This Row],[Índice]],[1]Planilha1!$A:$A,1,0)</f>
        <v>#ERROR!</v>
      </c>
    </row>
    <row r="2787" ht="15.75" customHeight="1">
      <c r="A2787" s="52">
        <v>258605.0</v>
      </c>
      <c r="B2787" s="53" t="s">
        <v>70</v>
      </c>
      <c r="C2787" s="53" t="s">
        <v>71</v>
      </c>
      <c r="D2787" s="22">
        <v>207394.0</v>
      </c>
      <c r="E2787" s="53" t="s">
        <v>119</v>
      </c>
      <c r="F2787" s="54">
        <v>1.0279542E7</v>
      </c>
      <c r="G2787" s="53" t="s">
        <v>2001</v>
      </c>
      <c r="H2787" s="55">
        <v>2101.0</v>
      </c>
      <c r="I2787" s="55" t="s">
        <v>81</v>
      </c>
      <c r="J2787" s="55" t="s">
        <v>134</v>
      </c>
      <c r="K2787" s="53" t="s">
        <v>51</v>
      </c>
      <c r="L2787" s="53"/>
      <c r="M2787" s="53">
        <v>2.0</v>
      </c>
      <c r="N2787" s="53" t="s">
        <v>440</v>
      </c>
      <c r="O2787" s="25">
        <v>0.0</v>
      </c>
      <c r="P2787" s="25">
        <f>'LISTA DOS ITENS'!$O2787*'LISTA DOS ITENS'!$M2787</f>
        <v>0</v>
      </c>
      <c r="Q2787" s="25">
        <v>256.33</v>
      </c>
      <c r="R2787" s="25">
        <f>'LISTA DOS ITENS'!$Q2787*'LISTA DOS ITENS'!$M2787</f>
        <v>512.66</v>
      </c>
      <c r="S2787" s="56">
        <f>IF('LISTA DOS ITENS'!$P2787&gt;'LISTA DOS ITENS'!$R2787,'LISTA DOS ITENS'!$P2787,'LISTA DOS ITENS'!$R2787)</f>
        <v>512.66</v>
      </c>
      <c r="T2787" s="25">
        <v>76.97934929240992</v>
      </c>
      <c r="U2787" s="25">
        <f>'LISTA DOS ITENS'!$T2787*'LISTA DOS ITENS'!$M2787</f>
        <v>153.9586986</v>
      </c>
      <c r="V2787" s="56">
        <f t="array" ref="V2787">INDEX('RESUMO - LOTES E VMA'!$F$3:$F$181,MATCH('LISTA DOS ITENS'!$D2787,'RESUMO - LOTES E VMA'!$A$3:$A$181,0))</f>
        <v>93579.15453</v>
      </c>
      <c r="W2787" s="57">
        <f>'LISTA DOS ITENS'!$U2787/'LISTA DOS ITENS'!$V2787</f>
        <v>0.001645224295</v>
      </c>
      <c r="X2787" s="53" t="s">
        <v>53</v>
      </c>
      <c r="Y2787" s="53" t="s">
        <v>290</v>
      </c>
      <c r="Z2787" s="58" t="str">
        <f>'LISTA DOS ITENS'!$F2787&amp;"-"&amp;'LISTA DOS ITENS'!$H2787&amp;"-"&amp;'LISTA DOS ITENS'!$J2787&amp;"-"&amp;'LISTA DOS ITENS'!$K2787&amp;"-"&amp;'LISTA DOS ITENS'!$I2787</f>
        <v>10279542-2101-R026-A RECUPER-ED-1000-01.01</v>
      </c>
      <c r="AA2787" s="59" t="str">
        <f t="array" ref="AA2787">INDEX('RESUMO - LOTES E VMA'!$M$3:$M$181,MATCH('LISTA DOS ITENS'!$D2787,'RESUMO - LOTES E VMA'!$A$3:$A$181,0))</f>
        <v>Para Leilão</v>
      </c>
      <c r="AB2787" s="60">
        <f t="array" ref="AB2787">INDEX('RESUMO - LOTES E VMA'!$J$3:$J$181,MATCH('LISTA DOS ITENS'!$D2787,'RESUMO - LOTES E VMA'!$A$3:$A$181,0))</f>
        <v>0.304370017</v>
      </c>
      <c r="AC2787" s="29" t="str">
        <f t="array" ref="AC2787">INDEX('RESUMO - LOTES E VMA'!$L$3:$L$181,MATCH('LISTA DOS ITENS'!$D2787,'RESUMO - LOTES E VMA'!$A$3:$A$181,0))</f>
        <v>1% do Valor de Comparação do VMA</v>
      </c>
      <c r="AD2787" s="53" t="str">
        <f>VLOOKUP(Tabela1[[#This Row],[Índice]],[1]Planilha1!$A:$A,1,0)</f>
        <v>#ERROR!</v>
      </c>
    </row>
    <row r="2788" ht="15.75" customHeight="1">
      <c r="A2788" s="52">
        <v>258615.0</v>
      </c>
      <c r="B2788" s="53" t="s">
        <v>70</v>
      </c>
      <c r="C2788" s="53" t="s">
        <v>71</v>
      </c>
      <c r="D2788" s="22">
        <v>207397.0</v>
      </c>
      <c r="E2788" s="53" t="s">
        <v>119</v>
      </c>
      <c r="F2788" s="54">
        <v>1.0211918E7</v>
      </c>
      <c r="G2788" s="53" t="s">
        <v>2002</v>
      </c>
      <c r="H2788" s="55">
        <v>2101.0</v>
      </c>
      <c r="I2788" s="55"/>
      <c r="J2788" s="55" t="s">
        <v>126</v>
      </c>
      <c r="K2788" s="53" t="s">
        <v>117</v>
      </c>
      <c r="L2788" s="53"/>
      <c r="M2788" s="53">
        <v>6.0</v>
      </c>
      <c r="N2788" s="53" t="s">
        <v>440</v>
      </c>
      <c r="O2788" s="25">
        <v>316.9216666666667</v>
      </c>
      <c r="P2788" s="25">
        <f>'LISTA DOS ITENS'!$O2788*'LISTA DOS ITENS'!$M2788</f>
        <v>1901.53</v>
      </c>
      <c r="Q2788" s="25">
        <v>2214.1463</v>
      </c>
      <c r="R2788" s="25">
        <f>'LISTA DOS ITENS'!$Q2788*'LISTA DOS ITENS'!$M2788</f>
        <v>13284.8778</v>
      </c>
      <c r="S2788" s="56">
        <f>IF('LISTA DOS ITENS'!$P2788&gt;'LISTA DOS ITENS'!$R2788,'LISTA DOS ITENS'!$P2788,'LISTA DOS ITENS'!$R2788)</f>
        <v>13284.8778</v>
      </c>
      <c r="T2788" s="25">
        <v>500.14132614741084</v>
      </c>
      <c r="U2788" s="25">
        <f>'LISTA DOS ITENS'!$T2788*'LISTA DOS ITENS'!$M2788</f>
        <v>3000.847957</v>
      </c>
      <c r="V2788" s="56">
        <f t="array" ref="V2788">INDEX('RESUMO - LOTES E VMA'!$F$3:$F$181,MATCH('LISTA DOS ITENS'!$D2788,'RESUMO - LOTES E VMA'!$A$3:$A$181,0))</f>
        <v>648734.4058</v>
      </c>
      <c r="W2788" s="57">
        <f>'LISTA DOS ITENS'!$U2788/'LISTA DOS ITENS'!$V2788</f>
        <v>0.004625695708</v>
      </c>
      <c r="X2788" s="53" t="s">
        <v>53</v>
      </c>
      <c r="Y2788" s="53" t="s">
        <v>290</v>
      </c>
      <c r="Z2788" s="58" t="str">
        <f>'LISTA DOS ITENS'!$F2788&amp;"-"&amp;'LISTA DOS ITENS'!$H2788&amp;"-"&amp;'LISTA DOS ITENS'!$J2788&amp;"-"&amp;'LISTA DOS ITENS'!$K2788&amp;"-"&amp;'LISTA DOS ITENS'!$I2788</f>
        <v>10211918-2101-0026-CONS/IAMN-</v>
      </c>
      <c r="AA2788" s="59" t="str">
        <f t="array" ref="AA2788">INDEX('RESUMO - LOTES E VMA'!$M$3:$M$181,MATCH('LISTA DOS ITENS'!$D2788,'RESUMO - LOTES E VMA'!$A$3:$A$181,0))</f>
        <v>Para Leilão</v>
      </c>
      <c r="AB2788" s="60">
        <f t="array" ref="AB2788">INDEX('RESUMO - LOTES E VMA'!$J$3:$J$181,MATCH('LISTA DOS ITENS'!$D2788,'RESUMO - LOTES E VMA'!$A$3:$A$181,0))</f>
        <v>0.2231446348</v>
      </c>
      <c r="AC2788" s="29" t="str">
        <f t="array" ref="AC2788">INDEX('RESUMO - LOTES E VMA'!$L$3:$L$181,MATCH('LISTA DOS ITENS'!$D2788,'RESUMO - LOTES E VMA'!$A$3:$A$181,0))</f>
        <v>1% do Valor de Comparação do VMA</v>
      </c>
      <c r="AD2788" s="53" t="str">
        <f>VLOOKUP(Tabela1[[#This Row],[Índice]],[1]Planilha1!$A:$A,1,0)</f>
        <v>#ERROR!</v>
      </c>
    </row>
    <row r="2789" ht="15.75" customHeight="1">
      <c r="A2789" s="52">
        <v>258616.0</v>
      </c>
      <c r="B2789" s="53" t="s">
        <v>70</v>
      </c>
      <c r="C2789" s="53" t="s">
        <v>71</v>
      </c>
      <c r="D2789" s="22">
        <v>207397.0</v>
      </c>
      <c r="E2789" s="53" t="s">
        <v>119</v>
      </c>
      <c r="F2789" s="54">
        <v>1.0211918E7</v>
      </c>
      <c r="G2789" s="53" t="s">
        <v>2002</v>
      </c>
      <c r="H2789" s="55">
        <v>2101.0</v>
      </c>
      <c r="I2789" s="55"/>
      <c r="J2789" s="55" t="s">
        <v>126</v>
      </c>
      <c r="K2789" s="53" t="s">
        <v>160</v>
      </c>
      <c r="L2789" s="53"/>
      <c r="M2789" s="53">
        <v>8.904</v>
      </c>
      <c r="N2789" s="53" t="s">
        <v>440</v>
      </c>
      <c r="O2789" s="25">
        <v>129.2688679245283</v>
      </c>
      <c r="P2789" s="25">
        <f>'LISTA DOS ITENS'!$O2789*'LISTA DOS ITENS'!$M2789</f>
        <v>1151.01</v>
      </c>
      <c r="Q2789" s="25">
        <v>2214.1463</v>
      </c>
      <c r="R2789" s="25">
        <f>'LISTA DOS ITENS'!$Q2789*'LISTA DOS ITENS'!$M2789</f>
        <v>19714.75866</v>
      </c>
      <c r="S2789" s="56">
        <f>IF('LISTA DOS ITENS'!$P2789&gt;'LISTA DOS ITENS'!$R2789,'LISTA DOS ITENS'!$P2789,'LISTA DOS ITENS'!$R2789)</f>
        <v>19714.75866</v>
      </c>
      <c r="T2789" s="25">
        <v>500.14132614741084</v>
      </c>
      <c r="U2789" s="25">
        <f>'LISTA DOS ITENS'!$T2789*'LISTA DOS ITENS'!$M2789</f>
        <v>4453.258368</v>
      </c>
      <c r="V2789" s="56">
        <f t="array" ref="V2789">INDEX('RESUMO - LOTES E VMA'!$F$3:$F$181,MATCH('LISTA DOS ITENS'!$D2789,'RESUMO - LOTES E VMA'!$A$3:$A$181,0))</f>
        <v>648734.4058</v>
      </c>
      <c r="W2789" s="57">
        <f>'LISTA DOS ITENS'!$U2789/'LISTA DOS ITENS'!$V2789</f>
        <v>0.006864532431</v>
      </c>
      <c r="X2789" s="53" t="s">
        <v>53</v>
      </c>
      <c r="Y2789" s="53" t="s">
        <v>290</v>
      </c>
      <c r="Z2789" s="58" t="str">
        <f>'LISTA DOS ITENS'!$F2789&amp;"-"&amp;'LISTA DOS ITENS'!$H2789&amp;"-"&amp;'LISTA DOS ITENS'!$J2789&amp;"-"&amp;'LISTA DOS ITENS'!$K2789&amp;"-"&amp;'LISTA DOS ITENS'!$I2789</f>
        <v>10211918-2101-0026-CONS/IMP-</v>
      </c>
      <c r="AA2789" s="59" t="str">
        <f t="array" ref="AA2789">INDEX('RESUMO - LOTES E VMA'!$M$3:$M$181,MATCH('LISTA DOS ITENS'!$D2789,'RESUMO - LOTES E VMA'!$A$3:$A$181,0))</f>
        <v>Para Leilão</v>
      </c>
      <c r="AB2789" s="60">
        <f t="array" ref="AB2789">INDEX('RESUMO - LOTES E VMA'!$J$3:$J$181,MATCH('LISTA DOS ITENS'!$D2789,'RESUMO - LOTES E VMA'!$A$3:$A$181,0))</f>
        <v>0.2231446348</v>
      </c>
      <c r="AC2789" s="29" t="str">
        <f t="array" ref="AC2789">INDEX('RESUMO - LOTES E VMA'!$L$3:$L$181,MATCH('LISTA DOS ITENS'!$D2789,'RESUMO - LOTES E VMA'!$A$3:$A$181,0))</f>
        <v>1% do Valor de Comparação do VMA</v>
      </c>
      <c r="AD2789" s="53" t="str">
        <f>VLOOKUP(Tabela1[[#This Row],[Índice]],[1]Planilha1!$A:$A,1,0)</f>
        <v>#ERROR!</v>
      </c>
    </row>
    <row r="2790" ht="15.75" customHeight="1">
      <c r="A2790" s="52">
        <v>258617.0</v>
      </c>
      <c r="B2790" s="53" t="s">
        <v>70</v>
      </c>
      <c r="C2790" s="53" t="s">
        <v>71</v>
      </c>
      <c r="D2790" s="22">
        <v>207397.0</v>
      </c>
      <c r="E2790" s="53" t="s">
        <v>119</v>
      </c>
      <c r="F2790" s="54">
        <v>1.0211918E7</v>
      </c>
      <c r="G2790" s="53" t="s">
        <v>2002</v>
      </c>
      <c r="H2790" s="55">
        <v>2101.0</v>
      </c>
      <c r="I2790" s="55" t="s">
        <v>2003</v>
      </c>
      <c r="J2790" s="55" t="s">
        <v>126</v>
      </c>
      <c r="K2790" s="53" t="s">
        <v>160</v>
      </c>
      <c r="L2790" s="53"/>
      <c r="M2790" s="53">
        <v>4.9</v>
      </c>
      <c r="N2790" s="53" t="s">
        <v>440</v>
      </c>
      <c r="O2790" s="25">
        <v>127.29183673469387</v>
      </c>
      <c r="P2790" s="25">
        <f>'LISTA DOS ITENS'!$O2790*'LISTA DOS ITENS'!$M2790</f>
        <v>623.73</v>
      </c>
      <c r="Q2790" s="25">
        <v>2214.1463</v>
      </c>
      <c r="R2790" s="25">
        <f>'LISTA DOS ITENS'!$Q2790*'LISTA DOS ITENS'!$M2790</f>
        <v>10849.31687</v>
      </c>
      <c r="S2790" s="56">
        <f>IF('LISTA DOS ITENS'!$P2790&gt;'LISTA DOS ITENS'!$R2790,'LISTA DOS ITENS'!$P2790,'LISTA DOS ITENS'!$R2790)</f>
        <v>10849.31687</v>
      </c>
      <c r="T2790" s="25">
        <v>500.14132614741084</v>
      </c>
      <c r="U2790" s="25">
        <f>'LISTA DOS ITENS'!$T2790*'LISTA DOS ITENS'!$M2790</f>
        <v>2450.692498</v>
      </c>
      <c r="V2790" s="56">
        <f t="array" ref="V2790">INDEX('RESUMO - LOTES E VMA'!$F$3:$F$181,MATCH('LISTA DOS ITENS'!$D2790,'RESUMO - LOTES E VMA'!$A$3:$A$181,0))</f>
        <v>648734.4058</v>
      </c>
      <c r="W2790" s="57">
        <f>'LISTA DOS ITENS'!$U2790/'LISTA DOS ITENS'!$V2790</f>
        <v>0.003777651495</v>
      </c>
      <c r="X2790" s="53" t="s">
        <v>53</v>
      </c>
      <c r="Y2790" s="53" t="s">
        <v>290</v>
      </c>
      <c r="Z2790" s="58" t="str">
        <f>'LISTA DOS ITENS'!$F2790&amp;"-"&amp;'LISTA DOS ITENS'!$H2790&amp;"-"&amp;'LISTA DOS ITENS'!$J2790&amp;"-"&amp;'LISTA DOS ITENS'!$K2790&amp;"-"&amp;'LISTA DOS ITENS'!$I2790</f>
        <v>10211918-2101-0026-CONS/IMP-IN-3519-04-008-MRP</v>
      </c>
      <c r="AA2790" s="59" t="str">
        <f t="array" ref="AA2790">INDEX('RESUMO - LOTES E VMA'!$M$3:$M$181,MATCH('LISTA DOS ITENS'!$D2790,'RESUMO - LOTES E VMA'!$A$3:$A$181,0))</f>
        <v>Para Leilão</v>
      </c>
      <c r="AB2790" s="60">
        <f t="array" ref="AB2790">INDEX('RESUMO - LOTES E VMA'!$J$3:$J$181,MATCH('LISTA DOS ITENS'!$D2790,'RESUMO - LOTES E VMA'!$A$3:$A$181,0))</f>
        <v>0.2231446348</v>
      </c>
      <c r="AC2790" s="29" t="str">
        <f t="array" ref="AC2790">INDEX('RESUMO - LOTES E VMA'!$L$3:$L$181,MATCH('LISTA DOS ITENS'!$D2790,'RESUMO - LOTES E VMA'!$A$3:$A$181,0))</f>
        <v>1% do Valor de Comparação do VMA</v>
      </c>
      <c r="AD2790" s="53" t="str">
        <f>VLOOKUP(Tabela1[[#This Row],[Índice]],[1]Planilha1!$A:$A,1,0)</f>
        <v>#ERROR!</v>
      </c>
    </row>
    <row r="2791" ht="15.75" customHeight="1">
      <c r="A2791" s="52">
        <v>258618.0</v>
      </c>
      <c r="B2791" s="53" t="s">
        <v>70</v>
      </c>
      <c r="C2791" s="53" t="s">
        <v>71</v>
      </c>
      <c r="D2791" s="22">
        <v>207397.0</v>
      </c>
      <c r="E2791" s="53" t="s">
        <v>119</v>
      </c>
      <c r="F2791" s="54">
        <v>1.0211918E7</v>
      </c>
      <c r="G2791" s="53" t="s">
        <v>2002</v>
      </c>
      <c r="H2791" s="55">
        <v>2101.0</v>
      </c>
      <c r="I2791" s="55" t="s">
        <v>635</v>
      </c>
      <c r="J2791" s="55" t="s">
        <v>126</v>
      </c>
      <c r="K2791" s="53" t="s">
        <v>160</v>
      </c>
      <c r="L2791" s="53"/>
      <c r="M2791" s="53">
        <v>5.995999999999995</v>
      </c>
      <c r="N2791" s="53" t="s">
        <v>440</v>
      </c>
      <c r="O2791" s="25">
        <v>150.435</v>
      </c>
      <c r="P2791" s="25">
        <f>'LISTA DOS ITENS'!$O2791*'LISTA DOS ITENS'!$M2791</f>
        <v>902.00826</v>
      </c>
      <c r="Q2791" s="25">
        <v>2214.1463</v>
      </c>
      <c r="R2791" s="25">
        <f>'LISTA DOS ITENS'!$Q2791*'LISTA DOS ITENS'!$M2791</f>
        <v>13276.02121</v>
      </c>
      <c r="S2791" s="56">
        <f>IF('LISTA DOS ITENS'!$P2791&gt;'LISTA DOS ITENS'!$R2791,'LISTA DOS ITENS'!$P2791,'LISTA DOS ITENS'!$R2791)</f>
        <v>13276.02121</v>
      </c>
      <c r="T2791" s="25">
        <v>500.14132614741084</v>
      </c>
      <c r="U2791" s="25">
        <f>'LISTA DOS ITENS'!$T2791*'LISTA DOS ITENS'!$M2791</f>
        <v>2998.847392</v>
      </c>
      <c r="V2791" s="56">
        <f t="array" ref="V2791">INDEX('RESUMO - LOTES E VMA'!$F$3:$F$181,MATCH('LISTA DOS ITENS'!$D2791,'RESUMO - LOTES E VMA'!$A$3:$A$181,0))</f>
        <v>648734.4058</v>
      </c>
      <c r="W2791" s="57">
        <f>'LISTA DOS ITENS'!$U2791/'LISTA DOS ITENS'!$V2791</f>
        <v>0.004622611911</v>
      </c>
      <c r="X2791" s="53" t="s">
        <v>53</v>
      </c>
      <c r="Y2791" s="53" t="s">
        <v>290</v>
      </c>
      <c r="Z2791" s="58" t="str">
        <f>'LISTA DOS ITENS'!$F2791&amp;"-"&amp;'LISTA DOS ITENS'!$H2791&amp;"-"&amp;'LISTA DOS ITENS'!$J2791&amp;"-"&amp;'LISTA DOS ITENS'!$K2791&amp;"-"&amp;'LISTA DOS ITENS'!$I2791</f>
        <v>10211918-2101-0026-CONS/IMP-OP-3514-18-902-MRP</v>
      </c>
      <c r="AA2791" s="59" t="str">
        <f t="array" ref="AA2791">INDEX('RESUMO - LOTES E VMA'!$M$3:$M$181,MATCH('LISTA DOS ITENS'!$D2791,'RESUMO - LOTES E VMA'!$A$3:$A$181,0))</f>
        <v>Para Leilão</v>
      </c>
      <c r="AB2791" s="60">
        <f t="array" ref="AB2791">INDEX('RESUMO - LOTES E VMA'!$J$3:$J$181,MATCH('LISTA DOS ITENS'!$D2791,'RESUMO - LOTES E VMA'!$A$3:$A$181,0))</f>
        <v>0.2231446348</v>
      </c>
      <c r="AC2791" s="29" t="str">
        <f t="array" ref="AC2791">INDEX('RESUMO - LOTES E VMA'!$L$3:$L$181,MATCH('LISTA DOS ITENS'!$D2791,'RESUMO - LOTES E VMA'!$A$3:$A$181,0))</f>
        <v>1% do Valor de Comparação do VMA</v>
      </c>
      <c r="AD2791" s="53" t="str">
        <f>VLOOKUP(Tabela1[[#This Row],[Índice]],[1]Planilha1!$A:$A,1,0)</f>
        <v>#ERROR!</v>
      </c>
    </row>
    <row r="2792" ht="15.75" customHeight="1">
      <c r="A2792" s="52">
        <v>258619.0</v>
      </c>
      <c r="B2792" s="53" t="s">
        <v>70</v>
      </c>
      <c r="C2792" s="53" t="s">
        <v>71</v>
      </c>
      <c r="D2792" s="22">
        <v>207397.0</v>
      </c>
      <c r="E2792" s="53" t="s">
        <v>119</v>
      </c>
      <c r="F2792" s="54">
        <v>1.0211918E7</v>
      </c>
      <c r="G2792" s="53" t="s">
        <v>2002</v>
      </c>
      <c r="H2792" s="55">
        <v>2101.0</v>
      </c>
      <c r="I2792" s="55"/>
      <c r="J2792" s="55" t="s">
        <v>126</v>
      </c>
      <c r="K2792" s="53" t="s">
        <v>73</v>
      </c>
      <c r="L2792" s="53"/>
      <c r="M2792" s="53">
        <v>24.560000000000088</v>
      </c>
      <c r="N2792" s="53" t="s">
        <v>440</v>
      </c>
      <c r="O2792" s="25">
        <v>151.46977067407923</v>
      </c>
      <c r="P2792" s="25">
        <f>'LISTA DOS ITENS'!$O2792*'LISTA DOS ITENS'!$M2792</f>
        <v>3720.097568</v>
      </c>
      <c r="Q2792" s="25">
        <v>2214.1463</v>
      </c>
      <c r="R2792" s="25">
        <f>'LISTA DOS ITENS'!$Q2792*'LISTA DOS ITENS'!$M2792</f>
        <v>54379.43313</v>
      </c>
      <c r="S2792" s="56">
        <f>IF('LISTA DOS ITENS'!$P2792&gt;'LISTA DOS ITENS'!$R2792,'LISTA DOS ITENS'!$P2792,'LISTA DOS ITENS'!$R2792)</f>
        <v>54379.43313</v>
      </c>
      <c r="T2792" s="25">
        <v>500.14132614741084</v>
      </c>
      <c r="U2792" s="25">
        <f>'LISTA DOS ITENS'!$T2792*'LISTA DOS ITENS'!$M2792</f>
        <v>12283.47097</v>
      </c>
      <c r="V2792" s="56">
        <f t="array" ref="V2792">INDEX('RESUMO - LOTES E VMA'!$F$3:$F$181,MATCH('LISTA DOS ITENS'!$D2792,'RESUMO - LOTES E VMA'!$A$3:$A$181,0))</f>
        <v>648734.4058</v>
      </c>
      <c r="W2792" s="57">
        <f>'LISTA DOS ITENS'!$U2792/'LISTA DOS ITENS'!$V2792</f>
        <v>0.01893451443</v>
      </c>
      <c r="X2792" s="53" t="s">
        <v>53</v>
      </c>
      <c r="Y2792" s="53" t="s">
        <v>290</v>
      </c>
      <c r="Z2792" s="58" t="str">
        <f>'LISTA DOS ITENS'!$F2792&amp;"-"&amp;'LISTA DOS ITENS'!$H2792&amp;"-"&amp;'LISTA DOS ITENS'!$J2792&amp;"-"&amp;'LISTA DOS ITENS'!$K2792&amp;"-"&amp;'LISTA DOS ITENS'!$I2792</f>
        <v>10211918-2101-0026-CONS/NAC-</v>
      </c>
      <c r="AA2792" s="59" t="str">
        <f t="array" ref="AA2792">INDEX('RESUMO - LOTES E VMA'!$M$3:$M$181,MATCH('LISTA DOS ITENS'!$D2792,'RESUMO - LOTES E VMA'!$A$3:$A$181,0))</f>
        <v>Para Leilão</v>
      </c>
      <c r="AB2792" s="60">
        <f t="array" ref="AB2792">INDEX('RESUMO - LOTES E VMA'!$J$3:$J$181,MATCH('LISTA DOS ITENS'!$D2792,'RESUMO - LOTES E VMA'!$A$3:$A$181,0))</f>
        <v>0.2231446348</v>
      </c>
      <c r="AC2792" s="29" t="str">
        <f t="array" ref="AC2792">INDEX('RESUMO - LOTES E VMA'!$L$3:$L$181,MATCH('LISTA DOS ITENS'!$D2792,'RESUMO - LOTES E VMA'!$A$3:$A$181,0))</f>
        <v>1% do Valor de Comparação do VMA</v>
      </c>
      <c r="AD2792" s="53" t="str">
        <f>VLOOKUP(Tabela1[[#This Row],[Índice]],[1]Planilha1!$A:$A,1,0)</f>
        <v>#ERROR!</v>
      </c>
    </row>
    <row r="2793" ht="15.75" customHeight="1">
      <c r="A2793" s="52">
        <v>258620.0</v>
      </c>
      <c r="B2793" s="53" t="s">
        <v>70</v>
      </c>
      <c r="C2793" s="53" t="s">
        <v>71</v>
      </c>
      <c r="D2793" s="22">
        <v>207397.0</v>
      </c>
      <c r="E2793" s="53" t="s">
        <v>119</v>
      </c>
      <c r="F2793" s="54">
        <v>1.0211918E7</v>
      </c>
      <c r="G2793" s="53" t="s">
        <v>2002</v>
      </c>
      <c r="H2793" s="55">
        <v>2101.0</v>
      </c>
      <c r="I2793" s="55"/>
      <c r="J2793" s="55" t="s">
        <v>126</v>
      </c>
      <c r="K2793" s="53" t="s">
        <v>122</v>
      </c>
      <c r="L2793" s="53"/>
      <c r="M2793" s="53">
        <v>61.077</v>
      </c>
      <c r="N2793" s="53" t="s">
        <v>440</v>
      </c>
      <c r="O2793" s="25">
        <v>182.84837172749153</v>
      </c>
      <c r="P2793" s="25">
        <f>'LISTA DOS ITENS'!$O2793*'LISTA DOS ITENS'!$M2793</f>
        <v>11167.83</v>
      </c>
      <c r="Q2793" s="25">
        <v>2214.1463</v>
      </c>
      <c r="R2793" s="25">
        <f>'LISTA DOS ITENS'!$Q2793*'LISTA DOS ITENS'!$M2793</f>
        <v>135233.4136</v>
      </c>
      <c r="S2793" s="56">
        <f>IF('LISTA DOS ITENS'!$P2793&gt;'LISTA DOS ITENS'!$R2793,'LISTA DOS ITENS'!$P2793,'LISTA DOS ITENS'!$R2793)</f>
        <v>135233.4136</v>
      </c>
      <c r="T2793" s="25">
        <v>500.14132614741084</v>
      </c>
      <c r="U2793" s="25">
        <f>'LISTA DOS ITENS'!$T2793*'LISTA DOS ITENS'!$M2793</f>
        <v>30547.13178</v>
      </c>
      <c r="V2793" s="56">
        <f t="array" ref="V2793">INDEX('RESUMO - LOTES E VMA'!$F$3:$F$181,MATCH('LISTA DOS ITENS'!$D2793,'RESUMO - LOTES E VMA'!$A$3:$A$181,0))</f>
        <v>648734.4058</v>
      </c>
      <c r="W2793" s="57">
        <f>'LISTA DOS ITENS'!$U2793/'LISTA DOS ITENS'!$V2793</f>
        <v>0.04708726946</v>
      </c>
      <c r="X2793" s="53" t="s">
        <v>53</v>
      </c>
      <c r="Y2793" s="53" t="s">
        <v>290</v>
      </c>
      <c r="Z2793" s="58" t="str">
        <f>'LISTA DOS ITENS'!$F2793&amp;"-"&amp;'LISTA DOS ITENS'!$H2793&amp;"-"&amp;'LISTA DOS ITENS'!$J2793&amp;"-"&amp;'LISTA DOS ITENS'!$K2793&amp;"-"&amp;'LISTA DOS ITENS'!$I2793</f>
        <v>10211918-2101-0026-IMOB/IAMN-</v>
      </c>
      <c r="AA2793" s="59" t="str">
        <f t="array" ref="AA2793">INDEX('RESUMO - LOTES E VMA'!$M$3:$M$181,MATCH('LISTA DOS ITENS'!$D2793,'RESUMO - LOTES E VMA'!$A$3:$A$181,0))</f>
        <v>Para Leilão</v>
      </c>
      <c r="AB2793" s="60">
        <f t="array" ref="AB2793">INDEX('RESUMO - LOTES E VMA'!$J$3:$J$181,MATCH('LISTA DOS ITENS'!$D2793,'RESUMO - LOTES E VMA'!$A$3:$A$181,0))</f>
        <v>0.2231446348</v>
      </c>
      <c r="AC2793" s="29" t="str">
        <f t="array" ref="AC2793">INDEX('RESUMO - LOTES E VMA'!$L$3:$L$181,MATCH('LISTA DOS ITENS'!$D2793,'RESUMO - LOTES E VMA'!$A$3:$A$181,0))</f>
        <v>1% do Valor de Comparação do VMA</v>
      </c>
      <c r="AD2793" s="53" t="str">
        <f>VLOOKUP(Tabela1[[#This Row],[Índice]],[1]Planilha1!$A:$A,1,0)</f>
        <v>#ERROR!</v>
      </c>
    </row>
    <row r="2794" ht="15.75" customHeight="1">
      <c r="A2794" s="52">
        <v>258621.0</v>
      </c>
      <c r="B2794" s="53" t="s">
        <v>70</v>
      </c>
      <c r="C2794" s="53" t="s">
        <v>71</v>
      </c>
      <c r="D2794" s="22">
        <v>207397.0</v>
      </c>
      <c r="E2794" s="53" t="s">
        <v>119</v>
      </c>
      <c r="F2794" s="54">
        <v>1.0211918E7</v>
      </c>
      <c r="G2794" s="53" t="s">
        <v>2002</v>
      </c>
      <c r="H2794" s="55">
        <v>2101.0</v>
      </c>
      <c r="I2794" s="55"/>
      <c r="J2794" s="55" t="s">
        <v>126</v>
      </c>
      <c r="K2794" s="53" t="s">
        <v>179</v>
      </c>
      <c r="L2794" s="53"/>
      <c r="M2794" s="53">
        <v>66.699</v>
      </c>
      <c r="N2794" s="53" t="s">
        <v>440</v>
      </c>
      <c r="O2794" s="25">
        <v>115.56949879308536</v>
      </c>
      <c r="P2794" s="25">
        <f>'LISTA DOS ITENS'!$O2794*'LISTA DOS ITENS'!$M2794</f>
        <v>7708.37</v>
      </c>
      <c r="Q2794" s="25">
        <v>2214.1463</v>
      </c>
      <c r="R2794" s="25">
        <f>'LISTA DOS ITENS'!$Q2794*'LISTA DOS ITENS'!$M2794</f>
        <v>147681.3441</v>
      </c>
      <c r="S2794" s="56">
        <f>IF('LISTA DOS ITENS'!$P2794&gt;'LISTA DOS ITENS'!$R2794,'LISTA DOS ITENS'!$P2794,'LISTA DOS ITENS'!$R2794)</f>
        <v>147681.3441</v>
      </c>
      <c r="T2794" s="25">
        <v>500.14132614741084</v>
      </c>
      <c r="U2794" s="25">
        <f>'LISTA DOS ITENS'!$T2794*'LISTA DOS ITENS'!$M2794</f>
        <v>33358.92631</v>
      </c>
      <c r="V2794" s="56">
        <f t="array" ref="V2794">INDEX('RESUMO - LOTES E VMA'!$F$3:$F$181,MATCH('LISTA DOS ITENS'!$D2794,'RESUMO - LOTES E VMA'!$A$3:$A$181,0))</f>
        <v>648734.4058</v>
      </c>
      <c r="W2794" s="57">
        <f>'LISTA DOS ITENS'!$U2794/'LISTA DOS ITENS'!$V2794</f>
        <v>0.05142154634</v>
      </c>
      <c r="X2794" s="53" t="s">
        <v>53</v>
      </c>
      <c r="Y2794" s="53" t="s">
        <v>290</v>
      </c>
      <c r="Z2794" s="58" t="str">
        <f>'LISTA DOS ITENS'!$F2794&amp;"-"&amp;'LISTA DOS ITENS'!$H2794&amp;"-"&amp;'LISTA DOS ITENS'!$J2794&amp;"-"&amp;'LISTA DOS ITENS'!$K2794&amp;"-"&amp;'LISTA DOS ITENS'!$I2794</f>
        <v>10211918-2101-0026-IMOB/IMP-</v>
      </c>
      <c r="AA2794" s="59" t="str">
        <f t="array" ref="AA2794">INDEX('RESUMO - LOTES E VMA'!$M$3:$M$181,MATCH('LISTA DOS ITENS'!$D2794,'RESUMO - LOTES E VMA'!$A$3:$A$181,0))</f>
        <v>Para Leilão</v>
      </c>
      <c r="AB2794" s="60">
        <f t="array" ref="AB2794">INDEX('RESUMO - LOTES E VMA'!$J$3:$J$181,MATCH('LISTA DOS ITENS'!$D2794,'RESUMO - LOTES E VMA'!$A$3:$A$181,0))</f>
        <v>0.2231446348</v>
      </c>
      <c r="AC2794" s="29" t="str">
        <f t="array" ref="AC2794">INDEX('RESUMO - LOTES E VMA'!$L$3:$L$181,MATCH('LISTA DOS ITENS'!$D2794,'RESUMO - LOTES E VMA'!$A$3:$A$181,0))</f>
        <v>1% do Valor de Comparação do VMA</v>
      </c>
      <c r="AD2794" s="53" t="str">
        <f>VLOOKUP(Tabela1[[#This Row],[Índice]],[1]Planilha1!$A:$A,1,0)</f>
        <v>#ERROR!</v>
      </c>
    </row>
    <row r="2795" ht="15.75" customHeight="1">
      <c r="A2795" s="52">
        <v>258622.0</v>
      </c>
      <c r="B2795" s="53" t="s">
        <v>70</v>
      </c>
      <c r="C2795" s="53" t="s">
        <v>71</v>
      </c>
      <c r="D2795" s="22">
        <v>207397.0</v>
      </c>
      <c r="E2795" s="53" t="s">
        <v>119</v>
      </c>
      <c r="F2795" s="54">
        <v>1.0211918E7</v>
      </c>
      <c r="G2795" s="53" t="s">
        <v>2002</v>
      </c>
      <c r="H2795" s="55">
        <v>2101.0</v>
      </c>
      <c r="I2795" s="55"/>
      <c r="J2795" s="55" t="s">
        <v>126</v>
      </c>
      <c r="K2795" s="53" t="s">
        <v>80</v>
      </c>
      <c r="L2795" s="53"/>
      <c r="M2795" s="53">
        <v>63.47</v>
      </c>
      <c r="N2795" s="53" t="s">
        <v>440</v>
      </c>
      <c r="O2795" s="25">
        <v>197.63541830786198</v>
      </c>
      <c r="P2795" s="25">
        <f>'LISTA DOS ITENS'!$O2795*'LISTA DOS ITENS'!$M2795</f>
        <v>12543.92</v>
      </c>
      <c r="Q2795" s="25">
        <v>2214.1463</v>
      </c>
      <c r="R2795" s="25">
        <f>'LISTA DOS ITENS'!$Q2795*'LISTA DOS ITENS'!$M2795</f>
        <v>140531.8657</v>
      </c>
      <c r="S2795" s="56">
        <f>IF('LISTA DOS ITENS'!$P2795&gt;'LISTA DOS ITENS'!$R2795,'LISTA DOS ITENS'!$P2795,'LISTA DOS ITENS'!$R2795)</f>
        <v>140531.8657</v>
      </c>
      <c r="T2795" s="25">
        <v>500.14132614741084</v>
      </c>
      <c r="U2795" s="25">
        <f>'LISTA DOS ITENS'!$T2795*'LISTA DOS ITENS'!$M2795</f>
        <v>31743.96997</v>
      </c>
      <c r="V2795" s="56">
        <f t="array" ref="V2795">INDEX('RESUMO - LOTES E VMA'!$F$3:$F$181,MATCH('LISTA DOS ITENS'!$D2795,'RESUMO - LOTES E VMA'!$A$3:$A$181,0))</f>
        <v>648734.4058</v>
      </c>
      <c r="W2795" s="57">
        <f>'LISTA DOS ITENS'!$U2795/'LISTA DOS ITENS'!$V2795</f>
        <v>0.0489321511</v>
      </c>
      <c r="X2795" s="53" t="s">
        <v>53</v>
      </c>
      <c r="Y2795" s="53" t="s">
        <v>290</v>
      </c>
      <c r="Z2795" s="58" t="str">
        <f>'LISTA DOS ITENS'!$F2795&amp;"-"&amp;'LISTA DOS ITENS'!$H2795&amp;"-"&amp;'LISTA DOS ITENS'!$J2795&amp;"-"&amp;'LISTA DOS ITENS'!$K2795&amp;"-"&amp;'LISTA DOS ITENS'!$I2795</f>
        <v>10211918-2101-0026-IMOB/NAC-</v>
      </c>
      <c r="AA2795" s="59" t="str">
        <f t="array" ref="AA2795">INDEX('RESUMO - LOTES E VMA'!$M$3:$M$181,MATCH('LISTA DOS ITENS'!$D2795,'RESUMO - LOTES E VMA'!$A$3:$A$181,0))</f>
        <v>Para Leilão</v>
      </c>
      <c r="AB2795" s="60">
        <f t="array" ref="AB2795">INDEX('RESUMO - LOTES E VMA'!$J$3:$J$181,MATCH('LISTA DOS ITENS'!$D2795,'RESUMO - LOTES E VMA'!$A$3:$A$181,0))</f>
        <v>0.2231446348</v>
      </c>
      <c r="AC2795" s="29" t="str">
        <f t="array" ref="AC2795">INDEX('RESUMO - LOTES E VMA'!$L$3:$L$181,MATCH('LISTA DOS ITENS'!$D2795,'RESUMO - LOTES E VMA'!$A$3:$A$181,0))</f>
        <v>1% do Valor de Comparação do VMA</v>
      </c>
      <c r="AD2795" s="53" t="str">
        <f>VLOOKUP(Tabela1[[#This Row],[Índice]],[1]Planilha1!$A:$A,1,0)</f>
        <v>#ERROR!</v>
      </c>
    </row>
    <row r="2796" ht="15.75" customHeight="1">
      <c r="A2796" s="52">
        <v>258623.0</v>
      </c>
      <c r="B2796" s="53" t="s">
        <v>70</v>
      </c>
      <c r="C2796" s="53" t="s">
        <v>71</v>
      </c>
      <c r="D2796" s="22">
        <v>207397.0</v>
      </c>
      <c r="E2796" s="53" t="s">
        <v>119</v>
      </c>
      <c r="F2796" s="54">
        <v>1.0211918E7</v>
      </c>
      <c r="G2796" s="53" t="s">
        <v>2002</v>
      </c>
      <c r="H2796" s="55">
        <v>2101.0</v>
      </c>
      <c r="I2796" s="55" t="s">
        <v>2003</v>
      </c>
      <c r="J2796" s="55" t="s">
        <v>126</v>
      </c>
      <c r="K2796" s="53" t="s">
        <v>80</v>
      </c>
      <c r="L2796" s="53"/>
      <c r="M2796" s="53">
        <v>12.0</v>
      </c>
      <c r="N2796" s="53" t="s">
        <v>440</v>
      </c>
      <c r="O2796" s="25">
        <v>193.77583333333334</v>
      </c>
      <c r="P2796" s="25">
        <f>'LISTA DOS ITENS'!$O2796*'LISTA DOS ITENS'!$M2796</f>
        <v>2325.31</v>
      </c>
      <c r="Q2796" s="25">
        <v>2214.1463</v>
      </c>
      <c r="R2796" s="25">
        <f>'LISTA DOS ITENS'!$Q2796*'LISTA DOS ITENS'!$M2796</f>
        <v>26569.7556</v>
      </c>
      <c r="S2796" s="56">
        <f>IF('LISTA DOS ITENS'!$P2796&gt;'LISTA DOS ITENS'!$R2796,'LISTA DOS ITENS'!$P2796,'LISTA DOS ITENS'!$R2796)</f>
        <v>26569.7556</v>
      </c>
      <c r="T2796" s="25">
        <v>500.14132614741084</v>
      </c>
      <c r="U2796" s="25">
        <f>'LISTA DOS ITENS'!$T2796*'LISTA DOS ITENS'!$M2796</f>
        <v>6001.695914</v>
      </c>
      <c r="V2796" s="56">
        <f t="array" ref="V2796">INDEX('RESUMO - LOTES E VMA'!$F$3:$F$181,MATCH('LISTA DOS ITENS'!$D2796,'RESUMO - LOTES E VMA'!$A$3:$A$181,0))</f>
        <v>648734.4058</v>
      </c>
      <c r="W2796" s="57">
        <f>'LISTA DOS ITENS'!$U2796/'LISTA DOS ITENS'!$V2796</f>
        <v>0.009251391416</v>
      </c>
      <c r="X2796" s="53" t="s">
        <v>53</v>
      </c>
      <c r="Y2796" s="53" t="s">
        <v>290</v>
      </c>
      <c r="Z2796" s="58" t="str">
        <f>'LISTA DOS ITENS'!$F2796&amp;"-"&amp;'LISTA DOS ITENS'!$H2796&amp;"-"&amp;'LISTA DOS ITENS'!$J2796&amp;"-"&amp;'LISTA DOS ITENS'!$K2796&amp;"-"&amp;'LISTA DOS ITENS'!$I2796</f>
        <v>10211918-2101-0026-IMOB/NAC-IN-3519-04-008-MRP</v>
      </c>
      <c r="AA2796" s="59" t="str">
        <f t="array" ref="AA2796">INDEX('RESUMO - LOTES E VMA'!$M$3:$M$181,MATCH('LISTA DOS ITENS'!$D2796,'RESUMO - LOTES E VMA'!$A$3:$A$181,0))</f>
        <v>Para Leilão</v>
      </c>
      <c r="AB2796" s="60">
        <f t="array" ref="AB2796">INDEX('RESUMO - LOTES E VMA'!$J$3:$J$181,MATCH('LISTA DOS ITENS'!$D2796,'RESUMO - LOTES E VMA'!$A$3:$A$181,0))</f>
        <v>0.2231446348</v>
      </c>
      <c r="AC2796" s="29" t="str">
        <f t="array" ref="AC2796">INDEX('RESUMO - LOTES E VMA'!$L$3:$L$181,MATCH('LISTA DOS ITENS'!$D2796,'RESUMO - LOTES E VMA'!$A$3:$A$181,0))</f>
        <v>1% do Valor de Comparação do VMA</v>
      </c>
      <c r="AD2796" s="53" t="str">
        <f>VLOOKUP(Tabela1[[#This Row],[Índice]],[1]Planilha1!$A:$A,1,0)</f>
        <v>#ERROR!</v>
      </c>
    </row>
    <row r="2797" ht="15.75" customHeight="1">
      <c r="A2797" s="52">
        <v>258624.0</v>
      </c>
      <c r="B2797" s="53" t="s">
        <v>70</v>
      </c>
      <c r="C2797" s="53" t="s">
        <v>71</v>
      </c>
      <c r="D2797" s="22">
        <v>207397.0</v>
      </c>
      <c r="E2797" s="53" t="s">
        <v>119</v>
      </c>
      <c r="F2797" s="54">
        <v>1.0211918E7</v>
      </c>
      <c r="G2797" s="53" t="s">
        <v>2002</v>
      </c>
      <c r="H2797" s="55">
        <v>2101.0</v>
      </c>
      <c r="I2797" s="55" t="s">
        <v>2004</v>
      </c>
      <c r="J2797" s="55" t="s">
        <v>126</v>
      </c>
      <c r="K2797" s="53" t="s">
        <v>80</v>
      </c>
      <c r="L2797" s="53"/>
      <c r="M2797" s="53">
        <v>19.180000000000007</v>
      </c>
      <c r="N2797" s="53" t="s">
        <v>440</v>
      </c>
      <c r="O2797" s="25">
        <v>197.1465</v>
      </c>
      <c r="P2797" s="25">
        <f>'LISTA DOS ITENS'!$O2797*'LISTA DOS ITENS'!$M2797</f>
        <v>3781.26987</v>
      </c>
      <c r="Q2797" s="25">
        <v>2214.1463</v>
      </c>
      <c r="R2797" s="25">
        <f>'LISTA DOS ITENS'!$Q2797*'LISTA DOS ITENS'!$M2797</f>
        <v>42467.32603</v>
      </c>
      <c r="S2797" s="56">
        <f>IF('LISTA DOS ITENS'!$P2797&gt;'LISTA DOS ITENS'!$R2797,'LISTA DOS ITENS'!$P2797,'LISTA DOS ITENS'!$R2797)</f>
        <v>42467.32603</v>
      </c>
      <c r="T2797" s="25">
        <v>500.14132614741084</v>
      </c>
      <c r="U2797" s="25">
        <f>'LISTA DOS ITENS'!$T2797*'LISTA DOS ITENS'!$M2797</f>
        <v>9592.710636</v>
      </c>
      <c r="V2797" s="56">
        <f t="array" ref="V2797">INDEX('RESUMO - LOTES E VMA'!$F$3:$F$181,MATCH('LISTA DOS ITENS'!$D2797,'RESUMO - LOTES E VMA'!$A$3:$A$181,0))</f>
        <v>648734.4058</v>
      </c>
      <c r="W2797" s="57">
        <f>'LISTA DOS ITENS'!$U2797/'LISTA DOS ITENS'!$V2797</f>
        <v>0.01478680728</v>
      </c>
      <c r="X2797" s="53" t="s">
        <v>53</v>
      </c>
      <c r="Y2797" s="53" t="s">
        <v>290</v>
      </c>
      <c r="Z2797" s="58" t="str">
        <f>'LISTA DOS ITENS'!$F2797&amp;"-"&amp;'LISTA DOS ITENS'!$H2797&amp;"-"&amp;'LISTA DOS ITENS'!$J2797&amp;"-"&amp;'LISTA DOS ITENS'!$K2797&amp;"-"&amp;'LISTA DOS ITENS'!$I2797</f>
        <v>10211918-2101-0026-IMOB/NAC-OP-3519-19-202-MRP</v>
      </c>
      <c r="AA2797" s="59" t="str">
        <f t="array" ref="AA2797">INDEX('RESUMO - LOTES E VMA'!$M$3:$M$181,MATCH('LISTA DOS ITENS'!$D2797,'RESUMO - LOTES E VMA'!$A$3:$A$181,0))</f>
        <v>Para Leilão</v>
      </c>
      <c r="AB2797" s="60">
        <f t="array" ref="AB2797">INDEX('RESUMO - LOTES E VMA'!$J$3:$J$181,MATCH('LISTA DOS ITENS'!$D2797,'RESUMO - LOTES E VMA'!$A$3:$A$181,0))</f>
        <v>0.2231446348</v>
      </c>
      <c r="AC2797" s="29" t="str">
        <f t="array" ref="AC2797">INDEX('RESUMO - LOTES E VMA'!$L$3:$L$181,MATCH('LISTA DOS ITENS'!$D2797,'RESUMO - LOTES E VMA'!$A$3:$A$181,0))</f>
        <v>1% do Valor de Comparação do VMA</v>
      </c>
      <c r="AD2797" s="53" t="str">
        <f>VLOOKUP(Tabela1[[#This Row],[Índice]],[1]Planilha1!$A:$A,1,0)</f>
        <v>#ERROR!</v>
      </c>
    </row>
    <row r="2798" ht="15.75" customHeight="1">
      <c r="A2798" s="52">
        <v>258625.0</v>
      </c>
      <c r="B2798" s="53" t="s">
        <v>70</v>
      </c>
      <c r="C2798" s="53" t="s">
        <v>71</v>
      </c>
      <c r="D2798" s="22">
        <v>207397.0</v>
      </c>
      <c r="E2798" s="53" t="s">
        <v>119</v>
      </c>
      <c r="F2798" s="54">
        <v>1.0211918E7</v>
      </c>
      <c r="G2798" s="53" t="s">
        <v>2002</v>
      </c>
      <c r="H2798" s="55">
        <v>2101.0</v>
      </c>
      <c r="I2798" s="55"/>
      <c r="J2798" s="55" t="s">
        <v>126</v>
      </c>
      <c r="K2798" s="53" t="s">
        <v>125</v>
      </c>
      <c r="L2798" s="53"/>
      <c r="M2798" s="53">
        <v>9.772</v>
      </c>
      <c r="N2798" s="53" t="s">
        <v>440</v>
      </c>
      <c r="O2798" s="25">
        <v>162.1684404420794</v>
      </c>
      <c r="P2798" s="25">
        <f>'LISTA DOS ITENS'!$O2798*'LISTA DOS ITENS'!$M2798</f>
        <v>1584.71</v>
      </c>
      <c r="Q2798" s="25">
        <v>2214.1463</v>
      </c>
      <c r="R2798" s="25">
        <f>'LISTA DOS ITENS'!$Q2798*'LISTA DOS ITENS'!$M2798</f>
        <v>21636.63764</v>
      </c>
      <c r="S2798" s="56">
        <f>IF('LISTA DOS ITENS'!$P2798&gt;'LISTA DOS ITENS'!$R2798,'LISTA DOS ITENS'!$P2798,'LISTA DOS ITENS'!$R2798)</f>
        <v>21636.63764</v>
      </c>
      <c r="T2798" s="25">
        <v>500.14132614741084</v>
      </c>
      <c r="U2798" s="25">
        <f>'LISTA DOS ITENS'!$T2798*'LISTA DOS ITENS'!$M2798</f>
        <v>4887.381039</v>
      </c>
      <c r="V2798" s="56">
        <f t="array" ref="V2798">INDEX('RESUMO - LOTES E VMA'!$F$3:$F$181,MATCH('LISTA DOS ITENS'!$D2798,'RESUMO - LOTES E VMA'!$A$3:$A$181,0))</f>
        <v>648734.4058</v>
      </c>
      <c r="W2798" s="57">
        <f>'LISTA DOS ITENS'!$U2798/'LISTA DOS ITENS'!$V2798</f>
        <v>0.00753371641</v>
      </c>
      <c r="X2798" s="53" t="s">
        <v>53</v>
      </c>
      <c r="Y2798" s="53" t="s">
        <v>290</v>
      </c>
      <c r="Z2798" s="58" t="str">
        <f>'LISTA DOS ITENS'!$F2798&amp;"-"&amp;'LISTA DOS ITENS'!$H2798&amp;"-"&amp;'LISTA DOS ITENS'!$J2798&amp;"-"&amp;'LISTA DOS ITENS'!$K2798&amp;"-"&amp;'LISTA DOS ITENS'!$I2798</f>
        <v>10211918-2101-0026-PAR/NAC-</v>
      </c>
      <c r="AA2798" s="59" t="str">
        <f t="array" ref="AA2798">INDEX('RESUMO - LOTES E VMA'!$M$3:$M$181,MATCH('LISTA DOS ITENS'!$D2798,'RESUMO - LOTES E VMA'!$A$3:$A$181,0))</f>
        <v>Para Leilão</v>
      </c>
      <c r="AB2798" s="60">
        <f t="array" ref="AB2798">INDEX('RESUMO - LOTES E VMA'!$J$3:$J$181,MATCH('LISTA DOS ITENS'!$D2798,'RESUMO - LOTES E VMA'!$A$3:$A$181,0))</f>
        <v>0.2231446348</v>
      </c>
      <c r="AC2798" s="29" t="str">
        <f t="array" ref="AC2798">INDEX('RESUMO - LOTES E VMA'!$L$3:$L$181,MATCH('LISTA DOS ITENS'!$D2798,'RESUMO - LOTES E VMA'!$A$3:$A$181,0))</f>
        <v>1% do Valor de Comparação do VMA</v>
      </c>
      <c r="AD2798" s="53" t="str">
        <f>VLOOKUP(Tabela1[[#This Row],[Índice]],[1]Planilha1!$A:$A,1,0)</f>
        <v>#ERROR!</v>
      </c>
    </row>
    <row r="2799" ht="15.75" customHeight="1">
      <c r="A2799" s="52">
        <v>258626.0</v>
      </c>
      <c r="B2799" s="53" t="s">
        <v>70</v>
      </c>
      <c r="C2799" s="53" t="s">
        <v>71</v>
      </c>
      <c r="D2799" s="22">
        <v>207397.0</v>
      </c>
      <c r="E2799" s="53" t="s">
        <v>119</v>
      </c>
      <c r="F2799" s="54">
        <v>1.0211918E7</v>
      </c>
      <c r="G2799" s="53" t="s">
        <v>2002</v>
      </c>
      <c r="H2799" s="55">
        <v>2101.0</v>
      </c>
      <c r="I2799" s="55" t="s">
        <v>2003</v>
      </c>
      <c r="J2799" s="55" t="s">
        <v>126</v>
      </c>
      <c r="K2799" s="53" t="s">
        <v>125</v>
      </c>
      <c r="L2799" s="53"/>
      <c r="M2799" s="53">
        <v>2.9979999999999993</v>
      </c>
      <c r="N2799" s="53" t="s">
        <v>440</v>
      </c>
      <c r="O2799" s="25">
        <v>137.04</v>
      </c>
      <c r="P2799" s="25">
        <f>'LISTA DOS ITENS'!$O2799*'LISTA DOS ITENS'!$M2799</f>
        <v>410.84592</v>
      </c>
      <c r="Q2799" s="25">
        <v>2214.1463</v>
      </c>
      <c r="R2799" s="25">
        <f>'LISTA DOS ITENS'!$Q2799*'LISTA DOS ITENS'!$M2799</f>
        <v>6638.010607</v>
      </c>
      <c r="S2799" s="56">
        <f>IF('LISTA DOS ITENS'!$P2799&gt;'LISTA DOS ITENS'!$R2799,'LISTA DOS ITENS'!$P2799,'LISTA DOS ITENS'!$R2799)</f>
        <v>6638.010607</v>
      </c>
      <c r="T2799" s="25">
        <v>500.14132614741084</v>
      </c>
      <c r="U2799" s="25">
        <f>'LISTA DOS ITENS'!$T2799*'LISTA DOS ITENS'!$M2799</f>
        <v>1499.423696</v>
      </c>
      <c r="V2799" s="56">
        <f t="array" ref="V2799">INDEX('RESUMO - LOTES E VMA'!$F$3:$F$181,MATCH('LISTA DOS ITENS'!$D2799,'RESUMO - LOTES E VMA'!$A$3:$A$181,0))</f>
        <v>648734.4058</v>
      </c>
      <c r="W2799" s="57">
        <f>'LISTA DOS ITENS'!$U2799/'LISTA DOS ITENS'!$V2799</f>
        <v>0.002311305956</v>
      </c>
      <c r="X2799" s="53" t="s">
        <v>53</v>
      </c>
      <c r="Y2799" s="53" t="s">
        <v>290</v>
      </c>
      <c r="Z2799" s="58" t="str">
        <f>'LISTA DOS ITENS'!$F2799&amp;"-"&amp;'LISTA DOS ITENS'!$H2799&amp;"-"&amp;'LISTA DOS ITENS'!$J2799&amp;"-"&amp;'LISTA DOS ITENS'!$K2799&amp;"-"&amp;'LISTA DOS ITENS'!$I2799</f>
        <v>10211918-2101-0026-PAR/NAC-IN-3519-04-008-MRP</v>
      </c>
      <c r="AA2799" s="59" t="str">
        <f t="array" ref="AA2799">INDEX('RESUMO - LOTES E VMA'!$M$3:$M$181,MATCH('LISTA DOS ITENS'!$D2799,'RESUMO - LOTES E VMA'!$A$3:$A$181,0))</f>
        <v>Para Leilão</v>
      </c>
      <c r="AB2799" s="60">
        <f t="array" ref="AB2799">INDEX('RESUMO - LOTES E VMA'!$J$3:$J$181,MATCH('LISTA DOS ITENS'!$D2799,'RESUMO - LOTES E VMA'!$A$3:$A$181,0))</f>
        <v>0.2231446348</v>
      </c>
      <c r="AC2799" s="29" t="str">
        <f t="array" ref="AC2799">INDEX('RESUMO - LOTES E VMA'!$L$3:$L$181,MATCH('LISTA DOS ITENS'!$D2799,'RESUMO - LOTES E VMA'!$A$3:$A$181,0))</f>
        <v>1% do Valor de Comparação do VMA</v>
      </c>
      <c r="AD2799" s="53" t="str">
        <f>VLOOKUP(Tabela1[[#This Row],[Índice]],[1]Planilha1!$A:$A,1,0)</f>
        <v>#ERROR!</v>
      </c>
    </row>
    <row r="2800" ht="15.75" customHeight="1">
      <c r="A2800" s="52">
        <v>258627.0</v>
      </c>
      <c r="B2800" s="53" t="s">
        <v>70</v>
      </c>
      <c r="C2800" s="53" t="s">
        <v>71</v>
      </c>
      <c r="D2800" s="22">
        <v>207397.0</v>
      </c>
      <c r="E2800" s="53" t="s">
        <v>119</v>
      </c>
      <c r="F2800" s="54">
        <v>1.0211918E7</v>
      </c>
      <c r="G2800" s="53" t="s">
        <v>2002</v>
      </c>
      <c r="H2800" s="55">
        <v>2101.0</v>
      </c>
      <c r="I2800" s="55" t="s">
        <v>81</v>
      </c>
      <c r="J2800" s="55" t="s">
        <v>126</v>
      </c>
      <c r="K2800" s="53" t="s">
        <v>160</v>
      </c>
      <c r="L2800" s="53"/>
      <c r="M2800" s="53">
        <v>13.0</v>
      </c>
      <c r="N2800" s="53" t="s">
        <v>440</v>
      </c>
      <c r="O2800" s="25">
        <v>127.28999999999999</v>
      </c>
      <c r="P2800" s="25">
        <f>'LISTA DOS ITENS'!$O2800*'LISTA DOS ITENS'!$M2800</f>
        <v>1654.77</v>
      </c>
      <c r="Q2800" s="25">
        <v>2214.1463</v>
      </c>
      <c r="R2800" s="25">
        <f>'LISTA DOS ITENS'!$Q2800*'LISTA DOS ITENS'!$M2800</f>
        <v>28783.9019</v>
      </c>
      <c r="S2800" s="56">
        <f>IF('LISTA DOS ITENS'!$P2800&gt;'LISTA DOS ITENS'!$R2800,'LISTA DOS ITENS'!$P2800,'LISTA DOS ITENS'!$R2800)</f>
        <v>28783.9019</v>
      </c>
      <c r="T2800" s="25">
        <v>500.14132614741084</v>
      </c>
      <c r="U2800" s="25">
        <f>'LISTA DOS ITENS'!$T2800*'LISTA DOS ITENS'!$M2800</f>
        <v>6501.83724</v>
      </c>
      <c r="V2800" s="56">
        <f t="array" ref="V2800">INDEX('RESUMO - LOTES E VMA'!$F$3:$F$181,MATCH('LISTA DOS ITENS'!$D2800,'RESUMO - LOTES E VMA'!$A$3:$A$181,0))</f>
        <v>648734.4058</v>
      </c>
      <c r="W2800" s="57">
        <f>'LISTA DOS ITENS'!$U2800/'LISTA DOS ITENS'!$V2800</f>
        <v>0.0100223407</v>
      </c>
      <c r="X2800" s="53" t="s">
        <v>53</v>
      </c>
      <c r="Y2800" s="53" t="s">
        <v>290</v>
      </c>
      <c r="Z2800" s="58" t="str">
        <f>'LISTA DOS ITENS'!$F2800&amp;"-"&amp;'LISTA DOS ITENS'!$H2800&amp;"-"&amp;'LISTA DOS ITENS'!$J2800&amp;"-"&amp;'LISTA DOS ITENS'!$K2800&amp;"-"&amp;'LISTA DOS ITENS'!$I2800</f>
        <v>10211918-2101-0026-CONS/IMP-ED-1000-01.01</v>
      </c>
      <c r="AA2800" s="59" t="str">
        <f t="array" ref="AA2800">INDEX('RESUMO - LOTES E VMA'!$M$3:$M$181,MATCH('LISTA DOS ITENS'!$D2800,'RESUMO - LOTES E VMA'!$A$3:$A$181,0))</f>
        <v>Para Leilão</v>
      </c>
      <c r="AB2800" s="60">
        <f t="array" ref="AB2800">INDEX('RESUMO - LOTES E VMA'!$J$3:$J$181,MATCH('LISTA DOS ITENS'!$D2800,'RESUMO - LOTES E VMA'!$A$3:$A$181,0))</f>
        <v>0.2231446348</v>
      </c>
      <c r="AC2800" s="29" t="str">
        <f t="array" ref="AC2800">INDEX('RESUMO - LOTES E VMA'!$L$3:$L$181,MATCH('LISTA DOS ITENS'!$D2800,'RESUMO - LOTES E VMA'!$A$3:$A$181,0))</f>
        <v>1% do Valor de Comparação do VMA</v>
      </c>
      <c r="AD2800" s="53" t="str">
        <f>VLOOKUP(Tabela1[[#This Row],[Índice]],[1]Planilha1!$A:$A,1,0)</f>
        <v>#ERROR!</v>
      </c>
    </row>
    <row r="2801" ht="15.75" customHeight="1">
      <c r="A2801" s="52">
        <v>258628.0</v>
      </c>
      <c r="B2801" s="53" t="s">
        <v>70</v>
      </c>
      <c r="C2801" s="53" t="s">
        <v>71</v>
      </c>
      <c r="D2801" s="22">
        <v>207397.0</v>
      </c>
      <c r="E2801" s="53" t="s">
        <v>119</v>
      </c>
      <c r="F2801" s="54">
        <v>1.0211918E7</v>
      </c>
      <c r="G2801" s="53" t="s">
        <v>2002</v>
      </c>
      <c r="H2801" s="55">
        <v>2101.0</v>
      </c>
      <c r="I2801" s="55" t="s">
        <v>81</v>
      </c>
      <c r="J2801" s="55" t="s">
        <v>126</v>
      </c>
      <c r="K2801" s="53" t="s">
        <v>122</v>
      </c>
      <c r="L2801" s="53"/>
      <c r="M2801" s="53">
        <v>34.0</v>
      </c>
      <c r="N2801" s="53" t="s">
        <v>440</v>
      </c>
      <c r="O2801" s="25">
        <v>182.84852941176473</v>
      </c>
      <c r="P2801" s="25">
        <f>'LISTA DOS ITENS'!$O2801*'LISTA DOS ITENS'!$M2801</f>
        <v>6216.85</v>
      </c>
      <c r="Q2801" s="25">
        <v>2214.1463</v>
      </c>
      <c r="R2801" s="25">
        <f>'LISTA DOS ITENS'!$Q2801*'LISTA DOS ITENS'!$M2801</f>
        <v>75280.9742</v>
      </c>
      <c r="S2801" s="56">
        <f>IF('LISTA DOS ITENS'!$P2801&gt;'LISTA DOS ITENS'!$R2801,'LISTA DOS ITENS'!$P2801,'LISTA DOS ITENS'!$R2801)</f>
        <v>75280.9742</v>
      </c>
      <c r="T2801" s="25">
        <v>500.14132614741084</v>
      </c>
      <c r="U2801" s="25">
        <f>'LISTA DOS ITENS'!$T2801*'LISTA DOS ITENS'!$M2801</f>
        <v>17004.80509</v>
      </c>
      <c r="V2801" s="56">
        <f t="array" ref="V2801">INDEX('RESUMO - LOTES E VMA'!$F$3:$F$181,MATCH('LISTA DOS ITENS'!$D2801,'RESUMO - LOTES E VMA'!$A$3:$A$181,0))</f>
        <v>648734.4058</v>
      </c>
      <c r="W2801" s="57">
        <f>'LISTA DOS ITENS'!$U2801/'LISTA DOS ITENS'!$V2801</f>
        <v>0.02621227568</v>
      </c>
      <c r="X2801" s="53" t="s">
        <v>53</v>
      </c>
      <c r="Y2801" s="53" t="s">
        <v>290</v>
      </c>
      <c r="Z2801" s="58" t="str">
        <f>'LISTA DOS ITENS'!$F2801&amp;"-"&amp;'LISTA DOS ITENS'!$H2801&amp;"-"&amp;'LISTA DOS ITENS'!$J2801&amp;"-"&amp;'LISTA DOS ITENS'!$K2801&amp;"-"&amp;'LISTA DOS ITENS'!$I2801</f>
        <v>10211918-2101-0026-IMOB/IAMN-ED-1000-01.01</v>
      </c>
      <c r="AA2801" s="59" t="str">
        <f t="array" ref="AA2801">INDEX('RESUMO - LOTES E VMA'!$M$3:$M$181,MATCH('LISTA DOS ITENS'!$D2801,'RESUMO - LOTES E VMA'!$A$3:$A$181,0))</f>
        <v>Para Leilão</v>
      </c>
      <c r="AB2801" s="60">
        <f t="array" ref="AB2801">INDEX('RESUMO - LOTES E VMA'!$J$3:$J$181,MATCH('LISTA DOS ITENS'!$D2801,'RESUMO - LOTES E VMA'!$A$3:$A$181,0))</f>
        <v>0.2231446348</v>
      </c>
      <c r="AC2801" s="29" t="str">
        <f t="array" ref="AC2801">INDEX('RESUMO - LOTES E VMA'!$L$3:$L$181,MATCH('LISTA DOS ITENS'!$D2801,'RESUMO - LOTES E VMA'!$A$3:$A$181,0))</f>
        <v>1% do Valor de Comparação do VMA</v>
      </c>
      <c r="AD2801" s="53" t="str">
        <f>VLOOKUP(Tabela1[[#This Row],[Índice]],[1]Planilha1!$A:$A,1,0)</f>
        <v>#ERROR!</v>
      </c>
    </row>
    <row r="2802" ht="15.75" customHeight="1">
      <c r="A2802" s="52">
        <v>258629.0</v>
      </c>
      <c r="B2802" s="53" t="s">
        <v>70</v>
      </c>
      <c r="C2802" s="53" t="s">
        <v>71</v>
      </c>
      <c r="D2802" s="22">
        <v>207397.0</v>
      </c>
      <c r="E2802" s="53" t="s">
        <v>119</v>
      </c>
      <c r="F2802" s="54">
        <v>1.0211918E7</v>
      </c>
      <c r="G2802" s="53" t="s">
        <v>2002</v>
      </c>
      <c r="H2802" s="55">
        <v>2101.0</v>
      </c>
      <c r="I2802" s="55" t="s">
        <v>146</v>
      </c>
      <c r="J2802" s="55" t="s">
        <v>126</v>
      </c>
      <c r="K2802" s="53" t="s">
        <v>179</v>
      </c>
      <c r="L2802" s="53"/>
      <c r="M2802" s="53">
        <v>0.0010000000000047748</v>
      </c>
      <c r="N2802" s="53" t="s">
        <v>440</v>
      </c>
      <c r="O2802" s="25">
        <v>115.569375</v>
      </c>
      <c r="P2802" s="25">
        <f>'LISTA DOS ITENS'!$O2802*'LISTA DOS ITENS'!$M2802</f>
        <v>0.115569375</v>
      </c>
      <c r="Q2802" s="25">
        <v>2214.1463</v>
      </c>
      <c r="R2802" s="25">
        <f>'LISTA DOS ITENS'!$Q2802*'LISTA DOS ITENS'!$M2802</f>
        <v>2.2141463</v>
      </c>
      <c r="S2802" s="56">
        <f>IF('LISTA DOS ITENS'!$P2802&gt;'LISTA DOS ITENS'!$R2802,'LISTA DOS ITENS'!$P2802,'LISTA DOS ITENS'!$R2802)</f>
        <v>2.2141463</v>
      </c>
      <c r="T2802" s="25">
        <v>500.14132614741084</v>
      </c>
      <c r="U2802" s="25">
        <f>'LISTA DOS ITENS'!$T2802*'LISTA DOS ITENS'!$M2802</f>
        <v>0.5001413261</v>
      </c>
      <c r="V2802" s="56">
        <f t="array" ref="V2802">INDEX('RESUMO - LOTES E VMA'!$F$3:$F$181,MATCH('LISTA DOS ITENS'!$D2802,'RESUMO - LOTES E VMA'!$A$3:$A$181,0))</f>
        <v>648734.4058</v>
      </c>
      <c r="W2802" s="57">
        <f>'LISTA DOS ITENS'!$U2802/'LISTA DOS ITENS'!$V2802</f>
        <v>0.0000007709492847</v>
      </c>
      <c r="X2802" s="53" t="s">
        <v>53</v>
      </c>
      <c r="Y2802" s="53" t="s">
        <v>290</v>
      </c>
      <c r="Z2802" s="58" t="str">
        <f>'LISTA DOS ITENS'!$F2802&amp;"-"&amp;'LISTA DOS ITENS'!$H2802&amp;"-"&amp;'LISTA DOS ITENS'!$J2802&amp;"-"&amp;'LISTA DOS ITENS'!$K2802&amp;"-"&amp;'LISTA DOS ITENS'!$I2802</f>
        <v>10211918-2101-0026-IMOB/IMP-JP-3553-12-001-MRP</v>
      </c>
      <c r="AA2802" s="59" t="str">
        <f t="array" ref="AA2802">INDEX('RESUMO - LOTES E VMA'!$M$3:$M$181,MATCH('LISTA DOS ITENS'!$D2802,'RESUMO - LOTES E VMA'!$A$3:$A$181,0))</f>
        <v>Para Leilão</v>
      </c>
      <c r="AB2802" s="60">
        <f t="array" ref="AB2802">INDEX('RESUMO - LOTES E VMA'!$J$3:$J$181,MATCH('LISTA DOS ITENS'!$D2802,'RESUMO - LOTES E VMA'!$A$3:$A$181,0))</f>
        <v>0.2231446348</v>
      </c>
      <c r="AC2802" s="29" t="str">
        <f t="array" ref="AC2802">INDEX('RESUMO - LOTES E VMA'!$L$3:$L$181,MATCH('LISTA DOS ITENS'!$D2802,'RESUMO - LOTES E VMA'!$A$3:$A$181,0))</f>
        <v>1% do Valor de Comparação do VMA</v>
      </c>
      <c r="AD2802" s="53" t="str">
        <f>VLOOKUP(Tabela1[[#This Row],[Índice]],[1]Planilha1!$A:$A,1,0)</f>
        <v>#ERROR!</v>
      </c>
    </row>
    <row r="2803" ht="15.75" customHeight="1">
      <c r="A2803" s="52">
        <v>258630.0</v>
      </c>
      <c r="B2803" s="53" t="s">
        <v>70</v>
      </c>
      <c r="C2803" s="53" t="s">
        <v>71</v>
      </c>
      <c r="D2803" s="22">
        <v>207397.0</v>
      </c>
      <c r="E2803" s="53" t="s">
        <v>119</v>
      </c>
      <c r="F2803" s="54">
        <v>1.0211918E7</v>
      </c>
      <c r="G2803" s="53" t="s">
        <v>2002</v>
      </c>
      <c r="H2803" s="55">
        <v>2101.0</v>
      </c>
      <c r="I2803" s="55" t="s">
        <v>81</v>
      </c>
      <c r="J2803" s="55" t="s">
        <v>126</v>
      </c>
      <c r="K2803" s="53" t="s">
        <v>80</v>
      </c>
      <c r="L2803" s="53"/>
      <c r="M2803" s="53">
        <v>102.91</v>
      </c>
      <c r="N2803" s="53" t="s">
        <v>440</v>
      </c>
      <c r="O2803" s="25">
        <v>194.98736760275972</v>
      </c>
      <c r="P2803" s="25">
        <f>'LISTA DOS ITENS'!$O2803*'LISTA DOS ITENS'!$M2803</f>
        <v>20066.15</v>
      </c>
      <c r="Q2803" s="25">
        <v>2214.1463</v>
      </c>
      <c r="R2803" s="25">
        <f>'LISTA DOS ITENS'!$Q2803*'LISTA DOS ITENS'!$M2803</f>
        <v>227857.7957</v>
      </c>
      <c r="S2803" s="56">
        <f>IF('LISTA DOS ITENS'!$P2803&gt;'LISTA DOS ITENS'!$R2803,'LISTA DOS ITENS'!$P2803,'LISTA DOS ITENS'!$R2803)</f>
        <v>227857.7957</v>
      </c>
      <c r="T2803" s="25">
        <v>500.14132614741084</v>
      </c>
      <c r="U2803" s="25">
        <f>'LISTA DOS ITENS'!$T2803*'LISTA DOS ITENS'!$M2803</f>
        <v>51469.54387</v>
      </c>
      <c r="V2803" s="56">
        <f t="array" ref="V2803">INDEX('RESUMO - LOTES E VMA'!$F$3:$F$181,MATCH('LISTA DOS ITENS'!$D2803,'RESUMO - LOTES E VMA'!$A$3:$A$181,0))</f>
        <v>648734.4058</v>
      </c>
      <c r="W2803" s="57">
        <f>'LISTA DOS ITENS'!$U2803/'LISTA DOS ITENS'!$V2803</f>
        <v>0.07933839089</v>
      </c>
      <c r="X2803" s="53" t="s">
        <v>53</v>
      </c>
      <c r="Y2803" s="53" t="s">
        <v>290</v>
      </c>
      <c r="Z2803" s="58" t="str">
        <f>'LISTA DOS ITENS'!$F2803&amp;"-"&amp;'LISTA DOS ITENS'!$H2803&amp;"-"&amp;'LISTA DOS ITENS'!$J2803&amp;"-"&amp;'LISTA DOS ITENS'!$K2803&amp;"-"&amp;'LISTA DOS ITENS'!$I2803</f>
        <v>10211918-2101-0026-IMOB/NAC-ED-1000-01.01</v>
      </c>
      <c r="AA2803" s="59" t="str">
        <f t="array" ref="AA2803">INDEX('RESUMO - LOTES E VMA'!$M$3:$M$181,MATCH('LISTA DOS ITENS'!$D2803,'RESUMO - LOTES E VMA'!$A$3:$A$181,0))</f>
        <v>Para Leilão</v>
      </c>
      <c r="AB2803" s="60">
        <f t="array" ref="AB2803">INDEX('RESUMO - LOTES E VMA'!$J$3:$J$181,MATCH('LISTA DOS ITENS'!$D2803,'RESUMO - LOTES E VMA'!$A$3:$A$181,0))</f>
        <v>0.2231446348</v>
      </c>
      <c r="AC2803" s="29" t="str">
        <f t="array" ref="AC2803">INDEX('RESUMO - LOTES E VMA'!$L$3:$L$181,MATCH('LISTA DOS ITENS'!$D2803,'RESUMO - LOTES E VMA'!$A$3:$A$181,0))</f>
        <v>1% do Valor de Comparação do VMA</v>
      </c>
      <c r="AD2803" s="53" t="str">
        <f>VLOOKUP(Tabela1[[#This Row],[Índice]],[1]Planilha1!$A:$A,1,0)</f>
        <v>#ERROR!</v>
      </c>
    </row>
    <row r="2804" ht="15.75" customHeight="1">
      <c r="A2804" s="52">
        <v>258631.0</v>
      </c>
      <c r="B2804" s="53" t="s">
        <v>70</v>
      </c>
      <c r="C2804" s="53" t="s">
        <v>71</v>
      </c>
      <c r="D2804" s="22">
        <v>207397.0</v>
      </c>
      <c r="E2804" s="53" t="s">
        <v>119</v>
      </c>
      <c r="F2804" s="54">
        <v>1.0211918E7</v>
      </c>
      <c r="G2804" s="53" t="s">
        <v>2002</v>
      </c>
      <c r="H2804" s="55">
        <v>2101.0</v>
      </c>
      <c r="I2804" s="55" t="s">
        <v>2005</v>
      </c>
      <c r="J2804" s="55" t="s">
        <v>126</v>
      </c>
      <c r="K2804" s="53" t="s">
        <v>80</v>
      </c>
      <c r="L2804" s="53"/>
      <c r="M2804" s="53">
        <v>0.82</v>
      </c>
      <c r="N2804" s="53" t="s">
        <v>440</v>
      </c>
      <c r="O2804" s="25">
        <v>2807.6707317073174</v>
      </c>
      <c r="P2804" s="25">
        <f>'LISTA DOS ITENS'!$O2804*'LISTA DOS ITENS'!$M2804</f>
        <v>2302.29</v>
      </c>
      <c r="Q2804" s="25">
        <v>2214.1463</v>
      </c>
      <c r="R2804" s="25">
        <f>'LISTA DOS ITENS'!$Q2804*'LISTA DOS ITENS'!$M2804</f>
        <v>1815.599966</v>
      </c>
      <c r="S2804" s="56">
        <f>IF('LISTA DOS ITENS'!$P2804&gt;'LISTA DOS ITENS'!$R2804,'LISTA DOS ITENS'!$P2804,'LISTA DOS ITENS'!$R2804)</f>
        <v>2302.29</v>
      </c>
      <c r="T2804" s="25">
        <v>500.14132614741084</v>
      </c>
      <c r="U2804" s="25">
        <f>'LISTA DOS ITENS'!$T2804*'LISTA DOS ITENS'!$M2804</f>
        <v>410.1158874</v>
      </c>
      <c r="V2804" s="56">
        <f t="array" ref="V2804">INDEX('RESUMO - LOTES E VMA'!$F$3:$F$181,MATCH('LISTA DOS ITENS'!$D2804,'RESUMO - LOTES E VMA'!$A$3:$A$181,0))</f>
        <v>648734.4058</v>
      </c>
      <c r="W2804" s="57">
        <f>'LISTA DOS ITENS'!$U2804/'LISTA DOS ITENS'!$V2804</f>
        <v>0.0006321784135</v>
      </c>
      <c r="X2804" s="53" t="s">
        <v>53</v>
      </c>
      <c r="Y2804" s="53" t="s">
        <v>290</v>
      </c>
      <c r="Z2804" s="58" t="str">
        <f>'LISTA DOS ITENS'!$F2804&amp;"-"&amp;'LISTA DOS ITENS'!$H2804&amp;"-"&amp;'LISTA DOS ITENS'!$J2804&amp;"-"&amp;'LISTA DOS ITENS'!$K2804&amp;"-"&amp;'LISTA DOS ITENS'!$I2804</f>
        <v>10211918-2101-0026-IMOB/NAC-IN-3534-06-301-MRP</v>
      </c>
      <c r="AA2804" s="59" t="str">
        <f t="array" ref="AA2804">INDEX('RESUMO - LOTES E VMA'!$M$3:$M$181,MATCH('LISTA DOS ITENS'!$D2804,'RESUMO - LOTES E VMA'!$A$3:$A$181,0))</f>
        <v>Para Leilão</v>
      </c>
      <c r="AB2804" s="60">
        <f t="array" ref="AB2804">INDEX('RESUMO - LOTES E VMA'!$J$3:$J$181,MATCH('LISTA DOS ITENS'!$D2804,'RESUMO - LOTES E VMA'!$A$3:$A$181,0))</f>
        <v>0.2231446348</v>
      </c>
      <c r="AC2804" s="29" t="str">
        <f t="array" ref="AC2804">INDEX('RESUMO - LOTES E VMA'!$L$3:$L$181,MATCH('LISTA DOS ITENS'!$D2804,'RESUMO - LOTES E VMA'!$A$3:$A$181,0))</f>
        <v>1% do Valor de Comparação do VMA</v>
      </c>
      <c r="AD2804" s="53" t="str">
        <f>VLOOKUP(Tabela1[[#This Row],[Índice]],[1]Planilha1!$A:$A,1,0)</f>
        <v>#ERROR!</v>
      </c>
    </row>
    <row r="2805" ht="15.75" customHeight="1">
      <c r="A2805" s="52">
        <v>258632.0</v>
      </c>
      <c r="B2805" s="53" t="s">
        <v>70</v>
      </c>
      <c r="C2805" s="53" t="s">
        <v>71</v>
      </c>
      <c r="D2805" s="22">
        <v>207397.0</v>
      </c>
      <c r="E2805" s="53" t="s">
        <v>119</v>
      </c>
      <c r="F2805" s="54">
        <v>1.0319575E7</v>
      </c>
      <c r="G2805" s="53" t="s">
        <v>2006</v>
      </c>
      <c r="H2805" s="55">
        <v>2101.0</v>
      </c>
      <c r="I2805" s="55"/>
      <c r="J2805" s="55" t="s">
        <v>126</v>
      </c>
      <c r="K2805" s="53" t="s">
        <v>117</v>
      </c>
      <c r="L2805" s="53"/>
      <c r="M2805" s="53">
        <v>12.752</v>
      </c>
      <c r="N2805" s="53" t="s">
        <v>440</v>
      </c>
      <c r="O2805" s="25">
        <v>1305.6555834378921</v>
      </c>
      <c r="P2805" s="25">
        <f>'LISTA DOS ITENS'!$O2805*'LISTA DOS ITENS'!$M2805</f>
        <v>16649.72</v>
      </c>
      <c r="Q2805" s="25">
        <v>1305.66</v>
      </c>
      <c r="R2805" s="25">
        <f>'LISTA DOS ITENS'!$Q2805*'LISTA DOS ITENS'!$M2805</f>
        <v>16649.77632</v>
      </c>
      <c r="S2805" s="56">
        <f>IF('LISTA DOS ITENS'!$P2805&gt;'LISTA DOS ITENS'!$R2805,'LISTA DOS ITENS'!$P2805,'LISTA DOS ITENS'!$R2805)</f>
        <v>16649.77632</v>
      </c>
      <c r="T2805" s="25">
        <v>289.6486478643513</v>
      </c>
      <c r="U2805" s="25">
        <f>'LISTA DOS ITENS'!$T2805*'LISTA DOS ITENS'!$M2805</f>
        <v>3693.599558</v>
      </c>
      <c r="V2805" s="56">
        <f t="array" ref="V2805">INDEX('RESUMO - LOTES E VMA'!$F$3:$F$181,MATCH('LISTA DOS ITENS'!$D2805,'RESUMO - LOTES E VMA'!$A$3:$A$181,0))</f>
        <v>648734.4058</v>
      </c>
      <c r="W2805" s="57">
        <f>'LISTA DOS ITENS'!$U2805/'LISTA DOS ITENS'!$V2805</f>
        <v>0.00569354658</v>
      </c>
      <c r="X2805" s="53" t="s">
        <v>53</v>
      </c>
      <c r="Y2805" s="53" t="s">
        <v>290</v>
      </c>
      <c r="Z2805" s="58" t="str">
        <f>'LISTA DOS ITENS'!$F2805&amp;"-"&amp;'LISTA DOS ITENS'!$H2805&amp;"-"&amp;'LISTA DOS ITENS'!$J2805&amp;"-"&amp;'LISTA DOS ITENS'!$K2805&amp;"-"&amp;'LISTA DOS ITENS'!$I2805</f>
        <v>10319575-2101-0026-CONS/IAMN-</v>
      </c>
      <c r="AA2805" s="59" t="str">
        <f t="array" ref="AA2805">INDEX('RESUMO - LOTES E VMA'!$M$3:$M$181,MATCH('LISTA DOS ITENS'!$D2805,'RESUMO - LOTES E VMA'!$A$3:$A$181,0))</f>
        <v>Para Leilão</v>
      </c>
      <c r="AB2805" s="60">
        <f t="array" ref="AB2805">INDEX('RESUMO - LOTES E VMA'!$J$3:$J$181,MATCH('LISTA DOS ITENS'!$D2805,'RESUMO - LOTES E VMA'!$A$3:$A$181,0))</f>
        <v>0.2231446348</v>
      </c>
      <c r="AC2805" s="29" t="str">
        <f t="array" ref="AC2805">INDEX('RESUMO - LOTES E VMA'!$L$3:$L$181,MATCH('LISTA DOS ITENS'!$D2805,'RESUMO - LOTES E VMA'!$A$3:$A$181,0))</f>
        <v>1% do Valor de Comparação do VMA</v>
      </c>
      <c r="AD2805" s="53" t="str">
        <f>VLOOKUP(Tabela1[[#This Row],[Índice]],[1]Planilha1!$A:$A,1,0)</f>
        <v>#ERROR!</v>
      </c>
    </row>
    <row r="2806" ht="15.75" customHeight="1">
      <c r="A2806" s="52">
        <v>258633.0</v>
      </c>
      <c r="B2806" s="53" t="s">
        <v>70</v>
      </c>
      <c r="C2806" s="53" t="s">
        <v>71</v>
      </c>
      <c r="D2806" s="22">
        <v>207397.0</v>
      </c>
      <c r="E2806" s="53" t="s">
        <v>119</v>
      </c>
      <c r="F2806" s="54">
        <v>1.0319575E7</v>
      </c>
      <c r="G2806" s="53" t="s">
        <v>2006</v>
      </c>
      <c r="H2806" s="55">
        <v>2101.0</v>
      </c>
      <c r="I2806" s="55"/>
      <c r="J2806" s="55" t="s">
        <v>126</v>
      </c>
      <c r="K2806" s="53" t="s">
        <v>73</v>
      </c>
      <c r="L2806" s="53"/>
      <c r="M2806" s="53">
        <v>15.622</v>
      </c>
      <c r="N2806" s="53" t="s">
        <v>440</v>
      </c>
      <c r="O2806" s="25">
        <v>1020.391115094098</v>
      </c>
      <c r="P2806" s="25">
        <f>'LISTA DOS ITENS'!$O2806*'LISTA DOS ITENS'!$M2806</f>
        <v>15940.55</v>
      </c>
      <c r="Q2806" s="25">
        <v>1305.66</v>
      </c>
      <c r="R2806" s="25">
        <f>'LISTA DOS ITENS'!$Q2806*'LISTA DOS ITENS'!$M2806</f>
        <v>20397.02052</v>
      </c>
      <c r="S2806" s="56">
        <f>IF('LISTA DOS ITENS'!$P2806&gt;'LISTA DOS ITENS'!$R2806,'LISTA DOS ITENS'!$P2806,'LISTA DOS ITENS'!$R2806)</f>
        <v>20397.02052</v>
      </c>
      <c r="T2806" s="25">
        <v>289.6486478643513</v>
      </c>
      <c r="U2806" s="25">
        <f>'LISTA DOS ITENS'!$T2806*'LISTA DOS ITENS'!$M2806</f>
        <v>4524.891177</v>
      </c>
      <c r="V2806" s="56">
        <f t="array" ref="V2806">INDEX('RESUMO - LOTES E VMA'!$F$3:$F$181,MATCH('LISTA DOS ITENS'!$D2806,'RESUMO - LOTES E VMA'!$A$3:$A$181,0))</f>
        <v>648734.4058</v>
      </c>
      <c r="W2806" s="57">
        <f>'LISTA DOS ITENS'!$U2806/'LISTA DOS ITENS'!$V2806</f>
        <v>0.006974951746</v>
      </c>
      <c r="X2806" s="53" t="s">
        <v>53</v>
      </c>
      <c r="Y2806" s="53" t="s">
        <v>290</v>
      </c>
      <c r="Z2806" s="58" t="str">
        <f>'LISTA DOS ITENS'!$F2806&amp;"-"&amp;'LISTA DOS ITENS'!$H2806&amp;"-"&amp;'LISTA DOS ITENS'!$J2806&amp;"-"&amp;'LISTA DOS ITENS'!$K2806&amp;"-"&amp;'LISTA DOS ITENS'!$I2806</f>
        <v>10319575-2101-0026-CONS/NAC-</v>
      </c>
      <c r="AA2806" s="59" t="str">
        <f t="array" ref="AA2806">INDEX('RESUMO - LOTES E VMA'!$M$3:$M$181,MATCH('LISTA DOS ITENS'!$D2806,'RESUMO - LOTES E VMA'!$A$3:$A$181,0))</f>
        <v>Para Leilão</v>
      </c>
      <c r="AB2806" s="60">
        <f t="array" ref="AB2806">INDEX('RESUMO - LOTES E VMA'!$J$3:$J$181,MATCH('LISTA DOS ITENS'!$D2806,'RESUMO - LOTES E VMA'!$A$3:$A$181,0))</f>
        <v>0.2231446348</v>
      </c>
      <c r="AC2806" s="29" t="str">
        <f t="array" ref="AC2806">INDEX('RESUMO - LOTES E VMA'!$L$3:$L$181,MATCH('LISTA DOS ITENS'!$D2806,'RESUMO - LOTES E VMA'!$A$3:$A$181,0))</f>
        <v>1% do Valor de Comparação do VMA</v>
      </c>
      <c r="AD2806" s="53" t="str">
        <f>VLOOKUP(Tabela1[[#This Row],[Índice]],[1]Planilha1!$A:$A,1,0)</f>
        <v>#ERROR!</v>
      </c>
    </row>
    <row r="2807" ht="15.75" customHeight="1">
      <c r="A2807" s="52">
        <v>258634.0</v>
      </c>
      <c r="B2807" s="53" t="s">
        <v>70</v>
      </c>
      <c r="C2807" s="53" t="s">
        <v>71</v>
      </c>
      <c r="D2807" s="22">
        <v>207397.0</v>
      </c>
      <c r="E2807" s="53" t="s">
        <v>119</v>
      </c>
      <c r="F2807" s="54">
        <v>1.0319575E7</v>
      </c>
      <c r="G2807" s="53" t="s">
        <v>2006</v>
      </c>
      <c r="H2807" s="55">
        <v>2101.0</v>
      </c>
      <c r="I2807" s="55"/>
      <c r="J2807" s="55" t="s">
        <v>126</v>
      </c>
      <c r="K2807" s="53" t="s">
        <v>122</v>
      </c>
      <c r="L2807" s="53"/>
      <c r="M2807" s="53">
        <v>90.571</v>
      </c>
      <c r="N2807" s="53" t="s">
        <v>440</v>
      </c>
      <c r="O2807" s="25">
        <v>733.0182950392509</v>
      </c>
      <c r="P2807" s="25">
        <f>'LISTA DOS ITENS'!$O2807*'LISTA DOS ITENS'!$M2807</f>
        <v>66390.2</v>
      </c>
      <c r="Q2807" s="25">
        <v>1305.66</v>
      </c>
      <c r="R2807" s="25">
        <f>'LISTA DOS ITENS'!$Q2807*'LISTA DOS ITENS'!$M2807</f>
        <v>118254.9319</v>
      </c>
      <c r="S2807" s="56">
        <f>IF('LISTA DOS ITENS'!$P2807&gt;'LISTA DOS ITENS'!$R2807,'LISTA DOS ITENS'!$P2807,'LISTA DOS ITENS'!$R2807)</f>
        <v>118254.9319</v>
      </c>
      <c r="T2807" s="25">
        <v>289.6486478643513</v>
      </c>
      <c r="U2807" s="25">
        <f>'LISTA DOS ITENS'!$T2807*'LISTA DOS ITENS'!$M2807</f>
        <v>26233.76769</v>
      </c>
      <c r="V2807" s="56">
        <f t="array" ref="V2807">INDEX('RESUMO - LOTES E VMA'!$F$3:$F$181,MATCH('LISTA DOS ITENS'!$D2807,'RESUMO - LOTES E VMA'!$A$3:$A$181,0))</f>
        <v>648734.4058</v>
      </c>
      <c r="W2807" s="57">
        <f>'LISTA DOS ITENS'!$U2807/'LISTA DOS ITENS'!$V2807</f>
        <v>0.04043837886</v>
      </c>
      <c r="X2807" s="53" t="s">
        <v>53</v>
      </c>
      <c r="Y2807" s="53" t="s">
        <v>290</v>
      </c>
      <c r="Z2807" s="58" t="str">
        <f>'LISTA DOS ITENS'!$F2807&amp;"-"&amp;'LISTA DOS ITENS'!$H2807&amp;"-"&amp;'LISTA DOS ITENS'!$J2807&amp;"-"&amp;'LISTA DOS ITENS'!$K2807&amp;"-"&amp;'LISTA DOS ITENS'!$I2807</f>
        <v>10319575-2101-0026-IMOB/IAMN-</v>
      </c>
      <c r="AA2807" s="59" t="str">
        <f t="array" ref="AA2807">INDEX('RESUMO - LOTES E VMA'!$M$3:$M$181,MATCH('LISTA DOS ITENS'!$D2807,'RESUMO - LOTES E VMA'!$A$3:$A$181,0))</f>
        <v>Para Leilão</v>
      </c>
      <c r="AB2807" s="60">
        <f t="array" ref="AB2807">INDEX('RESUMO - LOTES E VMA'!$J$3:$J$181,MATCH('LISTA DOS ITENS'!$D2807,'RESUMO - LOTES E VMA'!$A$3:$A$181,0))</f>
        <v>0.2231446348</v>
      </c>
      <c r="AC2807" s="29" t="str">
        <f t="array" ref="AC2807">INDEX('RESUMO - LOTES E VMA'!$L$3:$L$181,MATCH('LISTA DOS ITENS'!$D2807,'RESUMO - LOTES E VMA'!$A$3:$A$181,0))</f>
        <v>1% do Valor de Comparação do VMA</v>
      </c>
      <c r="AD2807" s="53" t="str">
        <f>VLOOKUP(Tabela1[[#This Row],[Índice]],[1]Planilha1!$A:$A,1,0)</f>
        <v>#ERROR!</v>
      </c>
    </row>
    <row r="2808" ht="15.75" customHeight="1">
      <c r="A2808" s="52">
        <v>258635.0</v>
      </c>
      <c r="B2808" s="53" t="s">
        <v>70</v>
      </c>
      <c r="C2808" s="53" t="s">
        <v>71</v>
      </c>
      <c r="D2808" s="22">
        <v>207397.0</v>
      </c>
      <c r="E2808" s="53" t="s">
        <v>119</v>
      </c>
      <c r="F2808" s="54">
        <v>1.0319575E7</v>
      </c>
      <c r="G2808" s="53" t="s">
        <v>2006</v>
      </c>
      <c r="H2808" s="55">
        <v>2101.0</v>
      </c>
      <c r="I2808" s="55"/>
      <c r="J2808" s="55" t="s">
        <v>126</v>
      </c>
      <c r="K2808" s="53" t="s">
        <v>80</v>
      </c>
      <c r="L2808" s="53"/>
      <c r="M2808" s="53">
        <v>42.752</v>
      </c>
      <c r="N2808" s="53" t="s">
        <v>440</v>
      </c>
      <c r="O2808" s="25">
        <v>856.6008607784431</v>
      </c>
      <c r="P2808" s="25">
        <f>'LISTA DOS ITENS'!$O2808*'LISTA DOS ITENS'!$M2808</f>
        <v>36621.4</v>
      </c>
      <c r="Q2808" s="25">
        <v>1305.66</v>
      </c>
      <c r="R2808" s="25">
        <f>'LISTA DOS ITENS'!$Q2808*'LISTA DOS ITENS'!$M2808</f>
        <v>55819.57632</v>
      </c>
      <c r="S2808" s="56">
        <f>IF('LISTA DOS ITENS'!$P2808&gt;'LISTA DOS ITENS'!$R2808,'LISTA DOS ITENS'!$P2808,'LISTA DOS ITENS'!$R2808)</f>
        <v>55819.57632</v>
      </c>
      <c r="T2808" s="25">
        <v>289.6486478643513</v>
      </c>
      <c r="U2808" s="25">
        <f>'LISTA DOS ITENS'!$T2808*'LISTA DOS ITENS'!$M2808</f>
        <v>12383.05899</v>
      </c>
      <c r="V2808" s="56">
        <f t="array" ref="V2808">INDEX('RESUMO - LOTES E VMA'!$F$3:$F$181,MATCH('LISTA DOS ITENS'!$D2808,'RESUMO - LOTES E VMA'!$A$3:$A$181,0))</f>
        <v>648734.4058</v>
      </c>
      <c r="W2808" s="57">
        <f>'LISTA DOS ITENS'!$U2808/'LISTA DOS ITENS'!$V2808</f>
        <v>0.01908802567</v>
      </c>
      <c r="X2808" s="53" t="s">
        <v>53</v>
      </c>
      <c r="Y2808" s="53" t="s">
        <v>290</v>
      </c>
      <c r="Z2808" s="58" t="str">
        <f>'LISTA DOS ITENS'!$F2808&amp;"-"&amp;'LISTA DOS ITENS'!$H2808&amp;"-"&amp;'LISTA DOS ITENS'!$J2808&amp;"-"&amp;'LISTA DOS ITENS'!$K2808&amp;"-"&amp;'LISTA DOS ITENS'!$I2808</f>
        <v>10319575-2101-0026-IMOB/NAC-</v>
      </c>
      <c r="AA2808" s="59" t="str">
        <f t="array" ref="AA2808">INDEX('RESUMO - LOTES E VMA'!$M$3:$M$181,MATCH('LISTA DOS ITENS'!$D2808,'RESUMO - LOTES E VMA'!$A$3:$A$181,0))</f>
        <v>Para Leilão</v>
      </c>
      <c r="AB2808" s="60">
        <f t="array" ref="AB2808">INDEX('RESUMO - LOTES E VMA'!$J$3:$J$181,MATCH('LISTA DOS ITENS'!$D2808,'RESUMO - LOTES E VMA'!$A$3:$A$181,0))</f>
        <v>0.2231446348</v>
      </c>
      <c r="AC2808" s="29" t="str">
        <f t="array" ref="AC2808">INDEX('RESUMO - LOTES E VMA'!$L$3:$L$181,MATCH('LISTA DOS ITENS'!$D2808,'RESUMO - LOTES E VMA'!$A$3:$A$181,0))</f>
        <v>1% do Valor de Comparação do VMA</v>
      </c>
      <c r="AD2808" s="53" t="str">
        <f>VLOOKUP(Tabela1[[#This Row],[Índice]],[1]Planilha1!$A:$A,1,0)</f>
        <v>#ERROR!</v>
      </c>
    </row>
    <row r="2809" ht="15.75" customHeight="1">
      <c r="A2809" s="52">
        <v>258636.0</v>
      </c>
      <c r="B2809" s="53" t="s">
        <v>70</v>
      </c>
      <c r="C2809" s="53" t="s">
        <v>71</v>
      </c>
      <c r="D2809" s="22">
        <v>207397.0</v>
      </c>
      <c r="E2809" s="53" t="s">
        <v>119</v>
      </c>
      <c r="F2809" s="54">
        <v>1.0319575E7</v>
      </c>
      <c r="G2809" s="53" t="s">
        <v>2006</v>
      </c>
      <c r="H2809" s="55">
        <v>2101.0</v>
      </c>
      <c r="I2809" s="55" t="s">
        <v>81</v>
      </c>
      <c r="J2809" s="55" t="s">
        <v>126</v>
      </c>
      <c r="K2809" s="53" t="s">
        <v>117</v>
      </c>
      <c r="L2809" s="53"/>
      <c r="M2809" s="53">
        <v>2.0</v>
      </c>
      <c r="N2809" s="53" t="s">
        <v>440</v>
      </c>
      <c r="O2809" s="25">
        <v>938.49</v>
      </c>
      <c r="P2809" s="25">
        <f>'LISTA DOS ITENS'!$O2809*'LISTA DOS ITENS'!$M2809</f>
        <v>1876.98</v>
      </c>
      <c r="Q2809" s="25">
        <v>1305.66</v>
      </c>
      <c r="R2809" s="25">
        <f>'LISTA DOS ITENS'!$Q2809*'LISTA DOS ITENS'!$M2809</f>
        <v>2611.32</v>
      </c>
      <c r="S2809" s="56">
        <f>IF('LISTA DOS ITENS'!$P2809&gt;'LISTA DOS ITENS'!$R2809,'LISTA DOS ITENS'!$P2809,'LISTA DOS ITENS'!$R2809)</f>
        <v>2611.32</v>
      </c>
      <c r="T2809" s="25">
        <v>289.6486478643513</v>
      </c>
      <c r="U2809" s="25">
        <f>'LISTA DOS ITENS'!$T2809*'LISTA DOS ITENS'!$M2809</f>
        <v>579.2972957</v>
      </c>
      <c r="V2809" s="56">
        <f t="array" ref="V2809">INDEX('RESUMO - LOTES E VMA'!$F$3:$F$181,MATCH('LISTA DOS ITENS'!$D2809,'RESUMO - LOTES E VMA'!$A$3:$A$181,0))</f>
        <v>648734.4058</v>
      </c>
      <c r="W2809" s="57">
        <f>'LISTA DOS ITENS'!$U2809/'LISTA DOS ITENS'!$V2809</f>
        <v>0.0008929652729</v>
      </c>
      <c r="X2809" s="53" t="s">
        <v>53</v>
      </c>
      <c r="Y2809" s="53" t="s">
        <v>290</v>
      </c>
      <c r="Z2809" s="58" t="str">
        <f>'LISTA DOS ITENS'!$F2809&amp;"-"&amp;'LISTA DOS ITENS'!$H2809&amp;"-"&amp;'LISTA DOS ITENS'!$J2809&amp;"-"&amp;'LISTA DOS ITENS'!$K2809&amp;"-"&amp;'LISTA DOS ITENS'!$I2809</f>
        <v>10319575-2101-0026-CONS/IAMN-ED-1000-01.01</v>
      </c>
      <c r="AA2809" s="59" t="str">
        <f t="array" ref="AA2809">INDEX('RESUMO - LOTES E VMA'!$M$3:$M$181,MATCH('LISTA DOS ITENS'!$D2809,'RESUMO - LOTES E VMA'!$A$3:$A$181,0))</f>
        <v>Para Leilão</v>
      </c>
      <c r="AB2809" s="60">
        <f t="array" ref="AB2809">INDEX('RESUMO - LOTES E VMA'!$J$3:$J$181,MATCH('LISTA DOS ITENS'!$D2809,'RESUMO - LOTES E VMA'!$A$3:$A$181,0))</f>
        <v>0.2231446348</v>
      </c>
      <c r="AC2809" s="29" t="str">
        <f t="array" ref="AC2809">INDEX('RESUMO - LOTES E VMA'!$L$3:$L$181,MATCH('LISTA DOS ITENS'!$D2809,'RESUMO - LOTES E VMA'!$A$3:$A$181,0))</f>
        <v>1% do Valor de Comparação do VMA</v>
      </c>
      <c r="AD2809" s="53" t="str">
        <f>VLOOKUP(Tabela1[[#This Row],[Índice]],[1]Planilha1!$A:$A,1,0)</f>
        <v>#ERROR!</v>
      </c>
    </row>
    <row r="2810" ht="15.75" customHeight="1">
      <c r="A2810" s="52">
        <v>258637.0</v>
      </c>
      <c r="B2810" s="53" t="s">
        <v>70</v>
      </c>
      <c r="C2810" s="53" t="s">
        <v>71</v>
      </c>
      <c r="D2810" s="22">
        <v>207397.0</v>
      </c>
      <c r="E2810" s="53" t="s">
        <v>119</v>
      </c>
      <c r="F2810" s="54">
        <v>1.0319575E7</v>
      </c>
      <c r="G2810" s="53" t="s">
        <v>2006</v>
      </c>
      <c r="H2810" s="55">
        <v>2101.0</v>
      </c>
      <c r="I2810" s="55" t="s">
        <v>146</v>
      </c>
      <c r="J2810" s="55" t="s">
        <v>126</v>
      </c>
      <c r="K2810" s="53" t="s">
        <v>117</v>
      </c>
      <c r="L2810" s="53"/>
      <c r="M2810" s="53">
        <v>0.15</v>
      </c>
      <c r="N2810" s="53" t="s">
        <v>440</v>
      </c>
      <c r="O2810" s="25">
        <v>1396.0</v>
      </c>
      <c r="P2810" s="25">
        <f>'LISTA DOS ITENS'!$O2810*'LISTA DOS ITENS'!$M2810</f>
        <v>209.4</v>
      </c>
      <c r="Q2810" s="25">
        <v>1305.66</v>
      </c>
      <c r="R2810" s="25">
        <f>'LISTA DOS ITENS'!$Q2810*'LISTA DOS ITENS'!$M2810</f>
        <v>195.849</v>
      </c>
      <c r="S2810" s="56">
        <f>IF('LISTA DOS ITENS'!$P2810&gt;'LISTA DOS ITENS'!$R2810,'LISTA DOS ITENS'!$P2810,'LISTA DOS ITENS'!$R2810)</f>
        <v>209.4</v>
      </c>
      <c r="T2810" s="25">
        <v>289.6486478643513</v>
      </c>
      <c r="U2810" s="25">
        <f>'LISTA DOS ITENS'!$T2810*'LISTA DOS ITENS'!$M2810</f>
        <v>43.44729718</v>
      </c>
      <c r="V2810" s="56">
        <f t="array" ref="V2810">INDEX('RESUMO - LOTES E VMA'!$F$3:$F$181,MATCH('LISTA DOS ITENS'!$D2810,'RESUMO - LOTES E VMA'!$A$3:$A$181,0))</f>
        <v>648734.4058</v>
      </c>
      <c r="W2810" s="57">
        <f>'LISTA DOS ITENS'!$U2810/'LISTA DOS ITENS'!$V2810</f>
        <v>0.00006697239546</v>
      </c>
      <c r="X2810" s="53" t="s">
        <v>53</v>
      </c>
      <c r="Y2810" s="53" t="s">
        <v>290</v>
      </c>
      <c r="Z2810" s="58" t="str">
        <f>'LISTA DOS ITENS'!$F2810&amp;"-"&amp;'LISTA DOS ITENS'!$H2810&amp;"-"&amp;'LISTA DOS ITENS'!$J2810&amp;"-"&amp;'LISTA DOS ITENS'!$K2810&amp;"-"&amp;'LISTA DOS ITENS'!$I2810</f>
        <v>10319575-2101-0026-CONS/IAMN-JP-3553-12-001-MRP</v>
      </c>
      <c r="AA2810" s="59" t="str">
        <f t="array" ref="AA2810">INDEX('RESUMO - LOTES E VMA'!$M$3:$M$181,MATCH('LISTA DOS ITENS'!$D2810,'RESUMO - LOTES E VMA'!$A$3:$A$181,0))</f>
        <v>Para Leilão</v>
      </c>
      <c r="AB2810" s="60">
        <f t="array" ref="AB2810">INDEX('RESUMO - LOTES E VMA'!$J$3:$J$181,MATCH('LISTA DOS ITENS'!$D2810,'RESUMO - LOTES E VMA'!$A$3:$A$181,0))</f>
        <v>0.2231446348</v>
      </c>
      <c r="AC2810" s="29" t="str">
        <f t="array" ref="AC2810">INDEX('RESUMO - LOTES E VMA'!$L$3:$L$181,MATCH('LISTA DOS ITENS'!$D2810,'RESUMO - LOTES E VMA'!$A$3:$A$181,0))</f>
        <v>1% do Valor de Comparação do VMA</v>
      </c>
      <c r="AD2810" s="53" t="str">
        <f>VLOOKUP(Tabela1[[#This Row],[Índice]],[1]Planilha1!$A:$A,1,0)</f>
        <v>#ERROR!</v>
      </c>
    </row>
    <row r="2811" ht="15.75" customHeight="1">
      <c r="A2811" s="52">
        <v>258638.0</v>
      </c>
      <c r="B2811" s="53" t="s">
        <v>70</v>
      </c>
      <c r="C2811" s="53" t="s">
        <v>71</v>
      </c>
      <c r="D2811" s="22">
        <v>207397.0</v>
      </c>
      <c r="E2811" s="53" t="s">
        <v>119</v>
      </c>
      <c r="F2811" s="54">
        <v>1.0319575E7</v>
      </c>
      <c r="G2811" s="53" t="s">
        <v>2006</v>
      </c>
      <c r="H2811" s="55">
        <v>2101.0</v>
      </c>
      <c r="I2811" s="55" t="s">
        <v>81</v>
      </c>
      <c r="J2811" s="55" t="s">
        <v>126</v>
      </c>
      <c r="K2811" s="53" t="s">
        <v>122</v>
      </c>
      <c r="L2811" s="53"/>
      <c r="M2811" s="53">
        <v>13.0</v>
      </c>
      <c r="N2811" s="53" t="s">
        <v>440</v>
      </c>
      <c r="O2811" s="25">
        <v>732.1592307692307</v>
      </c>
      <c r="P2811" s="25">
        <f>'LISTA DOS ITENS'!$O2811*'LISTA DOS ITENS'!$M2811</f>
        <v>9518.07</v>
      </c>
      <c r="Q2811" s="25">
        <v>1305.66</v>
      </c>
      <c r="R2811" s="25">
        <f>'LISTA DOS ITENS'!$Q2811*'LISTA DOS ITENS'!$M2811</f>
        <v>16973.58</v>
      </c>
      <c r="S2811" s="56">
        <f>IF('LISTA DOS ITENS'!$P2811&gt;'LISTA DOS ITENS'!$R2811,'LISTA DOS ITENS'!$P2811,'LISTA DOS ITENS'!$R2811)</f>
        <v>16973.58</v>
      </c>
      <c r="T2811" s="25">
        <v>289.6486478643513</v>
      </c>
      <c r="U2811" s="25">
        <f>'LISTA DOS ITENS'!$T2811*'LISTA DOS ITENS'!$M2811</f>
        <v>3765.432422</v>
      </c>
      <c r="V2811" s="56">
        <f t="array" ref="V2811">INDEX('RESUMO - LOTES E VMA'!$F$3:$F$181,MATCH('LISTA DOS ITENS'!$D2811,'RESUMO - LOTES E VMA'!$A$3:$A$181,0))</f>
        <v>648734.4058</v>
      </c>
      <c r="W2811" s="57">
        <f>'LISTA DOS ITENS'!$U2811/'LISTA DOS ITENS'!$V2811</f>
        <v>0.005804274274</v>
      </c>
      <c r="X2811" s="53" t="s">
        <v>53</v>
      </c>
      <c r="Y2811" s="53" t="s">
        <v>290</v>
      </c>
      <c r="Z2811" s="58" t="str">
        <f>'LISTA DOS ITENS'!$F2811&amp;"-"&amp;'LISTA DOS ITENS'!$H2811&amp;"-"&amp;'LISTA DOS ITENS'!$J2811&amp;"-"&amp;'LISTA DOS ITENS'!$K2811&amp;"-"&amp;'LISTA DOS ITENS'!$I2811</f>
        <v>10319575-2101-0026-IMOB/IAMN-ED-1000-01.01</v>
      </c>
      <c r="AA2811" s="59" t="str">
        <f t="array" ref="AA2811">INDEX('RESUMO - LOTES E VMA'!$M$3:$M$181,MATCH('LISTA DOS ITENS'!$D2811,'RESUMO - LOTES E VMA'!$A$3:$A$181,0))</f>
        <v>Para Leilão</v>
      </c>
      <c r="AB2811" s="60">
        <f t="array" ref="AB2811">INDEX('RESUMO - LOTES E VMA'!$J$3:$J$181,MATCH('LISTA DOS ITENS'!$D2811,'RESUMO - LOTES E VMA'!$A$3:$A$181,0))</f>
        <v>0.2231446348</v>
      </c>
      <c r="AC2811" s="29" t="str">
        <f t="array" ref="AC2811">INDEX('RESUMO - LOTES E VMA'!$L$3:$L$181,MATCH('LISTA DOS ITENS'!$D2811,'RESUMO - LOTES E VMA'!$A$3:$A$181,0))</f>
        <v>1% do Valor de Comparação do VMA</v>
      </c>
      <c r="AD2811" s="53" t="str">
        <f>VLOOKUP(Tabela1[[#This Row],[Índice]],[1]Planilha1!$A:$A,1,0)</f>
        <v>#ERROR!</v>
      </c>
    </row>
    <row r="2812" ht="15.75" customHeight="1">
      <c r="A2812" s="52">
        <v>258639.0</v>
      </c>
      <c r="B2812" s="53" t="s">
        <v>70</v>
      </c>
      <c r="C2812" s="53" t="s">
        <v>71</v>
      </c>
      <c r="D2812" s="22">
        <v>207397.0</v>
      </c>
      <c r="E2812" s="53" t="s">
        <v>119</v>
      </c>
      <c r="F2812" s="54">
        <v>1.0319575E7</v>
      </c>
      <c r="G2812" s="53" t="s">
        <v>2006</v>
      </c>
      <c r="H2812" s="55">
        <v>2101.0</v>
      </c>
      <c r="I2812" s="55" t="s">
        <v>81</v>
      </c>
      <c r="J2812" s="55" t="s">
        <v>126</v>
      </c>
      <c r="K2812" s="53" t="s">
        <v>80</v>
      </c>
      <c r="L2812" s="53"/>
      <c r="M2812" s="53">
        <v>2.0</v>
      </c>
      <c r="N2812" s="53" t="s">
        <v>440</v>
      </c>
      <c r="O2812" s="25">
        <v>844.69</v>
      </c>
      <c r="P2812" s="25">
        <f>'LISTA DOS ITENS'!$O2812*'LISTA DOS ITENS'!$M2812</f>
        <v>1689.38</v>
      </c>
      <c r="Q2812" s="25">
        <v>1305.66</v>
      </c>
      <c r="R2812" s="25">
        <f>'LISTA DOS ITENS'!$Q2812*'LISTA DOS ITENS'!$M2812</f>
        <v>2611.32</v>
      </c>
      <c r="S2812" s="56">
        <f>IF('LISTA DOS ITENS'!$P2812&gt;'LISTA DOS ITENS'!$R2812,'LISTA DOS ITENS'!$P2812,'LISTA DOS ITENS'!$R2812)</f>
        <v>2611.32</v>
      </c>
      <c r="T2812" s="25">
        <v>289.6486478643513</v>
      </c>
      <c r="U2812" s="25">
        <f>'LISTA DOS ITENS'!$T2812*'LISTA DOS ITENS'!$M2812</f>
        <v>579.2972957</v>
      </c>
      <c r="V2812" s="56">
        <f t="array" ref="V2812">INDEX('RESUMO - LOTES E VMA'!$F$3:$F$181,MATCH('LISTA DOS ITENS'!$D2812,'RESUMO - LOTES E VMA'!$A$3:$A$181,0))</f>
        <v>648734.4058</v>
      </c>
      <c r="W2812" s="57">
        <f>'LISTA DOS ITENS'!$U2812/'LISTA DOS ITENS'!$V2812</f>
        <v>0.0008929652729</v>
      </c>
      <c r="X2812" s="53" t="s">
        <v>53</v>
      </c>
      <c r="Y2812" s="53" t="s">
        <v>290</v>
      </c>
      <c r="Z2812" s="58" t="str">
        <f>'LISTA DOS ITENS'!$F2812&amp;"-"&amp;'LISTA DOS ITENS'!$H2812&amp;"-"&amp;'LISTA DOS ITENS'!$J2812&amp;"-"&amp;'LISTA DOS ITENS'!$K2812&amp;"-"&amp;'LISTA DOS ITENS'!$I2812</f>
        <v>10319575-2101-0026-IMOB/NAC-ED-1000-01.01</v>
      </c>
      <c r="AA2812" s="59" t="str">
        <f t="array" ref="AA2812">INDEX('RESUMO - LOTES E VMA'!$M$3:$M$181,MATCH('LISTA DOS ITENS'!$D2812,'RESUMO - LOTES E VMA'!$A$3:$A$181,0))</f>
        <v>Para Leilão</v>
      </c>
      <c r="AB2812" s="60">
        <f t="array" ref="AB2812">INDEX('RESUMO - LOTES E VMA'!$J$3:$J$181,MATCH('LISTA DOS ITENS'!$D2812,'RESUMO - LOTES E VMA'!$A$3:$A$181,0))</f>
        <v>0.2231446348</v>
      </c>
      <c r="AC2812" s="29" t="str">
        <f t="array" ref="AC2812">INDEX('RESUMO - LOTES E VMA'!$L$3:$L$181,MATCH('LISTA DOS ITENS'!$D2812,'RESUMO - LOTES E VMA'!$A$3:$A$181,0))</f>
        <v>1% do Valor de Comparação do VMA</v>
      </c>
      <c r="AD2812" s="53" t="str">
        <f>VLOOKUP(Tabela1[[#This Row],[Índice]],[1]Planilha1!$A:$A,1,0)</f>
        <v>#ERROR!</v>
      </c>
    </row>
    <row r="2813" ht="15.75" customHeight="1">
      <c r="A2813" s="52">
        <v>258640.0</v>
      </c>
      <c r="B2813" s="53" t="s">
        <v>70</v>
      </c>
      <c r="C2813" s="53" t="s">
        <v>71</v>
      </c>
      <c r="D2813" s="22">
        <v>207397.0</v>
      </c>
      <c r="E2813" s="53" t="s">
        <v>119</v>
      </c>
      <c r="F2813" s="54">
        <v>1.0322806E7</v>
      </c>
      <c r="G2813" s="53" t="s">
        <v>2007</v>
      </c>
      <c r="H2813" s="55">
        <v>2101.0</v>
      </c>
      <c r="I2813" s="55"/>
      <c r="J2813" s="55" t="s">
        <v>126</v>
      </c>
      <c r="K2813" s="53" t="s">
        <v>73</v>
      </c>
      <c r="L2813" s="53"/>
      <c r="M2813" s="53">
        <v>86.67000000000004</v>
      </c>
      <c r="N2813" s="53" t="s">
        <v>440</v>
      </c>
      <c r="O2813" s="25">
        <v>193.15880997403733</v>
      </c>
      <c r="P2813" s="25">
        <f>'LISTA DOS ITENS'!$O2813*'LISTA DOS ITENS'!$M2813</f>
        <v>16741.07406</v>
      </c>
      <c r="Q2813" s="25">
        <v>248.17</v>
      </c>
      <c r="R2813" s="25">
        <f>'LISTA DOS ITENS'!$Q2813*'LISTA DOS ITENS'!$M2813</f>
        <v>21508.8939</v>
      </c>
      <c r="S2813" s="56">
        <f>IF('LISTA DOS ITENS'!$P2813&gt;'LISTA DOS ITENS'!$R2813,'LISTA DOS ITENS'!$P2813,'LISTA DOS ITENS'!$R2813)</f>
        <v>21508.8939</v>
      </c>
      <c r="T2813" s="25">
        <v>56.06047445952989</v>
      </c>
      <c r="U2813" s="25">
        <f>'LISTA DOS ITENS'!$T2813*'LISTA DOS ITENS'!$M2813</f>
        <v>4858.761321</v>
      </c>
      <c r="V2813" s="56">
        <f t="array" ref="V2813">INDEX('RESUMO - LOTES E VMA'!$F$3:$F$181,MATCH('LISTA DOS ITENS'!$D2813,'RESUMO - LOTES E VMA'!$A$3:$A$181,0))</f>
        <v>648734.4058</v>
      </c>
      <c r="W2813" s="57">
        <f>'LISTA DOS ITENS'!$U2813/'LISTA DOS ITENS'!$V2813</f>
        <v>0.007489600178</v>
      </c>
      <c r="X2813" s="53" t="s">
        <v>53</v>
      </c>
      <c r="Y2813" s="53" t="s">
        <v>290</v>
      </c>
      <c r="Z2813" s="58" t="str">
        <f>'LISTA DOS ITENS'!$F2813&amp;"-"&amp;'LISTA DOS ITENS'!$H2813&amp;"-"&amp;'LISTA DOS ITENS'!$J2813&amp;"-"&amp;'LISTA DOS ITENS'!$K2813&amp;"-"&amp;'LISTA DOS ITENS'!$I2813</f>
        <v>10322806-2101-0026-CONS/NAC-</v>
      </c>
      <c r="AA2813" s="59" t="str">
        <f t="array" ref="AA2813">INDEX('RESUMO - LOTES E VMA'!$M$3:$M$181,MATCH('LISTA DOS ITENS'!$D2813,'RESUMO - LOTES E VMA'!$A$3:$A$181,0))</f>
        <v>Para Leilão</v>
      </c>
      <c r="AB2813" s="60">
        <f t="array" ref="AB2813">INDEX('RESUMO - LOTES E VMA'!$J$3:$J$181,MATCH('LISTA DOS ITENS'!$D2813,'RESUMO - LOTES E VMA'!$A$3:$A$181,0))</f>
        <v>0.2231446348</v>
      </c>
      <c r="AC2813" s="29" t="str">
        <f t="array" ref="AC2813">INDEX('RESUMO - LOTES E VMA'!$L$3:$L$181,MATCH('LISTA DOS ITENS'!$D2813,'RESUMO - LOTES E VMA'!$A$3:$A$181,0))</f>
        <v>1% do Valor de Comparação do VMA</v>
      </c>
      <c r="AD2813" s="53" t="str">
        <f>VLOOKUP(Tabela1[[#This Row],[Índice]],[1]Planilha1!$A:$A,1,0)</f>
        <v>#ERROR!</v>
      </c>
    </row>
    <row r="2814" ht="15.75" customHeight="1">
      <c r="A2814" s="52">
        <v>258641.0</v>
      </c>
      <c r="B2814" s="53" t="s">
        <v>70</v>
      </c>
      <c r="C2814" s="53" t="s">
        <v>71</v>
      </c>
      <c r="D2814" s="22">
        <v>207397.0</v>
      </c>
      <c r="E2814" s="53" t="s">
        <v>119</v>
      </c>
      <c r="F2814" s="54">
        <v>1.0322806E7</v>
      </c>
      <c r="G2814" s="53" t="s">
        <v>2007</v>
      </c>
      <c r="H2814" s="55">
        <v>2101.0</v>
      </c>
      <c r="I2814" s="55"/>
      <c r="J2814" s="55" t="s">
        <v>126</v>
      </c>
      <c r="K2814" s="53" t="s">
        <v>125</v>
      </c>
      <c r="L2814" s="53"/>
      <c r="M2814" s="53">
        <v>28.01</v>
      </c>
      <c r="N2814" s="53" t="s">
        <v>440</v>
      </c>
      <c r="O2814" s="25">
        <v>196.17565155301676</v>
      </c>
      <c r="P2814" s="25">
        <f>'LISTA DOS ITENS'!$O2814*'LISTA DOS ITENS'!$M2814</f>
        <v>5494.88</v>
      </c>
      <c r="Q2814" s="25">
        <v>248.17</v>
      </c>
      <c r="R2814" s="25">
        <f>'LISTA DOS ITENS'!$Q2814*'LISTA DOS ITENS'!$M2814</f>
        <v>6951.2417</v>
      </c>
      <c r="S2814" s="56">
        <f>IF('LISTA DOS ITENS'!$P2814&gt;'LISTA DOS ITENS'!$R2814,'LISTA DOS ITENS'!$P2814,'LISTA DOS ITENS'!$R2814)</f>
        <v>6951.2417</v>
      </c>
      <c r="T2814" s="25">
        <v>56.06047445952989</v>
      </c>
      <c r="U2814" s="25">
        <f>'LISTA DOS ITENS'!$T2814*'LISTA DOS ITENS'!$M2814</f>
        <v>1570.25389</v>
      </c>
      <c r="V2814" s="56">
        <f t="array" ref="V2814">INDEX('RESUMO - LOTES E VMA'!$F$3:$F$181,MATCH('LISTA DOS ITENS'!$D2814,'RESUMO - LOTES E VMA'!$A$3:$A$181,0))</f>
        <v>648734.4058</v>
      </c>
      <c r="W2814" s="57">
        <f>'LISTA DOS ITENS'!$U2814/'LISTA DOS ITENS'!$V2814</f>
        <v>0.002420488069</v>
      </c>
      <c r="X2814" s="53" t="s">
        <v>53</v>
      </c>
      <c r="Y2814" s="53" t="s">
        <v>290</v>
      </c>
      <c r="Z2814" s="58" t="str">
        <f>'LISTA DOS ITENS'!$F2814&amp;"-"&amp;'LISTA DOS ITENS'!$H2814&amp;"-"&amp;'LISTA DOS ITENS'!$J2814&amp;"-"&amp;'LISTA DOS ITENS'!$K2814&amp;"-"&amp;'LISTA DOS ITENS'!$I2814</f>
        <v>10322806-2101-0026-PAR/NAC-</v>
      </c>
      <c r="AA2814" s="59" t="str">
        <f t="array" ref="AA2814">INDEX('RESUMO - LOTES E VMA'!$M$3:$M$181,MATCH('LISTA DOS ITENS'!$D2814,'RESUMO - LOTES E VMA'!$A$3:$A$181,0))</f>
        <v>Para Leilão</v>
      </c>
      <c r="AB2814" s="60">
        <f t="array" ref="AB2814">INDEX('RESUMO - LOTES E VMA'!$J$3:$J$181,MATCH('LISTA DOS ITENS'!$D2814,'RESUMO - LOTES E VMA'!$A$3:$A$181,0))</f>
        <v>0.2231446348</v>
      </c>
      <c r="AC2814" s="29" t="str">
        <f t="array" ref="AC2814">INDEX('RESUMO - LOTES E VMA'!$L$3:$L$181,MATCH('LISTA DOS ITENS'!$D2814,'RESUMO - LOTES E VMA'!$A$3:$A$181,0))</f>
        <v>1% do Valor de Comparação do VMA</v>
      </c>
      <c r="AD2814" s="53" t="str">
        <f>VLOOKUP(Tabela1[[#This Row],[Índice]],[1]Planilha1!$A:$A,1,0)</f>
        <v>#ERROR!</v>
      </c>
    </row>
    <row r="2815" ht="15.75" customHeight="1">
      <c r="A2815" s="52">
        <v>258642.0</v>
      </c>
      <c r="B2815" s="53" t="s">
        <v>70</v>
      </c>
      <c r="C2815" s="53" t="s">
        <v>71</v>
      </c>
      <c r="D2815" s="22">
        <v>207397.0</v>
      </c>
      <c r="E2815" s="53" t="s">
        <v>119</v>
      </c>
      <c r="F2815" s="54">
        <v>1.0322806E7</v>
      </c>
      <c r="G2815" s="53" t="s">
        <v>2007</v>
      </c>
      <c r="H2815" s="55">
        <v>2101.0</v>
      </c>
      <c r="I2815" s="55" t="s">
        <v>2008</v>
      </c>
      <c r="J2815" s="55" t="s">
        <v>126</v>
      </c>
      <c r="K2815" s="53" t="s">
        <v>125</v>
      </c>
      <c r="L2815" s="53"/>
      <c r="M2815" s="53">
        <v>23.428000000000004</v>
      </c>
      <c r="N2815" s="53" t="s">
        <v>440</v>
      </c>
      <c r="O2815" s="25">
        <v>196.65</v>
      </c>
      <c r="P2815" s="25">
        <f>'LISTA DOS ITENS'!$O2815*'LISTA DOS ITENS'!$M2815</f>
        <v>4607.1162</v>
      </c>
      <c r="Q2815" s="25">
        <v>248.17</v>
      </c>
      <c r="R2815" s="25">
        <f>'LISTA DOS ITENS'!$Q2815*'LISTA DOS ITENS'!$M2815</f>
        <v>5814.12676</v>
      </c>
      <c r="S2815" s="56">
        <f>IF('LISTA DOS ITENS'!$P2815&gt;'LISTA DOS ITENS'!$R2815,'LISTA DOS ITENS'!$P2815,'LISTA DOS ITENS'!$R2815)</f>
        <v>5814.12676</v>
      </c>
      <c r="T2815" s="25">
        <v>56.06047445952989</v>
      </c>
      <c r="U2815" s="25">
        <f>'LISTA DOS ITENS'!$T2815*'LISTA DOS ITENS'!$M2815</f>
        <v>1313.384796</v>
      </c>
      <c r="V2815" s="56">
        <f t="array" ref="V2815">INDEX('RESUMO - LOTES E VMA'!$F$3:$F$181,MATCH('LISTA DOS ITENS'!$D2815,'RESUMO - LOTES E VMA'!$A$3:$A$181,0))</f>
        <v>648734.4058</v>
      </c>
      <c r="W2815" s="57">
        <f>'LISTA DOS ITENS'!$U2815/'LISTA DOS ITENS'!$V2815</f>
        <v>0.002024533898</v>
      </c>
      <c r="X2815" s="53" t="s">
        <v>53</v>
      </c>
      <c r="Y2815" s="53" t="s">
        <v>290</v>
      </c>
      <c r="Z2815" s="58" t="str">
        <f>'LISTA DOS ITENS'!$F2815&amp;"-"&amp;'LISTA DOS ITENS'!$H2815&amp;"-"&amp;'LISTA DOS ITENS'!$J2815&amp;"-"&amp;'LISTA DOS ITENS'!$K2815&amp;"-"&amp;'LISTA DOS ITENS'!$I2815</f>
        <v>10322806-2101-0026-PAR/NAC-IN-3A17-11-709-MRP</v>
      </c>
      <c r="AA2815" s="59" t="str">
        <f t="array" ref="AA2815">INDEX('RESUMO - LOTES E VMA'!$M$3:$M$181,MATCH('LISTA DOS ITENS'!$D2815,'RESUMO - LOTES E VMA'!$A$3:$A$181,0))</f>
        <v>Para Leilão</v>
      </c>
      <c r="AB2815" s="60">
        <f t="array" ref="AB2815">INDEX('RESUMO - LOTES E VMA'!$J$3:$J$181,MATCH('LISTA DOS ITENS'!$D2815,'RESUMO - LOTES E VMA'!$A$3:$A$181,0))</f>
        <v>0.2231446348</v>
      </c>
      <c r="AC2815" s="29" t="str">
        <f t="array" ref="AC2815">INDEX('RESUMO - LOTES E VMA'!$L$3:$L$181,MATCH('LISTA DOS ITENS'!$D2815,'RESUMO - LOTES E VMA'!$A$3:$A$181,0))</f>
        <v>1% do Valor de Comparação do VMA</v>
      </c>
      <c r="AD2815" s="53" t="str">
        <f>VLOOKUP(Tabela1[[#This Row],[Índice]],[1]Planilha1!$A:$A,1,0)</f>
        <v>#ERROR!</v>
      </c>
    </row>
    <row r="2816" ht="15.75" customHeight="1">
      <c r="A2816" s="52">
        <v>258643.0</v>
      </c>
      <c r="B2816" s="53" t="s">
        <v>70</v>
      </c>
      <c r="C2816" s="53" t="s">
        <v>71</v>
      </c>
      <c r="D2816" s="22">
        <v>207397.0</v>
      </c>
      <c r="E2816" s="53" t="s">
        <v>119</v>
      </c>
      <c r="F2816" s="54">
        <v>1.0322806E7</v>
      </c>
      <c r="G2816" s="53" t="s">
        <v>2007</v>
      </c>
      <c r="H2816" s="55">
        <v>2101.0</v>
      </c>
      <c r="I2816" s="55"/>
      <c r="J2816" s="55" t="s">
        <v>126</v>
      </c>
      <c r="K2816" s="53" t="s">
        <v>117</v>
      </c>
      <c r="L2816" s="53"/>
      <c r="M2816" s="53">
        <v>45.541</v>
      </c>
      <c r="N2816" s="53" t="s">
        <v>440</v>
      </c>
      <c r="O2816" s="25">
        <v>248.1680244175578</v>
      </c>
      <c r="P2816" s="25">
        <f>'LISTA DOS ITENS'!$O2816*'LISTA DOS ITENS'!$M2816</f>
        <v>11301.82</v>
      </c>
      <c r="Q2816" s="25">
        <v>248.17</v>
      </c>
      <c r="R2816" s="25">
        <f>'LISTA DOS ITENS'!$Q2816*'LISTA DOS ITENS'!$M2816</f>
        <v>11301.90997</v>
      </c>
      <c r="S2816" s="56">
        <f>IF('LISTA DOS ITENS'!$P2816&gt;'LISTA DOS ITENS'!$R2816,'LISTA DOS ITENS'!$P2816,'LISTA DOS ITENS'!$R2816)</f>
        <v>11301.90997</v>
      </c>
      <c r="T2816" s="25">
        <v>56.06047445952989</v>
      </c>
      <c r="U2816" s="25">
        <f>'LISTA DOS ITENS'!$T2816*'LISTA DOS ITENS'!$M2816</f>
        <v>2553.050067</v>
      </c>
      <c r="V2816" s="56">
        <f t="array" ref="V2816">INDEX('RESUMO - LOTES E VMA'!$F$3:$F$181,MATCH('LISTA DOS ITENS'!$D2816,'RESUMO - LOTES E VMA'!$A$3:$A$181,0))</f>
        <v>648734.4058</v>
      </c>
      <c r="W2816" s="57">
        <f>'LISTA DOS ITENS'!$U2816/'LISTA DOS ITENS'!$V2816</f>
        <v>0.003935431888</v>
      </c>
      <c r="X2816" s="53" t="s">
        <v>53</v>
      </c>
      <c r="Y2816" s="53" t="s">
        <v>290</v>
      </c>
      <c r="Z2816" s="58" t="str">
        <f>'LISTA DOS ITENS'!$F2816&amp;"-"&amp;'LISTA DOS ITENS'!$H2816&amp;"-"&amp;'LISTA DOS ITENS'!$J2816&amp;"-"&amp;'LISTA DOS ITENS'!$K2816&amp;"-"&amp;'LISTA DOS ITENS'!$I2816</f>
        <v>10322806-2101-0026-CONS/IAMN-</v>
      </c>
      <c r="AA2816" s="59" t="str">
        <f t="array" ref="AA2816">INDEX('RESUMO - LOTES E VMA'!$M$3:$M$181,MATCH('LISTA DOS ITENS'!$D2816,'RESUMO - LOTES E VMA'!$A$3:$A$181,0))</f>
        <v>Para Leilão</v>
      </c>
      <c r="AB2816" s="60">
        <f t="array" ref="AB2816">INDEX('RESUMO - LOTES E VMA'!$J$3:$J$181,MATCH('LISTA DOS ITENS'!$D2816,'RESUMO - LOTES E VMA'!$A$3:$A$181,0))</f>
        <v>0.2231446348</v>
      </c>
      <c r="AC2816" s="29" t="str">
        <f t="array" ref="AC2816">INDEX('RESUMO - LOTES E VMA'!$L$3:$L$181,MATCH('LISTA DOS ITENS'!$D2816,'RESUMO - LOTES E VMA'!$A$3:$A$181,0))</f>
        <v>1% do Valor de Comparação do VMA</v>
      </c>
      <c r="AD2816" s="53" t="str">
        <f>VLOOKUP(Tabela1[[#This Row],[Índice]],[1]Planilha1!$A:$A,1,0)</f>
        <v>#ERROR!</v>
      </c>
    </row>
    <row r="2817" ht="15.75" customHeight="1">
      <c r="A2817" s="52">
        <v>258644.0</v>
      </c>
      <c r="B2817" s="53" t="s">
        <v>70</v>
      </c>
      <c r="C2817" s="53" t="s">
        <v>71</v>
      </c>
      <c r="D2817" s="22">
        <v>207397.0</v>
      </c>
      <c r="E2817" s="53" t="s">
        <v>119</v>
      </c>
      <c r="F2817" s="54">
        <v>1.0322806E7</v>
      </c>
      <c r="G2817" s="53" t="s">
        <v>2007</v>
      </c>
      <c r="H2817" s="55">
        <v>2101.0</v>
      </c>
      <c r="I2817" s="55" t="s">
        <v>81</v>
      </c>
      <c r="J2817" s="55" t="s">
        <v>126</v>
      </c>
      <c r="K2817" s="53" t="s">
        <v>117</v>
      </c>
      <c r="L2817" s="53"/>
      <c r="M2817" s="53">
        <v>35.459</v>
      </c>
      <c r="N2817" s="53" t="s">
        <v>440</v>
      </c>
      <c r="O2817" s="25">
        <v>244.72420289855071</v>
      </c>
      <c r="P2817" s="25">
        <f>'LISTA DOS ITENS'!$O2817*'LISTA DOS ITENS'!$M2817</f>
        <v>8677.675511</v>
      </c>
      <c r="Q2817" s="25">
        <v>248.17</v>
      </c>
      <c r="R2817" s="25">
        <f>'LISTA DOS ITENS'!$Q2817*'LISTA DOS ITENS'!$M2817</f>
        <v>8799.86003</v>
      </c>
      <c r="S2817" s="56">
        <f>IF('LISTA DOS ITENS'!$P2817&gt;'LISTA DOS ITENS'!$R2817,'LISTA DOS ITENS'!$P2817,'LISTA DOS ITENS'!$R2817)</f>
        <v>8799.86003</v>
      </c>
      <c r="T2817" s="25">
        <v>56.06047445952989</v>
      </c>
      <c r="U2817" s="25">
        <f>'LISTA DOS ITENS'!$T2817*'LISTA DOS ITENS'!$M2817</f>
        <v>1987.848364</v>
      </c>
      <c r="V2817" s="56">
        <f t="array" ref="V2817">INDEX('RESUMO - LOTES E VMA'!$F$3:$F$181,MATCH('LISTA DOS ITENS'!$D2817,'RESUMO - LOTES E VMA'!$A$3:$A$181,0))</f>
        <v>648734.4058</v>
      </c>
      <c r="W2817" s="57">
        <f>'LISTA DOS ITENS'!$U2817/'LISTA DOS ITENS'!$V2817</f>
        <v>0.003064194447</v>
      </c>
      <c r="X2817" s="53" t="s">
        <v>53</v>
      </c>
      <c r="Y2817" s="53" t="s">
        <v>290</v>
      </c>
      <c r="Z2817" s="58" t="str">
        <f>'LISTA DOS ITENS'!$F2817&amp;"-"&amp;'LISTA DOS ITENS'!$H2817&amp;"-"&amp;'LISTA DOS ITENS'!$J2817&amp;"-"&amp;'LISTA DOS ITENS'!$K2817&amp;"-"&amp;'LISTA DOS ITENS'!$I2817</f>
        <v>10322806-2101-0026-CONS/IAMN-ED-1000-01.01</v>
      </c>
      <c r="AA2817" s="59" t="str">
        <f t="array" ref="AA2817">INDEX('RESUMO - LOTES E VMA'!$M$3:$M$181,MATCH('LISTA DOS ITENS'!$D2817,'RESUMO - LOTES E VMA'!$A$3:$A$181,0))</f>
        <v>Para Leilão</v>
      </c>
      <c r="AB2817" s="60">
        <f t="array" ref="AB2817">INDEX('RESUMO - LOTES E VMA'!$J$3:$J$181,MATCH('LISTA DOS ITENS'!$D2817,'RESUMO - LOTES E VMA'!$A$3:$A$181,0))</f>
        <v>0.2231446348</v>
      </c>
      <c r="AC2817" s="29" t="str">
        <f t="array" ref="AC2817">INDEX('RESUMO - LOTES E VMA'!$L$3:$L$181,MATCH('LISTA DOS ITENS'!$D2817,'RESUMO - LOTES E VMA'!$A$3:$A$181,0))</f>
        <v>1% do Valor de Comparação do VMA</v>
      </c>
      <c r="AD2817" s="53" t="str">
        <f>VLOOKUP(Tabela1[[#This Row],[Índice]],[1]Planilha1!$A:$A,1,0)</f>
        <v>#ERROR!</v>
      </c>
    </row>
    <row r="2818" ht="15.75" customHeight="1">
      <c r="A2818" s="52">
        <v>258645.0</v>
      </c>
      <c r="B2818" s="53" t="s">
        <v>70</v>
      </c>
      <c r="C2818" s="53" t="s">
        <v>71</v>
      </c>
      <c r="D2818" s="22">
        <v>207397.0</v>
      </c>
      <c r="E2818" s="53" t="s">
        <v>119</v>
      </c>
      <c r="F2818" s="54">
        <v>1.0322806E7</v>
      </c>
      <c r="G2818" s="53" t="s">
        <v>2007</v>
      </c>
      <c r="H2818" s="55">
        <v>2101.0</v>
      </c>
      <c r="I2818" s="55"/>
      <c r="J2818" s="55" t="s">
        <v>126</v>
      </c>
      <c r="K2818" s="53" t="s">
        <v>122</v>
      </c>
      <c r="L2818" s="53"/>
      <c r="M2818" s="53">
        <v>43.63100000000006</v>
      </c>
      <c r="N2818" s="53" t="s">
        <v>440</v>
      </c>
      <c r="O2818" s="25">
        <v>186.36559913638</v>
      </c>
      <c r="P2818" s="25">
        <f>'LISTA DOS ITENS'!$O2818*'LISTA DOS ITENS'!$M2818</f>
        <v>8131.317456</v>
      </c>
      <c r="Q2818" s="25">
        <v>248.17</v>
      </c>
      <c r="R2818" s="25">
        <f>'LISTA DOS ITENS'!$Q2818*'LISTA DOS ITENS'!$M2818</f>
        <v>10827.90527</v>
      </c>
      <c r="S2818" s="56">
        <f>IF('LISTA DOS ITENS'!$P2818&gt;'LISTA DOS ITENS'!$R2818,'LISTA DOS ITENS'!$P2818,'LISTA DOS ITENS'!$R2818)</f>
        <v>10827.90527</v>
      </c>
      <c r="T2818" s="25">
        <v>56.06047445952989</v>
      </c>
      <c r="U2818" s="25">
        <f>'LISTA DOS ITENS'!$T2818*'LISTA DOS ITENS'!$M2818</f>
        <v>2445.974561</v>
      </c>
      <c r="V2818" s="56">
        <f t="array" ref="V2818">INDEX('RESUMO - LOTES E VMA'!$F$3:$F$181,MATCH('LISTA DOS ITENS'!$D2818,'RESUMO - LOTES E VMA'!$A$3:$A$181,0))</f>
        <v>648734.4058</v>
      </c>
      <c r="W2818" s="57">
        <f>'LISTA DOS ITENS'!$U2818/'LISTA DOS ITENS'!$V2818</f>
        <v>0.00377037897</v>
      </c>
      <c r="X2818" s="53" t="s">
        <v>53</v>
      </c>
      <c r="Y2818" s="53" t="s">
        <v>290</v>
      </c>
      <c r="Z2818" s="58" t="str">
        <f>'LISTA DOS ITENS'!$F2818&amp;"-"&amp;'LISTA DOS ITENS'!$H2818&amp;"-"&amp;'LISTA DOS ITENS'!$J2818&amp;"-"&amp;'LISTA DOS ITENS'!$K2818&amp;"-"&amp;'LISTA DOS ITENS'!$I2818</f>
        <v>10322806-2101-0026-IMOB/IAMN-</v>
      </c>
      <c r="AA2818" s="59" t="str">
        <f t="array" ref="AA2818">INDEX('RESUMO - LOTES E VMA'!$M$3:$M$181,MATCH('LISTA DOS ITENS'!$D2818,'RESUMO - LOTES E VMA'!$A$3:$A$181,0))</f>
        <v>Para Leilão</v>
      </c>
      <c r="AB2818" s="60">
        <f t="array" ref="AB2818">INDEX('RESUMO - LOTES E VMA'!$J$3:$J$181,MATCH('LISTA DOS ITENS'!$D2818,'RESUMO - LOTES E VMA'!$A$3:$A$181,0))</f>
        <v>0.2231446348</v>
      </c>
      <c r="AC2818" s="29" t="str">
        <f t="array" ref="AC2818">INDEX('RESUMO - LOTES E VMA'!$L$3:$L$181,MATCH('LISTA DOS ITENS'!$D2818,'RESUMO - LOTES E VMA'!$A$3:$A$181,0))</f>
        <v>1% do Valor de Comparação do VMA</v>
      </c>
      <c r="AD2818" s="53" t="str">
        <f>VLOOKUP(Tabela1[[#This Row],[Índice]],[1]Planilha1!$A:$A,1,0)</f>
        <v>#ERROR!</v>
      </c>
    </row>
    <row r="2819" ht="15.75" customHeight="1">
      <c r="A2819" s="52">
        <v>258646.0</v>
      </c>
      <c r="B2819" s="53" t="s">
        <v>70</v>
      </c>
      <c r="C2819" s="53" t="s">
        <v>71</v>
      </c>
      <c r="D2819" s="22">
        <v>207397.0</v>
      </c>
      <c r="E2819" s="53" t="s">
        <v>119</v>
      </c>
      <c r="F2819" s="54">
        <v>1.0416476E7</v>
      </c>
      <c r="G2819" s="53" t="s">
        <v>2009</v>
      </c>
      <c r="H2819" s="55">
        <v>2101.0</v>
      </c>
      <c r="I2819" s="55"/>
      <c r="J2819" s="55" t="s">
        <v>126</v>
      </c>
      <c r="K2819" s="53" t="s">
        <v>117</v>
      </c>
      <c r="L2819" s="53"/>
      <c r="M2819" s="53">
        <v>38.4</v>
      </c>
      <c r="N2819" s="53" t="s">
        <v>440</v>
      </c>
      <c r="O2819" s="25">
        <v>164.53515625</v>
      </c>
      <c r="P2819" s="25">
        <f>'LISTA DOS ITENS'!$O2819*'LISTA DOS ITENS'!$M2819</f>
        <v>6318.15</v>
      </c>
      <c r="Q2819" s="25">
        <v>164.54</v>
      </c>
      <c r="R2819" s="25">
        <f>'LISTA DOS ITENS'!$Q2819*'LISTA DOS ITENS'!$M2819</f>
        <v>6318.336</v>
      </c>
      <c r="S2819" s="56">
        <f>IF('LISTA DOS ITENS'!$P2819&gt;'LISTA DOS ITENS'!$R2819,'LISTA DOS ITENS'!$P2819,'LISTA DOS ITENS'!$R2819)</f>
        <v>6318.336</v>
      </c>
      <c r="T2819" s="25">
        <v>37.12918470424561</v>
      </c>
      <c r="U2819" s="25">
        <f>'LISTA DOS ITENS'!$T2819*'LISTA DOS ITENS'!$M2819</f>
        <v>1425.760693</v>
      </c>
      <c r="V2819" s="56">
        <f t="array" ref="V2819">INDEX('RESUMO - LOTES E VMA'!$F$3:$F$181,MATCH('LISTA DOS ITENS'!$D2819,'RESUMO - LOTES E VMA'!$A$3:$A$181,0))</f>
        <v>648734.4058</v>
      </c>
      <c r="W2819" s="57">
        <f>'LISTA DOS ITENS'!$U2819/'LISTA DOS ITENS'!$V2819</f>
        <v>0.002197757171</v>
      </c>
      <c r="X2819" s="53" t="s">
        <v>53</v>
      </c>
      <c r="Y2819" s="53" t="s">
        <v>290</v>
      </c>
      <c r="Z2819" s="58" t="str">
        <f>'LISTA DOS ITENS'!$F2819&amp;"-"&amp;'LISTA DOS ITENS'!$H2819&amp;"-"&amp;'LISTA DOS ITENS'!$J2819&amp;"-"&amp;'LISTA DOS ITENS'!$K2819&amp;"-"&amp;'LISTA DOS ITENS'!$I2819</f>
        <v>10416476-2101-0026-CONS/IAMN-</v>
      </c>
      <c r="AA2819" s="59" t="str">
        <f t="array" ref="AA2819">INDEX('RESUMO - LOTES E VMA'!$M$3:$M$181,MATCH('LISTA DOS ITENS'!$D2819,'RESUMO - LOTES E VMA'!$A$3:$A$181,0))</f>
        <v>Para Leilão</v>
      </c>
      <c r="AB2819" s="60">
        <f t="array" ref="AB2819">INDEX('RESUMO - LOTES E VMA'!$J$3:$J$181,MATCH('LISTA DOS ITENS'!$D2819,'RESUMO - LOTES E VMA'!$A$3:$A$181,0))</f>
        <v>0.2231446348</v>
      </c>
      <c r="AC2819" s="29" t="str">
        <f t="array" ref="AC2819">INDEX('RESUMO - LOTES E VMA'!$L$3:$L$181,MATCH('LISTA DOS ITENS'!$D2819,'RESUMO - LOTES E VMA'!$A$3:$A$181,0))</f>
        <v>1% do Valor de Comparação do VMA</v>
      </c>
      <c r="AD2819" s="53" t="str">
        <f>VLOOKUP(Tabela1[[#This Row],[Índice]],[1]Planilha1!$A:$A,1,0)</f>
        <v>#ERROR!</v>
      </c>
    </row>
    <row r="2820" ht="15.75" customHeight="1">
      <c r="A2820" s="52">
        <v>258647.0</v>
      </c>
      <c r="B2820" s="53" t="s">
        <v>70</v>
      </c>
      <c r="C2820" s="53" t="s">
        <v>71</v>
      </c>
      <c r="D2820" s="22">
        <v>207397.0</v>
      </c>
      <c r="E2820" s="53" t="s">
        <v>119</v>
      </c>
      <c r="F2820" s="54">
        <v>1.0416476E7</v>
      </c>
      <c r="G2820" s="53" t="s">
        <v>2009</v>
      </c>
      <c r="H2820" s="55">
        <v>2101.0</v>
      </c>
      <c r="I2820" s="55"/>
      <c r="J2820" s="55" t="s">
        <v>126</v>
      </c>
      <c r="K2820" s="53" t="s">
        <v>80</v>
      </c>
      <c r="L2820" s="53"/>
      <c r="M2820" s="53">
        <v>29.2</v>
      </c>
      <c r="N2820" s="53" t="s">
        <v>440</v>
      </c>
      <c r="O2820" s="25">
        <v>117.8054794520548</v>
      </c>
      <c r="P2820" s="25">
        <f>'LISTA DOS ITENS'!$O2820*'LISTA DOS ITENS'!$M2820</f>
        <v>3439.92</v>
      </c>
      <c r="Q2820" s="25">
        <v>164.54</v>
      </c>
      <c r="R2820" s="25">
        <f>'LISTA DOS ITENS'!$Q2820*'LISTA DOS ITENS'!$M2820</f>
        <v>4804.568</v>
      </c>
      <c r="S2820" s="56">
        <f>IF('LISTA DOS ITENS'!$P2820&gt;'LISTA DOS ITENS'!$R2820,'LISTA DOS ITENS'!$P2820,'LISTA DOS ITENS'!$R2820)</f>
        <v>4804.568</v>
      </c>
      <c r="T2820" s="25">
        <v>37.12918470424561</v>
      </c>
      <c r="U2820" s="25">
        <f>'LISTA DOS ITENS'!$T2820*'LISTA DOS ITENS'!$M2820</f>
        <v>1084.172193</v>
      </c>
      <c r="V2820" s="56">
        <f t="array" ref="V2820">INDEX('RESUMO - LOTES E VMA'!$F$3:$F$181,MATCH('LISTA DOS ITENS'!$D2820,'RESUMO - LOTES E VMA'!$A$3:$A$181,0))</f>
        <v>648734.4058</v>
      </c>
      <c r="W2820" s="57">
        <f>'LISTA DOS ITENS'!$U2820/'LISTA DOS ITENS'!$V2820</f>
        <v>0.001671211182</v>
      </c>
      <c r="X2820" s="53" t="s">
        <v>53</v>
      </c>
      <c r="Y2820" s="53" t="s">
        <v>290</v>
      </c>
      <c r="Z2820" s="58" t="str">
        <f>'LISTA DOS ITENS'!$F2820&amp;"-"&amp;'LISTA DOS ITENS'!$H2820&amp;"-"&amp;'LISTA DOS ITENS'!$J2820&amp;"-"&amp;'LISTA DOS ITENS'!$K2820&amp;"-"&amp;'LISTA DOS ITENS'!$I2820</f>
        <v>10416476-2101-0026-IMOB/NAC-</v>
      </c>
      <c r="AA2820" s="59" t="str">
        <f t="array" ref="AA2820">INDEX('RESUMO - LOTES E VMA'!$M$3:$M$181,MATCH('LISTA DOS ITENS'!$D2820,'RESUMO - LOTES E VMA'!$A$3:$A$181,0))</f>
        <v>Para Leilão</v>
      </c>
      <c r="AB2820" s="60">
        <f t="array" ref="AB2820">INDEX('RESUMO - LOTES E VMA'!$J$3:$J$181,MATCH('LISTA DOS ITENS'!$D2820,'RESUMO - LOTES E VMA'!$A$3:$A$181,0))</f>
        <v>0.2231446348</v>
      </c>
      <c r="AC2820" s="29" t="str">
        <f t="array" ref="AC2820">INDEX('RESUMO - LOTES E VMA'!$L$3:$L$181,MATCH('LISTA DOS ITENS'!$D2820,'RESUMO - LOTES E VMA'!$A$3:$A$181,0))</f>
        <v>1% do Valor de Comparação do VMA</v>
      </c>
      <c r="AD2820" s="53" t="str">
        <f>VLOOKUP(Tabela1[[#This Row],[Índice]],[1]Planilha1!$A:$A,1,0)</f>
        <v>#ERROR!</v>
      </c>
    </row>
    <row r="2821" ht="15.75" customHeight="1">
      <c r="A2821" s="52">
        <v>258648.0</v>
      </c>
      <c r="B2821" s="53" t="s">
        <v>70</v>
      </c>
      <c r="C2821" s="53" t="s">
        <v>71</v>
      </c>
      <c r="D2821" s="22">
        <v>207397.0</v>
      </c>
      <c r="E2821" s="53" t="s">
        <v>119</v>
      </c>
      <c r="F2821" s="54">
        <v>1.0416476E7</v>
      </c>
      <c r="G2821" s="53" t="s">
        <v>2009</v>
      </c>
      <c r="H2821" s="55">
        <v>2101.0</v>
      </c>
      <c r="I2821" s="55" t="s">
        <v>81</v>
      </c>
      <c r="J2821" s="55" t="s">
        <v>126</v>
      </c>
      <c r="K2821" s="53" t="s">
        <v>80</v>
      </c>
      <c r="L2821" s="53"/>
      <c r="M2821" s="53">
        <v>3.0</v>
      </c>
      <c r="N2821" s="53" t="s">
        <v>440</v>
      </c>
      <c r="O2821" s="25">
        <v>116.38333333333333</v>
      </c>
      <c r="P2821" s="25">
        <f>'LISTA DOS ITENS'!$O2821*'LISTA DOS ITENS'!$M2821</f>
        <v>349.15</v>
      </c>
      <c r="Q2821" s="25">
        <v>164.54</v>
      </c>
      <c r="R2821" s="25">
        <f>'LISTA DOS ITENS'!$Q2821*'LISTA DOS ITENS'!$M2821</f>
        <v>493.62</v>
      </c>
      <c r="S2821" s="56">
        <f>IF('LISTA DOS ITENS'!$P2821&gt;'LISTA DOS ITENS'!$R2821,'LISTA DOS ITENS'!$P2821,'LISTA DOS ITENS'!$R2821)</f>
        <v>493.62</v>
      </c>
      <c r="T2821" s="25">
        <v>37.12918470424561</v>
      </c>
      <c r="U2821" s="25">
        <f>'LISTA DOS ITENS'!$T2821*'LISTA DOS ITENS'!$M2821</f>
        <v>111.3875541</v>
      </c>
      <c r="V2821" s="56">
        <f t="array" ref="V2821">INDEX('RESUMO - LOTES E VMA'!$F$3:$F$181,MATCH('LISTA DOS ITENS'!$D2821,'RESUMO - LOTES E VMA'!$A$3:$A$181,0))</f>
        <v>648734.4058</v>
      </c>
      <c r="W2821" s="57">
        <f>'LISTA DOS ITENS'!$U2821/'LISTA DOS ITENS'!$V2821</f>
        <v>0.000171699779</v>
      </c>
      <c r="X2821" s="53" t="s">
        <v>53</v>
      </c>
      <c r="Y2821" s="53" t="s">
        <v>290</v>
      </c>
      <c r="Z2821" s="58" t="str">
        <f>'LISTA DOS ITENS'!$F2821&amp;"-"&amp;'LISTA DOS ITENS'!$H2821&amp;"-"&amp;'LISTA DOS ITENS'!$J2821&amp;"-"&amp;'LISTA DOS ITENS'!$K2821&amp;"-"&amp;'LISTA DOS ITENS'!$I2821</f>
        <v>10416476-2101-0026-IMOB/NAC-ED-1000-01.01</v>
      </c>
      <c r="AA2821" s="59" t="str">
        <f t="array" ref="AA2821">INDEX('RESUMO - LOTES E VMA'!$M$3:$M$181,MATCH('LISTA DOS ITENS'!$D2821,'RESUMO - LOTES E VMA'!$A$3:$A$181,0))</f>
        <v>Para Leilão</v>
      </c>
      <c r="AB2821" s="60">
        <f t="array" ref="AB2821">INDEX('RESUMO - LOTES E VMA'!$J$3:$J$181,MATCH('LISTA DOS ITENS'!$D2821,'RESUMO - LOTES E VMA'!$A$3:$A$181,0))</f>
        <v>0.2231446348</v>
      </c>
      <c r="AC2821" s="29" t="str">
        <f t="array" ref="AC2821">INDEX('RESUMO - LOTES E VMA'!$L$3:$L$181,MATCH('LISTA DOS ITENS'!$D2821,'RESUMO - LOTES E VMA'!$A$3:$A$181,0))</f>
        <v>1% do Valor de Comparação do VMA</v>
      </c>
      <c r="AD2821" s="53" t="str">
        <f>VLOOKUP(Tabela1[[#This Row],[Índice]],[1]Planilha1!$A:$A,1,0)</f>
        <v>#ERROR!</v>
      </c>
    </row>
    <row r="2822" ht="15.75" customHeight="1">
      <c r="A2822" s="52">
        <v>258649.0</v>
      </c>
      <c r="B2822" s="53" t="s">
        <v>70</v>
      </c>
      <c r="C2822" s="53" t="s">
        <v>71</v>
      </c>
      <c r="D2822" s="22">
        <v>207397.0</v>
      </c>
      <c r="E2822" s="53" t="s">
        <v>119</v>
      </c>
      <c r="F2822" s="54">
        <v>1.0608995E7</v>
      </c>
      <c r="G2822" s="53" t="s">
        <v>2010</v>
      </c>
      <c r="H2822" s="55">
        <v>2101.0</v>
      </c>
      <c r="I2822" s="55"/>
      <c r="J2822" s="55" t="s">
        <v>126</v>
      </c>
      <c r="K2822" s="53" t="s">
        <v>117</v>
      </c>
      <c r="L2822" s="53"/>
      <c r="M2822" s="53">
        <v>10.194</v>
      </c>
      <c r="N2822" s="53" t="s">
        <v>440</v>
      </c>
      <c r="O2822" s="25">
        <v>325.358053757112</v>
      </c>
      <c r="P2822" s="25">
        <f>'LISTA DOS ITENS'!$O2822*'LISTA DOS ITENS'!$M2822</f>
        <v>3316.7</v>
      </c>
      <c r="Q2822" s="25">
        <v>344.71</v>
      </c>
      <c r="R2822" s="25">
        <f>'LISTA DOS ITENS'!$Q2822*'LISTA DOS ITENS'!$M2822</f>
        <v>3513.97374</v>
      </c>
      <c r="S2822" s="56">
        <f>IF('LISTA DOS ITENS'!$P2822&gt;'LISTA DOS ITENS'!$R2822,'LISTA DOS ITENS'!$P2822,'LISTA DOS ITENS'!$R2822)</f>
        <v>3513.97374</v>
      </c>
      <c r="T2822" s="25">
        <v>77.78534860459769</v>
      </c>
      <c r="U2822" s="25">
        <f>'LISTA DOS ITENS'!$T2822*'LISTA DOS ITENS'!$M2822</f>
        <v>792.9438437</v>
      </c>
      <c r="V2822" s="56">
        <f t="array" ref="V2822">INDEX('RESUMO - LOTES E VMA'!$F$3:$F$181,MATCH('LISTA DOS ITENS'!$D2822,'RESUMO - LOTES E VMA'!$A$3:$A$181,0))</f>
        <v>648734.4058</v>
      </c>
      <c r="W2822" s="57">
        <f>'LISTA DOS ITENS'!$U2822/'LISTA DOS ITENS'!$V2822</f>
        <v>0.001222293494</v>
      </c>
      <c r="X2822" s="53" t="s">
        <v>53</v>
      </c>
      <c r="Y2822" s="53" t="s">
        <v>290</v>
      </c>
      <c r="Z2822" s="58" t="str">
        <f>'LISTA DOS ITENS'!$F2822&amp;"-"&amp;'LISTA DOS ITENS'!$H2822&amp;"-"&amp;'LISTA DOS ITENS'!$J2822&amp;"-"&amp;'LISTA DOS ITENS'!$K2822&amp;"-"&amp;'LISTA DOS ITENS'!$I2822</f>
        <v>10608995-2101-0026-CONS/IAMN-</v>
      </c>
      <c r="AA2822" s="59" t="str">
        <f t="array" ref="AA2822">INDEX('RESUMO - LOTES E VMA'!$M$3:$M$181,MATCH('LISTA DOS ITENS'!$D2822,'RESUMO - LOTES E VMA'!$A$3:$A$181,0))</f>
        <v>Para Leilão</v>
      </c>
      <c r="AB2822" s="60">
        <f t="array" ref="AB2822">INDEX('RESUMO - LOTES E VMA'!$J$3:$J$181,MATCH('LISTA DOS ITENS'!$D2822,'RESUMO - LOTES E VMA'!$A$3:$A$181,0))</f>
        <v>0.2231446348</v>
      </c>
      <c r="AC2822" s="29" t="str">
        <f t="array" ref="AC2822">INDEX('RESUMO - LOTES E VMA'!$L$3:$L$181,MATCH('LISTA DOS ITENS'!$D2822,'RESUMO - LOTES E VMA'!$A$3:$A$181,0))</f>
        <v>1% do Valor de Comparação do VMA</v>
      </c>
      <c r="AD2822" s="53" t="str">
        <f>VLOOKUP(Tabela1[[#This Row],[Índice]],[1]Planilha1!$A:$A,1,0)</f>
        <v>#ERROR!</v>
      </c>
    </row>
    <row r="2823" ht="15.75" customHeight="1">
      <c r="A2823" s="52">
        <v>258650.0</v>
      </c>
      <c r="B2823" s="53" t="s">
        <v>70</v>
      </c>
      <c r="C2823" s="53" t="s">
        <v>71</v>
      </c>
      <c r="D2823" s="22">
        <v>207397.0</v>
      </c>
      <c r="E2823" s="53" t="s">
        <v>119</v>
      </c>
      <c r="F2823" s="54">
        <v>1.0608995E7</v>
      </c>
      <c r="G2823" s="53" t="s">
        <v>2010</v>
      </c>
      <c r="H2823" s="55">
        <v>2101.0</v>
      </c>
      <c r="I2823" s="55"/>
      <c r="J2823" s="55" t="s">
        <v>126</v>
      </c>
      <c r="K2823" s="53" t="s">
        <v>73</v>
      </c>
      <c r="L2823" s="53"/>
      <c r="M2823" s="53">
        <v>25.959</v>
      </c>
      <c r="N2823" s="53" t="s">
        <v>440</v>
      </c>
      <c r="O2823" s="25">
        <v>344.7081936900497</v>
      </c>
      <c r="P2823" s="25">
        <f>'LISTA DOS ITENS'!$O2823*'LISTA DOS ITENS'!$M2823</f>
        <v>8948.28</v>
      </c>
      <c r="Q2823" s="25">
        <v>344.71</v>
      </c>
      <c r="R2823" s="25">
        <f>'LISTA DOS ITENS'!$Q2823*'LISTA DOS ITENS'!$M2823</f>
        <v>8948.32689</v>
      </c>
      <c r="S2823" s="56">
        <f>IF('LISTA DOS ITENS'!$P2823&gt;'LISTA DOS ITENS'!$R2823,'LISTA DOS ITENS'!$P2823,'LISTA DOS ITENS'!$R2823)</f>
        <v>8948.32689</v>
      </c>
      <c r="T2823" s="25">
        <v>77.78534860459769</v>
      </c>
      <c r="U2823" s="25">
        <f>'LISTA DOS ITENS'!$T2823*'LISTA DOS ITENS'!$M2823</f>
        <v>2019.229864</v>
      </c>
      <c r="V2823" s="56">
        <f t="array" ref="V2823">INDEX('RESUMO - LOTES E VMA'!$F$3:$F$181,MATCH('LISTA DOS ITENS'!$D2823,'RESUMO - LOTES E VMA'!$A$3:$A$181,0))</f>
        <v>648734.4058</v>
      </c>
      <c r="W2823" s="57">
        <f>'LISTA DOS ITENS'!$U2823/'LISTA DOS ITENS'!$V2823</f>
        <v>0.003112567865</v>
      </c>
      <c r="X2823" s="53" t="s">
        <v>53</v>
      </c>
      <c r="Y2823" s="53" t="s">
        <v>290</v>
      </c>
      <c r="Z2823" s="58" t="str">
        <f>'LISTA DOS ITENS'!$F2823&amp;"-"&amp;'LISTA DOS ITENS'!$H2823&amp;"-"&amp;'LISTA DOS ITENS'!$J2823&amp;"-"&amp;'LISTA DOS ITENS'!$K2823&amp;"-"&amp;'LISTA DOS ITENS'!$I2823</f>
        <v>10608995-2101-0026-CONS/NAC-</v>
      </c>
      <c r="AA2823" s="59" t="str">
        <f t="array" ref="AA2823">INDEX('RESUMO - LOTES E VMA'!$M$3:$M$181,MATCH('LISTA DOS ITENS'!$D2823,'RESUMO - LOTES E VMA'!$A$3:$A$181,0))</f>
        <v>Para Leilão</v>
      </c>
      <c r="AB2823" s="60">
        <f t="array" ref="AB2823">INDEX('RESUMO - LOTES E VMA'!$J$3:$J$181,MATCH('LISTA DOS ITENS'!$D2823,'RESUMO - LOTES E VMA'!$A$3:$A$181,0))</f>
        <v>0.2231446348</v>
      </c>
      <c r="AC2823" s="29" t="str">
        <f t="array" ref="AC2823">INDEX('RESUMO - LOTES E VMA'!$L$3:$L$181,MATCH('LISTA DOS ITENS'!$D2823,'RESUMO - LOTES E VMA'!$A$3:$A$181,0))</f>
        <v>1% do Valor de Comparação do VMA</v>
      </c>
      <c r="AD2823" s="53" t="str">
        <f>VLOOKUP(Tabela1[[#This Row],[Índice]],[1]Planilha1!$A:$A,1,0)</f>
        <v>#ERROR!</v>
      </c>
    </row>
    <row r="2824" ht="15.75" customHeight="1">
      <c r="A2824" s="52">
        <v>258651.0</v>
      </c>
      <c r="B2824" s="53" t="s">
        <v>70</v>
      </c>
      <c r="C2824" s="53" t="s">
        <v>71</v>
      </c>
      <c r="D2824" s="22">
        <v>207397.0</v>
      </c>
      <c r="E2824" s="53" t="s">
        <v>119</v>
      </c>
      <c r="F2824" s="54">
        <v>1.0608995E7</v>
      </c>
      <c r="G2824" s="53" t="s">
        <v>2010</v>
      </c>
      <c r="H2824" s="55">
        <v>2101.0</v>
      </c>
      <c r="I2824" s="55"/>
      <c r="J2824" s="55" t="s">
        <v>126</v>
      </c>
      <c r="K2824" s="53" t="s">
        <v>80</v>
      </c>
      <c r="L2824" s="53"/>
      <c r="M2824" s="53">
        <v>21.1</v>
      </c>
      <c r="N2824" s="53" t="s">
        <v>440</v>
      </c>
      <c r="O2824" s="25">
        <v>272.7559241706161</v>
      </c>
      <c r="P2824" s="25">
        <f>'LISTA DOS ITENS'!$O2824*'LISTA DOS ITENS'!$M2824</f>
        <v>5755.15</v>
      </c>
      <c r="Q2824" s="25">
        <v>344.71</v>
      </c>
      <c r="R2824" s="25">
        <f>'LISTA DOS ITENS'!$Q2824*'LISTA DOS ITENS'!$M2824</f>
        <v>7273.381</v>
      </c>
      <c r="S2824" s="56">
        <f>IF('LISTA DOS ITENS'!$P2824&gt;'LISTA DOS ITENS'!$R2824,'LISTA DOS ITENS'!$P2824,'LISTA DOS ITENS'!$R2824)</f>
        <v>7273.381</v>
      </c>
      <c r="T2824" s="25">
        <v>77.78534860459769</v>
      </c>
      <c r="U2824" s="25">
        <f>'LISTA DOS ITENS'!$T2824*'LISTA DOS ITENS'!$M2824</f>
        <v>1641.270856</v>
      </c>
      <c r="V2824" s="56">
        <f t="array" ref="V2824">INDEX('RESUMO - LOTES E VMA'!$F$3:$F$181,MATCH('LISTA DOS ITENS'!$D2824,'RESUMO - LOTES E VMA'!$A$3:$A$181,0))</f>
        <v>648734.4058</v>
      </c>
      <c r="W2824" s="57">
        <f>'LISTA DOS ITENS'!$U2824/'LISTA DOS ITENS'!$V2824</f>
        <v>0.002529958086</v>
      </c>
      <c r="X2824" s="53" t="s">
        <v>53</v>
      </c>
      <c r="Y2824" s="53" t="s">
        <v>290</v>
      </c>
      <c r="Z2824" s="58" t="str">
        <f>'LISTA DOS ITENS'!$F2824&amp;"-"&amp;'LISTA DOS ITENS'!$H2824&amp;"-"&amp;'LISTA DOS ITENS'!$J2824&amp;"-"&amp;'LISTA DOS ITENS'!$K2824&amp;"-"&amp;'LISTA DOS ITENS'!$I2824</f>
        <v>10608995-2101-0026-IMOB/NAC-</v>
      </c>
      <c r="AA2824" s="59" t="str">
        <f t="array" ref="AA2824">INDEX('RESUMO - LOTES E VMA'!$M$3:$M$181,MATCH('LISTA DOS ITENS'!$D2824,'RESUMO - LOTES E VMA'!$A$3:$A$181,0))</f>
        <v>Para Leilão</v>
      </c>
      <c r="AB2824" s="60">
        <f t="array" ref="AB2824">INDEX('RESUMO - LOTES E VMA'!$J$3:$J$181,MATCH('LISTA DOS ITENS'!$D2824,'RESUMO - LOTES E VMA'!$A$3:$A$181,0))</f>
        <v>0.2231446348</v>
      </c>
      <c r="AC2824" s="29" t="str">
        <f t="array" ref="AC2824">INDEX('RESUMO - LOTES E VMA'!$L$3:$L$181,MATCH('LISTA DOS ITENS'!$D2824,'RESUMO - LOTES E VMA'!$A$3:$A$181,0))</f>
        <v>1% do Valor de Comparação do VMA</v>
      </c>
      <c r="AD2824" s="53" t="str">
        <f>VLOOKUP(Tabela1[[#This Row],[Índice]],[1]Planilha1!$A:$A,1,0)</f>
        <v>#ERROR!</v>
      </c>
    </row>
    <row r="2825" ht="15.75" customHeight="1">
      <c r="A2825" s="52">
        <v>258652.0</v>
      </c>
      <c r="B2825" s="53" t="s">
        <v>70</v>
      </c>
      <c r="C2825" s="53" t="s">
        <v>71</v>
      </c>
      <c r="D2825" s="22">
        <v>207397.0</v>
      </c>
      <c r="E2825" s="53" t="s">
        <v>119</v>
      </c>
      <c r="F2825" s="54">
        <v>1.0608995E7</v>
      </c>
      <c r="G2825" s="53" t="s">
        <v>2010</v>
      </c>
      <c r="H2825" s="55">
        <v>2101.0</v>
      </c>
      <c r="I2825" s="55" t="s">
        <v>81</v>
      </c>
      <c r="J2825" s="55" t="s">
        <v>126</v>
      </c>
      <c r="K2825" s="53" t="s">
        <v>117</v>
      </c>
      <c r="L2825" s="53"/>
      <c r="M2825" s="53">
        <v>33.0</v>
      </c>
      <c r="N2825" s="53" t="s">
        <v>440</v>
      </c>
      <c r="O2825" s="25">
        <v>325.3569696969697</v>
      </c>
      <c r="P2825" s="25">
        <f>'LISTA DOS ITENS'!$O2825*'LISTA DOS ITENS'!$M2825</f>
        <v>10736.78</v>
      </c>
      <c r="Q2825" s="25">
        <v>344.71</v>
      </c>
      <c r="R2825" s="25">
        <f>'LISTA DOS ITENS'!$Q2825*'LISTA DOS ITENS'!$M2825</f>
        <v>11375.43</v>
      </c>
      <c r="S2825" s="56">
        <f>IF('LISTA DOS ITENS'!$P2825&gt;'LISTA DOS ITENS'!$R2825,'LISTA DOS ITENS'!$P2825,'LISTA DOS ITENS'!$R2825)</f>
        <v>11375.43</v>
      </c>
      <c r="T2825" s="25">
        <v>77.78534860459769</v>
      </c>
      <c r="U2825" s="25">
        <f>'LISTA DOS ITENS'!$T2825*'LISTA DOS ITENS'!$M2825</f>
        <v>2566.916504</v>
      </c>
      <c r="V2825" s="56">
        <f t="array" ref="V2825">INDEX('RESUMO - LOTES E VMA'!$F$3:$F$181,MATCH('LISTA DOS ITENS'!$D2825,'RESUMO - LOTES E VMA'!$A$3:$A$181,0))</f>
        <v>648734.4058</v>
      </c>
      <c r="W2825" s="57">
        <f>'LISTA DOS ITENS'!$U2825/'LISTA DOS ITENS'!$V2825</f>
        <v>0.003956806485</v>
      </c>
      <c r="X2825" s="53" t="s">
        <v>53</v>
      </c>
      <c r="Y2825" s="53" t="s">
        <v>290</v>
      </c>
      <c r="Z2825" s="58" t="str">
        <f>'LISTA DOS ITENS'!$F2825&amp;"-"&amp;'LISTA DOS ITENS'!$H2825&amp;"-"&amp;'LISTA DOS ITENS'!$J2825&amp;"-"&amp;'LISTA DOS ITENS'!$K2825&amp;"-"&amp;'LISTA DOS ITENS'!$I2825</f>
        <v>10608995-2101-0026-CONS/IAMN-ED-1000-01.01</v>
      </c>
      <c r="AA2825" s="59" t="str">
        <f t="array" ref="AA2825">INDEX('RESUMO - LOTES E VMA'!$M$3:$M$181,MATCH('LISTA DOS ITENS'!$D2825,'RESUMO - LOTES E VMA'!$A$3:$A$181,0))</f>
        <v>Para Leilão</v>
      </c>
      <c r="AB2825" s="60">
        <f t="array" ref="AB2825">INDEX('RESUMO - LOTES E VMA'!$J$3:$J$181,MATCH('LISTA DOS ITENS'!$D2825,'RESUMO - LOTES E VMA'!$A$3:$A$181,0))</f>
        <v>0.2231446348</v>
      </c>
      <c r="AC2825" s="29" t="str">
        <f t="array" ref="AC2825">INDEX('RESUMO - LOTES E VMA'!$L$3:$L$181,MATCH('LISTA DOS ITENS'!$D2825,'RESUMO - LOTES E VMA'!$A$3:$A$181,0))</f>
        <v>1% do Valor de Comparação do VMA</v>
      </c>
      <c r="AD2825" s="53" t="str">
        <f>VLOOKUP(Tabela1[[#This Row],[Índice]],[1]Planilha1!$A:$A,1,0)</f>
        <v>#ERROR!</v>
      </c>
    </row>
    <row r="2826" ht="15.75" customHeight="1">
      <c r="A2826" s="52">
        <v>258653.0</v>
      </c>
      <c r="B2826" s="53" t="s">
        <v>70</v>
      </c>
      <c r="C2826" s="53" t="s">
        <v>71</v>
      </c>
      <c r="D2826" s="22">
        <v>207397.0</v>
      </c>
      <c r="E2826" s="53" t="s">
        <v>119</v>
      </c>
      <c r="F2826" s="54">
        <v>1.0608995E7</v>
      </c>
      <c r="G2826" s="53" t="s">
        <v>2010</v>
      </c>
      <c r="H2826" s="55">
        <v>2101.0</v>
      </c>
      <c r="I2826" s="55" t="s">
        <v>130</v>
      </c>
      <c r="J2826" s="55" t="s">
        <v>126</v>
      </c>
      <c r="K2826" s="53" t="s">
        <v>117</v>
      </c>
      <c r="L2826" s="53"/>
      <c r="M2826" s="53">
        <v>5.915999999999995</v>
      </c>
      <c r="N2826" s="53" t="s">
        <v>440</v>
      </c>
      <c r="O2826" s="25">
        <v>325.35810810810807</v>
      </c>
      <c r="P2826" s="25">
        <f>'LISTA DOS ITENS'!$O2826*'LISTA DOS ITENS'!$M2826</f>
        <v>1924.818568</v>
      </c>
      <c r="Q2826" s="25">
        <v>344.71</v>
      </c>
      <c r="R2826" s="25">
        <f>'LISTA DOS ITENS'!$Q2826*'LISTA DOS ITENS'!$M2826</f>
        <v>2039.30436</v>
      </c>
      <c r="S2826" s="56">
        <f>IF('LISTA DOS ITENS'!$P2826&gt;'LISTA DOS ITENS'!$R2826,'LISTA DOS ITENS'!$P2826,'LISTA DOS ITENS'!$R2826)</f>
        <v>2039.30436</v>
      </c>
      <c r="T2826" s="25">
        <v>77.78534860459769</v>
      </c>
      <c r="U2826" s="25">
        <f>'LISTA DOS ITENS'!$T2826*'LISTA DOS ITENS'!$M2826</f>
        <v>460.1781223</v>
      </c>
      <c r="V2826" s="56">
        <f t="array" ref="V2826">INDEX('RESUMO - LOTES E VMA'!$F$3:$F$181,MATCH('LISTA DOS ITENS'!$D2826,'RESUMO - LOTES E VMA'!$A$3:$A$181,0))</f>
        <v>648734.4058</v>
      </c>
      <c r="W2826" s="57">
        <f>'LISTA DOS ITENS'!$U2826/'LISTA DOS ITENS'!$V2826</f>
        <v>0.0007093474898</v>
      </c>
      <c r="X2826" s="53" t="s">
        <v>53</v>
      </c>
      <c r="Y2826" s="53" t="s">
        <v>290</v>
      </c>
      <c r="Z2826" s="58" t="str">
        <f>'LISTA DOS ITENS'!$F2826&amp;"-"&amp;'LISTA DOS ITENS'!$H2826&amp;"-"&amp;'LISTA DOS ITENS'!$J2826&amp;"-"&amp;'LISTA DOS ITENS'!$K2826&amp;"-"&amp;'LISTA DOS ITENS'!$I2826</f>
        <v>10608995-2101-0026-CONS/IAMN-ED-1000-01.02</v>
      </c>
      <c r="AA2826" s="59" t="str">
        <f t="array" ref="AA2826">INDEX('RESUMO - LOTES E VMA'!$M$3:$M$181,MATCH('LISTA DOS ITENS'!$D2826,'RESUMO - LOTES E VMA'!$A$3:$A$181,0))</f>
        <v>Para Leilão</v>
      </c>
      <c r="AB2826" s="60">
        <f t="array" ref="AB2826">INDEX('RESUMO - LOTES E VMA'!$J$3:$J$181,MATCH('LISTA DOS ITENS'!$D2826,'RESUMO - LOTES E VMA'!$A$3:$A$181,0))</f>
        <v>0.2231446348</v>
      </c>
      <c r="AC2826" s="29" t="str">
        <f t="array" ref="AC2826">INDEX('RESUMO - LOTES E VMA'!$L$3:$L$181,MATCH('LISTA DOS ITENS'!$D2826,'RESUMO - LOTES E VMA'!$A$3:$A$181,0))</f>
        <v>1% do Valor de Comparação do VMA</v>
      </c>
      <c r="AD2826" s="53" t="str">
        <f>VLOOKUP(Tabela1[[#This Row],[Índice]],[1]Planilha1!$A:$A,1,0)</f>
        <v>#ERROR!</v>
      </c>
    </row>
    <row r="2827" ht="15.75" customHeight="1">
      <c r="A2827" s="52">
        <v>258654.0</v>
      </c>
      <c r="B2827" s="53" t="s">
        <v>70</v>
      </c>
      <c r="C2827" s="53" t="s">
        <v>71</v>
      </c>
      <c r="D2827" s="22">
        <v>207397.0</v>
      </c>
      <c r="E2827" s="53" t="s">
        <v>119</v>
      </c>
      <c r="F2827" s="54">
        <v>1.0608995E7</v>
      </c>
      <c r="G2827" s="53" t="s">
        <v>2010</v>
      </c>
      <c r="H2827" s="55">
        <v>2101.0</v>
      </c>
      <c r="I2827" s="55" t="s">
        <v>81</v>
      </c>
      <c r="J2827" s="55" t="s">
        <v>126</v>
      </c>
      <c r="K2827" s="53" t="s">
        <v>73</v>
      </c>
      <c r="L2827" s="53"/>
      <c r="M2827" s="53">
        <v>29.0</v>
      </c>
      <c r="N2827" s="53" t="s">
        <v>440</v>
      </c>
      <c r="O2827" s="25">
        <v>345.1389655172414</v>
      </c>
      <c r="P2827" s="25">
        <f>'LISTA DOS ITENS'!$O2827*'LISTA DOS ITENS'!$M2827</f>
        <v>10009.03</v>
      </c>
      <c r="Q2827" s="25">
        <v>344.71</v>
      </c>
      <c r="R2827" s="25">
        <f>'LISTA DOS ITENS'!$Q2827*'LISTA DOS ITENS'!$M2827</f>
        <v>9996.59</v>
      </c>
      <c r="S2827" s="56">
        <f>IF('LISTA DOS ITENS'!$P2827&gt;'LISTA DOS ITENS'!$R2827,'LISTA DOS ITENS'!$P2827,'LISTA DOS ITENS'!$R2827)</f>
        <v>10009.03</v>
      </c>
      <c r="T2827" s="25">
        <v>77.78534860459769</v>
      </c>
      <c r="U2827" s="25">
        <f>'LISTA DOS ITENS'!$T2827*'LISTA DOS ITENS'!$M2827</f>
        <v>2255.77511</v>
      </c>
      <c r="V2827" s="56">
        <f t="array" ref="V2827">INDEX('RESUMO - LOTES E VMA'!$F$3:$F$181,MATCH('LISTA DOS ITENS'!$D2827,'RESUMO - LOTES E VMA'!$A$3:$A$181,0))</f>
        <v>648734.4058</v>
      </c>
      <c r="W2827" s="57">
        <f>'LISTA DOS ITENS'!$U2827/'LISTA DOS ITENS'!$V2827</f>
        <v>0.003477193578</v>
      </c>
      <c r="X2827" s="53" t="s">
        <v>53</v>
      </c>
      <c r="Y2827" s="53" t="s">
        <v>290</v>
      </c>
      <c r="Z2827" s="58" t="str">
        <f>'LISTA DOS ITENS'!$F2827&amp;"-"&amp;'LISTA DOS ITENS'!$H2827&amp;"-"&amp;'LISTA DOS ITENS'!$J2827&amp;"-"&amp;'LISTA DOS ITENS'!$K2827&amp;"-"&amp;'LISTA DOS ITENS'!$I2827</f>
        <v>10608995-2101-0026-CONS/NAC-ED-1000-01.01</v>
      </c>
      <c r="AA2827" s="59" t="str">
        <f t="array" ref="AA2827">INDEX('RESUMO - LOTES E VMA'!$M$3:$M$181,MATCH('LISTA DOS ITENS'!$D2827,'RESUMO - LOTES E VMA'!$A$3:$A$181,0))</f>
        <v>Para Leilão</v>
      </c>
      <c r="AB2827" s="60">
        <f t="array" ref="AB2827">INDEX('RESUMO - LOTES E VMA'!$J$3:$J$181,MATCH('LISTA DOS ITENS'!$D2827,'RESUMO - LOTES E VMA'!$A$3:$A$181,0))</f>
        <v>0.2231446348</v>
      </c>
      <c r="AC2827" s="29" t="str">
        <f t="array" ref="AC2827">INDEX('RESUMO - LOTES E VMA'!$L$3:$L$181,MATCH('LISTA DOS ITENS'!$D2827,'RESUMO - LOTES E VMA'!$A$3:$A$181,0))</f>
        <v>1% do Valor de Comparação do VMA</v>
      </c>
      <c r="AD2827" s="53" t="str">
        <f>VLOOKUP(Tabela1[[#This Row],[Índice]],[1]Planilha1!$A:$A,1,0)</f>
        <v>#ERROR!</v>
      </c>
    </row>
    <row r="2828" ht="15.75" customHeight="1">
      <c r="A2828" s="52">
        <v>258655.0</v>
      </c>
      <c r="B2828" s="53" t="s">
        <v>70</v>
      </c>
      <c r="C2828" s="53" t="s">
        <v>71</v>
      </c>
      <c r="D2828" s="22">
        <v>207397.0</v>
      </c>
      <c r="E2828" s="53" t="s">
        <v>119</v>
      </c>
      <c r="F2828" s="54">
        <v>1.0678942E7</v>
      </c>
      <c r="G2828" s="53" t="s">
        <v>2011</v>
      </c>
      <c r="H2828" s="55">
        <v>2101.0</v>
      </c>
      <c r="I2828" s="55" t="s">
        <v>130</v>
      </c>
      <c r="J2828" s="55" t="s">
        <v>126</v>
      </c>
      <c r="K2828" s="53" t="s">
        <v>122</v>
      </c>
      <c r="L2828" s="53"/>
      <c r="M2828" s="53">
        <v>6.0</v>
      </c>
      <c r="N2828" s="53" t="s">
        <v>440</v>
      </c>
      <c r="O2828" s="25">
        <v>650.3383333333334</v>
      </c>
      <c r="P2828" s="25">
        <f>'LISTA DOS ITENS'!$O2828*'LISTA DOS ITENS'!$M2828</f>
        <v>3902.03</v>
      </c>
      <c r="Q2828" s="25">
        <v>1204.15</v>
      </c>
      <c r="R2828" s="25">
        <f>'LISTA DOS ITENS'!$Q2828*'LISTA DOS ITENS'!$M2828</f>
        <v>7224.9</v>
      </c>
      <c r="S2828" s="56">
        <f>IF('LISTA DOS ITENS'!$P2828&gt;'LISTA DOS ITENS'!$R2828,'LISTA DOS ITENS'!$P2828,'LISTA DOS ITENS'!$R2828)</f>
        <v>7224.9</v>
      </c>
      <c r="T2828" s="25">
        <v>271.72181695403765</v>
      </c>
      <c r="U2828" s="25">
        <f>'LISTA DOS ITENS'!$T2828*'LISTA DOS ITENS'!$M2828</f>
        <v>1630.330902</v>
      </c>
      <c r="V2828" s="56">
        <f t="array" ref="V2828">INDEX('RESUMO - LOTES E VMA'!$F$3:$F$181,MATCH('LISTA DOS ITENS'!$D2828,'RESUMO - LOTES E VMA'!$A$3:$A$181,0))</f>
        <v>648734.4058</v>
      </c>
      <c r="W2828" s="57">
        <f>'LISTA DOS ITENS'!$U2828/'LISTA DOS ITENS'!$V2828</f>
        <v>0.002513094553</v>
      </c>
      <c r="X2828" s="53" t="s">
        <v>53</v>
      </c>
      <c r="Y2828" s="53" t="s">
        <v>290</v>
      </c>
      <c r="Z2828" s="58" t="str">
        <f>'LISTA DOS ITENS'!$F2828&amp;"-"&amp;'LISTA DOS ITENS'!$H2828&amp;"-"&amp;'LISTA DOS ITENS'!$J2828&amp;"-"&amp;'LISTA DOS ITENS'!$K2828&amp;"-"&amp;'LISTA DOS ITENS'!$I2828</f>
        <v>10678942-2101-0026-IMOB/IAMN-ED-1000-01.02</v>
      </c>
      <c r="AA2828" s="59" t="str">
        <f t="array" ref="AA2828">INDEX('RESUMO - LOTES E VMA'!$M$3:$M$181,MATCH('LISTA DOS ITENS'!$D2828,'RESUMO - LOTES E VMA'!$A$3:$A$181,0))</f>
        <v>Para Leilão</v>
      </c>
      <c r="AB2828" s="60">
        <f t="array" ref="AB2828">INDEX('RESUMO - LOTES E VMA'!$J$3:$J$181,MATCH('LISTA DOS ITENS'!$D2828,'RESUMO - LOTES E VMA'!$A$3:$A$181,0))</f>
        <v>0.2231446348</v>
      </c>
      <c r="AC2828" s="29" t="str">
        <f t="array" ref="AC2828">INDEX('RESUMO - LOTES E VMA'!$L$3:$L$181,MATCH('LISTA DOS ITENS'!$D2828,'RESUMO - LOTES E VMA'!$A$3:$A$181,0))</f>
        <v>1% do Valor de Comparação do VMA</v>
      </c>
      <c r="AD2828" s="53" t="str">
        <f>VLOOKUP(Tabela1[[#This Row],[Índice]],[1]Planilha1!$A:$A,1,0)</f>
        <v>#ERROR!</v>
      </c>
    </row>
    <row r="2829" ht="15.75" customHeight="1">
      <c r="A2829" s="52">
        <v>258656.0</v>
      </c>
      <c r="B2829" s="53" t="s">
        <v>70</v>
      </c>
      <c r="C2829" s="53" t="s">
        <v>71</v>
      </c>
      <c r="D2829" s="22">
        <v>207397.0</v>
      </c>
      <c r="E2829" s="53" t="s">
        <v>119</v>
      </c>
      <c r="F2829" s="54">
        <v>1.0678942E7</v>
      </c>
      <c r="G2829" s="53" t="s">
        <v>2011</v>
      </c>
      <c r="H2829" s="55">
        <v>2101.0</v>
      </c>
      <c r="I2829" s="55" t="s">
        <v>81</v>
      </c>
      <c r="J2829" s="55" t="s">
        <v>126</v>
      </c>
      <c r="K2829" s="53" t="s">
        <v>80</v>
      </c>
      <c r="L2829" s="53"/>
      <c r="M2829" s="53">
        <v>8.5</v>
      </c>
      <c r="N2829" s="53" t="s">
        <v>440</v>
      </c>
      <c r="O2829" s="25">
        <v>674.5</v>
      </c>
      <c r="P2829" s="25">
        <f>'LISTA DOS ITENS'!$O2829*'LISTA DOS ITENS'!$M2829</f>
        <v>5733.25</v>
      </c>
      <c r="Q2829" s="25">
        <v>1204.15</v>
      </c>
      <c r="R2829" s="25">
        <f>'LISTA DOS ITENS'!$Q2829*'LISTA DOS ITENS'!$M2829</f>
        <v>10235.275</v>
      </c>
      <c r="S2829" s="56">
        <f>IF('LISTA DOS ITENS'!$P2829&gt;'LISTA DOS ITENS'!$R2829,'LISTA DOS ITENS'!$P2829,'LISTA DOS ITENS'!$R2829)</f>
        <v>10235.275</v>
      </c>
      <c r="T2829" s="25">
        <v>271.72181695403765</v>
      </c>
      <c r="U2829" s="25">
        <f>'LISTA DOS ITENS'!$T2829*'LISTA DOS ITENS'!$M2829</f>
        <v>2309.635444</v>
      </c>
      <c r="V2829" s="56">
        <f t="array" ref="V2829">INDEX('RESUMO - LOTES E VMA'!$F$3:$F$181,MATCH('LISTA DOS ITENS'!$D2829,'RESUMO - LOTES E VMA'!$A$3:$A$181,0))</f>
        <v>648734.4058</v>
      </c>
      <c r="W2829" s="57">
        <f>'LISTA DOS ITENS'!$U2829/'LISTA DOS ITENS'!$V2829</f>
        <v>0.003560217284</v>
      </c>
      <c r="X2829" s="53" t="s">
        <v>53</v>
      </c>
      <c r="Y2829" s="53" t="s">
        <v>290</v>
      </c>
      <c r="Z2829" s="58" t="str">
        <f>'LISTA DOS ITENS'!$F2829&amp;"-"&amp;'LISTA DOS ITENS'!$H2829&amp;"-"&amp;'LISTA DOS ITENS'!$J2829&amp;"-"&amp;'LISTA DOS ITENS'!$K2829&amp;"-"&amp;'LISTA DOS ITENS'!$I2829</f>
        <v>10678942-2101-0026-IMOB/NAC-ED-1000-01.01</v>
      </c>
      <c r="AA2829" s="59" t="str">
        <f t="array" ref="AA2829">INDEX('RESUMO - LOTES E VMA'!$M$3:$M$181,MATCH('LISTA DOS ITENS'!$D2829,'RESUMO - LOTES E VMA'!$A$3:$A$181,0))</f>
        <v>Para Leilão</v>
      </c>
      <c r="AB2829" s="60">
        <f t="array" ref="AB2829">INDEX('RESUMO - LOTES E VMA'!$J$3:$J$181,MATCH('LISTA DOS ITENS'!$D2829,'RESUMO - LOTES E VMA'!$A$3:$A$181,0))</f>
        <v>0.2231446348</v>
      </c>
      <c r="AC2829" s="29" t="str">
        <f t="array" ref="AC2829">INDEX('RESUMO - LOTES E VMA'!$L$3:$L$181,MATCH('LISTA DOS ITENS'!$D2829,'RESUMO - LOTES E VMA'!$A$3:$A$181,0))</f>
        <v>1% do Valor de Comparação do VMA</v>
      </c>
      <c r="AD2829" s="53" t="str">
        <f>VLOOKUP(Tabela1[[#This Row],[Índice]],[1]Planilha1!$A:$A,1,0)</f>
        <v>#ERROR!</v>
      </c>
    </row>
    <row r="2830" ht="15.75" customHeight="1">
      <c r="A2830" s="52">
        <v>258657.0</v>
      </c>
      <c r="B2830" s="53" t="s">
        <v>70</v>
      </c>
      <c r="C2830" s="53" t="s">
        <v>71</v>
      </c>
      <c r="D2830" s="22">
        <v>207397.0</v>
      </c>
      <c r="E2830" s="53" t="s">
        <v>119</v>
      </c>
      <c r="F2830" s="54">
        <v>1.0678942E7</v>
      </c>
      <c r="G2830" s="53" t="s">
        <v>2011</v>
      </c>
      <c r="H2830" s="55">
        <v>2101.0</v>
      </c>
      <c r="I2830" s="55"/>
      <c r="J2830" s="55" t="s">
        <v>126</v>
      </c>
      <c r="K2830" s="53" t="s">
        <v>57</v>
      </c>
      <c r="L2830" s="53"/>
      <c r="M2830" s="53">
        <v>12.01</v>
      </c>
      <c r="N2830" s="53" t="s">
        <v>440</v>
      </c>
      <c r="O2830" s="25">
        <v>173.98084929225647</v>
      </c>
      <c r="P2830" s="25">
        <f>'LISTA DOS ITENS'!$O2830*'LISTA DOS ITENS'!$M2830</f>
        <v>2089.51</v>
      </c>
      <c r="Q2830" s="25">
        <v>1204.15</v>
      </c>
      <c r="R2830" s="25">
        <f>'LISTA DOS ITENS'!$Q2830*'LISTA DOS ITENS'!$M2830</f>
        <v>14461.8415</v>
      </c>
      <c r="S2830" s="56">
        <f>IF('LISTA DOS ITENS'!$P2830&gt;'LISTA DOS ITENS'!$R2830,'LISTA DOS ITENS'!$P2830,'LISTA DOS ITENS'!$R2830)</f>
        <v>14461.8415</v>
      </c>
      <c r="T2830" s="25">
        <v>271.72181695403765</v>
      </c>
      <c r="U2830" s="25">
        <f>'LISTA DOS ITENS'!$T2830*'LISTA DOS ITENS'!$M2830</f>
        <v>3263.379022</v>
      </c>
      <c r="V2830" s="56">
        <f t="array" ref="V2830">INDEX('RESUMO - LOTES E VMA'!$F$3:$F$181,MATCH('LISTA DOS ITENS'!$D2830,'RESUMO - LOTES E VMA'!$A$3:$A$181,0))</f>
        <v>648734.4058</v>
      </c>
      <c r="W2830" s="57">
        <f>'LISTA DOS ITENS'!$U2830/'LISTA DOS ITENS'!$V2830</f>
        <v>0.005030377597</v>
      </c>
      <c r="X2830" s="53" t="s">
        <v>53</v>
      </c>
      <c r="Y2830" s="53" t="s">
        <v>290</v>
      </c>
      <c r="Z2830" s="58" t="str">
        <f>'LISTA DOS ITENS'!$F2830&amp;"-"&amp;'LISTA DOS ITENS'!$H2830&amp;"-"&amp;'LISTA DOS ITENS'!$J2830&amp;"-"&amp;'LISTA DOS ITENS'!$K2830&amp;"-"&amp;'LISTA DOS ITENS'!$I2830</f>
        <v>10678942-2101-0026-USADO-</v>
      </c>
      <c r="AA2830" s="59" t="str">
        <f t="array" ref="AA2830">INDEX('RESUMO - LOTES E VMA'!$M$3:$M$181,MATCH('LISTA DOS ITENS'!$D2830,'RESUMO - LOTES E VMA'!$A$3:$A$181,0))</f>
        <v>Para Leilão</v>
      </c>
      <c r="AB2830" s="60">
        <f t="array" ref="AB2830">INDEX('RESUMO - LOTES E VMA'!$J$3:$J$181,MATCH('LISTA DOS ITENS'!$D2830,'RESUMO - LOTES E VMA'!$A$3:$A$181,0))</f>
        <v>0.2231446348</v>
      </c>
      <c r="AC2830" s="29" t="str">
        <f t="array" ref="AC2830">INDEX('RESUMO - LOTES E VMA'!$L$3:$L$181,MATCH('LISTA DOS ITENS'!$D2830,'RESUMO - LOTES E VMA'!$A$3:$A$181,0))</f>
        <v>1% do Valor de Comparação do VMA</v>
      </c>
      <c r="AD2830" s="53" t="str">
        <f>VLOOKUP(Tabela1[[#This Row],[Índice]],[1]Planilha1!$A:$A,1,0)</f>
        <v>#ERROR!</v>
      </c>
    </row>
    <row r="2831" ht="15.75" customHeight="1">
      <c r="A2831" s="52">
        <v>258658.0</v>
      </c>
      <c r="B2831" s="53" t="s">
        <v>70</v>
      </c>
      <c r="C2831" s="53" t="s">
        <v>71</v>
      </c>
      <c r="D2831" s="22">
        <v>207397.0</v>
      </c>
      <c r="E2831" s="53" t="s">
        <v>119</v>
      </c>
      <c r="F2831" s="54">
        <v>1.0679242E7</v>
      </c>
      <c r="G2831" s="53" t="s">
        <v>2012</v>
      </c>
      <c r="H2831" s="55">
        <v>2101.0</v>
      </c>
      <c r="I2831" s="55" t="s">
        <v>2013</v>
      </c>
      <c r="J2831" s="55" t="s">
        <v>126</v>
      </c>
      <c r="K2831" s="53" t="s">
        <v>122</v>
      </c>
      <c r="L2831" s="53"/>
      <c r="M2831" s="53">
        <v>6.0</v>
      </c>
      <c r="N2831" s="53" t="s">
        <v>440</v>
      </c>
      <c r="O2831" s="25">
        <v>68.11</v>
      </c>
      <c r="P2831" s="25">
        <f>'LISTA DOS ITENS'!$O2831*'LISTA DOS ITENS'!$M2831</f>
        <v>408.66</v>
      </c>
      <c r="Q2831" s="25">
        <v>163.57</v>
      </c>
      <c r="R2831" s="25">
        <f>'LISTA DOS ITENS'!$Q2831*'LISTA DOS ITENS'!$M2831</f>
        <v>981.42</v>
      </c>
      <c r="S2831" s="56">
        <f>IF('LISTA DOS ITENS'!$P2831&gt;'LISTA DOS ITENS'!$R2831,'LISTA DOS ITENS'!$P2831,'LISTA DOS ITENS'!$R2831)</f>
        <v>981.42</v>
      </c>
      <c r="T2831" s="25">
        <v>35.83456800404688</v>
      </c>
      <c r="U2831" s="25">
        <f>'LISTA DOS ITENS'!$T2831*'LISTA DOS ITENS'!$M2831</f>
        <v>215.007408</v>
      </c>
      <c r="V2831" s="56">
        <f t="array" ref="V2831">INDEX('RESUMO - LOTES E VMA'!$F$3:$F$181,MATCH('LISTA DOS ITENS'!$D2831,'RESUMO - LOTES E VMA'!$A$3:$A$181,0))</f>
        <v>648734.4058</v>
      </c>
      <c r="W2831" s="57">
        <f>'LISTA DOS ITENS'!$U2831/'LISTA DOS ITENS'!$V2831</f>
        <v>0.0003314259365</v>
      </c>
      <c r="X2831" s="53" t="s">
        <v>53</v>
      </c>
      <c r="Y2831" s="53" t="s">
        <v>290</v>
      </c>
      <c r="Z2831" s="58" t="str">
        <f>'LISTA DOS ITENS'!$F2831&amp;"-"&amp;'LISTA DOS ITENS'!$H2831&amp;"-"&amp;'LISTA DOS ITENS'!$J2831&amp;"-"&amp;'LISTA DOS ITENS'!$K2831&amp;"-"&amp;'LISTA DOS ITENS'!$I2831</f>
        <v>10679242-2101-0026-IMOB/IAMN-OP-3529-19-909-MRP</v>
      </c>
      <c r="AA2831" s="59" t="str">
        <f t="array" ref="AA2831">INDEX('RESUMO - LOTES E VMA'!$M$3:$M$181,MATCH('LISTA DOS ITENS'!$D2831,'RESUMO - LOTES E VMA'!$A$3:$A$181,0))</f>
        <v>Para Leilão</v>
      </c>
      <c r="AB2831" s="60">
        <f t="array" ref="AB2831">INDEX('RESUMO - LOTES E VMA'!$J$3:$J$181,MATCH('LISTA DOS ITENS'!$D2831,'RESUMO - LOTES E VMA'!$A$3:$A$181,0))</f>
        <v>0.2231446348</v>
      </c>
      <c r="AC2831" s="29" t="str">
        <f t="array" ref="AC2831">INDEX('RESUMO - LOTES E VMA'!$L$3:$L$181,MATCH('LISTA DOS ITENS'!$D2831,'RESUMO - LOTES E VMA'!$A$3:$A$181,0))</f>
        <v>1% do Valor de Comparação do VMA</v>
      </c>
      <c r="AD2831" s="53" t="str">
        <f>VLOOKUP(Tabela1[[#This Row],[Índice]],[1]Planilha1!$A:$A,1,0)</f>
        <v>#ERROR!</v>
      </c>
    </row>
    <row r="2832" ht="15.75" customHeight="1">
      <c r="A2832" s="52">
        <v>258659.0</v>
      </c>
      <c r="B2832" s="53" t="s">
        <v>70</v>
      </c>
      <c r="C2832" s="53" t="s">
        <v>71</v>
      </c>
      <c r="D2832" s="22">
        <v>207397.0</v>
      </c>
      <c r="E2832" s="53" t="s">
        <v>119</v>
      </c>
      <c r="F2832" s="54">
        <v>1.0679242E7</v>
      </c>
      <c r="G2832" s="53" t="s">
        <v>2012</v>
      </c>
      <c r="H2832" s="55">
        <v>2101.0</v>
      </c>
      <c r="I2832" s="55"/>
      <c r="J2832" s="55" t="s">
        <v>126</v>
      </c>
      <c r="K2832" s="53" t="s">
        <v>117</v>
      </c>
      <c r="L2832" s="53"/>
      <c r="M2832" s="53">
        <v>0.494</v>
      </c>
      <c r="N2832" s="53" t="s">
        <v>440</v>
      </c>
      <c r="O2832" s="25">
        <v>117.5506072874494</v>
      </c>
      <c r="P2832" s="25">
        <f>'LISTA DOS ITENS'!$O2832*'LISTA DOS ITENS'!$M2832</f>
        <v>58.07</v>
      </c>
      <c r="Q2832" s="25">
        <v>163.57</v>
      </c>
      <c r="R2832" s="25">
        <f>'LISTA DOS ITENS'!$Q2832*'LISTA DOS ITENS'!$M2832</f>
        <v>80.80358</v>
      </c>
      <c r="S2832" s="56">
        <f>IF('LISTA DOS ITENS'!$P2832&gt;'LISTA DOS ITENS'!$R2832,'LISTA DOS ITENS'!$P2832,'LISTA DOS ITENS'!$R2832)</f>
        <v>80.80358</v>
      </c>
      <c r="T2832" s="25">
        <v>35.83456800404688</v>
      </c>
      <c r="U2832" s="25">
        <f>'LISTA DOS ITENS'!$T2832*'LISTA DOS ITENS'!$M2832</f>
        <v>17.70227659</v>
      </c>
      <c r="V2832" s="56">
        <f t="array" ref="V2832">INDEX('RESUMO - LOTES E VMA'!$F$3:$F$181,MATCH('LISTA DOS ITENS'!$D2832,'RESUMO - LOTES E VMA'!$A$3:$A$181,0))</f>
        <v>648734.4058</v>
      </c>
      <c r="W2832" s="57">
        <f>'LISTA DOS ITENS'!$U2832/'LISTA DOS ITENS'!$V2832</f>
        <v>0.00002728740211</v>
      </c>
      <c r="X2832" s="53" t="s">
        <v>53</v>
      </c>
      <c r="Y2832" s="53" t="s">
        <v>290</v>
      </c>
      <c r="Z2832" s="58" t="str">
        <f>'LISTA DOS ITENS'!$F2832&amp;"-"&amp;'LISTA DOS ITENS'!$H2832&amp;"-"&amp;'LISTA DOS ITENS'!$J2832&amp;"-"&amp;'LISTA DOS ITENS'!$K2832&amp;"-"&amp;'LISTA DOS ITENS'!$I2832</f>
        <v>10679242-2101-0026-CONS/IAMN-</v>
      </c>
      <c r="AA2832" s="59" t="str">
        <f t="array" ref="AA2832">INDEX('RESUMO - LOTES E VMA'!$M$3:$M$181,MATCH('LISTA DOS ITENS'!$D2832,'RESUMO - LOTES E VMA'!$A$3:$A$181,0))</f>
        <v>Para Leilão</v>
      </c>
      <c r="AB2832" s="60">
        <f t="array" ref="AB2832">INDEX('RESUMO - LOTES E VMA'!$J$3:$J$181,MATCH('LISTA DOS ITENS'!$D2832,'RESUMO - LOTES E VMA'!$A$3:$A$181,0))</f>
        <v>0.2231446348</v>
      </c>
      <c r="AC2832" s="29" t="str">
        <f t="array" ref="AC2832">INDEX('RESUMO - LOTES E VMA'!$L$3:$L$181,MATCH('LISTA DOS ITENS'!$D2832,'RESUMO - LOTES E VMA'!$A$3:$A$181,0))</f>
        <v>1% do Valor de Comparação do VMA</v>
      </c>
      <c r="AD2832" s="53" t="str">
        <f>VLOOKUP(Tabela1[[#This Row],[Índice]],[1]Planilha1!$A:$A,1,0)</f>
        <v>#ERROR!</v>
      </c>
    </row>
    <row r="2833" ht="15.75" customHeight="1">
      <c r="A2833" s="52">
        <v>258660.0</v>
      </c>
      <c r="B2833" s="53" t="s">
        <v>70</v>
      </c>
      <c r="C2833" s="53" t="s">
        <v>71</v>
      </c>
      <c r="D2833" s="22">
        <v>207397.0</v>
      </c>
      <c r="E2833" s="53" t="s">
        <v>119</v>
      </c>
      <c r="F2833" s="54">
        <v>1.0679242E7</v>
      </c>
      <c r="G2833" s="53" t="s">
        <v>2012</v>
      </c>
      <c r="H2833" s="55">
        <v>2101.0</v>
      </c>
      <c r="I2833" s="55" t="s">
        <v>81</v>
      </c>
      <c r="J2833" s="55" t="s">
        <v>126</v>
      </c>
      <c r="K2833" s="53" t="s">
        <v>117</v>
      </c>
      <c r="L2833" s="53"/>
      <c r="M2833" s="53">
        <v>37.206</v>
      </c>
      <c r="N2833" s="53" t="s">
        <v>440</v>
      </c>
      <c r="O2833" s="25">
        <v>117.60522496371551</v>
      </c>
      <c r="P2833" s="25">
        <f>'LISTA DOS ITENS'!$O2833*'LISTA DOS ITENS'!$M2833</f>
        <v>4375.62</v>
      </c>
      <c r="Q2833" s="25">
        <v>163.57</v>
      </c>
      <c r="R2833" s="25">
        <f>'LISTA DOS ITENS'!$Q2833*'LISTA DOS ITENS'!$M2833</f>
        <v>6085.78542</v>
      </c>
      <c r="S2833" s="56">
        <f>IF('LISTA DOS ITENS'!$P2833&gt;'LISTA DOS ITENS'!$R2833,'LISTA DOS ITENS'!$P2833,'LISTA DOS ITENS'!$R2833)</f>
        <v>6085.78542</v>
      </c>
      <c r="T2833" s="25">
        <v>35.83456800404688</v>
      </c>
      <c r="U2833" s="25">
        <f>'LISTA DOS ITENS'!$T2833*'LISTA DOS ITENS'!$M2833</f>
        <v>1333.260937</v>
      </c>
      <c r="V2833" s="56">
        <f t="array" ref="V2833">INDEX('RESUMO - LOTES E VMA'!$F$3:$F$181,MATCH('LISTA DOS ITENS'!$D2833,'RESUMO - LOTES E VMA'!$A$3:$A$181,0))</f>
        <v>648734.4058</v>
      </c>
      <c r="W2833" s="57">
        <f>'LISTA DOS ITENS'!$U2833/'LISTA DOS ITENS'!$V2833</f>
        <v>0.002055172232</v>
      </c>
      <c r="X2833" s="53" t="s">
        <v>53</v>
      </c>
      <c r="Y2833" s="53" t="s">
        <v>290</v>
      </c>
      <c r="Z2833" s="58" t="str">
        <f>'LISTA DOS ITENS'!$F2833&amp;"-"&amp;'LISTA DOS ITENS'!$H2833&amp;"-"&amp;'LISTA DOS ITENS'!$J2833&amp;"-"&amp;'LISTA DOS ITENS'!$K2833&amp;"-"&amp;'LISTA DOS ITENS'!$I2833</f>
        <v>10679242-2101-0026-CONS/IAMN-ED-1000-01.01</v>
      </c>
      <c r="AA2833" s="59" t="str">
        <f t="array" ref="AA2833">INDEX('RESUMO - LOTES E VMA'!$M$3:$M$181,MATCH('LISTA DOS ITENS'!$D2833,'RESUMO - LOTES E VMA'!$A$3:$A$181,0))</f>
        <v>Para Leilão</v>
      </c>
      <c r="AB2833" s="60">
        <f t="array" ref="AB2833">INDEX('RESUMO - LOTES E VMA'!$J$3:$J$181,MATCH('LISTA DOS ITENS'!$D2833,'RESUMO - LOTES E VMA'!$A$3:$A$181,0))</f>
        <v>0.2231446348</v>
      </c>
      <c r="AC2833" s="29" t="str">
        <f t="array" ref="AC2833">INDEX('RESUMO - LOTES E VMA'!$L$3:$L$181,MATCH('LISTA DOS ITENS'!$D2833,'RESUMO - LOTES E VMA'!$A$3:$A$181,0))</f>
        <v>1% do Valor de Comparação do VMA</v>
      </c>
      <c r="AD2833" s="53" t="str">
        <f>VLOOKUP(Tabela1[[#This Row],[Índice]],[1]Planilha1!$A:$A,1,0)</f>
        <v>#ERROR!</v>
      </c>
    </row>
    <row r="2834" ht="15.75" customHeight="1">
      <c r="A2834" s="52">
        <v>258661.0</v>
      </c>
      <c r="B2834" s="53" t="s">
        <v>70</v>
      </c>
      <c r="C2834" s="53" t="s">
        <v>71</v>
      </c>
      <c r="D2834" s="22">
        <v>207397.0</v>
      </c>
      <c r="E2834" s="53" t="s">
        <v>119</v>
      </c>
      <c r="F2834" s="54">
        <v>1.0679242E7</v>
      </c>
      <c r="G2834" s="53" t="s">
        <v>2012</v>
      </c>
      <c r="H2834" s="55">
        <v>2101.0</v>
      </c>
      <c r="I2834" s="55"/>
      <c r="J2834" s="55" t="s">
        <v>126</v>
      </c>
      <c r="K2834" s="53" t="s">
        <v>73</v>
      </c>
      <c r="L2834" s="53"/>
      <c r="M2834" s="53">
        <v>6.659</v>
      </c>
      <c r="N2834" s="53" t="s">
        <v>440</v>
      </c>
      <c r="O2834" s="25">
        <v>74.68839165039796</v>
      </c>
      <c r="P2834" s="25">
        <f>'LISTA DOS ITENS'!$O2834*'LISTA DOS ITENS'!$M2834</f>
        <v>497.35</v>
      </c>
      <c r="Q2834" s="25">
        <v>163.57</v>
      </c>
      <c r="R2834" s="25">
        <f>'LISTA DOS ITENS'!$Q2834*'LISTA DOS ITENS'!$M2834</f>
        <v>1089.21263</v>
      </c>
      <c r="S2834" s="56">
        <f>IF('LISTA DOS ITENS'!$P2834&gt;'LISTA DOS ITENS'!$R2834,'LISTA DOS ITENS'!$P2834,'LISTA DOS ITENS'!$R2834)</f>
        <v>1089.21263</v>
      </c>
      <c r="T2834" s="25">
        <v>35.83456800404688</v>
      </c>
      <c r="U2834" s="25">
        <f>'LISTA DOS ITENS'!$T2834*'LISTA DOS ITENS'!$M2834</f>
        <v>238.6223883</v>
      </c>
      <c r="V2834" s="56">
        <f t="array" ref="V2834">INDEX('RESUMO - LOTES E VMA'!$F$3:$F$181,MATCH('LISTA DOS ITENS'!$D2834,'RESUMO - LOTES E VMA'!$A$3:$A$181,0))</f>
        <v>648734.4058</v>
      </c>
      <c r="W2834" s="57">
        <f>'LISTA DOS ITENS'!$U2834/'LISTA DOS ITENS'!$V2834</f>
        <v>0.0003678275519</v>
      </c>
      <c r="X2834" s="53" t="s">
        <v>53</v>
      </c>
      <c r="Y2834" s="53" t="s">
        <v>290</v>
      </c>
      <c r="Z2834" s="58" t="str">
        <f>'LISTA DOS ITENS'!$F2834&amp;"-"&amp;'LISTA DOS ITENS'!$H2834&amp;"-"&amp;'LISTA DOS ITENS'!$J2834&amp;"-"&amp;'LISTA DOS ITENS'!$K2834&amp;"-"&amp;'LISTA DOS ITENS'!$I2834</f>
        <v>10679242-2101-0026-CONS/NAC-</v>
      </c>
      <c r="AA2834" s="59" t="str">
        <f t="array" ref="AA2834">INDEX('RESUMO - LOTES E VMA'!$M$3:$M$181,MATCH('LISTA DOS ITENS'!$D2834,'RESUMO - LOTES E VMA'!$A$3:$A$181,0))</f>
        <v>Para Leilão</v>
      </c>
      <c r="AB2834" s="60">
        <f t="array" ref="AB2834">INDEX('RESUMO - LOTES E VMA'!$J$3:$J$181,MATCH('LISTA DOS ITENS'!$D2834,'RESUMO - LOTES E VMA'!$A$3:$A$181,0))</f>
        <v>0.2231446348</v>
      </c>
      <c r="AC2834" s="29" t="str">
        <f t="array" ref="AC2834">INDEX('RESUMO - LOTES E VMA'!$L$3:$L$181,MATCH('LISTA DOS ITENS'!$D2834,'RESUMO - LOTES E VMA'!$A$3:$A$181,0))</f>
        <v>1% do Valor de Comparação do VMA</v>
      </c>
      <c r="AD2834" s="53" t="str">
        <f>VLOOKUP(Tabela1[[#This Row],[Índice]],[1]Planilha1!$A:$A,1,0)</f>
        <v>#ERROR!</v>
      </c>
    </row>
    <row r="2835" ht="15.75" customHeight="1">
      <c r="A2835" s="52">
        <v>258662.0</v>
      </c>
      <c r="B2835" s="53" t="s">
        <v>70</v>
      </c>
      <c r="C2835" s="53" t="s">
        <v>71</v>
      </c>
      <c r="D2835" s="22">
        <v>207397.0</v>
      </c>
      <c r="E2835" s="53" t="s">
        <v>119</v>
      </c>
      <c r="F2835" s="54">
        <v>1.0679242E7</v>
      </c>
      <c r="G2835" s="53" t="s">
        <v>2012</v>
      </c>
      <c r="H2835" s="55">
        <v>2101.0</v>
      </c>
      <c r="I2835" s="55" t="s">
        <v>81</v>
      </c>
      <c r="J2835" s="55" t="s">
        <v>126</v>
      </c>
      <c r="K2835" s="53" t="s">
        <v>73</v>
      </c>
      <c r="L2835" s="53"/>
      <c r="M2835" s="53">
        <v>7.661000000000001</v>
      </c>
      <c r="N2835" s="53" t="s">
        <v>440</v>
      </c>
      <c r="O2835" s="25">
        <v>75.08394495412844</v>
      </c>
      <c r="P2835" s="25">
        <f>'LISTA DOS ITENS'!$O2835*'LISTA DOS ITENS'!$M2835</f>
        <v>575.2181023</v>
      </c>
      <c r="Q2835" s="25">
        <v>163.57</v>
      </c>
      <c r="R2835" s="25">
        <f>'LISTA DOS ITENS'!$Q2835*'LISTA DOS ITENS'!$M2835</f>
        <v>1253.10977</v>
      </c>
      <c r="S2835" s="56">
        <f>IF('LISTA DOS ITENS'!$P2835&gt;'LISTA DOS ITENS'!$R2835,'LISTA DOS ITENS'!$P2835,'LISTA DOS ITENS'!$R2835)</f>
        <v>1253.10977</v>
      </c>
      <c r="T2835" s="25">
        <v>35.83456800404688</v>
      </c>
      <c r="U2835" s="25">
        <f>'LISTA DOS ITENS'!$T2835*'LISTA DOS ITENS'!$M2835</f>
        <v>274.5286255</v>
      </c>
      <c r="V2835" s="56">
        <f t="array" ref="V2835">INDEX('RESUMO - LOTES E VMA'!$F$3:$F$181,MATCH('LISTA DOS ITENS'!$D2835,'RESUMO - LOTES E VMA'!$A$3:$A$181,0))</f>
        <v>648734.4058</v>
      </c>
      <c r="W2835" s="57">
        <f>'LISTA DOS ITENS'!$U2835/'LISTA DOS ITENS'!$V2835</f>
        <v>0.0004231756833</v>
      </c>
      <c r="X2835" s="53" t="s">
        <v>53</v>
      </c>
      <c r="Y2835" s="53" t="s">
        <v>290</v>
      </c>
      <c r="Z2835" s="58" t="str">
        <f>'LISTA DOS ITENS'!$F2835&amp;"-"&amp;'LISTA DOS ITENS'!$H2835&amp;"-"&amp;'LISTA DOS ITENS'!$J2835&amp;"-"&amp;'LISTA DOS ITENS'!$K2835&amp;"-"&amp;'LISTA DOS ITENS'!$I2835</f>
        <v>10679242-2101-0026-CONS/NAC-ED-1000-01.01</v>
      </c>
      <c r="AA2835" s="59" t="str">
        <f t="array" ref="AA2835">INDEX('RESUMO - LOTES E VMA'!$M$3:$M$181,MATCH('LISTA DOS ITENS'!$D2835,'RESUMO - LOTES E VMA'!$A$3:$A$181,0))</f>
        <v>Para Leilão</v>
      </c>
      <c r="AB2835" s="60">
        <f t="array" ref="AB2835">INDEX('RESUMO - LOTES E VMA'!$J$3:$J$181,MATCH('LISTA DOS ITENS'!$D2835,'RESUMO - LOTES E VMA'!$A$3:$A$181,0))</f>
        <v>0.2231446348</v>
      </c>
      <c r="AC2835" s="29" t="str">
        <f t="array" ref="AC2835">INDEX('RESUMO - LOTES E VMA'!$L$3:$L$181,MATCH('LISTA DOS ITENS'!$D2835,'RESUMO - LOTES E VMA'!$A$3:$A$181,0))</f>
        <v>1% do Valor de Comparação do VMA</v>
      </c>
      <c r="AD2835" s="53" t="str">
        <f>VLOOKUP(Tabela1[[#This Row],[Índice]],[1]Planilha1!$A:$A,1,0)</f>
        <v>#ERROR!</v>
      </c>
    </row>
    <row r="2836" ht="15.75" customHeight="1">
      <c r="A2836" s="52">
        <v>258663.0</v>
      </c>
      <c r="B2836" s="53" t="s">
        <v>70</v>
      </c>
      <c r="C2836" s="53" t="s">
        <v>71</v>
      </c>
      <c r="D2836" s="22">
        <v>207397.0</v>
      </c>
      <c r="E2836" s="53" t="s">
        <v>119</v>
      </c>
      <c r="F2836" s="54">
        <v>1.0679242E7</v>
      </c>
      <c r="G2836" s="53" t="s">
        <v>2012</v>
      </c>
      <c r="H2836" s="55">
        <v>2101.0</v>
      </c>
      <c r="I2836" s="55" t="s">
        <v>81</v>
      </c>
      <c r="J2836" s="55" t="s">
        <v>126</v>
      </c>
      <c r="K2836" s="53" t="s">
        <v>122</v>
      </c>
      <c r="L2836" s="53"/>
      <c r="M2836" s="53">
        <v>23.35</v>
      </c>
      <c r="N2836" s="53" t="s">
        <v>440</v>
      </c>
      <c r="O2836" s="25">
        <v>67.40128479657388</v>
      </c>
      <c r="P2836" s="25">
        <f>'LISTA DOS ITENS'!$O2836*'LISTA DOS ITENS'!$M2836</f>
        <v>1573.82</v>
      </c>
      <c r="Q2836" s="25">
        <v>163.57</v>
      </c>
      <c r="R2836" s="25">
        <f>'LISTA DOS ITENS'!$Q2836*'LISTA DOS ITENS'!$M2836</f>
        <v>3819.3595</v>
      </c>
      <c r="S2836" s="56">
        <f>IF('LISTA DOS ITENS'!$P2836&gt;'LISTA DOS ITENS'!$R2836,'LISTA DOS ITENS'!$P2836,'LISTA DOS ITENS'!$R2836)</f>
        <v>3819.3595</v>
      </c>
      <c r="T2836" s="25">
        <v>35.83456800404688</v>
      </c>
      <c r="U2836" s="25">
        <f>'LISTA DOS ITENS'!$T2836*'LISTA DOS ITENS'!$M2836</f>
        <v>836.7371629</v>
      </c>
      <c r="V2836" s="56">
        <f t="array" ref="V2836">INDEX('RESUMO - LOTES E VMA'!$F$3:$F$181,MATCH('LISTA DOS ITENS'!$D2836,'RESUMO - LOTES E VMA'!$A$3:$A$181,0))</f>
        <v>648734.4058</v>
      </c>
      <c r="W2836" s="57">
        <f>'LISTA DOS ITENS'!$U2836/'LISTA DOS ITENS'!$V2836</f>
        <v>0.00128979927</v>
      </c>
      <c r="X2836" s="53" t="s">
        <v>53</v>
      </c>
      <c r="Y2836" s="53" t="s">
        <v>290</v>
      </c>
      <c r="Z2836" s="58" t="str">
        <f>'LISTA DOS ITENS'!$F2836&amp;"-"&amp;'LISTA DOS ITENS'!$H2836&amp;"-"&amp;'LISTA DOS ITENS'!$J2836&amp;"-"&amp;'LISTA DOS ITENS'!$K2836&amp;"-"&amp;'LISTA DOS ITENS'!$I2836</f>
        <v>10679242-2101-0026-IMOB/IAMN-ED-1000-01.01</v>
      </c>
      <c r="AA2836" s="59" t="str">
        <f t="array" ref="AA2836">INDEX('RESUMO - LOTES E VMA'!$M$3:$M$181,MATCH('LISTA DOS ITENS'!$D2836,'RESUMO - LOTES E VMA'!$A$3:$A$181,0))</f>
        <v>Para Leilão</v>
      </c>
      <c r="AB2836" s="60">
        <f t="array" ref="AB2836">INDEX('RESUMO - LOTES E VMA'!$J$3:$J$181,MATCH('LISTA DOS ITENS'!$D2836,'RESUMO - LOTES E VMA'!$A$3:$A$181,0))</f>
        <v>0.2231446348</v>
      </c>
      <c r="AC2836" s="29" t="str">
        <f t="array" ref="AC2836">INDEX('RESUMO - LOTES E VMA'!$L$3:$L$181,MATCH('LISTA DOS ITENS'!$D2836,'RESUMO - LOTES E VMA'!$A$3:$A$181,0))</f>
        <v>1% do Valor de Comparação do VMA</v>
      </c>
      <c r="AD2836" s="53" t="str">
        <f>VLOOKUP(Tabela1[[#This Row],[Índice]],[1]Planilha1!$A:$A,1,0)</f>
        <v>#ERROR!</v>
      </c>
    </row>
    <row r="2837" ht="15.75" customHeight="1">
      <c r="A2837" s="52">
        <v>258664.0</v>
      </c>
      <c r="B2837" s="53" t="s">
        <v>70</v>
      </c>
      <c r="C2837" s="53" t="s">
        <v>71</v>
      </c>
      <c r="D2837" s="22">
        <v>207397.0</v>
      </c>
      <c r="E2837" s="53" t="s">
        <v>119</v>
      </c>
      <c r="F2837" s="54">
        <v>1.0679242E7</v>
      </c>
      <c r="G2837" s="53" t="s">
        <v>2012</v>
      </c>
      <c r="H2837" s="55">
        <v>2101.0</v>
      </c>
      <c r="I2837" s="55" t="s">
        <v>130</v>
      </c>
      <c r="J2837" s="55" t="s">
        <v>126</v>
      </c>
      <c r="K2837" s="53" t="s">
        <v>122</v>
      </c>
      <c r="L2837" s="53"/>
      <c r="M2837" s="53">
        <v>9.87</v>
      </c>
      <c r="N2837" s="53" t="s">
        <v>440</v>
      </c>
      <c r="O2837" s="25">
        <v>68.16210739614995</v>
      </c>
      <c r="P2837" s="25">
        <f>'LISTA DOS ITENS'!$O2837*'LISTA DOS ITENS'!$M2837</f>
        <v>672.76</v>
      </c>
      <c r="Q2837" s="25">
        <v>163.57</v>
      </c>
      <c r="R2837" s="25">
        <f>'LISTA DOS ITENS'!$Q2837*'LISTA DOS ITENS'!$M2837</f>
        <v>1614.4359</v>
      </c>
      <c r="S2837" s="56">
        <f>IF('LISTA DOS ITENS'!$P2837&gt;'LISTA DOS ITENS'!$R2837,'LISTA DOS ITENS'!$P2837,'LISTA DOS ITENS'!$R2837)</f>
        <v>1614.4359</v>
      </c>
      <c r="T2837" s="25">
        <v>35.83456800404688</v>
      </c>
      <c r="U2837" s="25">
        <f>'LISTA DOS ITENS'!$T2837*'LISTA DOS ITENS'!$M2837</f>
        <v>353.6871862</v>
      </c>
      <c r="V2837" s="56">
        <f t="array" ref="V2837">INDEX('RESUMO - LOTES E VMA'!$F$3:$F$181,MATCH('LISTA DOS ITENS'!$D2837,'RESUMO - LOTES E VMA'!$A$3:$A$181,0))</f>
        <v>648734.4058</v>
      </c>
      <c r="W2837" s="57">
        <f>'LISTA DOS ITENS'!$U2837/'LISTA DOS ITENS'!$V2837</f>
        <v>0.0005451956656</v>
      </c>
      <c r="X2837" s="53" t="s">
        <v>53</v>
      </c>
      <c r="Y2837" s="53" t="s">
        <v>290</v>
      </c>
      <c r="Z2837" s="58" t="str">
        <f>'LISTA DOS ITENS'!$F2837&amp;"-"&amp;'LISTA DOS ITENS'!$H2837&amp;"-"&amp;'LISTA DOS ITENS'!$J2837&amp;"-"&amp;'LISTA DOS ITENS'!$K2837&amp;"-"&amp;'LISTA DOS ITENS'!$I2837</f>
        <v>10679242-2101-0026-IMOB/IAMN-ED-1000-01.02</v>
      </c>
      <c r="AA2837" s="59" t="str">
        <f t="array" ref="AA2837">INDEX('RESUMO - LOTES E VMA'!$M$3:$M$181,MATCH('LISTA DOS ITENS'!$D2837,'RESUMO - LOTES E VMA'!$A$3:$A$181,0))</f>
        <v>Para Leilão</v>
      </c>
      <c r="AB2837" s="60">
        <f t="array" ref="AB2837">INDEX('RESUMO - LOTES E VMA'!$J$3:$J$181,MATCH('LISTA DOS ITENS'!$D2837,'RESUMO - LOTES E VMA'!$A$3:$A$181,0))</f>
        <v>0.2231446348</v>
      </c>
      <c r="AC2837" s="29" t="str">
        <f t="array" ref="AC2837">INDEX('RESUMO - LOTES E VMA'!$L$3:$L$181,MATCH('LISTA DOS ITENS'!$D2837,'RESUMO - LOTES E VMA'!$A$3:$A$181,0))</f>
        <v>1% do Valor de Comparação do VMA</v>
      </c>
      <c r="AD2837" s="53" t="str">
        <f>VLOOKUP(Tabela1[[#This Row],[Índice]],[1]Planilha1!$A:$A,1,0)</f>
        <v>#ERROR!</v>
      </c>
    </row>
    <row r="2838" ht="15.75" customHeight="1">
      <c r="A2838" s="52">
        <v>258665.0</v>
      </c>
      <c r="B2838" s="53" t="s">
        <v>70</v>
      </c>
      <c r="C2838" s="53" t="s">
        <v>71</v>
      </c>
      <c r="D2838" s="22">
        <v>207397.0</v>
      </c>
      <c r="E2838" s="53" t="s">
        <v>119</v>
      </c>
      <c r="F2838" s="54">
        <v>1.0679242E7</v>
      </c>
      <c r="G2838" s="53" t="s">
        <v>2012</v>
      </c>
      <c r="H2838" s="55">
        <v>2101.0</v>
      </c>
      <c r="I2838" s="55"/>
      <c r="J2838" s="55" t="s">
        <v>126</v>
      </c>
      <c r="K2838" s="53" t="s">
        <v>57</v>
      </c>
      <c r="L2838" s="53"/>
      <c r="M2838" s="53">
        <v>2.208</v>
      </c>
      <c r="N2838" s="53" t="s">
        <v>440</v>
      </c>
      <c r="O2838" s="25">
        <v>1.0009057971014492</v>
      </c>
      <c r="P2838" s="25">
        <f>'LISTA DOS ITENS'!$O2838*'LISTA DOS ITENS'!$M2838</f>
        <v>2.21</v>
      </c>
      <c r="Q2838" s="25">
        <v>163.57</v>
      </c>
      <c r="R2838" s="25">
        <f>'LISTA DOS ITENS'!$Q2838*'LISTA DOS ITENS'!$M2838</f>
        <v>361.16256</v>
      </c>
      <c r="S2838" s="56">
        <f>IF('LISTA DOS ITENS'!$P2838&gt;'LISTA DOS ITENS'!$R2838,'LISTA DOS ITENS'!$P2838,'LISTA DOS ITENS'!$R2838)</f>
        <v>361.16256</v>
      </c>
      <c r="T2838" s="25">
        <v>35.83456800404688</v>
      </c>
      <c r="U2838" s="25">
        <f>'LISTA DOS ITENS'!$T2838*'LISTA DOS ITENS'!$M2838</f>
        <v>79.12272615</v>
      </c>
      <c r="V2838" s="56">
        <f t="array" ref="V2838">INDEX('RESUMO - LOTES E VMA'!$F$3:$F$181,MATCH('LISTA DOS ITENS'!$D2838,'RESUMO - LOTES E VMA'!$A$3:$A$181,0))</f>
        <v>648734.4058</v>
      </c>
      <c r="W2838" s="57">
        <f>'LISTA DOS ITENS'!$U2838/'LISTA DOS ITENS'!$V2838</f>
        <v>0.0001219647446</v>
      </c>
      <c r="X2838" s="53" t="s">
        <v>53</v>
      </c>
      <c r="Y2838" s="53" t="s">
        <v>290</v>
      </c>
      <c r="Z2838" s="58" t="str">
        <f>'LISTA DOS ITENS'!$F2838&amp;"-"&amp;'LISTA DOS ITENS'!$H2838&amp;"-"&amp;'LISTA DOS ITENS'!$J2838&amp;"-"&amp;'LISTA DOS ITENS'!$K2838&amp;"-"&amp;'LISTA DOS ITENS'!$I2838</f>
        <v>10679242-2101-0026-USADO-</v>
      </c>
      <c r="AA2838" s="59" t="str">
        <f t="array" ref="AA2838">INDEX('RESUMO - LOTES E VMA'!$M$3:$M$181,MATCH('LISTA DOS ITENS'!$D2838,'RESUMO - LOTES E VMA'!$A$3:$A$181,0))</f>
        <v>Para Leilão</v>
      </c>
      <c r="AB2838" s="60">
        <f t="array" ref="AB2838">INDEX('RESUMO - LOTES E VMA'!$J$3:$J$181,MATCH('LISTA DOS ITENS'!$D2838,'RESUMO - LOTES E VMA'!$A$3:$A$181,0))</f>
        <v>0.2231446348</v>
      </c>
      <c r="AC2838" s="29" t="str">
        <f t="array" ref="AC2838">INDEX('RESUMO - LOTES E VMA'!$L$3:$L$181,MATCH('LISTA DOS ITENS'!$D2838,'RESUMO - LOTES E VMA'!$A$3:$A$181,0))</f>
        <v>1% do Valor de Comparação do VMA</v>
      </c>
      <c r="AD2838" s="53" t="str">
        <f>VLOOKUP(Tabela1[[#This Row],[Índice]],[1]Planilha1!$A:$A,1,0)</f>
        <v>#ERROR!</v>
      </c>
    </row>
    <row r="2839" ht="15.75" customHeight="1">
      <c r="A2839" s="52">
        <v>258666.0</v>
      </c>
      <c r="B2839" s="53" t="s">
        <v>70</v>
      </c>
      <c r="C2839" s="53" t="s">
        <v>71</v>
      </c>
      <c r="D2839" s="22">
        <v>207397.0</v>
      </c>
      <c r="E2839" s="53" t="s">
        <v>119</v>
      </c>
      <c r="F2839" s="54">
        <v>1.0679242E7</v>
      </c>
      <c r="G2839" s="53" t="s">
        <v>2012</v>
      </c>
      <c r="H2839" s="55">
        <v>2101.0</v>
      </c>
      <c r="I2839" s="55" t="s">
        <v>81</v>
      </c>
      <c r="J2839" s="55" t="s">
        <v>126</v>
      </c>
      <c r="K2839" s="53" t="s">
        <v>57</v>
      </c>
      <c r="L2839" s="53"/>
      <c r="M2839" s="53">
        <v>40.792</v>
      </c>
      <c r="N2839" s="53" t="s">
        <v>440</v>
      </c>
      <c r="O2839" s="25">
        <v>1.0</v>
      </c>
      <c r="P2839" s="25">
        <f>'LISTA DOS ITENS'!$O2839*'LISTA DOS ITENS'!$M2839</f>
        <v>40.792</v>
      </c>
      <c r="Q2839" s="25">
        <v>163.57</v>
      </c>
      <c r="R2839" s="25">
        <f>'LISTA DOS ITENS'!$Q2839*'LISTA DOS ITENS'!$M2839</f>
        <v>6672.34744</v>
      </c>
      <c r="S2839" s="56">
        <f>IF('LISTA DOS ITENS'!$P2839&gt;'LISTA DOS ITENS'!$R2839,'LISTA DOS ITENS'!$P2839,'LISTA DOS ITENS'!$R2839)</f>
        <v>6672.34744</v>
      </c>
      <c r="T2839" s="25">
        <v>35.83456800404688</v>
      </c>
      <c r="U2839" s="25">
        <f>'LISTA DOS ITENS'!$T2839*'LISTA DOS ITENS'!$M2839</f>
        <v>1461.763698</v>
      </c>
      <c r="V2839" s="56">
        <f t="array" ref="V2839">INDEX('RESUMO - LOTES E VMA'!$F$3:$F$181,MATCH('LISTA DOS ITENS'!$D2839,'RESUMO - LOTES E VMA'!$A$3:$A$181,0))</f>
        <v>648734.4058</v>
      </c>
      <c r="W2839" s="57">
        <f>'LISTA DOS ITENS'!$U2839/'LISTA DOS ITENS'!$V2839</f>
        <v>0.002253254467</v>
      </c>
      <c r="X2839" s="53" t="s">
        <v>53</v>
      </c>
      <c r="Y2839" s="53" t="s">
        <v>290</v>
      </c>
      <c r="Z2839" s="58" t="str">
        <f>'LISTA DOS ITENS'!$F2839&amp;"-"&amp;'LISTA DOS ITENS'!$H2839&amp;"-"&amp;'LISTA DOS ITENS'!$J2839&amp;"-"&amp;'LISTA DOS ITENS'!$K2839&amp;"-"&amp;'LISTA DOS ITENS'!$I2839</f>
        <v>10679242-2101-0026-USADO-ED-1000-01.01</v>
      </c>
      <c r="AA2839" s="59" t="str">
        <f t="array" ref="AA2839">INDEX('RESUMO - LOTES E VMA'!$M$3:$M$181,MATCH('LISTA DOS ITENS'!$D2839,'RESUMO - LOTES E VMA'!$A$3:$A$181,0))</f>
        <v>Para Leilão</v>
      </c>
      <c r="AB2839" s="60">
        <f t="array" ref="AB2839">INDEX('RESUMO - LOTES E VMA'!$J$3:$J$181,MATCH('LISTA DOS ITENS'!$D2839,'RESUMO - LOTES E VMA'!$A$3:$A$181,0))</f>
        <v>0.2231446348</v>
      </c>
      <c r="AC2839" s="29" t="str">
        <f t="array" ref="AC2839">INDEX('RESUMO - LOTES E VMA'!$L$3:$L$181,MATCH('LISTA DOS ITENS'!$D2839,'RESUMO - LOTES E VMA'!$A$3:$A$181,0))</f>
        <v>1% do Valor de Comparação do VMA</v>
      </c>
      <c r="AD2839" s="53" t="str">
        <f>VLOOKUP(Tabela1[[#This Row],[Índice]],[1]Planilha1!$A:$A,1,0)</f>
        <v>#ERROR!</v>
      </c>
    </row>
    <row r="2840" ht="15.75" customHeight="1">
      <c r="A2840" s="52">
        <v>258667.0</v>
      </c>
      <c r="B2840" s="53" t="s">
        <v>70</v>
      </c>
      <c r="C2840" s="53" t="s">
        <v>71</v>
      </c>
      <c r="D2840" s="22">
        <v>207397.0</v>
      </c>
      <c r="E2840" s="53" t="s">
        <v>119</v>
      </c>
      <c r="F2840" s="54">
        <v>1.0679858E7</v>
      </c>
      <c r="G2840" s="53" t="s">
        <v>2014</v>
      </c>
      <c r="H2840" s="55">
        <v>2101.0</v>
      </c>
      <c r="I2840" s="55" t="s">
        <v>130</v>
      </c>
      <c r="J2840" s="55" t="s">
        <v>126</v>
      </c>
      <c r="K2840" s="53" t="s">
        <v>73</v>
      </c>
      <c r="L2840" s="53"/>
      <c r="M2840" s="53">
        <v>0.49</v>
      </c>
      <c r="N2840" s="53" t="s">
        <v>440</v>
      </c>
      <c r="O2840" s="25">
        <v>74.53061224489797</v>
      </c>
      <c r="P2840" s="25">
        <f>'LISTA DOS ITENS'!$O2840*'LISTA DOS ITENS'!$M2840</f>
        <v>36.52</v>
      </c>
      <c r="Q2840" s="25">
        <v>75.07</v>
      </c>
      <c r="R2840" s="25">
        <f>'LISTA DOS ITENS'!$Q2840*'LISTA DOS ITENS'!$M2840</f>
        <v>36.7843</v>
      </c>
      <c r="S2840" s="56">
        <f>IF('LISTA DOS ITENS'!$P2840&gt;'LISTA DOS ITENS'!$R2840,'LISTA DOS ITENS'!$P2840,'LISTA DOS ITENS'!$R2840)</f>
        <v>36.7843</v>
      </c>
      <c r="T2840" s="25">
        <v>16.446176071796778</v>
      </c>
      <c r="U2840" s="25">
        <f>'LISTA DOS ITENS'!$T2840*'LISTA DOS ITENS'!$M2840</f>
        <v>8.058626275</v>
      </c>
      <c r="V2840" s="56">
        <f t="array" ref="V2840">INDEX('RESUMO - LOTES E VMA'!$F$3:$F$181,MATCH('LISTA DOS ITENS'!$D2840,'RESUMO - LOTES E VMA'!$A$3:$A$181,0))</f>
        <v>648734.4058</v>
      </c>
      <c r="W2840" s="57">
        <f>'LISTA DOS ITENS'!$U2840/'LISTA DOS ITENS'!$V2840</f>
        <v>0.0000124220732</v>
      </c>
      <c r="X2840" s="53" t="s">
        <v>53</v>
      </c>
      <c r="Y2840" s="53" t="s">
        <v>290</v>
      </c>
      <c r="Z2840" s="58" t="str">
        <f>'LISTA DOS ITENS'!$F2840&amp;"-"&amp;'LISTA DOS ITENS'!$H2840&amp;"-"&amp;'LISTA DOS ITENS'!$J2840&amp;"-"&amp;'LISTA DOS ITENS'!$K2840&amp;"-"&amp;'LISTA DOS ITENS'!$I2840</f>
        <v>10679858-2101-0026-CONS/NAC-ED-1000-01.02</v>
      </c>
      <c r="AA2840" s="59" t="str">
        <f t="array" ref="AA2840">INDEX('RESUMO - LOTES E VMA'!$M$3:$M$181,MATCH('LISTA DOS ITENS'!$D2840,'RESUMO - LOTES E VMA'!$A$3:$A$181,0))</f>
        <v>Para Leilão</v>
      </c>
      <c r="AB2840" s="60">
        <f t="array" ref="AB2840">INDEX('RESUMO - LOTES E VMA'!$J$3:$J$181,MATCH('LISTA DOS ITENS'!$D2840,'RESUMO - LOTES E VMA'!$A$3:$A$181,0))</f>
        <v>0.2231446348</v>
      </c>
      <c r="AC2840" s="29" t="str">
        <f t="array" ref="AC2840">INDEX('RESUMO - LOTES E VMA'!$L$3:$L$181,MATCH('LISTA DOS ITENS'!$D2840,'RESUMO - LOTES E VMA'!$A$3:$A$181,0))</f>
        <v>1% do Valor de Comparação do VMA</v>
      </c>
      <c r="AD2840" s="53" t="str">
        <f>VLOOKUP(Tabela1[[#This Row],[Índice]],[1]Planilha1!$A:$A,1,0)</f>
        <v>#ERROR!</v>
      </c>
    </row>
    <row r="2841" ht="15.75" customHeight="1">
      <c r="A2841" s="52">
        <v>258668.0</v>
      </c>
      <c r="B2841" s="53" t="s">
        <v>70</v>
      </c>
      <c r="C2841" s="53" t="s">
        <v>71</v>
      </c>
      <c r="D2841" s="22">
        <v>207397.0</v>
      </c>
      <c r="E2841" s="53" t="s">
        <v>119</v>
      </c>
      <c r="F2841" s="54">
        <v>1.1029145E7</v>
      </c>
      <c r="G2841" s="53" t="s">
        <v>2015</v>
      </c>
      <c r="H2841" s="55">
        <v>2101.0</v>
      </c>
      <c r="I2841" s="55"/>
      <c r="J2841" s="55" t="s">
        <v>126</v>
      </c>
      <c r="K2841" s="53" t="s">
        <v>80</v>
      </c>
      <c r="L2841" s="53"/>
      <c r="M2841" s="53">
        <v>74.02</v>
      </c>
      <c r="N2841" s="53" t="s">
        <v>440</v>
      </c>
      <c r="O2841" s="25">
        <v>1777.0000000000002</v>
      </c>
      <c r="P2841" s="25">
        <f>'LISTA DOS ITENS'!$O2841*'LISTA DOS ITENS'!$M2841</f>
        <v>131533.54</v>
      </c>
      <c r="Q2841" s="25">
        <v>1777.0</v>
      </c>
      <c r="R2841" s="25">
        <f>'LISTA DOS ITENS'!$Q2841*'LISTA DOS ITENS'!$M2841</f>
        <v>131533.54</v>
      </c>
      <c r="S2841" s="56">
        <f>IF('LISTA DOS ITENS'!$P2841&gt;'LISTA DOS ITENS'!$R2841,'LISTA DOS ITENS'!$P2841,'LISTA DOS ITENS'!$R2841)</f>
        <v>131533.54</v>
      </c>
      <c r="T2841" s="25">
        <v>389.3013837695868</v>
      </c>
      <c r="U2841" s="25">
        <f>'LISTA DOS ITENS'!$T2841*'LISTA DOS ITENS'!$M2841</f>
        <v>28816.08843</v>
      </c>
      <c r="V2841" s="56">
        <f t="array" ref="V2841">INDEX('RESUMO - LOTES E VMA'!$F$3:$F$181,MATCH('LISTA DOS ITENS'!$D2841,'RESUMO - LOTES E VMA'!$A$3:$A$181,0))</f>
        <v>648734.4058</v>
      </c>
      <c r="W2841" s="57">
        <f>'LISTA DOS ITENS'!$U2841/'LISTA DOS ITENS'!$V2841</f>
        <v>0.04441893041</v>
      </c>
      <c r="X2841" s="53" t="s">
        <v>53</v>
      </c>
      <c r="Y2841" s="53" t="s">
        <v>290</v>
      </c>
      <c r="Z2841" s="58" t="str">
        <f>'LISTA DOS ITENS'!$F2841&amp;"-"&amp;'LISTA DOS ITENS'!$H2841&amp;"-"&amp;'LISTA DOS ITENS'!$J2841&amp;"-"&amp;'LISTA DOS ITENS'!$K2841&amp;"-"&amp;'LISTA DOS ITENS'!$I2841</f>
        <v>11029145-2101-0026-IMOB/NAC-</v>
      </c>
      <c r="AA2841" s="59" t="str">
        <f t="array" ref="AA2841">INDEX('RESUMO - LOTES E VMA'!$M$3:$M$181,MATCH('LISTA DOS ITENS'!$D2841,'RESUMO - LOTES E VMA'!$A$3:$A$181,0))</f>
        <v>Para Leilão</v>
      </c>
      <c r="AB2841" s="60">
        <f t="array" ref="AB2841">INDEX('RESUMO - LOTES E VMA'!$J$3:$J$181,MATCH('LISTA DOS ITENS'!$D2841,'RESUMO - LOTES E VMA'!$A$3:$A$181,0))</f>
        <v>0.2231446348</v>
      </c>
      <c r="AC2841" s="29" t="str">
        <f t="array" ref="AC2841">INDEX('RESUMO - LOTES E VMA'!$L$3:$L$181,MATCH('LISTA DOS ITENS'!$D2841,'RESUMO - LOTES E VMA'!$A$3:$A$181,0))</f>
        <v>1% do Valor de Comparação do VMA</v>
      </c>
      <c r="AD2841" s="53" t="str">
        <f>VLOOKUP(Tabela1[[#This Row],[Índice]],[1]Planilha1!$A:$A,1,0)</f>
        <v>#ERROR!</v>
      </c>
    </row>
    <row r="2842" ht="15.75" customHeight="1">
      <c r="A2842" s="52">
        <v>258669.0</v>
      </c>
      <c r="B2842" s="53" t="s">
        <v>70</v>
      </c>
      <c r="C2842" s="53" t="s">
        <v>71</v>
      </c>
      <c r="D2842" s="22">
        <v>207397.0</v>
      </c>
      <c r="E2842" s="53" t="s">
        <v>119</v>
      </c>
      <c r="F2842" s="54">
        <v>1.1029145E7</v>
      </c>
      <c r="G2842" s="53" t="s">
        <v>2015</v>
      </c>
      <c r="H2842" s="55">
        <v>2101.0</v>
      </c>
      <c r="I2842" s="55" t="s">
        <v>81</v>
      </c>
      <c r="J2842" s="55" t="s">
        <v>126</v>
      </c>
      <c r="K2842" s="53" t="s">
        <v>80</v>
      </c>
      <c r="L2842" s="53"/>
      <c r="M2842" s="53">
        <v>1.0</v>
      </c>
      <c r="N2842" s="53" t="s">
        <v>440</v>
      </c>
      <c r="O2842" s="25">
        <v>1777.0</v>
      </c>
      <c r="P2842" s="25">
        <f>'LISTA DOS ITENS'!$O2842*'LISTA DOS ITENS'!$M2842</f>
        <v>1777</v>
      </c>
      <c r="Q2842" s="25">
        <v>1777.0</v>
      </c>
      <c r="R2842" s="25">
        <f>'LISTA DOS ITENS'!$Q2842*'LISTA DOS ITENS'!$M2842</f>
        <v>1777</v>
      </c>
      <c r="S2842" s="56">
        <f>IF('LISTA DOS ITENS'!$P2842&gt;'LISTA DOS ITENS'!$R2842,'LISTA DOS ITENS'!$P2842,'LISTA DOS ITENS'!$R2842)</f>
        <v>1777</v>
      </c>
      <c r="T2842" s="25">
        <v>389.3013837695868</v>
      </c>
      <c r="U2842" s="25">
        <f>'LISTA DOS ITENS'!$T2842*'LISTA DOS ITENS'!$M2842</f>
        <v>389.3013838</v>
      </c>
      <c r="V2842" s="56">
        <f t="array" ref="V2842">INDEX('RESUMO - LOTES E VMA'!$F$3:$F$181,MATCH('LISTA DOS ITENS'!$D2842,'RESUMO - LOTES E VMA'!$A$3:$A$181,0))</f>
        <v>648734.4058</v>
      </c>
      <c r="W2842" s="57">
        <f>'LISTA DOS ITENS'!$U2842/'LISTA DOS ITENS'!$V2842</f>
        <v>0.0006000936289</v>
      </c>
      <c r="X2842" s="53" t="s">
        <v>53</v>
      </c>
      <c r="Y2842" s="53" t="s">
        <v>290</v>
      </c>
      <c r="Z2842" s="58" t="str">
        <f>'LISTA DOS ITENS'!$F2842&amp;"-"&amp;'LISTA DOS ITENS'!$H2842&amp;"-"&amp;'LISTA DOS ITENS'!$J2842&amp;"-"&amp;'LISTA DOS ITENS'!$K2842&amp;"-"&amp;'LISTA DOS ITENS'!$I2842</f>
        <v>11029145-2101-0026-IMOB/NAC-ED-1000-01.01</v>
      </c>
      <c r="AA2842" s="59" t="str">
        <f t="array" ref="AA2842">INDEX('RESUMO - LOTES E VMA'!$M$3:$M$181,MATCH('LISTA DOS ITENS'!$D2842,'RESUMO - LOTES E VMA'!$A$3:$A$181,0))</f>
        <v>Para Leilão</v>
      </c>
      <c r="AB2842" s="60">
        <f t="array" ref="AB2842">INDEX('RESUMO - LOTES E VMA'!$J$3:$J$181,MATCH('LISTA DOS ITENS'!$D2842,'RESUMO - LOTES E VMA'!$A$3:$A$181,0))</f>
        <v>0.2231446348</v>
      </c>
      <c r="AC2842" s="29" t="str">
        <f t="array" ref="AC2842">INDEX('RESUMO - LOTES E VMA'!$L$3:$L$181,MATCH('LISTA DOS ITENS'!$D2842,'RESUMO - LOTES E VMA'!$A$3:$A$181,0))</f>
        <v>1% do Valor de Comparação do VMA</v>
      </c>
      <c r="AD2842" s="53" t="str">
        <f>VLOOKUP(Tabela1[[#This Row],[Índice]],[1]Planilha1!$A:$A,1,0)</f>
        <v>#ERROR!</v>
      </c>
    </row>
    <row r="2843" ht="15.75" customHeight="1">
      <c r="A2843" s="52">
        <v>258670.0</v>
      </c>
      <c r="B2843" s="53" t="s">
        <v>70</v>
      </c>
      <c r="C2843" s="53" t="s">
        <v>71</v>
      </c>
      <c r="D2843" s="22">
        <v>207397.0</v>
      </c>
      <c r="E2843" s="53" t="s">
        <v>119</v>
      </c>
      <c r="F2843" s="54">
        <v>1.1029145E7</v>
      </c>
      <c r="G2843" s="53" t="s">
        <v>2015</v>
      </c>
      <c r="H2843" s="55">
        <v>2101.0</v>
      </c>
      <c r="I2843" s="55" t="s">
        <v>615</v>
      </c>
      <c r="J2843" s="55" t="s">
        <v>126</v>
      </c>
      <c r="K2843" s="53" t="s">
        <v>80</v>
      </c>
      <c r="L2843" s="53"/>
      <c r="M2843" s="53">
        <v>1.0</v>
      </c>
      <c r="N2843" s="53" t="s">
        <v>440</v>
      </c>
      <c r="O2843" s="25">
        <v>1777.0</v>
      </c>
      <c r="P2843" s="25">
        <f>'LISTA DOS ITENS'!$O2843*'LISTA DOS ITENS'!$M2843</f>
        <v>1777</v>
      </c>
      <c r="Q2843" s="25">
        <v>1777.0</v>
      </c>
      <c r="R2843" s="25">
        <f>'LISTA DOS ITENS'!$Q2843*'LISTA DOS ITENS'!$M2843</f>
        <v>1777</v>
      </c>
      <c r="S2843" s="56">
        <f>IF('LISTA DOS ITENS'!$P2843&gt;'LISTA DOS ITENS'!$R2843,'LISTA DOS ITENS'!$P2843,'LISTA DOS ITENS'!$R2843)</f>
        <v>1777</v>
      </c>
      <c r="T2843" s="25">
        <v>389.3013837695868</v>
      </c>
      <c r="U2843" s="25">
        <f>'LISTA DOS ITENS'!$T2843*'LISTA DOS ITENS'!$M2843</f>
        <v>389.3013838</v>
      </c>
      <c r="V2843" s="56">
        <f t="array" ref="V2843">INDEX('RESUMO - LOTES E VMA'!$F$3:$F$181,MATCH('LISTA DOS ITENS'!$D2843,'RESUMO - LOTES E VMA'!$A$3:$A$181,0))</f>
        <v>648734.4058</v>
      </c>
      <c r="W2843" s="57">
        <f>'LISTA DOS ITENS'!$U2843/'LISTA DOS ITENS'!$V2843</f>
        <v>0.0006000936289</v>
      </c>
      <c r="X2843" s="53" t="s">
        <v>53</v>
      </c>
      <c r="Y2843" s="53" t="s">
        <v>290</v>
      </c>
      <c r="Z2843" s="58" t="str">
        <f>'LISTA DOS ITENS'!$F2843&amp;"-"&amp;'LISTA DOS ITENS'!$H2843&amp;"-"&amp;'LISTA DOS ITENS'!$J2843&amp;"-"&amp;'LISTA DOS ITENS'!$K2843&amp;"-"&amp;'LISTA DOS ITENS'!$I2843</f>
        <v>11029145-2101-0026-IMOB/NAC-OP-3520-18-901-MRP</v>
      </c>
      <c r="AA2843" s="59" t="str">
        <f t="array" ref="AA2843">INDEX('RESUMO - LOTES E VMA'!$M$3:$M$181,MATCH('LISTA DOS ITENS'!$D2843,'RESUMO - LOTES E VMA'!$A$3:$A$181,0))</f>
        <v>Para Leilão</v>
      </c>
      <c r="AB2843" s="60">
        <f t="array" ref="AB2843">INDEX('RESUMO - LOTES E VMA'!$J$3:$J$181,MATCH('LISTA DOS ITENS'!$D2843,'RESUMO - LOTES E VMA'!$A$3:$A$181,0))</f>
        <v>0.2231446348</v>
      </c>
      <c r="AC2843" s="29" t="str">
        <f t="array" ref="AC2843">INDEX('RESUMO - LOTES E VMA'!$L$3:$L$181,MATCH('LISTA DOS ITENS'!$D2843,'RESUMO - LOTES E VMA'!$A$3:$A$181,0))</f>
        <v>1% do Valor de Comparação do VMA</v>
      </c>
      <c r="AD2843" s="53" t="str">
        <f>VLOOKUP(Tabela1[[#This Row],[Índice]],[1]Planilha1!$A:$A,1,0)</f>
        <v>#ERROR!</v>
      </c>
    </row>
    <row r="2844" ht="15.75" customHeight="1">
      <c r="A2844" s="52">
        <v>258671.0</v>
      </c>
      <c r="B2844" s="53" t="s">
        <v>70</v>
      </c>
      <c r="C2844" s="53" t="s">
        <v>71</v>
      </c>
      <c r="D2844" s="22">
        <v>207397.0</v>
      </c>
      <c r="E2844" s="53" t="s">
        <v>119</v>
      </c>
      <c r="F2844" s="54">
        <v>1.1046017E7</v>
      </c>
      <c r="G2844" s="53" t="s">
        <v>2016</v>
      </c>
      <c r="H2844" s="55">
        <v>2101.0</v>
      </c>
      <c r="I2844" s="55" t="s">
        <v>81</v>
      </c>
      <c r="J2844" s="55" t="s">
        <v>126</v>
      </c>
      <c r="K2844" s="53" t="s">
        <v>73</v>
      </c>
      <c r="L2844" s="53"/>
      <c r="M2844" s="53">
        <v>2.4</v>
      </c>
      <c r="N2844" s="53" t="s">
        <v>440</v>
      </c>
      <c r="O2844" s="25">
        <v>1498.375</v>
      </c>
      <c r="P2844" s="25">
        <f>'LISTA DOS ITENS'!$O2844*'LISTA DOS ITENS'!$M2844</f>
        <v>3596.1</v>
      </c>
      <c r="Q2844" s="25">
        <v>1498.37</v>
      </c>
      <c r="R2844" s="25">
        <f>'LISTA DOS ITENS'!$Q2844*'LISTA DOS ITENS'!$M2844</f>
        <v>3596.088</v>
      </c>
      <c r="S2844" s="56">
        <f>IF('LISTA DOS ITENS'!$P2844&gt;'LISTA DOS ITENS'!$R2844,'LISTA DOS ITENS'!$P2844,'LISTA DOS ITENS'!$R2844)</f>
        <v>3596.1</v>
      </c>
      <c r="T2844" s="25">
        <v>328.2597154748653</v>
      </c>
      <c r="U2844" s="25">
        <f>'LISTA DOS ITENS'!$T2844*'LISTA DOS ITENS'!$M2844</f>
        <v>787.8233171</v>
      </c>
      <c r="V2844" s="56">
        <f t="array" ref="V2844">INDEX('RESUMO - LOTES E VMA'!$F$3:$F$181,MATCH('LISTA DOS ITENS'!$D2844,'RESUMO - LOTES E VMA'!$A$3:$A$181,0))</f>
        <v>648734.4058</v>
      </c>
      <c r="W2844" s="57">
        <f>'LISTA DOS ITENS'!$U2844/'LISTA DOS ITENS'!$V2844</f>
        <v>0.001214400393</v>
      </c>
      <c r="X2844" s="53" t="s">
        <v>53</v>
      </c>
      <c r="Y2844" s="53" t="s">
        <v>290</v>
      </c>
      <c r="Z2844" s="58" t="str">
        <f>'LISTA DOS ITENS'!$F2844&amp;"-"&amp;'LISTA DOS ITENS'!$H2844&amp;"-"&amp;'LISTA DOS ITENS'!$J2844&amp;"-"&amp;'LISTA DOS ITENS'!$K2844&amp;"-"&amp;'LISTA DOS ITENS'!$I2844</f>
        <v>11046017-2101-0026-CONS/NAC-ED-1000-01.01</v>
      </c>
      <c r="AA2844" s="59" t="str">
        <f t="array" ref="AA2844">INDEX('RESUMO - LOTES E VMA'!$M$3:$M$181,MATCH('LISTA DOS ITENS'!$D2844,'RESUMO - LOTES E VMA'!$A$3:$A$181,0))</f>
        <v>Para Leilão</v>
      </c>
      <c r="AB2844" s="60">
        <f t="array" ref="AB2844">INDEX('RESUMO - LOTES E VMA'!$J$3:$J$181,MATCH('LISTA DOS ITENS'!$D2844,'RESUMO - LOTES E VMA'!$A$3:$A$181,0))</f>
        <v>0.2231446348</v>
      </c>
      <c r="AC2844" s="29" t="str">
        <f t="array" ref="AC2844">INDEX('RESUMO - LOTES E VMA'!$L$3:$L$181,MATCH('LISTA DOS ITENS'!$D2844,'RESUMO - LOTES E VMA'!$A$3:$A$181,0))</f>
        <v>1% do Valor de Comparação do VMA</v>
      </c>
      <c r="AD2844" s="53" t="str">
        <f>VLOOKUP(Tabela1[[#This Row],[Índice]],[1]Planilha1!$A:$A,1,0)</f>
        <v>#ERROR!</v>
      </c>
    </row>
    <row r="2845" ht="15.75" customHeight="1">
      <c r="A2845" s="52">
        <v>258672.0</v>
      </c>
      <c r="B2845" s="53" t="s">
        <v>70</v>
      </c>
      <c r="C2845" s="53" t="s">
        <v>71</v>
      </c>
      <c r="D2845" s="22">
        <v>207397.0</v>
      </c>
      <c r="E2845" s="53" t="s">
        <v>119</v>
      </c>
      <c r="F2845" s="54">
        <v>1.1093304E7</v>
      </c>
      <c r="G2845" s="53" t="s">
        <v>2017</v>
      </c>
      <c r="H2845" s="55">
        <v>2101.0</v>
      </c>
      <c r="I2845" s="55"/>
      <c r="J2845" s="55" t="s">
        <v>126</v>
      </c>
      <c r="K2845" s="53" t="s">
        <v>117</v>
      </c>
      <c r="L2845" s="53"/>
      <c r="M2845" s="53">
        <v>32.86</v>
      </c>
      <c r="N2845" s="53" t="s">
        <v>440</v>
      </c>
      <c r="O2845" s="25">
        <v>3021.6433353621424</v>
      </c>
      <c r="P2845" s="25">
        <f>'LISTA DOS ITENS'!$O2845*'LISTA DOS ITENS'!$M2845</f>
        <v>99291.2</v>
      </c>
      <c r="Q2845" s="25">
        <v>3021.64</v>
      </c>
      <c r="R2845" s="25">
        <f>'LISTA DOS ITENS'!$Q2845*'LISTA DOS ITENS'!$M2845</f>
        <v>99291.0904</v>
      </c>
      <c r="S2845" s="56">
        <f>IF('LISTA DOS ITENS'!$P2845&gt;'LISTA DOS ITENS'!$R2845,'LISTA DOS ITENS'!$P2845,'LISTA DOS ITENS'!$R2845)</f>
        <v>99291.2</v>
      </c>
      <c r="T2845" s="25">
        <v>662.892651498665</v>
      </c>
      <c r="U2845" s="25">
        <f>'LISTA DOS ITENS'!$T2845*'LISTA DOS ITENS'!$M2845</f>
        <v>21782.65253</v>
      </c>
      <c r="V2845" s="56">
        <f t="array" ref="V2845">INDEX('RESUMO - LOTES E VMA'!$F$3:$F$181,MATCH('LISTA DOS ITENS'!$D2845,'RESUMO - LOTES E VMA'!$A$3:$A$181,0))</f>
        <v>648734.4058</v>
      </c>
      <c r="W2845" s="57">
        <f>'LISTA DOS ITENS'!$U2845/'LISTA DOS ITENS'!$V2845</f>
        <v>0.03357715011</v>
      </c>
      <c r="X2845" s="53" t="s">
        <v>53</v>
      </c>
      <c r="Y2845" s="53" t="s">
        <v>290</v>
      </c>
      <c r="Z2845" s="58" t="str">
        <f>'LISTA DOS ITENS'!$F2845&amp;"-"&amp;'LISTA DOS ITENS'!$H2845&amp;"-"&amp;'LISTA DOS ITENS'!$J2845&amp;"-"&amp;'LISTA DOS ITENS'!$K2845&amp;"-"&amp;'LISTA DOS ITENS'!$I2845</f>
        <v>11093304-2101-0026-CONS/IAMN-</v>
      </c>
      <c r="AA2845" s="59" t="str">
        <f t="array" ref="AA2845">INDEX('RESUMO - LOTES E VMA'!$M$3:$M$181,MATCH('LISTA DOS ITENS'!$D2845,'RESUMO - LOTES E VMA'!$A$3:$A$181,0))</f>
        <v>Para Leilão</v>
      </c>
      <c r="AB2845" s="60">
        <f t="array" ref="AB2845">INDEX('RESUMO - LOTES E VMA'!$J$3:$J$181,MATCH('LISTA DOS ITENS'!$D2845,'RESUMO - LOTES E VMA'!$A$3:$A$181,0))</f>
        <v>0.2231446348</v>
      </c>
      <c r="AC2845" s="29" t="str">
        <f t="array" ref="AC2845">INDEX('RESUMO - LOTES E VMA'!$L$3:$L$181,MATCH('LISTA DOS ITENS'!$D2845,'RESUMO - LOTES E VMA'!$A$3:$A$181,0))</f>
        <v>1% do Valor de Comparação do VMA</v>
      </c>
      <c r="AD2845" s="53" t="str">
        <f>VLOOKUP(Tabela1[[#This Row],[Índice]],[1]Planilha1!$A:$A,1,0)</f>
        <v>#ERROR!</v>
      </c>
    </row>
    <row r="2846" ht="15.75" customHeight="1">
      <c r="A2846" s="52">
        <v>258673.0</v>
      </c>
      <c r="B2846" s="53" t="s">
        <v>70</v>
      </c>
      <c r="C2846" s="53" t="s">
        <v>71</v>
      </c>
      <c r="D2846" s="22">
        <v>207397.0</v>
      </c>
      <c r="E2846" s="53" t="s">
        <v>119</v>
      </c>
      <c r="F2846" s="54">
        <v>1.1093304E7</v>
      </c>
      <c r="G2846" s="53" t="s">
        <v>2017</v>
      </c>
      <c r="H2846" s="55">
        <v>2101.0</v>
      </c>
      <c r="I2846" s="55"/>
      <c r="J2846" s="55" t="s">
        <v>126</v>
      </c>
      <c r="K2846" s="53" t="s">
        <v>80</v>
      </c>
      <c r="L2846" s="53"/>
      <c r="M2846" s="53">
        <v>23.5</v>
      </c>
      <c r="N2846" s="53" t="s">
        <v>440</v>
      </c>
      <c r="O2846" s="25">
        <v>2242.757446808511</v>
      </c>
      <c r="P2846" s="25">
        <f>'LISTA DOS ITENS'!$O2846*'LISTA DOS ITENS'!$M2846</f>
        <v>52704.8</v>
      </c>
      <c r="Q2846" s="25">
        <v>3021.64</v>
      </c>
      <c r="R2846" s="25">
        <f>'LISTA DOS ITENS'!$Q2846*'LISTA DOS ITENS'!$M2846</f>
        <v>71008.54</v>
      </c>
      <c r="S2846" s="56">
        <f>IF('LISTA DOS ITENS'!$P2846&gt;'LISTA DOS ITENS'!$R2846,'LISTA DOS ITENS'!$P2846,'LISTA DOS ITENS'!$R2846)</f>
        <v>71008.54</v>
      </c>
      <c r="T2846" s="25">
        <v>662.892651498665</v>
      </c>
      <c r="U2846" s="25">
        <f>'LISTA DOS ITENS'!$T2846*'LISTA DOS ITENS'!$M2846</f>
        <v>15577.97731</v>
      </c>
      <c r="V2846" s="56">
        <f t="array" ref="V2846">INDEX('RESUMO - LOTES E VMA'!$F$3:$F$181,MATCH('LISTA DOS ITENS'!$D2846,'RESUMO - LOTES E VMA'!$A$3:$A$181,0))</f>
        <v>648734.4058</v>
      </c>
      <c r="W2846" s="57">
        <f>'LISTA DOS ITENS'!$U2846/'LISTA DOS ITENS'!$V2846</f>
        <v>0.02401287363</v>
      </c>
      <c r="X2846" s="53" t="s">
        <v>53</v>
      </c>
      <c r="Y2846" s="53" t="s">
        <v>290</v>
      </c>
      <c r="Z2846" s="58" t="str">
        <f>'LISTA DOS ITENS'!$F2846&amp;"-"&amp;'LISTA DOS ITENS'!$H2846&amp;"-"&amp;'LISTA DOS ITENS'!$J2846&amp;"-"&amp;'LISTA DOS ITENS'!$K2846&amp;"-"&amp;'LISTA DOS ITENS'!$I2846</f>
        <v>11093304-2101-0026-IMOB/NAC-</v>
      </c>
      <c r="AA2846" s="59" t="str">
        <f t="array" ref="AA2846">INDEX('RESUMO - LOTES E VMA'!$M$3:$M$181,MATCH('LISTA DOS ITENS'!$D2846,'RESUMO - LOTES E VMA'!$A$3:$A$181,0))</f>
        <v>Para Leilão</v>
      </c>
      <c r="AB2846" s="60">
        <f t="array" ref="AB2846">INDEX('RESUMO - LOTES E VMA'!$J$3:$J$181,MATCH('LISTA DOS ITENS'!$D2846,'RESUMO - LOTES E VMA'!$A$3:$A$181,0))</f>
        <v>0.2231446348</v>
      </c>
      <c r="AC2846" s="29" t="str">
        <f t="array" ref="AC2846">INDEX('RESUMO - LOTES E VMA'!$L$3:$L$181,MATCH('LISTA DOS ITENS'!$D2846,'RESUMO - LOTES E VMA'!$A$3:$A$181,0))</f>
        <v>1% do Valor de Comparação do VMA</v>
      </c>
      <c r="AD2846" s="53" t="str">
        <f>VLOOKUP(Tabela1[[#This Row],[Índice]],[1]Planilha1!$A:$A,1,0)</f>
        <v>#ERROR!</v>
      </c>
    </row>
    <row r="2847" ht="15.75" customHeight="1">
      <c r="A2847" s="52">
        <v>258674.0</v>
      </c>
      <c r="B2847" s="53" t="s">
        <v>70</v>
      </c>
      <c r="C2847" s="53" t="s">
        <v>71</v>
      </c>
      <c r="D2847" s="22">
        <v>207397.0</v>
      </c>
      <c r="E2847" s="53" t="s">
        <v>119</v>
      </c>
      <c r="F2847" s="54">
        <v>1.1093304E7</v>
      </c>
      <c r="G2847" s="53" t="s">
        <v>2017</v>
      </c>
      <c r="H2847" s="55">
        <v>2101.0</v>
      </c>
      <c r="I2847" s="55" t="s">
        <v>81</v>
      </c>
      <c r="J2847" s="55" t="s">
        <v>126</v>
      </c>
      <c r="K2847" s="53" t="s">
        <v>73</v>
      </c>
      <c r="L2847" s="53"/>
      <c r="M2847" s="53">
        <v>0.6</v>
      </c>
      <c r="N2847" s="53" t="s">
        <v>440</v>
      </c>
      <c r="O2847" s="25">
        <v>2665.2500000000005</v>
      </c>
      <c r="P2847" s="25">
        <f>'LISTA DOS ITENS'!$O2847*'LISTA DOS ITENS'!$M2847</f>
        <v>1599.15</v>
      </c>
      <c r="Q2847" s="25">
        <v>3021.64</v>
      </c>
      <c r="R2847" s="25">
        <f>'LISTA DOS ITENS'!$Q2847*'LISTA DOS ITENS'!$M2847</f>
        <v>1812.984</v>
      </c>
      <c r="S2847" s="56">
        <f>IF('LISTA DOS ITENS'!$P2847&gt;'LISTA DOS ITENS'!$R2847,'LISTA DOS ITENS'!$P2847,'LISTA DOS ITENS'!$R2847)</f>
        <v>1812.984</v>
      </c>
      <c r="T2847" s="25">
        <v>662.892651498665</v>
      </c>
      <c r="U2847" s="25">
        <f>'LISTA DOS ITENS'!$T2847*'LISTA DOS ITENS'!$M2847</f>
        <v>397.7355909</v>
      </c>
      <c r="V2847" s="56">
        <f t="array" ref="V2847">INDEX('RESUMO - LOTES E VMA'!$F$3:$F$181,MATCH('LISTA DOS ITENS'!$D2847,'RESUMO - LOTES E VMA'!$A$3:$A$181,0))</f>
        <v>648734.4058</v>
      </c>
      <c r="W2847" s="57">
        <f>'LISTA DOS ITENS'!$U2847/'LISTA DOS ITENS'!$V2847</f>
        <v>0.000613094646</v>
      </c>
      <c r="X2847" s="53" t="s">
        <v>53</v>
      </c>
      <c r="Y2847" s="53" t="s">
        <v>290</v>
      </c>
      <c r="Z2847" s="58" t="str">
        <f>'LISTA DOS ITENS'!$F2847&amp;"-"&amp;'LISTA DOS ITENS'!$H2847&amp;"-"&amp;'LISTA DOS ITENS'!$J2847&amp;"-"&amp;'LISTA DOS ITENS'!$K2847&amp;"-"&amp;'LISTA DOS ITENS'!$I2847</f>
        <v>11093304-2101-0026-CONS/NAC-ED-1000-01.01</v>
      </c>
      <c r="AA2847" s="59" t="str">
        <f t="array" ref="AA2847">INDEX('RESUMO - LOTES E VMA'!$M$3:$M$181,MATCH('LISTA DOS ITENS'!$D2847,'RESUMO - LOTES E VMA'!$A$3:$A$181,0))</f>
        <v>Para Leilão</v>
      </c>
      <c r="AB2847" s="60">
        <f t="array" ref="AB2847">INDEX('RESUMO - LOTES E VMA'!$J$3:$J$181,MATCH('LISTA DOS ITENS'!$D2847,'RESUMO - LOTES E VMA'!$A$3:$A$181,0))</f>
        <v>0.2231446348</v>
      </c>
      <c r="AC2847" s="29" t="str">
        <f t="array" ref="AC2847">INDEX('RESUMO - LOTES E VMA'!$L$3:$L$181,MATCH('LISTA DOS ITENS'!$D2847,'RESUMO - LOTES E VMA'!$A$3:$A$181,0))</f>
        <v>1% do Valor de Comparação do VMA</v>
      </c>
      <c r="AD2847" s="53" t="str">
        <f>VLOOKUP(Tabela1[[#This Row],[Índice]],[1]Planilha1!$A:$A,1,0)</f>
        <v>#ERROR!</v>
      </c>
    </row>
    <row r="2848" ht="15.75" customHeight="1">
      <c r="A2848" s="52">
        <v>258675.0</v>
      </c>
      <c r="B2848" s="53" t="s">
        <v>70</v>
      </c>
      <c r="C2848" s="53" t="s">
        <v>71</v>
      </c>
      <c r="D2848" s="22">
        <v>207397.0</v>
      </c>
      <c r="E2848" s="53" t="s">
        <v>119</v>
      </c>
      <c r="F2848" s="54">
        <v>1.1093304E7</v>
      </c>
      <c r="G2848" s="53" t="s">
        <v>2017</v>
      </c>
      <c r="H2848" s="55">
        <v>2101.0</v>
      </c>
      <c r="I2848" s="55" t="s">
        <v>2018</v>
      </c>
      <c r="J2848" s="55" t="s">
        <v>126</v>
      </c>
      <c r="K2848" s="53" t="s">
        <v>117</v>
      </c>
      <c r="L2848" s="53"/>
      <c r="M2848" s="53">
        <v>0.26</v>
      </c>
      <c r="N2848" s="53" t="s">
        <v>440</v>
      </c>
      <c r="O2848" s="25">
        <v>3021.653846153846</v>
      </c>
      <c r="P2848" s="25">
        <f>'LISTA DOS ITENS'!$O2848*'LISTA DOS ITENS'!$M2848</f>
        <v>785.63</v>
      </c>
      <c r="Q2848" s="25">
        <v>3021.64</v>
      </c>
      <c r="R2848" s="25">
        <f>'LISTA DOS ITENS'!$Q2848*'LISTA DOS ITENS'!$M2848</f>
        <v>785.6264</v>
      </c>
      <c r="S2848" s="56">
        <f>IF('LISTA DOS ITENS'!$P2848&gt;'LISTA DOS ITENS'!$R2848,'LISTA DOS ITENS'!$P2848,'LISTA DOS ITENS'!$R2848)</f>
        <v>785.63</v>
      </c>
      <c r="T2848" s="25">
        <v>662.892651498665</v>
      </c>
      <c r="U2848" s="25">
        <f>'LISTA DOS ITENS'!$T2848*'LISTA DOS ITENS'!$M2848</f>
        <v>172.3520894</v>
      </c>
      <c r="V2848" s="56">
        <f t="array" ref="V2848">INDEX('RESUMO - LOTES E VMA'!$F$3:$F$181,MATCH('LISTA DOS ITENS'!$D2848,'RESUMO - LOTES E VMA'!$A$3:$A$181,0))</f>
        <v>648734.4058</v>
      </c>
      <c r="W2848" s="57">
        <f>'LISTA DOS ITENS'!$U2848/'LISTA DOS ITENS'!$V2848</f>
        <v>0.0002656743466</v>
      </c>
      <c r="X2848" s="53" t="s">
        <v>53</v>
      </c>
      <c r="Y2848" s="53" t="s">
        <v>290</v>
      </c>
      <c r="Z2848" s="58" t="str">
        <f>'LISTA DOS ITENS'!$F2848&amp;"-"&amp;'LISTA DOS ITENS'!$H2848&amp;"-"&amp;'LISTA DOS ITENS'!$J2848&amp;"-"&amp;'LISTA DOS ITENS'!$K2848&amp;"-"&amp;'LISTA DOS ITENS'!$I2848</f>
        <v>11093304-2101-0026-CONS/IAMN-PV-3534-19-733-MRP</v>
      </c>
      <c r="AA2848" s="59" t="str">
        <f t="array" ref="AA2848">INDEX('RESUMO - LOTES E VMA'!$M$3:$M$181,MATCH('LISTA DOS ITENS'!$D2848,'RESUMO - LOTES E VMA'!$A$3:$A$181,0))</f>
        <v>Para Leilão</v>
      </c>
      <c r="AB2848" s="60">
        <f t="array" ref="AB2848">INDEX('RESUMO - LOTES E VMA'!$J$3:$J$181,MATCH('LISTA DOS ITENS'!$D2848,'RESUMO - LOTES E VMA'!$A$3:$A$181,0))</f>
        <v>0.2231446348</v>
      </c>
      <c r="AC2848" s="29" t="str">
        <f t="array" ref="AC2848">INDEX('RESUMO - LOTES E VMA'!$L$3:$L$181,MATCH('LISTA DOS ITENS'!$D2848,'RESUMO - LOTES E VMA'!$A$3:$A$181,0))</f>
        <v>1% do Valor de Comparação do VMA</v>
      </c>
      <c r="AD2848" s="53" t="str">
        <f>VLOOKUP(Tabela1[[#This Row],[Índice]],[1]Planilha1!$A:$A,1,0)</f>
        <v>#ERROR!</v>
      </c>
    </row>
    <row r="2849" ht="15.75" customHeight="1">
      <c r="A2849" s="52">
        <v>258676.0</v>
      </c>
      <c r="B2849" s="53" t="s">
        <v>70</v>
      </c>
      <c r="C2849" s="53" t="s">
        <v>71</v>
      </c>
      <c r="D2849" s="22">
        <v>207397.0</v>
      </c>
      <c r="E2849" s="53" t="s">
        <v>119</v>
      </c>
      <c r="F2849" s="54">
        <v>1.1093384E7</v>
      </c>
      <c r="G2849" s="53" t="s">
        <v>2019</v>
      </c>
      <c r="H2849" s="55">
        <v>2101.0</v>
      </c>
      <c r="I2849" s="55"/>
      <c r="J2849" s="55" t="s">
        <v>126</v>
      </c>
      <c r="K2849" s="53" t="s">
        <v>117</v>
      </c>
      <c r="L2849" s="53"/>
      <c r="M2849" s="53">
        <v>0.961</v>
      </c>
      <c r="N2849" s="53" t="s">
        <v>440</v>
      </c>
      <c r="O2849" s="25">
        <v>6978.480749219563</v>
      </c>
      <c r="P2849" s="25">
        <f>'LISTA DOS ITENS'!$O2849*'LISTA DOS ITENS'!$M2849</f>
        <v>6706.32</v>
      </c>
      <c r="Q2849" s="25">
        <v>7188.06</v>
      </c>
      <c r="R2849" s="25">
        <f>'LISTA DOS ITENS'!$Q2849*'LISTA DOS ITENS'!$M2849</f>
        <v>6907.72566</v>
      </c>
      <c r="S2849" s="56">
        <f>IF('LISTA DOS ITENS'!$P2849&gt;'LISTA DOS ITENS'!$R2849,'LISTA DOS ITENS'!$P2849,'LISTA DOS ITENS'!$R2849)</f>
        <v>6907.72566</v>
      </c>
      <c r="T2849" s="25">
        <v>1571.3540363675127</v>
      </c>
      <c r="U2849" s="25">
        <f>'LISTA DOS ITENS'!$T2849*'LISTA DOS ITENS'!$M2849</f>
        <v>1510.071229</v>
      </c>
      <c r="V2849" s="56">
        <f t="array" ref="V2849">INDEX('RESUMO - LOTES E VMA'!$F$3:$F$181,MATCH('LISTA DOS ITENS'!$D2849,'RESUMO - LOTES E VMA'!$A$3:$A$181,0))</f>
        <v>648734.4058</v>
      </c>
      <c r="W2849" s="57">
        <f>'LISTA DOS ITENS'!$U2849/'LISTA DOS ITENS'!$V2849</f>
        <v>0.002327718733</v>
      </c>
      <c r="X2849" s="53" t="s">
        <v>53</v>
      </c>
      <c r="Y2849" s="53" t="s">
        <v>290</v>
      </c>
      <c r="Z2849" s="58" t="str">
        <f>'LISTA DOS ITENS'!$F2849&amp;"-"&amp;'LISTA DOS ITENS'!$H2849&amp;"-"&amp;'LISTA DOS ITENS'!$J2849&amp;"-"&amp;'LISTA DOS ITENS'!$K2849&amp;"-"&amp;'LISTA DOS ITENS'!$I2849</f>
        <v>11093384-2101-0026-CONS/IAMN-</v>
      </c>
      <c r="AA2849" s="59" t="str">
        <f t="array" ref="AA2849">INDEX('RESUMO - LOTES E VMA'!$M$3:$M$181,MATCH('LISTA DOS ITENS'!$D2849,'RESUMO - LOTES E VMA'!$A$3:$A$181,0))</f>
        <v>Para Leilão</v>
      </c>
      <c r="AB2849" s="60">
        <f t="array" ref="AB2849">INDEX('RESUMO - LOTES E VMA'!$J$3:$J$181,MATCH('LISTA DOS ITENS'!$D2849,'RESUMO - LOTES E VMA'!$A$3:$A$181,0))</f>
        <v>0.2231446348</v>
      </c>
      <c r="AC2849" s="29" t="str">
        <f t="array" ref="AC2849">INDEX('RESUMO - LOTES E VMA'!$L$3:$L$181,MATCH('LISTA DOS ITENS'!$D2849,'RESUMO - LOTES E VMA'!$A$3:$A$181,0))</f>
        <v>1% do Valor de Comparação do VMA</v>
      </c>
      <c r="AD2849" s="53" t="str">
        <f>VLOOKUP(Tabela1[[#This Row],[Índice]],[1]Planilha1!$A:$A,1,0)</f>
        <v>#ERROR!</v>
      </c>
    </row>
    <row r="2850" ht="15.75" customHeight="1">
      <c r="A2850" s="52">
        <v>258677.0</v>
      </c>
      <c r="B2850" s="53" t="s">
        <v>70</v>
      </c>
      <c r="C2850" s="53" t="s">
        <v>71</v>
      </c>
      <c r="D2850" s="22">
        <v>207397.0</v>
      </c>
      <c r="E2850" s="53" t="s">
        <v>119</v>
      </c>
      <c r="F2850" s="54">
        <v>1.1093384E7</v>
      </c>
      <c r="G2850" s="53" t="s">
        <v>2019</v>
      </c>
      <c r="H2850" s="55">
        <v>2101.0</v>
      </c>
      <c r="I2850" s="55" t="s">
        <v>130</v>
      </c>
      <c r="J2850" s="55" t="s">
        <v>126</v>
      </c>
      <c r="K2850" s="53" t="s">
        <v>122</v>
      </c>
      <c r="L2850" s="53"/>
      <c r="M2850" s="53">
        <v>1.834</v>
      </c>
      <c r="N2850" s="53" t="s">
        <v>440</v>
      </c>
      <c r="O2850" s="25">
        <v>4933.718647764449</v>
      </c>
      <c r="P2850" s="25">
        <f>'LISTA DOS ITENS'!$O2850*'LISTA DOS ITENS'!$M2850</f>
        <v>9048.44</v>
      </c>
      <c r="Q2850" s="25">
        <v>7188.06</v>
      </c>
      <c r="R2850" s="25">
        <f>'LISTA DOS ITENS'!$Q2850*'LISTA DOS ITENS'!$M2850</f>
        <v>13182.90204</v>
      </c>
      <c r="S2850" s="56">
        <f>IF('LISTA DOS ITENS'!$P2850&gt;'LISTA DOS ITENS'!$R2850,'LISTA DOS ITENS'!$P2850,'LISTA DOS ITENS'!$R2850)</f>
        <v>13182.90204</v>
      </c>
      <c r="T2850" s="25">
        <v>1571.3540363675127</v>
      </c>
      <c r="U2850" s="25">
        <f>'LISTA DOS ITENS'!$T2850*'LISTA DOS ITENS'!$M2850</f>
        <v>2881.863303</v>
      </c>
      <c r="V2850" s="56">
        <f t="array" ref="V2850">INDEX('RESUMO - LOTES E VMA'!$F$3:$F$181,MATCH('LISTA DOS ITENS'!$D2850,'RESUMO - LOTES E VMA'!$A$3:$A$181,0))</f>
        <v>648734.4058</v>
      </c>
      <c r="W2850" s="57">
        <f>'LISTA DOS ITENS'!$U2850/'LISTA DOS ITENS'!$V2850</f>
        <v>0.004442285281</v>
      </c>
      <c r="X2850" s="53" t="s">
        <v>53</v>
      </c>
      <c r="Y2850" s="53" t="s">
        <v>290</v>
      </c>
      <c r="Z2850" s="58" t="str">
        <f>'LISTA DOS ITENS'!$F2850&amp;"-"&amp;'LISTA DOS ITENS'!$H2850&amp;"-"&amp;'LISTA DOS ITENS'!$J2850&amp;"-"&amp;'LISTA DOS ITENS'!$K2850&amp;"-"&amp;'LISTA DOS ITENS'!$I2850</f>
        <v>11093384-2101-0026-IMOB/IAMN-ED-1000-01.02</v>
      </c>
      <c r="AA2850" s="59" t="str">
        <f t="array" ref="AA2850">INDEX('RESUMO - LOTES E VMA'!$M$3:$M$181,MATCH('LISTA DOS ITENS'!$D2850,'RESUMO - LOTES E VMA'!$A$3:$A$181,0))</f>
        <v>Para Leilão</v>
      </c>
      <c r="AB2850" s="60">
        <f t="array" ref="AB2850">INDEX('RESUMO - LOTES E VMA'!$J$3:$J$181,MATCH('LISTA DOS ITENS'!$D2850,'RESUMO - LOTES E VMA'!$A$3:$A$181,0))</f>
        <v>0.2231446348</v>
      </c>
      <c r="AC2850" s="29" t="str">
        <f t="array" ref="AC2850">INDEX('RESUMO - LOTES E VMA'!$L$3:$L$181,MATCH('LISTA DOS ITENS'!$D2850,'RESUMO - LOTES E VMA'!$A$3:$A$181,0))</f>
        <v>1% do Valor de Comparação do VMA</v>
      </c>
      <c r="AD2850" s="53" t="str">
        <f>VLOOKUP(Tabela1[[#This Row],[Índice]],[1]Planilha1!$A:$A,1,0)</f>
        <v>#ERROR!</v>
      </c>
    </row>
    <row r="2851" ht="15.75" customHeight="1">
      <c r="A2851" s="52">
        <v>258678.0</v>
      </c>
      <c r="B2851" s="53" t="s">
        <v>70</v>
      </c>
      <c r="C2851" s="53" t="s">
        <v>71</v>
      </c>
      <c r="D2851" s="22">
        <v>207397.0</v>
      </c>
      <c r="E2851" s="53" t="s">
        <v>119</v>
      </c>
      <c r="F2851" s="54">
        <v>1.1093384E7</v>
      </c>
      <c r="G2851" s="53" t="s">
        <v>2019</v>
      </c>
      <c r="H2851" s="55">
        <v>2101.0</v>
      </c>
      <c r="I2851" s="55" t="s">
        <v>81</v>
      </c>
      <c r="J2851" s="55" t="s">
        <v>126</v>
      </c>
      <c r="K2851" s="53" t="s">
        <v>80</v>
      </c>
      <c r="L2851" s="53"/>
      <c r="M2851" s="53">
        <v>0.725</v>
      </c>
      <c r="N2851" s="53" t="s">
        <v>440</v>
      </c>
      <c r="O2851" s="25">
        <v>5534.8</v>
      </c>
      <c r="P2851" s="25">
        <f>'LISTA DOS ITENS'!$O2851*'LISTA DOS ITENS'!$M2851</f>
        <v>4012.73</v>
      </c>
      <c r="Q2851" s="25">
        <v>7188.06</v>
      </c>
      <c r="R2851" s="25">
        <f>'LISTA DOS ITENS'!$Q2851*'LISTA DOS ITENS'!$M2851</f>
        <v>5211.3435</v>
      </c>
      <c r="S2851" s="56">
        <f>IF('LISTA DOS ITENS'!$P2851&gt;'LISTA DOS ITENS'!$R2851,'LISTA DOS ITENS'!$P2851,'LISTA DOS ITENS'!$R2851)</f>
        <v>5211.3435</v>
      </c>
      <c r="T2851" s="25">
        <v>1571.3540363675127</v>
      </c>
      <c r="U2851" s="25">
        <f>'LISTA DOS ITENS'!$T2851*'LISTA DOS ITENS'!$M2851</f>
        <v>1139.231676</v>
      </c>
      <c r="V2851" s="56">
        <f t="array" ref="V2851">INDEX('RESUMO - LOTES E VMA'!$F$3:$F$181,MATCH('LISTA DOS ITENS'!$D2851,'RESUMO - LOTES E VMA'!$A$3:$A$181,0))</f>
        <v>648734.4058</v>
      </c>
      <c r="W2851" s="57">
        <f>'LISTA DOS ITENS'!$U2851/'LISTA DOS ITENS'!$V2851</f>
        <v>0.001756083331</v>
      </c>
      <c r="X2851" s="53" t="s">
        <v>53</v>
      </c>
      <c r="Y2851" s="53" t="s">
        <v>290</v>
      </c>
      <c r="Z2851" s="58" t="str">
        <f>'LISTA DOS ITENS'!$F2851&amp;"-"&amp;'LISTA DOS ITENS'!$H2851&amp;"-"&amp;'LISTA DOS ITENS'!$J2851&amp;"-"&amp;'LISTA DOS ITENS'!$K2851&amp;"-"&amp;'LISTA DOS ITENS'!$I2851</f>
        <v>11093384-2101-0026-IMOB/NAC-ED-1000-01.01</v>
      </c>
      <c r="AA2851" s="59" t="str">
        <f t="array" ref="AA2851">INDEX('RESUMO - LOTES E VMA'!$M$3:$M$181,MATCH('LISTA DOS ITENS'!$D2851,'RESUMO - LOTES E VMA'!$A$3:$A$181,0))</f>
        <v>Para Leilão</v>
      </c>
      <c r="AB2851" s="60">
        <f t="array" ref="AB2851">INDEX('RESUMO - LOTES E VMA'!$J$3:$J$181,MATCH('LISTA DOS ITENS'!$D2851,'RESUMO - LOTES E VMA'!$A$3:$A$181,0))</f>
        <v>0.2231446348</v>
      </c>
      <c r="AC2851" s="29" t="str">
        <f t="array" ref="AC2851">INDEX('RESUMO - LOTES E VMA'!$L$3:$L$181,MATCH('LISTA DOS ITENS'!$D2851,'RESUMO - LOTES E VMA'!$A$3:$A$181,0))</f>
        <v>1% do Valor de Comparação do VMA</v>
      </c>
      <c r="AD2851" s="53" t="str">
        <f>VLOOKUP(Tabela1[[#This Row],[Índice]],[1]Planilha1!$A:$A,1,0)</f>
        <v>#ERROR!</v>
      </c>
    </row>
    <row r="2852" ht="15.75" customHeight="1">
      <c r="A2852" s="52">
        <v>258679.0</v>
      </c>
      <c r="B2852" s="53" t="s">
        <v>70</v>
      </c>
      <c r="C2852" s="53" t="s">
        <v>71</v>
      </c>
      <c r="D2852" s="22">
        <v>207397.0</v>
      </c>
      <c r="E2852" s="53" t="s">
        <v>119</v>
      </c>
      <c r="F2852" s="54">
        <v>1.1093384E7</v>
      </c>
      <c r="G2852" s="53" t="s">
        <v>2019</v>
      </c>
      <c r="H2852" s="55">
        <v>2101.0</v>
      </c>
      <c r="I2852" s="55"/>
      <c r="J2852" s="55" t="s">
        <v>126</v>
      </c>
      <c r="K2852" s="53" t="s">
        <v>73</v>
      </c>
      <c r="L2852" s="53"/>
      <c r="M2852" s="53">
        <v>4.43</v>
      </c>
      <c r="N2852" s="53" t="s">
        <v>440</v>
      </c>
      <c r="O2852" s="25">
        <v>7188.0586907449215</v>
      </c>
      <c r="P2852" s="25">
        <f>'LISTA DOS ITENS'!$O2852*'LISTA DOS ITENS'!$M2852</f>
        <v>31843.1</v>
      </c>
      <c r="Q2852" s="25">
        <v>7188.06</v>
      </c>
      <c r="R2852" s="25">
        <f>'LISTA DOS ITENS'!$Q2852*'LISTA DOS ITENS'!$M2852</f>
        <v>31843.1058</v>
      </c>
      <c r="S2852" s="56">
        <f>IF('LISTA DOS ITENS'!$P2852&gt;'LISTA DOS ITENS'!$R2852,'LISTA DOS ITENS'!$P2852,'LISTA DOS ITENS'!$R2852)</f>
        <v>31843.1058</v>
      </c>
      <c r="T2852" s="25">
        <v>1571.3540363675127</v>
      </c>
      <c r="U2852" s="25">
        <f>'LISTA DOS ITENS'!$T2852*'LISTA DOS ITENS'!$M2852</f>
        <v>6961.098381</v>
      </c>
      <c r="V2852" s="56">
        <f t="array" ref="V2852">INDEX('RESUMO - LOTES E VMA'!$F$3:$F$181,MATCH('LISTA DOS ITENS'!$D2852,'RESUMO - LOTES E VMA'!$A$3:$A$181,0))</f>
        <v>648734.4058</v>
      </c>
      <c r="W2852" s="57">
        <f>'LISTA DOS ITENS'!$U2852/'LISTA DOS ITENS'!$V2852</f>
        <v>0.0107302747</v>
      </c>
      <c r="X2852" s="53" t="s">
        <v>53</v>
      </c>
      <c r="Y2852" s="53" t="s">
        <v>290</v>
      </c>
      <c r="Z2852" s="58" t="str">
        <f>'LISTA DOS ITENS'!$F2852&amp;"-"&amp;'LISTA DOS ITENS'!$H2852&amp;"-"&amp;'LISTA DOS ITENS'!$J2852&amp;"-"&amp;'LISTA DOS ITENS'!$K2852&amp;"-"&amp;'LISTA DOS ITENS'!$I2852</f>
        <v>11093384-2101-0026-CONS/NAC-</v>
      </c>
      <c r="AA2852" s="59" t="str">
        <f t="array" ref="AA2852">INDEX('RESUMO - LOTES E VMA'!$M$3:$M$181,MATCH('LISTA DOS ITENS'!$D2852,'RESUMO - LOTES E VMA'!$A$3:$A$181,0))</f>
        <v>Para Leilão</v>
      </c>
      <c r="AB2852" s="60">
        <f t="array" ref="AB2852">INDEX('RESUMO - LOTES E VMA'!$J$3:$J$181,MATCH('LISTA DOS ITENS'!$D2852,'RESUMO - LOTES E VMA'!$A$3:$A$181,0))</f>
        <v>0.2231446348</v>
      </c>
      <c r="AC2852" s="29" t="str">
        <f t="array" ref="AC2852">INDEX('RESUMO - LOTES E VMA'!$L$3:$L$181,MATCH('LISTA DOS ITENS'!$D2852,'RESUMO - LOTES E VMA'!$A$3:$A$181,0))</f>
        <v>1% do Valor de Comparação do VMA</v>
      </c>
      <c r="AD2852" s="53" t="str">
        <f>VLOOKUP(Tabela1[[#This Row],[Índice]],[1]Planilha1!$A:$A,1,0)</f>
        <v>#ERROR!</v>
      </c>
    </row>
    <row r="2853" ht="15.75" customHeight="1">
      <c r="A2853" s="52">
        <v>258680.0</v>
      </c>
      <c r="B2853" s="53" t="s">
        <v>70</v>
      </c>
      <c r="C2853" s="53" t="s">
        <v>71</v>
      </c>
      <c r="D2853" s="22">
        <v>207397.0</v>
      </c>
      <c r="E2853" s="53" t="s">
        <v>119</v>
      </c>
      <c r="F2853" s="54">
        <v>1.1093384E7</v>
      </c>
      <c r="G2853" s="53" t="s">
        <v>2019</v>
      </c>
      <c r="H2853" s="55">
        <v>2101.0</v>
      </c>
      <c r="I2853" s="55" t="s">
        <v>81</v>
      </c>
      <c r="J2853" s="55" t="s">
        <v>126</v>
      </c>
      <c r="K2853" s="53" t="s">
        <v>73</v>
      </c>
      <c r="L2853" s="53"/>
      <c r="M2853" s="53">
        <v>0.2400000000000002</v>
      </c>
      <c r="N2853" s="53" t="s">
        <v>440</v>
      </c>
      <c r="O2853" s="25">
        <v>7188.05</v>
      </c>
      <c r="P2853" s="25">
        <f>'LISTA DOS ITENS'!$O2853*'LISTA DOS ITENS'!$M2853</f>
        <v>1725.132</v>
      </c>
      <c r="Q2853" s="25">
        <v>7188.06</v>
      </c>
      <c r="R2853" s="25">
        <f>'LISTA DOS ITENS'!$Q2853*'LISTA DOS ITENS'!$M2853</f>
        <v>1725.1344</v>
      </c>
      <c r="S2853" s="56">
        <f>IF('LISTA DOS ITENS'!$P2853&gt;'LISTA DOS ITENS'!$R2853,'LISTA DOS ITENS'!$P2853,'LISTA DOS ITENS'!$R2853)</f>
        <v>1725.1344</v>
      </c>
      <c r="T2853" s="25">
        <v>1571.3540363675127</v>
      </c>
      <c r="U2853" s="25">
        <f>'LISTA DOS ITENS'!$T2853*'LISTA DOS ITENS'!$M2853</f>
        <v>377.1249687</v>
      </c>
      <c r="V2853" s="56">
        <f t="array" ref="V2853">INDEX('RESUMO - LOTES E VMA'!$F$3:$F$181,MATCH('LISTA DOS ITENS'!$D2853,'RESUMO - LOTES E VMA'!$A$3:$A$181,0))</f>
        <v>648734.4058</v>
      </c>
      <c r="W2853" s="57">
        <f>'LISTA DOS ITENS'!$U2853/'LISTA DOS ITENS'!$V2853</f>
        <v>0.0005813241372</v>
      </c>
      <c r="X2853" s="53" t="s">
        <v>53</v>
      </c>
      <c r="Y2853" s="53" t="s">
        <v>290</v>
      </c>
      <c r="Z2853" s="58" t="str">
        <f>'LISTA DOS ITENS'!$F2853&amp;"-"&amp;'LISTA DOS ITENS'!$H2853&amp;"-"&amp;'LISTA DOS ITENS'!$J2853&amp;"-"&amp;'LISTA DOS ITENS'!$K2853&amp;"-"&amp;'LISTA DOS ITENS'!$I2853</f>
        <v>11093384-2101-0026-CONS/NAC-ED-1000-01.01</v>
      </c>
      <c r="AA2853" s="59" t="str">
        <f t="array" ref="AA2853">INDEX('RESUMO - LOTES E VMA'!$M$3:$M$181,MATCH('LISTA DOS ITENS'!$D2853,'RESUMO - LOTES E VMA'!$A$3:$A$181,0))</f>
        <v>Para Leilão</v>
      </c>
      <c r="AB2853" s="60">
        <f t="array" ref="AB2853">INDEX('RESUMO - LOTES E VMA'!$J$3:$J$181,MATCH('LISTA DOS ITENS'!$D2853,'RESUMO - LOTES E VMA'!$A$3:$A$181,0))</f>
        <v>0.2231446348</v>
      </c>
      <c r="AC2853" s="29" t="str">
        <f t="array" ref="AC2853">INDEX('RESUMO - LOTES E VMA'!$L$3:$L$181,MATCH('LISTA DOS ITENS'!$D2853,'RESUMO - LOTES E VMA'!$A$3:$A$181,0))</f>
        <v>1% do Valor de Comparação do VMA</v>
      </c>
      <c r="AD2853" s="53" t="str">
        <f>VLOOKUP(Tabela1[[#This Row],[Índice]],[1]Planilha1!$A:$A,1,0)</f>
        <v>#ERROR!</v>
      </c>
    </row>
    <row r="2854" ht="15.75" customHeight="1">
      <c r="A2854" s="52">
        <v>258681.0</v>
      </c>
      <c r="B2854" s="53" t="s">
        <v>70</v>
      </c>
      <c r="C2854" s="53" t="s">
        <v>71</v>
      </c>
      <c r="D2854" s="22">
        <v>207397.0</v>
      </c>
      <c r="E2854" s="53" t="s">
        <v>119</v>
      </c>
      <c r="F2854" s="54">
        <v>1.123511E7</v>
      </c>
      <c r="G2854" s="53" t="s">
        <v>2020</v>
      </c>
      <c r="H2854" s="55">
        <v>2101.0</v>
      </c>
      <c r="I2854" s="55" t="s">
        <v>81</v>
      </c>
      <c r="J2854" s="55" t="s">
        <v>126</v>
      </c>
      <c r="K2854" s="53" t="s">
        <v>80</v>
      </c>
      <c r="L2854" s="53"/>
      <c r="M2854" s="53">
        <v>0.42</v>
      </c>
      <c r="N2854" s="53" t="s">
        <v>440</v>
      </c>
      <c r="O2854" s="25">
        <v>9122.666666666666</v>
      </c>
      <c r="P2854" s="25">
        <f>'LISTA DOS ITENS'!$O2854*'LISTA DOS ITENS'!$M2854</f>
        <v>3831.52</v>
      </c>
      <c r="Q2854" s="25">
        <v>9362.46</v>
      </c>
      <c r="R2854" s="25">
        <f>'LISTA DOS ITENS'!$Q2854*'LISTA DOS ITENS'!$M2854</f>
        <v>3932.2332</v>
      </c>
      <c r="S2854" s="56">
        <f>IF('LISTA DOS ITENS'!$P2854&gt;'LISTA DOS ITENS'!$R2854,'LISTA DOS ITENS'!$P2854,'LISTA DOS ITENS'!$R2854)</f>
        <v>3932.2332</v>
      </c>
      <c r="T2854" s="25">
        <v>2112.6808473690976</v>
      </c>
      <c r="U2854" s="25">
        <f>'LISTA DOS ITENS'!$T2854*'LISTA DOS ITENS'!$M2854</f>
        <v>887.3259559</v>
      </c>
      <c r="V2854" s="56">
        <f t="array" ref="V2854">INDEX('RESUMO - LOTES E VMA'!$F$3:$F$181,MATCH('LISTA DOS ITENS'!$D2854,'RESUMO - LOTES E VMA'!$A$3:$A$181,0))</f>
        <v>648734.4058</v>
      </c>
      <c r="W2854" s="57">
        <f>'LISTA DOS ITENS'!$U2854/'LISTA DOS ITENS'!$V2854</f>
        <v>0.001367780016</v>
      </c>
      <c r="X2854" s="53" t="s">
        <v>53</v>
      </c>
      <c r="Y2854" s="53" t="s">
        <v>290</v>
      </c>
      <c r="Z2854" s="58" t="str">
        <f>'LISTA DOS ITENS'!$F2854&amp;"-"&amp;'LISTA DOS ITENS'!$H2854&amp;"-"&amp;'LISTA DOS ITENS'!$J2854&amp;"-"&amp;'LISTA DOS ITENS'!$K2854&amp;"-"&amp;'LISTA DOS ITENS'!$I2854</f>
        <v>11235110-2101-0026-IMOB/NAC-ED-1000-01.01</v>
      </c>
      <c r="AA2854" s="59" t="str">
        <f t="array" ref="AA2854">INDEX('RESUMO - LOTES E VMA'!$M$3:$M$181,MATCH('LISTA DOS ITENS'!$D2854,'RESUMO - LOTES E VMA'!$A$3:$A$181,0))</f>
        <v>Para Leilão</v>
      </c>
      <c r="AB2854" s="60">
        <f t="array" ref="AB2854">INDEX('RESUMO - LOTES E VMA'!$J$3:$J$181,MATCH('LISTA DOS ITENS'!$D2854,'RESUMO - LOTES E VMA'!$A$3:$A$181,0))</f>
        <v>0.2231446348</v>
      </c>
      <c r="AC2854" s="29" t="str">
        <f t="array" ref="AC2854">INDEX('RESUMO - LOTES E VMA'!$L$3:$L$181,MATCH('LISTA DOS ITENS'!$D2854,'RESUMO - LOTES E VMA'!$A$3:$A$181,0))</f>
        <v>1% do Valor de Comparação do VMA</v>
      </c>
      <c r="AD2854" s="53" t="str">
        <f>VLOOKUP(Tabela1[[#This Row],[Índice]],[1]Planilha1!$A:$A,1,0)</f>
        <v>#ERROR!</v>
      </c>
    </row>
    <row r="2855" ht="15.75" customHeight="1">
      <c r="A2855" s="52">
        <v>258682.0</v>
      </c>
      <c r="B2855" s="53" t="s">
        <v>70</v>
      </c>
      <c r="C2855" s="53" t="s">
        <v>71</v>
      </c>
      <c r="D2855" s="22">
        <v>207397.0</v>
      </c>
      <c r="E2855" s="53" t="s">
        <v>119</v>
      </c>
      <c r="F2855" s="54">
        <v>1.123511E7</v>
      </c>
      <c r="G2855" s="53" t="s">
        <v>2020</v>
      </c>
      <c r="H2855" s="55">
        <v>2101.0</v>
      </c>
      <c r="I2855" s="55" t="s">
        <v>81</v>
      </c>
      <c r="J2855" s="55" t="s">
        <v>126</v>
      </c>
      <c r="K2855" s="53" t="s">
        <v>125</v>
      </c>
      <c r="L2855" s="53"/>
      <c r="M2855" s="53">
        <v>1.0</v>
      </c>
      <c r="N2855" s="53" t="s">
        <v>440</v>
      </c>
      <c r="O2855" s="25">
        <v>9362.47</v>
      </c>
      <c r="P2855" s="25">
        <f>'LISTA DOS ITENS'!$O2855*'LISTA DOS ITENS'!$M2855</f>
        <v>9362.47</v>
      </c>
      <c r="Q2855" s="25">
        <v>9362.46</v>
      </c>
      <c r="R2855" s="25">
        <f>'LISTA DOS ITENS'!$Q2855*'LISTA DOS ITENS'!$M2855</f>
        <v>9362.46</v>
      </c>
      <c r="S2855" s="56">
        <f>IF('LISTA DOS ITENS'!$P2855&gt;'LISTA DOS ITENS'!$R2855,'LISTA DOS ITENS'!$P2855,'LISTA DOS ITENS'!$R2855)</f>
        <v>9362.47</v>
      </c>
      <c r="T2855" s="25">
        <v>2112.6808473690976</v>
      </c>
      <c r="U2855" s="25">
        <f>'LISTA DOS ITENS'!$T2855*'LISTA DOS ITENS'!$M2855</f>
        <v>2112.680847</v>
      </c>
      <c r="V2855" s="56">
        <f t="array" ref="V2855">INDEX('RESUMO - LOTES E VMA'!$F$3:$F$181,MATCH('LISTA DOS ITENS'!$D2855,'RESUMO - LOTES E VMA'!$A$3:$A$181,0))</f>
        <v>648734.4058</v>
      </c>
      <c r="W2855" s="57">
        <f>'LISTA DOS ITENS'!$U2855/'LISTA DOS ITENS'!$V2855</f>
        <v>0.003256619085</v>
      </c>
      <c r="X2855" s="53" t="s">
        <v>53</v>
      </c>
      <c r="Y2855" s="53" t="s">
        <v>290</v>
      </c>
      <c r="Z2855" s="58" t="str">
        <f>'LISTA DOS ITENS'!$F2855&amp;"-"&amp;'LISTA DOS ITENS'!$H2855&amp;"-"&amp;'LISTA DOS ITENS'!$J2855&amp;"-"&amp;'LISTA DOS ITENS'!$K2855&amp;"-"&amp;'LISTA DOS ITENS'!$I2855</f>
        <v>11235110-2101-0026-PAR/NAC-ED-1000-01.01</v>
      </c>
      <c r="AA2855" s="59" t="str">
        <f t="array" ref="AA2855">INDEX('RESUMO - LOTES E VMA'!$M$3:$M$181,MATCH('LISTA DOS ITENS'!$D2855,'RESUMO - LOTES E VMA'!$A$3:$A$181,0))</f>
        <v>Para Leilão</v>
      </c>
      <c r="AB2855" s="60">
        <f t="array" ref="AB2855">INDEX('RESUMO - LOTES E VMA'!$J$3:$J$181,MATCH('LISTA DOS ITENS'!$D2855,'RESUMO - LOTES E VMA'!$A$3:$A$181,0))</f>
        <v>0.2231446348</v>
      </c>
      <c r="AC2855" s="29" t="str">
        <f t="array" ref="AC2855">INDEX('RESUMO - LOTES E VMA'!$L$3:$L$181,MATCH('LISTA DOS ITENS'!$D2855,'RESUMO - LOTES E VMA'!$A$3:$A$181,0))</f>
        <v>1% do Valor de Comparação do VMA</v>
      </c>
      <c r="AD2855" s="53" t="str">
        <f>VLOOKUP(Tabela1[[#This Row],[Índice]],[1]Planilha1!$A:$A,1,0)</f>
        <v>#ERROR!</v>
      </c>
    </row>
    <row r="2856" ht="15.75" customHeight="1">
      <c r="A2856" s="52">
        <v>258683.0</v>
      </c>
      <c r="B2856" s="53" t="s">
        <v>70</v>
      </c>
      <c r="C2856" s="53" t="s">
        <v>71</v>
      </c>
      <c r="D2856" s="22">
        <v>207397.0</v>
      </c>
      <c r="E2856" s="53" t="s">
        <v>119</v>
      </c>
      <c r="F2856" s="54">
        <v>1.1264962E7</v>
      </c>
      <c r="G2856" s="53" t="s">
        <v>2021</v>
      </c>
      <c r="H2856" s="55">
        <v>2101.0</v>
      </c>
      <c r="I2856" s="55"/>
      <c r="J2856" s="55" t="s">
        <v>126</v>
      </c>
      <c r="K2856" s="53" t="s">
        <v>122</v>
      </c>
      <c r="L2856" s="53"/>
      <c r="M2856" s="53">
        <v>1.003</v>
      </c>
      <c r="N2856" s="53" t="s">
        <v>440</v>
      </c>
      <c r="O2856" s="25">
        <v>3266.620139581257</v>
      </c>
      <c r="P2856" s="25">
        <f>'LISTA DOS ITENS'!$O2856*'LISTA DOS ITENS'!$M2856</f>
        <v>3276.42</v>
      </c>
      <c r="Q2856" s="25">
        <v>3266.62</v>
      </c>
      <c r="R2856" s="25">
        <f>'LISTA DOS ITENS'!$Q2856*'LISTA DOS ITENS'!$M2856</f>
        <v>3276.41986</v>
      </c>
      <c r="S2856" s="56">
        <f>IF('LISTA DOS ITENS'!$P2856&gt;'LISTA DOS ITENS'!$R2856,'LISTA DOS ITENS'!$P2856,'LISTA DOS ITENS'!$R2856)</f>
        <v>3276.42</v>
      </c>
      <c r="T2856" s="25">
        <v>737.816198967945</v>
      </c>
      <c r="U2856" s="25">
        <f>'LISTA DOS ITENS'!$T2856*'LISTA DOS ITENS'!$M2856</f>
        <v>740.0296476</v>
      </c>
      <c r="V2856" s="56">
        <f t="array" ref="V2856">INDEX('RESUMO - LOTES E VMA'!$F$3:$F$181,MATCH('LISTA DOS ITENS'!$D2856,'RESUMO - LOTES E VMA'!$A$3:$A$181,0))</f>
        <v>648734.4058</v>
      </c>
      <c r="W2856" s="57">
        <f>'LISTA DOS ITENS'!$U2856/'LISTA DOS ITENS'!$V2856</f>
        <v>0.001140728225</v>
      </c>
      <c r="X2856" s="53" t="s">
        <v>53</v>
      </c>
      <c r="Y2856" s="53" t="s">
        <v>290</v>
      </c>
      <c r="Z2856" s="58" t="str">
        <f>'LISTA DOS ITENS'!$F2856&amp;"-"&amp;'LISTA DOS ITENS'!$H2856&amp;"-"&amp;'LISTA DOS ITENS'!$J2856&amp;"-"&amp;'LISTA DOS ITENS'!$K2856&amp;"-"&amp;'LISTA DOS ITENS'!$I2856</f>
        <v>11264962-2101-0026-IMOB/IAMN-</v>
      </c>
      <c r="AA2856" s="59" t="str">
        <f t="array" ref="AA2856">INDEX('RESUMO - LOTES E VMA'!$M$3:$M$181,MATCH('LISTA DOS ITENS'!$D2856,'RESUMO - LOTES E VMA'!$A$3:$A$181,0))</f>
        <v>Para Leilão</v>
      </c>
      <c r="AB2856" s="60">
        <f t="array" ref="AB2856">INDEX('RESUMO - LOTES E VMA'!$J$3:$J$181,MATCH('LISTA DOS ITENS'!$D2856,'RESUMO - LOTES E VMA'!$A$3:$A$181,0))</f>
        <v>0.2231446348</v>
      </c>
      <c r="AC2856" s="29" t="str">
        <f t="array" ref="AC2856">INDEX('RESUMO - LOTES E VMA'!$L$3:$L$181,MATCH('LISTA DOS ITENS'!$D2856,'RESUMO - LOTES E VMA'!$A$3:$A$181,0))</f>
        <v>1% do Valor de Comparação do VMA</v>
      </c>
      <c r="AD2856" s="53" t="str">
        <f>VLOOKUP(Tabela1[[#This Row],[Índice]],[1]Planilha1!$A:$A,1,0)</f>
        <v>#ERROR!</v>
      </c>
    </row>
    <row r="2857" ht="15.75" customHeight="1">
      <c r="A2857" s="52">
        <v>258684.0</v>
      </c>
      <c r="B2857" s="53" t="s">
        <v>70</v>
      </c>
      <c r="C2857" s="53" t="s">
        <v>71</v>
      </c>
      <c r="D2857" s="22">
        <v>207397.0</v>
      </c>
      <c r="E2857" s="53" t="s">
        <v>119</v>
      </c>
      <c r="F2857" s="54">
        <v>1.1308375E7</v>
      </c>
      <c r="G2857" s="53" t="s">
        <v>2002</v>
      </c>
      <c r="H2857" s="55">
        <v>2101.0</v>
      </c>
      <c r="I2857" s="55"/>
      <c r="J2857" s="55" t="s">
        <v>126</v>
      </c>
      <c r="K2857" s="53" t="s">
        <v>122</v>
      </c>
      <c r="L2857" s="53"/>
      <c r="M2857" s="53">
        <v>3.68</v>
      </c>
      <c r="N2857" s="53" t="s">
        <v>440</v>
      </c>
      <c r="O2857" s="25">
        <v>138.645</v>
      </c>
      <c r="P2857" s="25">
        <f>'LISTA DOS ITENS'!$O2857*'LISTA DOS ITENS'!$M2857</f>
        <v>510.2136</v>
      </c>
      <c r="Q2857" s="25">
        <v>138.65</v>
      </c>
      <c r="R2857" s="25">
        <f>'LISTA DOS ITENS'!$Q2857*'LISTA DOS ITENS'!$M2857</f>
        <v>510.232</v>
      </c>
      <c r="S2857" s="56">
        <f>IF('LISTA DOS ITENS'!$P2857&gt;'LISTA DOS ITENS'!$R2857,'LISTA DOS ITENS'!$P2857,'LISTA DOS ITENS'!$R2857)</f>
        <v>510.232</v>
      </c>
      <c r="T2857" s="25">
        <v>31.28699075752798</v>
      </c>
      <c r="U2857" s="25">
        <f>'LISTA DOS ITENS'!$T2857*'LISTA DOS ITENS'!$M2857</f>
        <v>115.136126</v>
      </c>
      <c r="V2857" s="56">
        <f t="array" ref="V2857">INDEX('RESUMO - LOTES E VMA'!$F$3:$F$181,MATCH('LISTA DOS ITENS'!$D2857,'RESUMO - LOTES E VMA'!$A$3:$A$181,0))</f>
        <v>648734.4058</v>
      </c>
      <c r="W2857" s="57">
        <f>'LISTA DOS ITENS'!$U2857/'LISTA DOS ITENS'!$V2857</f>
        <v>0.0001774780634</v>
      </c>
      <c r="X2857" s="53" t="s">
        <v>53</v>
      </c>
      <c r="Y2857" s="53" t="s">
        <v>290</v>
      </c>
      <c r="Z2857" s="58" t="str">
        <f>'LISTA DOS ITENS'!$F2857&amp;"-"&amp;'LISTA DOS ITENS'!$H2857&amp;"-"&amp;'LISTA DOS ITENS'!$J2857&amp;"-"&amp;'LISTA DOS ITENS'!$K2857&amp;"-"&amp;'LISTA DOS ITENS'!$I2857</f>
        <v>11308375-2101-0026-IMOB/IAMN-</v>
      </c>
      <c r="AA2857" s="59" t="str">
        <f t="array" ref="AA2857">INDEX('RESUMO - LOTES E VMA'!$M$3:$M$181,MATCH('LISTA DOS ITENS'!$D2857,'RESUMO - LOTES E VMA'!$A$3:$A$181,0))</f>
        <v>Para Leilão</v>
      </c>
      <c r="AB2857" s="60">
        <f t="array" ref="AB2857">INDEX('RESUMO - LOTES E VMA'!$J$3:$J$181,MATCH('LISTA DOS ITENS'!$D2857,'RESUMO - LOTES E VMA'!$A$3:$A$181,0))</f>
        <v>0.2231446348</v>
      </c>
      <c r="AC2857" s="29" t="str">
        <f t="array" ref="AC2857">INDEX('RESUMO - LOTES E VMA'!$L$3:$L$181,MATCH('LISTA DOS ITENS'!$D2857,'RESUMO - LOTES E VMA'!$A$3:$A$181,0))</f>
        <v>1% do Valor de Comparação do VMA</v>
      </c>
      <c r="AD2857" s="53" t="str">
        <f>VLOOKUP(Tabela1[[#This Row],[Índice]],[1]Planilha1!$A:$A,1,0)</f>
        <v>#ERROR!</v>
      </c>
    </row>
    <row r="2858" ht="15.75" customHeight="1">
      <c r="A2858" s="52">
        <v>258685.0</v>
      </c>
      <c r="B2858" s="53" t="s">
        <v>70</v>
      </c>
      <c r="C2858" s="53" t="s">
        <v>71</v>
      </c>
      <c r="D2858" s="22">
        <v>207397.0</v>
      </c>
      <c r="E2858" s="53" t="s">
        <v>119</v>
      </c>
      <c r="F2858" s="54">
        <v>1.1308375E7</v>
      </c>
      <c r="G2858" s="53" t="s">
        <v>2002</v>
      </c>
      <c r="H2858" s="55">
        <v>2101.0</v>
      </c>
      <c r="I2858" s="55" t="s">
        <v>81</v>
      </c>
      <c r="J2858" s="55" t="s">
        <v>126</v>
      </c>
      <c r="K2858" s="53" t="s">
        <v>80</v>
      </c>
      <c r="L2858" s="53"/>
      <c r="M2858" s="53">
        <v>57.9</v>
      </c>
      <c r="N2858" s="53" t="s">
        <v>440</v>
      </c>
      <c r="O2858" s="25">
        <v>133.7580310880829</v>
      </c>
      <c r="P2858" s="25">
        <f>'LISTA DOS ITENS'!$O2858*'LISTA DOS ITENS'!$M2858</f>
        <v>7744.59</v>
      </c>
      <c r="Q2858" s="25">
        <v>138.65</v>
      </c>
      <c r="R2858" s="25">
        <f>'LISTA DOS ITENS'!$Q2858*'LISTA DOS ITENS'!$M2858</f>
        <v>8027.835</v>
      </c>
      <c r="S2858" s="56">
        <f>IF('LISTA DOS ITENS'!$P2858&gt;'LISTA DOS ITENS'!$R2858,'LISTA DOS ITENS'!$P2858,'LISTA DOS ITENS'!$R2858)</f>
        <v>8027.835</v>
      </c>
      <c r="T2858" s="25">
        <v>31.28699075752798</v>
      </c>
      <c r="U2858" s="25">
        <f>'LISTA DOS ITENS'!$T2858*'LISTA DOS ITENS'!$M2858</f>
        <v>1811.516765</v>
      </c>
      <c r="V2858" s="56">
        <f t="array" ref="V2858">INDEX('RESUMO - LOTES E VMA'!$F$3:$F$181,MATCH('LISTA DOS ITENS'!$D2858,'RESUMO - LOTES E VMA'!$A$3:$A$181,0))</f>
        <v>648734.4058</v>
      </c>
      <c r="W2858" s="57">
        <f>'LISTA DOS ITENS'!$U2858/'LISTA DOS ITENS'!$V2858</f>
        <v>0.002792385834</v>
      </c>
      <c r="X2858" s="53" t="s">
        <v>53</v>
      </c>
      <c r="Y2858" s="53" t="s">
        <v>290</v>
      </c>
      <c r="Z2858" s="58" t="str">
        <f>'LISTA DOS ITENS'!$F2858&amp;"-"&amp;'LISTA DOS ITENS'!$H2858&amp;"-"&amp;'LISTA DOS ITENS'!$J2858&amp;"-"&amp;'LISTA DOS ITENS'!$K2858&amp;"-"&amp;'LISTA DOS ITENS'!$I2858</f>
        <v>11308375-2101-0026-IMOB/NAC-ED-1000-01.01</v>
      </c>
      <c r="AA2858" s="59" t="str">
        <f t="array" ref="AA2858">INDEX('RESUMO - LOTES E VMA'!$M$3:$M$181,MATCH('LISTA DOS ITENS'!$D2858,'RESUMO - LOTES E VMA'!$A$3:$A$181,0))</f>
        <v>Para Leilão</v>
      </c>
      <c r="AB2858" s="60">
        <f t="array" ref="AB2858">INDEX('RESUMO - LOTES E VMA'!$J$3:$J$181,MATCH('LISTA DOS ITENS'!$D2858,'RESUMO - LOTES E VMA'!$A$3:$A$181,0))</f>
        <v>0.2231446348</v>
      </c>
      <c r="AC2858" s="29" t="str">
        <f t="array" ref="AC2858">INDEX('RESUMO - LOTES E VMA'!$L$3:$L$181,MATCH('LISTA DOS ITENS'!$D2858,'RESUMO - LOTES E VMA'!$A$3:$A$181,0))</f>
        <v>1% do Valor de Comparação do VMA</v>
      </c>
      <c r="AD2858" s="53" t="str">
        <f>VLOOKUP(Tabela1[[#This Row],[Índice]],[1]Planilha1!$A:$A,1,0)</f>
        <v>#ERROR!</v>
      </c>
    </row>
    <row r="2859" ht="15.75" customHeight="1">
      <c r="A2859" s="52">
        <v>258686.0</v>
      </c>
      <c r="B2859" s="53" t="s">
        <v>70</v>
      </c>
      <c r="C2859" s="53" t="s">
        <v>71</v>
      </c>
      <c r="D2859" s="22">
        <v>207397.0</v>
      </c>
      <c r="E2859" s="53" t="s">
        <v>119</v>
      </c>
      <c r="F2859" s="54">
        <v>1.1310935E7</v>
      </c>
      <c r="G2859" s="53" t="s">
        <v>2002</v>
      </c>
      <c r="H2859" s="55">
        <v>2101.0</v>
      </c>
      <c r="I2859" s="55" t="s">
        <v>81</v>
      </c>
      <c r="J2859" s="55" t="s">
        <v>126</v>
      </c>
      <c r="K2859" s="53" t="s">
        <v>80</v>
      </c>
      <c r="L2859" s="53"/>
      <c r="M2859" s="53">
        <v>0.27</v>
      </c>
      <c r="N2859" s="53" t="s">
        <v>440</v>
      </c>
      <c r="O2859" s="25">
        <v>208.29032258064515</v>
      </c>
      <c r="P2859" s="25">
        <f>'LISTA DOS ITENS'!$O2859*'LISTA DOS ITENS'!$M2859</f>
        <v>56.2383871</v>
      </c>
      <c r="Q2859" s="25">
        <v>208.29</v>
      </c>
      <c r="R2859" s="25">
        <f>'LISTA DOS ITENS'!$Q2859*'LISTA DOS ITENS'!$M2859</f>
        <v>56.2383</v>
      </c>
      <c r="S2859" s="56">
        <f>IF('LISTA DOS ITENS'!$P2859&gt;'LISTA DOS ITENS'!$R2859,'LISTA DOS ITENS'!$P2859,'LISTA DOS ITENS'!$R2859)</f>
        <v>56.2383871</v>
      </c>
      <c r="T2859" s="25">
        <v>45.631730571394044</v>
      </c>
      <c r="U2859" s="25">
        <f>'LISTA DOS ITENS'!$T2859*'LISTA DOS ITENS'!$M2859</f>
        <v>12.32056725</v>
      </c>
      <c r="V2859" s="56">
        <f t="array" ref="V2859">INDEX('RESUMO - LOTES E VMA'!$F$3:$F$181,MATCH('LISTA DOS ITENS'!$D2859,'RESUMO - LOTES E VMA'!$A$3:$A$181,0))</f>
        <v>648734.4058</v>
      </c>
      <c r="W2859" s="57">
        <f>'LISTA DOS ITENS'!$U2859/'LISTA DOS ITENS'!$V2859</f>
        <v>0.00001899169698</v>
      </c>
      <c r="X2859" s="53" t="s">
        <v>53</v>
      </c>
      <c r="Y2859" s="53" t="s">
        <v>290</v>
      </c>
      <c r="Z2859" s="58" t="str">
        <f>'LISTA DOS ITENS'!$F2859&amp;"-"&amp;'LISTA DOS ITENS'!$H2859&amp;"-"&amp;'LISTA DOS ITENS'!$J2859&amp;"-"&amp;'LISTA DOS ITENS'!$K2859&amp;"-"&amp;'LISTA DOS ITENS'!$I2859</f>
        <v>11310935-2101-0026-IMOB/NAC-ED-1000-01.01</v>
      </c>
      <c r="AA2859" s="59" t="str">
        <f t="array" ref="AA2859">INDEX('RESUMO - LOTES E VMA'!$M$3:$M$181,MATCH('LISTA DOS ITENS'!$D2859,'RESUMO - LOTES E VMA'!$A$3:$A$181,0))</f>
        <v>Para Leilão</v>
      </c>
      <c r="AB2859" s="60">
        <f t="array" ref="AB2859">INDEX('RESUMO - LOTES E VMA'!$J$3:$J$181,MATCH('LISTA DOS ITENS'!$D2859,'RESUMO - LOTES E VMA'!$A$3:$A$181,0))</f>
        <v>0.2231446348</v>
      </c>
      <c r="AC2859" s="29" t="str">
        <f t="array" ref="AC2859">INDEX('RESUMO - LOTES E VMA'!$L$3:$L$181,MATCH('LISTA DOS ITENS'!$D2859,'RESUMO - LOTES E VMA'!$A$3:$A$181,0))</f>
        <v>1% do Valor de Comparação do VMA</v>
      </c>
      <c r="AD2859" s="53" t="str">
        <f>VLOOKUP(Tabela1[[#This Row],[Índice]],[1]Planilha1!$A:$A,1,0)</f>
        <v>#ERROR!</v>
      </c>
    </row>
    <row r="2860" ht="15.75" customHeight="1">
      <c r="A2860" s="52">
        <v>258687.0</v>
      </c>
      <c r="B2860" s="53" t="s">
        <v>70</v>
      </c>
      <c r="C2860" s="53" t="s">
        <v>71</v>
      </c>
      <c r="D2860" s="22">
        <v>207397.0</v>
      </c>
      <c r="E2860" s="53" t="s">
        <v>119</v>
      </c>
      <c r="F2860" s="54">
        <v>1.2090101E7</v>
      </c>
      <c r="G2860" s="53" t="s">
        <v>2022</v>
      </c>
      <c r="H2860" s="55">
        <v>2101.0</v>
      </c>
      <c r="I2860" s="55"/>
      <c r="J2860" s="55" t="s">
        <v>126</v>
      </c>
      <c r="K2860" s="53" t="s">
        <v>73</v>
      </c>
      <c r="L2860" s="53"/>
      <c r="M2860" s="53">
        <v>6.0</v>
      </c>
      <c r="N2860" s="53" t="s">
        <v>440</v>
      </c>
      <c r="O2860" s="25">
        <v>589.0983333333334</v>
      </c>
      <c r="P2860" s="25">
        <f>'LISTA DOS ITENS'!$O2860*'LISTA DOS ITENS'!$M2860</f>
        <v>3534.59</v>
      </c>
      <c r="Q2860" s="25">
        <v>589.1</v>
      </c>
      <c r="R2860" s="25">
        <f>'LISTA DOS ITENS'!$Q2860*'LISTA DOS ITENS'!$M2860</f>
        <v>3534.6</v>
      </c>
      <c r="S2860" s="56">
        <f>IF('LISTA DOS ITENS'!$P2860&gt;'LISTA DOS ITENS'!$R2860,'LISTA DOS ITENS'!$P2860,'LISTA DOS ITENS'!$R2860)</f>
        <v>3534.6</v>
      </c>
      <c r="T2860" s="25">
        <v>129.05877612755407</v>
      </c>
      <c r="U2860" s="25">
        <f>'LISTA DOS ITENS'!$T2860*'LISTA DOS ITENS'!$M2860</f>
        <v>774.3526568</v>
      </c>
      <c r="V2860" s="56">
        <f t="array" ref="V2860">INDEX('RESUMO - LOTES E VMA'!$F$3:$F$181,MATCH('LISTA DOS ITENS'!$D2860,'RESUMO - LOTES E VMA'!$A$3:$A$181,0))</f>
        <v>648734.4058</v>
      </c>
      <c r="W2860" s="57">
        <f>'LISTA DOS ITENS'!$U2860/'LISTA DOS ITENS'!$V2860</f>
        <v>0.00119363587</v>
      </c>
      <c r="X2860" s="53" t="s">
        <v>53</v>
      </c>
      <c r="Y2860" s="53" t="s">
        <v>290</v>
      </c>
      <c r="Z2860" s="58" t="str">
        <f>'LISTA DOS ITENS'!$F2860&amp;"-"&amp;'LISTA DOS ITENS'!$H2860&amp;"-"&amp;'LISTA DOS ITENS'!$J2860&amp;"-"&amp;'LISTA DOS ITENS'!$K2860&amp;"-"&amp;'LISTA DOS ITENS'!$I2860</f>
        <v>12090101-2101-0026-CONS/NAC-</v>
      </c>
      <c r="AA2860" s="59" t="str">
        <f t="array" ref="AA2860">INDEX('RESUMO - LOTES E VMA'!$M$3:$M$181,MATCH('LISTA DOS ITENS'!$D2860,'RESUMO - LOTES E VMA'!$A$3:$A$181,0))</f>
        <v>Para Leilão</v>
      </c>
      <c r="AB2860" s="60">
        <f t="array" ref="AB2860">INDEX('RESUMO - LOTES E VMA'!$J$3:$J$181,MATCH('LISTA DOS ITENS'!$D2860,'RESUMO - LOTES E VMA'!$A$3:$A$181,0))</f>
        <v>0.2231446348</v>
      </c>
      <c r="AC2860" s="29" t="str">
        <f t="array" ref="AC2860">INDEX('RESUMO - LOTES E VMA'!$L$3:$L$181,MATCH('LISTA DOS ITENS'!$D2860,'RESUMO - LOTES E VMA'!$A$3:$A$181,0))</f>
        <v>1% do Valor de Comparação do VMA</v>
      </c>
      <c r="AD2860" s="53" t="str">
        <f>VLOOKUP(Tabela1[[#This Row],[Índice]],[1]Planilha1!$A:$A,1,0)</f>
        <v>#ERROR!</v>
      </c>
    </row>
    <row r="2861" ht="15.75" customHeight="1">
      <c r="A2861" s="52">
        <v>258688.0</v>
      </c>
      <c r="B2861" s="53" t="s">
        <v>70</v>
      </c>
      <c r="C2861" s="53" t="s">
        <v>71</v>
      </c>
      <c r="D2861" s="22">
        <v>207397.0</v>
      </c>
      <c r="E2861" s="53" t="s">
        <v>119</v>
      </c>
      <c r="F2861" s="54">
        <v>1.0211918E7</v>
      </c>
      <c r="G2861" s="53" t="s">
        <v>2002</v>
      </c>
      <c r="H2861" s="55">
        <v>2170.0</v>
      </c>
      <c r="I2861" s="55"/>
      <c r="J2861" s="55" t="s">
        <v>126</v>
      </c>
      <c r="K2861" s="53" t="s">
        <v>73</v>
      </c>
      <c r="L2861" s="53"/>
      <c r="M2861" s="53">
        <v>33.0</v>
      </c>
      <c r="N2861" s="53" t="s">
        <v>440</v>
      </c>
      <c r="O2861" s="25">
        <v>152.65</v>
      </c>
      <c r="P2861" s="25">
        <f>'LISTA DOS ITENS'!$O2861*'LISTA DOS ITENS'!$M2861</f>
        <v>5037.45</v>
      </c>
      <c r="Q2861" s="25">
        <v>2214.1463</v>
      </c>
      <c r="R2861" s="25">
        <f>'LISTA DOS ITENS'!$Q2861*'LISTA DOS ITENS'!$M2861</f>
        <v>73066.8279</v>
      </c>
      <c r="S2861" s="56">
        <f>IF('LISTA DOS ITENS'!$P2861&gt;'LISTA DOS ITENS'!$R2861,'LISTA DOS ITENS'!$P2861,'LISTA DOS ITENS'!$R2861)</f>
        <v>73066.8279</v>
      </c>
      <c r="T2861" s="25">
        <v>500.14132614741084</v>
      </c>
      <c r="U2861" s="25">
        <f>'LISTA DOS ITENS'!$T2861*'LISTA DOS ITENS'!$M2861</f>
        <v>16504.66376</v>
      </c>
      <c r="V2861" s="56">
        <f t="array" ref="V2861">INDEX('RESUMO - LOTES E VMA'!$F$3:$F$181,MATCH('LISTA DOS ITENS'!$D2861,'RESUMO - LOTES E VMA'!$A$3:$A$181,0))</f>
        <v>648734.4058</v>
      </c>
      <c r="W2861" s="57">
        <f>'LISTA DOS ITENS'!$U2861/'LISTA DOS ITENS'!$V2861</f>
        <v>0.02544132639</v>
      </c>
      <c r="X2861" s="53" t="s">
        <v>53</v>
      </c>
      <c r="Y2861" s="53" t="s">
        <v>290</v>
      </c>
      <c r="Z2861" s="58" t="str">
        <f>'LISTA DOS ITENS'!$F2861&amp;"-"&amp;'LISTA DOS ITENS'!$H2861&amp;"-"&amp;'LISTA DOS ITENS'!$J2861&amp;"-"&amp;'LISTA DOS ITENS'!$K2861&amp;"-"&amp;'LISTA DOS ITENS'!$I2861</f>
        <v>10211918-2170-0026-CONS/NAC-</v>
      </c>
      <c r="AA2861" s="59" t="str">
        <f t="array" ref="AA2861">INDEX('RESUMO - LOTES E VMA'!$M$3:$M$181,MATCH('LISTA DOS ITENS'!$D2861,'RESUMO - LOTES E VMA'!$A$3:$A$181,0))</f>
        <v>Para Leilão</v>
      </c>
      <c r="AB2861" s="60">
        <f t="array" ref="AB2861">INDEX('RESUMO - LOTES E VMA'!$J$3:$J$181,MATCH('LISTA DOS ITENS'!$D2861,'RESUMO - LOTES E VMA'!$A$3:$A$181,0))</f>
        <v>0.2231446348</v>
      </c>
      <c r="AC2861" s="29" t="str">
        <f t="array" ref="AC2861">INDEX('RESUMO - LOTES E VMA'!$L$3:$L$181,MATCH('LISTA DOS ITENS'!$D2861,'RESUMO - LOTES E VMA'!$A$3:$A$181,0))</f>
        <v>1% do Valor de Comparação do VMA</v>
      </c>
      <c r="AD2861" s="53" t="str">
        <f>VLOOKUP(Tabela1[[#This Row],[Índice]],[1]Planilha1!$A:$A,1,0)</f>
        <v>#ERROR!</v>
      </c>
    </row>
    <row r="2862" ht="15.75" customHeight="1">
      <c r="A2862" s="52">
        <v>258689.0</v>
      </c>
      <c r="B2862" s="53" t="s">
        <v>70</v>
      </c>
      <c r="C2862" s="53" t="s">
        <v>71</v>
      </c>
      <c r="D2862" s="22">
        <v>207397.0</v>
      </c>
      <c r="E2862" s="53" t="s">
        <v>119</v>
      </c>
      <c r="F2862" s="54">
        <v>1.0319575E7</v>
      </c>
      <c r="G2862" s="53" t="s">
        <v>2006</v>
      </c>
      <c r="H2862" s="55">
        <v>2170.0</v>
      </c>
      <c r="I2862" s="55" t="s">
        <v>2023</v>
      </c>
      <c r="J2862" s="55" t="s">
        <v>126</v>
      </c>
      <c r="K2862" s="53" t="s">
        <v>122</v>
      </c>
      <c r="L2862" s="53"/>
      <c r="M2862" s="53">
        <v>6.0</v>
      </c>
      <c r="N2862" s="53" t="s">
        <v>440</v>
      </c>
      <c r="O2862" s="25">
        <v>733.0183333333333</v>
      </c>
      <c r="P2862" s="25">
        <f>'LISTA DOS ITENS'!$O2862*'LISTA DOS ITENS'!$M2862</f>
        <v>4398.11</v>
      </c>
      <c r="Q2862" s="25">
        <v>1305.66</v>
      </c>
      <c r="R2862" s="25">
        <f>'LISTA DOS ITENS'!$Q2862*'LISTA DOS ITENS'!$M2862</f>
        <v>7833.96</v>
      </c>
      <c r="S2862" s="56">
        <f>IF('LISTA DOS ITENS'!$P2862&gt;'LISTA DOS ITENS'!$R2862,'LISTA DOS ITENS'!$P2862,'LISTA DOS ITENS'!$R2862)</f>
        <v>7833.96</v>
      </c>
      <c r="T2862" s="25">
        <v>289.6486478643513</v>
      </c>
      <c r="U2862" s="25">
        <f>'LISTA DOS ITENS'!$T2862*'LISTA DOS ITENS'!$M2862</f>
        <v>1737.891887</v>
      </c>
      <c r="V2862" s="56">
        <f t="array" ref="V2862">INDEX('RESUMO - LOTES E VMA'!$F$3:$F$181,MATCH('LISTA DOS ITENS'!$D2862,'RESUMO - LOTES E VMA'!$A$3:$A$181,0))</f>
        <v>648734.4058</v>
      </c>
      <c r="W2862" s="57">
        <f>'LISTA DOS ITENS'!$U2862/'LISTA DOS ITENS'!$V2862</f>
        <v>0.002678895819</v>
      </c>
      <c r="X2862" s="53" t="s">
        <v>53</v>
      </c>
      <c r="Y2862" s="53" t="s">
        <v>290</v>
      </c>
      <c r="Z2862" s="58" t="str">
        <f>'LISTA DOS ITENS'!$F2862&amp;"-"&amp;'LISTA DOS ITENS'!$H2862&amp;"-"&amp;'LISTA DOS ITENS'!$J2862&amp;"-"&amp;'LISTA DOS ITENS'!$K2862&amp;"-"&amp;'LISTA DOS ITENS'!$I2862</f>
        <v>10319575-2170-0026-IMOB/IAMN-PV-3913-14-919-2</v>
      </c>
      <c r="AA2862" s="59" t="str">
        <f t="array" ref="AA2862">INDEX('RESUMO - LOTES E VMA'!$M$3:$M$181,MATCH('LISTA DOS ITENS'!$D2862,'RESUMO - LOTES E VMA'!$A$3:$A$181,0))</f>
        <v>Para Leilão</v>
      </c>
      <c r="AB2862" s="60">
        <f t="array" ref="AB2862">INDEX('RESUMO - LOTES E VMA'!$J$3:$J$181,MATCH('LISTA DOS ITENS'!$D2862,'RESUMO - LOTES E VMA'!$A$3:$A$181,0))</f>
        <v>0.2231446348</v>
      </c>
      <c r="AC2862" s="29" t="str">
        <f t="array" ref="AC2862">INDEX('RESUMO - LOTES E VMA'!$L$3:$L$181,MATCH('LISTA DOS ITENS'!$D2862,'RESUMO - LOTES E VMA'!$A$3:$A$181,0))</f>
        <v>1% do Valor de Comparação do VMA</v>
      </c>
      <c r="AD2862" s="53" t="str">
        <f>VLOOKUP(Tabela1[[#This Row],[Índice]],[1]Planilha1!$A:$A,1,0)</f>
        <v>#ERROR!</v>
      </c>
    </row>
    <row r="2863" ht="15.75" customHeight="1">
      <c r="A2863" s="52">
        <v>258690.0</v>
      </c>
      <c r="B2863" s="53" t="s">
        <v>70</v>
      </c>
      <c r="C2863" s="53" t="s">
        <v>71</v>
      </c>
      <c r="D2863" s="22">
        <v>207397.0</v>
      </c>
      <c r="E2863" s="53" t="s">
        <v>119</v>
      </c>
      <c r="F2863" s="54">
        <v>1.0319575E7</v>
      </c>
      <c r="G2863" s="53" t="s">
        <v>2006</v>
      </c>
      <c r="H2863" s="55">
        <v>2201.0</v>
      </c>
      <c r="I2863" s="55"/>
      <c r="J2863" s="55" t="s">
        <v>126</v>
      </c>
      <c r="K2863" s="53" t="s">
        <v>122</v>
      </c>
      <c r="L2863" s="53"/>
      <c r="M2863" s="53">
        <v>6.0</v>
      </c>
      <c r="N2863" s="53" t="s">
        <v>440</v>
      </c>
      <c r="O2863" s="25">
        <v>732.44</v>
      </c>
      <c r="P2863" s="25">
        <f>'LISTA DOS ITENS'!$O2863*'LISTA DOS ITENS'!$M2863</f>
        <v>4394.64</v>
      </c>
      <c r="Q2863" s="25">
        <v>1305.66</v>
      </c>
      <c r="R2863" s="25">
        <f>'LISTA DOS ITENS'!$Q2863*'LISTA DOS ITENS'!$M2863</f>
        <v>7833.96</v>
      </c>
      <c r="S2863" s="56">
        <f>IF('LISTA DOS ITENS'!$P2863&gt;'LISTA DOS ITENS'!$R2863,'LISTA DOS ITENS'!$P2863,'LISTA DOS ITENS'!$R2863)</f>
        <v>7833.96</v>
      </c>
      <c r="T2863" s="25">
        <v>289.6486478643513</v>
      </c>
      <c r="U2863" s="25">
        <f>'LISTA DOS ITENS'!$T2863*'LISTA DOS ITENS'!$M2863</f>
        <v>1737.891887</v>
      </c>
      <c r="V2863" s="56">
        <f t="array" ref="V2863">INDEX('RESUMO - LOTES E VMA'!$F$3:$F$181,MATCH('LISTA DOS ITENS'!$D2863,'RESUMO - LOTES E VMA'!$A$3:$A$181,0))</f>
        <v>648734.4058</v>
      </c>
      <c r="W2863" s="57">
        <f>'LISTA DOS ITENS'!$U2863/'LISTA DOS ITENS'!$V2863</f>
        <v>0.002678895819</v>
      </c>
      <c r="X2863" s="53" t="s">
        <v>53</v>
      </c>
      <c r="Y2863" s="53" t="s">
        <v>290</v>
      </c>
      <c r="Z2863" s="58" t="str">
        <f>'LISTA DOS ITENS'!$F2863&amp;"-"&amp;'LISTA DOS ITENS'!$H2863&amp;"-"&amp;'LISTA DOS ITENS'!$J2863&amp;"-"&amp;'LISTA DOS ITENS'!$K2863&amp;"-"&amp;'LISTA DOS ITENS'!$I2863</f>
        <v>10319575-2201-0026-IMOB/IAMN-</v>
      </c>
      <c r="AA2863" s="59" t="str">
        <f t="array" ref="AA2863">INDEX('RESUMO - LOTES E VMA'!$M$3:$M$181,MATCH('LISTA DOS ITENS'!$D2863,'RESUMO - LOTES E VMA'!$A$3:$A$181,0))</f>
        <v>Para Leilão</v>
      </c>
      <c r="AB2863" s="60">
        <f t="array" ref="AB2863">INDEX('RESUMO - LOTES E VMA'!$J$3:$J$181,MATCH('LISTA DOS ITENS'!$D2863,'RESUMO - LOTES E VMA'!$A$3:$A$181,0))</f>
        <v>0.2231446348</v>
      </c>
      <c r="AC2863" s="29" t="str">
        <f t="array" ref="AC2863">INDEX('RESUMO - LOTES E VMA'!$L$3:$L$181,MATCH('LISTA DOS ITENS'!$D2863,'RESUMO - LOTES E VMA'!$A$3:$A$181,0))</f>
        <v>1% do Valor de Comparação do VMA</v>
      </c>
      <c r="AD2863" s="53" t="str">
        <f>VLOOKUP(Tabela1[[#This Row],[Índice]],[1]Planilha1!$A:$A,1,0)</f>
        <v>#ERROR!</v>
      </c>
    </row>
    <row r="2864" ht="15.75" customHeight="1">
      <c r="A2864" s="52">
        <v>258691.0</v>
      </c>
      <c r="B2864" s="53" t="s">
        <v>70</v>
      </c>
      <c r="C2864" s="53" t="s">
        <v>71</v>
      </c>
      <c r="D2864" s="22">
        <v>207397.0</v>
      </c>
      <c r="E2864" s="53" t="s">
        <v>119</v>
      </c>
      <c r="F2864" s="54">
        <v>1.0319575E7</v>
      </c>
      <c r="G2864" s="53" t="s">
        <v>2006</v>
      </c>
      <c r="H2864" s="55">
        <v>2201.0</v>
      </c>
      <c r="I2864" s="55"/>
      <c r="J2864" s="55" t="s">
        <v>126</v>
      </c>
      <c r="K2864" s="53" t="s">
        <v>80</v>
      </c>
      <c r="L2864" s="53"/>
      <c r="M2864" s="53">
        <v>0.436</v>
      </c>
      <c r="N2864" s="53" t="s">
        <v>440</v>
      </c>
      <c r="O2864" s="25">
        <v>804.954128440367</v>
      </c>
      <c r="P2864" s="25">
        <f>'LISTA DOS ITENS'!$O2864*'LISTA DOS ITENS'!$M2864</f>
        <v>350.96</v>
      </c>
      <c r="Q2864" s="25">
        <v>1305.66</v>
      </c>
      <c r="R2864" s="25">
        <f>'LISTA DOS ITENS'!$Q2864*'LISTA DOS ITENS'!$M2864</f>
        <v>569.26776</v>
      </c>
      <c r="S2864" s="56">
        <f>IF('LISTA DOS ITENS'!$P2864&gt;'LISTA DOS ITENS'!$R2864,'LISTA DOS ITENS'!$P2864,'LISTA DOS ITENS'!$R2864)</f>
        <v>569.26776</v>
      </c>
      <c r="T2864" s="25">
        <v>289.6486478643513</v>
      </c>
      <c r="U2864" s="25">
        <f>'LISTA DOS ITENS'!$T2864*'LISTA DOS ITENS'!$M2864</f>
        <v>126.2868105</v>
      </c>
      <c r="V2864" s="56">
        <f t="array" ref="V2864">INDEX('RESUMO - LOTES E VMA'!$F$3:$F$181,MATCH('LISTA DOS ITENS'!$D2864,'RESUMO - LOTES E VMA'!$A$3:$A$181,0))</f>
        <v>648734.4058</v>
      </c>
      <c r="W2864" s="57">
        <f>'LISTA DOS ITENS'!$U2864/'LISTA DOS ITENS'!$V2864</f>
        <v>0.0001946664295</v>
      </c>
      <c r="X2864" s="53" t="s">
        <v>53</v>
      </c>
      <c r="Y2864" s="53" t="s">
        <v>290</v>
      </c>
      <c r="Z2864" s="58" t="str">
        <f>'LISTA DOS ITENS'!$F2864&amp;"-"&amp;'LISTA DOS ITENS'!$H2864&amp;"-"&amp;'LISTA DOS ITENS'!$J2864&amp;"-"&amp;'LISTA DOS ITENS'!$K2864&amp;"-"&amp;'LISTA DOS ITENS'!$I2864</f>
        <v>10319575-2201-0026-IMOB/NAC-</v>
      </c>
      <c r="AA2864" s="59" t="str">
        <f t="array" ref="AA2864">INDEX('RESUMO - LOTES E VMA'!$M$3:$M$181,MATCH('LISTA DOS ITENS'!$D2864,'RESUMO - LOTES E VMA'!$A$3:$A$181,0))</f>
        <v>Para Leilão</v>
      </c>
      <c r="AB2864" s="60">
        <f t="array" ref="AB2864">INDEX('RESUMO - LOTES E VMA'!$J$3:$J$181,MATCH('LISTA DOS ITENS'!$D2864,'RESUMO - LOTES E VMA'!$A$3:$A$181,0))</f>
        <v>0.2231446348</v>
      </c>
      <c r="AC2864" s="29" t="str">
        <f t="array" ref="AC2864">INDEX('RESUMO - LOTES E VMA'!$L$3:$L$181,MATCH('LISTA DOS ITENS'!$D2864,'RESUMO - LOTES E VMA'!$A$3:$A$181,0))</f>
        <v>1% do Valor de Comparação do VMA</v>
      </c>
      <c r="AD2864" s="53" t="str">
        <f>VLOOKUP(Tabela1[[#This Row],[Índice]],[1]Planilha1!$A:$A,1,0)</f>
        <v>#ERROR!</v>
      </c>
    </row>
    <row r="2865" ht="15.75" customHeight="1">
      <c r="A2865" s="52">
        <v>258692.0</v>
      </c>
      <c r="B2865" s="53" t="s">
        <v>70</v>
      </c>
      <c r="C2865" s="53" t="s">
        <v>71</v>
      </c>
      <c r="D2865" s="22">
        <v>207397.0</v>
      </c>
      <c r="E2865" s="53" t="s">
        <v>119</v>
      </c>
      <c r="F2865" s="54">
        <v>1.0608995E7</v>
      </c>
      <c r="G2865" s="53" t="s">
        <v>2010</v>
      </c>
      <c r="H2865" s="55">
        <v>2201.0</v>
      </c>
      <c r="I2865" s="55"/>
      <c r="J2865" s="55" t="s">
        <v>126</v>
      </c>
      <c r="K2865" s="53" t="s">
        <v>73</v>
      </c>
      <c r="L2865" s="53"/>
      <c r="M2865" s="53">
        <v>9.5</v>
      </c>
      <c r="N2865" s="53" t="s">
        <v>440</v>
      </c>
      <c r="O2865" s="25">
        <v>326.4505263157895</v>
      </c>
      <c r="P2865" s="25">
        <f>'LISTA DOS ITENS'!$O2865*'LISTA DOS ITENS'!$M2865</f>
        <v>3101.28</v>
      </c>
      <c r="Q2865" s="25">
        <v>344.71</v>
      </c>
      <c r="R2865" s="25">
        <f>'LISTA DOS ITENS'!$Q2865*'LISTA DOS ITENS'!$M2865</f>
        <v>3274.745</v>
      </c>
      <c r="S2865" s="56">
        <f>IF('LISTA DOS ITENS'!$P2865&gt;'LISTA DOS ITENS'!$R2865,'LISTA DOS ITENS'!$P2865,'LISTA DOS ITENS'!$R2865)</f>
        <v>3274.745</v>
      </c>
      <c r="T2865" s="25">
        <v>77.78534860459769</v>
      </c>
      <c r="U2865" s="25">
        <f>'LISTA DOS ITENS'!$T2865*'LISTA DOS ITENS'!$M2865</f>
        <v>738.9608117</v>
      </c>
      <c r="V2865" s="56">
        <f t="array" ref="V2865">INDEX('RESUMO - LOTES E VMA'!$F$3:$F$181,MATCH('LISTA DOS ITENS'!$D2865,'RESUMO - LOTES E VMA'!$A$3:$A$181,0))</f>
        <v>648734.4058</v>
      </c>
      <c r="W2865" s="57">
        <f>'LISTA DOS ITENS'!$U2865/'LISTA DOS ITENS'!$V2865</f>
        <v>0.001139080655</v>
      </c>
      <c r="X2865" s="53" t="s">
        <v>53</v>
      </c>
      <c r="Y2865" s="53" t="s">
        <v>290</v>
      </c>
      <c r="Z2865" s="58" t="str">
        <f>'LISTA DOS ITENS'!$F2865&amp;"-"&amp;'LISTA DOS ITENS'!$H2865&amp;"-"&amp;'LISTA DOS ITENS'!$J2865&amp;"-"&amp;'LISTA DOS ITENS'!$K2865&amp;"-"&amp;'LISTA DOS ITENS'!$I2865</f>
        <v>10608995-2201-0026-CONS/NAC-</v>
      </c>
      <c r="AA2865" s="59" t="str">
        <f t="array" ref="AA2865">INDEX('RESUMO - LOTES E VMA'!$M$3:$M$181,MATCH('LISTA DOS ITENS'!$D2865,'RESUMO - LOTES E VMA'!$A$3:$A$181,0))</f>
        <v>Para Leilão</v>
      </c>
      <c r="AB2865" s="60">
        <f t="array" ref="AB2865">INDEX('RESUMO - LOTES E VMA'!$J$3:$J$181,MATCH('LISTA DOS ITENS'!$D2865,'RESUMO - LOTES E VMA'!$A$3:$A$181,0))</f>
        <v>0.2231446348</v>
      </c>
      <c r="AC2865" s="29" t="str">
        <f t="array" ref="AC2865">INDEX('RESUMO - LOTES E VMA'!$L$3:$L$181,MATCH('LISTA DOS ITENS'!$D2865,'RESUMO - LOTES E VMA'!$A$3:$A$181,0))</f>
        <v>1% do Valor de Comparação do VMA</v>
      </c>
      <c r="AD2865" s="53" t="str">
        <f>VLOOKUP(Tabela1[[#This Row],[Índice]],[1]Planilha1!$A:$A,1,0)</f>
        <v>#ERROR!</v>
      </c>
    </row>
    <row r="2866" ht="15.75" customHeight="1">
      <c r="A2866" s="52">
        <v>258693.0</v>
      </c>
      <c r="B2866" s="53" t="s">
        <v>70</v>
      </c>
      <c r="C2866" s="53" t="s">
        <v>71</v>
      </c>
      <c r="D2866" s="22">
        <v>207397.0</v>
      </c>
      <c r="E2866" s="53" t="s">
        <v>119</v>
      </c>
      <c r="F2866" s="54">
        <v>1.0678942E7</v>
      </c>
      <c r="G2866" s="53" t="s">
        <v>2011</v>
      </c>
      <c r="H2866" s="55">
        <v>2201.0</v>
      </c>
      <c r="I2866" s="55"/>
      <c r="J2866" s="55" t="s">
        <v>126</v>
      </c>
      <c r="K2866" s="53" t="s">
        <v>80</v>
      </c>
      <c r="L2866" s="53"/>
      <c r="M2866" s="53">
        <v>2.59</v>
      </c>
      <c r="N2866" s="53" t="s">
        <v>440</v>
      </c>
      <c r="O2866" s="25">
        <v>674.5019305019306</v>
      </c>
      <c r="P2866" s="25">
        <f>'LISTA DOS ITENS'!$O2866*'LISTA DOS ITENS'!$M2866</f>
        <v>1746.96</v>
      </c>
      <c r="Q2866" s="25">
        <v>1204.15</v>
      </c>
      <c r="R2866" s="25">
        <f>'LISTA DOS ITENS'!$Q2866*'LISTA DOS ITENS'!$M2866</f>
        <v>3118.7485</v>
      </c>
      <c r="S2866" s="56">
        <f>IF('LISTA DOS ITENS'!$P2866&gt;'LISTA DOS ITENS'!$R2866,'LISTA DOS ITENS'!$P2866,'LISTA DOS ITENS'!$R2866)</f>
        <v>3118.7485</v>
      </c>
      <c r="T2866" s="25">
        <v>271.72181695403765</v>
      </c>
      <c r="U2866" s="25">
        <f>'LISTA DOS ITENS'!$T2866*'LISTA DOS ITENS'!$M2866</f>
        <v>703.7595059</v>
      </c>
      <c r="V2866" s="56">
        <f t="array" ref="V2866">INDEX('RESUMO - LOTES E VMA'!$F$3:$F$181,MATCH('LISTA DOS ITENS'!$D2866,'RESUMO - LOTES E VMA'!$A$3:$A$181,0))</f>
        <v>648734.4058</v>
      </c>
      <c r="W2866" s="57">
        <f>'LISTA DOS ITENS'!$U2866/'LISTA DOS ITENS'!$V2866</f>
        <v>0.001084819149</v>
      </c>
      <c r="X2866" s="53" t="s">
        <v>53</v>
      </c>
      <c r="Y2866" s="53" t="s">
        <v>290</v>
      </c>
      <c r="Z2866" s="58" t="str">
        <f>'LISTA DOS ITENS'!$F2866&amp;"-"&amp;'LISTA DOS ITENS'!$H2866&amp;"-"&amp;'LISTA DOS ITENS'!$J2866&amp;"-"&amp;'LISTA DOS ITENS'!$K2866&amp;"-"&amp;'LISTA DOS ITENS'!$I2866</f>
        <v>10678942-2201-0026-IMOB/NAC-</v>
      </c>
      <c r="AA2866" s="59" t="str">
        <f t="array" ref="AA2866">INDEX('RESUMO - LOTES E VMA'!$M$3:$M$181,MATCH('LISTA DOS ITENS'!$D2866,'RESUMO - LOTES E VMA'!$A$3:$A$181,0))</f>
        <v>Para Leilão</v>
      </c>
      <c r="AB2866" s="60">
        <f t="array" ref="AB2866">INDEX('RESUMO - LOTES E VMA'!$J$3:$J$181,MATCH('LISTA DOS ITENS'!$D2866,'RESUMO - LOTES E VMA'!$A$3:$A$181,0))</f>
        <v>0.2231446348</v>
      </c>
      <c r="AC2866" s="29" t="str">
        <f t="array" ref="AC2866">INDEX('RESUMO - LOTES E VMA'!$L$3:$L$181,MATCH('LISTA DOS ITENS'!$D2866,'RESUMO - LOTES E VMA'!$A$3:$A$181,0))</f>
        <v>1% do Valor de Comparação do VMA</v>
      </c>
      <c r="AD2866" s="53" t="str">
        <f>VLOOKUP(Tabela1[[#This Row],[Índice]],[1]Planilha1!$A:$A,1,0)</f>
        <v>#ERROR!</v>
      </c>
    </row>
    <row r="2867" ht="15.75" customHeight="1">
      <c r="A2867" s="52">
        <v>258694.0</v>
      </c>
      <c r="B2867" s="53" t="s">
        <v>70</v>
      </c>
      <c r="C2867" s="53" t="s">
        <v>71</v>
      </c>
      <c r="D2867" s="22">
        <v>207397.0</v>
      </c>
      <c r="E2867" s="53" t="s">
        <v>119</v>
      </c>
      <c r="F2867" s="54">
        <v>1.0211814E7</v>
      </c>
      <c r="G2867" s="53" t="s">
        <v>2024</v>
      </c>
      <c r="H2867" s="55">
        <v>2101.0</v>
      </c>
      <c r="I2867" s="55"/>
      <c r="J2867" s="55" t="s">
        <v>121</v>
      </c>
      <c r="K2867" s="53" t="s">
        <v>80</v>
      </c>
      <c r="L2867" s="53"/>
      <c r="M2867" s="53">
        <v>12.0</v>
      </c>
      <c r="N2867" s="53" t="s">
        <v>440</v>
      </c>
      <c r="O2867" s="25">
        <v>243.93166666666664</v>
      </c>
      <c r="P2867" s="25">
        <f>'LISTA DOS ITENS'!$O2867*'LISTA DOS ITENS'!$M2867</f>
        <v>2927.18</v>
      </c>
      <c r="Q2867" s="25">
        <v>243.93</v>
      </c>
      <c r="R2867" s="25">
        <f>'LISTA DOS ITENS'!$Q2867*'LISTA DOS ITENS'!$M2867</f>
        <v>2927.16</v>
      </c>
      <c r="S2867" s="56">
        <f>IF('LISTA DOS ITENS'!$P2867&gt;'LISTA DOS ITENS'!$R2867,'LISTA DOS ITENS'!$P2867,'LISTA DOS ITENS'!$R2867)</f>
        <v>2927.18</v>
      </c>
      <c r="T2867" s="25">
        <v>48.786005457341176</v>
      </c>
      <c r="U2867" s="25">
        <f>'LISTA DOS ITENS'!$T2867*'LISTA DOS ITENS'!$M2867</f>
        <v>585.4320655</v>
      </c>
      <c r="V2867" s="56">
        <f t="array" ref="V2867">INDEX('RESUMO - LOTES E VMA'!$F$3:$F$181,MATCH('LISTA DOS ITENS'!$D2867,'RESUMO - LOTES E VMA'!$A$3:$A$181,0))</f>
        <v>648734.4058</v>
      </c>
      <c r="W2867" s="57">
        <f>'LISTA DOS ITENS'!$U2867/'LISTA DOS ITENS'!$V2867</f>
        <v>0.0009024217927</v>
      </c>
      <c r="X2867" s="53" t="s">
        <v>53</v>
      </c>
      <c r="Y2867" s="53" t="s">
        <v>290</v>
      </c>
      <c r="Z2867" s="58" t="str">
        <f>'LISTA DOS ITENS'!$F2867&amp;"-"&amp;'LISTA DOS ITENS'!$H2867&amp;"-"&amp;'LISTA DOS ITENS'!$J2867&amp;"-"&amp;'LISTA DOS ITENS'!$K2867&amp;"-"&amp;'LISTA DOS ITENS'!$I2867</f>
        <v>10211814-2101-A026-IMOB/NAC-</v>
      </c>
      <c r="AA2867" s="59" t="str">
        <f t="array" ref="AA2867">INDEX('RESUMO - LOTES E VMA'!$M$3:$M$181,MATCH('LISTA DOS ITENS'!$D2867,'RESUMO - LOTES E VMA'!$A$3:$A$181,0))</f>
        <v>Para Leilão</v>
      </c>
      <c r="AB2867" s="60">
        <f t="array" ref="AB2867">INDEX('RESUMO - LOTES E VMA'!$J$3:$J$181,MATCH('LISTA DOS ITENS'!$D2867,'RESUMO - LOTES E VMA'!$A$3:$A$181,0))</f>
        <v>0.2231446348</v>
      </c>
      <c r="AC2867" s="29" t="str">
        <f t="array" ref="AC2867">INDEX('RESUMO - LOTES E VMA'!$L$3:$L$181,MATCH('LISTA DOS ITENS'!$D2867,'RESUMO - LOTES E VMA'!$A$3:$A$181,0))</f>
        <v>1% do Valor de Comparação do VMA</v>
      </c>
      <c r="AD2867" s="53" t="str">
        <f>VLOOKUP(Tabela1[[#This Row],[Índice]],[1]Planilha1!$A:$A,1,0)</f>
        <v>#ERROR!</v>
      </c>
    </row>
    <row r="2868" ht="15.75" customHeight="1">
      <c r="A2868" s="52">
        <v>258695.0</v>
      </c>
      <c r="B2868" s="53" t="s">
        <v>70</v>
      </c>
      <c r="C2868" s="53" t="s">
        <v>71</v>
      </c>
      <c r="D2868" s="22">
        <v>207397.0</v>
      </c>
      <c r="E2868" s="53" t="s">
        <v>119</v>
      </c>
      <c r="F2868" s="54">
        <v>1.0211918E7</v>
      </c>
      <c r="G2868" s="53" t="s">
        <v>2002</v>
      </c>
      <c r="H2868" s="55">
        <v>2101.0</v>
      </c>
      <c r="I2868" s="55"/>
      <c r="J2868" s="55" t="s">
        <v>121</v>
      </c>
      <c r="K2868" s="53" t="s">
        <v>73</v>
      </c>
      <c r="L2868" s="53"/>
      <c r="M2868" s="53">
        <v>227.75</v>
      </c>
      <c r="N2868" s="53" t="s">
        <v>440</v>
      </c>
      <c r="O2868" s="25">
        <v>151.4696377607025</v>
      </c>
      <c r="P2868" s="25">
        <f>'LISTA DOS ITENS'!$O2868*'LISTA DOS ITENS'!$M2868</f>
        <v>34497.21</v>
      </c>
      <c r="Q2868" s="25">
        <v>2214.1463</v>
      </c>
      <c r="R2868" s="25">
        <f>'LISTA DOS ITENS'!$Q2868*'LISTA DOS ITENS'!$M2868</f>
        <v>504271.8198</v>
      </c>
      <c r="S2868" s="56">
        <f>IF('LISTA DOS ITENS'!$P2868&gt;'LISTA DOS ITENS'!$R2868,'LISTA DOS ITENS'!$P2868,'LISTA DOS ITENS'!$R2868)</f>
        <v>504271.8198</v>
      </c>
      <c r="T2868" s="25">
        <v>500.14132614741084</v>
      </c>
      <c r="U2868" s="25">
        <f>'LISTA DOS ITENS'!$T2868*'LISTA DOS ITENS'!$M2868</f>
        <v>113907.187</v>
      </c>
      <c r="V2868" s="56">
        <f t="array" ref="V2868">INDEX('RESUMO - LOTES E VMA'!$F$3:$F$181,MATCH('LISTA DOS ITENS'!$D2868,'RESUMO - LOTES E VMA'!$A$3:$A$181,0))</f>
        <v>648734.4058</v>
      </c>
      <c r="W2868" s="57">
        <f>'LISTA DOS ITENS'!$U2868/'LISTA DOS ITENS'!$V2868</f>
        <v>0.1755836996</v>
      </c>
      <c r="X2868" s="53" t="s">
        <v>53</v>
      </c>
      <c r="Y2868" s="53" t="s">
        <v>290</v>
      </c>
      <c r="Z2868" s="58" t="str">
        <f>'LISTA DOS ITENS'!$F2868&amp;"-"&amp;'LISTA DOS ITENS'!$H2868&amp;"-"&amp;'LISTA DOS ITENS'!$J2868&amp;"-"&amp;'LISTA DOS ITENS'!$K2868&amp;"-"&amp;'LISTA DOS ITENS'!$I2868</f>
        <v>10211918-2101-A026-CONS/NAC-</v>
      </c>
      <c r="AA2868" s="59" t="str">
        <f t="array" ref="AA2868">INDEX('RESUMO - LOTES E VMA'!$M$3:$M$181,MATCH('LISTA DOS ITENS'!$D2868,'RESUMO - LOTES E VMA'!$A$3:$A$181,0))</f>
        <v>Para Leilão</v>
      </c>
      <c r="AB2868" s="60">
        <f t="array" ref="AB2868">INDEX('RESUMO - LOTES E VMA'!$J$3:$J$181,MATCH('LISTA DOS ITENS'!$D2868,'RESUMO - LOTES E VMA'!$A$3:$A$181,0))</f>
        <v>0.2231446348</v>
      </c>
      <c r="AC2868" s="29" t="str">
        <f t="array" ref="AC2868">INDEX('RESUMO - LOTES E VMA'!$L$3:$L$181,MATCH('LISTA DOS ITENS'!$D2868,'RESUMO - LOTES E VMA'!$A$3:$A$181,0))</f>
        <v>1% do Valor de Comparação do VMA</v>
      </c>
      <c r="AD2868" s="53" t="str">
        <f>VLOOKUP(Tabela1[[#This Row],[Índice]],[1]Planilha1!$A:$A,1,0)</f>
        <v>#ERROR!</v>
      </c>
    </row>
    <row r="2869" ht="15.75" customHeight="1">
      <c r="A2869" s="52">
        <v>258696.0</v>
      </c>
      <c r="B2869" s="53" t="s">
        <v>70</v>
      </c>
      <c r="C2869" s="53" t="s">
        <v>71</v>
      </c>
      <c r="D2869" s="22">
        <v>207397.0</v>
      </c>
      <c r="E2869" s="53" t="s">
        <v>119</v>
      </c>
      <c r="F2869" s="54">
        <v>1.0211984E7</v>
      </c>
      <c r="G2869" s="53" t="s">
        <v>2025</v>
      </c>
      <c r="H2869" s="55">
        <v>2101.0</v>
      </c>
      <c r="I2869" s="55" t="s">
        <v>81</v>
      </c>
      <c r="J2869" s="55" t="s">
        <v>121</v>
      </c>
      <c r="K2869" s="53" t="s">
        <v>73</v>
      </c>
      <c r="L2869" s="53"/>
      <c r="M2869" s="53">
        <v>45.56</v>
      </c>
      <c r="N2869" s="53" t="s">
        <v>440</v>
      </c>
      <c r="O2869" s="25">
        <v>148.79192273924494</v>
      </c>
      <c r="P2869" s="25">
        <f>'LISTA DOS ITENS'!$O2869*'LISTA DOS ITENS'!$M2869</f>
        <v>6778.96</v>
      </c>
      <c r="Q2869" s="25">
        <v>207.36</v>
      </c>
      <c r="R2869" s="25">
        <f>'LISTA DOS ITENS'!$Q2869*'LISTA DOS ITENS'!$M2869</f>
        <v>9447.3216</v>
      </c>
      <c r="S2869" s="56">
        <f>IF('LISTA DOS ITENS'!$P2869&gt;'LISTA DOS ITENS'!$R2869,'LISTA DOS ITENS'!$P2869,'LISTA DOS ITENS'!$R2869)</f>
        <v>9447.3216</v>
      </c>
      <c r="T2869" s="25">
        <v>48.059631213335344</v>
      </c>
      <c r="U2869" s="25">
        <f>'LISTA DOS ITENS'!$T2869*'LISTA DOS ITENS'!$M2869</f>
        <v>2189.596798</v>
      </c>
      <c r="V2869" s="56">
        <f t="array" ref="V2869">INDEX('RESUMO - LOTES E VMA'!$F$3:$F$181,MATCH('LISTA DOS ITENS'!$D2869,'RESUMO - LOTES E VMA'!$A$3:$A$181,0))</f>
        <v>648734.4058</v>
      </c>
      <c r="W2869" s="57">
        <f>'LISTA DOS ITENS'!$U2869/'LISTA DOS ITENS'!$V2869</f>
        <v>0.003375182168</v>
      </c>
      <c r="X2869" s="53" t="s">
        <v>53</v>
      </c>
      <c r="Y2869" s="53" t="s">
        <v>290</v>
      </c>
      <c r="Z2869" s="58" t="str">
        <f>'LISTA DOS ITENS'!$F2869&amp;"-"&amp;'LISTA DOS ITENS'!$H2869&amp;"-"&amp;'LISTA DOS ITENS'!$J2869&amp;"-"&amp;'LISTA DOS ITENS'!$K2869&amp;"-"&amp;'LISTA DOS ITENS'!$I2869</f>
        <v>10211984-2101-A026-CONS/NAC-ED-1000-01.01</v>
      </c>
      <c r="AA2869" s="59" t="str">
        <f t="array" ref="AA2869">INDEX('RESUMO - LOTES E VMA'!$M$3:$M$181,MATCH('LISTA DOS ITENS'!$D2869,'RESUMO - LOTES E VMA'!$A$3:$A$181,0))</f>
        <v>Para Leilão</v>
      </c>
      <c r="AB2869" s="60">
        <f t="array" ref="AB2869">INDEX('RESUMO - LOTES E VMA'!$J$3:$J$181,MATCH('LISTA DOS ITENS'!$D2869,'RESUMO - LOTES E VMA'!$A$3:$A$181,0))</f>
        <v>0.2231446348</v>
      </c>
      <c r="AC2869" s="29" t="str">
        <f t="array" ref="AC2869">INDEX('RESUMO - LOTES E VMA'!$L$3:$L$181,MATCH('LISTA DOS ITENS'!$D2869,'RESUMO - LOTES E VMA'!$A$3:$A$181,0))</f>
        <v>1% do Valor de Comparação do VMA</v>
      </c>
      <c r="AD2869" s="53" t="str">
        <f>VLOOKUP(Tabela1[[#This Row],[Índice]],[1]Planilha1!$A:$A,1,0)</f>
        <v>#ERROR!</v>
      </c>
    </row>
    <row r="2870" ht="15.75" customHeight="1">
      <c r="A2870" s="52">
        <v>258697.0</v>
      </c>
      <c r="B2870" s="53" t="s">
        <v>70</v>
      </c>
      <c r="C2870" s="53" t="s">
        <v>71</v>
      </c>
      <c r="D2870" s="22">
        <v>207397.0</v>
      </c>
      <c r="E2870" s="53" t="s">
        <v>119</v>
      </c>
      <c r="F2870" s="54">
        <v>1.0212036E7</v>
      </c>
      <c r="G2870" s="53" t="s">
        <v>2026</v>
      </c>
      <c r="H2870" s="55">
        <v>2101.0</v>
      </c>
      <c r="I2870" s="55"/>
      <c r="J2870" s="55" t="s">
        <v>121</v>
      </c>
      <c r="K2870" s="53" t="s">
        <v>73</v>
      </c>
      <c r="L2870" s="53"/>
      <c r="M2870" s="53">
        <v>5.11</v>
      </c>
      <c r="N2870" s="53" t="s">
        <v>440</v>
      </c>
      <c r="O2870" s="25">
        <v>1498.371819960861</v>
      </c>
      <c r="P2870" s="25">
        <f>'LISTA DOS ITENS'!$O2870*'LISTA DOS ITENS'!$M2870</f>
        <v>7656.68</v>
      </c>
      <c r="Q2870" s="25">
        <v>1498.37</v>
      </c>
      <c r="R2870" s="25">
        <f>'LISTA DOS ITENS'!$Q2870*'LISTA DOS ITENS'!$M2870</f>
        <v>7656.6707</v>
      </c>
      <c r="S2870" s="56">
        <f>IF('LISTA DOS ITENS'!$P2870&gt;'LISTA DOS ITENS'!$R2870,'LISTA DOS ITENS'!$P2870,'LISTA DOS ITENS'!$R2870)</f>
        <v>7656.68</v>
      </c>
      <c r="T2870" s="25">
        <v>328.2597154748653</v>
      </c>
      <c r="U2870" s="25">
        <f>'LISTA DOS ITENS'!$T2870*'LISTA DOS ITENS'!$M2870</f>
        <v>1677.407146</v>
      </c>
      <c r="V2870" s="56">
        <f t="array" ref="V2870">INDEX('RESUMO - LOTES E VMA'!$F$3:$F$181,MATCH('LISTA DOS ITENS'!$D2870,'RESUMO - LOTES E VMA'!$A$3:$A$181,0))</f>
        <v>648734.4058</v>
      </c>
      <c r="W2870" s="57">
        <f>'LISTA DOS ITENS'!$U2870/'LISTA DOS ITENS'!$V2870</f>
        <v>0.002585660836</v>
      </c>
      <c r="X2870" s="53" t="s">
        <v>53</v>
      </c>
      <c r="Y2870" s="53" t="s">
        <v>290</v>
      </c>
      <c r="Z2870" s="58" t="str">
        <f>'LISTA DOS ITENS'!$F2870&amp;"-"&amp;'LISTA DOS ITENS'!$H2870&amp;"-"&amp;'LISTA DOS ITENS'!$J2870&amp;"-"&amp;'LISTA DOS ITENS'!$K2870&amp;"-"&amp;'LISTA DOS ITENS'!$I2870</f>
        <v>10212036-2101-A026-CONS/NAC-</v>
      </c>
      <c r="AA2870" s="59" t="str">
        <f t="array" ref="AA2870">INDEX('RESUMO - LOTES E VMA'!$M$3:$M$181,MATCH('LISTA DOS ITENS'!$D2870,'RESUMO - LOTES E VMA'!$A$3:$A$181,0))</f>
        <v>Para Leilão</v>
      </c>
      <c r="AB2870" s="60">
        <f t="array" ref="AB2870">INDEX('RESUMO - LOTES E VMA'!$J$3:$J$181,MATCH('LISTA DOS ITENS'!$D2870,'RESUMO - LOTES E VMA'!$A$3:$A$181,0))</f>
        <v>0.2231446348</v>
      </c>
      <c r="AC2870" s="29" t="str">
        <f t="array" ref="AC2870">INDEX('RESUMO - LOTES E VMA'!$L$3:$L$181,MATCH('LISTA DOS ITENS'!$D2870,'RESUMO - LOTES E VMA'!$A$3:$A$181,0))</f>
        <v>1% do Valor de Comparação do VMA</v>
      </c>
      <c r="AD2870" s="53" t="str">
        <f>VLOOKUP(Tabela1[[#This Row],[Índice]],[1]Planilha1!$A:$A,1,0)</f>
        <v>#ERROR!</v>
      </c>
    </row>
    <row r="2871" ht="15.75" customHeight="1">
      <c r="A2871" s="52">
        <v>258698.0</v>
      </c>
      <c r="B2871" s="53" t="s">
        <v>70</v>
      </c>
      <c r="C2871" s="53" t="s">
        <v>71</v>
      </c>
      <c r="D2871" s="22">
        <v>207397.0</v>
      </c>
      <c r="E2871" s="53" t="s">
        <v>119</v>
      </c>
      <c r="F2871" s="54">
        <v>1.0212047E7</v>
      </c>
      <c r="G2871" s="53" t="s">
        <v>2021</v>
      </c>
      <c r="H2871" s="55">
        <v>2101.0</v>
      </c>
      <c r="I2871" s="55"/>
      <c r="J2871" s="55" t="s">
        <v>121</v>
      </c>
      <c r="K2871" s="53" t="s">
        <v>179</v>
      </c>
      <c r="L2871" s="53"/>
      <c r="M2871" s="53">
        <v>0.6</v>
      </c>
      <c r="N2871" s="53" t="s">
        <v>440</v>
      </c>
      <c r="O2871" s="25">
        <v>2884.733333333333</v>
      </c>
      <c r="P2871" s="25">
        <f>'LISTA DOS ITENS'!$O2871*'LISTA DOS ITENS'!$M2871</f>
        <v>1730.84</v>
      </c>
      <c r="Q2871" s="25">
        <v>2884.73</v>
      </c>
      <c r="R2871" s="25">
        <f>'LISTA DOS ITENS'!$Q2871*'LISTA DOS ITENS'!$M2871</f>
        <v>1730.838</v>
      </c>
      <c r="S2871" s="56">
        <f>IF('LISTA DOS ITENS'!$P2871&gt;'LISTA DOS ITENS'!$R2871,'LISTA DOS ITENS'!$P2871,'LISTA DOS ITENS'!$R2871)</f>
        <v>1730.84</v>
      </c>
      <c r="T2871" s="25">
        <v>631.9805181776252</v>
      </c>
      <c r="U2871" s="25">
        <f>'LISTA DOS ITENS'!$T2871*'LISTA DOS ITENS'!$M2871</f>
        <v>379.1883109</v>
      </c>
      <c r="V2871" s="56">
        <f t="array" ref="V2871">INDEX('RESUMO - LOTES E VMA'!$F$3:$F$181,MATCH('LISTA DOS ITENS'!$D2871,'RESUMO - LOTES E VMA'!$A$3:$A$181,0))</f>
        <v>648734.4058</v>
      </c>
      <c r="W2871" s="57">
        <f>'LISTA DOS ITENS'!$U2871/'LISTA DOS ITENS'!$V2871</f>
        <v>0.0005845047025</v>
      </c>
      <c r="X2871" s="53" t="s">
        <v>53</v>
      </c>
      <c r="Y2871" s="53" t="s">
        <v>290</v>
      </c>
      <c r="Z2871" s="58" t="str">
        <f>'LISTA DOS ITENS'!$F2871&amp;"-"&amp;'LISTA DOS ITENS'!$H2871&amp;"-"&amp;'LISTA DOS ITENS'!$J2871&amp;"-"&amp;'LISTA DOS ITENS'!$K2871&amp;"-"&amp;'LISTA DOS ITENS'!$I2871</f>
        <v>10212047-2101-A026-IMOB/IMP-</v>
      </c>
      <c r="AA2871" s="59" t="str">
        <f t="array" ref="AA2871">INDEX('RESUMO - LOTES E VMA'!$M$3:$M$181,MATCH('LISTA DOS ITENS'!$D2871,'RESUMO - LOTES E VMA'!$A$3:$A$181,0))</f>
        <v>Para Leilão</v>
      </c>
      <c r="AB2871" s="60">
        <f t="array" ref="AB2871">INDEX('RESUMO - LOTES E VMA'!$J$3:$J$181,MATCH('LISTA DOS ITENS'!$D2871,'RESUMO - LOTES E VMA'!$A$3:$A$181,0))</f>
        <v>0.2231446348</v>
      </c>
      <c r="AC2871" s="29" t="str">
        <f t="array" ref="AC2871">INDEX('RESUMO - LOTES E VMA'!$L$3:$L$181,MATCH('LISTA DOS ITENS'!$D2871,'RESUMO - LOTES E VMA'!$A$3:$A$181,0))</f>
        <v>1% do Valor de Comparação do VMA</v>
      </c>
      <c r="AD2871" s="53" t="str">
        <f>VLOOKUP(Tabela1[[#This Row],[Índice]],[1]Planilha1!$A:$A,1,0)</f>
        <v>#ERROR!</v>
      </c>
    </row>
    <row r="2872" ht="15.75" customHeight="1">
      <c r="A2872" s="52">
        <v>258699.0</v>
      </c>
      <c r="B2872" s="53" t="s">
        <v>70</v>
      </c>
      <c r="C2872" s="53" t="s">
        <v>71</v>
      </c>
      <c r="D2872" s="22">
        <v>207397.0</v>
      </c>
      <c r="E2872" s="53" t="s">
        <v>119</v>
      </c>
      <c r="F2872" s="54">
        <v>1.0319575E7</v>
      </c>
      <c r="G2872" s="53" t="s">
        <v>2006</v>
      </c>
      <c r="H2872" s="55">
        <v>2101.0</v>
      </c>
      <c r="I2872" s="55"/>
      <c r="J2872" s="55" t="s">
        <v>121</v>
      </c>
      <c r="K2872" s="53" t="s">
        <v>117</v>
      </c>
      <c r="L2872" s="53"/>
      <c r="M2872" s="53">
        <v>56.429</v>
      </c>
      <c r="N2872" s="53" t="s">
        <v>440</v>
      </c>
      <c r="O2872" s="25">
        <v>1305.6557798295203</v>
      </c>
      <c r="P2872" s="25">
        <f>'LISTA DOS ITENS'!$O2872*'LISTA DOS ITENS'!$M2872</f>
        <v>73676.85</v>
      </c>
      <c r="Q2872" s="25">
        <v>1305.66</v>
      </c>
      <c r="R2872" s="25">
        <f>'LISTA DOS ITENS'!$Q2872*'LISTA DOS ITENS'!$M2872</f>
        <v>73677.08814</v>
      </c>
      <c r="S2872" s="56">
        <f>IF('LISTA DOS ITENS'!$P2872&gt;'LISTA DOS ITENS'!$R2872,'LISTA DOS ITENS'!$P2872,'LISTA DOS ITENS'!$R2872)</f>
        <v>73677.08814</v>
      </c>
      <c r="T2872" s="25">
        <v>289.6486478643513</v>
      </c>
      <c r="U2872" s="25">
        <f>'LISTA DOS ITENS'!$T2872*'LISTA DOS ITENS'!$M2872</f>
        <v>16344.58355</v>
      </c>
      <c r="V2872" s="56">
        <f t="array" ref="V2872">INDEX('RESUMO - LOTES E VMA'!$F$3:$F$181,MATCH('LISTA DOS ITENS'!$D2872,'RESUMO - LOTES E VMA'!$A$3:$A$181,0))</f>
        <v>648734.4058</v>
      </c>
      <c r="W2872" s="57">
        <f>'LISTA DOS ITENS'!$U2872/'LISTA DOS ITENS'!$V2872</f>
        <v>0.02519456869</v>
      </c>
      <c r="X2872" s="53" t="s">
        <v>53</v>
      </c>
      <c r="Y2872" s="53" t="s">
        <v>290</v>
      </c>
      <c r="Z2872" s="58" t="str">
        <f>'LISTA DOS ITENS'!$F2872&amp;"-"&amp;'LISTA DOS ITENS'!$H2872&amp;"-"&amp;'LISTA DOS ITENS'!$J2872&amp;"-"&amp;'LISTA DOS ITENS'!$K2872&amp;"-"&amp;'LISTA DOS ITENS'!$I2872</f>
        <v>10319575-2101-A026-CONS/IAMN-</v>
      </c>
      <c r="AA2872" s="59" t="str">
        <f t="array" ref="AA2872">INDEX('RESUMO - LOTES E VMA'!$M$3:$M$181,MATCH('LISTA DOS ITENS'!$D2872,'RESUMO - LOTES E VMA'!$A$3:$A$181,0))</f>
        <v>Para Leilão</v>
      </c>
      <c r="AB2872" s="60">
        <f t="array" ref="AB2872">INDEX('RESUMO - LOTES E VMA'!$J$3:$J$181,MATCH('LISTA DOS ITENS'!$D2872,'RESUMO - LOTES E VMA'!$A$3:$A$181,0))</f>
        <v>0.2231446348</v>
      </c>
      <c r="AC2872" s="29" t="str">
        <f t="array" ref="AC2872">INDEX('RESUMO - LOTES E VMA'!$L$3:$L$181,MATCH('LISTA DOS ITENS'!$D2872,'RESUMO - LOTES E VMA'!$A$3:$A$181,0))</f>
        <v>1% do Valor de Comparação do VMA</v>
      </c>
      <c r="AD2872" s="53" t="str">
        <f>VLOOKUP(Tabela1[[#This Row],[Índice]],[1]Planilha1!$A:$A,1,0)</f>
        <v>#ERROR!</v>
      </c>
    </row>
    <row r="2873" ht="15.75" customHeight="1">
      <c r="A2873" s="52">
        <v>258700.0</v>
      </c>
      <c r="B2873" s="53" t="s">
        <v>70</v>
      </c>
      <c r="C2873" s="53" t="s">
        <v>71</v>
      </c>
      <c r="D2873" s="22">
        <v>207397.0</v>
      </c>
      <c r="E2873" s="53" t="s">
        <v>119</v>
      </c>
      <c r="F2873" s="54">
        <v>1.0322806E7</v>
      </c>
      <c r="G2873" s="53" t="s">
        <v>2007</v>
      </c>
      <c r="H2873" s="55">
        <v>2101.0</v>
      </c>
      <c r="I2873" s="55"/>
      <c r="J2873" s="55" t="s">
        <v>121</v>
      </c>
      <c r="K2873" s="53" t="s">
        <v>122</v>
      </c>
      <c r="L2873" s="53"/>
      <c r="M2873" s="53">
        <v>449.659</v>
      </c>
      <c r="N2873" s="53" t="s">
        <v>440</v>
      </c>
      <c r="O2873" s="25">
        <v>186.36554881018083</v>
      </c>
      <c r="P2873" s="25">
        <f>'LISTA DOS ITENS'!$O2873*'LISTA DOS ITENS'!$M2873</f>
        <v>83800.94631</v>
      </c>
      <c r="Q2873" s="25">
        <v>248.17</v>
      </c>
      <c r="R2873" s="25">
        <f>'LISTA DOS ITENS'!$Q2873*'LISTA DOS ITENS'!$M2873</f>
        <v>111591.874</v>
      </c>
      <c r="S2873" s="56">
        <f>IF('LISTA DOS ITENS'!$P2873&gt;'LISTA DOS ITENS'!$R2873,'LISTA DOS ITENS'!$P2873,'LISTA DOS ITENS'!$R2873)</f>
        <v>111591.874</v>
      </c>
      <c r="T2873" s="25">
        <v>56.06047445952989</v>
      </c>
      <c r="U2873" s="25">
        <f>'LISTA DOS ITENS'!$T2873*'LISTA DOS ITENS'!$M2873</f>
        <v>25208.09688</v>
      </c>
      <c r="V2873" s="56">
        <f t="array" ref="V2873">INDEX('RESUMO - LOTES E VMA'!$F$3:$F$181,MATCH('LISTA DOS ITENS'!$D2873,'RESUMO - LOTES E VMA'!$A$3:$A$181,0))</f>
        <v>648734.4058</v>
      </c>
      <c r="W2873" s="57">
        <f>'LISTA DOS ITENS'!$U2873/'LISTA DOS ITENS'!$V2873</f>
        <v>0.03885734541</v>
      </c>
      <c r="X2873" s="53" t="s">
        <v>53</v>
      </c>
      <c r="Y2873" s="53" t="s">
        <v>290</v>
      </c>
      <c r="Z2873" s="58" t="str">
        <f>'LISTA DOS ITENS'!$F2873&amp;"-"&amp;'LISTA DOS ITENS'!$H2873&amp;"-"&amp;'LISTA DOS ITENS'!$J2873&amp;"-"&amp;'LISTA DOS ITENS'!$K2873&amp;"-"&amp;'LISTA DOS ITENS'!$I2873</f>
        <v>10322806-2101-A026-IMOB/IAMN-</v>
      </c>
      <c r="AA2873" s="59" t="str">
        <f t="array" ref="AA2873">INDEX('RESUMO - LOTES E VMA'!$M$3:$M$181,MATCH('LISTA DOS ITENS'!$D2873,'RESUMO - LOTES E VMA'!$A$3:$A$181,0))</f>
        <v>Para Leilão</v>
      </c>
      <c r="AB2873" s="60">
        <f t="array" ref="AB2873">INDEX('RESUMO - LOTES E VMA'!$J$3:$J$181,MATCH('LISTA DOS ITENS'!$D2873,'RESUMO - LOTES E VMA'!$A$3:$A$181,0))</f>
        <v>0.2231446348</v>
      </c>
      <c r="AC2873" s="29" t="str">
        <f t="array" ref="AC2873">INDEX('RESUMO - LOTES E VMA'!$L$3:$L$181,MATCH('LISTA DOS ITENS'!$D2873,'RESUMO - LOTES E VMA'!$A$3:$A$181,0))</f>
        <v>1% do Valor de Comparação do VMA</v>
      </c>
      <c r="AD2873" s="53" t="str">
        <f>VLOOKUP(Tabela1[[#This Row],[Índice]],[1]Planilha1!$A:$A,1,0)</f>
        <v>#ERROR!</v>
      </c>
    </row>
    <row r="2874" ht="15.75" customHeight="1">
      <c r="A2874" s="52">
        <v>258701.0</v>
      </c>
      <c r="B2874" s="53" t="s">
        <v>70</v>
      </c>
      <c r="C2874" s="53" t="s">
        <v>71</v>
      </c>
      <c r="D2874" s="22">
        <v>207397.0</v>
      </c>
      <c r="E2874" s="53" t="s">
        <v>119</v>
      </c>
      <c r="F2874" s="54">
        <v>1.0416476E7</v>
      </c>
      <c r="G2874" s="53" t="s">
        <v>2009</v>
      </c>
      <c r="H2874" s="55">
        <v>2101.0</v>
      </c>
      <c r="I2874" s="55"/>
      <c r="J2874" s="55" t="s">
        <v>121</v>
      </c>
      <c r="K2874" s="53" t="s">
        <v>73</v>
      </c>
      <c r="L2874" s="53"/>
      <c r="M2874" s="53">
        <v>111.598</v>
      </c>
      <c r="N2874" s="53" t="s">
        <v>440</v>
      </c>
      <c r="O2874" s="25">
        <v>135.11523504005447</v>
      </c>
      <c r="P2874" s="25">
        <f>'LISTA DOS ITENS'!$O2874*'LISTA DOS ITENS'!$M2874</f>
        <v>15078.59</v>
      </c>
      <c r="Q2874" s="25">
        <v>164.54</v>
      </c>
      <c r="R2874" s="25">
        <f>'LISTA DOS ITENS'!$Q2874*'LISTA DOS ITENS'!$M2874</f>
        <v>18362.33492</v>
      </c>
      <c r="S2874" s="56">
        <f>IF('LISTA DOS ITENS'!$P2874&gt;'LISTA DOS ITENS'!$R2874,'LISTA DOS ITENS'!$P2874,'LISTA DOS ITENS'!$R2874)</f>
        <v>18362.33492</v>
      </c>
      <c r="T2874" s="25">
        <v>37.12918470424561</v>
      </c>
      <c r="U2874" s="25">
        <f>'LISTA DOS ITENS'!$T2874*'LISTA DOS ITENS'!$M2874</f>
        <v>4143.542755</v>
      </c>
      <c r="V2874" s="56">
        <f t="array" ref="V2874">INDEX('RESUMO - LOTES E VMA'!$F$3:$F$181,MATCH('LISTA DOS ITENS'!$D2874,'RESUMO - LOTES E VMA'!$A$3:$A$181,0))</f>
        <v>648734.4058</v>
      </c>
      <c r="W2874" s="57">
        <f>'LISTA DOS ITENS'!$U2874/'LISTA DOS ITENS'!$V2874</f>
        <v>0.006387117312</v>
      </c>
      <c r="X2874" s="53" t="s">
        <v>53</v>
      </c>
      <c r="Y2874" s="53" t="s">
        <v>290</v>
      </c>
      <c r="Z2874" s="58" t="str">
        <f>'LISTA DOS ITENS'!$F2874&amp;"-"&amp;'LISTA DOS ITENS'!$H2874&amp;"-"&amp;'LISTA DOS ITENS'!$J2874&amp;"-"&amp;'LISTA DOS ITENS'!$K2874&amp;"-"&amp;'LISTA DOS ITENS'!$I2874</f>
        <v>10416476-2101-A026-CONS/NAC-</v>
      </c>
      <c r="AA2874" s="59" t="str">
        <f t="array" ref="AA2874">INDEX('RESUMO - LOTES E VMA'!$M$3:$M$181,MATCH('LISTA DOS ITENS'!$D2874,'RESUMO - LOTES E VMA'!$A$3:$A$181,0))</f>
        <v>Para Leilão</v>
      </c>
      <c r="AB2874" s="60">
        <f t="array" ref="AB2874">INDEX('RESUMO - LOTES E VMA'!$J$3:$J$181,MATCH('LISTA DOS ITENS'!$D2874,'RESUMO - LOTES E VMA'!$A$3:$A$181,0))</f>
        <v>0.2231446348</v>
      </c>
      <c r="AC2874" s="29" t="str">
        <f t="array" ref="AC2874">INDEX('RESUMO - LOTES E VMA'!$L$3:$L$181,MATCH('LISTA DOS ITENS'!$D2874,'RESUMO - LOTES E VMA'!$A$3:$A$181,0))</f>
        <v>1% do Valor de Comparação do VMA</v>
      </c>
      <c r="AD2874" s="53" t="str">
        <f>VLOOKUP(Tabela1[[#This Row],[Índice]],[1]Planilha1!$A:$A,1,0)</f>
        <v>#ERROR!</v>
      </c>
    </row>
    <row r="2875" ht="15.75" customHeight="1">
      <c r="A2875" s="52">
        <v>258702.0</v>
      </c>
      <c r="B2875" s="53" t="s">
        <v>70</v>
      </c>
      <c r="C2875" s="53" t="s">
        <v>71</v>
      </c>
      <c r="D2875" s="22">
        <v>207397.0</v>
      </c>
      <c r="E2875" s="53" t="s">
        <v>119</v>
      </c>
      <c r="F2875" s="54">
        <v>1.123511E7</v>
      </c>
      <c r="G2875" s="53" t="s">
        <v>2020</v>
      </c>
      <c r="H2875" s="55">
        <v>2101.0</v>
      </c>
      <c r="I2875" s="55"/>
      <c r="J2875" s="55" t="s">
        <v>121</v>
      </c>
      <c r="K2875" s="53" t="s">
        <v>80</v>
      </c>
      <c r="L2875" s="53"/>
      <c r="M2875" s="53">
        <v>8.0</v>
      </c>
      <c r="N2875" s="53" t="s">
        <v>440</v>
      </c>
      <c r="O2875" s="25">
        <v>8211.27375</v>
      </c>
      <c r="P2875" s="25">
        <f>'LISTA DOS ITENS'!$O2875*'LISTA DOS ITENS'!$M2875</f>
        <v>65690.19</v>
      </c>
      <c r="Q2875" s="25">
        <v>9362.46</v>
      </c>
      <c r="R2875" s="25">
        <f>'LISTA DOS ITENS'!$Q2875*'LISTA DOS ITENS'!$M2875</f>
        <v>74899.68</v>
      </c>
      <c r="S2875" s="56">
        <f>IF('LISTA DOS ITENS'!$P2875&gt;'LISTA DOS ITENS'!$R2875,'LISTA DOS ITENS'!$P2875,'LISTA DOS ITENS'!$R2875)</f>
        <v>74899.68</v>
      </c>
      <c r="T2875" s="25">
        <v>2112.6808473690976</v>
      </c>
      <c r="U2875" s="25">
        <f>'LISTA DOS ITENS'!$T2875*'LISTA DOS ITENS'!$M2875</f>
        <v>16901.44678</v>
      </c>
      <c r="V2875" s="56">
        <f t="array" ref="V2875">INDEX('RESUMO - LOTES E VMA'!$F$3:$F$181,MATCH('LISTA DOS ITENS'!$D2875,'RESUMO - LOTES E VMA'!$A$3:$A$181,0))</f>
        <v>648734.4058</v>
      </c>
      <c r="W2875" s="57">
        <f>'LISTA DOS ITENS'!$U2875/'LISTA DOS ITENS'!$V2875</f>
        <v>0.02605295268</v>
      </c>
      <c r="X2875" s="53" t="s">
        <v>53</v>
      </c>
      <c r="Y2875" s="53" t="s">
        <v>290</v>
      </c>
      <c r="Z2875" s="58" t="str">
        <f>'LISTA DOS ITENS'!$F2875&amp;"-"&amp;'LISTA DOS ITENS'!$H2875&amp;"-"&amp;'LISTA DOS ITENS'!$J2875&amp;"-"&amp;'LISTA DOS ITENS'!$K2875&amp;"-"&amp;'LISTA DOS ITENS'!$I2875</f>
        <v>11235110-2101-A026-IMOB/NAC-</v>
      </c>
      <c r="AA2875" s="59" t="str">
        <f t="array" ref="AA2875">INDEX('RESUMO - LOTES E VMA'!$M$3:$M$181,MATCH('LISTA DOS ITENS'!$D2875,'RESUMO - LOTES E VMA'!$A$3:$A$181,0))</f>
        <v>Para Leilão</v>
      </c>
      <c r="AB2875" s="60">
        <f t="array" ref="AB2875">INDEX('RESUMO - LOTES E VMA'!$J$3:$J$181,MATCH('LISTA DOS ITENS'!$D2875,'RESUMO - LOTES E VMA'!$A$3:$A$181,0))</f>
        <v>0.2231446348</v>
      </c>
      <c r="AC2875" s="29" t="str">
        <f t="array" ref="AC2875">INDEX('RESUMO - LOTES E VMA'!$L$3:$L$181,MATCH('LISTA DOS ITENS'!$D2875,'RESUMO - LOTES E VMA'!$A$3:$A$181,0))</f>
        <v>1% do Valor de Comparação do VMA</v>
      </c>
      <c r="AD2875" s="53" t="str">
        <f>VLOOKUP(Tabela1[[#This Row],[Índice]],[1]Planilha1!$A:$A,1,0)</f>
        <v>#ERROR!</v>
      </c>
    </row>
    <row r="2876" ht="15.75" customHeight="1">
      <c r="A2876" s="52">
        <v>258703.0</v>
      </c>
      <c r="B2876" s="53" t="s">
        <v>70</v>
      </c>
      <c r="C2876" s="53" t="s">
        <v>71</v>
      </c>
      <c r="D2876" s="22">
        <v>207397.0</v>
      </c>
      <c r="E2876" s="53" t="s">
        <v>119</v>
      </c>
      <c r="F2876" s="54">
        <v>1.123511E7</v>
      </c>
      <c r="G2876" s="53" t="s">
        <v>2020</v>
      </c>
      <c r="H2876" s="55">
        <v>2101.0</v>
      </c>
      <c r="I2876" s="55"/>
      <c r="J2876" s="55" t="s">
        <v>121</v>
      </c>
      <c r="K2876" s="53" t="s">
        <v>125</v>
      </c>
      <c r="L2876" s="53"/>
      <c r="M2876" s="53">
        <v>5.03</v>
      </c>
      <c r="N2876" s="53" t="s">
        <v>440</v>
      </c>
      <c r="O2876" s="25">
        <v>9362.463220675945</v>
      </c>
      <c r="P2876" s="25">
        <f>'LISTA DOS ITENS'!$O2876*'LISTA DOS ITENS'!$M2876</f>
        <v>47093.19</v>
      </c>
      <c r="Q2876" s="25">
        <v>9362.46</v>
      </c>
      <c r="R2876" s="25">
        <f>'LISTA DOS ITENS'!$Q2876*'LISTA DOS ITENS'!$M2876</f>
        <v>47093.1738</v>
      </c>
      <c r="S2876" s="56">
        <f>IF('LISTA DOS ITENS'!$P2876&gt;'LISTA DOS ITENS'!$R2876,'LISTA DOS ITENS'!$P2876,'LISTA DOS ITENS'!$R2876)</f>
        <v>47093.19</v>
      </c>
      <c r="T2876" s="25">
        <v>2112.6808473690976</v>
      </c>
      <c r="U2876" s="25">
        <f>'LISTA DOS ITENS'!$T2876*'LISTA DOS ITENS'!$M2876</f>
        <v>10626.78466</v>
      </c>
      <c r="V2876" s="56">
        <f t="array" ref="V2876">INDEX('RESUMO - LOTES E VMA'!$F$3:$F$181,MATCH('LISTA DOS ITENS'!$D2876,'RESUMO - LOTES E VMA'!$A$3:$A$181,0))</f>
        <v>648734.4058</v>
      </c>
      <c r="W2876" s="57">
        <f>'LISTA DOS ITENS'!$U2876/'LISTA DOS ITENS'!$V2876</f>
        <v>0.016380794</v>
      </c>
      <c r="X2876" s="53" t="s">
        <v>53</v>
      </c>
      <c r="Y2876" s="53" t="s">
        <v>290</v>
      </c>
      <c r="Z2876" s="58" t="str">
        <f>'LISTA DOS ITENS'!$F2876&amp;"-"&amp;'LISTA DOS ITENS'!$H2876&amp;"-"&amp;'LISTA DOS ITENS'!$J2876&amp;"-"&amp;'LISTA DOS ITENS'!$K2876&amp;"-"&amp;'LISTA DOS ITENS'!$I2876</f>
        <v>11235110-2101-A026-PAR/NAC-</v>
      </c>
      <c r="AA2876" s="59" t="str">
        <f t="array" ref="AA2876">INDEX('RESUMO - LOTES E VMA'!$M$3:$M$181,MATCH('LISTA DOS ITENS'!$D2876,'RESUMO - LOTES E VMA'!$A$3:$A$181,0))</f>
        <v>Para Leilão</v>
      </c>
      <c r="AB2876" s="60">
        <f t="array" ref="AB2876">INDEX('RESUMO - LOTES E VMA'!$J$3:$J$181,MATCH('LISTA DOS ITENS'!$D2876,'RESUMO - LOTES E VMA'!$A$3:$A$181,0))</f>
        <v>0.2231446348</v>
      </c>
      <c r="AC2876" s="29" t="str">
        <f t="array" ref="AC2876">INDEX('RESUMO - LOTES E VMA'!$L$3:$L$181,MATCH('LISTA DOS ITENS'!$D2876,'RESUMO - LOTES E VMA'!$A$3:$A$181,0))</f>
        <v>1% do Valor de Comparação do VMA</v>
      </c>
      <c r="AD2876" s="53" t="str">
        <f>VLOOKUP(Tabela1[[#This Row],[Índice]],[1]Planilha1!$A:$A,1,0)</f>
        <v>#ERROR!</v>
      </c>
    </row>
    <row r="2877" ht="15.75" customHeight="1">
      <c r="A2877" s="52">
        <v>258704.0</v>
      </c>
      <c r="B2877" s="53" t="s">
        <v>70</v>
      </c>
      <c r="C2877" s="53" t="s">
        <v>71</v>
      </c>
      <c r="D2877" s="22">
        <v>207397.0</v>
      </c>
      <c r="E2877" s="53" t="s">
        <v>119</v>
      </c>
      <c r="F2877" s="54">
        <v>1.1264962E7</v>
      </c>
      <c r="G2877" s="53" t="s">
        <v>2021</v>
      </c>
      <c r="H2877" s="55">
        <v>2101.0</v>
      </c>
      <c r="I2877" s="55"/>
      <c r="J2877" s="55" t="s">
        <v>121</v>
      </c>
      <c r="K2877" s="53" t="s">
        <v>80</v>
      </c>
      <c r="L2877" s="53"/>
      <c r="M2877" s="53">
        <v>4.849</v>
      </c>
      <c r="N2877" s="53" t="s">
        <v>440</v>
      </c>
      <c r="O2877" s="25">
        <v>3059.173025366055</v>
      </c>
      <c r="P2877" s="25">
        <f>'LISTA DOS ITENS'!$O2877*'LISTA DOS ITENS'!$M2877</f>
        <v>14833.93</v>
      </c>
      <c r="Q2877" s="25">
        <v>3266.62</v>
      </c>
      <c r="R2877" s="25">
        <f>'LISTA DOS ITENS'!$Q2877*'LISTA DOS ITENS'!$M2877</f>
        <v>15839.84038</v>
      </c>
      <c r="S2877" s="56">
        <f>IF('LISTA DOS ITENS'!$P2877&gt;'LISTA DOS ITENS'!$R2877,'LISTA DOS ITENS'!$P2877,'LISTA DOS ITENS'!$R2877)</f>
        <v>15839.84038</v>
      </c>
      <c r="T2877" s="25">
        <v>737.816198967945</v>
      </c>
      <c r="U2877" s="25">
        <f>'LISTA DOS ITENS'!$T2877*'LISTA DOS ITENS'!$M2877</f>
        <v>3577.670749</v>
      </c>
      <c r="V2877" s="56">
        <f t="array" ref="V2877">INDEX('RESUMO - LOTES E VMA'!$F$3:$F$181,MATCH('LISTA DOS ITENS'!$D2877,'RESUMO - LOTES E VMA'!$A$3:$A$181,0))</f>
        <v>648734.4058</v>
      </c>
      <c r="W2877" s="57">
        <f>'LISTA DOS ITENS'!$U2877/'LISTA DOS ITENS'!$V2877</f>
        <v>0.005514846625</v>
      </c>
      <c r="X2877" s="53" t="s">
        <v>53</v>
      </c>
      <c r="Y2877" s="53" t="s">
        <v>290</v>
      </c>
      <c r="Z2877" s="58" t="str">
        <f>'LISTA DOS ITENS'!$F2877&amp;"-"&amp;'LISTA DOS ITENS'!$H2877&amp;"-"&amp;'LISTA DOS ITENS'!$J2877&amp;"-"&amp;'LISTA DOS ITENS'!$K2877&amp;"-"&amp;'LISTA DOS ITENS'!$I2877</f>
        <v>11264962-2101-A026-IMOB/NAC-</v>
      </c>
      <c r="AA2877" s="59" t="str">
        <f t="array" ref="AA2877">INDEX('RESUMO - LOTES E VMA'!$M$3:$M$181,MATCH('LISTA DOS ITENS'!$D2877,'RESUMO - LOTES E VMA'!$A$3:$A$181,0))</f>
        <v>Para Leilão</v>
      </c>
      <c r="AB2877" s="60">
        <f t="array" ref="AB2877">INDEX('RESUMO - LOTES E VMA'!$J$3:$J$181,MATCH('LISTA DOS ITENS'!$D2877,'RESUMO - LOTES E VMA'!$A$3:$A$181,0))</f>
        <v>0.2231446348</v>
      </c>
      <c r="AC2877" s="29" t="str">
        <f t="array" ref="AC2877">INDEX('RESUMO - LOTES E VMA'!$L$3:$L$181,MATCH('LISTA DOS ITENS'!$D2877,'RESUMO - LOTES E VMA'!$A$3:$A$181,0))</f>
        <v>1% do Valor de Comparação do VMA</v>
      </c>
      <c r="AD2877" s="53" t="str">
        <f>VLOOKUP(Tabela1[[#This Row],[Índice]],[1]Planilha1!$A:$A,1,0)</f>
        <v>#ERROR!</v>
      </c>
    </row>
    <row r="2878" ht="15.75" customHeight="1">
      <c r="A2878" s="52">
        <v>258705.0</v>
      </c>
      <c r="B2878" s="53" t="s">
        <v>70</v>
      </c>
      <c r="C2878" s="53" t="s">
        <v>71</v>
      </c>
      <c r="D2878" s="22">
        <v>207397.0</v>
      </c>
      <c r="E2878" s="53" t="s">
        <v>119</v>
      </c>
      <c r="F2878" s="54">
        <v>1.0211792E7</v>
      </c>
      <c r="G2878" s="53" t="s">
        <v>2027</v>
      </c>
      <c r="H2878" s="55">
        <v>2201.0</v>
      </c>
      <c r="I2878" s="55"/>
      <c r="J2878" s="55" t="s">
        <v>121</v>
      </c>
      <c r="K2878" s="53" t="s">
        <v>73</v>
      </c>
      <c r="L2878" s="53"/>
      <c r="M2878" s="53">
        <v>15.0</v>
      </c>
      <c r="N2878" s="53" t="s">
        <v>440</v>
      </c>
      <c r="O2878" s="25">
        <v>80.5</v>
      </c>
      <c r="P2878" s="25">
        <f>'LISTA DOS ITENS'!$O2878*'LISTA DOS ITENS'!$M2878</f>
        <v>1207.5</v>
      </c>
      <c r="Q2878" s="25">
        <v>80.5</v>
      </c>
      <c r="R2878" s="25">
        <f>'LISTA DOS ITENS'!$Q2878*'LISTA DOS ITENS'!$M2878</f>
        <v>1207.5</v>
      </c>
      <c r="S2878" s="56">
        <f>IF('LISTA DOS ITENS'!$P2878&gt;'LISTA DOS ITENS'!$R2878,'LISTA DOS ITENS'!$P2878,'LISTA DOS ITENS'!$R2878)</f>
        <v>1207.5</v>
      </c>
      <c r="T2878" s="25">
        <v>17.635768932724666</v>
      </c>
      <c r="U2878" s="25">
        <f>'LISTA DOS ITENS'!$T2878*'LISTA DOS ITENS'!$M2878</f>
        <v>264.536534</v>
      </c>
      <c r="V2878" s="56">
        <f t="array" ref="V2878">INDEX('RESUMO - LOTES E VMA'!$F$3:$F$181,MATCH('LISTA DOS ITENS'!$D2878,'RESUMO - LOTES E VMA'!$A$3:$A$181,0))</f>
        <v>648734.4058</v>
      </c>
      <c r="W2878" s="57">
        <f>'LISTA DOS ITENS'!$U2878/'LISTA DOS ITENS'!$V2878</f>
        <v>0.0004077732453</v>
      </c>
      <c r="X2878" s="53" t="s">
        <v>53</v>
      </c>
      <c r="Y2878" s="53" t="s">
        <v>290</v>
      </c>
      <c r="Z2878" s="58" t="str">
        <f>'LISTA DOS ITENS'!$F2878&amp;"-"&amp;'LISTA DOS ITENS'!$H2878&amp;"-"&amp;'LISTA DOS ITENS'!$J2878&amp;"-"&amp;'LISTA DOS ITENS'!$K2878&amp;"-"&amp;'LISTA DOS ITENS'!$I2878</f>
        <v>10211792-2201-A026-CONS/NAC-</v>
      </c>
      <c r="AA2878" s="59" t="str">
        <f t="array" ref="AA2878">INDEX('RESUMO - LOTES E VMA'!$M$3:$M$181,MATCH('LISTA DOS ITENS'!$D2878,'RESUMO - LOTES E VMA'!$A$3:$A$181,0))</f>
        <v>Para Leilão</v>
      </c>
      <c r="AB2878" s="60">
        <f t="array" ref="AB2878">INDEX('RESUMO - LOTES E VMA'!$J$3:$J$181,MATCH('LISTA DOS ITENS'!$D2878,'RESUMO - LOTES E VMA'!$A$3:$A$181,0))</f>
        <v>0.2231446348</v>
      </c>
      <c r="AC2878" s="29" t="str">
        <f t="array" ref="AC2878">INDEX('RESUMO - LOTES E VMA'!$L$3:$L$181,MATCH('LISTA DOS ITENS'!$D2878,'RESUMO - LOTES E VMA'!$A$3:$A$181,0))</f>
        <v>1% do Valor de Comparação do VMA</v>
      </c>
      <c r="AD2878" s="53" t="str">
        <f>VLOOKUP(Tabela1[[#This Row],[Índice]],[1]Planilha1!$A:$A,1,0)</f>
        <v>#ERROR!</v>
      </c>
    </row>
    <row r="2879" ht="15.75" customHeight="1">
      <c r="A2879" s="52">
        <v>258706.0</v>
      </c>
      <c r="B2879" s="53" t="s">
        <v>70</v>
      </c>
      <c r="C2879" s="53" t="s">
        <v>71</v>
      </c>
      <c r="D2879" s="22">
        <v>207397.0</v>
      </c>
      <c r="E2879" s="53" t="s">
        <v>119</v>
      </c>
      <c r="F2879" s="54">
        <v>1.1093384E7</v>
      </c>
      <c r="G2879" s="53" t="s">
        <v>2019</v>
      </c>
      <c r="H2879" s="55">
        <v>2201.0</v>
      </c>
      <c r="I2879" s="55"/>
      <c r="J2879" s="55" t="s">
        <v>121</v>
      </c>
      <c r="K2879" s="53" t="s">
        <v>80</v>
      </c>
      <c r="L2879" s="53"/>
      <c r="M2879" s="53">
        <v>0.4</v>
      </c>
      <c r="N2879" s="53" t="s">
        <v>440</v>
      </c>
      <c r="O2879" s="25">
        <v>5534.8</v>
      </c>
      <c r="P2879" s="25">
        <f>'LISTA DOS ITENS'!$O2879*'LISTA DOS ITENS'!$M2879</f>
        <v>2213.92</v>
      </c>
      <c r="Q2879" s="25">
        <v>7188.06</v>
      </c>
      <c r="R2879" s="25">
        <f>'LISTA DOS ITENS'!$Q2879*'LISTA DOS ITENS'!$M2879</f>
        <v>2875.224</v>
      </c>
      <c r="S2879" s="56">
        <f>IF('LISTA DOS ITENS'!$P2879&gt;'LISTA DOS ITENS'!$R2879,'LISTA DOS ITENS'!$P2879,'LISTA DOS ITENS'!$R2879)</f>
        <v>2875.224</v>
      </c>
      <c r="T2879" s="25">
        <v>1571.3540363675127</v>
      </c>
      <c r="U2879" s="25">
        <f>'LISTA DOS ITENS'!$T2879*'LISTA DOS ITENS'!$M2879</f>
        <v>628.5416145</v>
      </c>
      <c r="V2879" s="56">
        <f t="array" ref="V2879">INDEX('RESUMO - LOTES E VMA'!$F$3:$F$181,MATCH('LISTA DOS ITENS'!$D2879,'RESUMO - LOTES E VMA'!$A$3:$A$181,0))</f>
        <v>648734.4058</v>
      </c>
      <c r="W2879" s="57">
        <f>'LISTA DOS ITENS'!$U2879/'LISTA DOS ITENS'!$V2879</f>
        <v>0.0009688735619</v>
      </c>
      <c r="X2879" s="53" t="s">
        <v>53</v>
      </c>
      <c r="Y2879" s="53" t="s">
        <v>290</v>
      </c>
      <c r="Z2879" s="58" t="str">
        <f>'LISTA DOS ITENS'!$F2879&amp;"-"&amp;'LISTA DOS ITENS'!$H2879&amp;"-"&amp;'LISTA DOS ITENS'!$J2879&amp;"-"&amp;'LISTA DOS ITENS'!$K2879&amp;"-"&amp;'LISTA DOS ITENS'!$I2879</f>
        <v>11093384-2201-A026-IMOB/NAC-</v>
      </c>
      <c r="AA2879" s="59" t="str">
        <f t="array" ref="AA2879">INDEX('RESUMO - LOTES E VMA'!$M$3:$M$181,MATCH('LISTA DOS ITENS'!$D2879,'RESUMO - LOTES E VMA'!$A$3:$A$181,0))</f>
        <v>Para Leilão</v>
      </c>
      <c r="AB2879" s="60">
        <f t="array" ref="AB2879">INDEX('RESUMO - LOTES E VMA'!$J$3:$J$181,MATCH('LISTA DOS ITENS'!$D2879,'RESUMO - LOTES E VMA'!$A$3:$A$181,0))</f>
        <v>0.2231446348</v>
      </c>
      <c r="AC2879" s="29" t="str">
        <f t="array" ref="AC2879">INDEX('RESUMO - LOTES E VMA'!$L$3:$L$181,MATCH('LISTA DOS ITENS'!$D2879,'RESUMO - LOTES E VMA'!$A$3:$A$181,0))</f>
        <v>1% do Valor de Comparação do VMA</v>
      </c>
      <c r="AD2879" s="53" t="str">
        <f>VLOOKUP(Tabela1[[#This Row],[Índice]],[1]Planilha1!$A:$A,1,0)</f>
        <v>#ERROR!</v>
      </c>
    </row>
    <row r="2880" ht="15.75" customHeight="1">
      <c r="A2880" s="52">
        <v>258707.0</v>
      </c>
      <c r="B2880" s="53" t="s">
        <v>70</v>
      </c>
      <c r="C2880" s="53" t="s">
        <v>71</v>
      </c>
      <c r="D2880" s="22">
        <v>207397.0</v>
      </c>
      <c r="E2880" s="53" t="s">
        <v>119</v>
      </c>
      <c r="F2880" s="54">
        <v>1.126959E7</v>
      </c>
      <c r="G2880" s="53" t="s">
        <v>2028</v>
      </c>
      <c r="H2880" s="55">
        <v>2201.0</v>
      </c>
      <c r="I2880" s="55"/>
      <c r="J2880" s="55" t="s">
        <v>121</v>
      </c>
      <c r="K2880" s="53" t="s">
        <v>160</v>
      </c>
      <c r="L2880" s="53"/>
      <c r="M2880" s="53">
        <v>3.0</v>
      </c>
      <c r="N2880" s="53" t="s">
        <v>440</v>
      </c>
      <c r="O2880" s="25">
        <v>935.0566666666667</v>
      </c>
      <c r="P2880" s="25">
        <f>'LISTA DOS ITENS'!$O2880*'LISTA DOS ITENS'!$M2880</f>
        <v>2805.17</v>
      </c>
      <c r="Q2880" s="25">
        <v>935.06</v>
      </c>
      <c r="R2880" s="25">
        <f>'LISTA DOS ITENS'!$Q2880*'LISTA DOS ITENS'!$M2880</f>
        <v>2805.18</v>
      </c>
      <c r="S2880" s="56">
        <f>IF('LISTA DOS ITENS'!$P2880&gt;'LISTA DOS ITENS'!$R2880,'LISTA DOS ITENS'!$P2880,'LISTA DOS ITENS'!$R2880)</f>
        <v>2805.18</v>
      </c>
      <c r="T2880" s="25">
        <v>168.87192071211933</v>
      </c>
      <c r="U2880" s="25">
        <f>'LISTA DOS ITENS'!$T2880*'LISTA DOS ITENS'!$M2880</f>
        <v>506.6157621</v>
      </c>
      <c r="V2880" s="56">
        <f t="array" ref="V2880">INDEX('RESUMO - LOTES E VMA'!$F$3:$F$181,MATCH('LISTA DOS ITENS'!$D2880,'RESUMO - LOTES E VMA'!$A$3:$A$181,0))</f>
        <v>648734.4058</v>
      </c>
      <c r="W2880" s="57">
        <f>'LISTA DOS ITENS'!$U2880/'LISTA DOS ITENS'!$V2880</f>
        <v>0.0007809293874</v>
      </c>
      <c r="X2880" s="53" t="s">
        <v>53</v>
      </c>
      <c r="Y2880" s="53" t="s">
        <v>290</v>
      </c>
      <c r="Z2880" s="58" t="str">
        <f>'LISTA DOS ITENS'!$F2880&amp;"-"&amp;'LISTA DOS ITENS'!$H2880&amp;"-"&amp;'LISTA DOS ITENS'!$J2880&amp;"-"&amp;'LISTA DOS ITENS'!$K2880&amp;"-"&amp;'LISTA DOS ITENS'!$I2880</f>
        <v>11269590-2201-A026-CONS/IMP-</v>
      </c>
      <c r="AA2880" s="59" t="str">
        <f t="array" ref="AA2880">INDEX('RESUMO - LOTES E VMA'!$M$3:$M$181,MATCH('LISTA DOS ITENS'!$D2880,'RESUMO - LOTES E VMA'!$A$3:$A$181,0))</f>
        <v>Para Leilão</v>
      </c>
      <c r="AB2880" s="60">
        <f t="array" ref="AB2880">INDEX('RESUMO - LOTES E VMA'!$J$3:$J$181,MATCH('LISTA DOS ITENS'!$D2880,'RESUMO - LOTES E VMA'!$A$3:$A$181,0))</f>
        <v>0.2231446348</v>
      </c>
      <c r="AC2880" s="29" t="str">
        <f t="array" ref="AC2880">INDEX('RESUMO - LOTES E VMA'!$L$3:$L$181,MATCH('LISTA DOS ITENS'!$D2880,'RESUMO - LOTES E VMA'!$A$3:$A$181,0))</f>
        <v>1% do Valor de Comparação do VMA</v>
      </c>
      <c r="AD2880" s="53" t="str">
        <f>VLOOKUP(Tabela1[[#This Row],[Índice]],[1]Planilha1!$A:$A,1,0)</f>
        <v>#ERROR!</v>
      </c>
    </row>
    <row r="2881" ht="15.75" customHeight="1">
      <c r="A2881" s="52">
        <v>258708.0</v>
      </c>
      <c r="B2881" s="53" t="s">
        <v>70</v>
      </c>
      <c r="C2881" s="53" t="s">
        <v>71</v>
      </c>
      <c r="D2881" s="22">
        <v>207397.0</v>
      </c>
      <c r="E2881" s="53" t="s">
        <v>119</v>
      </c>
      <c r="F2881" s="54">
        <v>1.126959E7</v>
      </c>
      <c r="G2881" s="53" t="s">
        <v>2028</v>
      </c>
      <c r="H2881" s="55">
        <v>2201.0</v>
      </c>
      <c r="I2881" s="55"/>
      <c r="J2881" s="55" t="s">
        <v>121</v>
      </c>
      <c r="K2881" s="53" t="s">
        <v>122</v>
      </c>
      <c r="L2881" s="53"/>
      <c r="M2881" s="53">
        <v>6.0</v>
      </c>
      <c r="N2881" s="53" t="s">
        <v>440</v>
      </c>
      <c r="O2881" s="25">
        <v>708.3666666666667</v>
      </c>
      <c r="P2881" s="25">
        <f>'LISTA DOS ITENS'!$O2881*'LISTA DOS ITENS'!$M2881</f>
        <v>4250.2</v>
      </c>
      <c r="Q2881" s="25">
        <v>935.06</v>
      </c>
      <c r="R2881" s="25">
        <f>'LISTA DOS ITENS'!$Q2881*'LISTA DOS ITENS'!$M2881</f>
        <v>5610.36</v>
      </c>
      <c r="S2881" s="56">
        <f>IF('LISTA DOS ITENS'!$P2881&gt;'LISTA DOS ITENS'!$R2881,'LISTA DOS ITENS'!$P2881,'LISTA DOS ITENS'!$R2881)</f>
        <v>5610.36</v>
      </c>
      <c r="T2881" s="25">
        <v>168.87192071211933</v>
      </c>
      <c r="U2881" s="25">
        <f>'LISTA DOS ITENS'!$T2881*'LISTA DOS ITENS'!$M2881</f>
        <v>1013.231524</v>
      </c>
      <c r="V2881" s="56">
        <f t="array" ref="V2881">INDEX('RESUMO - LOTES E VMA'!$F$3:$F$181,MATCH('LISTA DOS ITENS'!$D2881,'RESUMO - LOTES E VMA'!$A$3:$A$181,0))</f>
        <v>648734.4058</v>
      </c>
      <c r="W2881" s="57">
        <f>'LISTA DOS ITENS'!$U2881/'LISTA DOS ITENS'!$V2881</f>
        <v>0.001561858775</v>
      </c>
      <c r="X2881" s="53" t="s">
        <v>53</v>
      </c>
      <c r="Y2881" s="53" t="s">
        <v>290</v>
      </c>
      <c r="Z2881" s="58" t="str">
        <f>'LISTA DOS ITENS'!$F2881&amp;"-"&amp;'LISTA DOS ITENS'!$H2881&amp;"-"&amp;'LISTA DOS ITENS'!$J2881&amp;"-"&amp;'LISTA DOS ITENS'!$K2881&amp;"-"&amp;'LISTA DOS ITENS'!$I2881</f>
        <v>11269590-2201-A026-IMOB/IAMN-</v>
      </c>
      <c r="AA2881" s="59" t="str">
        <f t="array" ref="AA2881">INDEX('RESUMO - LOTES E VMA'!$M$3:$M$181,MATCH('LISTA DOS ITENS'!$D2881,'RESUMO - LOTES E VMA'!$A$3:$A$181,0))</f>
        <v>Para Leilão</v>
      </c>
      <c r="AB2881" s="60">
        <f t="array" ref="AB2881">INDEX('RESUMO - LOTES E VMA'!$J$3:$J$181,MATCH('LISTA DOS ITENS'!$D2881,'RESUMO - LOTES E VMA'!$A$3:$A$181,0))</f>
        <v>0.2231446348</v>
      </c>
      <c r="AC2881" s="29" t="str">
        <f t="array" ref="AC2881">INDEX('RESUMO - LOTES E VMA'!$L$3:$L$181,MATCH('LISTA DOS ITENS'!$D2881,'RESUMO - LOTES E VMA'!$A$3:$A$181,0))</f>
        <v>1% do Valor de Comparação do VMA</v>
      </c>
      <c r="AD2881" s="53" t="str">
        <f>VLOOKUP(Tabela1[[#This Row],[Índice]],[1]Planilha1!$A:$A,1,0)</f>
        <v>#ERROR!</v>
      </c>
    </row>
    <row r="2882" ht="15.75" customHeight="1">
      <c r="A2882" s="52">
        <v>258709.0</v>
      </c>
      <c r="B2882" s="53" t="s">
        <v>70</v>
      </c>
      <c r="C2882" s="53" t="s">
        <v>71</v>
      </c>
      <c r="D2882" s="22">
        <v>207397.0</v>
      </c>
      <c r="E2882" s="53" t="s">
        <v>119</v>
      </c>
      <c r="F2882" s="54">
        <v>1.126959E7</v>
      </c>
      <c r="G2882" s="53" t="s">
        <v>2028</v>
      </c>
      <c r="H2882" s="55">
        <v>2201.0</v>
      </c>
      <c r="I2882" s="55"/>
      <c r="J2882" s="55" t="s">
        <v>121</v>
      </c>
      <c r="K2882" s="53" t="s">
        <v>293</v>
      </c>
      <c r="L2882" s="53"/>
      <c r="M2882" s="53">
        <v>78.0</v>
      </c>
      <c r="N2882" s="53" t="s">
        <v>440</v>
      </c>
      <c r="O2882" s="25">
        <v>1.0</v>
      </c>
      <c r="P2882" s="25">
        <f>'LISTA DOS ITENS'!$O2882*'LISTA DOS ITENS'!$M2882</f>
        <v>78</v>
      </c>
      <c r="Q2882" s="25">
        <v>935.06</v>
      </c>
      <c r="R2882" s="25">
        <f>'LISTA DOS ITENS'!$Q2882*'LISTA DOS ITENS'!$M2882</f>
        <v>72934.68</v>
      </c>
      <c r="S2882" s="56">
        <f>IF('LISTA DOS ITENS'!$P2882&gt;'LISTA DOS ITENS'!$R2882,'LISTA DOS ITENS'!$P2882,'LISTA DOS ITENS'!$R2882)</f>
        <v>72934.68</v>
      </c>
      <c r="T2882" s="25">
        <v>168.87192071211933</v>
      </c>
      <c r="U2882" s="25">
        <f>'LISTA DOS ITENS'!$T2882*'LISTA DOS ITENS'!$M2882</f>
        <v>13172.00982</v>
      </c>
      <c r="V2882" s="56">
        <f t="array" ref="V2882">INDEX('RESUMO - LOTES E VMA'!$F$3:$F$181,MATCH('LISTA DOS ITENS'!$D2882,'RESUMO - LOTES E VMA'!$A$3:$A$181,0))</f>
        <v>648734.4058</v>
      </c>
      <c r="W2882" s="57">
        <f>'LISTA DOS ITENS'!$U2882/'LISTA DOS ITENS'!$V2882</f>
        <v>0.02030416407</v>
      </c>
      <c r="X2882" s="53" t="s">
        <v>53</v>
      </c>
      <c r="Y2882" s="53" t="s">
        <v>290</v>
      </c>
      <c r="Z2882" s="58" t="str">
        <f>'LISTA DOS ITENS'!$F2882&amp;"-"&amp;'LISTA DOS ITENS'!$H2882&amp;"-"&amp;'LISTA DOS ITENS'!$J2882&amp;"-"&amp;'LISTA DOS ITENS'!$K2882&amp;"-"&amp;'LISTA DOS ITENS'!$I2882</f>
        <v>11269590-2201-A026-SOBRE_EMP-</v>
      </c>
      <c r="AA2882" s="59" t="str">
        <f t="array" ref="AA2882">INDEX('RESUMO - LOTES E VMA'!$M$3:$M$181,MATCH('LISTA DOS ITENS'!$D2882,'RESUMO - LOTES E VMA'!$A$3:$A$181,0))</f>
        <v>Para Leilão</v>
      </c>
      <c r="AB2882" s="60">
        <f t="array" ref="AB2882">INDEX('RESUMO - LOTES E VMA'!$J$3:$J$181,MATCH('LISTA DOS ITENS'!$D2882,'RESUMO - LOTES E VMA'!$A$3:$A$181,0))</f>
        <v>0.2231446348</v>
      </c>
      <c r="AC2882" s="29" t="str">
        <f t="array" ref="AC2882">INDEX('RESUMO - LOTES E VMA'!$L$3:$L$181,MATCH('LISTA DOS ITENS'!$D2882,'RESUMO - LOTES E VMA'!$A$3:$A$181,0))</f>
        <v>1% do Valor de Comparação do VMA</v>
      </c>
      <c r="AD2882" s="53" t="str">
        <f>VLOOKUP(Tabela1[[#This Row],[Índice]],[1]Planilha1!$A:$A,1,0)</f>
        <v>#ERROR!</v>
      </c>
    </row>
    <row r="2883" ht="15.75" customHeight="1">
      <c r="A2883" s="52">
        <v>258710.0</v>
      </c>
      <c r="B2883" s="53" t="s">
        <v>70</v>
      </c>
      <c r="C2883" s="53" t="s">
        <v>71</v>
      </c>
      <c r="D2883" s="22">
        <v>207397.0</v>
      </c>
      <c r="E2883" s="53" t="s">
        <v>119</v>
      </c>
      <c r="F2883" s="54">
        <v>1.0211918E7</v>
      </c>
      <c r="G2883" s="53" t="s">
        <v>2002</v>
      </c>
      <c r="H2883" s="55">
        <v>2101.0</v>
      </c>
      <c r="I2883" s="55"/>
      <c r="J2883" s="55" t="s">
        <v>134</v>
      </c>
      <c r="K2883" s="53" t="s">
        <v>51</v>
      </c>
      <c r="L2883" s="53"/>
      <c r="M2883" s="53">
        <v>31.45999999999998</v>
      </c>
      <c r="N2883" s="53" t="s">
        <v>440</v>
      </c>
      <c r="O2883" s="25">
        <v>0.010001635781553058</v>
      </c>
      <c r="P2883" s="25">
        <f>'LISTA DOS ITENS'!$O2883*'LISTA DOS ITENS'!$M2883</f>
        <v>0.3146514617</v>
      </c>
      <c r="Q2883" s="25">
        <v>2214.1463</v>
      </c>
      <c r="R2883" s="25">
        <f>'LISTA DOS ITENS'!$Q2883*'LISTA DOS ITENS'!$M2883</f>
        <v>69657.0426</v>
      </c>
      <c r="S2883" s="56">
        <f>IF('LISTA DOS ITENS'!$P2883&gt;'LISTA DOS ITENS'!$R2883,'LISTA DOS ITENS'!$P2883,'LISTA DOS ITENS'!$R2883)</f>
        <v>69657.0426</v>
      </c>
      <c r="T2883" s="25">
        <v>500.14132614741084</v>
      </c>
      <c r="U2883" s="25">
        <f>'LISTA DOS ITENS'!$T2883*'LISTA DOS ITENS'!$M2883</f>
        <v>15734.44612</v>
      </c>
      <c r="V2883" s="56">
        <f t="array" ref="V2883">INDEX('RESUMO - LOTES E VMA'!$F$3:$F$181,MATCH('LISTA DOS ITENS'!$D2883,'RESUMO - LOTES E VMA'!$A$3:$A$181,0))</f>
        <v>648734.4058</v>
      </c>
      <c r="W2883" s="57">
        <f>'LISTA DOS ITENS'!$U2883/'LISTA DOS ITENS'!$V2883</f>
        <v>0.0242540645</v>
      </c>
      <c r="X2883" s="53" t="s">
        <v>53</v>
      </c>
      <c r="Y2883" s="53" t="s">
        <v>290</v>
      </c>
      <c r="Z2883" s="58" t="str">
        <f>'LISTA DOS ITENS'!$F2883&amp;"-"&amp;'LISTA DOS ITENS'!$H2883&amp;"-"&amp;'LISTA DOS ITENS'!$J2883&amp;"-"&amp;'LISTA DOS ITENS'!$K2883&amp;"-"&amp;'LISTA DOS ITENS'!$I2883</f>
        <v>10211918-2101-R026-A RECUPER-</v>
      </c>
      <c r="AA2883" s="59" t="str">
        <f t="array" ref="AA2883">INDEX('RESUMO - LOTES E VMA'!$M$3:$M$181,MATCH('LISTA DOS ITENS'!$D2883,'RESUMO - LOTES E VMA'!$A$3:$A$181,0))</f>
        <v>Para Leilão</v>
      </c>
      <c r="AB2883" s="60">
        <f t="array" ref="AB2883">INDEX('RESUMO - LOTES E VMA'!$J$3:$J$181,MATCH('LISTA DOS ITENS'!$D2883,'RESUMO - LOTES E VMA'!$A$3:$A$181,0))</f>
        <v>0.2231446348</v>
      </c>
      <c r="AC2883" s="29" t="str">
        <f t="array" ref="AC2883">INDEX('RESUMO - LOTES E VMA'!$L$3:$L$181,MATCH('LISTA DOS ITENS'!$D2883,'RESUMO - LOTES E VMA'!$A$3:$A$181,0))</f>
        <v>1% do Valor de Comparação do VMA</v>
      </c>
      <c r="AD2883" s="53" t="str">
        <f>VLOOKUP(Tabela1[[#This Row],[Índice]],[1]Planilha1!$A:$A,1,0)</f>
        <v>#ERROR!</v>
      </c>
    </row>
    <row r="2884" ht="15.75" customHeight="1">
      <c r="A2884" s="52">
        <v>258711.0</v>
      </c>
      <c r="B2884" s="53" t="s">
        <v>70</v>
      </c>
      <c r="C2884" s="53" t="s">
        <v>71</v>
      </c>
      <c r="D2884" s="22">
        <v>207397.0</v>
      </c>
      <c r="E2884" s="53" t="s">
        <v>119</v>
      </c>
      <c r="F2884" s="54">
        <v>1.0416476E7</v>
      </c>
      <c r="G2884" s="53" t="s">
        <v>2009</v>
      </c>
      <c r="H2884" s="55">
        <v>2101.0</v>
      </c>
      <c r="I2884" s="55"/>
      <c r="J2884" s="55" t="s">
        <v>134</v>
      </c>
      <c r="K2884" s="53" t="s">
        <v>51</v>
      </c>
      <c r="L2884" s="53"/>
      <c r="M2884" s="53">
        <v>83.89</v>
      </c>
      <c r="N2884" s="53" t="s">
        <v>440</v>
      </c>
      <c r="O2884" s="25">
        <v>0.16593157706520442</v>
      </c>
      <c r="P2884" s="25">
        <f>'LISTA DOS ITENS'!$O2884*'LISTA DOS ITENS'!$M2884</f>
        <v>13.92</v>
      </c>
      <c r="Q2884" s="25">
        <v>164.54</v>
      </c>
      <c r="R2884" s="25">
        <f>'LISTA DOS ITENS'!$Q2884*'LISTA DOS ITENS'!$M2884</f>
        <v>13803.2606</v>
      </c>
      <c r="S2884" s="56">
        <f>IF('LISTA DOS ITENS'!$P2884&gt;'LISTA DOS ITENS'!$R2884,'LISTA DOS ITENS'!$P2884,'LISTA DOS ITENS'!$R2884)</f>
        <v>13803.2606</v>
      </c>
      <c r="T2884" s="25">
        <v>37.12918470424561</v>
      </c>
      <c r="U2884" s="25">
        <f>'LISTA DOS ITENS'!$T2884*'LISTA DOS ITENS'!$M2884</f>
        <v>3114.767305</v>
      </c>
      <c r="V2884" s="56">
        <f t="array" ref="V2884">INDEX('RESUMO - LOTES E VMA'!$F$3:$F$181,MATCH('LISTA DOS ITENS'!$D2884,'RESUMO - LOTES E VMA'!$A$3:$A$181,0))</f>
        <v>648734.4058</v>
      </c>
      <c r="W2884" s="57">
        <f>'LISTA DOS ITENS'!$U2884/'LISTA DOS ITENS'!$V2884</f>
        <v>0.004801298153</v>
      </c>
      <c r="X2884" s="53" t="s">
        <v>53</v>
      </c>
      <c r="Y2884" s="53" t="s">
        <v>290</v>
      </c>
      <c r="Z2884" s="58" t="str">
        <f>'LISTA DOS ITENS'!$F2884&amp;"-"&amp;'LISTA DOS ITENS'!$H2884&amp;"-"&amp;'LISTA DOS ITENS'!$J2884&amp;"-"&amp;'LISTA DOS ITENS'!$K2884&amp;"-"&amp;'LISTA DOS ITENS'!$I2884</f>
        <v>10416476-2101-R026-A RECUPER-</v>
      </c>
      <c r="AA2884" s="59" t="str">
        <f t="array" ref="AA2884">INDEX('RESUMO - LOTES E VMA'!$M$3:$M$181,MATCH('LISTA DOS ITENS'!$D2884,'RESUMO - LOTES E VMA'!$A$3:$A$181,0))</f>
        <v>Para Leilão</v>
      </c>
      <c r="AB2884" s="60">
        <f t="array" ref="AB2884">INDEX('RESUMO - LOTES E VMA'!$J$3:$J$181,MATCH('LISTA DOS ITENS'!$D2884,'RESUMO - LOTES E VMA'!$A$3:$A$181,0))</f>
        <v>0.2231446348</v>
      </c>
      <c r="AC2884" s="29" t="str">
        <f t="array" ref="AC2884">INDEX('RESUMO - LOTES E VMA'!$L$3:$L$181,MATCH('LISTA DOS ITENS'!$D2884,'RESUMO - LOTES E VMA'!$A$3:$A$181,0))</f>
        <v>1% do Valor de Comparação do VMA</v>
      </c>
      <c r="AD2884" s="53" t="str">
        <f>VLOOKUP(Tabela1[[#This Row],[Índice]],[1]Planilha1!$A:$A,1,0)</f>
        <v>#ERROR!</v>
      </c>
    </row>
    <row r="2885" ht="15.75" customHeight="1">
      <c r="A2885" s="52">
        <v>258712.0</v>
      </c>
      <c r="B2885" s="53" t="s">
        <v>70</v>
      </c>
      <c r="C2885" s="53" t="s">
        <v>71</v>
      </c>
      <c r="D2885" s="22">
        <v>207397.0</v>
      </c>
      <c r="E2885" s="53" t="s">
        <v>119</v>
      </c>
      <c r="F2885" s="54">
        <v>1.0678942E7</v>
      </c>
      <c r="G2885" s="53" t="s">
        <v>2011</v>
      </c>
      <c r="H2885" s="55">
        <v>2101.0</v>
      </c>
      <c r="I2885" s="55"/>
      <c r="J2885" s="55" t="s">
        <v>134</v>
      </c>
      <c r="K2885" s="53" t="s">
        <v>51</v>
      </c>
      <c r="L2885" s="53"/>
      <c r="M2885" s="53">
        <v>0.1</v>
      </c>
      <c r="N2885" s="53" t="s">
        <v>440</v>
      </c>
      <c r="O2885" s="25">
        <v>1.0</v>
      </c>
      <c r="P2885" s="25">
        <f>'LISTA DOS ITENS'!$O2885*'LISTA DOS ITENS'!$M2885</f>
        <v>0.1</v>
      </c>
      <c r="Q2885" s="25">
        <v>1204.15</v>
      </c>
      <c r="R2885" s="25">
        <f>'LISTA DOS ITENS'!$Q2885*'LISTA DOS ITENS'!$M2885</f>
        <v>120.415</v>
      </c>
      <c r="S2885" s="56">
        <f>IF('LISTA DOS ITENS'!$P2885&gt;'LISTA DOS ITENS'!$R2885,'LISTA DOS ITENS'!$P2885,'LISTA DOS ITENS'!$R2885)</f>
        <v>120.415</v>
      </c>
      <c r="T2885" s="25">
        <v>271.72181695403765</v>
      </c>
      <c r="U2885" s="25">
        <f>'LISTA DOS ITENS'!$T2885*'LISTA DOS ITENS'!$M2885</f>
        <v>27.1721817</v>
      </c>
      <c r="V2885" s="56">
        <f t="array" ref="V2885">INDEX('RESUMO - LOTES E VMA'!$F$3:$F$181,MATCH('LISTA DOS ITENS'!$D2885,'RESUMO - LOTES E VMA'!$A$3:$A$181,0))</f>
        <v>648734.4058</v>
      </c>
      <c r="W2885" s="57">
        <f>'LISTA DOS ITENS'!$U2885/'LISTA DOS ITENS'!$V2885</f>
        <v>0.00004188490922</v>
      </c>
      <c r="X2885" s="53" t="s">
        <v>53</v>
      </c>
      <c r="Y2885" s="53" t="s">
        <v>290</v>
      </c>
      <c r="Z2885" s="58" t="str">
        <f>'LISTA DOS ITENS'!$F2885&amp;"-"&amp;'LISTA DOS ITENS'!$H2885&amp;"-"&amp;'LISTA DOS ITENS'!$J2885&amp;"-"&amp;'LISTA DOS ITENS'!$K2885&amp;"-"&amp;'LISTA DOS ITENS'!$I2885</f>
        <v>10678942-2101-R026-A RECUPER-</v>
      </c>
      <c r="AA2885" s="59" t="str">
        <f t="array" ref="AA2885">INDEX('RESUMO - LOTES E VMA'!$M$3:$M$181,MATCH('LISTA DOS ITENS'!$D2885,'RESUMO - LOTES E VMA'!$A$3:$A$181,0))</f>
        <v>Para Leilão</v>
      </c>
      <c r="AB2885" s="60">
        <f t="array" ref="AB2885">INDEX('RESUMO - LOTES E VMA'!$J$3:$J$181,MATCH('LISTA DOS ITENS'!$D2885,'RESUMO - LOTES E VMA'!$A$3:$A$181,0))</f>
        <v>0.2231446348</v>
      </c>
      <c r="AC2885" s="29" t="str">
        <f t="array" ref="AC2885">INDEX('RESUMO - LOTES E VMA'!$L$3:$L$181,MATCH('LISTA DOS ITENS'!$D2885,'RESUMO - LOTES E VMA'!$A$3:$A$181,0))</f>
        <v>1% do Valor de Comparação do VMA</v>
      </c>
      <c r="AD2885" s="53" t="str">
        <f>VLOOKUP(Tabela1[[#This Row],[Índice]],[1]Planilha1!$A:$A,1,0)</f>
        <v>#ERROR!</v>
      </c>
    </row>
    <row r="2886" ht="15.75" customHeight="1">
      <c r="A2886" s="52">
        <v>258713.0</v>
      </c>
      <c r="B2886" s="53" t="s">
        <v>70</v>
      </c>
      <c r="C2886" s="53" t="s">
        <v>71</v>
      </c>
      <c r="D2886" s="22">
        <v>207397.0</v>
      </c>
      <c r="E2886" s="53" t="s">
        <v>119</v>
      </c>
      <c r="F2886" s="54">
        <v>1.0679242E7</v>
      </c>
      <c r="G2886" s="53" t="s">
        <v>2012</v>
      </c>
      <c r="H2886" s="55">
        <v>2101.0</v>
      </c>
      <c r="I2886" s="55"/>
      <c r="J2886" s="55" t="s">
        <v>134</v>
      </c>
      <c r="K2886" s="53" t="s">
        <v>51</v>
      </c>
      <c r="L2886" s="53"/>
      <c r="M2886" s="53">
        <v>12.0</v>
      </c>
      <c r="N2886" s="53" t="s">
        <v>440</v>
      </c>
      <c r="O2886" s="25">
        <v>0.9999804576811084</v>
      </c>
      <c r="P2886" s="25">
        <f>'LISTA DOS ITENS'!$O2886*'LISTA DOS ITENS'!$M2886</f>
        <v>11.99976549</v>
      </c>
      <c r="Q2886" s="25">
        <v>163.57</v>
      </c>
      <c r="R2886" s="25">
        <f>'LISTA DOS ITENS'!$Q2886*'LISTA DOS ITENS'!$M2886</f>
        <v>1962.84</v>
      </c>
      <c r="S2886" s="56">
        <f>IF('LISTA DOS ITENS'!$P2886&gt;'LISTA DOS ITENS'!$R2886,'LISTA DOS ITENS'!$P2886,'LISTA DOS ITENS'!$R2886)</f>
        <v>1962.84</v>
      </c>
      <c r="T2886" s="25">
        <v>35.83456800404688</v>
      </c>
      <c r="U2886" s="25">
        <f>'LISTA DOS ITENS'!$T2886*'LISTA DOS ITENS'!$M2886</f>
        <v>430.014816</v>
      </c>
      <c r="V2886" s="56">
        <f t="array" ref="V2886">INDEX('RESUMO - LOTES E VMA'!$F$3:$F$181,MATCH('LISTA DOS ITENS'!$D2886,'RESUMO - LOTES E VMA'!$A$3:$A$181,0))</f>
        <v>648734.4058</v>
      </c>
      <c r="W2886" s="57">
        <f>'LISTA DOS ITENS'!$U2886/'LISTA DOS ITENS'!$V2886</f>
        <v>0.0006628518731</v>
      </c>
      <c r="X2886" s="53" t="s">
        <v>53</v>
      </c>
      <c r="Y2886" s="53" t="s">
        <v>290</v>
      </c>
      <c r="Z2886" s="58" t="str">
        <f>'LISTA DOS ITENS'!$F2886&amp;"-"&amp;'LISTA DOS ITENS'!$H2886&amp;"-"&amp;'LISTA DOS ITENS'!$J2886&amp;"-"&amp;'LISTA DOS ITENS'!$K2886&amp;"-"&amp;'LISTA DOS ITENS'!$I2886</f>
        <v>10679242-2101-R026-A RECUPER-</v>
      </c>
      <c r="AA2886" s="59" t="str">
        <f t="array" ref="AA2886">INDEX('RESUMO - LOTES E VMA'!$M$3:$M$181,MATCH('LISTA DOS ITENS'!$D2886,'RESUMO - LOTES E VMA'!$A$3:$A$181,0))</f>
        <v>Para Leilão</v>
      </c>
      <c r="AB2886" s="60">
        <f t="array" ref="AB2886">INDEX('RESUMO - LOTES E VMA'!$J$3:$J$181,MATCH('LISTA DOS ITENS'!$D2886,'RESUMO - LOTES E VMA'!$A$3:$A$181,0))</f>
        <v>0.2231446348</v>
      </c>
      <c r="AC2886" s="29" t="str">
        <f t="array" ref="AC2886">INDEX('RESUMO - LOTES E VMA'!$L$3:$L$181,MATCH('LISTA DOS ITENS'!$D2886,'RESUMO - LOTES E VMA'!$A$3:$A$181,0))</f>
        <v>1% do Valor de Comparação do VMA</v>
      </c>
      <c r="AD2886" s="53" t="str">
        <f>VLOOKUP(Tabela1[[#This Row],[Índice]],[1]Planilha1!$A:$A,1,0)</f>
        <v>#ERROR!</v>
      </c>
    </row>
    <row r="2887" ht="15.75" customHeight="1">
      <c r="A2887" s="52">
        <v>258714.0</v>
      </c>
      <c r="B2887" s="53" t="s">
        <v>70</v>
      </c>
      <c r="C2887" s="53" t="s">
        <v>71</v>
      </c>
      <c r="D2887" s="22">
        <v>207398.0</v>
      </c>
      <c r="E2887" s="53" t="s">
        <v>156</v>
      </c>
      <c r="F2887" s="54">
        <v>1.0211918E7</v>
      </c>
      <c r="G2887" s="53" t="s">
        <v>2002</v>
      </c>
      <c r="H2887" s="55">
        <v>2101.0</v>
      </c>
      <c r="I2887" s="55"/>
      <c r="J2887" s="55" t="s">
        <v>158</v>
      </c>
      <c r="K2887" s="53" t="s">
        <v>80</v>
      </c>
      <c r="L2887" s="53"/>
      <c r="M2887" s="53">
        <v>5.72</v>
      </c>
      <c r="N2887" s="53" t="s">
        <v>440</v>
      </c>
      <c r="O2887" s="25">
        <v>197.6346153846154</v>
      </c>
      <c r="P2887" s="25">
        <f>'LISTA DOS ITENS'!$O2887*'LISTA DOS ITENS'!$M2887</f>
        <v>1130.47</v>
      </c>
      <c r="Q2887" s="25">
        <v>2214.1463</v>
      </c>
      <c r="R2887" s="25">
        <f>'LISTA DOS ITENS'!$Q2887*'LISTA DOS ITENS'!$M2887</f>
        <v>12664.91684</v>
      </c>
      <c r="S2887" s="56">
        <f>IF('LISTA DOS ITENS'!$P2887&gt;'LISTA DOS ITENS'!$R2887,'LISTA DOS ITENS'!$P2887,'LISTA DOS ITENS'!$R2887)</f>
        <v>12664.91684</v>
      </c>
      <c r="T2887" s="25">
        <v>500.14132614741084</v>
      </c>
      <c r="U2887" s="25">
        <f>'LISTA DOS ITENS'!$T2887*'LISTA DOS ITENS'!$M2887</f>
        <v>2860.808386</v>
      </c>
      <c r="V2887" s="56">
        <f t="array" ref="V2887">INDEX('RESUMO - LOTES E VMA'!$F$3:$F$181,MATCH('LISTA DOS ITENS'!$D2887,'RESUMO - LOTES E VMA'!$A$3:$A$181,0))</f>
        <v>22049.1814</v>
      </c>
      <c r="W2887" s="57">
        <f>'LISTA DOS ITENS'!$U2887/'LISTA DOS ITENS'!$V2887</f>
        <v>0.1297466937</v>
      </c>
      <c r="X2887" s="53" t="s">
        <v>53</v>
      </c>
      <c r="Y2887" s="53" t="s">
        <v>290</v>
      </c>
      <c r="Z2887" s="58" t="str">
        <f>'LISTA DOS ITENS'!$F2887&amp;"-"&amp;'LISTA DOS ITENS'!$H2887&amp;"-"&amp;'LISTA DOS ITENS'!$J2887&amp;"-"&amp;'LISTA DOS ITENS'!$K2887&amp;"-"&amp;'LISTA DOS ITENS'!$I2887</f>
        <v>10211918-2101-0098-IMOB/NAC-</v>
      </c>
      <c r="AA2887" s="59" t="str">
        <f t="array" ref="AA2887">INDEX('RESUMO - LOTES E VMA'!$M$3:$M$181,MATCH('LISTA DOS ITENS'!$D2887,'RESUMO - LOTES E VMA'!$A$3:$A$181,0))</f>
        <v>Para Leilão</v>
      </c>
      <c r="AB2887" s="60">
        <f t="array" ref="AB2887">INDEX('RESUMO - LOTES E VMA'!$J$3:$J$181,MATCH('LISTA DOS ITENS'!$D2887,'RESUMO - LOTES E VMA'!$A$3:$A$181,0))</f>
        <v>0.222668983</v>
      </c>
      <c r="AC2887" s="29" t="str">
        <f t="array" ref="AC2887">INDEX('RESUMO - LOTES E VMA'!$L$3:$L$181,MATCH('LISTA DOS ITENS'!$D2887,'RESUMO - LOTES E VMA'!$A$3:$A$181,0))</f>
        <v>1% do Valor de Comparação do VMA</v>
      </c>
      <c r="AD2887" s="53" t="str">
        <f>VLOOKUP(Tabela1[[#This Row],[Índice]],[1]Planilha1!$A:$A,1,0)</f>
        <v>#ERROR!</v>
      </c>
    </row>
    <row r="2888" ht="15.75" customHeight="1">
      <c r="A2888" s="52">
        <v>258715.0</v>
      </c>
      <c r="B2888" s="53" t="s">
        <v>70</v>
      </c>
      <c r="C2888" s="53" t="s">
        <v>71</v>
      </c>
      <c r="D2888" s="22">
        <v>207398.0</v>
      </c>
      <c r="E2888" s="53" t="s">
        <v>156</v>
      </c>
      <c r="F2888" s="54">
        <v>1.0319575E7</v>
      </c>
      <c r="G2888" s="53" t="s">
        <v>2006</v>
      </c>
      <c r="H2888" s="55">
        <v>2101.0</v>
      </c>
      <c r="I2888" s="55"/>
      <c r="J2888" s="55" t="s">
        <v>158</v>
      </c>
      <c r="K2888" s="53" t="s">
        <v>73</v>
      </c>
      <c r="L2888" s="53"/>
      <c r="M2888" s="53">
        <v>50.0</v>
      </c>
      <c r="N2888" s="53" t="s">
        <v>440</v>
      </c>
      <c r="O2888" s="25">
        <v>1020.3908</v>
      </c>
      <c r="P2888" s="25">
        <f>'LISTA DOS ITENS'!$O2888*'LISTA DOS ITENS'!$M2888</f>
        <v>51019.54</v>
      </c>
      <c r="Q2888" s="25">
        <v>1305.66</v>
      </c>
      <c r="R2888" s="25">
        <f>'LISTA DOS ITENS'!$Q2888*'LISTA DOS ITENS'!$M2888</f>
        <v>65283</v>
      </c>
      <c r="S2888" s="56">
        <f>IF('LISTA DOS ITENS'!$P2888&gt;'LISTA DOS ITENS'!$R2888,'LISTA DOS ITENS'!$P2888,'LISTA DOS ITENS'!$R2888)</f>
        <v>65283</v>
      </c>
      <c r="T2888" s="25">
        <v>289.6486478643513</v>
      </c>
      <c r="U2888" s="25">
        <f>'LISTA DOS ITENS'!$T2888*'LISTA DOS ITENS'!$M2888</f>
        <v>14482.43239</v>
      </c>
      <c r="V2888" s="56">
        <f t="array" ref="V2888">INDEX('RESUMO - LOTES E VMA'!$F$3:$F$181,MATCH('LISTA DOS ITENS'!$D2888,'RESUMO - LOTES E VMA'!$A$3:$A$181,0))</f>
        <v>22049.1814</v>
      </c>
      <c r="W2888" s="57">
        <f>'LISTA DOS ITENS'!$U2888/'LISTA DOS ITENS'!$V2888</f>
        <v>0.6568240394</v>
      </c>
      <c r="X2888" s="53" t="s">
        <v>53</v>
      </c>
      <c r="Y2888" s="53" t="s">
        <v>290</v>
      </c>
      <c r="Z2888" s="58" t="str">
        <f>'LISTA DOS ITENS'!$F2888&amp;"-"&amp;'LISTA DOS ITENS'!$H2888&amp;"-"&amp;'LISTA DOS ITENS'!$J2888&amp;"-"&amp;'LISTA DOS ITENS'!$K2888&amp;"-"&amp;'LISTA DOS ITENS'!$I2888</f>
        <v>10319575-2101-0098-CONS/NAC-</v>
      </c>
      <c r="AA2888" s="59" t="str">
        <f t="array" ref="AA2888">INDEX('RESUMO - LOTES E VMA'!$M$3:$M$181,MATCH('LISTA DOS ITENS'!$D2888,'RESUMO - LOTES E VMA'!$A$3:$A$181,0))</f>
        <v>Para Leilão</v>
      </c>
      <c r="AB2888" s="60">
        <f t="array" ref="AB2888">INDEX('RESUMO - LOTES E VMA'!$J$3:$J$181,MATCH('LISTA DOS ITENS'!$D2888,'RESUMO - LOTES E VMA'!$A$3:$A$181,0))</f>
        <v>0.222668983</v>
      </c>
      <c r="AC2888" s="29" t="str">
        <f t="array" ref="AC2888">INDEX('RESUMO - LOTES E VMA'!$L$3:$L$181,MATCH('LISTA DOS ITENS'!$D2888,'RESUMO - LOTES E VMA'!$A$3:$A$181,0))</f>
        <v>1% do Valor de Comparação do VMA</v>
      </c>
      <c r="AD2888" s="53" t="str">
        <f>VLOOKUP(Tabela1[[#This Row],[Índice]],[1]Planilha1!$A:$A,1,0)</f>
        <v>#ERROR!</v>
      </c>
    </row>
    <row r="2889" ht="15.75" customHeight="1">
      <c r="A2889" s="52">
        <v>258716.0</v>
      </c>
      <c r="B2889" s="53" t="s">
        <v>70</v>
      </c>
      <c r="C2889" s="53" t="s">
        <v>71</v>
      </c>
      <c r="D2889" s="22">
        <v>207398.0</v>
      </c>
      <c r="E2889" s="53" t="s">
        <v>156</v>
      </c>
      <c r="F2889" s="54">
        <v>1.0319575E7</v>
      </c>
      <c r="G2889" s="53" t="s">
        <v>2006</v>
      </c>
      <c r="H2889" s="55">
        <v>2101.0</v>
      </c>
      <c r="I2889" s="55" t="s">
        <v>2029</v>
      </c>
      <c r="J2889" s="55" t="s">
        <v>158</v>
      </c>
      <c r="K2889" s="53" t="s">
        <v>73</v>
      </c>
      <c r="L2889" s="53"/>
      <c r="M2889" s="53">
        <v>5.798000000000002</v>
      </c>
      <c r="N2889" s="53" t="s">
        <v>440</v>
      </c>
      <c r="O2889" s="25">
        <v>999.9499999999999</v>
      </c>
      <c r="P2889" s="25">
        <f>'LISTA DOS ITENS'!$O2889*'LISTA DOS ITENS'!$M2889</f>
        <v>5797.7101</v>
      </c>
      <c r="Q2889" s="25">
        <v>1305.66</v>
      </c>
      <c r="R2889" s="25">
        <f>'LISTA DOS ITENS'!$Q2889*'LISTA DOS ITENS'!$M2889</f>
        <v>7570.21668</v>
      </c>
      <c r="S2889" s="56">
        <f>IF('LISTA DOS ITENS'!$P2889&gt;'LISTA DOS ITENS'!$R2889,'LISTA DOS ITENS'!$P2889,'LISTA DOS ITENS'!$R2889)</f>
        <v>7570.21668</v>
      </c>
      <c r="T2889" s="25">
        <v>289.6486478643513</v>
      </c>
      <c r="U2889" s="25">
        <f>'LISTA DOS ITENS'!$T2889*'LISTA DOS ITENS'!$M2889</f>
        <v>1679.38286</v>
      </c>
      <c r="V2889" s="56">
        <f t="array" ref="V2889">INDEX('RESUMO - LOTES E VMA'!$F$3:$F$181,MATCH('LISTA DOS ITENS'!$D2889,'RESUMO - LOTES E VMA'!$A$3:$A$181,0))</f>
        <v>22049.1814</v>
      </c>
      <c r="W2889" s="57">
        <f>'LISTA DOS ITENS'!$U2889/'LISTA DOS ITENS'!$V2889</f>
        <v>0.0761653156</v>
      </c>
      <c r="X2889" s="53" t="s">
        <v>53</v>
      </c>
      <c r="Y2889" s="53" t="s">
        <v>290</v>
      </c>
      <c r="Z2889" s="58" t="str">
        <f>'LISTA DOS ITENS'!$F2889&amp;"-"&amp;'LISTA DOS ITENS'!$H2889&amp;"-"&amp;'LISTA DOS ITENS'!$J2889&amp;"-"&amp;'LISTA DOS ITENS'!$K2889&amp;"-"&amp;'LISTA DOS ITENS'!$I2889</f>
        <v>10319575-2101-0098-CONS/NAC-PC-35041.04</v>
      </c>
      <c r="AA2889" s="59" t="str">
        <f t="array" ref="AA2889">INDEX('RESUMO - LOTES E VMA'!$M$3:$M$181,MATCH('LISTA DOS ITENS'!$D2889,'RESUMO - LOTES E VMA'!$A$3:$A$181,0))</f>
        <v>Para Leilão</v>
      </c>
      <c r="AB2889" s="60">
        <f t="array" ref="AB2889">INDEX('RESUMO - LOTES E VMA'!$J$3:$J$181,MATCH('LISTA DOS ITENS'!$D2889,'RESUMO - LOTES E VMA'!$A$3:$A$181,0))</f>
        <v>0.222668983</v>
      </c>
      <c r="AC2889" s="29" t="str">
        <f t="array" ref="AC2889">INDEX('RESUMO - LOTES E VMA'!$L$3:$L$181,MATCH('LISTA DOS ITENS'!$D2889,'RESUMO - LOTES E VMA'!$A$3:$A$181,0))</f>
        <v>1% do Valor de Comparação do VMA</v>
      </c>
      <c r="AD2889" s="53" t="str">
        <f>VLOOKUP(Tabela1[[#This Row],[Índice]],[1]Planilha1!$A:$A,1,0)</f>
        <v>#ERROR!</v>
      </c>
    </row>
    <row r="2890" ht="15.75" customHeight="1">
      <c r="A2890" s="52">
        <v>258717.0</v>
      </c>
      <c r="B2890" s="53" t="s">
        <v>70</v>
      </c>
      <c r="C2890" s="53" t="s">
        <v>71</v>
      </c>
      <c r="D2890" s="22">
        <v>207398.0</v>
      </c>
      <c r="E2890" s="53" t="s">
        <v>156</v>
      </c>
      <c r="F2890" s="54">
        <v>1.0608995E7</v>
      </c>
      <c r="G2890" s="53" t="s">
        <v>2010</v>
      </c>
      <c r="H2890" s="55">
        <v>2101.0</v>
      </c>
      <c r="I2890" s="55" t="s">
        <v>130</v>
      </c>
      <c r="J2890" s="55" t="s">
        <v>158</v>
      </c>
      <c r="K2890" s="53" t="s">
        <v>73</v>
      </c>
      <c r="L2890" s="53"/>
      <c r="M2890" s="53">
        <v>14.0</v>
      </c>
      <c r="N2890" s="53" t="s">
        <v>440</v>
      </c>
      <c r="O2890" s="25">
        <v>337.02642857142854</v>
      </c>
      <c r="P2890" s="25">
        <f>'LISTA DOS ITENS'!$O2890*'LISTA DOS ITENS'!$M2890</f>
        <v>4718.37</v>
      </c>
      <c r="Q2890" s="25">
        <v>344.71</v>
      </c>
      <c r="R2890" s="25">
        <f>'LISTA DOS ITENS'!$Q2890*'LISTA DOS ITENS'!$M2890</f>
        <v>4825.94</v>
      </c>
      <c r="S2890" s="56">
        <f>IF('LISTA DOS ITENS'!$P2890&gt;'LISTA DOS ITENS'!$R2890,'LISTA DOS ITENS'!$P2890,'LISTA DOS ITENS'!$R2890)</f>
        <v>4825.94</v>
      </c>
      <c r="T2890" s="25">
        <v>77.78534860459769</v>
      </c>
      <c r="U2890" s="25">
        <f>'LISTA DOS ITENS'!$T2890*'LISTA DOS ITENS'!$M2890</f>
        <v>1088.99488</v>
      </c>
      <c r="V2890" s="56">
        <f t="array" ref="V2890">INDEX('RESUMO - LOTES E VMA'!$F$3:$F$181,MATCH('LISTA DOS ITENS'!$D2890,'RESUMO - LOTES E VMA'!$A$3:$A$181,0))</f>
        <v>22049.1814</v>
      </c>
      <c r="W2890" s="57">
        <f>'LISTA DOS ITENS'!$U2890/'LISTA DOS ITENS'!$V2890</f>
        <v>0.04938935648</v>
      </c>
      <c r="X2890" s="53" t="s">
        <v>53</v>
      </c>
      <c r="Y2890" s="53" t="s">
        <v>290</v>
      </c>
      <c r="Z2890" s="58" t="str">
        <f>'LISTA DOS ITENS'!$F2890&amp;"-"&amp;'LISTA DOS ITENS'!$H2890&amp;"-"&amp;'LISTA DOS ITENS'!$J2890&amp;"-"&amp;'LISTA DOS ITENS'!$K2890&amp;"-"&amp;'LISTA DOS ITENS'!$I2890</f>
        <v>10608995-2101-0098-CONS/NAC-ED-1000-01.02</v>
      </c>
      <c r="AA2890" s="59" t="str">
        <f t="array" ref="AA2890">INDEX('RESUMO - LOTES E VMA'!$M$3:$M$181,MATCH('LISTA DOS ITENS'!$D2890,'RESUMO - LOTES E VMA'!$A$3:$A$181,0))</f>
        <v>Para Leilão</v>
      </c>
      <c r="AB2890" s="60">
        <f t="array" ref="AB2890">INDEX('RESUMO - LOTES E VMA'!$J$3:$J$181,MATCH('LISTA DOS ITENS'!$D2890,'RESUMO - LOTES E VMA'!$A$3:$A$181,0))</f>
        <v>0.222668983</v>
      </c>
      <c r="AC2890" s="29" t="str">
        <f t="array" ref="AC2890">INDEX('RESUMO - LOTES E VMA'!$L$3:$L$181,MATCH('LISTA DOS ITENS'!$D2890,'RESUMO - LOTES E VMA'!$A$3:$A$181,0))</f>
        <v>1% do Valor de Comparação do VMA</v>
      </c>
      <c r="AD2890" s="53" t="str">
        <f>VLOOKUP(Tabela1[[#This Row],[Índice]],[1]Planilha1!$A:$A,1,0)</f>
        <v>#ERROR!</v>
      </c>
    </row>
    <row r="2891" ht="15.75" customHeight="1">
      <c r="A2891" s="52">
        <v>258718.0</v>
      </c>
      <c r="B2891" s="53" t="s">
        <v>70</v>
      </c>
      <c r="C2891" s="53" t="s">
        <v>71</v>
      </c>
      <c r="D2891" s="22">
        <v>207398.0</v>
      </c>
      <c r="E2891" s="53" t="s">
        <v>156</v>
      </c>
      <c r="F2891" s="54">
        <v>1.1029145E7</v>
      </c>
      <c r="G2891" s="53" t="s">
        <v>2015</v>
      </c>
      <c r="H2891" s="55">
        <v>2101.0</v>
      </c>
      <c r="I2891" s="55" t="s">
        <v>81</v>
      </c>
      <c r="J2891" s="55" t="s">
        <v>158</v>
      </c>
      <c r="K2891" s="53" t="s">
        <v>80</v>
      </c>
      <c r="L2891" s="53"/>
      <c r="M2891" s="53">
        <v>0.83</v>
      </c>
      <c r="N2891" s="53" t="s">
        <v>440</v>
      </c>
      <c r="O2891" s="25">
        <v>1777.0000000000002</v>
      </c>
      <c r="P2891" s="25">
        <f>'LISTA DOS ITENS'!$O2891*'LISTA DOS ITENS'!$M2891</f>
        <v>1474.91</v>
      </c>
      <c r="Q2891" s="25">
        <v>1777.0</v>
      </c>
      <c r="R2891" s="25">
        <f>'LISTA DOS ITENS'!$Q2891*'LISTA DOS ITENS'!$M2891</f>
        <v>1474.91</v>
      </c>
      <c r="S2891" s="56">
        <f>IF('LISTA DOS ITENS'!$P2891&gt;'LISTA DOS ITENS'!$R2891,'LISTA DOS ITENS'!$P2891,'LISTA DOS ITENS'!$R2891)</f>
        <v>1474.91</v>
      </c>
      <c r="T2891" s="25">
        <v>389.3013837695868</v>
      </c>
      <c r="U2891" s="25">
        <f>'LISTA DOS ITENS'!$T2891*'LISTA DOS ITENS'!$M2891</f>
        <v>323.1201485</v>
      </c>
      <c r="V2891" s="56">
        <f t="array" ref="V2891">INDEX('RESUMO - LOTES E VMA'!$F$3:$F$181,MATCH('LISTA DOS ITENS'!$D2891,'RESUMO - LOTES E VMA'!$A$3:$A$181,0))</f>
        <v>22049.1814</v>
      </c>
      <c r="W2891" s="57">
        <f>'LISTA DOS ITENS'!$U2891/'LISTA DOS ITENS'!$V2891</f>
        <v>0.01465451903</v>
      </c>
      <c r="X2891" s="53" t="s">
        <v>53</v>
      </c>
      <c r="Y2891" s="53" t="s">
        <v>290</v>
      </c>
      <c r="Z2891" s="58" t="str">
        <f>'LISTA DOS ITENS'!$F2891&amp;"-"&amp;'LISTA DOS ITENS'!$H2891&amp;"-"&amp;'LISTA DOS ITENS'!$J2891&amp;"-"&amp;'LISTA DOS ITENS'!$K2891&amp;"-"&amp;'LISTA DOS ITENS'!$I2891</f>
        <v>11029145-2101-0098-IMOB/NAC-ED-1000-01.01</v>
      </c>
      <c r="AA2891" s="59" t="str">
        <f t="array" ref="AA2891">INDEX('RESUMO - LOTES E VMA'!$M$3:$M$181,MATCH('LISTA DOS ITENS'!$D2891,'RESUMO - LOTES E VMA'!$A$3:$A$181,0))</f>
        <v>Para Leilão</v>
      </c>
      <c r="AB2891" s="60">
        <f t="array" ref="AB2891">INDEX('RESUMO - LOTES E VMA'!$J$3:$J$181,MATCH('LISTA DOS ITENS'!$D2891,'RESUMO - LOTES E VMA'!$A$3:$A$181,0))</f>
        <v>0.222668983</v>
      </c>
      <c r="AC2891" s="29" t="str">
        <f t="array" ref="AC2891">INDEX('RESUMO - LOTES E VMA'!$L$3:$L$181,MATCH('LISTA DOS ITENS'!$D2891,'RESUMO - LOTES E VMA'!$A$3:$A$181,0))</f>
        <v>1% do Valor de Comparação do VMA</v>
      </c>
      <c r="AD2891" s="53" t="str">
        <f>VLOOKUP(Tabela1[[#This Row],[Índice]],[1]Planilha1!$A:$A,1,0)</f>
        <v>#ERROR!</v>
      </c>
    </row>
    <row r="2892" ht="15.75" customHeight="1">
      <c r="A2892" s="52">
        <v>258719.0</v>
      </c>
      <c r="B2892" s="53" t="s">
        <v>70</v>
      </c>
      <c r="C2892" s="53" t="s">
        <v>71</v>
      </c>
      <c r="D2892" s="22">
        <v>207398.0</v>
      </c>
      <c r="E2892" s="53" t="s">
        <v>156</v>
      </c>
      <c r="F2892" s="54">
        <v>1.1093384E7</v>
      </c>
      <c r="G2892" s="53" t="s">
        <v>2019</v>
      </c>
      <c r="H2892" s="55">
        <v>2101.0</v>
      </c>
      <c r="I2892" s="55"/>
      <c r="J2892" s="55" t="s">
        <v>158</v>
      </c>
      <c r="K2892" s="53" t="s">
        <v>73</v>
      </c>
      <c r="L2892" s="53"/>
      <c r="M2892" s="53">
        <v>0.24</v>
      </c>
      <c r="N2892" s="53" t="s">
        <v>440</v>
      </c>
      <c r="O2892" s="25">
        <v>7188.041666666667</v>
      </c>
      <c r="P2892" s="25">
        <f>'LISTA DOS ITENS'!$O2892*'LISTA DOS ITENS'!$M2892</f>
        <v>1725.13</v>
      </c>
      <c r="Q2892" s="25">
        <v>7188.06</v>
      </c>
      <c r="R2892" s="25">
        <f>'LISTA DOS ITENS'!$Q2892*'LISTA DOS ITENS'!$M2892</f>
        <v>1725.1344</v>
      </c>
      <c r="S2892" s="56">
        <f>IF('LISTA DOS ITENS'!$P2892&gt;'LISTA DOS ITENS'!$R2892,'LISTA DOS ITENS'!$P2892,'LISTA DOS ITENS'!$R2892)</f>
        <v>1725.1344</v>
      </c>
      <c r="T2892" s="25">
        <v>1571.3540363675127</v>
      </c>
      <c r="U2892" s="25">
        <f>'LISTA DOS ITENS'!$T2892*'LISTA DOS ITENS'!$M2892</f>
        <v>377.1249687</v>
      </c>
      <c r="V2892" s="56">
        <f t="array" ref="V2892">INDEX('RESUMO - LOTES E VMA'!$F$3:$F$181,MATCH('LISTA DOS ITENS'!$D2892,'RESUMO - LOTES E VMA'!$A$3:$A$181,0))</f>
        <v>22049.1814</v>
      </c>
      <c r="W2892" s="57">
        <f>'LISTA DOS ITENS'!$U2892/'LISTA DOS ITENS'!$V2892</f>
        <v>0.01710380816</v>
      </c>
      <c r="X2892" s="53" t="s">
        <v>53</v>
      </c>
      <c r="Y2892" s="53" t="s">
        <v>290</v>
      </c>
      <c r="Z2892" s="58" t="str">
        <f>'LISTA DOS ITENS'!$F2892&amp;"-"&amp;'LISTA DOS ITENS'!$H2892&amp;"-"&amp;'LISTA DOS ITENS'!$J2892&amp;"-"&amp;'LISTA DOS ITENS'!$K2892&amp;"-"&amp;'LISTA DOS ITENS'!$I2892</f>
        <v>11093384-2101-0098-CONS/NAC-</v>
      </c>
      <c r="AA2892" s="59" t="str">
        <f t="array" ref="AA2892">INDEX('RESUMO - LOTES E VMA'!$M$3:$M$181,MATCH('LISTA DOS ITENS'!$D2892,'RESUMO - LOTES E VMA'!$A$3:$A$181,0))</f>
        <v>Para Leilão</v>
      </c>
      <c r="AB2892" s="60">
        <f t="array" ref="AB2892">INDEX('RESUMO - LOTES E VMA'!$J$3:$J$181,MATCH('LISTA DOS ITENS'!$D2892,'RESUMO - LOTES E VMA'!$A$3:$A$181,0))</f>
        <v>0.222668983</v>
      </c>
      <c r="AC2892" s="29" t="str">
        <f t="array" ref="AC2892">INDEX('RESUMO - LOTES E VMA'!$L$3:$L$181,MATCH('LISTA DOS ITENS'!$D2892,'RESUMO - LOTES E VMA'!$A$3:$A$181,0))</f>
        <v>1% do Valor de Comparação do VMA</v>
      </c>
      <c r="AD2892" s="53" t="str">
        <f>VLOOKUP(Tabela1[[#This Row],[Índice]],[1]Planilha1!$A:$A,1,0)</f>
        <v>#ERROR!</v>
      </c>
    </row>
    <row r="2893" ht="15.75" customHeight="1">
      <c r="A2893" s="52">
        <v>258720.0</v>
      </c>
      <c r="B2893" s="53" t="s">
        <v>70</v>
      </c>
      <c r="C2893" s="53" t="s">
        <v>71</v>
      </c>
      <c r="D2893" s="22">
        <v>207398.0</v>
      </c>
      <c r="E2893" s="53" t="s">
        <v>156</v>
      </c>
      <c r="F2893" s="54">
        <v>1.1264962E7</v>
      </c>
      <c r="G2893" s="53" t="s">
        <v>2021</v>
      </c>
      <c r="H2893" s="55">
        <v>2101.0</v>
      </c>
      <c r="I2893" s="55"/>
      <c r="J2893" s="55" t="s">
        <v>158</v>
      </c>
      <c r="K2893" s="53" t="s">
        <v>122</v>
      </c>
      <c r="L2893" s="53"/>
      <c r="M2893" s="53">
        <v>0.8070000000000002</v>
      </c>
      <c r="N2893" s="53" t="s">
        <v>440</v>
      </c>
      <c r="O2893" s="25">
        <v>3266.617283950617</v>
      </c>
      <c r="P2893" s="25">
        <f>'LISTA DOS ITENS'!$O2893*'LISTA DOS ITENS'!$M2893</f>
        <v>2636.160148</v>
      </c>
      <c r="Q2893" s="25">
        <v>3266.62</v>
      </c>
      <c r="R2893" s="25">
        <f>'LISTA DOS ITENS'!$Q2893*'LISTA DOS ITENS'!$M2893</f>
        <v>2636.16234</v>
      </c>
      <c r="S2893" s="56">
        <f>IF('LISTA DOS ITENS'!$P2893&gt;'LISTA DOS ITENS'!$R2893,'LISTA DOS ITENS'!$P2893,'LISTA DOS ITENS'!$R2893)</f>
        <v>2636.16234</v>
      </c>
      <c r="T2893" s="25">
        <v>737.816198967945</v>
      </c>
      <c r="U2893" s="25">
        <f>'LISTA DOS ITENS'!$T2893*'LISTA DOS ITENS'!$M2893</f>
        <v>595.4176726</v>
      </c>
      <c r="V2893" s="56">
        <f t="array" ref="V2893">INDEX('RESUMO - LOTES E VMA'!$F$3:$F$181,MATCH('LISTA DOS ITENS'!$D2893,'RESUMO - LOTES E VMA'!$A$3:$A$181,0))</f>
        <v>22049.1814</v>
      </c>
      <c r="W2893" s="57">
        <f>'LISTA DOS ITENS'!$U2893/'LISTA DOS ITENS'!$V2893</f>
        <v>0.02700407157</v>
      </c>
      <c r="X2893" s="53" t="s">
        <v>53</v>
      </c>
      <c r="Y2893" s="53" t="s">
        <v>290</v>
      </c>
      <c r="Z2893" s="58" t="str">
        <f>'LISTA DOS ITENS'!$F2893&amp;"-"&amp;'LISTA DOS ITENS'!$H2893&amp;"-"&amp;'LISTA DOS ITENS'!$J2893&amp;"-"&amp;'LISTA DOS ITENS'!$K2893&amp;"-"&amp;'LISTA DOS ITENS'!$I2893</f>
        <v>11264962-2101-0098-IMOB/IAMN-</v>
      </c>
      <c r="AA2893" s="59" t="str">
        <f t="array" ref="AA2893">INDEX('RESUMO - LOTES E VMA'!$M$3:$M$181,MATCH('LISTA DOS ITENS'!$D2893,'RESUMO - LOTES E VMA'!$A$3:$A$181,0))</f>
        <v>Para Leilão</v>
      </c>
      <c r="AB2893" s="60">
        <f t="array" ref="AB2893">INDEX('RESUMO - LOTES E VMA'!$J$3:$J$181,MATCH('LISTA DOS ITENS'!$D2893,'RESUMO - LOTES E VMA'!$A$3:$A$181,0))</f>
        <v>0.222668983</v>
      </c>
      <c r="AC2893" s="29" t="str">
        <f t="array" ref="AC2893">INDEX('RESUMO - LOTES E VMA'!$L$3:$L$181,MATCH('LISTA DOS ITENS'!$D2893,'RESUMO - LOTES E VMA'!$A$3:$A$181,0))</f>
        <v>1% do Valor de Comparação do VMA</v>
      </c>
      <c r="AD2893" s="53" t="str">
        <f>VLOOKUP(Tabela1[[#This Row],[Índice]],[1]Planilha1!$A:$A,1,0)</f>
        <v>#ERROR!</v>
      </c>
    </row>
    <row r="2894" ht="15.75" customHeight="1">
      <c r="A2894" s="52">
        <v>258721.0</v>
      </c>
      <c r="B2894" s="53" t="s">
        <v>70</v>
      </c>
      <c r="C2894" s="53" t="s">
        <v>71</v>
      </c>
      <c r="D2894" s="22">
        <v>207398.0</v>
      </c>
      <c r="E2894" s="53" t="s">
        <v>156</v>
      </c>
      <c r="F2894" s="54">
        <v>1.1264962E7</v>
      </c>
      <c r="G2894" s="53" t="s">
        <v>2021</v>
      </c>
      <c r="H2894" s="55">
        <v>2101.0</v>
      </c>
      <c r="I2894" s="55"/>
      <c r="J2894" s="55" t="s">
        <v>158</v>
      </c>
      <c r="K2894" s="53" t="s">
        <v>80</v>
      </c>
      <c r="L2894" s="53"/>
      <c r="M2894" s="53">
        <v>0.87</v>
      </c>
      <c r="N2894" s="53" t="s">
        <v>440</v>
      </c>
      <c r="O2894" s="25">
        <v>3059.1724137931033</v>
      </c>
      <c r="P2894" s="25">
        <f>'LISTA DOS ITENS'!$O2894*'LISTA DOS ITENS'!$M2894</f>
        <v>2661.48</v>
      </c>
      <c r="Q2894" s="25">
        <v>3266.62</v>
      </c>
      <c r="R2894" s="25">
        <f>'LISTA DOS ITENS'!$Q2894*'LISTA DOS ITENS'!$M2894</f>
        <v>2841.9594</v>
      </c>
      <c r="S2894" s="56">
        <f>IF('LISTA DOS ITENS'!$P2894&gt;'LISTA DOS ITENS'!$R2894,'LISTA DOS ITENS'!$P2894,'LISTA DOS ITENS'!$R2894)</f>
        <v>2841.9594</v>
      </c>
      <c r="T2894" s="25">
        <v>737.816198967945</v>
      </c>
      <c r="U2894" s="25">
        <f>'LISTA DOS ITENS'!$T2894*'LISTA DOS ITENS'!$M2894</f>
        <v>641.9000931</v>
      </c>
      <c r="V2894" s="56">
        <f t="array" ref="V2894">INDEX('RESUMO - LOTES E VMA'!$F$3:$F$181,MATCH('LISTA DOS ITENS'!$D2894,'RESUMO - LOTES E VMA'!$A$3:$A$181,0))</f>
        <v>22049.1814</v>
      </c>
      <c r="W2894" s="57">
        <f>'LISTA DOS ITENS'!$U2894/'LISTA DOS ITENS'!$V2894</f>
        <v>0.02911219611</v>
      </c>
      <c r="X2894" s="53" t="s">
        <v>53</v>
      </c>
      <c r="Y2894" s="53" t="s">
        <v>290</v>
      </c>
      <c r="Z2894" s="58" t="str">
        <f>'LISTA DOS ITENS'!$F2894&amp;"-"&amp;'LISTA DOS ITENS'!$H2894&amp;"-"&amp;'LISTA DOS ITENS'!$J2894&amp;"-"&amp;'LISTA DOS ITENS'!$K2894&amp;"-"&amp;'LISTA DOS ITENS'!$I2894</f>
        <v>11264962-2101-0098-IMOB/NAC-</v>
      </c>
      <c r="AA2894" s="59" t="str">
        <f t="array" ref="AA2894">INDEX('RESUMO - LOTES E VMA'!$M$3:$M$181,MATCH('LISTA DOS ITENS'!$D2894,'RESUMO - LOTES E VMA'!$A$3:$A$181,0))</f>
        <v>Para Leilão</v>
      </c>
      <c r="AB2894" s="60">
        <f t="array" ref="AB2894">INDEX('RESUMO - LOTES E VMA'!$J$3:$J$181,MATCH('LISTA DOS ITENS'!$D2894,'RESUMO - LOTES E VMA'!$A$3:$A$181,0))</f>
        <v>0.222668983</v>
      </c>
      <c r="AC2894" s="29" t="str">
        <f t="array" ref="AC2894">INDEX('RESUMO - LOTES E VMA'!$L$3:$L$181,MATCH('LISTA DOS ITENS'!$D2894,'RESUMO - LOTES E VMA'!$A$3:$A$181,0))</f>
        <v>1% do Valor de Comparação do VMA</v>
      </c>
      <c r="AD2894" s="53" t="str">
        <f>VLOOKUP(Tabela1[[#This Row],[Índice]],[1]Planilha1!$A:$A,1,0)</f>
        <v>#ERROR!</v>
      </c>
    </row>
    <row r="2895" ht="15.75" customHeight="1">
      <c r="A2895" s="52">
        <v>258765.0</v>
      </c>
      <c r="B2895" s="53" t="s">
        <v>70</v>
      </c>
      <c r="C2895" s="53" t="s">
        <v>71</v>
      </c>
      <c r="D2895" s="22">
        <v>207405.0</v>
      </c>
      <c r="E2895" s="53" t="s">
        <v>119</v>
      </c>
      <c r="F2895" s="54">
        <v>1.0000465E7</v>
      </c>
      <c r="G2895" s="53" t="s">
        <v>2030</v>
      </c>
      <c r="H2895" s="55">
        <v>2101.0</v>
      </c>
      <c r="I2895" s="55"/>
      <c r="J2895" s="55" t="s">
        <v>126</v>
      </c>
      <c r="K2895" s="53" t="s">
        <v>73</v>
      </c>
      <c r="L2895" s="53"/>
      <c r="M2895" s="53">
        <v>22.84</v>
      </c>
      <c r="N2895" s="53" t="s">
        <v>440</v>
      </c>
      <c r="O2895" s="25">
        <v>190.19001751313485</v>
      </c>
      <c r="P2895" s="25">
        <f>'LISTA DOS ITENS'!$O2895*'LISTA DOS ITENS'!$M2895</f>
        <v>4343.94</v>
      </c>
      <c r="Q2895" s="25">
        <v>190.19</v>
      </c>
      <c r="R2895" s="25">
        <f>'LISTA DOS ITENS'!$Q2895*'LISTA DOS ITENS'!$M2895</f>
        <v>4343.9396</v>
      </c>
      <c r="S2895" s="56">
        <f>IF('LISTA DOS ITENS'!$P2895&gt;'LISTA DOS ITENS'!$R2895,'LISTA DOS ITENS'!$P2895,'LISTA DOS ITENS'!$R2895)</f>
        <v>4343.94</v>
      </c>
      <c r="T2895" s="25">
        <v>64.46312367499128</v>
      </c>
      <c r="U2895" s="25">
        <f>'LISTA DOS ITENS'!$T2895*'LISTA DOS ITENS'!$M2895</f>
        <v>1472.337745</v>
      </c>
      <c r="V2895" s="56">
        <f t="array" ref="V2895">INDEX('RESUMO - LOTES E VMA'!$F$3:$F$181,MATCH('LISTA DOS ITENS'!$D2895,'RESUMO - LOTES E VMA'!$A$3:$A$181,0))</f>
        <v>165295.158</v>
      </c>
      <c r="W2895" s="57">
        <f>'LISTA DOS ITENS'!$U2895/'LISTA DOS ITENS'!$V2895</f>
        <v>0.008907325309</v>
      </c>
      <c r="X2895" s="53" t="s">
        <v>53</v>
      </c>
      <c r="Y2895" s="53" t="s">
        <v>290</v>
      </c>
      <c r="Z2895" s="58" t="str">
        <f>'LISTA DOS ITENS'!$F2895&amp;"-"&amp;'LISTA DOS ITENS'!$H2895&amp;"-"&amp;'LISTA DOS ITENS'!$J2895&amp;"-"&amp;'LISTA DOS ITENS'!$K2895&amp;"-"&amp;'LISTA DOS ITENS'!$I2895</f>
        <v>10000465-2101-0026-CONS/NAC-</v>
      </c>
      <c r="AA2895" s="59" t="str">
        <f t="array" ref="AA2895">INDEX('RESUMO - LOTES E VMA'!$M$3:$M$181,MATCH('LISTA DOS ITENS'!$D2895,'RESUMO - LOTES E VMA'!$A$3:$A$181,0))</f>
        <v>Para Leilão</v>
      </c>
      <c r="AB2895" s="60">
        <f t="array" ref="AB2895">INDEX('RESUMO - LOTES E VMA'!$J$3:$J$181,MATCH('LISTA DOS ITENS'!$D2895,'RESUMO - LOTES E VMA'!$A$3:$A$181,0))</f>
        <v>0.3449683371</v>
      </c>
      <c r="AC2895" s="29" t="str">
        <f t="array" ref="AC2895">INDEX('RESUMO - LOTES E VMA'!$L$3:$L$181,MATCH('LISTA DOS ITENS'!$D2895,'RESUMO - LOTES E VMA'!$A$3:$A$181,0))</f>
        <v>1% do Valor de Comparação do VMA</v>
      </c>
      <c r="AD2895" s="53" t="str">
        <f>VLOOKUP(Tabela1[[#This Row],[Índice]],[1]Planilha1!$A:$A,1,0)</f>
        <v>#ERROR!</v>
      </c>
    </row>
    <row r="2896" ht="15.75" customHeight="1">
      <c r="A2896" s="52">
        <v>258766.0</v>
      </c>
      <c r="B2896" s="53" t="s">
        <v>70</v>
      </c>
      <c r="C2896" s="53" t="s">
        <v>71</v>
      </c>
      <c r="D2896" s="22">
        <v>207405.0</v>
      </c>
      <c r="E2896" s="53" t="s">
        <v>119</v>
      </c>
      <c r="F2896" s="54">
        <v>1.000047E7</v>
      </c>
      <c r="G2896" s="53" t="s">
        <v>2031</v>
      </c>
      <c r="H2896" s="55">
        <v>2101.0</v>
      </c>
      <c r="I2896" s="55"/>
      <c r="J2896" s="55" t="s">
        <v>126</v>
      </c>
      <c r="K2896" s="53" t="s">
        <v>73</v>
      </c>
      <c r="L2896" s="53"/>
      <c r="M2896" s="53">
        <v>16.86</v>
      </c>
      <c r="N2896" s="53" t="s">
        <v>440</v>
      </c>
      <c r="O2896" s="25">
        <v>500.0</v>
      </c>
      <c r="P2896" s="25">
        <f>'LISTA DOS ITENS'!$O2896*'LISTA DOS ITENS'!$M2896</f>
        <v>8430</v>
      </c>
      <c r="Q2896" s="25">
        <v>500.0</v>
      </c>
      <c r="R2896" s="25">
        <f>'LISTA DOS ITENS'!$Q2896*'LISTA DOS ITENS'!$M2896</f>
        <v>8430</v>
      </c>
      <c r="S2896" s="56">
        <f>IF('LISTA DOS ITENS'!$P2896&gt;'LISTA DOS ITENS'!$R2896,'LISTA DOS ITENS'!$P2896,'LISTA DOS ITENS'!$R2896)</f>
        <v>8430</v>
      </c>
      <c r="T2896" s="25">
        <v>169.470328815898</v>
      </c>
      <c r="U2896" s="25">
        <f>'LISTA DOS ITENS'!$T2896*'LISTA DOS ITENS'!$M2896</f>
        <v>2857.269744</v>
      </c>
      <c r="V2896" s="56">
        <f t="array" ref="V2896">INDEX('RESUMO - LOTES E VMA'!$F$3:$F$181,MATCH('LISTA DOS ITENS'!$D2896,'RESUMO - LOTES E VMA'!$A$3:$A$181,0))</f>
        <v>165295.158</v>
      </c>
      <c r="W2896" s="57">
        <f>'LISTA DOS ITENS'!$U2896/'LISTA DOS ITENS'!$V2896</f>
        <v>0.01728586474</v>
      </c>
      <c r="X2896" s="53" t="s">
        <v>53</v>
      </c>
      <c r="Y2896" s="53" t="s">
        <v>290</v>
      </c>
      <c r="Z2896" s="58" t="str">
        <f>'LISTA DOS ITENS'!$F2896&amp;"-"&amp;'LISTA DOS ITENS'!$H2896&amp;"-"&amp;'LISTA DOS ITENS'!$J2896&amp;"-"&amp;'LISTA DOS ITENS'!$K2896&amp;"-"&amp;'LISTA DOS ITENS'!$I2896</f>
        <v>10000470-2101-0026-CONS/NAC-</v>
      </c>
      <c r="AA2896" s="59" t="str">
        <f t="array" ref="AA2896">INDEX('RESUMO - LOTES E VMA'!$M$3:$M$181,MATCH('LISTA DOS ITENS'!$D2896,'RESUMO - LOTES E VMA'!$A$3:$A$181,0))</f>
        <v>Para Leilão</v>
      </c>
      <c r="AB2896" s="60">
        <f t="array" ref="AB2896">INDEX('RESUMO - LOTES E VMA'!$J$3:$J$181,MATCH('LISTA DOS ITENS'!$D2896,'RESUMO - LOTES E VMA'!$A$3:$A$181,0))</f>
        <v>0.3449683371</v>
      </c>
      <c r="AC2896" s="29" t="str">
        <f t="array" ref="AC2896">INDEX('RESUMO - LOTES E VMA'!$L$3:$L$181,MATCH('LISTA DOS ITENS'!$D2896,'RESUMO - LOTES E VMA'!$A$3:$A$181,0))</f>
        <v>1% do Valor de Comparação do VMA</v>
      </c>
      <c r="AD2896" s="53" t="str">
        <f>VLOOKUP(Tabela1[[#This Row],[Índice]],[1]Planilha1!$A:$A,1,0)</f>
        <v>#ERROR!</v>
      </c>
    </row>
    <row r="2897" ht="15.75" customHeight="1">
      <c r="A2897" s="52">
        <v>258767.0</v>
      </c>
      <c r="B2897" s="53" t="s">
        <v>70</v>
      </c>
      <c r="C2897" s="53" t="s">
        <v>71</v>
      </c>
      <c r="D2897" s="22">
        <v>207405.0</v>
      </c>
      <c r="E2897" s="53" t="s">
        <v>119</v>
      </c>
      <c r="F2897" s="54">
        <v>1.0000481E7</v>
      </c>
      <c r="G2897" s="53" t="s">
        <v>2032</v>
      </c>
      <c r="H2897" s="55">
        <v>2101.0</v>
      </c>
      <c r="I2897" s="55"/>
      <c r="J2897" s="55" t="s">
        <v>126</v>
      </c>
      <c r="K2897" s="53" t="s">
        <v>73</v>
      </c>
      <c r="L2897" s="53"/>
      <c r="M2897" s="53">
        <v>9.44</v>
      </c>
      <c r="N2897" s="53" t="s">
        <v>440</v>
      </c>
      <c r="O2897" s="25">
        <v>143.16670196992163</v>
      </c>
      <c r="P2897" s="25">
        <f>'LISTA DOS ITENS'!$O2897*'LISTA DOS ITENS'!$M2897</f>
        <v>1351.493667</v>
      </c>
      <c r="Q2897" s="25">
        <v>143.17</v>
      </c>
      <c r="R2897" s="25">
        <f>'LISTA DOS ITENS'!$Q2897*'LISTA DOS ITENS'!$M2897</f>
        <v>1351.5248</v>
      </c>
      <c r="S2897" s="56">
        <f>IF('LISTA DOS ITENS'!$P2897&gt;'LISTA DOS ITENS'!$R2897,'LISTA DOS ITENS'!$P2897,'LISTA DOS ITENS'!$R2897)</f>
        <v>1351.5248</v>
      </c>
      <c r="T2897" s="25">
        <v>48.526133953144225</v>
      </c>
      <c r="U2897" s="25">
        <f>'LISTA DOS ITENS'!$T2897*'LISTA DOS ITENS'!$M2897</f>
        <v>458.0867045</v>
      </c>
      <c r="V2897" s="56">
        <f t="array" ref="V2897">INDEX('RESUMO - LOTES E VMA'!$F$3:$F$181,MATCH('LISTA DOS ITENS'!$D2897,'RESUMO - LOTES E VMA'!$A$3:$A$181,0))</f>
        <v>165295.158</v>
      </c>
      <c r="W2897" s="57">
        <f>'LISTA DOS ITENS'!$U2897/'LISTA DOS ITENS'!$V2897</f>
        <v>0.002771325609</v>
      </c>
      <c r="X2897" s="53" t="s">
        <v>53</v>
      </c>
      <c r="Y2897" s="53" t="s">
        <v>290</v>
      </c>
      <c r="Z2897" s="58" t="str">
        <f>'LISTA DOS ITENS'!$F2897&amp;"-"&amp;'LISTA DOS ITENS'!$H2897&amp;"-"&amp;'LISTA DOS ITENS'!$J2897&amp;"-"&amp;'LISTA DOS ITENS'!$K2897&amp;"-"&amp;'LISTA DOS ITENS'!$I2897</f>
        <v>10000481-2101-0026-CONS/NAC-</v>
      </c>
      <c r="AA2897" s="59" t="str">
        <f t="array" ref="AA2897">INDEX('RESUMO - LOTES E VMA'!$M$3:$M$181,MATCH('LISTA DOS ITENS'!$D2897,'RESUMO - LOTES E VMA'!$A$3:$A$181,0))</f>
        <v>Para Leilão</v>
      </c>
      <c r="AB2897" s="60">
        <f t="array" ref="AB2897">INDEX('RESUMO - LOTES E VMA'!$J$3:$J$181,MATCH('LISTA DOS ITENS'!$D2897,'RESUMO - LOTES E VMA'!$A$3:$A$181,0))</f>
        <v>0.3449683371</v>
      </c>
      <c r="AC2897" s="29" t="str">
        <f t="array" ref="AC2897">INDEX('RESUMO - LOTES E VMA'!$L$3:$L$181,MATCH('LISTA DOS ITENS'!$D2897,'RESUMO - LOTES E VMA'!$A$3:$A$181,0))</f>
        <v>1% do Valor de Comparação do VMA</v>
      </c>
      <c r="AD2897" s="53" t="str">
        <f>VLOOKUP(Tabela1[[#This Row],[Índice]],[1]Planilha1!$A:$A,1,0)</f>
        <v>#ERROR!</v>
      </c>
    </row>
    <row r="2898" ht="15.75" customHeight="1">
      <c r="A2898" s="52">
        <v>258768.0</v>
      </c>
      <c r="B2898" s="53" t="s">
        <v>70</v>
      </c>
      <c r="C2898" s="53" t="s">
        <v>71</v>
      </c>
      <c r="D2898" s="22">
        <v>207405.0</v>
      </c>
      <c r="E2898" s="53" t="s">
        <v>119</v>
      </c>
      <c r="F2898" s="54">
        <v>1.0000481E7</v>
      </c>
      <c r="G2898" s="53" t="s">
        <v>2032</v>
      </c>
      <c r="H2898" s="55">
        <v>2101.0</v>
      </c>
      <c r="I2898" s="55" t="s">
        <v>81</v>
      </c>
      <c r="J2898" s="55" t="s">
        <v>126</v>
      </c>
      <c r="K2898" s="53" t="s">
        <v>125</v>
      </c>
      <c r="L2898" s="53"/>
      <c r="M2898" s="53">
        <v>1.0</v>
      </c>
      <c r="N2898" s="53" t="s">
        <v>440</v>
      </c>
      <c r="O2898" s="25">
        <v>73.24084507042254</v>
      </c>
      <c r="P2898" s="25">
        <f>'LISTA DOS ITENS'!$O2898*'LISTA DOS ITENS'!$M2898</f>
        <v>73.24084507</v>
      </c>
      <c r="Q2898" s="25">
        <v>143.17</v>
      </c>
      <c r="R2898" s="25">
        <f>'LISTA DOS ITENS'!$Q2898*'LISTA DOS ITENS'!$M2898</f>
        <v>143.17</v>
      </c>
      <c r="S2898" s="56">
        <f>IF('LISTA DOS ITENS'!$P2898&gt;'LISTA DOS ITENS'!$R2898,'LISTA DOS ITENS'!$P2898,'LISTA DOS ITENS'!$R2898)</f>
        <v>143.17</v>
      </c>
      <c r="T2898" s="25">
        <v>48.526133953144225</v>
      </c>
      <c r="U2898" s="25">
        <f>'LISTA DOS ITENS'!$T2898*'LISTA DOS ITENS'!$M2898</f>
        <v>48.52613395</v>
      </c>
      <c r="V2898" s="56">
        <f t="array" ref="V2898">INDEX('RESUMO - LOTES E VMA'!$F$3:$F$181,MATCH('LISTA DOS ITENS'!$D2898,'RESUMO - LOTES E VMA'!$A$3:$A$181,0))</f>
        <v>165295.158</v>
      </c>
      <c r="W2898" s="57">
        <f>'LISTA DOS ITENS'!$U2898/'LISTA DOS ITENS'!$V2898</f>
        <v>0.0002935726281</v>
      </c>
      <c r="X2898" s="53" t="s">
        <v>53</v>
      </c>
      <c r="Y2898" s="53" t="s">
        <v>290</v>
      </c>
      <c r="Z2898" s="58" t="str">
        <f>'LISTA DOS ITENS'!$F2898&amp;"-"&amp;'LISTA DOS ITENS'!$H2898&amp;"-"&amp;'LISTA DOS ITENS'!$J2898&amp;"-"&amp;'LISTA DOS ITENS'!$K2898&amp;"-"&amp;'LISTA DOS ITENS'!$I2898</f>
        <v>10000481-2101-0026-PAR/NAC-ED-1000-01.01</v>
      </c>
      <c r="AA2898" s="59" t="str">
        <f t="array" ref="AA2898">INDEX('RESUMO - LOTES E VMA'!$M$3:$M$181,MATCH('LISTA DOS ITENS'!$D2898,'RESUMO - LOTES E VMA'!$A$3:$A$181,0))</f>
        <v>Para Leilão</v>
      </c>
      <c r="AB2898" s="60">
        <f t="array" ref="AB2898">INDEX('RESUMO - LOTES E VMA'!$J$3:$J$181,MATCH('LISTA DOS ITENS'!$D2898,'RESUMO - LOTES E VMA'!$A$3:$A$181,0))</f>
        <v>0.3449683371</v>
      </c>
      <c r="AC2898" s="29" t="str">
        <f t="array" ref="AC2898">INDEX('RESUMO - LOTES E VMA'!$L$3:$L$181,MATCH('LISTA DOS ITENS'!$D2898,'RESUMO - LOTES E VMA'!$A$3:$A$181,0))</f>
        <v>1% do Valor de Comparação do VMA</v>
      </c>
      <c r="AD2898" s="53" t="str">
        <f>VLOOKUP(Tabela1[[#This Row],[Índice]],[1]Planilha1!$A:$A,1,0)</f>
        <v>#ERROR!</v>
      </c>
    </row>
    <row r="2899" ht="15.75" customHeight="1">
      <c r="A2899" s="52">
        <v>258769.0</v>
      </c>
      <c r="B2899" s="53" t="s">
        <v>70</v>
      </c>
      <c r="C2899" s="53" t="s">
        <v>71</v>
      </c>
      <c r="D2899" s="22">
        <v>207405.0</v>
      </c>
      <c r="E2899" s="53" t="s">
        <v>119</v>
      </c>
      <c r="F2899" s="54">
        <v>1.0000484E7</v>
      </c>
      <c r="G2899" s="53" t="s">
        <v>2033</v>
      </c>
      <c r="H2899" s="55">
        <v>2101.0</v>
      </c>
      <c r="I2899" s="55"/>
      <c r="J2899" s="55" t="s">
        <v>126</v>
      </c>
      <c r="K2899" s="53" t="s">
        <v>57</v>
      </c>
      <c r="L2899" s="53"/>
      <c r="M2899" s="53">
        <v>6.609999999999999</v>
      </c>
      <c r="N2899" s="53" t="s">
        <v>440</v>
      </c>
      <c r="O2899" s="25">
        <v>0.010448410970831518</v>
      </c>
      <c r="P2899" s="25">
        <f>'LISTA DOS ITENS'!$O2899*'LISTA DOS ITENS'!$M2899</f>
        <v>0.06906399652</v>
      </c>
      <c r="Q2899" s="25">
        <v>73.46</v>
      </c>
      <c r="R2899" s="25">
        <f>'LISTA DOS ITENS'!$Q2899*'LISTA DOS ITENS'!$M2899</f>
        <v>485.5706</v>
      </c>
      <c r="S2899" s="56">
        <f>IF('LISTA DOS ITENS'!$P2899&gt;'LISTA DOS ITENS'!$R2899,'LISTA DOS ITENS'!$P2899,'LISTA DOS ITENS'!$R2899)</f>
        <v>485.5706</v>
      </c>
      <c r="T2899" s="25">
        <v>24.89858070963173</v>
      </c>
      <c r="U2899" s="25">
        <f>'LISTA DOS ITENS'!$T2899*'LISTA DOS ITENS'!$M2899</f>
        <v>164.5796185</v>
      </c>
      <c r="V2899" s="56">
        <f t="array" ref="V2899">INDEX('RESUMO - LOTES E VMA'!$F$3:$F$181,MATCH('LISTA DOS ITENS'!$D2899,'RESUMO - LOTES E VMA'!$A$3:$A$181,0))</f>
        <v>165295.158</v>
      </c>
      <c r="W2899" s="57">
        <f>'LISTA DOS ITENS'!$U2899/'LISTA DOS ITENS'!$V2899</f>
        <v>0.0009956711403</v>
      </c>
      <c r="X2899" s="53" t="s">
        <v>53</v>
      </c>
      <c r="Y2899" s="53" t="s">
        <v>290</v>
      </c>
      <c r="Z2899" s="58" t="str">
        <f>'LISTA DOS ITENS'!$F2899&amp;"-"&amp;'LISTA DOS ITENS'!$H2899&amp;"-"&amp;'LISTA DOS ITENS'!$J2899&amp;"-"&amp;'LISTA DOS ITENS'!$K2899&amp;"-"&amp;'LISTA DOS ITENS'!$I2899</f>
        <v>10000484-2101-0026-USADO-</v>
      </c>
      <c r="AA2899" s="59" t="str">
        <f t="array" ref="AA2899">INDEX('RESUMO - LOTES E VMA'!$M$3:$M$181,MATCH('LISTA DOS ITENS'!$D2899,'RESUMO - LOTES E VMA'!$A$3:$A$181,0))</f>
        <v>Para Leilão</v>
      </c>
      <c r="AB2899" s="60">
        <f t="array" ref="AB2899">INDEX('RESUMO - LOTES E VMA'!$J$3:$J$181,MATCH('LISTA DOS ITENS'!$D2899,'RESUMO - LOTES E VMA'!$A$3:$A$181,0))</f>
        <v>0.3449683371</v>
      </c>
      <c r="AC2899" s="29" t="str">
        <f t="array" ref="AC2899">INDEX('RESUMO - LOTES E VMA'!$L$3:$L$181,MATCH('LISTA DOS ITENS'!$D2899,'RESUMO - LOTES E VMA'!$A$3:$A$181,0))</f>
        <v>1% do Valor de Comparação do VMA</v>
      </c>
      <c r="AD2899" s="53" t="str">
        <f>VLOOKUP(Tabela1[[#This Row],[Índice]],[1]Planilha1!$A:$A,1,0)</f>
        <v>#ERROR!</v>
      </c>
    </row>
    <row r="2900" ht="15.75" customHeight="1">
      <c r="A2900" s="52">
        <v>258770.0</v>
      </c>
      <c r="B2900" s="53" t="s">
        <v>70</v>
      </c>
      <c r="C2900" s="53" t="s">
        <v>71</v>
      </c>
      <c r="D2900" s="22">
        <v>207405.0</v>
      </c>
      <c r="E2900" s="53" t="s">
        <v>119</v>
      </c>
      <c r="F2900" s="54">
        <v>1.0000488E7</v>
      </c>
      <c r="G2900" s="53" t="s">
        <v>2034</v>
      </c>
      <c r="H2900" s="55">
        <v>2101.0</v>
      </c>
      <c r="I2900" s="55" t="s">
        <v>81</v>
      </c>
      <c r="J2900" s="55" t="s">
        <v>126</v>
      </c>
      <c r="K2900" s="53" t="s">
        <v>80</v>
      </c>
      <c r="L2900" s="53"/>
      <c r="M2900" s="53">
        <v>4.48</v>
      </c>
      <c r="N2900" s="53" t="s">
        <v>440</v>
      </c>
      <c r="O2900" s="25">
        <v>119.54017857142856</v>
      </c>
      <c r="P2900" s="25">
        <f>'LISTA DOS ITENS'!$O2900*'LISTA DOS ITENS'!$M2900</f>
        <v>535.54</v>
      </c>
      <c r="Q2900" s="25">
        <v>217.44</v>
      </c>
      <c r="R2900" s="25">
        <f>'LISTA DOS ITENS'!$Q2900*'LISTA DOS ITENS'!$M2900</f>
        <v>974.1312</v>
      </c>
      <c r="S2900" s="56">
        <f>IF('LISTA DOS ITENS'!$P2900&gt;'LISTA DOS ITENS'!$R2900,'LISTA DOS ITENS'!$P2900,'LISTA DOS ITENS'!$R2900)</f>
        <v>974.1312</v>
      </c>
      <c r="T2900" s="25">
        <v>73.45253301619138</v>
      </c>
      <c r="U2900" s="25">
        <f>'LISTA DOS ITENS'!$T2900*'LISTA DOS ITENS'!$M2900</f>
        <v>329.0673479</v>
      </c>
      <c r="V2900" s="56">
        <f t="array" ref="V2900">INDEX('RESUMO - LOTES E VMA'!$F$3:$F$181,MATCH('LISTA DOS ITENS'!$D2900,'RESUMO - LOTES E VMA'!$A$3:$A$181,0))</f>
        <v>165295.158</v>
      </c>
      <c r="W2900" s="57">
        <f>'LISTA DOS ITENS'!$U2900/'LISTA DOS ITENS'!$V2900</f>
        <v>0.001990786372</v>
      </c>
      <c r="X2900" s="53" t="s">
        <v>53</v>
      </c>
      <c r="Y2900" s="53" t="s">
        <v>290</v>
      </c>
      <c r="Z2900" s="58" t="str">
        <f>'LISTA DOS ITENS'!$F2900&amp;"-"&amp;'LISTA DOS ITENS'!$H2900&amp;"-"&amp;'LISTA DOS ITENS'!$J2900&amp;"-"&amp;'LISTA DOS ITENS'!$K2900&amp;"-"&amp;'LISTA DOS ITENS'!$I2900</f>
        <v>10000488-2101-0026-IMOB/NAC-ED-1000-01.01</v>
      </c>
      <c r="AA2900" s="59" t="str">
        <f t="array" ref="AA2900">INDEX('RESUMO - LOTES E VMA'!$M$3:$M$181,MATCH('LISTA DOS ITENS'!$D2900,'RESUMO - LOTES E VMA'!$A$3:$A$181,0))</f>
        <v>Para Leilão</v>
      </c>
      <c r="AB2900" s="60">
        <f t="array" ref="AB2900">INDEX('RESUMO - LOTES E VMA'!$J$3:$J$181,MATCH('LISTA DOS ITENS'!$D2900,'RESUMO - LOTES E VMA'!$A$3:$A$181,0))</f>
        <v>0.3449683371</v>
      </c>
      <c r="AC2900" s="29" t="str">
        <f t="array" ref="AC2900">INDEX('RESUMO - LOTES E VMA'!$L$3:$L$181,MATCH('LISTA DOS ITENS'!$D2900,'RESUMO - LOTES E VMA'!$A$3:$A$181,0))</f>
        <v>1% do Valor de Comparação do VMA</v>
      </c>
      <c r="AD2900" s="53" t="str">
        <f>VLOOKUP(Tabela1[[#This Row],[Índice]],[1]Planilha1!$A:$A,1,0)</f>
        <v>#ERROR!</v>
      </c>
    </row>
    <row r="2901" ht="15.75" customHeight="1">
      <c r="A2901" s="52">
        <v>258771.0</v>
      </c>
      <c r="B2901" s="53" t="s">
        <v>70</v>
      </c>
      <c r="C2901" s="53" t="s">
        <v>71</v>
      </c>
      <c r="D2901" s="22">
        <v>207405.0</v>
      </c>
      <c r="E2901" s="53" t="s">
        <v>119</v>
      </c>
      <c r="F2901" s="54">
        <v>1.0000494E7</v>
      </c>
      <c r="G2901" s="53" t="s">
        <v>2035</v>
      </c>
      <c r="H2901" s="55">
        <v>2101.0</v>
      </c>
      <c r="I2901" s="55"/>
      <c r="J2901" s="55" t="s">
        <v>126</v>
      </c>
      <c r="K2901" s="53" t="s">
        <v>80</v>
      </c>
      <c r="L2901" s="53"/>
      <c r="M2901" s="53">
        <v>19.91</v>
      </c>
      <c r="N2901" s="53" t="s">
        <v>440</v>
      </c>
      <c r="O2901" s="25">
        <v>53.852335509794074</v>
      </c>
      <c r="P2901" s="25">
        <f>'LISTA DOS ITENS'!$O2901*'LISTA DOS ITENS'!$M2901</f>
        <v>1072.2</v>
      </c>
      <c r="Q2901" s="25">
        <v>526.77</v>
      </c>
      <c r="R2901" s="25">
        <f>'LISTA DOS ITENS'!$Q2901*'LISTA DOS ITENS'!$M2901</f>
        <v>10487.9907</v>
      </c>
      <c r="S2901" s="56">
        <f>IF('LISTA DOS ITENS'!$P2901&gt;'LISTA DOS ITENS'!$R2901,'LISTA DOS ITENS'!$P2901,'LISTA DOS ITENS'!$R2901)</f>
        <v>10487.9907</v>
      </c>
      <c r="T2901" s="25">
        <v>178.54377022070116</v>
      </c>
      <c r="U2901" s="25">
        <f>'LISTA DOS ITENS'!$T2901*'LISTA DOS ITENS'!$M2901</f>
        <v>3554.806465</v>
      </c>
      <c r="V2901" s="56">
        <f t="array" ref="V2901">INDEX('RESUMO - LOTES E VMA'!$F$3:$F$181,MATCH('LISTA DOS ITENS'!$D2901,'RESUMO - LOTES E VMA'!$A$3:$A$181,0))</f>
        <v>165295.158</v>
      </c>
      <c r="W2901" s="57">
        <f>'LISTA DOS ITENS'!$U2901/'LISTA DOS ITENS'!$V2901</f>
        <v>0.02150581122</v>
      </c>
      <c r="X2901" s="53" t="s">
        <v>53</v>
      </c>
      <c r="Y2901" s="53" t="s">
        <v>290</v>
      </c>
      <c r="Z2901" s="58" t="str">
        <f>'LISTA DOS ITENS'!$F2901&amp;"-"&amp;'LISTA DOS ITENS'!$H2901&amp;"-"&amp;'LISTA DOS ITENS'!$J2901&amp;"-"&amp;'LISTA DOS ITENS'!$K2901&amp;"-"&amp;'LISTA DOS ITENS'!$I2901</f>
        <v>10000494-2101-0026-IMOB/NAC-</v>
      </c>
      <c r="AA2901" s="59" t="str">
        <f t="array" ref="AA2901">INDEX('RESUMO - LOTES E VMA'!$M$3:$M$181,MATCH('LISTA DOS ITENS'!$D2901,'RESUMO - LOTES E VMA'!$A$3:$A$181,0))</f>
        <v>Para Leilão</v>
      </c>
      <c r="AB2901" s="60">
        <f t="array" ref="AB2901">INDEX('RESUMO - LOTES E VMA'!$J$3:$J$181,MATCH('LISTA DOS ITENS'!$D2901,'RESUMO - LOTES E VMA'!$A$3:$A$181,0))</f>
        <v>0.3449683371</v>
      </c>
      <c r="AC2901" s="29" t="str">
        <f t="array" ref="AC2901">INDEX('RESUMO - LOTES E VMA'!$L$3:$L$181,MATCH('LISTA DOS ITENS'!$D2901,'RESUMO - LOTES E VMA'!$A$3:$A$181,0))</f>
        <v>1% do Valor de Comparação do VMA</v>
      </c>
      <c r="AD2901" s="53" t="str">
        <f>VLOOKUP(Tabela1[[#This Row],[Índice]],[1]Planilha1!$A:$A,1,0)</f>
        <v>#ERROR!</v>
      </c>
    </row>
    <row r="2902" ht="15.75" customHeight="1">
      <c r="A2902" s="52">
        <v>258772.0</v>
      </c>
      <c r="B2902" s="53" t="s">
        <v>70</v>
      </c>
      <c r="C2902" s="53" t="s">
        <v>71</v>
      </c>
      <c r="D2902" s="22">
        <v>207405.0</v>
      </c>
      <c r="E2902" s="53" t="s">
        <v>119</v>
      </c>
      <c r="F2902" s="54">
        <v>1.0000503E7</v>
      </c>
      <c r="G2902" s="53" t="s">
        <v>2036</v>
      </c>
      <c r="H2902" s="55">
        <v>2101.0</v>
      </c>
      <c r="I2902" s="55"/>
      <c r="J2902" s="55" t="s">
        <v>126</v>
      </c>
      <c r="K2902" s="53" t="s">
        <v>80</v>
      </c>
      <c r="L2902" s="53"/>
      <c r="M2902" s="53">
        <v>4.68</v>
      </c>
      <c r="N2902" s="53" t="s">
        <v>440</v>
      </c>
      <c r="O2902" s="25">
        <v>290.69871794871796</v>
      </c>
      <c r="P2902" s="25">
        <f>'LISTA DOS ITENS'!$O2902*'LISTA DOS ITENS'!$M2902</f>
        <v>1360.47</v>
      </c>
      <c r="Q2902" s="25">
        <v>290.7</v>
      </c>
      <c r="R2902" s="25">
        <f>'LISTA DOS ITENS'!$Q2902*'LISTA DOS ITENS'!$M2902</f>
        <v>1360.476</v>
      </c>
      <c r="S2902" s="56">
        <f>IF('LISTA DOS ITENS'!$P2902&gt;'LISTA DOS ITENS'!$R2902,'LISTA DOS ITENS'!$P2902,'LISTA DOS ITENS'!$R2902)</f>
        <v>1360.476</v>
      </c>
      <c r="T2902" s="25">
        <v>245.9322</v>
      </c>
      <c r="U2902" s="25">
        <f>'LISTA DOS ITENS'!$T2902*'LISTA DOS ITENS'!$M2902</f>
        <v>1150.962696</v>
      </c>
      <c r="V2902" s="56">
        <f t="array" ref="V2902">INDEX('RESUMO - LOTES E VMA'!$F$3:$F$181,MATCH('LISTA DOS ITENS'!$D2902,'RESUMO - LOTES E VMA'!$A$3:$A$181,0))</f>
        <v>165295.158</v>
      </c>
      <c r="W2902" s="57">
        <f>'LISTA DOS ITENS'!$U2902/'LISTA DOS ITENS'!$V2902</f>
        <v>0.006963075686</v>
      </c>
      <c r="X2902" s="53" t="s">
        <v>53</v>
      </c>
      <c r="Y2902" s="53" t="s">
        <v>290</v>
      </c>
      <c r="Z2902" s="58" t="str">
        <f>'LISTA DOS ITENS'!$F2902&amp;"-"&amp;'LISTA DOS ITENS'!$H2902&amp;"-"&amp;'LISTA DOS ITENS'!$J2902&amp;"-"&amp;'LISTA DOS ITENS'!$K2902&amp;"-"&amp;'LISTA DOS ITENS'!$I2902</f>
        <v>10000503-2101-0026-IMOB/NAC-</v>
      </c>
      <c r="AA2902" s="59" t="str">
        <f t="array" ref="AA2902">INDEX('RESUMO - LOTES E VMA'!$M$3:$M$181,MATCH('LISTA DOS ITENS'!$D2902,'RESUMO - LOTES E VMA'!$A$3:$A$181,0))</f>
        <v>Para Leilão</v>
      </c>
      <c r="AB2902" s="60">
        <f t="array" ref="AB2902">INDEX('RESUMO - LOTES E VMA'!$J$3:$J$181,MATCH('LISTA DOS ITENS'!$D2902,'RESUMO - LOTES E VMA'!$A$3:$A$181,0))</f>
        <v>0.3449683371</v>
      </c>
      <c r="AC2902" s="29" t="str">
        <f t="array" ref="AC2902">INDEX('RESUMO - LOTES E VMA'!$L$3:$L$181,MATCH('LISTA DOS ITENS'!$D2902,'RESUMO - LOTES E VMA'!$A$3:$A$181,0))</f>
        <v>1% do Valor de Comparação do VMA</v>
      </c>
      <c r="AD2902" s="53" t="str">
        <f>VLOOKUP(Tabela1[[#This Row],[Índice]],[1]Planilha1!$A:$A,1,0)</f>
        <v>#ERROR!</v>
      </c>
    </row>
    <row r="2903" ht="15.75" customHeight="1">
      <c r="A2903" s="52">
        <v>258773.0</v>
      </c>
      <c r="B2903" s="53" t="s">
        <v>70</v>
      </c>
      <c r="C2903" s="53" t="s">
        <v>71</v>
      </c>
      <c r="D2903" s="22">
        <v>207405.0</v>
      </c>
      <c r="E2903" s="53" t="s">
        <v>119</v>
      </c>
      <c r="F2903" s="54">
        <v>1.0000503E7</v>
      </c>
      <c r="G2903" s="53" t="s">
        <v>2036</v>
      </c>
      <c r="H2903" s="55">
        <v>2101.0</v>
      </c>
      <c r="I2903" s="55" t="s">
        <v>130</v>
      </c>
      <c r="J2903" s="55" t="s">
        <v>126</v>
      </c>
      <c r="K2903" s="53" t="s">
        <v>80</v>
      </c>
      <c r="L2903" s="53"/>
      <c r="M2903" s="53">
        <v>4.0</v>
      </c>
      <c r="N2903" s="53" t="s">
        <v>440</v>
      </c>
      <c r="O2903" s="25">
        <v>287.4525</v>
      </c>
      <c r="P2903" s="25">
        <f>'LISTA DOS ITENS'!$O2903*'LISTA DOS ITENS'!$M2903</f>
        <v>1149.81</v>
      </c>
      <c r="Q2903" s="25">
        <v>290.7</v>
      </c>
      <c r="R2903" s="25">
        <f>'LISTA DOS ITENS'!$Q2903*'LISTA DOS ITENS'!$M2903</f>
        <v>1162.8</v>
      </c>
      <c r="S2903" s="56">
        <f>IF('LISTA DOS ITENS'!$P2903&gt;'LISTA DOS ITENS'!$R2903,'LISTA DOS ITENS'!$P2903,'LISTA DOS ITENS'!$R2903)</f>
        <v>1162.8</v>
      </c>
      <c r="T2903" s="25">
        <v>245.9322</v>
      </c>
      <c r="U2903" s="25">
        <f>'LISTA DOS ITENS'!$T2903*'LISTA DOS ITENS'!$M2903</f>
        <v>983.7288</v>
      </c>
      <c r="V2903" s="56">
        <f t="array" ref="V2903">INDEX('RESUMO - LOTES E VMA'!$F$3:$F$181,MATCH('LISTA DOS ITENS'!$D2903,'RESUMO - LOTES E VMA'!$A$3:$A$181,0))</f>
        <v>165295.158</v>
      </c>
      <c r="W2903" s="57">
        <f>'LISTA DOS ITENS'!$U2903/'LISTA DOS ITENS'!$V2903</f>
        <v>0.00595134674</v>
      </c>
      <c r="X2903" s="53" t="s">
        <v>53</v>
      </c>
      <c r="Y2903" s="53" t="s">
        <v>290</v>
      </c>
      <c r="Z2903" s="58" t="str">
        <f>'LISTA DOS ITENS'!$F2903&amp;"-"&amp;'LISTA DOS ITENS'!$H2903&amp;"-"&amp;'LISTA DOS ITENS'!$J2903&amp;"-"&amp;'LISTA DOS ITENS'!$K2903&amp;"-"&amp;'LISTA DOS ITENS'!$I2903</f>
        <v>10000503-2101-0026-IMOB/NAC-ED-1000-01.02</v>
      </c>
      <c r="AA2903" s="59" t="str">
        <f t="array" ref="AA2903">INDEX('RESUMO - LOTES E VMA'!$M$3:$M$181,MATCH('LISTA DOS ITENS'!$D2903,'RESUMO - LOTES E VMA'!$A$3:$A$181,0))</f>
        <v>Para Leilão</v>
      </c>
      <c r="AB2903" s="60">
        <f t="array" ref="AB2903">INDEX('RESUMO - LOTES E VMA'!$J$3:$J$181,MATCH('LISTA DOS ITENS'!$D2903,'RESUMO - LOTES E VMA'!$A$3:$A$181,0))</f>
        <v>0.3449683371</v>
      </c>
      <c r="AC2903" s="29" t="str">
        <f t="array" ref="AC2903">INDEX('RESUMO - LOTES E VMA'!$L$3:$L$181,MATCH('LISTA DOS ITENS'!$D2903,'RESUMO - LOTES E VMA'!$A$3:$A$181,0))</f>
        <v>1% do Valor de Comparação do VMA</v>
      </c>
      <c r="AD2903" s="53" t="str">
        <f>VLOOKUP(Tabela1[[#This Row],[Índice]],[1]Planilha1!$A:$A,1,0)</f>
        <v>#ERROR!</v>
      </c>
    </row>
    <row r="2904" ht="15.75" customHeight="1">
      <c r="A2904" s="52">
        <v>258774.0</v>
      </c>
      <c r="B2904" s="53" t="s">
        <v>70</v>
      </c>
      <c r="C2904" s="53" t="s">
        <v>71</v>
      </c>
      <c r="D2904" s="22">
        <v>207405.0</v>
      </c>
      <c r="E2904" s="53" t="s">
        <v>119</v>
      </c>
      <c r="F2904" s="54">
        <v>1.0000549E7</v>
      </c>
      <c r="G2904" s="53" t="s">
        <v>2037</v>
      </c>
      <c r="H2904" s="55">
        <v>2101.0</v>
      </c>
      <c r="I2904" s="55" t="s">
        <v>130</v>
      </c>
      <c r="J2904" s="55" t="s">
        <v>126</v>
      </c>
      <c r="K2904" s="53" t="s">
        <v>80</v>
      </c>
      <c r="L2904" s="53"/>
      <c r="M2904" s="53">
        <v>19.0</v>
      </c>
      <c r="N2904" s="53" t="s">
        <v>440</v>
      </c>
      <c r="O2904" s="25">
        <v>476.2973684210526</v>
      </c>
      <c r="P2904" s="25">
        <f>'LISTA DOS ITENS'!$O2904*'LISTA DOS ITENS'!$M2904</f>
        <v>9049.65</v>
      </c>
      <c r="Q2904" s="25">
        <v>490.77</v>
      </c>
      <c r="R2904" s="25">
        <f>'LISTA DOS ITENS'!$Q2904*'LISTA DOS ITENS'!$M2904</f>
        <v>9324.63</v>
      </c>
      <c r="S2904" s="56">
        <f>IF('LISTA DOS ITENS'!$P2904&gt;'LISTA DOS ITENS'!$R2904,'LISTA DOS ITENS'!$P2904,'LISTA DOS ITENS'!$R2904)</f>
        <v>9324.63</v>
      </c>
      <c r="T2904" s="25">
        <v>166.3419065459565</v>
      </c>
      <c r="U2904" s="25">
        <f>'LISTA DOS ITENS'!$T2904*'LISTA DOS ITENS'!$M2904</f>
        <v>3160.496224</v>
      </c>
      <c r="V2904" s="56">
        <f t="array" ref="V2904">INDEX('RESUMO - LOTES E VMA'!$F$3:$F$181,MATCH('LISTA DOS ITENS'!$D2904,'RESUMO - LOTES E VMA'!$A$3:$A$181,0))</f>
        <v>165295.158</v>
      </c>
      <c r="W2904" s="57">
        <f>'LISTA DOS ITENS'!$U2904/'LISTA DOS ITENS'!$V2904</f>
        <v>0.01912031944</v>
      </c>
      <c r="X2904" s="53" t="s">
        <v>53</v>
      </c>
      <c r="Y2904" s="53" t="s">
        <v>290</v>
      </c>
      <c r="Z2904" s="58" t="str">
        <f>'LISTA DOS ITENS'!$F2904&amp;"-"&amp;'LISTA DOS ITENS'!$H2904&amp;"-"&amp;'LISTA DOS ITENS'!$J2904&amp;"-"&amp;'LISTA DOS ITENS'!$K2904&amp;"-"&amp;'LISTA DOS ITENS'!$I2904</f>
        <v>10000549-2101-0026-IMOB/NAC-ED-1000-01.02</v>
      </c>
      <c r="AA2904" s="59" t="str">
        <f t="array" ref="AA2904">INDEX('RESUMO - LOTES E VMA'!$M$3:$M$181,MATCH('LISTA DOS ITENS'!$D2904,'RESUMO - LOTES E VMA'!$A$3:$A$181,0))</f>
        <v>Para Leilão</v>
      </c>
      <c r="AB2904" s="60">
        <f t="array" ref="AB2904">INDEX('RESUMO - LOTES E VMA'!$J$3:$J$181,MATCH('LISTA DOS ITENS'!$D2904,'RESUMO - LOTES E VMA'!$A$3:$A$181,0))</f>
        <v>0.3449683371</v>
      </c>
      <c r="AC2904" s="29" t="str">
        <f t="array" ref="AC2904">INDEX('RESUMO - LOTES E VMA'!$L$3:$L$181,MATCH('LISTA DOS ITENS'!$D2904,'RESUMO - LOTES E VMA'!$A$3:$A$181,0))</f>
        <v>1% do Valor de Comparação do VMA</v>
      </c>
      <c r="AD2904" s="53" t="str">
        <f>VLOOKUP(Tabela1[[#This Row],[Índice]],[1]Planilha1!$A:$A,1,0)</f>
        <v>#ERROR!</v>
      </c>
    </row>
    <row r="2905" ht="15.75" customHeight="1">
      <c r="A2905" s="52">
        <v>258775.0</v>
      </c>
      <c r="B2905" s="53" t="s">
        <v>70</v>
      </c>
      <c r="C2905" s="53" t="s">
        <v>71</v>
      </c>
      <c r="D2905" s="22">
        <v>207405.0</v>
      </c>
      <c r="E2905" s="53" t="s">
        <v>119</v>
      </c>
      <c r="F2905" s="54">
        <v>1.0000559E7</v>
      </c>
      <c r="G2905" s="53" t="s">
        <v>2038</v>
      </c>
      <c r="H2905" s="55">
        <v>2101.0</v>
      </c>
      <c r="I2905" s="55"/>
      <c r="J2905" s="55" t="s">
        <v>126</v>
      </c>
      <c r="K2905" s="53" t="s">
        <v>80</v>
      </c>
      <c r="L2905" s="53"/>
      <c r="M2905" s="53">
        <v>32.31</v>
      </c>
      <c r="N2905" s="53" t="s">
        <v>440</v>
      </c>
      <c r="O2905" s="25">
        <v>96.85453419993809</v>
      </c>
      <c r="P2905" s="25">
        <f>'LISTA DOS ITENS'!$O2905*'LISTA DOS ITENS'!$M2905</f>
        <v>3129.37</v>
      </c>
      <c r="Q2905" s="25">
        <v>194.69</v>
      </c>
      <c r="R2905" s="25">
        <f>'LISTA DOS ITENS'!$Q2905*'LISTA DOS ITENS'!$M2905</f>
        <v>6290.4339</v>
      </c>
      <c r="S2905" s="56">
        <f>IF('LISTA DOS ITENS'!$P2905&gt;'LISTA DOS ITENS'!$R2905,'LISTA DOS ITENS'!$P2905,'LISTA DOS ITENS'!$R2905)</f>
        <v>6290.4339</v>
      </c>
      <c r="T2905" s="25">
        <v>61.59244088697264</v>
      </c>
      <c r="U2905" s="25">
        <f>'LISTA DOS ITENS'!$T2905*'LISTA DOS ITENS'!$M2905</f>
        <v>1990.051765</v>
      </c>
      <c r="V2905" s="56">
        <f t="array" ref="V2905">INDEX('RESUMO - LOTES E VMA'!$F$3:$F$181,MATCH('LISTA DOS ITENS'!$D2905,'RESUMO - LOTES E VMA'!$A$3:$A$181,0))</f>
        <v>165295.158</v>
      </c>
      <c r="W2905" s="57">
        <f>'LISTA DOS ITENS'!$U2905/'LISTA DOS ITENS'!$V2905</f>
        <v>0.0120393833</v>
      </c>
      <c r="X2905" s="53" t="s">
        <v>53</v>
      </c>
      <c r="Y2905" s="53" t="s">
        <v>290</v>
      </c>
      <c r="Z2905" s="58" t="str">
        <f>'LISTA DOS ITENS'!$F2905&amp;"-"&amp;'LISTA DOS ITENS'!$H2905&amp;"-"&amp;'LISTA DOS ITENS'!$J2905&amp;"-"&amp;'LISTA DOS ITENS'!$K2905&amp;"-"&amp;'LISTA DOS ITENS'!$I2905</f>
        <v>10000559-2101-0026-IMOB/NAC-</v>
      </c>
      <c r="AA2905" s="59" t="str">
        <f t="array" ref="AA2905">INDEX('RESUMO - LOTES E VMA'!$M$3:$M$181,MATCH('LISTA DOS ITENS'!$D2905,'RESUMO - LOTES E VMA'!$A$3:$A$181,0))</f>
        <v>Para Leilão</v>
      </c>
      <c r="AB2905" s="60">
        <f t="array" ref="AB2905">INDEX('RESUMO - LOTES E VMA'!$J$3:$J$181,MATCH('LISTA DOS ITENS'!$D2905,'RESUMO - LOTES E VMA'!$A$3:$A$181,0))</f>
        <v>0.3449683371</v>
      </c>
      <c r="AC2905" s="29" t="str">
        <f t="array" ref="AC2905">INDEX('RESUMO - LOTES E VMA'!$L$3:$L$181,MATCH('LISTA DOS ITENS'!$D2905,'RESUMO - LOTES E VMA'!$A$3:$A$181,0))</f>
        <v>1% do Valor de Comparação do VMA</v>
      </c>
      <c r="AD2905" s="53" t="str">
        <f>VLOOKUP(Tabela1[[#This Row],[Índice]],[1]Planilha1!$A:$A,1,0)</f>
        <v>#ERROR!</v>
      </c>
    </row>
    <row r="2906" ht="15.75" customHeight="1">
      <c r="A2906" s="52">
        <v>258776.0</v>
      </c>
      <c r="B2906" s="53" t="s">
        <v>70</v>
      </c>
      <c r="C2906" s="53" t="s">
        <v>71</v>
      </c>
      <c r="D2906" s="22">
        <v>207405.0</v>
      </c>
      <c r="E2906" s="53" t="s">
        <v>119</v>
      </c>
      <c r="F2906" s="54">
        <v>1.0000559E7</v>
      </c>
      <c r="G2906" s="53" t="s">
        <v>2038</v>
      </c>
      <c r="H2906" s="55">
        <v>2101.0</v>
      </c>
      <c r="I2906" s="55" t="s">
        <v>478</v>
      </c>
      <c r="J2906" s="55" t="s">
        <v>126</v>
      </c>
      <c r="K2906" s="53" t="s">
        <v>80</v>
      </c>
      <c r="L2906" s="53"/>
      <c r="M2906" s="53">
        <v>2.0</v>
      </c>
      <c r="N2906" s="53" t="s">
        <v>440</v>
      </c>
      <c r="O2906" s="25">
        <v>78.9</v>
      </c>
      <c r="P2906" s="25">
        <f>'LISTA DOS ITENS'!$O2906*'LISTA DOS ITENS'!$M2906</f>
        <v>157.8</v>
      </c>
      <c r="Q2906" s="25">
        <v>194.69</v>
      </c>
      <c r="R2906" s="25">
        <f>'LISTA DOS ITENS'!$Q2906*'LISTA DOS ITENS'!$M2906</f>
        <v>389.38</v>
      </c>
      <c r="S2906" s="56">
        <f>IF('LISTA DOS ITENS'!$P2906&gt;'LISTA DOS ITENS'!$R2906,'LISTA DOS ITENS'!$P2906,'LISTA DOS ITENS'!$R2906)</f>
        <v>389.38</v>
      </c>
      <c r="T2906" s="25">
        <v>61.59244088697264</v>
      </c>
      <c r="U2906" s="25">
        <f>'LISTA DOS ITENS'!$T2906*'LISTA DOS ITENS'!$M2906</f>
        <v>123.1848818</v>
      </c>
      <c r="V2906" s="56">
        <f t="array" ref="V2906">INDEX('RESUMO - LOTES E VMA'!$F$3:$F$181,MATCH('LISTA DOS ITENS'!$D2906,'RESUMO - LOTES E VMA'!$A$3:$A$181,0))</f>
        <v>165295.158</v>
      </c>
      <c r="W2906" s="57">
        <f>'LISTA DOS ITENS'!$U2906/'LISTA DOS ITENS'!$V2906</f>
        <v>0.000745241925</v>
      </c>
      <c r="X2906" s="53" t="s">
        <v>53</v>
      </c>
      <c r="Y2906" s="53" t="s">
        <v>290</v>
      </c>
      <c r="Z2906" s="58" t="str">
        <f>'LISTA DOS ITENS'!$F2906&amp;"-"&amp;'LISTA DOS ITENS'!$H2906&amp;"-"&amp;'LISTA DOS ITENS'!$J2906&amp;"-"&amp;'LISTA DOS ITENS'!$K2906&amp;"-"&amp;'LISTA DOS ITENS'!$I2906</f>
        <v>10000559-2101-0026-IMOB/NAC-PV-3911-15-842-3</v>
      </c>
      <c r="AA2906" s="59" t="str">
        <f t="array" ref="AA2906">INDEX('RESUMO - LOTES E VMA'!$M$3:$M$181,MATCH('LISTA DOS ITENS'!$D2906,'RESUMO - LOTES E VMA'!$A$3:$A$181,0))</f>
        <v>Para Leilão</v>
      </c>
      <c r="AB2906" s="60">
        <f t="array" ref="AB2906">INDEX('RESUMO - LOTES E VMA'!$J$3:$J$181,MATCH('LISTA DOS ITENS'!$D2906,'RESUMO - LOTES E VMA'!$A$3:$A$181,0))</f>
        <v>0.3449683371</v>
      </c>
      <c r="AC2906" s="29" t="str">
        <f t="array" ref="AC2906">INDEX('RESUMO - LOTES E VMA'!$L$3:$L$181,MATCH('LISTA DOS ITENS'!$D2906,'RESUMO - LOTES E VMA'!$A$3:$A$181,0))</f>
        <v>1% do Valor de Comparação do VMA</v>
      </c>
      <c r="AD2906" s="53" t="str">
        <f>VLOOKUP(Tabela1[[#This Row],[Índice]],[1]Planilha1!$A:$A,1,0)</f>
        <v>#ERROR!</v>
      </c>
    </row>
    <row r="2907" ht="15.75" customHeight="1">
      <c r="A2907" s="52">
        <v>258777.0</v>
      </c>
      <c r="B2907" s="53" t="s">
        <v>70</v>
      </c>
      <c r="C2907" s="53" t="s">
        <v>71</v>
      </c>
      <c r="D2907" s="22">
        <v>207405.0</v>
      </c>
      <c r="E2907" s="53" t="s">
        <v>119</v>
      </c>
      <c r="F2907" s="54">
        <v>1.000075E7</v>
      </c>
      <c r="G2907" s="53" t="s">
        <v>2039</v>
      </c>
      <c r="H2907" s="55">
        <v>2101.0</v>
      </c>
      <c r="I2907" s="55"/>
      <c r="J2907" s="55" t="s">
        <v>126</v>
      </c>
      <c r="K2907" s="53" t="s">
        <v>125</v>
      </c>
      <c r="L2907" s="53"/>
      <c r="M2907" s="53">
        <v>2.0</v>
      </c>
      <c r="N2907" s="53" t="s">
        <v>440</v>
      </c>
      <c r="O2907" s="25">
        <v>94.80236899703876</v>
      </c>
      <c r="P2907" s="25">
        <f>'LISTA DOS ITENS'!$O2907*'LISTA DOS ITENS'!$M2907</f>
        <v>189.604738</v>
      </c>
      <c r="Q2907" s="25">
        <v>173.86</v>
      </c>
      <c r="R2907" s="25">
        <f>'LISTA DOS ITENS'!$Q2907*'LISTA DOS ITENS'!$M2907</f>
        <v>347.72</v>
      </c>
      <c r="S2907" s="56">
        <f>IF('LISTA DOS ITENS'!$P2907&gt;'LISTA DOS ITENS'!$R2907,'LISTA DOS ITENS'!$P2907,'LISTA DOS ITENS'!$R2907)</f>
        <v>347.72</v>
      </c>
      <c r="T2907" s="25">
        <v>58.928222735864054</v>
      </c>
      <c r="U2907" s="25">
        <f>'LISTA DOS ITENS'!$T2907*'LISTA DOS ITENS'!$M2907</f>
        <v>117.8564455</v>
      </c>
      <c r="V2907" s="56">
        <f t="array" ref="V2907">INDEX('RESUMO - LOTES E VMA'!$F$3:$F$181,MATCH('LISTA DOS ITENS'!$D2907,'RESUMO - LOTES E VMA'!$A$3:$A$181,0))</f>
        <v>165295.158</v>
      </c>
      <c r="W2907" s="57">
        <f>'LISTA DOS ITENS'!$U2907/'LISTA DOS ITENS'!$V2907</f>
        <v>0.0007130060364</v>
      </c>
      <c r="X2907" s="53" t="s">
        <v>53</v>
      </c>
      <c r="Y2907" s="53" t="s">
        <v>290</v>
      </c>
      <c r="Z2907" s="58" t="str">
        <f>'LISTA DOS ITENS'!$F2907&amp;"-"&amp;'LISTA DOS ITENS'!$H2907&amp;"-"&amp;'LISTA DOS ITENS'!$J2907&amp;"-"&amp;'LISTA DOS ITENS'!$K2907&amp;"-"&amp;'LISTA DOS ITENS'!$I2907</f>
        <v>10000750-2101-0026-PAR/NAC-</v>
      </c>
      <c r="AA2907" s="59" t="str">
        <f t="array" ref="AA2907">INDEX('RESUMO - LOTES E VMA'!$M$3:$M$181,MATCH('LISTA DOS ITENS'!$D2907,'RESUMO - LOTES E VMA'!$A$3:$A$181,0))</f>
        <v>Para Leilão</v>
      </c>
      <c r="AB2907" s="60">
        <f t="array" ref="AB2907">INDEX('RESUMO - LOTES E VMA'!$J$3:$J$181,MATCH('LISTA DOS ITENS'!$D2907,'RESUMO - LOTES E VMA'!$A$3:$A$181,0))</f>
        <v>0.3449683371</v>
      </c>
      <c r="AC2907" s="29" t="str">
        <f t="array" ref="AC2907">INDEX('RESUMO - LOTES E VMA'!$L$3:$L$181,MATCH('LISTA DOS ITENS'!$D2907,'RESUMO - LOTES E VMA'!$A$3:$A$181,0))</f>
        <v>1% do Valor de Comparação do VMA</v>
      </c>
      <c r="AD2907" s="53" t="str">
        <f>VLOOKUP(Tabela1[[#This Row],[Índice]],[1]Planilha1!$A:$A,1,0)</f>
        <v>#ERROR!</v>
      </c>
    </row>
    <row r="2908" ht="15.75" customHeight="1">
      <c r="A2908" s="52">
        <v>258778.0</v>
      </c>
      <c r="B2908" s="53" t="s">
        <v>70</v>
      </c>
      <c r="C2908" s="53" t="s">
        <v>71</v>
      </c>
      <c r="D2908" s="22">
        <v>207405.0</v>
      </c>
      <c r="E2908" s="53" t="s">
        <v>119</v>
      </c>
      <c r="F2908" s="54">
        <v>1.0036469E7</v>
      </c>
      <c r="G2908" s="53" t="s">
        <v>2040</v>
      </c>
      <c r="H2908" s="55">
        <v>2101.0</v>
      </c>
      <c r="I2908" s="55" t="s">
        <v>2003</v>
      </c>
      <c r="J2908" s="55" t="s">
        <v>126</v>
      </c>
      <c r="K2908" s="53" t="s">
        <v>80</v>
      </c>
      <c r="L2908" s="53"/>
      <c r="M2908" s="53">
        <v>4.0</v>
      </c>
      <c r="N2908" s="53" t="s">
        <v>440</v>
      </c>
      <c r="O2908" s="25">
        <v>194.105</v>
      </c>
      <c r="P2908" s="25">
        <f>'LISTA DOS ITENS'!$O2908*'LISTA DOS ITENS'!$M2908</f>
        <v>776.42</v>
      </c>
      <c r="Q2908" s="25">
        <v>198.32</v>
      </c>
      <c r="R2908" s="25">
        <f>'LISTA DOS ITENS'!$Q2908*'LISTA DOS ITENS'!$M2908</f>
        <v>793.28</v>
      </c>
      <c r="S2908" s="56">
        <f>IF('LISTA DOS ITENS'!$P2908&gt;'LISTA DOS ITENS'!$R2908,'LISTA DOS ITENS'!$P2908,'LISTA DOS ITENS'!$R2908)</f>
        <v>793.28</v>
      </c>
      <c r="T2908" s="25">
        <v>67.21871122153777</v>
      </c>
      <c r="U2908" s="25">
        <f>'LISTA DOS ITENS'!$T2908*'LISTA DOS ITENS'!$M2908</f>
        <v>268.8748449</v>
      </c>
      <c r="V2908" s="56">
        <f t="array" ref="V2908">INDEX('RESUMO - LOTES E VMA'!$F$3:$F$181,MATCH('LISTA DOS ITENS'!$D2908,'RESUMO - LOTES E VMA'!$A$3:$A$181,0))</f>
        <v>165295.158</v>
      </c>
      <c r="W2908" s="57">
        <f>'LISTA DOS ITENS'!$U2908/'LISTA DOS ITENS'!$V2908</f>
        <v>0.001626634731</v>
      </c>
      <c r="X2908" s="53" t="s">
        <v>53</v>
      </c>
      <c r="Y2908" s="53" t="s">
        <v>290</v>
      </c>
      <c r="Z2908" s="58" t="str">
        <f>'LISTA DOS ITENS'!$F2908&amp;"-"&amp;'LISTA DOS ITENS'!$H2908&amp;"-"&amp;'LISTA DOS ITENS'!$J2908&amp;"-"&amp;'LISTA DOS ITENS'!$K2908&amp;"-"&amp;'LISTA DOS ITENS'!$I2908</f>
        <v>10036469-2101-0026-IMOB/NAC-IN-3519-04-008-MRP</v>
      </c>
      <c r="AA2908" s="59" t="str">
        <f t="array" ref="AA2908">INDEX('RESUMO - LOTES E VMA'!$M$3:$M$181,MATCH('LISTA DOS ITENS'!$D2908,'RESUMO - LOTES E VMA'!$A$3:$A$181,0))</f>
        <v>Para Leilão</v>
      </c>
      <c r="AB2908" s="60">
        <f t="array" ref="AB2908">INDEX('RESUMO - LOTES E VMA'!$J$3:$J$181,MATCH('LISTA DOS ITENS'!$D2908,'RESUMO - LOTES E VMA'!$A$3:$A$181,0))</f>
        <v>0.3449683371</v>
      </c>
      <c r="AC2908" s="29" t="str">
        <f t="array" ref="AC2908">INDEX('RESUMO - LOTES E VMA'!$L$3:$L$181,MATCH('LISTA DOS ITENS'!$D2908,'RESUMO - LOTES E VMA'!$A$3:$A$181,0))</f>
        <v>1% do Valor de Comparação do VMA</v>
      </c>
      <c r="AD2908" s="53" t="str">
        <f>VLOOKUP(Tabela1[[#This Row],[Índice]],[1]Planilha1!$A:$A,1,0)</f>
        <v>#ERROR!</v>
      </c>
    </row>
    <row r="2909" ht="15.75" customHeight="1">
      <c r="A2909" s="52">
        <v>258779.0</v>
      </c>
      <c r="B2909" s="53" t="s">
        <v>70</v>
      </c>
      <c r="C2909" s="53" t="s">
        <v>71</v>
      </c>
      <c r="D2909" s="22">
        <v>207405.0</v>
      </c>
      <c r="E2909" s="53" t="s">
        <v>119</v>
      </c>
      <c r="F2909" s="54">
        <v>1.0036469E7</v>
      </c>
      <c r="G2909" s="53" t="s">
        <v>2040</v>
      </c>
      <c r="H2909" s="55">
        <v>2101.0</v>
      </c>
      <c r="I2909" s="55" t="s">
        <v>81</v>
      </c>
      <c r="J2909" s="55" t="s">
        <v>126</v>
      </c>
      <c r="K2909" s="53" t="s">
        <v>122</v>
      </c>
      <c r="L2909" s="53"/>
      <c r="M2909" s="53">
        <v>0.1</v>
      </c>
      <c r="N2909" s="53" t="s">
        <v>440</v>
      </c>
      <c r="O2909" s="25">
        <v>184.1</v>
      </c>
      <c r="P2909" s="25">
        <f>'LISTA DOS ITENS'!$O2909*'LISTA DOS ITENS'!$M2909</f>
        <v>18.41</v>
      </c>
      <c r="Q2909" s="25">
        <v>198.32</v>
      </c>
      <c r="R2909" s="25">
        <f>'LISTA DOS ITENS'!$Q2909*'LISTA DOS ITENS'!$M2909</f>
        <v>19.832</v>
      </c>
      <c r="S2909" s="56">
        <f>IF('LISTA DOS ITENS'!$P2909&gt;'LISTA DOS ITENS'!$R2909,'LISTA DOS ITENS'!$P2909,'LISTA DOS ITENS'!$R2909)</f>
        <v>19.832</v>
      </c>
      <c r="T2909" s="25">
        <v>67.21871122153777</v>
      </c>
      <c r="U2909" s="25">
        <f>'LISTA DOS ITENS'!$T2909*'LISTA DOS ITENS'!$M2909</f>
        <v>6.721871122</v>
      </c>
      <c r="V2909" s="56">
        <f t="array" ref="V2909">INDEX('RESUMO - LOTES E VMA'!$F$3:$F$181,MATCH('LISTA DOS ITENS'!$D2909,'RESUMO - LOTES E VMA'!$A$3:$A$181,0))</f>
        <v>165295.158</v>
      </c>
      <c r="W2909" s="57">
        <f>'LISTA DOS ITENS'!$U2909/'LISTA DOS ITENS'!$V2909</f>
        <v>0.00004066586827</v>
      </c>
      <c r="X2909" s="53" t="s">
        <v>53</v>
      </c>
      <c r="Y2909" s="53" t="s">
        <v>290</v>
      </c>
      <c r="Z2909" s="58" t="str">
        <f>'LISTA DOS ITENS'!$F2909&amp;"-"&amp;'LISTA DOS ITENS'!$H2909&amp;"-"&amp;'LISTA DOS ITENS'!$J2909&amp;"-"&amp;'LISTA DOS ITENS'!$K2909&amp;"-"&amp;'LISTA DOS ITENS'!$I2909</f>
        <v>10036469-2101-0026-IMOB/IAMN-ED-1000-01.01</v>
      </c>
      <c r="AA2909" s="59" t="str">
        <f t="array" ref="AA2909">INDEX('RESUMO - LOTES E VMA'!$M$3:$M$181,MATCH('LISTA DOS ITENS'!$D2909,'RESUMO - LOTES E VMA'!$A$3:$A$181,0))</f>
        <v>Para Leilão</v>
      </c>
      <c r="AB2909" s="60">
        <f t="array" ref="AB2909">INDEX('RESUMO - LOTES E VMA'!$J$3:$J$181,MATCH('LISTA DOS ITENS'!$D2909,'RESUMO - LOTES E VMA'!$A$3:$A$181,0))</f>
        <v>0.3449683371</v>
      </c>
      <c r="AC2909" s="29" t="str">
        <f t="array" ref="AC2909">INDEX('RESUMO - LOTES E VMA'!$L$3:$L$181,MATCH('LISTA DOS ITENS'!$D2909,'RESUMO - LOTES E VMA'!$A$3:$A$181,0))</f>
        <v>1% do Valor de Comparação do VMA</v>
      </c>
      <c r="AD2909" s="53" t="str">
        <f>VLOOKUP(Tabela1[[#This Row],[Índice]],[1]Planilha1!$A:$A,1,0)</f>
        <v>#ERROR!</v>
      </c>
    </row>
    <row r="2910" ht="15.75" customHeight="1">
      <c r="A2910" s="52">
        <v>258780.0</v>
      </c>
      <c r="B2910" s="53" t="s">
        <v>70</v>
      </c>
      <c r="C2910" s="53" t="s">
        <v>71</v>
      </c>
      <c r="D2910" s="22">
        <v>207405.0</v>
      </c>
      <c r="E2910" s="53" t="s">
        <v>119</v>
      </c>
      <c r="F2910" s="54">
        <v>1.0036469E7</v>
      </c>
      <c r="G2910" s="53" t="s">
        <v>2040</v>
      </c>
      <c r="H2910" s="55">
        <v>2101.0</v>
      </c>
      <c r="I2910" s="55" t="s">
        <v>130</v>
      </c>
      <c r="J2910" s="55" t="s">
        <v>126</v>
      </c>
      <c r="K2910" s="53" t="s">
        <v>122</v>
      </c>
      <c r="L2910" s="53"/>
      <c r="M2910" s="53">
        <v>1.9</v>
      </c>
      <c r="N2910" s="53" t="s">
        <v>440</v>
      </c>
      <c r="O2910" s="25">
        <v>198.3243243243243</v>
      </c>
      <c r="P2910" s="25">
        <f>'LISTA DOS ITENS'!$O2910*'LISTA DOS ITENS'!$M2910</f>
        <v>376.8162162</v>
      </c>
      <c r="Q2910" s="25">
        <v>198.32</v>
      </c>
      <c r="R2910" s="25">
        <f>'LISTA DOS ITENS'!$Q2910*'LISTA DOS ITENS'!$M2910</f>
        <v>376.808</v>
      </c>
      <c r="S2910" s="56">
        <f>IF('LISTA DOS ITENS'!$P2910&gt;'LISTA DOS ITENS'!$R2910,'LISTA DOS ITENS'!$P2910,'LISTA DOS ITENS'!$R2910)</f>
        <v>376.8162162</v>
      </c>
      <c r="T2910" s="25">
        <v>67.21871122153777</v>
      </c>
      <c r="U2910" s="25">
        <f>'LISTA DOS ITENS'!$T2910*'LISTA DOS ITENS'!$M2910</f>
        <v>127.7155513</v>
      </c>
      <c r="V2910" s="56">
        <f t="array" ref="V2910">INDEX('RESUMO - LOTES E VMA'!$F$3:$F$181,MATCH('LISTA DOS ITENS'!$D2910,'RESUMO - LOTES E VMA'!$A$3:$A$181,0))</f>
        <v>165295.158</v>
      </c>
      <c r="W2910" s="57">
        <f>'LISTA DOS ITENS'!$U2910/'LISTA DOS ITENS'!$V2910</f>
        <v>0.0007726514971</v>
      </c>
      <c r="X2910" s="53" t="s">
        <v>53</v>
      </c>
      <c r="Y2910" s="53" t="s">
        <v>290</v>
      </c>
      <c r="Z2910" s="58" t="str">
        <f>'LISTA DOS ITENS'!$F2910&amp;"-"&amp;'LISTA DOS ITENS'!$H2910&amp;"-"&amp;'LISTA DOS ITENS'!$J2910&amp;"-"&amp;'LISTA DOS ITENS'!$K2910&amp;"-"&amp;'LISTA DOS ITENS'!$I2910</f>
        <v>10036469-2101-0026-IMOB/IAMN-ED-1000-01.02</v>
      </c>
      <c r="AA2910" s="59" t="str">
        <f t="array" ref="AA2910">INDEX('RESUMO - LOTES E VMA'!$M$3:$M$181,MATCH('LISTA DOS ITENS'!$D2910,'RESUMO - LOTES E VMA'!$A$3:$A$181,0))</f>
        <v>Para Leilão</v>
      </c>
      <c r="AB2910" s="60">
        <f t="array" ref="AB2910">INDEX('RESUMO - LOTES E VMA'!$J$3:$J$181,MATCH('LISTA DOS ITENS'!$D2910,'RESUMO - LOTES E VMA'!$A$3:$A$181,0))</f>
        <v>0.3449683371</v>
      </c>
      <c r="AC2910" s="29" t="str">
        <f t="array" ref="AC2910">INDEX('RESUMO - LOTES E VMA'!$L$3:$L$181,MATCH('LISTA DOS ITENS'!$D2910,'RESUMO - LOTES E VMA'!$A$3:$A$181,0))</f>
        <v>1% do Valor de Comparação do VMA</v>
      </c>
      <c r="AD2910" s="53" t="str">
        <f>VLOOKUP(Tabela1[[#This Row],[Índice]],[1]Planilha1!$A:$A,1,0)</f>
        <v>#ERROR!</v>
      </c>
    </row>
    <row r="2911" ht="15.75" customHeight="1">
      <c r="A2911" s="52">
        <v>258781.0</v>
      </c>
      <c r="B2911" s="53" t="s">
        <v>70</v>
      </c>
      <c r="C2911" s="53" t="s">
        <v>71</v>
      </c>
      <c r="D2911" s="22">
        <v>207405.0</v>
      </c>
      <c r="E2911" s="53" t="s">
        <v>119</v>
      </c>
      <c r="F2911" s="54">
        <v>1.0179873E7</v>
      </c>
      <c r="G2911" s="53" t="s">
        <v>2041</v>
      </c>
      <c r="H2911" s="55">
        <v>2101.0</v>
      </c>
      <c r="I2911" s="55" t="s">
        <v>130</v>
      </c>
      <c r="J2911" s="55" t="s">
        <v>126</v>
      </c>
      <c r="K2911" s="53" t="s">
        <v>73</v>
      </c>
      <c r="L2911" s="53"/>
      <c r="M2911" s="53">
        <v>6.0</v>
      </c>
      <c r="N2911" s="53" t="s">
        <v>440</v>
      </c>
      <c r="O2911" s="25">
        <v>519.0</v>
      </c>
      <c r="P2911" s="25">
        <f>'LISTA DOS ITENS'!$O2911*'LISTA DOS ITENS'!$M2911</f>
        <v>3114</v>
      </c>
      <c r="Q2911" s="25">
        <v>519.0</v>
      </c>
      <c r="R2911" s="25">
        <f>'LISTA DOS ITENS'!$Q2911*'LISTA DOS ITENS'!$M2911</f>
        <v>3114</v>
      </c>
      <c r="S2911" s="56">
        <f>IF('LISTA DOS ITENS'!$P2911&gt;'LISTA DOS ITENS'!$R2911,'LISTA DOS ITENS'!$P2911,'LISTA DOS ITENS'!$R2911)</f>
        <v>3114</v>
      </c>
      <c r="T2911" s="25">
        <v>175.91020131090212</v>
      </c>
      <c r="U2911" s="25">
        <f>'LISTA DOS ITENS'!$T2911*'LISTA DOS ITENS'!$M2911</f>
        <v>1055.461208</v>
      </c>
      <c r="V2911" s="56">
        <f t="array" ref="V2911">INDEX('RESUMO - LOTES E VMA'!$F$3:$F$181,MATCH('LISTA DOS ITENS'!$D2911,'RESUMO - LOTES E VMA'!$A$3:$A$181,0))</f>
        <v>165295.158</v>
      </c>
      <c r="W2911" s="57">
        <f>'LISTA DOS ITENS'!$U2911/'LISTA DOS ITENS'!$V2911</f>
        <v>0.006385312313</v>
      </c>
      <c r="X2911" s="53" t="s">
        <v>53</v>
      </c>
      <c r="Y2911" s="53" t="s">
        <v>290</v>
      </c>
      <c r="Z2911" s="58" t="str">
        <f>'LISTA DOS ITENS'!$F2911&amp;"-"&amp;'LISTA DOS ITENS'!$H2911&amp;"-"&amp;'LISTA DOS ITENS'!$J2911&amp;"-"&amp;'LISTA DOS ITENS'!$K2911&amp;"-"&amp;'LISTA DOS ITENS'!$I2911</f>
        <v>10179873-2101-0026-CONS/NAC-ED-1000-01.02</v>
      </c>
      <c r="AA2911" s="59" t="str">
        <f t="array" ref="AA2911">INDEX('RESUMO - LOTES E VMA'!$M$3:$M$181,MATCH('LISTA DOS ITENS'!$D2911,'RESUMO - LOTES E VMA'!$A$3:$A$181,0))</f>
        <v>Para Leilão</v>
      </c>
      <c r="AB2911" s="60">
        <f t="array" ref="AB2911">INDEX('RESUMO - LOTES E VMA'!$J$3:$J$181,MATCH('LISTA DOS ITENS'!$D2911,'RESUMO - LOTES E VMA'!$A$3:$A$181,0))</f>
        <v>0.3449683371</v>
      </c>
      <c r="AC2911" s="29" t="str">
        <f t="array" ref="AC2911">INDEX('RESUMO - LOTES E VMA'!$L$3:$L$181,MATCH('LISTA DOS ITENS'!$D2911,'RESUMO - LOTES E VMA'!$A$3:$A$181,0))</f>
        <v>1% do Valor de Comparação do VMA</v>
      </c>
      <c r="AD2911" s="53" t="str">
        <f>VLOOKUP(Tabela1[[#This Row],[Índice]],[1]Planilha1!$A:$A,1,0)</f>
        <v>#ERROR!</v>
      </c>
    </row>
    <row r="2912" ht="15.75" customHeight="1">
      <c r="A2912" s="52">
        <v>258782.0</v>
      </c>
      <c r="B2912" s="53" t="s">
        <v>70</v>
      </c>
      <c r="C2912" s="53" t="s">
        <v>71</v>
      </c>
      <c r="D2912" s="22">
        <v>207405.0</v>
      </c>
      <c r="E2912" s="53" t="s">
        <v>119</v>
      </c>
      <c r="F2912" s="54">
        <v>1.0210145E7</v>
      </c>
      <c r="G2912" s="53" t="s">
        <v>2042</v>
      </c>
      <c r="H2912" s="55">
        <v>2101.0</v>
      </c>
      <c r="I2912" s="55"/>
      <c r="J2912" s="55" t="s">
        <v>126</v>
      </c>
      <c r="K2912" s="53" t="s">
        <v>80</v>
      </c>
      <c r="L2912" s="53"/>
      <c r="M2912" s="53">
        <v>6.68</v>
      </c>
      <c r="N2912" s="53" t="s">
        <v>440</v>
      </c>
      <c r="O2912" s="25">
        <v>88.72604790419163</v>
      </c>
      <c r="P2912" s="25">
        <f>'LISTA DOS ITENS'!$O2912*'LISTA DOS ITENS'!$M2912</f>
        <v>592.69</v>
      </c>
      <c r="Q2912" s="25">
        <v>266.5823</v>
      </c>
      <c r="R2912" s="25">
        <f>'LISTA DOS ITENS'!$Q2912*'LISTA DOS ITENS'!$M2912</f>
        <v>1780.769764</v>
      </c>
      <c r="S2912" s="56">
        <f>IF('LISTA DOS ITENS'!$P2912&gt;'LISTA DOS ITENS'!$R2912,'LISTA DOS ITENS'!$P2912,'LISTA DOS ITENS'!$R2912)</f>
        <v>1780.769764</v>
      </c>
      <c r="T2912" s="25">
        <v>90.35558007499672</v>
      </c>
      <c r="U2912" s="25">
        <f>'LISTA DOS ITENS'!$T2912*'LISTA DOS ITENS'!$M2912</f>
        <v>603.5752749</v>
      </c>
      <c r="V2912" s="56">
        <f t="array" ref="V2912">INDEX('RESUMO - LOTES E VMA'!$F$3:$F$181,MATCH('LISTA DOS ITENS'!$D2912,'RESUMO - LOTES E VMA'!$A$3:$A$181,0))</f>
        <v>165295.158</v>
      </c>
      <c r="W2912" s="57">
        <f>'LISTA DOS ITENS'!$U2912/'LISTA DOS ITENS'!$V2912</f>
        <v>0.003651500032</v>
      </c>
      <c r="X2912" s="53" t="s">
        <v>53</v>
      </c>
      <c r="Y2912" s="53" t="s">
        <v>290</v>
      </c>
      <c r="Z2912" s="58" t="str">
        <f>'LISTA DOS ITENS'!$F2912&amp;"-"&amp;'LISTA DOS ITENS'!$H2912&amp;"-"&amp;'LISTA DOS ITENS'!$J2912&amp;"-"&amp;'LISTA DOS ITENS'!$K2912&amp;"-"&amp;'LISTA DOS ITENS'!$I2912</f>
        <v>10210145-2101-0026-IMOB/NAC-</v>
      </c>
      <c r="AA2912" s="59" t="str">
        <f t="array" ref="AA2912">INDEX('RESUMO - LOTES E VMA'!$M$3:$M$181,MATCH('LISTA DOS ITENS'!$D2912,'RESUMO - LOTES E VMA'!$A$3:$A$181,0))</f>
        <v>Para Leilão</v>
      </c>
      <c r="AB2912" s="60">
        <f t="array" ref="AB2912">INDEX('RESUMO - LOTES E VMA'!$J$3:$J$181,MATCH('LISTA DOS ITENS'!$D2912,'RESUMO - LOTES E VMA'!$A$3:$A$181,0))</f>
        <v>0.3449683371</v>
      </c>
      <c r="AC2912" s="29" t="str">
        <f t="array" ref="AC2912">INDEX('RESUMO - LOTES E VMA'!$L$3:$L$181,MATCH('LISTA DOS ITENS'!$D2912,'RESUMO - LOTES E VMA'!$A$3:$A$181,0))</f>
        <v>1% do Valor de Comparação do VMA</v>
      </c>
      <c r="AD2912" s="53" t="str">
        <f>VLOOKUP(Tabela1[[#This Row],[Índice]],[1]Planilha1!$A:$A,1,0)</f>
        <v>#ERROR!</v>
      </c>
    </row>
    <row r="2913" ht="15.75" customHeight="1">
      <c r="A2913" s="52">
        <v>258783.0</v>
      </c>
      <c r="B2913" s="53" t="s">
        <v>70</v>
      </c>
      <c r="C2913" s="53" t="s">
        <v>71</v>
      </c>
      <c r="D2913" s="22">
        <v>207405.0</v>
      </c>
      <c r="E2913" s="53" t="s">
        <v>119</v>
      </c>
      <c r="F2913" s="54">
        <v>1.0210145E7</v>
      </c>
      <c r="G2913" s="53" t="s">
        <v>2042</v>
      </c>
      <c r="H2913" s="55">
        <v>2101.0</v>
      </c>
      <c r="I2913" s="55" t="s">
        <v>130</v>
      </c>
      <c r="J2913" s="55" t="s">
        <v>126</v>
      </c>
      <c r="K2913" s="53" t="s">
        <v>80</v>
      </c>
      <c r="L2913" s="53"/>
      <c r="M2913" s="53">
        <v>5.0</v>
      </c>
      <c r="N2913" s="53" t="s">
        <v>440</v>
      </c>
      <c r="O2913" s="25">
        <v>88.71061643835617</v>
      </c>
      <c r="P2913" s="25">
        <f>'LISTA DOS ITENS'!$O2913*'LISTA DOS ITENS'!$M2913</f>
        <v>443.5530822</v>
      </c>
      <c r="Q2913" s="25">
        <v>266.5823</v>
      </c>
      <c r="R2913" s="25">
        <f>'LISTA DOS ITENS'!$Q2913*'LISTA DOS ITENS'!$M2913</f>
        <v>1332.9115</v>
      </c>
      <c r="S2913" s="56">
        <f>IF('LISTA DOS ITENS'!$P2913&gt;'LISTA DOS ITENS'!$R2913,'LISTA DOS ITENS'!$P2913,'LISTA DOS ITENS'!$R2913)</f>
        <v>1332.9115</v>
      </c>
      <c r="T2913" s="25">
        <v>90.35558007499672</v>
      </c>
      <c r="U2913" s="25">
        <f>'LISTA DOS ITENS'!$T2913*'LISTA DOS ITENS'!$M2913</f>
        <v>451.7779004</v>
      </c>
      <c r="V2913" s="56">
        <f t="array" ref="V2913">INDEX('RESUMO - LOTES E VMA'!$F$3:$F$181,MATCH('LISTA DOS ITENS'!$D2913,'RESUMO - LOTES E VMA'!$A$3:$A$181,0))</f>
        <v>165295.158</v>
      </c>
      <c r="W2913" s="57">
        <f>'LISTA DOS ITENS'!$U2913/'LISTA DOS ITENS'!$V2913</f>
        <v>0.002733158707</v>
      </c>
      <c r="X2913" s="53" t="s">
        <v>53</v>
      </c>
      <c r="Y2913" s="53" t="s">
        <v>290</v>
      </c>
      <c r="Z2913" s="58" t="str">
        <f>'LISTA DOS ITENS'!$F2913&amp;"-"&amp;'LISTA DOS ITENS'!$H2913&amp;"-"&amp;'LISTA DOS ITENS'!$J2913&amp;"-"&amp;'LISTA DOS ITENS'!$K2913&amp;"-"&amp;'LISTA DOS ITENS'!$I2913</f>
        <v>10210145-2101-0026-IMOB/NAC-ED-1000-01.02</v>
      </c>
      <c r="AA2913" s="59" t="str">
        <f t="array" ref="AA2913">INDEX('RESUMO - LOTES E VMA'!$M$3:$M$181,MATCH('LISTA DOS ITENS'!$D2913,'RESUMO - LOTES E VMA'!$A$3:$A$181,0))</f>
        <v>Para Leilão</v>
      </c>
      <c r="AB2913" s="60">
        <f t="array" ref="AB2913">INDEX('RESUMO - LOTES E VMA'!$J$3:$J$181,MATCH('LISTA DOS ITENS'!$D2913,'RESUMO - LOTES E VMA'!$A$3:$A$181,0))</f>
        <v>0.3449683371</v>
      </c>
      <c r="AC2913" s="29" t="str">
        <f t="array" ref="AC2913">INDEX('RESUMO - LOTES E VMA'!$L$3:$L$181,MATCH('LISTA DOS ITENS'!$D2913,'RESUMO - LOTES E VMA'!$A$3:$A$181,0))</f>
        <v>1% do Valor de Comparação do VMA</v>
      </c>
      <c r="AD2913" s="53" t="str">
        <f>VLOOKUP(Tabela1[[#This Row],[Índice]],[1]Planilha1!$A:$A,1,0)</f>
        <v>#ERROR!</v>
      </c>
    </row>
    <row r="2914" ht="15.75" customHeight="1">
      <c r="A2914" s="52">
        <v>258784.0</v>
      </c>
      <c r="B2914" s="53" t="s">
        <v>70</v>
      </c>
      <c r="C2914" s="53" t="s">
        <v>71</v>
      </c>
      <c r="D2914" s="22">
        <v>207405.0</v>
      </c>
      <c r="E2914" s="53" t="s">
        <v>119</v>
      </c>
      <c r="F2914" s="54">
        <v>1.0231155E7</v>
      </c>
      <c r="G2914" s="53" t="s">
        <v>2043</v>
      </c>
      <c r="H2914" s="55">
        <v>2101.0</v>
      </c>
      <c r="I2914" s="55"/>
      <c r="J2914" s="55" t="s">
        <v>126</v>
      </c>
      <c r="K2914" s="53" t="s">
        <v>80</v>
      </c>
      <c r="L2914" s="53"/>
      <c r="M2914" s="53">
        <v>0.067</v>
      </c>
      <c r="N2914" s="53" t="s">
        <v>440</v>
      </c>
      <c r="O2914" s="25">
        <v>42.38805970149253</v>
      </c>
      <c r="P2914" s="25">
        <f>'LISTA DOS ITENS'!$O2914*'LISTA DOS ITENS'!$M2914</f>
        <v>2.84</v>
      </c>
      <c r="Q2914" s="25">
        <v>716.1971</v>
      </c>
      <c r="R2914" s="25">
        <f>'LISTA DOS ITENS'!$Q2914*'LISTA DOS ITENS'!$M2914</f>
        <v>47.9852057</v>
      </c>
      <c r="S2914" s="56">
        <f>IF('LISTA DOS ITENS'!$P2914&gt;'LISTA DOS ITENS'!$R2914,'LISTA DOS ITENS'!$P2914,'LISTA DOS ITENS'!$R2914)</f>
        <v>47.9852057</v>
      </c>
      <c r="T2914" s="25">
        <v>242.74831606798514</v>
      </c>
      <c r="U2914" s="25">
        <f>'LISTA DOS ITENS'!$T2914*'LISTA DOS ITENS'!$M2914</f>
        <v>16.26413718</v>
      </c>
      <c r="V2914" s="56">
        <f t="array" ref="V2914">INDEX('RESUMO - LOTES E VMA'!$F$3:$F$181,MATCH('LISTA DOS ITENS'!$D2914,'RESUMO - LOTES E VMA'!$A$3:$A$181,0))</f>
        <v>165295.158</v>
      </c>
      <c r="W2914" s="57">
        <f>'LISTA DOS ITENS'!$U2914/'LISTA DOS ITENS'!$V2914</f>
        <v>0.00009839451663</v>
      </c>
      <c r="X2914" s="53" t="s">
        <v>53</v>
      </c>
      <c r="Y2914" s="53" t="s">
        <v>290</v>
      </c>
      <c r="Z2914" s="58" t="str">
        <f>'LISTA DOS ITENS'!$F2914&amp;"-"&amp;'LISTA DOS ITENS'!$H2914&amp;"-"&amp;'LISTA DOS ITENS'!$J2914&amp;"-"&amp;'LISTA DOS ITENS'!$K2914&amp;"-"&amp;'LISTA DOS ITENS'!$I2914</f>
        <v>10231155-2101-0026-IMOB/NAC-</v>
      </c>
      <c r="AA2914" s="59" t="str">
        <f t="array" ref="AA2914">INDEX('RESUMO - LOTES E VMA'!$M$3:$M$181,MATCH('LISTA DOS ITENS'!$D2914,'RESUMO - LOTES E VMA'!$A$3:$A$181,0))</f>
        <v>Para Leilão</v>
      </c>
      <c r="AB2914" s="60">
        <f t="array" ref="AB2914">INDEX('RESUMO - LOTES E VMA'!$J$3:$J$181,MATCH('LISTA DOS ITENS'!$D2914,'RESUMO - LOTES E VMA'!$A$3:$A$181,0))</f>
        <v>0.3449683371</v>
      </c>
      <c r="AC2914" s="29" t="str">
        <f t="array" ref="AC2914">INDEX('RESUMO - LOTES E VMA'!$L$3:$L$181,MATCH('LISTA DOS ITENS'!$D2914,'RESUMO - LOTES E VMA'!$A$3:$A$181,0))</f>
        <v>1% do Valor de Comparação do VMA</v>
      </c>
      <c r="AD2914" s="53" t="str">
        <f>VLOOKUP(Tabela1[[#This Row],[Índice]],[1]Planilha1!$A:$A,1,0)</f>
        <v>#ERROR!</v>
      </c>
    </row>
    <row r="2915" ht="15.75" customHeight="1">
      <c r="A2915" s="52">
        <v>258785.0</v>
      </c>
      <c r="B2915" s="53" t="s">
        <v>70</v>
      </c>
      <c r="C2915" s="53" t="s">
        <v>71</v>
      </c>
      <c r="D2915" s="22">
        <v>207405.0</v>
      </c>
      <c r="E2915" s="53" t="s">
        <v>119</v>
      </c>
      <c r="F2915" s="54">
        <v>1.0231155E7</v>
      </c>
      <c r="G2915" s="53" t="s">
        <v>2043</v>
      </c>
      <c r="H2915" s="55">
        <v>2101.0</v>
      </c>
      <c r="I2915" s="55" t="s">
        <v>81</v>
      </c>
      <c r="J2915" s="55" t="s">
        <v>126</v>
      </c>
      <c r="K2915" s="53" t="s">
        <v>80</v>
      </c>
      <c r="L2915" s="53"/>
      <c r="M2915" s="53">
        <v>0.7430000000000001</v>
      </c>
      <c r="N2915" s="53" t="s">
        <v>440</v>
      </c>
      <c r="O2915" s="25">
        <v>42.34166666666667</v>
      </c>
      <c r="P2915" s="25">
        <f>'LISTA DOS ITENS'!$O2915*'LISTA DOS ITENS'!$M2915</f>
        <v>31.45985833</v>
      </c>
      <c r="Q2915" s="25">
        <v>716.1971</v>
      </c>
      <c r="R2915" s="25">
        <f>'LISTA DOS ITENS'!$Q2915*'LISTA DOS ITENS'!$M2915</f>
        <v>532.1344453</v>
      </c>
      <c r="S2915" s="56">
        <f>IF('LISTA DOS ITENS'!$P2915&gt;'LISTA DOS ITENS'!$R2915,'LISTA DOS ITENS'!$P2915,'LISTA DOS ITENS'!$R2915)</f>
        <v>532.1344453</v>
      </c>
      <c r="T2915" s="25">
        <v>242.74831606798514</v>
      </c>
      <c r="U2915" s="25">
        <f>'LISTA DOS ITENS'!$T2915*'LISTA DOS ITENS'!$M2915</f>
        <v>180.3619988</v>
      </c>
      <c r="V2915" s="56">
        <f t="array" ref="V2915">INDEX('RESUMO - LOTES E VMA'!$F$3:$F$181,MATCH('LISTA DOS ITENS'!$D2915,'RESUMO - LOTES E VMA'!$A$3:$A$181,0))</f>
        <v>165295.158</v>
      </c>
      <c r="W2915" s="57">
        <f>'LISTA DOS ITENS'!$U2915/'LISTA DOS ITENS'!$V2915</f>
        <v>0.001091151132</v>
      </c>
      <c r="X2915" s="53" t="s">
        <v>53</v>
      </c>
      <c r="Y2915" s="53" t="s">
        <v>290</v>
      </c>
      <c r="Z2915" s="58" t="str">
        <f>'LISTA DOS ITENS'!$F2915&amp;"-"&amp;'LISTA DOS ITENS'!$H2915&amp;"-"&amp;'LISTA DOS ITENS'!$J2915&amp;"-"&amp;'LISTA DOS ITENS'!$K2915&amp;"-"&amp;'LISTA DOS ITENS'!$I2915</f>
        <v>10231155-2101-0026-IMOB/NAC-ED-1000-01.01</v>
      </c>
      <c r="AA2915" s="59" t="str">
        <f t="array" ref="AA2915">INDEX('RESUMO - LOTES E VMA'!$M$3:$M$181,MATCH('LISTA DOS ITENS'!$D2915,'RESUMO - LOTES E VMA'!$A$3:$A$181,0))</f>
        <v>Para Leilão</v>
      </c>
      <c r="AB2915" s="60">
        <f t="array" ref="AB2915">INDEX('RESUMO - LOTES E VMA'!$J$3:$J$181,MATCH('LISTA DOS ITENS'!$D2915,'RESUMO - LOTES E VMA'!$A$3:$A$181,0))</f>
        <v>0.3449683371</v>
      </c>
      <c r="AC2915" s="29" t="str">
        <f t="array" ref="AC2915">INDEX('RESUMO - LOTES E VMA'!$L$3:$L$181,MATCH('LISTA DOS ITENS'!$D2915,'RESUMO - LOTES E VMA'!$A$3:$A$181,0))</f>
        <v>1% do Valor de Comparação do VMA</v>
      </c>
      <c r="AD2915" s="53" t="str">
        <f>VLOOKUP(Tabela1[[#This Row],[Índice]],[1]Planilha1!$A:$A,1,0)</f>
        <v>#ERROR!</v>
      </c>
    </row>
    <row r="2916" ht="15.75" customHeight="1">
      <c r="A2916" s="52">
        <v>258786.0</v>
      </c>
      <c r="B2916" s="53" t="s">
        <v>70</v>
      </c>
      <c r="C2916" s="53" t="s">
        <v>71</v>
      </c>
      <c r="D2916" s="22">
        <v>207405.0</v>
      </c>
      <c r="E2916" s="53" t="s">
        <v>119</v>
      </c>
      <c r="F2916" s="54">
        <v>1.0263025E7</v>
      </c>
      <c r="G2916" s="53" t="s">
        <v>2044</v>
      </c>
      <c r="H2916" s="55">
        <v>2101.0</v>
      </c>
      <c r="I2916" s="55"/>
      <c r="J2916" s="55" t="s">
        <v>126</v>
      </c>
      <c r="K2916" s="53" t="s">
        <v>80</v>
      </c>
      <c r="L2916" s="53"/>
      <c r="M2916" s="53">
        <v>62.37</v>
      </c>
      <c r="N2916" s="53" t="s">
        <v>440</v>
      </c>
      <c r="O2916" s="25">
        <v>96.85639159224638</v>
      </c>
      <c r="P2916" s="25">
        <f>'LISTA DOS ITENS'!$O2916*'LISTA DOS ITENS'!$M2916</f>
        <v>6040.933144</v>
      </c>
      <c r="Q2916" s="25">
        <v>235.58</v>
      </c>
      <c r="R2916" s="25">
        <f>'LISTA DOS ITENS'!$Q2916*'LISTA DOS ITENS'!$M2916</f>
        <v>14693.1246</v>
      </c>
      <c r="S2916" s="56">
        <f>IF('LISTA DOS ITENS'!$P2916&gt;'LISTA DOS ITENS'!$R2916,'LISTA DOS ITENS'!$P2916,'LISTA DOS ITENS'!$R2916)</f>
        <v>14693.1246</v>
      </c>
      <c r="T2916" s="25">
        <v>79.8476401248985</v>
      </c>
      <c r="U2916" s="25">
        <f>'LISTA DOS ITENS'!$T2916*'LISTA DOS ITENS'!$M2916</f>
        <v>4980.097315</v>
      </c>
      <c r="V2916" s="56">
        <f t="array" ref="V2916">INDEX('RESUMO - LOTES E VMA'!$F$3:$F$181,MATCH('LISTA DOS ITENS'!$D2916,'RESUMO - LOTES E VMA'!$A$3:$A$181,0))</f>
        <v>165295.158</v>
      </c>
      <c r="W2916" s="57">
        <f>'LISTA DOS ITENS'!$U2916/'LISTA DOS ITENS'!$V2916</f>
        <v>0.03012851298</v>
      </c>
      <c r="X2916" s="53" t="s">
        <v>53</v>
      </c>
      <c r="Y2916" s="53" t="s">
        <v>290</v>
      </c>
      <c r="Z2916" s="58" t="str">
        <f>'LISTA DOS ITENS'!$F2916&amp;"-"&amp;'LISTA DOS ITENS'!$H2916&amp;"-"&amp;'LISTA DOS ITENS'!$J2916&amp;"-"&amp;'LISTA DOS ITENS'!$K2916&amp;"-"&amp;'LISTA DOS ITENS'!$I2916</f>
        <v>10263025-2101-0026-IMOB/NAC-</v>
      </c>
      <c r="AA2916" s="59" t="str">
        <f t="array" ref="AA2916">INDEX('RESUMO - LOTES E VMA'!$M$3:$M$181,MATCH('LISTA DOS ITENS'!$D2916,'RESUMO - LOTES E VMA'!$A$3:$A$181,0))</f>
        <v>Para Leilão</v>
      </c>
      <c r="AB2916" s="60">
        <f t="array" ref="AB2916">INDEX('RESUMO - LOTES E VMA'!$J$3:$J$181,MATCH('LISTA DOS ITENS'!$D2916,'RESUMO - LOTES E VMA'!$A$3:$A$181,0))</f>
        <v>0.3449683371</v>
      </c>
      <c r="AC2916" s="29" t="str">
        <f t="array" ref="AC2916">INDEX('RESUMO - LOTES E VMA'!$L$3:$L$181,MATCH('LISTA DOS ITENS'!$D2916,'RESUMO - LOTES E VMA'!$A$3:$A$181,0))</f>
        <v>1% do Valor de Comparação do VMA</v>
      </c>
      <c r="AD2916" s="53" t="str">
        <f>VLOOKUP(Tabela1[[#This Row],[Índice]],[1]Planilha1!$A:$A,1,0)</f>
        <v>#ERROR!</v>
      </c>
    </row>
    <row r="2917" ht="15.75" customHeight="1">
      <c r="A2917" s="52">
        <v>258787.0</v>
      </c>
      <c r="B2917" s="53" t="s">
        <v>70</v>
      </c>
      <c r="C2917" s="53" t="s">
        <v>71</v>
      </c>
      <c r="D2917" s="22">
        <v>207405.0</v>
      </c>
      <c r="E2917" s="53" t="s">
        <v>119</v>
      </c>
      <c r="F2917" s="54">
        <v>1.0302945E7</v>
      </c>
      <c r="G2917" s="53" t="s">
        <v>2045</v>
      </c>
      <c r="H2917" s="55">
        <v>2101.0</v>
      </c>
      <c r="I2917" s="55" t="s">
        <v>130</v>
      </c>
      <c r="J2917" s="55" t="s">
        <v>126</v>
      </c>
      <c r="K2917" s="53" t="s">
        <v>73</v>
      </c>
      <c r="L2917" s="53"/>
      <c r="M2917" s="53">
        <v>5.096</v>
      </c>
      <c r="N2917" s="53" t="s">
        <v>440</v>
      </c>
      <c r="O2917" s="25">
        <v>259.2798273155416</v>
      </c>
      <c r="P2917" s="25">
        <f>'LISTA DOS ITENS'!$O2917*'LISTA DOS ITENS'!$M2917</f>
        <v>1321.29</v>
      </c>
      <c r="Q2917" s="25">
        <v>272.48</v>
      </c>
      <c r="R2917" s="25">
        <f>'LISTA DOS ITENS'!$Q2917*'LISTA DOS ITENS'!$M2917</f>
        <v>1388.55808</v>
      </c>
      <c r="S2917" s="56">
        <f>IF('LISTA DOS ITENS'!$P2917&gt;'LISTA DOS ITENS'!$R2917,'LISTA DOS ITENS'!$P2917,'LISTA DOS ITENS'!$R2917)</f>
        <v>1388.55808</v>
      </c>
      <c r="T2917" s="25">
        <v>92.35455039151178</v>
      </c>
      <c r="U2917" s="25">
        <f>'LISTA DOS ITENS'!$T2917*'LISTA DOS ITENS'!$M2917</f>
        <v>470.6387888</v>
      </c>
      <c r="V2917" s="56">
        <f t="array" ref="V2917">INDEX('RESUMO - LOTES E VMA'!$F$3:$F$181,MATCH('LISTA DOS ITENS'!$D2917,'RESUMO - LOTES E VMA'!$A$3:$A$181,0))</f>
        <v>165295.158</v>
      </c>
      <c r="W2917" s="57">
        <f>'LISTA DOS ITENS'!$U2917/'LISTA DOS ITENS'!$V2917</f>
        <v>0.002847263007</v>
      </c>
      <c r="X2917" s="53" t="s">
        <v>53</v>
      </c>
      <c r="Y2917" s="53" t="s">
        <v>290</v>
      </c>
      <c r="Z2917" s="58" t="str">
        <f>'LISTA DOS ITENS'!$F2917&amp;"-"&amp;'LISTA DOS ITENS'!$H2917&amp;"-"&amp;'LISTA DOS ITENS'!$J2917&amp;"-"&amp;'LISTA DOS ITENS'!$K2917&amp;"-"&amp;'LISTA DOS ITENS'!$I2917</f>
        <v>10302945-2101-0026-CONS/NAC-ED-1000-01.02</v>
      </c>
      <c r="AA2917" s="59" t="str">
        <f t="array" ref="AA2917">INDEX('RESUMO - LOTES E VMA'!$M$3:$M$181,MATCH('LISTA DOS ITENS'!$D2917,'RESUMO - LOTES E VMA'!$A$3:$A$181,0))</f>
        <v>Para Leilão</v>
      </c>
      <c r="AB2917" s="60">
        <f t="array" ref="AB2917">INDEX('RESUMO - LOTES E VMA'!$J$3:$J$181,MATCH('LISTA DOS ITENS'!$D2917,'RESUMO - LOTES E VMA'!$A$3:$A$181,0))</f>
        <v>0.3449683371</v>
      </c>
      <c r="AC2917" s="29" t="str">
        <f t="array" ref="AC2917">INDEX('RESUMO - LOTES E VMA'!$L$3:$L$181,MATCH('LISTA DOS ITENS'!$D2917,'RESUMO - LOTES E VMA'!$A$3:$A$181,0))</f>
        <v>1% do Valor de Comparação do VMA</v>
      </c>
      <c r="AD2917" s="53" t="str">
        <f>VLOOKUP(Tabela1[[#This Row],[Índice]],[1]Planilha1!$A:$A,1,0)</f>
        <v>#ERROR!</v>
      </c>
    </row>
    <row r="2918" ht="15.75" customHeight="1">
      <c r="A2918" s="52">
        <v>258788.0</v>
      </c>
      <c r="B2918" s="53" t="s">
        <v>70</v>
      </c>
      <c r="C2918" s="53" t="s">
        <v>71</v>
      </c>
      <c r="D2918" s="22">
        <v>207405.0</v>
      </c>
      <c r="E2918" s="53" t="s">
        <v>119</v>
      </c>
      <c r="F2918" s="54">
        <v>1.0314619E7</v>
      </c>
      <c r="G2918" s="53" t="s">
        <v>2046</v>
      </c>
      <c r="H2918" s="55">
        <v>2101.0</v>
      </c>
      <c r="I2918" s="55"/>
      <c r="J2918" s="55" t="s">
        <v>126</v>
      </c>
      <c r="K2918" s="53" t="s">
        <v>73</v>
      </c>
      <c r="L2918" s="53"/>
      <c r="M2918" s="53">
        <v>12.0</v>
      </c>
      <c r="N2918" s="53" t="s">
        <v>440</v>
      </c>
      <c r="O2918" s="25">
        <v>544.04</v>
      </c>
      <c r="P2918" s="25">
        <f>'LISTA DOS ITENS'!$O2918*'LISTA DOS ITENS'!$M2918</f>
        <v>6528.48</v>
      </c>
      <c r="Q2918" s="25">
        <v>544.04</v>
      </c>
      <c r="R2918" s="25">
        <f>'LISTA DOS ITENS'!$Q2918*'LISTA DOS ITENS'!$M2918</f>
        <v>6528.48</v>
      </c>
      <c r="S2918" s="56">
        <f>IF('LISTA DOS ITENS'!$P2918&gt;'LISTA DOS ITENS'!$R2918,'LISTA DOS ITENS'!$P2918,'LISTA DOS ITENS'!$R2918)</f>
        <v>6528.48</v>
      </c>
      <c r="T2918" s="25">
        <v>184.39727537800226</v>
      </c>
      <c r="U2918" s="25">
        <f>'LISTA DOS ITENS'!$T2918*'LISTA DOS ITENS'!$M2918</f>
        <v>2212.767305</v>
      </c>
      <c r="V2918" s="56">
        <f t="array" ref="V2918">INDEX('RESUMO - LOTES E VMA'!$F$3:$F$181,MATCH('LISTA DOS ITENS'!$D2918,'RESUMO - LOTES E VMA'!$A$3:$A$181,0))</f>
        <v>165295.158</v>
      </c>
      <c r="W2918" s="57">
        <f>'LISTA DOS ITENS'!$U2918/'LISTA DOS ITENS'!$V2918</f>
        <v>0.0133867642</v>
      </c>
      <c r="X2918" s="53" t="s">
        <v>53</v>
      </c>
      <c r="Y2918" s="53" t="s">
        <v>290</v>
      </c>
      <c r="Z2918" s="58" t="str">
        <f>'LISTA DOS ITENS'!$F2918&amp;"-"&amp;'LISTA DOS ITENS'!$H2918&amp;"-"&amp;'LISTA DOS ITENS'!$J2918&amp;"-"&amp;'LISTA DOS ITENS'!$K2918&amp;"-"&amp;'LISTA DOS ITENS'!$I2918</f>
        <v>10314619-2101-0026-CONS/NAC-</v>
      </c>
      <c r="AA2918" s="59" t="str">
        <f t="array" ref="AA2918">INDEX('RESUMO - LOTES E VMA'!$M$3:$M$181,MATCH('LISTA DOS ITENS'!$D2918,'RESUMO - LOTES E VMA'!$A$3:$A$181,0))</f>
        <v>Para Leilão</v>
      </c>
      <c r="AB2918" s="60">
        <f t="array" ref="AB2918">INDEX('RESUMO - LOTES E VMA'!$J$3:$J$181,MATCH('LISTA DOS ITENS'!$D2918,'RESUMO - LOTES E VMA'!$A$3:$A$181,0))</f>
        <v>0.3449683371</v>
      </c>
      <c r="AC2918" s="29" t="str">
        <f t="array" ref="AC2918">INDEX('RESUMO - LOTES E VMA'!$L$3:$L$181,MATCH('LISTA DOS ITENS'!$D2918,'RESUMO - LOTES E VMA'!$A$3:$A$181,0))</f>
        <v>1% do Valor de Comparação do VMA</v>
      </c>
      <c r="AD2918" s="53" t="str">
        <f>VLOOKUP(Tabela1[[#This Row],[Índice]],[1]Planilha1!$A:$A,1,0)</f>
        <v>#ERROR!</v>
      </c>
    </row>
    <row r="2919" ht="15.75" customHeight="1">
      <c r="A2919" s="52">
        <v>258789.0</v>
      </c>
      <c r="B2919" s="53" t="s">
        <v>70</v>
      </c>
      <c r="C2919" s="53" t="s">
        <v>71</v>
      </c>
      <c r="D2919" s="22">
        <v>207405.0</v>
      </c>
      <c r="E2919" s="53" t="s">
        <v>119</v>
      </c>
      <c r="F2919" s="54">
        <v>1.0322574E7</v>
      </c>
      <c r="G2919" s="53" t="s">
        <v>2047</v>
      </c>
      <c r="H2919" s="55">
        <v>2101.0</v>
      </c>
      <c r="I2919" s="55"/>
      <c r="J2919" s="55" t="s">
        <v>126</v>
      </c>
      <c r="K2919" s="53" t="s">
        <v>73</v>
      </c>
      <c r="L2919" s="53"/>
      <c r="M2919" s="53">
        <v>6.95</v>
      </c>
      <c r="N2919" s="53" t="s">
        <v>440</v>
      </c>
      <c r="O2919" s="25">
        <v>801.7697841726618</v>
      </c>
      <c r="P2919" s="25">
        <f>'LISTA DOS ITENS'!$O2919*'LISTA DOS ITENS'!$M2919</f>
        <v>5572.3</v>
      </c>
      <c r="Q2919" s="25">
        <v>801.77</v>
      </c>
      <c r="R2919" s="25">
        <f>'LISTA DOS ITENS'!$Q2919*'LISTA DOS ITENS'!$M2919</f>
        <v>5572.3015</v>
      </c>
      <c r="S2919" s="56">
        <f>IF('LISTA DOS ITENS'!$P2919&gt;'LISTA DOS ITENS'!$R2919,'LISTA DOS ITENS'!$P2919,'LISTA DOS ITENS'!$R2919)</f>
        <v>5572.3015</v>
      </c>
      <c r="T2919" s="25">
        <v>678.29742</v>
      </c>
      <c r="U2919" s="25">
        <f>'LISTA DOS ITENS'!$T2919*'LISTA DOS ITENS'!$M2919</f>
        <v>4714.167069</v>
      </c>
      <c r="V2919" s="56">
        <f t="array" ref="V2919">INDEX('RESUMO - LOTES E VMA'!$F$3:$F$181,MATCH('LISTA DOS ITENS'!$D2919,'RESUMO - LOTES E VMA'!$A$3:$A$181,0))</f>
        <v>165295.158</v>
      </c>
      <c r="W2919" s="57">
        <f>'LISTA DOS ITENS'!$U2919/'LISTA DOS ITENS'!$V2919</f>
        <v>0.02851969244</v>
      </c>
      <c r="X2919" s="53" t="s">
        <v>53</v>
      </c>
      <c r="Y2919" s="53" t="s">
        <v>290</v>
      </c>
      <c r="Z2919" s="58" t="str">
        <f>'LISTA DOS ITENS'!$F2919&amp;"-"&amp;'LISTA DOS ITENS'!$H2919&amp;"-"&amp;'LISTA DOS ITENS'!$J2919&amp;"-"&amp;'LISTA DOS ITENS'!$K2919&amp;"-"&amp;'LISTA DOS ITENS'!$I2919</f>
        <v>10322574-2101-0026-CONS/NAC-</v>
      </c>
      <c r="AA2919" s="59" t="str">
        <f t="array" ref="AA2919">INDEX('RESUMO - LOTES E VMA'!$M$3:$M$181,MATCH('LISTA DOS ITENS'!$D2919,'RESUMO - LOTES E VMA'!$A$3:$A$181,0))</f>
        <v>Para Leilão</v>
      </c>
      <c r="AB2919" s="60">
        <f t="array" ref="AB2919">INDEX('RESUMO - LOTES E VMA'!$J$3:$J$181,MATCH('LISTA DOS ITENS'!$D2919,'RESUMO - LOTES E VMA'!$A$3:$A$181,0))</f>
        <v>0.3449683371</v>
      </c>
      <c r="AC2919" s="29" t="str">
        <f t="array" ref="AC2919">INDEX('RESUMO - LOTES E VMA'!$L$3:$L$181,MATCH('LISTA DOS ITENS'!$D2919,'RESUMO - LOTES E VMA'!$A$3:$A$181,0))</f>
        <v>1% do Valor de Comparação do VMA</v>
      </c>
      <c r="AD2919" s="53" t="str">
        <f>VLOOKUP(Tabela1[[#This Row],[Índice]],[1]Planilha1!$A:$A,1,0)</f>
        <v>#ERROR!</v>
      </c>
    </row>
    <row r="2920" ht="15.75" customHeight="1">
      <c r="A2920" s="52">
        <v>258790.0</v>
      </c>
      <c r="B2920" s="53" t="s">
        <v>70</v>
      </c>
      <c r="C2920" s="53" t="s">
        <v>71</v>
      </c>
      <c r="D2920" s="22">
        <v>207405.0</v>
      </c>
      <c r="E2920" s="53" t="s">
        <v>119</v>
      </c>
      <c r="F2920" s="54">
        <v>1.0373341E7</v>
      </c>
      <c r="G2920" s="53" t="s">
        <v>2048</v>
      </c>
      <c r="H2920" s="55">
        <v>2101.0</v>
      </c>
      <c r="I2920" s="55"/>
      <c r="J2920" s="55" t="s">
        <v>126</v>
      </c>
      <c r="K2920" s="53" t="s">
        <v>73</v>
      </c>
      <c r="L2920" s="53"/>
      <c r="M2920" s="53">
        <v>10.87</v>
      </c>
      <c r="N2920" s="53" t="s">
        <v>440</v>
      </c>
      <c r="O2920" s="25">
        <v>390.1103955841767</v>
      </c>
      <c r="P2920" s="25">
        <f>'LISTA DOS ITENS'!$O2920*'LISTA DOS ITENS'!$M2920</f>
        <v>4240.5</v>
      </c>
      <c r="Q2920" s="25">
        <v>390.11</v>
      </c>
      <c r="R2920" s="25">
        <f>'LISTA DOS ITENS'!$Q2920*'LISTA DOS ITENS'!$M2920</f>
        <v>4240.4957</v>
      </c>
      <c r="S2920" s="56">
        <f>IF('LISTA DOS ITENS'!$P2920&gt;'LISTA DOS ITENS'!$R2920,'LISTA DOS ITENS'!$P2920,'LISTA DOS ITENS'!$R2920)</f>
        <v>4240.5</v>
      </c>
      <c r="T2920" s="25">
        <v>132.22413994873995</v>
      </c>
      <c r="U2920" s="25">
        <f>'LISTA DOS ITENS'!$T2920*'LISTA DOS ITENS'!$M2920</f>
        <v>1437.276401</v>
      </c>
      <c r="V2920" s="56">
        <f t="array" ref="V2920">INDEX('RESUMO - LOTES E VMA'!$F$3:$F$181,MATCH('LISTA DOS ITENS'!$D2920,'RESUMO - LOTES E VMA'!$A$3:$A$181,0))</f>
        <v>165295.158</v>
      </c>
      <c r="W2920" s="57">
        <f>'LISTA DOS ITENS'!$U2920/'LISTA DOS ITENS'!$V2920</f>
        <v>0.008695211755</v>
      </c>
      <c r="X2920" s="53" t="s">
        <v>53</v>
      </c>
      <c r="Y2920" s="53" t="s">
        <v>290</v>
      </c>
      <c r="Z2920" s="58" t="str">
        <f>'LISTA DOS ITENS'!$F2920&amp;"-"&amp;'LISTA DOS ITENS'!$H2920&amp;"-"&amp;'LISTA DOS ITENS'!$J2920&amp;"-"&amp;'LISTA DOS ITENS'!$K2920&amp;"-"&amp;'LISTA DOS ITENS'!$I2920</f>
        <v>10373341-2101-0026-CONS/NAC-</v>
      </c>
      <c r="AA2920" s="59" t="str">
        <f t="array" ref="AA2920">INDEX('RESUMO - LOTES E VMA'!$M$3:$M$181,MATCH('LISTA DOS ITENS'!$D2920,'RESUMO - LOTES E VMA'!$A$3:$A$181,0))</f>
        <v>Para Leilão</v>
      </c>
      <c r="AB2920" s="60">
        <f t="array" ref="AB2920">INDEX('RESUMO - LOTES E VMA'!$J$3:$J$181,MATCH('LISTA DOS ITENS'!$D2920,'RESUMO - LOTES E VMA'!$A$3:$A$181,0))</f>
        <v>0.3449683371</v>
      </c>
      <c r="AC2920" s="29" t="str">
        <f t="array" ref="AC2920">INDEX('RESUMO - LOTES E VMA'!$L$3:$L$181,MATCH('LISTA DOS ITENS'!$D2920,'RESUMO - LOTES E VMA'!$A$3:$A$181,0))</f>
        <v>1% do Valor de Comparação do VMA</v>
      </c>
      <c r="AD2920" s="53" t="str">
        <f>VLOOKUP(Tabela1[[#This Row],[Índice]],[1]Planilha1!$A:$A,1,0)</f>
        <v>#ERROR!</v>
      </c>
    </row>
    <row r="2921" ht="15.75" customHeight="1">
      <c r="A2921" s="52">
        <v>258791.0</v>
      </c>
      <c r="B2921" s="53" t="s">
        <v>70</v>
      </c>
      <c r="C2921" s="53" t="s">
        <v>71</v>
      </c>
      <c r="D2921" s="22">
        <v>207405.0</v>
      </c>
      <c r="E2921" s="53" t="s">
        <v>119</v>
      </c>
      <c r="F2921" s="54">
        <v>1.0408163E7</v>
      </c>
      <c r="G2921" s="53" t="s">
        <v>2049</v>
      </c>
      <c r="H2921" s="55">
        <v>2101.0</v>
      </c>
      <c r="I2921" s="55" t="s">
        <v>130</v>
      </c>
      <c r="J2921" s="55" t="s">
        <v>126</v>
      </c>
      <c r="K2921" s="53" t="s">
        <v>73</v>
      </c>
      <c r="L2921" s="53"/>
      <c r="M2921" s="53">
        <v>5.0</v>
      </c>
      <c r="N2921" s="53" t="s">
        <v>440</v>
      </c>
      <c r="O2921" s="25">
        <v>348.8</v>
      </c>
      <c r="P2921" s="25">
        <f>'LISTA DOS ITENS'!$O2921*'LISTA DOS ITENS'!$M2921</f>
        <v>1744</v>
      </c>
      <c r="Q2921" s="25">
        <v>348.8</v>
      </c>
      <c r="R2921" s="25">
        <f>'LISTA DOS ITENS'!$Q2921*'LISTA DOS ITENS'!$M2921</f>
        <v>1744</v>
      </c>
      <c r="S2921" s="56">
        <f>IF('LISTA DOS ITENS'!$P2921&gt;'LISTA DOS ITENS'!$R2921,'LISTA DOS ITENS'!$P2921,'LISTA DOS ITENS'!$R2921)</f>
        <v>1744</v>
      </c>
      <c r="T2921" s="25">
        <v>118.22250138197045</v>
      </c>
      <c r="U2921" s="25">
        <f>'LISTA DOS ITENS'!$T2921*'LISTA DOS ITENS'!$M2921</f>
        <v>591.1125069</v>
      </c>
      <c r="V2921" s="56">
        <f t="array" ref="V2921">INDEX('RESUMO - LOTES E VMA'!$F$3:$F$181,MATCH('LISTA DOS ITENS'!$D2921,'RESUMO - LOTES E VMA'!$A$3:$A$181,0))</f>
        <v>165295.158</v>
      </c>
      <c r="W2921" s="57">
        <f>'LISTA DOS ITENS'!$U2921/'LISTA DOS ITENS'!$V2921</f>
        <v>0.003576102978</v>
      </c>
      <c r="X2921" s="53" t="s">
        <v>53</v>
      </c>
      <c r="Y2921" s="53" t="s">
        <v>290</v>
      </c>
      <c r="Z2921" s="58" t="str">
        <f>'LISTA DOS ITENS'!$F2921&amp;"-"&amp;'LISTA DOS ITENS'!$H2921&amp;"-"&amp;'LISTA DOS ITENS'!$J2921&amp;"-"&amp;'LISTA DOS ITENS'!$K2921&amp;"-"&amp;'LISTA DOS ITENS'!$I2921</f>
        <v>10408163-2101-0026-CONS/NAC-ED-1000-01.02</v>
      </c>
      <c r="AA2921" s="59" t="str">
        <f t="array" ref="AA2921">INDEX('RESUMO - LOTES E VMA'!$M$3:$M$181,MATCH('LISTA DOS ITENS'!$D2921,'RESUMO - LOTES E VMA'!$A$3:$A$181,0))</f>
        <v>Para Leilão</v>
      </c>
      <c r="AB2921" s="60">
        <f t="array" ref="AB2921">INDEX('RESUMO - LOTES E VMA'!$J$3:$J$181,MATCH('LISTA DOS ITENS'!$D2921,'RESUMO - LOTES E VMA'!$A$3:$A$181,0))</f>
        <v>0.3449683371</v>
      </c>
      <c r="AC2921" s="29" t="str">
        <f t="array" ref="AC2921">INDEX('RESUMO - LOTES E VMA'!$L$3:$L$181,MATCH('LISTA DOS ITENS'!$D2921,'RESUMO - LOTES E VMA'!$A$3:$A$181,0))</f>
        <v>1% do Valor de Comparação do VMA</v>
      </c>
      <c r="AD2921" s="53" t="str">
        <f>VLOOKUP(Tabela1[[#This Row],[Índice]],[1]Planilha1!$A:$A,1,0)</f>
        <v>#ERROR!</v>
      </c>
    </row>
    <row r="2922" ht="15.75" customHeight="1">
      <c r="A2922" s="52">
        <v>258792.0</v>
      </c>
      <c r="B2922" s="53" t="s">
        <v>70</v>
      </c>
      <c r="C2922" s="53" t="s">
        <v>71</v>
      </c>
      <c r="D2922" s="22">
        <v>207405.0</v>
      </c>
      <c r="E2922" s="53" t="s">
        <v>119</v>
      </c>
      <c r="F2922" s="54">
        <v>1.0576394E7</v>
      </c>
      <c r="G2922" s="53" t="s">
        <v>2050</v>
      </c>
      <c r="H2922" s="55">
        <v>2101.0</v>
      </c>
      <c r="I2922" s="55"/>
      <c r="J2922" s="55" t="s">
        <v>126</v>
      </c>
      <c r="K2922" s="53" t="s">
        <v>73</v>
      </c>
      <c r="L2922" s="53"/>
      <c r="M2922" s="53">
        <v>13.97</v>
      </c>
      <c r="N2922" s="53" t="s">
        <v>440</v>
      </c>
      <c r="O2922" s="25">
        <v>94.22099763830245</v>
      </c>
      <c r="P2922" s="25">
        <f>'LISTA DOS ITENS'!$O2922*'LISTA DOS ITENS'!$M2922</f>
        <v>1316.267337</v>
      </c>
      <c r="Q2922" s="25">
        <v>484.22</v>
      </c>
      <c r="R2922" s="25">
        <f>'LISTA DOS ITENS'!$Q2922*'LISTA DOS ITENS'!$M2922</f>
        <v>6764.5534</v>
      </c>
      <c r="S2922" s="56">
        <f>IF('LISTA DOS ITENS'!$P2922&gt;'LISTA DOS ITENS'!$R2922,'LISTA DOS ITENS'!$P2922,'LISTA DOS ITENS'!$R2922)</f>
        <v>6764.5534</v>
      </c>
      <c r="T2922" s="25">
        <v>164.12184523846827</v>
      </c>
      <c r="U2922" s="25">
        <f>'LISTA DOS ITENS'!$T2922*'LISTA DOS ITENS'!$M2922</f>
        <v>2292.782178</v>
      </c>
      <c r="V2922" s="56">
        <f t="array" ref="V2922">INDEX('RESUMO - LOTES E VMA'!$F$3:$F$181,MATCH('LISTA DOS ITENS'!$D2922,'RESUMO - LOTES E VMA'!$A$3:$A$181,0))</f>
        <v>165295.158</v>
      </c>
      <c r="W2922" s="57">
        <f>'LISTA DOS ITENS'!$U2922/'LISTA DOS ITENS'!$V2922</f>
        <v>0.0138708369</v>
      </c>
      <c r="X2922" s="53" t="s">
        <v>53</v>
      </c>
      <c r="Y2922" s="53" t="s">
        <v>290</v>
      </c>
      <c r="Z2922" s="58" t="str">
        <f>'LISTA DOS ITENS'!$F2922&amp;"-"&amp;'LISTA DOS ITENS'!$H2922&amp;"-"&amp;'LISTA DOS ITENS'!$J2922&amp;"-"&amp;'LISTA DOS ITENS'!$K2922&amp;"-"&amp;'LISTA DOS ITENS'!$I2922</f>
        <v>10576394-2101-0026-CONS/NAC-</v>
      </c>
      <c r="AA2922" s="59" t="str">
        <f t="array" ref="AA2922">INDEX('RESUMO - LOTES E VMA'!$M$3:$M$181,MATCH('LISTA DOS ITENS'!$D2922,'RESUMO - LOTES E VMA'!$A$3:$A$181,0))</f>
        <v>Para Leilão</v>
      </c>
      <c r="AB2922" s="60">
        <f t="array" ref="AB2922">INDEX('RESUMO - LOTES E VMA'!$J$3:$J$181,MATCH('LISTA DOS ITENS'!$D2922,'RESUMO - LOTES E VMA'!$A$3:$A$181,0))</f>
        <v>0.3449683371</v>
      </c>
      <c r="AC2922" s="29" t="str">
        <f t="array" ref="AC2922">INDEX('RESUMO - LOTES E VMA'!$L$3:$L$181,MATCH('LISTA DOS ITENS'!$D2922,'RESUMO - LOTES E VMA'!$A$3:$A$181,0))</f>
        <v>1% do Valor de Comparação do VMA</v>
      </c>
      <c r="AD2922" s="53" t="str">
        <f>VLOOKUP(Tabela1[[#This Row],[Índice]],[1]Planilha1!$A:$A,1,0)</f>
        <v>#ERROR!</v>
      </c>
    </row>
    <row r="2923" ht="15.75" customHeight="1">
      <c r="A2923" s="52">
        <v>258793.0</v>
      </c>
      <c r="B2923" s="53" t="s">
        <v>70</v>
      </c>
      <c r="C2923" s="53" t="s">
        <v>71</v>
      </c>
      <c r="D2923" s="22">
        <v>207405.0</v>
      </c>
      <c r="E2923" s="53" t="s">
        <v>119</v>
      </c>
      <c r="F2923" s="54">
        <v>1.0576394E7</v>
      </c>
      <c r="G2923" s="53" t="s">
        <v>2050</v>
      </c>
      <c r="H2923" s="55">
        <v>2101.0</v>
      </c>
      <c r="I2923" s="55"/>
      <c r="J2923" s="55" t="s">
        <v>126</v>
      </c>
      <c r="K2923" s="53" t="s">
        <v>80</v>
      </c>
      <c r="L2923" s="53"/>
      <c r="M2923" s="53">
        <v>27.094</v>
      </c>
      <c r="N2923" s="53" t="s">
        <v>440</v>
      </c>
      <c r="O2923" s="25">
        <v>73.77500553628109</v>
      </c>
      <c r="P2923" s="25">
        <f>'LISTA DOS ITENS'!$O2923*'LISTA DOS ITENS'!$M2923</f>
        <v>1998.86</v>
      </c>
      <c r="Q2923" s="25">
        <v>484.22</v>
      </c>
      <c r="R2923" s="25">
        <f>'LISTA DOS ITENS'!$Q2923*'LISTA DOS ITENS'!$M2923</f>
        <v>13119.45668</v>
      </c>
      <c r="S2923" s="56">
        <f>IF('LISTA DOS ITENS'!$P2923&gt;'LISTA DOS ITENS'!$R2923,'LISTA DOS ITENS'!$P2923,'LISTA DOS ITENS'!$R2923)</f>
        <v>13119.45668</v>
      </c>
      <c r="T2923" s="25">
        <v>164.12184523846827</v>
      </c>
      <c r="U2923" s="25">
        <f>'LISTA DOS ITENS'!$T2923*'LISTA DOS ITENS'!$M2923</f>
        <v>4446.717275</v>
      </c>
      <c r="V2923" s="56">
        <f t="array" ref="V2923">INDEX('RESUMO - LOTES E VMA'!$F$3:$F$181,MATCH('LISTA DOS ITENS'!$D2923,'RESUMO - LOTES E VMA'!$A$3:$A$181,0))</f>
        <v>165295.158</v>
      </c>
      <c r="W2923" s="57">
        <f>'LISTA DOS ITENS'!$U2923/'LISTA DOS ITENS'!$V2923</f>
        <v>0.02690167896</v>
      </c>
      <c r="X2923" s="53" t="s">
        <v>53</v>
      </c>
      <c r="Y2923" s="53" t="s">
        <v>290</v>
      </c>
      <c r="Z2923" s="58" t="str">
        <f>'LISTA DOS ITENS'!$F2923&amp;"-"&amp;'LISTA DOS ITENS'!$H2923&amp;"-"&amp;'LISTA DOS ITENS'!$J2923&amp;"-"&amp;'LISTA DOS ITENS'!$K2923&amp;"-"&amp;'LISTA DOS ITENS'!$I2923</f>
        <v>10576394-2101-0026-IMOB/NAC-</v>
      </c>
      <c r="AA2923" s="59" t="str">
        <f t="array" ref="AA2923">INDEX('RESUMO - LOTES E VMA'!$M$3:$M$181,MATCH('LISTA DOS ITENS'!$D2923,'RESUMO - LOTES E VMA'!$A$3:$A$181,0))</f>
        <v>Para Leilão</v>
      </c>
      <c r="AB2923" s="60">
        <f t="array" ref="AB2923">INDEX('RESUMO - LOTES E VMA'!$J$3:$J$181,MATCH('LISTA DOS ITENS'!$D2923,'RESUMO - LOTES E VMA'!$A$3:$A$181,0))</f>
        <v>0.3449683371</v>
      </c>
      <c r="AC2923" s="29" t="str">
        <f t="array" ref="AC2923">INDEX('RESUMO - LOTES E VMA'!$L$3:$L$181,MATCH('LISTA DOS ITENS'!$D2923,'RESUMO - LOTES E VMA'!$A$3:$A$181,0))</f>
        <v>1% do Valor de Comparação do VMA</v>
      </c>
      <c r="AD2923" s="53" t="str">
        <f>VLOOKUP(Tabela1[[#This Row],[Índice]],[1]Planilha1!$A:$A,1,0)</f>
        <v>#ERROR!</v>
      </c>
    </row>
    <row r="2924" ht="15.75" customHeight="1">
      <c r="A2924" s="52">
        <v>258794.0</v>
      </c>
      <c r="B2924" s="53" t="s">
        <v>70</v>
      </c>
      <c r="C2924" s="53" t="s">
        <v>71</v>
      </c>
      <c r="D2924" s="22">
        <v>207405.0</v>
      </c>
      <c r="E2924" s="53" t="s">
        <v>119</v>
      </c>
      <c r="F2924" s="54">
        <v>1.0576394E7</v>
      </c>
      <c r="G2924" s="53" t="s">
        <v>2050</v>
      </c>
      <c r="H2924" s="55">
        <v>2101.0</v>
      </c>
      <c r="I2924" s="55" t="s">
        <v>81</v>
      </c>
      <c r="J2924" s="55" t="s">
        <v>126</v>
      </c>
      <c r="K2924" s="53" t="s">
        <v>80</v>
      </c>
      <c r="L2924" s="53"/>
      <c r="M2924" s="53">
        <v>18.654999999999998</v>
      </c>
      <c r="N2924" s="53" t="s">
        <v>440</v>
      </c>
      <c r="O2924" s="25">
        <v>73.45287824758024</v>
      </c>
      <c r="P2924" s="25">
        <f>'LISTA DOS ITENS'!$O2924*'LISTA DOS ITENS'!$M2924</f>
        <v>1370.263444</v>
      </c>
      <c r="Q2924" s="25">
        <v>484.22</v>
      </c>
      <c r="R2924" s="25">
        <f>'LISTA DOS ITENS'!$Q2924*'LISTA DOS ITENS'!$M2924</f>
        <v>9033.1241</v>
      </c>
      <c r="S2924" s="56">
        <f>IF('LISTA DOS ITENS'!$P2924&gt;'LISTA DOS ITENS'!$R2924,'LISTA DOS ITENS'!$P2924,'LISTA DOS ITENS'!$R2924)</f>
        <v>9033.1241</v>
      </c>
      <c r="T2924" s="25">
        <v>164.12184523846827</v>
      </c>
      <c r="U2924" s="25">
        <f>'LISTA DOS ITENS'!$T2924*'LISTA DOS ITENS'!$M2924</f>
        <v>3061.693023</v>
      </c>
      <c r="V2924" s="56">
        <f t="array" ref="V2924">INDEX('RESUMO - LOTES E VMA'!$F$3:$F$181,MATCH('LISTA DOS ITENS'!$D2924,'RESUMO - LOTES E VMA'!$A$3:$A$181,0))</f>
        <v>165295.158</v>
      </c>
      <c r="W2924" s="57">
        <f>'LISTA DOS ITENS'!$U2924/'LISTA DOS ITENS'!$V2924</f>
        <v>0.01852258142</v>
      </c>
      <c r="X2924" s="53" t="s">
        <v>53</v>
      </c>
      <c r="Y2924" s="53" t="s">
        <v>290</v>
      </c>
      <c r="Z2924" s="58" t="str">
        <f>'LISTA DOS ITENS'!$F2924&amp;"-"&amp;'LISTA DOS ITENS'!$H2924&amp;"-"&amp;'LISTA DOS ITENS'!$J2924&amp;"-"&amp;'LISTA DOS ITENS'!$K2924&amp;"-"&amp;'LISTA DOS ITENS'!$I2924</f>
        <v>10576394-2101-0026-IMOB/NAC-ED-1000-01.01</v>
      </c>
      <c r="AA2924" s="59" t="str">
        <f t="array" ref="AA2924">INDEX('RESUMO - LOTES E VMA'!$M$3:$M$181,MATCH('LISTA DOS ITENS'!$D2924,'RESUMO - LOTES E VMA'!$A$3:$A$181,0))</f>
        <v>Para Leilão</v>
      </c>
      <c r="AB2924" s="60">
        <f t="array" ref="AB2924">INDEX('RESUMO - LOTES E VMA'!$J$3:$J$181,MATCH('LISTA DOS ITENS'!$D2924,'RESUMO - LOTES E VMA'!$A$3:$A$181,0))</f>
        <v>0.3449683371</v>
      </c>
      <c r="AC2924" s="29" t="str">
        <f t="array" ref="AC2924">INDEX('RESUMO - LOTES E VMA'!$L$3:$L$181,MATCH('LISTA DOS ITENS'!$D2924,'RESUMO - LOTES E VMA'!$A$3:$A$181,0))</f>
        <v>1% do Valor de Comparação do VMA</v>
      </c>
      <c r="AD2924" s="53" t="str">
        <f>VLOOKUP(Tabela1[[#This Row],[Índice]],[1]Planilha1!$A:$A,1,0)</f>
        <v>#ERROR!</v>
      </c>
    </row>
    <row r="2925" ht="15.75" customHeight="1">
      <c r="A2925" s="52">
        <v>258795.0</v>
      </c>
      <c r="B2925" s="53" t="s">
        <v>70</v>
      </c>
      <c r="C2925" s="53" t="s">
        <v>71</v>
      </c>
      <c r="D2925" s="22">
        <v>207405.0</v>
      </c>
      <c r="E2925" s="53" t="s">
        <v>119</v>
      </c>
      <c r="F2925" s="54">
        <v>1.0576394E7</v>
      </c>
      <c r="G2925" s="53" t="s">
        <v>2050</v>
      </c>
      <c r="H2925" s="55">
        <v>2101.0</v>
      </c>
      <c r="I2925" s="55"/>
      <c r="J2925" s="55" t="s">
        <v>126</v>
      </c>
      <c r="K2925" s="53" t="s">
        <v>57</v>
      </c>
      <c r="L2925" s="53"/>
      <c r="M2925" s="53">
        <v>72.269</v>
      </c>
      <c r="N2925" s="53" t="s">
        <v>440</v>
      </c>
      <c r="O2925" s="25">
        <v>19.749961947723087</v>
      </c>
      <c r="P2925" s="25">
        <f>'LISTA DOS ITENS'!$O2925*'LISTA DOS ITENS'!$M2925</f>
        <v>1427.31</v>
      </c>
      <c r="Q2925" s="25">
        <v>484.22</v>
      </c>
      <c r="R2925" s="25">
        <f>'LISTA DOS ITENS'!$Q2925*'LISTA DOS ITENS'!$M2925</f>
        <v>34994.09518</v>
      </c>
      <c r="S2925" s="56">
        <f>IF('LISTA DOS ITENS'!$P2925&gt;'LISTA DOS ITENS'!$R2925,'LISTA DOS ITENS'!$P2925,'LISTA DOS ITENS'!$R2925)</f>
        <v>34994.09518</v>
      </c>
      <c r="T2925" s="25">
        <v>164.12184523846827</v>
      </c>
      <c r="U2925" s="25">
        <f>'LISTA DOS ITENS'!$T2925*'LISTA DOS ITENS'!$M2925</f>
        <v>11860.92163</v>
      </c>
      <c r="V2925" s="56">
        <f t="array" ref="V2925">INDEX('RESUMO - LOTES E VMA'!$F$3:$F$181,MATCH('LISTA DOS ITENS'!$D2925,'RESUMO - LOTES E VMA'!$A$3:$A$181,0))</f>
        <v>165295.158</v>
      </c>
      <c r="W2925" s="57">
        <f>'LISTA DOS ITENS'!$U2925/'LISTA DOS ITENS'!$V2925</f>
        <v>0.07175601375</v>
      </c>
      <c r="X2925" s="53" t="s">
        <v>53</v>
      </c>
      <c r="Y2925" s="53" t="s">
        <v>290</v>
      </c>
      <c r="Z2925" s="58" t="str">
        <f>'LISTA DOS ITENS'!$F2925&amp;"-"&amp;'LISTA DOS ITENS'!$H2925&amp;"-"&amp;'LISTA DOS ITENS'!$J2925&amp;"-"&amp;'LISTA DOS ITENS'!$K2925&amp;"-"&amp;'LISTA DOS ITENS'!$I2925</f>
        <v>10576394-2101-0026-USADO-</v>
      </c>
      <c r="AA2925" s="59" t="str">
        <f t="array" ref="AA2925">INDEX('RESUMO - LOTES E VMA'!$M$3:$M$181,MATCH('LISTA DOS ITENS'!$D2925,'RESUMO - LOTES E VMA'!$A$3:$A$181,0))</f>
        <v>Para Leilão</v>
      </c>
      <c r="AB2925" s="60">
        <f t="array" ref="AB2925">INDEX('RESUMO - LOTES E VMA'!$J$3:$J$181,MATCH('LISTA DOS ITENS'!$D2925,'RESUMO - LOTES E VMA'!$A$3:$A$181,0))</f>
        <v>0.3449683371</v>
      </c>
      <c r="AC2925" s="29" t="str">
        <f t="array" ref="AC2925">INDEX('RESUMO - LOTES E VMA'!$L$3:$L$181,MATCH('LISTA DOS ITENS'!$D2925,'RESUMO - LOTES E VMA'!$A$3:$A$181,0))</f>
        <v>1% do Valor de Comparação do VMA</v>
      </c>
      <c r="AD2925" s="53" t="str">
        <f>VLOOKUP(Tabela1[[#This Row],[Índice]],[1]Planilha1!$A:$A,1,0)</f>
        <v>#ERROR!</v>
      </c>
    </row>
    <row r="2926" ht="15.75" customHeight="1">
      <c r="A2926" s="52">
        <v>258796.0</v>
      </c>
      <c r="B2926" s="53" t="s">
        <v>70</v>
      </c>
      <c r="C2926" s="53" t="s">
        <v>71</v>
      </c>
      <c r="D2926" s="22">
        <v>207405.0</v>
      </c>
      <c r="E2926" s="53" t="s">
        <v>119</v>
      </c>
      <c r="F2926" s="54">
        <v>1.0673697E7</v>
      </c>
      <c r="G2926" s="53" t="s">
        <v>2051</v>
      </c>
      <c r="H2926" s="55">
        <v>2101.0</v>
      </c>
      <c r="I2926" s="55"/>
      <c r="J2926" s="55" t="s">
        <v>126</v>
      </c>
      <c r="K2926" s="53" t="s">
        <v>73</v>
      </c>
      <c r="L2926" s="53"/>
      <c r="M2926" s="53">
        <v>18.0</v>
      </c>
      <c r="N2926" s="53" t="s">
        <v>440</v>
      </c>
      <c r="O2926" s="25">
        <v>96.67</v>
      </c>
      <c r="P2926" s="25">
        <f>'LISTA DOS ITENS'!$O2926*'LISTA DOS ITENS'!$M2926</f>
        <v>1740.06</v>
      </c>
      <c r="Q2926" s="25">
        <v>96.67</v>
      </c>
      <c r="R2926" s="25">
        <f>'LISTA DOS ITENS'!$Q2926*'LISTA DOS ITENS'!$M2926</f>
        <v>1740.06</v>
      </c>
      <c r="S2926" s="56">
        <f>IF('LISTA DOS ITENS'!$P2926&gt;'LISTA DOS ITENS'!$R2926,'LISTA DOS ITENS'!$P2926,'LISTA DOS ITENS'!$R2926)</f>
        <v>1740.06</v>
      </c>
      <c r="T2926" s="25">
        <v>5.3168500000000005</v>
      </c>
      <c r="U2926" s="25">
        <f>'LISTA DOS ITENS'!$T2926*'LISTA DOS ITENS'!$M2926</f>
        <v>95.7033</v>
      </c>
      <c r="V2926" s="56">
        <f t="array" ref="V2926">INDEX('RESUMO - LOTES E VMA'!$F$3:$F$181,MATCH('LISTA DOS ITENS'!$D2926,'RESUMO - LOTES E VMA'!$A$3:$A$181,0))</f>
        <v>165295.158</v>
      </c>
      <c r="W2926" s="57">
        <f>'LISTA DOS ITENS'!$U2926/'LISTA DOS ITENS'!$V2926</f>
        <v>0.0005789842917</v>
      </c>
      <c r="X2926" s="53" t="s">
        <v>53</v>
      </c>
      <c r="Y2926" s="53" t="s">
        <v>290</v>
      </c>
      <c r="Z2926" s="58" t="str">
        <f>'LISTA DOS ITENS'!$F2926&amp;"-"&amp;'LISTA DOS ITENS'!$H2926&amp;"-"&amp;'LISTA DOS ITENS'!$J2926&amp;"-"&amp;'LISTA DOS ITENS'!$K2926&amp;"-"&amp;'LISTA DOS ITENS'!$I2926</f>
        <v>10673697-2101-0026-CONS/NAC-</v>
      </c>
      <c r="AA2926" s="59" t="str">
        <f t="array" ref="AA2926">INDEX('RESUMO - LOTES E VMA'!$M$3:$M$181,MATCH('LISTA DOS ITENS'!$D2926,'RESUMO - LOTES E VMA'!$A$3:$A$181,0))</f>
        <v>Para Leilão</v>
      </c>
      <c r="AB2926" s="60">
        <f t="array" ref="AB2926">INDEX('RESUMO - LOTES E VMA'!$J$3:$J$181,MATCH('LISTA DOS ITENS'!$D2926,'RESUMO - LOTES E VMA'!$A$3:$A$181,0))</f>
        <v>0.3449683371</v>
      </c>
      <c r="AC2926" s="29" t="str">
        <f t="array" ref="AC2926">INDEX('RESUMO - LOTES E VMA'!$L$3:$L$181,MATCH('LISTA DOS ITENS'!$D2926,'RESUMO - LOTES E VMA'!$A$3:$A$181,0))</f>
        <v>1% do Valor de Comparação do VMA</v>
      </c>
      <c r="AD2926" s="53" t="str">
        <f>VLOOKUP(Tabela1[[#This Row],[Índice]],[1]Planilha1!$A:$A,1,0)</f>
        <v>#ERROR!</v>
      </c>
    </row>
    <row r="2927" ht="15.75" customHeight="1">
      <c r="A2927" s="52">
        <v>258797.0</v>
      </c>
      <c r="B2927" s="53" t="s">
        <v>70</v>
      </c>
      <c r="C2927" s="53" t="s">
        <v>71</v>
      </c>
      <c r="D2927" s="22">
        <v>207405.0</v>
      </c>
      <c r="E2927" s="53" t="s">
        <v>119</v>
      </c>
      <c r="F2927" s="54">
        <v>1.0673697E7</v>
      </c>
      <c r="G2927" s="53" t="s">
        <v>2051</v>
      </c>
      <c r="H2927" s="55">
        <v>2101.0</v>
      </c>
      <c r="I2927" s="55" t="s">
        <v>130</v>
      </c>
      <c r="J2927" s="55" t="s">
        <v>126</v>
      </c>
      <c r="K2927" s="53" t="s">
        <v>73</v>
      </c>
      <c r="L2927" s="53"/>
      <c r="M2927" s="53">
        <v>41.0</v>
      </c>
      <c r="N2927" s="53" t="s">
        <v>440</v>
      </c>
      <c r="O2927" s="25">
        <v>96.67</v>
      </c>
      <c r="P2927" s="25">
        <f>'LISTA DOS ITENS'!$O2927*'LISTA DOS ITENS'!$M2927</f>
        <v>3963.47</v>
      </c>
      <c r="Q2927" s="25">
        <v>96.67</v>
      </c>
      <c r="R2927" s="25">
        <f>'LISTA DOS ITENS'!$Q2927*'LISTA DOS ITENS'!$M2927</f>
        <v>3963.47</v>
      </c>
      <c r="S2927" s="56">
        <f>IF('LISTA DOS ITENS'!$P2927&gt;'LISTA DOS ITENS'!$R2927,'LISTA DOS ITENS'!$P2927,'LISTA DOS ITENS'!$R2927)</f>
        <v>3963.47</v>
      </c>
      <c r="T2927" s="25">
        <v>5.3168500000000005</v>
      </c>
      <c r="U2927" s="25">
        <f>'LISTA DOS ITENS'!$T2927*'LISTA DOS ITENS'!$M2927</f>
        <v>217.99085</v>
      </c>
      <c r="V2927" s="56">
        <f t="array" ref="V2927">INDEX('RESUMO - LOTES E VMA'!$F$3:$F$181,MATCH('LISTA DOS ITENS'!$D2927,'RESUMO - LOTES E VMA'!$A$3:$A$181,0))</f>
        <v>165295.158</v>
      </c>
      <c r="W2927" s="57">
        <f>'LISTA DOS ITENS'!$U2927/'LISTA DOS ITENS'!$V2927</f>
        <v>0.001318797553</v>
      </c>
      <c r="X2927" s="53" t="s">
        <v>53</v>
      </c>
      <c r="Y2927" s="53" t="s">
        <v>290</v>
      </c>
      <c r="Z2927" s="58" t="str">
        <f>'LISTA DOS ITENS'!$F2927&amp;"-"&amp;'LISTA DOS ITENS'!$H2927&amp;"-"&amp;'LISTA DOS ITENS'!$J2927&amp;"-"&amp;'LISTA DOS ITENS'!$K2927&amp;"-"&amp;'LISTA DOS ITENS'!$I2927</f>
        <v>10673697-2101-0026-CONS/NAC-ED-1000-01.02</v>
      </c>
      <c r="AA2927" s="59" t="str">
        <f t="array" ref="AA2927">INDEX('RESUMO - LOTES E VMA'!$M$3:$M$181,MATCH('LISTA DOS ITENS'!$D2927,'RESUMO - LOTES E VMA'!$A$3:$A$181,0))</f>
        <v>Para Leilão</v>
      </c>
      <c r="AB2927" s="60">
        <f t="array" ref="AB2927">INDEX('RESUMO - LOTES E VMA'!$J$3:$J$181,MATCH('LISTA DOS ITENS'!$D2927,'RESUMO - LOTES E VMA'!$A$3:$A$181,0))</f>
        <v>0.3449683371</v>
      </c>
      <c r="AC2927" s="29" t="str">
        <f t="array" ref="AC2927">INDEX('RESUMO - LOTES E VMA'!$L$3:$L$181,MATCH('LISTA DOS ITENS'!$D2927,'RESUMO - LOTES E VMA'!$A$3:$A$181,0))</f>
        <v>1% do Valor de Comparação do VMA</v>
      </c>
      <c r="AD2927" s="53" t="str">
        <f>VLOOKUP(Tabela1[[#This Row],[Índice]],[1]Planilha1!$A:$A,1,0)</f>
        <v>#ERROR!</v>
      </c>
    </row>
    <row r="2928" ht="15.75" customHeight="1">
      <c r="A2928" s="52">
        <v>258798.0</v>
      </c>
      <c r="B2928" s="53" t="s">
        <v>70</v>
      </c>
      <c r="C2928" s="53" t="s">
        <v>71</v>
      </c>
      <c r="D2928" s="22">
        <v>207405.0</v>
      </c>
      <c r="E2928" s="53" t="s">
        <v>119</v>
      </c>
      <c r="F2928" s="54">
        <v>1.0702768E7</v>
      </c>
      <c r="G2928" s="53" t="s">
        <v>2052</v>
      </c>
      <c r="H2928" s="55">
        <v>2101.0</v>
      </c>
      <c r="I2928" s="55"/>
      <c r="J2928" s="55" t="s">
        <v>126</v>
      </c>
      <c r="K2928" s="53" t="s">
        <v>122</v>
      </c>
      <c r="L2928" s="53"/>
      <c r="M2928" s="53">
        <v>0.16</v>
      </c>
      <c r="N2928" s="53" t="s">
        <v>440</v>
      </c>
      <c r="O2928" s="25">
        <v>203.68750000000003</v>
      </c>
      <c r="P2928" s="25">
        <f>'LISTA DOS ITENS'!$O2928*'LISTA DOS ITENS'!$M2928</f>
        <v>32.59</v>
      </c>
      <c r="Q2928" s="25">
        <v>354.42</v>
      </c>
      <c r="R2928" s="25">
        <f>'LISTA DOS ITENS'!$Q2928*'LISTA DOS ITENS'!$M2928</f>
        <v>56.7072</v>
      </c>
      <c r="S2928" s="56">
        <f>IF('LISTA DOS ITENS'!$P2928&gt;'LISTA DOS ITENS'!$R2928,'LISTA DOS ITENS'!$P2928,'LISTA DOS ITENS'!$R2928)</f>
        <v>56.7072</v>
      </c>
      <c r="T2928" s="25">
        <v>119.72519661331194</v>
      </c>
      <c r="U2928" s="25">
        <f>'LISTA DOS ITENS'!$T2928*'LISTA DOS ITENS'!$M2928</f>
        <v>19.15603146</v>
      </c>
      <c r="V2928" s="56">
        <f t="array" ref="V2928">INDEX('RESUMO - LOTES E VMA'!$F$3:$F$181,MATCH('LISTA DOS ITENS'!$D2928,'RESUMO - LOTES E VMA'!$A$3:$A$181,0))</f>
        <v>165295.158</v>
      </c>
      <c r="W2928" s="57">
        <f>'LISTA DOS ITENS'!$U2928/'LISTA DOS ITENS'!$V2928</f>
        <v>0.0001158898523</v>
      </c>
      <c r="X2928" s="53" t="s">
        <v>53</v>
      </c>
      <c r="Y2928" s="53" t="s">
        <v>290</v>
      </c>
      <c r="Z2928" s="58" t="str">
        <f>'LISTA DOS ITENS'!$F2928&amp;"-"&amp;'LISTA DOS ITENS'!$H2928&amp;"-"&amp;'LISTA DOS ITENS'!$J2928&amp;"-"&amp;'LISTA DOS ITENS'!$K2928&amp;"-"&amp;'LISTA DOS ITENS'!$I2928</f>
        <v>10702768-2101-0026-IMOB/IAMN-</v>
      </c>
      <c r="AA2928" s="59" t="str">
        <f t="array" ref="AA2928">INDEX('RESUMO - LOTES E VMA'!$M$3:$M$181,MATCH('LISTA DOS ITENS'!$D2928,'RESUMO - LOTES E VMA'!$A$3:$A$181,0))</f>
        <v>Para Leilão</v>
      </c>
      <c r="AB2928" s="60">
        <f t="array" ref="AB2928">INDEX('RESUMO - LOTES E VMA'!$J$3:$J$181,MATCH('LISTA DOS ITENS'!$D2928,'RESUMO - LOTES E VMA'!$A$3:$A$181,0))</f>
        <v>0.3449683371</v>
      </c>
      <c r="AC2928" s="29" t="str">
        <f t="array" ref="AC2928">INDEX('RESUMO - LOTES E VMA'!$L$3:$L$181,MATCH('LISTA DOS ITENS'!$D2928,'RESUMO - LOTES E VMA'!$A$3:$A$181,0))</f>
        <v>1% do Valor de Comparação do VMA</v>
      </c>
      <c r="AD2928" s="53" t="str">
        <f>VLOOKUP(Tabela1[[#This Row],[Índice]],[1]Planilha1!$A:$A,1,0)</f>
        <v>#ERROR!</v>
      </c>
    </row>
    <row r="2929" ht="15.75" customHeight="1">
      <c r="A2929" s="52">
        <v>258799.0</v>
      </c>
      <c r="B2929" s="53" t="s">
        <v>70</v>
      </c>
      <c r="C2929" s="53" t="s">
        <v>71</v>
      </c>
      <c r="D2929" s="22">
        <v>207405.0</v>
      </c>
      <c r="E2929" s="53" t="s">
        <v>119</v>
      </c>
      <c r="F2929" s="54">
        <v>1.0702768E7</v>
      </c>
      <c r="G2929" s="53" t="s">
        <v>2052</v>
      </c>
      <c r="H2929" s="55">
        <v>2101.0</v>
      </c>
      <c r="I2929" s="55" t="s">
        <v>81</v>
      </c>
      <c r="J2929" s="55" t="s">
        <v>126</v>
      </c>
      <c r="K2929" s="53" t="s">
        <v>122</v>
      </c>
      <c r="L2929" s="53"/>
      <c r="M2929" s="53">
        <v>28.84</v>
      </c>
      <c r="N2929" s="53" t="s">
        <v>440</v>
      </c>
      <c r="O2929" s="25">
        <v>203.68862068965518</v>
      </c>
      <c r="P2929" s="25">
        <f>'LISTA DOS ITENS'!$O2929*'LISTA DOS ITENS'!$M2929</f>
        <v>5874.379821</v>
      </c>
      <c r="Q2929" s="25">
        <v>354.42</v>
      </c>
      <c r="R2929" s="25">
        <f>'LISTA DOS ITENS'!$Q2929*'LISTA DOS ITENS'!$M2929</f>
        <v>10221.4728</v>
      </c>
      <c r="S2929" s="56">
        <f>IF('LISTA DOS ITENS'!$P2929&gt;'LISTA DOS ITENS'!$R2929,'LISTA DOS ITENS'!$P2929,'LISTA DOS ITENS'!$R2929)</f>
        <v>10221.4728</v>
      </c>
      <c r="T2929" s="25">
        <v>119.72519661331194</v>
      </c>
      <c r="U2929" s="25">
        <f>'LISTA DOS ITENS'!$T2929*'LISTA DOS ITENS'!$M2929</f>
        <v>3452.87467</v>
      </c>
      <c r="V2929" s="56">
        <f t="array" ref="V2929">INDEX('RESUMO - LOTES E VMA'!$F$3:$F$181,MATCH('LISTA DOS ITENS'!$D2929,'RESUMO - LOTES E VMA'!$A$3:$A$181,0))</f>
        <v>165295.158</v>
      </c>
      <c r="W2929" s="57">
        <f>'LISTA DOS ITENS'!$U2929/'LISTA DOS ITENS'!$V2929</f>
        <v>0.02088914588</v>
      </c>
      <c r="X2929" s="53" t="s">
        <v>53</v>
      </c>
      <c r="Y2929" s="53" t="s">
        <v>290</v>
      </c>
      <c r="Z2929" s="58" t="str">
        <f>'LISTA DOS ITENS'!$F2929&amp;"-"&amp;'LISTA DOS ITENS'!$H2929&amp;"-"&amp;'LISTA DOS ITENS'!$J2929&amp;"-"&amp;'LISTA DOS ITENS'!$K2929&amp;"-"&amp;'LISTA DOS ITENS'!$I2929</f>
        <v>10702768-2101-0026-IMOB/IAMN-ED-1000-01.01</v>
      </c>
      <c r="AA2929" s="59" t="str">
        <f t="array" ref="AA2929">INDEX('RESUMO - LOTES E VMA'!$M$3:$M$181,MATCH('LISTA DOS ITENS'!$D2929,'RESUMO - LOTES E VMA'!$A$3:$A$181,0))</f>
        <v>Para Leilão</v>
      </c>
      <c r="AB2929" s="60">
        <f t="array" ref="AB2929">INDEX('RESUMO - LOTES E VMA'!$J$3:$J$181,MATCH('LISTA DOS ITENS'!$D2929,'RESUMO - LOTES E VMA'!$A$3:$A$181,0))</f>
        <v>0.3449683371</v>
      </c>
      <c r="AC2929" s="29" t="str">
        <f t="array" ref="AC2929">INDEX('RESUMO - LOTES E VMA'!$L$3:$L$181,MATCH('LISTA DOS ITENS'!$D2929,'RESUMO - LOTES E VMA'!$A$3:$A$181,0))</f>
        <v>1% do Valor de Comparação do VMA</v>
      </c>
      <c r="AD2929" s="53" t="str">
        <f>VLOOKUP(Tabela1[[#This Row],[Índice]],[1]Planilha1!$A:$A,1,0)</f>
        <v>#ERROR!</v>
      </c>
    </row>
    <row r="2930" ht="15.75" customHeight="1">
      <c r="A2930" s="52">
        <v>258800.0</v>
      </c>
      <c r="B2930" s="53" t="s">
        <v>70</v>
      </c>
      <c r="C2930" s="53" t="s">
        <v>71</v>
      </c>
      <c r="D2930" s="22">
        <v>207405.0</v>
      </c>
      <c r="E2930" s="53" t="s">
        <v>119</v>
      </c>
      <c r="F2930" s="54">
        <v>1.0753967E7</v>
      </c>
      <c r="G2930" s="53" t="s">
        <v>2053</v>
      </c>
      <c r="H2930" s="55">
        <v>2101.0</v>
      </c>
      <c r="I2930" s="55" t="s">
        <v>81</v>
      </c>
      <c r="J2930" s="55" t="s">
        <v>126</v>
      </c>
      <c r="K2930" s="53" t="s">
        <v>80</v>
      </c>
      <c r="L2930" s="53"/>
      <c r="M2930" s="53">
        <v>58.25200000000008</v>
      </c>
      <c r="N2930" s="53" t="s">
        <v>440</v>
      </c>
      <c r="O2930" s="25">
        <v>94.17134071340713</v>
      </c>
      <c r="P2930" s="25">
        <f>'LISTA DOS ITENS'!$O2930*'LISTA DOS ITENS'!$M2930</f>
        <v>5485.668939</v>
      </c>
      <c r="Q2930" s="25">
        <v>128.29</v>
      </c>
      <c r="R2930" s="25">
        <f>'LISTA DOS ITENS'!$Q2930*'LISTA DOS ITENS'!$M2930</f>
        <v>7473.14908</v>
      </c>
      <c r="S2930" s="56">
        <f>IF('LISTA DOS ITENS'!$P2930&gt;'LISTA DOS ITENS'!$R2930,'LISTA DOS ITENS'!$P2930,'LISTA DOS ITENS'!$R2930)</f>
        <v>7473.14908</v>
      </c>
      <c r="T2930" s="25">
        <v>43.12550657962152</v>
      </c>
      <c r="U2930" s="25">
        <f>'LISTA DOS ITENS'!$T2930*'LISTA DOS ITENS'!$M2930</f>
        <v>2512.147009</v>
      </c>
      <c r="V2930" s="56">
        <f t="array" ref="V2930">INDEX('RESUMO - LOTES E VMA'!$F$3:$F$181,MATCH('LISTA DOS ITENS'!$D2930,'RESUMO - LOTES E VMA'!$A$3:$A$181,0))</f>
        <v>165295.158</v>
      </c>
      <c r="W2930" s="57">
        <f>'LISTA DOS ITENS'!$U2930/'LISTA DOS ITENS'!$V2930</f>
        <v>0.01519794675</v>
      </c>
      <c r="X2930" s="53" t="s">
        <v>53</v>
      </c>
      <c r="Y2930" s="53" t="s">
        <v>290</v>
      </c>
      <c r="Z2930" s="58" t="str">
        <f>'LISTA DOS ITENS'!$F2930&amp;"-"&amp;'LISTA DOS ITENS'!$H2930&amp;"-"&amp;'LISTA DOS ITENS'!$J2930&amp;"-"&amp;'LISTA DOS ITENS'!$K2930&amp;"-"&amp;'LISTA DOS ITENS'!$I2930</f>
        <v>10753967-2101-0026-IMOB/NAC-ED-1000-01.01</v>
      </c>
      <c r="AA2930" s="59" t="str">
        <f t="array" ref="AA2930">INDEX('RESUMO - LOTES E VMA'!$M$3:$M$181,MATCH('LISTA DOS ITENS'!$D2930,'RESUMO - LOTES E VMA'!$A$3:$A$181,0))</f>
        <v>Para Leilão</v>
      </c>
      <c r="AB2930" s="60">
        <f t="array" ref="AB2930">INDEX('RESUMO - LOTES E VMA'!$J$3:$J$181,MATCH('LISTA DOS ITENS'!$D2930,'RESUMO - LOTES E VMA'!$A$3:$A$181,0))</f>
        <v>0.3449683371</v>
      </c>
      <c r="AC2930" s="29" t="str">
        <f t="array" ref="AC2930">INDEX('RESUMO - LOTES E VMA'!$L$3:$L$181,MATCH('LISTA DOS ITENS'!$D2930,'RESUMO - LOTES E VMA'!$A$3:$A$181,0))</f>
        <v>1% do Valor de Comparação do VMA</v>
      </c>
      <c r="AD2930" s="53" t="str">
        <f>VLOOKUP(Tabela1[[#This Row],[Índice]],[1]Planilha1!$A:$A,1,0)</f>
        <v>#ERROR!</v>
      </c>
    </row>
    <row r="2931" ht="15.75" customHeight="1">
      <c r="A2931" s="52">
        <v>258801.0</v>
      </c>
      <c r="B2931" s="53" t="s">
        <v>70</v>
      </c>
      <c r="C2931" s="53" t="s">
        <v>71</v>
      </c>
      <c r="D2931" s="22">
        <v>207405.0</v>
      </c>
      <c r="E2931" s="53" t="s">
        <v>119</v>
      </c>
      <c r="F2931" s="54">
        <v>1.080795E7</v>
      </c>
      <c r="G2931" s="53" t="s">
        <v>2054</v>
      </c>
      <c r="H2931" s="55">
        <v>2101.0</v>
      </c>
      <c r="I2931" s="55"/>
      <c r="J2931" s="55" t="s">
        <v>126</v>
      </c>
      <c r="K2931" s="53" t="s">
        <v>80</v>
      </c>
      <c r="L2931" s="53"/>
      <c r="M2931" s="53">
        <v>23.96</v>
      </c>
      <c r="N2931" s="53" t="s">
        <v>440</v>
      </c>
      <c r="O2931" s="25">
        <v>150.0</v>
      </c>
      <c r="P2931" s="25">
        <f>'LISTA DOS ITENS'!$O2931*'LISTA DOS ITENS'!$M2931</f>
        <v>3594</v>
      </c>
      <c r="Q2931" s="25">
        <v>150.0</v>
      </c>
      <c r="R2931" s="25">
        <f>'LISTA DOS ITENS'!$Q2931*'LISTA DOS ITENS'!$M2931</f>
        <v>3594</v>
      </c>
      <c r="S2931" s="56">
        <f>IF('LISTA DOS ITENS'!$P2931&gt;'LISTA DOS ITENS'!$R2931,'LISTA DOS ITENS'!$P2931,'LISTA DOS ITENS'!$R2931)</f>
        <v>3594</v>
      </c>
      <c r="T2931" s="25">
        <v>50.841098644769396</v>
      </c>
      <c r="U2931" s="25">
        <f>'LISTA DOS ITENS'!$T2931*'LISTA DOS ITENS'!$M2931</f>
        <v>1218.152724</v>
      </c>
      <c r="V2931" s="56">
        <f t="array" ref="V2931">INDEX('RESUMO - LOTES E VMA'!$F$3:$F$181,MATCH('LISTA DOS ITENS'!$D2931,'RESUMO - LOTES E VMA'!$A$3:$A$181,0))</f>
        <v>165295.158</v>
      </c>
      <c r="W2931" s="57">
        <f>'LISTA DOS ITENS'!$U2931/'LISTA DOS ITENS'!$V2931</f>
        <v>0.007369560839</v>
      </c>
      <c r="X2931" s="53" t="s">
        <v>53</v>
      </c>
      <c r="Y2931" s="53" t="s">
        <v>290</v>
      </c>
      <c r="Z2931" s="58" t="str">
        <f>'LISTA DOS ITENS'!$F2931&amp;"-"&amp;'LISTA DOS ITENS'!$H2931&amp;"-"&amp;'LISTA DOS ITENS'!$J2931&amp;"-"&amp;'LISTA DOS ITENS'!$K2931&amp;"-"&amp;'LISTA DOS ITENS'!$I2931</f>
        <v>10807950-2101-0026-IMOB/NAC-</v>
      </c>
      <c r="AA2931" s="59" t="str">
        <f t="array" ref="AA2931">INDEX('RESUMO - LOTES E VMA'!$M$3:$M$181,MATCH('LISTA DOS ITENS'!$D2931,'RESUMO - LOTES E VMA'!$A$3:$A$181,0))</f>
        <v>Para Leilão</v>
      </c>
      <c r="AB2931" s="60">
        <f t="array" ref="AB2931">INDEX('RESUMO - LOTES E VMA'!$J$3:$J$181,MATCH('LISTA DOS ITENS'!$D2931,'RESUMO - LOTES E VMA'!$A$3:$A$181,0))</f>
        <v>0.3449683371</v>
      </c>
      <c r="AC2931" s="29" t="str">
        <f t="array" ref="AC2931">INDEX('RESUMO - LOTES E VMA'!$L$3:$L$181,MATCH('LISTA DOS ITENS'!$D2931,'RESUMO - LOTES E VMA'!$A$3:$A$181,0))</f>
        <v>1% do Valor de Comparação do VMA</v>
      </c>
      <c r="AD2931" s="53" t="str">
        <f>VLOOKUP(Tabela1[[#This Row],[Índice]],[1]Planilha1!$A:$A,1,0)</f>
        <v>#ERROR!</v>
      </c>
    </row>
    <row r="2932" ht="15.75" customHeight="1">
      <c r="A2932" s="52">
        <v>258802.0</v>
      </c>
      <c r="B2932" s="53" t="s">
        <v>70</v>
      </c>
      <c r="C2932" s="53" t="s">
        <v>71</v>
      </c>
      <c r="D2932" s="22">
        <v>207405.0</v>
      </c>
      <c r="E2932" s="53" t="s">
        <v>119</v>
      </c>
      <c r="F2932" s="54">
        <v>1.0817501E7</v>
      </c>
      <c r="G2932" s="53" t="s">
        <v>2055</v>
      </c>
      <c r="H2932" s="55">
        <v>2101.0</v>
      </c>
      <c r="I2932" s="55"/>
      <c r="J2932" s="55" t="s">
        <v>126</v>
      </c>
      <c r="K2932" s="53" t="s">
        <v>73</v>
      </c>
      <c r="L2932" s="53"/>
      <c r="M2932" s="53">
        <v>47.994</v>
      </c>
      <c r="N2932" s="53" t="s">
        <v>440</v>
      </c>
      <c r="O2932" s="25">
        <v>219.81956077843066</v>
      </c>
      <c r="P2932" s="25">
        <f>'LISTA DOS ITENS'!$O2932*'LISTA DOS ITENS'!$M2932</f>
        <v>10550.02</v>
      </c>
      <c r="Q2932" s="25">
        <v>219.82</v>
      </c>
      <c r="R2932" s="25">
        <f>'LISTA DOS ITENS'!$Q2932*'LISTA DOS ITENS'!$M2932</f>
        <v>10550.04108</v>
      </c>
      <c r="S2932" s="56">
        <f>IF('LISTA DOS ITENS'!$P2932&gt;'LISTA DOS ITENS'!$R2932,'LISTA DOS ITENS'!$P2932,'LISTA DOS ITENS'!$R2932)</f>
        <v>10550.04108</v>
      </c>
      <c r="T2932" s="25">
        <v>74.2565112565268</v>
      </c>
      <c r="U2932" s="25">
        <f>'LISTA DOS ITENS'!$T2932*'LISTA DOS ITENS'!$M2932</f>
        <v>3563.867001</v>
      </c>
      <c r="V2932" s="56">
        <f t="array" ref="V2932">INDEX('RESUMO - LOTES E VMA'!$F$3:$F$181,MATCH('LISTA DOS ITENS'!$D2932,'RESUMO - LOTES E VMA'!$A$3:$A$181,0))</f>
        <v>165295.158</v>
      </c>
      <c r="W2932" s="57">
        <f>'LISTA DOS ITENS'!$U2932/'LISTA DOS ITENS'!$V2932</f>
        <v>0.02156062551</v>
      </c>
      <c r="X2932" s="53" t="s">
        <v>53</v>
      </c>
      <c r="Y2932" s="53" t="s">
        <v>290</v>
      </c>
      <c r="Z2932" s="58" t="str">
        <f>'LISTA DOS ITENS'!$F2932&amp;"-"&amp;'LISTA DOS ITENS'!$H2932&amp;"-"&amp;'LISTA DOS ITENS'!$J2932&amp;"-"&amp;'LISTA DOS ITENS'!$K2932&amp;"-"&amp;'LISTA DOS ITENS'!$I2932</f>
        <v>10817501-2101-0026-CONS/NAC-</v>
      </c>
      <c r="AA2932" s="59" t="str">
        <f t="array" ref="AA2932">INDEX('RESUMO - LOTES E VMA'!$M$3:$M$181,MATCH('LISTA DOS ITENS'!$D2932,'RESUMO - LOTES E VMA'!$A$3:$A$181,0))</f>
        <v>Para Leilão</v>
      </c>
      <c r="AB2932" s="60">
        <f t="array" ref="AB2932">INDEX('RESUMO - LOTES E VMA'!$J$3:$J$181,MATCH('LISTA DOS ITENS'!$D2932,'RESUMO - LOTES E VMA'!$A$3:$A$181,0))</f>
        <v>0.3449683371</v>
      </c>
      <c r="AC2932" s="29" t="str">
        <f t="array" ref="AC2932">INDEX('RESUMO - LOTES E VMA'!$L$3:$L$181,MATCH('LISTA DOS ITENS'!$D2932,'RESUMO - LOTES E VMA'!$A$3:$A$181,0))</f>
        <v>1% do Valor de Comparação do VMA</v>
      </c>
      <c r="AD2932" s="53" t="str">
        <f>VLOOKUP(Tabela1[[#This Row],[Índice]],[1]Planilha1!$A:$A,1,0)</f>
        <v>#ERROR!</v>
      </c>
    </row>
    <row r="2933" ht="15.75" customHeight="1">
      <c r="A2933" s="52">
        <v>258803.0</v>
      </c>
      <c r="B2933" s="53" t="s">
        <v>70</v>
      </c>
      <c r="C2933" s="53" t="s">
        <v>71</v>
      </c>
      <c r="D2933" s="22">
        <v>207405.0</v>
      </c>
      <c r="E2933" s="53" t="s">
        <v>119</v>
      </c>
      <c r="F2933" s="54">
        <v>1.0817501E7</v>
      </c>
      <c r="G2933" s="53" t="s">
        <v>2055</v>
      </c>
      <c r="H2933" s="55">
        <v>2101.0</v>
      </c>
      <c r="I2933" s="55" t="s">
        <v>81</v>
      </c>
      <c r="J2933" s="55" t="s">
        <v>126</v>
      </c>
      <c r="K2933" s="53" t="s">
        <v>73</v>
      </c>
      <c r="L2933" s="53"/>
      <c r="M2933" s="53">
        <v>3.766000000000007</v>
      </c>
      <c r="N2933" s="53" t="s">
        <v>440</v>
      </c>
      <c r="O2933" s="25">
        <v>359.97877421066596</v>
      </c>
      <c r="P2933" s="25">
        <f>'LISTA DOS ITENS'!$O2933*'LISTA DOS ITENS'!$M2933</f>
        <v>1355.680064</v>
      </c>
      <c r="Q2933" s="25">
        <v>219.82</v>
      </c>
      <c r="R2933" s="25">
        <f>'LISTA DOS ITENS'!$Q2933*'LISTA DOS ITENS'!$M2933</f>
        <v>827.84212</v>
      </c>
      <c r="S2933" s="56">
        <f>IF('LISTA DOS ITENS'!$P2933&gt;'LISTA DOS ITENS'!$R2933,'LISTA DOS ITENS'!$P2933,'LISTA DOS ITENS'!$R2933)</f>
        <v>1355.680064</v>
      </c>
      <c r="T2933" s="25">
        <v>74.2565112565268</v>
      </c>
      <c r="U2933" s="25">
        <f>'LISTA DOS ITENS'!$T2933*'LISTA DOS ITENS'!$M2933</f>
        <v>279.6500214</v>
      </c>
      <c r="V2933" s="56">
        <f t="array" ref="V2933">INDEX('RESUMO - LOTES E VMA'!$F$3:$F$181,MATCH('LISTA DOS ITENS'!$D2933,'RESUMO - LOTES E VMA'!$A$3:$A$181,0))</f>
        <v>165295.158</v>
      </c>
      <c r="W2933" s="57">
        <f>'LISTA DOS ITENS'!$U2933/'LISTA DOS ITENS'!$V2933</f>
        <v>0.001691822221</v>
      </c>
      <c r="X2933" s="53" t="s">
        <v>53</v>
      </c>
      <c r="Y2933" s="53" t="s">
        <v>290</v>
      </c>
      <c r="Z2933" s="58" t="str">
        <f>'LISTA DOS ITENS'!$F2933&amp;"-"&amp;'LISTA DOS ITENS'!$H2933&amp;"-"&amp;'LISTA DOS ITENS'!$J2933&amp;"-"&amp;'LISTA DOS ITENS'!$K2933&amp;"-"&amp;'LISTA DOS ITENS'!$I2933</f>
        <v>10817501-2101-0026-CONS/NAC-ED-1000-01.01</v>
      </c>
      <c r="AA2933" s="59" t="str">
        <f t="array" ref="AA2933">INDEX('RESUMO - LOTES E VMA'!$M$3:$M$181,MATCH('LISTA DOS ITENS'!$D2933,'RESUMO - LOTES E VMA'!$A$3:$A$181,0))</f>
        <v>Para Leilão</v>
      </c>
      <c r="AB2933" s="60">
        <f t="array" ref="AB2933">INDEX('RESUMO - LOTES E VMA'!$J$3:$J$181,MATCH('LISTA DOS ITENS'!$D2933,'RESUMO - LOTES E VMA'!$A$3:$A$181,0))</f>
        <v>0.3449683371</v>
      </c>
      <c r="AC2933" s="29" t="str">
        <f t="array" ref="AC2933">INDEX('RESUMO - LOTES E VMA'!$L$3:$L$181,MATCH('LISTA DOS ITENS'!$D2933,'RESUMO - LOTES E VMA'!$A$3:$A$181,0))</f>
        <v>1% do Valor de Comparação do VMA</v>
      </c>
      <c r="AD2933" s="53" t="str">
        <f>VLOOKUP(Tabela1[[#This Row],[Índice]],[1]Planilha1!$A:$A,1,0)</f>
        <v>#ERROR!</v>
      </c>
    </row>
    <row r="2934" ht="15.75" customHeight="1">
      <c r="A2934" s="52">
        <v>258804.0</v>
      </c>
      <c r="B2934" s="53" t="s">
        <v>70</v>
      </c>
      <c r="C2934" s="53" t="s">
        <v>71</v>
      </c>
      <c r="D2934" s="22">
        <v>207405.0</v>
      </c>
      <c r="E2934" s="53" t="s">
        <v>119</v>
      </c>
      <c r="F2934" s="54">
        <v>1.0942403E7</v>
      </c>
      <c r="G2934" s="53" t="s">
        <v>2056</v>
      </c>
      <c r="H2934" s="55">
        <v>2101.0</v>
      </c>
      <c r="I2934" s="55" t="s">
        <v>130</v>
      </c>
      <c r="J2934" s="55" t="s">
        <v>126</v>
      </c>
      <c r="K2934" s="53" t="s">
        <v>117</v>
      </c>
      <c r="L2934" s="53"/>
      <c r="M2934" s="53">
        <v>12.0</v>
      </c>
      <c r="N2934" s="53" t="s">
        <v>440</v>
      </c>
      <c r="O2934" s="25">
        <v>196.59</v>
      </c>
      <c r="P2934" s="25">
        <f>'LISTA DOS ITENS'!$O2934*'LISTA DOS ITENS'!$M2934</f>
        <v>2359.08</v>
      </c>
      <c r="Q2934" s="25">
        <v>215.46</v>
      </c>
      <c r="R2934" s="25">
        <f>'LISTA DOS ITENS'!$Q2934*'LISTA DOS ITENS'!$M2934</f>
        <v>2585.52</v>
      </c>
      <c r="S2934" s="56">
        <f>IF('LISTA DOS ITENS'!$P2934&gt;'LISTA DOS ITENS'!$R2934,'LISTA DOS ITENS'!$P2934,'LISTA DOS ITENS'!$R2934)</f>
        <v>2585.52</v>
      </c>
      <c r="T2934" s="25">
        <v>73.02815409334677</v>
      </c>
      <c r="U2934" s="25">
        <f>'LISTA DOS ITENS'!$T2934*'LISTA DOS ITENS'!$M2934</f>
        <v>876.3378491</v>
      </c>
      <c r="V2934" s="56">
        <f t="array" ref="V2934">INDEX('RESUMO - LOTES E VMA'!$F$3:$F$181,MATCH('LISTA DOS ITENS'!$D2934,'RESUMO - LOTES E VMA'!$A$3:$A$181,0))</f>
        <v>165295.158</v>
      </c>
      <c r="W2934" s="57">
        <f>'LISTA DOS ITENS'!$U2934/'LISTA DOS ITENS'!$V2934</f>
        <v>0.005301654685</v>
      </c>
      <c r="X2934" s="53" t="s">
        <v>53</v>
      </c>
      <c r="Y2934" s="53" t="s">
        <v>290</v>
      </c>
      <c r="Z2934" s="58" t="str">
        <f>'LISTA DOS ITENS'!$F2934&amp;"-"&amp;'LISTA DOS ITENS'!$H2934&amp;"-"&amp;'LISTA DOS ITENS'!$J2934&amp;"-"&amp;'LISTA DOS ITENS'!$K2934&amp;"-"&amp;'LISTA DOS ITENS'!$I2934</f>
        <v>10942403-2101-0026-CONS/IAMN-ED-1000-01.02</v>
      </c>
      <c r="AA2934" s="59" t="str">
        <f t="array" ref="AA2934">INDEX('RESUMO - LOTES E VMA'!$M$3:$M$181,MATCH('LISTA DOS ITENS'!$D2934,'RESUMO - LOTES E VMA'!$A$3:$A$181,0))</f>
        <v>Para Leilão</v>
      </c>
      <c r="AB2934" s="60">
        <f t="array" ref="AB2934">INDEX('RESUMO - LOTES E VMA'!$J$3:$J$181,MATCH('LISTA DOS ITENS'!$D2934,'RESUMO - LOTES E VMA'!$A$3:$A$181,0))</f>
        <v>0.3449683371</v>
      </c>
      <c r="AC2934" s="29" t="str">
        <f t="array" ref="AC2934">INDEX('RESUMO - LOTES E VMA'!$L$3:$L$181,MATCH('LISTA DOS ITENS'!$D2934,'RESUMO - LOTES E VMA'!$A$3:$A$181,0))</f>
        <v>1% do Valor de Comparação do VMA</v>
      </c>
      <c r="AD2934" s="53" t="str">
        <f>VLOOKUP(Tabela1[[#This Row],[Índice]],[1]Planilha1!$A:$A,1,0)</f>
        <v>#ERROR!</v>
      </c>
    </row>
    <row r="2935" ht="15.75" customHeight="1">
      <c r="A2935" s="52">
        <v>258805.0</v>
      </c>
      <c r="B2935" s="53" t="s">
        <v>70</v>
      </c>
      <c r="C2935" s="53" t="s">
        <v>71</v>
      </c>
      <c r="D2935" s="22">
        <v>207405.0</v>
      </c>
      <c r="E2935" s="53" t="s">
        <v>119</v>
      </c>
      <c r="F2935" s="54">
        <v>1.0942403E7</v>
      </c>
      <c r="G2935" s="53" t="s">
        <v>2056</v>
      </c>
      <c r="H2935" s="55">
        <v>2101.0</v>
      </c>
      <c r="I2935" s="55"/>
      <c r="J2935" s="55" t="s">
        <v>126</v>
      </c>
      <c r="K2935" s="53" t="s">
        <v>80</v>
      </c>
      <c r="L2935" s="53"/>
      <c r="M2935" s="53">
        <v>5.2</v>
      </c>
      <c r="N2935" s="53" t="s">
        <v>440</v>
      </c>
      <c r="O2935" s="25">
        <v>209.7307692307692</v>
      </c>
      <c r="P2935" s="25">
        <f>'LISTA DOS ITENS'!$O2935*'LISTA DOS ITENS'!$M2935</f>
        <v>1090.6</v>
      </c>
      <c r="Q2935" s="25">
        <v>215.46</v>
      </c>
      <c r="R2935" s="25">
        <f>'LISTA DOS ITENS'!$Q2935*'LISTA DOS ITENS'!$M2935</f>
        <v>1120.392</v>
      </c>
      <c r="S2935" s="56">
        <f>IF('LISTA DOS ITENS'!$P2935&gt;'LISTA DOS ITENS'!$R2935,'LISTA DOS ITENS'!$P2935,'LISTA DOS ITENS'!$R2935)</f>
        <v>1120.392</v>
      </c>
      <c r="T2935" s="25">
        <v>73.02815409334677</v>
      </c>
      <c r="U2935" s="25">
        <f>'LISTA DOS ITENS'!$T2935*'LISTA DOS ITENS'!$M2935</f>
        <v>379.7464013</v>
      </c>
      <c r="V2935" s="56">
        <f t="array" ref="V2935">INDEX('RESUMO - LOTES E VMA'!$F$3:$F$181,MATCH('LISTA DOS ITENS'!$D2935,'RESUMO - LOTES E VMA'!$A$3:$A$181,0))</f>
        <v>165295.158</v>
      </c>
      <c r="W2935" s="57">
        <f>'LISTA DOS ITENS'!$U2935/'LISTA DOS ITENS'!$V2935</f>
        <v>0.002297383697</v>
      </c>
      <c r="X2935" s="53" t="s">
        <v>53</v>
      </c>
      <c r="Y2935" s="53" t="s">
        <v>290</v>
      </c>
      <c r="Z2935" s="58" t="str">
        <f>'LISTA DOS ITENS'!$F2935&amp;"-"&amp;'LISTA DOS ITENS'!$H2935&amp;"-"&amp;'LISTA DOS ITENS'!$J2935&amp;"-"&amp;'LISTA DOS ITENS'!$K2935&amp;"-"&amp;'LISTA DOS ITENS'!$I2935</f>
        <v>10942403-2101-0026-IMOB/NAC-</v>
      </c>
      <c r="AA2935" s="59" t="str">
        <f t="array" ref="AA2935">INDEX('RESUMO - LOTES E VMA'!$M$3:$M$181,MATCH('LISTA DOS ITENS'!$D2935,'RESUMO - LOTES E VMA'!$A$3:$A$181,0))</f>
        <v>Para Leilão</v>
      </c>
      <c r="AB2935" s="60">
        <f t="array" ref="AB2935">INDEX('RESUMO - LOTES E VMA'!$J$3:$J$181,MATCH('LISTA DOS ITENS'!$D2935,'RESUMO - LOTES E VMA'!$A$3:$A$181,0))</f>
        <v>0.3449683371</v>
      </c>
      <c r="AC2935" s="29" t="str">
        <f t="array" ref="AC2935">INDEX('RESUMO - LOTES E VMA'!$L$3:$L$181,MATCH('LISTA DOS ITENS'!$D2935,'RESUMO - LOTES E VMA'!$A$3:$A$181,0))</f>
        <v>1% do Valor de Comparação do VMA</v>
      </c>
      <c r="AD2935" s="53" t="str">
        <f>VLOOKUP(Tabela1[[#This Row],[Índice]],[1]Planilha1!$A:$A,1,0)</f>
        <v>#ERROR!</v>
      </c>
    </row>
    <row r="2936" ht="15.75" customHeight="1">
      <c r="A2936" s="52">
        <v>258806.0</v>
      </c>
      <c r="B2936" s="53" t="s">
        <v>70</v>
      </c>
      <c r="C2936" s="53" t="s">
        <v>71</v>
      </c>
      <c r="D2936" s="22">
        <v>207405.0</v>
      </c>
      <c r="E2936" s="53" t="s">
        <v>119</v>
      </c>
      <c r="F2936" s="54">
        <v>1.0942403E7</v>
      </c>
      <c r="G2936" s="53" t="s">
        <v>2056</v>
      </c>
      <c r="H2936" s="55">
        <v>2101.0</v>
      </c>
      <c r="I2936" s="55"/>
      <c r="J2936" s="55" t="s">
        <v>126</v>
      </c>
      <c r="K2936" s="53" t="s">
        <v>125</v>
      </c>
      <c r="L2936" s="53"/>
      <c r="M2936" s="53">
        <v>10.091</v>
      </c>
      <c r="N2936" s="53" t="s">
        <v>440</v>
      </c>
      <c r="O2936" s="25">
        <v>215.45634724011498</v>
      </c>
      <c r="P2936" s="25">
        <f>'LISTA DOS ITENS'!$O2936*'LISTA DOS ITENS'!$M2936</f>
        <v>2174.17</v>
      </c>
      <c r="Q2936" s="25">
        <v>215.46</v>
      </c>
      <c r="R2936" s="25">
        <f>'LISTA DOS ITENS'!$Q2936*'LISTA DOS ITENS'!$M2936</f>
        <v>2174.20686</v>
      </c>
      <c r="S2936" s="56">
        <f>IF('LISTA DOS ITENS'!$P2936&gt;'LISTA DOS ITENS'!$R2936,'LISTA DOS ITENS'!$P2936,'LISTA DOS ITENS'!$R2936)</f>
        <v>2174.20686</v>
      </c>
      <c r="T2936" s="25">
        <v>73.02815409334677</v>
      </c>
      <c r="U2936" s="25">
        <f>'LISTA DOS ITENS'!$T2936*'LISTA DOS ITENS'!$M2936</f>
        <v>736.927103</v>
      </c>
      <c r="V2936" s="56">
        <f t="array" ref="V2936">INDEX('RESUMO - LOTES E VMA'!$F$3:$F$181,MATCH('LISTA DOS ITENS'!$D2936,'RESUMO - LOTES E VMA'!$A$3:$A$181,0))</f>
        <v>165295.158</v>
      </c>
      <c r="W2936" s="57">
        <f>'LISTA DOS ITENS'!$U2936/'LISTA DOS ITENS'!$V2936</f>
        <v>0.004458249786</v>
      </c>
      <c r="X2936" s="53" t="s">
        <v>53</v>
      </c>
      <c r="Y2936" s="53" t="s">
        <v>290</v>
      </c>
      <c r="Z2936" s="58" t="str">
        <f>'LISTA DOS ITENS'!$F2936&amp;"-"&amp;'LISTA DOS ITENS'!$H2936&amp;"-"&amp;'LISTA DOS ITENS'!$J2936&amp;"-"&amp;'LISTA DOS ITENS'!$K2936&amp;"-"&amp;'LISTA DOS ITENS'!$I2936</f>
        <v>10942403-2101-0026-PAR/NAC-</v>
      </c>
      <c r="AA2936" s="59" t="str">
        <f t="array" ref="AA2936">INDEX('RESUMO - LOTES E VMA'!$M$3:$M$181,MATCH('LISTA DOS ITENS'!$D2936,'RESUMO - LOTES E VMA'!$A$3:$A$181,0))</f>
        <v>Para Leilão</v>
      </c>
      <c r="AB2936" s="60">
        <f t="array" ref="AB2936">INDEX('RESUMO - LOTES E VMA'!$J$3:$J$181,MATCH('LISTA DOS ITENS'!$D2936,'RESUMO - LOTES E VMA'!$A$3:$A$181,0))</f>
        <v>0.3449683371</v>
      </c>
      <c r="AC2936" s="29" t="str">
        <f t="array" ref="AC2936">INDEX('RESUMO - LOTES E VMA'!$L$3:$L$181,MATCH('LISTA DOS ITENS'!$D2936,'RESUMO - LOTES E VMA'!$A$3:$A$181,0))</f>
        <v>1% do Valor de Comparação do VMA</v>
      </c>
      <c r="AD2936" s="53" t="str">
        <f>VLOOKUP(Tabela1[[#This Row],[Índice]],[1]Planilha1!$A:$A,1,0)</f>
        <v>#ERROR!</v>
      </c>
    </row>
    <row r="2937" ht="15.75" customHeight="1">
      <c r="A2937" s="52">
        <v>258807.0</v>
      </c>
      <c r="B2937" s="53" t="s">
        <v>70</v>
      </c>
      <c r="C2937" s="53" t="s">
        <v>71</v>
      </c>
      <c r="D2937" s="22">
        <v>207405.0</v>
      </c>
      <c r="E2937" s="53" t="s">
        <v>119</v>
      </c>
      <c r="F2937" s="54">
        <v>1.0942403E7</v>
      </c>
      <c r="G2937" s="53" t="s">
        <v>2056</v>
      </c>
      <c r="H2937" s="55">
        <v>2101.0</v>
      </c>
      <c r="I2937" s="55" t="s">
        <v>130</v>
      </c>
      <c r="J2937" s="55" t="s">
        <v>126</v>
      </c>
      <c r="K2937" s="53" t="s">
        <v>125</v>
      </c>
      <c r="L2937" s="53"/>
      <c r="M2937" s="53">
        <v>6.748999999999999</v>
      </c>
      <c r="N2937" s="53" t="s">
        <v>440</v>
      </c>
      <c r="O2937" s="25">
        <v>333.6962962962963</v>
      </c>
      <c r="P2937" s="25">
        <f>'LISTA DOS ITENS'!$O2937*'LISTA DOS ITENS'!$M2937</f>
        <v>2252.116304</v>
      </c>
      <c r="Q2937" s="25">
        <v>215.46</v>
      </c>
      <c r="R2937" s="25">
        <f>'LISTA DOS ITENS'!$Q2937*'LISTA DOS ITENS'!$M2937</f>
        <v>1454.13954</v>
      </c>
      <c r="S2937" s="56">
        <f>IF('LISTA DOS ITENS'!$P2937&gt;'LISTA DOS ITENS'!$R2937,'LISTA DOS ITENS'!$P2937,'LISTA DOS ITENS'!$R2937)</f>
        <v>2252.116304</v>
      </c>
      <c r="T2937" s="25">
        <v>73.02815409334677</v>
      </c>
      <c r="U2937" s="25">
        <f>'LISTA DOS ITENS'!$T2937*'LISTA DOS ITENS'!$M2937</f>
        <v>492.867012</v>
      </c>
      <c r="V2937" s="56">
        <f t="array" ref="V2937">INDEX('RESUMO - LOTES E VMA'!$F$3:$F$181,MATCH('LISTA DOS ITENS'!$D2937,'RESUMO - LOTES E VMA'!$A$3:$A$181,0))</f>
        <v>165295.158</v>
      </c>
      <c r="W2937" s="57">
        <f>'LISTA DOS ITENS'!$U2937/'LISTA DOS ITENS'!$V2937</f>
        <v>0.002981738956</v>
      </c>
      <c r="X2937" s="53" t="s">
        <v>53</v>
      </c>
      <c r="Y2937" s="53" t="s">
        <v>290</v>
      </c>
      <c r="Z2937" s="58" t="str">
        <f>'LISTA DOS ITENS'!$F2937&amp;"-"&amp;'LISTA DOS ITENS'!$H2937&amp;"-"&amp;'LISTA DOS ITENS'!$J2937&amp;"-"&amp;'LISTA DOS ITENS'!$K2937&amp;"-"&amp;'LISTA DOS ITENS'!$I2937</f>
        <v>10942403-2101-0026-PAR/NAC-ED-1000-01.02</v>
      </c>
      <c r="AA2937" s="59" t="str">
        <f t="array" ref="AA2937">INDEX('RESUMO - LOTES E VMA'!$M$3:$M$181,MATCH('LISTA DOS ITENS'!$D2937,'RESUMO - LOTES E VMA'!$A$3:$A$181,0))</f>
        <v>Para Leilão</v>
      </c>
      <c r="AB2937" s="60">
        <f t="array" ref="AB2937">INDEX('RESUMO - LOTES E VMA'!$J$3:$J$181,MATCH('LISTA DOS ITENS'!$D2937,'RESUMO - LOTES E VMA'!$A$3:$A$181,0))</f>
        <v>0.3449683371</v>
      </c>
      <c r="AC2937" s="29" t="str">
        <f t="array" ref="AC2937">INDEX('RESUMO - LOTES E VMA'!$L$3:$L$181,MATCH('LISTA DOS ITENS'!$D2937,'RESUMO - LOTES E VMA'!$A$3:$A$181,0))</f>
        <v>1% do Valor de Comparação do VMA</v>
      </c>
      <c r="AD2937" s="53" t="str">
        <f>VLOOKUP(Tabela1[[#This Row],[Índice]],[1]Planilha1!$A:$A,1,0)</f>
        <v>#ERROR!</v>
      </c>
    </row>
    <row r="2938" ht="15.75" customHeight="1">
      <c r="A2938" s="52">
        <v>258808.0</v>
      </c>
      <c r="B2938" s="53" t="s">
        <v>70</v>
      </c>
      <c r="C2938" s="53" t="s">
        <v>71</v>
      </c>
      <c r="D2938" s="22">
        <v>207405.0</v>
      </c>
      <c r="E2938" s="53" t="s">
        <v>119</v>
      </c>
      <c r="F2938" s="54">
        <v>1.0962954E7</v>
      </c>
      <c r="G2938" s="53" t="s">
        <v>2057</v>
      </c>
      <c r="H2938" s="55">
        <v>2101.0</v>
      </c>
      <c r="I2938" s="55" t="s">
        <v>130</v>
      </c>
      <c r="J2938" s="55" t="s">
        <v>126</v>
      </c>
      <c r="K2938" s="53" t="s">
        <v>73</v>
      </c>
      <c r="L2938" s="53"/>
      <c r="M2938" s="53">
        <v>5.368</v>
      </c>
      <c r="N2938" s="53" t="s">
        <v>440</v>
      </c>
      <c r="O2938" s="25">
        <v>750.5288640595903</v>
      </c>
      <c r="P2938" s="25">
        <f>'LISTA DOS ITENS'!$O2938*'LISTA DOS ITENS'!$M2938</f>
        <v>4028.838942</v>
      </c>
      <c r="Q2938" s="25">
        <v>750.0</v>
      </c>
      <c r="R2938" s="25">
        <f>'LISTA DOS ITENS'!$Q2938*'LISTA DOS ITENS'!$M2938</f>
        <v>4026</v>
      </c>
      <c r="S2938" s="56">
        <f>IF('LISTA DOS ITENS'!$P2938&gt;'LISTA DOS ITENS'!$R2938,'LISTA DOS ITENS'!$P2938,'LISTA DOS ITENS'!$R2938)</f>
        <v>4028.838942</v>
      </c>
      <c r="T2938" s="25">
        <v>100.14091036073287</v>
      </c>
      <c r="U2938" s="25">
        <f>'LISTA DOS ITENS'!$T2938*'LISTA DOS ITENS'!$M2938</f>
        <v>537.5564068</v>
      </c>
      <c r="V2938" s="56">
        <f t="array" ref="V2938">INDEX('RESUMO - LOTES E VMA'!$F$3:$F$181,MATCH('LISTA DOS ITENS'!$D2938,'RESUMO - LOTES E VMA'!$A$3:$A$181,0))</f>
        <v>165295.158</v>
      </c>
      <c r="W2938" s="57">
        <f>'LISTA DOS ITENS'!$U2938/'LISTA DOS ITENS'!$V2938</f>
        <v>0.003252100141</v>
      </c>
      <c r="X2938" s="53" t="s">
        <v>53</v>
      </c>
      <c r="Y2938" s="53" t="s">
        <v>290</v>
      </c>
      <c r="Z2938" s="58" t="str">
        <f>'LISTA DOS ITENS'!$F2938&amp;"-"&amp;'LISTA DOS ITENS'!$H2938&amp;"-"&amp;'LISTA DOS ITENS'!$J2938&amp;"-"&amp;'LISTA DOS ITENS'!$K2938&amp;"-"&amp;'LISTA DOS ITENS'!$I2938</f>
        <v>10962954-2101-0026-CONS/NAC-ED-1000-01.02</v>
      </c>
      <c r="AA2938" s="59" t="str">
        <f t="array" ref="AA2938">INDEX('RESUMO - LOTES E VMA'!$M$3:$M$181,MATCH('LISTA DOS ITENS'!$D2938,'RESUMO - LOTES E VMA'!$A$3:$A$181,0))</f>
        <v>Para Leilão</v>
      </c>
      <c r="AB2938" s="60">
        <f t="array" ref="AB2938">INDEX('RESUMO - LOTES E VMA'!$J$3:$J$181,MATCH('LISTA DOS ITENS'!$D2938,'RESUMO - LOTES E VMA'!$A$3:$A$181,0))</f>
        <v>0.3449683371</v>
      </c>
      <c r="AC2938" s="29" t="str">
        <f t="array" ref="AC2938">INDEX('RESUMO - LOTES E VMA'!$L$3:$L$181,MATCH('LISTA DOS ITENS'!$D2938,'RESUMO - LOTES E VMA'!$A$3:$A$181,0))</f>
        <v>1% do Valor de Comparação do VMA</v>
      </c>
      <c r="AD2938" s="53" t="str">
        <f>VLOOKUP(Tabela1[[#This Row],[Índice]],[1]Planilha1!$A:$A,1,0)</f>
        <v>#ERROR!</v>
      </c>
    </row>
    <row r="2939" ht="15.75" customHeight="1">
      <c r="A2939" s="52">
        <v>258809.0</v>
      </c>
      <c r="B2939" s="53" t="s">
        <v>70</v>
      </c>
      <c r="C2939" s="53" t="s">
        <v>71</v>
      </c>
      <c r="D2939" s="22">
        <v>207405.0</v>
      </c>
      <c r="E2939" s="53" t="s">
        <v>119</v>
      </c>
      <c r="F2939" s="54">
        <v>1.0962954E7</v>
      </c>
      <c r="G2939" s="53" t="s">
        <v>2057</v>
      </c>
      <c r="H2939" s="55">
        <v>2101.0</v>
      </c>
      <c r="I2939" s="55"/>
      <c r="J2939" s="55" t="s">
        <v>126</v>
      </c>
      <c r="K2939" s="53" t="s">
        <v>73</v>
      </c>
      <c r="L2939" s="53"/>
      <c r="M2939" s="53">
        <v>0.002</v>
      </c>
      <c r="N2939" s="53" t="s">
        <v>440</v>
      </c>
      <c r="O2939" s="25">
        <v>750.0</v>
      </c>
      <c r="P2939" s="25">
        <f>'LISTA DOS ITENS'!$O2939*'LISTA DOS ITENS'!$M2939</f>
        <v>1.5</v>
      </c>
      <c r="Q2939" s="25">
        <v>750.0</v>
      </c>
      <c r="R2939" s="25">
        <f>'LISTA DOS ITENS'!$Q2939*'LISTA DOS ITENS'!$M2939</f>
        <v>1.5</v>
      </c>
      <c r="S2939" s="56">
        <f>IF('LISTA DOS ITENS'!$P2939&gt;'LISTA DOS ITENS'!$R2939,'LISTA DOS ITENS'!$P2939,'LISTA DOS ITENS'!$R2939)</f>
        <v>1.5</v>
      </c>
      <c r="T2939" s="25">
        <v>100.14091036073287</v>
      </c>
      <c r="U2939" s="25">
        <f>'LISTA DOS ITENS'!$T2939*'LISTA DOS ITENS'!$M2939</f>
        <v>0.2002818207</v>
      </c>
      <c r="V2939" s="56">
        <f t="array" ref="V2939">INDEX('RESUMO - LOTES E VMA'!$F$3:$F$181,MATCH('LISTA DOS ITENS'!$D2939,'RESUMO - LOTES E VMA'!$A$3:$A$181,0))</f>
        <v>165295.158</v>
      </c>
      <c r="W2939" s="57">
        <f>'LISTA DOS ITENS'!$U2939/'LISTA DOS ITENS'!$V2939</f>
        <v>0.000001211661752</v>
      </c>
      <c r="X2939" s="53" t="s">
        <v>53</v>
      </c>
      <c r="Y2939" s="53" t="s">
        <v>290</v>
      </c>
      <c r="Z2939" s="58" t="str">
        <f>'LISTA DOS ITENS'!$F2939&amp;"-"&amp;'LISTA DOS ITENS'!$H2939&amp;"-"&amp;'LISTA DOS ITENS'!$J2939&amp;"-"&amp;'LISTA DOS ITENS'!$K2939&amp;"-"&amp;'LISTA DOS ITENS'!$I2939</f>
        <v>10962954-2101-0026-CONS/NAC-</v>
      </c>
      <c r="AA2939" s="59" t="str">
        <f t="array" ref="AA2939">INDEX('RESUMO - LOTES E VMA'!$M$3:$M$181,MATCH('LISTA DOS ITENS'!$D2939,'RESUMO - LOTES E VMA'!$A$3:$A$181,0))</f>
        <v>Para Leilão</v>
      </c>
      <c r="AB2939" s="60">
        <f t="array" ref="AB2939">INDEX('RESUMO - LOTES E VMA'!$J$3:$J$181,MATCH('LISTA DOS ITENS'!$D2939,'RESUMO - LOTES E VMA'!$A$3:$A$181,0))</f>
        <v>0.3449683371</v>
      </c>
      <c r="AC2939" s="29" t="str">
        <f t="array" ref="AC2939">INDEX('RESUMO - LOTES E VMA'!$L$3:$L$181,MATCH('LISTA DOS ITENS'!$D2939,'RESUMO - LOTES E VMA'!$A$3:$A$181,0))</f>
        <v>1% do Valor de Comparação do VMA</v>
      </c>
      <c r="AD2939" s="53" t="str">
        <f>VLOOKUP(Tabela1[[#This Row],[Índice]],[1]Planilha1!$A:$A,1,0)</f>
        <v>#ERROR!</v>
      </c>
    </row>
    <row r="2940" ht="15.75" customHeight="1">
      <c r="A2940" s="52">
        <v>258810.0</v>
      </c>
      <c r="B2940" s="53" t="s">
        <v>70</v>
      </c>
      <c r="C2940" s="53" t="s">
        <v>71</v>
      </c>
      <c r="D2940" s="22">
        <v>207405.0</v>
      </c>
      <c r="E2940" s="53" t="s">
        <v>119</v>
      </c>
      <c r="F2940" s="54">
        <v>1.0991782E7</v>
      </c>
      <c r="G2940" s="53" t="s">
        <v>2058</v>
      </c>
      <c r="H2940" s="55">
        <v>2101.0</v>
      </c>
      <c r="I2940" s="55"/>
      <c r="J2940" s="55" t="s">
        <v>126</v>
      </c>
      <c r="K2940" s="53" t="s">
        <v>80</v>
      </c>
      <c r="L2940" s="53"/>
      <c r="M2940" s="53">
        <v>5.74</v>
      </c>
      <c r="N2940" s="53" t="s">
        <v>440</v>
      </c>
      <c r="O2940" s="25">
        <v>51.61672473867595</v>
      </c>
      <c r="P2940" s="25">
        <f>'LISTA DOS ITENS'!$O2940*'LISTA DOS ITENS'!$M2940</f>
        <v>296.28</v>
      </c>
      <c r="Q2940" s="25">
        <v>51.62</v>
      </c>
      <c r="R2940" s="25">
        <f>'LISTA DOS ITENS'!$Q2940*'LISTA DOS ITENS'!$M2940</f>
        <v>296.2988</v>
      </c>
      <c r="S2940" s="56">
        <f>IF('LISTA DOS ITENS'!$P2940&gt;'LISTA DOS ITENS'!$R2940,'LISTA DOS ITENS'!$P2940,'LISTA DOS ITENS'!$R2940)</f>
        <v>296.2988</v>
      </c>
      <c r="T2940" s="25">
        <v>17.49611674695331</v>
      </c>
      <c r="U2940" s="25">
        <f>'LISTA DOS ITENS'!$T2940*'LISTA DOS ITENS'!$M2940</f>
        <v>100.4277101</v>
      </c>
      <c r="V2940" s="56">
        <f t="array" ref="V2940">INDEX('RESUMO - LOTES E VMA'!$F$3:$F$181,MATCH('LISTA DOS ITENS'!$D2940,'RESUMO - LOTES E VMA'!$A$3:$A$181,0))</f>
        <v>165295.158</v>
      </c>
      <c r="W2940" s="57">
        <f>'LISTA DOS ITENS'!$U2940/'LISTA DOS ITENS'!$V2940</f>
        <v>0.0006075659524</v>
      </c>
      <c r="X2940" s="53" t="s">
        <v>53</v>
      </c>
      <c r="Y2940" s="53" t="s">
        <v>290</v>
      </c>
      <c r="Z2940" s="58" t="str">
        <f>'LISTA DOS ITENS'!$F2940&amp;"-"&amp;'LISTA DOS ITENS'!$H2940&amp;"-"&amp;'LISTA DOS ITENS'!$J2940&amp;"-"&amp;'LISTA DOS ITENS'!$K2940&amp;"-"&amp;'LISTA DOS ITENS'!$I2940</f>
        <v>10991782-2101-0026-IMOB/NAC-</v>
      </c>
      <c r="AA2940" s="59" t="str">
        <f t="array" ref="AA2940">INDEX('RESUMO - LOTES E VMA'!$M$3:$M$181,MATCH('LISTA DOS ITENS'!$D2940,'RESUMO - LOTES E VMA'!$A$3:$A$181,0))</f>
        <v>Para Leilão</v>
      </c>
      <c r="AB2940" s="60">
        <f t="array" ref="AB2940">INDEX('RESUMO - LOTES E VMA'!$J$3:$J$181,MATCH('LISTA DOS ITENS'!$D2940,'RESUMO - LOTES E VMA'!$A$3:$A$181,0))</f>
        <v>0.3449683371</v>
      </c>
      <c r="AC2940" s="29" t="str">
        <f t="array" ref="AC2940">INDEX('RESUMO - LOTES E VMA'!$L$3:$L$181,MATCH('LISTA DOS ITENS'!$D2940,'RESUMO - LOTES E VMA'!$A$3:$A$181,0))</f>
        <v>1% do Valor de Comparação do VMA</v>
      </c>
      <c r="AD2940" s="53" t="str">
        <f>VLOOKUP(Tabela1[[#This Row],[Índice]],[1]Planilha1!$A:$A,1,0)</f>
        <v>#ERROR!</v>
      </c>
    </row>
    <row r="2941" ht="15.75" customHeight="1">
      <c r="A2941" s="52">
        <v>258811.0</v>
      </c>
      <c r="B2941" s="53" t="s">
        <v>70</v>
      </c>
      <c r="C2941" s="53" t="s">
        <v>71</v>
      </c>
      <c r="D2941" s="22">
        <v>207405.0</v>
      </c>
      <c r="E2941" s="53" t="s">
        <v>119</v>
      </c>
      <c r="F2941" s="54">
        <v>1.1186E7</v>
      </c>
      <c r="G2941" s="53" t="s">
        <v>2059</v>
      </c>
      <c r="H2941" s="55">
        <v>2101.0</v>
      </c>
      <c r="I2941" s="55" t="s">
        <v>81</v>
      </c>
      <c r="J2941" s="55" t="s">
        <v>126</v>
      </c>
      <c r="K2941" s="53" t="s">
        <v>73</v>
      </c>
      <c r="L2941" s="53"/>
      <c r="M2941" s="53">
        <v>2.05</v>
      </c>
      <c r="N2941" s="53" t="s">
        <v>440</v>
      </c>
      <c r="O2941" s="25">
        <v>144.82926829268294</v>
      </c>
      <c r="P2941" s="25">
        <f>'LISTA DOS ITENS'!$O2941*'LISTA DOS ITENS'!$M2941</f>
        <v>296.9</v>
      </c>
      <c r="Q2941" s="25">
        <v>261.4</v>
      </c>
      <c r="R2941" s="25">
        <f>'LISTA DOS ITENS'!$Q2941*'LISTA DOS ITENS'!$M2941</f>
        <v>535.87</v>
      </c>
      <c r="S2941" s="56">
        <f>IF('LISTA DOS ITENS'!$P2941&gt;'LISTA DOS ITENS'!$R2941,'LISTA DOS ITENS'!$P2941,'LISTA DOS ITENS'!$R2941)</f>
        <v>535.87</v>
      </c>
      <c r="T2941" s="25">
        <v>88.59908790495146</v>
      </c>
      <c r="U2941" s="25">
        <f>'LISTA DOS ITENS'!$T2941*'LISTA DOS ITENS'!$M2941</f>
        <v>181.6281302</v>
      </c>
      <c r="V2941" s="56">
        <f t="array" ref="V2941">INDEX('RESUMO - LOTES E VMA'!$F$3:$F$181,MATCH('LISTA DOS ITENS'!$D2941,'RESUMO - LOTES E VMA'!$A$3:$A$181,0))</f>
        <v>165295.158</v>
      </c>
      <c r="W2941" s="57">
        <f>'LISTA DOS ITENS'!$U2941/'LISTA DOS ITENS'!$V2941</f>
        <v>0.001098810953</v>
      </c>
      <c r="X2941" s="53" t="s">
        <v>53</v>
      </c>
      <c r="Y2941" s="53" t="s">
        <v>290</v>
      </c>
      <c r="Z2941" s="58" t="str">
        <f>'LISTA DOS ITENS'!$F2941&amp;"-"&amp;'LISTA DOS ITENS'!$H2941&amp;"-"&amp;'LISTA DOS ITENS'!$J2941&amp;"-"&amp;'LISTA DOS ITENS'!$K2941&amp;"-"&amp;'LISTA DOS ITENS'!$I2941</f>
        <v>11186000-2101-0026-CONS/NAC-ED-1000-01.01</v>
      </c>
      <c r="AA2941" s="59" t="str">
        <f t="array" ref="AA2941">INDEX('RESUMO - LOTES E VMA'!$M$3:$M$181,MATCH('LISTA DOS ITENS'!$D2941,'RESUMO - LOTES E VMA'!$A$3:$A$181,0))</f>
        <v>Para Leilão</v>
      </c>
      <c r="AB2941" s="60">
        <f t="array" ref="AB2941">INDEX('RESUMO - LOTES E VMA'!$J$3:$J$181,MATCH('LISTA DOS ITENS'!$D2941,'RESUMO - LOTES E VMA'!$A$3:$A$181,0))</f>
        <v>0.3449683371</v>
      </c>
      <c r="AC2941" s="29" t="str">
        <f t="array" ref="AC2941">INDEX('RESUMO - LOTES E VMA'!$L$3:$L$181,MATCH('LISTA DOS ITENS'!$D2941,'RESUMO - LOTES E VMA'!$A$3:$A$181,0))</f>
        <v>1% do Valor de Comparação do VMA</v>
      </c>
      <c r="AD2941" s="53" t="str">
        <f>VLOOKUP(Tabela1[[#This Row],[Índice]],[1]Planilha1!$A:$A,1,0)</f>
        <v>#ERROR!</v>
      </c>
    </row>
    <row r="2942" ht="15.75" customHeight="1">
      <c r="A2942" s="52">
        <v>258812.0</v>
      </c>
      <c r="B2942" s="53" t="s">
        <v>70</v>
      </c>
      <c r="C2942" s="53" t="s">
        <v>71</v>
      </c>
      <c r="D2942" s="22">
        <v>207405.0</v>
      </c>
      <c r="E2942" s="53" t="s">
        <v>119</v>
      </c>
      <c r="F2942" s="54">
        <v>1.1203884E7</v>
      </c>
      <c r="G2942" s="53" t="s">
        <v>2060</v>
      </c>
      <c r="H2942" s="55">
        <v>2101.0</v>
      </c>
      <c r="I2942" s="55"/>
      <c r="J2942" s="55" t="s">
        <v>126</v>
      </c>
      <c r="K2942" s="53" t="s">
        <v>80</v>
      </c>
      <c r="L2942" s="53"/>
      <c r="M2942" s="53">
        <v>10.16</v>
      </c>
      <c r="N2942" s="53" t="s">
        <v>440</v>
      </c>
      <c r="O2942" s="25">
        <v>288.2805118110236</v>
      </c>
      <c r="P2942" s="25">
        <f>'LISTA DOS ITENS'!$O2942*'LISTA DOS ITENS'!$M2942</f>
        <v>2928.93</v>
      </c>
      <c r="Q2942" s="25">
        <v>288.28</v>
      </c>
      <c r="R2942" s="25">
        <f>'LISTA DOS ITENS'!$Q2942*'LISTA DOS ITENS'!$M2942</f>
        <v>2928.9248</v>
      </c>
      <c r="S2942" s="56">
        <f>IF('LISTA DOS ITENS'!$P2942&gt;'LISTA DOS ITENS'!$R2942,'LISTA DOS ITENS'!$P2942,'LISTA DOS ITENS'!$R2942)</f>
        <v>2928.93</v>
      </c>
      <c r="T2942" s="25">
        <v>97.70981278209413</v>
      </c>
      <c r="U2942" s="25">
        <f>'LISTA DOS ITENS'!$T2942*'LISTA DOS ITENS'!$M2942</f>
        <v>992.7316979</v>
      </c>
      <c r="V2942" s="56">
        <f t="array" ref="V2942">INDEX('RESUMO - LOTES E VMA'!$F$3:$F$181,MATCH('LISTA DOS ITENS'!$D2942,'RESUMO - LOTES E VMA'!$A$3:$A$181,0))</f>
        <v>165295.158</v>
      </c>
      <c r="W2942" s="57">
        <f>'LISTA DOS ITENS'!$U2942/'LISTA DOS ITENS'!$V2942</f>
        <v>0.006005812328</v>
      </c>
      <c r="X2942" s="53" t="s">
        <v>53</v>
      </c>
      <c r="Y2942" s="53" t="s">
        <v>290</v>
      </c>
      <c r="Z2942" s="58" t="str">
        <f>'LISTA DOS ITENS'!$F2942&amp;"-"&amp;'LISTA DOS ITENS'!$H2942&amp;"-"&amp;'LISTA DOS ITENS'!$J2942&amp;"-"&amp;'LISTA DOS ITENS'!$K2942&amp;"-"&amp;'LISTA DOS ITENS'!$I2942</f>
        <v>11203884-2101-0026-IMOB/NAC-</v>
      </c>
      <c r="AA2942" s="59" t="str">
        <f t="array" ref="AA2942">INDEX('RESUMO - LOTES E VMA'!$M$3:$M$181,MATCH('LISTA DOS ITENS'!$D2942,'RESUMO - LOTES E VMA'!$A$3:$A$181,0))</f>
        <v>Para Leilão</v>
      </c>
      <c r="AB2942" s="60">
        <f t="array" ref="AB2942">INDEX('RESUMO - LOTES E VMA'!$J$3:$J$181,MATCH('LISTA DOS ITENS'!$D2942,'RESUMO - LOTES E VMA'!$A$3:$A$181,0))</f>
        <v>0.3449683371</v>
      </c>
      <c r="AC2942" s="29" t="str">
        <f t="array" ref="AC2942">INDEX('RESUMO - LOTES E VMA'!$L$3:$L$181,MATCH('LISTA DOS ITENS'!$D2942,'RESUMO - LOTES E VMA'!$A$3:$A$181,0))</f>
        <v>1% do Valor de Comparação do VMA</v>
      </c>
      <c r="AD2942" s="53" t="str">
        <f>VLOOKUP(Tabela1[[#This Row],[Índice]],[1]Planilha1!$A:$A,1,0)</f>
        <v>#ERROR!</v>
      </c>
    </row>
    <row r="2943" ht="15.75" customHeight="1">
      <c r="A2943" s="52">
        <v>258813.0</v>
      </c>
      <c r="B2943" s="53" t="s">
        <v>70</v>
      </c>
      <c r="C2943" s="53" t="s">
        <v>71</v>
      </c>
      <c r="D2943" s="22">
        <v>207405.0</v>
      </c>
      <c r="E2943" s="53" t="s">
        <v>119</v>
      </c>
      <c r="F2943" s="54">
        <v>1.1233642E7</v>
      </c>
      <c r="G2943" s="53" t="s">
        <v>2061</v>
      </c>
      <c r="H2943" s="55">
        <v>2101.0</v>
      </c>
      <c r="I2943" s="55" t="s">
        <v>2062</v>
      </c>
      <c r="J2943" s="55" t="s">
        <v>126</v>
      </c>
      <c r="K2943" s="53" t="s">
        <v>117</v>
      </c>
      <c r="L2943" s="53"/>
      <c r="M2943" s="53">
        <v>30.0</v>
      </c>
      <c r="N2943" s="53" t="s">
        <v>440</v>
      </c>
      <c r="O2943" s="25">
        <v>224.63233333333335</v>
      </c>
      <c r="P2943" s="25">
        <f>'LISTA DOS ITENS'!$O2943*'LISTA DOS ITENS'!$M2943</f>
        <v>6738.97</v>
      </c>
      <c r="Q2943" s="25">
        <v>173.48</v>
      </c>
      <c r="R2943" s="25">
        <f>'LISTA DOS ITENS'!$Q2943*'LISTA DOS ITENS'!$M2943</f>
        <v>5204.4</v>
      </c>
      <c r="S2943" s="56">
        <f>IF('LISTA DOS ITENS'!$P2943&gt;'LISTA DOS ITENS'!$R2943,'LISTA DOS ITENS'!$P2943,'LISTA DOS ITENS'!$R2943)</f>
        <v>6738.97</v>
      </c>
      <c r="T2943" s="25">
        <v>54.882411243885215</v>
      </c>
      <c r="U2943" s="25">
        <f>'LISTA DOS ITENS'!$T2943*'LISTA DOS ITENS'!$M2943</f>
        <v>1646.472337</v>
      </c>
      <c r="V2943" s="56">
        <f t="array" ref="V2943">INDEX('RESUMO - LOTES E VMA'!$F$3:$F$181,MATCH('LISTA DOS ITENS'!$D2943,'RESUMO - LOTES E VMA'!$A$3:$A$181,0))</f>
        <v>165295.158</v>
      </c>
      <c r="W2943" s="57">
        <f>'LISTA DOS ITENS'!$U2943/'LISTA DOS ITENS'!$V2943</f>
        <v>0.009960801979</v>
      </c>
      <c r="X2943" s="53" t="s">
        <v>53</v>
      </c>
      <c r="Y2943" s="53" t="s">
        <v>290</v>
      </c>
      <c r="Z2943" s="58" t="str">
        <f>'LISTA DOS ITENS'!$F2943&amp;"-"&amp;'LISTA DOS ITENS'!$H2943&amp;"-"&amp;'LISTA DOS ITENS'!$J2943&amp;"-"&amp;'LISTA DOS ITENS'!$K2943&amp;"-"&amp;'LISTA DOS ITENS'!$I2943</f>
        <v>11233642-2101-0026-CONS/IAMN-IN-3514-18-002-MRP</v>
      </c>
      <c r="AA2943" s="59" t="str">
        <f t="array" ref="AA2943">INDEX('RESUMO - LOTES E VMA'!$M$3:$M$181,MATCH('LISTA DOS ITENS'!$D2943,'RESUMO - LOTES E VMA'!$A$3:$A$181,0))</f>
        <v>Para Leilão</v>
      </c>
      <c r="AB2943" s="60">
        <f t="array" ref="AB2943">INDEX('RESUMO - LOTES E VMA'!$J$3:$J$181,MATCH('LISTA DOS ITENS'!$D2943,'RESUMO - LOTES E VMA'!$A$3:$A$181,0))</f>
        <v>0.3449683371</v>
      </c>
      <c r="AC2943" s="29" t="str">
        <f t="array" ref="AC2943">INDEX('RESUMO - LOTES E VMA'!$L$3:$L$181,MATCH('LISTA DOS ITENS'!$D2943,'RESUMO - LOTES E VMA'!$A$3:$A$181,0))</f>
        <v>1% do Valor de Comparação do VMA</v>
      </c>
      <c r="AD2943" s="53" t="str">
        <f>VLOOKUP(Tabela1[[#This Row],[Índice]],[1]Planilha1!$A:$A,1,0)</f>
        <v>#ERROR!</v>
      </c>
    </row>
    <row r="2944" ht="15.75" customHeight="1">
      <c r="A2944" s="52">
        <v>258814.0</v>
      </c>
      <c r="B2944" s="53" t="s">
        <v>70</v>
      </c>
      <c r="C2944" s="53" t="s">
        <v>71</v>
      </c>
      <c r="D2944" s="22">
        <v>207405.0</v>
      </c>
      <c r="E2944" s="53" t="s">
        <v>119</v>
      </c>
      <c r="F2944" s="54">
        <v>1.1315408E7</v>
      </c>
      <c r="G2944" s="53" t="s">
        <v>2063</v>
      </c>
      <c r="H2944" s="55">
        <v>2101.0</v>
      </c>
      <c r="I2944" s="55" t="s">
        <v>81</v>
      </c>
      <c r="J2944" s="55" t="s">
        <v>126</v>
      </c>
      <c r="K2944" s="53" t="s">
        <v>122</v>
      </c>
      <c r="L2944" s="53"/>
      <c r="M2944" s="53">
        <v>2.59</v>
      </c>
      <c r="N2944" s="53" t="s">
        <v>440</v>
      </c>
      <c r="O2944" s="25">
        <v>564.3204633204633</v>
      </c>
      <c r="P2944" s="25">
        <f>'LISTA DOS ITENS'!$O2944*'LISTA DOS ITENS'!$M2944</f>
        <v>1461.59</v>
      </c>
      <c r="Q2944" s="25">
        <v>564.32</v>
      </c>
      <c r="R2944" s="25">
        <f>'LISTA DOS ITENS'!$Q2944*'LISTA DOS ITENS'!$M2944</f>
        <v>1461.5888</v>
      </c>
      <c r="S2944" s="56">
        <f>IF('LISTA DOS ITENS'!$P2944&gt;'LISTA DOS ITENS'!$R2944,'LISTA DOS ITENS'!$P2944,'LISTA DOS ITENS'!$R2944)</f>
        <v>1461.59</v>
      </c>
      <c r="T2944" s="25">
        <v>190.63067251516335</v>
      </c>
      <c r="U2944" s="25">
        <f>'LISTA DOS ITENS'!$T2944*'LISTA DOS ITENS'!$M2944</f>
        <v>493.7334418</v>
      </c>
      <c r="V2944" s="56">
        <f t="array" ref="V2944">INDEX('RESUMO - LOTES E VMA'!$F$3:$F$181,MATCH('LISTA DOS ITENS'!$D2944,'RESUMO - LOTES E VMA'!$A$3:$A$181,0))</f>
        <v>165295.158</v>
      </c>
      <c r="W2944" s="57">
        <f>'LISTA DOS ITENS'!$U2944/'LISTA DOS ITENS'!$V2944</f>
        <v>0.002986980669</v>
      </c>
      <c r="X2944" s="53" t="s">
        <v>53</v>
      </c>
      <c r="Y2944" s="53" t="s">
        <v>290</v>
      </c>
      <c r="Z2944" s="58" t="str">
        <f>'LISTA DOS ITENS'!$F2944&amp;"-"&amp;'LISTA DOS ITENS'!$H2944&amp;"-"&amp;'LISTA DOS ITENS'!$J2944&amp;"-"&amp;'LISTA DOS ITENS'!$K2944&amp;"-"&amp;'LISTA DOS ITENS'!$I2944</f>
        <v>11315408-2101-0026-IMOB/IAMN-ED-1000-01.01</v>
      </c>
      <c r="AA2944" s="59" t="str">
        <f t="array" ref="AA2944">INDEX('RESUMO - LOTES E VMA'!$M$3:$M$181,MATCH('LISTA DOS ITENS'!$D2944,'RESUMO - LOTES E VMA'!$A$3:$A$181,0))</f>
        <v>Para Leilão</v>
      </c>
      <c r="AB2944" s="60">
        <f t="array" ref="AB2944">INDEX('RESUMO - LOTES E VMA'!$J$3:$J$181,MATCH('LISTA DOS ITENS'!$D2944,'RESUMO - LOTES E VMA'!$A$3:$A$181,0))</f>
        <v>0.3449683371</v>
      </c>
      <c r="AC2944" s="29" t="str">
        <f t="array" ref="AC2944">INDEX('RESUMO - LOTES E VMA'!$L$3:$L$181,MATCH('LISTA DOS ITENS'!$D2944,'RESUMO - LOTES E VMA'!$A$3:$A$181,0))</f>
        <v>1% do Valor de Comparação do VMA</v>
      </c>
      <c r="AD2944" s="53" t="str">
        <f>VLOOKUP(Tabela1[[#This Row],[Índice]],[1]Planilha1!$A:$A,1,0)</f>
        <v>#ERROR!</v>
      </c>
    </row>
    <row r="2945" ht="15.75" customHeight="1">
      <c r="A2945" s="52">
        <v>258815.0</v>
      </c>
      <c r="B2945" s="53" t="s">
        <v>70</v>
      </c>
      <c r="C2945" s="53" t="s">
        <v>71</v>
      </c>
      <c r="D2945" s="22">
        <v>207405.0</v>
      </c>
      <c r="E2945" s="53" t="s">
        <v>119</v>
      </c>
      <c r="F2945" s="54">
        <v>1.0000488E7</v>
      </c>
      <c r="G2945" s="53" t="s">
        <v>2034</v>
      </c>
      <c r="H2945" s="55">
        <v>2170.0</v>
      </c>
      <c r="I2945" s="55"/>
      <c r="J2945" s="55" t="s">
        <v>126</v>
      </c>
      <c r="K2945" s="53" t="s">
        <v>80</v>
      </c>
      <c r="L2945" s="53"/>
      <c r="M2945" s="53">
        <v>6.0</v>
      </c>
      <c r="N2945" s="53" t="s">
        <v>440</v>
      </c>
      <c r="O2945" s="25">
        <v>201.27333333333334</v>
      </c>
      <c r="P2945" s="25">
        <f>'LISTA DOS ITENS'!$O2945*'LISTA DOS ITENS'!$M2945</f>
        <v>1207.64</v>
      </c>
      <c r="Q2945" s="25">
        <v>217.44</v>
      </c>
      <c r="R2945" s="25">
        <f>'LISTA DOS ITENS'!$Q2945*'LISTA DOS ITENS'!$M2945</f>
        <v>1304.64</v>
      </c>
      <c r="S2945" s="56">
        <f>IF('LISTA DOS ITENS'!$P2945&gt;'LISTA DOS ITENS'!$R2945,'LISTA DOS ITENS'!$P2945,'LISTA DOS ITENS'!$R2945)</f>
        <v>1304.64</v>
      </c>
      <c r="T2945" s="25">
        <v>73.45253301619138</v>
      </c>
      <c r="U2945" s="25">
        <f>'LISTA DOS ITENS'!$T2945*'LISTA DOS ITENS'!$M2945</f>
        <v>440.7151981</v>
      </c>
      <c r="V2945" s="56">
        <f t="array" ref="V2945">INDEX('RESUMO - LOTES E VMA'!$F$3:$F$181,MATCH('LISTA DOS ITENS'!$D2945,'RESUMO - LOTES E VMA'!$A$3:$A$181,0))</f>
        <v>165295.158</v>
      </c>
      <c r="W2945" s="57">
        <f>'LISTA DOS ITENS'!$U2945/'LISTA DOS ITENS'!$V2945</f>
        <v>0.002666231748</v>
      </c>
      <c r="X2945" s="53" t="s">
        <v>53</v>
      </c>
      <c r="Y2945" s="53" t="s">
        <v>290</v>
      </c>
      <c r="Z2945" s="58" t="str">
        <f>'LISTA DOS ITENS'!$F2945&amp;"-"&amp;'LISTA DOS ITENS'!$H2945&amp;"-"&amp;'LISTA DOS ITENS'!$J2945&amp;"-"&amp;'LISTA DOS ITENS'!$K2945&amp;"-"&amp;'LISTA DOS ITENS'!$I2945</f>
        <v>10000488-2170-0026-IMOB/NAC-</v>
      </c>
      <c r="AA2945" s="59" t="str">
        <f t="array" ref="AA2945">INDEX('RESUMO - LOTES E VMA'!$M$3:$M$181,MATCH('LISTA DOS ITENS'!$D2945,'RESUMO - LOTES E VMA'!$A$3:$A$181,0))</f>
        <v>Para Leilão</v>
      </c>
      <c r="AB2945" s="60">
        <f t="array" ref="AB2945">INDEX('RESUMO - LOTES E VMA'!$J$3:$J$181,MATCH('LISTA DOS ITENS'!$D2945,'RESUMO - LOTES E VMA'!$A$3:$A$181,0))</f>
        <v>0.3449683371</v>
      </c>
      <c r="AC2945" s="29" t="str">
        <f t="array" ref="AC2945">INDEX('RESUMO - LOTES E VMA'!$L$3:$L$181,MATCH('LISTA DOS ITENS'!$D2945,'RESUMO - LOTES E VMA'!$A$3:$A$181,0))</f>
        <v>1% do Valor de Comparação do VMA</v>
      </c>
      <c r="AD2945" s="53" t="str">
        <f>VLOOKUP(Tabela1[[#This Row],[Índice]],[1]Planilha1!$A:$A,1,0)</f>
        <v>#ERROR!</v>
      </c>
    </row>
    <row r="2946" ht="15.75" customHeight="1">
      <c r="A2946" s="52">
        <v>258816.0</v>
      </c>
      <c r="B2946" s="53" t="s">
        <v>70</v>
      </c>
      <c r="C2946" s="53" t="s">
        <v>71</v>
      </c>
      <c r="D2946" s="22">
        <v>207405.0</v>
      </c>
      <c r="E2946" s="53" t="s">
        <v>119</v>
      </c>
      <c r="F2946" s="54">
        <v>1.0000491E7</v>
      </c>
      <c r="G2946" s="53" t="s">
        <v>2064</v>
      </c>
      <c r="H2946" s="55">
        <v>2170.0</v>
      </c>
      <c r="I2946" s="55"/>
      <c r="J2946" s="55" t="s">
        <v>126</v>
      </c>
      <c r="K2946" s="53" t="s">
        <v>73</v>
      </c>
      <c r="L2946" s="53"/>
      <c r="M2946" s="53">
        <v>2.5</v>
      </c>
      <c r="N2946" s="53" t="s">
        <v>440</v>
      </c>
      <c r="O2946" s="25">
        <v>469.8257142857143</v>
      </c>
      <c r="P2946" s="25">
        <f>'LISTA DOS ITENS'!$O2946*'LISTA DOS ITENS'!$M2946</f>
        <v>1174.564286</v>
      </c>
      <c r="Q2946" s="25">
        <v>469.83</v>
      </c>
      <c r="R2946" s="25">
        <f>'LISTA DOS ITENS'!$Q2946*'LISTA DOS ITENS'!$M2946</f>
        <v>1174.575</v>
      </c>
      <c r="S2946" s="56">
        <f>IF('LISTA DOS ITENS'!$P2946&gt;'LISTA DOS ITENS'!$R2946,'LISTA DOS ITENS'!$P2946,'LISTA DOS ITENS'!$R2946)</f>
        <v>1174.575</v>
      </c>
      <c r="T2946" s="25">
        <v>159.2444891751467</v>
      </c>
      <c r="U2946" s="25">
        <f>'LISTA DOS ITENS'!$T2946*'LISTA DOS ITENS'!$M2946</f>
        <v>398.1112229</v>
      </c>
      <c r="V2946" s="56">
        <f t="array" ref="V2946">INDEX('RESUMO - LOTES E VMA'!$F$3:$F$181,MATCH('LISTA DOS ITENS'!$D2946,'RESUMO - LOTES E VMA'!$A$3:$A$181,0))</f>
        <v>165295.158</v>
      </c>
      <c r="W2946" s="57">
        <f>'LISTA DOS ITENS'!$U2946/'LISTA DOS ITENS'!$V2946</f>
        <v>0.002408486901</v>
      </c>
      <c r="X2946" s="53" t="s">
        <v>53</v>
      </c>
      <c r="Y2946" s="53" t="s">
        <v>290</v>
      </c>
      <c r="Z2946" s="58" t="str">
        <f>'LISTA DOS ITENS'!$F2946&amp;"-"&amp;'LISTA DOS ITENS'!$H2946&amp;"-"&amp;'LISTA DOS ITENS'!$J2946&amp;"-"&amp;'LISTA DOS ITENS'!$K2946&amp;"-"&amp;'LISTA DOS ITENS'!$I2946</f>
        <v>10000491-2170-0026-CONS/NAC-</v>
      </c>
      <c r="AA2946" s="59" t="str">
        <f t="array" ref="AA2946">INDEX('RESUMO - LOTES E VMA'!$M$3:$M$181,MATCH('LISTA DOS ITENS'!$D2946,'RESUMO - LOTES E VMA'!$A$3:$A$181,0))</f>
        <v>Para Leilão</v>
      </c>
      <c r="AB2946" s="60">
        <f t="array" ref="AB2946">INDEX('RESUMO - LOTES E VMA'!$J$3:$J$181,MATCH('LISTA DOS ITENS'!$D2946,'RESUMO - LOTES E VMA'!$A$3:$A$181,0))</f>
        <v>0.3449683371</v>
      </c>
      <c r="AC2946" s="29" t="str">
        <f t="array" ref="AC2946">INDEX('RESUMO - LOTES E VMA'!$L$3:$L$181,MATCH('LISTA DOS ITENS'!$D2946,'RESUMO - LOTES E VMA'!$A$3:$A$181,0))</f>
        <v>1% do Valor de Comparação do VMA</v>
      </c>
      <c r="AD2946" s="53" t="str">
        <f>VLOOKUP(Tabela1[[#This Row],[Índice]],[1]Planilha1!$A:$A,1,0)</f>
        <v>#ERROR!</v>
      </c>
    </row>
    <row r="2947" ht="15.75" customHeight="1">
      <c r="A2947" s="52">
        <v>258817.0</v>
      </c>
      <c r="B2947" s="53" t="s">
        <v>70</v>
      </c>
      <c r="C2947" s="53" t="s">
        <v>71</v>
      </c>
      <c r="D2947" s="22">
        <v>207405.0</v>
      </c>
      <c r="E2947" s="53" t="s">
        <v>119</v>
      </c>
      <c r="F2947" s="54">
        <v>1.0000488E7</v>
      </c>
      <c r="G2947" s="53" t="s">
        <v>2034</v>
      </c>
      <c r="H2947" s="55">
        <v>2201.0</v>
      </c>
      <c r="I2947" s="55"/>
      <c r="J2947" s="55" t="s">
        <v>126</v>
      </c>
      <c r="K2947" s="53" t="s">
        <v>80</v>
      </c>
      <c r="L2947" s="53"/>
      <c r="M2947" s="53">
        <v>1.65</v>
      </c>
      <c r="N2947" s="53" t="s">
        <v>440</v>
      </c>
      <c r="O2947" s="25">
        <v>201.2787878787879</v>
      </c>
      <c r="P2947" s="25">
        <f>'LISTA DOS ITENS'!$O2947*'LISTA DOS ITENS'!$M2947</f>
        <v>332.11</v>
      </c>
      <c r="Q2947" s="25">
        <v>217.44</v>
      </c>
      <c r="R2947" s="25">
        <f>'LISTA DOS ITENS'!$Q2947*'LISTA DOS ITENS'!$M2947</f>
        <v>358.776</v>
      </c>
      <c r="S2947" s="56">
        <f>IF('LISTA DOS ITENS'!$P2947&gt;'LISTA DOS ITENS'!$R2947,'LISTA DOS ITENS'!$P2947,'LISTA DOS ITENS'!$R2947)</f>
        <v>358.776</v>
      </c>
      <c r="T2947" s="25">
        <v>73.45253301619138</v>
      </c>
      <c r="U2947" s="25">
        <f>'LISTA DOS ITENS'!$T2947*'LISTA DOS ITENS'!$M2947</f>
        <v>121.1966795</v>
      </c>
      <c r="V2947" s="56">
        <f t="array" ref="V2947">INDEX('RESUMO - LOTES E VMA'!$F$3:$F$181,MATCH('LISTA DOS ITENS'!$D2947,'RESUMO - LOTES E VMA'!$A$3:$A$181,0))</f>
        <v>165295.158</v>
      </c>
      <c r="W2947" s="57">
        <f>'LISTA DOS ITENS'!$U2947/'LISTA DOS ITENS'!$V2947</f>
        <v>0.0007332137306</v>
      </c>
      <c r="X2947" s="53" t="s">
        <v>53</v>
      </c>
      <c r="Y2947" s="53" t="s">
        <v>290</v>
      </c>
      <c r="Z2947" s="58" t="str">
        <f>'LISTA DOS ITENS'!$F2947&amp;"-"&amp;'LISTA DOS ITENS'!$H2947&amp;"-"&amp;'LISTA DOS ITENS'!$J2947&amp;"-"&amp;'LISTA DOS ITENS'!$K2947&amp;"-"&amp;'LISTA DOS ITENS'!$I2947</f>
        <v>10000488-2201-0026-IMOB/NAC-</v>
      </c>
      <c r="AA2947" s="59" t="str">
        <f t="array" ref="AA2947">INDEX('RESUMO - LOTES E VMA'!$M$3:$M$181,MATCH('LISTA DOS ITENS'!$D2947,'RESUMO - LOTES E VMA'!$A$3:$A$181,0))</f>
        <v>Para Leilão</v>
      </c>
      <c r="AB2947" s="60">
        <f t="array" ref="AB2947">INDEX('RESUMO - LOTES E VMA'!$J$3:$J$181,MATCH('LISTA DOS ITENS'!$D2947,'RESUMO - LOTES E VMA'!$A$3:$A$181,0))</f>
        <v>0.3449683371</v>
      </c>
      <c r="AC2947" s="29" t="str">
        <f t="array" ref="AC2947">INDEX('RESUMO - LOTES E VMA'!$L$3:$L$181,MATCH('LISTA DOS ITENS'!$D2947,'RESUMO - LOTES E VMA'!$A$3:$A$181,0))</f>
        <v>1% do Valor de Comparação do VMA</v>
      </c>
      <c r="AD2947" s="53" t="str">
        <f>VLOOKUP(Tabela1[[#This Row],[Índice]],[1]Planilha1!$A:$A,1,0)</f>
        <v>#ERROR!</v>
      </c>
    </row>
    <row r="2948" ht="15.75" customHeight="1">
      <c r="A2948" s="52">
        <v>258818.0</v>
      </c>
      <c r="B2948" s="53" t="s">
        <v>70</v>
      </c>
      <c r="C2948" s="53" t="s">
        <v>71</v>
      </c>
      <c r="D2948" s="22">
        <v>207405.0</v>
      </c>
      <c r="E2948" s="53" t="s">
        <v>119</v>
      </c>
      <c r="F2948" s="54">
        <v>1.0000495E7</v>
      </c>
      <c r="G2948" s="53" t="s">
        <v>2065</v>
      </c>
      <c r="H2948" s="55">
        <v>2201.0</v>
      </c>
      <c r="I2948" s="55"/>
      <c r="J2948" s="55" t="s">
        <v>126</v>
      </c>
      <c r="K2948" s="53" t="s">
        <v>73</v>
      </c>
      <c r="L2948" s="53"/>
      <c r="M2948" s="53">
        <v>0.875</v>
      </c>
      <c r="N2948" s="53" t="s">
        <v>440</v>
      </c>
      <c r="O2948" s="25">
        <v>74.85714285714286</v>
      </c>
      <c r="P2948" s="25">
        <f>'LISTA DOS ITENS'!$O2948*'LISTA DOS ITENS'!$M2948</f>
        <v>65.5</v>
      </c>
      <c r="Q2948" s="25">
        <v>74.86</v>
      </c>
      <c r="R2948" s="25">
        <f>'LISTA DOS ITENS'!$Q2948*'LISTA DOS ITENS'!$M2948</f>
        <v>65.5025</v>
      </c>
      <c r="S2948" s="56">
        <f>IF('LISTA DOS ITENS'!$P2948&gt;'LISTA DOS ITENS'!$R2948,'LISTA DOS ITENS'!$P2948,'LISTA DOS ITENS'!$R2948)</f>
        <v>65.5025</v>
      </c>
      <c r="T2948" s="25">
        <v>35.526476873848054</v>
      </c>
      <c r="U2948" s="25">
        <f>'LISTA DOS ITENS'!$T2948*'LISTA DOS ITENS'!$M2948</f>
        <v>31.08566726</v>
      </c>
      <c r="V2948" s="56">
        <f t="array" ref="V2948">INDEX('RESUMO - LOTES E VMA'!$F$3:$F$181,MATCH('LISTA DOS ITENS'!$D2948,'RESUMO - LOTES E VMA'!$A$3:$A$181,0))</f>
        <v>165295.158</v>
      </c>
      <c r="W2948" s="57">
        <f>'LISTA DOS ITENS'!$U2948/'LISTA DOS ITENS'!$V2948</f>
        <v>0.000188061572</v>
      </c>
      <c r="X2948" s="53" t="s">
        <v>53</v>
      </c>
      <c r="Y2948" s="53" t="s">
        <v>290</v>
      </c>
      <c r="Z2948" s="58" t="str">
        <f>'LISTA DOS ITENS'!$F2948&amp;"-"&amp;'LISTA DOS ITENS'!$H2948&amp;"-"&amp;'LISTA DOS ITENS'!$J2948&amp;"-"&amp;'LISTA DOS ITENS'!$K2948&amp;"-"&amp;'LISTA DOS ITENS'!$I2948</f>
        <v>10000495-2201-0026-CONS/NAC-</v>
      </c>
      <c r="AA2948" s="59" t="str">
        <f t="array" ref="AA2948">INDEX('RESUMO - LOTES E VMA'!$M$3:$M$181,MATCH('LISTA DOS ITENS'!$D2948,'RESUMO - LOTES E VMA'!$A$3:$A$181,0))</f>
        <v>Para Leilão</v>
      </c>
      <c r="AB2948" s="60">
        <f t="array" ref="AB2948">INDEX('RESUMO - LOTES E VMA'!$J$3:$J$181,MATCH('LISTA DOS ITENS'!$D2948,'RESUMO - LOTES E VMA'!$A$3:$A$181,0))</f>
        <v>0.3449683371</v>
      </c>
      <c r="AC2948" s="29" t="str">
        <f t="array" ref="AC2948">INDEX('RESUMO - LOTES E VMA'!$L$3:$L$181,MATCH('LISTA DOS ITENS'!$D2948,'RESUMO - LOTES E VMA'!$A$3:$A$181,0))</f>
        <v>1% do Valor de Comparação do VMA</v>
      </c>
      <c r="AD2948" s="53" t="str">
        <f>VLOOKUP(Tabela1[[#This Row],[Índice]],[1]Planilha1!$A:$A,1,0)</f>
        <v>#ERROR!</v>
      </c>
    </row>
    <row r="2949" ht="15.75" customHeight="1">
      <c r="A2949" s="52">
        <v>258819.0</v>
      </c>
      <c r="B2949" s="53" t="s">
        <v>70</v>
      </c>
      <c r="C2949" s="53" t="s">
        <v>71</v>
      </c>
      <c r="D2949" s="22">
        <v>207405.0</v>
      </c>
      <c r="E2949" s="53" t="s">
        <v>119</v>
      </c>
      <c r="F2949" s="54">
        <v>1.0000547E7</v>
      </c>
      <c r="G2949" s="53" t="s">
        <v>2066</v>
      </c>
      <c r="H2949" s="55">
        <v>2201.0</v>
      </c>
      <c r="I2949" s="55"/>
      <c r="J2949" s="55" t="s">
        <v>126</v>
      </c>
      <c r="K2949" s="53" t="s">
        <v>80</v>
      </c>
      <c r="L2949" s="53"/>
      <c r="M2949" s="53">
        <v>0.17</v>
      </c>
      <c r="N2949" s="53" t="s">
        <v>440</v>
      </c>
      <c r="O2949" s="25">
        <v>2628.529411764706</v>
      </c>
      <c r="P2949" s="25">
        <f>'LISTA DOS ITENS'!$O2949*'LISTA DOS ITENS'!$M2949</f>
        <v>446.85</v>
      </c>
      <c r="Q2949" s="25">
        <v>2628.52</v>
      </c>
      <c r="R2949" s="25">
        <f>'LISTA DOS ITENS'!$Q2949*'LISTA DOS ITENS'!$M2949</f>
        <v>446.8484</v>
      </c>
      <c r="S2949" s="56">
        <f>IF('LISTA DOS ITENS'!$P2949&gt;'LISTA DOS ITENS'!$R2949,'LISTA DOS ITENS'!$P2949,'LISTA DOS ITENS'!$R2949)</f>
        <v>446.85</v>
      </c>
      <c r="T2949" s="25">
        <v>890.9122973983284</v>
      </c>
      <c r="U2949" s="25">
        <f>'LISTA DOS ITENS'!$T2949*'LISTA DOS ITENS'!$M2949</f>
        <v>151.4550906</v>
      </c>
      <c r="V2949" s="56">
        <f t="array" ref="V2949">INDEX('RESUMO - LOTES E VMA'!$F$3:$F$181,MATCH('LISTA DOS ITENS'!$D2949,'RESUMO - LOTES E VMA'!$A$3:$A$181,0))</f>
        <v>165295.158</v>
      </c>
      <c r="W2949" s="57">
        <f>'LISTA DOS ITENS'!$U2949/'LISTA DOS ITENS'!$V2949</f>
        <v>0.0009162705814</v>
      </c>
      <c r="X2949" s="53" t="s">
        <v>53</v>
      </c>
      <c r="Y2949" s="53" t="s">
        <v>290</v>
      </c>
      <c r="Z2949" s="58" t="str">
        <f>'LISTA DOS ITENS'!$F2949&amp;"-"&amp;'LISTA DOS ITENS'!$H2949&amp;"-"&amp;'LISTA DOS ITENS'!$J2949&amp;"-"&amp;'LISTA DOS ITENS'!$K2949&amp;"-"&amp;'LISTA DOS ITENS'!$I2949</f>
        <v>10000547-2201-0026-IMOB/NAC-</v>
      </c>
      <c r="AA2949" s="59" t="str">
        <f t="array" ref="AA2949">INDEX('RESUMO - LOTES E VMA'!$M$3:$M$181,MATCH('LISTA DOS ITENS'!$D2949,'RESUMO - LOTES E VMA'!$A$3:$A$181,0))</f>
        <v>Para Leilão</v>
      </c>
      <c r="AB2949" s="60">
        <f t="array" ref="AB2949">INDEX('RESUMO - LOTES E VMA'!$J$3:$J$181,MATCH('LISTA DOS ITENS'!$D2949,'RESUMO - LOTES E VMA'!$A$3:$A$181,0))</f>
        <v>0.3449683371</v>
      </c>
      <c r="AC2949" s="29" t="str">
        <f t="array" ref="AC2949">INDEX('RESUMO - LOTES E VMA'!$L$3:$L$181,MATCH('LISTA DOS ITENS'!$D2949,'RESUMO - LOTES E VMA'!$A$3:$A$181,0))</f>
        <v>1% do Valor de Comparação do VMA</v>
      </c>
      <c r="AD2949" s="53" t="str">
        <f>VLOOKUP(Tabela1[[#This Row],[Índice]],[1]Planilha1!$A:$A,1,0)</f>
        <v>#ERROR!</v>
      </c>
    </row>
    <row r="2950" ht="15.75" customHeight="1">
      <c r="A2950" s="52">
        <v>258820.0</v>
      </c>
      <c r="B2950" s="53" t="s">
        <v>70</v>
      </c>
      <c r="C2950" s="53" t="s">
        <v>71</v>
      </c>
      <c r="D2950" s="22">
        <v>207405.0</v>
      </c>
      <c r="E2950" s="53" t="s">
        <v>119</v>
      </c>
      <c r="F2950" s="54">
        <v>1.000075E7</v>
      </c>
      <c r="G2950" s="53" t="s">
        <v>2039</v>
      </c>
      <c r="H2950" s="55">
        <v>2201.0</v>
      </c>
      <c r="I2950" s="55"/>
      <c r="J2950" s="55" t="s">
        <v>126</v>
      </c>
      <c r="K2950" s="53" t="s">
        <v>80</v>
      </c>
      <c r="L2950" s="53"/>
      <c r="M2950" s="53">
        <v>6.0</v>
      </c>
      <c r="N2950" s="53" t="s">
        <v>440</v>
      </c>
      <c r="O2950" s="25">
        <v>173.85833333333335</v>
      </c>
      <c r="P2950" s="25">
        <f>'LISTA DOS ITENS'!$O2950*'LISTA DOS ITENS'!$M2950</f>
        <v>1043.15</v>
      </c>
      <c r="Q2950" s="25">
        <v>173.86</v>
      </c>
      <c r="R2950" s="25">
        <f>'LISTA DOS ITENS'!$Q2950*'LISTA DOS ITENS'!$M2950</f>
        <v>1043.16</v>
      </c>
      <c r="S2950" s="56">
        <f>IF('LISTA DOS ITENS'!$P2950&gt;'LISTA DOS ITENS'!$R2950,'LISTA DOS ITENS'!$P2950,'LISTA DOS ITENS'!$R2950)</f>
        <v>1043.16</v>
      </c>
      <c r="T2950" s="25">
        <v>58.928222735864054</v>
      </c>
      <c r="U2950" s="25">
        <f>'LISTA DOS ITENS'!$T2950*'LISTA DOS ITENS'!$M2950</f>
        <v>353.5693364</v>
      </c>
      <c r="V2950" s="56">
        <f t="array" ref="V2950">INDEX('RESUMO - LOTES E VMA'!$F$3:$F$181,MATCH('LISTA DOS ITENS'!$D2950,'RESUMO - LOTES E VMA'!$A$3:$A$181,0))</f>
        <v>165295.158</v>
      </c>
      <c r="W2950" s="57">
        <f>'LISTA DOS ITENS'!$U2950/'LISTA DOS ITENS'!$V2950</f>
        <v>0.002139018109</v>
      </c>
      <c r="X2950" s="53" t="s">
        <v>53</v>
      </c>
      <c r="Y2950" s="53" t="s">
        <v>290</v>
      </c>
      <c r="Z2950" s="58" t="str">
        <f>'LISTA DOS ITENS'!$F2950&amp;"-"&amp;'LISTA DOS ITENS'!$H2950&amp;"-"&amp;'LISTA DOS ITENS'!$J2950&amp;"-"&amp;'LISTA DOS ITENS'!$K2950&amp;"-"&amp;'LISTA DOS ITENS'!$I2950</f>
        <v>10000750-2201-0026-IMOB/NAC-</v>
      </c>
      <c r="AA2950" s="59" t="str">
        <f t="array" ref="AA2950">INDEX('RESUMO - LOTES E VMA'!$M$3:$M$181,MATCH('LISTA DOS ITENS'!$D2950,'RESUMO - LOTES E VMA'!$A$3:$A$181,0))</f>
        <v>Para Leilão</v>
      </c>
      <c r="AB2950" s="60">
        <f t="array" ref="AB2950">INDEX('RESUMO - LOTES E VMA'!$J$3:$J$181,MATCH('LISTA DOS ITENS'!$D2950,'RESUMO - LOTES E VMA'!$A$3:$A$181,0))</f>
        <v>0.3449683371</v>
      </c>
      <c r="AC2950" s="29" t="str">
        <f t="array" ref="AC2950">INDEX('RESUMO - LOTES E VMA'!$L$3:$L$181,MATCH('LISTA DOS ITENS'!$D2950,'RESUMO - LOTES E VMA'!$A$3:$A$181,0))</f>
        <v>1% do Valor de Comparação do VMA</v>
      </c>
      <c r="AD2950" s="53" t="str">
        <f>VLOOKUP(Tabela1[[#This Row],[Índice]],[1]Planilha1!$A:$A,1,0)</f>
        <v>#ERROR!</v>
      </c>
    </row>
    <row r="2951" ht="15.75" customHeight="1">
      <c r="A2951" s="52">
        <v>258821.0</v>
      </c>
      <c r="B2951" s="53" t="s">
        <v>70</v>
      </c>
      <c r="C2951" s="53" t="s">
        <v>71</v>
      </c>
      <c r="D2951" s="22">
        <v>207405.0</v>
      </c>
      <c r="E2951" s="53" t="s">
        <v>119</v>
      </c>
      <c r="F2951" s="54">
        <v>1.0036496E7</v>
      </c>
      <c r="G2951" s="53" t="s">
        <v>2067</v>
      </c>
      <c r="H2951" s="55">
        <v>2201.0</v>
      </c>
      <c r="I2951" s="55"/>
      <c r="J2951" s="55" t="s">
        <v>126</v>
      </c>
      <c r="K2951" s="53" t="s">
        <v>293</v>
      </c>
      <c r="L2951" s="53"/>
      <c r="M2951" s="53">
        <v>5.08</v>
      </c>
      <c r="N2951" s="53" t="s">
        <v>440</v>
      </c>
      <c r="O2951" s="25">
        <v>1.0</v>
      </c>
      <c r="P2951" s="25">
        <f>'LISTA DOS ITENS'!$O2951*'LISTA DOS ITENS'!$M2951</f>
        <v>5.08</v>
      </c>
      <c r="Q2951" s="25">
        <v>273.64</v>
      </c>
      <c r="R2951" s="25">
        <f>'LISTA DOS ITENS'!$Q2951*'LISTA DOS ITENS'!$M2951</f>
        <v>1390.0912</v>
      </c>
      <c r="S2951" s="56">
        <f>IF('LISTA DOS ITENS'!$P2951&gt;'LISTA DOS ITENS'!$R2951,'LISTA DOS ITENS'!$P2951,'LISTA DOS ITENS'!$R2951)</f>
        <v>1390.0912</v>
      </c>
      <c r="T2951" s="25">
        <v>92.74772155436465</v>
      </c>
      <c r="U2951" s="25">
        <f>'LISTA DOS ITENS'!$T2951*'LISTA DOS ITENS'!$M2951</f>
        <v>471.1584255</v>
      </c>
      <c r="V2951" s="56">
        <f t="array" ref="V2951">INDEX('RESUMO - LOTES E VMA'!$F$3:$F$181,MATCH('LISTA DOS ITENS'!$D2951,'RESUMO - LOTES E VMA'!$A$3:$A$181,0))</f>
        <v>165295.158</v>
      </c>
      <c r="W2951" s="57">
        <f>'LISTA DOS ITENS'!$U2951/'LISTA DOS ITENS'!$V2951</f>
        <v>0.002850406697</v>
      </c>
      <c r="X2951" s="53" t="s">
        <v>53</v>
      </c>
      <c r="Y2951" s="53" t="s">
        <v>290</v>
      </c>
      <c r="Z2951" s="58" t="str">
        <f>'LISTA DOS ITENS'!$F2951&amp;"-"&amp;'LISTA DOS ITENS'!$H2951&amp;"-"&amp;'LISTA DOS ITENS'!$J2951&amp;"-"&amp;'LISTA DOS ITENS'!$K2951&amp;"-"&amp;'LISTA DOS ITENS'!$I2951</f>
        <v>10036496-2201-0026-SOBRE_EMP-</v>
      </c>
      <c r="AA2951" s="59" t="str">
        <f t="array" ref="AA2951">INDEX('RESUMO - LOTES E VMA'!$M$3:$M$181,MATCH('LISTA DOS ITENS'!$D2951,'RESUMO - LOTES E VMA'!$A$3:$A$181,0))</f>
        <v>Para Leilão</v>
      </c>
      <c r="AB2951" s="60">
        <f t="array" ref="AB2951">INDEX('RESUMO - LOTES E VMA'!$J$3:$J$181,MATCH('LISTA DOS ITENS'!$D2951,'RESUMO - LOTES E VMA'!$A$3:$A$181,0))</f>
        <v>0.3449683371</v>
      </c>
      <c r="AC2951" s="29" t="str">
        <f t="array" ref="AC2951">INDEX('RESUMO - LOTES E VMA'!$L$3:$L$181,MATCH('LISTA DOS ITENS'!$D2951,'RESUMO - LOTES E VMA'!$A$3:$A$181,0))</f>
        <v>1% do Valor de Comparação do VMA</v>
      </c>
      <c r="AD2951" s="53" t="str">
        <f>VLOOKUP(Tabela1[[#This Row],[Índice]],[1]Planilha1!$A:$A,1,0)</f>
        <v>#ERROR!</v>
      </c>
    </row>
    <row r="2952" ht="15.75" customHeight="1">
      <c r="A2952" s="52">
        <v>258822.0</v>
      </c>
      <c r="B2952" s="53" t="s">
        <v>70</v>
      </c>
      <c r="C2952" s="53" t="s">
        <v>71</v>
      </c>
      <c r="D2952" s="22">
        <v>207405.0</v>
      </c>
      <c r="E2952" s="53" t="s">
        <v>119</v>
      </c>
      <c r="F2952" s="54">
        <v>1.0210138E7</v>
      </c>
      <c r="G2952" s="53" t="s">
        <v>2068</v>
      </c>
      <c r="H2952" s="55">
        <v>2201.0</v>
      </c>
      <c r="I2952" s="55"/>
      <c r="J2952" s="55" t="s">
        <v>126</v>
      </c>
      <c r="K2952" s="53" t="s">
        <v>73</v>
      </c>
      <c r="L2952" s="53"/>
      <c r="M2952" s="53">
        <v>24.42</v>
      </c>
      <c r="N2952" s="53" t="s">
        <v>440</v>
      </c>
      <c r="O2952" s="25">
        <v>363.9172809172809</v>
      </c>
      <c r="P2952" s="25">
        <f>'LISTA DOS ITENS'!$O2952*'LISTA DOS ITENS'!$M2952</f>
        <v>8886.86</v>
      </c>
      <c r="Q2952" s="25">
        <v>363.92</v>
      </c>
      <c r="R2952" s="25">
        <f>'LISTA DOS ITENS'!$Q2952*'LISTA DOS ITENS'!$M2952</f>
        <v>8886.9264</v>
      </c>
      <c r="S2952" s="56">
        <f>IF('LISTA DOS ITENS'!$P2952&gt;'LISTA DOS ITENS'!$R2952,'LISTA DOS ITENS'!$P2952,'LISTA DOS ITENS'!$R2952)</f>
        <v>8886.9264</v>
      </c>
      <c r="T2952" s="25">
        <v>123.3472841253632</v>
      </c>
      <c r="U2952" s="25">
        <f>'LISTA DOS ITENS'!$T2952*'LISTA DOS ITENS'!$M2952</f>
        <v>3012.140678</v>
      </c>
      <c r="V2952" s="56">
        <f t="array" ref="V2952">INDEX('RESUMO - LOTES E VMA'!$F$3:$F$181,MATCH('LISTA DOS ITENS'!$D2952,'RESUMO - LOTES E VMA'!$A$3:$A$181,0))</f>
        <v>165295.158</v>
      </c>
      <c r="W2952" s="57">
        <f>'LISTA DOS ITENS'!$U2952/'LISTA DOS ITENS'!$V2952</f>
        <v>0.01822280044</v>
      </c>
      <c r="X2952" s="53" t="s">
        <v>53</v>
      </c>
      <c r="Y2952" s="53" t="s">
        <v>290</v>
      </c>
      <c r="Z2952" s="58" t="str">
        <f>'LISTA DOS ITENS'!$F2952&amp;"-"&amp;'LISTA DOS ITENS'!$H2952&amp;"-"&amp;'LISTA DOS ITENS'!$J2952&amp;"-"&amp;'LISTA DOS ITENS'!$K2952&amp;"-"&amp;'LISTA DOS ITENS'!$I2952</f>
        <v>10210138-2201-0026-CONS/NAC-</v>
      </c>
      <c r="AA2952" s="59" t="str">
        <f t="array" ref="AA2952">INDEX('RESUMO - LOTES E VMA'!$M$3:$M$181,MATCH('LISTA DOS ITENS'!$D2952,'RESUMO - LOTES E VMA'!$A$3:$A$181,0))</f>
        <v>Para Leilão</v>
      </c>
      <c r="AB2952" s="60">
        <f t="array" ref="AB2952">INDEX('RESUMO - LOTES E VMA'!$J$3:$J$181,MATCH('LISTA DOS ITENS'!$D2952,'RESUMO - LOTES E VMA'!$A$3:$A$181,0))</f>
        <v>0.3449683371</v>
      </c>
      <c r="AC2952" s="29" t="str">
        <f t="array" ref="AC2952">INDEX('RESUMO - LOTES E VMA'!$L$3:$L$181,MATCH('LISTA DOS ITENS'!$D2952,'RESUMO - LOTES E VMA'!$A$3:$A$181,0))</f>
        <v>1% do Valor de Comparação do VMA</v>
      </c>
      <c r="AD2952" s="53" t="str">
        <f>VLOOKUP(Tabela1[[#This Row],[Índice]],[1]Planilha1!$A:$A,1,0)</f>
        <v>#ERROR!</v>
      </c>
    </row>
    <row r="2953" ht="15.75" customHeight="1">
      <c r="A2953" s="52">
        <v>258823.0</v>
      </c>
      <c r="B2953" s="53" t="s">
        <v>70</v>
      </c>
      <c r="C2953" s="53" t="s">
        <v>71</v>
      </c>
      <c r="D2953" s="22">
        <v>207405.0</v>
      </c>
      <c r="E2953" s="53" t="s">
        <v>119</v>
      </c>
      <c r="F2953" s="54">
        <v>1.0210138E7</v>
      </c>
      <c r="G2953" s="53" t="s">
        <v>2068</v>
      </c>
      <c r="H2953" s="55">
        <v>2201.0</v>
      </c>
      <c r="I2953" s="55"/>
      <c r="J2953" s="55" t="s">
        <v>126</v>
      </c>
      <c r="K2953" s="53" t="s">
        <v>293</v>
      </c>
      <c r="L2953" s="53"/>
      <c r="M2953" s="53">
        <v>12.33</v>
      </c>
      <c r="N2953" s="53" t="s">
        <v>440</v>
      </c>
      <c r="O2953" s="25">
        <v>1.0</v>
      </c>
      <c r="P2953" s="25">
        <f>'LISTA DOS ITENS'!$O2953*'LISTA DOS ITENS'!$M2953</f>
        <v>12.33</v>
      </c>
      <c r="Q2953" s="25">
        <v>363.92</v>
      </c>
      <c r="R2953" s="25">
        <f>'LISTA DOS ITENS'!$Q2953*'LISTA DOS ITENS'!$M2953</f>
        <v>4487.1336</v>
      </c>
      <c r="S2953" s="56">
        <f>IF('LISTA DOS ITENS'!$P2953&gt;'LISTA DOS ITENS'!$R2953,'LISTA DOS ITENS'!$P2953,'LISTA DOS ITENS'!$R2953)</f>
        <v>4487.1336</v>
      </c>
      <c r="T2953" s="25">
        <v>123.3472841253632</v>
      </c>
      <c r="U2953" s="25">
        <f>'LISTA DOS ITENS'!$T2953*'LISTA DOS ITENS'!$M2953</f>
        <v>1520.872013</v>
      </c>
      <c r="V2953" s="56">
        <f t="array" ref="V2953">INDEX('RESUMO - LOTES E VMA'!$F$3:$F$181,MATCH('LISTA DOS ITENS'!$D2953,'RESUMO - LOTES E VMA'!$A$3:$A$181,0))</f>
        <v>165295.158</v>
      </c>
      <c r="W2953" s="57">
        <f>'LISTA DOS ITENS'!$U2953/'LISTA DOS ITENS'!$V2953</f>
        <v>0.00920094715</v>
      </c>
      <c r="X2953" s="53" t="s">
        <v>53</v>
      </c>
      <c r="Y2953" s="53" t="s">
        <v>290</v>
      </c>
      <c r="Z2953" s="58" t="str">
        <f>'LISTA DOS ITENS'!$F2953&amp;"-"&amp;'LISTA DOS ITENS'!$H2953&amp;"-"&amp;'LISTA DOS ITENS'!$J2953&amp;"-"&amp;'LISTA DOS ITENS'!$K2953&amp;"-"&amp;'LISTA DOS ITENS'!$I2953</f>
        <v>10210138-2201-0026-SOBRE_EMP-</v>
      </c>
      <c r="AA2953" s="59" t="str">
        <f t="array" ref="AA2953">INDEX('RESUMO - LOTES E VMA'!$M$3:$M$181,MATCH('LISTA DOS ITENS'!$D2953,'RESUMO - LOTES E VMA'!$A$3:$A$181,0))</f>
        <v>Para Leilão</v>
      </c>
      <c r="AB2953" s="60">
        <f t="array" ref="AB2953">INDEX('RESUMO - LOTES E VMA'!$J$3:$J$181,MATCH('LISTA DOS ITENS'!$D2953,'RESUMO - LOTES E VMA'!$A$3:$A$181,0))</f>
        <v>0.3449683371</v>
      </c>
      <c r="AC2953" s="29" t="str">
        <f t="array" ref="AC2953">INDEX('RESUMO - LOTES E VMA'!$L$3:$L$181,MATCH('LISTA DOS ITENS'!$D2953,'RESUMO - LOTES E VMA'!$A$3:$A$181,0))</f>
        <v>1% do Valor de Comparação do VMA</v>
      </c>
      <c r="AD2953" s="53" t="str">
        <f>VLOOKUP(Tabela1[[#This Row],[Índice]],[1]Planilha1!$A:$A,1,0)</f>
        <v>#ERROR!</v>
      </c>
    </row>
    <row r="2954" ht="15.75" customHeight="1">
      <c r="A2954" s="52">
        <v>258824.0</v>
      </c>
      <c r="B2954" s="53" t="s">
        <v>70</v>
      </c>
      <c r="C2954" s="53" t="s">
        <v>71</v>
      </c>
      <c r="D2954" s="22">
        <v>207405.0</v>
      </c>
      <c r="E2954" s="53" t="s">
        <v>119</v>
      </c>
      <c r="F2954" s="54">
        <v>1.0227172E7</v>
      </c>
      <c r="G2954" s="53" t="s">
        <v>2069</v>
      </c>
      <c r="H2954" s="55">
        <v>2201.0</v>
      </c>
      <c r="I2954" s="55"/>
      <c r="J2954" s="55" t="s">
        <v>126</v>
      </c>
      <c r="K2954" s="53" t="s">
        <v>117</v>
      </c>
      <c r="L2954" s="53"/>
      <c r="M2954" s="53">
        <v>4.398</v>
      </c>
      <c r="N2954" s="53" t="s">
        <v>440</v>
      </c>
      <c r="O2954" s="25">
        <v>230.84285714285716</v>
      </c>
      <c r="P2954" s="25">
        <f>'LISTA DOS ITENS'!$O2954*'LISTA DOS ITENS'!$M2954</f>
        <v>1015.246886</v>
      </c>
      <c r="Q2954" s="25">
        <v>281.51</v>
      </c>
      <c r="R2954" s="25">
        <f>'LISTA DOS ITENS'!$Q2954*'LISTA DOS ITENS'!$M2954</f>
        <v>1238.08098</v>
      </c>
      <c r="S2954" s="56">
        <f>IF('LISTA DOS ITENS'!$P2954&gt;'LISTA DOS ITENS'!$R2954,'LISTA DOS ITENS'!$P2954,'LISTA DOS ITENS'!$R2954)</f>
        <v>1238.08098</v>
      </c>
      <c r="T2954" s="25">
        <v>95.41518452992689</v>
      </c>
      <c r="U2954" s="25">
        <f>'LISTA DOS ITENS'!$T2954*'LISTA DOS ITENS'!$M2954</f>
        <v>419.6359816</v>
      </c>
      <c r="V2954" s="56">
        <f t="array" ref="V2954">INDEX('RESUMO - LOTES E VMA'!$F$3:$F$181,MATCH('LISTA DOS ITENS'!$D2954,'RESUMO - LOTES E VMA'!$A$3:$A$181,0))</f>
        <v>165295.158</v>
      </c>
      <c r="W2954" s="57">
        <f>'LISTA DOS ITENS'!$U2954/'LISTA DOS ITENS'!$V2954</f>
        <v>0.002538707041</v>
      </c>
      <c r="X2954" s="53" t="s">
        <v>53</v>
      </c>
      <c r="Y2954" s="53" t="s">
        <v>290</v>
      </c>
      <c r="Z2954" s="58" t="str">
        <f>'LISTA DOS ITENS'!$F2954&amp;"-"&amp;'LISTA DOS ITENS'!$H2954&amp;"-"&amp;'LISTA DOS ITENS'!$J2954&amp;"-"&amp;'LISTA DOS ITENS'!$K2954&amp;"-"&amp;'LISTA DOS ITENS'!$I2954</f>
        <v>10227172-2201-0026-CONS/IAMN-</v>
      </c>
      <c r="AA2954" s="59" t="str">
        <f t="array" ref="AA2954">INDEX('RESUMO - LOTES E VMA'!$M$3:$M$181,MATCH('LISTA DOS ITENS'!$D2954,'RESUMO - LOTES E VMA'!$A$3:$A$181,0))</f>
        <v>Para Leilão</v>
      </c>
      <c r="AB2954" s="60">
        <f t="array" ref="AB2954">INDEX('RESUMO - LOTES E VMA'!$J$3:$J$181,MATCH('LISTA DOS ITENS'!$D2954,'RESUMO - LOTES E VMA'!$A$3:$A$181,0))</f>
        <v>0.3449683371</v>
      </c>
      <c r="AC2954" s="29" t="str">
        <f t="array" ref="AC2954">INDEX('RESUMO - LOTES E VMA'!$L$3:$L$181,MATCH('LISTA DOS ITENS'!$D2954,'RESUMO - LOTES E VMA'!$A$3:$A$181,0))</f>
        <v>1% do Valor de Comparação do VMA</v>
      </c>
      <c r="AD2954" s="53" t="str">
        <f>VLOOKUP(Tabela1[[#This Row],[Índice]],[1]Planilha1!$A:$A,1,0)</f>
        <v>#ERROR!</v>
      </c>
    </row>
    <row r="2955" ht="15.75" customHeight="1">
      <c r="A2955" s="52">
        <v>258825.0</v>
      </c>
      <c r="B2955" s="53" t="s">
        <v>70</v>
      </c>
      <c r="C2955" s="53" t="s">
        <v>71</v>
      </c>
      <c r="D2955" s="22">
        <v>207405.0</v>
      </c>
      <c r="E2955" s="53" t="s">
        <v>119</v>
      </c>
      <c r="F2955" s="54">
        <v>1.0227172E7</v>
      </c>
      <c r="G2955" s="53" t="s">
        <v>2069</v>
      </c>
      <c r="H2955" s="55">
        <v>2201.0</v>
      </c>
      <c r="I2955" s="55"/>
      <c r="J2955" s="55" t="s">
        <v>126</v>
      </c>
      <c r="K2955" s="53" t="s">
        <v>73</v>
      </c>
      <c r="L2955" s="53"/>
      <c r="M2955" s="53">
        <v>0.27999999999999997</v>
      </c>
      <c r="N2955" s="53" t="s">
        <v>440</v>
      </c>
      <c r="O2955" s="25">
        <v>281.51428571428573</v>
      </c>
      <c r="P2955" s="25">
        <f>'LISTA DOS ITENS'!$O2955*'LISTA DOS ITENS'!$M2955</f>
        <v>78.824</v>
      </c>
      <c r="Q2955" s="25">
        <v>281.51</v>
      </c>
      <c r="R2955" s="25">
        <f>'LISTA DOS ITENS'!$Q2955*'LISTA DOS ITENS'!$M2955</f>
        <v>78.8228</v>
      </c>
      <c r="S2955" s="56">
        <f>IF('LISTA DOS ITENS'!$P2955&gt;'LISTA DOS ITENS'!$R2955,'LISTA DOS ITENS'!$P2955,'LISTA DOS ITENS'!$R2955)</f>
        <v>78.824</v>
      </c>
      <c r="T2955" s="25">
        <v>95.41518452992689</v>
      </c>
      <c r="U2955" s="25">
        <f>'LISTA DOS ITENS'!$T2955*'LISTA DOS ITENS'!$M2955</f>
        <v>26.71625167</v>
      </c>
      <c r="V2955" s="56">
        <f t="array" ref="V2955">INDEX('RESUMO - LOTES E VMA'!$F$3:$F$181,MATCH('LISTA DOS ITENS'!$D2955,'RESUMO - LOTES E VMA'!$A$3:$A$181,0))</f>
        <v>165295.158</v>
      </c>
      <c r="W2955" s="57">
        <f>'LISTA DOS ITENS'!$U2955/'LISTA DOS ITENS'!$V2955</f>
        <v>0.0001616275515</v>
      </c>
      <c r="X2955" s="53" t="s">
        <v>53</v>
      </c>
      <c r="Y2955" s="53" t="s">
        <v>290</v>
      </c>
      <c r="Z2955" s="58" t="str">
        <f>'LISTA DOS ITENS'!$F2955&amp;"-"&amp;'LISTA DOS ITENS'!$H2955&amp;"-"&amp;'LISTA DOS ITENS'!$J2955&amp;"-"&amp;'LISTA DOS ITENS'!$K2955&amp;"-"&amp;'LISTA DOS ITENS'!$I2955</f>
        <v>10227172-2201-0026-CONS/NAC-</v>
      </c>
      <c r="AA2955" s="59" t="str">
        <f t="array" ref="AA2955">INDEX('RESUMO - LOTES E VMA'!$M$3:$M$181,MATCH('LISTA DOS ITENS'!$D2955,'RESUMO - LOTES E VMA'!$A$3:$A$181,0))</f>
        <v>Para Leilão</v>
      </c>
      <c r="AB2955" s="60">
        <f t="array" ref="AB2955">INDEX('RESUMO - LOTES E VMA'!$J$3:$J$181,MATCH('LISTA DOS ITENS'!$D2955,'RESUMO - LOTES E VMA'!$A$3:$A$181,0))</f>
        <v>0.3449683371</v>
      </c>
      <c r="AC2955" s="29" t="str">
        <f t="array" ref="AC2955">INDEX('RESUMO - LOTES E VMA'!$L$3:$L$181,MATCH('LISTA DOS ITENS'!$D2955,'RESUMO - LOTES E VMA'!$A$3:$A$181,0))</f>
        <v>1% do Valor de Comparação do VMA</v>
      </c>
      <c r="AD2955" s="53" t="str">
        <f>VLOOKUP(Tabela1[[#This Row],[Índice]],[1]Planilha1!$A:$A,1,0)</f>
        <v>#ERROR!</v>
      </c>
    </row>
    <row r="2956" ht="15.75" customHeight="1">
      <c r="A2956" s="52">
        <v>258826.0</v>
      </c>
      <c r="B2956" s="53" t="s">
        <v>70</v>
      </c>
      <c r="C2956" s="53" t="s">
        <v>71</v>
      </c>
      <c r="D2956" s="22">
        <v>207405.0</v>
      </c>
      <c r="E2956" s="53" t="s">
        <v>119</v>
      </c>
      <c r="F2956" s="54">
        <v>1.0231155E7</v>
      </c>
      <c r="G2956" s="53" t="s">
        <v>2043</v>
      </c>
      <c r="H2956" s="55">
        <v>2201.0</v>
      </c>
      <c r="I2956" s="55"/>
      <c r="J2956" s="55" t="s">
        <v>126</v>
      </c>
      <c r="K2956" s="53" t="s">
        <v>80</v>
      </c>
      <c r="L2956" s="53"/>
      <c r="M2956" s="53">
        <v>1.0</v>
      </c>
      <c r="N2956" s="53" t="s">
        <v>440</v>
      </c>
      <c r="O2956" s="25">
        <v>42.34</v>
      </c>
      <c r="P2956" s="25">
        <f>'LISTA DOS ITENS'!$O2956*'LISTA DOS ITENS'!$M2956</f>
        <v>42.34</v>
      </c>
      <c r="Q2956" s="25">
        <v>716.1971</v>
      </c>
      <c r="R2956" s="25">
        <f>'LISTA DOS ITENS'!$Q2956*'LISTA DOS ITENS'!$M2956</f>
        <v>716.1971</v>
      </c>
      <c r="S2956" s="56">
        <f>IF('LISTA DOS ITENS'!$P2956&gt;'LISTA DOS ITENS'!$R2956,'LISTA DOS ITENS'!$P2956,'LISTA DOS ITENS'!$R2956)</f>
        <v>716.1971</v>
      </c>
      <c r="T2956" s="25">
        <v>242.74831606798514</v>
      </c>
      <c r="U2956" s="25">
        <f>'LISTA DOS ITENS'!$T2956*'LISTA DOS ITENS'!$M2956</f>
        <v>242.7483161</v>
      </c>
      <c r="V2956" s="56">
        <f t="array" ref="V2956">INDEX('RESUMO - LOTES E VMA'!$F$3:$F$181,MATCH('LISTA DOS ITENS'!$D2956,'RESUMO - LOTES E VMA'!$A$3:$A$181,0))</f>
        <v>165295.158</v>
      </c>
      <c r="W2956" s="57">
        <f>'LISTA DOS ITENS'!$U2956/'LISTA DOS ITENS'!$V2956</f>
        <v>0.001468574875</v>
      </c>
      <c r="X2956" s="53" t="s">
        <v>53</v>
      </c>
      <c r="Y2956" s="53" t="s">
        <v>290</v>
      </c>
      <c r="Z2956" s="58" t="str">
        <f>'LISTA DOS ITENS'!$F2956&amp;"-"&amp;'LISTA DOS ITENS'!$H2956&amp;"-"&amp;'LISTA DOS ITENS'!$J2956&amp;"-"&amp;'LISTA DOS ITENS'!$K2956&amp;"-"&amp;'LISTA DOS ITENS'!$I2956</f>
        <v>10231155-2201-0026-IMOB/NAC-</v>
      </c>
      <c r="AA2956" s="59" t="str">
        <f t="array" ref="AA2956">INDEX('RESUMO - LOTES E VMA'!$M$3:$M$181,MATCH('LISTA DOS ITENS'!$D2956,'RESUMO - LOTES E VMA'!$A$3:$A$181,0))</f>
        <v>Para Leilão</v>
      </c>
      <c r="AB2956" s="60">
        <f t="array" ref="AB2956">INDEX('RESUMO - LOTES E VMA'!$J$3:$J$181,MATCH('LISTA DOS ITENS'!$D2956,'RESUMO - LOTES E VMA'!$A$3:$A$181,0))</f>
        <v>0.3449683371</v>
      </c>
      <c r="AC2956" s="29" t="str">
        <f t="array" ref="AC2956">INDEX('RESUMO - LOTES E VMA'!$L$3:$L$181,MATCH('LISTA DOS ITENS'!$D2956,'RESUMO - LOTES E VMA'!$A$3:$A$181,0))</f>
        <v>1% do Valor de Comparação do VMA</v>
      </c>
      <c r="AD2956" s="53" t="str">
        <f>VLOOKUP(Tabela1[[#This Row],[Índice]],[1]Planilha1!$A:$A,1,0)</f>
        <v>#ERROR!</v>
      </c>
    </row>
    <row r="2957" ht="15.75" customHeight="1">
      <c r="A2957" s="52">
        <v>258827.0</v>
      </c>
      <c r="B2957" s="53" t="s">
        <v>70</v>
      </c>
      <c r="C2957" s="53" t="s">
        <v>71</v>
      </c>
      <c r="D2957" s="22">
        <v>207405.0</v>
      </c>
      <c r="E2957" s="53" t="s">
        <v>119</v>
      </c>
      <c r="F2957" s="54">
        <v>1.0302945E7</v>
      </c>
      <c r="G2957" s="53" t="s">
        <v>2045</v>
      </c>
      <c r="H2957" s="55">
        <v>2201.0</v>
      </c>
      <c r="I2957" s="55"/>
      <c r="J2957" s="55" t="s">
        <v>126</v>
      </c>
      <c r="K2957" s="53" t="s">
        <v>117</v>
      </c>
      <c r="L2957" s="53"/>
      <c r="M2957" s="53">
        <v>1.94</v>
      </c>
      <c r="N2957" s="53" t="s">
        <v>440</v>
      </c>
      <c r="O2957" s="25">
        <v>206.96907216494844</v>
      </c>
      <c r="P2957" s="25">
        <f>'LISTA DOS ITENS'!$O2957*'LISTA DOS ITENS'!$M2957</f>
        <v>401.52</v>
      </c>
      <c r="Q2957" s="25">
        <v>272.48</v>
      </c>
      <c r="R2957" s="25">
        <f>'LISTA DOS ITENS'!$Q2957*'LISTA DOS ITENS'!$M2957</f>
        <v>528.6112</v>
      </c>
      <c r="S2957" s="56">
        <f>IF('LISTA DOS ITENS'!$P2957&gt;'LISTA DOS ITENS'!$R2957,'LISTA DOS ITENS'!$P2957,'LISTA DOS ITENS'!$R2957)</f>
        <v>528.6112</v>
      </c>
      <c r="T2957" s="25">
        <v>92.35455039151178</v>
      </c>
      <c r="U2957" s="25">
        <f>'LISTA DOS ITENS'!$T2957*'LISTA DOS ITENS'!$M2957</f>
        <v>179.1678278</v>
      </c>
      <c r="V2957" s="56">
        <f t="array" ref="V2957">INDEX('RESUMO - LOTES E VMA'!$F$3:$F$181,MATCH('LISTA DOS ITENS'!$D2957,'RESUMO - LOTES E VMA'!$A$3:$A$181,0))</f>
        <v>165295.158</v>
      </c>
      <c r="W2957" s="57">
        <f>'LISTA DOS ITENS'!$U2957/'LISTA DOS ITENS'!$V2957</f>
        <v>0.001083926655</v>
      </c>
      <c r="X2957" s="53" t="s">
        <v>53</v>
      </c>
      <c r="Y2957" s="53" t="s">
        <v>290</v>
      </c>
      <c r="Z2957" s="58" t="str">
        <f>'LISTA DOS ITENS'!$F2957&amp;"-"&amp;'LISTA DOS ITENS'!$H2957&amp;"-"&amp;'LISTA DOS ITENS'!$J2957&amp;"-"&amp;'LISTA DOS ITENS'!$K2957&amp;"-"&amp;'LISTA DOS ITENS'!$I2957</f>
        <v>10302945-2201-0026-CONS/IAMN-</v>
      </c>
      <c r="AA2957" s="59" t="str">
        <f t="array" ref="AA2957">INDEX('RESUMO - LOTES E VMA'!$M$3:$M$181,MATCH('LISTA DOS ITENS'!$D2957,'RESUMO - LOTES E VMA'!$A$3:$A$181,0))</f>
        <v>Para Leilão</v>
      </c>
      <c r="AB2957" s="60">
        <f t="array" ref="AB2957">INDEX('RESUMO - LOTES E VMA'!$J$3:$J$181,MATCH('LISTA DOS ITENS'!$D2957,'RESUMO - LOTES E VMA'!$A$3:$A$181,0))</f>
        <v>0.3449683371</v>
      </c>
      <c r="AC2957" s="29" t="str">
        <f t="array" ref="AC2957">INDEX('RESUMO - LOTES E VMA'!$L$3:$L$181,MATCH('LISTA DOS ITENS'!$D2957,'RESUMO - LOTES E VMA'!$A$3:$A$181,0))</f>
        <v>1% do Valor de Comparação do VMA</v>
      </c>
      <c r="AD2957" s="53" t="str">
        <f>VLOOKUP(Tabela1[[#This Row],[Índice]],[1]Planilha1!$A:$A,1,0)</f>
        <v>#ERROR!</v>
      </c>
    </row>
    <row r="2958" ht="15.75" customHeight="1">
      <c r="A2958" s="52">
        <v>258828.0</v>
      </c>
      <c r="B2958" s="53" t="s">
        <v>70</v>
      </c>
      <c r="C2958" s="53" t="s">
        <v>71</v>
      </c>
      <c r="D2958" s="22">
        <v>207405.0</v>
      </c>
      <c r="E2958" s="53" t="s">
        <v>119</v>
      </c>
      <c r="F2958" s="54">
        <v>1.0302945E7</v>
      </c>
      <c r="G2958" s="53" t="s">
        <v>2045</v>
      </c>
      <c r="H2958" s="55">
        <v>2201.0</v>
      </c>
      <c r="I2958" s="55"/>
      <c r="J2958" s="55" t="s">
        <v>126</v>
      </c>
      <c r="K2958" s="53" t="s">
        <v>80</v>
      </c>
      <c r="L2958" s="53"/>
      <c r="M2958" s="53">
        <v>7.74</v>
      </c>
      <c r="N2958" s="53" t="s">
        <v>440</v>
      </c>
      <c r="O2958" s="25">
        <v>272.47610436579697</v>
      </c>
      <c r="P2958" s="25">
        <f>'LISTA DOS ITENS'!$O2958*'LISTA DOS ITENS'!$M2958</f>
        <v>2108.965048</v>
      </c>
      <c r="Q2958" s="25">
        <v>272.48</v>
      </c>
      <c r="R2958" s="25">
        <f>'LISTA DOS ITENS'!$Q2958*'LISTA DOS ITENS'!$M2958</f>
        <v>2108.9952</v>
      </c>
      <c r="S2958" s="56">
        <f>IF('LISTA DOS ITENS'!$P2958&gt;'LISTA DOS ITENS'!$R2958,'LISTA DOS ITENS'!$P2958,'LISTA DOS ITENS'!$R2958)</f>
        <v>2108.9952</v>
      </c>
      <c r="T2958" s="25">
        <v>92.35455039151178</v>
      </c>
      <c r="U2958" s="25">
        <f>'LISTA DOS ITENS'!$T2958*'LISTA DOS ITENS'!$M2958</f>
        <v>714.82422</v>
      </c>
      <c r="V2958" s="56">
        <f t="array" ref="V2958">INDEX('RESUMO - LOTES E VMA'!$F$3:$F$181,MATCH('LISTA DOS ITENS'!$D2958,'RESUMO - LOTES E VMA'!$A$3:$A$181,0))</f>
        <v>165295.158</v>
      </c>
      <c r="W2958" s="57">
        <f>'LISTA DOS ITENS'!$U2958/'LISTA DOS ITENS'!$V2958</f>
        <v>0.004324532119</v>
      </c>
      <c r="X2958" s="53" t="s">
        <v>53</v>
      </c>
      <c r="Y2958" s="53" t="s">
        <v>290</v>
      </c>
      <c r="Z2958" s="58" t="str">
        <f>'LISTA DOS ITENS'!$F2958&amp;"-"&amp;'LISTA DOS ITENS'!$H2958&amp;"-"&amp;'LISTA DOS ITENS'!$J2958&amp;"-"&amp;'LISTA DOS ITENS'!$K2958&amp;"-"&amp;'LISTA DOS ITENS'!$I2958</f>
        <v>10302945-2201-0026-IMOB/NAC-</v>
      </c>
      <c r="AA2958" s="59" t="str">
        <f t="array" ref="AA2958">INDEX('RESUMO - LOTES E VMA'!$M$3:$M$181,MATCH('LISTA DOS ITENS'!$D2958,'RESUMO - LOTES E VMA'!$A$3:$A$181,0))</f>
        <v>Para Leilão</v>
      </c>
      <c r="AB2958" s="60">
        <f t="array" ref="AB2958">INDEX('RESUMO - LOTES E VMA'!$J$3:$J$181,MATCH('LISTA DOS ITENS'!$D2958,'RESUMO - LOTES E VMA'!$A$3:$A$181,0))</f>
        <v>0.3449683371</v>
      </c>
      <c r="AC2958" s="29" t="str">
        <f t="array" ref="AC2958">INDEX('RESUMO - LOTES E VMA'!$L$3:$L$181,MATCH('LISTA DOS ITENS'!$D2958,'RESUMO - LOTES E VMA'!$A$3:$A$181,0))</f>
        <v>1% do Valor de Comparação do VMA</v>
      </c>
      <c r="AD2958" s="53" t="str">
        <f>VLOOKUP(Tabela1[[#This Row],[Índice]],[1]Planilha1!$A:$A,1,0)</f>
        <v>#ERROR!</v>
      </c>
    </row>
    <row r="2959" ht="15.75" customHeight="1">
      <c r="A2959" s="52">
        <v>258829.0</v>
      </c>
      <c r="B2959" s="53" t="s">
        <v>70</v>
      </c>
      <c r="C2959" s="53" t="s">
        <v>71</v>
      </c>
      <c r="D2959" s="22">
        <v>207405.0</v>
      </c>
      <c r="E2959" s="53" t="s">
        <v>119</v>
      </c>
      <c r="F2959" s="54">
        <v>1.0314618E7</v>
      </c>
      <c r="G2959" s="53" t="s">
        <v>2070</v>
      </c>
      <c r="H2959" s="55">
        <v>2201.0</v>
      </c>
      <c r="I2959" s="55"/>
      <c r="J2959" s="55" t="s">
        <v>126</v>
      </c>
      <c r="K2959" s="53" t="s">
        <v>73</v>
      </c>
      <c r="L2959" s="53"/>
      <c r="M2959" s="53">
        <v>50.92</v>
      </c>
      <c r="N2959" s="53" t="s">
        <v>440</v>
      </c>
      <c r="O2959" s="25">
        <v>271.3100942655145</v>
      </c>
      <c r="P2959" s="25">
        <f>'LISTA DOS ITENS'!$O2959*'LISTA DOS ITENS'!$M2959</f>
        <v>13815.11</v>
      </c>
      <c r="Q2959" s="25">
        <v>271.31</v>
      </c>
      <c r="R2959" s="25">
        <f>'LISTA DOS ITENS'!$Q2959*'LISTA DOS ITENS'!$M2959</f>
        <v>13815.1052</v>
      </c>
      <c r="S2959" s="56">
        <f>IF('LISTA DOS ITENS'!$P2959&gt;'LISTA DOS ITENS'!$R2959,'LISTA DOS ITENS'!$P2959,'LISTA DOS ITENS'!$R2959)</f>
        <v>13815.11</v>
      </c>
      <c r="T2959" s="25">
        <v>91.95798982208257</v>
      </c>
      <c r="U2959" s="25">
        <f>'LISTA DOS ITENS'!$T2959*'LISTA DOS ITENS'!$M2959</f>
        <v>4682.500842</v>
      </c>
      <c r="V2959" s="56">
        <f t="array" ref="V2959">INDEX('RESUMO - LOTES E VMA'!$F$3:$F$181,MATCH('LISTA DOS ITENS'!$D2959,'RESUMO - LOTES E VMA'!$A$3:$A$181,0))</f>
        <v>165295.158</v>
      </c>
      <c r="W2959" s="57">
        <f>'LISTA DOS ITENS'!$U2959/'LISTA DOS ITENS'!$V2959</f>
        <v>0.0283281186</v>
      </c>
      <c r="X2959" s="53" t="s">
        <v>53</v>
      </c>
      <c r="Y2959" s="53" t="s">
        <v>290</v>
      </c>
      <c r="Z2959" s="58" t="str">
        <f>'LISTA DOS ITENS'!$F2959&amp;"-"&amp;'LISTA DOS ITENS'!$H2959&amp;"-"&amp;'LISTA DOS ITENS'!$J2959&amp;"-"&amp;'LISTA DOS ITENS'!$K2959&amp;"-"&amp;'LISTA DOS ITENS'!$I2959</f>
        <v>10314618-2201-0026-CONS/NAC-</v>
      </c>
      <c r="AA2959" s="59" t="str">
        <f t="array" ref="AA2959">INDEX('RESUMO - LOTES E VMA'!$M$3:$M$181,MATCH('LISTA DOS ITENS'!$D2959,'RESUMO - LOTES E VMA'!$A$3:$A$181,0))</f>
        <v>Para Leilão</v>
      </c>
      <c r="AB2959" s="60">
        <f t="array" ref="AB2959">INDEX('RESUMO - LOTES E VMA'!$J$3:$J$181,MATCH('LISTA DOS ITENS'!$D2959,'RESUMO - LOTES E VMA'!$A$3:$A$181,0))</f>
        <v>0.3449683371</v>
      </c>
      <c r="AC2959" s="29" t="str">
        <f t="array" ref="AC2959">INDEX('RESUMO - LOTES E VMA'!$L$3:$L$181,MATCH('LISTA DOS ITENS'!$D2959,'RESUMO - LOTES E VMA'!$A$3:$A$181,0))</f>
        <v>1% do Valor de Comparação do VMA</v>
      </c>
      <c r="AD2959" s="53" t="str">
        <f>VLOOKUP(Tabela1[[#This Row],[Índice]],[1]Planilha1!$A:$A,1,0)</f>
        <v>#ERROR!</v>
      </c>
    </row>
    <row r="2960" ht="15.75" customHeight="1">
      <c r="A2960" s="52">
        <v>258830.0</v>
      </c>
      <c r="B2960" s="53" t="s">
        <v>70</v>
      </c>
      <c r="C2960" s="53" t="s">
        <v>71</v>
      </c>
      <c r="D2960" s="22">
        <v>207405.0</v>
      </c>
      <c r="E2960" s="53" t="s">
        <v>119</v>
      </c>
      <c r="F2960" s="54">
        <v>1.0318725E7</v>
      </c>
      <c r="G2960" s="53" t="s">
        <v>2071</v>
      </c>
      <c r="H2960" s="55">
        <v>2201.0</v>
      </c>
      <c r="I2960" s="55"/>
      <c r="J2960" s="55" t="s">
        <v>126</v>
      </c>
      <c r="K2960" s="53" t="s">
        <v>80</v>
      </c>
      <c r="L2960" s="53"/>
      <c r="M2960" s="53">
        <v>11.43</v>
      </c>
      <c r="N2960" s="53" t="s">
        <v>440</v>
      </c>
      <c r="O2960" s="25">
        <v>59.768490679494896</v>
      </c>
      <c r="P2960" s="25">
        <f>'LISTA DOS ITENS'!$O2960*'LISTA DOS ITENS'!$M2960</f>
        <v>683.1538485</v>
      </c>
      <c r="Q2960" s="25">
        <v>114.53</v>
      </c>
      <c r="R2960" s="25">
        <f>'LISTA DOS ITENS'!$Q2960*'LISTA DOS ITENS'!$M2960</f>
        <v>1309.0779</v>
      </c>
      <c r="S2960" s="56">
        <f>IF('LISTA DOS ITENS'!$P2960&gt;'LISTA DOS ITENS'!$R2960,'LISTA DOS ITENS'!$P2960,'LISTA DOS ITENS'!$R2960)</f>
        <v>1309.0779</v>
      </c>
      <c r="T2960" s="25">
        <v>38.818873518569596</v>
      </c>
      <c r="U2960" s="25">
        <f>'LISTA DOS ITENS'!$T2960*'LISTA DOS ITENS'!$M2960</f>
        <v>443.6997243</v>
      </c>
      <c r="V2960" s="56">
        <f t="array" ref="V2960">INDEX('RESUMO - LOTES E VMA'!$F$3:$F$181,MATCH('LISTA DOS ITENS'!$D2960,'RESUMO - LOTES E VMA'!$A$3:$A$181,0))</f>
        <v>165295.158</v>
      </c>
      <c r="W2960" s="57">
        <f>'LISTA DOS ITENS'!$U2960/'LISTA DOS ITENS'!$V2960</f>
        <v>0.002684287486</v>
      </c>
      <c r="X2960" s="53" t="s">
        <v>53</v>
      </c>
      <c r="Y2960" s="53" t="s">
        <v>290</v>
      </c>
      <c r="Z2960" s="58" t="str">
        <f>'LISTA DOS ITENS'!$F2960&amp;"-"&amp;'LISTA DOS ITENS'!$H2960&amp;"-"&amp;'LISTA DOS ITENS'!$J2960&amp;"-"&amp;'LISTA DOS ITENS'!$K2960&amp;"-"&amp;'LISTA DOS ITENS'!$I2960</f>
        <v>10318725-2201-0026-IMOB/NAC-</v>
      </c>
      <c r="AA2960" s="59" t="str">
        <f t="array" ref="AA2960">INDEX('RESUMO - LOTES E VMA'!$M$3:$M$181,MATCH('LISTA DOS ITENS'!$D2960,'RESUMO - LOTES E VMA'!$A$3:$A$181,0))</f>
        <v>Para Leilão</v>
      </c>
      <c r="AB2960" s="60">
        <f t="array" ref="AB2960">INDEX('RESUMO - LOTES E VMA'!$J$3:$J$181,MATCH('LISTA DOS ITENS'!$D2960,'RESUMO - LOTES E VMA'!$A$3:$A$181,0))</f>
        <v>0.3449683371</v>
      </c>
      <c r="AC2960" s="29" t="str">
        <f t="array" ref="AC2960">INDEX('RESUMO - LOTES E VMA'!$L$3:$L$181,MATCH('LISTA DOS ITENS'!$D2960,'RESUMO - LOTES E VMA'!$A$3:$A$181,0))</f>
        <v>1% do Valor de Comparação do VMA</v>
      </c>
      <c r="AD2960" s="53" t="str">
        <f>VLOOKUP(Tabela1[[#This Row],[Índice]],[1]Planilha1!$A:$A,1,0)</f>
        <v>#ERROR!</v>
      </c>
    </row>
    <row r="2961" ht="15.75" customHeight="1">
      <c r="A2961" s="52">
        <v>258831.0</v>
      </c>
      <c r="B2961" s="53" t="s">
        <v>70</v>
      </c>
      <c r="C2961" s="53" t="s">
        <v>71</v>
      </c>
      <c r="D2961" s="22">
        <v>207405.0</v>
      </c>
      <c r="E2961" s="53" t="s">
        <v>119</v>
      </c>
      <c r="F2961" s="54">
        <v>1.0408187E7</v>
      </c>
      <c r="G2961" s="53" t="s">
        <v>2072</v>
      </c>
      <c r="H2961" s="55">
        <v>2201.0</v>
      </c>
      <c r="I2961" s="55"/>
      <c r="J2961" s="55" t="s">
        <v>126</v>
      </c>
      <c r="K2961" s="53" t="s">
        <v>73</v>
      </c>
      <c r="L2961" s="53"/>
      <c r="M2961" s="53">
        <v>6.15</v>
      </c>
      <c r="N2961" s="53" t="s">
        <v>440</v>
      </c>
      <c r="O2961" s="25">
        <v>5858.734959349594</v>
      </c>
      <c r="P2961" s="25">
        <f>'LISTA DOS ITENS'!$O2961*'LISTA DOS ITENS'!$M2961</f>
        <v>36031.22</v>
      </c>
      <c r="Q2961" s="25">
        <v>5858.73</v>
      </c>
      <c r="R2961" s="25">
        <f>'LISTA DOS ITENS'!$Q2961*'LISTA DOS ITENS'!$M2961</f>
        <v>36031.1895</v>
      </c>
      <c r="S2961" s="56">
        <f>IF('LISTA DOS ITENS'!$P2961&gt;'LISTA DOS ITENS'!$R2961,'LISTA DOS ITENS'!$P2961,'LISTA DOS ITENS'!$R2961)</f>
        <v>36031.22</v>
      </c>
      <c r="T2961" s="25">
        <v>1985.761799087132</v>
      </c>
      <c r="U2961" s="25">
        <f>'LISTA DOS ITENS'!$T2961*'LISTA DOS ITENS'!$M2961</f>
        <v>12212.43506</v>
      </c>
      <c r="V2961" s="56">
        <f t="array" ref="V2961">INDEX('RESUMO - LOTES E VMA'!$F$3:$F$181,MATCH('LISTA DOS ITENS'!$D2961,'RESUMO - LOTES E VMA'!$A$3:$A$181,0))</f>
        <v>165295.158</v>
      </c>
      <c r="W2961" s="57">
        <f>'LISTA DOS ITENS'!$U2961/'LISTA DOS ITENS'!$V2961</f>
        <v>0.07388259408</v>
      </c>
      <c r="X2961" s="53" t="s">
        <v>53</v>
      </c>
      <c r="Y2961" s="53" t="s">
        <v>290</v>
      </c>
      <c r="Z2961" s="58" t="str">
        <f>'LISTA DOS ITENS'!$F2961&amp;"-"&amp;'LISTA DOS ITENS'!$H2961&amp;"-"&amp;'LISTA DOS ITENS'!$J2961&amp;"-"&amp;'LISTA DOS ITENS'!$K2961&amp;"-"&amp;'LISTA DOS ITENS'!$I2961</f>
        <v>10408187-2201-0026-CONS/NAC-</v>
      </c>
      <c r="AA2961" s="59" t="str">
        <f t="array" ref="AA2961">INDEX('RESUMO - LOTES E VMA'!$M$3:$M$181,MATCH('LISTA DOS ITENS'!$D2961,'RESUMO - LOTES E VMA'!$A$3:$A$181,0))</f>
        <v>Para Leilão</v>
      </c>
      <c r="AB2961" s="60">
        <f t="array" ref="AB2961">INDEX('RESUMO - LOTES E VMA'!$J$3:$J$181,MATCH('LISTA DOS ITENS'!$D2961,'RESUMO - LOTES E VMA'!$A$3:$A$181,0))</f>
        <v>0.3449683371</v>
      </c>
      <c r="AC2961" s="29" t="str">
        <f t="array" ref="AC2961">INDEX('RESUMO - LOTES E VMA'!$L$3:$L$181,MATCH('LISTA DOS ITENS'!$D2961,'RESUMO - LOTES E VMA'!$A$3:$A$181,0))</f>
        <v>1% do Valor de Comparação do VMA</v>
      </c>
      <c r="AD2961" s="53" t="str">
        <f>VLOOKUP(Tabela1[[#This Row],[Índice]],[1]Planilha1!$A:$A,1,0)</f>
        <v>#ERROR!</v>
      </c>
    </row>
    <row r="2962" ht="15.75" customHeight="1">
      <c r="A2962" s="52">
        <v>258832.0</v>
      </c>
      <c r="B2962" s="53" t="s">
        <v>70</v>
      </c>
      <c r="C2962" s="53" t="s">
        <v>71</v>
      </c>
      <c r="D2962" s="22">
        <v>207405.0</v>
      </c>
      <c r="E2962" s="53" t="s">
        <v>119</v>
      </c>
      <c r="F2962" s="54">
        <v>1.0408187E7</v>
      </c>
      <c r="G2962" s="53" t="s">
        <v>2072</v>
      </c>
      <c r="H2962" s="55">
        <v>2201.0</v>
      </c>
      <c r="I2962" s="55"/>
      <c r="J2962" s="55" t="s">
        <v>126</v>
      </c>
      <c r="K2962" s="53" t="s">
        <v>57</v>
      </c>
      <c r="L2962" s="53"/>
      <c r="M2962" s="53">
        <v>0.58</v>
      </c>
      <c r="N2962" s="53" t="s">
        <v>440</v>
      </c>
      <c r="O2962" s="25">
        <v>1.0</v>
      </c>
      <c r="P2962" s="25">
        <f>'LISTA DOS ITENS'!$O2962*'LISTA DOS ITENS'!$M2962</f>
        <v>0.58</v>
      </c>
      <c r="Q2962" s="25">
        <v>5858.73</v>
      </c>
      <c r="R2962" s="25">
        <f>'LISTA DOS ITENS'!$Q2962*'LISTA DOS ITENS'!$M2962</f>
        <v>3398.0634</v>
      </c>
      <c r="S2962" s="56">
        <f>IF('LISTA DOS ITENS'!$P2962&gt;'LISTA DOS ITENS'!$R2962,'LISTA DOS ITENS'!$P2962,'LISTA DOS ITENS'!$R2962)</f>
        <v>3398.0634</v>
      </c>
      <c r="T2962" s="25">
        <v>1985.761799087132</v>
      </c>
      <c r="U2962" s="25">
        <f>'LISTA DOS ITENS'!$T2962*'LISTA DOS ITENS'!$M2962</f>
        <v>1151.741843</v>
      </c>
      <c r="V2962" s="56">
        <f t="array" ref="V2962">INDEX('RESUMO - LOTES E VMA'!$F$3:$F$181,MATCH('LISTA DOS ITENS'!$D2962,'RESUMO - LOTES E VMA'!$A$3:$A$181,0))</f>
        <v>165295.158</v>
      </c>
      <c r="W2962" s="57">
        <f>'LISTA DOS ITENS'!$U2962/'LISTA DOS ITENS'!$V2962</f>
        <v>0.00696778936</v>
      </c>
      <c r="X2962" s="53" t="s">
        <v>53</v>
      </c>
      <c r="Y2962" s="53" t="s">
        <v>290</v>
      </c>
      <c r="Z2962" s="58" t="str">
        <f>'LISTA DOS ITENS'!$F2962&amp;"-"&amp;'LISTA DOS ITENS'!$H2962&amp;"-"&amp;'LISTA DOS ITENS'!$J2962&amp;"-"&amp;'LISTA DOS ITENS'!$K2962&amp;"-"&amp;'LISTA DOS ITENS'!$I2962</f>
        <v>10408187-2201-0026-USADO-</v>
      </c>
      <c r="AA2962" s="59" t="str">
        <f t="array" ref="AA2962">INDEX('RESUMO - LOTES E VMA'!$M$3:$M$181,MATCH('LISTA DOS ITENS'!$D2962,'RESUMO - LOTES E VMA'!$A$3:$A$181,0))</f>
        <v>Para Leilão</v>
      </c>
      <c r="AB2962" s="60">
        <f t="array" ref="AB2962">INDEX('RESUMO - LOTES E VMA'!$J$3:$J$181,MATCH('LISTA DOS ITENS'!$D2962,'RESUMO - LOTES E VMA'!$A$3:$A$181,0))</f>
        <v>0.3449683371</v>
      </c>
      <c r="AC2962" s="29" t="str">
        <f t="array" ref="AC2962">INDEX('RESUMO - LOTES E VMA'!$L$3:$L$181,MATCH('LISTA DOS ITENS'!$D2962,'RESUMO - LOTES E VMA'!$A$3:$A$181,0))</f>
        <v>1% do Valor de Comparação do VMA</v>
      </c>
      <c r="AD2962" s="53" t="str">
        <f>VLOOKUP(Tabela1[[#This Row],[Índice]],[1]Planilha1!$A:$A,1,0)</f>
        <v>#ERROR!</v>
      </c>
    </row>
    <row r="2963" ht="15.75" customHeight="1">
      <c r="A2963" s="52">
        <v>258833.0</v>
      </c>
      <c r="B2963" s="53" t="s">
        <v>70</v>
      </c>
      <c r="C2963" s="53" t="s">
        <v>71</v>
      </c>
      <c r="D2963" s="22">
        <v>207405.0</v>
      </c>
      <c r="E2963" s="53" t="s">
        <v>119</v>
      </c>
      <c r="F2963" s="54">
        <v>1.0699906E7</v>
      </c>
      <c r="G2963" s="53" t="s">
        <v>2073</v>
      </c>
      <c r="H2963" s="55">
        <v>2201.0</v>
      </c>
      <c r="I2963" s="55"/>
      <c r="J2963" s="55" t="s">
        <v>126</v>
      </c>
      <c r="K2963" s="53" t="s">
        <v>117</v>
      </c>
      <c r="L2963" s="53"/>
      <c r="M2963" s="53">
        <v>1.41</v>
      </c>
      <c r="N2963" s="53" t="s">
        <v>440</v>
      </c>
      <c r="O2963" s="25">
        <v>272.92198581560285</v>
      </c>
      <c r="P2963" s="25">
        <f>'LISTA DOS ITENS'!$O2963*'LISTA DOS ITENS'!$M2963</f>
        <v>384.82</v>
      </c>
      <c r="Q2963" s="25">
        <v>272.92</v>
      </c>
      <c r="R2963" s="25">
        <f>'LISTA DOS ITENS'!$Q2963*'LISTA DOS ITENS'!$M2963</f>
        <v>384.8172</v>
      </c>
      <c r="S2963" s="56">
        <f>IF('LISTA DOS ITENS'!$P2963&gt;'LISTA DOS ITENS'!$R2963,'LISTA DOS ITENS'!$P2963,'LISTA DOS ITENS'!$R2963)</f>
        <v>384.82</v>
      </c>
      <c r="T2963" s="25">
        <v>92.50368428086976</v>
      </c>
      <c r="U2963" s="25">
        <f>'LISTA DOS ITENS'!$T2963*'LISTA DOS ITENS'!$M2963</f>
        <v>130.4301948</v>
      </c>
      <c r="V2963" s="56">
        <f t="array" ref="V2963">INDEX('RESUMO - LOTES E VMA'!$F$3:$F$181,MATCH('LISTA DOS ITENS'!$D2963,'RESUMO - LOTES E VMA'!$A$3:$A$181,0))</f>
        <v>165295.158</v>
      </c>
      <c r="W2963" s="57">
        <f>'LISTA DOS ITENS'!$U2963/'LISTA DOS ITENS'!$V2963</f>
        <v>0.0007890745039</v>
      </c>
      <c r="X2963" s="53" t="s">
        <v>53</v>
      </c>
      <c r="Y2963" s="53" t="s">
        <v>290</v>
      </c>
      <c r="Z2963" s="58" t="str">
        <f>'LISTA DOS ITENS'!$F2963&amp;"-"&amp;'LISTA DOS ITENS'!$H2963&amp;"-"&amp;'LISTA DOS ITENS'!$J2963&amp;"-"&amp;'LISTA DOS ITENS'!$K2963&amp;"-"&amp;'LISTA DOS ITENS'!$I2963</f>
        <v>10699906-2201-0026-CONS/IAMN-</v>
      </c>
      <c r="AA2963" s="59" t="str">
        <f t="array" ref="AA2963">INDEX('RESUMO - LOTES E VMA'!$M$3:$M$181,MATCH('LISTA DOS ITENS'!$D2963,'RESUMO - LOTES E VMA'!$A$3:$A$181,0))</f>
        <v>Para Leilão</v>
      </c>
      <c r="AB2963" s="60">
        <f t="array" ref="AB2963">INDEX('RESUMO - LOTES E VMA'!$J$3:$J$181,MATCH('LISTA DOS ITENS'!$D2963,'RESUMO - LOTES E VMA'!$A$3:$A$181,0))</f>
        <v>0.3449683371</v>
      </c>
      <c r="AC2963" s="29" t="str">
        <f t="array" ref="AC2963">INDEX('RESUMO - LOTES E VMA'!$L$3:$L$181,MATCH('LISTA DOS ITENS'!$D2963,'RESUMO - LOTES E VMA'!$A$3:$A$181,0))</f>
        <v>1% do Valor de Comparação do VMA</v>
      </c>
      <c r="AD2963" s="53" t="str">
        <f>VLOOKUP(Tabela1[[#This Row],[Índice]],[1]Planilha1!$A:$A,1,0)</f>
        <v>#ERROR!</v>
      </c>
    </row>
    <row r="2964" ht="15.75" customHeight="1">
      <c r="A2964" s="52">
        <v>258834.0</v>
      </c>
      <c r="B2964" s="53" t="s">
        <v>70</v>
      </c>
      <c r="C2964" s="53" t="s">
        <v>71</v>
      </c>
      <c r="D2964" s="22">
        <v>207405.0</v>
      </c>
      <c r="E2964" s="53" t="s">
        <v>119</v>
      </c>
      <c r="F2964" s="54">
        <v>1.0824747E7</v>
      </c>
      <c r="G2964" s="53" t="s">
        <v>2074</v>
      </c>
      <c r="H2964" s="55">
        <v>2201.0</v>
      </c>
      <c r="I2964" s="55"/>
      <c r="J2964" s="55" t="s">
        <v>126</v>
      </c>
      <c r="K2964" s="53" t="s">
        <v>122</v>
      </c>
      <c r="L2964" s="53"/>
      <c r="M2964" s="53">
        <v>9.19</v>
      </c>
      <c r="N2964" s="53" t="s">
        <v>440</v>
      </c>
      <c r="O2964" s="25">
        <v>87.65288356909684</v>
      </c>
      <c r="P2964" s="25">
        <f>'LISTA DOS ITENS'!$O2964*'LISTA DOS ITENS'!$M2964</f>
        <v>805.53</v>
      </c>
      <c r="Q2964" s="25">
        <v>154.07</v>
      </c>
      <c r="R2964" s="25">
        <f>'LISTA DOS ITENS'!$Q2964*'LISTA DOS ITENS'!$M2964</f>
        <v>1415.9033</v>
      </c>
      <c r="S2964" s="56">
        <f>IF('LISTA DOS ITENS'!$P2964&gt;'LISTA DOS ITENS'!$R2964,'LISTA DOS ITENS'!$P2964,'LISTA DOS ITENS'!$R2964)</f>
        <v>1415.9033</v>
      </c>
      <c r="T2964" s="25">
        <v>52.2205871213308</v>
      </c>
      <c r="U2964" s="25">
        <f>'LISTA DOS ITENS'!$T2964*'LISTA DOS ITENS'!$M2964</f>
        <v>479.9071956</v>
      </c>
      <c r="V2964" s="56">
        <f t="array" ref="V2964">INDEX('RESUMO - LOTES E VMA'!$F$3:$F$181,MATCH('LISTA DOS ITENS'!$D2964,'RESUMO - LOTES E VMA'!$A$3:$A$181,0))</f>
        <v>165295.158</v>
      </c>
      <c r="W2964" s="57">
        <f>'LISTA DOS ITENS'!$U2964/'LISTA DOS ITENS'!$V2964</f>
        <v>0.002903334867</v>
      </c>
      <c r="X2964" s="53" t="s">
        <v>53</v>
      </c>
      <c r="Y2964" s="53" t="s">
        <v>290</v>
      </c>
      <c r="Z2964" s="58" t="str">
        <f>'LISTA DOS ITENS'!$F2964&amp;"-"&amp;'LISTA DOS ITENS'!$H2964&amp;"-"&amp;'LISTA DOS ITENS'!$J2964&amp;"-"&amp;'LISTA DOS ITENS'!$K2964&amp;"-"&amp;'LISTA DOS ITENS'!$I2964</f>
        <v>10824747-2201-0026-IMOB/IAMN-</v>
      </c>
      <c r="AA2964" s="59" t="str">
        <f t="array" ref="AA2964">INDEX('RESUMO - LOTES E VMA'!$M$3:$M$181,MATCH('LISTA DOS ITENS'!$D2964,'RESUMO - LOTES E VMA'!$A$3:$A$181,0))</f>
        <v>Para Leilão</v>
      </c>
      <c r="AB2964" s="60">
        <f t="array" ref="AB2964">INDEX('RESUMO - LOTES E VMA'!$J$3:$J$181,MATCH('LISTA DOS ITENS'!$D2964,'RESUMO - LOTES E VMA'!$A$3:$A$181,0))</f>
        <v>0.3449683371</v>
      </c>
      <c r="AC2964" s="29" t="str">
        <f t="array" ref="AC2964">INDEX('RESUMO - LOTES E VMA'!$L$3:$L$181,MATCH('LISTA DOS ITENS'!$D2964,'RESUMO - LOTES E VMA'!$A$3:$A$181,0))</f>
        <v>1% do Valor de Comparação do VMA</v>
      </c>
      <c r="AD2964" s="53" t="str">
        <f>VLOOKUP(Tabela1[[#This Row],[Índice]],[1]Planilha1!$A:$A,1,0)</f>
        <v>#ERROR!</v>
      </c>
    </row>
    <row r="2965" ht="15.75" customHeight="1">
      <c r="A2965" s="52">
        <v>258835.0</v>
      </c>
      <c r="B2965" s="53" t="s">
        <v>70</v>
      </c>
      <c r="C2965" s="53" t="s">
        <v>71</v>
      </c>
      <c r="D2965" s="22">
        <v>207405.0</v>
      </c>
      <c r="E2965" s="53" t="s">
        <v>119</v>
      </c>
      <c r="F2965" s="54">
        <v>1.0824747E7</v>
      </c>
      <c r="G2965" s="53" t="s">
        <v>2074</v>
      </c>
      <c r="H2965" s="55">
        <v>2201.0</v>
      </c>
      <c r="I2965" s="55"/>
      <c r="J2965" s="55" t="s">
        <v>126</v>
      </c>
      <c r="K2965" s="53" t="s">
        <v>80</v>
      </c>
      <c r="L2965" s="53"/>
      <c r="M2965" s="53">
        <v>11.06</v>
      </c>
      <c r="N2965" s="53" t="s">
        <v>440</v>
      </c>
      <c r="O2965" s="25">
        <v>91.27215189873418</v>
      </c>
      <c r="P2965" s="25">
        <f>'LISTA DOS ITENS'!$O2965*'LISTA DOS ITENS'!$M2965</f>
        <v>1009.47</v>
      </c>
      <c r="Q2965" s="25">
        <v>154.07</v>
      </c>
      <c r="R2965" s="25">
        <f>'LISTA DOS ITENS'!$Q2965*'LISTA DOS ITENS'!$M2965</f>
        <v>1704.0142</v>
      </c>
      <c r="S2965" s="56">
        <f>IF('LISTA DOS ITENS'!$P2965&gt;'LISTA DOS ITENS'!$R2965,'LISTA DOS ITENS'!$P2965,'LISTA DOS ITENS'!$R2965)</f>
        <v>1704.0142</v>
      </c>
      <c r="T2965" s="25">
        <v>52.2205871213308</v>
      </c>
      <c r="U2965" s="25">
        <f>'LISTA DOS ITENS'!$T2965*'LISTA DOS ITENS'!$M2965</f>
        <v>577.5596936</v>
      </c>
      <c r="V2965" s="56">
        <f t="array" ref="V2965">INDEX('RESUMO - LOTES E VMA'!$F$3:$F$181,MATCH('LISTA DOS ITENS'!$D2965,'RESUMO - LOTES E VMA'!$A$3:$A$181,0))</f>
        <v>165295.158</v>
      </c>
      <c r="W2965" s="57">
        <f>'LISTA DOS ITENS'!$U2965/'LISTA DOS ITENS'!$V2965</f>
        <v>0.003494111385</v>
      </c>
      <c r="X2965" s="53" t="s">
        <v>53</v>
      </c>
      <c r="Y2965" s="53" t="s">
        <v>290</v>
      </c>
      <c r="Z2965" s="58" t="str">
        <f>'LISTA DOS ITENS'!$F2965&amp;"-"&amp;'LISTA DOS ITENS'!$H2965&amp;"-"&amp;'LISTA DOS ITENS'!$J2965&amp;"-"&amp;'LISTA DOS ITENS'!$K2965&amp;"-"&amp;'LISTA DOS ITENS'!$I2965</f>
        <v>10824747-2201-0026-IMOB/NAC-</v>
      </c>
      <c r="AA2965" s="59" t="str">
        <f t="array" ref="AA2965">INDEX('RESUMO - LOTES E VMA'!$M$3:$M$181,MATCH('LISTA DOS ITENS'!$D2965,'RESUMO - LOTES E VMA'!$A$3:$A$181,0))</f>
        <v>Para Leilão</v>
      </c>
      <c r="AB2965" s="60">
        <f t="array" ref="AB2965">INDEX('RESUMO - LOTES E VMA'!$J$3:$J$181,MATCH('LISTA DOS ITENS'!$D2965,'RESUMO - LOTES E VMA'!$A$3:$A$181,0))</f>
        <v>0.3449683371</v>
      </c>
      <c r="AC2965" s="29" t="str">
        <f t="array" ref="AC2965">INDEX('RESUMO - LOTES E VMA'!$L$3:$L$181,MATCH('LISTA DOS ITENS'!$D2965,'RESUMO - LOTES E VMA'!$A$3:$A$181,0))</f>
        <v>1% do Valor de Comparação do VMA</v>
      </c>
      <c r="AD2965" s="53" t="str">
        <f>VLOOKUP(Tabela1[[#This Row],[Índice]],[1]Planilha1!$A:$A,1,0)</f>
        <v>#ERROR!</v>
      </c>
    </row>
    <row r="2966" ht="15.75" customHeight="1">
      <c r="A2966" s="52">
        <v>258836.0</v>
      </c>
      <c r="B2966" s="53" t="s">
        <v>70</v>
      </c>
      <c r="C2966" s="53" t="s">
        <v>71</v>
      </c>
      <c r="D2966" s="22">
        <v>207405.0</v>
      </c>
      <c r="E2966" s="53" t="s">
        <v>119</v>
      </c>
      <c r="F2966" s="54">
        <v>1.0962534E7</v>
      </c>
      <c r="G2966" s="53" t="s">
        <v>2075</v>
      </c>
      <c r="H2966" s="55">
        <v>2201.0</v>
      </c>
      <c r="I2966" s="55"/>
      <c r="J2966" s="55" t="s">
        <v>126</v>
      </c>
      <c r="K2966" s="53" t="s">
        <v>117</v>
      </c>
      <c r="L2966" s="53"/>
      <c r="M2966" s="53">
        <v>18.2</v>
      </c>
      <c r="N2966" s="53" t="s">
        <v>440</v>
      </c>
      <c r="O2966" s="25">
        <v>283.3494505494506</v>
      </c>
      <c r="P2966" s="25">
        <f>'LISTA DOS ITENS'!$O2966*'LISTA DOS ITENS'!$M2966</f>
        <v>5156.96</v>
      </c>
      <c r="Q2966" s="25">
        <v>283.35</v>
      </c>
      <c r="R2966" s="25">
        <f>'LISTA DOS ITENS'!$Q2966*'LISTA DOS ITENS'!$M2966</f>
        <v>5156.97</v>
      </c>
      <c r="S2966" s="56">
        <f>IF('LISTA DOS ITENS'!$P2966&gt;'LISTA DOS ITENS'!$R2966,'LISTA DOS ITENS'!$P2966,'LISTA DOS ITENS'!$R2966)</f>
        <v>5156.97</v>
      </c>
      <c r="T2966" s="25">
        <v>96.0388353399694</v>
      </c>
      <c r="U2966" s="25">
        <f>'LISTA DOS ITENS'!$T2966*'LISTA DOS ITENS'!$M2966</f>
        <v>1747.906803</v>
      </c>
      <c r="V2966" s="56">
        <f t="array" ref="V2966">INDEX('RESUMO - LOTES E VMA'!$F$3:$F$181,MATCH('LISTA DOS ITENS'!$D2966,'RESUMO - LOTES E VMA'!$A$3:$A$181,0))</f>
        <v>165295.158</v>
      </c>
      <c r="W2966" s="57">
        <f>'LISTA DOS ITENS'!$U2966/'LISTA DOS ITENS'!$V2966</f>
        <v>0.01057445859</v>
      </c>
      <c r="X2966" s="53" t="s">
        <v>53</v>
      </c>
      <c r="Y2966" s="53" t="s">
        <v>290</v>
      </c>
      <c r="Z2966" s="58" t="str">
        <f>'LISTA DOS ITENS'!$F2966&amp;"-"&amp;'LISTA DOS ITENS'!$H2966&amp;"-"&amp;'LISTA DOS ITENS'!$J2966&amp;"-"&amp;'LISTA DOS ITENS'!$K2966&amp;"-"&amp;'LISTA DOS ITENS'!$I2966</f>
        <v>10962534-2201-0026-CONS/IAMN-</v>
      </c>
      <c r="AA2966" s="59" t="str">
        <f t="array" ref="AA2966">INDEX('RESUMO - LOTES E VMA'!$M$3:$M$181,MATCH('LISTA DOS ITENS'!$D2966,'RESUMO - LOTES E VMA'!$A$3:$A$181,0))</f>
        <v>Para Leilão</v>
      </c>
      <c r="AB2966" s="60">
        <f t="array" ref="AB2966">INDEX('RESUMO - LOTES E VMA'!$J$3:$J$181,MATCH('LISTA DOS ITENS'!$D2966,'RESUMO - LOTES E VMA'!$A$3:$A$181,0))</f>
        <v>0.3449683371</v>
      </c>
      <c r="AC2966" s="29" t="str">
        <f t="array" ref="AC2966">INDEX('RESUMO - LOTES E VMA'!$L$3:$L$181,MATCH('LISTA DOS ITENS'!$D2966,'RESUMO - LOTES E VMA'!$A$3:$A$181,0))</f>
        <v>1% do Valor de Comparação do VMA</v>
      </c>
      <c r="AD2966" s="53" t="str">
        <f>VLOOKUP(Tabela1[[#This Row],[Índice]],[1]Planilha1!$A:$A,1,0)</f>
        <v>#ERROR!</v>
      </c>
    </row>
    <row r="2967" ht="15.75" customHeight="1">
      <c r="A2967" s="52">
        <v>258837.0</v>
      </c>
      <c r="B2967" s="53" t="s">
        <v>70</v>
      </c>
      <c r="C2967" s="53" t="s">
        <v>71</v>
      </c>
      <c r="D2967" s="22">
        <v>207405.0</v>
      </c>
      <c r="E2967" s="53" t="s">
        <v>119</v>
      </c>
      <c r="F2967" s="54">
        <v>1.1165545E7</v>
      </c>
      <c r="G2967" s="53" t="s">
        <v>2076</v>
      </c>
      <c r="H2967" s="55">
        <v>2201.0</v>
      </c>
      <c r="I2967" s="55"/>
      <c r="J2967" s="55" t="s">
        <v>126</v>
      </c>
      <c r="K2967" s="53" t="s">
        <v>293</v>
      </c>
      <c r="L2967" s="53"/>
      <c r="M2967" s="53">
        <v>1.0</v>
      </c>
      <c r="N2967" s="53" t="s">
        <v>440</v>
      </c>
      <c r="O2967" s="25">
        <v>1.0</v>
      </c>
      <c r="P2967" s="25">
        <f>'LISTA DOS ITENS'!$O2967*'LISTA DOS ITENS'!$M2967</f>
        <v>1</v>
      </c>
      <c r="Q2967" s="25">
        <v>2211.6002</v>
      </c>
      <c r="R2967" s="25">
        <f>'LISTA DOS ITENS'!$Q2967*'LISTA DOS ITENS'!$M2967</f>
        <v>2211.6002</v>
      </c>
      <c r="S2967" s="56">
        <f>IF('LISTA DOS ITENS'!$P2967&gt;'LISTA DOS ITENS'!$R2967,'LISTA DOS ITENS'!$P2967,'LISTA DOS ITENS'!$R2967)</f>
        <v>2211.6002</v>
      </c>
      <c r="T2967" s="25">
        <v>749.6012262066115</v>
      </c>
      <c r="U2967" s="25">
        <f>'LISTA DOS ITENS'!$T2967*'LISTA DOS ITENS'!$M2967</f>
        <v>749.6012262</v>
      </c>
      <c r="V2967" s="56">
        <f t="array" ref="V2967">INDEX('RESUMO - LOTES E VMA'!$F$3:$F$181,MATCH('LISTA DOS ITENS'!$D2967,'RESUMO - LOTES E VMA'!$A$3:$A$181,0))</f>
        <v>165295.158</v>
      </c>
      <c r="W2967" s="57">
        <f>'LISTA DOS ITENS'!$U2967/'LISTA DOS ITENS'!$V2967</f>
        <v>0.004534925494</v>
      </c>
      <c r="X2967" s="53" t="s">
        <v>53</v>
      </c>
      <c r="Y2967" s="53" t="s">
        <v>290</v>
      </c>
      <c r="Z2967" s="58" t="str">
        <f>'LISTA DOS ITENS'!$F2967&amp;"-"&amp;'LISTA DOS ITENS'!$H2967&amp;"-"&amp;'LISTA DOS ITENS'!$J2967&amp;"-"&amp;'LISTA DOS ITENS'!$K2967&amp;"-"&amp;'LISTA DOS ITENS'!$I2967</f>
        <v>11165545-2201-0026-SOBRE_EMP-</v>
      </c>
      <c r="AA2967" s="59" t="str">
        <f t="array" ref="AA2967">INDEX('RESUMO - LOTES E VMA'!$M$3:$M$181,MATCH('LISTA DOS ITENS'!$D2967,'RESUMO - LOTES E VMA'!$A$3:$A$181,0))</f>
        <v>Para Leilão</v>
      </c>
      <c r="AB2967" s="60">
        <f t="array" ref="AB2967">INDEX('RESUMO - LOTES E VMA'!$J$3:$J$181,MATCH('LISTA DOS ITENS'!$D2967,'RESUMO - LOTES E VMA'!$A$3:$A$181,0))</f>
        <v>0.3449683371</v>
      </c>
      <c r="AC2967" s="29" t="str">
        <f t="array" ref="AC2967">INDEX('RESUMO - LOTES E VMA'!$L$3:$L$181,MATCH('LISTA DOS ITENS'!$D2967,'RESUMO - LOTES E VMA'!$A$3:$A$181,0))</f>
        <v>1% do Valor de Comparação do VMA</v>
      </c>
      <c r="AD2967" s="53" t="str">
        <f>VLOOKUP(Tabela1[[#This Row],[Índice]],[1]Planilha1!$A:$A,1,0)</f>
        <v>#ERROR!</v>
      </c>
    </row>
    <row r="2968" ht="15.75" customHeight="1">
      <c r="A2968" s="52">
        <v>258838.0</v>
      </c>
      <c r="B2968" s="53" t="s">
        <v>70</v>
      </c>
      <c r="C2968" s="53" t="s">
        <v>71</v>
      </c>
      <c r="D2968" s="22">
        <v>207405.0</v>
      </c>
      <c r="E2968" s="53" t="s">
        <v>119</v>
      </c>
      <c r="F2968" s="54">
        <v>1.1238941E7</v>
      </c>
      <c r="G2968" s="53" t="s">
        <v>2077</v>
      </c>
      <c r="H2968" s="55">
        <v>2201.0</v>
      </c>
      <c r="I2968" s="55"/>
      <c r="J2968" s="55" t="s">
        <v>126</v>
      </c>
      <c r="K2968" s="53" t="s">
        <v>117</v>
      </c>
      <c r="L2968" s="53"/>
      <c r="M2968" s="53">
        <v>0.99</v>
      </c>
      <c r="N2968" s="53" t="s">
        <v>440</v>
      </c>
      <c r="O2968" s="25">
        <v>5952.626262626263</v>
      </c>
      <c r="P2968" s="25">
        <f>'LISTA DOS ITENS'!$O2968*'LISTA DOS ITENS'!$M2968</f>
        <v>5893.1</v>
      </c>
      <c r="Q2968" s="25">
        <v>5952.63</v>
      </c>
      <c r="R2968" s="25">
        <f>'LISTA DOS ITENS'!$Q2968*'LISTA DOS ITENS'!$M2968</f>
        <v>5893.1037</v>
      </c>
      <c r="S2968" s="56">
        <f>IF('LISTA DOS ITENS'!$P2968&gt;'LISTA DOS ITENS'!$R2968,'LISTA DOS ITENS'!$P2968,'LISTA DOS ITENS'!$R2968)</f>
        <v>5893.1037</v>
      </c>
      <c r="T2968" s="25">
        <v>2017.5883268387577</v>
      </c>
      <c r="U2968" s="25">
        <f>'LISTA DOS ITENS'!$T2968*'LISTA DOS ITENS'!$M2968</f>
        <v>1997.412444</v>
      </c>
      <c r="V2968" s="56">
        <f t="array" ref="V2968">INDEX('RESUMO - LOTES E VMA'!$F$3:$F$181,MATCH('LISTA DOS ITENS'!$D2968,'RESUMO - LOTES E VMA'!$A$3:$A$181,0))</f>
        <v>165295.158</v>
      </c>
      <c r="W2968" s="57">
        <f>'LISTA DOS ITENS'!$U2968/'LISTA DOS ITENS'!$V2968</f>
        <v>0.01208391381</v>
      </c>
      <c r="X2968" s="53" t="s">
        <v>53</v>
      </c>
      <c r="Y2968" s="53" t="s">
        <v>290</v>
      </c>
      <c r="Z2968" s="58" t="str">
        <f>'LISTA DOS ITENS'!$F2968&amp;"-"&amp;'LISTA DOS ITENS'!$H2968&amp;"-"&amp;'LISTA DOS ITENS'!$J2968&amp;"-"&amp;'LISTA DOS ITENS'!$K2968&amp;"-"&amp;'LISTA DOS ITENS'!$I2968</f>
        <v>11238941-2201-0026-CONS/IAMN-</v>
      </c>
      <c r="AA2968" s="59" t="str">
        <f t="array" ref="AA2968">INDEX('RESUMO - LOTES E VMA'!$M$3:$M$181,MATCH('LISTA DOS ITENS'!$D2968,'RESUMO - LOTES E VMA'!$A$3:$A$181,0))</f>
        <v>Para Leilão</v>
      </c>
      <c r="AB2968" s="60">
        <f t="array" ref="AB2968">INDEX('RESUMO - LOTES E VMA'!$J$3:$J$181,MATCH('LISTA DOS ITENS'!$D2968,'RESUMO - LOTES E VMA'!$A$3:$A$181,0))</f>
        <v>0.3449683371</v>
      </c>
      <c r="AC2968" s="29" t="str">
        <f t="array" ref="AC2968">INDEX('RESUMO - LOTES E VMA'!$L$3:$L$181,MATCH('LISTA DOS ITENS'!$D2968,'RESUMO - LOTES E VMA'!$A$3:$A$181,0))</f>
        <v>1% do Valor de Comparação do VMA</v>
      </c>
      <c r="AD2968" s="53" t="str">
        <f>VLOOKUP(Tabela1[[#This Row],[Índice]],[1]Planilha1!$A:$A,1,0)</f>
        <v>#ERROR!</v>
      </c>
    </row>
    <row r="2969" ht="15.75" customHeight="1">
      <c r="A2969" s="52">
        <v>258839.0</v>
      </c>
      <c r="B2969" s="53" t="s">
        <v>70</v>
      </c>
      <c r="C2969" s="53" t="s">
        <v>71</v>
      </c>
      <c r="D2969" s="22">
        <v>207405.0</v>
      </c>
      <c r="E2969" s="53" t="s">
        <v>119</v>
      </c>
      <c r="F2969" s="54">
        <v>1.123937E7</v>
      </c>
      <c r="G2969" s="53" t="s">
        <v>2078</v>
      </c>
      <c r="H2969" s="55">
        <v>2201.0</v>
      </c>
      <c r="I2969" s="55"/>
      <c r="J2969" s="55" t="s">
        <v>126</v>
      </c>
      <c r="K2969" s="53" t="s">
        <v>122</v>
      </c>
      <c r="L2969" s="53"/>
      <c r="M2969" s="53">
        <v>2.0</v>
      </c>
      <c r="N2969" s="53" t="s">
        <v>440</v>
      </c>
      <c r="O2969" s="25">
        <v>546.54</v>
      </c>
      <c r="P2969" s="25">
        <f>'LISTA DOS ITENS'!$O2969*'LISTA DOS ITENS'!$M2969</f>
        <v>1093.08</v>
      </c>
      <c r="Q2969" s="25">
        <v>546.54</v>
      </c>
      <c r="R2969" s="25">
        <f>'LISTA DOS ITENS'!$Q2969*'LISTA DOS ITENS'!$M2969</f>
        <v>1093.08</v>
      </c>
      <c r="S2969" s="56">
        <f>IF('LISTA DOS ITENS'!$P2969&gt;'LISTA DOS ITENS'!$R2969,'LISTA DOS ITENS'!$P2969,'LISTA DOS ITENS'!$R2969)</f>
        <v>1093.08</v>
      </c>
      <c r="T2969" s="25">
        <v>185.24462702208177</v>
      </c>
      <c r="U2969" s="25">
        <f>'LISTA DOS ITENS'!$T2969*'LISTA DOS ITENS'!$M2969</f>
        <v>370.489254</v>
      </c>
      <c r="V2969" s="56">
        <f t="array" ref="V2969">INDEX('RESUMO - LOTES E VMA'!$F$3:$F$181,MATCH('LISTA DOS ITENS'!$D2969,'RESUMO - LOTES E VMA'!$A$3:$A$181,0))</f>
        <v>165295.158</v>
      </c>
      <c r="W2969" s="57">
        <f>'LISTA DOS ITENS'!$U2969/'LISTA DOS ITENS'!$V2969</f>
        <v>0.002241379956</v>
      </c>
      <c r="X2969" s="53" t="s">
        <v>53</v>
      </c>
      <c r="Y2969" s="53" t="s">
        <v>290</v>
      </c>
      <c r="Z2969" s="58" t="str">
        <f>'LISTA DOS ITENS'!$F2969&amp;"-"&amp;'LISTA DOS ITENS'!$H2969&amp;"-"&amp;'LISTA DOS ITENS'!$J2969&amp;"-"&amp;'LISTA DOS ITENS'!$K2969&amp;"-"&amp;'LISTA DOS ITENS'!$I2969</f>
        <v>11239370-2201-0026-IMOB/IAMN-</v>
      </c>
      <c r="AA2969" s="59" t="str">
        <f t="array" ref="AA2969">INDEX('RESUMO - LOTES E VMA'!$M$3:$M$181,MATCH('LISTA DOS ITENS'!$D2969,'RESUMO - LOTES E VMA'!$A$3:$A$181,0))</f>
        <v>Para Leilão</v>
      </c>
      <c r="AB2969" s="60">
        <f t="array" ref="AB2969">INDEX('RESUMO - LOTES E VMA'!$J$3:$J$181,MATCH('LISTA DOS ITENS'!$D2969,'RESUMO - LOTES E VMA'!$A$3:$A$181,0))</f>
        <v>0.3449683371</v>
      </c>
      <c r="AC2969" s="29" t="str">
        <f t="array" ref="AC2969">INDEX('RESUMO - LOTES E VMA'!$L$3:$L$181,MATCH('LISTA DOS ITENS'!$D2969,'RESUMO - LOTES E VMA'!$A$3:$A$181,0))</f>
        <v>1% do Valor de Comparação do VMA</v>
      </c>
      <c r="AD2969" s="53" t="str">
        <f>VLOOKUP(Tabela1[[#This Row],[Índice]],[1]Planilha1!$A:$A,1,0)</f>
        <v>#ERROR!</v>
      </c>
    </row>
    <row r="2970" ht="15.75" customHeight="1">
      <c r="A2970" s="52">
        <v>258840.0</v>
      </c>
      <c r="B2970" s="53" t="s">
        <v>70</v>
      </c>
      <c r="C2970" s="53" t="s">
        <v>71</v>
      </c>
      <c r="D2970" s="22">
        <v>207405.0</v>
      </c>
      <c r="E2970" s="53" t="s">
        <v>119</v>
      </c>
      <c r="F2970" s="54">
        <v>1.0000559E7</v>
      </c>
      <c r="G2970" s="53" t="s">
        <v>2038</v>
      </c>
      <c r="H2970" s="55">
        <v>2101.0</v>
      </c>
      <c r="I2970" s="55"/>
      <c r="J2970" s="55" t="s">
        <v>121</v>
      </c>
      <c r="K2970" s="53" t="s">
        <v>73</v>
      </c>
      <c r="L2970" s="53"/>
      <c r="M2970" s="53">
        <v>58.18</v>
      </c>
      <c r="N2970" s="53" t="s">
        <v>440</v>
      </c>
      <c r="O2970" s="25">
        <v>194.69439669989686</v>
      </c>
      <c r="P2970" s="25">
        <f>'LISTA DOS ITENS'!$O2970*'LISTA DOS ITENS'!$M2970</f>
        <v>11327.32</v>
      </c>
      <c r="Q2970" s="25">
        <v>194.69</v>
      </c>
      <c r="R2970" s="25">
        <f>'LISTA DOS ITENS'!$Q2970*'LISTA DOS ITENS'!$M2970</f>
        <v>11327.0642</v>
      </c>
      <c r="S2970" s="56">
        <f>IF('LISTA DOS ITENS'!$P2970&gt;'LISTA DOS ITENS'!$R2970,'LISTA DOS ITENS'!$P2970,'LISTA DOS ITENS'!$R2970)</f>
        <v>11327.32</v>
      </c>
      <c r="T2970" s="25">
        <v>61.59244088697264</v>
      </c>
      <c r="U2970" s="25">
        <f>'LISTA DOS ITENS'!$T2970*'LISTA DOS ITENS'!$M2970</f>
        <v>3583.448211</v>
      </c>
      <c r="V2970" s="56">
        <f t="array" ref="V2970">INDEX('RESUMO - LOTES E VMA'!$F$3:$F$181,MATCH('LISTA DOS ITENS'!$D2970,'RESUMO - LOTES E VMA'!$A$3:$A$181,0))</f>
        <v>165295.158</v>
      </c>
      <c r="W2970" s="57">
        <f>'LISTA DOS ITENS'!$U2970/'LISTA DOS ITENS'!$V2970</f>
        <v>0.0216790876</v>
      </c>
      <c r="X2970" s="53" t="s">
        <v>53</v>
      </c>
      <c r="Y2970" s="53" t="s">
        <v>290</v>
      </c>
      <c r="Z2970" s="58" t="str">
        <f>'LISTA DOS ITENS'!$F2970&amp;"-"&amp;'LISTA DOS ITENS'!$H2970&amp;"-"&amp;'LISTA DOS ITENS'!$J2970&amp;"-"&amp;'LISTA DOS ITENS'!$K2970&amp;"-"&amp;'LISTA DOS ITENS'!$I2970</f>
        <v>10000559-2101-A026-CONS/NAC-</v>
      </c>
      <c r="AA2970" s="59" t="str">
        <f t="array" ref="AA2970">INDEX('RESUMO - LOTES E VMA'!$M$3:$M$181,MATCH('LISTA DOS ITENS'!$D2970,'RESUMO - LOTES E VMA'!$A$3:$A$181,0))</f>
        <v>Para Leilão</v>
      </c>
      <c r="AB2970" s="60">
        <f t="array" ref="AB2970">INDEX('RESUMO - LOTES E VMA'!$J$3:$J$181,MATCH('LISTA DOS ITENS'!$D2970,'RESUMO - LOTES E VMA'!$A$3:$A$181,0))</f>
        <v>0.3449683371</v>
      </c>
      <c r="AC2970" s="29" t="str">
        <f t="array" ref="AC2970">INDEX('RESUMO - LOTES E VMA'!$L$3:$L$181,MATCH('LISTA DOS ITENS'!$D2970,'RESUMO - LOTES E VMA'!$A$3:$A$181,0))</f>
        <v>1% do Valor de Comparação do VMA</v>
      </c>
      <c r="AD2970" s="53" t="str">
        <f>VLOOKUP(Tabela1[[#This Row],[Índice]],[1]Planilha1!$A:$A,1,0)</f>
        <v>#ERROR!</v>
      </c>
    </row>
    <row r="2971" ht="15.75" customHeight="1">
      <c r="A2971" s="52">
        <v>258841.0</v>
      </c>
      <c r="B2971" s="53" t="s">
        <v>70</v>
      </c>
      <c r="C2971" s="53" t="s">
        <v>71</v>
      </c>
      <c r="D2971" s="22">
        <v>207405.0</v>
      </c>
      <c r="E2971" s="53" t="s">
        <v>119</v>
      </c>
      <c r="F2971" s="54">
        <v>1.0000559E7</v>
      </c>
      <c r="G2971" s="53" t="s">
        <v>2038</v>
      </c>
      <c r="H2971" s="55">
        <v>2101.0</v>
      </c>
      <c r="I2971" s="55"/>
      <c r="J2971" s="55" t="s">
        <v>121</v>
      </c>
      <c r="K2971" s="53" t="s">
        <v>80</v>
      </c>
      <c r="L2971" s="53"/>
      <c r="M2971" s="53">
        <v>0.8</v>
      </c>
      <c r="N2971" s="53" t="s">
        <v>440</v>
      </c>
      <c r="O2971" s="25">
        <v>96.85</v>
      </c>
      <c r="P2971" s="25">
        <f>'LISTA DOS ITENS'!$O2971*'LISTA DOS ITENS'!$M2971</f>
        <v>77.48</v>
      </c>
      <c r="Q2971" s="25">
        <v>194.69</v>
      </c>
      <c r="R2971" s="25">
        <f>'LISTA DOS ITENS'!$Q2971*'LISTA DOS ITENS'!$M2971</f>
        <v>155.752</v>
      </c>
      <c r="S2971" s="56">
        <f>IF('LISTA DOS ITENS'!$P2971&gt;'LISTA DOS ITENS'!$R2971,'LISTA DOS ITENS'!$P2971,'LISTA DOS ITENS'!$R2971)</f>
        <v>155.752</v>
      </c>
      <c r="T2971" s="25">
        <v>61.59244088697264</v>
      </c>
      <c r="U2971" s="25">
        <f>'LISTA DOS ITENS'!$T2971*'LISTA DOS ITENS'!$M2971</f>
        <v>49.27395271</v>
      </c>
      <c r="V2971" s="56">
        <f t="array" ref="V2971">INDEX('RESUMO - LOTES E VMA'!$F$3:$F$181,MATCH('LISTA DOS ITENS'!$D2971,'RESUMO - LOTES E VMA'!$A$3:$A$181,0))</f>
        <v>165295.158</v>
      </c>
      <c r="W2971" s="57">
        <f>'LISTA DOS ITENS'!$U2971/'LISTA DOS ITENS'!$V2971</f>
        <v>0.00029809677</v>
      </c>
      <c r="X2971" s="53" t="s">
        <v>53</v>
      </c>
      <c r="Y2971" s="53" t="s">
        <v>290</v>
      </c>
      <c r="Z2971" s="58" t="str">
        <f>'LISTA DOS ITENS'!$F2971&amp;"-"&amp;'LISTA DOS ITENS'!$H2971&amp;"-"&amp;'LISTA DOS ITENS'!$J2971&amp;"-"&amp;'LISTA DOS ITENS'!$K2971&amp;"-"&amp;'LISTA DOS ITENS'!$I2971</f>
        <v>10000559-2101-A026-IMOB/NAC-</v>
      </c>
      <c r="AA2971" s="59" t="str">
        <f t="array" ref="AA2971">INDEX('RESUMO - LOTES E VMA'!$M$3:$M$181,MATCH('LISTA DOS ITENS'!$D2971,'RESUMO - LOTES E VMA'!$A$3:$A$181,0))</f>
        <v>Para Leilão</v>
      </c>
      <c r="AB2971" s="60">
        <f t="array" ref="AB2971">INDEX('RESUMO - LOTES E VMA'!$J$3:$J$181,MATCH('LISTA DOS ITENS'!$D2971,'RESUMO - LOTES E VMA'!$A$3:$A$181,0))</f>
        <v>0.3449683371</v>
      </c>
      <c r="AC2971" s="29" t="str">
        <f t="array" ref="AC2971">INDEX('RESUMO - LOTES E VMA'!$L$3:$L$181,MATCH('LISTA DOS ITENS'!$D2971,'RESUMO - LOTES E VMA'!$A$3:$A$181,0))</f>
        <v>1% do Valor de Comparação do VMA</v>
      </c>
      <c r="AD2971" s="53" t="str">
        <f>VLOOKUP(Tabela1[[#This Row],[Índice]],[1]Planilha1!$A:$A,1,0)</f>
        <v>#ERROR!</v>
      </c>
    </row>
    <row r="2972" ht="15.75" customHeight="1">
      <c r="A2972" s="52">
        <v>258842.0</v>
      </c>
      <c r="B2972" s="53" t="s">
        <v>70</v>
      </c>
      <c r="C2972" s="53" t="s">
        <v>71</v>
      </c>
      <c r="D2972" s="22">
        <v>207405.0</v>
      </c>
      <c r="E2972" s="53" t="s">
        <v>119</v>
      </c>
      <c r="F2972" s="54">
        <v>1.0227172E7</v>
      </c>
      <c r="G2972" s="53" t="s">
        <v>2069</v>
      </c>
      <c r="H2972" s="55">
        <v>2101.0</v>
      </c>
      <c r="I2972" s="55"/>
      <c r="J2972" s="55" t="s">
        <v>121</v>
      </c>
      <c r="K2972" s="53" t="s">
        <v>73</v>
      </c>
      <c r="L2972" s="53"/>
      <c r="M2972" s="53">
        <v>0.07</v>
      </c>
      <c r="N2972" s="53" t="s">
        <v>440</v>
      </c>
      <c r="O2972" s="25">
        <v>281.57142857142856</v>
      </c>
      <c r="P2972" s="25">
        <f>'LISTA DOS ITENS'!$O2972*'LISTA DOS ITENS'!$M2972</f>
        <v>19.71</v>
      </c>
      <c r="Q2972" s="25">
        <v>281.51</v>
      </c>
      <c r="R2972" s="25">
        <f>'LISTA DOS ITENS'!$Q2972*'LISTA DOS ITENS'!$M2972</f>
        <v>19.7057</v>
      </c>
      <c r="S2972" s="56">
        <f>IF('LISTA DOS ITENS'!$P2972&gt;'LISTA DOS ITENS'!$R2972,'LISTA DOS ITENS'!$P2972,'LISTA DOS ITENS'!$R2972)</f>
        <v>19.71</v>
      </c>
      <c r="T2972" s="25">
        <v>95.41518452992689</v>
      </c>
      <c r="U2972" s="25">
        <f>'LISTA DOS ITENS'!$T2972*'LISTA DOS ITENS'!$M2972</f>
        <v>6.679062917</v>
      </c>
      <c r="V2972" s="56">
        <f t="array" ref="V2972">INDEX('RESUMO - LOTES E VMA'!$F$3:$F$181,MATCH('LISTA DOS ITENS'!$D2972,'RESUMO - LOTES E VMA'!$A$3:$A$181,0))</f>
        <v>165295.158</v>
      </c>
      <c r="W2972" s="57">
        <f>'LISTA DOS ITENS'!$U2972/'LISTA DOS ITENS'!$V2972</f>
        <v>0.00004040688787</v>
      </c>
      <c r="X2972" s="53" t="s">
        <v>53</v>
      </c>
      <c r="Y2972" s="53" t="s">
        <v>290</v>
      </c>
      <c r="Z2972" s="58" t="str">
        <f>'LISTA DOS ITENS'!$F2972&amp;"-"&amp;'LISTA DOS ITENS'!$H2972&amp;"-"&amp;'LISTA DOS ITENS'!$J2972&amp;"-"&amp;'LISTA DOS ITENS'!$K2972&amp;"-"&amp;'LISTA DOS ITENS'!$I2972</f>
        <v>10227172-2101-A026-CONS/NAC-</v>
      </c>
      <c r="AA2972" s="59" t="str">
        <f t="array" ref="AA2972">INDEX('RESUMO - LOTES E VMA'!$M$3:$M$181,MATCH('LISTA DOS ITENS'!$D2972,'RESUMO - LOTES E VMA'!$A$3:$A$181,0))</f>
        <v>Para Leilão</v>
      </c>
      <c r="AB2972" s="60">
        <f t="array" ref="AB2972">INDEX('RESUMO - LOTES E VMA'!$J$3:$J$181,MATCH('LISTA DOS ITENS'!$D2972,'RESUMO - LOTES E VMA'!$A$3:$A$181,0))</f>
        <v>0.3449683371</v>
      </c>
      <c r="AC2972" s="29" t="str">
        <f t="array" ref="AC2972">INDEX('RESUMO - LOTES E VMA'!$L$3:$L$181,MATCH('LISTA DOS ITENS'!$D2972,'RESUMO - LOTES E VMA'!$A$3:$A$181,0))</f>
        <v>1% do Valor de Comparação do VMA</v>
      </c>
      <c r="AD2972" s="53" t="str">
        <f>VLOOKUP(Tabela1[[#This Row],[Índice]],[1]Planilha1!$A:$A,1,0)</f>
        <v>#ERROR!</v>
      </c>
    </row>
    <row r="2973" ht="15.75" customHeight="1">
      <c r="A2973" s="52">
        <v>258843.0</v>
      </c>
      <c r="B2973" s="53" t="s">
        <v>70</v>
      </c>
      <c r="C2973" s="53" t="s">
        <v>71</v>
      </c>
      <c r="D2973" s="22">
        <v>207405.0</v>
      </c>
      <c r="E2973" s="53" t="s">
        <v>119</v>
      </c>
      <c r="F2973" s="54">
        <v>1.0227172E7</v>
      </c>
      <c r="G2973" s="53" t="s">
        <v>2069</v>
      </c>
      <c r="H2973" s="55">
        <v>2101.0</v>
      </c>
      <c r="I2973" s="55" t="s">
        <v>81</v>
      </c>
      <c r="J2973" s="55" t="s">
        <v>121</v>
      </c>
      <c r="K2973" s="53" t="s">
        <v>80</v>
      </c>
      <c r="L2973" s="53"/>
      <c r="M2973" s="53">
        <v>1.64</v>
      </c>
      <c r="N2973" s="53" t="s">
        <v>440</v>
      </c>
      <c r="O2973" s="25">
        <v>253.73128447596537</v>
      </c>
      <c r="P2973" s="25">
        <f>'LISTA DOS ITENS'!$O2973*'LISTA DOS ITENS'!$M2973</f>
        <v>416.1193065</v>
      </c>
      <c r="Q2973" s="25">
        <v>281.51</v>
      </c>
      <c r="R2973" s="25">
        <f>'LISTA DOS ITENS'!$Q2973*'LISTA DOS ITENS'!$M2973</f>
        <v>461.6764</v>
      </c>
      <c r="S2973" s="56">
        <f>IF('LISTA DOS ITENS'!$P2973&gt;'LISTA DOS ITENS'!$R2973,'LISTA DOS ITENS'!$P2973,'LISTA DOS ITENS'!$R2973)</f>
        <v>461.6764</v>
      </c>
      <c r="T2973" s="25">
        <v>95.41518452992689</v>
      </c>
      <c r="U2973" s="25">
        <f>'LISTA DOS ITENS'!$T2973*'LISTA DOS ITENS'!$M2973</f>
        <v>156.4809026</v>
      </c>
      <c r="V2973" s="56">
        <f t="array" ref="V2973">INDEX('RESUMO - LOTES E VMA'!$F$3:$F$181,MATCH('LISTA DOS ITENS'!$D2973,'RESUMO - LOTES E VMA'!$A$3:$A$181,0))</f>
        <v>165295.158</v>
      </c>
      <c r="W2973" s="57">
        <f>'LISTA DOS ITENS'!$U2973/'LISTA DOS ITENS'!$V2973</f>
        <v>0.0009466756587</v>
      </c>
      <c r="X2973" s="53" t="s">
        <v>53</v>
      </c>
      <c r="Y2973" s="53" t="s">
        <v>290</v>
      </c>
      <c r="Z2973" s="58" t="str">
        <f>'LISTA DOS ITENS'!$F2973&amp;"-"&amp;'LISTA DOS ITENS'!$H2973&amp;"-"&amp;'LISTA DOS ITENS'!$J2973&amp;"-"&amp;'LISTA DOS ITENS'!$K2973&amp;"-"&amp;'LISTA DOS ITENS'!$I2973</f>
        <v>10227172-2101-A026-IMOB/NAC-ED-1000-01.01</v>
      </c>
      <c r="AA2973" s="59" t="str">
        <f t="array" ref="AA2973">INDEX('RESUMO - LOTES E VMA'!$M$3:$M$181,MATCH('LISTA DOS ITENS'!$D2973,'RESUMO - LOTES E VMA'!$A$3:$A$181,0))</f>
        <v>Para Leilão</v>
      </c>
      <c r="AB2973" s="60">
        <f t="array" ref="AB2973">INDEX('RESUMO - LOTES E VMA'!$J$3:$J$181,MATCH('LISTA DOS ITENS'!$D2973,'RESUMO - LOTES E VMA'!$A$3:$A$181,0))</f>
        <v>0.3449683371</v>
      </c>
      <c r="AC2973" s="29" t="str">
        <f t="array" ref="AC2973">INDEX('RESUMO - LOTES E VMA'!$L$3:$L$181,MATCH('LISTA DOS ITENS'!$D2973,'RESUMO - LOTES E VMA'!$A$3:$A$181,0))</f>
        <v>1% do Valor de Comparação do VMA</v>
      </c>
      <c r="AD2973" s="53" t="str">
        <f>VLOOKUP(Tabela1[[#This Row],[Índice]],[1]Planilha1!$A:$A,1,0)</f>
        <v>#ERROR!</v>
      </c>
    </row>
    <row r="2974" ht="15.75" customHeight="1">
      <c r="A2974" s="52">
        <v>258844.0</v>
      </c>
      <c r="B2974" s="53" t="s">
        <v>70</v>
      </c>
      <c r="C2974" s="53" t="s">
        <v>71</v>
      </c>
      <c r="D2974" s="22">
        <v>207405.0</v>
      </c>
      <c r="E2974" s="53" t="s">
        <v>119</v>
      </c>
      <c r="F2974" s="54">
        <v>1.0263025E7</v>
      </c>
      <c r="G2974" s="53" t="s">
        <v>2044</v>
      </c>
      <c r="H2974" s="55">
        <v>2101.0</v>
      </c>
      <c r="I2974" s="55"/>
      <c r="J2974" s="55" t="s">
        <v>121</v>
      </c>
      <c r="K2974" s="53" t="s">
        <v>73</v>
      </c>
      <c r="L2974" s="53"/>
      <c r="M2974" s="53">
        <v>5.98</v>
      </c>
      <c r="N2974" s="53" t="s">
        <v>440</v>
      </c>
      <c r="O2974" s="25">
        <v>235.58026755852842</v>
      </c>
      <c r="P2974" s="25">
        <f>'LISTA DOS ITENS'!$O2974*'LISTA DOS ITENS'!$M2974</f>
        <v>1408.77</v>
      </c>
      <c r="Q2974" s="25">
        <v>235.58</v>
      </c>
      <c r="R2974" s="25">
        <f>'LISTA DOS ITENS'!$Q2974*'LISTA DOS ITENS'!$M2974</f>
        <v>1408.7684</v>
      </c>
      <c r="S2974" s="56">
        <f>IF('LISTA DOS ITENS'!$P2974&gt;'LISTA DOS ITENS'!$R2974,'LISTA DOS ITENS'!$P2974,'LISTA DOS ITENS'!$R2974)</f>
        <v>1408.77</v>
      </c>
      <c r="T2974" s="25">
        <v>79.8476401248985</v>
      </c>
      <c r="U2974" s="25">
        <f>'LISTA DOS ITENS'!$T2974*'LISTA DOS ITENS'!$M2974</f>
        <v>477.4888879</v>
      </c>
      <c r="V2974" s="56">
        <f t="array" ref="V2974">INDEX('RESUMO - LOTES E VMA'!$F$3:$F$181,MATCH('LISTA DOS ITENS'!$D2974,'RESUMO - LOTES E VMA'!$A$3:$A$181,0))</f>
        <v>165295.158</v>
      </c>
      <c r="W2974" s="57">
        <f>'LISTA DOS ITENS'!$U2974/'LISTA DOS ITENS'!$V2974</f>
        <v>0.002888704627</v>
      </c>
      <c r="X2974" s="53" t="s">
        <v>53</v>
      </c>
      <c r="Y2974" s="53" t="s">
        <v>290</v>
      </c>
      <c r="Z2974" s="58" t="str">
        <f>'LISTA DOS ITENS'!$F2974&amp;"-"&amp;'LISTA DOS ITENS'!$H2974&amp;"-"&amp;'LISTA DOS ITENS'!$J2974&amp;"-"&amp;'LISTA DOS ITENS'!$K2974&amp;"-"&amp;'LISTA DOS ITENS'!$I2974</f>
        <v>10263025-2101-A026-CONS/NAC-</v>
      </c>
      <c r="AA2974" s="59" t="str">
        <f t="array" ref="AA2974">INDEX('RESUMO - LOTES E VMA'!$M$3:$M$181,MATCH('LISTA DOS ITENS'!$D2974,'RESUMO - LOTES E VMA'!$A$3:$A$181,0))</f>
        <v>Para Leilão</v>
      </c>
      <c r="AB2974" s="60">
        <f t="array" ref="AB2974">INDEX('RESUMO - LOTES E VMA'!$J$3:$J$181,MATCH('LISTA DOS ITENS'!$D2974,'RESUMO - LOTES E VMA'!$A$3:$A$181,0))</f>
        <v>0.3449683371</v>
      </c>
      <c r="AC2974" s="29" t="str">
        <f t="array" ref="AC2974">INDEX('RESUMO - LOTES E VMA'!$L$3:$L$181,MATCH('LISTA DOS ITENS'!$D2974,'RESUMO - LOTES E VMA'!$A$3:$A$181,0))</f>
        <v>1% do Valor de Comparação do VMA</v>
      </c>
      <c r="AD2974" s="53" t="str">
        <f>VLOOKUP(Tabela1[[#This Row],[Índice]],[1]Planilha1!$A:$A,1,0)</f>
        <v>#ERROR!</v>
      </c>
    </row>
    <row r="2975" ht="15.75" customHeight="1">
      <c r="A2975" s="52">
        <v>258845.0</v>
      </c>
      <c r="B2975" s="53" t="s">
        <v>70</v>
      </c>
      <c r="C2975" s="53" t="s">
        <v>71</v>
      </c>
      <c r="D2975" s="22">
        <v>207405.0</v>
      </c>
      <c r="E2975" s="53" t="s">
        <v>119</v>
      </c>
      <c r="F2975" s="54">
        <v>1.0278454E7</v>
      </c>
      <c r="G2975" s="53" t="s">
        <v>2079</v>
      </c>
      <c r="H2975" s="55">
        <v>2101.0</v>
      </c>
      <c r="I2975" s="55"/>
      <c r="J2975" s="55" t="s">
        <v>121</v>
      </c>
      <c r="K2975" s="53" t="s">
        <v>80</v>
      </c>
      <c r="L2975" s="53"/>
      <c r="M2975" s="53">
        <v>46.71</v>
      </c>
      <c r="N2975" s="53" t="s">
        <v>440</v>
      </c>
      <c r="O2975" s="25">
        <v>148.75829586812245</v>
      </c>
      <c r="P2975" s="25">
        <f>'LISTA DOS ITENS'!$O2975*'LISTA DOS ITENS'!$M2975</f>
        <v>6948.5</v>
      </c>
      <c r="Q2975" s="25">
        <v>148.76</v>
      </c>
      <c r="R2975" s="25">
        <f>'LISTA DOS ITENS'!$Q2975*'LISTA DOS ITENS'!$M2975</f>
        <v>6948.5796</v>
      </c>
      <c r="S2975" s="56">
        <f>IF('LISTA DOS ITENS'!$P2975&gt;'LISTA DOS ITENS'!$R2975,'LISTA DOS ITENS'!$P2975,'LISTA DOS ITENS'!$R2975)</f>
        <v>6948.5796</v>
      </c>
      <c r="T2975" s="25">
        <v>50.420812229305966</v>
      </c>
      <c r="U2975" s="25">
        <f>'LISTA DOS ITENS'!$T2975*'LISTA DOS ITENS'!$M2975</f>
        <v>2355.156139</v>
      </c>
      <c r="V2975" s="56">
        <f t="array" ref="V2975">INDEX('RESUMO - LOTES E VMA'!$F$3:$F$181,MATCH('LISTA DOS ITENS'!$D2975,'RESUMO - LOTES E VMA'!$A$3:$A$181,0))</f>
        <v>165295.158</v>
      </c>
      <c r="W2975" s="57">
        <f>'LISTA DOS ITENS'!$U2975/'LISTA DOS ITENS'!$V2975</f>
        <v>0.01424818589</v>
      </c>
      <c r="X2975" s="53" t="s">
        <v>53</v>
      </c>
      <c r="Y2975" s="53" t="s">
        <v>290</v>
      </c>
      <c r="Z2975" s="58" t="str">
        <f>'LISTA DOS ITENS'!$F2975&amp;"-"&amp;'LISTA DOS ITENS'!$H2975&amp;"-"&amp;'LISTA DOS ITENS'!$J2975&amp;"-"&amp;'LISTA DOS ITENS'!$K2975&amp;"-"&amp;'LISTA DOS ITENS'!$I2975</f>
        <v>10278454-2101-A026-IMOB/NAC-</v>
      </c>
      <c r="AA2975" s="59" t="str">
        <f t="array" ref="AA2975">INDEX('RESUMO - LOTES E VMA'!$M$3:$M$181,MATCH('LISTA DOS ITENS'!$D2975,'RESUMO - LOTES E VMA'!$A$3:$A$181,0))</f>
        <v>Para Leilão</v>
      </c>
      <c r="AB2975" s="60">
        <f t="array" ref="AB2975">INDEX('RESUMO - LOTES E VMA'!$J$3:$J$181,MATCH('LISTA DOS ITENS'!$D2975,'RESUMO - LOTES E VMA'!$A$3:$A$181,0))</f>
        <v>0.3449683371</v>
      </c>
      <c r="AC2975" s="29" t="str">
        <f t="array" ref="AC2975">INDEX('RESUMO - LOTES E VMA'!$L$3:$L$181,MATCH('LISTA DOS ITENS'!$D2975,'RESUMO - LOTES E VMA'!$A$3:$A$181,0))</f>
        <v>1% do Valor de Comparação do VMA</v>
      </c>
      <c r="AD2975" s="53" t="str">
        <f>VLOOKUP(Tabela1[[#This Row],[Índice]],[1]Planilha1!$A:$A,1,0)</f>
        <v>#ERROR!</v>
      </c>
    </row>
    <row r="2976" ht="15.75" customHeight="1">
      <c r="A2976" s="52">
        <v>258846.0</v>
      </c>
      <c r="B2976" s="53" t="s">
        <v>70</v>
      </c>
      <c r="C2976" s="53" t="s">
        <v>71</v>
      </c>
      <c r="D2976" s="22">
        <v>207405.0</v>
      </c>
      <c r="E2976" s="53" t="s">
        <v>119</v>
      </c>
      <c r="F2976" s="54">
        <v>1.0753967E7</v>
      </c>
      <c r="G2976" s="53" t="s">
        <v>2053</v>
      </c>
      <c r="H2976" s="55">
        <v>2101.0</v>
      </c>
      <c r="I2976" s="55"/>
      <c r="J2976" s="55" t="s">
        <v>121</v>
      </c>
      <c r="K2976" s="53" t="s">
        <v>80</v>
      </c>
      <c r="L2976" s="53"/>
      <c r="M2976" s="53">
        <v>22.767999999999944</v>
      </c>
      <c r="N2976" s="53" t="s">
        <v>440</v>
      </c>
      <c r="O2976" s="25">
        <v>94.16663052905464</v>
      </c>
      <c r="P2976" s="25">
        <f>'LISTA DOS ITENS'!$O2976*'LISTA DOS ITENS'!$M2976</f>
        <v>2143.985844</v>
      </c>
      <c r="Q2976" s="25">
        <v>128.29</v>
      </c>
      <c r="R2976" s="25">
        <f>'LISTA DOS ITENS'!$Q2976*'LISTA DOS ITENS'!$M2976</f>
        <v>2920.90672</v>
      </c>
      <c r="S2976" s="56">
        <f>IF('LISTA DOS ITENS'!$P2976&gt;'LISTA DOS ITENS'!$R2976,'LISTA DOS ITENS'!$P2976,'LISTA DOS ITENS'!$R2976)</f>
        <v>2920.90672</v>
      </c>
      <c r="T2976" s="25">
        <v>43.12550657962152</v>
      </c>
      <c r="U2976" s="25">
        <f>'LISTA DOS ITENS'!$T2976*'LISTA DOS ITENS'!$M2976</f>
        <v>981.8815338</v>
      </c>
      <c r="V2976" s="56">
        <f t="array" ref="V2976">INDEX('RESUMO - LOTES E VMA'!$F$3:$F$181,MATCH('LISTA DOS ITENS'!$D2976,'RESUMO - LOTES E VMA'!$A$3:$A$181,0))</f>
        <v>165295.158</v>
      </c>
      <c r="W2976" s="57">
        <f>'LISTA DOS ITENS'!$U2976/'LISTA DOS ITENS'!$V2976</f>
        <v>0.005940171179</v>
      </c>
      <c r="X2976" s="53" t="s">
        <v>53</v>
      </c>
      <c r="Y2976" s="53" t="s">
        <v>290</v>
      </c>
      <c r="Z2976" s="58" t="str">
        <f>'LISTA DOS ITENS'!$F2976&amp;"-"&amp;'LISTA DOS ITENS'!$H2976&amp;"-"&amp;'LISTA DOS ITENS'!$J2976&amp;"-"&amp;'LISTA DOS ITENS'!$K2976&amp;"-"&amp;'LISTA DOS ITENS'!$I2976</f>
        <v>10753967-2101-A026-IMOB/NAC-</v>
      </c>
      <c r="AA2976" s="59" t="str">
        <f t="array" ref="AA2976">INDEX('RESUMO - LOTES E VMA'!$M$3:$M$181,MATCH('LISTA DOS ITENS'!$D2976,'RESUMO - LOTES E VMA'!$A$3:$A$181,0))</f>
        <v>Para Leilão</v>
      </c>
      <c r="AB2976" s="60">
        <f t="array" ref="AB2976">INDEX('RESUMO - LOTES E VMA'!$J$3:$J$181,MATCH('LISTA DOS ITENS'!$D2976,'RESUMO - LOTES E VMA'!$A$3:$A$181,0))</f>
        <v>0.3449683371</v>
      </c>
      <c r="AC2976" s="29" t="str">
        <f t="array" ref="AC2976">INDEX('RESUMO - LOTES E VMA'!$L$3:$L$181,MATCH('LISTA DOS ITENS'!$D2976,'RESUMO - LOTES E VMA'!$A$3:$A$181,0))</f>
        <v>1% do Valor de Comparação do VMA</v>
      </c>
      <c r="AD2976" s="53" t="str">
        <f>VLOOKUP(Tabela1[[#This Row],[Índice]],[1]Planilha1!$A:$A,1,0)</f>
        <v>#ERROR!</v>
      </c>
    </row>
    <row r="2977" ht="15.75" customHeight="1">
      <c r="A2977" s="52">
        <v>258847.0</v>
      </c>
      <c r="B2977" s="53" t="s">
        <v>70</v>
      </c>
      <c r="C2977" s="53" t="s">
        <v>71</v>
      </c>
      <c r="D2977" s="22">
        <v>207405.0</v>
      </c>
      <c r="E2977" s="53" t="s">
        <v>119</v>
      </c>
      <c r="F2977" s="54">
        <v>1.0824747E7</v>
      </c>
      <c r="G2977" s="53" t="s">
        <v>2074</v>
      </c>
      <c r="H2977" s="55">
        <v>2101.0</v>
      </c>
      <c r="I2977" s="55"/>
      <c r="J2977" s="55" t="s">
        <v>121</v>
      </c>
      <c r="K2977" s="53" t="s">
        <v>80</v>
      </c>
      <c r="L2977" s="53"/>
      <c r="M2977" s="53">
        <v>12.37</v>
      </c>
      <c r="N2977" s="53" t="s">
        <v>440</v>
      </c>
      <c r="O2977" s="25">
        <v>154.07275666936138</v>
      </c>
      <c r="P2977" s="25">
        <f>'LISTA DOS ITENS'!$O2977*'LISTA DOS ITENS'!$M2977</f>
        <v>1905.88</v>
      </c>
      <c r="Q2977" s="25">
        <v>154.07</v>
      </c>
      <c r="R2977" s="25">
        <f>'LISTA DOS ITENS'!$Q2977*'LISTA DOS ITENS'!$M2977</f>
        <v>1905.8459</v>
      </c>
      <c r="S2977" s="56">
        <f>IF('LISTA DOS ITENS'!$P2977&gt;'LISTA DOS ITENS'!$R2977,'LISTA DOS ITENS'!$P2977,'LISTA DOS ITENS'!$R2977)</f>
        <v>1905.88</v>
      </c>
      <c r="T2977" s="25">
        <v>52.2205871213308</v>
      </c>
      <c r="U2977" s="25">
        <f>'LISTA DOS ITENS'!$T2977*'LISTA DOS ITENS'!$M2977</f>
        <v>645.9686627</v>
      </c>
      <c r="V2977" s="56">
        <f t="array" ref="V2977">INDEX('RESUMO - LOTES E VMA'!$F$3:$F$181,MATCH('LISTA DOS ITENS'!$D2977,'RESUMO - LOTES E VMA'!$A$3:$A$181,0))</f>
        <v>165295.158</v>
      </c>
      <c r="W2977" s="57">
        <f>'LISTA DOS ITENS'!$U2977/'LISTA DOS ITENS'!$V2977</f>
        <v>0.003907970871</v>
      </c>
      <c r="X2977" s="53" t="s">
        <v>53</v>
      </c>
      <c r="Y2977" s="53" t="s">
        <v>290</v>
      </c>
      <c r="Z2977" s="58" t="str">
        <f>'LISTA DOS ITENS'!$F2977&amp;"-"&amp;'LISTA DOS ITENS'!$H2977&amp;"-"&amp;'LISTA DOS ITENS'!$J2977&amp;"-"&amp;'LISTA DOS ITENS'!$K2977&amp;"-"&amp;'LISTA DOS ITENS'!$I2977</f>
        <v>10824747-2101-A026-IMOB/NAC-</v>
      </c>
      <c r="AA2977" s="59" t="str">
        <f t="array" ref="AA2977">INDEX('RESUMO - LOTES E VMA'!$M$3:$M$181,MATCH('LISTA DOS ITENS'!$D2977,'RESUMO - LOTES E VMA'!$A$3:$A$181,0))</f>
        <v>Para Leilão</v>
      </c>
      <c r="AB2977" s="60">
        <f t="array" ref="AB2977">INDEX('RESUMO - LOTES E VMA'!$J$3:$J$181,MATCH('LISTA DOS ITENS'!$D2977,'RESUMO - LOTES E VMA'!$A$3:$A$181,0))</f>
        <v>0.3449683371</v>
      </c>
      <c r="AC2977" s="29" t="str">
        <f t="array" ref="AC2977">INDEX('RESUMO - LOTES E VMA'!$L$3:$L$181,MATCH('LISTA DOS ITENS'!$D2977,'RESUMO - LOTES E VMA'!$A$3:$A$181,0))</f>
        <v>1% do Valor de Comparação do VMA</v>
      </c>
      <c r="AD2977" s="53" t="str">
        <f>VLOOKUP(Tabela1[[#This Row],[Índice]],[1]Planilha1!$A:$A,1,0)</f>
        <v>#ERROR!</v>
      </c>
    </row>
    <row r="2978" ht="15.75" customHeight="1">
      <c r="A2978" s="52">
        <v>258848.0</v>
      </c>
      <c r="B2978" s="53" t="s">
        <v>70</v>
      </c>
      <c r="C2978" s="53" t="s">
        <v>71</v>
      </c>
      <c r="D2978" s="22">
        <v>207405.0</v>
      </c>
      <c r="E2978" s="53" t="s">
        <v>119</v>
      </c>
      <c r="F2978" s="54">
        <v>1.0824747E7</v>
      </c>
      <c r="G2978" s="53" t="s">
        <v>2074</v>
      </c>
      <c r="H2978" s="55">
        <v>2101.0</v>
      </c>
      <c r="I2978" s="55" t="s">
        <v>81</v>
      </c>
      <c r="J2978" s="55" t="s">
        <v>121</v>
      </c>
      <c r="K2978" s="53" t="s">
        <v>80</v>
      </c>
      <c r="L2978" s="53"/>
      <c r="M2978" s="53">
        <v>17.78</v>
      </c>
      <c r="N2978" s="53" t="s">
        <v>440</v>
      </c>
      <c r="O2978" s="25">
        <v>69.90269966254218</v>
      </c>
      <c r="P2978" s="25">
        <f>'LISTA DOS ITENS'!$O2978*'LISTA DOS ITENS'!$M2978</f>
        <v>1242.87</v>
      </c>
      <c r="Q2978" s="25">
        <v>154.07</v>
      </c>
      <c r="R2978" s="25">
        <f>'LISTA DOS ITENS'!$Q2978*'LISTA DOS ITENS'!$M2978</f>
        <v>2739.3646</v>
      </c>
      <c r="S2978" s="56">
        <f>IF('LISTA DOS ITENS'!$P2978&gt;'LISTA DOS ITENS'!$R2978,'LISTA DOS ITENS'!$P2978,'LISTA DOS ITENS'!$R2978)</f>
        <v>2739.3646</v>
      </c>
      <c r="T2978" s="25">
        <v>52.2205871213308</v>
      </c>
      <c r="U2978" s="25">
        <f>'LISTA DOS ITENS'!$T2978*'LISTA DOS ITENS'!$M2978</f>
        <v>928.482039</v>
      </c>
      <c r="V2978" s="56">
        <f t="array" ref="V2978">INDEX('RESUMO - LOTES E VMA'!$F$3:$F$181,MATCH('LISTA DOS ITENS'!$D2978,'RESUMO - LOTES E VMA'!$A$3:$A$181,0))</f>
        <v>165295.158</v>
      </c>
      <c r="W2978" s="57">
        <f>'LISTA DOS ITENS'!$U2978/'LISTA DOS ITENS'!$V2978</f>
        <v>0.00561711577</v>
      </c>
      <c r="X2978" s="53" t="s">
        <v>53</v>
      </c>
      <c r="Y2978" s="53" t="s">
        <v>290</v>
      </c>
      <c r="Z2978" s="58" t="str">
        <f>'LISTA DOS ITENS'!$F2978&amp;"-"&amp;'LISTA DOS ITENS'!$H2978&amp;"-"&amp;'LISTA DOS ITENS'!$J2978&amp;"-"&amp;'LISTA DOS ITENS'!$K2978&amp;"-"&amp;'LISTA DOS ITENS'!$I2978</f>
        <v>10824747-2101-A026-IMOB/NAC-ED-1000-01.01</v>
      </c>
      <c r="AA2978" s="59" t="str">
        <f t="array" ref="AA2978">INDEX('RESUMO - LOTES E VMA'!$M$3:$M$181,MATCH('LISTA DOS ITENS'!$D2978,'RESUMO - LOTES E VMA'!$A$3:$A$181,0))</f>
        <v>Para Leilão</v>
      </c>
      <c r="AB2978" s="60">
        <f t="array" ref="AB2978">INDEX('RESUMO - LOTES E VMA'!$J$3:$J$181,MATCH('LISTA DOS ITENS'!$D2978,'RESUMO - LOTES E VMA'!$A$3:$A$181,0))</f>
        <v>0.3449683371</v>
      </c>
      <c r="AC2978" s="29" t="str">
        <f t="array" ref="AC2978">INDEX('RESUMO - LOTES E VMA'!$L$3:$L$181,MATCH('LISTA DOS ITENS'!$D2978,'RESUMO - LOTES E VMA'!$A$3:$A$181,0))</f>
        <v>1% do Valor de Comparação do VMA</v>
      </c>
      <c r="AD2978" s="53" t="str">
        <f>VLOOKUP(Tabela1[[#This Row],[Índice]],[1]Planilha1!$A:$A,1,0)</f>
        <v>#ERROR!</v>
      </c>
    </row>
    <row r="2979" ht="15.75" customHeight="1">
      <c r="A2979" s="52">
        <v>258849.0</v>
      </c>
      <c r="B2979" s="53" t="s">
        <v>70</v>
      </c>
      <c r="C2979" s="53" t="s">
        <v>71</v>
      </c>
      <c r="D2979" s="22">
        <v>207405.0</v>
      </c>
      <c r="E2979" s="53" t="s">
        <v>119</v>
      </c>
      <c r="F2979" s="54">
        <v>1.0835111E7</v>
      </c>
      <c r="G2979" s="53" t="s">
        <v>2080</v>
      </c>
      <c r="H2979" s="55">
        <v>2101.0</v>
      </c>
      <c r="I2979" s="55"/>
      <c r="J2979" s="55" t="s">
        <v>121</v>
      </c>
      <c r="K2979" s="53" t="s">
        <v>80</v>
      </c>
      <c r="L2979" s="53"/>
      <c r="M2979" s="53">
        <v>49.46</v>
      </c>
      <c r="N2979" s="53" t="s">
        <v>440</v>
      </c>
      <c r="O2979" s="25">
        <v>177.8770723817226</v>
      </c>
      <c r="P2979" s="25">
        <f>'LISTA DOS ITENS'!$O2979*'LISTA DOS ITENS'!$M2979</f>
        <v>8797.8</v>
      </c>
      <c r="Q2979" s="25">
        <v>177.88</v>
      </c>
      <c r="R2979" s="25">
        <f>'LISTA DOS ITENS'!$Q2979*'LISTA DOS ITENS'!$M2979</f>
        <v>8797.9448</v>
      </c>
      <c r="S2979" s="56">
        <f>IF('LISTA DOS ITENS'!$P2979&gt;'LISTA DOS ITENS'!$R2979,'LISTA DOS ITENS'!$P2979,'LISTA DOS ITENS'!$R2979)</f>
        <v>8797.9448</v>
      </c>
      <c r="T2979" s="25">
        <v>60.29076417954387</v>
      </c>
      <c r="U2979" s="25">
        <f>'LISTA DOS ITENS'!$T2979*'LISTA DOS ITENS'!$M2979</f>
        <v>2981.981196</v>
      </c>
      <c r="V2979" s="56">
        <f t="array" ref="V2979">INDEX('RESUMO - LOTES E VMA'!$F$3:$F$181,MATCH('LISTA DOS ITENS'!$D2979,'RESUMO - LOTES E VMA'!$A$3:$A$181,0))</f>
        <v>165295.158</v>
      </c>
      <c r="W2979" s="57">
        <f>'LISTA DOS ITENS'!$U2979/'LISTA DOS ITENS'!$V2979</f>
        <v>0.01804034209</v>
      </c>
      <c r="X2979" s="53" t="s">
        <v>53</v>
      </c>
      <c r="Y2979" s="53" t="s">
        <v>290</v>
      </c>
      <c r="Z2979" s="58" t="str">
        <f>'LISTA DOS ITENS'!$F2979&amp;"-"&amp;'LISTA DOS ITENS'!$H2979&amp;"-"&amp;'LISTA DOS ITENS'!$J2979&amp;"-"&amp;'LISTA DOS ITENS'!$K2979&amp;"-"&amp;'LISTA DOS ITENS'!$I2979</f>
        <v>10835111-2101-A026-IMOB/NAC-</v>
      </c>
      <c r="AA2979" s="59" t="str">
        <f t="array" ref="AA2979">INDEX('RESUMO - LOTES E VMA'!$M$3:$M$181,MATCH('LISTA DOS ITENS'!$D2979,'RESUMO - LOTES E VMA'!$A$3:$A$181,0))</f>
        <v>Para Leilão</v>
      </c>
      <c r="AB2979" s="60">
        <f t="array" ref="AB2979">INDEX('RESUMO - LOTES E VMA'!$J$3:$J$181,MATCH('LISTA DOS ITENS'!$D2979,'RESUMO - LOTES E VMA'!$A$3:$A$181,0))</f>
        <v>0.3449683371</v>
      </c>
      <c r="AC2979" s="29" t="str">
        <f t="array" ref="AC2979">INDEX('RESUMO - LOTES E VMA'!$L$3:$L$181,MATCH('LISTA DOS ITENS'!$D2979,'RESUMO - LOTES E VMA'!$A$3:$A$181,0))</f>
        <v>1% do Valor de Comparação do VMA</v>
      </c>
      <c r="AD2979" s="53" t="str">
        <f>VLOOKUP(Tabela1[[#This Row],[Índice]],[1]Planilha1!$A:$A,1,0)</f>
        <v>#ERROR!</v>
      </c>
    </row>
    <row r="2980" ht="15.75" customHeight="1">
      <c r="A2980" s="52">
        <v>258850.0</v>
      </c>
      <c r="B2980" s="53" t="s">
        <v>70</v>
      </c>
      <c r="C2980" s="53" t="s">
        <v>71</v>
      </c>
      <c r="D2980" s="22">
        <v>207405.0</v>
      </c>
      <c r="E2980" s="53" t="s">
        <v>119</v>
      </c>
      <c r="F2980" s="54">
        <v>1.0942404E7</v>
      </c>
      <c r="G2980" s="53" t="s">
        <v>2081</v>
      </c>
      <c r="H2980" s="55">
        <v>2101.0</v>
      </c>
      <c r="I2980" s="55"/>
      <c r="J2980" s="55" t="s">
        <v>121</v>
      </c>
      <c r="K2980" s="53" t="s">
        <v>57</v>
      </c>
      <c r="L2980" s="53"/>
      <c r="M2980" s="53">
        <v>4.75</v>
      </c>
      <c r="N2980" s="53" t="s">
        <v>440</v>
      </c>
      <c r="O2980" s="25">
        <v>868.501052631579</v>
      </c>
      <c r="P2980" s="25">
        <f>'LISTA DOS ITENS'!$O2980*'LISTA DOS ITENS'!$M2980</f>
        <v>4125.38</v>
      </c>
      <c r="Q2980" s="25">
        <v>3504.4893</v>
      </c>
      <c r="R2980" s="25">
        <f>'LISTA DOS ITENS'!$Q2980*'LISTA DOS ITENS'!$M2980</f>
        <v>16646.32418</v>
      </c>
      <c r="S2980" s="56">
        <f>IF('LISTA DOS ITENS'!$P2980&gt;'LISTA DOS ITENS'!$R2980,'LISTA DOS ITENS'!$P2980,'LISTA DOS ITENS'!$R2980)</f>
        <v>16646.32418</v>
      </c>
      <c r="T2980" s="25">
        <v>1187.8139080055923</v>
      </c>
      <c r="U2980" s="25">
        <f>'LISTA DOS ITENS'!$T2980*'LISTA DOS ITENS'!$M2980</f>
        <v>5642.116063</v>
      </c>
      <c r="V2980" s="56">
        <f t="array" ref="V2980">INDEX('RESUMO - LOTES E VMA'!$F$3:$F$181,MATCH('LISTA DOS ITENS'!$D2980,'RESUMO - LOTES E VMA'!$A$3:$A$181,0))</f>
        <v>165295.158</v>
      </c>
      <c r="W2980" s="57">
        <f>'LISTA DOS ITENS'!$U2980/'LISTA DOS ITENS'!$V2980</f>
        <v>0.0341335834</v>
      </c>
      <c r="X2980" s="53" t="s">
        <v>53</v>
      </c>
      <c r="Y2980" s="53" t="s">
        <v>290</v>
      </c>
      <c r="Z2980" s="58" t="str">
        <f>'LISTA DOS ITENS'!$F2980&amp;"-"&amp;'LISTA DOS ITENS'!$H2980&amp;"-"&amp;'LISTA DOS ITENS'!$J2980&amp;"-"&amp;'LISTA DOS ITENS'!$K2980&amp;"-"&amp;'LISTA DOS ITENS'!$I2980</f>
        <v>10942404-2101-A026-USADO-</v>
      </c>
      <c r="AA2980" s="59" t="str">
        <f t="array" ref="AA2980">INDEX('RESUMO - LOTES E VMA'!$M$3:$M$181,MATCH('LISTA DOS ITENS'!$D2980,'RESUMO - LOTES E VMA'!$A$3:$A$181,0))</f>
        <v>Para Leilão</v>
      </c>
      <c r="AB2980" s="60">
        <f t="array" ref="AB2980">INDEX('RESUMO - LOTES E VMA'!$J$3:$J$181,MATCH('LISTA DOS ITENS'!$D2980,'RESUMO - LOTES E VMA'!$A$3:$A$181,0))</f>
        <v>0.3449683371</v>
      </c>
      <c r="AC2980" s="29" t="str">
        <f t="array" ref="AC2980">INDEX('RESUMO - LOTES E VMA'!$L$3:$L$181,MATCH('LISTA DOS ITENS'!$D2980,'RESUMO - LOTES E VMA'!$A$3:$A$181,0))</f>
        <v>1% do Valor de Comparação do VMA</v>
      </c>
      <c r="AD2980" s="53" t="str">
        <f>VLOOKUP(Tabela1[[#This Row],[Índice]],[1]Planilha1!$A:$A,1,0)</f>
        <v>#ERROR!</v>
      </c>
    </row>
    <row r="2981" ht="15.75" customHeight="1">
      <c r="A2981" s="52">
        <v>258851.0</v>
      </c>
      <c r="B2981" s="53" t="s">
        <v>70</v>
      </c>
      <c r="C2981" s="53" t="s">
        <v>71</v>
      </c>
      <c r="D2981" s="22">
        <v>207405.0</v>
      </c>
      <c r="E2981" s="53" t="s">
        <v>119</v>
      </c>
      <c r="F2981" s="54">
        <v>1.118002E7</v>
      </c>
      <c r="G2981" s="53" t="s">
        <v>2082</v>
      </c>
      <c r="H2981" s="55">
        <v>2101.0</v>
      </c>
      <c r="I2981" s="55"/>
      <c r="J2981" s="55" t="s">
        <v>121</v>
      </c>
      <c r="K2981" s="53" t="s">
        <v>117</v>
      </c>
      <c r="L2981" s="53"/>
      <c r="M2981" s="53">
        <v>49.51</v>
      </c>
      <c r="N2981" s="53" t="s">
        <v>440</v>
      </c>
      <c r="O2981" s="25">
        <v>72.72736453052734</v>
      </c>
      <c r="P2981" s="25">
        <f>'LISTA DOS ITENS'!$O2981*'LISTA DOS ITENS'!$M2981</f>
        <v>3600.731818</v>
      </c>
      <c r="Q2981" s="25">
        <v>338.06</v>
      </c>
      <c r="R2981" s="25">
        <f>'LISTA DOS ITENS'!$Q2981*'LISTA DOS ITENS'!$M2981</f>
        <v>16737.3506</v>
      </c>
      <c r="S2981" s="56">
        <f>IF('LISTA DOS ITENS'!$P2981&gt;'LISTA DOS ITENS'!$R2981,'LISTA DOS ITENS'!$P2981,'LISTA DOS ITENS'!$R2981)</f>
        <v>16737.3506</v>
      </c>
      <c r="T2981" s="25">
        <v>114.58227871900495</v>
      </c>
      <c r="U2981" s="25">
        <f>'LISTA DOS ITENS'!$T2981*'LISTA DOS ITENS'!$M2981</f>
        <v>5672.968619</v>
      </c>
      <c r="V2981" s="56">
        <f t="array" ref="V2981">INDEX('RESUMO - LOTES E VMA'!$F$3:$F$181,MATCH('LISTA DOS ITENS'!$D2981,'RESUMO - LOTES E VMA'!$A$3:$A$181,0))</f>
        <v>165295.158</v>
      </c>
      <c r="W2981" s="57">
        <f>'LISTA DOS ITENS'!$U2981/'LISTA DOS ITENS'!$V2981</f>
        <v>0.0343202347</v>
      </c>
      <c r="X2981" s="53" t="s">
        <v>53</v>
      </c>
      <c r="Y2981" s="53" t="s">
        <v>290</v>
      </c>
      <c r="Z2981" s="58" t="str">
        <f>'LISTA DOS ITENS'!$F2981&amp;"-"&amp;'LISTA DOS ITENS'!$H2981&amp;"-"&amp;'LISTA DOS ITENS'!$J2981&amp;"-"&amp;'LISTA DOS ITENS'!$K2981&amp;"-"&amp;'LISTA DOS ITENS'!$I2981</f>
        <v>11180020-2101-A026-CONS/IAMN-</v>
      </c>
      <c r="AA2981" s="59" t="str">
        <f t="array" ref="AA2981">INDEX('RESUMO - LOTES E VMA'!$M$3:$M$181,MATCH('LISTA DOS ITENS'!$D2981,'RESUMO - LOTES E VMA'!$A$3:$A$181,0))</f>
        <v>Para Leilão</v>
      </c>
      <c r="AB2981" s="60">
        <f t="array" ref="AB2981">INDEX('RESUMO - LOTES E VMA'!$J$3:$J$181,MATCH('LISTA DOS ITENS'!$D2981,'RESUMO - LOTES E VMA'!$A$3:$A$181,0))</f>
        <v>0.3449683371</v>
      </c>
      <c r="AC2981" s="29" t="str">
        <f t="array" ref="AC2981">INDEX('RESUMO - LOTES E VMA'!$L$3:$L$181,MATCH('LISTA DOS ITENS'!$D2981,'RESUMO - LOTES E VMA'!$A$3:$A$181,0))</f>
        <v>1% do Valor de Comparação do VMA</v>
      </c>
      <c r="AD2981" s="53" t="str">
        <f>VLOOKUP(Tabela1[[#This Row],[Índice]],[1]Planilha1!$A:$A,1,0)</f>
        <v>#ERROR!</v>
      </c>
    </row>
    <row r="2982" ht="15.75" customHeight="1">
      <c r="A2982" s="52">
        <v>258852.0</v>
      </c>
      <c r="B2982" s="53" t="s">
        <v>70</v>
      </c>
      <c r="C2982" s="53" t="s">
        <v>71</v>
      </c>
      <c r="D2982" s="22">
        <v>207405.0</v>
      </c>
      <c r="E2982" s="53" t="s">
        <v>119</v>
      </c>
      <c r="F2982" s="54">
        <v>1.1316827E7</v>
      </c>
      <c r="G2982" s="53" t="s">
        <v>2083</v>
      </c>
      <c r="H2982" s="55">
        <v>2101.0</v>
      </c>
      <c r="I2982" s="55" t="s">
        <v>130</v>
      </c>
      <c r="J2982" s="55" t="s">
        <v>121</v>
      </c>
      <c r="K2982" s="53" t="s">
        <v>73</v>
      </c>
      <c r="L2982" s="53"/>
      <c r="M2982" s="53">
        <v>6.01</v>
      </c>
      <c r="N2982" s="53" t="s">
        <v>440</v>
      </c>
      <c r="O2982" s="25">
        <v>791.5174708818637</v>
      </c>
      <c r="P2982" s="25">
        <f>'LISTA DOS ITENS'!$O2982*'LISTA DOS ITENS'!$M2982</f>
        <v>4757.02</v>
      </c>
      <c r="Q2982" s="25">
        <v>800.0</v>
      </c>
      <c r="R2982" s="25">
        <f>'LISTA DOS ITENS'!$Q2982*'LISTA DOS ITENS'!$M2982</f>
        <v>4808</v>
      </c>
      <c r="S2982" s="56">
        <f>IF('LISTA DOS ITENS'!$P2982&gt;'LISTA DOS ITENS'!$R2982,'LISTA DOS ITENS'!$P2982,'LISTA DOS ITENS'!$R2982)</f>
        <v>4808</v>
      </c>
      <c r="T2982" s="25">
        <v>271.1525261054368</v>
      </c>
      <c r="U2982" s="25">
        <f>'LISTA DOS ITENS'!$T2982*'LISTA DOS ITENS'!$M2982</f>
        <v>1629.626682</v>
      </c>
      <c r="V2982" s="56">
        <f t="array" ref="V2982">INDEX('RESUMO - LOTES E VMA'!$F$3:$F$181,MATCH('LISTA DOS ITENS'!$D2982,'RESUMO - LOTES E VMA'!$A$3:$A$181,0))</f>
        <v>165295.158</v>
      </c>
      <c r="W2982" s="57">
        <f>'LISTA DOS ITENS'!$U2982/'LISTA DOS ITENS'!$V2982</f>
        <v>0.009858889402</v>
      </c>
      <c r="X2982" s="53" t="s">
        <v>53</v>
      </c>
      <c r="Y2982" s="53" t="s">
        <v>290</v>
      </c>
      <c r="Z2982" s="58" t="str">
        <f>'LISTA DOS ITENS'!$F2982&amp;"-"&amp;'LISTA DOS ITENS'!$H2982&amp;"-"&amp;'LISTA DOS ITENS'!$J2982&amp;"-"&amp;'LISTA DOS ITENS'!$K2982&amp;"-"&amp;'LISTA DOS ITENS'!$I2982</f>
        <v>11316827-2101-A026-CONS/NAC-ED-1000-01.02</v>
      </c>
      <c r="AA2982" s="59" t="str">
        <f t="array" ref="AA2982">INDEX('RESUMO - LOTES E VMA'!$M$3:$M$181,MATCH('LISTA DOS ITENS'!$D2982,'RESUMO - LOTES E VMA'!$A$3:$A$181,0))</f>
        <v>Para Leilão</v>
      </c>
      <c r="AB2982" s="60">
        <f t="array" ref="AB2982">INDEX('RESUMO - LOTES E VMA'!$J$3:$J$181,MATCH('LISTA DOS ITENS'!$D2982,'RESUMO - LOTES E VMA'!$A$3:$A$181,0))</f>
        <v>0.3449683371</v>
      </c>
      <c r="AC2982" s="29" t="str">
        <f t="array" ref="AC2982">INDEX('RESUMO - LOTES E VMA'!$L$3:$L$181,MATCH('LISTA DOS ITENS'!$D2982,'RESUMO - LOTES E VMA'!$A$3:$A$181,0))</f>
        <v>1% do Valor de Comparação do VMA</v>
      </c>
      <c r="AD2982" s="53" t="str">
        <f>VLOOKUP(Tabela1[[#This Row],[Índice]],[1]Planilha1!$A:$A,1,0)</f>
        <v>#ERROR!</v>
      </c>
    </row>
    <row r="2983" ht="15.75" customHeight="1">
      <c r="A2983" s="52">
        <v>258853.0</v>
      </c>
      <c r="B2983" s="53" t="s">
        <v>70</v>
      </c>
      <c r="C2983" s="53" t="s">
        <v>71</v>
      </c>
      <c r="D2983" s="22">
        <v>207405.0</v>
      </c>
      <c r="E2983" s="53" t="s">
        <v>119</v>
      </c>
      <c r="F2983" s="54">
        <v>1.0000547E7</v>
      </c>
      <c r="G2983" s="53" t="s">
        <v>2066</v>
      </c>
      <c r="H2983" s="55">
        <v>2201.0</v>
      </c>
      <c r="I2983" s="55"/>
      <c r="J2983" s="55" t="s">
        <v>121</v>
      </c>
      <c r="K2983" s="53" t="s">
        <v>80</v>
      </c>
      <c r="L2983" s="53"/>
      <c r="M2983" s="53">
        <v>7.0</v>
      </c>
      <c r="N2983" s="53" t="s">
        <v>440</v>
      </c>
      <c r="O2983" s="25">
        <v>2628.522857142857</v>
      </c>
      <c r="P2983" s="25">
        <f>'LISTA DOS ITENS'!$O2983*'LISTA DOS ITENS'!$M2983</f>
        <v>18399.66</v>
      </c>
      <c r="Q2983" s="25">
        <v>2628.52</v>
      </c>
      <c r="R2983" s="25">
        <f>'LISTA DOS ITENS'!$Q2983*'LISTA DOS ITENS'!$M2983</f>
        <v>18399.64</v>
      </c>
      <c r="S2983" s="56">
        <f>IF('LISTA DOS ITENS'!$P2983&gt;'LISTA DOS ITENS'!$R2983,'LISTA DOS ITENS'!$P2983,'LISTA DOS ITENS'!$R2983)</f>
        <v>18399.66</v>
      </c>
      <c r="T2983" s="25">
        <v>890.9122973983284</v>
      </c>
      <c r="U2983" s="25">
        <f>'LISTA DOS ITENS'!$T2983*'LISTA DOS ITENS'!$M2983</f>
        <v>6236.386082</v>
      </c>
      <c r="V2983" s="56">
        <f t="array" ref="V2983">INDEX('RESUMO - LOTES E VMA'!$F$3:$F$181,MATCH('LISTA DOS ITENS'!$D2983,'RESUMO - LOTES E VMA'!$A$3:$A$181,0))</f>
        <v>165295.158</v>
      </c>
      <c r="W2983" s="57">
        <f>'LISTA DOS ITENS'!$U2983/'LISTA DOS ITENS'!$V2983</f>
        <v>0.03772878864</v>
      </c>
      <c r="X2983" s="53" t="s">
        <v>53</v>
      </c>
      <c r="Y2983" s="53" t="s">
        <v>290</v>
      </c>
      <c r="Z2983" s="58" t="str">
        <f>'LISTA DOS ITENS'!$F2983&amp;"-"&amp;'LISTA DOS ITENS'!$H2983&amp;"-"&amp;'LISTA DOS ITENS'!$J2983&amp;"-"&amp;'LISTA DOS ITENS'!$K2983&amp;"-"&amp;'LISTA DOS ITENS'!$I2983</f>
        <v>10000547-2201-A026-IMOB/NAC-</v>
      </c>
      <c r="AA2983" s="59" t="str">
        <f t="array" ref="AA2983">INDEX('RESUMO - LOTES E VMA'!$M$3:$M$181,MATCH('LISTA DOS ITENS'!$D2983,'RESUMO - LOTES E VMA'!$A$3:$A$181,0))</f>
        <v>Para Leilão</v>
      </c>
      <c r="AB2983" s="60">
        <f t="array" ref="AB2983">INDEX('RESUMO - LOTES E VMA'!$J$3:$J$181,MATCH('LISTA DOS ITENS'!$D2983,'RESUMO - LOTES E VMA'!$A$3:$A$181,0))</f>
        <v>0.3449683371</v>
      </c>
      <c r="AC2983" s="29" t="str">
        <f t="array" ref="AC2983">INDEX('RESUMO - LOTES E VMA'!$L$3:$L$181,MATCH('LISTA DOS ITENS'!$D2983,'RESUMO - LOTES E VMA'!$A$3:$A$181,0))</f>
        <v>1% do Valor de Comparação do VMA</v>
      </c>
      <c r="AD2983" s="53" t="str">
        <f>VLOOKUP(Tabela1[[#This Row],[Índice]],[1]Planilha1!$A:$A,1,0)</f>
        <v>#ERROR!</v>
      </c>
    </row>
    <row r="2984" ht="15.75" customHeight="1">
      <c r="A2984" s="52">
        <v>258854.0</v>
      </c>
      <c r="B2984" s="53" t="s">
        <v>70</v>
      </c>
      <c r="C2984" s="53" t="s">
        <v>71</v>
      </c>
      <c r="D2984" s="22">
        <v>207405.0</v>
      </c>
      <c r="E2984" s="53" t="s">
        <v>119</v>
      </c>
      <c r="F2984" s="54">
        <v>1.0000739E7</v>
      </c>
      <c r="G2984" s="53" t="s">
        <v>2084</v>
      </c>
      <c r="H2984" s="55">
        <v>2201.0</v>
      </c>
      <c r="I2984" s="55"/>
      <c r="J2984" s="55" t="s">
        <v>121</v>
      </c>
      <c r="K2984" s="53" t="s">
        <v>117</v>
      </c>
      <c r="L2984" s="53"/>
      <c r="M2984" s="53">
        <v>0.9</v>
      </c>
      <c r="N2984" s="53" t="s">
        <v>440</v>
      </c>
      <c r="O2984" s="25">
        <v>359.2444444444444</v>
      </c>
      <c r="P2984" s="25">
        <f>'LISTA DOS ITENS'!$O2984*'LISTA DOS ITENS'!$M2984</f>
        <v>323.32</v>
      </c>
      <c r="Q2984" s="25">
        <v>359.24</v>
      </c>
      <c r="R2984" s="25">
        <f>'LISTA DOS ITENS'!$Q2984*'LISTA DOS ITENS'!$M2984</f>
        <v>323.316</v>
      </c>
      <c r="S2984" s="56">
        <f>IF('LISTA DOS ITENS'!$P2984&gt;'LISTA DOS ITENS'!$R2984,'LISTA DOS ITENS'!$P2984,'LISTA DOS ITENS'!$R2984)</f>
        <v>323.32</v>
      </c>
      <c r="T2984" s="25">
        <v>303.91704</v>
      </c>
      <c r="U2984" s="25">
        <f>'LISTA DOS ITENS'!$T2984*'LISTA DOS ITENS'!$M2984</f>
        <v>273.525336</v>
      </c>
      <c r="V2984" s="56">
        <f t="array" ref="V2984">INDEX('RESUMO - LOTES E VMA'!$F$3:$F$181,MATCH('LISTA DOS ITENS'!$D2984,'RESUMO - LOTES E VMA'!$A$3:$A$181,0))</f>
        <v>165295.158</v>
      </c>
      <c r="W2984" s="57">
        <f>'LISTA DOS ITENS'!$U2984/'LISTA DOS ITENS'!$V2984</f>
        <v>0.001654769197</v>
      </c>
      <c r="X2984" s="53" t="s">
        <v>53</v>
      </c>
      <c r="Y2984" s="53" t="s">
        <v>290</v>
      </c>
      <c r="Z2984" s="58" t="str">
        <f>'LISTA DOS ITENS'!$F2984&amp;"-"&amp;'LISTA DOS ITENS'!$H2984&amp;"-"&amp;'LISTA DOS ITENS'!$J2984&amp;"-"&amp;'LISTA DOS ITENS'!$K2984&amp;"-"&amp;'LISTA DOS ITENS'!$I2984</f>
        <v>10000739-2201-A026-CONS/IAMN-</v>
      </c>
      <c r="AA2984" s="59" t="str">
        <f t="array" ref="AA2984">INDEX('RESUMO - LOTES E VMA'!$M$3:$M$181,MATCH('LISTA DOS ITENS'!$D2984,'RESUMO - LOTES E VMA'!$A$3:$A$181,0))</f>
        <v>Para Leilão</v>
      </c>
      <c r="AB2984" s="60">
        <f t="array" ref="AB2984">INDEX('RESUMO - LOTES E VMA'!$J$3:$J$181,MATCH('LISTA DOS ITENS'!$D2984,'RESUMO - LOTES E VMA'!$A$3:$A$181,0))</f>
        <v>0.3449683371</v>
      </c>
      <c r="AC2984" s="29" t="str">
        <f t="array" ref="AC2984">INDEX('RESUMO - LOTES E VMA'!$L$3:$L$181,MATCH('LISTA DOS ITENS'!$D2984,'RESUMO - LOTES E VMA'!$A$3:$A$181,0))</f>
        <v>1% do Valor de Comparação do VMA</v>
      </c>
      <c r="AD2984" s="53" t="str">
        <f>VLOOKUP(Tabela1[[#This Row],[Índice]],[1]Planilha1!$A:$A,1,0)</f>
        <v>#ERROR!</v>
      </c>
    </row>
    <row r="2985" ht="15.75" customHeight="1">
      <c r="A2985" s="52">
        <v>258855.0</v>
      </c>
      <c r="B2985" s="53" t="s">
        <v>70</v>
      </c>
      <c r="C2985" s="53" t="s">
        <v>71</v>
      </c>
      <c r="D2985" s="22">
        <v>207405.0</v>
      </c>
      <c r="E2985" s="53" t="s">
        <v>119</v>
      </c>
      <c r="F2985" s="54">
        <v>1.003651E7</v>
      </c>
      <c r="G2985" s="53" t="s">
        <v>2085</v>
      </c>
      <c r="H2985" s="55">
        <v>2201.0</v>
      </c>
      <c r="I2985" s="55"/>
      <c r="J2985" s="55" t="s">
        <v>121</v>
      </c>
      <c r="K2985" s="53" t="s">
        <v>73</v>
      </c>
      <c r="L2985" s="53"/>
      <c r="M2985" s="53">
        <v>0.028</v>
      </c>
      <c r="N2985" s="53" t="s">
        <v>440</v>
      </c>
      <c r="O2985" s="25">
        <v>154.2857142857143</v>
      </c>
      <c r="P2985" s="25">
        <f>'LISTA DOS ITENS'!$O2985*'LISTA DOS ITENS'!$M2985</f>
        <v>4.32</v>
      </c>
      <c r="Q2985" s="25">
        <v>204.88</v>
      </c>
      <c r="R2985" s="25">
        <f>'LISTA DOS ITENS'!$Q2985*'LISTA DOS ITENS'!$M2985</f>
        <v>5.73664</v>
      </c>
      <c r="S2985" s="56">
        <f>IF('LISTA DOS ITENS'!$P2985&gt;'LISTA DOS ITENS'!$R2985,'LISTA DOS ITENS'!$P2985,'LISTA DOS ITENS'!$R2985)</f>
        <v>5.73664</v>
      </c>
      <c r="T2985" s="25">
        <v>69.44216193560236</v>
      </c>
      <c r="U2985" s="25">
        <f>'LISTA DOS ITENS'!$T2985*'LISTA DOS ITENS'!$M2985</f>
        <v>1.944380534</v>
      </c>
      <c r="V2985" s="56">
        <f t="array" ref="V2985">INDEX('RESUMO - LOTES E VMA'!$F$3:$F$181,MATCH('LISTA DOS ITENS'!$D2985,'RESUMO - LOTES E VMA'!$A$3:$A$181,0))</f>
        <v>165295.158</v>
      </c>
      <c r="W2985" s="57">
        <f>'LISTA DOS ITENS'!$U2985/'LISTA DOS ITENS'!$V2985</f>
        <v>0.00001176308222</v>
      </c>
      <c r="X2985" s="53" t="s">
        <v>53</v>
      </c>
      <c r="Y2985" s="53" t="s">
        <v>290</v>
      </c>
      <c r="Z2985" s="58" t="str">
        <f>'LISTA DOS ITENS'!$F2985&amp;"-"&amp;'LISTA DOS ITENS'!$H2985&amp;"-"&amp;'LISTA DOS ITENS'!$J2985&amp;"-"&amp;'LISTA DOS ITENS'!$K2985&amp;"-"&amp;'LISTA DOS ITENS'!$I2985</f>
        <v>10036510-2201-A026-CONS/NAC-</v>
      </c>
      <c r="AA2985" s="59" t="str">
        <f t="array" ref="AA2985">INDEX('RESUMO - LOTES E VMA'!$M$3:$M$181,MATCH('LISTA DOS ITENS'!$D2985,'RESUMO - LOTES E VMA'!$A$3:$A$181,0))</f>
        <v>Para Leilão</v>
      </c>
      <c r="AB2985" s="60">
        <f t="array" ref="AB2985">INDEX('RESUMO - LOTES E VMA'!$J$3:$J$181,MATCH('LISTA DOS ITENS'!$D2985,'RESUMO - LOTES E VMA'!$A$3:$A$181,0))</f>
        <v>0.3449683371</v>
      </c>
      <c r="AC2985" s="29" t="str">
        <f t="array" ref="AC2985">INDEX('RESUMO - LOTES E VMA'!$L$3:$L$181,MATCH('LISTA DOS ITENS'!$D2985,'RESUMO - LOTES E VMA'!$A$3:$A$181,0))</f>
        <v>1% do Valor de Comparação do VMA</v>
      </c>
      <c r="AD2985" s="53" t="str">
        <f>VLOOKUP(Tabela1[[#This Row],[Índice]],[1]Planilha1!$A:$A,1,0)</f>
        <v>#ERROR!</v>
      </c>
    </row>
    <row r="2986" ht="15.75" customHeight="1">
      <c r="A2986" s="52">
        <v>258856.0</v>
      </c>
      <c r="B2986" s="53" t="s">
        <v>70</v>
      </c>
      <c r="C2986" s="53" t="s">
        <v>71</v>
      </c>
      <c r="D2986" s="22">
        <v>207405.0</v>
      </c>
      <c r="E2986" s="53" t="s">
        <v>119</v>
      </c>
      <c r="F2986" s="54">
        <v>1.003651E7</v>
      </c>
      <c r="G2986" s="53" t="s">
        <v>2085</v>
      </c>
      <c r="H2986" s="55">
        <v>2201.0</v>
      </c>
      <c r="I2986" s="55"/>
      <c r="J2986" s="55" t="s">
        <v>121</v>
      </c>
      <c r="K2986" s="53" t="s">
        <v>80</v>
      </c>
      <c r="L2986" s="53"/>
      <c r="M2986" s="53">
        <v>25.467</v>
      </c>
      <c r="N2986" s="53" t="s">
        <v>440</v>
      </c>
      <c r="O2986" s="25">
        <v>76.6929752228374</v>
      </c>
      <c r="P2986" s="25">
        <f>'LISTA DOS ITENS'!$O2986*'LISTA DOS ITENS'!$M2986</f>
        <v>1953.14</v>
      </c>
      <c r="Q2986" s="25">
        <v>204.88</v>
      </c>
      <c r="R2986" s="25">
        <f>'LISTA DOS ITENS'!$Q2986*'LISTA DOS ITENS'!$M2986</f>
        <v>5217.67896</v>
      </c>
      <c r="S2986" s="56">
        <f>IF('LISTA DOS ITENS'!$P2986&gt;'LISTA DOS ITENS'!$R2986,'LISTA DOS ITENS'!$P2986,'LISTA DOS ITENS'!$R2986)</f>
        <v>5217.67896</v>
      </c>
      <c r="T2986" s="25">
        <v>69.44216193560236</v>
      </c>
      <c r="U2986" s="25">
        <f>'LISTA DOS ITENS'!$T2986*'LISTA DOS ITENS'!$M2986</f>
        <v>1768.483538</v>
      </c>
      <c r="V2986" s="56">
        <f t="array" ref="V2986">INDEX('RESUMO - LOTES E VMA'!$F$3:$F$181,MATCH('LISTA DOS ITENS'!$D2986,'RESUMO - LOTES E VMA'!$A$3:$A$181,0))</f>
        <v>165295.158</v>
      </c>
      <c r="W2986" s="57">
        <f>'LISTA DOS ITENS'!$U2986/'LISTA DOS ITENS'!$V2986</f>
        <v>0.01069894339</v>
      </c>
      <c r="X2986" s="53" t="s">
        <v>53</v>
      </c>
      <c r="Y2986" s="53" t="s">
        <v>290</v>
      </c>
      <c r="Z2986" s="58" t="str">
        <f>'LISTA DOS ITENS'!$F2986&amp;"-"&amp;'LISTA DOS ITENS'!$H2986&amp;"-"&amp;'LISTA DOS ITENS'!$J2986&amp;"-"&amp;'LISTA DOS ITENS'!$K2986&amp;"-"&amp;'LISTA DOS ITENS'!$I2986</f>
        <v>10036510-2201-A026-IMOB/NAC-</v>
      </c>
      <c r="AA2986" s="59" t="str">
        <f t="array" ref="AA2986">INDEX('RESUMO - LOTES E VMA'!$M$3:$M$181,MATCH('LISTA DOS ITENS'!$D2986,'RESUMO - LOTES E VMA'!$A$3:$A$181,0))</f>
        <v>Para Leilão</v>
      </c>
      <c r="AB2986" s="60">
        <f t="array" ref="AB2986">INDEX('RESUMO - LOTES E VMA'!$J$3:$J$181,MATCH('LISTA DOS ITENS'!$D2986,'RESUMO - LOTES E VMA'!$A$3:$A$181,0))</f>
        <v>0.3449683371</v>
      </c>
      <c r="AC2986" s="29" t="str">
        <f t="array" ref="AC2986">INDEX('RESUMO - LOTES E VMA'!$L$3:$L$181,MATCH('LISTA DOS ITENS'!$D2986,'RESUMO - LOTES E VMA'!$A$3:$A$181,0))</f>
        <v>1% do Valor de Comparação do VMA</v>
      </c>
      <c r="AD2986" s="53" t="str">
        <f>VLOOKUP(Tabela1[[#This Row],[Índice]],[1]Planilha1!$A:$A,1,0)</f>
        <v>#ERROR!</v>
      </c>
    </row>
    <row r="2987" ht="15.75" customHeight="1">
      <c r="A2987" s="52">
        <v>258857.0</v>
      </c>
      <c r="B2987" s="53" t="s">
        <v>70</v>
      </c>
      <c r="C2987" s="53" t="s">
        <v>71</v>
      </c>
      <c r="D2987" s="22">
        <v>207405.0</v>
      </c>
      <c r="E2987" s="53" t="s">
        <v>119</v>
      </c>
      <c r="F2987" s="54">
        <v>1.003651E7</v>
      </c>
      <c r="G2987" s="53" t="s">
        <v>2085</v>
      </c>
      <c r="H2987" s="55">
        <v>2201.0</v>
      </c>
      <c r="I2987" s="55"/>
      <c r="J2987" s="55" t="s">
        <v>121</v>
      </c>
      <c r="K2987" s="53" t="s">
        <v>293</v>
      </c>
      <c r="L2987" s="53"/>
      <c r="M2987" s="53">
        <v>5.8</v>
      </c>
      <c r="N2987" s="53" t="s">
        <v>440</v>
      </c>
      <c r="O2987" s="25">
        <v>1.0</v>
      </c>
      <c r="P2987" s="25">
        <f>'LISTA DOS ITENS'!$O2987*'LISTA DOS ITENS'!$M2987</f>
        <v>5.8</v>
      </c>
      <c r="Q2987" s="25">
        <v>204.88</v>
      </c>
      <c r="R2987" s="25">
        <f>'LISTA DOS ITENS'!$Q2987*'LISTA DOS ITENS'!$M2987</f>
        <v>1188.304</v>
      </c>
      <c r="S2987" s="56">
        <f>IF('LISTA DOS ITENS'!$P2987&gt;'LISTA DOS ITENS'!$R2987,'LISTA DOS ITENS'!$P2987,'LISTA DOS ITENS'!$R2987)</f>
        <v>1188.304</v>
      </c>
      <c r="T2987" s="25">
        <v>69.44216193560236</v>
      </c>
      <c r="U2987" s="25">
        <f>'LISTA DOS ITENS'!$T2987*'LISTA DOS ITENS'!$M2987</f>
        <v>402.7645392</v>
      </c>
      <c r="V2987" s="56">
        <f t="array" ref="V2987">INDEX('RESUMO - LOTES E VMA'!$F$3:$F$181,MATCH('LISTA DOS ITENS'!$D2987,'RESUMO - LOTES E VMA'!$A$3:$A$181,0))</f>
        <v>165295.158</v>
      </c>
      <c r="W2987" s="57">
        <f>'LISTA DOS ITENS'!$U2987/'LISTA DOS ITENS'!$V2987</f>
        <v>0.002436638459</v>
      </c>
      <c r="X2987" s="53" t="s">
        <v>53</v>
      </c>
      <c r="Y2987" s="53" t="s">
        <v>290</v>
      </c>
      <c r="Z2987" s="58" t="str">
        <f>'LISTA DOS ITENS'!$F2987&amp;"-"&amp;'LISTA DOS ITENS'!$H2987&amp;"-"&amp;'LISTA DOS ITENS'!$J2987&amp;"-"&amp;'LISTA DOS ITENS'!$K2987&amp;"-"&amp;'LISTA DOS ITENS'!$I2987</f>
        <v>10036510-2201-A026-SOBRE_EMP-</v>
      </c>
      <c r="AA2987" s="59" t="str">
        <f t="array" ref="AA2987">INDEX('RESUMO - LOTES E VMA'!$M$3:$M$181,MATCH('LISTA DOS ITENS'!$D2987,'RESUMO - LOTES E VMA'!$A$3:$A$181,0))</f>
        <v>Para Leilão</v>
      </c>
      <c r="AB2987" s="60">
        <f t="array" ref="AB2987">INDEX('RESUMO - LOTES E VMA'!$J$3:$J$181,MATCH('LISTA DOS ITENS'!$D2987,'RESUMO - LOTES E VMA'!$A$3:$A$181,0))</f>
        <v>0.3449683371</v>
      </c>
      <c r="AC2987" s="29" t="str">
        <f t="array" ref="AC2987">INDEX('RESUMO - LOTES E VMA'!$L$3:$L$181,MATCH('LISTA DOS ITENS'!$D2987,'RESUMO - LOTES E VMA'!$A$3:$A$181,0))</f>
        <v>1% do Valor de Comparação do VMA</v>
      </c>
      <c r="AD2987" s="53" t="str">
        <f>VLOOKUP(Tabela1[[#This Row],[Índice]],[1]Planilha1!$A:$A,1,0)</f>
        <v>#ERROR!</v>
      </c>
    </row>
    <row r="2988" ht="15.75" customHeight="1">
      <c r="A2988" s="52">
        <v>258858.0</v>
      </c>
      <c r="B2988" s="53" t="s">
        <v>70</v>
      </c>
      <c r="C2988" s="53" t="s">
        <v>71</v>
      </c>
      <c r="D2988" s="22">
        <v>207405.0</v>
      </c>
      <c r="E2988" s="53" t="s">
        <v>119</v>
      </c>
      <c r="F2988" s="54">
        <v>1.0179873E7</v>
      </c>
      <c r="G2988" s="53" t="s">
        <v>2041</v>
      </c>
      <c r="H2988" s="55">
        <v>2201.0</v>
      </c>
      <c r="I2988" s="55"/>
      <c r="J2988" s="55" t="s">
        <v>121</v>
      </c>
      <c r="K2988" s="53" t="s">
        <v>80</v>
      </c>
      <c r="L2988" s="53"/>
      <c r="M2988" s="53">
        <v>6.1</v>
      </c>
      <c r="N2988" s="53" t="s">
        <v>440</v>
      </c>
      <c r="O2988" s="25">
        <v>300.2393442622951</v>
      </c>
      <c r="P2988" s="25">
        <f>'LISTA DOS ITENS'!$O2988*'LISTA DOS ITENS'!$M2988</f>
        <v>1831.46</v>
      </c>
      <c r="Q2988" s="25">
        <v>519.0</v>
      </c>
      <c r="R2988" s="25">
        <f>'LISTA DOS ITENS'!$Q2988*'LISTA DOS ITENS'!$M2988</f>
        <v>3165.9</v>
      </c>
      <c r="S2988" s="56">
        <f>IF('LISTA DOS ITENS'!$P2988&gt;'LISTA DOS ITENS'!$R2988,'LISTA DOS ITENS'!$P2988,'LISTA DOS ITENS'!$R2988)</f>
        <v>3165.9</v>
      </c>
      <c r="T2988" s="25">
        <v>175.91020131090212</v>
      </c>
      <c r="U2988" s="25">
        <f>'LISTA DOS ITENS'!$T2988*'LISTA DOS ITENS'!$M2988</f>
        <v>1073.052228</v>
      </c>
      <c r="V2988" s="56">
        <f t="array" ref="V2988">INDEX('RESUMO - LOTES E VMA'!$F$3:$F$181,MATCH('LISTA DOS ITENS'!$D2988,'RESUMO - LOTES E VMA'!$A$3:$A$181,0))</f>
        <v>165295.158</v>
      </c>
      <c r="W2988" s="57">
        <f>'LISTA DOS ITENS'!$U2988/'LISTA DOS ITENS'!$V2988</f>
        <v>0.006491734184</v>
      </c>
      <c r="X2988" s="53" t="s">
        <v>53</v>
      </c>
      <c r="Y2988" s="53" t="s">
        <v>290</v>
      </c>
      <c r="Z2988" s="58" t="str">
        <f>'LISTA DOS ITENS'!$F2988&amp;"-"&amp;'LISTA DOS ITENS'!$H2988&amp;"-"&amp;'LISTA DOS ITENS'!$J2988&amp;"-"&amp;'LISTA DOS ITENS'!$K2988&amp;"-"&amp;'LISTA DOS ITENS'!$I2988</f>
        <v>10179873-2201-A026-IMOB/NAC-</v>
      </c>
      <c r="AA2988" s="59" t="str">
        <f t="array" ref="AA2988">INDEX('RESUMO - LOTES E VMA'!$M$3:$M$181,MATCH('LISTA DOS ITENS'!$D2988,'RESUMO - LOTES E VMA'!$A$3:$A$181,0))</f>
        <v>Para Leilão</v>
      </c>
      <c r="AB2988" s="60">
        <f t="array" ref="AB2988">INDEX('RESUMO - LOTES E VMA'!$J$3:$J$181,MATCH('LISTA DOS ITENS'!$D2988,'RESUMO - LOTES E VMA'!$A$3:$A$181,0))</f>
        <v>0.3449683371</v>
      </c>
      <c r="AC2988" s="29" t="str">
        <f t="array" ref="AC2988">INDEX('RESUMO - LOTES E VMA'!$L$3:$L$181,MATCH('LISTA DOS ITENS'!$D2988,'RESUMO - LOTES E VMA'!$A$3:$A$181,0))</f>
        <v>1% do Valor de Comparação do VMA</v>
      </c>
      <c r="AD2988" s="53" t="str">
        <f>VLOOKUP(Tabela1[[#This Row],[Índice]],[1]Planilha1!$A:$A,1,0)</f>
        <v>#ERROR!</v>
      </c>
    </row>
    <row r="2989" ht="15.75" customHeight="1">
      <c r="A2989" s="52">
        <v>258859.0</v>
      </c>
      <c r="B2989" s="53" t="s">
        <v>70</v>
      </c>
      <c r="C2989" s="53" t="s">
        <v>71</v>
      </c>
      <c r="D2989" s="22">
        <v>207405.0</v>
      </c>
      <c r="E2989" s="53" t="s">
        <v>119</v>
      </c>
      <c r="F2989" s="54">
        <v>1.0278454E7</v>
      </c>
      <c r="G2989" s="53" t="s">
        <v>2079</v>
      </c>
      <c r="H2989" s="55">
        <v>2201.0</v>
      </c>
      <c r="I2989" s="55"/>
      <c r="J2989" s="55" t="s">
        <v>121</v>
      </c>
      <c r="K2989" s="53" t="s">
        <v>80</v>
      </c>
      <c r="L2989" s="53"/>
      <c r="M2989" s="53">
        <v>1.44</v>
      </c>
      <c r="N2989" s="53" t="s">
        <v>440</v>
      </c>
      <c r="O2989" s="25">
        <v>132.73611111111111</v>
      </c>
      <c r="P2989" s="25">
        <f>'LISTA DOS ITENS'!$O2989*'LISTA DOS ITENS'!$M2989</f>
        <v>191.14</v>
      </c>
      <c r="Q2989" s="25">
        <v>148.76</v>
      </c>
      <c r="R2989" s="25">
        <f>'LISTA DOS ITENS'!$Q2989*'LISTA DOS ITENS'!$M2989</f>
        <v>214.2144</v>
      </c>
      <c r="S2989" s="56">
        <f>IF('LISTA DOS ITENS'!$P2989&gt;'LISTA DOS ITENS'!$R2989,'LISTA DOS ITENS'!$P2989,'LISTA DOS ITENS'!$R2989)</f>
        <v>214.2144</v>
      </c>
      <c r="T2989" s="25">
        <v>50.420812229305966</v>
      </c>
      <c r="U2989" s="25">
        <f>'LISTA DOS ITENS'!$T2989*'LISTA DOS ITENS'!$M2989</f>
        <v>72.60596961</v>
      </c>
      <c r="V2989" s="56">
        <f t="array" ref="V2989">INDEX('RESUMO - LOTES E VMA'!$F$3:$F$181,MATCH('LISTA DOS ITENS'!$D2989,'RESUMO - LOTES E VMA'!$A$3:$A$181,0))</f>
        <v>165295.158</v>
      </c>
      <c r="W2989" s="57">
        <f>'LISTA DOS ITENS'!$U2989/'LISTA DOS ITENS'!$V2989</f>
        <v>0.0004392504322</v>
      </c>
      <c r="X2989" s="53" t="s">
        <v>53</v>
      </c>
      <c r="Y2989" s="53" t="s">
        <v>290</v>
      </c>
      <c r="Z2989" s="58" t="str">
        <f>'LISTA DOS ITENS'!$F2989&amp;"-"&amp;'LISTA DOS ITENS'!$H2989&amp;"-"&amp;'LISTA DOS ITENS'!$J2989&amp;"-"&amp;'LISTA DOS ITENS'!$K2989&amp;"-"&amp;'LISTA DOS ITENS'!$I2989</f>
        <v>10278454-2201-A026-IMOB/NAC-</v>
      </c>
      <c r="AA2989" s="59" t="str">
        <f t="array" ref="AA2989">INDEX('RESUMO - LOTES E VMA'!$M$3:$M$181,MATCH('LISTA DOS ITENS'!$D2989,'RESUMO - LOTES E VMA'!$A$3:$A$181,0))</f>
        <v>Para Leilão</v>
      </c>
      <c r="AB2989" s="60">
        <f t="array" ref="AB2989">INDEX('RESUMO - LOTES E VMA'!$J$3:$J$181,MATCH('LISTA DOS ITENS'!$D2989,'RESUMO - LOTES E VMA'!$A$3:$A$181,0))</f>
        <v>0.3449683371</v>
      </c>
      <c r="AC2989" s="29" t="str">
        <f t="array" ref="AC2989">INDEX('RESUMO - LOTES E VMA'!$L$3:$L$181,MATCH('LISTA DOS ITENS'!$D2989,'RESUMO - LOTES E VMA'!$A$3:$A$181,0))</f>
        <v>1% do Valor de Comparação do VMA</v>
      </c>
      <c r="AD2989" s="53" t="str">
        <f>VLOOKUP(Tabela1[[#This Row],[Índice]],[1]Planilha1!$A:$A,1,0)</f>
        <v>#ERROR!</v>
      </c>
    </row>
    <row r="2990" ht="15.75" customHeight="1">
      <c r="A2990" s="52">
        <v>258860.0</v>
      </c>
      <c r="B2990" s="53" t="s">
        <v>70</v>
      </c>
      <c r="C2990" s="53" t="s">
        <v>71</v>
      </c>
      <c r="D2990" s="22">
        <v>207405.0</v>
      </c>
      <c r="E2990" s="53" t="s">
        <v>119</v>
      </c>
      <c r="F2990" s="54">
        <v>1.0318725E7</v>
      </c>
      <c r="G2990" s="53" t="s">
        <v>2071</v>
      </c>
      <c r="H2990" s="55">
        <v>2201.0</v>
      </c>
      <c r="I2990" s="55"/>
      <c r="J2990" s="55" t="s">
        <v>121</v>
      </c>
      <c r="K2990" s="53" t="s">
        <v>73</v>
      </c>
      <c r="L2990" s="53"/>
      <c r="M2990" s="53">
        <v>0.8</v>
      </c>
      <c r="N2990" s="53" t="s">
        <v>440</v>
      </c>
      <c r="O2990" s="25">
        <v>114.525</v>
      </c>
      <c r="P2990" s="25">
        <f>'LISTA DOS ITENS'!$O2990*'LISTA DOS ITENS'!$M2990</f>
        <v>91.62</v>
      </c>
      <c r="Q2990" s="25">
        <v>114.53</v>
      </c>
      <c r="R2990" s="25">
        <f>'LISTA DOS ITENS'!$Q2990*'LISTA DOS ITENS'!$M2990</f>
        <v>91.624</v>
      </c>
      <c r="S2990" s="56">
        <f>IF('LISTA DOS ITENS'!$P2990&gt;'LISTA DOS ITENS'!$R2990,'LISTA DOS ITENS'!$P2990,'LISTA DOS ITENS'!$R2990)</f>
        <v>91.624</v>
      </c>
      <c r="T2990" s="25">
        <v>38.818873518569596</v>
      </c>
      <c r="U2990" s="25">
        <f>'LISTA DOS ITENS'!$T2990*'LISTA DOS ITENS'!$M2990</f>
        <v>31.05509881</v>
      </c>
      <c r="V2990" s="56">
        <f t="array" ref="V2990">INDEX('RESUMO - LOTES E VMA'!$F$3:$F$181,MATCH('LISTA DOS ITENS'!$D2990,'RESUMO - LOTES E VMA'!$A$3:$A$181,0))</f>
        <v>165295.158</v>
      </c>
      <c r="W2990" s="57">
        <f>'LISTA DOS ITENS'!$U2990/'LISTA DOS ITENS'!$V2990</f>
        <v>0.0001878766395</v>
      </c>
      <c r="X2990" s="53" t="s">
        <v>53</v>
      </c>
      <c r="Y2990" s="53" t="s">
        <v>290</v>
      </c>
      <c r="Z2990" s="58" t="str">
        <f>'LISTA DOS ITENS'!$F2990&amp;"-"&amp;'LISTA DOS ITENS'!$H2990&amp;"-"&amp;'LISTA DOS ITENS'!$J2990&amp;"-"&amp;'LISTA DOS ITENS'!$K2990&amp;"-"&amp;'LISTA DOS ITENS'!$I2990</f>
        <v>10318725-2201-A026-CONS/NAC-</v>
      </c>
      <c r="AA2990" s="59" t="str">
        <f t="array" ref="AA2990">INDEX('RESUMO - LOTES E VMA'!$M$3:$M$181,MATCH('LISTA DOS ITENS'!$D2990,'RESUMO - LOTES E VMA'!$A$3:$A$181,0))</f>
        <v>Para Leilão</v>
      </c>
      <c r="AB2990" s="60">
        <f t="array" ref="AB2990">INDEX('RESUMO - LOTES E VMA'!$J$3:$J$181,MATCH('LISTA DOS ITENS'!$D2990,'RESUMO - LOTES E VMA'!$A$3:$A$181,0))</f>
        <v>0.3449683371</v>
      </c>
      <c r="AC2990" s="29" t="str">
        <f t="array" ref="AC2990">INDEX('RESUMO - LOTES E VMA'!$L$3:$L$181,MATCH('LISTA DOS ITENS'!$D2990,'RESUMO - LOTES E VMA'!$A$3:$A$181,0))</f>
        <v>1% do Valor de Comparação do VMA</v>
      </c>
      <c r="AD2990" s="53" t="str">
        <f>VLOOKUP(Tabela1[[#This Row],[Índice]],[1]Planilha1!$A:$A,1,0)</f>
        <v>#ERROR!</v>
      </c>
    </row>
    <row r="2991" ht="15.75" customHeight="1">
      <c r="A2991" s="52">
        <v>258861.0</v>
      </c>
      <c r="B2991" s="53" t="s">
        <v>70</v>
      </c>
      <c r="C2991" s="53" t="s">
        <v>71</v>
      </c>
      <c r="D2991" s="22">
        <v>207405.0</v>
      </c>
      <c r="E2991" s="53" t="s">
        <v>119</v>
      </c>
      <c r="F2991" s="54">
        <v>1.0375585E7</v>
      </c>
      <c r="G2991" s="53" t="s">
        <v>2086</v>
      </c>
      <c r="H2991" s="55">
        <v>2201.0</v>
      </c>
      <c r="I2991" s="55"/>
      <c r="J2991" s="55" t="s">
        <v>121</v>
      </c>
      <c r="K2991" s="53" t="s">
        <v>73</v>
      </c>
      <c r="L2991" s="53"/>
      <c r="M2991" s="53">
        <v>1.5</v>
      </c>
      <c r="N2991" s="53" t="s">
        <v>440</v>
      </c>
      <c r="O2991" s="25">
        <v>681.98</v>
      </c>
      <c r="P2991" s="25">
        <f>'LISTA DOS ITENS'!$O2991*'LISTA DOS ITENS'!$M2991</f>
        <v>1022.97</v>
      </c>
      <c r="Q2991" s="25">
        <v>681.98</v>
      </c>
      <c r="R2991" s="25">
        <f>'LISTA DOS ITENS'!$Q2991*'LISTA DOS ITENS'!$M2991</f>
        <v>1022.97</v>
      </c>
      <c r="S2991" s="56">
        <f>IF('LISTA DOS ITENS'!$P2991&gt;'LISTA DOS ITENS'!$R2991,'LISTA DOS ITENS'!$P2991,'LISTA DOS ITENS'!$R2991)</f>
        <v>1022.97</v>
      </c>
      <c r="T2991" s="25">
        <v>231.15074969173224</v>
      </c>
      <c r="U2991" s="25">
        <f>'LISTA DOS ITENS'!$T2991*'LISTA DOS ITENS'!$M2991</f>
        <v>346.7261245</v>
      </c>
      <c r="V2991" s="56">
        <f t="array" ref="V2991">INDEX('RESUMO - LOTES E VMA'!$F$3:$F$181,MATCH('LISTA DOS ITENS'!$D2991,'RESUMO - LOTES E VMA'!$A$3:$A$181,0))</f>
        <v>165295.158</v>
      </c>
      <c r="W2991" s="57">
        <f>'LISTA DOS ITENS'!$U2991/'LISTA DOS ITENS'!$V2991</f>
        <v>0.002097618156</v>
      </c>
      <c r="X2991" s="53" t="s">
        <v>53</v>
      </c>
      <c r="Y2991" s="53" t="s">
        <v>290</v>
      </c>
      <c r="Z2991" s="58" t="str">
        <f>'LISTA DOS ITENS'!$F2991&amp;"-"&amp;'LISTA DOS ITENS'!$H2991&amp;"-"&amp;'LISTA DOS ITENS'!$J2991&amp;"-"&amp;'LISTA DOS ITENS'!$K2991&amp;"-"&amp;'LISTA DOS ITENS'!$I2991</f>
        <v>10375585-2201-A026-CONS/NAC-</v>
      </c>
      <c r="AA2991" s="59" t="str">
        <f t="array" ref="AA2991">INDEX('RESUMO - LOTES E VMA'!$M$3:$M$181,MATCH('LISTA DOS ITENS'!$D2991,'RESUMO - LOTES E VMA'!$A$3:$A$181,0))</f>
        <v>Para Leilão</v>
      </c>
      <c r="AB2991" s="60">
        <f t="array" ref="AB2991">INDEX('RESUMO - LOTES E VMA'!$J$3:$J$181,MATCH('LISTA DOS ITENS'!$D2991,'RESUMO - LOTES E VMA'!$A$3:$A$181,0))</f>
        <v>0.3449683371</v>
      </c>
      <c r="AC2991" s="29" t="str">
        <f t="array" ref="AC2991">INDEX('RESUMO - LOTES E VMA'!$L$3:$L$181,MATCH('LISTA DOS ITENS'!$D2991,'RESUMO - LOTES E VMA'!$A$3:$A$181,0))</f>
        <v>1% do Valor de Comparação do VMA</v>
      </c>
      <c r="AD2991" s="53" t="str">
        <f>VLOOKUP(Tabela1[[#This Row],[Índice]],[1]Planilha1!$A:$A,1,0)</f>
        <v>#ERROR!</v>
      </c>
    </row>
    <row r="2992" ht="15.75" customHeight="1">
      <c r="A2992" s="52">
        <v>258862.0</v>
      </c>
      <c r="B2992" s="53" t="s">
        <v>70</v>
      </c>
      <c r="C2992" s="53" t="s">
        <v>71</v>
      </c>
      <c r="D2992" s="22">
        <v>207405.0</v>
      </c>
      <c r="E2992" s="53" t="s">
        <v>119</v>
      </c>
      <c r="F2992" s="54">
        <v>1.058399E7</v>
      </c>
      <c r="G2992" s="53" t="s">
        <v>2087</v>
      </c>
      <c r="H2992" s="55">
        <v>2201.0</v>
      </c>
      <c r="I2992" s="55"/>
      <c r="J2992" s="55" t="s">
        <v>121</v>
      </c>
      <c r="K2992" s="53" t="s">
        <v>73</v>
      </c>
      <c r="L2992" s="53"/>
      <c r="M2992" s="53">
        <v>0.32</v>
      </c>
      <c r="N2992" s="53" t="s">
        <v>440</v>
      </c>
      <c r="O2992" s="25">
        <v>3502.6249999999995</v>
      </c>
      <c r="P2992" s="25">
        <f>'LISTA DOS ITENS'!$O2992*'LISTA DOS ITENS'!$M2992</f>
        <v>1120.84</v>
      </c>
      <c r="Q2992" s="25">
        <v>3502.63</v>
      </c>
      <c r="R2992" s="25">
        <f>'LISTA DOS ITENS'!$Q2992*'LISTA DOS ITENS'!$M2992</f>
        <v>1120.8416</v>
      </c>
      <c r="S2992" s="56">
        <f>IF('LISTA DOS ITENS'!$P2992&gt;'LISTA DOS ITENS'!$R2992,'LISTA DOS ITENS'!$P2992,'LISTA DOS ITENS'!$R2992)</f>
        <v>1120.8416</v>
      </c>
      <c r="T2992" s="25">
        <v>1187.1837156408576</v>
      </c>
      <c r="U2992" s="25">
        <f>'LISTA DOS ITENS'!$T2992*'LISTA DOS ITENS'!$M2992</f>
        <v>379.898789</v>
      </c>
      <c r="V2992" s="56">
        <f t="array" ref="V2992">INDEX('RESUMO - LOTES E VMA'!$F$3:$F$181,MATCH('LISTA DOS ITENS'!$D2992,'RESUMO - LOTES E VMA'!$A$3:$A$181,0))</f>
        <v>165295.158</v>
      </c>
      <c r="W2992" s="57">
        <f>'LISTA DOS ITENS'!$U2992/'LISTA DOS ITENS'!$V2992</f>
        <v>0.00229830561</v>
      </c>
      <c r="X2992" s="53" t="s">
        <v>53</v>
      </c>
      <c r="Y2992" s="53" t="s">
        <v>290</v>
      </c>
      <c r="Z2992" s="58" t="str">
        <f>'LISTA DOS ITENS'!$F2992&amp;"-"&amp;'LISTA DOS ITENS'!$H2992&amp;"-"&amp;'LISTA DOS ITENS'!$J2992&amp;"-"&amp;'LISTA DOS ITENS'!$K2992&amp;"-"&amp;'LISTA DOS ITENS'!$I2992</f>
        <v>10583990-2201-A026-CONS/NAC-</v>
      </c>
      <c r="AA2992" s="59" t="str">
        <f t="array" ref="AA2992">INDEX('RESUMO - LOTES E VMA'!$M$3:$M$181,MATCH('LISTA DOS ITENS'!$D2992,'RESUMO - LOTES E VMA'!$A$3:$A$181,0))</f>
        <v>Para Leilão</v>
      </c>
      <c r="AB2992" s="60">
        <f t="array" ref="AB2992">INDEX('RESUMO - LOTES E VMA'!$J$3:$J$181,MATCH('LISTA DOS ITENS'!$D2992,'RESUMO - LOTES E VMA'!$A$3:$A$181,0))</f>
        <v>0.3449683371</v>
      </c>
      <c r="AC2992" s="29" t="str">
        <f t="array" ref="AC2992">INDEX('RESUMO - LOTES E VMA'!$L$3:$L$181,MATCH('LISTA DOS ITENS'!$D2992,'RESUMO - LOTES E VMA'!$A$3:$A$181,0))</f>
        <v>1% do Valor de Comparação do VMA</v>
      </c>
      <c r="AD2992" s="53" t="str">
        <f>VLOOKUP(Tabela1[[#This Row],[Índice]],[1]Planilha1!$A:$A,1,0)</f>
        <v>#ERROR!</v>
      </c>
    </row>
    <row r="2993" ht="15.75" customHeight="1">
      <c r="A2993" s="52">
        <v>258863.0</v>
      </c>
      <c r="B2993" s="53" t="s">
        <v>70</v>
      </c>
      <c r="C2993" s="53" t="s">
        <v>71</v>
      </c>
      <c r="D2993" s="22">
        <v>207405.0</v>
      </c>
      <c r="E2993" s="53" t="s">
        <v>119</v>
      </c>
      <c r="F2993" s="54">
        <v>1.0753967E7</v>
      </c>
      <c r="G2993" s="53" t="s">
        <v>2053</v>
      </c>
      <c r="H2993" s="55">
        <v>2201.0</v>
      </c>
      <c r="I2993" s="55"/>
      <c r="J2993" s="55" t="s">
        <v>121</v>
      </c>
      <c r="K2993" s="53" t="s">
        <v>80</v>
      </c>
      <c r="L2993" s="53"/>
      <c r="M2993" s="53">
        <v>0.91</v>
      </c>
      <c r="N2993" s="53" t="s">
        <v>440</v>
      </c>
      <c r="O2993" s="25">
        <v>94.8021978021978</v>
      </c>
      <c r="P2993" s="25">
        <f>'LISTA DOS ITENS'!$O2993*'LISTA DOS ITENS'!$M2993</f>
        <v>86.27</v>
      </c>
      <c r="Q2993" s="25">
        <v>133.29</v>
      </c>
      <c r="R2993" s="25">
        <f>'LISTA DOS ITENS'!$Q2993*'LISTA DOS ITENS'!$M2993</f>
        <v>121.2939</v>
      </c>
      <c r="S2993" s="56">
        <f>IF('LISTA DOS ITENS'!$P2993&gt;'LISTA DOS ITENS'!$R2993,'LISTA DOS ITENS'!$P2993,'LISTA DOS ITENS'!$R2993)</f>
        <v>121.2939</v>
      </c>
      <c r="T2993" s="25">
        <v>44.80628865849055</v>
      </c>
      <c r="U2993" s="25">
        <f>'LISTA DOS ITENS'!$T2993*'LISTA DOS ITENS'!$M2993</f>
        <v>40.77372268</v>
      </c>
      <c r="V2993" s="56">
        <f t="array" ref="V2993">INDEX('RESUMO - LOTES E VMA'!$F$3:$F$181,MATCH('LISTA DOS ITENS'!$D2993,'RESUMO - LOTES E VMA'!$A$3:$A$181,0))</f>
        <v>165295.158</v>
      </c>
      <c r="W2993" s="57">
        <f>'LISTA DOS ITENS'!$U2993/'LISTA DOS ITENS'!$V2993</f>
        <v>0.0002466722145</v>
      </c>
      <c r="X2993" s="53" t="s">
        <v>53</v>
      </c>
      <c r="Y2993" s="53" t="s">
        <v>290</v>
      </c>
      <c r="Z2993" s="58" t="str">
        <f>'LISTA DOS ITENS'!$F2993&amp;"-"&amp;'LISTA DOS ITENS'!$H2993&amp;"-"&amp;'LISTA DOS ITENS'!$J2993&amp;"-"&amp;'LISTA DOS ITENS'!$K2993&amp;"-"&amp;'LISTA DOS ITENS'!$I2993</f>
        <v>10753967-2201-A026-IMOB/NAC-</v>
      </c>
      <c r="AA2993" s="59" t="str">
        <f t="array" ref="AA2993">INDEX('RESUMO - LOTES E VMA'!$M$3:$M$181,MATCH('LISTA DOS ITENS'!$D2993,'RESUMO - LOTES E VMA'!$A$3:$A$181,0))</f>
        <v>Para Leilão</v>
      </c>
      <c r="AB2993" s="60">
        <f t="array" ref="AB2993">INDEX('RESUMO - LOTES E VMA'!$J$3:$J$181,MATCH('LISTA DOS ITENS'!$D2993,'RESUMO - LOTES E VMA'!$A$3:$A$181,0))</f>
        <v>0.3449683371</v>
      </c>
      <c r="AC2993" s="29" t="str">
        <f t="array" ref="AC2993">INDEX('RESUMO - LOTES E VMA'!$L$3:$L$181,MATCH('LISTA DOS ITENS'!$D2993,'RESUMO - LOTES E VMA'!$A$3:$A$181,0))</f>
        <v>1% do Valor de Comparação do VMA</v>
      </c>
      <c r="AD2993" s="53" t="str">
        <f>VLOOKUP(Tabela1[[#This Row],[Índice]],[1]Planilha1!$A:$A,1,0)</f>
        <v>#ERROR!</v>
      </c>
    </row>
    <row r="2994" ht="15.75" customHeight="1">
      <c r="A2994" s="52">
        <v>258864.0</v>
      </c>
      <c r="B2994" s="53" t="s">
        <v>70</v>
      </c>
      <c r="C2994" s="53" t="s">
        <v>71</v>
      </c>
      <c r="D2994" s="22">
        <v>207405.0</v>
      </c>
      <c r="E2994" s="53" t="s">
        <v>119</v>
      </c>
      <c r="F2994" s="54">
        <v>1.0984645E7</v>
      </c>
      <c r="G2994" s="53" t="s">
        <v>2088</v>
      </c>
      <c r="H2994" s="55">
        <v>2201.0</v>
      </c>
      <c r="I2994" s="55"/>
      <c r="J2994" s="55" t="s">
        <v>121</v>
      </c>
      <c r="K2994" s="53" t="s">
        <v>73</v>
      </c>
      <c r="L2994" s="53"/>
      <c r="M2994" s="53">
        <v>0.44</v>
      </c>
      <c r="N2994" s="53" t="s">
        <v>440</v>
      </c>
      <c r="O2994" s="25">
        <v>38.70454545454546</v>
      </c>
      <c r="P2994" s="25">
        <f>'LISTA DOS ITENS'!$O2994*'LISTA DOS ITENS'!$M2994</f>
        <v>17.03</v>
      </c>
      <c r="Q2994" s="25">
        <v>38.7</v>
      </c>
      <c r="R2994" s="25">
        <f>'LISTA DOS ITENS'!$Q2994*'LISTA DOS ITENS'!$M2994</f>
        <v>17.028</v>
      </c>
      <c r="S2994" s="56">
        <f>IF('LISTA DOS ITENS'!$P2994&gt;'LISTA DOS ITENS'!$R2994,'LISTA DOS ITENS'!$P2994,'LISTA DOS ITENS'!$R2994)</f>
        <v>17.03</v>
      </c>
      <c r="T2994" s="25">
        <v>13.117003450350506</v>
      </c>
      <c r="U2994" s="25">
        <f>'LISTA DOS ITENS'!$T2994*'LISTA DOS ITENS'!$M2994</f>
        <v>5.771481518</v>
      </c>
      <c r="V2994" s="56">
        <f t="array" ref="V2994">INDEX('RESUMO - LOTES E VMA'!$F$3:$F$181,MATCH('LISTA DOS ITENS'!$D2994,'RESUMO - LOTES E VMA'!$A$3:$A$181,0))</f>
        <v>165295.158</v>
      </c>
      <c r="W2994" s="57">
        <f>'LISTA DOS ITENS'!$U2994/'LISTA DOS ITENS'!$V2994</f>
        <v>0.00003491621646</v>
      </c>
      <c r="X2994" s="53" t="s">
        <v>53</v>
      </c>
      <c r="Y2994" s="53" t="s">
        <v>290</v>
      </c>
      <c r="Z2994" s="58" t="str">
        <f>'LISTA DOS ITENS'!$F2994&amp;"-"&amp;'LISTA DOS ITENS'!$H2994&amp;"-"&amp;'LISTA DOS ITENS'!$J2994&amp;"-"&amp;'LISTA DOS ITENS'!$K2994&amp;"-"&amp;'LISTA DOS ITENS'!$I2994</f>
        <v>10984645-2201-A026-CONS/NAC-</v>
      </c>
      <c r="AA2994" s="59" t="str">
        <f t="array" ref="AA2994">INDEX('RESUMO - LOTES E VMA'!$M$3:$M$181,MATCH('LISTA DOS ITENS'!$D2994,'RESUMO - LOTES E VMA'!$A$3:$A$181,0))</f>
        <v>Para Leilão</v>
      </c>
      <c r="AB2994" s="60">
        <f t="array" ref="AB2994">INDEX('RESUMO - LOTES E VMA'!$J$3:$J$181,MATCH('LISTA DOS ITENS'!$D2994,'RESUMO - LOTES E VMA'!$A$3:$A$181,0))</f>
        <v>0.3449683371</v>
      </c>
      <c r="AC2994" s="29" t="str">
        <f t="array" ref="AC2994">INDEX('RESUMO - LOTES E VMA'!$L$3:$L$181,MATCH('LISTA DOS ITENS'!$D2994,'RESUMO - LOTES E VMA'!$A$3:$A$181,0))</f>
        <v>1% do Valor de Comparação do VMA</v>
      </c>
      <c r="AD2994" s="53" t="str">
        <f>VLOOKUP(Tabela1[[#This Row],[Índice]],[1]Planilha1!$A:$A,1,0)</f>
        <v>#ERROR!</v>
      </c>
    </row>
    <row r="2995" ht="15.75" customHeight="1">
      <c r="A2995" s="52">
        <v>258865.0</v>
      </c>
      <c r="B2995" s="53" t="s">
        <v>70</v>
      </c>
      <c r="C2995" s="53" t="s">
        <v>71</v>
      </c>
      <c r="D2995" s="22">
        <v>207405.0</v>
      </c>
      <c r="E2995" s="53" t="s">
        <v>119</v>
      </c>
      <c r="F2995" s="54">
        <v>1.1008005E7</v>
      </c>
      <c r="G2995" s="53" t="s">
        <v>2089</v>
      </c>
      <c r="H2995" s="55">
        <v>2201.0</v>
      </c>
      <c r="I2995" s="55"/>
      <c r="J2995" s="55" t="s">
        <v>121</v>
      </c>
      <c r="K2995" s="53" t="s">
        <v>80</v>
      </c>
      <c r="L2995" s="53"/>
      <c r="M2995" s="53">
        <v>6.0</v>
      </c>
      <c r="N2995" s="53" t="s">
        <v>440</v>
      </c>
      <c r="O2995" s="25">
        <v>250.14</v>
      </c>
      <c r="P2995" s="25">
        <f>'LISTA DOS ITENS'!$O2995*'LISTA DOS ITENS'!$M2995</f>
        <v>1500.84</v>
      </c>
      <c r="Q2995" s="25">
        <v>250.14</v>
      </c>
      <c r="R2995" s="25">
        <f>'LISTA DOS ITENS'!$Q2995*'LISTA DOS ITENS'!$M2995</f>
        <v>1500.84</v>
      </c>
      <c r="S2995" s="56">
        <f>IF('LISTA DOS ITENS'!$P2995&gt;'LISTA DOS ITENS'!$R2995,'LISTA DOS ITENS'!$P2995,'LISTA DOS ITENS'!$R2995)</f>
        <v>1500.84</v>
      </c>
      <c r="T2995" s="25">
        <v>84.78261610001745</v>
      </c>
      <c r="U2995" s="25">
        <f>'LISTA DOS ITENS'!$T2995*'LISTA DOS ITENS'!$M2995</f>
        <v>508.6956966</v>
      </c>
      <c r="V2995" s="56">
        <f t="array" ref="V2995">INDEX('RESUMO - LOTES E VMA'!$F$3:$F$181,MATCH('LISTA DOS ITENS'!$D2995,'RESUMO - LOTES E VMA'!$A$3:$A$181,0))</f>
        <v>165295.158</v>
      </c>
      <c r="W2995" s="57">
        <f>'LISTA DOS ITENS'!$U2995/'LISTA DOS ITENS'!$V2995</f>
        <v>0.003077499079</v>
      </c>
      <c r="X2995" s="53" t="s">
        <v>53</v>
      </c>
      <c r="Y2995" s="53" t="s">
        <v>290</v>
      </c>
      <c r="Z2995" s="58" t="str">
        <f>'LISTA DOS ITENS'!$F2995&amp;"-"&amp;'LISTA DOS ITENS'!$H2995&amp;"-"&amp;'LISTA DOS ITENS'!$J2995&amp;"-"&amp;'LISTA DOS ITENS'!$K2995&amp;"-"&amp;'LISTA DOS ITENS'!$I2995</f>
        <v>11008005-2201-A026-IMOB/NAC-</v>
      </c>
      <c r="AA2995" s="59" t="str">
        <f t="array" ref="AA2995">INDEX('RESUMO - LOTES E VMA'!$M$3:$M$181,MATCH('LISTA DOS ITENS'!$D2995,'RESUMO - LOTES E VMA'!$A$3:$A$181,0))</f>
        <v>Para Leilão</v>
      </c>
      <c r="AB2995" s="60">
        <f t="array" ref="AB2995">INDEX('RESUMO - LOTES E VMA'!$J$3:$J$181,MATCH('LISTA DOS ITENS'!$D2995,'RESUMO - LOTES E VMA'!$A$3:$A$181,0))</f>
        <v>0.3449683371</v>
      </c>
      <c r="AC2995" s="29" t="str">
        <f t="array" ref="AC2995">INDEX('RESUMO - LOTES E VMA'!$L$3:$L$181,MATCH('LISTA DOS ITENS'!$D2995,'RESUMO - LOTES E VMA'!$A$3:$A$181,0))</f>
        <v>1% do Valor de Comparação do VMA</v>
      </c>
      <c r="AD2995" s="53" t="str">
        <f>VLOOKUP(Tabela1[[#This Row],[Índice]],[1]Planilha1!$A:$A,1,0)</f>
        <v>#ERROR!</v>
      </c>
    </row>
    <row r="2996" ht="15.75" customHeight="1">
      <c r="A2996" s="52">
        <v>258866.0</v>
      </c>
      <c r="B2996" s="53" t="s">
        <v>70</v>
      </c>
      <c r="C2996" s="53" t="s">
        <v>71</v>
      </c>
      <c r="D2996" s="22">
        <v>207405.0</v>
      </c>
      <c r="E2996" s="53" t="s">
        <v>119</v>
      </c>
      <c r="F2996" s="54">
        <v>1.1131753E7</v>
      </c>
      <c r="G2996" s="53" t="s">
        <v>2090</v>
      </c>
      <c r="H2996" s="55">
        <v>2201.0</v>
      </c>
      <c r="I2996" s="55"/>
      <c r="J2996" s="55" t="s">
        <v>121</v>
      </c>
      <c r="K2996" s="53" t="s">
        <v>73</v>
      </c>
      <c r="L2996" s="53"/>
      <c r="M2996" s="53">
        <v>0.02</v>
      </c>
      <c r="N2996" s="53" t="s">
        <v>440</v>
      </c>
      <c r="O2996" s="25">
        <v>875.0</v>
      </c>
      <c r="P2996" s="25">
        <f>'LISTA DOS ITENS'!$O2996*'LISTA DOS ITENS'!$M2996</f>
        <v>17.5</v>
      </c>
      <c r="Q2996" s="25">
        <v>875.0</v>
      </c>
      <c r="R2996" s="25">
        <f>'LISTA DOS ITENS'!$Q2996*'LISTA DOS ITENS'!$M2996</f>
        <v>17.5</v>
      </c>
      <c r="S2996" s="56">
        <f>IF('LISTA DOS ITENS'!$P2996&gt;'LISTA DOS ITENS'!$R2996,'LISTA DOS ITENS'!$P2996,'LISTA DOS ITENS'!$R2996)</f>
        <v>17.5</v>
      </c>
      <c r="T2996" s="25">
        <v>296.5730754278215</v>
      </c>
      <c r="U2996" s="25">
        <f>'LISTA DOS ITENS'!$T2996*'LISTA DOS ITENS'!$M2996</f>
        <v>5.931461509</v>
      </c>
      <c r="V2996" s="56">
        <f t="array" ref="V2996">INDEX('RESUMO - LOTES E VMA'!$F$3:$F$181,MATCH('LISTA DOS ITENS'!$D2996,'RESUMO - LOTES E VMA'!$A$3:$A$181,0))</f>
        <v>165295.158</v>
      </c>
      <c r="W2996" s="57">
        <f>'LISTA DOS ITENS'!$U2996/'LISTA DOS ITENS'!$V2996</f>
        <v>0.00003588406084</v>
      </c>
      <c r="X2996" s="53" t="s">
        <v>53</v>
      </c>
      <c r="Y2996" s="53" t="s">
        <v>290</v>
      </c>
      <c r="Z2996" s="58" t="str">
        <f>'LISTA DOS ITENS'!$F2996&amp;"-"&amp;'LISTA DOS ITENS'!$H2996&amp;"-"&amp;'LISTA DOS ITENS'!$J2996&amp;"-"&amp;'LISTA DOS ITENS'!$K2996&amp;"-"&amp;'LISTA DOS ITENS'!$I2996</f>
        <v>11131753-2201-A026-CONS/NAC-</v>
      </c>
      <c r="AA2996" s="59" t="str">
        <f t="array" ref="AA2996">INDEX('RESUMO - LOTES E VMA'!$M$3:$M$181,MATCH('LISTA DOS ITENS'!$D2996,'RESUMO - LOTES E VMA'!$A$3:$A$181,0))</f>
        <v>Para Leilão</v>
      </c>
      <c r="AB2996" s="60">
        <f t="array" ref="AB2996">INDEX('RESUMO - LOTES E VMA'!$J$3:$J$181,MATCH('LISTA DOS ITENS'!$D2996,'RESUMO - LOTES E VMA'!$A$3:$A$181,0))</f>
        <v>0.3449683371</v>
      </c>
      <c r="AC2996" s="29" t="str">
        <f t="array" ref="AC2996">INDEX('RESUMO - LOTES E VMA'!$L$3:$L$181,MATCH('LISTA DOS ITENS'!$D2996,'RESUMO - LOTES E VMA'!$A$3:$A$181,0))</f>
        <v>1% do Valor de Comparação do VMA</v>
      </c>
      <c r="AD2996" s="53" t="str">
        <f>VLOOKUP(Tabela1[[#This Row],[Índice]],[1]Planilha1!$A:$A,1,0)</f>
        <v>#ERROR!</v>
      </c>
    </row>
    <row r="2997" ht="15.75" customHeight="1">
      <c r="A2997" s="52">
        <v>258867.0</v>
      </c>
      <c r="B2997" s="53" t="s">
        <v>70</v>
      </c>
      <c r="C2997" s="53" t="s">
        <v>71</v>
      </c>
      <c r="D2997" s="22">
        <v>207405.0</v>
      </c>
      <c r="E2997" s="53" t="s">
        <v>119</v>
      </c>
      <c r="F2997" s="54">
        <v>1.118002E7</v>
      </c>
      <c r="G2997" s="53" t="s">
        <v>2082</v>
      </c>
      <c r="H2997" s="55">
        <v>2201.0</v>
      </c>
      <c r="I2997" s="55"/>
      <c r="J2997" s="55" t="s">
        <v>121</v>
      </c>
      <c r="K2997" s="53" t="s">
        <v>80</v>
      </c>
      <c r="L2997" s="53"/>
      <c r="M2997" s="53">
        <v>4.4</v>
      </c>
      <c r="N2997" s="53" t="s">
        <v>440</v>
      </c>
      <c r="O2997" s="25">
        <v>338.0590909090909</v>
      </c>
      <c r="P2997" s="25">
        <f>'LISTA DOS ITENS'!$O2997*'LISTA DOS ITENS'!$M2997</f>
        <v>1487.46</v>
      </c>
      <c r="Q2997" s="25">
        <v>338.06</v>
      </c>
      <c r="R2997" s="25">
        <f>'LISTA DOS ITENS'!$Q2997*'LISTA DOS ITENS'!$M2997</f>
        <v>1487.464</v>
      </c>
      <c r="S2997" s="56">
        <f>IF('LISTA DOS ITENS'!$P2997&gt;'LISTA DOS ITENS'!$R2997,'LISTA DOS ITENS'!$P2997,'LISTA DOS ITENS'!$R2997)</f>
        <v>1487.464</v>
      </c>
      <c r="T2997" s="25">
        <v>114.58227871900495</v>
      </c>
      <c r="U2997" s="25">
        <f>'LISTA DOS ITENS'!$T2997*'LISTA DOS ITENS'!$M2997</f>
        <v>504.1620264</v>
      </c>
      <c r="V2997" s="56">
        <f t="array" ref="V2997">INDEX('RESUMO - LOTES E VMA'!$F$3:$F$181,MATCH('LISTA DOS ITENS'!$D2997,'RESUMO - LOTES E VMA'!$A$3:$A$181,0))</f>
        <v>165295.158</v>
      </c>
      <c r="W2997" s="57">
        <f>'LISTA DOS ITENS'!$U2997/'LISTA DOS ITENS'!$V2997</f>
        <v>0.003050071353</v>
      </c>
      <c r="X2997" s="53" t="s">
        <v>53</v>
      </c>
      <c r="Y2997" s="53" t="s">
        <v>290</v>
      </c>
      <c r="Z2997" s="58" t="str">
        <f>'LISTA DOS ITENS'!$F2997&amp;"-"&amp;'LISTA DOS ITENS'!$H2997&amp;"-"&amp;'LISTA DOS ITENS'!$J2997&amp;"-"&amp;'LISTA DOS ITENS'!$K2997&amp;"-"&amp;'LISTA DOS ITENS'!$I2997</f>
        <v>11180020-2201-A026-IMOB/NAC-</v>
      </c>
      <c r="AA2997" s="59" t="str">
        <f t="array" ref="AA2997">INDEX('RESUMO - LOTES E VMA'!$M$3:$M$181,MATCH('LISTA DOS ITENS'!$D2997,'RESUMO - LOTES E VMA'!$A$3:$A$181,0))</f>
        <v>Para Leilão</v>
      </c>
      <c r="AB2997" s="60">
        <f t="array" ref="AB2997">INDEX('RESUMO - LOTES E VMA'!$J$3:$J$181,MATCH('LISTA DOS ITENS'!$D2997,'RESUMO - LOTES E VMA'!$A$3:$A$181,0))</f>
        <v>0.3449683371</v>
      </c>
      <c r="AC2997" s="29" t="str">
        <f t="array" ref="AC2997">INDEX('RESUMO - LOTES E VMA'!$L$3:$L$181,MATCH('LISTA DOS ITENS'!$D2997,'RESUMO - LOTES E VMA'!$A$3:$A$181,0))</f>
        <v>1% do Valor de Comparação do VMA</v>
      </c>
      <c r="AD2997" s="53" t="str">
        <f>VLOOKUP(Tabela1[[#This Row],[Índice]],[1]Planilha1!$A:$A,1,0)</f>
        <v>#ERROR!</v>
      </c>
    </row>
    <row r="2998" ht="15.75" customHeight="1">
      <c r="A2998" s="52">
        <v>258868.0</v>
      </c>
      <c r="B2998" s="53" t="s">
        <v>70</v>
      </c>
      <c r="C2998" s="53" t="s">
        <v>71</v>
      </c>
      <c r="D2998" s="22">
        <v>207405.0</v>
      </c>
      <c r="E2998" s="53" t="s">
        <v>119</v>
      </c>
      <c r="F2998" s="54">
        <v>1.1229691E7</v>
      </c>
      <c r="G2998" s="53" t="s">
        <v>2091</v>
      </c>
      <c r="H2998" s="55">
        <v>2201.0</v>
      </c>
      <c r="I2998" s="55"/>
      <c r="J2998" s="55" t="s">
        <v>121</v>
      </c>
      <c r="K2998" s="53" t="s">
        <v>293</v>
      </c>
      <c r="L2998" s="53"/>
      <c r="M2998" s="53">
        <v>6.0</v>
      </c>
      <c r="N2998" s="53" t="s">
        <v>440</v>
      </c>
      <c r="O2998" s="25">
        <v>1.0</v>
      </c>
      <c r="P2998" s="25">
        <f>'LISTA DOS ITENS'!$O2998*'LISTA DOS ITENS'!$M2998</f>
        <v>6</v>
      </c>
      <c r="Q2998" s="25">
        <v>5280.0</v>
      </c>
      <c r="R2998" s="25">
        <f>'LISTA DOS ITENS'!$Q2998*'LISTA DOS ITENS'!$M2998</f>
        <v>31680</v>
      </c>
      <c r="S2998" s="56">
        <f>IF('LISTA DOS ITENS'!$P2998&gt;'LISTA DOS ITENS'!$R2998,'LISTA DOS ITENS'!$P2998,'LISTA DOS ITENS'!$R2998)</f>
        <v>31680</v>
      </c>
      <c r="T2998" s="25">
        <v>1789.6066722958828</v>
      </c>
      <c r="U2998" s="25">
        <f>'LISTA DOS ITENS'!$T2998*'LISTA DOS ITENS'!$M2998</f>
        <v>10737.64003</v>
      </c>
      <c r="V2998" s="56">
        <f t="array" ref="V2998">INDEX('RESUMO - LOTES E VMA'!$F$3:$F$181,MATCH('LISTA DOS ITENS'!$D2998,'RESUMO - LOTES E VMA'!$A$3:$A$181,0))</f>
        <v>165295.158</v>
      </c>
      <c r="W2998" s="57">
        <f>'LISTA DOS ITENS'!$U2998/'LISTA DOS ITENS'!$V2998</f>
        <v>0.06496040272</v>
      </c>
      <c r="X2998" s="53" t="s">
        <v>53</v>
      </c>
      <c r="Y2998" s="53" t="s">
        <v>290</v>
      </c>
      <c r="Z2998" s="58" t="str">
        <f>'LISTA DOS ITENS'!$F2998&amp;"-"&amp;'LISTA DOS ITENS'!$H2998&amp;"-"&amp;'LISTA DOS ITENS'!$J2998&amp;"-"&amp;'LISTA DOS ITENS'!$K2998&amp;"-"&amp;'LISTA DOS ITENS'!$I2998</f>
        <v>11229691-2201-A026-SOBRE_EMP-</v>
      </c>
      <c r="AA2998" s="59" t="str">
        <f t="array" ref="AA2998">INDEX('RESUMO - LOTES E VMA'!$M$3:$M$181,MATCH('LISTA DOS ITENS'!$D2998,'RESUMO - LOTES E VMA'!$A$3:$A$181,0))</f>
        <v>Para Leilão</v>
      </c>
      <c r="AB2998" s="60">
        <f t="array" ref="AB2998">INDEX('RESUMO - LOTES E VMA'!$J$3:$J$181,MATCH('LISTA DOS ITENS'!$D2998,'RESUMO - LOTES E VMA'!$A$3:$A$181,0))</f>
        <v>0.3449683371</v>
      </c>
      <c r="AC2998" s="29" t="str">
        <f t="array" ref="AC2998">INDEX('RESUMO - LOTES E VMA'!$L$3:$L$181,MATCH('LISTA DOS ITENS'!$D2998,'RESUMO - LOTES E VMA'!$A$3:$A$181,0))</f>
        <v>1% do Valor de Comparação do VMA</v>
      </c>
      <c r="AD2998" s="53" t="str">
        <f>VLOOKUP(Tabela1[[#This Row],[Índice]],[1]Planilha1!$A:$A,1,0)</f>
        <v>#ERROR!</v>
      </c>
    </row>
    <row r="2999" ht="15.75" customHeight="1">
      <c r="A2999" s="52">
        <v>258869.0</v>
      </c>
      <c r="B2999" s="53" t="s">
        <v>70</v>
      </c>
      <c r="C2999" s="53" t="s">
        <v>71</v>
      </c>
      <c r="D2999" s="22">
        <v>207405.0</v>
      </c>
      <c r="E2999" s="53" t="s">
        <v>119</v>
      </c>
      <c r="F2999" s="54">
        <v>1.1234128E7</v>
      </c>
      <c r="G2999" s="53" t="s">
        <v>2092</v>
      </c>
      <c r="H2999" s="55">
        <v>2201.0</v>
      </c>
      <c r="I2999" s="55"/>
      <c r="J2999" s="55" t="s">
        <v>121</v>
      </c>
      <c r="K2999" s="53" t="s">
        <v>293</v>
      </c>
      <c r="L2999" s="53"/>
      <c r="M2999" s="53">
        <v>35.0</v>
      </c>
      <c r="N2999" s="53" t="s">
        <v>440</v>
      </c>
      <c r="O2999" s="25">
        <v>1.0</v>
      </c>
      <c r="P2999" s="25">
        <f>'LISTA DOS ITENS'!$O2999*'LISTA DOS ITENS'!$M2999</f>
        <v>35</v>
      </c>
      <c r="Q2999" s="25">
        <v>92.27</v>
      </c>
      <c r="R2999" s="25">
        <f>'LISTA DOS ITENS'!$Q2999*'LISTA DOS ITENS'!$M2999</f>
        <v>3229.45</v>
      </c>
      <c r="S2999" s="56">
        <f>IF('LISTA DOS ITENS'!$P2999&gt;'LISTA DOS ITENS'!$R2999,'LISTA DOS ITENS'!$P2999,'LISTA DOS ITENS'!$R2999)</f>
        <v>3229.45</v>
      </c>
      <c r="T2999" s="25">
        <v>31.274054479685812</v>
      </c>
      <c r="U2999" s="25">
        <f>'LISTA DOS ITENS'!$T2999*'LISTA DOS ITENS'!$M2999</f>
        <v>1094.591907</v>
      </c>
      <c r="V2999" s="56">
        <f t="array" ref="V2999">INDEX('RESUMO - LOTES E VMA'!$F$3:$F$181,MATCH('LISTA DOS ITENS'!$D2999,'RESUMO - LOTES E VMA'!$A$3:$A$181,0))</f>
        <v>165295.158</v>
      </c>
      <c r="W2999" s="57">
        <f>'LISTA DOS ITENS'!$U2999/'LISTA DOS ITENS'!$V2999</f>
        <v>0.006622044588</v>
      </c>
      <c r="X2999" s="53" t="s">
        <v>53</v>
      </c>
      <c r="Y2999" s="53" t="s">
        <v>290</v>
      </c>
      <c r="Z2999" s="58" t="str">
        <f>'LISTA DOS ITENS'!$F2999&amp;"-"&amp;'LISTA DOS ITENS'!$H2999&amp;"-"&amp;'LISTA DOS ITENS'!$J2999&amp;"-"&amp;'LISTA DOS ITENS'!$K2999&amp;"-"&amp;'LISTA DOS ITENS'!$I2999</f>
        <v>11234128-2201-A026-SOBRE_EMP-</v>
      </c>
      <c r="AA2999" s="59" t="str">
        <f t="array" ref="AA2999">INDEX('RESUMO - LOTES E VMA'!$M$3:$M$181,MATCH('LISTA DOS ITENS'!$D2999,'RESUMO - LOTES E VMA'!$A$3:$A$181,0))</f>
        <v>Para Leilão</v>
      </c>
      <c r="AB2999" s="60">
        <f t="array" ref="AB2999">INDEX('RESUMO - LOTES E VMA'!$J$3:$J$181,MATCH('LISTA DOS ITENS'!$D2999,'RESUMO - LOTES E VMA'!$A$3:$A$181,0))</f>
        <v>0.3449683371</v>
      </c>
      <c r="AC2999" s="29" t="str">
        <f t="array" ref="AC2999">INDEX('RESUMO - LOTES E VMA'!$L$3:$L$181,MATCH('LISTA DOS ITENS'!$D2999,'RESUMO - LOTES E VMA'!$A$3:$A$181,0))</f>
        <v>1% do Valor de Comparação do VMA</v>
      </c>
      <c r="AD2999" s="53" t="str">
        <f>VLOOKUP(Tabela1[[#This Row],[Índice]],[1]Planilha1!$A:$A,1,0)</f>
        <v>#ERROR!</v>
      </c>
    </row>
    <row r="3000" ht="15.75" customHeight="1">
      <c r="A3000" s="52">
        <v>258870.0</v>
      </c>
      <c r="B3000" s="53" t="s">
        <v>70</v>
      </c>
      <c r="C3000" s="53" t="s">
        <v>71</v>
      </c>
      <c r="D3000" s="22">
        <v>207405.0</v>
      </c>
      <c r="E3000" s="53" t="s">
        <v>119</v>
      </c>
      <c r="F3000" s="54">
        <v>1.1234381E7</v>
      </c>
      <c r="G3000" s="53" t="s">
        <v>2093</v>
      </c>
      <c r="H3000" s="55">
        <v>2201.0</v>
      </c>
      <c r="I3000" s="55"/>
      <c r="J3000" s="55" t="s">
        <v>121</v>
      </c>
      <c r="K3000" s="53" t="s">
        <v>80</v>
      </c>
      <c r="L3000" s="53"/>
      <c r="M3000" s="53">
        <v>6.49</v>
      </c>
      <c r="N3000" s="53" t="s">
        <v>440</v>
      </c>
      <c r="O3000" s="25">
        <v>628.9522342064715</v>
      </c>
      <c r="P3000" s="25">
        <f>'LISTA DOS ITENS'!$O3000*'LISTA DOS ITENS'!$M3000</f>
        <v>4081.9</v>
      </c>
      <c r="Q3000" s="25">
        <v>628.95</v>
      </c>
      <c r="R3000" s="25">
        <f>'LISTA DOS ITENS'!$Q3000*'LISTA DOS ITENS'!$M3000</f>
        <v>4081.8855</v>
      </c>
      <c r="S3000" s="56">
        <f>IF('LISTA DOS ITENS'!$P3000&gt;'LISTA DOS ITENS'!$R3000,'LISTA DOS ITENS'!$P3000,'LISTA DOS ITENS'!$R3000)</f>
        <v>4081.9</v>
      </c>
      <c r="T3000" s="25">
        <v>532.0917000000001</v>
      </c>
      <c r="U3000" s="25">
        <f>'LISTA DOS ITENS'!$T3000*'LISTA DOS ITENS'!$M3000</f>
        <v>3453.275133</v>
      </c>
      <c r="V3000" s="56">
        <f t="array" ref="V3000">INDEX('RESUMO - LOTES E VMA'!$F$3:$F$181,MATCH('LISTA DOS ITENS'!$D3000,'RESUMO - LOTES E VMA'!$A$3:$A$181,0))</f>
        <v>165295.158</v>
      </c>
      <c r="W3000" s="57">
        <f>'LISTA DOS ITENS'!$U3000/'LISTA DOS ITENS'!$V3000</f>
        <v>0.0208915686</v>
      </c>
      <c r="X3000" s="53" t="s">
        <v>53</v>
      </c>
      <c r="Y3000" s="53" t="s">
        <v>290</v>
      </c>
      <c r="Z3000" s="58" t="str">
        <f>'LISTA DOS ITENS'!$F3000&amp;"-"&amp;'LISTA DOS ITENS'!$H3000&amp;"-"&amp;'LISTA DOS ITENS'!$J3000&amp;"-"&amp;'LISTA DOS ITENS'!$K3000&amp;"-"&amp;'LISTA DOS ITENS'!$I3000</f>
        <v>11234381-2201-A026-IMOB/NAC-</v>
      </c>
      <c r="AA3000" s="59" t="str">
        <f t="array" ref="AA3000">INDEX('RESUMO - LOTES E VMA'!$M$3:$M$181,MATCH('LISTA DOS ITENS'!$D3000,'RESUMO - LOTES E VMA'!$A$3:$A$181,0))</f>
        <v>Para Leilão</v>
      </c>
      <c r="AB3000" s="60">
        <f t="array" ref="AB3000">INDEX('RESUMO - LOTES E VMA'!$J$3:$J$181,MATCH('LISTA DOS ITENS'!$D3000,'RESUMO - LOTES E VMA'!$A$3:$A$181,0))</f>
        <v>0.3449683371</v>
      </c>
      <c r="AC3000" s="29" t="str">
        <f t="array" ref="AC3000">INDEX('RESUMO - LOTES E VMA'!$L$3:$L$181,MATCH('LISTA DOS ITENS'!$D3000,'RESUMO - LOTES E VMA'!$A$3:$A$181,0))</f>
        <v>1% do Valor de Comparação do VMA</v>
      </c>
      <c r="AD3000" s="53" t="str">
        <f>VLOOKUP(Tabela1[[#This Row],[Índice]],[1]Planilha1!$A:$A,1,0)</f>
        <v>#ERROR!</v>
      </c>
    </row>
    <row r="3001" ht="15.75" customHeight="1">
      <c r="A3001" s="52">
        <v>258871.0</v>
      </c>
      <c r="B3001" s="53" t="s">
        <v>70</v>
      </c>
      <c r="C3001" s="53" t="s">
        <v>71</v>
      </c>
      <c r="D3001" s="22">
        <v>207405.0</v>
      </c>
      <c r="E3001" s="53" t="s">
        <v>119</v>
      </c>
      <c r="F3001" s="54">
        <v>1.1240405E7</v>
      </c>
      <c r="G3001" s="53" t="s">
        <v>2094</v>
      </c>
      <c r="H3001" s="55">
        <v>2201.0</v>
      </c>
      <c r="I3001" s="55"/>
      <c r="J3001" s="55" t="s">
        <v>121</v>
      </c>
      <c r="K3001" s="53" t="s">
        <v>117</v>
      </c>
      <c r="L3001" s="53"/>
      <c r="M3001" s="53">
        <v>6.0</v>
      </c>
      <c r="N3001" s="53" t="s">
        <v>440</v>
      </c>
      <c r="O3001" s="25">
        <v>745.1483333333334</v>
      </c>
      <c r="P3001" s="25">
        <f>'LISTA DOS ITENS'!$O3001*'LISTA DOS ITENS'!$M3001</f>
        <v>4470.89</v>
      </c>
      <c r="Q3001" s="25">
        <v>745.15</v>
      </c>
      <c r="R3001" s="25">
        <f>'LISTA DOS ITENS'!$Q3001*'LISTA DOS ITENS'!$M3001</f>
        <v>4470.9</v>
      </c>
      <c r="S3001" s="56">
        <f>IF('LISTA DOS ITENS'!$P3001&gt;'LISTA DOS ITENS'!$R3001,'LISTA DOS ITENS'!$P3001,'LISTA DOS ITENS'!$R3001)</f>
        <v>4470.9</v>
      </c>
      <c r="T3001" s="25">
        <v>252.56163103433278</v>
      </c>
      <c r="U3001" s="25">
        <f>'LISTA DOS ITENS'!$T3001*'LISTA DOS ITENS'!$M3001</f>
        <v>1515.369786</v>
      </c>
      <c r="V3001" s="56">
        <f t="array" ref="V3001">INDEX('RESUMO - LOTES E VMA'!$F$3:$F$181,MATCH('LISTA DOS ITENS'!$D3001,'RESUMO - LOTES E VMA'!$A$3:$A$181,0))</f>
        <v>165295.158</v>
      </c>
      <c r="W3001" s="57">
        <f>'LISTA DOS ITENS'!$U3001/'LISTA DOS ITENS'!$V3001</f>
        <v>0.009167659865</v>
      </c>
      <c r="X3001" s="53" t="s">
        <v>53</v>
      </c>
      <c r="Y3001" s="53" t="s">
        <v>290</v>
      </c>
      <c r="Z3001" s="58" t="str">
        <f>'LISTA DOS ITENS'!$F3001&amp;"-"&amp;'LISTA DOS ITENS'!$H3001&amp;"-"&amp;'LISTA DOS ITENS'!$J3001&amp;"-"&amp;'LISTA DOS ITENS'!$K3001&amp;"-"&amp;'LISTA DOS ITENS'!$I3001</f>
        <v>11240405-2201-A026-CONS/IAMN-</v>
      </c>
      <c r="AA3001" s="59" t="str">
        <f t="array" ref="AA3001">INDEX('RESUMO - LOTES E VMA'!$M$3:$M$181,MATCH('LISTA DOS ITENS'!$D3001,'RESUMO - LOTES E VMA'!$A$3:$A$181,0))</f>
        <v>Para Leilão</v>
      </c>
      <c r="AB3001" s="60">
        <f t="array" ref="AB3001">INDEX('RESUMO - LOTES E VMA'!$J$3:$J$181,MATCH('LISTA DOS ITENS'!$D3001,'RESUMO - LOTES E VMA'!$A$3:$A$181,0))</f>
        <v>0.3449683371</v>
      </c>
      <c r="AC3001" s="29" t="str">
        <f t="array" ref="AC3001">INDEX('RESUMO - LOTES E VMA'!$L$3:$L$181,MATCH('LISTA DOS ITENS'!$D3001,'RESUMO - LOTES E VMA'!$A$3:$A$181,0))</f>
        <v>1% do Valor de Comparação do VMA</v>
      </c>
      <c r="AD3001" s="53" t="str">
        <f>VLOOKUP(Tabela1[[#This Row],[Índice]],[1]Planilha1!$A:$A,1,0)</f>
        <v>#ERROR!</v>
      </c>
    </row>
    <row r="3002" ht="15.75" customHeight="1">
      <c r="A3002" s="52">
        <v>258872.0</v>
      </c>
      <c r="B3002" s="53" t="s">
        <v>70</v>
      </c>
      <c r="C3002" s="53" t="s">
        <v>71</v>
      </c>
      <c r="D3002" s="22">
        <v>207405.0</v>
      </c>
      <c r="E3002" s="53" t="s">
        <v>119</v>
      </c>
      <c r="F3002" s="54">
        <v>1.1241398E7</v>
      </c>
      <c r="G3002" s="53" t="s">
        <v>2095</v>
      </c>
      <c r="H3002" s="55">
        <v>2201.0</v>
      </c>
      <c r="I3002" s="55"/>
      <c r="J3002" s="55" t="s">
        <v>121</v>
      </c>
      <c r="K3002" s="53" t="s">
        <v>80</v>
      </c>
      <c r="L3002" s="53"/>
      <c r="M3002" s="53">
        <v>6.55</v>
      </c>
      <c r="N3002" s="53" t="s">
        <v>440</v>
      </c>
      <c r="O3002" s="25">
        <v>724.9465648854962</v>
      </c>
      <c r="P3002" s="25">
        <f>'LISTA DOS ITENS'!$O3002*'LISTA DOS ITENS'!$M3002</f>
        <v>4748.4</v>
      </c>
      <c r="Q3002" s="25">
        <v>724.95</v>
      </c>
      <c r="R3002" s="25">
        <f>'LISTA DOS ITENS'!$Q3002*'LISTA DOS ITENS'!$M3002</f>
        <v>4748.4225</v>
      </c>
      <c r="S3002" s="56">
        <f>IF('LISTA DOS ITENS'!$P3002&gt;'LISTA DOS ITENS'!$R3002,'LISTA DOS ITENS'!$P3002,'LISTA DOS ITENS'!$R3002)</f>
        <v>4748.4225</v>
      </c>
      <c r="T3002" s="25">
        <v>328.7990738793595</v>
      </c>
      <c r="U3002" s="25">
        <f>'LISTA DOS ITENS'!$T3002*'LISTA DOS ITENS'!$M3002</f>
        <v>2153.633934</v>
      </c>
      <c r="V3002" s="56">
        <f t="array" ref="V3002">INDEX('RESUMO - LOTES E VMA'!$F$3:$F$181,MATCH('LISTA DOS ITENS'!$D3002,'RESUMO - LOTES E VMA'!$A$3:$A$181,0))</f>
        <v>165295.158</v>
      </c>
      <c r="W3002" s="57">
        <f>'LISTA DOS ITENS'!$U3002/'LISTA DOS ITENS'!$V3002</f>
        <v>0.01302902008</v>
      </c>
      <c r="X3002" s="53" t="s">
        <v>53</v>
      </c>
      <c r="Y3002" s="53" t="s">
        <v>290</v>
      </c>
      <c r="Z3002" s="58" t="str">
        <f>'LISTA DOS ITENS'!$F3002&amp;"-"&amp;'LISTA DOS ITENS'!$H3002&amp;"-"&amp;'LISTA DOS ITENS'!$J3002&amp;"-"&amp;'LISTA DOS ITENS'!$K3002&amp;"-"&amp;'LISTA DOS ITENS'!$I3002</f>
        <v>11241398-2201-A026-IMOB/NAC-</v>
      </c>
      <c r="AA3002" s="59" t="str">
        <f t="array" ref="AA3002">INDEX('RESUMO - LOTES E VMA'!$M$3:$M$181,MATCH('LISTA DOS ITENS'!$D3002,'RESUMO - LOTES E VMA'!$A$3:$A$181,0))</f>
        <v>Para Leilão</v>
      </c>
      <c r="AB3002" s="60">
        <f t="array" ref="AB3002">INDEX('RESUMO - LOTES E VMA'!$J$3:$J$181,MATCH('LISTA DOS ITENS'!$D3002,'RESUMO - LOTES E VMA'!$A$3:$A$181,0))</f>
        <v>0.3449683371</v>
      </c>
      <c r="AC3002" s="29" t="str">
        <f t="array" ref="AC3002">INDEX('RESUMO - LOTES E VMA'!$L$3:$L$181,MATCH('LISTA DOS ITENS'!$D3002,'RESUMO - LOTES E VMA'!$A$3:$A$181,0))</f>
        <v>1% do Valor de Comparação do VMA</v>
      </c>
      <c r="AD3002" s="53" t="str">
        <f>VLOOKUP(Tabela1[[#This Row],[Índice]],[1]Planilha1!$A:$A,1,0)</f>
        <v>#ERROR!</v>
      </c>
    </row>
    <row r="3003" ht="15.75" customHeight="1">
      <c r="A3003" s="52">
        <v>258873.0</v>
      </c>
      <c r="B3003" s="53" t="s">
        <v>70</v>
      </c>
      <c r="C3003" s="53" t="s">
        <v>71</v>
      </c>
      <c r="D3003" s="22">
        <v>207405.0</v>
      </c>
      <c r="E3003" s="53" t="s">
        <v>119</v>
      </c>
      <c r="F3003" s="54">
        <v>1.1316828E7</v>
      </c>
      <c r="G3003" s="53" t="s">
        <v>2096</v>
      </c>
      <c r="H3003" s="55">
        <v>2201.0</v>
      </c>
      <c r="I3003" s="55"/>
      <c r="J3003" s="55" t="s">
        <v>121</v>
      </c>
      <c r="K3003" s="53" t="s">
        <v>80</v>
      </c>
      <c r="L3003" s="53"/>
      <c r="M3003" s="53">
        <v>2.08</v>
      </c>
      <c r="N3003" s="53" t="s">
        <v>440</v>
      </c>
      <c r="O3003" s="25">
        <v>1632.9798464491362</v>
      </c>
      <c r="P3003" s="25">
        <f>'LISTA DOS ITENS'!$O3003*'LISTA DOS ITENS'!$M3003</f>
        <v>3396.598081</v>
      </c>
      <c r="Q3003" s="25">
        <v>1632.98</v>
      </c>
      <c r="R3003" s="25">
        <f>'LISTA DOS ITENS'!$Q3003*'LISTA DOS ITENS'!$M3003</f>
        <v>3396.5984</v>
      </c>
      <c r="S3003" s="56">
        <f>IF('LISTA DOS ITENS'!$P3003&gt;'LISTA DOS ITENS'!$R3003,'LISTA DOS ITENS'!$P3003,'LISTA DOS ITENS'!$R3003)</f>
        <v>3396.5984</v>
      </c>
      <c r="T3003" s="25">
        <v>553.4833150995702</v>
      </c>
      <c r="U3003" s="25">
        <f>'LISTA DOS ITENS'!$T3003*'LISTA DOS ITENS'!$M3003</f>
        <v>1151.245295</v>
      </c>
      <c r="V3003" s="56">
        <f t="array" ref="V3003">INDEX('RESUMO - LOTES E VMA'!$F$3:$F$181,MATCH('LISTA DOS ITENS'!$D3003,'RESUMO - LOTES E VMA'!$A$3:$A$181,0))</f>
        <v>165295.158</v>
      </c>
      <c r="W3003" s="57">
        <f>'LISTA DOS ITENS'!$U3003/'LISTA DOS ITENS'!$V3003</f>
        <v>0.006964785351</v>
      </c>
      <c r="X3003" s="53" t="s">
        <v>53</v>
      </c>
      <c r="Y3003" s="53" t="s">
        <v>290</v>
      </c>
      <c r="Z3003" s="58" t="str">
        <f>'LISTA DOS ITENS'!$F3003&amp;"-"&amp;'LISTA DOS ITENS'!$H3003&amp;"-"&amp;'LISTA DOS ITENS'!$J3003&amp;"-"&amp;'LISTA DOS ITENS'!$K3003&amp;"-"&amp;'LISTA DOS ITENS'!$I3003</f>
        <v>11316828-2201-A026-IMOB/NAC-</v>
      </c>
      <c r="AA3003" s="59" t="str">
        <f t="array" ref="AA3003">INDEX('RESUMO - LOTES E VMA'!$M$3:$M$181,MATCH('LISTA DOS ITENS'!$D3003,'RESUMO - LOTES E VMA'!$A$3:$A$181,0))</f>
        <v>Para Leilão</v>
      </c>
      <c r="AB3003" s="60">
        <f t="array" ref="AB3003">INDEX('RESUMO - LOTES E VMA'!$J$3:$J$181,MATCH('LISTA DOS ITENS'!$D3003,'RESUMO - LOTES E VMA'!$A$3:$A$181,0))</f>
        <v>0.3449683371</v>
      </c>
      <c r="AC3003" s="29" t="str">
        <f t="array" ref="AC3003">INDEX('RESUMO - LOTES E VMA'!$L$3:$L$181,MATCH('LISTA DOS ITENS'!$D3003,'RESUMO - LOTES E VMA'!$A$3:$A$181,0))</f>
        <v>1% do Valor de Comparação do VMA</v>
      </c>
      <c r="AD3003" s="53" t="str">
        <f>VLOOKUP(Tabela1[[#This Row],[Índice]],[1]Planilha1!$A:$A,1,0)</f>
        <v>#ERROR!</v>
      </c>
    </row>
    <row r="3004" ht="15.75" customHeight="1">
      <c r="A3004" s="52">
        <v>258874.0</v>
      </c>
      <c r="B3004" s="53" t="s">
        <v>70</v>
      </c>
      <c r="C3004" s="53" t="s">
        <v>71</v>
      </c>
      <c r="D3004" s="22">
        <v>207405.0</v>
      </c>
      <c r="E3004" s="53" t="s">
        <v>119</v>
      </c>
      <c r="F3004" s="54">
        <v>1.1373132E7</v>
      </c>
      <c r="G3004" s="53" t="s">
        <v>2097</v>
      </c>
      <c r="H3004" s="55">
        <v>2201.0</v>
      </c>
      <c r="I3004" s="55"/>
      <c r="J3004" s="55" t="s">
        <v>121</v>
      </c>
      <c r="K3004" s="53" t="s">
        <v>80</v>
      </c>
      <c r="L3004" s="53"/>
      <c r="M3004" s="53">
        <v>5.5</v>
      </c>
      <c r="N3004" s="53" t="s">
        <v>440</v>
      </c>
      <c r="O3004" s="25">
        <v>810.2509090909091</v>
      </c>
      <c r="P3004" s="25">
        <f>'LISTA DOS ITENS'!$O3004*'LISTA DOS ITENS'!$M3004</f>
        <v>4456.38</v>
      </c>
      <c r="Q3004" s="25">
        <v>810.25</v>
      </c>
      <c r="R3004" s="25">
        <f>'LISTA DOS ITENS'!$Q3004*'LISTA DOS ITENS'!$M3004</f>
        <v>4456.375</v>
      </c>
      <c r="S3004" s="56">
        <f>IF('LISTA DOS ITENS'!$P3004&gt;'LISTA DOS ITENS'!$R3004,'LISTA DOS ITENS'!$P3004,'LISTA DOS ITENS'!$R3004)</f>
        <v>4456.38</v>
      </c>
      <c r="T3004" s="25">
        <v>274.6266678461627</v>
      </c>
      <c r="U3004" s="25">
        <f>'LISTA DOS ITENS'!$T3004*'LISTA DOS ITENS'!$M3004</f>
        <v>1510.446673</v>
      </c>
      <c r="V3004" s="56">
        <f t="array" ref="V3004">INDEX('RESUMO - LOTES E VMA'!$F$3:$F$181,MATCH('LISTA DOS ITENS'!$D3004,'RESUMO - LOTES E VMA'!$A$3:$A$181,0))</f>
        <v>165295.158</v>
      </c>
      <c r="W3004" s="57">
        <f>'LISTA DOS ITENS'!$U3004/'LISTA DOS ITENS'!$V3004</f>
        <v>0.009137876094</v>
      </c>
      <c r="X3004" s="53" t="s">
        <v>53</v>
      </c>
      <c r="Y3004" s="53" t="s">
        <v>290</v>
      </c>
      <c r="Z3004" s="58" t="str">
        <f>'LISTA DOS ITENS'!$F3004&amp;"-"&amp;'LISTA DOS ITENS'!$H3004&amp;"-"&amp;'LISTA DOS ITENS'!$J3004&amp;"-"&amp;'LISTA DOS ITENS'!$K3004&amp;"-"&amp;'LISTA DOS ITENS'!$I3004</f>
        <v>11373132-2201-A026-IMOB/NAC-</v>
      </c>
      <c r="AA3004" s="59" t="str">
        <f t="array" ref="AA3004">INDEX('RESUMO - LOTES E VMA'!$M$3:$M$181,MATCH('LISTA DOS ITENS'!$D3004,'RESUMO - LOTES E VMA'!$A$3:$A$181,0))</f>
        <v>Para Leilão</v>
      </c>
      <c r="AB3004" s="60">
        <f t="array" ref="AB3004">INDEX('RESUMO - LOTES E VMA'!$J$3:$J$181,MATCH('LISTA DOS ITENS'!$D3004,'RESUMO - LOTES E VMA'!$A$3:$A$181,0))</f>
        <v>0.3449683371</v>
      </c>
      <c r="AC3004" s="29" t="str">
        <f t="array" ref="AC3004">INDEX('RESUMO - LOTES E VMA'!$L$3:$L$181,MATCH('LISTA DOS ITENS'!$D3004,'RESUMO - LOTES E VMA'!$A$3:$A$181,0))</f>
        <v>1% do Valor de Comparação do VMA</v>
      </c>
      <c r="AD3004" s="53" t="str">
        <f>VLOOKUP(Tabela1[[#This Row],[Índice]],[1]Planilha1!$A:$A,1,0)</f>
        <v>#ERROR!</v>
      </c>
    </row>
    <row r="3005" ht="15.75" customHeight="1">
      <c r="A3005" s="52">
        <v>258875.0</v>
      </c>
      <c r="B3005" s="53" t="s">
        <v>70</v>
      </c>
      <c r="C3005" s="53" t="s">
        <v>71</v>
      </c>
      <c r="D3005" s="22">
        <v>207405.0</v>
      </c>
      <c r="E3005" s="53" t="s">
        <v>119</v>
      </c>
      <c r="F3005" s="54">
        <v>1.0000494E7</v>
      </c>
      <c r="G3005" s="53" t="s">
        <v>2035</v>
      </c>
      <c r="H3005" s="55">
        <v>2101.0</v>
      </c>
      <c r="I3005" s="55"/>
      <c r="J3005" s="55" t="s">
        <v>134</v>
      </c>
      <c r="K3005" s="53" t="s">
        <v>51</v>
      </c>
      <c r="L3005" s="53"/>
      <c r="M3005" s="53">
        <v>5.469999999999999</v>
      </c>
      <c r="N3005" s="53" t="s">
        <v>440</v>
      </c>
      <c r="O3005" s="25">
        <v>1.0</v>
      </c>
      <c r="P3005" s="25">
        <f>'LISTA DOS ITENS'!$O3005*'LISTA DOS ITENS'!$M3005</f>
        <v>5.47</v>
      </c>
      <c r="Q3005" s="25">
        <v>526.77</v>
      </c>
      <c r="R3005" s="25">
        <f>'LISTA DOS ITENS'!$Q3005*'LISTA DOS ITENS'!$M3005</f>
        <v>2881.4319</v>
      </c>
      <c r="S3005" s="56">
        <f>IF('LISTA DOS ITENS'!$P3005&gt;'LISTA DOS ITENS'!$R3005,'LISTA DOS ITENS'!$P3005,'LISTA DOS ITENS'!$R3005)</f>
        <v>2881.4319</v>
      </c>
      <c r="T3005" s="25">
        <v>178.54377022070116</v>
      </c>
      <c r="U3005" s="25">
        <f>'LISTA DOS ITENS'!$T3005*'LISTA DOS ITENS'!$M3005</f>
        <v>976.6344231</v>
      </c>
      <c r="V3005" s="56">
        <f t="array" ref="V3005">INDEX('RESUMO - LOTES E VMA'!$F$3:$F$181,MATCH('LISTA DOS ITENS'!$D3005,'RESUMO - LOTES E VMA'!$A$3:$A$181,0))</f>
        <v>165295.158</v>
      </c>
      <c r="W3005" s="57">
        <f>'LISTA DOS ITENS'!$U3005/'LISTA DOS ITENS'!$V3005</f>
        <v>0.005908427292</v>
      </c>
      <c r="X3005" s="53" t="s">
        <v>53</v>
      </c>
      <c r="Y3005" s="53" t="s">
        <v>290</v>
      </c>
      <c r="Z3005" s="58" t="str">
        <f>'LISTA DOS ITENS'!$F3005&amp;"-"&amp;'LISTA DOS ITENS'!$H3005&amp;"-"&amp;'LISTA DOS ITENS'!$J3005&amp;"-"&amp;'LISTA DOS ITENS'!$K3005&amp;"-"&amp;'LISTA DOS ITENS'!$I3005</f>
        <v>10000494-2101-R026-A RECUPER-</v>
      </c>
      <c r="AA3005" s="59" t="str">
        <f t="array" ref="AA3005">INDEX('RESUMO - LOTES E VMA'!$M$3:$M$181,MATCH('LISTA DOS ITENS'!$D3005,'RESUMO - LOTES E VMA'!$A$3:$A$181,0))</f>
        <v>Para Leilão</v>
      </c>
      <c r="AB3005" s="60">
        <f t="array" ref="AB3005">INDEX('RESUMO - LOTES E VMA'!$J$3:$J$181,MATCH('LISTA DOS ITENS'!$D3005,'RESUMO - LOTES E VMA'!$A$3:$A$181,0))</f>
        <v>0.3449683371</v>
      </c>
      <c r="AC3005" s="29" t="str">
        <f t="array" ref="AC3005">INDEX('RESUMO - LOTES E VMA'!$L$3:$L$181,MATCH('LISTA DOS ITENS'!$D3005,'RESUMO - LOTES E VMA'!$A$3:$A$181,0))</f>
        <v>1% do Valor de Comparação do VMA</v>
      </c>
      <c r="AD3005" s="53" t="str">
        <f>VLOOKUP(Tabela1[[#This Row],[Índice]],[1]Planilha1!$A:$A,1,0)</f>
        <v>#ERROR!</v>
      </c>
    </row>
    <row r="3006" ht="15.75" customHeight="1">
      <c r="A3006" s="52">
        <v>258876.0</v>
      </c>
      <c r="B3006" s="53" t="s">
        <v>70</v>
      </c>
      <c r="C3006" s="53" t="s">
        <v>71</v>
      </c>
      <c r="D3006" s="22">
        <v>207405.0</v>
      </c>
      <c r="E3006" s="53" t="s">
        <v>119</v>
      </c>
      <c r="F3006" s="54">
        <v>1.0000505E7</v>
      </c>
      <c r="G3006" s="53" t="s">
        <v>2098</v>
      </c>
      <c r="H3006" s="55">
        <v>2101.0</v>
      </c>
      <c r="I3006" s="55"/>
      <c r="J3006" s="55" t="s">
        <v>134</v>
      </c>
      <c r="K3006" s="53" t="s">
        <v>51</v>
      </c>
      <c r="L3006" s="53"/>
      <c r="M3006" s="53">
        <v>3.0</v>
      </c>
      <c r="N3006" s="53" t="s">
        <v>440</v>
      </c>
      <c r="O3006" s="25">
        <v>0.0103032087135708</v>
      </c>
      <c r="P3006" s="25">
        <f>'LISTA DOS ITENS'!$O3006*'LISTA DOS ITENS'!$M3006</f>
        <v>0.03090962614</v>
      </c>
      <c r="Q3006" s="25">
        <v>79.7702</v>
      </c>
      <c r="R3006" s="25">
        <f>'LISTA DOS ITENS'!$Q3006*'LISTA DOS ITENS'!$M3006</f>
        <v>239.3106</v>
      </c>
      <c r="S3006" s="56">
        <f>IF('LISTA DOS ITENS'!$P3006&gt;'LISTA DOS ITENS'!$R3006,'LISTA DOS ITENS'!$P3006,'LISTA DOS ITENS'!$R3006)</f>
        <v>239.3106</v>
      </c>
      <c r="T3006" s="25">
        <v>27.037364047419892</v>
      </c>
      <c r="U3006" s="25">
        <f>'LISTA DOS ITENS'!$T3006*'LISTA DOS ITENS'!$M3006</f>
        <v>81.11209214</v>
      </c>
      <c r="V3006" s="56">
        <f t="array" ref="V3006">INDEX('RESUMO - LOTES E VMA'!$F$3:$F$181,MATCH('LISTA DOS ITENS'!$D3006,'RESUMO - LOTES E VMA'!$A$3:$A$181,0))</f>
        <v>165295.158</v>
      </c>
      <c r="W3006" s="57">
        <f>'LISTA DOS ITENS'!$U3006/'LISTA DOS ITENS'!$V3006</f>
        <v>0.0004907106361</v>
      </c>
      <c r="X3006" s="53" t="s">
        <v>53</v>
      </c>
      <c r="Y3006" s="53" t="s">
        <v>290</v>
      </c>
      <c r="Z3006" s="58" t="str">
        <f>'LISTA DOS ITENS'!$F3006&amp;"-"&amp;'LISTA DOS ITENS'!$H3006&amp;"-"&amp;'LISTA DOS ITENS'!$J3006&amp;"-"&amp;'LISTA DOS ITENS'!$K3006&amp;"-"&amp;'LISTA DOS ITENS'!$I3006</f>
        <v>10000505-2101-R026-A RECUPER-</v>
      </c>
      <c r="AA3006" s="59" t="str">
        <f t="array" ref="AA3006">INDEX('RESUMO - LOTES E VMA'!$M$3:$M$181,MATCH('LISTA DOS ITENS'!$D3006,'RESUMO - LOTES E VMA'!$A$3:$A$181,0))</f>
        <v>Para Leilão</v>
      </c>
      <c r="AB3006" s="60">
        <f t="array" ref="AB3006">INDEX('RESUMO - LOTES E VMA'!$J$3:$J$181,MATCH('LISTA DOS ITENS'!$D3006,'RESUMO - LOTES E VMA'!$A$3:$A$181,0))</f>
        <v>0.3449683371</v>
      </c>
      <c r="AC3006" s="29" t="str">
        <f t="array" ref="AC3006">INDEX('RESUMO - LOTES E VMA'!$L$3:$L$181,MATCH('LISTA DOS ITENS'!$D3006,'RESUMO - LOTES E VMA'!$A$3:$A$181,0))</f>
        <v>1% do Valor de Comparação do VMA</v>
      </c>
      <c r="AD3006" s="53" t="str">
        <f>VLOOKUP(Tabela1[[#This Row],[Índice]],[1]Planilha1!$A:$A,1,0)</f>
        <v>#ERROR!</v>
      </c>
    </row>
    <row r="3007" ht="15.75" customHeight="1">
      <c r="A3007" s="52">
        <v>258877.0</v>
      </c>
      <c r="B3007" s="53" t="s">
        <v>70</v>
      </c>
      <c r="C3007" s="53" t="s">
        <v>71</v>
      </c>
      <c r="D3007" s="22">
        <v>207405.0</v>
      </c>
      <c r="E3007" s="53" t="s">
        <v>119</v>
      </c>
      <c r="F3007" s="54">
        <v>1.0231155E7</v>
      </c>
      <c r="G3007" s="53" t="s">
        <v>2043</v>
      </c>
      <c r="H3007" s="55">
        <v>2101.0</v>
      </c>
      <c r="I3007" s="55"/>
      <c r="J3007" s="55" t="s">
        <v>134</v>
      </c>
      <c r="K3007" s="53" t="s">
        <v>51</v>
      </c>
      <c r="L3007" s="53"/>
      <c r="M3007" s="53">
        <v>1.0</v>
      </c>
      <c r="N3007" s="53" t="s">
        <v>440</v>
      </c>
      <c r="O3007" s="25">
        <v>0.009685230024213076</v>
      </c>
      <c r="P3007" s="25">
        <f>'LISTA DOS ITENS'!$O3007*'LISTA DOS ITENS'!$M3007</f>
        <v>0.009685230024</v>
      </c>
      <c r="Q3007" s="25">
        <v>716.1971</v>
      </c>
      <c r="R3007" s="25">
        <f>'LISTA DOS ITENS'!$Q3007*'LISTA DOS ITENS'!$M3007</f>
        <v>716.1971</v>
      </c>
      <c r="S3007" s="56">
        <f>IF('LISTA DOS ITENS'!$P3007&gt;'LISTA DOS ITENS'!$R3007,'LISTA DOS ITENS'!$P3007,'LISTA DOS ITENS'!$R3007)</f>
        <v>716.1971</v>
      </c>
      <c r="T3007" s="25">
        <v>242.74831606798514</v>
      </c>
      <c r="U3007" s="25">
        <f>'LISTA DOS ITENS'!$T3007*'LISTA DOS ITENS'!$M3007</f>
        <v>242.7483161</v>
      </c>
      <c r="V3007" s="56">
        <f t="array" ref="V3007">INDEX('RESUMO - LOTES E VMA'!$F$3:$F$181,MATCH('LISTA DOS ITENS'!$D3007,'RESUMO - LOTES E VMA'!$A$3:$A$181,0))</f>
        <v>165295.158</v>
      </c>
      <c r="W3007" s="57">
        <f>'LISTA DOS ITENS'!$U3007/'LISTA DOS ITENS'!$V3007</f>
        <v>0.001468574875</v>
      </c>
      <c r="X3007" s="53" t="s">
        <v>53</v>
      </c>
      <c r="Y3007" s="53" t="s">
        <v>290</v>
      </c>
      <c r="Z3007" s="58" t="str">
        <f>'LISTA DOS ITENS'!$F3007&amp;"-"&amp;'LISTA DOS ITENS'!$H3007&amp;"-"&amp;'LISTA DOS ITENS'!$J3007&amp;"-"&amp;'LISTA DOS ITENS'!$K3007&amp;"-"&amp;'LISTA DOS ITENS'!$I3007</f>
        <v>10231155-2101-R026-A RECUPER-</v>
      </c>
      <c r="AA3007" s="59" t="str">
        <f t="array" ref="AA3007">INDEX('RESUMO - LOTES E VMA'!$M$3:$M$181,MATCH('LISTA DOS ITENS'!$D3007,'RESUMO - LOTES E VMA'!$A$3:$A$181,0))</f>
        <v>Para Leilão</v>
      </c>
      <c r="AB3007" s="60">
        <f t="array" ref="AB3007">INDEX('RESUMO - LOTES E VMA'!$J$3:$J$181,MATCH('LISTA DOS ITENS'!$D3007,'RESUMO - LOTES E VMA'!$A$3:$A$181,0))</f>
        <v>0.3449683371</v>
      </c>
      <c r="AC3007" s="29" t="str">
        <f t="array" ref="AC3007">INDEX('RESUMO - LOTES E VMA'!$L$3:$L$181,MATCH('LISTA DOS ITENS'!$D3007,'RESUMO - LOTES E VMA'!$A$3:$A$181,0))</f>
        <v>1% do Valor de Comparação do VMA</v>
      </c>
      <c r="AD3007" s="53" t="str">
        <f>VLOOKUP(Tabela1[[#This Row],[Índice]],[1]Planilha1!$A:$A,1,0)</f>
        <v>#ERROR!</v>
      </c>
    </row>
    <row r="3008" ht="15.75" customHeight="1">
      <c r="A3008" s="52">
        <v>260122.0</v>
      </c>
      <c r="B3008" s="53" t="s">
        <v>70</v>
      </c>
      <c r="C3008" s="53" t="s">
        <v>71</v>
      </c>
      <c r="D3008" s="22">
        <v>207449.0</v>
      </c>
      <c r="E3008" s="53" t="s">
        <v>119</v>
      </c>
      <c r="F3008" s="54">
        <v>1.0219672E7</v>
      </c>
      <c r="G3008" s="53" t="s">
        <v>2099</v>
      </c>
      <c r="H3008" s="55">
        <v>2101.0</v>
      </c>
      <c r="I3008" s="55"/>
      <c r="J3008" s="55" t="s">
        <v>126</v>
      </c>
      <c r="K3008" s="53" t="s">
        <v>117</v>
      </c>
      <c r="L3008" s="53"/>
      <c r="M3008" s="53">
        <v>18.0</v>
      </c>
      <c r="N3008" s="53" t="s">
        <v>52</v>
      </c>
      <c r="O3008" s="25">
        <v>67.41111111111111</v>
      </c>
      <c r="P3008" s="25">
        <f>'LISTA DOS ITENS'!$O3008*'LISTA DOS ITENS'!$M3008</f>
        <v>1213.4</v>
      </c>
      <c r="Q3008" s="25">
        <v>76.22</v>
      </c>
      <c r="R3008" s="25">
        <f>'LISTA DOS ITENS'!$Q3008*'LISTA DOS ITENS'!$M3008</f>
        <v>1371.96</v>
      </c>
      <c r="S3008" s="56">
        <f>IF('LISTA DOS ITENS'!$P3008&gt;'LISTA DOS ITENS'!$R3008,'LISTA DOS ITENS'!$P3008,'LISTA DOS ITENS'!$R3008)</f>
        <v>1371.96</v>
      </c>
      <c r="T3008" s="25">
        <v>4.892541794642936</v>
      </c>
      <c r="U3008" s="25">
        <f>'LISTA DOS ITENS'!$T3008*'LISTA DOS ITENS'!$M3008</f>
        <v>88.0657523</v>
      </c>
      <c r="V3008" s="56">
        <f t="array" ref="V3008">INDEX('RESUMO - LOTES E VMA'!$F$3:$F$181,MATCH('LISTA DOS ITENS'!$D3008,'RESUMO - LOTES E VMA'!$A$3:$A$181,0))</f>
        <v>34169.51234</v>
      </c>
      <c r="W3008" s="57">
        <f>'LISTA DOS ITENS'!$U3008/'LISTA DOS ITENS'!$V3008</f>
        <v>0.002577319554</v>
      </c>
      <c r="X3008" s="53" t="s">
        <v>53</v>
      </c>
      <c r="Y3008" s="53" t="s">
        <v>290</v>
      </c>
      <c r="Z3008" s="58" t="str">
        <f>'LISTA DOS ITENS'!$F3008&amp;"-"&amp;'LISTA DOS ITENS'!$H3008&amp;"-"&amp;'LISTA DOS ITENS'!$J3008&amp;"-"&amp;'LISTA DOS ITENS'!$K3008&amp;"-"&amp;'LISTA DOS ITENS'!$I3008</f>
        <v>10219672-2101-0026-CONS/IAMN-</v>
      </c>
      <c r="AA3008" s="59" t="str">
        <f t="array" ref="AA3008">INDEX('RESUMO - LOTES E VMA'!$M$3:$M$181,MATCH('LISTA DOS ITENS'!$D3008,'RESUMO - LOTES E VMA'!$A$3:$A$181,0))</f>
        <v>Para Leilão</v>
      </c>
      <c r="AB3008" s="60">
        <f t="array" ref="AB3008">INDEX('RESUMO - LOTES E VMA'!$J$3:$J$181,MATCH('LISTA DOS ITENS'!$D3008,'RESUMO - LOTES E VMA'!$A$3:$A$181,0))</f>
        <v>0.07140660846</v>
      </c>
      <c r="AC3008" s="29" t="str">
        <f t="array" ref="AC3008">INDEX('RESUMO - LOTES E VMA'!$L$3:$L$181,MATCH('LISTA DOS ITENS'!$D3008,'RESUMO - LOTES E VMA'!$A$3:$A$181,0))</f>
        <v>1% do Valor de Comparação do VMA</v>
      </c>
      <c r="AD3008" s="53" t="str">
        <f>VLOOKUP(Tabela1[[#This Row],[Índice]],[1]Planilha1!$A:$A,1,0)</f>
        <v>#ERROR!</v>
      </c>
    </row>
    <row r="3009" ht="15.75" customHeight="1">
      <c r="A3009" s="52">
        <v>260123.0</v>
      </c>
      <c r="B3009" s="53" t="s">
        <v>70</v>
      </c>
      <c r="C3009" s="53" t="s">
        <v>71</v>
      </c>
      <c r="D3009" s="22">
        <v>207449.0</v>
      </c>
      <c r="E3009" s="53" t="s">
        <v>119</v>
      </c>
      <c r="F3009" s="54">
        <v>1.0219672E7</v>
      </c>
      <c r="G3009" s="53" t="s">
        <v>2099</v>
      </c>
      <c r="H3009" s="55">
        <v>2101.0</v>
      </c>
      <c r="I3009" s="55" t="s">
        <v>130</v>
      </c>
      <c r="J3009" s="55" t="s">
        <v>126</v>
      </c>
      <c r="K3009" s="53" t="s">
        <v>122</v>
      </c>
      <c r="L3009" s="53"/>
      <c r="M3009" s="53">
        <v>44.0</v>
      </c>
      <c r="N3009" s="53" t="s">
        <v>52</v>
      </c>
      <c r="O3009" s="25">
        <v>75.49822222222222</v>
      </c>
      <c r="P3009" s="25">
        <f>'LISTA DOS ITENS'!$O3009*'LISTA DOS ITENS'!$M3009</f>
        <v>3321.921778</v>
      </c>
      <c r="Q3009" s="25">
        <v>76.22</v>
      </c>
      <c r="R3009" s="25">
        <f>'LISTA DOS ITENS'!$Q3009*'LISTA DOS ITENS'!$M3009</f>
        <v>3353.68</v>
      </c>
      <c r="S3009" s="56">
        <f>IF('LISTA DOS ITENS'!$P3009&gt;'LISTA DOS ITENS'!$R3009,'LISTA DOS ITENS'!$P3009,'LISTA DOS ITENS'!$R3009)</f>
        <v>3353.68</v>
      </c>
      <c r="T3009" s="25">
        <v>4.892541794642936</v>
      </c>
      <c r="U3009" s="25">
        <f>'LISTA DOS ITENS'!$T3009*'LISTA DOS ITENS'!$M3009</f>
        <v>215.271839</v>
      </c>
      <c r="V3009" s="56">
        <f t="array" ref="V3009">INDEX('RESUMO - LOTES E VMA'!$F$3:$F$181,MATCH('LISTA DOS ITENS'!$D3009,'RESUMO - LOTES E VMA'!$A$3:$A$181,0))</f>
        <v>34169.51234</v>
      </c>
      <c r="W3009" s="57">
        <f>'LISTA DOS ITENS'!$U3009/'LISTA DOS ITENS'!$V3009</f>
        <v>0.006300114466</v>
      </c>
      <c r="X3009" s="53" t="s">
        <v>53</v>
      </c>
      <c r="Y3009" s="53" t="s">
        <v>290</v>
      </c>
      <c r="Z3009" s="58" t="str">
        <f>'LISTA DOS ITENS'!$F3009&amp;"-"&amp;'LISTA DOS ITENS'!$H3009&amp;"-"&amp;'LISTA DOS ITENS'!$J3009&amp;"-"&amp;'LISTA DOS ITENS'!$K3009&amp;"-"&amp;'LISTA DOS ITENS'!$I3009</f>
        <v>10219672-2101-0026-IMOB/IAMN-ED-1000-01.02</v>
      </c>
      <c r="AA3009" s="59" t="str">
        <f t="array" ref="AA3009">INDEX('RESUMO - LOTES E VMA'!$M$3:$M$181,MATCH('LISTA DOS ITENS'!$D3009,'RESUMO - LOTES E VMA'!$A$3:$A$181,0))</f>
        <v>Para Leilão</v>
      </c>
      <c r="AB3009" s="60">
        <f t="array" ref="AB3009">INDEX('RESUMO - LOTES E VMA'!$J$3:$J$181,MATCH('LISTA DOS ITENS'!$D3009,'RESUMO - LOTES E VMA'!$A$3:$A$181,0))</f>
        <v>0.07140660846</v>
      </c>
      <c r="AC3009" s="29" t="str">
        <f t="array" ref="AC3009">INDEX('RESUMO - LOTES E VMA'!$L$3:$L$181,MATCH('LISTA DOS ITENS'!$D3009,'RESUMO - LOTES E VMA'!$A$3:$A$181,0))</f>
        <v>1% do Valor de Comparação do VMA</v>
      </c>
      <c r="AD3009" s="53" t="str">
        <f>VLOOKUP(Tabela1[[#This Row],[Índice]],[1]Planilha1!$A:$A,1,0)</f>
        <v>#ERROR!</v>
      </c>
    </row>
    <row r="3010" ht="15.75" customHeight="1">
      <c r="A3010" s="52">
        <v>260124.0</v>
      </c>
      <c r="B3010" s="53" t="s">
        <v>70</v>
      </c>
      <c r="C3010" s="53" t="s">
        <v>71</v>
      </c>
      <c r="D3010" s="22">
        <v>207449.0</v>
      </c>
      <c r="E3010" s="53" t="s">
        <v>119</v>
      </c>
      <c r="F3010" s="54">
        <v>1.0219672E7</v>
      </c>
      <c r="G3010" s="53" t="s">
        <v>2099</v>
      </c>
      <c r="H3010" s="55">
        <v>2101.0</v>
      </c>
      <c r="I3010" s="55" t="s">
        <v>81</v>
      </c>
      <c r="J3010" s="55" t="s">
        <v>126</v>
      </c>
      <c r="K3010" s="53" t="s">
        <v>117</v>
      </c>
      <c r="L3010" s="53"/>
      <c r="M3010" s="53">
        <v>63.0</v>
      </c>
      <c r="N3010" s="53" t="s">
        <v>52</v>
      </c>
      <c r="O3010" s="25">
        <v>70.65777777777777</v>
      </c>
      <c r="P3010" s="25">
        <f>'LISTA DOS ITENS'!$O3010*'LISTA DOS ITENS'!$M3010</f>
        <v>4451.44</v>
      </c>
      <c r="Q3010" s="25">
        <v>76.22</v>
      </c>
      <c r="R3010" s="25">
        <f>'LISTA DOS ITENS'!$Q3010*'LISTA DOS ITENS'!$M3010</f>
        <v>4801.86</v>
      </c>
      <c r="S3010" s="56">
        <f>IF('LISTA DOS ITENS'!$P3010&gt;'LISTA DOS ITENS'!$R3010,'LISTA DOS ITENS'!$P3010,'LISTA DOS ITENS'!$R3010)</f>
        <v>4801.86</v>
      </c>
      <c r="T3010" s="25">
        <v>4.892541794642936</v>
      </c>
      <c r="U3010" s="25">
        <f>'LISTA DOS ITENS'!$T3010*'LISTA DOS ITENS'!$M3010</f>
        <v>308.2301331</v>
      </c>
      <c r="V3010" s="56">
        <f t="array" ref="V3010">INDEX('RESUMO - LOTES E VMA'!$F$3:$F$181,MATCH('LISTA DOS ITENS'!$D3010,'RESUMO - LOTES E VMA'!$A$3:$A$181,0))</f>
        <v>34169.51234</v>
      </c>
      <c r="W3010" s="57">
        <f>'LISTA DOS ITENS'!$U3010/'LISTA DOS ITENS'!$V3010</f>
        <v>0.00902061844</v>
      </c>
      <c r="X3010" s="53" t="s">
        <v>53</v>
      </c>
      <c r="Y3010" s="53" t="s">
        <v>290</v>
      </c>
      <c r="Z3010" s="58" t="str">
        <f>'LISTA DOS ITENS'!$F3010&amp;"-"&amp;'LISTA DOS ITENS'!$H3010&amp;"-"&amp;'LISTA DOS ITENS'!$J3010&amp;"-"&amp;'LISTA DOS ITENS'!$K3010&amp;"-"&amp;'LISTA DOS ITENS'!$I3010</f>
        <v>10219672-2101-0026-CONS/IAMN-ED-1000-01.01</v>
      </c>
      <c r="AA3010" s="59" t="str">
        <f t="array" ref="AA3010">INDEX('RESUMO - LOTES E VMA'!$M$3:$M$181,MATCH('LISTA DOS ITENS'!$D3010,'RESUMO - LOTES E VMA'!$A$3:$A$181,0))</f>
        <v>Para Leilão</v>
      </c>
      <c r="AB3010" s="60">
        <f t="array" ref="AB3010">INDEX('RESUMO - LOTES E VMA'!$J$3:$J$181,MATCH('LISTA DOS ITENS'!$D3010,'RESUMO - LOTES E VMA'!$A$3:$A$181,0))</f>
        <v>0.07140660846</v>
      </c>
      <c r="AC3010" s="29" t="str">
        <f t="array" ref="AC3010">INDEX('RESUMO - LOTES E VMA'!$L$3:$L$181,MATCH('LISTA DOS ITENS'!$D3010,'RESUMO - LOTES E VMA'!$A$3:$A$181,0))</f>
        <v>1% do Valor de Comparação do VMA</v>
      </c>
      <c r="AD3010" s="53" t="str">
        <f>VLOOKUP(Tabela1[[#This Row],[Índice]],[1]Planilha1!$A:$A,1,0)</f>
        <v>#ERROR!</v>
      </c>
    </row>
    <row r="3011" ht="15.75" customHeight="1">
      <c r="A3011" s="52">
        <v>260125.0</v>
      </c>
      <c r="B3011" s="53" t="s">
        <v>70</v>
      </c>
      <c r="C3011" s="53" t="s">
        <v>71</v>
      </c>
      <c r="D3011" s="22">
        <v>207449.0</v>
      </c>
      <c r="E3011" s="53" t="s">
        <v>119</v>
      </c>
      <c r="F3011" s="54">
        <v>1.0219672E7</v>
      </c>
      <c r="G3011" s="53" t="s">
        <v>2099</v>
      </c>
      <c r="H3011" s="55">
        <v>2101.0</v>
      </c>
      <c r="I3011" s="55"/>
      <c r="J3011" s="55" t="s">
        <v>126</v>
      </c>
      <c r="K3011" s="53" t="s">
        <v>73</v>
      </c>
      <c r="L3011" s="53"/>
      <c r="M3011" s="53">
        <v>11.0</v>
      </c>
      <c r="N3011" s="53" t="s">
        <v>52</v>
      </c>
      <c r="O3011" s="25">
        <v>65.57272727272726</v>
      </c>
      <c r="P3011" s="25">
        <f>'LISTA DOS ITENS'!$O3011*'LISTA DOS ITENS'!$M3011</f>
        <v>721.3</v>
      </c>
      <c r="Q3011" s="25">
        <v>76.22</v>
      </c>
      <c r="R3011" s="25">
        <f>'LISTA DOS ITENS'!$Q3011*'LISTA DOS ITENS'!$M3011</f>
        <v>838.42</v>
      </c>
      <c r="S3011" s="56">
        <f>IF('LISTA DOS ITENS'!$P3011&gt;'LISTA DOS ITENS'!$R3011,'LISTA DOS ITENS'!$P3011,'LISTA DOS ITENS'!$R3011)</f>
        <v>838.42</v>
      </c>
      <c r="T3011" s="25">
        <v>4.892541794642936</v>
      </c>
      <c r="U3011" s="25">
        <f>'LISTA DOS ITENS'!$T3011*'LISTA DOS ITENS'!$M3011</f>
        <v>53.81795974</v>
      </c>
      <c r="V3011" s="56">
        <f t="array" ref="V3011">INDEX('RESUMO - LOTES E VMA'!$F$3:$F$181,MATCH('LISTA DOS ITENS'!$D3011,'RESUMO - LOTES E VMA'!$A$3:$A$181,0))</f>
        <v>34169.51234</v>
      </c>
      <c r="W3011" s="57">
        <f>'LISTA DOS ITENS'!$U3011/'LISTA DOS ITENS'!$V3011</f>
        <v>0.001575028617</v>
      </c>
      <c r="X3011" s="53" t="s">
        <v>53</v>
      </c>
      <c r="Y3011" s="53" t="s">
        <v>290</v>
      </c>
      <c r="Z3011" s="58" t="str">
        <f>'LISTA DOS ITENS'!$F3011&amp;"-"&amp;'LISTA DOS ITENS'!$H3011&amp;"-"&amp;'LISTA DOS ITENS'!$J3011&amp;"-"&amp;'LISTA DOS ITENS'!$K3011&amp;"-"&amp;'LISTA DOS ITENS'!$I3011</f>
        <v>10219672-2101-0026-CONS/NAC-</v>
      </c>
      <c r="AA3011" s="59" t="str">
        <f t="array" ref="AA3011">INDEX('RESUMO - LOTES E VMA'!$M$3:$M$181,MATCH('LISTA DOS ITENS'!$D3011,'RESUMO - LOTES E VMA'!$A$3:$A$181,0))</f>
        <v>Para Leilão</v>
      </c>
      <c r="AB3011" s="60">
        <f t="array" ref="AB3011">INDEX('RESUMO - LOTES E VMA'!$J$3:$J$181,MATCH('LISTA DOS ITENS'!$D3011,'RESUMO - LOTES E VMA'!$A$3:$A$181,0))</f>
        <v>0.07140660846</v>
      </c>
      <c r="AC3011" s="29" t="str">
        <f t="array" ref="AC3011">INDEX('RESUMO - LOTES E VMA'!$L$3:$L$181,MATCH('LISTA DOS ITENS'!$D3011,'RESUMO - LOTES E VMA'!$A$3:$A$181,0))</f>
        <v>1% do Valor de Comparação do VMA</v>
      </c>
      <c r="AD3011" s="53" t="str">
        <f>VLOOKUP(Tabela1[[#This Row],[Índice]],[1]Planilha1!$A:$A,1,0)</f>
        <v>#ERROR!</v>
      </c>
    </row>
    <row r="3012" ht="15.75" customHeight="1">
      <c r="A3012" s="52">
        <v>260126.0</v>
      </c>
      <c r="B3012" s="53" t="s">
        <v>70</v>
      </c>
      <c r="C3012" s="53" t="s">
        <v>71</v>
      </c>
      <c r="D3012" s="22">
        <v>207449.0</v>
      </c>
      <c r="E3012" s="53" t="s">
        <v>119</v>
      </c>
      <c r="F3012" s="54">
        <v>1.0219672E7</v>
      </c>
      <c r="G3012" s="53" t="s">
        <v>2099</v>
      </c>
      <c r="H3012" s="55">
        <v>2101.0</v>
      </c>
      <c r="I3012" s="55" t="s">
        <v>81</v>
      </c>
      <c r="J3012" s="55" t="s">
        <v>126</v>
      </c>
      <c r="K3012" s="53" t="s">
        <v>73</v>
      </c>
      <c r="L3012" s="53"/>
      <c r="M3012" s="53">
        <v>12.0</v>
      </c>
      <c r="N3012" s="53" t="s">
        <v>52</v>
      </c>
      <c r="O3012" s="25">
        <v>58.36375</v>
      </c>
      <c r="P3012" s="25">
        <f>'LISTA DOS ITENS'!$O3012*'LISTA DOS ITENS'!$M3012</f>
        <v>700.365</v>
      </c>
      <c r="Q3012" s="25">
        <v>76.22</v>
      </c>
      <c r="R3012" s="25">
        <f>'LISTA DOS ITENS'!$Q3012*'LISTA DOS ITENS'!$M3012</f>
        <v>914.64</v>
      </c>
      <c r="S3012" s="56">
        <f>IF('LISTA DOS ITENS'!$P3012&gt;'LISTA DOS ITENS'!$R3012,'LISTA DOS ITENS'!$P3012,'LISTA DOS ITENS'!$R3012)</f>
        <v>914.64</v>
      </c>
      <c r="T3012" s="25">
        <v>4.892541794642936</v>
      </c>
      <c r="U3012" s="25">
        <f>'LISTA DOS ITENS'!$T3012*'LISTA DOS ITENS'!$M3012</f>
        <v>58.71050154</v>
      </c>
      <c r="V3012" s="56">
        <f t="array" ref="V3012">INDEX('RESUMO - LOTES E VMA'!$F$3:$F$181,MATCH('LISTA DOS ITENS'!$D3012,'RESUMO - LOTES E VMA'!$A$3:$A$181,0))</f>
        <v>34169.51234</v>
      </c>
      <c r="W3012" s="57">
        <f>'LISTA DOS ITENS'!$U3012/'LISTA DOS ITENS'!$V3012</f>
        <v>0.001718213036</v>
      </c>
      <c r="X3012" s="53" t="s">
        <v>53</v>
      </c>
      <c r="Y3012" s="53" t="s">
        <v>290</v>
      </c>
      <c r="Z3012" s="58" t="str">
        <f>'LISTA DOS ITENS'!$F3012&amp;"-"&amp;'LISTA DOS ITENS'!$H3012&amp;"-"&amp;'LISTA DOS ITENS'!$J3012&amp;"-"&amp;'LISTA DOS ITENS'!$K3012&amp;"-"&amp;'LISTA DOS ITENS'!$I3012</f>
        <v>10219672-2101-0026-CONS/NAC-ED-1000-01.01</v>
      </c>
      <c r="AA3012" s="59" t="str">
        <f t="array" ref="AA3012">INDEX('RESUMO - LOTES E VMA'!$M$3:$M$181,MATCH('LISTA DOS ITENS'!$D3012,'RESUMO - LOTES E VMA'!$A$3:$A$181,0))</f>
        <v>Para Leilão</v>
      </c>
      <c r="AB3012" s="60">
        <f t="array" ref="AB3012">INDEX('RESUMO - LOTES E VMA'!$J$3:$J$181,MATCH('LISTA DOS ITENS'!$D3012,'RESUMO - LOTES E VMA'!$A$3:$A$181,0))</f>
        <v>0.07140660846</v>
      </c>
      <c r="AC3012" s="29" t="str">
        <f t="array" ref="AC3012">INDEX('RESUMO - LOTES E VMA'!$L$3:$L$181,MATCH('LISTA DOS ITENS'!$D3012,'RESUMO - LOTES E VMA'!$A$3:$A$181,0))</f>
        <v>1% do Valor de Comparação do VMA</v>
      </c>
      <c r="AD3012" s="53" t="str">
        <f>VLOOKUP(Tabela1[[#This Row],[Índice]],[1]Planilha1!$A:$A,1,0)</f>
        <v>#ERROR!</v>
      </c>
    </row>
    <row r="3013" ht="15.75" customHeight="1">
      <c r="A3013" s="52">
        <v>260127.0</v>
      </c>
      <c r="B3013" s="53" t="s">
        <v>70</v>
      </c>
      <c r="C3013" s="53" t="s">
        <v>71</v>
      </c>
      <c r="D3013" s="22">
        <v>207449.0</v>
      </c>
      <c r="E3013" s="53" t="s">
        <v>119</v>
      </c>
      <c r="F3013" s="54">
        <v>1.0219672E7</v>
      </c>
      <c r="G3013" s="53" t="s">
        <v>2099</v>
      </c>
      <c r="H3013" s="55">
        <v>2101.0</v>
      </c>
      <c r="I3013" s="55" t="s">
        <v>81</v>
      </c>
      <c r="J3013" s="55" t="s">
        <v>126</v>
      </c>
      <c r="K3013" s="53" t="s">
        <v>122</v>
      </c>
      <c r="L3013" s="53"/>
      <c r="M3013" s="53">
        <v>8.0</v>
      </c>
      <c r="N3013" s="53" t="s">
        <v>52</v>
      </c>
      <c r="O3013" s="25">
        <v>75.7025</v>
      </c>
      <c r="P3013" s="25">
        <f>'LISTA DOS ITENS'!$O3013*'LISTA DOS ITENS'!$M3013</f>
        <v>605.62</v>
      </c>
      <c r="Q3013" s="25">
        <v>76.22</v>
      </c>
      <c r="R3013" s="25">
        <f>'LISTA DOS ITENS'!$Q3013*'LISTA DOS ITENS'!$M3013</f>
        <v>609.76</v>
      </c>
      <c r="S3013" s="56">
        <f>IF('LISTA DOS ITENS'!$P3013&gt;'LISTA DOS ITENS'!$R3013,'LISTA DOS ITENS'!$P3013,'LISTA DOS ITENS'!$R3013)</f>
        <v>609.76</v>
      </c>
      <c r="T3013" s="25">
        <v>4.892541794642936</v>
      </c>
      <c r="U3013" s="25">
        <f>'LISTA DOS ITENS'!$T3013*'LISTA DOS ITENS'!$M3013</f>
        <v>39.14033436</v>
      </c>
      <c r="V3013" s="56">
        <f t="array" ref="V3013">INDEX('RESUMO - LOTES E VMA'!$F$3:$F$181,MATCH('LISTA DOS ITENS'!$D3013,'RESUMO - LOTES E VMA'!$A$3:$A$181,0))</f>
        <v>34169.51234</v>
      </c>
      <c r="W3013" s="57">
        <f>'LISTA DOS ITENS'!$U3013/'LISTA DOS ITENS'!$V3013</f>
        <v>0.001145475357</v>
      </c>
      <c r="X3013" s="53" t="s">
        <v>53</v>
      </c>
      <c r="Y3013" s="53" t="s">
        <v>290</v>
      </c>
      <c r="Z3013" s="58" t="str">
        <f>'LISTA DOS ITENS'!$F3013&amp;"-"&amp;'LISTA DOS ITENS'!$H3013&amp;"-"&amp;'LISTA DOS ITENS'!$J3013&amp;"-"&amp;'LISTA DOS ITENS'!$K3013&amp;"-"&amp;'LISTA DOS ITENS'!$I3013</f>
        <v>10219672-2101-0026-IMOB/IAMN-ED-1000-01.01</v>
      </c>
      <c r="AA3013" s="59" t="str">
        <f t="array" ref="AA3013">INDEX('RESUMO - LOTES E VMA'!$M$3:$M$181,MATCH('LISTA DOS ITENS'!$D3013,'RESUMO - LOTES E VMA'!$A$3:$A$181,0))</f>
        <v>Para Leilão</v>
      </c>
      <c r="AB3013" s="60">
        <f t="array" ref="AB3013">INDEX('RESUMO - LOTES E VMA'!$J$3:$J$181,MATCH('LISTA DOS ITENS'!$D3013,'RESUMO - LOTES E VMA'!$A$3:$A$181,0))</f>
        <v>0.07140660846</v>
      </c>
      <c r="AC3013" s="29" t="str">
        <f t="array" ref="AC3013">INDEX('RESUMO - LOTES E VMA'!$L$3:$L$181,MATCH('LISTA DOS ITENS'!$D3013,'RESUMO - LOTES E VMA'!$A$3:$A$181,0))</f>
        <v>1% do Valor de Comparação do VMA</v>
      </c>
      <c r="AD3013" s="53" t="str">
        <f>VLOOKUP(Tabela1[[#This Row],[Índice]],[1]Planilha1!$A:$A,1,0)</f>
        <v>#ERROR!</v>
      </c>
    </row>
    <row r="3014" ht="15.75" customHeight="1">
      <c r="A3014" s="52">
        <v>260128.0</v>
      </c>
      <c r="B3014" s="53" t="s">
        <v>70</v>
      </c>
      <c r="C3014" s="53" t="s">
        <v>71</v>
      </c>
      <c r="D3014" s="22">
        <v>207449.0</v>
      </c>
      <c r="E3014" s="53" t="s">
        <v>119</v>
      </c>
      <c r="F3014" s="54">
        <v>1.0219717E7</v>
      </c>
      <c r="G3014" s="53" t="s">
        <v>2100</v>
      </c>
      <c r="H3014" s="55">
        <v>2101.0</v>
      </c>
      <c r="I3014" s="55" t="s">
        <v>130</v>
      </c>
      <c r="J3014" s="55" t="s">
        <v>126</v>
      </c>
      <c r="K3014" s="53" t="s">
        <v>117</v>
      </c>
      <c r="L3014" s="53"/>
      <c r="M3014" s="53">
        <v>23.0</v>
      </c>
      <c r="N3014" s="53" t="s">
        <v>52</v>
      </c>
      <c r="O3014" s="25">
        <v>154.0021739130435</v>
      </c>
      <c r="P3014" s="25">
        <f>'LISTA DOS ITENS'!$O3014*'LISTA DOS ITENS'!$M3014</f>
        <v>3542.05</v>
      </c>
      <c r="Q3014" s="25">
        <v>174.78</v>
      </c>
      <c r="R3014" s="25">
        <f>'LISTA DOS ITENS'!$Q3014*'LISTA DOS ITENS'!$M3014</f>
        <v>4019.94</v>
      </c>
      <c r="S3014" s="56">
        <f>IF('LISTA DOS ITENS'!$P3014&gt;'LISTA DOS ITENS'!$R3014,'LISTA DOS ITENS'!$P3014,'LISTA DOS ITENS'!$R3014)</f>
        <v>4019.94</v>
      </c>
      <c r="T3014" s="25">
        <v>11.219082325737238</v>
      </c>
      <c r="U3014" s="25">
        <f>'LISTA DOS ITENS'!$T3014*'LISTA DOS ITENS'!$M3014</f>
        <v>258.0388935</v>
      </c>
      <c r="V3014" s="56">
        <f t="array" ref="V3014">INDEX('RESUMO - LOTES E VMA'!$F$3:$F$181,MATCH('LISTA DOS ITENS'!$D3014,'RESUMO - LOTES E VMA'!$A$3:$A$181,0))</f>
        <v>34169.51234</v>
      </c>
      <c r="W3014" s="57">
        <f>'LISTA DOS ITENS'!$U3014/'LISTA DOS ITENS'!$V3014</f>
        <v>0.007551728891</v>
      </c>
      <c r="X3014" s="53" t="s">
        <v>53</v>
      </c>
      <c r="Y3014" s="53" t="s">
        <v>290</v>
      </c>
      <c r="Z3014" s="58" t="str">
        <f>'LISTA DOS ITENS'!$F3014&amp;"-"&amp;'LISTA DOS ITENS'!$H3014&amp;"-"&amp;'LISTA DOS ITENS'!$J3014&amp;"-"&amp;'LISTA DOS ITENS'!$K3014&amp;"-"&amp;'LISTA DOS ITENS'!$I3014</f>
        <v>10219717-2101-0026-CONS/IAMN-ED-1000-01.02</v>
      </c>
      <c r="AA3014" s="59" t="str">
        <f t="array" ref="AA3014">INDEX('RESUMO - LOTES E VMA'!$M$3:$M$181,MATCH('LISTA DOS ITENS'!$D3014,'RESUMO - LOTES E VMA'!$A$3:$A$181,0))</f>
        <v>Para Leilão</v>
      </c>
      <c r="AB3014" s="60">
        <f t="array" ref="AB3014">INDEX('RESUMO - LOTES E VMA'!$J$3:$J$181,MATCH('LISTA DOS ITENS'!$D3014,'RESUMO - LOTES E VMA'!$A$3:$A$181,0))</f>
        <v>0.07140660846</v>
      </c>
      <c r="AC3014" s="29" t="str">
        <f t="array" ref="AC3014">INDEX('RESUMO - LOTES E VMA'!$L$3:$L$181,MATCH('LISTA DOS ITENS'!$D3014,'RESUMO - LOTES E VMA'!$A$3:$A$181,0))</f>
        <v>1% do Valor de Comparação do VMA</v>
      </c>
      <c r="AD3014" s="53" t="str">
        <f>VLOOKUP(Tabela1[[#This Row],[Índice]],[1]Planilha1!$A:$A,1,0)</f>
        <v>#ERROR!</v>
      </c>
    </row>
    <row r="3015" ht="15.75" customHeight="1">
      <c r="A3015" s="52">
        <v>260129.0</v>
      </c>
      <c r="B3015" s="53" t="s">
        <v>70</v>
      </c>
      <c r="C3015" s="53" t="s">
        <v>71</v>
      </c>
      <c r="D3015" s="22">
        <v>207449.0</v>
      </c>
      <c r="E3015" s="53" t="s">
        <v>119</v>
      </c>
      <c r="F3015" s="54">
        <v>1.0219717E7</v>
      </c>
      <c r="G3015" s="53" t="s">
        <v>2100</v>
      </c>
      <c r="H3015" s="55">
        <v>2101.0</v>
      </c>
      <c r="I3015" s="55" t="s">
        <v>2003</v>
      </c>
      <c r="J3015" s="55" t="s">
        <v>126</v>
      </c>
      <c r="K3015" s="53" t="s">
        <v>117</v>
      </c>
      <c r="L3015" s="53"/>
      <c r="M3015" s="53">
        <v>7.0</v>
      </c>
      <c r="N3015" s="53" t="s">
        <v>52</v>
      </c>
      <c r="O3015" s="25">
        <v>154.00181818181818</v>
      </c>
      <c r="P3015" s="25">
        <f>'LISTA DOS ITENS'!$O3015*'LISTA DOS ITENS'!$M3015</f>
        <v>1078.012727</v>
      </c>
      <c r="Q3015" s="25">
        <v>174.78</v>
      </c>
      <c r="R3015" s="25">
        <f>'LISTA DOS ITENS'!$Q3015*'LISTA DOS ITENS'!$M3015</f>
        <v>1223.46</v>
      </c>
      <c r="S3015" s="56">
        <f>IF('LISTA DOS ITENS'!$P3015&gt;'LISTA DOS ITENS'!$R3015,'LISTA DOS ITENS'!$P3015,'LISTA DOS ITENS'!$R3015)</f>
        <v>1223.46</v>
      </c>
      <c r="T3015" s="25">
        <v>11.219082325737238</v>
      </c>
      <c r="U3015" s="25">
        <f>'LISTA DOS ITENS'!$T3015*'LISTA DOS ITENS'!$M3015</f>
        <v>78.53357628</v>
      </c>
      <c r="V3015" s="56">
        <f t="array" ref="V3015">INDEX('RESUMO - LOTES E VMA'!$F$3:$F$181,MATCH('LISTA DOS ITENS'!$D3015,'RESUMO - LOTES E VMA'!$A$3:$A$181,0))</f>
        <v>34169.51234</v>
      </c>
      <c r="W3015" s="57">
        <f>'LISTA DOS ITENS'!$U3015/'LISTA DOS ITENS'!$V3015</f>
        <v>0.002298352271</v>
      </c>
      <c r="X3015" s="53" t="s">
        <v>53</v>
      </c>
      <c r="Y3015" s="53" t="s">
        <v>290</v>
      </c>
      <c r="Z3015" s="58" t="str">
        <f>'LISTA DOS ITENS'!$F3015&amp;"-"&amp;'LISTA DOS ITENS'!$H3015&amp;"-"&amp;'LISTA DOS ITENS'!$J3015&amp;"-"&amp;'LISTA DOS ITENS'!$K3015&amp;"-"&amp;'LISTA DOS ITENS'!$I3015</f>
        <v>10219717-2101-0026-CONS/IAMN-IN-3519-04-008-MRP</v>
      </c>
      <c r="AA3015" s="59" t="str">
        <f t="array" ref="AA3015">INDEX('RESUMO - LOTES E VMA'!$M$3:$M$181,MATCH('LISTA DOS ITENS'!$D3015,'RESUMO - LOTES E VMA'!$A$3:$A$181,0))</f>
        <v>Para Leilão</v>
      </c>
      <c r="AB3015" s="60">
        <f t="array" ref="AB3015">INDEX('RESUMO - LOTES E VMA'!$J$3:$J$181,MATCH('LISTA DOS ITENS'!$D3015,'RESUMO - LOTES E VMA'!$A$3:$A$181,0))</f>
        <v>0.07140660846</v>
      </c>
      <c r="AC3015" s="29" t="str">
        <f t="array" ref="AC3015">INDEX('RESUMO - LOTES E VMA'!$L$3:$L$181,MATCH('LISTA DOS ITENS'!$D3015,'RESUMO - LOTES E VMA'!$A$3:$A$181,0))</f>
        <v>1% do Valor de Comparação do VMA</v>
      </c>
      <c r="AD3015" s="53" t="str">
        <f>VLOOKUP(Tabela1[[#This Row],[Índice]],[1]Planilha1!$A:$A,1,0)</f>
        <v>#ERROR!</v>
      </c>
    </row>
    <row r="3016" ht="15.75" customHeight="1">
      <c r="A3016" s="52">
        <v>260130.0</v>
      </c>
      <c r="B3016" s="53" t="s">
        <v>70</v>
      </c>
      <c r="C3016" s="53" t="s">
        <v>71</v>
      </c>
      <c r="D3016" s="22">
        <v>207449.0</v>
      </c>
      <c r="E3016" s="53" t="s">
        <v>119</v>
      </c>
      <c r="F3016" s="54">
        <v>1.0219717E7</v>
      </c>
      <c r="G3016" s="53" t="s">
        <v>2100</v>
      </c>
      <c r="H3016" s="55">
        <v>2101.0</v>
      </c>
      <c r="I3016" s="55"/>
      <c r="J3016" s="55" t="s">
        <v>126</v>
      </c>
      <c r="K3016" s="53" t="s">
        <v>117</v>
      </c>
      <c r="L3016" s="53"/>
      <c r="M3016" s="53">
        <v>3.0</v>
      </c>
      <c r="N3016" s="53" t="s">
        <v>52</v>
      </c>
      <c r="O3016" s="25">
        <v>154.00333333333333</v>
      </c>
      <c r="P3016" s="25">
        <f>'LISTA DOS ITENS'!$O3016*'LISTA DOS ITENS'!$M3016</f>
        <v>462.01</v>
      </c>
      <c r="Q3016" s="25">
        <v>174.78</v>
      </c>
      <c r="R3016" s="25">
        <f>'LISTA DOS ITENS'!$Q3016*'LISTA DOS ITENS'!$M3016</f>
        <v>524.34</v>
      </c>
      <c r="S3016" s="56">
        <f>IF('LISTA DOS ITENS'!$P3016&gt;'LISTA DOS ITENS'!$R3016,'LISTA DOS ITENS'!$P3016,'LISTA DOS ITENS'!$R3016)</f>
        <v>524.34</v>
      </c>
      <c r="T3016" s="25">
        <v>11.219082325737238</v>
      </c>
      <c r="U3016" s="25">
        <f>'LISTA DOS ITENS'!$T3016*'LISTA DOS ITENS'!$M3016</f>
        <v>33.65724698</v>
      </c>
      <c r="V3016" s="56">
        <f t="array" ref="V3016">INDEX('RESUMO - LOTES E VMA'!$F$3:$F$181,MATCH('LISTA DOS ITENS'!$D3016,'RESUMO - LOTES E VMA'!$A$3:$A$181,0))</f>
        <v>34169.51234</v>
      </c>
      <c r="W3016" s="57">
        <f>'LISTA DOS ITENS'!$U3016/'LISTA DOS ITENS'!$V3016</f>
        <v>0.0009850081162</v>
      </c>
      <c r="X3016" s="53" t="s">
        <v>53</v>
      </c>
      <c r="Y3016" s="53" t="s">
        <v>290</v>
      </c>
      <c r="Z3016" s="58" t="str">
        <f>'LISTA DOS ITENS'!$F3016&amp;"-"&amp;'LISTA DOS ITENS'!$H3016&amp;"-"&amp;'LISTA DOS ITENS'!$J3016&amp;"-"&amp;'LISTA DOS ITENS'!$K3016&amp;"-"&amp;'LISTA DOS ITENS'!$I3016</f>
        <v>10219717-2101-0026-CONS/IAMN-</v>
      </c>
      <c r="AA3016" s="59" t="str">
        <f t="array" ref="AA3016">INDEX('RESUMO - LOTES E VMA'!$M$3:$M$181,MATCH('LISTA DOS ITENS'!$D3016,'RESUMO - LOTES E VMA'!$A$3:$A$181,0))</f>
        <v>Para Leilão</v>
      </c>
      <c r="AB3016" s="60">
        <f t="array" ref="AB3016">INDEX('RESUMO - LOTES E VMA'!$J$3:$J$181,MATCH('LISTA DOS ITENS'!$D3016,'RESUMO - LOTES E VMA'!$A$3:$A$181,0))</f>
        <v>0.07140660846</v>
      </c>
      <c r="AC3016" s="29" t="str">
        <f t="array" ref="AC3016">INDEX('RESUMO - LOTES E VMA'!$L$3:$L$181,MATCH('LISTA DOS ITENS'!$D3016,'RESUMO - LOTES E VMA'!$A$3:$A$181,0))</f>
        <v>1% do Valor de Comparação do VMA</v>
      </c>
      <c r="AD3016" s="53" t="str">
        <f>VLOOKUP(Tabela1[[#This Row],[Índice]],[1]Planilha1!$A:$A,1,0)</f>
        <v>#ERROR!</v>
      </c>
    </row>
    <row r="3017" ht="15.75" customHeight="1">
      <c r="A3017" s="52">
        <v>260131.0</v>
      </c>
      <c r="B3017" s="53" t="s">
        <v>70</v>
      </c>
      <c r="C3017" s="53" t="s">
        <v>71</v>
      </c>
      <c r="D3017" s="22">
        <v>207449.0</v>
      </c>
      <c r="E3017" s="53" t="s">
        <v>119</v>
      </c>
      <c r="F3017" s="54">
        <v>1.0219717E7</v>
      </c>
      <c r="G3017" s="53" t="s">
        <v>2100</v>
      </c>
      <c r="H3017" s="55">
        <v>2101.0</v>
      </c>
      <c r="I3017" s="55" t="s">
        <v>81</v>
      </c>
      <c r="J3017" s="55" t="s">
        <v>126</v>
      </c>
      <c r="K3017" s="53" t="s">
        <v>117</v>
      </c>
      <c r="L3017" s="53"/>
      <c r="M3017" s="53">
        <v>1.0</v>
      </c>
      <c r="N3017" s="53" t="s">
        <v>52</v>
      </c>
      <c r="O3017" s="25">
        <v>154.0</v>
      </c>
      <c r="P3017" s="25">
        <f>'LISTA DOS ITENS'!$O3017*'LISTA DOS ITENS'!$M3017</f>
        <v>154</v>
      </c>
      <c r="Q3017" s="25">
        <v>174.78</v>
      </c>
      <c r="R3017" s="25">
        <f>'LISTA DOS ITENS'!$Q3017*'LISTA DOS ITENS'!$M3017</f>
        <v>174.78</v>
      </c>
      <c r="S3017" s="56">
        <f>IF('LISTA DOS ITENS'!$P3017&gt;'LISTA DOS ITENS'!$R3017,'LISTA DOS ITENS'!$P3017,'LISTA DOS ITENS'!$R3017)</f>
        <v>174.78</v>
      </c>
      <c r="T3017" s="25">
        <v>11.219082325737238</v>
      </c>
      <c r="U3017" s="25">
        <f>'LISTA DOS ITENS'!$T3017*'LISTA DOS ITENS'!$M3017</f>
        <v>11.21908233</v>
      </c>
      <c r="V3017" s="56">
        <f t="array" ref="V3017">INDEX('RESUMO - LOTES E VMA'!$F$3:$F$181,MATCH('LISTA DOS ITENS'!$D3017,'RESUMO - LOTES E VMA'!$A$3:$A$181,0))</f>
        <v>34169.51234</v>
      </c>
      <c r="W3017" s="57">
        <f>'LISTA DOS ITENS'!$U3017/'LISTA DOS ITENS'!$V3017</f>
        <v>0.0003283360387</v>
      </c>
      <c r="X3017" s="53" t="s">
        <v>53</v>
      </c>
      <c r="Y3017" s="53" t="s">
        <v>290</v>
      </c>
      <c r="Z3017" s="58" t="str">
        <f>'LISTA DOS ITENS'!$F3017&amp;"-"&amp;'LISTA DOS ITENS'!$H3017&amp;"-"&amp;'LISTA DOS ITENS'!$J3017&amp;"-"&amp;'LISTA DOS ITENS'!$K3017&amp;"-"&amp;'LISTA DOS ITENS'!$I3017</f>
        <v>10219717-2101-0026-CONS/IAMN-ED-1000-01.01</v>
      </c>
      <c r="AA3017" s="59" t="str">
        <f t="array" ref="AA3017">INDEX('RESUMO - LOTES E VMA'!$M$3:$M$181,MATCH('LISTA DOS ITENS'!$D3017,'RESUMO - LOTES E VMA'!$A$3:$A$181,0))</f>
        <v>Para Leilão</v>
      </c>
      <c r="AB3017" s="60">
        <f t="array" ref="AB3017">INDEX('RESUMO - LOTES E VMA'!$J$3:$J$181,MATCH('LISTA DOS ITENS'!$D3017,'RESUMO - LOTES E VMA'!$A$3:$A$181,0))</f>
        <v>0.07140660846</v>
      </c>
      <c r="AC3017" s="29" t="str">
        <f t="array" ref="AC3017">INDEX('RESUMO - LOTES E VMA'!$L$3:$L$181,MATCH('LISTA DOS ITENS'!$D3017,'RESUMO - LOTES E VMA'!$A$3:$A$181,0))</f>
        <v>1% do Valor de Comparação do VMA</v>
      </c>
      <c r="AD3017" s="53" t="str">
        <f>VLOOKUP(Tabela1[[#This Row],[Índice]],[1]Planilha1!$A:$A,1,0)</f>
        <v>#ERROR!</v>
      </c>
    </row>
    <row r="3018" ht="15.75" customHeight="1">
      <c r="A3018" s="52">
        <v>260132.0</v>
      </c>
      <c r="B3018" s="53" t="s">
        <v>70</v>
      </c>
      <c r="C3018" s="53" t="s">
        <v>71</v>
      </c>
      <c r="D3018" s="22">
        <v>207449.0</v>
      </c>
      <c r="E3018" s="53" t="s">
        <v>119</v>
      </c>
      <c r="F3018" s="54">
        <v>1.0219717E7</v>
      </c>
      <c r="G3018" s="53" t="s">
        <v>2100</v>
      </c>
      <c r="H3018" s="55">
        <v>2101.0</v>
      </c>
      <c r="I3018" s="55" t="s">
        <v>81</v>
      </c>
      <c r="J3018" s="55" t="s">
        <v>126</v>
      </c>
      <c r="K3018" s="53" t="s">
        <v>73</v>
      </c>
      <c r="L3018" s="53"/>
      <c r="M3018" s="53">
        <v>1.0</v>
      </c>
      <c r="N3018" s="53" t="s">
        <v>52</v>
      </c>
      <c r="O3018" s="25">
        <v>175.66333333333333</v>
      </c>
      <c r="P3018" s="25">
        <f>'LISTA DOS ITENS'!$O3018*'LISTA DOS ITENS'!$M3018</f>
        <v>175.6633333</v>
      </c>
      <c r="Q3018" s="25">
        <v>174.78</v>
      </c>
      <c r="R3018" s="25">
        <f>'LISTA DOS ITENS'!$Q3018*'LISTA DOS ITENS'!$M3018</f>
        <v>174.78</v>
      </c>
      <c r="S3018" s="56">
        <f>IF('LISTA DOS ITENS'!$P3018&gt;'LISTA DOS ITENS'!$R3018,'LISTA DOS ITENS'!$P3018,'LISTA DOS ITENS'!$R3018)</f>
        <v>175.6633333</v>
      </c>
      <c r="T3018" s="25">
        <v>11.219082325737238</v>
      </c>
      <c r="U3018" s="25">
        <f>'LISTA DOS ITENS'!$T3018*'LISTA DOS ITENS'!$M3018</f>
        <v>11.21908233</v>
      </c>
      <c r="V3018" s="56">
        <f t="array" ref="V3018">INDEX('RESUMO - LOTES E VMA'!$F$3:$F$181,MATCH('LISTA DOS ITENS'!$D3018,'RESUMO - LOTES E VMA'!$A$3:$A$181,0))</f>
        <v>34169.51234</v>
      </c>
      <c r="W3018" s="57">
        <f>'LISTA DOS ITENS'!$U3018/'LISTA DOS ITENS'!$V3018</f>
        <v>0.0003283360387</v>
      </c>
      <c r="X3018" s="53" t="s">
        <v>53</v>
      </c>
      <c r="Y3018" s="53" t="s">
        <v>290</v>
      </c>
      <c r="Z3018" s="58" t="str">
        <f>'LISTA DOS ITENS'!$F3018&amp;"-"&amp;'LISTA DOS ITENS'!$H3018&amp;"-"&amp;'LISTA DOS ITENS'!$J3018&amp;"-"&amp;'LISTA DOS ITENS'!$K3018&amp;"-"&amp;'LISTA DOS ITENS'!$I3018</f>
        <v>10219717-2101-0026-CONS/NAC-ED-1000-01.01</v>
      </c>
      <c r="AA3018" s="59" t="str">
        <f t="array" ref="AA3018">INDEX('RESUMO - LOTES E VMA'!$M$3:$M$181,MATCH('LISTA DOS ITENS'!$D3018,'RESUMO - LOTES E VMA'!$A$3:$A$181,0))</f>
        <v>Para Leilão</v>
      </c>
      <c r="AB3018" s="60">
        <f t="array" ref="AB3018">INDEX('RESUMO - LOTES E VMA'!$J$3:$J$181,MATCH('LISTA DOS ITENS'!$D3018,'RESUMO - LOTES E VMA'!$A$3:$A$181,0))</f>
        <v>0.07140660846</v>
      </c>
      <c r="AC3018" s="29" t="str">
        <f t="array" ref="AC3018">INDEX('RESUMO - LOTES E VMA'!$L$3:$L$181,MATCH('LISTA DOS ITENS'!$D3018,'RESUMO - LOTES E VMA'!$A$3:$A$181,0))</f>
        <v>1% do Valor de Comparação do VMA</v>
      </c>
      <c r="AD3018" s="53" t="str">
        <f>VLOOKUP(Tabela1[[#This Row],[Índice]],[1]Planilha1!$A:$A,1,0)</f>
        <v>#ERROR!</v>
      </c>
    </row>
    <row r="3019" ht="15.75" customHeight="1">
      <c r="A3019" s="52">
        <v>260133.0</v>
      </c>
      <c r="B3019" s="53" t="s">
        <v>70</v>
      </c>
      <c r="C3019" s="53" t="s">
        <v>71</v>
      </c>
      <c r="D3019" s="22">
        <v>207449.0</v>
      </c>
      <c r="E3019" s="53" t="s">
        <v>119</v>
      </c>
      <c r="F3019" s="54">
        <v>1.0219801E7</v>
      </c>
      <c r="G3019" s="53" t="s">
        <v>2101</v>
      </c>
      <c r="H3019" s="55">
        <v>2101.0</v>
      </c>
      <c r="I3019" s="55"/>
      <c r="J3019" s="55" t="s">
        <v>126</v>
      </c>
      <c r="K3019" s="53" t="s">
        <v>122</v>
      </c>
      <c r="L3019" s="53"/>
      <c r="M3019" s="53">
        <v>1.0</v>
      </c>
      <c r="N3019" s="53" t="s">
        <v>52</v>
      </c>
      <c r="O3019" s="25">
        <v>5227.66</v>
      </c>
      <c r="P3019" s="25">
        <f>'LISTA DOS ITENS'!$O3019*'LISTA DOS ITENS'!$M3019</f>
        <v>5227.66</v>
      </c>
      <c r="Q3019" s="25">
        <v>5227.66</v>
      </c>
      <c r="R3019" s="25">
        <f>'LISTA DOS ITENS'!$Q3019*'LISTA DOS ITENS'!$M3019</f>
        <v>5227.66</v>
      </c>
      <c r="S3019" s="56">
        <f>IF('LISTA DOS ITENS'!$P3019&gt;'LISTA DOS ITENS'!$R3019,'LISTA DOS ITENS'!$P3019,'LISTA DOS ITENS'!$R3019)</f>
        <v>5227.66</v>
      </c>
      <c r="T3019" s="25">
        <v>236.24078195805848</v>
      </c>
      <c r="U3019" s="25">
        <f>'LISTA DOS ITENS'!$T3019*'LISTA DOS ITENS'!$M3019</f>
        <v>236.240782</v>
      </c>
      <c r="V3019" s="56">
        <f t="array" ref="V3019">INDEX('RESUMO - LOTES E VMA'!$F$3:$F$181,MATCH('LISTA DOS ITENS'!$D3019,'RESUMO - LOTES E VMA'!$A$3:$A$181,0))</f>
        <v>34169.51234</v>
      </c>
      <c r="W3019" s="57">
        <f>'LISTA DOS ITENS'!$U3019/'LISTA DOS ITENS'!$V3019</f>
        <v>0.006913788515</v>
      </c>
      <c r="X3019" s="53" t="s">
        <v>53</v>
      </c>
      <c r="Y3019" s="53" t="s">
        <v>290</v>
      </c>
      <c r="Z3019" s="58" t="str">
        <f>'LISTA DOS ITENS'!$F3019&amp;"-"&amp;'LISTA DOS ITENS'!$H3019&amp;"-"&amp;'LISTA DOS ITENS'!$J3019&amp;"-"&amp;'LISTA DOS ITENS'!$K3019&amp;"-"&amp;'LISTA DOS ITENS'!$I3019</f>
        <v>10219801-2101-0026-IMOB/IAMN-</v>
      </c>
      <c r="AA3019" s="59" t="str">
        <f t="array" ref="AA3019">INDEX('RESUMO - LOTES E VMA'!$M$3:$M$181,MATCH('LISTA DOS ITENS'!$D3019,'RESUMO - LOTES E VMA'!$A$3:$A$181,0))</f>
        <v>Para Leilão</v>
      </c>
      <c r="AB3019" s="60">
        <f t="array" ref="AB3019">INDEX('RESUMO - LOTES E VMA'!$J$3:$J$181,MATCH('LISTA DOS ITENS'!$D3019,'RESUMO - LOTES E VMA'!$A$3:$A$181,0))</f>
        <v>0.07140660846</v>
      </c>
      <c r="AC3019" s="29" t="str">
        <f t="array" ref="AC3019">INDEX('RESUMO - LOTES E VMA'!$L$3:$L$181,MATCH('LISTA DOS ITENS'!$D3019,'RESUMO - LOTES E VMA'!$A$3:$A$181,0))</f>
        <v>1% do Valor de Comparação do VMA</v>
      </c>
      <c r="AD3019" s="53" t="str">
        <f>VLOOKUP(Tabela1[[#This Row],[Índice]],[1]Planilha1!$A:$A,1,0)</f>
        <v>#ERROR!</v>
      </c>
    </row>
    <row r="3020" ht="15.75" customHeight="1">
      <c r="A3020" s="52">
        <v>260134.0</v>
      </c>
      <c r="B3020" s="53" t="s">
        <v>70</v>
      </c>
      <c r="C3020" s="53" t="s">
        <v>71</v>
      </c>
      <c r="D3020" s="22">
        <v>207449.0</v>
      </c>
      <c r="E3020" s="53" t="s">
        <v>119</v>
      </c>
      <c r="F3020" s="54">
        <v>1.0219813E7</v>
      </c>
      <c r="G3020" s="53" t="s">
        <v>2102</v>
      </c>
      <c r="H3020" s="55">
        <v>2101.0</v>
      </c>
      <c r="I3020" s="55" t="s">
        <v>130</v>
      </c>
      <c r="J3020" s="55" t="s">
        <v>126</v>
      </c>
      <c r="K3020" s="53" t="s">
        <v>80</v>
      </c>
      <c r="L3020" s="53"/>
      <c r="M3020" s="53">
        <v>2.0</v>
      </c>
      <c r="N3020" s="53" t="s">
        <v>52</v>
      </c>
      <c r="O3020" s="25">
        <v>4647.45</v>
      </c>
      <c r="P3020" s="25">
        <f>'LISTA DOS ITENS'!$O3020*'LISTA DOS ITENS'!$M3020</f>
        <v>9294.9</v>
      </c>
      <c r="Q3020" s="25">
        <v>4647.45</v>
      </c>
      <c r="R3020" s="25">
        <f>'LISTA DOS ITENS'!$Q3020*'LISTA DOS ITENS'!$M3020</f>
        <v>9294.9</v>
      </c>
      <c r="S3020" s="56">
        <f>IF('LISTA DOS ITENS'!$P3020&gt;'LISTA DOS ITENS'!$R3020,'LISTA DOS ITENS'!$P3020,'LISTA DOS ITENS'!$R3020)</f>
        <v>9294.9</v>
      </c>
      <c r="T3020" s="25">
        <v>418.27748053935744</v>
      </c>
      <c r="U3020" s="25">
        <f>'LISTA DOS ITENS'!$T3020*'LISTA DOS ITENS'!$M3020</f>
        <v>836.5549611</v>
      </c>
      <c r="V3020" s="56">
        <f t="array" ref="V3020">INDEX('RESUMO - LOTES E VMA'!$F$3:$F$181,MATCH('LISTA DOS ITENS'!$D3020,'RESUMO - LOTES E VMA'!$A$3:$A$181,0))</f>
        <v>34169.51234</v>
      </c>
      <c r="W3020" s="57">
        <f>'LISTA DOS ITENS'!$U3020/'LISTA DOS ITENS'!$V3020</f>
        <v>0.02448249635</v>
      </c>
      <c r="X3020" s="53" t="s">
        <v>53</v>
      </c>
      <c r="Y3020" s="53" t="s">
        <v>290</v>
      </c>
      <c r="Z3020" s="58" t="str">
        <f>'LISTA DOS ITENS'!$F3020&amp;"-"&amp;'LISTA DOS ITENS'!$H3020&amp;"-"&amp;'LISTA DOS ITENS'!$J3020&amp;"-"&amp;'LISTA DOS ITENS'!$K3020&amp;"-"&amp;'LISTA DOS ITENS'!$I3020</f>
        <v>10219813-2101-0026-IMOB/NAC-ED-1000-01.02</v>
      </c>
      <c r="AA3020" s="59" t="str">
        <f t="array" ref="AA3020">INDEX('RESUMO - LOTES E VMA'!$M$3:$M$181,MATCH('LISTA DOS ITENS'!$D3020,'RESUMO - LOTES E VMA'!$A$3:$A$181,0))</f>
        <v>Para Leilão</v>
      </c>
      <c r="AB3020" s="60">
        <f t="array" ref="AB3020">INDEX('RESUMO - LOTES E VMA'!$J$3:$J$181,MATCH('LISTA DOS ITENS'!$D3020,'RESUMO - LOTES E VMA'!$A$3:$A$181,0))</f>
        <v>0.07140660846</v>
      </c>
      <c r="AC3020" s="29" t="str">
        <f t="array" ref="AC3020">INDEX('RESUMO - LOTES E VMA'!$L$3:$L$181,MATCH('LISTA DOS ITENS'!$D3020,'RESUMO - LOTES E VMA'!$A$3:$A$181,0))</f>
        <v>1% do Valor de Comparação do VMA</v>
      </c>
      <c r="AD3020" s="53" t="str">
        <f>VLOOKUP(Tabela1[[#This Row],[Índice]],[1]Planilha1!$A:$A,1,0)</f>
        <v>#ERROR!</v>
      </c>
    </row>
    <row r="3021" ht="15.75" customHeight="1">
      <c r="A3021" s="52">
        <v>260135.0</v>
      </c>
      <c r="B3021" s="53" t="s">
        <v>70</v>
      </c>
      <c r="C3021" s="53" t="s">
        <v>71</v>
      </c>
      <c r="D3021" s="22">
        <v>207449.0</v>
      </c>
      <c r="E3021" s="53" t="s">
        <v>119</v>
      </c>
      <c r="F3021" s="54">
        <v>1.0219846E7</v>
      </c>
      <c r="G3021" s="53" t="s">
        <v>2103</v>
      </c>
      <c r="H3021" s="55">
        <v>2101.0</v>
      </c>
      <c r="I3021" s="55" t="s">
        <v>81</v>
      </c>
      <c r="J3021" s="55" t="s">
        <v>126</v>
      </c>
      <c r="K3021" s="53" t="s">
        <v>80</v>
      </c>
      <c r="L3021" s="53"/>
      <c r="M3021" s="53">
        <v>1.0</v>
      </c>
      <c r="N3021" s="53" t="s">
        <v>52</v>
      </c>
      <c r="O3021" s="25">
        <v>4035.31</v>
      </c>
      <c r="P3021" s="25">
        <f>'LISTA DOS ITENS'!$O3021*'LISTA DOS ITENS'!$M3021</f>
        <v>4035.31</v>
      </c>
      <c r="Q3021" s="25">
        <v>4649.3</v>
      </c>
      <c r="R3021" s="25">
        <f>'LISTA DOS ITENS'!$Q3021*'LISTA DOS ITENS'!$M3021</f>
        <v>4649.3</v>
      </c>
      <c r="S3021" s="56">
        <f>IF('LISTA DOS ITENS'!$P3021&gt;'LISTA DOS ITENS'!$R3021,'LISTA DOS ITENS'!$P3021,'LISTA DOS ITENS'!$R3021)</f>
        <v>4649.3</v>
      </c>
      <c r="T3021" s="25">
        <v>418.4439833180851</v>
      </c>
      <c r="U3021" s="25">
        <f>'LISTA DOS ITENS'!$T3021*'LISTA DOS ITENS'!$M3021</f>
        <v>418.4439833</v>
      </c>
      <c r="V3021" s="56">
        <f t="array" ref="V3021">INDEX('RESUMO - LOTES E VMA'!$F$3:$F$181,MATCH('LISTA DOS ITENS'!$D3021,'RESUMO - LOTES E VMA'!$A$3:$A$181,0))</f>
        <v>34169.51234</v>
      </c>
      <c r="W3021" s="57">
        <f>'LISTA DOS ITENS'!$U3021/'LISTA DOS ITENS'!$V3021</f>
        <v>0.01224612102</v>
      </c>
      <c r="X3021" s="53" t="s">
        <v>53</v>
      </c>
      <c r="Y3021" s="53" t="s">
        <v>290</v>
      </c>
      <c r="Z3021" s="58" t="str">
        <f>'LISTA DOS ITENS'!$F3021&amp;"-"&amp;'LISTA DOS ITENS'!$H3021&amp;"-"&amp;'LISTA DOS ITENS'!$J3021&amp;"-"&amp;'LISTA DOS ITENS'!$K3021&amp;"-"&amp;'LISTA DOS ITENS'!$I3021</f>
        <v>10219846-2101-0026-IMOB/NAC-ED-1000-01.01</v>
      </c>
      <c r="AA3021" s="59" t="str">
        <f t="array" ref="AA3021">INDEX('RESUMO - LOTES E VMA'!$M$3:$M$181,MATCH('LISTA DOS ITENS'!$D3021,'RESUMO - LOTES E VMA'!$A$3:$A$181,0))</f>
        <v>Para Leilão</v>
      </c>
      <c r="AB3021" s="60">
        <f t="array" ref="AB3021">INDEX('RESUMO - LOTES E VMA'!$J$3:$J$181,MATCH('LISTA DOS ITENS'!$D3021,'RESUMO - LOTES E VMA'!$A$3:$A$181,0))</f>
        <v>0.07140660846</v>
      </c>
      <c r="AC3021" s="29" t="str">
        <f t="array" ref="AC3021">INDEX('RESUMO - LOTES E VMA'!$L$3:$L$181,MATCH('LISTA DOS ITENS'!$D3021,'RESUMO - LOTES E VMA'!$A$3:$A$181,0))</f>
        <v>1% do Valor de Comparação do VMA</v>
      </c>
      <c r="AD3021" s="53" t="str">
        <f>VLOOKUP(Tabela1[[#This Row],[Índice]],[1]Planilha1!$A:$A,1,0)</f>
        <v>#ERROR!</v>
      </c>
    </row>
    <row r="3022" ht="15.75" customHeight="1">
      <c r="A3022" s="52">
        <v>260136.0</v>
      </c>
      <c r="B3022" s="53" t="s">
        <v>70</v>
      </c>
      <c r="C3022" s="53" t="s">
        <v>71</v>
      </c>
      <c r="D3022" s="22">
        <v>207449.0</v>
      </c>
      <c r="E3022" s="53" t="s">
        <v>119</v>
      </c>
      <c r="F3022" s="54">
        <v>1.0219861E7</v>
      </c>
      <c r="G3022" s="53" t="s">
        <v>2104</v>
      </c>
      <c r="H3022" s="55">
        <v>2101.0</v>
      </c>
      <c r="I3022" s="55" t="s">
        <v>81</v>
      </c>
      <c r="J3022" s="55" t="s">
        <v>126</v>
      </c>
      <c r="K3022" s="53" t="s">
        <v>73</v>
      </c>
      <c r="L3022" s="53"/>
      <c r="M3022" s="53">
        <v>1.0</v>
      </c>
      <c r="N3022" s="53" t="s">
        <v>52</v>
      </c>
      <c r="O3022" s="25">
        <v>1315.25</v>
      </c>
      <c r="P3022" s="25">
        <f>'LISTA DOS ITENS'!$O3022*'LISTA DOS ITENS'!$M3022</f>
        <v>1315.25</v>
      </c>
      <c r="Q3022" s="25">
        <v>1500.68</v>
      </c>
      <c r="R3022" s="25">
        <f>'LISTA DOS ITENS'!$Q3022*'LISTA DOS ITENS'!$M3022</f>
        <v>1500.68</v>
      </c>
      <c r="S3022" s="56">
        <f>IF('LISTA DOS ITENS'!$P3022&gt;'LISTA DOS ITENS'!$R3022,'LISTA DOS ITENS'!$P3022,'LISTA DOS ITENS'!$R3022)</f>
        <v>1500.68</v>
      </c>
      <c r="T3022" s="25">
        <v>96.32825531861403</v>
      </c>
      <c r="U3022" s="25">
        <f>'LISTA DOS ITENS'!$T3022*'LISTA DOS ITENS'!$M3022</f>
        <v>96.32825532</v>
      </c>
      <c r="V3022" s="56">
        <f t="array" ref="V3022">INDEX('RESUMO - LOTES E VMA'!$F$3:$F$181,MATCH('LISTA DOS ITENS'!$D3022,'RESUMO - LOTES E VMA'!$A$3:$A$181,0))</f>
        <v>34169.51234</v>
      </c>
      <c r="W3022" s="57">
        <f>'LISTA DOS ITENS'!$U3022/'LISTA DOS ITENS'!$V3022</f>
        <v>0.002819128771</v>
      </c>
      <c r="X3022" s="53" t="s">
        <v>53</v>
      </c>
      <c r="Y3022" s="53" t="s">
        <v>290</v>
      </c>
      <c r="Z3022" s="58" t="str">
        <f>'LISTA DOS ITENS'!$F3022&amp;"-"&amp;'LISTA DOS ITENS'!$H3022&amp;"-"&amp;'LISTA DOS ITENS'!$J3022&amp;"-"&amp;'LISTA DOS ITENS'!$K3022&amp;"-"&amp;'LISTA DOS ITENS'!$I3022</f>
        <v>10219861-2101-0026-CONS/NAC-ED-1000-01.01</v>
      </c>
      <c r="AA3022" s="59" t="str">
        <f t="array" ref="AA3022">INDEX('RESUMO - LOTES E VMA'!$M$3:$M$181,MATCH('LISTA DOS ITENS'!$D3022,'RESUMO - LOTES E VMA'!$A$3:$A$181,0))</f>
        <v>Para Leilão</v>
      </c>
      <c r="AB3022" s="60">
        <f t="array" ref="AB3022">INDEX('RESUMO - LOTES E VMA'!$J$3:$J$181,MATCH('LISTA DOS ITENS'!$D3022,'RESUMO - LOTES E VMA'!$A$3:$A$181,0))</f>
        <v>0.07140660846</v>
      </c>
      <c r="AC3022" s="29" t="str">
        <f t="array" ref="AC3022">INDEX('RESUMO - LOTES E VMA'!$L$3:$L$181,MATCH('LISTA DOS ITENS'!$D3022,'RESUMO - LOTES E VMA'!$A$3:$A$181,0))</f>
        <v>1% do Valor de Comparação do VMA</v>
      </c>
      <c r="AD3022" s="53" t="str">
        <f>VLOOKUP(Tabela1[[#This Row],[Índice]],[1]Planilha1!$A:$A,1,0)</f>
        <v>#ERROR!</v>
      </c>
    </row>
    <row r="3023" ht="15.75" customHeight="1">
      <c r="A3023" s="52">
        <v>260137.0</v>
      </c>
      <c r="B3023" s="53" t="s">
        <v>70</v>
      </c>
      <c r="C3023" s="53" t="s">
        <v>71</v>
      </c>
      <c r="D3023" s="22">
        <v>207449.0</v>
      </c>
      <c r="E3023" s="53" t="s">
        <v>119</v>
      </c>
      <c r="F3023" s="54">
        <v>1.0219861E7</v>
      </c>
      <c r="G3023" s="53" t="s">
        <v>2104</v>
      </c>
      <c r="H3023" s="55">
        <v>2101.0</v>
      </c>
      <c r="I3023" s="55" t="s">
        <v>81</v>
      </c>
      <c r="J3023" s="55" t="s">
        <v>126</v>
      </c>
      <c r="K3023" s="53" t="s">
        <v>122</v>
      </c>
      <c r="L3023" s="53"/>
      <c r="M3023" s="53">
        <v>1.0</v>
      </c>
      <c r="N3023" s="53" t="s">
        <v>52</v>
      </c>
      <c r="O3023" s="25">
        <v>1597.68</v>
      </c>
      <c r="P3023" s="25">
        <f>'LISTA DOS ITENS'!$O3023*'LISTA DOS ITENS'!$M3023</f>
        <v>1597.68</v>
      </c>
      <c r="Q3023" s="25">
        <v>1500.68</v>
      </c>
      <c r="R3023" s="25">
        <f>'LISTA DOS ITENS'!$Q3023*'LISTA DOS ITENS'!$M3023</f>
        <v>1500.68</v>
      </c>
      <c r="S3023" s="56">
        <f>IF('LISTA DOS ITENS'!$P3023&gt;'LISTA DOS ITENS'!$R3023,'LISTA DOS ITENS'!$P3023,'LISTA DOS ITENS'!$R3023)</f>
        <v>1597.68</v>
      </c>
      <c r="T3023" s="25">
        <v>96.32825531861403</v>
      </c>
      <c r="U3023" s="25">
        <f>'LISTA DOS ITENS'!$T3023*'LISTA DOS ITENS'!$M3023</f>
        <v>96.32825532</v>
      </c>
      <c r="V3023" s="56">
        <f t="array" ref="V3023">INDEX('RESUMO - LOTES E VMA'!$F$3:$F$181,MATCH('LISTA DOS ITENS'!$D3023,'RESUMO - LOTES E VMA'!$A$3:$A$181,0))</f>
        <v>34169.51234</v>
      </c>
      <c r="W3023" s="57">
        <f>'LISTA DOS ITENS'!$U3023/'LISTA DOS ITENS'!$V3023</f>
        <v>0.002819128771</v>
      </c>
      <c r="X3023" s="53" t="s">
        <v>53</v>
      </c>
      <c r="Y3023" s="53" t="s">
        <v>290</v>
      </c>
      <c r="Z3023" s="58" t="str">
        <f>'LISTA DOS ITENS'!$F3023&amp;"-"&amp;'LISTA DOS ITENS'!$H3023&amp;"-"&amp;'LISTA DOS ITENS'!$J3023&amp;"-"&amp;'LISTA DOS ITENS'!$K3023&amp;"-"&amp;'LISTA DOS ITENS'!$I3023</f>
        <v>10219861-2101-0026-IMOB/IAMN-ED-1000-01.01</v>
      </c>
      <c r="AA3023" s="59" t="str">
        <f t="array" ref="AA3023">INDEX('RESUMO - LOTES E VMA'!$M$3:$M$181,MATCH('LISTA DOS ITENS'!$D3023,'RESUMO - LOTES E VMA'!$A$3:$A$181,0))</f>
        <v>Para Leilão</v>
      </c>
      <c r="AB3023" s="60">
        <f t="array" ref="AB3023">INDEX('RESUMO - LOTES E VMA'!$J$3:$J$181,MATCH('LISTA DOS ITENS'!$D3023,'RESUMO - LOTES E VMA'!$A$3:$A$181,0))</f>
        <v>0.07140660846</v>
      </c>
      <c r="AC3023" s="29" t="str">
        <f t="array" ref="AC3023">INDEX('RESUMO - LOTES E VMA'!$L$3:$L$181,MATCH('LISTA DOS ITENS'!$D3023,'RESUMO - LOTES E VMA'!$A$3:$A$181,0))</f>
        <v>1% do Valor de Comparação do VMA</v>
      </c>
      <c r="AD3023" s="53" t="str">
        <f>VLOOKUP(Tabela1[[#This Row],[Índice]],[1]Planilha1!$A:$A,1,0)</f>
        <v>#ERROR!</v>
      </c>
    </row>
    <row r="3024" ht="15.75" customHeight="1">
      <c r="A3024" s="52">
        <v>260138.0</v>
      </c>
      <c r="B3024" s="53" t="s">
        <v>70</v>
      </c>
      <c r="C3024" s="53" t="s">
        <v>71</v>
      </c>
      <c r="D3024" s="22">
        <v>207449.0</v>
      </c>
      <c r="E3024" s="53" t="s">
        <v>119</v>
      </c>
      <c r="F3024" s="54">
        <v>1.0219861E7</v>
      </c>
      <c r="G3024" s="53" t="s">
        <v>2104</v>
      </c>
      <c r="H3024" s="55">
        <v>2101.0</v>
      </c>
      <c r="I3024" s="55" t="s">
        <v>81</v>
      </c>
      <c r="J3024" s="55" t="s">
        <v>126</v>
      </c>
      <c r="K3024" s="53" t="s">
        <v>179</v>
      </c>
      <c r="L3024" s="53"/>
      <c r="M3024" s="53">
        <v>2.0</v>
      </c>
      <c r="N3024" s="53" t="s">
        <v>52</v>
      </c>
      <c r="O3024" s="25">
        <v>1500.68</v>
      </c>
      <c r="P3024" s="25">
        <f>'LISTA DOS ITENS'!$O3024*'LISTA DOS ITENS'!$M3024</f>
        <v>3001.36</v>
      </c>
      <c r="Q3024" s="25">
        <v>1500.68</v>
      </c>
      <c r="R3024" s="25">
        <f>'LISTA DOS ITENS'!$Q3024*'LISTA DOS ITENS'!$M3024</f>
        <v>3001.36</v>
      </c>
      <c r="S3024" s="56">
        <f>IF('LISTA DOS ITENS'!$P3024&gt;'LISTA DOS ITENS'!$R3024,'LISTA DOS ITENS'!$P3024,'LISTA DOS ITENS'!$R3024)</f>
        <v>3001.36</v>
      </c>
      <c r="T3024" s="25">
        <v>96.32825531861403</v>
      </c>
      <c r="U3024" s="25">
        <f>'LISTA DOS ITENS'!$T3024*'LISTA DOS ITENS'!$M3024</f>
        <v>192.6565106</v>
      </c>
      <c r="V3024" s="56">
        <f t="array" ref="V3024">INDEX('RESUMO - LOTES E VMA'!$F$3:$F$181,MATCH('LISTA DOS ITENS'!$D3024,'RESUMO - LOTES E VMA'!$A$3:$A$181,0))</f>
        <v>34169.51234</v>
      </c>
      <c r="W3024" s="57">
        <f>'LISTA DOS ITENS'!$U3024/'LISTA DOS ITENS'!$V3024</f>
        <v>0.005638257542</v>
      </c>
      <c r="X3024" s="53" t="s">
        <v>53</v>
      </c>
      <c r="Y3024" s="53" t="s">
        <v>290</v>
      </c>
      <c r="Z3024" s="58" t="str">
        <f>'LISTA DOS ITENS'!$F3024&amp;"-"&amp;'LISTA DOS ITENS'!$H3024&amp;"-"&amp;'LISTA DOS ITENS'!$J3024&amp;"-"&amp;'LISTA DOS ITENS'!$K3024&amp;"-"&amp;'LISTA DOS ITENS'!$I3024</f>
        <v>10219861-2101-0026-IMOB/IMP-ED-1000-01.01</v>
      </c>
      <c r="AA3024" s="59" t="str">
        <f t="array" ref="AA3024">INDEX('RESUMO - LOTES E VMA'!$M$3:$M$181,MATCH('LISTA DOS ITENS'!$D3024,'RESUMO - LOTES E VMA'!$A$3:$A$181,0))</f>
        <v>Para Leilão</v>
      </c>
      <c r="AB3024" s="60">
        <f t="array" ref="AB3024">INDEX('RESUMO - LOTES E VMA'!$J$3:$J$181,MATCH('LISTA DOS ITENS'!$D3024,'RESUMO - LOTES E VMA'!$A$3:$A$181,0))</f>
        <v>0.07140660846</v>
      </c>
      <c r="AC3024" s="29" t="str">
        <f t="array" ref="AC3024">INDEX('RESUMO - LOTES E VMA'!$L$3:$L$181,MATCH('LISTA DOS ITENS'!$D3024,'RESUMO - LOTES E VMA'!$A$3:$A$181,0))</f>
        <v>1% do Valor de Comparação do VMA</v>
      </c>
      <c r="AD3024" s="53" t="str">
        <f>VLOOKUP(Tabela1[[#This Row],[Índice]],[1]Planilha1!$A:$A,1,0)</f>
        <v>#ERROR!</v>
      </c>
    </row>
    <row r="3025" ht="15.75" customHeight="1">
      <c r="A3025" s="52">
        <v>260139.0</v>
      </c>
      <c r="B3025" s="53" t="s">
        <v>70</v>
      </c>
      <c r="C3025" s="53" t="s">
        <v>71</v>
      </c>
      <c r="D3025" s="22">
        <v>207449.0</v>
      </c>
      <c r="E3025" s="53" t="s">
        <v>119</v>
      </c>
      <c r="F3025" s="54">
        <v>1.0219865E7</v>
      </c>
      <c r="G3025" s="53" t="s">
        <v>2105</v>
      </c>
      <c r="H3025" s="55">
        <v>2101.0</v>
      </c>
      <c r="I3025" s="55"/>
      <c r="J3025" s="55" t="s">
        <v>126</v>
      </c>
      <c r="K3025" s="53" t="s">
        <v>117</v>
      </c>
      <c r="L3025" s="53"/>
      <c r="M3025" s="53">
        <v>5.0</v>
      </c>
      <c r="N3025" s="53" t="s">
        <v>52</v>
      </c>
      <c r="O3025" s="25">
        <v>256.786</v>
      </c>
      <c r="P3025" s="25">
        <f>'LISTA DOS ITENS'!$O3025*'LISTA DOS ITENS'!$M3025</f>
        <v>1283.93</v>
      </c>
      <c r="Q3025" s="25">
        <v>256.79</v>
      </c>
      <c r="R3025" s="25">
        <f>'LISTA DOS ITENS'!$Q3025*'LISTA DOS ITENS'!$M3025</f>
        <v>1283.95</v>
      </c>
      <c r="S3025" s="56">
        <f>IF('LISTA DOS ITENS'!$P3025&gt;'LISTA DOS ITENS'!$R3025,'LISTA DOS ITENS'!$P3025,'LISTA DOS ITENS'!$R3025)</f>
        <v>1283.95</v>
      </c>
      <c r="T3025" s="25">
        <v>16.483282700686953</v>
      </c>
      <c r="U3025" s="25">
        <f>'LISTA DOS ITENS'!$T3025*'LISTA DOS ITENS'!$M3025</f>
        <v>82.4164135</v>
      </c>
      <c r="V3025" s="56">
        <f t="array" ref="V3025">INDEX('RESUMO - LOTES E VMA'!$F$3:$F$181,MATCH('LISTA DOS ITENS'!$D3025,'RESUMO - LOTES E VMA'!$A$3:$A$181,0))</f>
        <v>34169.51234</v>
      </c>
      <c r="W3025" s="57">
        <f>'LISTA DOS ITENS'!$U3025/'LISTA DOS ITENS'!$V3025</f>
        <v>0.002411986823</v>
      </c>
      <c r="X3025" s="53" t="s">
        <v>53</v>
      </c>
      <c r="Y3025" s="53" t="s">
        <v>290</v>
      </c>
      <c r="Z3025" s="58" t="str">
        <f>'LISTA DOS ITENS'!$F3025&amp;"-"&amp;'LISTA DOS ITENS'!$H3025&amp;"-"&amp;'LISTA DOS ITENS'!$J3025&amp;"-"&amp;'LISTA DOS ITENS'!$K3025&amp;"-"&amp;'LISTA DOS ITENS'!$I3025</f>
        <v>10219865-2101-0026-CONS/IAMN-</v>
      </c>
      <c r="AA3025" s="59" t="str">
        <f t="array" ref="AA3025">INDEX('RESUMO - LOTES E VMA'!$M$3:$M$181,MATCH('LISTA DOS ITENS'!$D3025,'RESUMO - LOTES E VMA'!$A$3:$A$181,0))</f>
        <v>Para Leilão</v>
      </c>
      <c r="AB3025" s="60">
        <f t="array" ref="AB3025">INDEX('RESUMO - LOTES E VMA'!$J$3:$J$181,MATCH('LISTA DOS ITENS'!$D3025,'RESUMO - LOTES E VMA'!$A$3:$A$181,0))</f>
        <v>0.07140660846</v>
      </c>
      <c r="AC3025" s="29" t="str">
        <f t="array" ref="AC3025">INDEX('RESUMO - LOTES E VMA'!$L$3:$L$181,MATCH('LISTA DOS ITENS'!$D3025,'RESUMO - LOTES E VMA'!$A$3:$A$181,0))</f>
        <v>1% do Valor de Comparação do VMA</v>
      </c>
      <c r="AD3025" s="53" t="str">
        <f>VLOOKUP(Tabela1[[#This Row],[Índice]],[1]Planilha1!$A:$A,1,0)</f>
        <v>#ERROR!</v>
      </c>
    </row>
    <row r="3026" ht="15.75" customHeight="1">
      <c r="A3026" s="52">
        <v>260140.0</v>
      </c>
      <c r="B3026" s="53" t="s">
        <v>70</v>
      </c>
      <c r="C3026" s="53" t="s">
        <v>71</v>
      </c>
      <c r="D3026" s="22">
        <v>207449.0</v>
      </c>
      <c r="E3026" s="53" t="s">
        <v>119</v>
      </c>
      <c r="F3026" s="54">
        <v>1.0219865E7</v>
      </c>
      <c r="G3026" s="53" t="s">
        <v>2105</v>
      </c>
      <c r="H3026" s="55">
        <v>2101.0</v>
      </c>
      <c r="I3026" s="55" t="s">
        <v>81</v>
      </c>
      <c r="J3026" s="55" t="s">
        <v>126</v>
      </c>
      <c r="K3026" s="53" t="s">
        <v>117</v>
      </c>
      <c r="L3026" s="53"/>
      <c r="M3026" s="53">
        <v>19.0</v>
      </c>
      <c r="N3026" s="53" t="s">
        <v>52</v>
      </c>
      <c r="O3026" s="25">
        <v>256.97263157894736</v>
      </c>
      <c r="P3026" s="25">
        <f>'LISTA DOS ITENS'!$O3026*'LISTA DOS ITENS'!$M3026</f>
        <v>4882.48</v>
      </c>
      <c r="Q3026" s="25">
        <v>256.79</v>
      </c>
      <c r="R3026" s="25">
        <f>'LISTA DOS ITENS'!$Q3026*'LISTA DOS ITENS'!$M3026</f>
        <v>4879.01</v>
      </c>
      <c r="S3026" s="56">
        <f>IF('LISTA DOS ITENS'!$P3026&gt;'LISTA DOS ITENS'!$R3026,'LISTA DOS ITENS'!$P3026,'LISTA DOS ITENS'!$R3026)</f>
        <v>4882.48</v>
      </c>
      <c r="T3026" s="25">
        <v>16.483282700686953</v>
      </c>
      <c r="U3026" s="25">
        <f>'LISTA DOS ITENS'!$T3026*'LISTA DOS ITENS'!$M3026</f>
        <v>313.1823713</v>
      </c>
      <c r="V3026" s="56">
        <f t="array" ref="V3026">INDEX('RESUMO - LOTES E VMA'!$F$3:$F$181,MATCH('LISTA DOS ITENS'!$D3026,'RESUMO - LOTES E VMA'!$A$3:$A$181,0))</f>
        <v>34169.51234</v>
      </c>
      <c r="W3026" s="57">
        <f>'LISTA DOS ITENS'!$U3026/'LISTA DOS ITENS'!$V3026</f>
        <v>0.009165549928</v>
      </c>
      <c r="X3026" s="53" t="s">
        <v>53</v>
      </c>
      <c r="Y3026" s="53" t="s">
        <v>290</v>
      </c>
      <c r="Z3026" s="58" t="str">
        <f>'LISTA DOS ITENS'!$F3026&amp;"-"&amp;'LISTA DOS ITENS'!$H3026&amp;"-"&amp;'LISTA DOS ITENS'!$J3026&amp;"-"&amp;'LISTA DOS ITENS'!$K3026&amp;"-"&amp;'LISTA DOS ITENS'!$I3026</f>
        <v>10219865-2101-0026-CONS/IAMN-ED-1000-01.01</v>
      </c>
      <c r="AA3026" s="59" t="str">
        <f t="array" ref="AA3026">INDEX('RESUMO - LOTES E VMA'!$M$3:$M$181,MATCH('LISTA DOS ITENS'!$D3026,'RESUMO - LOTES E VMA'!$A$3:$A$181,0))</f>
        <v>Para Leilão</v>
      </c>
      <c r="AB3026" s="60">
        <f t="array" ref="AB3026">INDEX('RESUMO - LOTES E VMA'!$J$3:$J$181,MATCH('LISTA DOS ITENS'!$D3026,'RESUMO - LOTES E VMA'!$A$3:$A$181,0))</f>
        <v>0.07140660846</v>
      </c>
      <c r="AC3026" s="29" t="str">
        <f t="array" ref="AC3026">INDEX('RESUMO - LOTES E VMA'!$L$3:$L$181,MATCH('LISTA DOS ITENS'!$D3026,'RESUMO - LOTES E VMA'!$A$3:$A$181,0))</f>
        <v>1% do Valor de Comparação do VMA</v>
      </c>
      <c r="AD3026" s="53" t="str">
        <f>VLOOKUP(Tabela1[[#This Row],[Índice]],[1]Planilha1!$A:$A,1,0)</f>
        <v>#ERROR!</v>
      </c>
    </row>
    <row r="3027" ht="15.75" customHeight="1">
      <c r="A3027" s="52">
        <v>260141.0</v>
      </c>
      <c r="B3027" s="53" t="s">
        <v>70</v>
      </c>
      <c r="C3027" s="53" t="s">
        <v>71</v>
      </c>
      <c r="D3027" s="22">
        <v>207449.0</v>
      </c>
      <c r="E3027" s="53" t="s">
        <v>119</v>
      </c>
      <c r="F3027" s="54">
        <v>1.0219865E7</v>
      </c>
      <c r="G3027" s="53" t="s">
        <v>2105</v>
      </c>
      <c r="H3027" s="55">
        <v>2101.0</v>
      </c>
      <c r="I3027" s="55"/>
      <c r="J3027" s="55" t="s">
        <v>126</v>
      </c>
      <c r="K3027" s="53" t="s">
        <v>73</v>
      </c>
      <c r="L3027" s="53"/>
      <c r="M3027" s="53">
        <v>1.0</v>
      </c>
      <c r="N3027" s="53" t="s">
        <v>52</v>
      </c>
      <c r="O3027" s="25">
        <v>135.03</v>
      </c>
      <c r="P3027" s="25">
        <f>'LISTA DOS ITENS'!$O3027*'LISTA DOS ITENS'!$M3027</f>
        <v>135.03</v>
      </c>
      <c r="Q3027" s="25">
        <v>256.79</v>
      </c>
      <c r="R3027" s="25">
        <f>'LISTA DOS ITENS'!$Q3027*'LISTA DOS ITENS'!$M3027</f>
        <v>256.79</v>
      </c>
      <c r="S3027" s="56">
        <f>IF('LISTA DOS ITENS'!$P3027&gt;'LISTA DOS ITENS'!$R3027,'LISTA DOS ITENS'!$P3027,'LISTA DOS ITENS'!$R3027)</f>
        <v>256.79</v>
      </c>
      <c r="T3027" s="25">
        <v>16.483282700686953</v>
      </c>
      <c r="U3027" s="25">
        <f>'LISTA DOS ITENS'!$T3027*'LISTA DOS ITENS'!$M3027</f>
        <v>16.4832827</v>
      </c>
      <c r="V3027" s="56">
        <f t="array" ref="V3027">INDEX('RESUMO - LOTES E VMA'!$F$3:$F$181,MATCH('LISTA DOS ITENS'!$D3027,'RESUMO - LOTES E VMA'!$A$3:$A$181,0))</f>
        <v>34169.51234</v>
      </c>
      <c r="W3027" s="57">
        <f>'LISTA DOS ITENS'!$U3027/'LISTA DOS ITENS'!$V3027</f>
        <v>0.0004823973646</v>
      </c>
      <c r="X3027" s="53" t="s">
        <v>53</v>
      </c>
      <c r="Y3027" s="53" t="s">
        <v>290</v>
      </c>
      <c r="Z3027" s="58" t="str">
        <f>'LISTA DOS ITENS'!$F3027&amp;"-"&amp;'LISTA DOS ITENS'!$H3027&amp;"-"&amp;'LISTA DOS ITENS'!$J3027&amp;"-"&amp;'LISTA DOS ITENS'!$K3027&amp;"-"&amp;'LISTA DOS ITENS'!$I3027</f>
        <v>10219865-2101-0026-CONS/NAC-</v>
      </c>
      <c r="AA3027" s="59" t="str">
        <f t="array" ref="AA3027">INDEX('RESUMO - LOTES E VMA'!$M$3:$M$181,MATCH('LISTA DOS ITENS'!$D3027,'RESUMO - LOTES E VMA'!$A$3:$A$181,0))</f>
        <v>Para Leilão</v>
      </c>
      <c r="AB3027" s="60">
        <f t="array" ref="AB3027">INDEX('RESUMO - LOTES E VMA'!$J$3:$J$181,MATCH('LISTA DOS ITENS'!$D3027,'RESUMO - LOTES E VMA'!$A$3:$A$181,0))</f>
        <v>0.07140660846</v>
      </c>
      <c r="AC3027" s="29" t="str">
        <f t="array" ref="AC3027">INDEX('RESUMO - LOTES E VMA'!$L$3:$L$181,MATCH('LISTA DOS ITENS'!$D3027,'RESUMO - LOTES E VMA'!$A$3:$A$181,0))</f>
        <v>1% do Valor de Comparação do VMA</v>
      </c>
      <c r="AD3027" s="53" t="str">
        <f>VLOOKUP(Tabela1[[#This Row],[Índice]],[1]Planilha1!$A:$A,1,0)</f>
        <v>#ERROR!</v>
      </c>
    </row>
    <row r="3028" ht="15.75" customHeight="1">
      <c r="A3028" s="52">
        <v>260142.0</v>
      </c>
      <c r="B3028" s="53" t="s">
        <v>70</v>
      </c>
      <c r="C3028" s="53" t="s">
        <v>71</v>
      </c>
      <c r="D3028" s="22">
        <v>207449.0</v>
      </c>
      <c r="E3028" s="53" t="s">
        <v>119</v>
      </c>
      <c r="F3028" s="54">
        <v>1.0219865E7</v>
      </c>
      <c r="G3028" s="53" t="s">
        <v>2105</v>
      </c>
      <c r="H3028" s="55">
        <v>2101.0</v>
      </c>
      <c r="I3028" s="55" t="s">
        <v>81</v>
      </c>
      <c r="J3028" s="55" t="s">
        <v>126</v>
      </c>
      <c r="K3028" s="53" t="s">
        <v>73</v>
      </c>
      <c r="L3028" s="53"/>
      <c r="M3028" s="53">
        <v>9.0</v>
      </c>
      <c r="N3028" s="53" t="s">
        <v>52</v>
      </c>
      <c r="O3028" s="25">
        <v>135.47899999999998</v>
      </c>
      <c r="P3028" s="25">
        <f>'LISTA DOS ITENS'!$O3028*'LISTA DOS ITENS'!$M3028</f>
        <v>1219.311</v>
      </c>
      <c r="Q3028" s="25">
        <v>256.79</v>
      </c>
      <c r="R3028" s="25">
        <f>'LISTA DOS ITENS'!$Q3028*'LISTA DOS ITENS'!$M3028</f>
        <v>2311.11</v>
      </c>
      <c r="S3028" s="56">
        <f>IF('LISTA DOS ITENS'!$P3028&gt;'LISTA DOS ITENS'!$R3028,'LISTA DOS ITENS'!$P3028,'LISTA DOS ITENS'!$R3028)</f>
        <v>2311.11</v>
      </c>
      <c r="T3028" s="25">
        <v>16.483282700686953</v>
      </c>
      <c r="U3028" s="25">
        <f>'LISTA DOS ITENS'!$T3028*'LISTA DOS ITENS'!$M3028</f>
        <v>148.3495443</v>
      </c>
      <c r="V3028" s="56">
        <f t="array" ref="V3028">INDEX('RESUMO - LOTES E VMA'!$F$3:$F$181,MATCH('LISTA DOS ITENS'!$D3028,'RESUMO - LOTES E VMA'!$A$3:$A$181,0))</f>
        <v>34169.51234</v>
      </c>
      <c r="W3028" s="57">
        <f>'LISTA DOS ITENS'!$U3028/'LISTA DOS ITENS'!$V3028</f>
        <v>0.004341576282</v>
      </c>
      <c r="X3028" s="53" t="s">
        <v>53</v>
      </c>
      <c r="Y3028" s="53" t="s">
        <v>290</v>
      </c>
      <c r="Z3028" s="58" t="str">
        <f>'LISTA DOS ITENS'!$F3028&amp;"-"&amp;'LISTA DOS ITENS'!$H3028&amp;"-"&amp;'LISTA DOS ITENS'!$J3028&amp;"-"&amp;'LISTA DOS ITENS'!$K3028&amp;"-"&amp;'LISTA DOS ITENS'!$I3028</f>
        <v>10219865-2101-0026-CONS/NAC-ED-1000-01.01</v>
      </c>
      <c r="AA3028" s="59" t="str">
        <f t="array" ref="AA3028">INDEX('RESUMO - LOTES E VMA'!$M$3:$M$181,MATCH('LISTA DOS ITENS'!$D3028,'RESUMO - LOTES E VMA'!$A$3:$A$181,0))</f>
        <v>Para Leilão</v>
      </c>
      <c r="AB3028" s="60">
        <f t="array" ref="AB3028">INDEX('RESUMO - LOTES E VMA'!$J$3:$J$181,MATCH('LISTA DOS ITENS'!$D3028,'RESUMO - LOTES E VMA'!$A$3:$A$181,0))</f>
        <v>0.07140660846</v>
      </c>
      <c r="AC3028" s="29" t="str">
        <f t="array" ref="AC3028">INDEX('RESUMO - LOTES E VMA'!$L$3:$L$181,MATCH('LISTA DOS ITENS'!$D3028,'RESUMO - LOTES E VMA'!$A$3:$A$181,0))</f>
        <v>1% do Valor de Comparação do VMA</v>
      </c>
      <c r="AD3028" s="53" t="str">
        <f>VLOOKUP(Tabela1[[#This Row],[Índice]],[1]Planilha1!$A:$A,1,0)</f>
        <v>#ERROR!</v>
      </c>
    </row>
    <row r="3029" ht="15.75" customHeight="1">
      <c r="A3029" s="52">
        <v>260143.0</v>
      </c>
      <c r="B3029" s="53" t="s">
        <v>70</v>
      </c>
      <c r="C3029" s="53" t="s">
        <v>71</v>
      </c>
      <c r="D3029" s="22">
        <v>207449.0</v>
      </c>
      <c r="E3029" s="53" t="s">
        <v>119</v>
      </c>
      <c r="F3029" s="54">
        <v>1.0219868E7</v>
      </c>
      <c r="G3029" s="53" t="s">
        <v>2106</v>
      </c>
      <c r="H3029" s="55">
        <v>2101.0</v>
      </c>
      <c r="I3029" s="55" t="s">
        <v>81</v>
      </c>
      <c r="J3029" s="55" t="s">
        <v>126</v>
      </c>
      <c r="K3029" s="53" t="s">
        <v>73</v>
      </c>
      <c r="L3029" s="53"/>
      <c r="M3029" s="53">
        <v>4.0</v>
      </c>
      <c r="N3029" s="53" t="s">
        <v>52</v>
      </c>
      <c r="O3029" s="25">
        <v>61.07</v>
      </c>
      <c r="P3029" s="25">
        <f>'LISTA DOS ITENS'!$O3029*'LISTA DOS ITENS'!$M3029</f>
        <v>244.28</v>
      </c>
      <c r="Q3029" s="25">
        <v>159.9871</v>
      </c>
      <c r="R3029" s="25">
        <f>'LISTA DOS ITENS'!$Q3029*'LISTA DOS ITENS'!$M3029</f>
        <v>639.9484</v>
      </c>
      <c r="S3029" s="56">
        <f>IF('LISTA DOS ITENS'!$P3029&gt;'LISTA DOS ITENS'!$R3029,'LISTA DOS ITENS'!$P3029,'LISTA DOS ITENS'!$R3029)</f>
        <v>639.9484</v>
      </c>
      <c r="T3029" s="25">
        <v>10.269529957409064</v>
      </c>
      <c r="U3029" s="25">
        <f>'LISTA DOS ITENS'!$T3029*'LISTA DOS ITENS'!$M3029</f>
        <v>41.07811983</v>
      </c>
      <c r="V3029" s="56">
        <f t="array" ref="V3029">INDEX('RESUMO - LOTES E VMA'!$F$3:$F$181,MATCH('LISTA DOS ITENS'!$D3029,'RESUMO - LOTES E VMA'!$A$3:$A$181,0))</f>
        <v>34169.51234</v>
      </c>
      <c r="W3029" s="57">
        <f>'LISTA DOS ITENS'!$U3029/'LISTA DOS ITENS'!$V3029</f>
        <v>0.001202186307</v>
      </c>
      <c r="X3029" s="53" t="s">
        <v>53</v>
      </c>
      <c r="Y3029" s="53" t="s">
        <v>290</v>
      </c>
      <c r="Z3029" s="58" t="str">
        <f>'LISTA DOS ITENS'!$F3029&amp;"-"&amp;'LISTA DOS ITENS'!$H3029&amp;"-"&amp;'LISTA DOS ITENS'!$J3029&amp;"-"&amp;'LISTA DOS ITENS'!$K3029&amp;"-"&amp;'LISTA DOS ITENS'!$I3029</f>
        <v>10219868-2101-0026-CONS/NAC-ED-1000-01.01</v>
      </c>
      <c r="AA3029" s="59" t="str">
        <f t="array" ref="AA3029">INDEX('RESUMO - LOTES E VMA'!$M$3:$M$181,MATCH('LISTA DOS ITENS'!$D3029,'RESUMO - LOTES E VMA'!$A$3:$A$181,0))</f>
        <v>Para Leilão</v>
      </c>
      <c r="AB3029" s="60">
        <f t="array" ref="AB3029">INDEX('RESUMO - LOTES E VMA'!$J$3:$J$181,MATCH('LISTA DOS ITENS'!$D3029,'RESUMO - LOTES E VMA'!$A$3:$A$181,0))</f>
        <v>0.07140660846</v>
      </c>
      <c r="AC3029" s="29" t="str">
        <f t="array" ref="AC3029">INDEX('RESUMO - LOTES E VMA'!$L$3:$L$181,MATCH('LISTA DOS ITENS'!$D3029,'RESUMO - LOTES E VMA'!$A$3:$A$181,0))</f>
        <v>1% do Valor de Comparação do VMA</v>
      </c>
      <c r="AD3029" s="53" t="str">
        <f>VLOOKUP(Tabela1[[#This Row],[Índice]],[1]Planilha1!$A:$A,1,0)</f>
        <v>#ERROR!</v>
      </c>
    </row>
    <row r="3030" ht="15.75" customHeight="1">
      <c r="A3030" s="52">
        <v>260144.0</v>
      </c>
      <c r="B3030" s="53" t="s">
        <v>70</v>
      </c>
      <c r="C3030" s="53" t="s">
        <v>71</v>
      </c>
      <c r="D3030" s="22">
        <v>207449.0</v>
      </c>
      <c r="E3030" s="53" t="s">
        <v>119</v>
      </c>
      <c r="F3030" s="54">
        <v>1.0219868E7</v>
      </c>
      <c r="G3030" s="53" t="s">
        <v>2106</v>
      </c>
      <c r="H3030" s="55">
        <v>2101.0</v>
      </c>
      <c r="I3030" s="55" t="s">
        <v>81</v>
      </c>
      <c r="J3030" s="55" t="s">
        <v>126</v>
      </c>
      <c r="K3030" s="53" t="s">
        <v>117</v>
      </c>
      <c r="L3030" s="53"/>
      <c r="M3030" s="53">
        <v>3.0</v>
      </c>
      <c r="N3030" s="53" t="s">
        <v>52</v>
      </c>
      <c r="O3030" s="25">
        <v>205.37666666666667</v>
      </c>
      <c r="P3030" s="25">
        <f>'LISTA DOS ITENS'!$O3030*'LISTA DOS ITENS'!$M3030</f>
        <v>616.13</v>
      </c>
      <c r="Q3030" s="25">
        <v>159.9871</v>
      </c>
      <c r="R3030" s="25">
        <f>'LISTA DOS ITENS'!$Q3030*'LISTA DOS ITENS'!$M3030</f>
        <v>479.9613</v>
      </c>
      <c r="S3030" s="56">
        <f>IF('LISTA DOS ITENS'!$P3030&gt;'LISTA DOS ITENS'!$R3030,'LISTA DOS ITENS'!$P3030,'LISTA DOS ITENS'!$R3030)</f>
        <v>616.13</v>
      </c>
      <c r="T3030" s="25">
        <v>10.269529957409064</v>
      </c>
      <c r="U3030" s="25">
        <f>'LISTA DOS ITENS'!$T3030*'LISTA DOS ITENS'!$M3030</f>
        <v>30.80858987</v>
      </c>
      <c r="V3030" s="56">
        <f t="array" ref="V3030">INDEX('RESUMO - LOTES E VMA'!$F$3:$F$181,MATCH('LISTA DOS ITENS'!$D3030,'RESUMO - LOTES E VMA'!$A$3:$A$181,0))</f>
        <v>34169.51234</v>
      </c>
      <c r="W3030" s="57">
        <f>'LISTA DOS ITENS'!$U3030/'LISTA DOS ITENS'!$V3030</f>
        <v>0.0009016397299</v>
      </c>
      <c r="X3030" s="53" t="s">
        <v>53</v>
      </c>
      <c r="Y3030" s="53" t="s">
        <v>290</v>
      </c>
      <c r="Z3030" s="58" t="str">
        <f>'LISTA DOS ITENS'!$F3030&amp;"-"&amp;'LISTA DOS ITENS'!$H3030&amp;"-"&amp;'LISTA DOS ITENS'!$J3030&amp;"-"&amp;'LISTA DOS ITENS'!$K3030&amp;"-"&amp;'LISTA DOS ITENS'!$I3030</f>
        <v>10219868-2101-0026-CONS/IAMN-ED-1000-01.01</v>
      </c>
      <c r="AA3030" s="59" t="str">
        <f t="array" ref="AA3030">INDEX('RESUMO - LOTES E VMA'!$M$3:$M$181,MATCH('LISTA DOS ITENS'!$D3030,'RESUMO - LOTES E VMA'!$A$3:$A$181,0))</f>
        <v>Para Leilão</v>
      </c>
      <c r="AB3030" s="60">
        <f t="array" ref="AB3030">INDEX('RESUMO - LOTES E VMA'!$J$3:$J$181,MATCH('LISTA DOS ITENS'!$D3030,'RESUMO - LOTES E VMA'!$A$3:$A$181,0))</f>
        <v>0.07140660846</v>
      </c>
      <c r="AC3030" s="29" t="str">
        <f t="array" ref="AC3030">INDEX('RESUMO - LOTES E VMA'!$L$3:$L$181,MATCH('LISTA DOS ITENS'!$D3030,'RESUMO - LOTES E VMA'!$A$3:$A$181,0))</f>
        <v>1% do Valor de Comparação do VMA</v>
      </c>
      <c r="AD3030" s="53" t="str">
        <f>VLOOKUP(Tabela1[[#This Row],[Índice]],[1]Planilha1!$A:$A,1,0)</f>
        <v>#ERROR!</v>
      </c>
    </row>
    <row r="3031" ht="15.75" customHeight="1">
      <c r="A3031" s="52">
        <v>260145.0</v>
      </c>
      <c r="B3031" s="53" t="s">
        <v>70</v>
      </c>
      <c r="C3031" s="53" t="s">
        <v>71</v>
      </c>
      <c r="D3031" s="22">
        <v>207449.0</v>
      </c>
      <c r="E3031" s="53" t="s">
        <v>119</v>
      </c>
      <c r="F3031" s="54">
        <v>1.0219868E7</v>
      </c>
      <c r="G3031" s="53" t="s">
        <v>2106</v>
      </c>
      <c r="H3031" s="55">
        <v>2101.0</v>
      </c>
      <c r="I3031" s="55" t="s">
        <v>81</v>
      </c>
      <c r="J3031" s="55" t="s">
        <v>126</v>
      </c>
      <c r="K3031" s="53" t="s">
        <v>122</v>
      </c>
      <c r="L3031" s="53"/>
      <c r="M3031" s="53">
        <v>7.0</v>
      </c>
      <c r="N3031" s="53" t="s">
        <v>52</v>
      </c>
      <c r="O3031" s="25">
        <v>161.9114285714286</v>
      </c>
      <c r="P3031" s="25">
        <f>'LISTA DOS ITENS'!$O3031*'LISTA DOS ITENS'!$M3031</f>
        <v>1133.38</v>
      </c>
      <c r="Q3031" s="25">
        <v>159.9871</v>
      </c>
      <c r="R3031" s="25">
        <f>'LISTA DOS ITENS'!$Q3031*'LISTA DOS ITENS'!$M3031</f>
        <v>1119.9097</v>
      </c>
      <c r="S3031" s="56">
        <f>IF('LISTA DOS ITENS'!$P3031&gt;'LISTA DOS ITENS'!$R3031,'LISTA DOS ITENS'!$P3031,'LISTA DOS ITENS'!$R3031)</f>
        <v>1133.38</v>
      </c>
      <c r="T3031" s="25">
        <v>10.269529957409064</v>
      </c>
      <c r="U3031" s="25">
        <f>'LISTA DOS ITENS'!$T3031*'LISTA DOS ITENS'!$M3031</f>
        <v>71.8867097</v>
      </c>
      <c r="V3031" s="56">
        <f t="array" ref="V3031">INDEX('RESUMO - LOTES E VMA'!$F$3:$F$181,MATCH('LISTA DOS ITENS'!$D3031,'RESUMO - LOTES E VMA'!$A$3:$A$181,0))</f>
        <v>34169.51234</v>
      </c>
      <c r="W3031" s="57">
        <f>'LISTA DOS ITENS'!$U3031/'LISTA DOS ITENS'!$V3031</f>
        <v>0.002103826036</v>
      </c>
      <c r="X3031" s="53" t="s">
        <v>53</v>
      </c>
      <c r="Y3031" s="53" t="s">
        <v>290</v>
      </c>
      <c r="Z3031" s="58" t="str">
        <f>'LISTA DOS ITENS'!$F3031&amp;"-"&amp;'LISTA DOS ITENS'!$H3031&amp;"-"&amp;'LISTA DOS ITENS'!$J3031&amp;"-"&amp;'LISTA DOS ITENS'!$K3031&amp;"-"&amp;'LISTA DOS ITENS'!$I3031</f>
        <v>10219868-2101-0026-IMOB/IAMN-ED-1000-01.01</v>
      </c>
      <c r="AA3031" s="59" t="str">
        <f t="array" ref="AA3031">INDEX('RESUMO - LOTES E VMA'!$M$3:$M$181,MATCH('LISTA DOS ITENS'!$D3031,'RESUMO - LOTES E VMA'!$A$3:$A$181,0))</f>
        <v>Para Leilão</v>
      </c>
      <c r="AB3031" s="60">
        <f t="array" ref="AB3031">INDEX('RESUMO - LOTES E VMA'!$J$3:$J$181,MATCH('LISTA DOS ITENS'!$D3031,'RESUMO - LOTES E VMA'!$A$3:$A$181,0))</f>
        <v>0.07140660846</v>
      </c>
      <c r="AC3031" s="29" t="str">
        <f t="array" ref="AC3031">INDEX('RESUMO - LOTES E VMA'!$L$3:$L$181,MATCH('LISTA DOS ITENS'!$D3031,'RESUMO - LOTES E VMA'!$A$3:$A$181,0))</f>
        <v>1% do Valor de Comparação do VMA</v>
      </c>
      <c r="AD3031" s="53" t="str">
        <f>VLOOKUP(Tabela1[[#This Row],[Índice]],[1]Planilha1!$A:$A,1,0)</f>
        <v>#ERROR!</v>
      </c>
    </row>
    <row r="3032" ht="15.75" customHeight="1">
      <c r="A3032" s="52">
        <v>260146.0</v>
      </c>
      <c r="B3032" s="53" t="s">
        <v>70</v>
      </c>
      <c r="C3032" s="53" t="s">
        <v>71</v>
      </c>
      <c r="D3032" s="22">
        <v>207449.0</v>
      </c>
      <c r="E3032" s="53" t="s">
        <v>119</v>
      </c>
      <c r="F3032" s="54">
        <v>1.0219868E7</v>
      </c>
      <c r="G3032" s="53" t="s">
        <v>2106</v>
      </c>
      <c r="H3032" s="55">
        <v>2101.0</v>
      </c>
      <c r="I3032" s="55" t="s">
        <v>81</v>
      </c>
      <c r="J3032" s="55" t="s">
        <v>126</v>
      </c>
      <c r="K3032" s="53" t="s">
        <v>57</v>
      </c>
      <c r="L3032" s="53"/>
      <c r="M3032" s="53">
        <v>1.0</v>
      </c>
      <c r="N3032" s="53" t="s">
        <v>52</v>
      </c>
      <c r="O3032" s="25">
        <v>1.0</v>
      </c>
      <c r="P3032" s="25">
        <f>'LISTA DOS ITENS'!$O3032*'LISTA DOS ITENS'!$M3032</f>
        <v>1</v>
      </c>
      <c r="Q3032" s="25">
        <v>159.9871</v>
      </c>
      <c r="R3032" s="25">
        <f>'LISTA DOS ITENS'!$Q3032*'LISTA DOS ITENS'!$M3032</f>
        <v>159.9871</v>
      </c>
      <c r="S3032" s="56">
        <f>IF('LISTA DOS ITENS'!$P3032&gt;'LISTA DOS ITENS'!$R3032,'LISTA DOS ITENS'!$P3032,'LISTA DOS ITENS'!$R3032)</f>
        <v>159.9871</v>
      </c>
      <c r="T3032" s="25">
        <v>10.269529957409064</v>
      </c>
      <c r="U3032" s="25">
        <f>'LISTA DOS ITENS'!$T3032*'LISTA DOS ITENS'!$M3032</f>
        <v>10.26952996</v>
      </c>
      <c r="V3032" s="56">
        <f t="array" ref="V3032">INDEX('RESUMO - LOTES E VMA'!$F$3:$F$181,MATCH('LISTA DOS ITENS'!$D3032,'RESUMO - LOTES E VMA'!$A$3:$A$181,0))</f>
        <v>34169.51234</v>
      </c>
      <c r="W3032" s="57">
        <f>'LISTA DOS ITENS'!$U3032/'LISTA DOS ITENS'!$V3032</f>
        <v>0.0003005465766</v>
      </c>
      <c r="X3032" s="53" t="s">
        <v>53</v>
      </c>
      <c r="Y3032" s="53" t="s">
        <v>290</v>
      </c>
      <c r="Z3032" s="58" t="str">
        <f>'LISTA DOS ITENS'!$F3032&amp;"-"&amp;'LISTA DOS ITENS'!$H3032&amp;"-"&amp;'LISTA DOS ITENS'!$J3032&amp;"-"&amp;'LISTA DOS ITENS'!$K3032&amp;"-"&amp;'LISTA DOS ITENS'!$I3032</f>
        <v>10219868-2101-0026-USADO-ED-1000-01.01</v>
      </c>
      <c r="AA3032" s="59" t="str">
        <f t="array" ref="AA3032">INDEX('RESUMO - LOTES E VMA'!$M$3:$M$181,MATCH('LISTA DOS ITENS'!$D3032,'RESUMO - LOTES E VMA'!$A$3:$A$181,0))</f>
        <v>Para Leilão</v>
      </c>
      <c r="AB3032" s="60">
        <f t="array" ref="AB3032">INDEX('RESUMO - LOTES E VMA'!$J$3:$J$181,MATCH('LISTA DOS ITENS'!$D3032,'RESUMO - LOTES E VMA'!$A$3:$A$181,0))</f>
        <v>0.07140660846</v>
      </c>
      <c r="AC3032" s="29" t="str">
        <f t="array" ref="AC3032">INDEX('RESUMO - LOTES E VMA'!$L$3:$L$181,MATCH('LISTA DOS ITENS'!$D3032,'RESUMO - LOTES E VMA'!$A$3:$A$181,0))</f>
        <v>1% do Valor de Comparação do VMA</v>
      </c>
      <c r="AD3032" s="53" t="str">
        <f>VLOOKUP(Tabela1[[#This Row],[Índice]],[1]Planilha1!$A:$A,1,0)</f>
        <v>#ERROR!</v>
      </c>
    </row>
    <row r="3033" ht="15.75" customHeight="1">
      <c r="A3033" s="52">
        <v>260147.0</v>
      </c>
      <c r="B3033" s="53" t="s">
        <v>70</v>
      </c>
      <c r="C3033" s="53" t="s">
        <v>71</v>
      </c>
      <c r="D3033" s="22">
        <v>207449.0</v>
      </c>
      <c r="E3033" s="53" t="s">
        <v>119</v>
      </c>
      <c r="F3033" s="54">
        <v>1.0219997E7</v>
      </c>
      <c r="G3033" s="53" t="s">
        <v>2107</v>
      </c>
      <c r="H3033" s="55">
        <v>2101.0</v>
      </c>
      <c r="I3033" s="55"/>
      <c r="J3033" s="55" t="s">
        <v>126</v>
      </c>
      <c r="K3033" s="53" t="s">
        <v>73</v>
      </c>
      <c r="L3033" s="53"/>
      <c r="M3033" s="53">
        <v>4.0</v>
      </c>
      <c r="N3033" s="53" t="s">
        <v>52</v>
      </c>
      <c r="O3033" s="25">
        <v>255.3725</v>
      </c>
      <c r="P3033" s="25">
        <f>'LISTA DOS ITENS'!$O3033*'LISTA DOS ITENS'!$M3033</f>
        <v>1021.49</v>
      </c>
      <c r="Q3033" s="25">
        <v>304.23</v>
      </c>
      <c r="R3033" s="25">
        <f>'LISTA DOS ITENS'!$Q3033*'LISTA DOS ITENS'!$M3033</f>
        <v>1216.92</v>
      </c>
      <c r="S3033" s="56">
        <f>IF('LISTA DOS ITENS'!$P3033&gt;'LISTA DOS ITENS'!$R3033,'LISTA DOS ITENS'!$P3033,'LISTA DOS ITENS'!$R3033)</f>
        <v>1216.92</v>
      </c>
      <c r="T3033" s="25">
        <v>27.381156958006805</v>
      </c>
      <c r="U3033" s="25">
        <f>'LISTA DOS ITENS'!$T3033*'LISTA DOS ITENS'!$M3033</f>
        <v>109.5246278</v>
      </c>
      <c r="V3033" s="56">
        <f t="array" ref="V3033">INDEX('RESUMO - LOTES E VMA'!$F$3:$F$181,MATCH('LISTA DOS ITENS'!$D3033,'RESUMO - LOTES E VMA'!$A$3:$A$181,0))</f>
        <v>34169.51234</v>
      </c>
      <c r="W3033" s="57">
        <f>'LISTA DOS ITENS'!$U3033/'LISTA DOS ITENS'!$V3033</f>
        <v>0.003205331898</v>
      </c>
      <c r="X3033" s="53" t="s">
        <v>53</v>
      </c>
      <c r="Y3033" s="53" t="s">
        <v>290</v>
      </c>
      <c r="Z3033" s="58" t="str">
        <f>'LISTA DOS ITENS'!$F3033&amp;"-"&amp;'LISTA DOS ITENS'!$H3033&amp;"-"&amp;'LISTA DOS ITENS'!$J3033&amp;"-"&amp;'LISTA DOS ITENS'!$K3033&amp;"-"&amp;'LISTA DOS ITENS'!$I3033</f>
        <v>10219997-2101-0026-CONS/NAC-</v>
      </c>
      <c r="AA3033" s="59" t="str">
        <f t="array" ref="AA3033">INDEX('RESUMO - LOTES E VMA'!$M$3:$M$181,MATCH('LISTA DOS ITENS'!$D3033,'RESUMO - LOTES E VMA'!$A$3:$A$181,0))</f>
        <v>Para Leilão</v>
      </c>
      <c r="AB3033" s="60">
        <f t="array" ref="AB3033">INDEX('RESUMO - LOTES E VMA'!$J$3:$J$181,MATCH('LISTA DOS ITENS'!$D3033,'RESUMO - LOTES E VMA'!$A$3:$A$181,0))</f>
        <v>0.07140660846</v>
      </c>
      <c r="AC3033" s="29" t="str">
        <f t="array" ref="AC3033">INDEX('RESUMO - LOTES E VMA'!$L$3:$L$181,MATCH('LISTA DOS ITENS'!$D3033,'RESUMO - LOTES E VMA'!$A$3:$A$181,0))</f>
        <v>1% do Valor de Comparação do VMA</v>
      </c>
      <c r="AD3033" s="53" t="str">
        <f>VLOOKUP(Tabela1[[#This Row],[Índice]],[1]Planilha1!$A:$A,1,0)</f>
        <v>#ERROR!</v>
      </c>
    </row>
    <row r="3034" ht="15.75" customHeight="1">
      <c r="A3034" s="52">
        <v>260148.0</v>
      </c>
      <c r="B3034" s="53" t="s">
        <v>70</v>
      </c>
      <c r="C3034" s="53" t="s">
        <v>71</v>
      </c>
      <c r="D3034" s="22">
        <v>207449.0</v>
      </c>
      <c r="E3034" s="53" t="s">
        <v>119</v>
      </c>
      <c r="F3034" s="54">
        <v>1.0219997E7</v>
      </c>
      <c r="G3034" s="53" t="s">
        <v>2107</v>
      </c>
      <c r="H3034" s="55">
        <v>2101.0</v>
      </c>
      <c r="I3034" s="55" t="s">
        <v>81</v>
      </c>
      <c r="J3034" s="55" t="s">
        <v>126</v>
      </c>
      <c r="K3034" s="53" t="s">
        <v>122</v>
      </c>
      <c r="L3034" s="53"/>
      <c r="M3034" s="53">
        <v>60.0</v>
      </c>
      <c r="N3034" s="53" t="s">
        <v>52</v>
      </c>
      <c r="O3034" s="25">
        <v>285.0826666666666</v>
      </c>
      <c r="P3034" s="25">
        <f>'LISTA DOS ITENS'!$O3034*'LISTA DOS ITENS'!$M3034</f>
        <v>17104.96</v>
      </c>
      <c r="Q3034" s="25">
        <v>304.23</v>
      </c>
      <c r="R3034" s="25">
        <f>'LISTA DOS ITENS'!$Q3034*'LISTA DOS ITENS'!$M3034</f>
        <v>18253.8</v>
      </c>
      <c r="S3034" s="56">
        <f>IF('LISTA DOS ITENS'!$P3034&gt;'LISTA DOS ITENS'!$R3034,'LISTA DOS ITENS'!$P3034,'LISTA DOS ITENS'!$R3034)</f>
        <v>18253.8</v>
      </c>
      <c r="T3034" s="25">
        <v>27.381156958006805</v>
      </c>
      <c r="U3034" s="25">
        <f>'LISTA DOS ITENS'!$T3034*'LISTA DOS ITENS'!$M3034</f>
        <v>1642.869417</v>
      </c>
      <c r="V3034" s="56">
        <f t="array" ref="V3034">INDEX('RESUMO - LOTES E VMA'!$F$3:$F$181,MATCH('LISTA DOS ITENS'!$D3034,'RESUMO - LOTES E VMA'!$A$3:$A$181,0))</f>
        <v>34169.51234</v>
      </c>
      <c r="W3034" s="57">
        <f>'LISTA DOS ITENS'!$U3034/'LISTA DOS ITENS'!$V3034</f>
        <v>0.04807997847</v>
      </c>
      <c r="X3034" s="53" t="s">
        <v>53</v>
      </c>
      <c r="Y3034" s="53" t="s">
        <v>290</v>
      </c>
      <c r="Z3034" s="58" t="str">
        <f>'LISTA DOS ITENS'!$F3034&amp;"-"&amp;'LISTA DOS ITENS'!$H3034&amp;"-"&amp;'LISTA DOS ITENS'!$J3034&amp;"-"&amp;'LISTA DOS ITENS'!$K3034&amp;"-"&amp;'LISTA DOS ITENS'!$I3034</f>
        <v>10219997-2101-0026-IMOB/IAMN-ED-1000-01.01</v>
      </c>
      <c r="AA3034" s="59" t="str">
        <f t="array" ref="AA3034">INDEX('RESUMO - LOTES E VMA'!$M$3:$M$181,MATCH('LISTA DOS ITENS'!$D3034,'RESUMO - LOTES E VMA'!$A$3:$A$181,0))</f>
        <v>Para Leilão</v>
      </c>
      <c r="AB3034" s="60">
        <f t="array" ref="AB3034">INDEX('RESUMO - LOTES E VMA'!$J$3:$J$181,MATCH('LISTA DOS ITENS'!$D3034,'RESUMO - LOTES E VMA'!$A$3:$A$181,0))</f>
        <v>0.07140660846</v>
      </c>
      <c r="AC3034" s="29" t="str">
        <f t="array" ref="AC3034">INDEX('RESUMO - LOTES E VMA'!$L$3:$L$181,MATCH('LISTA DOS ITENS'!$D3034,'RESUMO - LOTES E VMA'!$A$3:$A$181,0))</f>
        <v>1% do Valor de Comparação do VMA</v>
      </c>
      <c r="AD3034" s="53" t="str">
        <f>VLOOKUP(Tabela1[[#This Row],[Índice]],[1]Planilha1!$A:$A,1,0)</f>
        <v>#ERROR!</v>
      </c>
    </row>
    <row r="3035" ht="15.75" customHeight="1">
      <c r="A3035" s="52">
        <v>260149.0</v>
      </c>
      <c r="B3035" s="53" t="s">
        <v>70</v>
      </c>
      <c r="C3035" s="53" t="s">
        <v>71</v>
      </c>
      <c r="D3035" s="22">
        <v>207449.0</v>
      </c>
      <c r="E3035" s="53" t="s">
        <v>119</v>
      </c>
      <c r="F3035" s="54">
        <v>1.0219997E7</v>
      </c>
      <c r="G3035" s="53" t="s">
        <v>2107</v>
      </c>
      <c r="H3035" s="55">
        <v>2101.0</v>
      </c>
      <c r="I3035" s="55" t="s">
        <v>478</v>
      </c>
      <c r="J3035" s="55" t="s">
        <v>126</v>
      </c>
      <c r="K3035" s="53" t="s">
        <v>122</v>
      </c>
      <c r="L3035" s="53"/>
      <c r="M3035" s="53">
        <v>2.0</v>
      </c>
      <c r="N3035" s="53" t="s">
        <v>52</v>
      </c>
      <c r="O3035" s="25">
        <v>306.86</v>
      </c>
      <c r="P3035" s="25">
        <f>'LISTA DOS ITENS'!$O3035*'LISTA DOS ITENS'!$M3035</f>
        <v>613.72</v>
      </c>
      <c r="Q3035" s="25">
        <v>304.23</v>
      </c>
      <c r="R3035" s="25">
        <f>'LISTA DOS ITENS'!$Q3035*'LISTA DOS ITENS'!$M3035</f>
        <v>608.46</v>
      </c>
      <c r="S3035" s="56">
        <f>IF('LISTA DOS ITENS'!$P3035&gt;'LISTA DOS ITENS'!$R3035,'LISTA DOS ITENS'!$P3035,'LISTA DOS ITENS'!$R3035)</f>
        <v>613.72</v>
      </c>
      <c r="T3035" s="25">
        <v>27.381156958006805</v>
      </c>
      <c r="U3035" s="25">
        <f>'LISTA DOS ITENS'!$T3035*'LISTA DOS ITENS'!$M3035</f>
        <v>54.76231392</v>
      </c>
      <c r="V3035" s="56">
        <f t="array" ref="V3035">INDEX('RESUMO - LOTES E VMA'!$F$3:$F$181,MATCH('LISTA DOS ITENS'!$D3035,'RESUMO - LOTES E VMA'!$A$3:$A$181,0))</f>
        <v>34169.51234</v>
      </c>
      <c r="W3035" s="57">
        <f>'LISTA DOS ITENS'!$U3035/'LISTA DOS ITENS'!$V3035</f>
        <v>0.001602665949</v>
      </c>
      <c r="X3035" s="53" t="s">
        <v>53</v>
      </c>
      <c r="Y3035" s="53" t="s">
        <v>290</v>
      </c>
      <c r="Z3035" s="58" t="str">
        <f>'LISTA DOS ITENS'!$F3035&amp;"-"&amp;'LISTA DOS ITENS'!$H3035&amp;"-"&amp;'LISTA DOS ITENS'!$J3035&amp;"-"&amp;'LISTA DOS ITENS'!$K3035&amp;"-"&amp;'LISTA DOS ITENS'!$I3035</f>
        <v>10219997-2101-0026-IMOB/IAMN-PV-3911-15-842-3</v>
      </c>
      <c r="AA3035" s="59" t="str">
        <f t="array" ref="AA3035">INDEX('RESUMO - LOTES E VMA'!$M$3:$M$181,MATCH('LISTA DOS ITENS'!$D3035,'RESUMO - LOTES E VMA'!$A$3:$A$181,0))</f>
        <v>Para Leilão</v>
      </c>
      <c r="AB3035" s="60">
        <f t="array" ref="AB3035">INDEX('RESUMO - LOTES E VMA'!$J$3:$J$181,MATCH('LISTA DOS ITENS'!$D3035,'RESUMO - LOTES E VMA'!$A$3:$A$181,0))</f>
        <v>0.07140660846</v>
      </c>
      <c r="AC3035" s="29" t="str">
        <f t="array" ref="AC3035">INDEX('RESUMO - LOTES E VMA'!$L$3:$L$181,MATCH('LISTA DOS ITENS'!$D3035,'RESUMO - LOTES E VMA'!$A$3:$A$181,0))</f>
        <v>1% do Valor de Comparação do VMA</v>
      </c>
      <c r="AD3035" s="53" t="str">
        <f>VLOOKUP(Tabela1[[#This Row],[Índice]],[1]Planilha1!$A:$A,1,0)</f>
        <v>#ERROR!</v>
      </c>
    </row>
    <row r="3036" ht="15.75" customHeight="1">
      <c r="A3036" s="52">
        <v>260150.0</v>
      </c>
      <c r="B3036" s="53" t="s">
        <v>70</v>
      </c>
      <c r="C3036" s="53" t="s">
        <v>71</v>
      </c>
      <c r="D3036" s="22">
        <v>207449.0</v>
      </c>
      <c r="E3036" s="53" t="s">
        <v>119</v>
      </c>
      <c r="F3036" s="54">
        <v>1.0219997E7</v>
      </c>
      <c r="G3036" s="53" t="s">
        <v>2107</v>
      </c>
      <c r="H3036" s="55">
        <v>2101.0</v>
      </c>
      <c r="I3036" s="55" t="s">
        <v>81</v>
      </c>
      <c r="J3036" s="55" t="s">
        <v>126</v>
      </c>
      <c r="K3036" s="53" t="s">
        <v>80</v>
      </c>
      <c r="L3036" s="53"/>
      <c r="M3036" s="53">
        <v>6.0</v>
      </c>
      <c r="N3036" s="53" t="s">
        <v>52</v>
      </c>
      <c r="O3036" s="25">
        <v>180.49</v>
      </c>
      <c r="P3036" s="25">
        <f>'LISTA DOS ITENS'!$O3036*'LISTA DOS ITENS'!$M3036</f>
        <v>1082.94</v>
      </c>
      <c r="Q3036" s="25">
        <v>304.23</v>
      </c>
      <c r="R3036" s="25">
        <f>'LISTA DOS ITENS'!$Q3036*'LISTA DOS ITENS'!$M3036</f>
        <v>1825.38</v>
      </c>
      <c r="S3036" s="56">
        <f>IF('LISTA DOS ITENS'!$P3036&gt;'LISTA DOS ITENS'!$R3036,'LISTA DOS ITENS'!$P3036,'LISTA DOS ITENS'!$R3036)</f>
        <v>1825.38</v>
      </c>
      <c r="T3036" s="25">
        <v>27.381156958006805</v>
      </c>
      <c r="U3036" s="25">
        <f>'LISTA DOS ITENS'!$T3036*'LISTA DOS ITENS'!$M3036</f>
        <v>164.2869417</v>
      </c>
      <c r="V3036" s="56">
        <f t="array" ref="V3036">INDEX('RESUMO - LOTES E VMA'!$F$3:$F$181,MATCH('LISTA DOS ITENS'!$D3036,'RESUMO - LOTES E VMA'!$A$3:$A$181,0))</f>
        <v>34169.51234</v>
      </c>
      <c r="W3036" s="57">
        <f>'LISTA DOS ITENS'!$U3036/'LISTA DOS ITENS'!$V3036</f>
        <v>0.004807997847</v>
      </c>
      <c r="X3036" s="53" t="s">
        <v>53</v>
      </c>
      <c r="Y3036" s="53" t="s">
        <v>290</v>
      </c>
      <c r="Z3036" s="58" t="str">
        <f>'LISTA DOS ITENS'!$F3036&amp;"-"&amp;'LISTA DOS ITENS'!$H3036&amp;"-"&amp;'LISTA DOS ITENS'!$J3036&amp;"-"&amp;'LISTA DOS ITENS'!$K3036&amp;"-"&amp;'LISTA DOS ITENS'!$I3036</f>
        <v>10219997-2101-0026-IMOB/NAC-ED-1000-01.01</v>
      </c>
      <c r="AA3036" s="59" t="str">
        <f t="array" ref="AA3036">INDEX('RESUMO - LOTES E VMA'!$M$3:$M$181,MATCH('LISTA DOS ITENS'!$D3036,'RESUMO - LOTES E VMA'!$A$3:$A$181,0))</f>
        <v>Para Leilão</v>
      </c>
      <c r="AB3036" s="60">
        <f t="array" ref="AB3036">INDEX('RESUMO - LOTES E VMA'!$J$3:$J$181,MATCH('LISTA DOS ITENS'!$D3036,'RESUMO - LOTES E VMA'!$A$3:$A$181,0))</f>
        <v>0.07140660846</v>
      </c>
      <c r="AC3036" s="29" t="str">
        <f t="array" ref="AC3036">INDEX('RESUMO - LOTES E VMA'!$L$3:$L$181,MATCH('LISTA DOS ITENS'!$D3036,'RESUMO - LOTES E VMA'!$A$3:$A$181,0))</f>
        <v>1% do Valor de Comparação do VMA</v>
      </c>
      <c r="AD3036" s="53" t="str">
        <f>VLOOKUP(Tabela1[[#This Row],[Índice]],[1]Planilha1!$A:$A,1,0)</f>
        <v>#ERROR!</v>
      </c>
    </row>
    <row r="3037" ht="15.75" customHeight="1">
      <c r="A3037" s="52">
        <v>260151.0</v>
      </c>
      <c r="B3037" s="53" t="s">
        <v>70</v>
      </c>
      <c r="C3037" s="53" t="s">
        <v>71</v>
      </c>
      <c r="D3037" s="22">
        <v>207449.0</v>
      </c>
      <c r="E3037" s="53" t="s">
        <v>119</v>
      </c>
      <c r="F3037" s="54">
        <v>1.0219997E7</v>
      </c>
      <c r="G3037" s="53" t="s">
        <v>2107</v>
      </c>
      <c r="H3037" s="55">
        <v>2101.0</v>
      </c>
      <c r="I3037" s="55" t="s">
        <v>2003</v>
      </c>
      <c r="J3037" s="55" t="s">
        <v>126</v>
      </c>
      <c r="K3037" s="53" t="s">
        <v>80</v>
      </c>
      <c r="L3037" s="53"/>
      <c r="M3037" s="53">
        <v>8.0</v>
      </c>
      <c r="N3037" s="53" t="s">
        <v>52</v>
      </c>
      <c r="O3037" s="25">
        <v>177.3975</v>
      </c>
      <c r="P3037" s="25">
        <f>'LISTA DOS ITENS'!$O3037*'LISTA DOS ITENS'!$M3037</f>
        <v>1419.18</v>
      </c>
      <c r="Q3037" s="25">
        <v>304.23</v>
      </c>
      <c r="R3037" s="25">
        <f>'LISTA DOS ITENS'!$Q3037*'LISTA DOS ITENS'!$M3037</f>
        <v>2433.84</v>
      </c>
      <c r="S3037" s="56">
        <f>IF('LISTA DOS ITENS'!$P3037&gt;'LISTA DOS ITENS'!$R3037,'LISTA DOS ITENS'!$P3037,'LISTA DOS ITENS'!$R3037)</f>
        <v>2433.84</v>
      </c>
      <c r="T3037" s="25">
        <v>27.381156958006805</v>
      </c>
      <c r="U3037" s="25">
        <f>'LISTA DOS ITENS'!$T3037*'LISTA DOS ITENS'!$M3037</f>
        <v>219.0492557</v>
      </c>
      <c r="V3037" s="56">
        <f t="array" ref="V3037">INDEX('RESUMO - LOTES E VMA'!$F$3:$F$181,MATCH('LISTA DOS ITENS'!$D3037,'RESUMO - LOTES E VMA'!$A$3:$A$181,0))</f>
        <v>34169.51234</v>
      </c>
      <c r="W3037" s="57">
        <f>'LISTA DOS ITENS'!$U3037/'LISTA DOS ITENS'!$V3037</f>
        <v>0.006410663796</v>
      </c>
      <c r="X3037" s="53" t="s">
        <v>53</v>
      </c>
      <c r="Y3037" s="53" t="s">
        <v>290</v>
      </c>
      <c r="Z3037" s="58" t="str">
        <f>'LISTA DOS ITENS'!$F3037&amp;"-"&amp;'LISTA DOS ITENS'!$H3037&amp;"-"&amp;'LISTA DOS ITENS'!$J3037&amp;"-"&amp;'LISTA DOS ITENS'!$K3037&amp;"-"&amp;'LISTA DOS ITENS'!$I3037</f>
        <v>10219997-2101-0026-IMOB/NAC-IN-3519-04-008-MRP</v>
      </c>
      <c r="AA3037" s="59" t="str">
        <f t="array" ref="AA3037">INDEX('RESUMO - LOTES E VMA'!$M$3:$M$181,MATCH('LISTA DOS ITENS'!$D3037,'RESUMO - LOTES E VMA'!$A$3:$A$181,0))</f>
        <v>Para Leilão</v>
      </c>
      <c r="AB3037" s="60">
        <f t="array" ref="AB3037">INDEX('RESUMO - LOTES E VMA'!$J$3:$J$181,MATCH('LISTA DOS ITENS'!$D3037,'RESUMO - LOTES E VMA'!$A$3:$A$181,0))</f>
        <v>0.07140660846</v>
      </c>
      <c r="AC3037" s="29" t="str">
        <f t="array" ref="AC3037">INDEX('RESUMO - LOTES E VMA'!$L$3:$L$181,MATCH('LISTA DOS ITENS'!$D3037,'RESUMO - LOTES E VMA'!$A$3:$A$181,0))</f>
        <v>1% do Valor de Comparação do VMA</v>
      </c>
      <c r="AD3037" s="53" t="str">
        <f>VLOOKUP(Tabela1[[#This Row],[Índice]],[1]Planilha1!$A:$A,1,0)</f>
        <v>#ERROR!</v>
      </c>
    </row>
    <row r="3038" ht="15.75" customHeight="1">
      <c r="A3038" s="52">
        <v>260152.0</v>
      </c>
      <c r="B3038" s="53" t="s">
        <v>70</v>
      </c>
      <c r="C3038" s="53" t="s">
        <v>71</v>
      </c>
      <c r="D3038" s="22">
        <v>207449.0</v>
      </c>
      <c r="E3038" s="53" t="s">
        <v>119</v>
      </c>
      <c r="F3038" s="54">
        <v>1.0219997E7</v>
      </c>
      <c r="G3038" s="53" t="s">
        <v>2107</v>
      </c>
      <c r="H3038" s="55">
        <v>2101.0</v>
      </c>
      <c r="I3038" s="55" t="s">
        <v>81</v>
      </c>
      <c r="J3038" s="55" t="s">
        <v>126</v>
      </c>
      <c r="K3038" s="53" t="s">
        <v>73</v>
      </c>
      <c r="L3038" s="53"/>
      <c r="M3038" s="53">
        <v>1.0</v>
      </c>
      <c r="N3038" s="53" t="s">
        <v>52</v>
      </c>
      <c r="O3038" s="25">
        <v>249.985</v>
      </c>
      <c r="P3038" s="25">
        <f>'LISTA DOS ITENS'!$O3038*'LISTA DOS ITENS'!$M3038</f>
        <v>249.985</v>
      </c>
      <c r="Q3038" s="25">
        <v>304.23</v>
      </c>
      <c r="R3038" s="25">
        <f>'LISTA DOS ITENS'!$Q3038*'LISTA DOS ITENS'!$M3038</f>
        <v>304.23</v>
      </c>
      <c r="S3038" s="56">
        <f>IF('LISTA DOS ITENS'!$P3038&gt;'LISTA DOS ITENS'!$R3038,'LISTA DOS ITENS'!$P3038,'LISTA DOS ITENS'!$R3038)</f>
        <v>304.23</v>
      </c>
      <c r="T3038" s="25">
        <v>27.381156958006805</v>
      </c>
      <c r="U3038" s="25">
        <f>'LISTA DOS ITENS'!$T3038*'LISTA DOS ITENS'!$M3038</f>
        <v>27.38115696</v>
      </c>
      <c r="V3038" s="56">
        <f t="array" ref="V3038">INDEX('RESUMO - LOTES E VMA'!$F$3:$F$181,MATCH('LISTA DOS ITENS'!$D3038,'RESUMO - LOTES E VMA'!$A$3:$A$181,0))</f>
        <v>34169.51234</v>
      </c>
      <c r="W3038" s="57">
        <f>'LISTA DOS ITENS'!$U3038/'LISTA DOS ITENS'!$V3038</f>
        <v>0.0008013329745</v>
      </c>
      <c r="X3038" s="53" t="s">
        <v>53</v>
      </c>
      <c r="Y3038" s="53" t="s">
        <v>290</v>
      </c>
      <c r="Z3038" s="58" t="str">
        <f>'LISTA DOS ITENS'!$F3038&amp;"-"&amp;'LISTA DOS ITENS'!$H3038&amp;"-"&amp;'LISTA DOS ITENS'!$J3038&amp;"-"&amp;'LISTA DOS ITENS'!$K3038&amp;"-"&amp;'LISTA DOS ITENS'!$I3038</f>
        <v>10219997-2101-0026-CONS/NAC-ED-1000-01.01</v>
      </c>
      <c r="AA3038" s="59" t="str">
        <f t="array" ref="AA3038">INDEX('RESUMO - LOTES E VMA'!$M$3:$M$181,MATCH('LISTA DOS ITENS'!$D3038,'RESUMO - LOTES E VMA'!$A$3:$A$181,0))</f>
        <v>Para Leilão</v>
      </c>
      <c r="AB3038" s="60">
        <f t="array" ref="AB3038">INDEX('RESUMO - LOTES E VMA'!$J$3:$J$181,MATCH('LISTA DOS ITENS'!$D3038,'RESUMO - LOTES E VMA'!$A$3:$A$181,0))</f>
        <v>0.07140660846</v>
      </c>
      <c r="AC3038" s="29" t="str">
        <f t="array" ref="AC3038">INDEX('RESUMO - LOTES E VMA'!$L$3:$L$181,MATCH('LISTA DOS ITENS'!$D3038,'RESUMO - LOTES E VMA'!$A$3:$A$181,0))</f>
        <v>1% do Valor de Comparação do VMA</v>
      </c>
      <c r="AD3038" s="53" t="str">
        <f>VLOOKUP(Tabela1[[#This Row],[Índice]],[1]Planilha1!$A:$A,1,0)</f>
        <v>#ERROR!</v>
      </c>
    </row>
    <row r="3039" ht="15.75" customHeight="1">
      <c r="A3039" s="52">
        <v>260153.0</v>
      </c>
      <c r="B3039" s="53" t="s">
        <v>70</v>
      </c>
      <c r="C3039" s="53" t="s">
        <v>71</v>
      </c>
      <c r="D3039" s="22">
        <v>207449.0</v>
      </c>
      <c r="E3039" s="53" t="s">
        <v>119</v>
      </c>
      <c r="F3039" s="54">
        <v>1.0219997E7</v>
      </c>
      <c r="G3039" s="53" t="s">
        <v>2107</v>
      </c>
      <c r="H3039" s="55">
        <v>2101.0</v>
      </c>
      <c r="I3039" s="55" t="s">
        <v>130</v>
      </c>
      <c r="J3039" s="55" t="s">
        <v>126</v>
      </c>
      <c r="K3039" s="53" t="s">
        <v>80</v>
      </c>
      <c r="L3039" s="53"/>
      <c r="M3039" s="53">
        <v>2.0</v>
      </c>
      <c r="N3039" s="53" t="s">
        <v>52</v>
      </c>
      <c r="O3039" s="25">
        <v>184.025</v>
      </c>
      <c r="P3039" s="25">
        <f>'LISTA DOS ITENS'!$O3039*'LISTA DOS ITENS'!$M3039</f>
        <v>368.05</v>
      </c>
      <c r="Q3039" s="25">
        <v>304.23</v>
      </c>
      <c r="R3039" s="25">
        <f>'LISTA DOS ITENS'!$Q3039*'LISTA DOS ITENS'!$M3039</f>
        <v>608.46</v>
      </c>
      <c r="S3039" s="56">
        <f>IF('LISTA DOS ITENS'!$P3039&gt;'LISTA DOS ITENS'!$R3039,'LISTA DOS ITENS'!$P3039,'LISTA DOS ITENS'!$R3039)</f>
        <v>608.46</v>
      </c>
      <c r="T3039" s="25">
        <v>27.381156958006805</v>
      </c>
      <c r="U3039" s="25">
        <f>'LISTA DOS ITENS'!$T3039*'LISTA DOS ITENS'!$M3039</f>
        <v>54.76231392</v>
      </c>
      <c r="V3039" s="56">
        <f t="array" ref="V3039">INDEX('RESUMO - LOTES E VMA'!$F$3:$F$181,MATCH('LISTA DOS ITENS'!$D3039,'RESUMO - LOTES E VMA'!$A$3:$A$181,0))</f>
        <v>34169.51234</v>
      </c>
      <c r="W3039" s="57">
        <f>'LISTA DOS ITENS'!$U3039/'LISTA DOS ITENS'!$V3039</f>
        <v>0.001602665949</v>
      </c>
      <c r="X3039" s="53" t="s">
        <v>53</v>
      </c>
      <c r="Y3039" s="53" t="s">
        <v>290</v>
      </c>
      <c r="Z3039" s="58" t="str">
        <f>'LISTA DOS ITENS'!$F3039&amp;"-"&amp;'LISTA DOS ITENS'!$H3039&amp;"-"&amp;'LISTA DOS ITENS'!$J3039&amp;"-"&amp;'LISTA DOS ITENS'!$K3039&amp;"-"&amp;'LISTA DOS ITENS'!$I3039</f>
        <v>10219997-2101-0026-IMOB/NAC-ED-1000-01.02</v>
      </c>
      <c r="AA3039" s="59" t="str">
        <f t="array" ref="AA3039">INDEX('RESUMO - LOTES E VMA'!$M$3:$M$181,MATCH('LISTA DOS ITENS'!$D3039,'RESUMO - LOTES E VMA'!$A$3:$A$181,0))</f>
        <v>Para Leilão</v>
      </c>
      <c r="AB3039" s="60">
        <f t="array" ref="AB3039">INDEX('RESUMO - LOTES E VMA'!$J$3:$J$181,MATCH('LISTA DOS ITENS'!$D3039,'RESUMO - LOTES E VMA'!$A$3:$A$181,0))</f>
        <v>0.07140660846</v>
      </c>
      <c r="AC3039" s="29" t="str">
        <f t="array" ref="AC3039">INDEX('RESUMO - LOTES E VMA'!$L$3:$L$181,MATCH('LISTA DOS ITENS'!$D3039,'RESUMO - LOTES E VMA'!$A$3:$A$181,0))</f>
        <v>1% do Valor de Comparação do VMA</v>
      </c>
      <c r="AD3039" s="53" t="str">
        <f>VLOOKUP(Tabela1[[#This Row],[Índice]],[1]Planilha1!$A:$A,1,0)</f>
        <v>#ERROR!</v>
      </c>
    </row>
    <row r="3040" ht="15.75" customHeight="1">
      <c r="A3040" s="52">
        <v>260154.0</v>
      </c>
      <c r="B3040" s="53" t="s">
        <v>70</v>
      </c>
      <c r="C3040" s="53" t="s">
        <v>71</v>
      </c>
      <c r="D3040" s="22">
        <v>207449.0</v>
      </c>
      <c r="E3040" s="53" t="s">
        <v>119</v>
      </c>
      <c r="F3040" s="54">
        <v>1.0219997E7</v>
      </c>
      <c r="G3040" s="53" t="s">
        <v>2107</v>
      </c>
      <c r="H3040" s="55">
        <v>2101.0</v>
      </c>
      <c r="I3040" s="55" t="s">
        <v>81</v>
      </c>
      <c r="J3040" s="55" t="s">
        <v>126</v>
      </c>
      <c r="K3040" s="53" t="s">
        <v>57</v>
      </c>
      <c r="L3040" s="53"/>
      <c r="M3040" s="53">
        <v>2.0</v>
      </c>
      <c r="N3040" s="53" t="s">
        <v>52</v>
      </c>
      <c r="O3040" s="25">
        <v>1.0</v>
      </c>
      <c r="P3040" s="25">
        <f>'LISTA DOS ITENS'!$O3040*'LISTA DOS ITENS'!$M3040</f>
        <v>2</v>
      </c>
      <c r="Q3040" s="25">
        <v>304.23</v>
      </c>
      <c r="R3040" s="25">
        <f>'LISTA DOS ITENS'!$Q3040*'LISTA DOS ITENS'!$M3040</f>
        <v>608.46</v>
      </c>
      <c r="S3040" s="56">
        <f>IF('LISTA DOS ITENS'!$P3040&gt;'LISTA DOS ITENS'!$R3040,'LISTA DOS ITENS'!$P3040,'LISTA DOS ITENS'!$R3040)</f>
        <v>608.46</v>
      </c>
      <c r="T3040" s="25">
        <v>27.381156958006805</v>
      </c>
      <c r="U3040" s="25">
        <f>'LISTA DOS ITENS'!$T3040*'LISTA DOS ITENS'!$M3040</f>
        <v>54.76231392</v>
      </c>
      <c r="V3040" s="56">
        <f t="array" ref="V3040">INDEX('RESUMO - LOTES E VMA'!$F$3:$F$181,MATCH('LISTA DOS ITENS'!$D3040,'RESUMO - LOTES E VMA'!$A$3:$A$181,0))</f>
        <v>34169.51234</v>
      </c>
      <c r="W3040" s="57">
        <f>'LISTA DOS ITENS'!$U3040/'LISTA DOS ITENS'!$V3040</f>
        <v>0.001602665949</v>
      </c>
      <c r="X3040" s="53" t="s">
        <v>53</v>
      </c>
      <c r="Y3040" s="53" t="s">
        <v>290</v>
      </c>
      <c r="Z3040" s="58" t="str">
        <f>'LISTA DOS ITENS'!$F3040&amp;"-"&amp;'LISTA DOS ITENS'!$H3040&amp;"-"&amp;'LISTA DOS ITENS'!$J3040&amp;"-"&amp;'LISTA DOS ITENS'!$K3040&amp;"-"&amp;'LISTA DOS ITENS'!$I3040</f>
        <v>10219997-2101-0026-USADO-ED-1000-01.01</v>
      </c>
      <c r="AA3040" s="59" t="str">
        <f t="array" ref="AA3040">INDEX('RESUMO - LOTES E VMA'!$M$3:$M$181,MATCH('LISTA DOS ITENS'!$D3040,'RESUMO - LOTES E VMA'!$A$3:$A$181,0))</f>
        <v>Para Leilão</v>
      </c>
      <c r="AB3040" s="60">
        <f t="array" ref="AB3040">INDEX('RESUMO - LOTES E VMA'!$J$3:$J$181,MATCH('LISTA DOS ITENS'!$D3040,'RESUMO - LOTES E VMA'!$A$3:$A$181,0))</f>
        <v>0.07140660846</v>
      </c>
      <c r="AC3040" s="29" t="str">
        <f t="array" ref="AC3040">INDEX('RESUMO - LOTES E VMA'!$L$3:$L$181,MATCH('LISTA DOS ITENS'!$D3040,'RESUMO - LOTES E VMA'!$A$3:$A$181,0))</f>
        <v>1% do Valor de Comparação do VMA</v>
      </c>
      <c r="AD3040" s="53" t="str">
        <f>VLOOKUP(Tabela1[[#This Row],[Índice]],[1]Planilha1!$A:$A,1,0)</f>
        <v>#ERROR!</v>
      </c>
    </row>
    <row r="3041" ht="15.75" customHeight="1">
      <c r="A3041" s="52">
        <v>260155.0</v>
      </c>
      <c r="B3041" s="53" t="s">
        <v>70</v>
      </c>
      <c r="C3041" s="53" t="s">
        <v>71</v>
      </c>
      <c r="D3041" s="22">
        <v>207449.0</v>
      </c>
      <c r="E3041" s="53" t="s">
        <v>119</v>
      </c>
      <c r="F3041" s="54">
        <v>1.0219998E7</v>
      </c>
      <c r="G3041" s="53" t="s">
        <v>2108</v>
      </c>
      <c r="H3041" s="55">
        <v>2101.0</v>
      </c>
      <c r="I3041" s="55"/>
      <c r="J3041" s="55" t="s">
        <v>126</v>
      </c>
      <c r="K3041" s="53" t="s">
        <v>117</v>
      </c>
      <c r="L3041" s="53"/>
      <c r="M3041" s="53">
        <v>2.0</v>
      </c>
      <c r="N3041" s="53" t="s">
        <v>52</v>
      </c>
      <c r="O3041" s="25">
        <v>637.185</v>
      </c>
      <c r="P3041" s="25">
        <f>'LISTA DOS ITENS'!$O3041*'LISTA DOS ITENS'!$M3041</f>
        <v>1274.37</v>
      </c>
      <c r="Q3041" s="25">
        <v>2171.3</v>
      </c>
      <c r="R3041" s="25">
        <f>'LISTA DOS ITENS'!$Q3041*'LISTA DOS ITENS'!$M3041</f>
        <v>4342.6</v>
      </c>
      <c r="S3041" s="56">
        <f>IF('LISTA DOS ITENS'!$P3041&gt;'LISTA DOS ITENS'!$R3041,'LISTA DOS ITENS'!$P3041,'LISTA DOS ITENS'!$R3041)</f>
        <v>4342.6</v>
      </c>
      <c r="T3041" s="25">
        <v>195.4202613250507</v>
      </c>
      <c r="U3041" s="25">
        <f>'LISTA DOS ITENS'!$T3041*'LISTA DOS ITENS'!$M3041</f>
        <v>390.8405227</v>
      </c>
      <c r="V3041" s="56">
        <f t="array" ref="V3041">INDEX('RESUMO - LOTES E VMA'!$F$3:$F$181,MATCH('LISTA DOS ITENS'!$D3041,'RESUMO - LOTES E VMA'!$A$3:$A$181,0))</f>
        <v>34169.51234</v>
      </c>
      <c r="W3041" s="57">
        <f>'LISTA DOS ITENS'!$U3041/'LISTA DOS ITENS'!$V3041</f>
        <v>0.01143828214</v>
      </c>
      <c r="X3041" s="53" t="s">
        <v>53</v>
      </c>
      <c r="Y3041" s="53" t="s">
        <v>290</v>
      </c>
      <c r="Z3041" s="58" t="str">
        <f>'LISTA DOS ITENS'!$F3041&amp;"-"&amp;'LISTA DOS ITENS'!$H3041&amp;"-"&amp;'LISTA DOS ITENS'!$J3041&amp;"-"&amp;'LISTA DOS ITENS'!$K3041&amp;"-"&amp;'LISTA DOS ITENS'!$I3041</f>
        <v>10219998-2101-0026-CONS/IAMN-</v>
      </c>
      <c r="AA3041" s="59" t="str">
        <f t="array" ref="AA3041">INDEX('RESUMO - LOTES E VMA'!$M$3:$M$181,MATCH('LISTA DOS ITENS'!$D3041,'RESUMO - LOTES E VMA'!$A$3:$A$181,0))</f>
        <v>Para Leilão</v>
      </c>
      <c r="AB3041" s="60">
        <f t="array" ref="AB3041">INDEX('RESUMO - LOTES E VMA'!$J$3:$J$181,MATCH('LISTA DOS ITENS'!$D3041,'RESUMO - LOTES E VMA'!$A$3:$A$181,0))</f>
        <v>0.07140660846</v>
      </c>
      <c r="AC3041" s="29" t="str">
        <f t="array" ref="AC3041">INDEX('RESUMO - LOTES E VMA'!$L$3:$L$181,MATCH('LISTA DOS ITENS'!$D3041,'RESUMO - LOTES E VMA'!$A$3:$A$181,0))</f>
        <v>1% do Valor de Comparação do VMA</v>
      </c>
      <c r="AD3041" s="53" t="str">
        <f>VLOOKUP(Tabela1[[#This Row],[Índice]],[1]Planilha1!$A:$A,1,0)</f>
        <v>#ERROR!</v>
      </c>
    </row>
    <row r="3042" ht="15.75" customHeight="1">
      <c r="A3042" s="52">
        <v>260156.0</v>
      </c>
      <c r="B3042" s="53" t="s">
        <v>70</v>
      </c>
      <c r="C3042" s="53" t="s">
        <v>71</v>
      </c>
      <c r="D3042" s="22">
        <v>207449.0</v>
      </c>
      <c r="E3042" s="53" t="s">
        <v>119</v>
      </c>
      <c r="F3042" s="54">
        <v>1.0219998E7</v>
      </c>
      <c r="G3042" s="53" t="s">
        <v>2108</v>
      </c>
      <c r="H3042" s="55">
        <v>2101.0</v>
      </c>
      <c r="I3042" s="55" t="s">
        <v>130</v>
      </c>
      <c r="J3042" s="55" t="s">
        <v>126</v>
      </c>
      <c r="K3042" s="53" t="s">
        <v>117</v>
      </c>
      <c r="L3042" s="53"/>
      <c r="M3042" s="53">
        <v>3.0</v>
      </c>
      <c r="N3042" s="53" t="s">
        <v>52</v>
      </c>
      <c r="O3042" s="25">
        <v>633.12</v>
      </c>
      <c r="P3042" s="25">
        <f>'LISTA DOS ITENS'!$O3042*'LISTA DOS ITENS'!$M3042</f>
        <v>1899.36</v>
      </c>
      <c r="Q3042" s="25">
        <v>2171.3</v>
      </c>
      <c r="R3042" s="25">
        <f>'LISTA DOS ITENS'!$Q3042*'LISTA DOS ITENS'!$M3042</f>
        <v>6513.9</v>
      </c>
      <c r="S3042" s="56">
        <f>IF('LISTA DOS ITENS'!$P3042&gt;'LISTA DOS ITENS'!$R3042,'LISTA DOS ITENS'!$P3042,'LISTA DOS ITENS'!$R3042)</f>
        <v>6513.9</v>
      </c>
      <c r="T3042" s="25">
        <v>195.4202613250507</v>
      </c>
      <c r="U3042" s="25">
        <f>'LISTA DOS ITENS'!$T3042*'LISTA DOS ITENS'!$M3042</f>
        <v>586.260784</v>
      </c>
      <c r="V3042" s="56">
        <f t="array" ref="V3042">INDEX('RESUMO - LOTES E VMA'!$F$3:$F$181,MATCH('LISTA DOS ITENS'!$D3042,'RESUMO - LOTES E VMA'!$A$3:$A$181,0))</f>
        <v>34169.51234</v>
      </c>
      <c r="W3042" s="57">
        <f>'LISTA DOS ITENS'!$U3042/'LISTA DOS ITENS'!$V3042</f>
        <v>0.01715742321</v>
      </c>
      <c r="X3042" s="53" t="s">
        <v>53</v>
      </c>
      <c r="Y3042" s="53" t="s">
        <v>290</v>
      </c>
      <c r="Z3042" s="58" t="str">
        <f>'LISTA DOS ITENS'!$F3042&amp;"-"&amp;'LISTA DOS ITENS'!$H3042&amp;"-"&amp;'LISTA DOS ITENS'!$J3042&amp;"-"&amp;'LISTA DOS ITENS'!$K3042&amp;"-"&amp;'LISTA DOS ITENS'!$I3042</f>
        <v>10219998-2101-0026-CONS/IAMN-ED-1000-01.02</v>
      </c>
      <c r="AA3042" s="59" t="str">
        <f t="array" ref="AA3042">INDEX('RESUMO - LOTES E VMA'!$M$3:$M$181,MATCH('LISTA DOS ITENS'!$D3042,'RESUMO - LOTES E VMA'!$A$3:$A$181,0))</f>
        <v>Para Leilão</v>
      </c>
      <c r="AB3042" s="60">
        <f t="array" ref="AB3042">INDEX('RESUMO - LOTES E VMA'!$J$3:$J$181,MATCH('LISTA DOS ITENS'!$D3042,'RESUMO - LOTES E VMA'!$A$3:$A$181,0))</f>
        <v>0.07140660846</v>
      </c>
      <c r="AC3042" s="29" t="str">
        <f t="array" ref="AC3042">INDEX('RESUMO - LOTES E VMA'!$L$3:$L$181,MATCH('LISTA DOS ITENS'!$D3042,'RESUMO - LOTES E VMA'!$A$3:$A$181,0))</f>
        <v>1% do Valor de Comparação do VMA</v>
      </c>
      <c r="AD3042" s="53" t="str">
        <f>VLOOKUP(Tabela1[[#This Row],[Índice]],[1]Planilha1!$A:$A,1,0)</f>
        <v>#ERROR!</v>
      </c>
    </row>
    <row r="3043" ht="15.75" customHeight="1">
      <c r="A3043" s="52">
        <v>260157.0</v>
      </c>
      <c r="B3043" s="53" t="s">
        <v>70</v>
      </c>
      <c r="C3043" s="53" t="s">
        <v>71</v>
      </c>
      <c r="D3043" s="22">
        <v>207449.0</v>
      </c>
      <c r="E3043" s="53" t="s">
        <v>119</v>
      </c>
      <c r="F3043" s="54">
        <v>1.0219998E7</v>
      </c>
      <c r="G3043" s="53" t="s">
        <v>2108</v>
      </c>
      <c r="H3043" s="55">
        <v>2101.0</v>
      </c>
      <c r="I3043" s="55" t="s">
        <v>81</v>
      </c>
      <c r="J3043" s="55" t="s">
        <v>126</v>
      </c>
      <c r="K3043" s="53" t="s">
        <v>122</v>
      </c>
      <c r="L3043" s="53"/>
      <c r="M3043" s="53">
        <v>8.0</v>
      </c>
      <c r="N3043" s="53" t="s">
        <v>52</v>
      </c>
      <c r="O3043" s="25">
        <v>607.99125</v>
      </c>
      <c r="P3043" s="25">
        <f>'LISTA DOS ITENS'!$O3043*'LISTA DOS ITENS'!$M3043</f>
        <v>4863.93</v>
      </c>
      <c r="Q3043" s="25">
        <v>2171.3</v>
      </c>
      <c r="R3043" s="25">
        <f>'LISTA DOS ITENS'!$Q3043*'LISTA DOS ITENS'!$M3043</f>
        <v>17370.4</v>
      </c>
      <c r="S3043" s="56">
        <f>IF('LISTA DOS ITENS'!$P3043&gt;'LISTA DOS ITENS'!$R3043,'LISTA DOS ITENS'!$P3043,'LISTA DOS ITENS'!$R3043)</f>
        <v>17370.4</v>
      </c>
      <c r="T3043" s="25">
        <v>195.4202613250507</v>
      </c>
      <c r="U3043" s="25">
        <f>'LISTA DOS ITENS'!$T3043*'LISTA DOS ITENS'!$M3043</f>
        <v>1563.362091</v>
      </c>
      <c r="V3043" s="56">
        <f t="array" ref="V3043">INDEX('RESUMO - LOTES E VMA'!$F$3:$F$181,MATCH('LISTA DOS ITENS'!$D3043,'RESUMO - LOTES E VMA'!$A$3:$A$181,0))</f>
        <v>34169.51234</v>
      </c>
      <c r="W3043" s="57">
        <f>'LISTA DOS ITENS'!$U3043/'LISTA DOS ITENS'!$V3043</f>
        <v>0.04575312856</v>
      </c>
      <c r="X3043" s="53" t="s">
        <v>53</v>
      </c>
      <c r="Y3043" s="53" t="s">
        <v>290</v>
      </c>
      <c r="Z3043" s="58" t="str">
        <f>'LISTA DOS ITENS'!$F3043&amp;"-"&amp;'LISTA DOS ITENS'!$H3043&amp;"-"&amp;'LISTA DOS ITENS'!$J3043&amp;"-"&amp;'LISTA DOS ITENS'!$K3043&amp;"-"&amp;'LISTA DOS ITENS'!$I3043</f>
        <v>10219998-2101-0026-IMOB/IAMN-ED-1000-01.01</v>
      </c>
      <c r="AA3043" s="59" t="str">
        <f t="array" ref="AA3043">INDEX('RESUMO - LOTES E VMA'!$M$3:$M$181,MATCH('LISTA DOS ITENS'!$D3043,'RESUMO - LOTES E VMA'!$A$3:$A$181,0))</f>
        <v>Para Leilão</v>
      </c>
      <c r="AB3043" s="60">
        <f t="array" ref="AB3043">INDEX('RESUMO - LOTES E VMA'!$J$3:$J$181,MATCH('LISTA DOS ITENS'!$D3043,'RESUMO - LOTES E VMA'!$A$3:$A$181,0))</f>
        <v>0.07140660846</v>
      </c>
      <c r="AC3043" s="29" t="str">
        <f t="array" ref="AC3043">INDEX('RESUMO - LOTES E VMA'!$L$3:$L$181,MATCH('LISTA DOS ITENS'!$D3043,'RESUMO - LOTES E VMA'!$A$3:$A$181,0))</f>
        <v>1% do Valor de Comparação do VMA</v>
      </c>
      <c r="AD3043" s="53" t="str">
        <f>VLOOKUP(Tabela1[[#This Row],[Índice]],[1]Planilha1!$A:$A,1,0)</f>
        <v>#ERROR!</v>
      </c>
    </row>
    <row r="3044" ht="15.75" customHeight="1">
      <c r="A3044" s="52">
        <v>260158.0</v>
      </c>
      <c r="B3044" s="53" t="s">
        <v>70</v>
      </c>
      <c r="C3044" s="53" t="s">
        <v>71</v>
      </c>
      <c r="D3044" s="22">
        <v>207449.0</v>
      </c>
      <c r="E3044" s="53" t="s">
        <v>119</v>
      </c>
      <c r="F3044" s="54">
        <v>1.0219998E7</v>
      </c>
      <c r="G3044" s="53" t="s">
        <v>2108</v>
      </c>
      <c r="H3044" s="55">
        <v>2101.0</v>
      </c>
      <c r="I3044" s="55" t="s">
        <v>130</v>
      </c>
      <c r="J3044" s="55" t="s">
        <v>126</v>
      </c>
      <c r="K3044" s="53" t="s">
        <v>122</v>
      </c>
      <c r="L3044" s="53"/>
      <c r="M3044" s="53">
        <v>20.0</v>
      </c>
      <c r="N3044" s="53" t="s">
        <v>52</v>
      </c>
      <c r="O3044" s="25">
        <v>570.1845000000001</v>
      </c>
      <c r="P3044" s="25">
        <f>'LISTA DOS ITENS'!$O3044*'LISTA DOS ITENS'!$M3044</f>
        <v>11403.69</v>
      </c>
      <c r="Q3044" s="25">
        <v>2171.3</v>
      </c>
      <c r="R3044" s="25">
        <f>'LISTA DOS ITENS'!$Q3044*'LISTA DOS ITENS'!$M3044</f>
        <v>43426</v>
      </c>
      <c r="S3044" s="56">
        <f>IF('LISTA DOS ITENS'!$P3044&gt;'LISTA DOS ITENS'!$R3044,'LISTA DOS ITENS'!$P3044,'LISTA DOS ITENS'!$R3044)</f>
        <v>43426</v>
      </c>
      <c r="T3044" s="25">
        <v>195.4202613250507</v>
      </c>
      <c r="U3044" s="25">
        <f>'LISTA DOS ITENS'!$T3044*'LISTA DOS ITENS'!$M3044</f>
        <v>3908.405227</v>
      </c>
      <c r="V3044" s="56">
        <f t="array" ref="V3044">INDEX('RESUMO - LOTES E VMA'!$F$3:$F$181,MATCH('LISTA DOS ITENS'!$D3044,'RESUMO - LOTES E VMA'!$A$3:$A$181,0))</f>
        <v>34169.51234</v>
      </c>
      <c r="W3044" s="57">
        <f>'LISTA DOS ITENS'!$U3044/'LISTA DOS ITENS'!$V3044</f>
        <v>0.1143828214</v>
      </c>
      <c r="X3044" s="53" t="s">
        <v>53</v>
      </c>
      <c r="Y3044" s="53" t="s">
        <v>290</v>
      </c>
      <c r="Z3044" s="58" t="str">
        <f>'LISTA DOS ITENS'!$F3044&amp;"-"&amp;'LISTA DOS ITENS'!$H3044&amp;"-"&amp;'LISTA DOS ITENS'!$J3044&amp;"-"&amp;'LISTA DOS ITENS'!$K3044&amp;"-"&amp;'LISTA DOS ITENS'!$I3044</f>
        <v>10219998-2101-0026-IMOB/IAMN-ED-1000-01.02</v>
      </c>
      <c r="AA3044" s="59" t="str">
        <f t="array" ref="AA3044">INDEX('RESUMO - LOTES E VMA'!$M$3:$M$181,MATCH('LISTA DOS ITENS'!$D3044,'RESUMO - LOTES E VMA'!$A$3:$A$181,0))</f>
        <v>Para Leilão</v>
      </c>
      <c r="AB3044" s="60">
        <f t="array" ref="AB3044">INDEX('RESUMO - LOTES E VMA'!$J$3:$J$181,MATCH('LISTA DOS ITENS'!$D3044,'RESUMO - LOTES E VMA'!$A$3:$A$181,0))</f>
        <v>0.07140660846</v>
      </c>
      <c r="AC3044" s="29" t="str">
        <f t="array" ref="AC3044">INDEX('RESUMO - LOTES E VMA'!$L$3:$L$181,MATCH('LISTA DOS ITENS'!$D3044,'RESUMO - LOTES E VMA'!$A$3:$A$181,0))</f>
        <v>1% do Valor de Comparação do VMA</v>
      </c>
      <c r="AD3044" s="53" t="str">
        <f>VLOOKUP(Tabela1[[#This Row],[Índice]],[1]Planilha1!$A:$A,1,0)</f>
        <v>#ERROR!</v>
      </c>
    </row>
    <row r="3045" ht="15.75" customHeight="1">
      <c r="A3045" s="52">
        <v>260159.0</v>
      </c>
      <c r="B3045" s="53" t="s">
        <v>70</v>
      </c>
      <c r="C3045" s="53" t="s">
        <v>71</v>
      </c>
      <c r="D3045" s="22">
        <v>207449.0</v>
      </c>
      <c r="E3045" s="53" t="s">
        <v>119</v>
      </c>
      <c r="F3045" s="54">
        <v>1.0220078E7</v>
      </c>
      <c r="G3045" s="53" t="s">
        <v>2109</v>
      </c>
      <c r="H3045" s="55">
        <v>2101.0</v>
      </c>
      <c r="I3045" s="55" t="s">
        <v>81</v>
      </c>
      <c r="J3045" s="55" t="s">
        <v>126</v>
      </c>
      <c r="K3045" s="53" t="s">
        <v>179</v>
      </c>
      <c r="L3045" s="53"/>
      <c r="M3045" s="53">
        <v>4.0</v>
      </c>
      <c r="N3045" s="53" t="s">
        <v>52</v>
      </c>
      <c r="O3045" s="25">
        <v>556.23</v>
      </c>
      <c r="P3045" s="25">
        <f>'LISTA DOS ITENS'!$O3045*'LISTA DOS ITENS'!$M3045</f>
        <v>2224.92</v>
      </c>
      <c r="Q3045" s="25">
        <v>709.67</v>
      </c>
      <c r="R3045" s="25">
        <f>'LISTA DOS ITENS'!$Q3045*'LISTA DOS ITENS'!$M3045</f>
        <v>2838.68</v>
      </c>
      <c r="S3045" s="56">
        <f>IF('LISTA DOS ITENS'!$P3045&gt;'LISTA DOS ITENS'!$R3045,'LISTA DOS ITENS'!$P3045,'LISTA DOS ITENS'!$R3045)</f>
        <v>2838.68</v>
      </c>
      <c r="T3045" s="25">
        <v>45.55353103390517</v>
      </c>
      <c r="U3045" s="25">
        <f>'LISTA DOS ITENS'!$T3045*'LISTA DOS ITENS'!$M3045</f>
        <v>182.2141241</v>
      </c>
      <c r="V3045" s="56">
        <f t="array" ref="V3045">INDEX('RESUMO - LOTES E VMA'!$F$3:$F$181,MATCH('LISTA DOS ITENS'!$D3045,'RESUMO - LOTES E VMA'!$A$3:$A$181,0))</f>
        <v>34169.51234</v>
      </c>
      <c r="W3045" s="57">
        <f>'LISTA DOS ITENS'!$U3045/'LISTA DOS ITENS'!$V3045</f>
        <v>0.005332652171</v>
      </c>
      <c r="X3045" s="53" t="s">
        <v>53</v>
      </c>
      <c r="Y3045" s="53" t="s">
        <v>290</v>
      </c>
      <c r="Z3045" s="58" t="str">
        <f>'LISTA DOS ITENS'!$F3045&amp;"-"&amp;'LISTA DOS ITENS'!$H3045&amp;"-"&amp;'LISTA DOS ITENS'!$J3045&amp;"-"&amp;'LISTA DOS ITENS'!$K3045&amp;"-"&amp;'LISTA DOS ITENS'!$I3045</f>
        <v>10220078-2101-0026-IMOB/IMP-ED-1000-01.01</v>
      </c>
      <c r="AA3045" s="59" t="str">
        <f t="array" ref="AA3045">INDEX('RESUMO - LOTES E VMA'!$M$3:$M$181,MATCH('LISTA DOS ITENS'!$D3045,'RESUMO - LOTES E VMA'!$A$3:$A$181,0))</f>
        <v>Para Leilão</v>
      </c>
      <c r="AB3045" s="60">
        <f t="array" ref="AB3045">INDEX('RESUMO - LOTES E VMA'!$J$3:$J$181,MATCH('LISTA DOS ITENS'!$D3045,'RESUMO - LOTES E VMA'!$A$3:$A$181,0))</f>
        <v>0.07140660846</v>
      </c>
      <c r="AC3045" s="29" t="str">
        <f t="array" ref="AC3045">INDEX('RESUMO - LOTES E VMA'!$L$3:$L$181,MATCH('LISTA DOS ITENS'!$D3045,'RESUMO - LOTES E VMA'!$A$3:$A$181,0))</f>
        <v>1% do Valor de Comparação do VMA</v>
      </c>
      <c r="AD3045" s="53" t="str">
        <f>VLOOKUP(Tabela1[[#This Row],[Índice]],[1]Planilha1!$A:$A,1,0)</f>
        <v>#ERROR!</v>
      </c>
    </row>
    <row r="3046" ht="15.75" customHeight="1">
      <c r="A3046" s="52">
        <v>260160.0</v>
      </c>
      <c r="B3046" s="53" t="s">
        <v>70</v>
      </c>
      <c r="C3046" s="53" t="s">
        <v>71</v>
      </c>
      <c r="D3046" s="22">
        <v>207449.0</v>
      </c>
      <c r="E3046" s="53" t="s">
        <v>119</v>
      </c>
      <c r="F3046" s="54">
        <v>1.0220078E7</v>
      </c>
      <c r="G3046" s="53" t="s">
        <v>2109</v>
      </c>
      <c r="H3046" s="55">
        <v>2101.0</v>
      </c>
      <c r="I3046" s="55" t="s">
        <v>81</v>
      </c>
      <c r="J3046" s="55" t="s">
        <v>126</v>
      </c>
      <c r="K3046" s="53" t="s">
        <v>80</v>
      </c>
      <c r="L3046" s="53"/>
      <c r="M3046" s="53">
        <v>2.0</v>
      </c>
      <c r="N3046" s="53" t="s">
        <v>52</v>
      </c>
      <c r="O3046" s="25">
        <v>709.67</v>
      </c>
      <c r="P3046" s="25">
        <f>'LISTA DOS ITENS'!$O3046*'LISTA DOS ITENS'!$M3046</f>
        <v>1419.34</v>
      </c>
      <c r="Q3046" s="25">
        <v>709.67</v>
      </c>
      <c r="R3046" s="25">
        <f>'LISTA DOS ITENS'!$Q3046*'LISTA DOS ITENS'!$M3046</f>
        <v>1419.34</v>
      </c>
      <c r="S3046" s="56">
        <f>IF('LISTA DOS ITENS'!$P3046&gt;'LISTA DOS ITENS'!$R3046,'LISTA DOS ITENS'!$P3046,'LISTA DOS ITENS'!$R3046)</f>
        <v>1419.34</v>
      </c>
      <c r="T3046" s="25">
        <v>45.55353103390517</v>
      </c>
      <c r="U3046" s="25">
        <f>'LISTA DOS ITENS'!$T3046*'LISTA DOS ITENS'!$M3046</f>
        <v>91.10706207</v>
      </c>
      <c r="V3046" s="56">
        <f t="array" ref="V3046">INDEX('RESUMO - LOTES E VMA'!$F$3:$F$181,MATCH('LISTA DOS ITENS'!$D3046,'RESUMO - LOTES E VMA'!$A$3:$A$181,0))</f>
        <v>34169.51234</v>
      </c>
      <c r="W3046" s="57">
        <f>'LISTA DOS ITENS'!$U3046/'LISTA DOS ITENS'!$V3046</f>
        <v>0.002666326085</v>
      </c>
      <c r="X3046" s="53" t="s">
        <v>53</v>
      </c>
      <c r="Y3046" s="53" t="s">
        <v>290</v>
      </c>
      <c r="Z3046" s="58" t="str">
        <f>'LISTA DOS ITENS'!$F3046&amp;"-"&amp;'LISTA DOS ITENS'!$H3046&amp;"-"&amp;'LISTA DOS ITENS'!$J3046&amp;"-"&amp;'LISTA DOS ITENS'!$K3046&amp;"-"&amp;'LISTA DOS ITENS'!$I3046</f>
        <v>10220078-2101-0026-IMOB/NAC-ED-1000-01.01</v>
      </c>
      <c r="AA3046" s="59" t="str">
        <f t="array" ref="AA3046">INDEX('RESUMO - LOTES E VMA'!$M$3:$M$181,MATCH('LISTA DOS ITENS'!$D3046,'RESUMO - LOTES E VMA'!$A$3:$A$181,0))</f>
        <v>Para Leilão</v>
      </c>
      <c r="AB3046" s="60">
        <f t="array" ref="AB3046">INDEX('RESUMO - LOTES E VMA'!$J$3:$J$181,MATCH('LISTA DOS ITENS'!$D3046,'RESUMO - LOTES E VMA'!$A$3:$A$181,0))</f>
        <v>0.07140660846</v>
      </c>
      <c r="AC3046" s="29" t="str">
        <f t="array" ref="AC3046">INDEX('RESUMO - LOTES E VMA'!$L$3:$L$181,MATCH('LISTA DOS ITENS'!$D3046,'RESUMO - LOTES E VMA'!$A$3:$A$181,0))</f>
        <v>1% do Valor de Comparação do VMA</v>
      </c>
      <c r="AD3046" s="53" t="str">
        <f>VLOOKUP(Tabela1[[#This Row],[Índice]],[1]Planilha1!$A:$A,1,0)</f>
        <v>#ERROR!</v>
      </c>
    </row>
    <row r="3047" ht="15.75" customHeight="1">
      <c r="A3047" s="52">
        <v>260161.0</v>
      </c>
      <c r="B3047" s="53" t="s">
        <v>70</v>
      </c>
      <c r="C3047" s="53" t="s">
        <v>71</v>
      </c>
      <c r="D3047" s="22">
        <v>207449.0</v>
      </c>
      <c r="E3047" s="53" t="s">
        <v>119</v>
      </c>
      <c r="F3047" s="54">
        <v>1.0278162E7</v>
      </c>
      <c r="G3047" s="53" t="s">
        <v>2110</v>
      </c>
      <c r="H3047" s="55">
        <v>2101.0</v>
      </c>
      <c r="I3047" s="55" t="s">
        <v>81</v>
      </c>
      <c r="J3047" s="55" t="s">
        <v>126</v>
      </c>
      <c r="K3047" s="53" t="s">
        <v>73</v>
      </c>
      <c r="L3047" s="53"/>
      <c r="M3047" s="53">
        <v>12.0</v>
      </c>
      <c r="N3047" s="53" t="s">
        <v>52</v>
      </c>
      <c r="O3047" s="25">
        <v>89.12416666666667</v>
      </c>
      <c r="P3047" s="25">
        <f>'LISTA DOS ITENS'!$O3047*'LISTA DOS ITENS'!$M3047</f>
        <v>1069.49</v>
      </c>
      <c r="Q3047" s="25">
        <v>110.63</v>
      </c>
      <c r="R3047" s="25">
        <f>'LISTA DOS ITENS'!$Q3047*'LISTA DOS ITENS'!$M3047</f>
        <v>1327.56</v>
      </c>
      <c r="S3047" s="56">
        <f>IF('LISTA DOS ITENS'!$P3047&gt;'LISTA DOS ITENS'!$R3047,'LISTA DOS ITENS'!$P3047,'LISTA DOS ITENS'!$R3047)</f>
        <v>1327.56</v>
      </c>
      <c r="T3047" s="25">
        <v>9.956866167913395</v>
      </c>
      <c r="U3047" s="25">
        <f>'LISTA DOS ITENS'!$T3047*'LISTA DOS ITENS'!$M3047</f>
        <v>119.482394</v>
      </c>
      <c r="V3047" s="56">
        <f t="array" ref="V3047">INDEX('RESUMO - LOTES E VMA'!$F$3:$F$181,MATCH('LISTA DOS ITENS'!$D3047,'RESUMO - LOTES E VMA'!$A$3:$A$181,0))</f>
        <v>34169.51234</v>
      </c>
      <c r="W3047" s="57">
        <f>'LISTA DOS ITENS'!$U3047/'LISTA DOS ITENS'!$V3047</f>
        <v>0.003496754441</v>
      </c>
      <c r="X3047" s="53" t="s">
        <v>53</v>
      </c>
      <c r="Y3047" s="53" t="s">
        <v>290</v>
      </c>
      <c r="Z3047" s="58" t="str">
        <f>'LISTA DOS ITENS'!$F3047&amp;"-"&amp;'LISTA DOS ITENS'!$H3047&amp;"-"&amp;'LISTA DOS ITENS'!$J3047&amp;"-"&amp;'LISTA DOS ITENS'!$K3047&amp;"-"&amp;'LISTA DOS ITENS'!$I3047</f>
        <v>10278162-2101-0026-CONS/NAC-ED-1000-01.01</v>
      </c>
      <c r="AA3047" s="59" t="str">
        <f t="array" ref="AA3047">INDEX('RESUMO - LOTES E VMA'!$M$3:$M$181,MATCH('LISTA DOS ITENS'!$D3047,'RESUMO - LOTES E VMA'!$A$3:$A$181,0))</f>
        <v>Para Leilão</v>
      </c>
      <c r="AB3047" s="60">
        <f t="array" ref="AB3047">INDEX('RESUMO - LOTES E VMA'!$J$3:$J$181,MATCH('LISTA DOS ITENS'!$D3047,'RESUMO - LOTES E VMA'!$A$3:$A$181,0))</f>
        <v>0.07140660846</v>
      </c>
      <c r="AC3047" s="29" t="str">
        <f t="array" ref="AC3047">INDEX('RESUMO - LOTES E VMA'!$L$3:$L$181,MATCH('LISTA DOS ITENS'!$D3047,'RESUMO - LOTES E VMA'!$A$3:$A$181,0))</f>
        <v>1% do Valor de Comparação do VMA</v>
      </c>
      <c r="AD3047" s="53" t="str">
        <f>VLOOKUP(Tabela1[[#This Row],[Índice]],[1]Planilha1!$A:$A,1,0)</f>
        <v>#ERROR!</v>
      </c>
    </row>
    <row r="3048" ht="15.75" customHeight="1">
      <c r="A3048" s="52">
        <v>260162.0</v>
      </c>
      <c r="B3048" s="53" t="s">
        <v>70</v>
      </c>
      <c r="C3048" s="53" t="s">
        <v>71</v>
      </c>
      <c r="D3048" s="22">
        <v>207449.0</v>
      </c>
      <c r="E3048" s="53" t="s">
        <v>119</v>
      </c>
      <c r="F3048" s="54">
        <v>1.0278162E7</v>
      </c>
      <c r="G3048" s="53" t="s">
        <v>2110</v>
      </c>
      <c r="H3048" s="55">
        <v>2101.0</v>
      </c>
      <c r="I3048" s="55" t="s">
        <v>81</v>
      </c>
      <c r="J3048" s="55" t="s">
        <v>126</v>
      </c>
      <c r="K3048" s="53" t="s">
        <v>122</v>
      </c>
      <c r="L3048" s="53"/>
      <c r="M3048" s="53">
        <v>12.0</v>
      </c>
      <c r="N3048" s="53" t="s">
        <v>52</v>
      </c>
      <c r="O3048" s="25">
        <v>85.46333333333332</v>
      </c>
      <c r="P3048" s="25">
        <f>'LISTA DOS ITENS'!$O3048*'LISTA DOS ITENS'!$M3048</f>
        <v>1025.56</v>
      </c>
      <c r="Q3048" s="25">
        <v>110.63</v>
      </c>
      <c r="R3048" s="25">
        <f>'LISTA DOS ITENS'!$Q3048*'LISTA DOS ITENS'!$M3048</f>
        <v>1327.56</v>
      </c>
      <c r="S3048" s="56">
        <f>IF('LISTA DOS ITENS'!$P3048&gt;'LISTA DOS ITENS'!$R3048,'LISTA DOS ITENS'!$P3048,'LISTA DOS ITENS'!$R3048)</f>
        <v>1327.56</v>
      </c>
      <c r="T3048" s="25">
        <v>9.956866167913395</v>
      </c>
      <c r="U3048" s="25">
        <f>'LISTA DOS ITENS'!$T3048*'LISTA DOS ITENS'!$M3048</f>
        <v>119.482394</v>
      </c>
      <c r="V3048" s="56">
        <f t="array" ref="V3048">INDEX('RESUMO - LOTES E VMA'!$F$3:$F$181,MATCH('LISTA DOS ITENS'!$D3048,'RESUMO - LOTES E VMA'!$A$3:$A$181,0))</f>
        <v>34169.51234</v>
      </c>
      <c r="W3048" s="57">
        <f>'LISTA DOS ITENS'!$U3048/'LISTA DOS ITENS'!$V3048</f>
        <v>0.003496754441</v>
      </c>
      <c r="X3048" s="53" t="s">
        <v>53</v>
      </c>
      <c r="Y3048" s="53" t="s">
        <v>290</v>
      </c>
      <c r="Z3048" s="58" t="str">
        <f>'LISTA DOS ITENS'!$F3048&amp;"-"&amp;'LISTA DOS ITENS'!$H3048&amp;"-"&amp;'LISTA DOS ITENS'!$J3048&amp;"-"&amp;'LISTA DOS ITENS'!$K3048&amp;"-"&amp;'LISTA DOS ITENS'!$I3048</f>
        <v>10278162-2101-0026-IMOB/IAMN-ED-1000-01.01</v>
      </c>
      <c r="AA3048" s="59" t="str">
        <f t="array" ref="AA3048">INDEX('RESUMO - LOTES E VMA'!$M$3:$M$181,MATCH('LISTA DOS ITENS'!$D3048,'RESUMO - LOTES E VMA'!$A$3:$A$181,0))</f>
        <v>Para Leilão</v>
      </c>
      <c r="AB3048" s="60">
        <f t="array" ref="AB3048">INDEX('RESUMO - LOTES E VMA'!$J$3:$J$181,MATCH('LISTA DOS ITENS'!$D3048,'RESUMO - LOTES E VMA'!$A$3:$A$181,0))</f>
        <v>0.07140660846</v>
      </c>
      <c r="AC3048" s="29" t="str">
        <f t="array" ref="AC3048">INDEX('RESUMO - LOTES E VMA'!$L$3:$L$181,MATCH('LISTA DOS ITENS'!$D3048,'RESUMO - LOTES E VMA'!$A$3:$A$181,0))</f>
        <v>1% do Valor de Comparação do VMA</v>
      </c>
      <c r="AD3048" s="53" t="str">
        <f>VLOOKUP(Tabela1[[#This Row],[Índice]],[1]Planilha1!$A:$A,1,0)</f>
        <v>#ERROR!</v>
      </c>
    </row>
    <row r="3049" ht="15.75" customHeight="1">
      <c r="A3049" s="52">
        <v>260163.0</v>
      </c>
      <c r="B3049" s="53" t="s">
        <v>70</v>
      </c>
      <c r="C3049" s="53" t="s">
        <v>71</v>
      </c>
      <c r="D3049" s="22">
        <v>207449.0</v>
      </c>
      <c r="E3049" s="53" t="s">
        <v>119</v>
      </c>
      <c r="F3049" s="54">
        <v>1.0278162E7</v>
      </c>
      <c r="G3049" s="53" t="s">
        <v>2110</v>
      </c>
      <c r="H3049" s="55">
        <v>2101.0</v>
      </c>
      <c r="I3049" s="55" t="s">
        <v>130</v>
      </c>
      <c r="J3049" s="55" t="s">
        <v>126</v>
      </c>
      <c r="K3049" s="53" t="s">
        <v>122</v>
      </c>
      <c r="L3049" s="53"/>
      <c r="M3049" s="53">
        <v>30.0</v>
      </c>
      <c r="N3049" s="53" t="s">
        <v>52</v>
      </c>
      <c r="O3049" s="25">
        <v>74.61466666666666</v>
      </c>
      <c r="P3049" s="25">
        <f>'LISTA DOS ITENS'!$O3049*'LISTA DOS ITENS'!$M3049</f>
        <v>2238.44</v>
      </c>
      <c r="Q3049" s="25">
        <v>110.63</v>
      </c>
      <c r="R3049" s="25">
        <f>'LISTA DOS ITENS'!$Q3049*'LISTA DOS ITENS'!$M3049</f>
        <v>3318.9</v>
      </c>
      <c r="S3049" s="56">
        <f>IF('LISTA DOS ITENS'!$P3049&gt;'LISTA DOS ITENS'!$R3049,'LISTA DOS ITENS'!$P3049,'LISTA DOS ITENS'!$R3049)</f>
        <v>3318.9</v>
      </c>
      <c r="T3049" s="25">
        <v>9.956866167913395</v>
      </c>
      <c r="U3049" s="25">
        <f>'LISTA DOS ITENS'!$T3049*'LISTA DOS ITENS'!$M3049</f>
        <v>298.705985</v>
      </c>
      <c r="V3049" s="56">
        <f t="array" ref="V3049">INDEX('RESUMO - LOTES E VMA'!$F$3:$F$181,MATCH('LISTA DOS ITENS'!$D3049,'RESUMO - LOTES E VMA'!$A$3:$A$181,0))</f>
        <v>34169.51234</v>
      </c>
      <c r="W3049" s="57">
        <f>'LISTA DOS ITENS'!$U3049/'LISTA DOS ITENS'!$V3049</f>
        <v>0.008741886103</v>
      </c>
      <c r="X3049" s="53" t="s">
        <v>53</v>
      </c>
      <c r="Y3049" s="53" t="s">
        <v>290</v>
      </c>
      <c r="Z3049" s="58" t="str">
        <f>'LISTA DOS ITENS'!$F3049&amp;"-"&amp;'LISTA DOS ITENS'!$H3049&amp;"-"&amp;'LISTA DOS ITENS'!$J3049&amp;"-"&amp;'LISTA DOS ITENS'!$K3049&amp;"-"&amp;'LISTA DOS ITENS'!$I3049</f>
        <v>10278162-2101-0026-IMOB/IAMN-ED-1000-01.02</v>
      </c>
      <c r="AA3049" s="59" t="str">
        <f t="array" ref="AA3049">INDEX('RESUMO - LOTES E VMA'!$M$3:$M$181,MATCH('LISTA DOS ITENS'!$D3049,'RESUMO - LOTES E VMA'!$A$3:$A$181,0))</f>
        <v>Para Leilão</v>
      </c>
      <c r="AB3049" s="60">
        <f t="array" ref="AB3049">INDEX('RESUMO - LOTES E VMA'!$J$3:$J$181,MATCH('LISTA DOS ITENS'!$D3049,'RESUMO - LOTES E VMA'!$A$3:$A$181,0))</f>
        <v>0.07140660846</v>
      </c>
      <c r="AC3049" s="29" t="str">
        <f t="array" ref="AC3049">INDEX('RESUMO - LOTES E VMA'!$L$3:$L$181,MATCH('LISTA DOS ITENS'!$D3049,'RESUMO - LOTES E VMA'!$A$3:$A$181,0))</f>
        <v>1% do Valor de Comparação do VMA</v>
      </c>
      <c r="AD3049" s="53" t="str">
        <f>VLOOKUP(Tabela1[[#This Row],[Índice]],[1]Planilha1!$A:$A,1,0)</f>
        <v>#ERROR!</v>
      </c>
    </row>
    <row r="3050" ht="15.75" customHeight="1">
      <c r="A3050" s="52">
        <v>260164.0</v>
      </c>
      <c r="B3050" s="53" t="s">
        <v>70</v>
      </c>
      <c r="C3050" s="53" t="s">
        <v>71</v>
      </c>
      <c r="D3050" s="22">
        <v>207449.0</v>
      </c>
      <c r="E3050" s="53" t="s">
        <v>119</v>
      </c>
      <c r="F3050" s="54">
        <v>1.0278277E7</v>
      </c>
      <c r="G3050" s="53" t="s">
        <v>2111</v>
      </c>
      <c r="H3050" s="55">
        <v>2101.0</v>
      </c>
      <c r="I3050" s="55"/>
      <c r="J3050" s="55" t="s">
        <v>126</v>
      </c>
      <c r="K3050" s="53" t="s">
        <v>117</v>
      </c>
      <c r="L3050" s="53"/>
      <c r="M3050" s="53">
        <v>3.0</v>
      </c>
      <c r="N3050" s="53" t="s">
        <v>52</v>
      </c>
      <c r="O3050" s="25">
        <v>2037.64</v>
      </c>
      <c r="P3050" s="25">
        <f>'LISTA DOS ITENS'!$O3050*'LISTA DOS ITENS'!$M3050</f>
        <v>6112.92</v>
      </c>
      <c r="Q3050" s="25">
        <v>2456.11</v>
      </c>
      <c r="R3050" s="25">
        <f>'LISTA DOS ITENS'!$Q3050*'LISTA DOS ITENS'!$M3050</f>
        <v>7368.33</v>
      </c>
      <c r="S3050" s="56">
        <f>IF('LISTA DOS ITENS'!$P3050&gt;'LISTA DOS ITENS'!$R3050,'LISTA DOS ITENS'!$P3050,'LISTA DOS ITENS'!$R3050)</f>
        <v>7368.33</v>
      </c>
      <c r="T3050" s="25">
        <v>110.99293890096278</v>
      </c>
      <c r="U3050" s="25">
        <f>'LISTA DOS ITENS'!$T3050*'LISTA DOS ITENS'!$M3050</f>
        <v>332.9788167</v>
      </c>
      <c r="V3050" s="56">
        <f t="array" ref="V3050">INDEX('RESUMO - LOTES E VMA'!$F$3:$F$181,MATCH('LISTA DOS ITENS'!$D3050,'RESUMO - LOTES E VMA'!$A$3:$A$181,0))</f>
        <v>34169.51234</v>
      </c>
      <c r="W3050" s="57">
        <f>'LISTA DOS ITENS'!$U3050/'LISTA DOS ITENS'!$V3050</f>
        <v>0.009744909832</v>
      </c>
      <c r="X3050" s="53" t="s">
        <v>53</v>
      </c>
      <c r="Y3050" s="53" t="s">
        <v>290</v>
      </c>
      <c r="Z3050" s="58" t="str">
        <f>'LISTA DOS ITENS'!$F3050&amp;"-"&amp;'LISTA DOS ITENS'!$H3050&amp;"-"&amp;'LISTA DOS ITENS'!$J3050&amp;"-"&amp;'LISTA DOS ITENS'!$K3050&amp;"-"&amp;'LISTA DOS ITENS'!$I3050</f>
        <v>10278277-2101-0026-CONS/IAMN-</v>
      </c>
      <c r="AA3050" s="59" t="str">
        <f t="array" ref="AA3050">INDEX('RESUMO - LOTES E VMA'!$M$3:$M$181,MATCH('LISTA DOS ITENS'!$D3050,'RESUMO - LOTES E VMA'!$A$3:$A$181,0))</f>
        <v>Para Leilão</v>
      </c>
      <c r="AB3050" s="60">
        <f t="array" ref="AB3050">INDEX('RESUMO - LOTES E VMA'!$J$3:$J$181,MATCH('LISTA DOS ITENS'!$D3050,'RESUMO - LOTES E VMA'!$A$3:$A$181,0))</f>
        <v>0.07140660846</v>
      </c>
      <c r="AC3050" s="29" t="str">
        <f t="array" ref="AC3050">INDEX('RESUMO - LOTES E VMA'!$L$3:$L$181,MATCH('LISTA DOS ITENS'!$D3050,'RESUMO - LOTES E VMA'!$A$3:$A$181,0))</f>
        <v>1% do Valor de Comparação do VMA</v>
      </c>
      <c r="AD3050" s="53" t="str">
        <f>VLOOKUP(Tabela1[[#This Row],[Índice]],[1]Planilha1!$A:$A,1,0)</f>
        <v>#ERROR!</v>
      </c>
    </row>
    <row r="3051" ht="15.75" customHeight="1">
      <c r="A3051" s="52">
        <v>260165.0</v>
      </c>
      <c r="B3051" s="53" t="s">
        <v>70</v>
      </c>
      <c r="C3051" s="53" t="s">
        <v>71</v>
      </c>
      <c r="D3051" s="22">
        <v>207449.0</v>
      </c>
      <c r="E3051" s="53" t="s">
        <v>119</v>
      </c>
      <c r="F3051" s="54">
        <v>1.0278277E7</v>
      </c>
      <c r="G3051" s="53" t="s">
        <v>2111</v>
      </c>
      <c r="H3051" s="55">
        <v>2101.0</v>
      </c>
      <c r="I3051" s="55"/>
      <c r="J3051" s="55" t="s">
        <v>126</v>
      </c>
      <c r="K3051" s="53" t="s">
        <v>122</v>
      </c>
      <c r="L3051" s="53"/>
      <c r="M3051" s="53">
        <v>1.0</v>
      </c>
      <c r="N3051" s="53" t="s">
        <v>52</v>
      </c>
      <c r="O3051" s="25">
        <v>2456.11</v>
      </c>
      <c r="P3051" s="25">
        <f>'LISTA DOS ITENS'!$O3051*'LISTA DOS ITENS'!$M3051</f>
        <v>2456.11</v>
      </c>
      <c r="Q3051" s="25">
        <v>2456.11</v>
      </c>
      <c r="R3051" s="25">
        <f>'LISTA DOS ITENS'!$Q3051*'LISTA DOS ITENS'!$M3051</f>
        <v>2456.11</v>
      </c>
      <c r="S3051" s="56">
        <f>IF('LISTA DOS ITENS'!$P3051&gt;'LISTA DOS ITENS'!$R3051,'LISTA DOS ITENS'!$P3051,'LISTA DOS ITENS'!$R3051)</f>
        <v>2456.11</v>
      </c>
      <c r="T3051" s="25">
        <v>110.99293890096278</v>
      </c>
      <c r="U3051" s="25">
        <f>'LISTA DOS ITENS'!$T3051*'LISTA DOS ITENS'!$M3051</f>
        <v>110.9929389</v>
      </c>
      <c r="V3051" s="56">
        <f t="array" ref="V3051">INDEX('RESUMO - LOTES E VMA'!$F$3:$F$181,MATCH('LISTA DOS ITENS'!$D3051,'RESUMO - LOTES E VMA'!$A$3:$A$181,0))</f>
        <v>34169.51234</v>
      </c>
      <c r="W3051" s="57">
        <f>'LISTA DOS ITENS'!$U3051/'LISTA DOS ITENS'!$V3051</f>
        <v>0.003248303277</v>
      </c>
      <c r="X3051" s="53" t="s">
        <v>53</v>
      </c>
      <c r="Y3051" s="53" t="s">
        <v>290</v>
      </c>
      <c r="Z3051" s="58" t="str">
        <f>'LISTA DOS ITENS'!$F3051&amp;"-"&amp;'LISTA DOS ITENS'!$H3051&amp;"-"&amp;'LISTA DOS ITENS'!$J3051&amp;"-"&amp;'LISTA DOS ITENS'!$K3051&amp;"-"&amp;'LISTA DOS ITENS'!$I3051</f>
        <v>10278277-2101-0026-IMOB/IAMN-</v>
      </c>
      <c r="AA3051" s="59" t="str">
        <f t="array" ref="AA3051">INDEX('RESUMO - LOTES E VMA'!$M$3:$M$181,MATCH('LISTA DOS ITENS'!$D3051,'RESUMO - LOTES E VMA'!$A$3:$A$181,0))</f>
        <v>Para Leilão</v>
      </c>
      <c r="AB3051" s="60">
        <f t="array" ref="AB3051">INDEX('RESUMO - LOTES E VMA'!$J$3:$J$181,MATCH('LISTA DOS ITENS'!$D3051,'RESUMO - LOTES E VMA'!$A$3:$A$181,0))</f>
        <v>0.07140660846</v>
      </c>
      <c r="AC3051" s="29" t="str">
        <f t="array" ref="AC3051">INDEX('RESUMO - LOTES E VMA'!$L$3:$L$181,MATCH('LISTA DOS ITENS'!$D3051,'RESUMO - LOTES E VMA'!$A$3:$A$181,0))</f>
        <v>1% do Valor de Comparação do VMA</v>
      </c>
      <c r="AD3051" s="53" t="str">
        <f>VLOOKUP(Tabela1[[#This Row],[Índice]],[1]Planilha1!$A:$A,1,0)</f>
        <v>#ERROR!</v>
      </c>
    </row>
    <row r="3052" ht="15.75" customHeight="1">
      <c r="A3052" s="52">
        <v>260166.0</v>
      </c>
      <c r="B3052" s="53" t="s">
        <v>70</v>
      </c>
      <c r="C3052" s="53" t="s">
        <v>71</v>
      </c>
      <c r="D3052" s="22">
        <v>207449.0</v>
      </c>
      <c r="E3052" s="53" t="s">
        <v>119</v>
      </c>
      <c r="F3052" s="54">
        <v>1.0278277E7</v>
      </c>
      <c r="G3052" s="53" t="s">
        <v>2111</v>
      </c>
      <c r="H3052" s="55">
        <v>2101.0</v>
      </c>
      <c r="I3052" s="55"/>
      <c r="J3052" s="55" t="s">
        <v>126</v>
      </c>
      <c r="K3052" s="53" t="s">
        <v>2112</v>
      </c>
      <c r="L3052" s="53"/>
      <c r="M3052" s="53">
        <v>1.0</v>
      </c>
      <c r="N3052" s="53" t="s">
        <v>52</v>
      </c>
      <c r="O3052" s="25">
        <v>1767.71</v>
      </c>
      <c r="P3052" s="25">
        <f>'LISTA DOS ITENS'!$O3052*'LISTA DOS ITENS'!$M3052</f>
        <v>1767.71</v>
      </c>
      <c r="Q3052" s="25">
        <v>2456.11</v>
      </c>
      <c r="R3052" s="25">
        <f>'LISTA DOS ITENS'!$Q3052*'LISTA DOS ITENS'!$M3052</f>
        <v>2456.11</v>
      </c>
      <c r="S3052" s="56">
        <f>IF('LISTA DOS ITENS'!$P3052&gt;'LISTA DOS ITENS'!$R3052,'LISTA DOS ITENS'!$P3052,'LISTA DOS ITENS'!$R3052)</f>
        <v>2456.11</v>
      </c>
      <c r="T3052" s="25">
        <v>110.99293890096278</v>
      </c>
      <c r="U3052" s="25">
        <f>'LISTA DOS ITENS'!$T3052*'LISTA DOS ITENS'!$M3052</f>
        <v>110.9929389</v>
      </c>
      <c r="V3052" s="56">
        <f t="array" ref="V3052">INDEX('RESUMO - LOTES E VMA'!$F$3:$F$181,MATCH('LISTA DOS ITENS'!$D3052,'RESUMO - LOTES E VMA'!$A$3:$A$181,0))</f>
        <v>34169.51234</v>
      </c>
      <c r="W3052" s="57">
        <f>'LISTA DOS ITENS'!$U3052/'LISTA DOS ITENS'!$V3052</f>
        <v>0.003248303277</v>
      </c>
      <c r="X3052" s="53" t="s">
        <v>53</v>
      </c>
      <c r="Y3052" s="53" t="s">
        <v>290</v>
      </c>
      <c r="Z3052" s="58" t="str">
        <f>'LISTA DOS ITENS'!$F3052&amp;"-"&amp;'LISTA DOS ITENS'!$H3052&amp;"-"&amp;'LISTA DOS ITENS'!$J3052&amp;"-"&amp;'LISTA DOS ITENS'!$K3052&amp;"-"&amp;'LISTA DOS ITENS'!$I3052</f>
        <v>10278277-2101-0026-IMOB/NAC3-</v>
      </c>
      <c r="AA3052" s="59" t="str">
        <f t="array" ref="AA3052">INDEX('RESUMO - LOTES E VMA'!$M$3:$M$181,MATCH('LISTA DOS ITENS'!$D3052,'RESUMO - LOTES E VMA'!$A$3:$A$181,0))</f>
        <v>Para Leilão</v>
      </c>
      <c r="AB3052" s="60">
        <f t="array" ref="AB3052">INDEX('RESUMO - LOTES E VMA'!$J$3:$J$181,MATCH('LISTA DOS ITENS'!$D3052,'RESUMO - LOTES E VMA'!$A$3:$A$181,0))</f>
        <v>0.07140660846</v>
      </c>
      <c r="AC3052" s="29" t="str">
        <f t="array" ref="AC3052">INDEX('RESUMO - LOTES E VMA'!$L$3:$L$181,MATCH('LISTA DOS ITENS'!$D3052,'RESUMO - LOTES E VMA'!$A$3:$A$181,0))</f>
        <v>1% do Valor de Comparação do VMA</v>
      </c>
      <c r="AD3052" s="53" t="str">
        <f>VLOOKUP(Tabela1[[#This Row],[Índice]],[1]Planilha1!$A:$A,1,0)</f>
        <v>#ERROR!</v>
      </c>
    </row>
    <row r="3053" ht="15.75" customHeight="1">
      <c r="A3053" s="52">
        <v>260167.0</v>
      </c>
      <c r="B3053" s="53" t="s">
        <v>70</v>
      </c>
      <c r="C3053" s="53" t="s">
        <v>71</v>
      </c>
      <c r="D3053" s="22">
        <v>207449.0</v>
      </c>
      <c r="E3053" s="53" t="s">
        <v>119</v>
      </c>
      <c r="F3053" s="54">
        <v>1.0290897E7</v>
      </c>
      <c r="G3053" s="53" t="s">
        <v>2108</v>
      </c>
      <c r="H3053" s="55">
        <v>2101.0</v>
      </c>
      <c r="I3053" s="55"/>
      <c r="J3053" s="55" t="s">
        <v>126</v>
      </c>
      <c r="K3053" s="53" t="s">
        <v>80</v>
      </c>
      <c r="L3053" s="53"/>
      <c r="M3053" s="53">
        <v>4.0</v>
      </c>
      <c r="N3053" s="53" t="s">
        <v>52</v>
      </c>
      <c r="O3053" s="25">
        <v>733.085</v>
      </c>
      <c r="P3053" s="25">
        <f>'LISTA DOS ITENS'!$O3053*'LISTA DOS ITENS'!$M3053</f>
        <v>2932.34</v>
      </c>
      <c r="Q3053" s="25">
        <v>1106.69</v>
      </c>
      <c r="R3053" s="25">
        <f>'LISTA DOS ITENS'!$Q3053*'LISTA DOS ITENS'!$M3053</f>
        <v>4426.76</v>
      </c>
      <c r="S3053" s="56">
        <f>IF('LISTA DOS ITENS'!$P3053&gt;'LISTA DOS ITENS'!$R3053,'LISTA DOS ITENS'!$P3053,'LISTA DOS ITENS'!$R3053)</f>
        <v>4426.76</v>
      </c>
      <c r="T3053" s="25">
        <v>99.6037622649198</v>
      </c>
      <c r="U3053" s="25">
        <f>'LISTA DOS ITENS'!$T3053*'LISTA DOS ITENS'!$M3053</f>
        <v>398.4150491</v>
      </c>
      <c r="V3053" s="56">
        <f t="array" ref="V3053">INDEX('RESUMO - LOTES E VMA'!$F$3:$F$181,MATCH('LISTA DOS ITENS'!$D3053,'RESUMO - LOTES E VMA'!$A$3:$A$181,0))</f>
        <v>34169.51234</v>
      </c>
      <c r="W3053" s="57">
        <f>'LISTA DOS ITENS'!$U3053/'LISTA DOS ITENS'!$V3053</f>
        <v>0.01165995713</v>
      </c>
      <c r="X3053" s="53" t="s">
        <v>53</v>
      </c>
      <c r="Y3053" s="53" t="s">
        <v>290</v>
      </c>
      <c r="Z3053" s="58" t="str">
        <f>'LISTA DOS ITENS'!$F3053&amp;"-"&amp;'LISTA DOS ITENS'!$H3053&amp;"-"&amp;'LISTA DOS ITENS'!$J3053&amp;"-"&amp;'LISTA DOS ITENS'!$K3053&amp;"-"&amp;'LISTA DOS ITENS'!$I3053</f>
        <v>10290897-2101-0026-IMOB/NAC-</v>
      </c>
      <c r="AA3053" s="59" t="str">
        <f t="array" ref="AA3053">INDEX('RESUMO - LOTES E VMA'!$M$3:$M$181,MATCH('LISTA DOS ITENS'!$D3053,'RESUMO - LOTES E VMA'!$A$3:$A$181,0))</f>
        <v>Para Leilão</v>
      </c>
      <c r="AB3053" s="60">
        <f t="array" ref="AB3053">INDEX('RESUMO - LOTES E VMA'!$J$3:$J$181,MATCH('LISTA DOS ITENS'!$D3053,'RESUMO - LOTES E VMA'!$A$3:$A$181,0))</f>
        <v>0.07140660846</v>
      </c>
      <c r="AC3053" s="29" t="str">
        <f t="array" ref="AC3053">INDEX('RESUMO - LOTES E VMA'!$L$3:$L$181,MATCH('LISTA DOS ITENS'!$D3053,'RESUMO - LOTES E VMA'!$A$3:$A$181,0))</f>
        <v>1% do Valor de Comparação do VMA</v>
      </c>
      <c r="AD3053" s="53" t="str">
        <f>VLOOKUP(Tabela1[[#This Row],[Índice]],[1]Planilha1!$A:$A,1,0)</f>
        <v>#ERROR!</v>
      </c>
    </row>
    <row r="3054" ht="15.75" customHeight="1">
      <c r="A3054" s="52">
        <v>260168.0</v>
      </c>
      <c r="B3054" s="53" t="s">
        <v>70</v>
      </c>
      <c r="C3054" s="53" t="s">
        <v>71</v>
      </c>
      <c r="D3054" s="22">
        <v>207449.0</v>
      </c>
      <c r="E3054" s="53" t="s">
        <v>119</v>
      </c>
      <c r="F3054" s="54">
        <v>1.0290994E7</v>
      </c>
      <c r="G3054" s="53" t="s">
        <v>2113</v>
      </c>
      <c r="H3054" s="55">
        <v>2101.0</v>
      </c>
      <c r="I3054" s="55" t="s">
        <v>130</v>
      </c>
      <c r="J3054" s="55" t="s">
        <v>126</v>
      </c>
      <c r="K3054" s="53" t="s">
        <v>80</v>
      </c>
      <c r="L3054" s="53"/>
      <c r="M3054" s="53">
        <v>24.0</v>
      </c>
      <c r="N3054" s="53" t="s">
        <v>52</v>
      </c>
      <c r="O3054" s="25">
        <v>96.31791666666668</v>
      </c>
      <c r="P3054" s="25">
        <f>'LISTA DOS ITENS'!$O3054*'LISTA DOS ITENS'!$M3054</f>
        <v>2311.63</v>
      </c>
      <c r="Q3054" s="25">
        <v>196.45</v>
      </c>
      <c r="R3054" s="25">
        <f>'LISTA DOS ITENS'!$Q3054*'LISTA DOS ITENS'!$M3054</f>
        <v>4714.8</v>
      </c>
      <c r="S3054" s="56">
        <f>IF('LISTA DOS ITENS'!$P3054&gt;'LISTA DOS ITENS'!$R3054,'LISTA DOS ITENS'!$P3054,'LISTA DOS ITENS'!$R3054)</f>
        <v>4714.8</v>
      </c>
      <c r="T3054" s="25">
        <v>12.61007393804257</v>
      </c>
      <c r="U3054" s="25">
        <f>'LISTA DOS ITENS'!$T3054*'LISTA DOS ITENS'!$M3054</f>
        <v>302.6417745</v>
      </c>
      <c r="V3054" s="56">
        <f t="array" ref="V3054">INDEX('RESUMO - LOTES E VMA'!$F$3:$F$181,MATCH('LISTA DOS ITENS'!$D3054,'RESUMO - LOTES E VMA'!$A$3:$A$181,0))</f>
        <v>34169.51234</v>
      </c>
      <c r="W3054" s="57">
        <f>'LISTA DOS ITENS'!$U3054/'LISTA DOS ITENS'!$V3054</f>
        <v>0.008857070348</v>
      </c>
      <c r="X3054" s="53" t="s">
        <v>53</v>
      </c>
      <c r="Y3054" s="53" t="s">
        <v>290</v>
      </c>
      <c r="Z3054" s="58" t="str">
        <f>'LISTA DOS ITENS'!$F3054&amp;"-"&amp;'LISTA DOS ITENS'!$H3054&amp;"-"&amp;'LISTA DOS ITENS'!$J3054&amp;"-"&amp;'LISTA DOS ITENS'!$K3054&amp;"-"&amp;'LISTA DOS ITENS'!$I3054</f>
        <v>10290994-2101-0026-IMOB/NAC-ED-1000-01.02</v>
      </c>
      <c r="AA3054" s="59" t="str">
        <f t="array" ref="AA3054">INDEX('RESUMO - LOTES E VMA'!$M$3:$M$181,MATCH('LISTA DOS ITENS'!$D3054,'RESUMO - LOTES E VMA'!$A$3:$A$181,0))</f>
        <v>Para Leilão</v>
      </c>
      <c r="AB3054" s="60">
        <f t="array" ref="AB3054">INDEX('RESUMO - LOTES E VMA'!$J$3:$J$181,MATCH('LISTA DOS ITENS'!$D3054,'RESUMO - LOTES E VMA'!$A$3:$A$181,0))</f>
        <v>0.07140660846</v>
      </c>
      <c r="AC3054" s="29" t="str">
        <f t="array" ref="AC3054">INDEX('RESUMO - LOTES E VMA'!$L$3:$L$181,MATCH('LISTA DOS ITENS'!$D3054,'RESUMO - LOTES E VMA'!$A$3:$A$181,0))</f>
        <v>1% do Valor de Comparação do VMA</v>
      </c>
      <c r="AD3054" s="53" t="str">
        <f>VLOOKUP(Tabela1[[#This Row],[Índice]],[1]Planilha1!$A:$A,1,0)</f>
        <v>#ERROR!</v>
      </c>
    </row>
    <row r="3055" ht="15.75" customHeight="1">
      <c r="A3055" s="52">
        <v>260169.0</v>
      </c>
      <c r="B3055" s="53" t="s">
        <v>70</v>
      </c>
      <c r="C3055" s="53" t="s">
        <v>71</v>
      </c>
      <c r="D3055" s="22">
        <v>207449.0</v>
      </c>
      <c r="E3055" s="53" t="s">
        <v>119</v>
      </c>
      <c r="F3055" s="54">
        <v>1.0290999E7</v>
      </c>
      <c r="G3055" s="53" t="s">
        <v>2114</v>
      </c>
      <c r="H3055" s="55">
        <v>2101.0</v>
      </c>
      <c r="I3055" s="55" t="s">
        <v>81</v>
      </c>
      <c r="J3055" s="55" t="s">
        <v>126</v>
      </c>
      <c r="K3055" s="53" t="s">
        <v>117</v>
      </c>
      <c r="L3055" s="53"/>
      <c r="M3055" s="53">
        <v>12.0</v>
      </c>
      <c r="N3055" s="53" t="s">
        <v>52</v>
      </c>
      <c r="O3055" s="25">
        <v>224.42166666666665</v>
      </c>
      <c r="P3055" s="25">
        <f>'LISTA DOS ITENS'!$O3055*'LISTA DOS ITENS'!$M3055</f>
        <v>2693.06</v>
      </c>
      <c r="Q3055" s="25">
        <v>241.15</v>
      </c>
      <c r="R3055" s="25">
        <f>'LISTA DOS ITENS'!$Q3055*'LISTA DOS ITENS'!$M3055</f>
        <v>2893.8</v>
      </c>
      <c r="S3055" s="56">
        <f>IF('LISTA DOS ITENS'!$P3055&gt;'LISTA DOS ITENS'!$R3055,'LISTA DOS ITENS'!$P3055,'LISTA DOS ITENS'!$R3055)</f>
        <v>2893.8</v>
      </c>
      <c r="T3055" s="25">
        <v>15.479355205695933</v>
      </c>
      <c r="U3055" s="25">
        <f>'LISTA DOS ITENS'!$T3055*'LISTA DOS ITENS'!$M3055</f>
        <v>185.7522625</v>
      </c>
      <c r="V3055" s="56">
        <f t="array" ref="V3055">INDEX('RESUMO - LOTES E VMA'!$F$3:$F$181,MATCH('LISTA DOS ITENS'!$D3055,'RESUMO - LOTES E VMA'!$A$3:$A$181,0))</f>
        <v>34169.51234</v>
      </c>
      <c r="W3055" s="57">
        <f>'LISTA DOS ITENS'!$U3055/'LISTA DOS ITENS'!$V3055</f>
        <v>0.005436198815</v>
      </c>
      <c r="X3055" s="53" t="s">
        <v>53</v>
      </c>
      <c r="Y3055" s="53" t="s">
        <v>290</v>
      </c>
      <c r="Z3055" s="58" t="str">
        <f>'LISTA DOS ITENS'!$F3055&amp;"-"&amp;'LISTA DOS ITENS'!$H3055&amp;"-"&amp;'LISTA DOS ITENS'!$J3055&amp;"-"&amp;'LISTA DOS ITENS'!$K3055&amp;"-"&amp;'LISTA DOS ITENS'!$I3055</f>
        <v>10290999-2101-0026-CONS/IAMN-ED-1000-01.01</v>
      </c>
      <c r="AA3055" s="59" t="str">
        <f t="array" ref="AA3055">INDEX('RESUMO - LOTES E VMA'!$M$3:$M$181,MATCH('LISTA DOS ITENS'!$D3055,'RESUMO - LOTES E VMA'!$A$3:$A$181,0))</f>
        <v>Para Leilão</v>
      </c>
      <c r="AB3055" s="60">
        <f t="array" ref="AB3055">INDEX('RESUMO - LOTES E VMA'!$J$3:$J$181,MATCH('LISTA DOS ITENS'!$D3055,'RESUMO - LOTES E VMA'!$A$3:$A$181,0))</f>
        <v>0.07140660846</v>
      </c>
      <c r="AC3055" s="29" t="str">
        <f t="array" ref="AC3055">INDEX('RESUMO - LOTES E VMA'!$L$3:$L$181,MATCH('LISTA DOS ITENS'!$D3055,'RESUMO - LOTES E VMA'!$A$3:$A$181,0))</f>
        <v>1% do Valor de Comparação do VMA</v>
      </c>
      <c r="AD3055" s="53" t="str">
        <f>VLOOKUP(Tabela1[[#This Row],[Índice]],[1]Planilha1!$A:$A,1,0)</f>
        <v>#ERROR!</v>
      </c>
    </row>
    <row r="3056" ht="15.75" customHeight="1">
      <c r="A3056" s="52">
        <v>260170.0</v>
      </c>
      <c r="B3056" s="53" t="s">
        <v>70</v>
      </c>
      <c r="C3056" s="53" t="s">
        <v>71</v>
      </c>
      <c r="D3056" s="22">
        <v>207449.0</v>
      </c>
      <c r="E3056" s="53" t="s">
        <v>119</v>
      </c>
      <c r="F3056" s="54">
        <v>1.0290999E7</v>
      </c>
      <c r="G3056" s="53" t="s">
        <v>2114</v>
      </c>
      <c r="H3056" s="55">
        <v>2101.0</v>
      </c>
      <c r="I3056" s="55" t="s">
        <v>130</v>
      </c>
      <c r="J3056" s="55" t="s">
        <v>126</v>
      </c>
      <c r="K3056" s="53" t="s">
        <v>117</v>
      </c>
      <c r="L3056" s="53"/>
      <c r="M3056" s="53">
        <v>5.0</v>
      </c>
      <c r="N3056" s="53" t="s">
        <v>52</v>
      </c>
      <c r="O3056" s="25">
        <v>266.248</v>
      </c>
      <c r="P3056" s="25">
        <f>'LISTA DOS ITENS'!$O3056*'LISTA DOS ITENS'!$M3056</f>
        <v>1331.24</v>
      </c>
      <c r="Q3056" s="25">
        <v>241.15</v>
      </c>
      <c r="R3056" s="25">
        <f>'LISTA DOS ITENS'!$Q3056*'LISTA DOS ITENS'!$M3056</f>
        <v>1205.75</v>
      </c>
      <c r="S3056" s="56">
        <f>IF('LISTA DOS ITENS'!$P3056&gt;'LISTA DOS ITENS'!$R3056,'LISTA DOS ITENS'!$P3056,'LISTA DOS ITENS'!$R3056)</f>
        <v>1331.24</v>
      </c>
      <c r="T3056" s="25">
        <v>15.479355205695933</v>
      </c>
      <c r="U3056" s="25">
        <f>'LISTA DOS ITENS'!$T3056*'LISTA DOS ITENS'!$M3056</f>
        <v>77.39677603</v>
      </c>
      <c r="V3056" s="56">
        <f t="array" ref="V3056">INDEX('RESUMO - LOTES E VMA'!$F$3:$F$181,MATCH('LISTA DOS ITENS'!$D3056,'RESUMO - LOTES E VMA'!$A$3:$A$181,0))</f>
        <v>34169.51234</v>
      </c>
      <c r="W3056" s="57">
        <f>'LISTA DOS ITENS'!$U3056/'LISTA DOS ITENS'!$V3056</f>
        <v>0.00226508284</v>
      </c>
      <c r="X3056" s="53" t="s">
        <v>53</v>
      </c>
      <c r="Y3056" s="53" t="s">
        <v>290</v>
      </c>
      <c r="Z3056" s="58" t="str">
        <f>'LISTA DOS ITENS'!$F3056&amp;"-"&amp;'LISTA DOS ITENS'!$H3056&amp;"-"&amp;'LISTA DOS ITENS'!$J3056&amp;"-"&amp;'LISTA DOS ITENS'!$K3056&amp;"-"&amp;'LISTA DOS ITENS'!$I3056</f>
        <v>10290999-2101-0026-CONS/IAMN-ED-1000-01.02</v>
      </c>
      <c r="AA3056" s="59" t="str">
        <f t="array" ref="AA3056">INDEX('RESUMO - LOTES E VMA'!$M$3:$M$181,MATCH('LISTA DOS ITENS'!$D3056,'RESUMO - LOTES E VMA'!$A$3:$A$181,0))</f>
        <v>Para Leilão</v>
      </c>
      <c r="AB3056" s="60">
        <f t="array" ref="AB3056">INDEX('RESUMO - LOTES E VMA'!$J$3:$J$181,MATCH('LISTA DOS ITENS'!$D3056,'RESUMO - LOTES E VMA'!$A$3:$A$181,0))</f>
        <v>0.07140660846</v>
      </c>
      <c r="AC3056" s="29" t="str">
        <f t="array" ref="AC3056">INDEX('RESUMO - LOTES E VMA'!$L$3:$L$181,MATCH('LISTA DOS ITENS'!$D3056,'RESUMO - LOTES E VMA'!$A$3:$A$181,0))</f>
        <v>1% do Valor de Comparação do VMA</v>
      </c>
      <c r="AD3056" s="53" t="str">
        <f>VLOOKUP(Tabela1[[#This Row],[Índice]],[1]Planilha1!$A:$A,1,0)</f>
        <v>#ERROR!</v>
      </c>
    </row>
    <row r="3057" ht="15.75" customHeight="1">
      <c r="A3057" s="52">
        <v>260171.0</v>
      </c>
      <c r="B3057" s="53" t="s">
        <v>70</v>
      </c>
      <c r="C3057" s="53" t="s">
        <v>71</v>
      </c>
      <c r="D3057" s="22">
        <v>207449.0</v>
      </c>
      <c r="E3057" s="53" t="s">
        <v>119</v>
      </c>
      <c r="F3057" s="54">
        <v>1.0290999E7</v>
      </c>
      <c r="G3057" s="53" t="s">
        <v>2114</v>
      </c>
      <c r="H3057" s="55">
        <v>2101.0</v>
      </c>
      <c r="I3057" s="55" t="s">
        <v>478</v>
      </c>
      <c r="J3057" s="55" t="s">
        <v>126</v>
      </c>
      <c r="K3057" s="53" t="s">
        <v>117</v>
      </c>
      <c r="L3057" s="53"/>
      <c r="M3057" s="53">
        <v>2.0</v>
      </c>
      <c r="N3057" s="53" t="s">
        <v>52</v>
      </c>
      <c r="O3057" s="25">
        <v>251.47</v>
      </c>
      <c r="P3057" s="25">
        <f>'LISTA DOS ITENS'!$O3057*'LISTA DOS ITENS'!$M3057</f>
        <v>502.94</v>
      </c>
      <c r="Q3057" s="25">
        <v>241.15</v>
      </c>
      <c r="R3057" s="25">
        <f>'LISTA DOS ITENS'!$Q3057*'LISTA DOS ITENS'!$M3057</f>
        <v>482.3</v>
      </c>
      <c r="S3057" s="56">
        <f>IF('LISTA DOS ITENS'!$P3057&gt;'LISTA DOS ITENS'!$R3057,'LISTA DOS ITENS'!$P3057,'LISTA DOS ITENS'!$R3057)</f>
        <v>502.94</v>
      </c>
      <c r="T3057" s="25">
        <v>15.479355205695933</v>
      </c>
      <c r="U3057" s="25">
        <f>'LISTA DOS ITENS'!$T3057*'LISTA DOS ITENS'!$M3057</f>
        <v>30.95871041</v>
      </c>
      <c r="V3057" s="56">
        <f t="array" ref="V3057">INDEX('RESUMO - LOTES E VMA'!$F$3:$F$181,MATCH('LISTA DOS ITENS'!$D3057,'RESUMO - LOTES E VMA'!$A$3:$A$181,0))</f>
        <v>34169.51234</v>
      </c>
      <c r="W3057" s="57">
        <f>'LISTA DOS ITENS'!$U3057/'LISTA DOS ITENS'!$V3057</f>
        <v>0.0009060331358</v>
      </c>
      <c r="X3057" s="53" t="s">
        <v>53</v>
      </c>
      <c r="Y3057" s="53" t="s">
        <v>290</v>
      </c>
      <c r="Z3057" s="58" t="str">
        <f>'LISTA DOS ITENS'!$F3057&amp;"-"&amp;'LISTA DOS ITENS'!$H3057&amp;"-"&amp;'LISTA DOS ITENS'!$J3057&amp;"-"&amp;'LISTA DOS ITENS'!$K3057&amp;"-"&amp;'LISTA DOS ITENS'!$I3057</f>
        <v>10290999-2101-0026-CONS/IAMN-PV-3911-15-842-3</v>
      </c>
      <c r="AA3057" s="59" t="str">
        <f t="array" ref="AA3057">INDEX('RESUMO - LOTES E VMA'!$M$3:$M$181,MATCH('LISTA DOS ITENS'!$D3057,'RESUMO - LOTES E VMA'!$A$3:$A$181,0))</f>
        <v>Para Leilão</v>
      </c>
      <c r="AB3057" s="60">
        <f t="array" ref="AB3057">INDEX('RESUMO - LOTES E VMA'!$J$3:$J$181,MATCH('LISTA DOS ITENS'!$D3057,'RESUMO - LOTES E VMA'!$A$3:$A$181,0))</f>
        <v>0.07140660846</v>
      </c>
      <c r="AC3057" s="29" t="str">
        <f t="array" ref="AC3057">INDEX('RESUMO - LOTES E VMA'!$L$3:$L$181,MATCH('LISTA DOS ITENS'!$D3057,'RESUMO - LOTES E VMA'!$A$3:$A$181,0))</f>
        <v>1% do Valor de Comparação do VMA</v>
      </c>
      <c r="AD3057" s="53" t="str">
        <f>VLOOKUP(Tabela1[[#This Row],[Índice]],[1]Planilha1!$A:$A,1,0)</f>
        <v>#ERROR!</v>
      </c>
    </row>
    <row r="3058" ht="15.75" customHeight="1">
      <c r="A3058" s="52">
        <v>260172.0</v>
      </c>
      <c r="B3058" s="53" t="s">
        <v>70</v>
      </c>
      <c r="C3058" s="53" t="s">
        <v>71</v>
      </c>
      <c r="D3058" s="22">
        <v>207449.0</v>
      </c>
      <c r="E3058" s="53" t="s">
        <v>119</v>
      </c>
      <c r="F3058" s="54">
        <v>1.0290999E7</v>
      </c>
      <c r="G3058" s="53" t="s">
        <v>2114</v>
      </c>
      <c r="H3058" s="55">
        <v>2101.0</v>
      </c>
      <c r="I3058" s="55" t="s">
        <v>81</v>
      </c>
      <c r="J3058" s="55" t="s">
        <v>126</v>
      </c>
      <c r="K3058" s="53" t="s">
        <v>122</v>
      </c>
      <c r="L3058" s="53"/>
      <c r="M3058" s="53">
        <v>7.0</v>
      </c>
      <c r="N3058" s="53" t="s">
        <v>52</v>
      </c>
      <c r="O3058" s="25">
        <v>224.54285714285714</v>
      </c>
      <c r="P3058" s="25">
        <f>'LISTA DOS ITENS'!$O3058*'LISTA DOS ITENS'!$M3058</f>
        <v>1571.8</v>
      </c>
      <c r="Q3058" s="25">
        <v>241.15</v>
      </c>
      <c r="R3058" s="25">
        <f>'LISTA DOS ITENS'!$Q3058*'LISTA DOS ITENS'!$M3058</f>
        <v>1688.05</v>
      </c>
      <c r="S3058" s="56">
        <f>IF('LISTA DOS ITENS'!$P3058&gt;'LISTA DOS ITENS'!$R3058,'LISTA DOS ITENS'!$P3058,'LISTA DOS ITENS'!$R3058)</f>
        <v>1688.05</v>
      </c>
      <c r="T3058" s="25">
        <v>15.479355205695933</v>
      </c>
      <c r="U3058" s="25">
        <f>'LISTA DOS ITENS'!$T3058*'LISTA DOS ITENS'!$M3058</f>
        <v>108.3554864</v>
      </c>
      <c r="V3058" s="56">
        <f t="array" ref="V3058">INDEX('RESUMO - LOTES E VMA'!$F$3:$F$181,MATCH('LISTA DOS ITENS'!$D3058,'RESUMO - LOTES E VMA'!$A$3:$A$181,0))</f>
        <v>34169.51234</v>
      </c>
      <c r="W3058" s="57">
        <f>'LISTA DOS ITENS'!$U3058/'LISTA DOS ITENS'!$V3058</f>
        <v>0.003171115975</v>
      </c>
      <c r="X3058" s="53" t="s">
        <v>53</v>
      </c>
      <c r="Y3058" s="53" t="s">
        <v>290</v>
      </c>
      <c r="Z3058" s="58" t="str">
        <f>'LISTA DOS ITENS'!$F3058&amp;"-"&amp;'LISTA DOS ITENS'!$H3058&amp;"-"&amp;'LISTA DOS ITENS'!$J3058&amp;"-"&amp;'LISTA DOS ITENS'!$K3058&amp;"-"&amp;'LISTA DOS ITENS'!$I3058</f>
        <v>10290999-2101-0026-IMOB/IAMN-ED-1000-01.01</v>
      </c>
      <c r="AA3058" s="59" t="str">
        <f t="array" ref="AA3058">INDEX('RESUMO - LOTES E VMA'!$M$3:$M$181,MATCH('LISTA DOS ITENS'!$D3058,'RESUMO - LOTES E VMA'!$A$3:$A$181,0))</f>
        <v>Para Leilão</v>
      </c>
      <c r="AB3058" s="60">
        <f t="array" ref="AB3058">INDEX('RESUMO - LOTES E VMA'!$J$3:$J$181,MATCH('LISTA DOS ITENS'!$D3058,'RESUMO - LOTES E VMA'!$A$3:$A$181,0))</f>
        <v>0.07140660846</v>
      </c>
      <c r="AC3058" s="29" t="str">
        <f t="array" ref="AC3058">INDEX('RESUMO - LOTES E VMA'!$L$3:$L$181,MATCH('LISTA DOS ITENS'!$D3058,'RESUMO - LOTES E VMA'!$A$3:$A$181,0))</f>
        <v>1% do Valor de Comparação do VMA</v>
      </c>
      <c r="AD3058" s="53" t="str">
        <f>VLOOKUP(Tabela1[[#This Row],[Índice]],[1]Planilha1!$A:$A,1,0)</f>
        <v>#ERROR!</v>
      </c>
    </row>
    <row r="3059" ht="15.75" customHeight="1">
      <c r="A3059" s="52">
        <v>260173.0</v>
      </c>
      <c r="B3059" s="53" t="s">
        <v>70</v>
      </c>
      <c r="C3059" s="53" t="s">
        <v>71</v>
      </c>
      <c r="D3059" s="22">
        <v>207449.0</v>
      </c>
      <c r="E3059" s="53" t="s">
        <v>119</v>
      </c>
      <c r="F3059" s="54">
        <v>1.0290999E7</v>
      </c>
      <c r="G3059" s="53" t="s">
        <v>2114</v>
      </c>
      <c r="H3059" s="55">
        <v>2101.0</v>
      </c>
      <c r="I3059" s="55" t="s">
        <v>130</v>
      </c>
      <c r="J3059" s="55" t="s">
        <v>126</v>
      </c>
      <c r="K3059" s="53" t="s">
        <v>122</v>
      </c>
      <c r="L3059" s="53"/>
      <c r="M3059" s="53">
        <v>15.0</v>
      </c>
      <c r="N3059" s="53" t="s">
        <v>52</v>
      </c>
      <c r="O3059" s="25">
        <v>226.79263157894738</v>
      </c>
      <c r="P3059" s="25">
        <f>'LISTA DOS ITENS'!$O3059*'LISTA DOS ITENS'!$M3059</f>
        <v>3401.889474</v>
      </c>
      <c r="Q3059" s="25">
        <v>241.15</v>
      </c>
      <c r="R3059" s="25">
        <f>'LISTA DOS ITENS'!$Q3059*'LISTA DOS ITENS'!$M3059</f>
        <v>3617.25</v>
      </c>
      <c r="S3059" s="56">
        <f>IF('LISTA DOS ITENS'!$P3059&gt;'LISTA DOS ITENS'!$R3059,'LISTA DOS ITENS'!$P3059,'LISTA DOS ITENS'!$R3059)</f>
        <v>3617.25</v>
      </c>
      <c r="T3059" s="25">
        <v>15.479355205695933</v>
      </c>
      <c r="U3059" s="25">
        <f>'LISTA DOS ITENS'!$T3059*'LISTA DOS ITENS'!$M3059</f>
        <v>232.1903281</v>
      </c>
      <c r="V3059" s="56">
        <f t="array" ref="V3059">INDEX('RESUMO - LOTES E VMA'!$F$3:$F$181,MATCH('LISTA DOS ITENS'!$D3059,'RESUMO - LOTES E VMA'!$A$3:$A$181,0))</f>
        <v>34169.51234</v>
      </c>
      <c r="W3059" s="57">
        <f>'LISTA DOS ITENS'!$U3059/'LISTA DOS ITENS'!$V3059</f>
        <v>0.006795248519</v>
      </c>
      <c r="X3059" s="53" t="s">
        <v>53</v>
      </c>
      <c r="Y3059" s="53" t="s">
        <v>290</v>
      </c>
      <c r="Z3059" s="58" t="str">
        <f>'LISTA DOS ITENS'!$F3059&amp;"-"&amp;'LISTA DOS ITENS'!$H3059&amp;"-"&amp;'LISTA DOS ITENS'!$J3059&amp;"-"&amp;'LISTA DOS ITENS'!$K3059&amp;"-"&amp;'LISTA DOS ITENS'!$I3059</f>
        <v>10290999-2101-0026-IMOB/IAMN-ED-1000-01.02</v>
      </c>
      <c r="AA3059" s="59" t="str">
        <f t="array" ref="AA3059">INDEX('RESUMO - LOTES E VMA'!$M$3:$M$181,MATCH('LISTA DOS ITENS'!$D3059,'RESUMO - LOTES E VMA'!$A$3:$A$181,0))</f>
        <v>Para Leilão</v>
      </c>
      <c r="AB3059" s="60">
        <f t="array" ref="AB3059">INDEX('RESUMO - LOTES E VMA'!$J$3:$J$181,MATCH('LISTA DOS ITENS'!$D3059,'RESUMO - LOTES E VMA'!$A$3:$A$181,0))</f>
        <v>0.07140660846</v>
      </c>
      <c r="AC3059" s="29" t="str">
        <f t="array" ref="AC3059">INDEX('RESUMO - LOTES E VMA'!$L$3:$L$181,MATCH('LISTA DOS ITENS'!$D3059,'RESUMO - LOTES E VMA'!$A$3:$A$181,0))</f>
        <v>1% do Valor de Comparação do VMA</v>
      </c>
      <c r="AD3059" s="53" t="str">
        <f>VLOOKUP(Tabela1[[#This Row],[Índice]],[1]Planilha1!$A:$A,1,0)</f>
        <v>#ERROR!</v>
      </c>
    </row>
    <row r="3060" ht="15.75" customHeight="1">
      <c r="A3060" s="52">
        <v>260174.0</v>
      </c>
      <c r="B3060" s="53" t="s">
        <v>70</v>
      </c>
      <c r="C3060" s="53" t="s">
        <v>71</v>
      </c>
      <c r="D3060" s="22">
        <v>207449.0</v>
      </c>
      <c r="E3060" s="53" t="s">
        <v>119</v>
      </c>
      <c r="F3060" s="54">
        <v>1.0290999E7</v>
      </c>
      <c r="G3060" s="53" t="s">
        <v>2114</v>
      </c>
      <c r="H3060" s="55">
        <v>2101.0</v>
      </c>
      <c r="I3060" s="55"/>
      <c r="J3060" s="55" t="s">
        <v>126</v>
      </c>
      <c r="K3060" s="53" t="s">
        <v>117</v>
      </c>
      <c r="L3060" s="53"/>
      <c r="M3060" s="53">
        <v>4.0</v>
      </c>
      <c r="N3060" s="53" t="s">
        <v>52</v>
      </c>
      <c r="O3060" s="25">
        <v>241.15</v>
      </c>
      <c r="P3060" s="25">
        <f>'LISTA DOS ITENS'!$O3060*'LISTA DOS ITENS'!$M3060</f>
        <v>964.6</v>
      </c>
      <c r="Q3060" s="25">
        <v>241.15</v>
      </c>
      <c r="R3060" s="25">
        <f>'LISTA DOS ITENS'!$Q3060*'LISTA DOS ITENS'!$M3060</f>
        <v>964.6</v>
      </c>
      <c r="S3060" s="56">
        <f>IF('LISTA DOS ITENS'!$P3060&gt;'LISTA DOS ITENS'!$R3060,'LISTA DOS ITENS'!$P3060,'LISTA DOS ITENS'!$R3060)</f>
        <v>964.6</v>
      </c>
      <c r="T3060" s="25">
        <v>15.479355205695933</v>
      </c>
      <c r="U3060" s="25">
        <f>'LISTA DOS ITENS'!$T3060*'LISTA DOS ITENS'!$M3060</f>
        <v>61.91742082</v>
      </c>
      <c r="V3060" s="56">
        <f t="array" ref="V3060">INDEX('RESUMO - LOTES E VMA'!$F$3:$F$181,MATCH('LISTA DOS ITENS'!$D3060,'RESUMO - LOTES E VMA'!$A$3:$A$181,0))</f>
        <v>34169.51234</v>
      </c>
      <c r="W3060" s="57">
        <f>'LISTA DOS ITENS'!$U3060/'LISTA DOS ITENS'!$V3060</f>
        <v>0.001812066272</v>
      </c>
      <c r="X3060" s="53" t="s">
        <v>53</v>
      </c>
      <c r="Y3060" s="53" t="s">
        <v>290</v>
      </c>
      <c r="Z3060" s="58" t="str">
        <f>'LISTA DOS ITENS'!$F3060&amp;"-"&amp;'LISTA DOS ITENS'!$H3060&amp;"-"&amp;'LISTA DOS ITENS'!$J3060&amp;"-"&amp;'LISTA DOS ITENS'!$K3060&amp;"-"&amp;'LISTA DOS ITENS'!$I3060</f>
        <v>10290999-2101-0026-CONS/IAMN-</v>
      </c>
      <c r="AA3060" s="59" t="str">
        <f t="array" ref="AA3060">INDEX('RESUMO - LOTES E VMA'!$M$3:$M$181,MATCH('LISTA DOS ITENS'!$D3060,'RESUMO - LOTES E VMA'!$A$3:$A$181,0))</f>
        <v>Para Leilão</v>
      </c>
      <c r="AB3060" s="60">
        <f t="array" ref="AB3060">INDEX('RESUMO - LOTES E VMA'!$J$3:$J$181,MATCH('LISTA DOS ITENS'!$D3060,'RESUMO - LOTES E VMA'!$A$3:$A$181,0))</f>
        <v>0.07140660846</v>
      </c>
      <c r="AC3060" s="29" t="str">
        <f t="array" ref="AC3060">INDEX('RESUMO - LOTES E VMA'!$L$3:$L$181,MATCH('LISTA DOS ITENS'!$D3060,'RESUMO - LOTES E VMA'!$A$3:$A$181,0))</f>
        <v>1% do Valor de Comparação do VMA</v>
      </c>
      <c r="AD3060" s="53" t="str">
        <f>VLOOKUP(Tabela1[[#This Row],[Índice]],[1]Planilha1!$A:$A,1,0)</f>
        <v>#ERROR!</v>
      </c>
    </row>
    <row r="3061" ht="15.75" customHeight="1">
      <c r="A3061" s="52">
        <v>260175.0</v>
      </c>
      <c r="B3061" s="53" t="s">
        <v>70</v>
      </c>
      <c r="C3061" s="53" t="s">
        <v>71</v>
      </c>
      <c r="D3061" s="22">
        <v>207449.0</v>
      </c>
      <c r="E3061" s="53" t="s">
        <v>119</v>
      </c>
      <c r="F3061" s="54">
        <v>1.0290999E7</v>
      </c>
      <c r="G3061" s="53" t="s">
        <v>2114</v>
      </c>
      <c r="H3061" s="55">
        <v>2101.0</v>
      </c>
      <c r="I3061" s="55"/>
      <c r="J3061" s="55" t="s">
        <v>126</v>
      </c>
      <c r="K3061" s="53" t="s">
        <v>73</v>
      </c>
      <c r="L3061" s="53"/>
      <c r="M3061" s="53">
        <v>2.0</v>
      </c>
      <c r="N3061" s="53" t="s">
        <v>52</v>
      </c>
      <c r="O3061" s="25">
        <v>173.005</v>
      </c>
      <c r="P3061" s="25">
        <f>'LISTA DOS ITENS'!$O3061*'LISTA DOS ITENS'!$M3061</f>
        <v>346.01</v>
      </c>
      <c r="Q3061" s="25">
        <v>241.15</v>
      </c>
      <c r="R3061" s="25">
        <f>'LISTA DOS ITENS'!$Q3061*'LISTA DOS ITENS'!$M3061</f>
        <v>482.3</v>
      </c>
      <c r="S3061" s="56">
        <f>IF('LISTA DOS ITENS'!$P3061&gt;'LISTA DOS ITENS'!$R3061,'LISTA DOS ITENS'!$P3061,'LISTA DOS ITENS'!$R3061)</f>
        <v>482.3</v>
      </c>
      <c r="T3061" s="25">
        <v>15.479355205695933</v>
      </c>
      <c r="U3061" s="25">
        <f>'LISTA DOS ITENS'!$T3061*'LISTA DOS ITENS'!$M3061</f>
        <v>30.95871041</v>
      </c>
      <c r="V3061" s="56">
        <f t="array" ref="V3061">INDEX('RESUMO - LOTES E VMA'!$F$3:$F$181,MATCH('LISTA DOS ITENS'!$D3061,'RESUMO - LOTES E VMA'!$A$3:$A$181,0))</f>
        <v>34169.51234</v>
      </c>
      <c r="W3061" s="57">
        <f>'LISTA DOS ITENS'!$U3061/'LISTA DOS ITENS'!$V3061</f>
        <v>0.0009060331358</v>
      </c>
      <c r="X3061" s="53" t="s">
        <v>53</v>
      </c>
      <c r="Y3061" s="53" t="s">
        <v>290</v>
      </c>
      <c r="Z3061" s="58" t="str">
        <f>'LISTA DOS ITENS'!$F3061&amp;"-"&amp;'LISTA DOS ITENS'!$H3061&amp;"-"&amp;'LISTA DOS ITENS'!$J3061&amp;"-"&amp;'LISTA DOS ITENS'!$K3061&amp;"-"&amp;'LISTA DOS ITENS'!$I3061</f>
        <v>10290999-2101-0026-CONS/NAC-</v>
      </c>
      <c r="AA3061" s="59" t="str">
        <f t="array" ref="AA3061">INDEX('RESUMO - LOTES E VMA'!$M$3:$M$181,MATCH('LISTA DOS ITENS'!$D3061,'RESUMO - LOTES E VMA'!$A$3:$A$181,0))</f>
        <v>Para Leilão</v>
      </c>
      <c r="AB3061" s="60">
        <f t="array" ref="AB3061">INDEX('RESUMO - LOTES E VMA'!$J$3:$J$181,MATCH('LISTA DOS ITENS'!$D3061,'RESUMO - LOTES E VMA'!$A$3:$A$181,0))</f>
        <v>0.07140660846</v>
      </c>
      <c r="AC3061" s="29" t="str">
        <f t="array" ref="AC3061">INDEX('RESUMO - LOTES E VMA'!$L$3:$L$181,MATCH('LISTA DOS ITENS'!$D3061,'RESUMO - LOTES E VMA'!$A$3:$A$181,0))</f>
        <v>1% do Valor de Comparação do VMA</v>
      </c>
      <c r="AD3061" s="53" t="str">
        <f>VLOOKUP(Tabela1[[#This Row],[Índice]],[1]Planilha1!$A:$A,1,0)</f>
        <v>#ERROR!</v>
      </c>
    </row>
    <row r="3062" ht="15.75" customHeight="1">
      <c r="A3062" s="52">
        <v>260176.0</v>
      </c>
      <c r="B3062" s="53" t="s">
        <v>70</v>
      </c>
      <c r="C3062" s="53" t="s">
        <v>71</v>
      </c>
      <c r="D3062" s="22">
        <v>207449.0</v>
      </c>
      <c r="E3062" s="53" t="s">
        <v>119</v>
      </c>
      <c r="F3062" s="54">
        <v>1.0290999E7</v>
      </c>
      <c r="G3062" s="53" t="s">
        <v>2114</v>
      </c>
      <c r="H3062" s="55">
        <v>2101.0</v>
      </c>
      <c r="I3062" s="55" t="s">
        <v>81</v>
      </c>
      <c r="J3062" s="55" t="s">
        <v>126</v>
      </c>
      <c r="K3062" s="53" t="s">
        <v>73</v>
      </c>
      <c r="L3062" s="53"/>
      <c r="M3062" s="53">
        <v>1.0</v>
      </c>
      <c r="N3062" s="53" t="s">
        <v>52</v>
      </c>
      <c r="O3062" s="25">
        <v>175.79</v>
      </c>
      <c r="P3062" s="25">
        <f>'LISTA DOS ITENS'!$O3062*'LISTA DOS ITENS'!$M3062</f>
        <v>175.79</v>
      </c>
      <c r="Q3062" s="25">
        <v>241.15</v>
      </c>
      <c r="R3062" s="25">
        <f>'LISTA DOS ITENS'!$Q3062*'LISTA DOS ITENS'!$M3062</f>
        <v>241.15</v>
      </c>
      <c r="S3062" s="56">
        <f>IF('LISTA DOS ITENS'!$P3062&gt;'LISTA DOS ITENS'!$R3062,'LISTA DOS ITENS'!$P3062,'LISTA DOS ITENS'!$R3062)</f>
        <v>241.15</v>
      </c>
      <c r="T3062" s="25">
        <v>15.479355205695933</v>
      </c>
      <c r="U3062" s="25">
        <f>'LISTA DOS ITENS'!$T3062*'LISTA DOS ITENS'!$M3062</f>
        <v>15.47935521</v>
      </c>
      <c r="V3062" s="56">
        <f t="array" ref="V3062">INDEX('RESUMO - LOTES E VMA'!$F$3:$F$181,MATCH('LISTA DOS ITENS'!$D3062,'RESUMO - LOTES E VMA'!$A$3:$A$181,0))</f>
        <v>34169.51234</v>
      </c>
      <c r="W3062" s="57">
        <f>'LISTA DOS ITENS'!$U3062/'LISTA DOS ITENS'!$V3062</f>
        <v>0.0004530165679</v>
      </c>
      <c r="X3062" s="53" t="s">
        <v>53</v>
      </c>
      <c r="Y3062" s="53" t="s">
        <v>290</v>
      </c>
      <c r="Z3062" s="58" t="str">
        <f>'LISTA DOS ITENS'!$F3062&amp;"-"&amp;'LISTA DOS ITENS'!$H3062&amp;"-"&amp;'LISTA DOS ITENS'!$J3062&amp;"-"&amp;'LISTA DOS ITENS'!$K3062&amp;"-"&amp;'LISTA DOS ITENS'!$I3062</f>
        <v>10290999-2101-0026-CONS/NAC-ED-1000-01.01</v>
      </c>
      <c r="AA3062" s="59" t="str">
        <f t="array" ref="AA3062">INDEX('RESUMO - LOTES E VMA'!$M$3:$M$181,MATCH('LISTA DOS ITENS'!$D3062,'RESUMO - LOTES E VMA'!$A$3:$A$181,0))</f>
        <v>Para Leilão</v>
      </c>
      <c r="AB3062" s="60">
        <f t="array" ref="AB3062">INDEX('RESUMO - LOTES E VMA'!$J$3:$J$181,MATCH('LISTA DOS ITENS'!$D3062,'RESUMO - LOTES E VMA'!$A$3:$A$181,0))</f>
        <v>0.07140660846</v>
      </c>
      <c r="AC3062" s="29" t="str">
        <f t="array" ref="AC3062">INDEX('RESUMO - LOTES E VMA'!$L$3:$L$181,MATCH('LISTA DOS ITENS'!$D3062,'RESUMO - LOTES E VMA'!$A$3:$A$181,0))</f>
        <v>1% do Valor de Comparação do VMA</v>
      </c>
      <c r="AD3062" s="53" t="str">
        <f>VLOOKUP(Tabela1[[#This Row],[Índice]],[1]Planilha1!$A:$A,1,0)</f>
        <v>#ERROR!</v>
      </c>
    </row>
    <row r="3063" ht="15.75" customHeight="1">
      <c r="A3063" s="52">
        <v>260177.0</v>
      </c>
      <c r="B3063" s="53" t="s">
        <v>70</v>
      </c>
      <c r="C3063" s="53" t="s">
        <v>71</v>
      </c>
      <c r="D3063" s="22">
        <v>207449.0</v>
      </c>
      <c r="E3063" s="53" t="s">
        <v>119</v>
      </c>
      <c r="F3063" s="54">
        <v>1.0290999E7</v>
      </c>
      <c r="G3063" s="53" t="s">
        <v>2114</v>
      </c>
      <c r="H3063" s="55">
        <v>2101.0</v>
      </c>
      <c r="I3063" s="55"/>
      <c r="J3063" s="55" t="s">
        <v>126</v>
      </c>
      <c r="K3063" s="53" t="s">
        <v>122</v>
      </c>
      <c r="L3063" s="53"/>
      <c r="M3063" s="53">
        <v>4.0</v>
      </c>
      <c r="N3063" s="53" t="s">
        <v>52</v>
      </c>
      <c r="O3063" s="25">
        <v>211.32</v>
      </c>
      <c r="P3063" s="25">
        <f>'LISTA DOS ITENS'!$O3063*'LISTA DOS ITENS'!$M3063</f>
        <v>845.28</v>
      </c>
      <c r="Q3063" s="25">
        <v>241.15</v>
      </c>
      <c r="R3063" s="25">
        <f>'LISTA DOS ITENS'!$Q3063*'LISTA DOS ITENS'!$M3063</f>
        <v>964.6</v>
      </c>
      <c r="S3063" s="56">
        <f>IF('LISTA DOS ITENS'!$P3063&gt;'LISTA DOS ITENS'!$R3063,'LISTA DOS ITENS'!$P3063,'LISTA DOS ITENS'!$R3063)</f>
        <v>964.6</v>
      </c>
      <c r="T3063" s="25">
        <v>15.479355205695933</v>
      </c>
      <c r="U3063" s="25">
        <f>'LISTA DOS ITENS'!$T3063*'LISTA DOS ITENS'!$M3063</f>
        <v>61.91742082</v>
      </c>
      <c r="V3063" s="56">
        <f t="array" ref="V3063">INDEX('RESUMO - LOTES E VMA'!$F$3:$F$181,MATCH('LISTA DOS ITENS'!$D3063,'RESUMO - LOTES E VMA'!$A$3:$A$181,0))</f>
        <v>34169.51234</v>
      </c>
      <c r="W3063" s="57">
        <f>'LISTA DOS ITENS'!$U3063/'LISTA DOS ITENS'!$V3063</f>
        <v>0.001812066272</v>
      </c>
      <c r="X3063" s="53" t="s">
        <v>53</v>
      </c>
      <c r="Y3063" s="53" t="s">
        <v>290</v>
      </c>
      <c r="Z3063" s="58" t="str">
        <f>'LISTA DOS ITENS'!$F3063&amp;"-"&amp;'LISTA DOS ITENS'!$H3063&amp;"-"&amp;'LISTA DOS ITENS'!$J3063&amp;"-"&amp;'LISTA DOS ITENS'!$K3063&amp;"-"&amp;'LISTA DOS ITENS'!$I3063</f>
        <v>10290999-2101-0026-IMOB/IAMN-</v>
      </c>
      <c r="AA3063" s="59" t="str">
        <f t="array" ref="AA3063">INDEX('RESUMO - LOTES E VMA'!$M$3:$M$181,MATCH('LISTA DOS ITENS'!$D3063,'RESUMO - LOTES E VMA'!$A$3:$A$181,0))</f>
        <v>Para Leilão</v>
      </c>
      <c r="AB3063" s="60">
        <f t="array" ref="AB3063">INDEX('RESUMO - LOTES E VMA'!$J$3:$J$181,MATCH('LISTA DOS ITENS'!$D3063,'RESUMO - LOTES E VMA'!$A$3:$A$181,0))</f>
        <v>0.07140660846</v>
      </c>
      <c r="AC3063" s="29" t="str">
        <f t="array" ref="AC3063">INDEX('RESUMO - LOTES E VMA'!$L$3:$L$181,MATCH('LISTA DOS ITENS'!$D3063,'RESUMO - LOTES E VMA'!$A$3:$A$181,0))</f>
        <v>1% do Valor de Comparação do VMA</v>
      </c>
      <c r="AD3063" s="53" t="str">
        <f>VLOOKUP(Tabela1[[#This Row],[Índice]],[1]Planilha1!$A:$A,1,0)</f>
        <v>#ERROR!</v>
      </c>
    </row>
    <row r="3064" ht="15.75" customHeight="1">
      <c r="A3064" s="52">
        <v>260178.0</v>
      </c>
      <c r="B3064" s="53" t="s">
        <v>70</v>
      </c>
      <c r="C3064" s="53" t="s">
        <v>71</v>
      </c>
      <c r="D3064" s="22">
        <v>207449.0</v>
      </c>
      <c r="E3064" s="53" t="s">
        <v>119</v>
      </c>
      <c r="F3064" s="54">
        <v>1.030976E7</v>
      </c>
      <c r="G3064" s="53" t="s">
        <v>2115</v>
      </c>
      <c r="H3064" s="55">
        <v>2101.0</v>
      </c>
      <c r="I3064" s="55" t="s">
        <v>130</v>
      </c>
      <c r="J3064" s="55" t="s">
        <v>126</v>
      </c>
      <c r="K3064" s="53" t="s">
        <v>117</v>
      </c>
      <c r="L3064" s="53"/>
      <c r="M3064" s="53">
        <v>27.0</v>
      </c>
      <c r="N3064" s="53" t="s">
        <v>52</v>
      </c>
      <c r="O3064" s="25">
        <v>173.25108108108108</v>
      </c>
      <c r="P3064" s="25">
        <f>'LISTA DOS ITENS'!$O3064*'LISTA DOS ITENS'!$M3064</f>
        <v>4677.779189</v>
      </c>
      <c r="Q3064" s="25">
        <v>173.65</v>
      </c>
      <c r="R3064" s="25">
        <f>'LISTA DOS ITENS'!$Q3064*'LISTA DOS ITENS'!$M3064</f>
        <v>4688.55</v>
      </c>
      <c r="S3064" s="56">
        <f>IF('LISTA DOS ITENS'!$P3064&gt;'LISTA DOS ITENS'!$R3064,'LISTA DOS ITENS'!$P3064,'LISTA DOS ITENS'!$R3064)</f>
        <v>4688.55</v>
      </c>
      <c r="T3064" s="25">
        <v>15.628760824895249</v>
      </c>
      <c r="U3064" s="25">
        <f>'LISTA DOS ITENS'!$T3064*'LISTA DOS ITENS'!$M3064</f>
        <v>421.9765423</v>
      </c>
      <c r="V3064" s="56">
        <f t="array" ref="V3064">INDEX('RESUMO - LOTES E VMA'!$F$3:$F$181,MATCH('LISTA DOS ITENS'!$D3064,'RESUMO - LOTES E VMA'!$A$3:$A$181,0))</f>
        <v>34169.51234</v>
      </c>
      <c r="W3064" s="57">
        <f>'LISTA DOS ITENS'!$U3064/'LISTA DOS ITENS'!$V3064</f>
        <v>0.01234950438</v>
      </c>
      <c r="X3064" s="53" t="s">
        <v>53</v>
      </c>
      <c r="Y3064" s="53" t="s">
        <v>290</v>
      </c>
      <c r="Z3064" s="58" t="str">
        <f>'LISTA DOS ITENS'!$F3064&amp;"-"&amp;'LISTA DOS ITENS'!$H3064&amp;"-"&amp;'LISTA DOS ITENS'!$J3064&amp;"-"&amp;'LISTA DOS ITENS'!$K3064&amp;"-"&amp;'LISTA DOS ITENS'!$I3064</f>
        <v>10309760-2101-0026-CONS/IAMN-ED-1000-01.02</v>
      </c>
      <c r="AA3064" s="59" t="str">
        <f t="array" ref="AA3064">INDEX('RESUMO - LOTES E VMA'!$M$3:$M$181,MATCH('LISTA DOS ITENS'!$D3064,'RESUMO - LOTES E VMA'!$A$3:$A$181,0))</f>
        <v>Para Leilão</v>
      </c>
      <c r="AB3064" s="60">
        <f t="array" ref="AB3064">INDEX('RESUMO - LOTES E VMA'!$J$3:$J$181,MATCH('LISTA DOS ITENS'!$D3064,'RESUMO - LOTES E VMA'!$A$3:$A$181,0))</f>
        <v>0.07140660846</v>
      </c>
      <c r="AC3064" s="29" t="str">
        <f t="array" ref="AC3064">INDEX('RESUMO - LOTES E VMA'!$L$3:$L$181,MATCH('LISTA DOS ITENS'!$D3064,'RESUMO - LOTES E VMA'!$A$3:$A$181,0))</f>
        <v>1% do Valor de Comparação do VMA</v>
      </c>
      <c r="AD3064" s="53" t="str">
        <f>VLOOKUP(Tabela1[[#This Row],[Índice]],[1]Planilha1!$A:$A,1,0)</f>
        <v>#ERROR!</v>
      </c>
    </row>
    <row r="3065" ht="15.75" customHeight="1">
      <c r="A3065" s="52">
        <v>260179.0</v>
      </c>
      <c r="B3065" s="53" t="s">
        <v>70</v>
      </c>
      <c r="C3065" s="53" t="s">
        <v>71</v>
      </c>
      <c r="D3065" s="22">
        <v>207449.0</v>
      </c>
      <c r="E3065" s="53" t="s">
        <v>119</v>
      </c>
      <c r="F3065" s="54">
        <v>1.030976E7</v>
      </c>
      <c r="G3065" s="53" t="s">
        <v>2115</v>
      </c>
      <c r="H3065" s="55">
        <v>2101.0</v>
      </c>
      <c r="I3065" s="55"/>
      <c r="J3065" s="55" t="s">
        <v>126</v>
      </c>
      <c r="K3065" s="53" t="s">
        <v>117</v>
      </c>
      <c r="L3065" s="53"/>
      <c r="M3065" s="53">
        <v>5.0</v>
      </c>
      <c r="N3065" s="53" t="s">
        <v>52</v>
      </c>
      <c r="O3065" s="25">
        <v>173.65</v>
      </c>
      <c r="P3065" s="25">
        <f>'LISTA DOS ITENS'!$O3065*'LISTA DOS ITENS'!$M3065</f>
        <v>868.25</v>
      </c>
      <c r="Q3065" s="25">
        <v>173.65</v>
      </c>
      <c r="R3065" s="25">
        <f>'LISTA DOS ITENS'!$Q3065*'LISTA DOS ITENS'!$M3065</f>
        <v>868.25</v>
      </c>
      <c r="S3065" s="56">
        <f>IF('LISTA DOS ITENS'!$P3065&gt;'LISTA DOS ITENS'!$R3065,'LISTA DOS ITENS'!$P3065,'LISTA DOS ITENS'!$R3065)</f>
        <v>868.25</v>
      </c>
      <c r="T3065" s="25">
        <v>15.628760824895249</v>
      </c>
      <c r="U3065" s="25">
        <f>'LISTA DOS ITENS'!$T3065*'LISTA DOS ITENS'!$M3065</f>
        <v>78.14380412</v>
      </c>
      <c r="V3065" s="56">
        <f t="array" ref="V3065">INDEX('RESUMO - LOTES E VMA'!$F$3:$F$181,MATCH('LISTA DOS ITENS'!$D3065,'RESUMO - LOTES E VMA'!$A$3:$A$181,0))</f>
        <v>34169.51234</v>
      </c>
      <c r="W3065" s="57">
        <f>'LISTA DOS ITENS'!$U3065/'LISTA DOS ITENS'!$V3065</f>
        <v>0.002286945256</v>
      </c>
      <c r="X3065" s="53" t="s">
        <v>53</v>
      </c>
      <c r="Y3065" s="53" t="s">
        <v>290</v>
      </c>
      <c r="Z3065" s="58" t="str">
        <f>'LISTA DOS ITENS'!$F3065&amp;"-"&amp;'LISTA DOS ITENS'!$H3065&amp;"-"&amp;'LISTA DOS ITENS'!$J3065&amp;"-"&amp;'LISTA DOS ITENS'!$K3065&amp;"-"&amp;'LISTA DOS ITENS'!$I3065</f>
        <v>10309760-2101-0026-CONS/IAMN-</v>
      </c>
      <c r="AA3065" s="59" t="str">
        <f t="array" ref="AA3065">INDEX('RESUMO - LOTES E VMA'!$M$3:$M$181,MATCH('LISTA DOS ITENS'!$D3065,'RESUMO - LOTES E VMA'!$A$3:$A$181,0))</f>
        <v>Para Leilão</v>
      </c>
      <c r="AB3065" s="60">
        <f t="array" ref="AB3065">INDEX('RESUMO - LOTES E VMA'!$J$3:$J$181,MATCH('LISTA DOS ITENS'!$D3065,'RESUMO - LOTES E VMA'!$A$3:$A$181,0))</f>
        <v>0.07140660846</v>
      </c>
      <c r="AC3065" s="29" t="str">
        <f t="array" ref="AC3065">INDEX('RESUMO - LOTES E VMA'!$L$3:$L$181,MATCH('LISTA DOS ITENS'!$D3065,'RESUMO - LOTES E VMA'!$A$3:$A$181,0))</f>
        <v>1% do Valor de Comparação do VMA</v>
      </c>
      <c r="AD3065" s="53" t="str">
        <f>VLOOKUP(Tabela1[[#This Row],[Índice]],[1]Planilha1!$A:$A,1,0)</f>
        <v>#ERROR!</v>
      </c>
    </row>
    <row r="3066" ht="15.75" customHeight="1">
      <c r="A3066" s="52">
        <v>260180.0</v>
      </c>
      <c r="B3066" s="53" t="s">
        <v>70</v>
      </c>
      <c r="C3066" s="53" t="s">
        <v>71</v>
      </c>
      <c r="D3066" s="22">
        <v>207449.0</v>
      </c>
      <c r="E3066" s="53" t="s">
        <v>119</v>
      </c>
      <c r="F3066" s="54">
        <v>1.030976E7</v>
      </c>
      <c r="G3066" s="53" t="s">
        <v>2115</v>
      </c>
      <c r="H3066" s="55">
        <v>2101.0</v>
      </c>
      <c r="I3066" s="55" t="s">
        <v>81</v>
      </c>
      <c r="J3066" s="55" t="s">
        <v>126</v>
      </c>
      <c r="K3066" s="53" t="s">
        <v>117</v>
      </c>
      <c r="L3066" s="53"/>
      <c r="M3066" s="53">
        <v>5.0</v>
      </c>
      <c r="N3066" s="53" t="s">
        <v>52</v>
      </c>
      <c r="O3066" s="25">
        <v>173.35</v>
      </c>
      <c r="P3066" s="25">
        <f>'LISTA DOS ITENS'!$O3066*'LISTA DOS ITENS'!$M3066</f>
        <v>866.75</v>
      </c>
      <c r="Q3066" s="25">
        <v>173.65</v>
      </c>
      <c r="R3066" s="25">
        <f>'LISTA DOS ITENS'!$Q3066*'LISTA DOS ITENS'!$M3066</f>
        <v>868.25</v>
      </c>
      <c r="S3066" s="56">
        <f>IF('LISTA DOS ITENS'!$P3066&gt;'LISTA DOS ITENS'!$R3066,'LISTA DOS ITENS'!$P3066,'LISTA DOS ITENS'!$R3066)</f>
        <v>868.25</v>
      </c>
      <c r="T3066" s="25">
        <v>15.628760824895249</v>
      </c>
      <c r="U3066" s="25">
        <f>'LISTA DOS ITENS'!$T3066*'LISTA DOS ITENS'!$M3066</f>
        <v>78.14380412</v>
      </c>
      <c r="V3066" s="56">
        <f t="array" ref="V3066">INDEX('RESUMO - LOTES E VMA'!$F$3:$F$181,MATCH('LISTA DOS ITENS'!$D3066,'RESUMO - LOTES E VMA'!$A$3:$A$181,0))</f>
        <v>34169.51234</v>
      </c>
      <c r="W3066" s="57">
        <f>'LISTA DOS ITENS'!$U3066/'LISTA DOS ITENS'!$V3066</f>
        <v>0.002286945256</v>
      </c>
      <c r="X3066" s="53" t="s">
        <v>53</v>
      </c>
      <c r="Y3066" s="53" t="s">
        <v>290</v>
      </c>
      <c r="Z3066" s="58" t="str">
        <f>'LISTA DOS ITENS'!$F3066&amp;"-"&amp;'LISTA DOS ITENS'!$H3066&amp;"-"&amp;'LISTA DOS ITENS'!$J3066&amp;"-"&amp;'LISTA DOS ITENS'!$K3066&amp;"-"&amp;'LISTA DOS ITENS'!$I3066</f>
        <v>10309760-2101-0026-CONS/IAMN-ED-1000-01.01</v>
      </c>
      <c r="AA3066" s="59" t="str">
        <f t="array" ref="AA3066">INDEX('RESUMO - LOTES E VMA'!$M$3:$M$181,MATCH('LISTA DOS ITENS'!$D3066,'RESUMO - LOTES E VMA'!$A$3:$A$181,0))</f>
        <v>Para Leilão</v>
      </c>
      <c r="AB3066" s="60">
        <f t="array" ref="AB3066">INDEX('RESUMO - LOTES E VMA'!$J$3:$J$181,MATCH('LISTA DOS ITENS'!$D3066,'RESUMO - LOTES E VMA'!$A$3:$A$181,0))</f>
        <v>0.07140660846</v>
      </c>
      <c r="AC3066" s="29" t="str">
        <f t="array" ref="AC3066">INDEX('RESUMO - LOTES E VMA'!$L$3:$L$181,MATCH('LISTA DOS ITENS'!$D3066,'RESUMO - LOTES E VMA'!$A$3:$A$181,0))</f>
        <v>1% do Valor de Comparação do VMA</v>
      </c>
      <c r="AD3066" s="53" t="str">
        <f>VLOOKUP(Tabela1[[#This Row],[Índice]],[1]Planilha1!$A:$A,1,0)</f>
        <v>#ERROR!</v>
      </c>
    </row>
    <row r="3067" ht="15.75" customHeight="1">
      <c r="A3067" s="52">
        <v>260181.0</v>
      </c>
      <c r="B3067" s="53" t="s">
        <v>70</v>
      </c>
      <c r="C3067" s="53" t="s">
        <v>71</v>
      </c>
      <c r="D3067" s="22">
        <v>207449.0</v>
      </c>
      <c r="E3067" s="53" t="s">
        <v>119</v>
      </c>
      <c r="F3067" s="54">
        <v>1.0322881E7</v>
      </c>
      <c r="G3067" s="53" t="s">
        <v>2113</v>
      </c>
      <c r="H3067" s="55">
        <v>2101.0</v>
      </c>
      <c r="I3067" s="55"/>
      <c r="J3067" s="55" t="s">
        <v>126</v>
      </c>
      <c r="K3067" s="53" t="s">
        <v>73</v>
      </c>
      <c r="L3067" s="53"/>
      <c r="M3067" s="53">
        <v>34.0</v>
      </c>
      <c r="N3067" s="53" t="s">
        <v>52</v>
      </c>
      <c r="O3067" s="25">
        <v>304.7882352941176</v>
      </c>
      <c r="P3067" s="25">
        <f>'LISTA DOS ITENS'!$O3067*'LISTA DOS ITENS'!$M3067</f>
        <v>10362.8</v>
      </c>
      <c r="Q3067" s="25">
        <v>304.79</v>
      </c>
      <c r="R3067" s="25">
        <f>'LISTA DOS ITENS'!$Q3067*'LISTA DOS ITENS'!$M3067</f>
        <v>10362.86</v>
      </c>
      <c r="S3067" s="56">
        <f>IF('LISTA DOS ITENS'!$P3067&gt;'LISTA DOS ITENS'!$R3067,'LISTA DOS ITENS'!$P3067,'LISTA DOS ITENS'!$R3067)</f>
        <v>10362.86</v>
      </c>
      <c r="T3067" s="25">
        <v>27.431557799135174</v>
      </c>
      <c r="U3067" s="25">
        <f>'LISTA DOS ITENS'!$T3067*'LISTA DOS ITENS'!$M3067</f>
        <v>932.6729652</v>
      </c>
      <c r="V3067" s="56">
        <f t="array" ref="V3067">INDEX('RESUMO - LOTES E VMA'!$F$3:$F$181,MATCH('LISTA DOS ITENS'!$D3067,'RESUMO - LOTES E VMA'!$A$3:$A$181,0))</f>
        <v>34169.51234</v>
      </c>
      <c r="W3067" s="57">
        <f>'LISTA DOS ITENS'!$U3067/'LISTA DOS ITENS'!$V3067</f>
        <v>0.02729547194</v>
      </c>
      <c r="X3067" s="53" t="s">
        <v>53</v>
      </c>
      <c r="Y3067" s="53" t="s">
        <v>290</v>
      </c>
      <c r="Z3067" s="58" t="str">
        <f>'LISTA DOS ITENS'!$F3067&amp;"-"&amp;'LISTA DOS ITENS'!$H3067&amp;"-"&amp;'LISTA DOS ITENS'!$J3067&amp;"-"&amp;'LISTA DOS ITENS'!$K3067&amp;"-"&amp;'LISTA DOS ITENS'!$I3067</f>
        <v>10322881-2101-0026-CONS/NAC-</v>
      </c>
      <c r="AA3067" s="59" t="str">
        <f t="array" ref="AA3067">INDEX('RESUMO - LOTES E VMA'!$M$3:$M$181,MATCH('LISTA DOS ITENS'!$D3067,'RESUMO - LOTES E VMA'!$A$3:$A$181,0))</f>
        <v>Para Leilão</v>
      </c>
      <c r="AB3067" s="60">
        <f t="array" ref="AB3067">INDEX('RESUMO - LOTES E VMA'!$J$3:$J$181,MATCH('LISTA DOS ITENS'!$D3067,'RESUMO - LOTES E VMA'!$A$3:$A$181,0))</f>
        <v>0.07140660846</v>
      </c>
      <c r="AC3067" s="29" t="str">
        <f t="array" ref="AC3067">INDEX('RESUMO - LOTES E VMA'!$L$3:$L$181,MATCH('LISTA DOS ITENS'!$D3067,'RESUMO - LOTES E VMA'!$A$3:$A$181,0))</f>
        <v>1% do Valor de Comparação do VMA</v>
      </c>
      <c r="AD3067" s="53" t="str">
        <f>VLOOKUP(Tabela1[[#This Row],[Índice]],[1]Planilha1!$A:$A,1,0)</f>
        <v>#ERROR!</v>
      </c>
    </row>
    <row r="3068" ht="15.75" customHeight="1">
      <c r="A3068" s="52">
        <v>260182.0</v>
      </c>
      <c r="B3068" s="53" t="s">
        <v>70</v>
      </c>
      <c r="C3068" s="53" t="s">
        <v>71</v>
      </c>
      <c r="D3068" s="22">
        <v>207449.0</v>
      </c>
      <c r="E3068" s="53" t="s">
        <v>119</v>
      </c>
      <c r="F3068" s="54">
        <v>1.0322881E7</v>
      </c>
      <c r="G3068" s="53" t="s">
        <v>2113</v>
      </c>
      <c r="H3068" s="55">
        <v>2101.0</v>
      </c>
      <c r="I3068" s="55" t="s">
        <v>81</v>
      </c>
      <c r="J3068" s="55" t="s">
        <v>126</v>
      </c>
      <c r="K3068" s="53" t="s">
        <v>73</v>
      </c>
      <c r="L3068" s="53"/>
      <c r="M3068" s="53">
        <v>3.0</v>
      </c>
      <c r="N3068" s="53" t="s">
        <v>52</v>
      </c>
      <c r="O3068" s="25">
        <v>304.7866666666667</v>
      </c>
      <c r="P3068" s="25">
        <f>'LISTA DOS ITENS'!$O3068*'LISTA DOS ITENS'!$M3068</f>
        <v>914.36</v>
      </c>
      <c r="Q3068" s="25">
        <v>304.79</v>
      </c>
      <c r="R3068" s="25">
        <f>'LISTA DOS ITENS'!$Q3068*'LISTA DOS ITENS'!$M3068</f>
        <v>914.37</v>
      </c>
      <c r="S3068" s="56">
        <f>IF('LISTA DOS ITENS'!$P3068&gt;'LISTA DOS ITENS'!$R3068,'LISTA DOS ITENS'!$P3068,'LISTA DOS ITENS'!$R3068)</f>
        <v>914.37</v>
      </c>
      <c r="T3068" s="25">
        <v>27.431557799135174</v>
      </c>
      <c r="U3068" s="25">
        <f>'LISTA DOS ITENS'!$T3068*'LISTA DOS ITENS'!$M3068</f>
        <v>82.2946734</v>
      </c>
      <c r="V3068" s="56">
        <f t="array" ref="V3068">INDEX('RESUMO - LOTES E VMA'!$F$3:$F$181,MATCH('LISTA DOS ITENS'!$D3068,'RESUMO - LOTES E VMA'!$A$3:$A$181,0))</f>
        <v>34169.51234</v>
      </c>
      <c r="W3068" s="57">
        <f>'LISTA DOS ITENS'!$U3068/'LISTA DOS ITENS'!$V3068</f>
        <v>0.002408423995</v>
      </c>
      <c r="X3068" s="53" t="s">
        <v>53</v>
      </c>
      <c r="Y3068" s="53" t="s">
        <v>290</v>
      </c>
      <c r="Z3068" s="58" t="str">
        <f>'LISTA DOS ITENS'!$F3068&amp;"-"&amp;'LISTA DOS ITENS'!$H3068&amp;"-"&amp;'LISTA DOS ITENS'!$J3068&amp;"-"&amp;'LISTA DOS ITENS'!$K3068&amp;"-"&amp;'LISTA DOS ITENS'!$I3068</f>
        <v>10322881-2101-0026-CONS/NAC-ED-1000-01.01</v>
      </c>
      <c r="AA3068" s="59" t="str">
        <f t="array" ref="AA3068">INDEX('RESUMO - LOTES E VMA'!$M$3:$M$181,MATCH('LISTA DOS ITENS'!$D3068,'RESUMO - LOTES E VMA'!$A$3:$A$181,0))</f>
        <v>Para Leilão</v>
      </c>
      <c r="AB3068" s="60">
        <f t="array" ref="AB3068">INDEX('RESUMO - LOTES E VMA'!$J$3:$J$181,MATCH('LISTA DOS ITENS'!$D3068,'RESUMO - LOTES E VMA'!$A$3:$A$181,0))</f>
        <v>0.07140660846</v>
      </c>
      <c r="AC3068" s="29" t="str">
        <f t="array" ref="AC3068">INDEX('RESUMO - LOTES E VMA'!$L$3:$L$181,MATCH('LISTA DOS ITENS'!$D3068,'RESUMO - LOTES E VMA'!$A$3:$A$181,0))</f>
        <v>1% do Valor de Comparação do VMA</v>
      </c>
      <c r="AD3068" s="53" t="str">
        <f>VLOOKUP(Tabela1[[#This Row],[Índice]],[1]Planilha1!$A:$A,1,0)</f>
        <v>#ERROR!</v>
      </c>
    </row>
    <row r="3069" ht="15.75" customHeight="1">
      <c r="A3069" s="52">
        <v>260183.0</v>
      </c>
      <c r="B3069" s="53" t="s">
        <v>70</v>
      </c>
      <c r="C3069" s="53" t="s">
        <v>71</v>
      </c>
      <c r="D3069" s="22">
        <v>207449.0</v>
      </c>
      <c r="E3069" s="53" t="s">
        <v>119</v>
      </c>
      <c r="F3069" s="54">
        <v>1.0322881E7</v>
      </c>
      <c r="G3069" s="53" t="s">
        <v>2113</v>
      </c>
      <c r="H3069" s="55">
        <v>2101.0</v>
      </c>
      <c r="I3069" s="55" t="s">
        <v>130</v>
      </c>
      <c r="J3069" s="55" t="s">
        <v>126</v>
      </c>
      <c r="K3069" s="53" t="s">
        <v>73</v>
      </c>
      <c r="L3069" s="53"/>
      <c r="M3069" s="53">
        <v>1.0</v>
      </c>
      <c r="N3069" s="53" t="s">
        <v>52</v>
      </c>
      <c r="O3069" s="25">
        <v>304.79</v>
      </c>
      <c r="P3069" s="25">
        <f>'LISTA DOS ITENS'!$O3069*'LISTA DOS ITENS'!$M3069</f>
        <v>304.79</v>
      </c>
      <c r="Q3069" s="25">
        <v>304.79</v>
      </c>
      <c r="R3069" s="25">
        <f>'LISTA DOS ITENS'!$Q3069*'LISTA DOS ITENS'!$M3069</f>
        <v>304.79</v>
      </c>
      <c r="S3069" s="56">
        <f>IF('LISTA DOS ITENS'!$P3069&gt;'LISTA DOS ITENS'!$R3069,'LISTA DOS ITENS'!$P3069,'LISTA DOS ITENS'!$R3069)</f>
        <v>304.79</v>
      </c>
      <c r="T3069" s="25">
        <v>27.431557799135174</v>
      </c>
      <c r="U3069" s="25">
        <f>'LISTA DOS ITENS'!$T3069*'LISTA DOS ITENS'!$M3069</f>
        <v>27.4315578</v>
      </c>
      <c r="V3069" s="56">
        <f t="array" ref="V3069">INDEX('RESUMO - LOTES E VMA'!$F$3:$F$181,MATCH('LISTA DOS ITENS'!$D3069,'RESUMO - LOTES E VMA'!$A$3:$A$181,0))</f>
        <v>34169.51234</v>
      </c>
      <c r="W3069" s="57">
        <f>'LISTA DOS ITENS'!$U3069/'LISTA DOS ITENS'!$V3069</f>
        <v>0.0008028079983</v>
      </c>
      <c r="X3069" s="53" t="s">
        <v>53</v>
      </c>
      <c r="Y3069" s="53" t="s">
        <v>290</v>
      </c>
      <c r="Z3069" s="58" t="str">
        <f>'LISTA DOS ITENS'!$F3069&amp;"-"&amp;'LISTA DOS ITENS'!$H3069&amp;"-"&amp;'LISTA DOS ITENS'!$J3069&amp;"-"&amp;'LISTA DOS ITENS'!$K3069&amp;"-"&amp;'LISTA DOS ITENS'!$I3069</f>
        <v>10322881-2101-0026-CONS/NAC-ED-1000-01.02</v>
      </c>
      <c r="AA3069" s="59" t="str">
        <f t="array" ref="AA3069">INDEX('RESUMO - LOTES E VMA'!$M$3:$M$181,MATCH('LISTA DOS ITENS'!$D3069,'RESUMO - LOTES E VMA'!$A$3:$A$181,0))</f>
        <v>Para Leilão</v>
      </c>
      <c r="AB3069" s="60">
        <f t="array" ref="AB3069">INDEX('RESUMO - LOTES E VMA'!$J$3:$J$181,MATCH('LISTA DOS ITENS'!$D3069,'RESUMO - LOTES E VMA'!$A$3:$A$181,0))</f>
        <v>0.07140660846</v>
      </c>
      <c r="AC3069" s="29" t="str">
        <f t="array" ref="AC3069">INDEX('RESUMO - LOTES E VMA'!$L$3:$L$181,MATCH('LISTA DOS ITENS'!$D3069,'RESUMO - LOTES E VMA'!$A$3:$A$181,0))</f>
        <v>1% do Valor de Comparação do VMA</v>
      </c>
      <c r="AD3069" s="53" t="str">
        <f>VLOOKUP(Tabela1[[#This Row],[Índice]],[1]Planilha1!$A:$A,1,0)</f>
        <v>#ERROR!</v>
      </c>
    </row>
    <row r="3070" ht="15.75" customHeight="1">
      <c r="A3070" s="52">
        <v>260184.0</v>
      </c>
      <c r="B3070" s="53" t="s">
        <v>70</v>
      </c>
      <c r="C3070" s="53" t="s">
        <v>71</v>
      </c>
      <c r="D3070" s="22">
        <v>207449.0</v>
      </c>
      <c r="E3070" s="53" t="s">
        <v>119</v>
      </c>
      <c r="F3070" s="54">
        <v>1.0326825E7</v>
      </c>
      <c r="G3070" s="53" t="s">
        <v>2116</v>
      </c>
      <c r="H3070" s="55">
        <v>2101.0</v>
      </c>
      <c r="I3070" s="55"/>
      <c r="J3070" s="55" t="s">
        <v>126</v>
      </c>
      <c r="K3070" s="53" t="s">
        <v>122</v>
      </c>
      <c r="L3070" s="53"/>
      <c r="M3070" s="53">
        <v>5.0</v>
      </c>
      <c r="N3070" s="53" t="s">
        <v>52</v>
      </c>
      <c r="O3070" s="25">
        <v>482.4375</v>
      </c>
      <c r="P3070" s="25">
        <f>'LISTA DOS ITENS'!$O3070*'LISTA DOS ITENS'!$M3070</f>
        <v>2412.1875</v>
      </c>
      <c r="Q3070" s="25">
        <v>810.2</v>
      </c>
      <c r="R3070" s="25">
        <f>'LISTA DOS ITENS'!$Q3070*'LISTA DOS ITENS'!$M3070</f>
        <v>4051</v>
      </c>
      <c r="S3070" s="56">
        <f>IF('LISTA DOS ITENS'!$P3070&gt;'LISTA DOS ITENS'!$R3070,'LISTA DOS ITENS'!$P3070,'LISTA DOS ITENS'!$R3070)</f>
        <v>4051</v>
      </c>
      <c r="T3070" s="25">
        <v>72.91921693250868</v>
      </c>
      <c r="U3070" s="25">
        <f>'LISTA DOS ITENS'!$T3070*'LISTA DOS ITENS'!$M3070</f>
        <v>364.5960847</v>
      </c>
      <c r="V3070" s="56">
        <f t="array" ref="V3070">INDEX('RESUMO - LOTES E VMA'!$F$3:$F$181,MATCH('LISTA DOS ITENS'!$D3070,'RESUMO - LOTES E VMA'!$A$3:$A$181,0))</f>
        <v>34169.51234</v>
      </c>
      <c r="W3070" s="57">
        <f>'LISTA DOS ITENS'!$U3070/'LISTA DOS ITENS'!$V3070</f>
        <v>0.01067021622</v>
      </c>
      <c r="X3070" s="53" t="s">
        <v>53</v>
      </c>
      <c r="Y3070" s="53" t="s">
        <v>290</v>
      </c>
      <c r="Z3070" s="58" t="str">
        <f>'LISTA DOS ITENS'!$F3070&amp;"-"&amp;'LISTA DOS ITENS'!$H3070&amp;"-"&amp;'LISTA DOS ITENS'!$J3070&amp;"-"&amp;'LISTA DOS ITENS'!$K3070&amp;"-"&amp;'LISTA DOS ITENS'!$I3070</f>
        <v>10326825-2101-0026-IMOB/IAMN-</v>
      </c>
      <c r="AA3070" s="59" t="str">
        <f t="array" ref="AA3070">INDEX('RESUMO - LOTES E VMA'!$M$3:$M$181,MATCH('LISTA DOS ITENS'!$D3070,'RESUMO - LOTES E VMA'!$A$3:$A$181,0))</f>
        <v>Para Leilão</v>
      </c>
      <c r="AB3070" s="60">
        <f t="array" ref="AB3070">INDEX('RESUMO - LOTES E VMA'!$J$3:$J$181,MATCH('LISTA DOS ITENS'!$D3070,'RESUMO - LOTES E VMA'!$A$3:$A$181,0))</f>
        <v>0.07140660846</v>
      </c>
      <c r="AC3070" s="29" t="str">
        <f t="array" ref="AC3070">INDEX('RESUMO - LOTES E VMA'!$L$3:$L$181,MATCH('LISTA DOS ITENS'!$D3070,'RESUMO - LOTES E VMA'!$A$3:$A$181,0))</f>
        <v>1% do Valor de Comparação do VMA</v>
      </c>
      <c r="AD3070" s="53" t="str">
        <f>VLOOKUP(Tabela1[[#This Row],[Índice]],[1]Planilha1!$A:$A,1,0)</f>
        <v>#ERROR!</v>
      </c>
    </row>
    <row r="3071" ht="15.75" customHeight="1">
      <c r="A3071" s="52">
        <v>260185.0</v>
      </c>
      <c r="B3071" s="53" t="s">
        <v>70</v>
      </c>
      <c r="C3071" s="53" t="s">
        <v>71</v>
      </c>
      <c r="D3071" s="22">
        <v>207449.0</v>
      </c>
      <c r="E3071" s="53" t="s">
        <v>119</v>
      </c>
      <c r="F3071" s="54">
        <v>1.0326825E7</v>
      </c>
      <c r="G3071" s="53" t="s">
        <v>2116</v>
      </c>
      <c r="H3071" s="55">
        <v>2101.0</v>
      </c>
      <c r="I3071" s="55"/>
      <c r="J3071" s="55" t="s">
        <v>126</v>
      </c>
      <c r="K3071" s="53" t="s">
        <v>117</v>
      </c>
      <c r="L3071" s="53"/>
      <c r="M3071" s="53">
        <v>3.0</v>
      </c>
      <c r="N3071" s="53" t="s">
        <v>52</v>
      </c>
      <c r="O3071" s="25">
        <v>421.5466666666667</v>
      </c>
      <c r="P3071" s="25">
        <f>'LISTA DOS ITENS'!$O3071*'LISTA DOS ITENS'!$M3071</f>
        <v>1264.64</v>
      </c>
      <c r="Q3071" s="25">
        <v>482.44</v>
      </c>
      <c r="R3071" s="25">
        <f>'LISTA DOS ITENS'!$Q3071*'LISTA DOS ITENS'!$M3071</f>
        <v>1447.32</v>
      </c>
      <c r="S3071" s="56">
        <f>IF('LISTA DOS ITENS'!$P3071&gt;'LISTA DOS ITENS'!$R3071,'LISTA DOS ITENS'!$P3071,'LISTA DOS ITENS'!$R3071)</f>
        <v>1447.32</v>
      </c>
      <c r="T3071" s="25">
        <v>43.4203246320902</v>
      </c>
      <c r="U3071" s="25">
        <f>'LISTA DOS ITENS'!$T3071*'LISTA DOS ITENS'!$M3071</f>
        <v>130.2609739</v>
      </c>
      <c r="V3071" s="56">
        <f t="array" ref="V3071">INDEX('RESUMO - LOTES E VMA'!$F$3:$F$181,MATCH('LISTA DOS ITENS'!$D3071,'RESUMO - LOTES E VMA'!$A$3:$A$181,0))</f>
        <v>34169.51234</v>
      </c>
      <c r="W3071" s="57">
        <f>'LISTA DOS ITENS'!$U3071/'LISTA DOS ITENS'!$V3071</f>
        <v>0.003812198799</v>
      </c>
      <c r="X3071" s="53" t="s">
        <v>53</v>
      </c>
      <c r="Y3071" s="53" t="s">
        <v>290</v>
      </c>
      <c r="Z3071" s="58" t="str">
        <f>'LISTA DOS ITENS'!$F3071&amp;"-"&amp;'LISTA DOS ITENS'!$H3071&amp;"-"&amp;'LISTA DOS ITENS'!$J3071&amp;"-"&amp;'LISTA DOS ITENS'!$K3071&amp;"-"&amp;'LISTA DOS ITENS'!$I3071</f>
        <v>10326825-2101-0026-CONS/IAMN-</v>
      </c>
      <c r="AA3071" s="59" t="str">
        <f t="array" ref="AA3071">INDEX('RESUMO - LOTES E VMA'!$M$3:$M$181,MATCH('LISTA DOS ITENS'!$D3071,'RESUMO - LOTES E VMA'!$A$3:$A$181,0))</f>
        <v>Para Leilão</v>
      </c>
      <c r="AB3071" s="60">
        <f t="array" ref="AB3071">INDEX('RESUMO - LOTES E VMA'!$J$3:$J$181,MATCH('LISTA DOS ITENS'!$D3071,'RESUMO - LOTES E VMA'!$A$3:$A$181,0))</f>
        <v>0.07140660846</v>
      </c>
      <c r="AC3071" s="29" t="str">
        <f t="array" ref="AC3071">INDEX('RESUMO - LOTES E VMA'!$L$3:$L$181,MATCH('LISTA DOS ITENS'!$D3071,'RESUMO - LOTES E VMA'!$A$3:$A$181,0))</f>
        <v>1% do Valor de Comparação do VMA</v>
      </c>
      <c r="AD3071" s="53" t="str">
        <f>VLOOKUP(Tabela1[[#This Row],[Índice]],[1]Planilha1!$A:$A,1,0)</f>
        <v>#ERROR!</v>
      </c>
    </row>
    <row r="3072" ht="15.75" customHeight="1">
      <c r="A3072" s="52">
        <v>260186.0</v>
      </c>
      <c r="B3072" s="53" t="s">
        <v>70</v>
      </c>
      <c r="C3072" s="53" t="s">
        <v>71</v>
      </c>
      <c r="D3072" s="22">
        <v>207449.0</v>
      </c>
      <c r="E3072" s="53" t="s">
        <v>119</v>
      </c>
      <c r="F3072" s="54">
        <v>1.0326825E7</v>
      </c>
      <c r="G3072" s="53" t="s">
        <v>2116</v>
      </c>
      <c r="H3072" s="55">
        <v>2101.0</v>
      </c>
      <c r="I3072" s="55" t="s">
        <v>81</v>
      </c>
      <c r="J3072" s="55" t="s">
        <v>126</v>
      </c>
      <c r="K3072" s="53" t="s">
        <v>117</v>
      </c>
      <c r="L3072" s="53"/>
      <c r="M3072" s="53">
        <v>3.0</v>
      </c>
      <c r="N3072" s="53" t="s">
        <v>52</v>
      </c>
      <c r="O3072" s="25">
        <v>427.94</v>
      </c>
      <c r="P3072" s="25">
        <f>'LISTA DOS ITENS'!$O3072*'LISTA DOS ITENS'!$M3072</f>
        <v>1283.82</v>
      </c>
      <c r="Q3072" s="25">
        <v>482.44</v>
      </c>
      <c r="R3072" s="25">
        <f>'LISTA DOS ITENS'!$Q3072*'LISTA DOS ITENS'!$M3072</f>
        <v>1447.32</v>
      </c>
      <c r="S3072" s="56">
        <f>IF('LISTA DOS ITENS'!$P3072&gt;'LISTA DOS ITENS'!$R3072,'LISTA DOS ITENS'!$P3072,'LISTA DOS ITENS'!$R3072)</f>
        <v>1447.32</v>
      </c>
      <c r="T3072" s="25">
        <v>43.4203246320902</v>
      </c>
      <c r="U3072" s="25">
        <f>'LISTA DOS ITENS'!$T3072*'LISTA DOS ITENS'!$M3072</f>
        <v>130.2609739</v>
      </c>
      <c r="V3072" s="56">
        <f t="array" ref="V3072">INDEX('RESUMO - LOTES E VMA'!$F$3:$F$181,MATCH('LISTA DOS ITENS'!$D3072,'RESUMO - LOTES E VMA'!$A$3:$A$181,0))</f>
        <v>34169.51234</v>
      </c>
      <c r="W3072" s="57">
        <f>'LISTA DOS ITENS'!$U3072/'LISTA DOS ITENS'!$V3072</f>
        <v>0.003812198799</v>
      </c>
      <c r="X3072" s="53" t="s">
        <v>53</v>
      </c>
      <c r="Y3072" s="53" t="s">
        <v>290</v>
      </c>
      <c r="Z3072" s="58" t="str">
        <f>'LISTA DOS ITENS'!$F3072&amp;"-"&amp;'LISTA DOS ITENS'!$H3072&amp;"-"&amp;'LISTA DOS ITENS'!$J3072&amp;"-"&amp;'LISTA DOS ITENS'!$K3072&amp;"-"&amp;'LISTA DOS ITENS'!$I3072</f>
        <v>10326825-2101-0026-CONS/IAMN-ED-1000-01.01</v>
      </c>
      <c r="AA3072" s="59" t="str">
        <f t="array" ref="AA3072">INDEX('RESUMO - LOTES E VMA'!$M$3:$M$181,MATCH('LISTA DOS ITENS'!$D3072,'RESUMO - LOTES E VMA'!$A$3:$A$181,0))</f>
        <v>Para Leilão</v>
      </c>
      <c r="AB3072" s="60">
        <f t="array" ref="AB3072">INDEX('RESUMO - LOTES E VMA'!$J$3:$J$181,MATCH('LISTA DOS ITENS'!$D3072,'RESUMO - LOTES E VMA'!$A$3:$A$181,0))</f>
        <v>0.07140660846</v>
      </c>
      <c r="AC3072" s="29" t="str">
        <f t="array" ref="AC3072">INDEX('RESUMO - LOTES E VMA'!$L$3:$L$181,MATCH('LISTA DOS ITENS'!$D3072,'RESUMO - LOTES E VMA'!$A$3:$A$181,0))</f>
        <v>1% do Valor de Comparação do VMA</v>
      </c>
      <c r="AD3072" s="53" t="str">
        <f>VLOOKUP(Tabela1[[#This Row],[Índice]],[1]Planilha1!$A:$A,1,0)</f>
        <v>#ERROR!</v>
      </c>
    </row>
    <row r="3073" ht="15.75" customHeight="1">
      <c r="A3073" s="52">
        <v>260187.0</v>
      </c>
      <c r="B3073" s="53" t="s">
        <v>70</v>
      </c>
      <c r="C3073" s="53" t="s">
        <v>71</v>
      </c>
      <c r="D3073" s="22">
        <v>207449.0</v>
      </c>
      <c r="E3073" s="53" t="s">
        <v>119</v>
      </c>
      <c r="F3073" s="54">
        <v>1.0326825E7</v>
      </c>
      <c r="G3073" s="53" t="s">
        <v>2116</v>
      </c>
      <c r="H3073" s="55">
        <v>2101.0</v>
      </c>
      <c r="I3073" s="55" t="s">
        <v>130</v>
      </c>
      <c r="J3073" s="55" t="s">
        <v>126</v>
      </c>
      <c r="K3073" s="53" t="s">
        <v>117</v>
      </c>
      <c r="L3073" s="53"/>
      <c r="M3073" s="53">
        <v>6.0</v>
      </c>
      <c r="N3073" s="53" t="s">
        <v>52</v>
      </c>
      <c r="O3073" s="25">
        <v>389.59</v>
      </c>
      <c r="P3073" s="25">
        <f>'LISTA DOS ITENS'!$O3073*'LISTA DOS ITENS'!$M3073</f>
        <v>2337.54</v>
      </c>
      <c r="Q3073" s="25">
        <v>482.44</v>
      </c>
      <c r="R3073" s="25">
        <f>'LISTA DOS ITENS'!$Q3073*'LISTA DOS ITENS'!$M3073</f>
        <v>2894.64</v>
      </c>
      <c r="S3073" s="56">
        <f>IF('LISTA DOS ITENS'!$P3073&gt;'LISTA DOS ITENS'!$R3073,'LISTA DOS ITENS'!$P3073,'LISTA DOS ITENS'!$R3073)</f>
        <v>2894.64</v>
      </c>
      <c r="T3073" s="25">
        <v>43.4203246320902</v>
      </c>
      <c r="U3073" s="25">
        <f>'LISTA DOS ITENS'!$T3073*'LISTA DOS ITENS'!$M3073</f>
        <v>260.5219478</v>
      </c>
      <c r="V3073" s="56">
        <f t="array" ref="V3073">INDEX('RESUMO - LOTES E VMA'!$F$3:$F$181,MATCH('LISTA DOS ITENS'!$D3073,'RESUMO - LOTES E VMA'!$A$3:$A$181,0))</f>
        <v>34169.51234</v>
      </c>
      <c r="W3073" s="57">
        <f>'LISTA DOS ITENS'!$U3073/'LISTA DOS ITENS'!$V3073</f>
        <v>0.007624397599</v>
      </c>
      <c r="X3073" s="53" t="s">
        <v>53</v>
      </c>
      <c r="Y3073" s="53" t="s">
        <v>290</v>
      </c>
      <c r="Z3073" s="58" t="str">
        <f>'LISTA DOS ITENS'!$F3073&amp;"-"&amp;'LISTA DOS ITENS'!$H3073&amp;"-"&amp;'LISTA DOS ITENS'!$J3073&amp;"-"&amp;'LISTA DOS ITENS'!$K3073&amp;"-"&amp;'LISTA DOS ITENS'!$I3073</f>
        <v>10326825-2101-0026-CONS/IAMN-ED-1000-01.02</v>
      </c>
      <c r="AA3073" s="59" t="str">
        <f t="array" ref="AA3073">INDEX('RESUMO - LOTES E VMA'!$M$3:$M$181,MATCH('LISTA DOS ITENS'!$D3073,'RESUMO - LOTES E VMA'!$A$3:$A$181,0))</f>
        <v>Para Leilão</v>
      </c>
      <c r="AB3073" s="60">
        <f t="array" ref="AB3073">INDEX('RESUMO - LOTES E VMA'!$J$3:$J$181,MATCH('LISTA DOS ITENS'!$D3073,'RESUMO - LOTES E VMA'!$A$3:$A$181,0))</f>
        <v>0.07140660846</v>
      </c>
      <c r="AC3073" s="29" t="str">
        <f t="array" ref="AC3073">INDEX('RESUMO - LOTES E VMA'!$L$3:$L$181,MATCH('LISTA DOS ITENS'!$D3073,'RESUMO - LOTES E VMA'!$A$3:$A$181,0))</f>
        <v>1% do Valor de Comparação do VMA</v>
      </c>
      <c r="AD3073" s="53" t="str">
        <f>VLOOKUP(Tabela1[[#This Row],[Índice]],[1]Planilha1!$A:$A,1,0)</f>
        <v>#ERROR!</v>
      </c>
    </row>
    <row r="3074" ht="15.75" customHeight="1">
      <c r="A3074" s="52">
        <v>260188.0</v>
      </c>
      <c r="B3074" s="53" t="s">
        <v>70</v>
      </c>
      <c r="C3074" s="53" t="s">
        <v>71</v>
      </c>
      <c r="D3074" s="22">
        <v>207449.0</v>
      </c>
      <c r="E3074" s="53" t="s">
        <v>119</v>
      </c>
      <c r="F3074" s="54">
        <v>1.0326825E7</v>
      </c>
      <c r="G3074" s="53" t="s">
        <v>2116</v>
      </c>
      <c r="H3074" s="55">
        <v>2101.0</v>
      </c>
      <c r="I3074" s="55" t="s">
        <v>81</v>
      </c>
      <c r="J3074" s="55" t="s">
        <v>126</v>
      </c>
      <c r="K3074" s="53" t="s">
        <v>73</v>
      </c>
      <c r="L3074" s="53"/>
      <c r="M3074" s="53">
        <v>8.0</v>
      </c>
      <c r="N3074" s="53" t="s">
        <v>52</v>
      </c>
      <c r="O3074" s="25">
        <v>468.95</v>
      </c>
      <c r="P3074" s="25">
        <f>'LISTA DOS ITENS'!$O3074*'LISTA DOS ITENS'!$M3074</f>
        <v>3751.6</v>
      </c>
      <c r="Q3074" s="25">
        <v>810.2</v>
      </c>
      <c r="R3074" s="25">
        <f>'LISTA DOS ITENS'!$Q3074*'LISTA DOS ITENS'!$M3074</f>
        <v>6481.6</v>
      </c>
      <c r="S3074" s="56">
        <f>IF('LISTA DOS ITENS'!$P3074&gt;'LISTA DOS ITENS'!$R3074,'LISTA DOS ITENS'!$P3074,'LISTA DOS ITENS'!$R3074)</f>
        <v>6481.6</v>
      </c>
      <c r="T3074" s="25">
        <v>72.91921693250868</v>
      </c>
      <c r="U3074" s="25">
        <f>'LISTA DOS ITENS'!$T3074*'LISTA DOS ITENS'!$M3074</f>
        <v>583.3537355</v>
      </c>
      <c r="V3074" s="56">
        <f t="array" ref="V3074">INDEX('RESUMO - LOTES E VMA'!$F$3:$F$181,MATCH('LISTA DOS ITENS'!$D3074,'RESUMO - LOTES E VMA'!$A$3:$A$181,0))</f>
        <v>34169.51234</v>
      </c>
      <c r="W3074" s="57">
        <f>'LISTA DOS ITENS'!$U3074/'LISTA DOS ITENS'!$V3074</f>
        <v>0.01707234595</v>
      </c>
      <c r="X3074" s="53" t="s">
        <v>53</v>
      </c>
      <c r="Y3074" s="53" t="s">
        <v>290</v>
      </c>
      <c r="Z3074" s="58" t="str">
        <f>'LISTA DOS ITENS'!$F3074&amp;"-"&amp;'LISTA DOS ITENS'!$H3074&amp;"-"&amp;'LISTA DOS ITENS'!$J3074&amp;"-"&amp;'LISTA DOS ITENS'!$K3074&amp;"-"&amp;'LISTA DOS ITENS'!$I3074</f>
        <v>10326825-2101-0026-CONS/NAC-ED-1000-01.01</v>
      </c>
      <c r="AA3074" s="59" t="str">
        <f t="array" ref="AA3074">INDEX('RESUMO - LOTES E VMA'!$M$3:$M$181,MATCH('LISTA DOS ITENS'!$D3074,'RESUMO - LOTES E VMA'!$A$3:$A$181,0))</f>
        <v>Para Leilão</v>
      </c>
      <c r="AB3074" s="60">
        <f t="array" ref="AB3074">INDEX('RESUMO - LOTES E VMA'!$J$3:$J$181,MATCH('LISTA DOS ITENS'!$D3074,'RESUMO - LOTES E VMA'!$A$3:$A$181,0))</f>
        <v>0.07140660846</v>
      </c>
      <c r="AC3074" s="29" t="str">
        <f t="array" ref="AC3074">INDEX('RESUMO - LOTES E VMA'!$L$3:$L$181,MATCH('LISTA DOS ITENS'!$D3074,'RESUMO - LOTES E VMA'!$A$3:$A$181,0))</f>
        <v>1% do Valor de Comparação do VMA</v>
      </c>
      <c r="AD3074" s="53" t="str">
        <f>VLOOKUP(Tabela1[[#This Row],[Índice]],[1]Planilha1!$A:$A,1,0)</f>
        <v>#ERROR!</v>
      </c>
    </row>
    <row r="3075" ht="15.75" customHeight="1">
      <c r="A3075" s="52">
        <v>260189.0</v>
      </c>
      <c r="B3075" s="53" t="s">
        <v>70</v>
      </c>
      <c r="C3075" s="53" t="s">
        <v>71</v>
      </c>
      <c r="D3075" s="22">
        <v>207449.0</v>
      </c>
      <c r="E3075" s="53" t="s">
        <v>119</v>
      </c>
      <c r="F3075" s="54">
        <v>1.0326825E7</v>
      </c>
      <c r="G3075" s="53" t="s">
        <v>2116</v>
      </c>
      <c r="H3075" s="55">
        <v>2101.0</v>
      </c>
      <c r="I3075" s="55" t="s">
        <v>130</v>
      </c>
      <c r="J3075" s="55" t="s">
        <v>126</v>
      </c>
      <c r="K3075" s="53" t="s">
        <v>73</v>
      </c>
      <c r="L3075" s="53"/>
      <c r="M3075" s="53">
        <v>14.0</v>
      </c>
      <c r="N3075" s="53" t="s">
        <v>52</v>
      </c>
      <c r="O3075" s="25">
        <v>439.8992857142857</v>
      </c>
      <c r="P3075" s="25">
        <f>'LISTA DOS ITENS'!$O3075*'LISTA DOS ITENS'!$M3075</f>
        <v>6158.59</v>
      </c>
      <c r="Q3075" s="25">
        <v>810.2</v>
      </c>
      <c r="R3075" s="25">
        <f>'LISTA DOS ITENS'!$Q3075*'LISTA DOS ITENS'!$M3075</f>
        <v>11342.8</v>
      </c>
      <c r="S3075" s="56">
        <f>IF('LISTA DOS ITENS'!$P3075&gt;'LISTA DOS ITENS'!$R3075,'LISTA DOS ITENS'!$P3075,'LISTA DOS ITENS'!$R3075)</f>
        <v>11342.8</v>
      </c>
      <c r="T3075" s="25">
        <v>72.91921693250868</v>
      </c>
      <c r="U3075" s="25">
        <f>'LISTA DOS ITENS'!$T3075*'LISTA DOS ITENS'!$M3075</f>
        <v>1020.869037</v>
      </c>
      <c r="V3075" s="56">
        <f t="array" ref="V3075">INDEX('RESUMO - LOTES E VMA'!$F$3:$F$181,MATCH('LISTA DOS ITENS'!$D3075,'RESUMO - LOTES E VMA'!$A$3:$A$181,0))</f>
        <v>34169.51234</v>
      </c>
      <c r="W3075" s="57">
        <f>'LISTA DOS ITENS'!$U3075/'LISTA DOS ITENS'!$V3075</f>
        <v>0.02987660541</v>
      </c>
      <c r="X3075" s="53" t="s">
        <v>53</v>
      </c>
      <c r="Y3075" s="53" t="s">
        <v>290</v>
      </c>
      <c r="Z3075" s="58" t="str">
        <f>'LISTA DOS ITENS'!$F3075&amp;"-"&amp;'LISTA DOS ITENS'!$H3075&amp;"-"&amp;'LISTA DOS ITENS'!$J3075&amp;"-"&amp;'LISTA DOS ITENS'!$K3075&amp;"-"&amp;'LISTA DOS ITENS'!$I3075</f>
        <v>10326825-2101-0026-CONS/NAC-ED-1000-01.02</v>
      </c>
      <c r="AA3075" s="59" t="str">
        <f t="array" ref="AA3075">INDEX('RESUMO - LOTES E VMA'!$M$3:$M$181,MATCH('LISTA DOS ITENS'!$D3075,'RESUMO - LOTES E VMA'!$A$3:$A$181,0))</f>
        <v>Para Leilão</v>
      </c>
      <c r="AB3075" s="60">
        <f t="array" ref="AB3075">INDEX('RESUMO - LOTES E VMA'!$J$3:$J$181,MATCH('LISTA DOS ITENS'!$D3075,'RESUMO - LOTES E VMA'!$A$3:$A$181,0))</f>
        <v>0.07140660846</v>
      </c>
      <c r="AC3075" s="29" t="str">
        <f t="array" ref="AC3075">INDEX('RESUMO - LOTES E VMA'!$L$3:$L$181,MATCH('LISTA DOS ITENS'!$D3075,'RESUMO - LOTES E VMA'!$A$3:$A$181,0))</f>
        <v>1% do Valor de Comparação do VMA</v>
      </c>
      <c r="AD3075" s="53" t="str">
        <f>VLOOKUP(Tabela1[[#This Row],[Índice]],[1]Planilha1!$A:$A,1,0)</f>
        <v>#ERROR!</v>
      </c>
    </row>
    <row r="3076" ht="15.75" customHeight="1">
      <c r="A3076" s="52">
        <v>260190.0</v>
      </c>
      <c r="B3076" s="53" t="s">
        <v>70</v>
      </c>
      <c r="C3076" s="53" t="s">
        <v>71</v>
      </c>
      <c r="D3076" s="22">
        <v>207449.0</v>
      </c>
      <c r="E3076" s="53" t="s">
        <v>119</v>
      </c>
      <c r="F3076" s="54">
        <v>1.0326825E7</v>
      </c>
      <c r="G3076" s="53" t="s">
        <v>2116</v>
      </c>
      <c r="H3076" s="55">
        <v>2101.0</v>
      </c>
      <c r="I3076" s="55" t="s">
        <v>130</v>
      </c>
      <c r="J3076" s="55" t="s">
        <v>126</v>
      </c>
      <c r="K3076" s="53" t="s">
        <v>80</v>
      </c>
      <c r="L3076" s="53"/>
      <c r="M3076" s="53">
        <v>10.0</v>
      </c>
      <c r="N3076" s="53" t="s">
        <v>52</v>
      </c>
      <c r="O3076" s="25">
        <v>296.746</v>
      </c>
      <c r="P3076" s="25">
        <f>'LISTA DOS ITENS'!$O3076*'LISTA DOS ITENS'!$M3076</f>
        <v>2967.46</v>
      </c>
      <c r="Q3076" s="25">
        <v>482.44</v>
      </c>
      <c r="R3076" s="25">
        <f>'LISTA DOS ITENS'!$Q3076*'LISTA DOS ITENS'!$M3076</f>
        <v>4824.4</v>
      </c>
      <c r="S3076" s="56">
        <f>IF('LISTA DOS ITENS'!$P3076&gt;'LISTA DOS ITENS'!$R3076,'LISTA DOS ITENS'!$P3076,'LISTA DOS ITENS'!$R3076)</f>
        <v>4824.4</v>
      </c>
      <c r="T3076" s="25">
        <v>43.4203246320902</v>
      </c>
      <c r="U3076" s="25">
        <f>'LISTA DOS ITENS'!$T3076*'LISTA DOS ITENS'!$M3076</f>
        <v>434.2032463</v>
      </c>
      <c r="V3076" s="56">
        <f t="array" ref="V3076">INDEX('RESUMO - LOTES E VMA'!$F$3:$F$181,MATCH('LISTA DOS ITENS'!$D3076,'RESUMO - LOTES E VMA'!$A$3:$A$181,0))</f>
        <v>34169.51234</v>
      </c>
      <c r="W3076" s="57">
        <f>'LISTA DOS ITENS'!$U3076/'LISTA DOS ITENS'!$V3076</f>
        <v>0.01270732933</v>
      </c>
      <c r="X3076" s="53" t="s">
        <v>53</v>
      </c>
      <c r="Y3076" s="53" t="s">
        <v>290</v>
      </c>
      <c r="Z3076" s="58" t="str">
        <f>'LISTA DOS ITENS'!$F3076&amp;"-"&amp;'LISTA DOS ITENS'!$H3076&amp;"-"&amp;'LISTA DOS ITENS'!$J3076&amp;"-"&amp;'LISTA DOS ITENS'!$K3076&amp;"-"&amp;'LISTA DOS ITENS'!$I3076</f>
        <v>10326825-2101-0026-IMOB/NAC-ED-1000-01.02</v>
      </c>
      <c r="AA3076" s="59" t="str">
        <f t="array" ref="AA3076">INDEX('RESUMO - LOTES E VMA'!$M$3:$M$181,MATCH('LISTA DOS ITENS'!$D3076,'RESUMO - LOTES E VMA'!$A$3:$A$181,0))</f>
        <v>Para Leilão</v>
      </c>
      <c r="AB3076" s="60">
        <f t="array" ref="AB3076">INDEX('RESUMO - LOTES E VMA'!$J$3:$J$181,MATCH('LISTA DOS ITENS'!$D3076,'RESUMO - LOTES E VMA'!$A$3:$A$181,0))</f>
        <v>0.07140660846</v>
      </c>
      <c r="AC3076" s="29" t="str">
        <f t="array" ref="AC3076">INDEX('RESUMO - LOTES E VMA'!$L$3:$L$181,MATCH('LISTA DOS ITENS'!$D3076,'RESUMO - LOTES E VMA'!$A$3:$A$181,0))</f>
        <v>1% do Valor de Comparação do VMA</v>
      </c>
      <c r="AD3076" s="53" t="str">
        <f>VLOOKUP(Tabela1[[#This Row],[Índice]],[1]Planilha1!$A:$A,1,0)</f>
        <v>#ERROR!</v>
      </c>
    </row>
    <row r="3077" ht="15.75" customHeight="1">
      <c r="A3077" s="52">
        <v>260191.0</v>
      </c>
      <c r="B3077" s="53" t="s">
        <v>70</v>
      </c>
      <c r="C3077" s="53" t="s">
        <v>71</v>
      </c>
      <c r="D3077" s="22">
        <v>207449.0</v>
      </c>
      <c r="E3077" s="53" t="s">
        <v>119</v>
      </c>
      <c r="F3077" s="54">
        <v>1.0326825E7</v>
      </c>
      <c r="G3077" s="53" t="s">
        <v>2116</v>
      </c>
      <c r="H3077" s="55">
        <v>2101.0</v>
      </c>
      <c r="I3077" s="55" t="s">
        <v>81</v>
      </c>
      <c r="J3077" s="55" t="s">
        <v>126</v>
      </c>
      <c r="K3077" s="53" t="s">
        <v>122</v>
      </c>
      <c r="L3077" s="53"/>
      <c r="M3077" s="53">
        <v>1.0</v>
      </c>
      <c r="N3077" s="53" t="s">
        <v>52</v>
      </c>
      <c r="O3077" s="25">
        <v>549.1928571428572</v>
      </c>
      <c r="P3077" s="25">
        <f>'LISTA DOS ITENS'!$O3077*'LISTA DOS ITENS'!$M3077</f>
        <v>549.1928571</v>
      </c>
      <c r="Q3077" s="25">
        <v>810.2</v>
      </c>
      <c r="R3077" s="25">
        <f>'LISTA DOS ITENS'!$Q3077*'LISTA DOS ITENS'!$M3077</f>
        <v>810.2</v>
      </c>
      <c r="S3077" s="56">
        <f>IF('LISTA DOS ITENS'!$P3077&gt;'LISTA DOS ITENS'!$R3077,'LISTA DOS ITENS'!$P3077,'LISTA DOS ITENS'!$R3077)</f>
        <v>810.2</v>
      </c>
      <c r="T3077" s="25">
        <v>72.91921693250868</v>
      </c>
      <c r="U3077" s="25">
        <f>'LISTA DOS ITENS'!$T3077*'LISTA DOS ITENS'!$M3077</f>
        <v>72.91921693</v>
      </c>
      <c r="V3077" s="56">
        <f t="array" ref="V3077">INDEX('RESUMO - LOTES E VMA'!$F$3:$F$181,MATCH('LISTA DOS ITENS'!$D3077,'RESUMO - LOTES E VMA'!$A$3:$A$181,0))</f>
        <v>34169.51234</v>
      </c>
      <c r="W3077" s="57">
        <f>'LISTA DOS ITENS'!$U3077/'LISTA DOS ITENS'!$V3077</f>
        <v>0.002134043243</v>
      </c>
      <c r="X3077" s="53" t="s">
        <v>53</v>
      </c>
      <c r="Y3077" s="53" t="s">
        <v>290</v>
      </c>
      <c r="Z3077" s="58" t="str">
        <f>'LISTA DOS ITENS'!$F3077&amp;"-"&amp;'LISTA DOS ITENS'!$H3077&amp;"-"&amp;'LISTA DOS ITENS'!$J3077&amp;"-"&amp;'LISTA DOS ITENS'!$K3077&amp;"-"&amp;'LISTA DOS ITENS'!$I3077</f>
        <v>10326825-2101-0026-IMOB/IAMN-ED-1000-01.01</v>
      </c>
      <c r="AA3077" s="59" t="str">
        <f t="array" ref="AA3077">INDEX('RESUMO - LOTES E VMA'!$M$3:$M$181,MATCH('LISTA DOS ITENS'!$D3077,'RESUMO - LOTES E VMA'!$A$3:$A$181,0))</f>
        <v>Para Leilão</v>
      </c>
      <c r="AB3077" s="60">
        <f t="array" ref="AB3077">INDEX('RESUMO - LOTES E VMA'!$J$3:$J$181,MATCH('LISTA DOS ITENS'!$D3077,'RESUMO - LOTES E VMA'!$A$3:$A$181,0))</f>
        <v>0.07140660846</v>
      </c>
      <c r="AC3077" s="29" t="str">
        <f t="array" ref="AC3077">INDEX('RESUMO - LOTES E VMA'!$L$3:$L$181,MATCH('LISTA DOS ITENS'!$D3077,'RESUMO - LOTES E VMA'!$A$3:$A$181,0))</f>
        <v>1% do Valor de Comparação do VMA</v>
      </c>
      <c r="AD3077" s="53" t="str">
        <f>VLOOKUP(Tabela1[[#This Row],[Índice]],[1]Planilha1!$A:$A,1,0)</f>
        <v>#ERROR!</v>
      </c>
    </row>
    <row r="3078" ht="15.75" customHeight="1">
      <c r="A3078" s="52">
        <v>260192.0</v>
      </c>
      <c r="B3078" s="53" t="s">
        <v>70</v>
      </c>
      <c r="C3078" s="53" t="s">
        <v>71</v>
      </c>
      <c r="D3078" s="22">
        <v>207449.0</v>
      </c>
      <c r="E3078" s="53" t="s">
        <v>119</v>
      </c>
      <c r="F3078" s="54">
        <v>1.0326827E7</v>
      </c>
      <c r="G3078" s="53" t="s">
        <v>2117</v>
      </c>
      <c r="H3078" s="55">
        <v>2101.0</v>
      </c>
      <c r="I3078" s="55" t="s">
        <v>130</v>
      </c>
      <c r="J3078" s="55" t="s">
        <v>126</v>
      </c>
      <c r="K3078" s="53" t="s">
        <v>73</v>
      </c>
      <c r="L3078" s="53"/>
      <c r="M3078" s="53">
        <v>6.0</v>
      </c>
      <c r="N3078" s="53" t="s">
        <v>52</v>
      </c>
      <c r="O3078" s="25">
        <v>589.3966666666666</v>
      </c>
      <c r="P3078" s="25">
        <f>'LISTA DOS ITENS'!$O3078*'LISTA DOS ITENS'!$M3078</f>
        <v>3536.38</v>
      </c>
      <c r="Q3078" s="25">
        <v>783.13</v>
      </c>
      <c r="R3078" s="25">
        <f>'LISTA DOS ITENS'!$Q3078*'LISTA DOS ITENS'!$M3078</f>
        <v>4698.78</v>
      </c>
      <c r="S3078" s="56">
        <f>IF('LISTA DOS ITENS'!$P3078&gt;'LISTA DOS ITENS'!$R3078,'LISTA DOS ITENS'!$P3078,'LISTA DOS ITENS'!$R3078)</f>
        <v>4698.78</v>
      </c>
      <c r="T3078" s="25">
        <v>50.268909152961456</v>
      </c>
      <c r="U3078" s="25">
        <f>'LISTA DOS ITENS'!$T3078*'LISTA DOS ITENS'!$M3078</f>
        <v>301.6134549</v>
      </c>
      <c r="V3078" s="56">
        <f t="array" ref="V3078">INDEX('RESUMO - LOTES E VMA'!$F$3:$F$181,MATCH('LISTA DOS ITENS'!$D3078,'RESUMO - LOTES E VMA'!$A$3:$A$181,0))</f>
        <v>34169.51234</v>
      </c>
      <c r="W3078" s="57">
        <f>'LISTA DOS ITENS'!$U3078/'LISTA DOS ITENS'!$V3078</f>
        <v>0.008826975696</v>
      </c>
      <c r="X3078" s="53" t="s">
        <v>53</v>
      </c>
      <c r="Y3078" s="53" t="s">
        <v>290</v>
      </c>
      <c r="Z3078" s="58" t="str">
        <f>'LISTA DOS ITENS'!$F3078&amp;"-"&amp;'LISTA DOS ITENS'!$H3078&amp;"-"&amp;'LISTA DOS ITENS'!$J3078&amp;"-"&amp;'LISTA DOS ITENS'!$K3078&amp;"-"&amp;'LISTA DOS ITENS'!$I3078</f>
        <v>10326827-2101-0026-CONS/NAC-ED-1000-01.02</v>
      </c>
      <c r="AA3078" s="59" t="str">
        <f t="array" ref="AA3078">INDEX('RESUMO - LOTES E VMA'!$M$3:$M$181,MATCH('LISTA DOS ITENS'!$D3078,'RESUMO - LOTES E VMA'!$A$3:$A$181,0))</f>
        <v>Para Leilão</v>
      </c>
      <c r="AB3078" s="60">
        <f t="array" ref="AB3078">INDEX('RESUMO - LOTES E VMA'!$J$3:$J$181,MATCH('LISTA DOS ITENS'!$D3078,'RESUMO - LOTES E VMA'!$A$3:$A$181,0))</f>
        <v>0.07140660846</v>
      </c>
      <c r="AC3078" s="29" t="str">
        <f t="array" ref="AC3078">INDEX('RESUMO - LOTES E VMA'!$L$3:$L$181,MATCH('LISTA DOS ITENS'!$D3078,'RESUMO - LOTES E VMA'!$A$3:$A$181,0))</f>
        <v>1% do Valor de Comparação do VMA</v>
      </c>
      <c r="AD3078" s="53" t="str">
        <f>VLOOKUP(Tabela1[[#This Row],[Índice]],[1]Planilha1!$A:$A,1,0)</f>
        <v>#ERROR!</v>
      </c>
    </row>
    <row r="3079" ht="15.75" customHeight="1">
      <c r="A3079" s="52">
        <v>260193.0</v>
      </c>
      <c r="B3079" s="53" t="s">
        <v>70</v>
      </c>
      <c r="C3079" s="53" t="s">
        <v>71</v>
      </c>
      <c r="D3079" s="22">
        <v>207449.0</v>
      </c>
      <c r="E3079" s="53" t="s">
        <v>119</v>
      </c>
      <c r="F3079" s="54">
        <v>1.0326827E7</v>
      </c>
      <c r="G3079" s="53" t="s">
        <v>2117</v>
      </c>
      <c r="H3079" s="55">
        <v>2101.0</v>
      </c>
      <c r="I3079" s="55" t="s">
        <v>81</v>
      </c>
      <c r="J3079" s="55" t="s">
        <v>126</v>
      </c>
      <c r="K3079" s="53" t="s">
        <v>80</v>
      </c>
      <c r="L3079" s="53"/>
      <c r="M3079" s="53">
        <v>11.0</v>
      </c>
      <c r="N3079" s="53" t="s">
        <v>52</v>
      </c>
      <c r="O3079" s="25">
        <v>639.9663636363637</v>
      </c>
      <c r="P3079" s="25">
        <f>'LISTA DOS ITENS'!$O3079*'LISTA DOS ITENS'!$M3079</f>
        <v>7039.63</v>
      </c>
      <c r="Q3079" s="25">
        <v>783.13</v>
      </c>
      <c r="R3079" s="25">
        <f>'LISTA DOS ITENS'!$Q3079*'LISTA DOS ITENS'!$M3079</f>
        <v>8614.43</v>
      </c>
      <c r="S3079" s="56">
        <f>IF('LISTA DOS ITENS'!$P3079&gt;'LISTA DOS ITENS'!$R3079,'LISTA DOS ITENS'!$P3079,'LISTA DOS ITENS'!$R3079)</f>
        <v>8614.43</v>
      </c>
      <c r="T3079" s="25">
        <v>50.268909152961456</v>
      </c>
      <c r="U3079" s="25">
        <f>'LISTA DOS ITENS'!$T3079*'LISTA DOS ITENS'!$M3079</f>
        <v>552.9580007</v>
      </c>
      <c r="V3079" s="56">
        <f t="array" ref="V3079">INDEX('RESUMO - LOTES E VMA'!$F$3:$F$181,MATCH('LISTA DOS ITENS'!$D3079,'RESUMO - LOTES E VMA'!$A$3:$A$181,0))</f>
        <v>34169.51234</v>
      </c>
      <c r="W3079" s="57">
        <f>'LISTA DOS ITENS'!$U3079/'LISTA DOS ITENS'!$V3079</f>
        <v>0.01618278878</v>
      </c>
      <c r="X3079" s="53" t="s">
        <v>53</v>
      </c>
      <c r="Y3079" s="53" t="s">
        <v>290</v>
      </c>
      <c r="Z3079" s="58" t="str">
        <f>'LISTA DOS ITENS'!$F3079&amp;"-"&amp;'LISTA DOS ITENS'!$H3079&amp;"-"&amp;'LISTA DOS ITENS'!$J3079&amp;"-"&amp;'LISTA DOS ITENS'!$K3079&amp;"-"&amp;'LISTA DOS ITENS'!$I3079</f>
        <v>10326827-2101-0026-IMOB/NAC-ED-1000-01.01</v>
      </c>
      <c r="AA3079" s="59" t="str">
        <f t="array" ref="AA3079">INDEX('RESUMO - LOTES E VMA'!$M$3:$M$181,MATCH('LISTA DOS ITENS'!$D3079,'RESUMO - LOTES E VMA'!$A$3:$A$181,0))</f>
        <v>Para Leilão</v>
      </c>
      <c r="AB3079" s="60">
        <f t="array" ref="AB3079">INDEX('RESUMO - LOTES E VMA'!$J$3:$J$181,MATCH('LISTA DOS ITENS'!$D3079,'RESUMO - LOTES E VMA'!$A$3:$A$181,0))</f>
        <v>0.07140660846</v>
      </c>
      <c r="AC3079" s="29" t="str">
        <f t="array" ref="AC3079">INDEX('RESUMO - LOTES E VMA'!$L$3:$L$181,MATCH('LISTA DOS ITENS'!$D3079,'RESUMO - LOTES E VMA'!$A$3:$A$181,0))</f>
        <v>1% do Valor de Comparação do VMA</v>
      </c>
      <c r="AD3079" s="53" t="str">
        <f>VLOOKUP(Tabela1[[#This Row],[Índice]],[1]Planilha1!$A:$A,1,0)</f>
        <v>#ERROR!</v>
      </c>
    </row>
    <row r="3080" ht="15.75" customHeight="1">
      <c r="A3080" s="52">
        <v>260194.0</v>
      </c>
      <c r="B3080" s="53" t="s">
        <v>70</v>
      </c>
      <c r="C3080" s="53" t="s">
        <v>71</v>
      </c>
      <c r="D3080" s="22">
        <v>207449.0</v>
      </c>
      <c r="E3080" s="53" t="s">
        <v>119</v>
      </c>
      <c r="F3080" s="54">
        <v>1.0326827E7</v>
      </c>
      <c r="G3080" s="53" t="s">
        <v>2117</v>
      </c>
      <c r="H3080" s="55">
        <v>2101.0</v>
      </c>
      <c r="I3080" s="55" t="s">
        <v>130</v>
      </c>
      <c r="J3080" s="55" t="s">
        <v>126</v>
      </c>
      <c r="K3080" s="53" t="s">
        <v>80</v>
      </c>
      <c r="L3080" s="53"/>
      <c r="M3080" s="53">
        <v>1.0</v>
      </c>
      <c r="N3080" s="53" t="s">
        <v>52</v>
      </c>
      <c r="O3080" s="25">
        <v>721.8</v>
      </c>
      <c r="P3080" s="25">
        <f>'LISTA DOS ITENS'!$O3080*'LISTA DOS ITENS'!$M3080</f>
        <v>721.8</v>
      </c>
      <c r="Q3080" s="25">
        <v>783.13</v>
      </c>
      <c r="R3080" s="25">
        <f>'LISTA DOS ITENS'!$Q3080*'LISTA DOS ITENS'!$M3080</f>
        <v>783.13</v>
      </c>
      <c r="S3080" s="56">
        <f>IF('LISTA DOS ITENS'!$P3080&gt;'LISTA DOS ITENS'!$R3080,'LISTA DOS ITENS'!$P3080,'LISTA DOS ITENS'!$R3080)</f>
        <v>783.13</v>
      </c>
      <c r="T3080" s="25">
        <v>50.268909152961456</v>
      </c>
      <c r="U3080" s="25">
        <f>'LISTA DOS ITENS'!$T3080*'LISTA DOS ITENS'!$M3080</f>
        <v>50.26890915</v>
      </c>
      <c r="V3080" s="56">
        <f t="array" ref="V3080">INDEX('RESUMO - LOTES E VMA'!$F$3:$F$181,MATCH('LISTA DOS ITENS'!$D3080,'RESUMO - LOTES E VMA'!$A$3:$A$181,0))</f>
        <v>34169.51234</v>
      </c>
      <c r="W3080" s="57">
        <f>'LISTA DOS ITENS'!$U3080/'LISTA DOS ITENS'!$V3080</f>
        <v>0.001471162616</v>
      </c>
      <c r="X3080" s="53" t="s">
        <v>53</v>
      </c>
      <c r="Y3080" s="53" t="s">
        <v>290</v>
      </c>
      <c r="Z3080" s="58" t="str">
        <f>'LISTA DOS ITENS'!$F3080&amp;"-"&amp;'LISTA DOS ITENS'!$H3080&amp;"-"&amp;'LISTA DOS ITENS'!$J3080&amp;"-"&amp;'LISTA DOS ITENS'!$K3080&amp;"-"&amp;'LISTA DOS ITENS'!$I3080</f>
        <v>10326827-2101-0026-IMOB/NAC-ED-1000-01.02</v>
      </c>
      <c r="AA3080" s="59" t="str">
        <f t="array" ref="AA3080">INDEX('RESUMO - LOTES E VMA'!$M$3:$M$181,MATCH('LISTA DOS ITENS'!$D3080,'RESUMO - LOTES E VMA'!$A$3:$A$181,0))</f>
        <v>Para Leilão</v>
      </c>
      <c r="AB3080" s="60">
        <f t="array" ref="AB3080">INDEX('RESUMO - LOTES E VMA'!$J$3:$J$181,MATCH('LISTA DOS ITENS'!$D3080,'RESUMO - LOTES E VMA'!$A$3:$A$181,0))</f>
        <v>0.07140660846</v>
      </c>
      <c r="AC3080" s="29" t="str">
        <f t="array" ref="AC3080">INDEX('RESUMO - LOTES E VMA'!$L$3:$L$181,MATCH('LISTA DOS ITENS'!$D3080,'RESUMO - LOTES E VMA'!$A$3:$A$181,0))</f>
        <v>1% do Valor de Comparação do VMA</v>
      </c>
      <c r="AD3080" s="53" t="str">
        <f>VLOOKUP(Tabela1[[#This Row],[Índice]],[1]Planilha1!$A:$A,1,0)</f>
        <v>#ERROR!</v>
      </c>
    </row>
    <row r="3081" ht="15.75" customHeight="1">
      <c r="A3081" s="52">
        <v>260195.0</v>
      </c>
      <c r="B3081" s="53" t="s">
        <v>70</v>
      </c>
      <c r="C3081" s="53" t="s">
        <v>71</v>
      </c>
      <c r="D3081" s="22">
        <v>207449.0</v>
      </c>
      <c r="E3081" s="53" t="s">
        <v>119</v>
      </c>
      <c r="F3081" s="54">
        <v>1.0326827E7</v>
      </c>
      <c r="G3081" s="53" t="s">
        <v>2117</v>
      </c>
      <c r="H3081" s="55">
        <v>2101.0</v>
      </c>
      <c r="I3081" s="55"/>
      <c r="J3081" s="55" t="s">
        <v>126</v>
      </c>
      <c r="K3081" s="53" t="s">
        <v>57</v>
      </c>
      <c r="L3081" s="53"/>
      <c r="M3081" s="53">
        <v>1.0</v>
      </c>
      <c r="N3081" s="53" t="s">
        <v>52</v>
      </c>
      <c r="O3081" s="25">
        <v>1.0</v>
      </c>
      <c r="P3081" s="25">
        <f>'LISTA DOS ITENS'!$O3081*'LISTA DOS ITENS'!$M3081</f>
        <v>1</v>
      </c>
      <c r="Q3081" s="25">
        <v>783.13</v>
      </c>
      <c r="R3081" s="25">
        <f>'LISTA DOS ITENS'!$Q3081*'LISTA DOS ITENS'!$M3081</f>
        <v>783.13</v>
      </c>
      <c r="S3081" s="56">
        <f>IF('LISTA DOS ITENS'!$P3081&gt;'LISTA DOS ITENS'!$R3081,'LISTA DOS ITENS'!$P3081,'LISTA DOS ITENS'!$R3081)</f>
        <v>783.13</v>
      </c>
      <c r="T3081" s="25">
        <v>50.268909152961456</v>
      </c>
      <c r="U3081" s="25">
        <f>'LISTA DOS ITENS'!$T3081*'LISTA DOS ITENS'!$M3081</f>
        <v>50.26890915</v>
      </c>
      <c r="V3081" s="56">
        <f t="array" ref="V3081">INDEX('RESUMO - LOTES E VMA'!$F$3:$F$181,MATCH('LISTA DOS ITENS'!$D3081,'RESUMO - LOTES E VMA'!$A$3:$A$181,0))</f>
        <v>34169.51234</v>
      </c>
      <c r="W3081" s="57">
        <f>'LISTA DOS ITENS'!$U3081/'LISTA DOS ITENS'!$V3081</f>
        <v>0.001471162616</v>
      </c>
      <c r="X3081" s="53" t="s">
        <v>53</v>
      </c>
      <c r="Y3081" s="53" t="s">
        <v>290</v>
      </c>
      <c r="Z3081" s="58" t="str">
        <f>'LISTA DOS ITENS'!$F3081&amp;"-"&amp;'LISTA DOS ITENS'!$H3081&amp;"-"&amp;'LISTA DOS ITENS'!$J3081&amp;"-"&amp;'LISTA DOS ITENS'!$K3081&amp;"-"&amp;'LISTA DOS ITENS'!$I3081</f>
        <v>10326827-2101-0026-USADO-</v>
      </c>
      <c r="AA3081" s="59" t="str">
        <f t="array" ref="AA3081">INDEX('RESUMO - LOTES E VMA'!$M$3:$M$181,MATCH('LISTA DOS ITENS'!$D3081,'RESUMO - LOTES E VMA'!$A$3:$A$181,0))</f>
        <v>Para Leilão</v>
      </c>
      <c r="AB3081" s="60">
        <f t="array" ref="AB3081">INDEX('RESUMO - LOTES E VMA'!$J$3:$J$181,MATCH('LISTA DOS ITENS'!$D3081,'RESUMO - LOTES E VMA'!$A$3:$A$181,0))</f>
        <v>0.07140660846</v>
      </c>
      <c r="AC3081" s="29" t="str">
        <f t="array" ref="AC3081">INDEX('RESUMO - LOTES E VMA'!$L$3:$L$181,MATCH('LISTA DOS ITENS'!$D3081,'RESUMO - LOTES E VMA'!$A$3:$A$181,0))</f>
        <v>1% do Valor de Comparação do VMA</v>
      </c>
      <c r="AD3081" s="53" t="str">
        <f>VLOOKUP(Tabela1[[#This Row],[Índice]],[1]Planilha1!$A:$A,1,0)</f>
        <v>#ERROR!</v>
      </c>
    </row>
    <row r="3082" ht="15.75" customHeight="1">
      <c r="A3082" s="52">
        <v>260196.0</v>
      </c>
      <c r="B3082" s="53" t="s">
        <v>70</v>
      </c>
      <c r="C3082" s="53" t="s">
        <v>71</v>
      </c>
      <c r="D3082" s="22">
        <v>207449.0</v>
      </c>
      <c r="E3082" s="53" t="s">
        <v>119</v>
      </c>
      <c r="F3082" s="54">
        <v>1.0326827E7</v>
      </c>
      <c r="G3082" s="53" t="s">
        <v>2117</v>
      </c>
      <c r="H3082" s="55">
        <v>2101.0</v>
      </c>
      <c r="I3082" s="55" t="s">
        <v>81</v>
      </c>
      <c r="J3082" s="55" t="s">
        <v>126</v>
      </c>
      <c r="K3082" s="53" t="s">
        <v>73</v>
      </c>
      <c r="L3082" s="53"/>
      <c r="M3082" s="53">
        <v>2.0</v>
      </c>
      <c r="N3082" s="53" t="s">
        <v>52</v>
      </c>
      <c r="O3082" s="25">
        <v>570.77</v>
      </c>
      <c r="P3082" s="25">
        <f>'LISTA DOS ITENS'!$O3082*'LISTA DOS ITENS'!$M3082</f>
        <v>1141.54</v>
      </c>
      <c r="Q3082" s="25">
        <v>783.13</v>
      </c>
      <c r="R3082" s="25">
        <f>'LISTA DOS ITENS'!$Q3082*'LISTA DOS ITENS'!$M3082</f>
        <v>1566.26</v>
      </c>
      <c r="S3082" s="56">
        <f>IF('LISTA DOS ITENS'!$P3082&gt;'LISTA DOS ITENS'!$R3082,'LISTA DOS ITENS'!$P3082,'LISTA DOS ITENS'!$R3082)</f>
        <v>1566.26</v>
      </c>
      <c r="T3082" s="25">
        <v>50.268909152961456</v>
      </c>
      <c r="U3082" s="25">
        <f>'LISTA DOS ITENS'!$T3082*'LISTA DOS ITENS'!$M3082</f>
        <v>100.5378183</v>
      </c>
      <c r="V3082" s="56">
        <f t="array" ref="V3082">INDEX('RESUMO - LOTES E VMA'!$F$3:$F$181,MATCH('LISTA DOS ITENS'!$D3082,'RESUMO - LOTES E VMA'!$A$3:$A$181,0))</f>
        <v>34169.51234</v>
      </c>
      <c r="W3082" s="57">
        <f>'LISTA DOS ITENS'!$U3082/'LISTA DOS ITENS'!$V3082</f>
        <v>0.002942325232</v>
      </c>
      <c r="X3082" s="53" t="s">
        <v>53</v>
      </c>
      <c r="Y3082" s="53" t="s">
        <v>290</v>
      </c>
      <c r="Z3082" s="58" t="str">
        <f>'LISTA DOS ITENS'!$F3082&amp;"-"&amp;'LISTA DOS ITENS'!$H3082&amp;"-"&amp;'LISTA DOS ITENS'!$J3082&amp;"-"&amp;'LISTA DOS ITENS'!$K3082&amp;"-"&amp;'LISTA DOS ITENS'!$I3082</f>
        <v>10326827-2101-0026-CONS/NAC-ED-1000-01.01</v>
      </c>
      <c r="AA3082" s="59" t="str">
        <f t="array" ref="AA3082">INDEX('RESUMO - LOTES E VMA'!$M$3:$M$181,MATCH('LISTA DOS ITENS'!$D3082,'RESUMO - LOTES E VMA'!$A$3:$A$181,0))</f>
        <v>Para Leilão</v>
      </c>
      <c r="AB3082" s="60">
        <f t="array" ref="AB3082">INDEX('RESUMO - LOTES E VMA'!$J$3:$J$181,MATCH('LISTA DOS ITENS'!$D3082,'RESUMO - LOTES E VMA'!$A$3:$A$181,0))</f>
        <v>0.07140660846</v>
      </c>
      <c r="AC3082" s="29" t="str">
        <f t="array" ref="AC3082">INDEX('RESUMO - LOTES E VMA'!$L$3:$L$181,MATCH('LISTA DOS ITENS'!$D3082,'RESUMO - LOTES E VMA'!$A$3:$A$181,0))</f>
        <v>1% do Valor de Comparação do VMA</v>
      </c>
      <c r="AD3082" s="53" t="str">
        <f>VLOOKUP(Tabela1[[#This Row],[Índice]],[1]Planilha1!$A:$A,1,0)</f>
        <v>#ERROR!</v>
      </c>
    </row>
    <row r="3083" ht="15.75" customHeight="1">
      <c r="A3083" s="52">
        <v>260197.0</v>
      </c>
      <c r="B3083" s="53" t="s">
        <v>70</v>
      </c>
      <c r="C3083" s="53" t="s">
        <v>71</v>
      </c>
      <c r="D3083" s="22">
        <v>207449.0</v>
      </c>
      <c r="E3083" s="53" t="s">
        <v>119</v>
      </c>
      <c r="F3083" s="54">
        <v>1.0339405E7</v>
      </c>
      <c r="G3083" s="53" t="s">
        <v>2118</v>
      </c>
      <c r="H3083" s="55">
        <v>2101.0</v>
      </c>
      <c r="I3083" s="55" t="s">
        <v>81</v>
      </c>
      <c r="J3083" s="55" t="s">
        <v>126</v>
      </c>
      <c r="K3083" s="53" t="s">
        <v>73</v>
      </c>
      <c r="L3083" s="53"/>
      <c r="M3083" s="53">
        <v>1.0</v>
      </c>
      <c r="N3083" s="53" t="s">
        <v>52</v>
      </c>
      <c r="O3083" s="25">
        <v>200.0</v>
      </c>
      <c r="P3083" s="25">
        <f>'LISTA DOS ITENS'!$O3083*'LISTA DOS ITENS'!$M3083</f>
        <v>200</v>
      </c>
      <c r="Q3083" s="25">
        <v>200.0</v>
      </c>
      <c r="R3083" s="25">
        <f>'LISTA DOS ITENS'!$Q3083*'LISTA DOS ITENS'!$M3083</f>
        <v>200</v>
      </c>
      <c r="S3083" s="56">
        <f>IF('LISTA DOS ITENS'!$P3083&gt;'LISTA DOS ITENS'!$R3083,'LISTA DOS ITENS'!$P3083,'LISTA DOS ITENS'!$R3083)</f>
        <v>200</v>
      </c>
      <c r="T3083" s="25">
        <v>12.837947506279024</v>
      </c>
      <c r="U3083" s="25">
        <f>'LISTA DOS ITENS'!$T3083*'LISTA DOS ITENS'!$M3083</f>
        <v>12.83794751</v>
      </c>
      <c r="V3083" s="56">
        <f t="array" ref="V3083">INDEX('RESUMO - LOTES E VMA'!$F$3:$F$181,MATCH('LISTA DOS ITENS'!$D3083,'RESUMO - LOTES E VMA'!$A$3:$A$181,0))</f>
        <v>34169.51234</v>
      </c>
      <c r="W3083" s="57">
        <f>'LISTA DOS ITENS'!$U3083/'LISTA DOS ITENS'!$V3083</f>
        <v>0.0003757135127</v>
      </c>
      <c r="X3083" s="53" t="s">
        <v>53</v>
      </c>
      <c r="Y3083" s="53" t="s">
        <v>290</v>
      </c>
      <c r="Z3083" s="58" t="str">
        <f>'LISTA DOS ITENS'!$F3083&amp;"-"&amp;'LISTA DOS ITENS'!$H3083&amp;"-"&amp;'LISTA DOS ITENS'!$J3083&amp;"-"&amp;'LISTA DOS ITENS'!$K3083&amp;"-"&amp;'LISTA DOS ITENS'!$I3083</f>
        <v>10339405-2101-0026-CONS/NAC-ED-1000-01.01</v>
      </c>
      <c r="AA3083" s="59" t="str">
        <f t="array" ref="AA3083">INDEX('RESUMO - LOTES E VMA'!$M$3:$M$181,MATCH('LISTA DOS ITENS'!$D3083,'RESUMO - LOTES E VMA'!$A$3:$A$181,0))</f>
        <v>Para Leilão</v>
      </c>
      <c r="AB3083" s="60">
        <f t="array" ref="AB3083">INDEX('RESUMO - LOTES E VMA'!$J$3:$J$181,MATCH('LISTA DOS ITENS'!$D3083,'RESUMO - LOTES E VMA'!$A$3:$A$181,0))</f>
        <v>0.07140660846</v>
      </c>
      <c r="AC3083" s="29" t="str">
        <f t="array" ref="AC3083">INDEX('RESUMO - LOTES E VMA'!$L$3:$L$181,MATCH('LISTA DOS ITENS'!$D3083,'RESUMO - LOTES E VMA'!$A$3:$A$181,0))</f>
        <v>1% do Valor de Comparação do VMA</v>
      </c>
      <c r="AD3083" s="53" t="str">
        <f>VLOOKUP(Tabela1[[#This Row],[Índice]],[1]Planilha1!$A:$A,1,0)</f>
        <v>#ERROR!</v>
      </c>
    </row>
    <row r="3084" ht="15.75" customHeight="1">
      <c r="A3084" s="52">
        <v>260198.0</v>
      </c>
      <c r="B3084" s="53" t="s">
        <v>70</v>
      </c>
      <c r="C3084" s="53" t="s">
        <v>71</v>
      </c>
      <c r="D3084" s="22">
        <v>207449.0</v>
      </c>
      <c r="E3084" s="53" t="s">
        <v>119</v>
      </c>
      <c r="F3084" s="54">
        <v>1.0339405E7</v>
      </c>
      <c r="G3084" s="53" t="s">
        <v>2118</v>
      </c>
      <c r="H3084" s="55">
        <v>2101.0</v>
      </c>
      <c r="I3084" s="55"/>
      <c r="J3084" s="55" t="s">
        <v>126</v>
      </c>
      <c r="K3084" s="53" t="s">
        <v>80</v>
      </c>
      <c r="L3084" s="53"/>
      <c r="M3084" s="53">
        <v>16.0</v>
      </c>
      <c r="N3084" s="53" t="s">
        <v>52</v>
      </c>
      <c r="O3084" s="25">
        <v>77.24125</v>
      </c>
      <c r="P3084" s="25">
        <f>'LISTA DOS ITENS'!$O3084*'LISTA DOS ITENS'!$M3084</f>
        <v>1235.86</v>
      </c>
      <c r="Q3084" s="25">
        <v>200.0</v>
      </c>
      <c r="R3084" s="25">
        <f>'LISTA DOS ITENS'!$Q3084*'LISTA DOS ITENS'!$M3084</f>
        <v>3200</v>
      </c>
      <c r="S3084" s="56">
        <f>IF('LISTA DOS ITENS'!$P3084&gt;'LISTA DOS ITENS'!$R3084,'LISTA DOS ITENS'!$P3084,'LISTA DOS ITENS'!$R3084)</f>
        <v>3200</v>
      </c>
      <c r="T3084" s="25">
        <v>12.837947506279024</v>
      </c>
      <c r="U3084" s="25">
        <f>'LISTA DOS ITENS'!$T3084*'LISTA DOS ITENS'!$M3084</f>
        <v>205.4071601</v>
      </c>
      <c r="V3084" s="56">
        <f t="array" ref="V3084">INDEX('RESUMO - LOTES E VMA'!$F$3:$F$181,MATCH('LISTA DOS ITENS'!$D3084,'RESUMO - LOTES E VMA'!$A$3:$A$181,0))</f>
        <v>34169.51234</v>
      </c>
      <c r="W3084" s="57">
        <f>'LISTA DOS ITENS'!$U3084/'LISTA DOS ITENS'!$V3084</f>
        <v>0.006011416203</v>
      </c>
      <c r="X3084" s="53" t="s">
        <v>53</v>
      </c>
      <c r="Y3084" s="53" t="s">
        <v>290</v>
      </c>
      <c r="Z3084" s="58" t="str">
        <f>'LISTA DOS ITENS'!$F3084&amp;"-"&amp;'LISTA DOS ITENS'!$H3084&amp;"-"&amp;'LISTA DOS ITENS'!$J3084&amp;"-"&amp;'LISTA DOS ITENS'!$K3084&amp;"-"&amp;'LISTA DOS ITENS'!$I3084</f>
        <v>10339405-2101-0026-IMOB/NAC-</v>
      </c>
      <c r="AA3084" s="59" t="str">
        <f t="array" ref="AA3084">INDEX('RESUMO - LOTES E VMA'!$M$3:$M$181,MATCH('LISTA DOS ITENS'!$D3084,'RESUMO - LOTES E VMA'!$A$3:$A$181,0))</f>
        <v>Para Leilão</v>
      </c>
      <c r="AB3084" s="60">
        <f t="array" ref="AB3084">INDEX('RESUMO - LOTES E VMA'!$J$3:$J$181,MATCH('LISTA DOS ITENS'!$D3084,'RESUMO - LOTES E VMA'!$A$3:$A$181,0))</f>
        <v>0.07140660846</v>
      </c>
      <c r="AC3084" s="29" t="str">
        <f t="array" ref="AC3084">INDEX('RESUMO - LOTES E VMA'!$L$3:$L$181,MATCH('LISTA DOS ITENS'!$D3084,'RESUMO - LOTES E VMA'!$A$3:$A$181,0))</f>
        <v>1% do Valor de Comparação do VMA</v>
      </c>
      <c r="AD3084" s="53" t="str">
        <f>VLOOKUP(Tabela1[[#This Row],[Índice]],[1]Planilha1!$A:$A,1,0)</f>
        <v>#ERROR!</v>
      </c>
    </row>
    <row r="3085" ht="15.75" customHeight="1">
      <c r="A3085" s="52">
        <v>260199.0</v>
      </c>
      <c r="B3085" s="53" t="s">
        <v>70</v>
      </c>
      <c r="C3085" s="53" t="s">
        <v>71</v>
      </c>
      <c r="D3085" s="22">
        <v>207449.0</v>
      </c>
      <c r="E3085" s="53" t="s">
        <v>119</v>
      </c>
      <c r="F3085" s="54">
        <v>1.0339405E7</v>
      </c>
      <c r="G3085" s="53" t="s">
        <v>2118</v>
      </c>
      <c r="H3085" s="55">
        <v>2101.0</v>
      </c>
      <c r="I3085" s="55" t="s">
        <v>81</v>
      </c>
      <c r="J3085" s="55" t="s">
        <v>126</v>
      </c>
      <c r="K3085" s="53" t="s">
        <v>80</v>
      </c>
      <c r="L3085" s="53"/>
      <c r="M3085" s="53">
        <v>1.0</v>
      </c>
      <c r="N3085" s="53" t="s">
        <v>52</v>
      </c>
      <c r="O3085" s="25">
        <v>77.24</v>
      </c>
      <c r="P3085" s="25">
        <f>'LISTA DOS ITENS'!$O3085*'LISTA DOS ITENS'!$M3085</f>
        <v>77.24</v>
      </c>
      <c r="Q3085" s="25">
        <v>200.0</v>
      </c>
      <c r="R3085" s="25">
        <f>'LISTA DOS ITENS'!$Q3085*'LISTA DOS ITENS'!$M3085</f>
        <v>200</v>
      </c>
      <c r="S3085" s="56">
        <f>IF('LISTA DOS ITENS'!$P3085&gt;'LISTA DOS ITENS'!$R3085,'LISTA DOS ITENS'!$P3085,'LISTA DOS ITENS'!$R3085)</f>
        <v>200</v>
      </c>
      <c r="T3085" s="25">
        <v>12.837947506279024</v>
      </c>
      <c r="U3085" s="25">
        <f>'LISTA DOS ITENS'!$T3085*'LISTA DOS ITENS'!$M3085</f>
        <v>12.83794751</v>
      </c>
      <c r="V3085" s="56">
        <f t="array" ref="V3085">INDEX('RESUMO - LOTES E VMA'!$F$3:$F$181,MATCH('LISTA DOS ITENS'!$D3085,'RESUMO - LOTES E VMA'!$A$3:$A$181,0))</f>
        <v>34169.51234</v>
      </c>
      <c r="W3085" s="57">
        <f>'LISTA DOS ITENS'!$U3085/'LISTA DOS ITENS'!$V3085</f>
        <v>0.0003757135127</v>
      </c>
      <c r="X3085" s="53" t="s">
        <v>53</v>
      </c>
      <c r="Y3085" s="53" t="s">
        <v>290</v>
      </c>
      <c r="Z3085" s="58" t="str">
        <f>'LISTA DOS ITENS'!$F3085&amp;"-"&amp;'LISTA DOS ITENS'!$H3085&amp;"-"&amp;'LISTA DOS ITENS'!$J3085&amp;"-"&amp;'LISTA DOS ITENS'!$K3085&amp;"-"&amp;'LISTA DOS ITENS'!$I3085</f>
        <v>10339405-2101-0026-IMOB/NAC-ED-1000-01.01</v>
      </c>
      <c r="AA3085" s="59" t="str">
        <f t="array" ref="AA3085">INDEX('RESUMO - LOTES E VMA'!$M$3:$M$181,MATCH('LISTA DOS ITENS'!$D3085,'RESUMO - LOTES E VMA'!$A$3:$A$181,0))</f>
        <v>Para Leilão</v>
      </c>
      <c r="AB3085" s="60">
        <f t="array" ref="AB3085">INDEX('RESUMO - LOTES E VMA'!$J$3:$J$181,MATCH('LISTA DOS ITENS'!$D3085,'RESUMO - LOTES E VMA'!$A$3:$A$181,0))</f>
        <v>0.07140660846</v>
      </c>
      <c r="AC3085" s="29" t="str">
        <f t="array" ref="AC3085">INDEX('RESUMO - LOTES E VMA'!$L$3:$L$181,MATCH('LISTA DOS ITENS'!$D3085,'RESUMO - LOTES E VMA'!$A$3:$A$181,0))</f>
        <v>1% do Valor de Comparação do VMA</v>
      </c>
      <c r="AD3085" s="53" t="str">
        <f>VLOOKUP(Tabela1[[#This Row],[Índice]],[1]Planilha1!$A:$A,1,0)</f>
        <v>#ERROR!</v>
      </c>
    </row>
    <row r="3086" ht="15.75" customHeight="1">
      <c r="A3086" s="52">
        <v>260200.0</v>
      </c>
      <c r="B3086" s="53" t="s">
        <v>70</v>
      </c>
      <c r="C3086" s="53" t="s">
        <v>71</v>
      </c>
      <c r="D3086" s="22">
        <v>207449.0</v>
      </c>
      <c r="E3086" s="53" t="s">
        <v>119</v>
      </c>
      <c r="F3086" s="54">
        <v>1.0339405E7</v>
      </c>
      <c r="G3086" s="53" t="s">
        <v>2118</v>
      </c>
      <c r="H3086" s="55">
        <v>2101.0</v>
      </c>
      <c r="I3086" s="55" t="s">
        <v>130</v>
      </c>
      <c r="J3086" s="55" t="s">
        <v>126</v>
      </c>
      <c r="K3086" s="53" t="s">
        <v>80</v>
      </c>
      <c r="L3086" s="53"/>
      <c r="M3086" s="53">
        <v>7.0</v>
      </c>
      <c r="N3086" s="53" t="s">
        <v>52</v>
      </c>
      <c r="O3086" s="25">
        <v>77.24</v>
      </c>
      <c r="P3086" s="25">
        <f>'LISTA DOS ITENS'!$O3086*'LISTA DOS ITENS'!$M3086</f>
        <v>540.68</v>
      </c>
      <c r="Q3086" s="25">
        <v>200.0</v>
      </c>
      <c r="R3086" s="25">
        <f>'LISTA DOS ITENS'!$Q3086*'LISTA DOS ITENS'!$M3086</f>
        <v>1400</v>
      </c>
      <c r="S3086" s="56">
        <f>IF('LISTA DOS ITENS'!$P3086&gt;'LISTA DOS ITENS'!$R3086,'LISTA DOS ITENS'!$P3086,'LISTA DOS ITENS'!$R3086)</f>
        <v>1400</v>
      </c>
      <c r="T3086" s="25">
        <v>12.837947506279024</v>
      </c>
      <c r="U3086" s="25">
        <f>'LISTA DOS ITENS'!$T3086*'LISTA DOS ITENS'!$M3086</f>
        <v>89.86563254</v>
      </c>
      <c r="V3086" s="56">
        <f t="array" ref="V3086">INDEX('RESUMO - LOTES E VMA'!$F$3:$F$181,MATCH('LISTA DOS ITENS'!$D3086,'RESUMO - LOTES E VMA'!$A$3:$A$181,0))</f>
        <v>34169.51234</v>
      </c>
      <c r="W3086" s="57">
        <f>'LISTA DOS ITENS'!$U3086/'LISTA DOS ITENS'!$V3086</f>
        <v>0.002629994589</v>
      </c>
      <c r="X3086" s="53" t="s">
        <v>53</v>
      </c>
      <c r="Y3086" s="53" t="s">
        <v>290</v>
      </c>
      <c r="Z3086" s="58" t="str">
        <f>'LISTA DOS ITENS'!$F3086&amp;"-"&amp;'LISTA DOS ITENS'!$H3086&amp;"-"&amp;'LISTA DOS ITENS'!$J3086&amp;"-"&amp;'LISTA DOS ITENS'!$K3086&amp;"-"&amp;'LISTA DOS ITENS'!$I3086</f>
        <v>10339405-2101-0026-IMOB/NAC-ED-1000-01.02</v>
      </c>
      <c r="AA3086" s="59" t="str">
        <f t="array" ref="AA3086">INDEX('RESUMO - LOTES E VMA'!$M$3:$M$181,MATCH('LISTA DOS ITENS'!$D3086,'RESUMO - LOTES E VMA'!$A$3:$A$181,0))</f>
        <v>Para Leilão</v>
      </c>
      <c r="AB3086" s="60">
        <f t="array" ref="AB3086">INDEX('RESUMO - LOTES E VMA'!$J$3:$J$181,MATCH('LISTA DOS ITENS'!$D3086,'RESUMO - LOTES E VMA'!$A$3:$A$181,0))</f>
        <v>0.07140660846</v>
      </c>
      <c r="AC3086" s="29" t="str">
        <f t="array" ref="AC3086">INDEX('RESUMO - LOTES E VMA'!$L$3:$L$181,MATCH('LISTA DOS ITENS'!$D3086,'RESUMO - LOTES E VMA'!$A$3:$A$181,0))</f>
        <v>1% do Valor de Comparação do VMA</v>
      </c>
      <c r="AD3086" s="53" t="str">
        <f>VLOOKUP(Tabela1[[#This Row],[Índice]],[1]Planilha1!$A:$A,1,0)</f>
        <v>#ERROR!</v>
      </c>
    </row>
    <row r="3087" ht="15.75" customHeight="1">
      <c r="A3087" s="52">
        <v>260201.0</v>
      </c>
      <c r="B3087" s="53" t="s">
        <v>70</v>
      </c>
      <c r="C3087" s="53" t="s">
        <v>71</v>
      </c>
      <c r="D3087" s="22">
        <v>207449.0</v>
      </c>
      <c r="E3087" s="53" t="s">
        <v>119</v>
      </c>
      <c r="F3087" s="54">
        <v>1.0475478E7</v>
      </c>
      <c r="G3087" s="53" t="s">
        <v>2119</v>
      </c>
      <c r="H3087" s="55">
        <v>2101.0</v>
      </c>
      <c r="I3087" s="55"/>
      <c r="J3087" s="55" t="s">
        <v>126</v>
      </c>
      <c r="K3087" s="53" t="s">
        <v>122</v>
      </c>
      <c r="L3087" s="53"/>
      <c r="M3087" s="53">
        <v>2.0</v>
      </c>
      <c r="N3087" s="53" t="s">
        <v>52</v>
      </c>
      <c r="O3087" s="25">
        <v>8133.095</v>
      </c>
      <c r="P3087" s="25">
        <f>'LISTA DOS ITENS'!$O3087*'LISTA DOS ITENS'!$M3087</f>
        <v>16266.19</v>
      </c>
      <c r="Q3087" s="25">
        <v>8133.1</v>
      </c>
      <c r="R3087" s="25">
        <f>'LISTA DOS ITENS'!$Q3087*'LISTA DOS ITENS'!$M3087</f>
        <v>16266.2</v>
      </c>
      <c r="S3087" s="56">
        <f>IF('LISTA DOS ITENS'!$P3087&gt;'LISTA DOS ITENS'!$R3087,'LISTA DOS ITENS'!$P3087,'LISTA DOS ITENS'!$R3087)</f>
        <v>16266.2</v>
      </c>
      <c r="T3087" s="25">
        <v>367.5391865085116</v>
      </c>
      <c r="U3087" s="25">
        <f>'LISTA DOS ITENS'!$T3087*'LISTA DOS ITENS'!$M3087</f>
        <v>735.078373</v>
      </c>
      <c r="V3087" s="56">
        <f t="array" ref="V3087">INDEX('RESUMO - LOTES E VMA'!$F$3:$F$181,MATCH('LISTA DOS ITENS'!$D3087,'RESUMO - LOTES E VMA'!$A$3:$A$181,0))</f>
        <v>34169.51234</v>
      </c>
      <c r="W3087" s="57">
        <f>'LISTA DOS ITENS'!$U3087/'LISTA DOS ITENS'!$V3087</f>
        <v>0.02151269722</v>
      </c>
      <c r="X3087" s="53" t="s">
        <v>53</v>
      </c>
      <c r="Y3087" s="53" t="s">
        <v>290</v>
      </c>
      <c r="Z3087" s="58" t="str">
        <f>'LISTA DOS ITENS'!$F3087&amp;"-"&amp;'LISTA DOS ITENS'!$H3087&amp;"-"&amp;'LISTA DOS ITENS'!$J3087&amp;"-"&amp;'LISTA DOS ITENS'!$K3087&amp;"-"&amp;'LISTA DOS ITENS'!$I3087</f>
        <v>10475478-2101-0026-IMOB/IAMN-</v>
      </c>
      <c r="AA3087" s="59" t="str">
        <f t="array" ref="AA3087">INDEX('RESUMO - LOTES E VMA'!$M$3:$M$181,MATCH('LISTA DOS ITENS'!$D3087,'RESUMO - LOTES E VMA'!$A$3:$A$181,0))</f>
        <v>Para Leilão</v>
      </c>
      <c r="AB3087" s="60">
        <f t="array" ref="AB3087">INDEX('RESUMO - LOTES E VMA'!$J$3:$J$181,MATCH('LISTA DOS ITENS'!$D3087,'RESUMO - LOTES E VMA'!$A$3:$A$181,0))</f>
        <v>0.07140660846</v>
      </c>
      <c r="AC3087" s="29" t="str">
        <f t="array" ref="AC3087">INDEX('RESUMO - LOTES E VMA'!$L$3:$L$181,MATCH('LISTA DOS ITENS'!$D3087,'RESUMO - LOTES E VMA'!$A$3:$A$181,0))</f>
        <v>1% do Valor de Comparação do VMA</v>
      </c>
      <c r="AD3087" s="53" t="str">
        <f>VLOOKUP(Tabela1[[#This Row],[Índice]],[1]Planilha1!$A:$A,1,0)</f>
        <v>#ERROR!</v>
      </c>
    </row>
    <row r="3088" ht="15.75" customHeight="1">
      <c r="A3088" s="52">
        <v>260202.0</v>
      </c>
      <c r="B3088" s="53" t="s">
        <v>70</v>
      </c>
      <c r="C3088" s="53" t="s">
        <v>71</v>
      </c>
      <c r="D3088" s="22">
        <v>207449.0</v>
      </c>
      <c r="E3088" s="53" t="s">
        <v>119</v>
      </c>
      <c r="F3088" s="54">
        <v>1.0676644E7</v>
      </c>
      <c r="G3088" s="53" t="s">
        <v>2110</v>
      </c>
      <c r="H3088" s="55">
        <v>2101.0</v>
      </c>
      <c r="I3088" s="55"/>
      <c r="J3088" s="55" t="s">
        <v>126</v>
      </c>
      <c r="K3088" s="53" t="s">
        <v>73</v>
      </c>
      <c r="L3088" s="53"/>
      <c r="M3088" s="53">
        <v>3.0</v>
      </c>
      <c r="N3088" s="53" t="s">
        <v>52</v>
      </c>
      <c r="O3088" s="25">
        <v>74.16666666666667</v>
      </c>
      <c r="P3088" s="25">
        <f>'LISTA DOS ITENS'!$O3088*'LISTA DOS ITENS'!$M3088</f>
        <v>222.5</v>
      </c>
      <c r="Q3088" s="25">
        <v>74.17</v>
      </c>
      <c r="R3088" s="25">
        <f>'LISTA DOS ITENS'!$Q3088*'LISTA DOS ITENS'!$M3088</f>
        <v>222.51</v>
      </c>
      <c r="S3088" s="56">
        <f>IF('LISTA DOS ITENS'!$P3088&gt;'LISTA DOS ITENS'!$R3088,'LISTA DOS ITENS'!$P3088,'LISTA DOS ITENS'!$R3088)</f>
        <v>222.51</v>
      </c>
      <c r="T3088" s="25">
        <v>4.760952832703576</v>
      </c>
      <c r="U3088" s="25">
        <f>'LISTA DOS ITENS'!$T3088*'LISTA DOS ITENS'!$M3088</f>
        <v>14.2828585</v>
      </c>
      <c r="V3088" s="56">
        <f t="array" ref="V3088">INDEX('RESUMO - LOTES E VMA'!$F$3:$F$181,MATCH('LISTA DOS ITENS'!$D3088,'RESUMO - LOTES E VMA'!$A$3:$A$181,0))</f>
        <v>34169.51234</v>
      </c>
      <c r="W3088" s="57">
        <f>'LISTA DOS ITENS'!$U3088/'LISTA DOS ITENS'!$V3088</f>
        <v>0.0004180000685</v>
      </c>
      <c r="X3088" s="53" t="s">
        <v>53</v>
      </c>
      <c r="Y3088" s="53" t="s">
        <v>290</v>
      </c>
      <c r="Z3088" s="58" t="str">
        <f>'LISTA DOS ITENS'!$F3088&amp;"-"&amp;'LISTA DOS ITENS'!$H3088&amp;"-"&amp;'LISTA DOS ITENS'!$J3088&amp;"-"&amp;'LISTA DOS ITENS'!$K3088&amp;"-"&amp;'LISTA DOS ITENS'!$I3088</f>
        <v>10676644-2101-0026-CONS/NAC-</v>
      </c>
      <c r="AA3088" s="59" t="str">
        <f t="array" ref="AA3088">INDEX('RESUMO - LOTES E VMA'!$M$3:$M$181,MATCH('LISTA DOS ITENS'!$D3088,'RESUMO - LOTES E VMA'!$A$3:$A$181,0))</f>
        <v>Para Leilão</v>
      </c>
      <c r="AB3088" s="60">
        <f t="array" ref="AB3088">INDEX('RESUMO - LOTES E VMA'!$J$3:$J$181,MATCH('LISTA DOS ITENS'!$D3088,'RESUMO - LOTES E VMA'!$A$3:$A$181,0))</f>
        <v>0.07140660846</v>
      </c>
      <c r="AC3088" s="29" t="str">
        <f t="array" ref="AC3088">INDEX('RESUMO - LOTES E VMA'!$L$3:$L$181,MATCH('LISTA DOS ITENS'!$D3088,'RESUMO - LOTES E VMA'!$A$3:$A$181,0))</f>
        <v>1% do Valor de Comparação do VMA</v>
      </c>
      <c r="AD3088" s="53" t="str">
        <f>VLOOKUP(Tabela1[[#This Row],[Índice]],[1]Planilha1!$A:$A,1,0)</f>
        <v>#ERROR!</v>
      </c>
    </row>
    <row r="3089" ht="15.75" customHeight="1">
      <c r="A3089" s="52">
        <v>260203.0</v>
      </c>
      <c r="B3089" s="53" t="s">
        <v>70</v>
      </c>
      <c r="C3089" s="53" t="s">
        <v>71</v>
      </c>
      <c r="D3089" s="22">
        <v>207449.0</v>
      </c>
      <c r="E3089" s="53" t="s">
        <v>119</v>
      </c>
      <c r="F3089" s="54">
        <v>1.0676644E7</v>
      </c>
      <c r="G3089" s="53" t="s">
        <v>2110</v>
      </c>
      <c r="H3089" s="55">
        <v>2101.0</v>
      </c>
      <c r="I3089" s="55" t="s">
        <v>81</v>
      </c>
      <c r="J3089" s="55" t="s">
        <v>126</v>
      </c>
      <c r="K3089" s="53" t="s">
        <v>73</v>
      </c>
      <c r="L3089" s="53"/>
      <c r="M3089" s="53">
        <v>6.0</v>
      </c>
      <c r="N3089" s="53" t="s">
        <v>52</v>
      </c>
      <c r="O3089" s="25">
        <v>73.12166666666667</v>
      </c>
      <c r="P3089" s="25">
        <f>'LISTA DOS ITENS'!$O3089*'LISTA DOS ITENS'!$M3089</f>
        <v>438.73</v>
      </c>
      <c r="Q3089" s="25">
        <v>74.17</v>
      </c>
      <c r="R3089" s="25">
        <f>'LISTA DOS ITENS'!$Q3089*'LISTA DOS ITENS'!$M3089</f>
        <v>445.02</v>
      </c>
      <c r="S3089" s="56">
        <f>IF('LISTA DOS ITENS'!$P3089&gt;'LISTA DOS ITENS'!$R3089,'LISTA DOS ITENS'!$P3089,'LISTA DOS ITENS'!$R3089)</f>
        <v>445.02</v>
      </c>
      <c r="T3089" s="25">
        <v>4.760952832703576</v>
      </c>
      <c r="U3089" s="25">
        <f>'LISTA DOS ITENS'!$T3089*'LISTA DOS ITENS'!$M3089</f>
        <v>28.565717</v>
      </c>
      <c r="V3089" s="56">
        <f t="array" ref="V3089">INDEX('RESUMO - LOTES E VMA'!$F$3:$F$181,MATCH('LISTA DOS ITENS'!$D3089,'RESUMO - LOTES E VMA'!$A$3:$A$181,0))</f>
        <v>34169.51234</v>
      </c>
      <c r="W3089" s="57">
        <f>'LISTA DOS ITENS'!$U3089/'LISTA DOS ITENS'!$V3089</f>
        <v>0.0008360001371</v>
      </c>
      <c r="X3089" s="53" t="s">
        <v>53</v>
      </c>
      <c r="Y3089" s="53" t="s">
        <v>290</v>
      </c>
      <c r="Z3089" s="58" t="str">
        <f>'LISTA DOS ITENS'!$F3089&amp;"-"&amp;'LISTA DOS ITENS'!$H3089&amp;"-"&amp;'LISTA DOS ITENS'!$J3089&amp;"-"&amp;'LISTA DOS ITENS'!$K3089&amp;"-"&amp;'LISTA DOS ITENS'!$I3089</f>
        <v>10676644-2101-0026-CONS/NAC-ED-1000-01.01</v>
      </c>
      <c r="AA3089" s="59" t="str">
        <f t="array" ref="AA3089">INDEX('RESUMO - LOTES E VMA'!$M$3:$M$181,MATCH('LISTA DOS ITENS'!$D3089,'RESUMO - LOTES E VMA'!$A$3:$A$181,0))</f>
        <v>Para Leilão</v>
      </c>
      <c r="AB3089" s="60">
        <f t="array" ref="AB3089">INDEX('RESUMO - LOTES E VMA'!$J$3:$J$181,MATCH('LISTA DOS ITENS'!$D3089,'RESUMO - LOTES E VMA'!$A$3:$A$181,0))</f>
        <v>0.07140660846</v>
      </c>
      <c r="AC3089" s="29" t="str">
        <f t="array" ref="AC3089">INDEX('RESUMO - LOTES E VMA'!$L$3:$L$181,MATCH('LISTA DOS ITENS'!$D3089,'RESUMO - LOTES E VMA'!$A$3:$A$181,0))</f>
        <v>1% do Valor de Comparação do VMA</v>
      </c>
      <c r="AD3089" s="53" t="str">
        <f>VLOOKUP(Tabela1[[#This Row],[Índice]],[1]Planilha1!$A:$A,1,0)</f>
        <v>#ERROR!</v>
      </c>
    </row>
    <row r="3090" ht="15.75" customHeight="1">
      <c r="A3090" s="52">
        <v>260204.0</v>
      </c>
      <c r="B3090" s="53" t="s">
        <v>70</v>
      </c>
      <c r="C3090" s="53" t="s">
        <v>71</v>
      </c>
      <c r="D3090" s="22">
        <v>207449.0</v>
      </c>
      <c r="E3090" s="53" t="s">
        <v>119</v>
      </c>
      <c r="F3090" s="54">
        <v>1.0676644E7</v>
      </c>
      <c r="G3090" s="53" t="s">
        <v>2110</v>
      </c>
      <c r="H3090" s="55">
        <v>2101.0</v>
      </c>
      <c r="I3090" s="55" t="s">
        <v>130</v>
      </c>
      <c r="J3090" s="55" t="s">
        <v>126</v>
      </c>
      <c r="K3090" s="53" t="s">
        <v>73</v>
      </c>
      <c r="L3090" s="53"/>
      <c r="M3090" s="53">
        <v>17.0</v>
      </c>
      <c r="N3090" s="53" t="s">
        <v>52</v>
      </c>
      <c r="O3090" s="25">
        <v>71.12941176470588</v>
      </c>
      <c r="P3090" s="25">
        <f>'LISTA DOS ITENS'!$O3090*'LISTA DOS ITENS'!$M3090</f>
        <v>1209.2</v>
      </c>
      <c r="Q3090" s="25">
        <v>74.17</v>
      </c>
      <c r="R3090" s="25">
        <f>'LISTA DOS ITENS'!$Q3090*'LISTA DOS ITENS'!$M3090</f>
        <v>1260.89</v>
      </c>
      <c r="S3090" s="56">
        <f>IF('LISTA DOS ITENS'!$P3090&gt;'LISTA DOS ITENS'!$R3090,'LISTA DOS ITENS'!$P3090,'LISTA DOS ITENS'!$R3090)</f>
        <v>1260.89</v>
      </c>
      <c r="T3090" s="25">
        <v>4.760952832703576</v>
      </c>
      <c r="U3090" s="25">
        <f>'LISTA DOS ITENS'!$T3090*'LISTA DOS ITENS'!$M3090</f>
        <v>80.93619816</v>
      </c>
      <c r="V3090" s="56">
        <f t="array" ref="V3090">INDEX('RESUMO - LOTES E VMA'!$F$3:$F$181,MATCH('LISTA DOS ITENS'!$D3090,'RESUMO - LOTES E VMA'!$A$3:$A$181,0))</f>
        <v>34169.51234</v>
      </c>
      <c r="W3090" s="57">
        <f>'LISTA DOS ITENS'!$U3090/'LISTA DOS ITENS'!$V3090</f>
        <v>0.002368667055</v>
      </c>
      <c r="X3090" s="53" t="s">
        <v>53</v>
      </c>
      <c r="Y3090" s="53" t="s">
        <v>290</v>
      </c>
      <c r="Z3090" s="58" t="str">
        <f>'LISTA DOS ITENS'!$F3090&amp;"-"&amp;'LISTA DOS ITENS'!$H3090&amp;"-"&amp;'LISTA DOS ITENS'!$J3090&amp;"-"&amp;'LISTA DOS ITENS'!$K3090&amp;"-"&amp;'LISTA DOS ITENS'!$I3090</f>
        <v>10676644-2101-0026-CONS/NAC-ED-1000-01.02</v>
      </c>
      <c r="AA3090" s="59" t="str">
        <f t="array" ref="AA3090">INDEX('RESUMO - LOTES E VMA'!$M$3:$M$181,MATCH('LISTA DOS ITENS'!$D3090,'RESUMO - LOTES E VMA'!$A$3:$A$181,0))</f>
        <v>Para Leilão</v>
      </c>
      <c r="AB3090" s="60">
        <f t="array" ref="AB3090">INDEX('RESUMO - LOTES E VMA'!$J$3:$J$181,MATCH('LISTA DOS ITENS'!$D3090,'RESUMO - LOTES E VMA'!$A$3:$A$181,0))</f>
        <v>0.07140660846</v>
      </c>
      <c r="AC3090" s="29" t="str">
        <f t="array" ref="AC3090">INDEX('RESUMO - LOTES E VMA'!$L$3:$L$181,MATCH('LISTA DOS ITENS'!$D3090,'RESUMO - LOTES E VMA'!$A$3:$A$181,0))</f>
        <v>1% do Valor de Comparação do VMA</v>
      </c>
      <c r="AD3090" s="53" t="str">
        <f>VLOOKUP(Tabela1[[#This Row],[Índice]],[1]Planilha1!$A:$A,1,0)</f>
        <v>#ERROR!</v>
      </c>
    </row>
    <row r="3091" ht="15.75" customHeight="1">
      <c r="A3091" s="52">
        <v>260205.0</v>
      </c>
      <c r="B3091" s="53" t="s">
        <v>70</v>
      </c>
      <c r="C3091" s="53" t="s">
        <v>71</v>
      </c>
      <c r="D3091" s="22">
        <v>207449.0</v>
      </c>
      <c r="E3091" s="53" t="s">
        <v>119</v>
      </c>
      <c r="F3091" s="54">
        <v>1.0676644E7</v>
      </c>
      <c r="G3091" s="53" t="s">
        <v>2110</v>
      </c>
      <c r="H3091" s="55">
        <v>2101.0</v>
      </c>
      <c r="I3091" s="55"/>
      <c r="J3091" s="55" t="s">
        <v>126</v>
      </c>
      <c r="K3091" s="53" t="s">
        <v>80</v>
      </c>
      <c r="L3091" s="53"/>
      <c r="M3091" s="53">
        <v>7.0</v>
      </c>
      <c r="N3091" s="53" t="s">
        <v>52</v>
      </c>
      <c r="O3091" s="25">
        <v>61.58571428571429</v>
      </c>
      <c r="P3091" s="25">
        <f>'LISTA DOS ITENS'!$O3091*'LISTA DOS ITENS'!$M3091</f>
        <v>431.1</v>
      </c>
      <c r="Q3091" s="25">
        <v>74.17</v>
      </c>
      <c r="R3091" s="25">
        <f>'LISTA DOS ITENS'!$Q3091*'LISTA DOS ITENS'!$M3091</f>
        <v>519.19</v>
      </c>
      <c r="S3091" s="56">
        <f>IF('LISTA DOS ITENS'!$P3091&gt;'LISTA DOS ITENS'!$R3091,'LISTA DOS ITENS'!$P3091,'LISTA DOS ITENS'!$R3091)</f>
        <v>519.19</v>
      </c>
      <c r="T3091" s="25">
        <v>4.760952832703576</v>
      </c>
      <c r="U3091" s="25">
        <f>'LISTA DOS ITENS'!$T3091*'LISTA DOS ITENS'!$M3091</f>
        <v>33.32666983</v>
      </c>
      <c r="V3091" s="56">
        <f t="array" ref="V3091">INDEX('RESUMO - LOTES E VMA'!$F$3:$F$181,MATCH('LISTA DOS ITENS'!$D3091,'RESUMO - LOTES E VMA'!$A$3:$A$181,0))</f>
        <v>34169.51234</v>
      </c>
      <c r="W3091" s="57">
        <f>'LISTA DOS ITENS'!$U3091/'LISTA DOS ITENS'!$V3091</f>
        <v>0.0009753334933</v>
      </c>
      <c r="X3091" s="53" t="s">
        <v>53</v>
      </c>
      <c r="Y3091" s="53" t="s">
        <v>290</v>
      </c>
      <c r="Z3091" s="58" t="str">
        <f>'LISTA DOS ITENS'!$F3091&amp;"-"&amp;'LISTA DOS ITENS'!$H3091&amp;"-"&amp;'LISTA DOS ITENS'!$J3091&amp;"-"&amp;'LISTA DOS ITENS'!$K3091&amp;"-"&amp;'LISTA DOS ITENS'!$I3091</f>
        <v>10676644-2101-0026-IMOB/NAC-</v>
      </c>
      <c r="AA3091" s="59" t="str">
        <f t="array" ref="AA3091">INDEX('RESUMO - LOTES E VMA'!$M$3:$M$181,MATCH('LISTA DOS ITENS'!$D3091,'RESUMO - LOTES E VMA'!$A$3:$A$181,0))</f>
        <v>Para Leilão</v>
      </c>
      <c r="AB3091" s="60">
        <f t="array" ref="AB3091">INDEX('RESUMO - LOTES E VMA'!$J$3:$J$181,MATCH('LISTA DOS ITENS'!$D3091,'RESUMO - LOTES E VMA'!$A$3:$A$181,0))</f>
        <v>0.07140660846</v>
      </c>
      <c r="AC3091" s="29" t="str">
        <f t="array" ref="AC3091">INDEX('RESUMO - LOTES E VMA'!$L$3:$L$181,MATCH('LISTA DOS ITENS'!$D3091,'RESUMO - LOTES E VMA'!$A$3:$A$181,0))</f>
        <v>1% do Valor de Comparação do VMA</v>
      </c>
      <c r="AD3091" s="53" t="str">
        <f>VLOOKUP(Tabela1[[#This Row],[Índice]],[1]Planilha1!$A:$A,1,0)</f>
        <v>#ERROR!</v>
      </c>
    </row>
    <row r="3092" ht="15.75" customHeight="1">
      <c r="A3092" s="52">
        <v>260206.0</v>
      </c>
      <c r="B3092" s="53" t="s">
        <v>70</v>
      </c>
      <c r="C3092" s="53" t="s">
        <v>71</v>
      </c>
      <c r="D3092" s="22">
        <v>207449.0</v>
      </c>
      <c r="E3092" s="53" t="s">
        <v>119</v>
      </c>
      <c r="F3092" s="54">
        <v>1.0676644E7</v>
      </c>
      <c r="G3092" s="53" t="s">
        <v>2110</v>
      </c>
      <c r="H3092" s="55">
        <v>2101.0</v>
      </c>
      <c r="I3092" s="55" t="s">
        <v>81</v>
      </c>
      <c r="J3092" s="55" t="s">
        <v>126</v>
      </c>
      <c r="K3092" s="53" t="s">
        <v>80</v>
      </c>
      <c r="L3092" s="53"/>
      <c r="M3092" s="53">
        <v>13.0</v>
      </c>
      <c r="N3092" s="53" t="s">
        <v>52</v>
      </c>
      <c r="O3092" s="25">
        <v>61.582307692307694</v>
      </c>
      <c r="P3092" s="25">
        <f>'LISTA DOS ITENS'!$O3092*'LISTA DOS ITENS'!$M3092</f>
        <v>800.57</v>
      </c>
      <c r="Q3092" s="25">
        <v>74.17</v>
      </c>
      <c r="R3092" s="25">
        <f>'LISTA DOS ITENS'!$Q3092*'LISTA DOS ITENS'!$M3092</f>
        <v>964.21</v>
      </c>
      <c r="S3092" s="56">
        <f>IF('LISTA DOS ITENS'!$P3092&gt;'LISTA DOS ITENS'!$R3092,'LISTA DOS ITENS'!$P3092,'LISTA DOS ITENS'!$R3092)</f>
        <v>964.21</v>
      </c>
      <c r="T3092" s="25">
        <v>4.760952832703576</v>
      </c>
      <c r="U3092" s="25">
        <f>'LISTA DOS ITENS'!$T3092*'LISTA DOS ITENS'!$M3092</f>
        <v>61.89238683</v>
      </c>
      <c r="V3092" s="56">
        <f t="array" ref="V3092">INDEX('RESUMO - LOTES E VMA'!$F$3:$F$181,MATCH('LISTA DOS ITENS'!$D3092,'RESUMO - LOTES E VMA'!$A$3:$A$181,0))</f>
        <v>34169.51234</v>
      </c>
      <c r="W3092" s="57">
        <f>'LISTA DOS ITENS'!$U3092/'LISTA DOS ITENS'!$V3092</f>
        <v>0.00181133363</v>
      </c>
      <c r="X3092" s="53" t="s">
        <v>53</v>
      </c>
      <c r="Y3092" s="53" t="s">
        <v>290</v>
      </c>
      <c r="Z3092" s="58" t="str">
        <f>'LISTA DOS ITENS'!$F3092&amp;"-"&amp;'LISTA DOS ITENS'!$H3092&amp;"-"&amp;'LISTA DOS ITENS'!$J3092&amp;"-"&amp;'LISTA DOS ITENS'!$K3092&amp;"-"&amp;'LISTA DOS ITENS'!$I3092</f>
        <v>10676644-2101-0026-IMOB/NAC-ED-1000-01.01</v>
      </c>
      <c r="AA3092" s="59" t="str">
        <f t="array" ref="AA3092">INDEX('RESUMO - LOTES E VMA'!$M$3:$M$181,MATCH('LISTA DOS ITENS'!$D3092,'RESUMO - LOTES E VMA'!$A$3:$A$181,0))</f>
        <v>Para Leilão</v>
      </c>
      <c r="AB3092" s="60">
        <f t="array" ref="AB3092">INDEX('RESUMO - LOTES E VMA'!$J$3:$J$181,MATCH('LISTA DOS ITENS'!$D3092,'RESUMO - LOTES E VMA'!$A$3:$A$181,0))</f>
        <v>0.07140660846</v>
      </c>
      <c r="AC3092" s="29" t="str">
        <f t="array" ref="AC3092">INDEX('RESUMO - LOTES E VMA'!$L$3:$L$181,MATCH('LISTA DOS ITENS'!$D3092,'RESUMO - LOTES E VMA'!$A$3:$A$181,0))</f>
        <v>1% do Valor de Comparação do VMA</v>
      </c>
      <c r="AD3092" s="53" t="str">
        <f>VLOOKUP(Tabela1[[#This Row],[Índice]],[1]Planilha1!$A:$A,1,0)</f>
        <v>#ERROR!</v>
      </c>
    </row>
    <row r="3093" ht="15.75" customHeight="1">
      <c r="A3093" s="52">
        <v>260207.0</v>
      </c>
      <c r="B3093" s="53" t="s">
        <v>70</v>
      </c>
      <c r="C3093" s="53" t="s">
        <v>71</v>
      </c>
      <c r="D3093" s="22">
        <v>207449.0</v>
      </c>
      <c r="E3093" s="53" t="s">
        <v>119</v>
      </c>
      <c r="F3093" s="54">
        <v>1.0676644E7</v>
      </c>
      <c r="G3093" s="53" t="s">
        <v>2110</v>
      </c>
      <c r="H3093" s="55">
        <v>2101.0</v>
      </c>
      <c r="I3093" s="55" t="s">
        <v>635</v>
      </c>
      <c r="J3093" s="55" t="s">
        <v>126</v>
      </c>
      <c r="K3093" s="53" t="s">
        <v>73</v>
      </c>
      <c r="L3093" s="53"/>
      <c r="M3093" s="53">
        <v>10.0</v>
      </c>
      <c r="N3093" s="53" t="s">
        <v>52</v>
      </c>
      <c r="O3093" s="25">
        <v>71.13</v>
      </c>
      <c r="P3093" s="25">
        <f>'LISTA DOS ITENS'!$O3093*'LISTA DOS ITENS'!$M3093</f>
        <v>711.3</v>
      </c>
      <c r="Q3093" s="25">
        <v>74.17</v>
      </c>
      <c r="R3093" s="25">
        <f>'LISTA DOS ITENS'!$Q3093*'LISTA DOS ITENS'!$M3093</f>
        <v>741.7</v>
      </c>
      <c r="S3093" s="56">
        <f>IF('LISTA DOS ITENS'!$P3093&gt;'LISTA DOS ITENS'!$R3093,'LISTA DOS ITENS'!$P3093,'LISTA DOS ITENS'!$R3093)</f>
        <v>741.7</v>
      </c>
      <c r="T3093" s="25">
        <v>4.760952832703576</v>
      </c>
      <c r="U3093" s="25">
        <f>'LISTA DOS ITENS'!$T3093*'LISTA DOS ITENS'!$M3093</f>
        <v>47.60952833</v>
      </c>
      <c r="V3093" s="56">
        <f t="array" ref="V3093">INDEX('RESUMO - LOTES E VMA'!$F$3:$F$181,MATCH('LISTA DOS ITENS'!$D3093,'RESUMO - LOTES E VMA'!$A$3:$A$181,0))</f>
        <v>34169.51234</v>
      </c>
      <c r="W3093" s="57">
        <f>'LISTA DOS ITENS'!$U3093/'LISTA DOS ITENS'!$V3093</f>
        <v>0.001393333562</v>
      </c>
      <c r="X3093" s="53" t="s">
        <v>53</v>
      </c>
      <c r="Y3093" s="53" t="s">
        <v>290</v>
      </c>
      <c r="Z3093" s="58" t="str">
        <f>'LISTA DOS ITENS'!$F3093&amp;"-"&amp;'LISTA DOS ITENS'!$H3093&amp;"-"&amp;'LISTA DOS ITENS'!$J3093&amp;"-"&amp;'LISTA DOS ITENS'!$K3093&amp;"-"&amp;'LISTA DOS ITENS'!$I3093</f>
        <v>10676644-2101-0026-CONS/NAC-OP-3514-18-902-MRP</v>
      </c>
      <c r="AA3093" s="59" t="str">
        <f t="array" ref="AA3093">INDEX('RESUMO - LOTES E VMA'!$M$3:$M$181,MATCH('LISTA DOS ITENS'!$D3093,'RESUMO - LOTES E VMA'!$A$3:$A$181,0))</f>
        <v>Para Leilão</v>
      </c>
      <c r="AB3093" s="60">
        <f t="array" ref="AB3093">INDEX('RESUMO - LOTES E VMA'!$J$3:$J$181,MATCH('LISTA DOS ITENS'!$D3093,'RESUMO - LOTES E VMA'!$A$3:$A$181,0))</f>
        <v>0.07140660846</v>
      </c>
      <c r="AC3093" s="29" t="str">
        <f t="array" ref="AC3093">INDEX('RESUMO - LOTES E VMA'!$L$3:$L$181,MATCH('LISTA DOS ITENS'!$D3093,'RESUMO - LOTES E VMA'!$A$3:$A$181,0))</f>
        <v>1% do Valor de Comparação do VMA</v>
      </c>
      <c r="AD3093" s="53" t="str">
        <f>VLOOKUP(Tabela1[[#This Row],[Índice]],[1]Planilha1!$A:$A,1,0)</f>
        <v>#ERROR!</v>
      </c>
    </row>
    <row r="3094" ht="15.75" customHeight="1">
      <c r="A3094" s="52">
        <v>260208.0</v>
      </c>
      <c r="B3094" s="53" t="s">
        <v>70</v>
      </c>
      <c r="C3094" s="53" t="s">
        <v>71</v>
      </c>
      <c r="D3094" s="22">
        <v>207449.0</v>
      </c>
      <c r="E3094" s="53" t="s">
        <v>119</v>
      </c>
      <c r="F3094" s="54">
        <v>1.067989E7</v>
      </c>
      <c r="G3094" s="53" t="s">
        <v>2111</v>
      </c>
      <c r="H3094" s="55">
        <v>2101.0</v>
      </c>
      <c r="I3094" s="55" t="s">
        <v>130</v>
      </c>
      <c r="J3094" s="55" t="s">
        <v>126</v>
      </c>
      <c r="K3094" s="53" t="s">
        <v>73</v>
      </c>
      <c r="L3094" s="53"/>
      <c r="M3094" s="53">
        <v>1.0</v>
      </c>
      <c r="N3094" s="53" t="s">
        <v>52</v>
      </c>
      <c r="O3094" s="25">
        <v>1366.13</v>
      </c>
      <c r="P3094" s="25">
        <f>'LISTA DOS ITENS'!$O3094*'LISTA DOS ITENS'!$M3094</f>
        <v>1366.13</v>
      </c>
      <c r="Q3094" s="25">
        <v>1417.02</v>
      </c>
      <c r="R3094" s="25">
        <f>'LISTA DOS ITENS'!$Q3094*'LISTA DOS ITENS'!$M3094</f>
        <v>1417.02</v>
      </c>
      <c r="S3094" s="56">
        <f>IF('LISTA DOS ITENS'!$P3094&gt;'LISTA DOS ITENS'!$R3094,'LISTA DOS ITENS'!$P3094,'LISTA DOS ITENS'!$R3094)</f>
        <v>1417.02</v>
      </c>
      <c r="T3094" s="25">
        <v>90.95814187673751</v>
      </c>
      <c r="U3094" s="25">
        <f>'LISTA DOS ITENS'!$T3094*'LISTA DOS ITENS'!$M3094</f>
        <v>90.95814188</v>
      </c>
      <c r="V3094" s="56">
        <f t="array" ref="V3094">INDEX('RESUMO - LOTES E VMA'!$F$3:$F$181,MATCH('LISTA DOS ITENS'!$D3094,'RESUMO - LOTES E VMA'!$A$3:$A$181,0))</f>
        <v>34169.51234</v>
      </c>
      <c r="W3094" s="57">
        <f>'LISTA DOS ITENS'!$U3094/'LISTA DOS ITENS'!$V3094</f>
        <v>0.002661967809</v>
      </c>
      <c r="X3094" s="53" t="s">
        <v>53</v>
      </c>
      <c r="Y3094" s="53" t="s">
        <v>290</v>
      </c>
      <c r="Z3094" s="58" t="str">
        <f>'LISTA DOS ITENS'!$F3094&amp;"-"&amp;'LISTA DOS ITENS'!$H3094&amp;"-"&amp;'LISTA DOS ITENS'!$J3094&amp;"-"&amp;'LISTA DOS ITENS'!$K3094&amp;"-"&amp;'LISTA DOS ITENS'!$I3094</f>
        <v>10679890-2101-0026-CONS/NAC-ED-1000-01.02</v>
      </c>
      <c r="AA3094" s="59" t="str">
        <f t="array" ref="AA3094">INDEX('RESUMO - LOTES E VMA'!$M$3:$M$181,MATCH('LISTA DOS ITENS'!$D3094,'RESUMO - LOTES E VMA'!$A$3:$A$181,0))</f>
        <v>Para Leilão</v>
      </c>
      <c r="AB3094" s="60">
        <f t="array" ref="AB3094">INDEX('RESUMO - LOTES E VMA'!$J$3:$J$181,MATCH('LISTA DOS ITENS'!$D3094,'RESUMO - LOTES E VMA'!$A$3:$A$181,0))</f>
        <v>0.07140660846</v>
      </c>
      <c r="AC3094" s="29" t="str">
        <f t="array" ref="AC3094">INDEX('RESUMO - LOTES E VMA'!$L$3:$L$181,MATCH('LISTA DOS ITENS'!$D3094,'RESUMO - LOTES E VMA'!$A$3:$A$181,0))</f>
        <v>1% do Valor de Comparação do VMA</v>
      </c>
      <c r="AD3094" s="53" t="str">
        <f>VLOOKUP(Tabela1[[#This Row],[Índice]],[1]Planilha1!$A:$A,1,0)</f>
        <v>#ERROR!</v>
      </c>
    </row>
    <row r="3095" ht="15.75" customHeight="1">
      <c r="A3095" s="52">
        <v>260209.0</v>
      </c>
      <c r="B3095" s="53" t="s">
        <v>70</v>
      </c>
      <c r="C3095" s="53" t="s">
        <v>71</v>
      </c>
      <c r="D3095" s="22">
        <v>207449.0</v>
      </c>
      <c r="E3095" s="53" t="s">
        <v>119</v>
      </c>
      <c r="F3095" s="54">
        <v>1.0681165E7</v>
      </c>
      <c r="G3095" s="53" t="s">
        <v>2120</v>
      </c>
      <c r="H3095" s="55">
        <v>2101.0</v>
      </c>
      <c r="I3095" s="55"/>
      <c r="J3095" s="55" t="s">
        <v>126</v>
      </c>
      <c r="K3095" s="53" t="s">
        <v>73</v>
      </c>
      <c r="L3095" s="53"/>
      <c r="M3095" s="53">
        <v>1.0</v>
      </c>
      <c r="N3095" s="53" t="s">
        <v>52</v>
      </c>
      <c r="O3095" s="25">
        <v>455.76</v>
      </c>
      <c r="P3095" s="25">
        <f>'LISTA DOS ITENS'!$O3095*'LISTA DOS ITENS'!$M3095</f>
        <v>455.76</v>
      </c>
      <c r="Q3095" s="25">
        <v>455.76</v>
      </c>
      <c r="R3095" s="25">
        <f>'LISTA DOS ITENS'!$Q3095*'LISTA DOS ITENS'!$M3095</f>
        <v>455.76</v>
      </c>
      <c r="S3095" s="56">
        <f>IF('LISTA DOS ITENS'!$P3095&gt;'LISTA DOS ITENS'!$R3095,'LISTA DOS ITENS'!$P3095,'LISTA DOS ITENS'!$R3095)</f>
        <v>455.76</v>
      </c>
      <c r="T3095" s="25">
        <v>29.255114777308638</v>
      </c>
      <c r="U3095" s="25">
        <f>'LISTA DOS ITENS'!$T3095*'LISTA DOS ITENS'!$M3095</f>
        <v>29.25511478</v>
      </c>
      <c r="V3095" s="56">
        <f t="array" ref="V3095">INDEX('RESUMO - LOTES E VMA'!$F$3:$F$181,MATCH('LISTA DOS ITENS'!$D3095,'RESUMO - LOTES E VMA'!$A$3:$A$181,0))</f>
        <v>34169.51234</v>
      </c>
      <c r="W3095" s="57">
        <f>'LISTA DOS ITENS'!$U3095/'LISTA DOS ITENS'!$V3095</f>
        <v>0.0008561759527</v>
      </c>
      <c r="X3095" s="53" t="s">
        <v>53</v>
      </c>
      <c r="Y3095" s="53" t="s">
        <v>290</v>
      </c>
      <c r="Z3095" s="58" t="str">
        <f>'LISTA DOS ITENS'!$F3095&amp;"-"&amp;'LISTA DOS ITENS'!$H3095&amp;"-"&amp;'LISTA DOS ITENS'!$J3095&amp;"-"&amp;'LISTA DOS ITENS'!$K3095&amp;"-"&amp;'LISTA DOS ITENS'!$I3095</f>
        <v>10681165-2101-0026-CONS/NAC-</v>
      </c>
      <c r="AA3095" s="59" t="str">
        <f t="array" ref="AA3095">INDEX('RESUMO - LOTES E VMA'!$M$3:$M$181,MATCH('LISTA DOS ITENS'!$D3095,'RESUMO - LOTES E VMA'!$A$3:$A$181,0))</f>
        <v>Para Leilão</v>
      </c>
      <c r="AB3095" s="60">
        <f t="array" ref="AB3095">INDEX('RESUMO - LOTES E VMA'!$J$3:$J$181,MATCH('LISTA DOS ITENS'!$D3095,'RESUMO - LOTES E VMA'!$A$3:$A$181,0))</f>
        <v>0.07140660846</v>
      </c>
      <c r="AC3095" s="29" t="str">
        <f t="array" ref="AC3095">INDEX('RESUMO - LOTES E VMA'!$L$3:$L$181,MATCH('LISTA DOS ITENS'!$D3095,'RESUMO - LOTES E VMA'!$A$3:$A$181,0))</f>
        <v>1% do Valor de Comparação do VMA</v>
      </c>
      <c r="AD3095" s="53" t="str">
        <f>VLOOKUP(Tabela1[[#This Row],[Índice]],[1]Planilha1!$A:$A,1,0)</f>
        <v>#ERROR!</v>
      </c>
    </row>
    <row r="3096" ht="15.75" customHeight="1">
      <c r="A3096" s="52">
        <v>260210.0</v>
      </c>
      <c r="B3096" s="53" t="s">
        <v>70</v>
      </c>
      <c r="C3096" s="53" t="s">
        <v>71</v>
      </c>
      <c r="D3096" s="22">
        <v>207449.0</v>
      </c>
      <c r="E3096" s="53" t="s">
        <v>119</v>
      </c>
      <c r="F3096" s="54">
        <v>1.0681165E7</v>
      </c>
      <c r="G3096" s="53" t="s">
        <v>2120</v>
      </c>
      <c r="H3096" s="55">
        <v>2101.0</v>
      </c>
      <c r="I3096" s="55" t="s">
        <v>81</v>
      </c>
      <c r="J3096" s="55" t="s">
        <v>126</v>
      </c>
      <c r="K3096" s="53" t="s">
        <v>73</v>
      </c>
      <c r="L3096" s="53"/>
      <c r="M3096" s="53">
        <v>4.0</v>
      </c>
      <c r="N3096" s="53" t="s">
        <v>52</v>
      </c>
      <c r="O3096" s="25">
        <v>455.765</v>
      </c>
      <c r="P3096" s="25">
        <f>'LISTA DOS ITENS'!$O3096*'LISTA DOS ITENS'!$M3096</f>
        <v>1823.06</v>
      </c>
      <c r="Q3096" s="25">
        <v>455.76</v>
      </c>
      <c r="R3096" s="25">
        <f>'LISTA DOS ITENS'!$Q3096*'LISTA DOS ITENS'!$M3096</f>
        <v>1823.04</v>
      </c>
      <c r="S3096" s="56">
        <f>IF('LISTA DOS ITENS'!$P3096&gt;'LISTA DOS ITENS'!$R3096,'LISTA DOS ITENS'!$P3096,'LISTA DOS ITENS'!$R3096)</f>
        <v>1823.06</v>
      </c>
      <c r="T3096" s="25">
        <v>29.255114777308638</v>
      </c>
      <c r="U3096" s="25">
        <f>'LISTA DOS ITENS'!$T3096*'LISTA DOS ITENS'!$M3096</f>
        <v>117.0204591</v>
      </c>
      <c r="V3096" s="56">
        <f t="array" ref="V3096">INDEX('RESUMO - LOTES E VMA'!$F$3:$F$181,MATCH('LISTA DOS ITENS'!$D3096,'RESUMO - LOTES E VMA'!$A$3:$A$181,0))</f>
        <v>34169.51234</v>
      </c>
      <c r="W3096" s="57">
        <f>'LISTA DOS ITENS'!$U3096/'LISTA DOS ITENS'!$V3096</f>
        <v>0.003424703811</v>
      </c>
      <c r="X3096" s="53" t="s">
        <v>53</v>
      </c>
      <c r="Y3096" s="53" t="s">
        <v>290</v>
      </c>
      <c r="Z3096" s="58" t="str">
        <f>'LISTA DOS ITENS'!$F3096&amp;"-"&amp;'LISTA DOS ITENS'!$H3096&amp;"-"&amp;'LISTA DOS ITENS'!$J3096&amp;"-"&amp;'LISTA DOS ITENS'!$K3096&amp;"-"&amp;'LISTA DOS ITENS'!$I3096</f>
        <v>10681165-2101-0026-CONS/NAC-ED-1000-01.01</v>
      </c>
      <c r="AA3096" s="59" t="str">
        <f t="array" ref="AA3096">INDEX('RESUMO - LOTES E VMA'!$M$3:$M$181,MATCH('LISTA DOS ITENS'!$D3096,'RESUMO - LOTES E VMA'!$A$3:$A$181,0))</f>
        <v>Para Leilão</v>
      </c>
      <c r="AB3096" s="60">
        <f t="array" ref="AB3096">INDEX('RESUMO - LOTES E VMA'!$J$3:$J$181,MATCH('LISTA DOS ITENS'!$D3096,'RESUMO - LOTES E VMA'!$A$3:$A$181,0))</f>
        <v>0.07140660846</v>
      </c>
      <c r="AC3096" s="29" t="str">
        <f t="array" ref="AC3096">INDEX('RESUMO - LOTES E VMA'!$L$3:$L$181,MATCH('LISTA DOS ITENS'!$D3096,'RESUMO - LOTES E VMA'!$A$3:$A$181,0))</f>
        <v>1% do Valor de Comparação do VMA</v>
      </c>
      <c r="AD3096" s="53" t="str">
        <f>VLOOKUP(Tabela1[[#This Row],[Índice]],[1]Planilha1!$A:$A,1,0)</f>
        <v>#ERROR!</v>
      </c>
    </row>
    <row r="3097" ht="15.75" customHeight="1">
      <c r="A3097" s="52">
        <v>260211.0</v>
      </c>
      <c r="B3097" s="53" t="s">
        <v>70</v>
      </c>
      <c r="C3097" s="53" t="s">
        <v>71</v>
      </c>
      <c r="D3097" s="22">
        <v>207449.0</v>
      </c>
      <c r="E3097" s="53" t="s">
        <v>119</v>
      </c>
      <c r="F3097" s="54">
        <v>1.1016359E7</v>
      </c>
      <c r="G3097" s="53" t="s">
        <v>2106</v>
      </c>
      <c r="H3097" s="55">
        <v>2101.0</v>
      </c>
      <c r="I3097" s="55" t="s">
        <v>81</v>
      </c>
      <c r="J3097" s="55" t="s">
        <v>126</v>
      </c>
      <c r="K3097" s="53" t="s">
        <v>73</v>
      </c>
      <c r="L3097" s="53"/>
      <c r="M3097" s="53">
        <v>5.0</v>
      </c>
      <c r="N3097" s="53" t="s">
        <v>52</v>
      </c>
      <c r="O3097" s="25">
        <v>74.512</v>
      </c>
      <c r="P3097" s="25">
        <f>'LISTA DOS ITENS'!$O3097*'LISTA DOS ITENS'!$M3097</f>
        <v>372.56</v>
      </c>
      <c r="Q3097" s="25">
        <v>74.51</v>
      </c>
      <c r="R3097" s="25">
        <f>'LISTA DOS ITENS'!$Q3097*'LISTA DOS ITENS'!$M3097</f>
        <v>372.55</v>
      </c>
      <c r="S3097" s="56">
        <f>IF('LISTA DOS ITENS'!$P3097&gt;'LISTA DOS ITENS'!$R3097,'LISTA DOS ITENS'!$P3097,'LISTA DOS ITENS'!$R3097)</f>
        <v>372.56</v>
      </c>
      <c r="T3097" s="25">
        <v>4.78277734346425</v>
      </c>
      <c r="U3097" s="25">
        <f>'LISTA DOS ITENS'!$T3097*'LISTA DOS ITENS'!$M3097</f>
        <v>23.91388672</v>
      </c>
      <c r="V3097" s="56">
        <f t="array" ref="V3097">INDEX('RESUMO - LOTES E VMA'!$F$3:$F$181,MATCH('LISTA DOS ITENS'!$D3097,'RESUMO - LOTES E VMA'!$A$3:$A$181,0))</f>
        <v>34169.51234</v>
      </c>
      <c r="W3097" s="57">
        <f>'LISTA DOS ITENS'!$U3097/'LISTA DOS ITENS'!$V3097</f>
        <v>0.0006998603458</v>
      </c>
      <c r="X3097" s="53" t="s">
        <v>53</v>
      </c>
      <c r="Y3097" s="53" t="s">
        <v>290</v>
      </c>
      <c r="Z3097" s="58" t="str">
        <f>'LISTA DOS ITENS'!$F3097&amp;"-"&amp;'LISTA DOS ITENS'!$H3097&amp;"-"&amp;'LISTA DOS ITENS'!$J3097&amp;"-"&amp;'LISTA DOS ITENS'!$K3097&amp;"-"&amp;'LISTA DOS ITENS'!$I3097</f>
        <v>11016359-2101-0026-CONS/NAC-ED-1000-01.01</v>
      </c>
      <c r="AA3097" s="59" t="str">
        <f t="array" ref="AA3097">INDEX('RESUMO - LOTES E VMA'!$M$3:$M$181,MATCH('LISTA DOS ITENS'!$D3097,'RESUMO - LOTES E VMA'!$A$3:$A$181,0))</f>
        <v>Para Leilão</v>
      </c>
      <c r="AB3097" s="60">
        <f t="array" ref="AB3097">INDEX('RESUMO - LOTES E VMA'!$J$3:$J$181,MATCH('LISTA DOS ITENS'!$D3097,'RESUMO - LOTES E VMA'!$A$3:$A$181,0))</f>
        <v>0.07140660846</v>
      </c>
      <c r="AC3097" s="29" t="str">
        <f t="array" ref="AC3097">INDEX('RESUMO - LOTES E VMA'!$L$3:$L$181,MATCH('LISTA DOS ITENS'!$D3097,'RESUMO - LOTES E VMA'!$A$3:$A$181,0))</f>
        <v>1% do Valor de Comparação do VMA</v>
      </c>
      <c r="AD3097" s="53" t="str">
        <f>VLOOKUP(Tabela1[[#This Row],[Índice]],[1]Planilha1!$A:$A,1,0)</f>
        <v>#ERROR!</v>
      </c>
    </row>
    <row r="3098" ht="15.75" customHeight="1">
      <c r="A3098" s="52">
        <v>260212.0</v>
      </c>
      <c r="B3098" s="53" t="s">
        <v>70</v>
      </c>
      <c r="C3098" s="53" t="s">
        <v>71</v>
      </c>
      <c r="D3098" s="22">
        <v>207449.0</v>
      </c>
      <c r="E3098" s="53" t="s">
        <v>119</v>
      </c>
      <c r="F3098" s="54">
        <v>1.1116657E7</v>
      </c>
      <c r="G3098" s="53" t="s">
        <v>2105</v>
      </c>
      <c r="H3098" s="55">
        <v>2101.0</v>
      </c>
      <c r="I3098" s="55"/>
      <c r="J3098" s="55" t="s">
        <v>126</v>
      </c>
      <c r="K3098" s="53" t="s">
        <v>73</v>
      </c>
      <c r="L3098" s="53"/>
      <c r="M3098" s="53">
        <v>8.0</v>
      </c>
      <c r="N3098" s="53" t="s">
        <v>52</v>
      </c>
      <c r="O3098" s="25">
        <v>286.1575</v>
      </c>
      <c r="P3098" s="25">
        <f>'LISTA DOS ITENS'!$O3098*'LISTA DOS ITENS'!$M3098</f>
        <v>2289.26</v>
      </c>
      <c r="Q3098" s="25">
        <v>331.27</v>
      </c>
      <c r="R3098" s="25">
        <f>'LISTA DOS ITENS'!$Q3098*'LISTA DOS ITENS'!$M3098</f>
        <v>2650.16</v>
      </c>
      <c r="S3098" s="56">
        <f>IF('LISTA DOS ITENS'!$P3098&gt;'LISTA DOS ITENS'!$R3098,'LISTA DOS ITENS'!$P3098,'LISTA DOS ITENS'!$R3098)</f>
        <v>2650.16</v>
      </c>
      <c r="T3098" s="25">
        <v>21.26413435202526</v>
      </c>
      <c r="U3098" s="25">
        <f>'LISTA DOS ITENS'!$T3098*'LISTA DOS ITENS'!$M3098</f>
        <v>170.1130748</v>
      </c>
      <c r="V3098" s="56">
        <f t="array" ref="V3098">INDEX('RESUMO - LOTES E VMA'!$F$3:$F$181,MATCH('LISTA DOS ITENS'!$D3098,'RESUMO - LOTES E VMA'!$A$3:$A$181,0))</f>
        <v>34169.51234</v>
      </c>
      <c r="W3098" s="57">
        <f>'LISTA DOS ITENS'!$U3098/'LISTA DOS ITENS'!$V3098</f>
        <v>0.004978504614</v>
      </c>
      <c r="X3098" s="53" t="s">
        <v>53</v>
      </c>
      <c r="Y3098" s="53" t="s">
        <v>290</v>
      </c>
      <c r="Z3098" s="58" t="str">
        <f>'LISTA DOS ITENS'!$F3098&amp;"-"&amp;'LISTA DOS ITENS'!$H3098&amp;"-"&amp;'LISTA DOS ITENS'!$J3098&amp;"-"&amp;'LISTA DOS ITENS'!$K3098&amp;"-"&amp;'LISTA DOS ITENS'!$I3098</f>
        <v>11116657-2101-0026-CONS/NAC-</v>
      </c>
      <c r="AA3098" s="59" t="str">
        <f t="array" ref="AA3098">INDEX('RESUMO - LOTES E VMA'!$M$3:$M$181,MATCH('LISTA DOS ITENS'!$D3098,'RESUMO - LOTES E VMA'!$A$3:$A$181,0))</f>
        <v>Para Leilão</v>
      </c>
      <c r="AB3098" s="60">
        <f t="array" ref="AB3098">INDEX('RESUMO - LOTES E VMA'!$J$3:$J$181,MATCH('LISTA DOS ITENS'!$D3098,'RESUMO - LOTES E VMA'!$A$3:$A$181,0))</f>
        <v>0.07140660846</v>
      </c>
      <c r="AC3098" s="29" t="str">
        <f t="array" ref="AC3098">INDEX('RESUMO - LOTES E VMA'!$L$3:$L$181,MATCH('LISTA DOS ITENS'!$D3098,'RESUMO - LOTES E VMA'!$A$3:$A$181,0))</f>
        <v>1% do Valor de Comparação do VMA</v>
      </c>
      <c r="AD3098" s="53" t="str">
        <f>VLOOKUP(Tabela1[[#This Row],[Índice]],[1]Planilha1!$A:$A,1,0)</f>
        <v>#ERROR!</v>
      </c>
    </row>
    <row r="3099" ht="15.75" customHeight="1">
      <c r="A3099" s="52">
        <v>260213.0</v>
      </c>
      <c r="B3099" s="53" t="s">
        <v>70</v>
      </c>
      <c r="C3099" s="53" t="s">
        <v>71</v>
      </c>
      <c r="D3099" s="22">
        <v>207449.0</v>
      </c>
      <c r="E3099" s="53" t="s">
        <v>119</v>
      </c>
      <c r="F3099" s="54">
        <v>1.1124975E7</v>
      </c>
      <c r="G3099" s="53" t="s">
        <v>2121</v>
      </c>
      <c r="H3099" s="55">
        <v>2101.0</v>
      </c>
      <c r="I3099" s="55" t="s">
        <v>81</v>
      </c>
      <c r="J3099" s="55" t="s">
        <v>126</v>
      </c>
      <c r="K3099" s="53" t="s">
        <v>117</v>
      </c>
      <c r="L3099" s="53"/>
      <c r="M3099" s="53">
        <v>24.0</v>
      </c>
      <c r="N3099" s="53" t="s">
        <v>52</v>
      </c>
      <c r="O3099" s="25">
        <v>51.24877192982456</v>
      </c>
      <c r="P3099" s="25">
        <f>'LISTA DOS ITENS'!$O3099*'LISTA DOS ITENS'!$M3099</f>
        <v>1229.970526</v>
      </c>
      <c r="Q3099" s="25">
        <v>113.34</v>
      </c>
      <c r="R3099" s="25">
        <f>'LISTA DOS ITENS'!$Q3099*'LISTA DOS ITENS'!$M3099</f>
        <v>2720.16</v>
      </c>
      <c r="S3099" s="56">
        <f>IF('LISTA DOS ITENS'!$P3099&gt;'LISTA DOS ITENS'!$R3099,'LISTA DOS ITENS'!$P3099,'LISTA DOS ITENS'!$R3099)</f>
        <v>2720.16</v>
      </c>
      <c r="T3099" s="25">
        <v>7.275264851808323</v>
      </c>
      <c r="U3099" s="25">
        <f>'LISTA DOS ITENS'!$T3099*'LISTA DOS ITENS'!$M3099</f>
        <v>174.6063564</v>
      </c>
      <c r="V3099" s="56">
        <f t="array" ref="V3099">INDEX('RESUMO - LOTES E VMA'!$F$3:$F$181,MATCH('LISTA DOS ITENS'!$D3099,'RESUMO - LOTES E VMA'!$A$3:$A$181,0))</f>
        <v>34169.51234</v>
      </c>
      <c r="W3099" s="57">
        <f>'LISTA DOS ITENS'!$U3099/'LISTA DOS ITENS'!$V3099</f>
        <v>0.005110004343</v>
      </c>
      <c r="X3099" s="53" t="s">
        <v>53</v>
      </c>
      <c r="Y3099" s="53" t="s">
        <v>290</v>
      </c>
      <c r="Z3099" s="58" t="str">
        <f>'LISTA DOS ITENS'!$F3099&amp;"-"&amp;'LISTA DOS ITENS'!$H3099&amp;"-"&amp;'LISTA DOS ITENS'!$J3099&amp;"-"&amp;'LISTA DOS ITENS'!$K3099&amp;"-"&amp;'LISTA DOS ITENS'!$I3099</f>
        <v>11124975-2101-0026-CONS/IAMN-ED-1000-01.01</v>
      </c>
      <c r="AA3099" s="59" t="str">
        <f t="array" ref="AA3099">INDEX('RESUMO - LOTES E VMA'!$M$3:$M$181,MATCH('LISTA DOS ITENS'!$D3099,'RESUMO - LOTES E VMA'!$A$3:$A$181,0))</f>
        <v>Para Leilão</v>
      </c>
      <c r="AB3099" s="60">
        <f t="array" ref="AB3099">INDEX('RESUMO - LOTES E VMA'!$J$3:$J$181,MATCH('LISTA DOS ITENS'!$D3099,'RESUMO - LOTES E VMA'!$A$3:$A$181,0))</f>
        <v>0.07140660846</v>
      </c>
      <c r="AC3099" s="29" t="str">
        <f t="array" ref="AC3099">INDEX('RESUMO - LOTES E VMA'!$L$3:$L$181,MATCH('LISTA DOS ITENS'!$D3099,'RESUMO - LOTES E VMA'!$A$3:$A$181,0))</f>
        <v>1% do Valor de Comparação do VMA</v>
      </c>
      <c r="AD3099" s="53" t="str">
        <f>VLOOKUP(Tabela1[[#This Row],[Índice]],[1]Planilha1!$A:$A,1,0)</f>
        <v>#ERROR!</v>
      </c>
    </row>
    <row r="3100" ht="15.75" customHeight="1">
      <c r="A3100" s="52">
        <v>260214.0</v>
      </c>
      <c r="B3100" s="53" t="s">
        <v>70</v>
      </c>
      <c r="C3100" s="53" t="s">
        <v>71</v>
      </c>
      <c r="D3100" s="22">
        <v>207449.0</v>
      </c>
      <c r="E3100" s="53" t="s">
        <v>119</v>
      </c>
      <c r="F3100" s="54">
        <v>1.1124975E7</v>
      </c>
      <c r="G3100" s="53" t="s">
        <v>2121</v>
      </c>
      <c r="H3100" s="55">
        <v>2101.0</v>
      </c>
      <c r="I3100" s="55" t="s">
        <v>130</v>
      </c>
      <c r="J3100" s="55" t="s">
        <v>126</v>
      </c>
      <c r="K3100" s="53" t="s">
        <v>80</v>
      </c>
      <c r="L3100" s="53"/>
      <c r="M3100" s="53">
        <v>25.0</v>
      </c>
      <c r="N3100" s="53" t="s">
        <v>52</v>
      </c>
      <c r="O3100" s="25">
        <v>93.03280000000001</v>
      </c>
      <c r="P3100" s="25">
        <f>'LISTA DOS ITENS'!$O3100*'LISTA DOS ITENS'!$M3100</f>
        <v>2325.82</v>
      </c>
      <c r="Q3100" s="25">
        <v>113.34</v>
      </c>
      <c r="R3100" s="25">
        <f>'LISTA DOS ITENS'!$Q3100*'LISTA DOS ITENS'!$M3100</f>
        <v>2833.5</v>
      </c>
      <c r="S3100" s="56">
        <f>IF('LISTA DOS ITENS'!$P3100&gt;'LISTA DOS ITENS'!$R3100,'LISTA DOS ITENS'!$P3100,'LISTA DOS ITENS'!$R3100)</f>
        <v>2833.5</v>
      </c>
      <c r="T3100" s="25">
        <v>7.275264851808323</v>
      </c>
      <c r="U3100" s="25">
        <f>'LISTA DOS ITENS'!$T3100*'LISTA DOS ITENS'!$M3100</f>
        <v>181.8816213</v>
      </c>
      <c r="V3100" s="56">
        <f t="array" ref="V3100">INDEX('RESUMO - LOTES E VMA'!$F$3:$F$181,MATCH('LISTA DOS ITENS'!$D3100,'RESUMO - LOTES E VMA'!$A$3:$A$181,0))</f>
        <v>34169.51234</v>
      </c>
      <c r="W3100" s="57">
        <f>'LISTA DOS ITENS'!$U3100/'LISTA DOS ITENS'!$V3100</f>
        <v>0.005322921191</v>
      </c>
      <c r="X3100" s="53" t="s">
        <v>53</v>
      </c>
      <c r="Y3100" s="53" t="s">
        <v>290</v>
      </c>
      <c r="Z3100" s="58" t="str">
        <f>'LISTA DOS ITENS'!$F3100&amp;"-"&amp;'LISTA DOS ITENS'!$H3100&amp;"-"&amp;'LISTA DOS ITENS'!$J3100&amp;"-"&amp;'LISTA DOS ITENS'!$K3100&amp;"-"&amp;'LISTA DOS ITENS'!$I3100</f>
        <v>11124975-2101-0026-IMOB/NAC-ED-1000-01.02</v>
      </c>
      <c r="AA3100" s="59" t="str">
        <f t="array" ref="AA3100">INDEX('RESUMO - LOTES E VMA'!$M$3:$M$181,MATCH('LISTA DOS ITENS'!$D3100,'RESUMO - LOTES E VMA'!$A$3:$A$181,0))</f>
        <v>Para Leilão</v>
      </c>
      <c r="AB3100" s="60">
        <f t="array" ref="AB3100">INDEX('RESUMO - LOTES E VMA'!$J$3:$J$181,MATCH('LISTA DOS ITENS'!$D3100,'RESUMO - LOTES E VMA'!$A$3:$A$181,0))</f>
        <v>0.07140660846</v>
      </c>
      <c r="AC3100" s="29" t="str">
        <f t="array" ref="AC3100">INDEX('RESUMO - LOTES E VMA'!$L$3:$L$181,MATCH('LISTA DOS ITENS'!$D3100,'RESUMO - LOTES E VMA'!$A$3:$A$181,0))</f>
        <v>1% do Valor de Comparação do VMA</v>
      </c>
      <c r="AD3100" s="53" t="str">
        <f>VLOOKUP(Tabela1[[#This Row],[Índice]],[1]Planilha1!$A:$A,1,0)</f>
        <v>#ERROR!</v>
      </c>
    </row>
    <row r="3101" ht="15.75" customHeight="1">
      <c r="A3101" s="52">
        <v>260215.0</v>
      </c>
      <c r="B3101" s="53" t="s">
        <v>70</v>
      </c>
      <c r="C3101" s="53" t="s">
        <v>71</v>
      </c>
      <c r="D3101" s="22">
        <v>207449.0</v>
      </c>
      <c r="E3101" s="53" t="s">
        <v>119</v>
      </c>
      <c r="F3101" s="54">
        <v>1.112508E7</v>
      </c>
      <c r="G3101" s="53" t="s">
        <v>2113</v>
      </c>
      <c r="H3101" s="55">
        <v>2101.0</v>
      </c>
      <c r="I3101" s="55" t="s">
        <v>81</v>
      </c>
      <c r="J3101" s="55" t="s">
        <v>126</v>
      </c>
      <c r="K3101" s="53" t="s">
        <v>73</v>
      </c>
      <c r="L3101" s="53"/>
      <c r="M3101" s="53">
        <v>31.0</v>
      </c>
      <c r="N3101" s="53" t="s">
        <v>52</v>
      </c>
      <c r="O3101" s="25">
        <v>209.6509677419355</v>
      </c>
      <c r="P3101" s="25">
        <f>'LISTA DOS ITENS'!$O3101*'LISTA DOS ITENS'!$M3101</f>
        <v>6499.18</v>
      </c>
      <c r="Q3101" s="25">
        <v>215.82</v>
      </c>
      <c r="R3101" s="25">
        <f>'LISTA DOS ITENS'!$Q3101*'LISTA DOS ITENS'!$M3101</f>
        <v>6690.42</v>
      </c>
      <c r="S3101" s="56">
        <f>IF('LISTA DOS ITENS'!$P3101&gt;'LISTA DOS ITENS'!$R3101,'LISTA DOS ITENS'!$P3101,'LISTA DOS ITENS'!$R3101)</f>
        <v>6690.42</v>
      </c>
      <c r="T3101" s="25">
        <v>13.853429154025694</v>
      </c>
      <c r="U3101" s="25">
        <f>'LISTA DOS ITENS'!$T3101*'LISTA DOS ITENS'!$M3101</f>
        <v>429.4563038</v>
      </c>
      <c r="V3101" s="56">
        <f t="array" ref="V3101">INDEX('RESUMO - LOTES E VMA'!$F$3:$F$181,MATCH('LISTA DOS ITENS'!$D3101,'RESUMO - LOTES E VMA'!$A$3:$A$181,0))</f>
        <v>34169.51234</v>
      </c>
      <c r="W3101" s="57">
        <f>'LISTA DOS ITENS'!$U3101/'LISTA DOS ITENS'!$V3101</f>
        <v>0.012568406</v>
      </c>
      <c r="X3101" s="53" t="s">
        <v>53</v>
      </c>
      <c r="Y3101" s="53" t="s">
        <v>290</v>
      </c>
      <c r="Z3101" s="58" t="str">
        <f>'LISTA DOS ITENS'!$F3101&amp;"-"&amp;'LISTA DOS ITENS'!$H3101&amp;"-"&amp;'LISTA DOS ITENS'!$J3101&amp;"-"&amp;'LISTA DOS ITENS'!$K3101&amp;"-"&amp;'LISTA DOS ITENS'!$I3101</f>
        <v>11125080-2101-0026-CONS/NAC-ED-1000-01.01</v>
      </c>
      <c r="AA3101" s="59" t="str">
        <f t="array" ref="AA3101">INDEX('RESUMO - LOTES E VMA'!$M$3:$M$181,MATCH('LISTA DOS ITENS'!$D3101,'RESUMO - LOTES E VMA'!$A$3:$A$181,0))</f>
        <v>Para Leilão</v>
      </c>
      <c r="AB3101" s="60">
        <f t="array" ref="AB3101">INDEX('RESUMO - LOTES E VMA'!$J$3:$J$181,MATCH('LISTA DOS ITENS'!$D3101,'RESUMO - LOTES E VMA'!$A$3:$A$181,0))</f>
        <v>0.07140660846</v>
      </c>
      <c r="AC3101" s="29" t="str">
        <f t="array" ref="AC3101">INDEX('RESUMO - LOTES E VMA'!$L$3:$L$181,MATCH('LISTA DOS ITENS'!$D3101,'RESUMO - LOTES E VMA'!$A$3:$A$181,0))</f>
        <v>1% do Valor de Comparação do VMA</v>
      </c>
      <c r="AD3101" s="53" t="str">
        <f>VLOOKUP(Tabela1[[#This Row],[Índice]],[1]Planilha1!$A:$A,1,0)</f>
        <v>#ERROR!</v>
      </c>
    </row>
    <row r="3102" ht="15.75" customHeight="1">
      <c r="A3102" s="52">
        <v>260216.0</v>
      </c>
      <c r="B3102" s="53" t="s">
        <v>70</v>
      </c>
      <c r="C3102" s="53" t="s">
        <v>71</v>
      </c>
      <c r="D3102" s="22">
        <v>207449.0</v>
      </c>
      <c r="E3102" s="53" t="s">
        <v>119</v>
      </c>
      <c r="F3102" s="54">
        <v>1.112508E7</v>
      </c>
      <c r="G3102" s="53" t="s">
        <v>2113</v>
      </c>
      <c r="H3102" s="55">
        <v>2101.0</v>
      </c>
      <c r="I3102" s="55" t="s">
        <v>130</v>
      </c>
      <c r="J3102" s="55" t="s">
        <v>126</v>
      </c>
      <c r="K3102" s="53" t="s">
        <v>73</v>
      </c>
      <c r="L3102" s="53"/>
      <c r="M3102" s="53">
        <v>16.0</v>
      </c>
      <c r="N3102" s="53" t="s">
        <v>52</v>
      </c>
      <c r="O3102" s="25">
        <v>220.22125</v>
      </c>
      <c r="P3102" s="25">
        <f>'LISTA DOS ITENS'!$O3102*'LISTA DOS ITENS'!$M3102</f>
        <v>3523.54</v>
      </c>
      <c r="Q3102" s="25">
        <v>215.82</v>
      </c>
      <c r="R3102" s="25">
        <f>'LISTA DOS ITENS'!$Q3102*'LISTA DOS ITENS'!$M3102</f>
        <v>3453.12</v>
      </c>
      <c r="S3102" s="56">
        <f>IF('LISTA DOS ITENS'!$P3102&gt;'LISTA DOS ITENS'!$R3102,'LISTA DOS ITENS'!$P3102,'LISTA DOS ITENS'!$R3102)</f>
        <v>3523.54</v>
      </c>
      <c r="T3102" s="25">
        <v>13.853429154025694</v>
      </c>
      <c r="U3102" s="25">
        <f>'LISTA DOS ITENS'!$T3102*'LISTA DOS ITENS'!$M3102</f>
        <v>221.6548665</v>
      </c>
      <c r="V3102" s="56">
        <f t="array" ref="V3102">INDEX('RESUMO - LOTES E VMA'!$F$3:$F$181,MATCH('LISTA DOS ITENS'!$D3102,'RESUMO - LOTES E VMA'!$A$3:$A$181,0))</f>
        <v>34169.51234</v>
      </c>
      <c r="W3102" s="57">
        <f>'LISTA DOS ITENS'!$U3102/'LISTA DOS ITENS'!$V3102</f>
        <v>0.006486919225</v>
      </c>
      <c r="X3102" s="53" t="s">
        <v>53</v>
      </c>
      <c r="Y3102" s="53" t="s">
        <v>290</v>
      </c>
      <c r="Z3102" s="58" t="str">
        <f>'LISTA DOS ITENS'!$F3102&amp;"-"&amp;'LISTA DOS ITENS'!$H3102&amp;"-"&amp;'LISTA DOS ITENS'!$J3102&amp;"-"&amp;'LISTA DOS ITENS'!$K3102&amp;"-"&amp;'LISTA DOS ITENS'!$I3102</f>
        <v>11125080-2101-0026-CONS/NAC-ED-1000-01.02</v>
      </c>
      <c r="AA3102" s="59" t="str">
        <f t="array" ref="AA3102">INDEX('RESUMO - LOTES E VMA'!$M$3:$M$181,MATCH('LISTA DOS ITENS'!$D3102,'RESUMO - LOTES E VMA'!$A$3:$A$181,0))</f>
        <v>Para Leilão</v>
      </c>
      <c r="AB3102" s="60">
        <f t="array" ref="AB3102">INDEX('RESUMO - LOTES E VMA'!$J$3:$J$181,MATCH('LISTA DOS ITENS'!$D3102,'RESUMO - LOTES E VMA'!$A$3:$A$181,0))</f>
        <v>0.07140660846</v>
      </c>
      <c r="AC3102" s="29" t="str">
        <f t="array" ref="AC3102">INDEX('RESUMO - LOTES E VMA'!$L$3:$L$181,MATCH('LISTA DOS ITENS'!$D3102,'RESUMO - LOTES E VMA'!$A$3:$A$181,0))</f>
        <v>1% do Valor de Comparação do VMA</v>
      </c>
      <c r="AD3102" s="53" t="str">
        <f>VLOOKUP(Tabela1[[#This Row],[Índice]],[1]Planilha1!$A:$A,1,0)</f>
        <v>#ERROR!</v>
      </c>
    </row>
    <row r="3103" ht="15.75" customHeight="1">
      <c r="A3103" s="52">
        <v>260217.0</v>
      </c>
      <c r="B3103" s="53" t="s">
        <v>70</v>
      </c>
      <c r="C3103" s="53" t="s">
        <v>71</v>
      </c>
      <c r="D3103" s="22">
        <v>207449.0</v>
      </c>
      <c r="E3103" s="53" t="s">
        <v>119</v>
      </c>
      <c r="F3103" s="54">
        <v>1.112508E7</v>
      </c>
      <c r="G3103" s="53" t="s">
        <v>2113</v>
      </c>
      <c r="H3103" s="55">
        <v>2101.0</v>
      </c>
      <c r="I3103" s="55"/>
      <c r="J3103" s="55" t="s">
        <v>126</v>
      </c>
      <c r="K3103" s="53" t="s">
        <v>80</v>
      </c>
      <c r="L3103" s="53"/>
      <c r="M3103" s="53">
        <v>6.0</v>
      </c>
      <c r="N3103" s="53" t="s">
        <v>52</v>
      </c>
      <c r="O3103" s="25">
        <v>184.035</v>
      </c>
      <c r="P3103" s="25">
        <f>'LISTA DOS ITENS'!$O3103*'LISTA DOS ITENS'!$M3103</f>
        <v>1104.21</v>
      </c>
      <c r="Q3103" s="25">
        <v>215.82</v>
      </c>
      <c r="R3103" s="25">
        <f>'LISTA DOS ITENS'!$Q3103*'LISTA DOS ITENS'!$M3103</f>
        <v>1294.92</v>
      </c>
      <c r="S3103" s="56">
        <f>IF('LISTA DOS ITENS'!$P3103&gt;'LISTA DOS ITENS'!$R3103,'LISTA DOS ITENS'!$P3103,'LISTA DOS ITENS'!$R3103)</f>
        <v>1294.92</v>
      </c>
      <c r="T3103" s="25">
        <v>13.853429154025694</v>
      </c>
      <c r="U3103" s="25">
        <f>'LISTA DOS ITENS'!$T3103*'LISTA DOS ITENS'!$M3103</f>
        <v>83.12057492</v>
      </c>
      <c r="V3103" s="56">
        <f t="array" ref="V3103">INDEX('RESUMO - LOTES E VMA'!$F$3:$F$181,MATCH('LISTA DOS ITENS'!$D3103,'RESUMO - LOTES E VMA'!$A$3:$A$181,0))</f>
        <v>34169.51234</v>
      </c>
      <c r="W3103" s="57">
        <f>'LISTA DOS ITENS'!$U3103/'LISTA DOS ITENS'!$V3103</f>
        <v>0.002432594709</v>
      </c>
      <c r="X3103" s="53" t="s">
        <v>53</v>
      </c>
      <c r="Y3103" s="53" t="s">
        <v>290</v>
      </c>
      <c r="Z3103" s="58" t="str">
        <f>'LISTA DOS ITENS'!$F3103&amp;"-"&amp;'LISTA DOS ITENS'!$H3103&amp;"-"&amp;'LISTA DOS ITENS'!$J3103&amp;"-"&amp;'LISTA DOS ITENS'!$K3103&amp;"-"&amp;'LISTA DOS ITENS'!$I3103</f>
        <v>11125080-2101-0026-IMOB/NAC-</v>
      </c>
      <c r="AA3103" s="59" t="str">
        <f t="array" ref="AA3103">INDEX('RESUMO - LOTES E VMA'!$M$3:$M$181,MATCH('LISTA DOS ITENS'!$D3103,'RESUMO - LOTES E VMA'!$A$3:$A$181,0))</f>
        <v>Para Leilão</v>
      </c>
      <c r="AB3103" s="60">
        <f t="array" ref="AB3103">INDEX('RESUMO - LOTES E VMA'!$J$3:$J$181,MATCH('LISTA DOS ITENS'!$D3103,'RESUMO - LOTES E VMA'!$A$3:$A$181,0))</f>
        <v>0.07140660846</v>
      </c>
      <c r="AC3103" s="29" t="str">
        <f t="array" ref="AC3103">INDEX('RESUMO - LOTES E VMA'!$L$3:$L$181,MATCH('LISTA DOS ITENS'!$D3103,'RESUMO - LOTES E VMA'!$A$3:$A$181,0))</f>
        <v>1% do Valor de Comparação do VMA</v>
      </c>
      <c r="AD3103" s="53" t="str">
        <f>VLOOKUP(Tabela1[[#This Row],[Índice]],[1]Planilha1!$A:$A,1,0)</f>
        <v>#ERROR!</v>
      </c>
    </row>
    <row r="3104" ht="15.75" customHeight="1">
      <c r="A3104" s="52">
        <v>260218.0</v>
      </c>
      <c r="B3104" s="53" t="s">
        <v>70</v>
      </c>
      <c r="C3104" s="53" t="s">
        <v>71</v>
      </c>
      <c r="D3104" s="22">
        <v>207449.0</v>
      </c>
      <c r="E3104" s="53" t="s">
        <v>119</v>
      </c>
      <c r="F3104" s="54">
        <v>1.112508E7</v>
      </c>
      <c r="G3104" s="53" t="s">
        <v>2113</v>
      </c>
      <c r="H3104" s="55">
        <v>2101.0</v>
      </c>
      <c r="I3104" s="55" t="s">
        <v>81</v>
      </c>
      <c r="J3104" s="55" t="s">
        <v>126</v>
      </c>
      <c r="K3104" s="53" t="s">
        <v>80</v>
      </c>
      <c r="L3104" s="53"/>
      <c r="M3104" s="53">
        <v>3.0</v>
      </c>
      <c r="N3104" s="53" t="s">
        <v>52</v>
      </c>
      <c r="O3104" s="25">
        <v>163.86333333333332</v>
      </c>
      <c r="P3104" s="25">
        <f>'LISTA DOS ITENS'!$O3104*'LISTA DOS ITENS'!$M3104</f>
        <v>491.59</v>
      </c>
      <c r="Q3104" s="25">
        <v>215.82</v>
      </c>
      <c r="R3104" s="25">
        <f>'LISTA DOS ITENS'!$Q3104*'LISTA DOS ITENS'!$M3104</f>
        <v>647.46</v>
      </c>
      <c r="S3104" s="56">
        <f>IF('LISTA DOS ITENS'!$P3104&gt;'LISTA DOS ITENS'!$R3104,'LISTA DOS ITENS'!$P3104,'LISTA DOS ITENS'!$R3104)</f>
        <v>647.46</v>
      </c>
      <c r="T3104" s="25">
        <v>13.853429154025694</v>
      </c>
      <c r="U3104" s="25">
        <f>'LISTA DOS ITENS'!$T3104*'LISTA DOS ITENS'!$M3104</f>
        <v>41.56028746</v>
      </c>
      <c r="V3104" s="56">
        <f t="array" ref="V3104">INDEX('RESUMO - LOTES E VMA'!$F$3:$F$181,MATCH('LISTA DOS ITENS'!$D3104,'RESUMO - LOTES E VMA'!$A$3:$A$181,0))</f>
        <v>34169.51234</v>
      </c>
      <c r="W3104" s="57">
        <f>'LISTA DOS ITENS'!$U3104/'LISTA DOS ITENS'!$V3104</f>
        <v>0.001216297355</v>
      </c>
      <c r="X3104" s="53" t="s">
        <v>53</v>
      </c>
      <c r="Y3104" s="53" t="s">
        <v>290</v>
      </c>
      <c r="Z3104" s="58" t="str">
        <f>'LISTA DOS ITENS'!$F3104&amp;"-"&amp;'LISTA DOS ITENS'!$H3104&amp;"-"&amp;'LISTA DOS ITENS'!$J3104&amp;"-"&amp;'LISTA DOS ITENS'!$K3104&amp;"-"&amp;'LISTA DOS ITENS'!$I3104</f>
        <v>11125080-2101-0026-IMOB/NAC-ED-1000-01.01</v>
      </c>
      <c r="AA3104" s="59" t="str">
        <f t="array" ref="AA3104">INDEX('RESUMO - LOTES E VMA'!$M$3:$M$181,MATCH('LISTA DOS ITENS'!$D3104,'RESUMO - LOTES E VMA'!$A$3:$A$181,0))</f>
        <v>Para Leilão</v>
      </c>
      <c r="AB3104" s="60">
        <f t="array" ref="AB3104">INDEX('RESUMO - LOTES E VMA'!$J$3:$J$181,MATCH('LISTA DOS ITENS'!$D3104,'RESUMO - LOTES E VMA'!$A$3:$A$181,0))</f>
        <v>0.07140660846</v>
      </c>
      <c r="AC3104" s="29" t="str">
        <f t="array" ref="AC3104">INDEX('RESUMO - LOTES E VMA'!$L$3:$L$181,MATCH('LISTA DOS ITENS'!$D3104,'RESUMO - LOTES E VMA'!$A$3:$A$181,0))</f>
        <v>1% do Valor de Comparação do VMA</v>
      </c>
      <c r="AD3104" s="53" t="str">
        <f>VLOOKUP(Tabela1[[#This Row],[Índice]],[1]Planilha1!$A:$A,1,0)</f>
        <v>#ERROR!</v>
      </c>
    </row>
    <row r="3105" ht="15.75" customHeight="1">
      <c r="A3105" s="52">
        <v>260219.0</v>
      </c>
      <c r="B3105" s="53" t="s">
        <v>70</v>
      </c>
      <c r="C3105" s="53" t="s">
        <v>71</v>
      </c>
      <c r="D3105" s="22">
        <v>207449.0</v>
      </c>
      <c r="E3105" s="53" t="s">
        <v>119</v>
      </c>
      <c r="F3105" s="54">
        <v>1.112508E7</v>
      </c>
      <c r="G3105" s="53" t="s">
        <v>2113</v>
      </c>
      <c r="H3105" s="55">
        <v>2101.0</v>
      </c>
      <c r="I3105" s="55" t="s">
        <v>130</v>
      </c>
      <c r="J3105" s="55" t="s">
        <v>126</v>
      </c>
      <c r="K3105" s="53" t="s">
        <v>80</v>
      </c>
      <c r="L3105" s="53"/>
      <c r="M3105" s="53">
        <v>3.0</v>
      </c>
      <c r="N3105" s="53" t="s">
        <v>52</v>
      </c>
      <c r="O3105" s="25">
        <v>167.35</v>
      </c>
      <c r="P3105" s="25">
        <f>'LISTA DOS ITENS'!$O3105*'LISTA DOS ITENS'!$M3105</f>
        <v>502.05</v>
      </c>
      <c r="Q3105" s="25">
        <v>215.82</v>
      </c>
      <c r="R3105" s="25">
        <f>'LISTA DOS ITENS'!$Q3105*'LISTA DOS ITENS'!$M3105</f>
        <v>647.46</v>
      </c>
      <c r="S3105" s="56">
        <f>IF('LISTA DOS ITENS'!$P3105&gt;'LISTA DOS ITENS'!$R3105,'LISTA DOS ITENS'!$P3105,'LISTA DOS ITENS'!$R3105)</f>
        <v>647.46</v>
      </c>
      <c r="T3105" s="25">
        <v>13.853429154025694</v>
      </c>
      <c r="U3105" s="25">
        <f>'LISTA DOS ITENS'!$T3105*'LISTA DOS ITENS'!$M3105</f>
        <v>41.56028746</v>
      </c>
      <c r="V3105" s="56">
        <f t="array" ref="V3105">INDEX('RESUMO - LOTES E VMA'!$F$3:$F$181,MATCH('LISTA DOS ITENS'!$D3105,'RESUMO - LOTES E VMA'!$A$3:$A$181,0))</f>
        <v>34169.51234</v>
      </c>
      <c r="W3105" s="57">
        <f>'LISTA DOS ITENS'!$U3105/'LISTA DOS ITENS'!$V3105</f>
        <v>0.001216297355</v>
      </c>
      <c r="X3105" s="53" t="s">
        <v>53</v>
      </c>
      <c r="Y3105" s="53" t="s">
        <v>290</v>
      </c>
      <c r="Z3105" s="58" t="str">
        <f>'LISTA DOS ITENS'!$F3105&amp;"-"&amp;'LISTA DOS ITENS'!$H3105&amp;"-"&amp;'LISTA DOS ITENS'!$J3105&amp;"-"&amp;'LISTA DOS ITENS'!$K3105&amp;"-"&amp;'LISTA DOS ITENS'!$I3105</f>
        <v>11125080-2101-0026-IMOB/NAC-ED-1000-01.02</v>
      </c>
      <c r="AA3105" s="59" t="str">
        <f t="array" ref="AA3105">INDEX('RESUMO - LOTES E VMA'!$M$3:$M$181,MATCH('LISTA DOS ITENS'!$D3105,'RESUMO - LOTES E VMA'!$A$3:$A$181,0))</f>
        <v>Para Leilão</v>
      </c>
      <c r="AB3105" s="60">
        <f t="array" ref="AB3105">INDEX('RESUMO - LOTES E VMA'!$J$3:$J$181,MATCH('LISTA DOS ITENS'!$D3105,'RESUMO - LOTES E VMA'!$A$3:$A$181,0))</f>
        <v>0.07140660846</v>
      </c>
      <c r="AC3105" s="29" t="str">
        <f t="array" ref="AC3105">INDEX('RESUMO - LOTES E VMA'!$L$3:$L$181,MATCH('LISTA DOS ITENS'!$D3105,'RESUMO - LOTES E VMA'!$A$3:$A$181,0))</f>
        <v>1% do Valor de Comparação do VMA</v>
      </c>
      <c r="AD3105" s="53" t="str">
        <f>VLOOKUP(Tabela1[[#This Row],[Índice]],[1]Planilha1!$A:$A,1,0)</f>
        <v>#ERROR!</v>
      </c>
    </row>
    <row r="3106" ht="15.75" customHeight="1">
      <c r="A3106" s="52">
        <v>260220.0</v>
      </c>
      <c r="B3106" s="53" t="s">
        <v>70</v>
      </c>
      <c r="C3106" s="53" t="s">
        <v>71</v>
      </c>
      <c r="D3106" s="22">
        <v>207449.0</v>
      </c>
      <c r="E3106" s="53" t="s">
        <v>119</v>
      </c>
      <c r="F3106" s="54">
        <v>1.112508E7</v>
      </c>
      <c r="G3106" s="53" t="s">
        <v>2113</v>
      </c>
      <c r="H3106" s="55">
        <v>2101.0</v>
      </c>
      <c r="I3106" s="55" t="s">
        <v>81</v>
      </c>
      <c r="J3106" s="55" t="s">
        <v>126</v>
      </c>
      <c r="K3106" s="53" t="s">
        <v>57</v>
      </c>
      <c r="L3106" s="53"/>
      <c r="M3106" s="53">
        <v>24.0</v>
      </c>
      <c r="N3106" s="53" t="s">
        <v>52</v>
      </c>
      <c r="O3106" s="25">
        <v>1.0</v>
      </c>
      <c r="P3106" s="25">
        <f>'LISTA DOS ITENS'!$O3106*'LISTA DOS ITENS'!$M3106</f>
        <v>24</v>
      </c>
      <c r="Q3106" s="25">
        <v>215.82</v>
      </c>
      <c r="R3106" s="25">
        <f>'LISTA DOS ITENS'!$Q3106*'LISTA DOS ITENS'!$M3106</f>
        <v>5179.68</v>
      </c>
      <c r="S3106" s="56">
        <f>IF('LISTA DOS ITENS'!$P3106&gt;'LISTA DOS ITENS'!$R3106,'LISTA DOS ITENS'!$P3106,'LISTA DOS ITENS'!$R3106)</f>
        <v>5179.68</v>
      </c>
      <c r="T3106" s="25">
        <v>13.853429154025694</v>
      </c>
      <c r="U3106" s="25">
        <f>'LISTA DOS ITENS'!$T3106*'LISTA DOS ITENS'!$M3106</f>
        <v>332.4822997</v>
      </c>
      <c r="V3106" s="56">
        <f t="array" ref="V3106">INDEX('RESUMO - LOTES E VMA'!$F$3:$F$181,MATCH('LISTA DOS ITENS'!$D3106,'RESUMO - LOTES E VMA'!$A$3:$A$181,0))</f>
        <v>34169.51234</v>
      </c>
      <c r="W3106" s="57">
        <f>'LISTA DOS ITENS'!$U3106/'LISTA DOS ITENS'!$V3106</f>
        <v>0.009730378837</v>
      </c>
      <c r="X3106" s="53" t="s">
        <v>53</v>
      </c>
      <c r="Y3106" s="53" t="s">
        <v>290</v>
      </c>
      <c r="Z3106" s="58" t="str">
        <f>'LISTA DOS ITENS'!$F3106&amp;"-"&amp;'LISTA DOS ITENS'!$H3106&amp;"-"&amp;'LISTA DOS ITENS'!$J3106&amp;"-"&amp;'LISTA DOS ITENS'!$K3106&amp;"-"&amp;'LISTA DOS ITENS'!$I3106</f>
        <v>11125080-2101-0026-USADO-ED-1000-01.01</v>
      </c>
      <c r="AA3106" s="59" t="str">
        <f t="array" ref="AA3106">INDEX('RESUMO - LOTES E VMA'!$M$3:$M$181,MATCH('LISTA DOS ITENS'!$D3106,'RESUMO - LOTES E VMA'!$A$3:$A$181,0))</f>
        <v>Para Leilão</v>
      </c>
      <c r="AB3106" s="60">
        <f t="array" ref="AB3106">INDEX('RESUMO - LOTES E VMA'!$J$3:$J$181,MATCH('LISTA DOS ITENS'!$D3106,'RESUMO - LOTES E VMA'!$A$3:$A$181,0))</f>
        <v>0.07140660846</v>
      </c>
      <c r="AC3106" s="29" t="str">
        <f t="array" ref="AC3106">INDEX('RESUMO - LOTES E VMA'!$L$3:$L$181,MATCH('LISTA DOS ITENS'!$D3106,'RESUMO - LOTES E VMA'!$A$3:$A$181,0))</f>
        <v>1% do Valor de Comparação do VMA</v>
      </c>
      <c r="AD3106" s="53" t="str">
        <f>VLOOKUP(Tabela1[[#This Row],[Índice]],[1]Planilha1!$A:$A,1,0)</f>
        <v>#ERROR!</v>
      </c>
    </row>
    <row r="3107" ht="15.75" customHeight="1">
      <c r="A3107" s="52">
        <v>260221.0</v>
      </c>
      <c r="B3107" s="53" t="s">
        <v>70</v>
      </c>
      <c r="C3107" s="53" t="s">
        <v>71</v>
      </c>
      <c r="D3107" s="22">
        <v>207449.0</v>
      </c>
      <c r="E3107" s="53" t="s">
        <v>119</v>
      </c>
      <c r="F3107" s="54">
        <v>1.1257833E7</v>
      </c>
      <c r="G3107" s="53" t="s">
        <v>2122</v>
      </c>
      <c r="H3107" s="55">
        <v>2101.0</v>
      </c>
      <c r="I3107" s="55" t="s">
        <v>130</v>
      </c>
      <c r="J3107" s="55" t="s">
        <v>126</v>
      </c>
      <c r="K3107" s="53" t="s">
        <v>117</v>
      </c>
      <c r="L3107" s="53"/>
      <c r="M3107" s="53">
        <v>1.0</v>
      </c>
      <c r="N3107" s="53" t="s">
        <v>52</v>
      </c>
      <c r="O3107" s="25">
        <v>35227.63</v>
      </c>
      <c r="P3107" s="25">
        <f>'LISTA DOS ITENS'!$O3107*'LISTA DOS ITENS'!$M3107</f>
        <v>35227.63</v>
      </c>
      <c r="Q3107" s="25">
        <v>12304.69</v>
      </c>
      <c r="R3107" s="25">
        <f>'LISTA DOS ITENS'!$Q3107*'LISTA DOS ITENS'!$M3107</f>
        <v>12304.69</v>
      </c>
      <c r="S3107" s="56">
        <f>IF('LISTA DOS ITENS'!$P3107&gt;'LISTA DOS ITENS'!$R3107,'LISTA DOS ITENS'!$P3107,'LISTA DOS ITENS'!$R3107)</f>
        <v>35227.63</v>
      </c>
      <c r="T3107" s="25">
        <v>789.8348215051823</v>
      </c>
      <c r="U3107" s="25">
        <f>'LISTA DOS ITENS'!$T3107*'LISTA DOS ITENS'!$M3107</f>
        <v>789.8348215</v>
      </c>
      <c r="V3107" s="56">
        <f t="array" ref="V3107">INDEX('RESUMO - LOTES E VMA'!$F$3:$F$181,MATCH('LISTA DOS ITENS'!$D3107,'RESUMO - LOTES E VMA'!$A$3:$A$181,0))</f>
        <v>34169.51234</v>
      </c>
      <c r="W3107" s="57">
        <f>'LISTA DOS ITENS'!$U3107/'LISTA DOS ITENS'!$V3107</f>
        <v>0.02311519151</v>
      </c>
      <c r="X3107" s="53" t="s">
        <v>53</v>
      </c>
      <c r="Y3107" s="53" t="s">
        <v>290</v>
      </c>
      <c r="Z3107" s="58" t="str">
        <f>'LISTA DOS ITENS'!$F3107&amp;"-"&amp;'LISTA DOS ITENS'!$H3107&amp;"-"&amp;'LISTA DOS ITENS'!$J3107&amp;"-"&amp;'LISTA DOS ITENS'!$K3107&amp;"-"&amp;'LISTA DOS ITENS'!$I3107</f>
        <v>11257833-2101-0026-CONS/IAMN-ED-1000-01.02</v>
      </c>
      <c r="AA3107" s="59" t="str">
        <f t="array" ref="AA3107">INDEX('RESUMO - LOTES E VMA'!$M$3:$M$181,MATCH('LISTA DOS ITENS'!$D3107,'RESUMO - LOTES E VMA'!$A$3:$A$181,0))</f>
        <v>Para Leilão</v>
      </c>
      <c r="AB3107" s="60">
        <f t="array" ref="AB3107">INDEX('RESUMO - LOTES E VMA'!$J$3:$J$181,MATCH('LISTA DOS ITENS'!$D3107,'RESUMO - LOTES E VMA'!$A$3:$A$181,0))</f>
        <v>0.07140660846</v>
      </c>
      <c r="AC3107" s="29" t="str">
        <f t="array" ref="AC3107">INDEX('RESUMO - LOTES E VMA'!$L$3:$L$181,MATCH('LISTA DOS ITENS'!$D3107,'RESUMO - LOTES E VMA'!$A$3:$A$181,0))</f>
        <v>1% do Valor de Comparação do VMA</v>
      </c>
      <c r="AD3107" s="53" t="str">
        <f>VLOOKUP(Tabela1[[#This Row],[Índice]],[1]Planilha1!$A:$A,1,0)</f>
        <v>#ERROR!</v>
      </c>
    </row>
    <row r="3108" ht="15.75" customHeight="1">
      <c r="A3108" s="52">
        <v>260222.0</v>
      </c>
      <c r="B3108" s="53" t="s">
        <v>70</v>
      </c>
      <c r="C3108" s="53" t="s">
        <v>71</v>
      </c>
      <c r="D3108" s="22">
        <v>207449.0</v>
      </c>
      <c r="E3108" s="53" t="s">
        <v>119</v>
      </c>
      <c r="F3108" s="54">
        <v>1.0326825E7</v>
      </c>
      <c r="G3108" s="53" t="s">
        <v>2116</v>
      </c>
      <c r="H3108" s="55">
        <v>2170.0</v>
      </c>
      <c r="I3108" s="55"/>
      <c r="J3108" s="55" t="s">
        <v>126</v>
      </c>
      <c r="K3108" s="53" t="s">
        <v>122</v>
      </c>
      <c r="L3108" s="53"/>
      <c r="M3108" s="53">
        <v>1.0</v>
      </c>
      <c r="N3108" s="53" t="s">
        <v>52</v>
      </c>
      <c r="O3108" s="25">
        <v>908.46</v>
      </c>
      <c r="P3108" s="25">
        <f>'LISTA DOS ITENS'!$O3108*'LISTA DOS ITENS'!$M3108</f>
        <v>908.46</v>
      </c>
      <c r="Q3108" s="25">
        <v>810.2</v>
      </c>
      <c r="R3108" s="25">
        <f>'LISTA DOS ITENS'!$Q3108*'LISTA DOS ITENS'!$M3108</f>
        <v>810.2</v>
      </c>
      <c r="S3108" s="56">
        <f>IF('LISTA DOS ITENS'!$P3108&gt;'LISTA DOS ITENS'!$R3108,'LISTA DOS ITENS'!$P3108,'LISTA DOS ITENS'!$R3108)</f>
        <v>908.46</v>
      </c>
      <c r="T3108" s="25">
        <v>72.91921693250868</v>
      </c>
      <c r="U3108" s="25">
        <f>'LISTA DOS ITENS'!$T3108*'LISTA DOS ITENS'!$M3108</f>
        <v>72.91921693</v>
      </c>
      <c r="V3108" s="56">
        <f t="array" ref="V3108">INDEX('RESUMO - LOTES E VMA'!$F$3:$F$181,MATCH('LISTA DOS ITENS'!$D3108,'RESUMO - LOTES E VMA'!$A$3:$A$181,0))</f>
        <v>34169.51234</v>
      </c>
      <c r="W3108" s="57">
        <f>'LISTA DOS ITENS'!$U3108/'LISTA DOS ITENS'!$V3108</f>
        <v>0.002134043243</v>
      </c>
      <c r="X3108" s="53" t="s">
        <v>53</v>
      </c>
      <c r="Y3108" s="53" t="s">
        <v>290</v>
      </c>
      <c r="Z3108" s="58" t="str">
        <f>'LISTA DOS ITENS'!$F3108&amp;"-"&amp;'LISTA DOS ITENS'!$H3108&amp;"-"&amp;'LISTA DOS ITENS'!$J3108&amp;"-"&amp;'LISTA DOS ITENS'!$K3108&amp;"-"&amp;'LISTA DOS ITENS'!$I3108</f>
        <v>10326825-2170-0026-IMOB/IAMN-</v>
      </c>
      <c r="AA3108" s="59" t="str">
        <f t="array" ref="AA3108">INDEX('RESUMO - LOTES E VMA'!$M$3:$M$181,MATCH('LISTA DOS ITENS'!$D3108,'RESUMO - LOTES E VMA'!$A$3:$A$181,0))</f>
        <v>Para Leilão</v>
      </c>
      <c r="AB3108" s="60">
        <f t="array" ref="AB3108">INDEX('RESUMO - LOTES E VMA'!$J$3:$J$181,MATCH('LISTA DOS ITENS'!$D3108,'RESUMO - LOTES E VMA'!$A$3:$A$181,0))</f>
        <v>0.07140660846</v>
      </c>
      <c r="AC3108" s="29" t="str">
        <f t="array" ref="AC3108">INDEX('RESUMO - LOTES E VMA'!$L$3:$L$181,MATCH('LISTA DOS ITENS'!$D3108,'RESUMO - LOTES E VMA'!$A$3:$A$181,0))</f>
        <v>1% do Valor de Comparação do VMA</v>
      </c>
      <c r="AD3108" s="53" t="str">
        <f>VLOOKUP(Tabela1[[#This Row],[Índice]],[1]Planilha1!$A:$A,1,0)</f>
        <v>#ERROR!</v>
      </c>
    </row>
    <row r="3109" ht="15.75" customHeight="1">
      <c r="A3109" s="52">
        <v>260223.0</v>
      </c>
      <c r="B3109" s="53" t="s">
        <v>70</v>
      </c>
      <c r="C3109" s="53" t="s">
        <v>71</v>
      </c>
      <c r="D3109" s="22">
        <v>207449.0</v>
      </c>
      <c r="E3109" s="53" t="s">
        <v>119</v>
      </c>
      <c r="F3109" s="54">
        <v>1.112508E7</v>
      </c>
      <c r="G3109" s="53" t="s">
        <v>2113</v>
      </c>
      <c r="H3109" s="55">
        <v>2170.0</v>
      </c>
      <c r="I3109" s="55"/>
      <c r="J3109" s="55" t="s">
        <v>126</v>
      </c>
      <c r="K3109" s="53" t="s">
        <v>73</v>
      </c>
      <c r="L3109" s="53"/>
      <c r="M3109" s="53">
        <v>6.0</v>
      </c>
      <c r="N3109" s="53" t="s">
        <v>52</v>
      </c>
      <c r="O3109" s="25">
        <v>216.92166666666665</v>
      </c>
      <c r="P3109" s="25">
        <f>'LISTA DOS ITENS'!$O3109*'LISTA DOS ITENS'!$M3109</f>
        <v>1301.53</v>
      </c>
      <c r="Q3109" s="25">
        <v>215.82</v>
      </c>
      <c r="R3109" s="25">
        <f>'LISTA DOS ITENS'!$Q3109*'LISTA DOS ITENS'!$M3109</f>
        <v>1294.92</v>
      </c>
      <c r="S3109" s="56">
        <f>IF('LISTA DOS ITENS'!$P3109&gt;'LISTA DOS ITENS'!$R3109,'LISTA DOS ITENS'!$P3109,'LISTA DOS ITENS'!$R3109)</f>
        <v>1301.53</v>
      </c>
      <c r="T3109" s="25">
        <v>13.853429154025694</v>
      </c>
      <c r="U3109" s="25">
        <f>'LISTA DOS ITENS'!$T3109*'LISTA DOS ITENS'!$M3109</f>
        <v>83.12057492</v>
      </c>
      <c r="V3109" s="56">
        <f t="array" ref="V3109">INDEX('RESUMO - LOTES E VMA'!$F$3:$F$181,MATCH('LISTA DOS ITENS'!$D3109,'RESUMO - LOTES E VMA'!$A$3:$A$181,0))</f>
        <v>34169.51234</v>
      </c>
      <c r="W3109" s="57">
        <f>'LISTA DOS ITENS'!$U3109/'LISTA DOS ITENS'!$V3109</f>
        <v>0.002432594709</v>
      </c>
      <c r="X3109" s="53" t="s">
        <v>53</v>
      </c>
      <c r="Y3109" s="53" t="s">
        <v>290</v>
      </c>
      <c r="Z3109" s="58" t="str">
        <f>'LISTA DOS ITENS'!$F3109&amp;"-"&amp;'LISTA DOS ITENS'!$H3109&amp;"-"&amp;'LISTA DOS ITENS'!$J3109&amp;"-"&amp;'LISTA DOS ITENS'!$K3109&amp;"-"&amp;'LISTA DOS ITENS'!$I3109</f>
        <v>11125080-2170-0026-CONS/NAC-</v>
      </c>
      <c r="AA3109" s="59" t="str">
        <f t="array" ref="AA3109">INDEX('RESUMO - LOTES E VMA'!$M$3:$M$181,MATCH('LISTA DOS ITENS'!$D3109,'RESUMO - LOTES E VMA'!$A$3:$A$181,0))</f>
        <v>Para Leilão</v>
      </c>
      <c r="AB3109" s="60">
        <f t="array" ref="AB3109">INDEX('RESUMO - LOTES E VMA'!$J$3:$J$181,MATCH('LISTA DOS ITENS'!$D3109,'RESUMO - LOTES E VMA'!$A$3:$A$181,0))</f>
        <v>0.07140660846</v>
      </c>
      <c r="AC3109" s="29" t="str">
        <f t="array" ref="AC3109">INDEX('RESUMO - LOTES E VMA'!$L$3:$L$181,MATCH('LISTA DOS ITENS'!$D3109,'RESUMO - LOTES E VMA'!$A$3:$A$181,0))</f>
        <v>1% do Valor de Comparação do VMA</v>
      </c>
      <c r="AD3109" s="53" t="str">
        <f>VLOOKUP(Tabela1[[#This Row],[Índice]],[1]Planilha1!$A:$A,1,0)</f>
        <v>#ERROR!</v>
      </c>
    </row>
    <row r="3110" ht="15.75" customHeight="1">
      <c r="A3110" s="52">
        <v>260224.0</v>
      </c>
      <c r="B3110" s="53" t="s">
        <v>70</v>
      </c>
      <c r="C3110" s="53" t="s">
        <v>71</v>
      </c>
      <c r="D3110" s="22">
        <v>207449.0</v>
      </c>
      <c r="E3110" s="53" t="s">
        <v>119</v>
      </c>
      <c r="F3110" s="54">
        <v>1.0220079E7</v>
      </c>
      <c r="G3110" s="53" t="s">
        <v>2123</v>
      </c>
      <c r="H3110" s="55">
        <v>2101.0</v>
      </c>
      <c r="I3110" s="55"/>
      <c r="J3110" s="55" t="s">
        <v>121</v>
      </c>
      <c r="K3110" s="53" t="s">
        <v>73</v>
      </c>
      <c r="L3110" s="53"/>
      <c r="M3110" s="53">
        <v>3.0</v>
      </c>
      <c r="N3110" s="53" t="s">
        <v>52</v>
      </c>
      <c r="O3110" s="25">
        <v>346.07666666666665</v>
      </c>
      <c r="P3110" s="25">
        <f>'LISTA DOS ITENS'!$O3110*'LISTA DOS ITENS'!$M3110</f>
        <v>1038.23</v>
      </c>
      <c r="Q3110" s="25">
        <v>384.24</v>
      </c>
      <c r="R3110" s="25">
        <f>'LISTA DOS ITENS'!$Q3110*'LISTA DOS ITENS'!$M3110</f>
        <v>1152.72</v>
      </c>
      <c r="S3110" s="56">
        <f>IF('LISTA DOS ITENS'!$P3110&gt;'LISTA DOS ITENS'!$R3110,'LISTA DOS ITENS'!$P3110,'LISTA DOS ITENS'!$R3110)</f>
        <v>1152.72</v>
      </c>
      <c r="T3110" s="25">
        <v>6.14784</v>
      </c>
      <c r="U3110" s="25">
        <f>'LISTA DOS ITENS'!$T3110*'LISTA DOS ITENS'!$M3110</f>
        <v>18.44352</v>
      </c>
      <c r="V3110" s="56">
        <f t="array" ref="V3110">INDEX('RESUMO - LOTES E VMA'!$F$3:$F$181,MATCH('LISTA DOS ITENS'!$D3110,'RESUMO - LOTES E VMA'!$A$3:$A$181,0))</f>
        <v>34169.51234</v>
      </c>
      <c r="W3110" s="57">
        <f>'LISTA DOS ITENS'!$U3110/'LISTA DOS ITENS'!$V3110</f>
        <v>0.0005397653856</v>
      </c>
      <c r="X3110" s="53" t="s">
        <v>53</v>
      </c>
      <c r="Y3110" s="53" t="s">
        <v>290</v>
      </c>
      <c r="Z3110" s="58" t="str">
        <f>'LISTA DOS ITENS'!$F3110&amp;"-"&amp;'LISTA DOS ITENS'!$H3110&amp;"-"&amp;'LISTA DOS ITENS'!$J3110&amp;"-"&amp;'LISTA DOS ITENS'!$K3110&amp;"-"&amp;'LISTA DOS ITENS'!$I3110</f>
        <v>10220079-2101-A026-CONS/NAC-</v>
      </c>
      <c r="AA3110" s="59" t="str">
        <f t="array" ref="AA3110">INDEX('RESUMO - LOTES E VMA'!$M$3:$M$181,MATCH('LISTA DOS ITENS'!$D3110,'RESUMO - LOTES E VMA'!$A$3:$A$181,0))</f>
        <v>Para Leilão</v>
      </c>
      <c r="AB3110" s="60">
        <f t="array" ref="AB3110">INDEX('RESUMO - LOTES E VMA'!$J$3:$J$181,MATCH('LISTA DOS ITENS'!$D3110,'RESUMO - LOTES E VMA'!$A$3:$A$181,0))</f>
        <v>0.07140660846</v>
      </c>
      <c r="AC3110" s="29" t="str">
        <f t="array" ref="AC3110">INDEX('RESUMO - LOTES E VMA'!$L$3:$L$181,MATCH('LISTA DOS ITENS'!$D3110,'RESUMO - LOTES E VMA'!$A$3:$A$181,0))</f>
        <v>1% do Valor de Comparação do VMA</v>
      </c>
      <c r="AD3110" s="53" t="str">
        <f>VLOOKUP(Tabela1[[#This Row],[Índice]],[1]Planilha1!$A:$A,1,0)</f>
        <v>#ERROR!</v>
      </c>
    </row>
    <row r="3111" ht="15.75" customHeight="1">
      <c r="A3111" s="52">
        <v>260225.0</v>
      </c>
      <c r="B3111" s="53" t="s">
        <v>70</v>
      </c>
      <c r="C3111" s="53" t="s">
        <v>71</v>
      </c>
      <c r="D3111" s="22">
        <v>207449.0</v>
      </c>
      <c r="E3111" s="53" t="s">
        <v>119</v>
      </c>
      <c r="F3111" s="54">
        <v>1.0290897E7</v>
      </c>
      <c r="G3111" s="53" t="s">
        <v>2108</v>
      </c>
      <c r="H3111" s="55">
        <v>2101.0</v>
      </c>
      <c r="I3111" s="55"/>
      <c r="J3111" s="55" t="s">
        <v>121</v>
      </c>
      <c r="K3111" s="53" t="s">
        <v>73</v>
      </c>
      <c r="L3111" s="53"/>
      <c r="M3111" s="53">
        <v>19.0</v>
      </c>
      <c r="N3111" s="53" t="s">
        <v>52</v>
      </c>
      <c r="O3111" s="25">
        <v>1026.5605263157895</v>
      </c>
      <c r="P3111" s="25">
        <f>'LISTA DOS ITENS'!$O3111*'LISTA DOS ITENS'!$M3111</f>
        <v>19504.65</v>
      </c>
      <c r="Q3111" s="25">
        <v>1106.69</v>
      </c>
      <c r="R3111" s="25">
        <f>'LISTA DOS ITENS'!$Q3111*'LISTA DOS ITENS'!$M3111</f>
        <v>21027.11</v>
      </c>
      <c r="S3111" s="56">
        <f>IF('LISTA DOS ITENS'!$P3111&gt;'LISTA DOS ITENS'!$R3111,'LISTA DOS ITENS'!$P3111,'LISTA DOS ITENS'!$R3111)</f>
        <v>21027.11</v>
      </c>
      <c r="T3111" s="25">
        <v>99.6037622649198</v>
      </c>
      <c r="U3111" s="25">
        <f>'LISTA DOS ITENS'!$T3111*'LISTA DOS ITENS'!$M3111</f>
        <v>1892.471483</v>
      </c>
      <c r="V3111" s="56">
        <f t="array" ref="V3111">INDEX('RESUMO - LOTES E VMA'!$F$3:$F$181,MATCH('LISTA DOS ITENS'!$D3111,'RESUMO - LOTES E VMA'!$A$3:$A$181,0))</f>
        <v>34169.51234</v>
      </c>
      <c r="W3111" s="57">
        <f>'LISTA DOS ITENS'!$U3111/'LISTA DOS ITENS'!$V3111</f>
        <v>0.05538479638</v>
      </c>
      <c r="X3111" s="53" t="s">
        <v>53</v>
      </c>
      <c r="Y3111" s="53" t="s">
        <v>290</v>
      </c>
      <c r="Z3111" s="58" t="str">
        <f>'LISTA DOS ITENS'!$F3111&amp;"-"&amp;'LISTA DOS ITENS'!$H3111&amp;"-"&amp;'LISTA DOS ITENS'!$J3111&amp;"-"&amp;'LISTA DOS ITENS'!$K3111&amp;"-"&amp;'LISTA DOS ITENS'!$I3111</f>
        <v>10290897-2101-A026-CONS/NAC-</v>
      </c>
      <c r="AA3111" s="59" t="str">
        <f t="array" ref="AA3111">INDEX('RESUMO - LOTES E VMA'!$M$3:$M$181,MATCH('LISTA DOS ITENS'!$D3111,'RESUMO - LOTES E VMA'!$A$3:$A$181,0))</f>
        <v>Para Leilão</v>
      </c>
      <c r="AB3111" s="60">
        <f t="array" ref="AB3111">INDEX('RESUMO - LOTES E VMA'!$J$3:$J$181,MATCH('LISTA DOS ITENS'!$D3111,'RESUMO - LOTES E VMA'!$A$3:$A$181,0))</f>
        <v>0.07140660846</v>
      </c>
      <c r="AC3111" s="29" t="str">
        <f t="array" ref="AC3111">INDEX('RESUMO - LOTES E VMA'!$L$3:$L$181,MATCH('LISTA DOS ITENS'!$D3111,'RESUMO - LOTES E VMA'!$A$3:$A$181,0))</f>
        <v>1% do Valor de Comparação do VMA</v>
      </c>
      <c r="AD3111" s="53" t="str">
        <f>VLOOKUP(Tabela1[[#This Row],[Índice]],[1]Planilha1!$A:$A,1,0)</f>
        <v>#ERROR!</v>
      </c>
    </row>
    <row r="3112" ht="15.75" customHeight="1">
      <c r="A3112" s="52">
        <v>260226.0</v>
      </c>
      <c r="B3112" s="53" t="s">
        <v>70</v>
      </c>
      <c r="C3112" s="53" t="s">
        <v>71</v>
      </c>
      <c r="D3112" s="22">
        <v>207449.0</v>
      </c>
      <c r="E3112" s="53" t="s">
        <v>119</v>
      </c>
      <c r="F3112" s="54">
        <v>1.0386482E7</v>
      </c>
      <c r="G3112" s="53" t="s">
        <v>2124</v>
      </c>
      <c r="H3112" s="55">
        <v>2101.0</v>
      </c>
      <c r="I3112" s="55" t="s">
        <v>130</v>
      </c>
      <c r="J3112" s="55" t="s">
        <v>121</v>
      </c>
      <c r="K3112" s="53" t="s">
        <v>51</v>
      </c>
      <c r="L3112" s="53"/>
      <c r="M3112" s="53">
        <v>1.0</v>
      </c>
      <c r="N3112" s="53" t="s">
        <v>52</v>
      </c>
      <c r="O3112" s="25">
        <v>3.95</v>
      </c>
      <c r="P3112" s="25">
        <f>'LISTA DOS ITENS'!$O3112*'LISTA DOS ITENS'!$M3112</f>
        <v>3.95</v>
      </c>
      <c r="Q3112" s="25">
        <v>5275.87</v>
      </c>
      <c r="R3112" s="25">
        <f>'LISTA DOS ITENS'!$Q3112*'LISTA DOS ITENS'!$M3112</f>
        <v>5275.87</v>
      </c>
      <c r="S3112" s="56">
        <f>IF('LISTA DOS ITENS'!$P3112&gt;'LISTA DOS ITENS'!$R3112,'LISTA DOS ITENS'!$P3112,'LISTA DOS ITENS'!$R3112)</f>
        <v>5275.87</v>
      </c>
      <c r="T3112" s="25">
        <v>189.13916666666665</v>
      </c>
      <c r="U3112" s="25">
        <f>'LISTA DOS ITENS'!$T3112*'LISTA DOS ITENS'!$M3112</f>
        <v>189.1391667</v>
      </c>
      <c r="V3112" s="56">
        <f t="array" ref="V3112">INDEX('RESUMO - LOTES E VMA'!$F$3:$F$181,MATCH('LISTA DOS ITENS'!$D3112,'RESUMO - LOTES E VMA'!$A$3:$A$181,0))</f>
        <v>34169.51234</v>
      </c>
      <c r="W3112" s="57">
        <f>'LISTA DOS ITENS'!$U3112/'LISTA DOS ITENS'!$V3112</f>
        <v>0.005535319463</v>
      </c>
      <c r="X3112" s="53" t="s">
        <v>53</v>
      </c>
      <c r="Y3112" s="53" t="s">
        <v>290</v>
      </c>
      <c r="Z3112" s="58" t="str">
        <f>'LISTA DOS ITENS'!$F3112&amp;"-"&amp;'LISTA DOS ITENS'!$H3112&amp;"-"&amp;'LISTA DOS ITENS'!$J3112&amp;"-"&amp;'LISTA DOS ITENS'!$K3112&amp;"-"&amp;'LISTA DOS ITENS'!$I3112</f>
        <v>10386482-2101-A026-A RECUPER-ED-1000-01.02</v>
      </c>
      <c r="AA3112" s="59" t="str">
        <f t="array" ref="AA3112">INDEX('RESUMO - LOTES E VMA'!$M$3:$M$181,MATCH('LISTA DOS ITENS'!$D3112,'RESUMO - LOTES E VMA'!$A$3:$A$181,0))</f>
        <v>Para Leilão</v>
      </c>
      <c r="AB3112" s="60">
        <f t="array" ref="AB3112">INDEX('RESUMO - LOTES E VMA'!$J$3:$J$181,MATCH('LISTA DOS ITENS'!$D3112,'RESUMO - LOTES E VMA'!$A$3:$A$181,0))</f>
        <v>0.07140660846</v>
      </c>
      <c r="AC3112" s="29" t="str">
        <f t="array" ref="AC3112">INDEX('RESUMO - LOTES E VMA'!$L$3:$L$181,MATCH('LISTA DOS ITENS'!$D3112,'RESUMO - LOTES E VMA'!$A$3:$A$181,0))</f>
        <v>1% do Valor de Comparação do VMA</v>
      </c>
      <c r="AD3112" s="53" t="str">
        <f>VLOOKUP(Tabela1[[#This Row],[Índice]],[1]Planilha1!$A:$A,1,0)</f>
        <v>#ERROR!</v>
      </c>
    </row>
    <row r="3113" ht="15.75" customHeight="1">
      <c r="A3113" s="52">
        <v>260227.0</v>
      </c>
      <c r="B3113" s="53" t="s">
        <v>70</v>
      </c>
      <c r="C3113" s="53" t="s">
        <v>71</v>
      </c>
      <c r="D3113" s="22">
        <v>207449.0</v>
      </c>
      <c r="E3113" s="53" t="s">
        <v>119</v>
      </c>
      <c r="F3113" s="54">
        <v>1.0546296E7</v>
      </c>
      <c r="G3113" s="53" t="s">
        <v>2099</v>
      </c>
      <c r="H3113" s="55">
        <v>2101.0</v>
      </c>
      <c r="I3113" s="55"/>
      <c r="J3113" s="55" t="s">
        <v>121</v>
      </c>
      <c r="K3113" s="53" t="s">
        <v>73</v>
      </c>
      <c r="L3113" s="53"/>
      <c r="M3113" s="53">
        <v>6.0</v>
      </c>
      <c r="N3113" s="53" t="s">
        <v>52</v>
      </c>
      <c r="O3113" s="25">
        <v>52.146923076923066</v>
      </c>
      <c r="P3113" s="25">
        <f>'LISTA DOS ITENS'!$O3113*'LISTA DOS ITENS'!$M3113</f>
        <v>312.8815385</v>
      </c>
      <c r="Q3113" s="25">
        <v>52.15</v>
      </c>
      <c r="R3113" s="25">
        <f>'LISTA DOS ITENS'!$Q3113*'LISTA DOS ITENS'!$M3113</f>
        <v>312.9</v>
      </c>
      <c r="S3113" s="56">
        <f>IF('LISTA DOS ITENS'!$P3113&gt;'LISTA DOS ITENS'!$R3113,'LISTA DOS ITENS'!$P3113,'LISTA DOS ITENS'!$R3113)</f>
        <v>312.9</v>
      </c>
      <c r="T3113" s="25">
        <v>3.3474948122622554</v>
      </c>
      <c r="U3113" s="25">
        <f>'LISTA DOS ITENS'!$T3113*'LISTA DOS ITENS'!$M3113</f>
        <v>20.08496887</v>
      </c>
      <c r="V3113" s="56">
        <f t="array" ref="V3113">INDEX('RESUMO - LOTES E VMA'!$F$3:$F$181,MATCH('LISTA DOS ITENS'!$D3113,'RESUMO - LOTES E VMA'!$A$3:$A$181,0))</f>
        <v>34169.51234</v>
      </c>
      <c r="W3113" s="57">
        <f>'LISTA DOS ITENS'!$U3113/'LISTA DOS ITENS'!$V3113</f>
        <v>0.0005878037906</v>
      </c>
      <c r="X3113" s="53" t="s">
        <v>53</v>
      </c>
      <c r="Y3113" s="53" t="s">
        <v>290</v>
      </c>
      <c r="Z3113" s="58" t="str">
        <f>'LISTA DOS ITENS'!$F3113&amp;"-"&amp;'LISTA DOS ITENS'!$H3113&amp;"-"&amp;'LISTA DOS ITENS'!$J3113&amp;"-"&amp;'LISTA DOS ITENS'!$K3113&amp;"-"&amp;'LISTA DOS ITENS'!$I3113</f>
        <v>10546296-2101-A026-CONS/NAC-</v>
      </c>
      <c r="AA3113" s="59" t="str">
        <f t="array" ref="AA3113">INDEX('RESUMO - LOTES E VMA'!$M$3:$M$181,MATCH('LISTA DOS ITENS'!$D3113,'RESUMO - LOTES E VMA'!$A$3:$A$181,0))</f>
        <v>Para Leilão</v>
      </c>
      <c r="AB3113" s="60">
        <f t="array" ref="AB3113">INDEX('RESUMO - LOTES E VMA'!$J$3:$J$181,MATCH('LISTA DOS ITENS'!$D3113,'RESUMO - LOTES E VMA'!$A$3:$A$181,0))</f>
        <v>0.07140660846</v>
      </c>
      <c r="AC3113" s="29" t="str">
        <f t="array" ref="AC3113">INDEX('RESUMO - LOTES E VMA'!$L$3:$L$181,MATCH('LISTA DOS ITENS'!$D3113,'RESUMO - LOTES E VMA'!$A$3:$A$181,0))</f>
        <v>1% do Valor de Comparação do VMA</v>
      </c>
      <c r="AD3113" s="53" t="str">
        <f>VLOOKUP(Tabela1[[#This Row],[Índice]],[1]Planilha1!$A:$A,1,0)</f>
        <v>#ERROR!</v>
      </c>
    </row>
    <row r="3114" ht="15.75" customHeight="1">
      <c r="A3114" s="52">
        <v>260228.0</v>
      </c>
      <c r="B3114" s="53" t="s">
        <v>70</v>
      </c>
      <c r="C3114" s="53" t="s">
        <v>71</v>
      </c>
      <c r="D3114" s="22">
        <v>207449.0</v>
      </c>
      <c r="E3114" s="53" t="s">
        <v>119</v>
      </c>
      <c r="F3114" s="54">
        <v>1.0681165E7</v>
      </c>
      <c r="G3114" s="53" t="s">
        <v>2120</v>
      </c>
      <c r="H3114" s="55">
        <v>2101.0</v>
      </c>
      <c r="I3114" s="55" t="s">
        <v>81</v>
      </c>
      <c r="J3114" s="55" t="s">
        <v>121</v>
      </c>
      <c r="K3114" s="53" t="s">
        <v>80</v>
      </c>
      <c r="L3114" s="53"/>
      <c r="M3114" s="53">
        <v>24.0</v>
      </c>
      <c r="N3114" s="53" t="s">
        <v>52</v>
      </c>
      <c r="O3114" s="25">
        <v>115.65791666666667</v>
      </c>
      <c r="P3114" s="25">
        <f>'LISTA DOS ITENS'!$O3114*'LISTA DOS ITENS'!$M3114</f>
        <v>2775.79</v>
      </c>
      <c r="Q3114" s="25">
        <v>455.76</v>
      </c>
      <c r="R3114" s="25">
        <f>'LISTA DOS ITENS'!$Q3114*'LISTA DOS ITENS'!$M3114</f>
        <v>10938.24</v>
      </c>
      <c r="S3114" s="56">
        <f>IF('LISTA DOS ITENS'!$P3114&gt;'LISTA DOS ITENS'!$R3114,'LISTA DOS ITENS'!$P3114,'LISTA DOS ITENS'!$R3114)</f>
        <v>10938.24</v>
      </c>
      <c r="T3114" s="25">
        <v>29.255114777308638</v>
      </c>
      <c r="U3114" s="25">
        <f>'LISTA DOS ITENS'!$T3114*'LISTA DOS ITENS'!$M3114</f>
        <v>702.1227547</v>
      </c>
      <c r="V3114" s="56">
        <f t="array" ref="V3114">INDEX('RESUMO - LOTES E VMA'!$F$3:$F$181,MATCH('LISTA DOS ITENS'!$D3114,'RESUMO - LOTES E VMA'!$A$3:$A$181,0))</f>
        <v>34169.51234</v>
      </c>
      <c r="W3114" s="57">
        <f>'LISTA DOS ITENS'!$U3114/'LISTA DOS ITENS'!$V3114</f>
        <v>0.02054822287</v>
      </c>
      <c r="X3114" s="53" t="s">
        <v>53</v>
      </c>
      <c r="Y3114" s="53" t="s">
        <v>290</v>
      </c>
      <c r="Z3114" s="58" t="str">
        <f>'LISTA DOS ITENS'!$F3114&amp;"-"&amp;'LISTA DOS ITENS'!$H3114&amp;"-"&amp;'LISTA DOS ITENS'!$J3114&amp;"-"&amp;'LISTA DOS ITENS'!$K3114&amp;"-"&amp;'LISTA DOS ITENS'!$I3114</f>
        <v>10681165-2101-A026-IMOB/NAC-ED-1000-01.01</v>
      </c>
      <c r="AA3114" s="59" t="str">
        <f t="array" ref="AA3114">INDEX('RESUMO - LOTES E VMA'!$M$3:$M$181,MATCH('LISTA DOS ITENS'!$D3114,'RESUMO - LOTES E VMA'!$A$3:$A$181,0))</f>
        <v>Para Leilão</v>
      </c>
      <c r="AB3114" s="60">
        <f t="array" ref="AB3114">INDEX('RESUMO - LOTES E VMA'!$J$3:$J$181,MATCH('LISTA DOS ITENS'!$D3114,'RESUMO - LOTES E VMA'!$A$3:$A$181,0))</f>
        <v>0.07140660846</v>
      </c>
      <c r="AC3114" s="29" t="str">
        <f t="array" ref="AC3114">INDEX('RESUMO - LOTES E VMA'!$L$3:$L$181,MATCH('LISTA DOS ITENS'!$D3114,'RESUMO - LOTES E VMA'!$A$3:$A$181,0))</f>
        <v>1% do Valor de Comparação do VMA</v>
      </c>
      <c r="AD3114" s="53" t="str">
        <f>VLOOKUP(Tabela1[[#This Row],[Índice]],[1]Planilha1!$A:$A,1,0)</f>
        <v>#ERROR!</v>
      </c>
    </row>
    <row r="3115" ht="15.75" customHeight="1">
      <c r="A3115" s="52">
        <v>260229.0</v>
      </c>
      <c r="B3115" s="53" t="s">
        <v>70</v>
      </c>
      <c r="C3115" s="53" t="s">
        <v>71</v>
      </c>
      <c r="D3115" s="22">
        <v>207449.0</v>
      </c>
      <c r="E3115" s="53" t="s">
        <v>119</v>
      </c>
      <c r="F3115" s="54">
        <v>1.0681165E7</v>
      </c>
      <c r="G3115" s="53" t="s">
        <v>2120</v>
      </c>
      <c r="H3115" s="55">
        <v>2101.0</v>
      </c>
      <c r="I3115" s="55"/>
      <c r="J3115" s="55" t="s">
        <v>121</v>
      </c>
      <c r="K3115" s="53" t="s">
        <v>73</v>
      </c>
      <c r="L3115" s="53"/>
      <c r="M3115" s="53">
        <v>2.0</v>
      </c>
      <c r="N3115" s="53" t="s">
        <v>52</v>
      </c>
      <c r="O3115" s="25">
        <v>455.765</v>
      </c>
      <c r="P3115" s="25">
        <f>'LISTA DOS ITENS'!$O3115*'LISTA DOS ITENS'!$M3115</f>
        <v>911.53</v>
      </c>
      <c r="Q3115" s="25">
        <v>455.76</v>
      </c>
      <c r="R3115" s="25">
        <f>'LISTA DOS ITENS'!$Q3115*'LISTA DOS ITENS'!$M3115</f>
        <v>911.52</v>
      </c>
      <c r="S3115" s="56">
        <f>IF('LISTA DOS ITENS'!$P3115&gt;'LISTA DOS ITENS'!$R3115,'LISTA DOS ITENS'!$P3115,'LISTA DOS ITENS'!$R3115)</f>
        <v>911.53</v>
      </c>
      <c r="T3115" s="25">
        <v>29.255114777308638</v>
      </c>
      <c r="U3115" s="25">
        <f>'LISTA DOS ITENS'!$T3115*'LISTA DOS ITENS'!$M3115</f>
        <v>58.51022955</v>
      </c>
      <c r="V3115" s="56">
        <f t="array" ref="V3115">INDEX('RESUMO - LOTES E VMA'!$F$3:$F$181,MATCH('LISTA DOS ITENS'!$D3115,'RESUMO - LOTES E VMA'!$A$3:$A$181,0))</f>
        <v>34169.51234</v>
      </c>
      <c r="W3115" s="57">
        <f>'LISTA DOS ITENS'!$U3115/'LISTA DOS ITENS'!$V3115</f>
        <v>0.001712351905</v>
      </c>
      <c r="X3115" s="53" t="s">
        <v>53</v>
      </c>
      <c r="Y3115" s="53" t="s">
        <v>290</v>
      </c>
      <c r="Z3115" s="58" t="str">
        <f>'LISTA DOS ITENS'!$F3115&amp;"-"&amp;'LISTA DOS ITENS'!$H3115&amp;"-"&amp;'LISTA DOS ITENS'!$J3115&amp;"-"&amp;'LISTA DOS ITENS'!$K3115&amp;"-"&amp;'LISTA DOS ITENS'!$I3115</f>
        <v>10681165-2101-A026-CONS/NAC-</v>
      </c>
      <c r="AA3115" s="59" t="str">
        <f t="array" ref="AA3115">INDEX('RESUMO - LOTES E VMA'!$M$3:$M$181,MATCH('LISTA DOS ITENS'!$D3115,'RESUMO - LOTES E VMA'!$A$3:$A$181,0))</f>
        <v>Para Leilão</v>
      </c>
      <c r="AB3115" s="60">
        <f t="array" ref="AB3115">INDEX('RESUMO - LOTES E VMA'!$J$3:$J$181,MATCH('LISTA DOS ITENS'!$D3115,'RESUMO - LOTES E VMA'!$A$3:$A$181,0))</f>
        <v>0.07140660846</v>
      </c>
      <c r="AC3115" s="29" t="str">
        <f t="array" ref="AC3115">INDEX('RESUMO - LOTES E VMA'!$L$3:$L$181,MATCH('LISTA DOS ITENS'!$D3115,'RESUMO - LOTES E VMA'!$A$3:$A$181,0))</f>
        <v>1% do Valor de Comparação do VMA</v>
      </c>
      <c r="AD3115" s="53" t="str">
        <f>VLOOKUP(Tabela1[[#This Row],[Índice]],[1]Planilha1!$A:$A,1,0)</f>
        <v>#ERROR!</v>
      </c>
    </row>
    <row r="3116" ht="15.75" customHeight="1">
      <c r="A3116" s="52">
        <v>260230.0</v>
      </c>
      <c r="B3116" s="53" t="s">
        <v>70</v>
      </c>
      <c r="C3116" s="53" t="s">
        <v>71</v>
      </c>
      <c r="D3116" s="22">
        <v>207449.0</v>
      </c>
      <c r="E3116" s="53" t="s">
        <v>119</v>
      </c>
      <c r="F3116" s="54">
        <v>1.1130358E7</v>
      </c>
      <c r="G3116" s="53" t="s">
        <v>2125</v>
      </c>
      <c r="H3116" s="55">
        <v>2101.0</v>
      </c>
      <c r="I3116" s="55" t="s">
        <v>81</v>
      </c>
      <c r="J3116" s="55" t="s">
        <v>121</v>
      </c>
      <c r="K3116" s="53" t="s">
        <v>2112</v>
      </c>
      <c r="L3116" s="53"/>
      <c r="M3116" s="53">
        <v>1.0</v>
      </c>
      <c r="N3116" s="53" t="s">
        <v>52</v>
      </c>
      <c r="O3116" s="25">
        <v>5980.56</v>
      </c>
      <c r="P3116" s="25">
        <f>'LISTA DOS ITENS'!$O3116*'LISTA DOS ITENS'!$M3116</f>
        <v>5980.56</v>
      </c>
      <c r="Q3116" s="25">
        <v>5567.24</v>
      </c>
      <c r="R3116" s="25">
        <f>'LISTA DOS ITENS'!$Q3116*'LISTA DOS ITENS'!$M3116</f>
        <v>5567.24</v>
      </c>
      <c r="S3116" s="56">
        <f>IF('LISTA DOS ITENS'!$P3116&gt;'LISTA DOS ITENS'!$R3116,'LISTA DOS ITENS'!$P3116,'LISTA DOS ITENS'!$R3116)</f>
        <v>5980.56</v>
      </c>
      <c r="T3116" s="25">
        <v>357.35967437428417</v>
      </c>
      <c r="U3116" s="25">
        <f>'LISTA DOS ITENS'!$T3116*'LISTA DOS ITENS'!$M3116</f>
        <v>357.3596744</v>
      </c>
      <c r="V3116" s="56">
        <f t="array" ref="V3116">INDEX('RESUMO - LOTES E VMA'!$F$3:$F$181,MATCH('LISTA DOS ITENS'!$D3116,'RESUMO - LOTES E VMA'!$A$3:$A$181,0))</f>
        <v>34169.51234</v>
      </c>
      <c r="W3116" s="57">
        <f>'LISTA DOS ITENS'!$U3116/'LISTA DOS ITENS'!$V3116</f>
        <v>0.01045843648</v>
      </c>
      <c r="X3116" s="53" t="s">
        <v>53</v>
      </c>
      <c r="Y3116" s="53" t="s">
        <v>290</v>
      </c>
      <c r="Z3116" s="58" t="str">
        <f>'LISTA DOS ITENS'!$F3116&amp;"-"&amp;'LISTA DOS ITENS'!$H3116&amp;"-"&amp;'LISTA DOS ITENS'!$J3116&amp;"-"&amp;'LISTA DOS ITENS'!$K3116&amp;"-"&amp;'LISTA DOS ITENS'!$I3116</f>
        <v>11130358-2101-A026-IMOB/NAC3-ED-1000-01.01</v>
      </c>
      <c r="AA3116" s="59" t="str">
        <f t="array" ref="AA3116">INDEX('RESUMO - LOTES E VMA'!$M$3:$M$181,MATCH('LISTA DOS ITENS'!$D3116,'RESUMO - LOTES E VMA'!$A$3:$A$181,0))</f>
        <v>Para Leilão</v>
      </c>
      <c r="AB3116" s="60">
        <f t="array" ref="AB3116">INDEX('RESUMO - LOTES E VMA'!$J$3:$J$181,MATCH('LISTA DOS ITENS'!$D3116,'RESUMO - LOTES E VMA'!$A$3:$A$181,0))</f>
        <v>0.07140660846</v>
      </c>
      <c r="AC3116" s="29" t="str">
        <f t="array" ref="AC3116">INDEX('RESUMO - LOTES E VMA'!$L$3:$L$181,MATCH('LISTA DOS ITENS'!$D3116,'RESUMO - LOTES E VMA'!$A$3:$A$181,0))</f>
        <v>1% do Valor de Comparação do VMA</v>
      </c>
      <c r="AD3116" s="53" t="str">
        <f>VLOOKUP(Tabela1[[#This Row],[Índice]],[1]Planilha1!$A:$A,1,0)</f>
        <v>#ERROR!</v>
      </c>
    </row>
    <row r="3117" ht="15.75" customHeight="1">
      <c r="A3117" s="52">
        <v>260231.0</v>
      </c>
      <c r="B3117" s="53" t="s">
        <v>70</v>
      </c>
      <c r="C3117" s="53" t="s">
        <v>71</v>
      </c>
      <c r="D3117" s="22">
        <v>207449.0</v>
      </c>
      <c r="E3117" s="53" t="s">
        <v>119</v>
      </c>
      <c r="F3117" s="54">
        <v>1.0326827E7</v>
      </c>
      <c r="G3117" s="53" t="s">
        <v>2117</v>
      </c>
      <c r="H3117" s="55">
        <v>2170.0</v>
      </c>
      <c r="I3117" s="55"/>
      <c r="J3117" s="55" t="s">
        <v>121</v>
      </c>
      <c r="K3117" s="53" t="s">
        <v>73</v>
      </c>
      <c r="L3117" s="53"/>
      <c r="M3117" s="53">
        <v>1.0</v>
      </c>
      <c r="N3117" s="53" t="s">
        <v>52</v>
      </c>
      <c r="O3117" s="25">
        <v>570.77</v>
      </c>
      <c r="P3117" s="25">
        <f>'LISTA DOS ITENS'!$O3117*'LISTA DOS ITENS'!$M3117</f>
        <v>570.77</v>
      </c>
      <c r="Q3117" s="25">
        <v>783.13</v>
      </c>
      <c r="R3117" s="25">
        <f>'LISTA DOS ITENS'!$Q3117*'LISTA DOS ITENS'!$M3117</f>
        <v>783.13</v>
      </c>
      <c r="S3117" s="56">
        <f>IF('LISTA DOS ITENS'!$P3117&gt;'LISTA DOS ITENS'!$R3117,'LISTA DOS ITENS'!$P3117,'LISTA DOS ITENS'!$R3117)</f>
        <v>783.13</v>
      </c>
      <c r="T3117" s="25">
        <v>50.268909152961456</v>
      </c>
      <c r="U3117" s="25">
        <f>'LISTA DOS ITENS'!$T3117*'LISTA DOS ITENS'!$M3117</f>
        <v>50.26890915</v>
      </c>
      <c r="V3117" s="56">
        <f t="array" ref="V3117">INDEX('RESUMO - LOTES E VMA'!$F$3:$F$181,MATCH('LISTA DOS ITENS'!$D3117,'RESUMO - LOTES E VMA'!$A$3:$A$181,0))</f>
        <v>34169.51234</v>
      </c>
      <c r="W3117" s="57">
        <f>'LISTA DOS ITENS'!$U3117/'LISTA DOS ITENS'!$V3117</f>
        <v>0.001471162616</v>
      </c>
      <c r="X3117" s="53" t="s">
        <v>53</v>
      </c>
      <c r="Y3117" s="53" t="s">
        <v>290</v>
      </c>
      <c r="Z3117" s="58" t="str">
        <f>'LISTA DOS ITENS'!$F3117&amp;"-"&amp;'LISTA DOS ITENS'!$H3117&amp;"-"&amp;'LISTA DOS ITENS'!$J3117&amp;"-"&amp;'LISTA DOS ITENS'!$K3117&amp;"-"&amp;'LISTA DOS ITENS'!$I3117</f>
        <v>10326827-2170-A026-CONS/NAC-</v>
      </c>
      <c r="AA3117" s="59" t="str">
        <f t="array" ref="AA3117">INDEX('RESUMO - LOTES E VMA'!$M$3:$M$181,MATCH('LISTA DOS ITENS'!$D3117,'RESUMO - LOTES E VMA'!$A$3:$A$181,0))</f>
        <v>Para Leilão</v>
      </c>
      <c r="AB3117" s="60">
        <f t="array" ref="AB3117">INDEX('RESUMO - LOTES E VMA'!$J$3:$J$181,MATCH('LISTA DOS ITENS'!$D3117,'RESUMO - LOTES E VMA'!$A$3:$A$181,0))</f>
        <v>0.07140660846</v>
      </c>
      <c r="AC3117" s="29" t="str">
        <f t="array" ref="AC3117">INDEX('RESUMO - LOTES E VMA'!$L$3:$L$181,MATCH('LISTA DOS ITENS'!$D3117,'RESUMO - LOTES E VMA'!$A$3:$A$181,0))</f>
        <v>1% do Valor de Comparação do VMA</v>
      </c>
      <c r="AD3117" s="53" t="str">
        <f>VLOOKUP(Tabela1[[#This Row],[Índice]],[1]Planilha1!$A:$A,1,0)</f>
        <v>#ERROR!</v>
      </c>
    </row>
    <row r="3118" ht="15.75" customHeight="1">
      <c r="A3118" s="52">
        <v>260232.0</v>
      </c>
      <c r="B3118" s="53" t="s">
        <v>70</v>
      </c>
      <c r="C3118" s="53" t="s">
        <v>71</v>
      </c>
      <c r="D3118" s="22">
        <v>207449.0</v>
      </c>
      <c r="E3118" s="53" t="s">
        <v>119</v>
      </c>
      <c r="F3118" s="54">
        <v>1.0219864E7</v>
      </c>
      <c r="G3118" s="53" t="s">
        <v>2126</v>
      </c>
      <c r="H3118" s="55">
        <v>2201.0</v>
      </c>
      <c r="I3118" s="55"/>
      <c r="J3118" s="55" t="s">
        <v>121</v>
      </c>
      <c r="K3118" s="53" t="s">
        <v>80</v>
      </c>
      <c r="L3118" s="53"/>
      <c r="M3118" s="53">
        <v>2.0</v>
      </c>
      <c r="N3118" s="53" t="s">
        <v>52</v>
      </c>
      <c r="O3118" s="25">
        <v>1236.935</v>
      </c>
      <c r="P3118" s="25">
        <f>'LISTA DOS ITENS'!$O3118*'LISTA DOS ITENS'!$M3118</f>
        <v>2473.87</v>
      </c>
      <c r="Q3118" s="25">
        <v>1236.94</v>
      </c>
      <c r="R3118" s="25">
        <f>'LISTA DOS ITENS'!$Q3118*'LISTA DOS ITENS'!$M3118</f>
        <v>2473.88</v>
      </c>
      <c r="S3118" s="56">
        <f>IF('LISTA DOS ITENS'!$P3118&gt;'LISTA DOS ITENS'!$R3118,'LISTA DOS ITENS'!$P3118,'LISTA DOS ITENS'!$R3118)</f>
        <v>2473.88</v>
      </c>
      <c r="T3118" s="25">
        <v>19.791040000000002</v>
      </c>
      <c r="U3118" s="25">
        <f>'LISTA DOS ITENS'!$T3118*'LISTA DOS ITENS'!$M3118</f>
        <v>39.58208</v>
      </c>
      <c r="V3118" s="56">
        <f t="array" ref="V3118">INDEX('RESUMO - LOTES E VMA'!$F$3:$F$181,MATCH('LISTA DOS ITENS'!$D3118,'RESUMO - LOTES E VMA'!$A$3:$A$181,0))</f>
        <v>34169.51234</v>
      </c>
      <c r="W3118" s="57">
        <f>'LISTA DOS ITENS'!$U3118/'LISTA DOS ITENS'!$V3118</f>
        <v>0.001158403421</v>
      </c>
      <c r="X3118" s="53" t="s">
        <v>53</v>
      </c>
      <c r="Y3118" s="53" t="s">
        <v>290</v>
      </c>
      <c r="Z3118" s="58" t="str">
        <f>'LISTA DOS ITENS'!$F3118&amp;"-"&amp;'LISTA DOS ITENS'!$H3118&amp;"-"&amp;'LISTA DOS ITENS'!$J3118&amp;"-"&amp;'LISTA DOS ITENS'!$K3118&amp;"-"&amp;'LISTA DOS ITENS'!$I3118</f>
        <v>10219864-2201-A026-IMOB/NAC-</v>
      </c>
      <c r="AA3118" s="59" t="str">
        <f t="array" ref="AA3118">INDEX('RESUMO - LOTES E VMA'!$M$3:$M$181,MATCH('LISTA DOS ITENS'!$D3118,'RESUMO - LOTES E VMA'!$A$3:$A$181,0))</f>
        <v>Para Leilão</v>
      </c>
      <c r="AB3118" s="60">
        <f t="array" ref="AB3118">INDEX('RESUMO - LOTES E VMA'!$J$3:$J$181,MATCH('LISTA DOS ITENS'!$D3118,'RESUMO - LOTES E VMA'!$A$3:$A$181,0))</f>
        <v>0.07140660846</v>
      </c>
      <c r="AC3118" s="29" t="str">
        <f t="array" ref="AC3118">INDEX('RESUMO - LOTES E VMA'!$L$3:$L$181,MATCH('LISTA DOS ITENS'!$D3118,'RESUMO - LOTES E VMA'!$A$3:$A$181,0))</f>
        <v>1% do Valor de Comparação do VMA</v>
      </c>
      <c r="AD3118" s="53" t="str">
        <f>VLOOKUP(Tabela1[[#This Row],[Índice]],[1]Planilha1!$A:$A,1,0)</f>
        <v>#ERROR!</v>
      </c>
    </row>
    <row r="3119" ht="15.75" customHeight="1">
      <c r="A3119" s="52">
        <v>260233.0</v>
      </c>
      <c r="B3119" s="53" t="s">
        <v>70</v>
      </c>
      <c r="C3119" s="53" t="s">
        <v>71</v>
      </c>
      <c r="D3119" s="22">
        <v>207449.0</v>
      </c>
      <c r="E3119" s="53" t="s">
        <v>119</v>
      </c>
      <c r="F3119" s="54">
        <v>1.0220079E7</v>
      </c>
      <c r="G3119" s="53" t="s">
        <v>2123</v>
      </c>
      <c r="H3119" s="55">
        <v>2201.0</v>
      </c>
      <c r="I3119" s="55"/>
      <c r="J3119" s="55" t="s">
        <v>121</v>
      </c>
      <c r="K3119" s="53" t="s">
        <v>73</v>
      </c>
      <c r="L3119" s="53"/>
      <c r="M3119" s="53">
        <v>2.0</v>
      </c>
      <c r="N3119" s="53" t="s">
        <v>52</v>
      </c>
      <c r="O3119" s="25">
        <v>384.239</v>
      </c>
      <c r="P3119" s="25">
        <f>'LISTA DOS ITENS'!$O3119*'LISTA DOS ITENS'!$M3119</f>
        <v>768.478</v>
      </c>
      <c r="Q3119" s="25">
        <v>384.24</v>
      </c>
      <c r="R3119" s="25">
        <f>'LISTA DOS ITENS'!$Q3119*'LISTA DOS ITENS'!$M3119</f>
        <v>768.48</v>
      </c>
      <c r="S3119" s="56">
        <f>IF('LISTA DOS ITENS'!$P3119&gt;'LISTA DOS ITENS'!$R3119,'LISTA DOS ITENS'!$P3119,'LISTA DOS ITENS'!$R3119)</f>
        <v>768.48</v>
      </c>
      <c r="T3119" s="25">
        <v>6.14784</v>
      </c>
      <c r="U3119" s="25">
        <f>'LISTA DOS ITENS'!$T3119*'LISTA DOS ITENS'!$M3119</f>
        <v>12.29568</v>
      </c>
      <c r="V3119" s="56">
        <f t="array" ref="V3119">INDEX('RESUMO - LOTES E VMA'!$F$3:$F$181,MATCH('LISTA DOS ITENS'!$D3119,'RESUMO - LOTES E VMA'!$A$3:$A$181,0))</f>
        <v>34169.51234</v>
      </c>
      <c r="W3119" s="57">
        <f>'LISTA DOS ITENS'!$U3119/'LISTA DOS ITENS'!$V3119</f>
        <v>0.0003598435904</v>
      </c>
      <c r="X3119" s="53" t="s">
        <v>53</v>
      </c>
      <c r="Y3119" s="53" t="s">
        <v>290</v>
      </c>
      <c r="Z3119" s="58" t="str">
        <f>'LISTA DOS ITENS'!$F3119&amp;"-"&amp;'LISTA DOS ITENS'!$H3119&amp;"-"&amp;'LISTA DOS ITENS'!$J3119&amp;"-"&amp;'LISTA DOS ITENS'!$K3119&amp;"-"&amp;'LISTA DOS ITENS'!$I3119</f>
        <v>10220079-2201-A026-CONS/NAC-</v>
      </c>
      <c r="AA3119" s="59" t="str">
        <f t="array" ref="AA3119">INDEX('RESUMO - LOTES E VMA'!$M$3:$M$181,MATCH('LISTA DOS ITENS'!$D3119,'RESUMO - LOTES E VMA'!$A$3:$A$181,0))</f>
        <v>Para Leilão</v>
      </c>
      <c r="AB3119" s="60">
        <f t="array" ref="AB3119">INDEX('RESUMO - LOTES E VMA'!$J$3:$J$181,MATCH('LISTA DOS ITENS'!$D3119,'RESUMO - LOTES E VMA'!$A$3:$A$181,0))</f>
        <v>0.07140660846</v>
      </c>
      <c r="AC3119" s="29" t="str">
        <f t="array" ref="AC3119">INDEX('RESUMO - LOTES E VMA'!$L$3:$L$181,MATCH('LISTA DOS ITENS'!$D3119,'RESUMO - LOTES E VMA'!$A$3:$A$181,0))</f>
        <v>1% do Valor de Comparação do VMA</v>
      </c>
      <c r="AD3119" s="53" t="str">
        <f>VLOOKUP(Tabela1[[#This Row],[Índice]],[1]Planilha1!$A:$A,1,0)</f>
        <v>#ERROR!</v>
      </c>
    </row>
    <row r="3120" ht="15.75" customHeight="1">
      <c r="A3120" s="52">
        <v>260234.0</v>
      </c>
      <c r="B3120" s="53" t="s">
        <v>70</v>
      </c>
      <c r="C3120" s="53" t="s">
        <v>71</v>
      </c>
      <c r="D3120" s="22">
        <v>207449.0</v>
      </c>
      <c r="E3120" s="53" t="s">
        <v>119</v>
      </c>
      <c r="F3120" s="54">
        <v>1.0220079E7</v>
      </c>
      <c r="G3120" s="53" t="s">
        <v>2123</v>
      </c>
      <c r="H3120" s="55">
        <v>2201.0</v>
      </c>
      <c r="I3120" s="55"/>
      <c r="J3120" s="55" t="s">
        <v>121</v>
      </c>
      <c r="K3120" s="53" t="s">
        <v>80</v>
      </c>
      <c r="L3120" s="53"/>
      <c r="M3120" s="53">
        <v>2.0</v>
      </c>
      <c r="N3120" s="53" t="s">
        <v>52</v>
      </c>
      <c r="O3120" s="25">
        <v>336.305</v>
      </c>
      <c r="P3120" s="25">
        <f>'LISTA DOS ITENS'!$O3120*'LISTA DOS ITENS'!$M3120</f>
        <v>672.61</v>
      </c>
      <c r="Q3120" s="25">
        <v>384.24</v>
      </c>
      <c r="R3120" s="25">
        <f>'LISTA DOS ITENS'!$Q3120*'LISTA DOS ITENS'!$M3120</f>
        <v>768.48</v>
      </c>
      <c r="S3120" s="56">
        <f>IF('LISTA DOS ITENS'!$P3120&gt;'LISTA DOS ITENS'!$R3120,'LISTA DOS ITENS'!$P3120,'LISTA DOS ITENS'!$R3120)</f>
        <v>768.48</v>
      </c>
      <c r="T3120" s="25">
        <v>6.14784</v>
      </c>
      <c r="U3120" s="25">
        <f>'LISTA DOS ITENS'!$T3120*'LISTA DOS ITENS'!$M3120</f>
        <v>12.29568</v>
      </c>
      <c r="V3120" s="56">
        <f t="array" ref="V3120">INDEX('RESUMO - LOTES E VMA'!$F$3:$F$181,MATCH('LISTA DOS ITENS'!$D3120,'RESUMO - LOTES E VMA'!$A$3:$A$181,0))</f>
        <v>34169.51234</v>
      </c>
      <c r="W3120" s="57">
        <f>'LISTA DOS ITENS'!$U3120/'LISTA DOS ITENS'!$V3120</f>
        <v>0.0003598435904</v>
      </c>
      <c r="X3120" s="53" t="s">
        <v>53</v>
      </c>
      <c r="Y3120" s="53" t="s">
        <v>290</v>
      </c>
      <c r="Z3120" s="58" t="str">
        <f>'LISTA DOS ITENS'!$F3120&amp;"-"&amp;'LISTA DOS ITENS'!$H3120&amp;"-"&amp;'LISTA DOS ITENS'!$J3120&amp;"-"&amp;'LISTA DOS ITENS'!$K3120&amp;"-"&amp;'LISTA DOS ITENS'!$I3120</f>
        <v>10220079-2201-A026-IMOB/NAC-</v>
      </c>
      <c r="AA3120" s="59" t="str">
        <f t="array" ref="AA3120">INDEX('RESUMO - LOTES E VMA'!$M$3:$M$181,MATCH('LISTA DOS ITENS'!$D3120,'RESUMO - LOTES E VMA'!$A$3:$A$181,0))</f>
        <v>Para Leilão</v>
      </c>
      <c r="AB3120" s="60">
        <f t="array" ref="AB3120">INDEX('RESUMO - LOTES E VMA'!$J$3:$J$181,MATCH('LISTA DOS ITENS'!$D3120,'RESUMO - LOTES E VMA'!$A$3:$A$181,0))</f>
        <v>0.07140660846</v>
      </c>
      <c r="AC3120" s="29" t="str">
        <f t="array" ref="AC3120">INDEX('RESUMO - LOTES E VMA'!$L$3:$L$181,MATCH('LISTA DOS ITENS'!$D3120,'RESUMO - LOTES E VMA'!$A$3:$A$181,0))</f>
        <v>1% do Valor de Comparação do VMA</v>
      </c>
      <c r="AD3120" s="53" t="str">
        <f>VLOOKUP(Tabela1[[#This Row],[Índice]],[1]Planilha1!$A:$A,1,0)</f>
        <v>#ERROR!</v>
      </c>
    </row>
    <row r="3121" ht="15.75" customHeight="1">
      <c r="A3121" s="52">
        <v>260235.0</v>
      </c>
      <c r="B3121" s="53" t="s">
        <v>70</v>
      </c>
      <c r="C3121" s="53" t="s">
        <v>71</v>
      </c>
      <c r="D3121" s="22">
        <v>207449.0</v>
      </c>
      <c r="E3121" s="53" t="s">
        <v>119</v>
      </c>
      <c r="F3121" s="54">
        <v>1.0278183E7</v>
      </c>
      <c r="G3121" s="53" t="s">
        <v>2127</v>
      </c>
      <c r="H3121" s="55">
        <v>2201.0</v>
      </c>
      <c r="I3121" s="55"/>
      <c r="J3121" s="55" t="s">
        <v>121</v>
      </c>
      <c r="K3121" s="53" t="s">
        <v>117</v>
      </c>
      <c r="L3121" s="53"/>
      <c r="M3121" s="53">
        <v>2.0</v>
      </c>
      <c r="N3121" s="53" t="s">
        <v>52</v>
      </c>
      <c r="O3121" s="25">
        <v>78.205</v>
      </c>
      <c r="P3121" s="25">
        <f>'LISTA DOS ITENS'!$O3121*'LISTA DOS ITENS'!$M3121</f>
        <v>156.41</v>
      </c>
      <c r="Q3121" s="25">
        <v>78.21</v>
      </c>
      <c r="R3121" s="25">
        <f>'LISTA DOS ITENS'!$Q3121*'LISTA DOS ITENS'!$M3121</f>
        <v>156.42</v>
      </c>
      <c r="S3121" s="56">
        <f>IF('LISTA DOS ITENS'!$P3121&gt;'LISTA DOS ITENS'!$R3121,'LISTA DOS ITENS'!$P3121,'LISTA DOS ITENS'!$R3121)</f>
        <v>156.42</v>
      </c>
      <c r="T3121" s="25">
        <v>2.713396331346224</v>
      </c>
      <c r="U3121" s="25">
        <f>'LISTA DOS ITENS'!$T3121*'LISTA DOS ITENS'!$M3121</f>
        <v>5.426792663</v>
      </c>
      <c r="V3121" s="56">
        <f t="array" ref="V3121">INDEX('RESUMO - LOTES E VMA'!$F$3:$F$181,MATCH('LISTA DOS ITENS'!$D3121,'RESUMO - LOTES E VMA'!$A$3:$A$181,0))</f>
        <v>34169.51234</v>
      </c>
      <c r="W3121" s="57">
        <f>'LISTA DOS ITENS'!$U3121/'LISTA DOS ITENS'!$V3121</f>
        <v>0.0001588197282</v>
      </c>
      <c r="X3121" s="53" t="s">
        <v>53</v>
      </c>
      <c r="Y3121" s="53" t="s">
        <v>290</v>
      </c>
      <c r="Z3121" s="58" t="str">
        <f>'LISTA DOS ITENS'!$F3121&amp;"-"&amp;'LISTA DOS ITENS'!$H3121&amp;"-"&amp;'LISTA DOS ITENS'!$J3121&amp;"-"&amp;'LISTA DOS ITENS'!$K3121&amp;"-"&amp;'LISTA DOS ITENS'!$I3121</f>
        <v>10278183-2201-A026-CONS/IAMN-</v>
      </c>
      <c r="AA3121" s="59" t="str">
        <f t="array" ref="AA3121">INDEX('RESUMO - LOTES E VMA'!$M$3:$M$181,MATCH('LISTA DOS ITENS'!$D3121,'RESUMO - LOTES E VMA'!$A$3:$A$181,0))</f>
        <v>Para Leilão</v>
      </c>
      <c r="AB3121" s="60">
        <f t="array" ref="AB3121">INDEX('RESUMO - LOTES E VMA'!$J$3:$J$181,MATCH('LISTA DOS ITENS'!$D3121,'RESUMO - LOTES E VMA'!$A$3:$A$181,0))</f>
        <v>0.07140660846</v>
      </c>
      <c r="AC3121" s="29" t="str">
        <f t="array" ref="AC3121">INDEX('RESUMO - LOTES E VMA'!$L$3:$L$181,MATCH('LISTA DOS ITENS'!$D3121,'RESUMO - LOTES E VMA'!$A$3:$A$181,0))</f>
        <v>1% do Valor de Comparação do VMA</v>
      </c>
      <c r="AD3121" s="53" t="str">
        <f>VLOOKUP(Tabela1[[#This Row],[Índice]],[1]Planilha1!$A:$A,1,0)</f>
        <v>#ERROR!</v>
      </c>
    </row>
    <row r="3122" ht="15.75" customHeight="1">
      <c r="A3122" s="52">
        <v>260236.0</v>
      </c>
      <c r="B3122" s="53" t="s">
        <v>70</v>
      </c>
      <c r="C3122" s="53" t="s">
        <v>71</v>
      </c>
      <c r="D3122" s="22">
        <v>207449.0</v>
      </c>
      <c r="E3122" s="53" t="s">
        <v>119</v>
      </c>
      <c r="F3122" s="54">
        <v>1.0290897E7</v>
      </c>
      <c r="G3122" s="53" t="s">
        <v>2108</v>
      </c>
      <c r="H3122" s="55">
        <v>2201.0</v>
      </c>
      <c r="I3122" s="55"/>
      <c r="J3122" s="55" t="s">
        <v>121</v>
      </c>
      <c r="K3122" s="53" t="s">
        <v>80</v>
      </c>
      <c r="L3122" s="53"/>
      <c r="M3122" s="53">
        <v>1.0</v>
      </c>
      <c r="N3122" s="53" t="s">
        <v>52</v>
      </c>
      <c r="O3122" s="25">
        <v>733.08</v>
      </c>
      <c r="P3122" s="25">
        <f>'LISTA DOS ITENS'!$O3122*'LISTA DOS ITENS'!$M3122</f>
        <v>733.08</v>
      </c>
      <c r="Q3122" s="25">
        <v>1106.69</v>
      </c>
      <c r="R3122" s="25">
        <f>'LISTA DOS ITENS'!$Q3122*'LISTA DOS ITENS'!$M3122</f>
        <v>1106.69</v>
      </c>
      <c r="S3122" s="56">
        <f>IF('LISTA DOS ITENS'!$P3122&gt;'LISTA DOS ITENS'!$R3122,'LISTA DOS ITENS'!$P3122,'LISTA DOS ITENS'!$R3122)</f>
        <v>1106.69</v>
      </c>
      <c r="T3122" s="25">
        <v>99.6037622649198</v>
      </c>
      <c r="U3122" s="25">
        <f>'LISTA DOS ITENS'!$T3122*'LISTA DOS ITENS'!$M3122</f>
        <v>99.60376226</v>
      </c>
      <c r="V3122" s="56">
        <f t="array" ref="V3122">INDEX('RESUMO - LOTES E VMA'!$F$3:$F$181,MATCH('LISTA DOS ITENS'!$D3122,'RESUMO - LOTES E VMA'!$A$3:$A$181,0))</f>
        <v>34169.51234</v>
      </c>
      <c r="W3122" s="57">
        <f>'LISTA DOS ITENS'!$U3122/'LISTA DOS ITENS'!$V3122</f>
        <v>0.002914989283</v>
      </c>
      <c r="X3122" s="53" t="s">
        <v>53</v>
      </c>
      <c r="Y3122" s="53" t="s">
        <v>290</v>
      </c>
      <c r="Z3122" s="58" t="str">
        <f>'LISTA DOS ITENS'!$F3122&amp;"-"&amp;'LISTA DOS ITENS'!$H3122&amp;"-"&amp;'LISTA DOS ITENS'!$J3122&amp;"-"&amp;'LISTA DOS ITENS'!$K3122&amp;"-"&amp;'LISTA DOS ITENS'!$I3122</f>
        <v>10290897-2201-A026-IMOB/NAC-</v>
      </c>
      <c r="AA3122" s="59" t="str">
        <f t="array" ref="AA3122">INDEX('RESUMO - LOTES E VMA'!$M$3:$M$181,MATCH('LISTA DOS ITENS'!$D3122,'RESUMO - LOTES E VMA'!$A$3:$A$181,0))</f>
        <v>Para Leilão</v>
      </c>
      <c r="AB3122" s="60">
        <f t="array" ref="AB3122">INDEX('RESUMO - LOTES E VMA'!$J$3:$J$181,MATCH('LISTA DOS ITENS'!$D3122,'RESUMO - LOTES E VMA'!$A$3:$A$181,0))</f>
        <v>0.07140660846</v>
      </c>
      <c r="AC3122" s="29" t="str">
        <f t="array" ref="AC3122">INDEX('RESUMO - LOTES E VMA'!$L$3:$L$181,MATCH('LISTA DOS ITENS'!$D3122,'RESUMO - LOTES E VMA'!$A$3:$A$181,0))</f>
        <v>1% do Valor de Comparação do VMA</v>
      </c>
      <c r="AD3122" s="53" t="str">
        <f>VLOOKUP(Tabela1[[#This Row],[Índice]],[1]Planilha1!$A:$A,1,0)</f>
        <v>#ERROR!</v>
      </c>
    </row>
    <row r="3123" ht="15.75" customHeight="1">
      <c r="A3123" s="52">
        <v>260237.0</v>
      </c>
      <c r="B3123" s="53" t="s">
        <v>70</v>
      </c>
      <c r="C3123" s="53" t="s">
        <v>71</v>
      </c>
      <c r="D3123" s="22">
        <v>207449.0</v>
      </c>
      <c r="E3123" s="53" t="s">
        <v>119</v>
      </c>
      <c r="F3123" s="54">
        <v>1.0290897E7</v>
      </c>
      <c r="G3123" s="53" t="s">
        <v>2108</v>
      </c>
      <c r="H3123" s="55">
        <v>2201.0</v>
      </c>
      <c r="I3123" s="55"/>
      <c r="J3123" s="55" t="s">
        <v>121</v>
      </c>
      <c r="K3123" s="53" t="s">
        <v>293</v>
      </c>
      <c r="L3123" s="53"/>
      <c r="M3123" s="53">
        <v>15.0</v>
      </c>
      <c r="N3123" s="53" t="s">
        <v>52</v>
      </c>
      <c r="O3123" s="25">
        <v>1.0</v>
      </c>
      <c r="P3123" s="25">
        <f>'LISTA DOS ITENS'!$O3123*'LISTA DOS ITENS'!$M3123</f>
        <v>15</v>
      </c>
      <c r="Q3123" s="25">
        <v>1106.69</v>
      </c>
      <c r="R3123" s="25">
        <f>'LISTA DOS ITENS'!$Q3123*'LISTA DOS ITENS'!$M3123</f>
        <v>16600.35</v>
      </c>
      <c r="S3123" s="56">
        <f>IF('LISTA DOS ITENS'!$P3123&gt;'LISTA DOS ITENS'!$R3123,'LISTA DOS ITENS'!$P3123,'LISTA DOS ITENS'!$R3123)</f>
        <v>16600.35</v>
      </c>
      <c r="T3123" s="25">
        <v>99.6037622649198</v>
      </c>
      <c r="U3123" s="25">
        <f>'LISTA DOS ITENS'!$T3123*'LISTA DOS ITENS'!$M3123</f>
        <v>1494.056434</v>
      </c>
      <c r="V3123" s="56">
        <f t="array" ref="V3123">INDEX('RESUMO - LOTES E VMA'!$F$3:$F$181,MATCH('LISTA DOS ITENS'!$D3123,'RESUMO - LOTES E VMA'!$A$3:$A$181,0))</f>
        <v>34169.51234</v>
      </c>
      <c r="W3123" s="57">
        <f>'LISTA DOS ITENS'!$U3123/'LISTA DOS ITENS'!$V3123</f>
        <v>0.04372483925</v>
      </c>
      <c r="X3123" s="53" t="s">
        <v>53</v>
      </c>
      <c r="Y3123" s="53" t="s">
        <v>290</v>
      </c>
      <c r="Z3123" s="58" t="str">
        <f>'LISTA DOS ITENS'!$F3123&amp;"-"&amp;'LISTA DOS ITENS'!$H3123&amp;"-"&amp;'LISTA DOS ITENS'!$J3123&amp;"-"&amp;'LISTA DOS ITENS'!$K3123&amp;"-"&amp;'LISTA DOS ITENS'!$I3123</f>
        <v>10290897-2201-A026-SOBRE_EMP-</v>
      </c>
      <c r="AA3123" s="59" t="str">
        <f t="array" ref="AA3123">INDEX('RESUMO - LOTES E VMA'!$M$3:$M$181,MATCH('LISTA DOS ITENS'!$D3123,'RESUMO - LOTES E VMA'!$A$3:$A$181,0))</f>
        <v>Para Leilão</v>
      </c>
      <c r="AB3123" s="60">
        <f t="array" ref="AB3123">INDEX('RESUMO - LOTES E VMA'!$J$3:$J$181,MATCH('LISTA DOS ITENS'!$D3123,'RESUMO - LOTES E VMA'!$A$3:$A$181,0))</f>
        <v>0.07140660846</v>
      </c>
      <c r="AC3123" s="29" t="str">
        <f t="array" ref="AC3123">INDEX('RESUMO - LOTES E VMA'!$L$3:$L$181,MATCH('LISTA DOS ITENS'!$D3123,'RESUMO - LOTES E VMA'!$A$3:$A$181,0))</f>
        <v>1% do Valor de Comparação do VMA</v>
      </c>
      <c r="AD3123" s="53" t="str">
        <f>VLOOKUP(Tabela1[[#This Row],[Índice]],[1]Planilha1!$A:$A,1,0)</f>
        <v>#ERROR!</v>
      </c>
    </row>
    <row r="3124" ht="15.75" customHeight="1">
      <c r="A3124" s="52">
        <v>260238.0</v>
      </c>
      <c r="B3124" s="53" t="s">
        <v>70</v>
      </c>
      <c r="C3124" s="53" t="s">
        <v>71</v>
      </c>
      <c r="D3124" s="22">
        <v>207449.0</v>
      </c>
      <c r="E3124" s="53" t="s">
        <v>119</v>
      </c>
      <c r="F3124" s="54">
        <v>1.0405569E7</v>
      </c>
      <c r="G3124" s="53" t="s">
        <v>2128</v>
      </c>
      <c r="H3124" s="55">
        <v>2201.0</v>
      </c>
      <c r="I3124" s="55"/>
      <c r="J3124" s="55" t="s">
        <v>121</v>
      </c>
      <c r="K3124" s="53" t="s">
        <v>73</v>
      </c>
      <c r="L3124" s="53"/>
      <c r="M3124" s="53">
        <v>1.0</v>
      </c>
      <c r="N3124" s="53" t="s">
        <v>52</v>
      </c>
      <c r="O3124" s="25">
        <v>172.67</v>
      </c>
      <c r="P3124" s="25">
        <f>'LISTA DOS ITENS'!$O3124*'LISTA DOS ITENS'!$M3124</f>
        <v>172.67</v>
      </c>
      <c r="Q3124" s="25">
        <v>177.85</v>
      </c>
      <c r="R3124" s="25">
        <f>'LISTA DOS ITENS'!$Q3124*'LISTA DOS ITENS'!$M3124</f>
        <v>177.85</v>
      </c>
      <c r="S3124" s="56">
        <f>IF('LISTA DOS ITENS'!$P3124&gt;'LISTA DOS ITENS'!$R3124,'LISTA DOS ITENS'!$P3124,'LISTA DOS ITENS'!$R3124)</f>
        <v>177.85</v>
      </c>
      <c r="T3124" s="25">
        <v>11.416144819958621</v>
      </c>
      <c r="U3124" s="25">
        <f>'LISTA DOS ITENS'!$T3124*'LISTA DOS ITENS'!$M3124</f>
        <v>11.41614482</v>
      </c>
      <c r="V3124" s="56">
        <f t="array" ref="V3124">INDEX('RESUMO - LOTES E VMA'!$F$3:$F$181,MATCH('LISTA DOS ITENS'!$D3124,'RESUMO - LOTES E VMA'!$A$3:$A$181,0))</f>
        <v>34169.51234</v>
      </c>
      <c r="W3124" s="57">
        <f>'LISTA DOS ITENS'!$U3124/'LISTA DOS ITENS'!$V3124</f>
        <v>0.0003341032412</v>
      </c>
      <c r="X3124" s="53" t="s">
        <v>53</v>
      </c>
      <c r="Y3124" s="53" t="s">
        <v>290</v>
      </c>
      <c r="Z3124" s="58" t="str">
        <f>'LISTA DOS ITENS'!$F3124&amp;"-"&amp;'LISTA DOS ITENS'!$H3124&amp;"-"&amp;'LISTA DOS ITENS'!$J3124&amp;"-"&amp;'LISTA DOS ITENS'!$K3124&amp;"-"&amp;'LISTA DOS ITENS'!$I3124</f>
        <v>10405569-2201-A026-CONS/NAC-</v>
      </c>
      <c r="AA3124" s="59" t="str">
        <f t="array" ref="AA3124">INDEX('RESUMO - LOTES E VMA'!$M$3:$M$181,MATCH('LISTA DOS ITENS'!$D3124,'RESUMO - LOTES E VMA'!$A$3:$A$181,0))</f>
        <v>Para Leilão</v>
      </c>
      <c r="AB3124" s="60">
        <f t="array" ref="AB3124">INDEX('RESUMO - LOTES E VMA'!$J$3:$J$181,MATCH('LISTA DOS ITENS'!$D3124,'RESUMO - LOTES E VMA'!$A$3:$A$181,0))</f>
        <v>0.07140660846</v>
      </c>
      <c r="AC3124" s="29" t="str">
        <f t="array" ref="AC3124">INDEX('RESUMO - LOTES E VMA'!$L$3:$L$181,MATCH('LISTA DOS ITENS'!$D3124,'RESUMO - LOTES E VMA'!$A$3:$A$181,0))</f>
        <v>1% do Valor de Comparação do VMA</v>
      </c>
      <c r="AD3124" s="53" t="str">
        <f>VLOOKUP(Tabela1[[#This Row],[Índice]],[1]Planilha1!$A:$A,1,0)</f>
        <v>#ERROR!</v>
      </c>
    </row>
    <row r="3125" ht="15.75" customHeight="1">
      <c r="A3125" s="52">
        <v>260239.0</v>
      </c>
      <c r="B3125" s="53" t="s">
        <v>70</v>
      </c>
      <c r="C3125" s="53" t="s">
        <v>71</v>
      </c>
      <c r="D3125" s="22">
        <v>207449.0</v>
      </c>
      <c r="E3125" s="53" t="s">
        <v>119</v>
      </c>
      <c r="F3125" s="54">
        <v>1.0405569E7</v>
      </c>
      <c r="G3125" s="53" t="s">
        <v>2128</v>
      </c>
      <c r="H3125" s="55">
        <v>2201.0</v>
      </c>
      <c r="I3125" s="55"/>
      <c r="J3125" s="55" t="s">
        <v>121</v>
      </c>
      <c r="K3125" s="53" t="s">
        <v>80</v>
      </c>
      <c r="L3125" s="53"/>
      <c r="M3125" s="53">
        <v>2.0</v>
      </c>
      <c r="N3125" s="53" t="s">
        <v>52</v>
      </c>
      <c r="O3125" s="25">
        <v>177.85</v>
      </c>
      <c r="P3125" s="25">
        <f>'LISTA DOS ITENS'!$O3125*'LISTA DOS ITENS'!$M3125</f>
        <v>355.7</v>
      </c>
      <c r="Q3125" s="25">
        <v>177.85</v>
      </c>
      <c r="R3125" s="25">
        <f>'LISTA DOS ITENS'!$Q3125*'LISTA DOS ITENS'!$M3125</f>
        <v>355.7</v>
      </c>
      <c r="S3125" s="56">
        <f>IF('LISTA DOS ITENS'!$P3125&gt;'LISTA DOS ITENS'!$R3125,'LISTA DOS ITENS'!$P3125,'LISTA DOS ITENS'!$R3125)</f>
        <v>355.7</v>
      </c>
      <c r="T3125" s="25">
        <v>11.416144819958621</v>
      </c>
      <c r="U3125" s="25">
        <f>'LISTA DOS ITENS'!$T3125*'LISTA DOS ITENS'!$M3125</f>
        <v>22.83228964</v>
      </c>
      <c r="V3125" s="56">
        <f t="array" ref="V3125">INDEX('RESUMO - LOTES E VMA'!$F$3:$F$181,MATCH('LISTA DOS ITENS'!$D3125,'RESUMO - LOTES E VMA'!$A$3:$A$181,0))</f>
        <v>34169.51234</v>
      </c>
      <c r="W3125" s="57">
        <f>'LISTA DOS ITENS'!$U3125/'LISTA DOS ITENS'!$V3125</f>
        <v>0.0006682064823</v>
      </c>
      <c r="X3125" s="53" t="s">
        <v>53</v>
      </c>
      <c r="Y3125" s="53" t="s">
        <v>290</v>
      </c>
      <c r="Z3125" s="58" t="str">
        <f>'LISTA DOS ITENS'!$F3125&amp;"-"&amp;'LISTA DOS ITENS'!$H3125&amp;"-"&amp;'LISTA DOS ITENS'!$J3125&amp;"-"&amp;'LISTA DOS ITENS'!$K3125&amp;"-"&amp;'LISTA DOS ITENS'!$I3125</f>
        <v>10405569-2201-A026-IMOB/NAC-</v>
      </c>
      <c r="AA3125" s="59" t="str">
        <f t="array" ref="AA3125">INDEX('RESUMO - LOTES E VMA'!$M$3:$M$181,MATCH('LISTA DOS ITENS'!$D3125,'RESUMO - LOTES E VMA'!$A$3:$A$181,0))</f>
        <v>Para Leilão</v>
      </c>
      <c r="AB3125" s="60">
        <f t="array" ref="AB3125">INDEX('RESUMO - LOTES E VMA'!$J$3:$J$181,MATCH('LISTA DOS ITENS'!$D3125,'RESUMO - LOTES E VMA'!$A$3:$A$181,0))</f>
        <v>0.07140660846</v>
      </c>
      <c r="AC3125" s="29" t="str">
        <f t="array" ref="AC3125">INDEX('RESUMO - LOTES E VMA'!$L$3:$L$181,MATCH('LISTA DOS ITENS'!$D3125,'RESUMO - LOTES E VMA'!$A$3:$A$181,0))</f>
        <v>1% do Valor de Comparação do VMA</v>
      </c>
      <c r="AD3125" s="53" t="str">
        <f>VLOOKUP(Tabela1[[#This Row],[Índice]],[1]Planilha1!$A:$A,1,0)</f>
        <v>#ERROR!</v>
      </c>
    </row>
    <row r="3126" ht="15.75" customHeight="1">
      <c r="A3126" s="52">
        <v>260240.0</v>
      </c>
      <c r="B3126" s="53" t="s">
        <v>70</v>
      </c>
      <c r="C3126" s="53" t="s">
        <v>71</v>
      </c>
      <c r="D3126" s="22">
        <v>207449.0</v>
      </c>
      <c r="E3126" s="53" t="s">
        <v>119</v>
      </c>
      <c r="F3126" s="54">
        <v>1.112508E7</v>
      </c>
      <c r="G3126" s="53" t="s">
        <v>2113</v>
      </c>
      <c r="H3126" s="55">
        <v>2201.0</v>
      </c>
      <c r="I3126" s="55"/>
      <c r="J3126" s="55" t="s">
        <v>121</v>
      </c>
      <c r="K3126" s="53" t="s">
        <v>73</v>
      </c>
      <c r="L3126" s="53"/>
      <c r="M3126" s="53">
        <v>1.0</v>
      </c>
      <c r="N3126" s="53" t="s">
        <v>52</v>
      </c>
      <c r="O3126" s="25">
        <v>206.66</v>
      </c>
      <c r="P3126" s="25">
        <f>'LISTA DOS ITENS'!$O3126*'LISTA DOS ITENS'!$M3126</f>
        <v>206.66</v>
      </c>
      <c r="Q3126" s="25">
        <v>215.82</v>
      </c>
      <c r="R3126" s="25">
        <f>'LISTA DOS ITENS'!$Q3126*'LISTA DOS ITENS'!$M3126</f>
        <v>215.82</v>
      </c>
      <c r="S3126" s="56">
        <f>IF('LISTA DOS ITENS'!$P3126&gt;'LISTA DOS ITENS'!$R3126,'LISTA DOS ITENS'!$P3126,'LISTA DOS ITENS'!$R3126)</f>
        <v>215.82</v>
      </c>
      <c r="T3126" s="25">
        <v>13.853429154025694</v>
      </c>
      <c r="U3126" s="25">
        <f>'LISTA DOS ITENS'!$T3126*'LISTA DOS ITENS'!$M3126</f>
        <v>13.85342915</v>
      </c>
      <c r="V3126" s="56">
        <f t="array" ref="V3126">INDEX('RESUMO - LOTES E VMA'!$F$3:$F$181,MATCH('LISTA DOS ITENS'!$D3126,'RESUMO - LOTES E VMA'!$A$3:$A$181,0))</f>
        <v>34169.51234</v>
      </c>
      <c r="W3126" s="57">
        <f>'LISTA DOS ITENS'!$U3126/'LISTA DOS ITENS'!$V3126</f>
        <v>0.0004054324515</v>
      </c>
      <c r="X3126" s="53" t="s">
        <v>53</v>
      </c>
      <c r="Y3126" s="53" t="s">
        <v>290</v>
      </c>
      <c r="Z3126" s="58" t="str">
        <f>'LISTA DOS ITENS'!$F3126&amp;"-"&amp;'LISTA DOS ITENS'!$H3126&amp;"-"&amp;'LISTA DOS ITENS'!$J3126&amp;"-"&amp;'LISTA DOS ITENS'!$K3126&amp;"-"&amp;'LISTA DOS ITENS'!$I3126</f>
        <v>11125080-2201-A026-CONS/NAC-</v>
      </c>
      <c r="AA3126" s="59" t="str">
        <f t="array" ref="AA3126">INDEX('RESUMO - LOTES E VMA'!$M$3:$M$181,MATCH('LISTA DOS ITENS'!$D3126,'RESUMO - LOTES E VMA'!$A$3:$A$181,0))</f>
        <v>Para Leilão</v>
      </c>
      <c r="AB3126" s="60">
        <f t="array" ref="AB3126">INDEX('RESUMO - LOTES E VMA'!$J$3:$J$181,MATCH('LISTA DOS ITENS'!$D3126,'RESUMO - LOTES E VMA'!$A$3:$A$181,0))</f>
        <v>0.07140660846</v>
      </c>
      <c r="AC3126" s="29" t="str">
        <f t="array" ref="AC3126">INDEX('RESUMO - LOTES E VMA'!$L$3:$L$181,MATCH('LISTA DOS ITENS'!$D3126,'RESUMO - LOTES E VMA'!$A$3:$A$181,0))</f>
        <v>1% do Valor de Comparação do VMA</v>
      </c>
      <c r="AD3126" s="53" t="str">
        <f>VLOOKUP(Tabela1[[#This Row],[Índice]],[1]Planilha1!$A:$A,1,0)</f>
        <v>#ERROR!</v>
      </c>
    </row>
    <row r="3127" ht="15.75" customHeight="1">
      <c r="A3127" s="52">
        <v>260241.0</v>
      </c>
      <c r="B3127" s="53" t="s">
        <v>70</v>
      </c>
      <c r="C3127" s="53" t="s">
        <v>71</v>
      </c>
      <c r="D3127" s="22">
        <v>207449.0</v>
      </c>
      <c r="E3127" s="53" t="s">
        <v>119</v>
      </c>
      <c r="F3127" s="54">
        <v>1.112508E7</v>
      </c>
      <c r="G3127" s="53" t="s">
        <v>2113</v>
      </c>
      <c r="H3127" s="55">
        <v>2201.0</v>
      </c>
      <c r="I3127" s="55"/>
      <c r="J3127" s="55" t="s">
        <v>121</v>
      </c>
      <c r="K3127" s="53" t="s">
        <v>80</v>
      </c>
      <c r="L3127" s="53"/>
      <c r="M3127" s="53">
        <v>1.0</v>
      </c>
      <c r="N3127" s="53" t="s">
        <v>52</v>
      </c>
      <c r="O3127" s="25">
        <v>98.32</v>
      </c>
      <c r="P3127" s="25">
        <f>'LISTA DOS ITENS'!$O3127*'LISTA DOS ITENS'!$M3127</f>
        <v>98.32</v>
      </c>
      <c r="Q3127" s="25">
        <v>215.82</v>
      </c>
      <c r="R3127" s="25">
        <f>'LISTA DOS ITENS'!$Q3127*'LISTA DOS ITENS'!$M3127</f>
        <v>215.82</v>
      </c>
      <c r="S3127" s="56">
        <f>IF('LISTA DOS ITENS'!$P3127&gt;'LISTA DOS ITENS'!$R3127,'LISTA DOS ITENS'!$P3127,'LISTA DOS ITENS'!$R3127)</f>
        <v>215.82</v>
      </c>
      <c r="T3127" s="25">
        <v>13.853429154025694</v>
      </c>
      <c r="U3127" s="25">
        <f>'LISTA DOS ITENS'!$T3127*'LISTA DOS ITENS'!$M3127</f>
        <v>13.85342915</v>
      </c>
      <c r="V3127" s="56">
        <f t="array" ref="V3127">INDEX('RESUMO - LOTES E VMA'!$F$3:$F$181,MATCH('LISTA DOS ITENS'!$D3127,'RESUMO - LOTES E VMA'!$A$3:$A$181,0))</f>
        <v>34169.51234</v>
      </c>
      <c r="W3127" s="57">
        <f>'LISTA DOS ITENS'!$U3127/'LISTA DOS ITENS'!$V3127</f>
        <v>0.0004054324515</v>
      </c>
      <c r="X3127" s="53" t="s">
        <v>53</v>
      </c>
      <c r="Y3127" s="53" t="s">
        <v>290</v>
      </c>
      <c r="Z3127" s="58" t="str">
        <f>'LISTA DOS ITENS'!$F3127&amp;"-"&amp;'LISTA DOS ITENS'!$H3127&amp;"-"&amp;'LISTA DOS ITENS'!$J3127&amp;"-"&amp;'LISTA DOS ITENS'!$K3127&amp;"-"&amp;'LISTA DOS ITENS'!$I3127</f>
        <v>11125080-2201-A026-IMOB/NAC-</v>
      </c>
      <c r="AA3127" s="59" t="str">
        <f t="array" ref="AA3127">INDEX('RESUMO - LOTES E VMA'!$M$3:$M$181,MATCH('LISTA DOS ITENS'!$D3127,'RESUMO - LOTES E VMA'!$A$3:$A$181,0))</f>
        <v>Para Leilão</v>
      </c>
      <c r="AB3127" s="60">
        <f t="array" ref="AB3127">INDEX('RESUMO - LOTES E VMA'!$J$3:$J$181,MATCH('LISTA DOS ITENS'!$D3127,'RESUMO - LOTES E VMA'!$A$3:$A$181,0))</f>
        <v>0.07140660846</v>
      </c>
      <c r="AC3127" s="29" t="str">
        <f t="array" ref="AC3127">INDEX('RESUMO - LOTES E VMA'!$L$3:$L$181,MATCH('LISTA DOS ITENS'!$D3127,'RESUMO - LOTES E VMA'!$A$3:$A$181,0))</f>
        <v>1% do Valor de Comparação do VMA</v>
      </c>
      <c r="AD3127" s="53" t="str">
        <f>VLOOKUP(Tabela1[[#This Row],[Índice]],[1]Planilha1!$A:$A,1,0)</f>
        <v>#ERROR!</v>
      </c>
    </row>
    <row r="3128" ht="15.75" customHeight="1">
      <c r="A3128" s="52">
        <v>260242.0</v>
      </c>
      <c r="B3128" s="53" t="s">
        <v>70</v>
      </c>
      <c r="C3128" s="53" t="s">
        <v>71</v>
      </c>
      <c r="D3128" s="22">
        <v>207449.0</v>
      </c>
      <c r="E3128" s="53" t="s">
        <v>119</v>
      </c>
      <c r="F3128" s="54">
        <v>1.0219998E7</v>
      </c>
      <c r="G3128" s="53" t="s">
        <v>2108</v>
      </c>
      <c r="H3128" s="55">
        <v>2101.0</v>
      </c>
      <c r="I3128" s="55"/>
      <c r="J3128" s="55" t="s">
        <v>134</v>
      </c>
      <c r="K3128" s="53" t="s">
        <v>51</v>
      </c>
      <c r="L3128" s="53"/>
      <c r="M3128" s="53">
        <v>14.0</v>
      </c>
      <c r="N3128" s="53" t="s">
        <v>52</v>
      </c>
      <c r="O3128" s="25">
        <v>7.142857142857143E-4</v>
      </c>
      <c r="P3128" s="25">
        <f>'LISTA DOS ITENS'!$O3128*'LISTA DOS ITENS'!$M3128</f>
        <v>0.01</v>
      </c>
      <c r="Q3128" s="25">
        <v>2171.3</v>
      </c>
      <c r="R3128" s="25">
        <f>'LISTA DOS ITENS'!$Q3128*'LISTA DOS ITENS'!$M3128</f>
        <v>30398.2</v>
      </c>
      <c r="S3128" s="56">
        <f>IF('LISTA DOS ITENS'!$P3128&gt;'LISTA DOS ITENS'!$R3128,'LISTA DOS ITENS'!$P3128,'LISTA DOS ITENS'!$R3128)</f>
        <v>30398.2</v>
      </c>
      <c r="T3128" s="25">
        <v>195.4202613250507</v>
      </c>
      <c r="U3128" s="25">
        <f>'LISTA DOS ITENS'!$T3128*'LISTA DOS ITENS'!$M3128</f>
        <v>2735.883659</v>
      </c>
      <c r="V3128" s="56">
        <f t="array" ref="V3128">INDEX('RESUMO - LOTES E VMA'!$F$3:$F$181,MATCH('LISTA DOS ITENS'!$D3128,'RESUMO - LOTES E VMA'!$A$3:$A$181,0))</f>
        <v>34169.51234</v>
      </c>
      <c r="W3128" s="57">
        <f>'LISTA DOS ITENS'!$U3128/'LISTA DOS ITENS'!$V3128</f>
        <v>0.08006797497</v>
      </c>
      <c r="X3128" s="53" t="s">
        <v>53</v>
      </c>
      <c r="Y3128" s="53" t="s">
        <v>290</v>
      </c>
      <c r="Z3128" s="58" t="str">
        <f>'LISTA DOS ITENS'!$F3128&amp;"-"&amp;'LISTA DOS ITENS'!$H3128&amp;"-"&amp;'LISTA DOS ITENS'!$J3128&amp;"-"&amp;'LISTA DOS ITENS'!$K3128&amp;"-"&amp;'LISTA DOS ITENS'!$I3128</f>
        <v>10219998-2101-R026-A RECUPER-</v>
      </c>
      <c r="AA3128" s="59" t="str">
        <f t="array" ref="AA3128">INDEX('RESUMO - LOTES E VMA'!$M$3:$M$181,MATCH('LISTA DOS ITENS'!$D3128,'RESUMO - LOTES E VMA'!$A$3:$A$181,0))</f>
        <v>Para Leilão</v>
      </c>
      <c r="AB3128" s="60">
        <f t="array" ref="AB3128">INDEX('RESUMO - LOTES E VMA'!$J$3:$J$181,MATCH('LISTA DOS ITENS'!$D3128,'RESUMO - LOTES E VMA'!$A$3:$A$181,0))</f>
        <v>0.07140660846</v>
      </c>
      <c r="AC3128" s="29" t="str">
        <f t="array" ref="AC3128">INDEX('RESUMO - LOTES E VMA'!$L$3:$L$181,MATCH('LISTA DOS ITENS'!$D3128,'RESUMO - LOTES E VMA'!$A$3:$A$181,0))</f>
        <v>1% do Valor de Comparação do VMA</v>
      </c>
      <c r="AD3128" s="53" t="str">
        <f>VLOOKUP(Tabela1[[#This Row],[Índice]],[1]Planilha1!$A:$A,1,0)</f>
        <v>#ERROR!</v>
      </c>
    </row>
    <row r="3129" ht="15.75" customHeight="1">
      <c r="A3129" s="52">
        <v>260243.0</v>
      </c>
      <c r="B3129" s="53" t="s">
        <v>70</v>
      </c>
      <c r="C3129" s="53" t="s">
        <v>71</v>
      </c>
      <c r="D3129" s="22">
        <v>207449.0</v>
      </c>
      <c r="E3129" s="53" t="s">
        <v>119</v>
      </c>
      <c r="F3129" s="54">
        <v>1.0220078E7</v>
      </c>
      <c r="G3129" s="53" t="s">
        <v>2109</v>
      </c>
      <c r="H3129" s="55">
        <v>2101.0</v>
      </c>
      <c r="I3129" s="55"/>
      <c r="J3129" s="55" t="s">
        <v>134</v>
      </c>
      <c r="K3129" s="53" t="s">
        <v>51</v>
      </c>
      <c r="L3129" s="53"/>
      <c r="M3129" s="53">
        <v>5.0</v>
      </c>
      <c r="N3129" s="53" t="s">
        <v>52</v>
      </c>
      <c r="O3129" s="25">
        <v>0.002</v>
      </c>
      <c r="P3129" s="25">
        <f>'LISTA DOS ITENS'!$O3129*'LISTA DOS ITENS'!$M3129</f>
        <v>0.01</v>
      </c>
      <c r="Q3129" s="25">
        <v>709.67</v>
      </c>
      <c r="R3129" s="25">
        <f>'LISTA DOS ITENS'!$Q3129*'LISTA DOS ITENS'!$M3129</f>
        <v>3548.35</v>
      </c>
      <c r="S3129" s="56">
        <f>IF('LISTA DOS ITENS'!$P3129&gt;'LISTA DOS ITENS'!$R3129,'LISTA DOS ITENS'!$P3129,'LISTA DOS ITENS'!$R3129)</f>
        <v>3548.35</v>
      </c>
      <c r="T3129" s="25">
        <v>45.55353103390517</v>
      </c>
      <c r="U3129" s="25">
        <f>'LISTA DOS ITENS'!$T3129*'LISTA DOS ITENS'!$M3129</f>
        <v>227.7676552</v>
      </c>
      <c r="V3129" s="56">
        <f t="array" ref="V3129">INDEX('RESUMO - LOTES E VMA'!$F$3:$F$181,MATCH('LISTA DOS ITENS'!$D3129,'RESUMO - LOTES E VMA'!$A$3:$A$181,0))</f>
        <v>34169.51234</v>
      </c>
      <c r="W3129" s="57">
        <f>'LISTA DOS ITENS'!$U3129/'LISTA DOS ITENS'!$V3129</f>
        <v>0.006665815214</v>
      </c>
      <c r="X3129" s="53" t="s">
        <v>53</v>
      </c>
      <c r="Y3129" s="53" t="s">
        <v>290</v>
      </c>
      <c r="Z3129" s="58" t="str">
        <f>'LISTA DOS ITENS'!$F3129&amp;"-"&amp;'LISTA DOS ITENS'!$H3129&amp;"-"&amp;'LISTA DOS ITENS'!$J3129&amp;"-"&amp;'LISTA DOS ITENS'!$K3129&amp;"-"&amp;'LISTA DOS ITENS'!$I3129</f>
        <v>10220078-2101-R026-A RECUPER-</v>
      </c>
      <c r="AA3129" s="59" t="str">
        <f t="array" ref="AA3129">INDEX('RESUMO - LOTES E VMA'!$M$3:$M$181,MATCH('LISTA DOS ITENS'!$D3129,'RESUMO - LOTES E VMA'!$A$3:$A$181,0))</f>
        <v>Para Leilão</v>
      </c>
      <c r="AB3129" s="60">
        <f t="array" ref="AB3129">INDEX('RESUMO - LOTES E VMA'!$J$3:$J$181,MATCH('LISTA DOS ITENS'!$D3129,'RESUMO - LOTES E VMA'!$A$3:$A$181,0))</f>
        <v>0.07140660846</v>
      </c>
      <c r="AC3129" s="29" t="str">
        <f t="array" ref="AC3129">INDEX('RESUMO - LOTES E VMA'!$L$3:$L$181,MATCH('LISTA DOS ITENS'!$D3129,'RESUMO - LOTES E VMA'!$A$3:$A$181,0))</f>
        <v>1% do Valor de Comparação do VMA</v>
      </c>
      <c r="AD3129" s="53" t="str">
        <f>VLOOKUP(Tabela1[[#This Row],[Índice]],[1]Planilha1!$A:$A,1,0)</f>
        <v>#ERROR!</v>
      </c>
    </row>
    <row r="3130" ht="15.75" customHeight="1">
      <c r="A3130" s="52">
        <v>260244.0</v>
      </c>
      <c r="B3130" s="53" t="s">
        <v>70</v>
      </c>
      <c r="C3130" s="53" t="s">
        <v>71</v>
      </c>
      <c r="D3130" s="22">
        <v>207449.0</v>
      </c>
      <c r="E3130" s="53" t="s">
        <v>119</v>
      </c>
      <c r="F3130" s="54">
        <v>1.0290897E7</v>
      </c>
      <c r="G3130" s="53" t="s">
        <v>2108</v>
      </c>
      <c r="H3130" s="55">
        <v>2101.0</v>
      </c>
      <c r="I3130" s="55"/>
      <c r="J3130" s="55" t="s">
        <v>134</v>
      </c>
      <c r="K3130" s="53" t="s">
        <v>51</v>
      </c>
      <c r="L3130" s="53"/>
      <c r="M3130" s="53">
        <v>2.0</v>
      </c>
      <c r="N3130" s="53" t="s">
        <v>52</v>
      </c>
      <c r="O3130" s="25">
        <v>1.0</v>
      </c>
      <c r="P3130" s="25">
        <f>'LISTA DOS ITENS'!$O3130*'LISTA DOS ITENS'!$M3130</f>
        <v>2</v>
      </c>
      <c r="Q3130" s="25">
        <v>1106.69</v>
      </c>
      <c r="R3130" s="25">
        <f>'LISTA DOS ITENS'!$Q3130*'LISTA DOS ITENS'!$M3130</f>
        <v>2213.38</v>
      </c>
      <c r="S3130" s="56">
        <f>IF('LISTA DOS ITENS'!$P3130&gt;'LISTA DOS ITENS'!$R3130,'LISTA DOS ITENS'!$P3130,'LISTA DOS ITENS'!$R3130)</f>
        <v>2213.38</v>
      </c>
      <c r="T3130" s="25">
        <v>99.6037622649198</v>
      </c>
      <c r="U3130" s="25">
        <f>'LISTA DOS ITENS'!$T3130*'LISTA DOS ITENS'!$M3130</f>
        <v>199.2075245</v>
      </c>
      <c r="V3130" s="56">
        <f t="array" ref="V3130">INDEX('RESUMO - LOTES E VMA'!$F$3:$F$181,MATCH('LISTA DOS ITENS'!$D3130,'RESUMO - LOTES E VMA'!$A$3:$A$181,0))</f>
        <v>34169.51234</v>
      </c>
      <c r="W3130" s="57">
        <f>'LISTA DOS ITENS'!$U3130/'LISTA DOS ITENS'!$V3130</f>
        <v>0.005829978566</v>
      </c>
      <c r="X3130" s="53" t="s">
        <v>53</v>
      </c>
      <c r="Y3130" s="53" t="s">
        <v>290</v>
      </c>
      <c r="Z3130" s="58" t="str">
        <f>'LISTA DOS ITENS'!$F3130&amp;"-"&amp;'LISTA DOS ITENS'!$H3130&amp;"-"&amp;'LISTA DOS ITENS'!$J3130&amp;"-"&amp;'LISTA DOS ITENS'!$K3130&amp;"-"&amp;'LISTA DOS ITENS'!$I3130</f>
        <v>10290897-2101-R026-A RECUPER-</v>
      </c>
      <c r="AA3130" s="59" t="str">
        <f t="array" ref="AA3130">INDEX('RESUMO - LOTES E VMA'!$M$3:$M$181,MATCH('LISTA DOS ITENS'!$D3130,'RESUMO - LOTES E VMA'!$A$3:$A$181,0))</f>
        <v>Para Leilão</v>
      </c>
      <c r="AB3130" s="60">
        <f t="array" ref="AB3130">INDEX('RESUMO - LOTES E VMA'!$J$3:$J$181,MATCH('LISTA DOS ITENS'!$D3130,'RESUMO - LOTES E VMA'!$A$3:$A$181,0))</f>
        <v>0.07140660846</v>
      </c>
      <c r="AC3130" s="29" t="str">
        <f t="array" ref="AC3130">INDEX('RESUMO - LOTES E VMA'!$L$3:$L$181,MATCH('LISTA DOS ITENS'!$D3130,'RESUMO - LOTES E VMA'!$A$3:$A$181,0))</f>
        <v>1% do Valor de Comparação do VMA</v>
      </c>
      <c r="AD3130" s="53" t="str">
        <f>VLOOKUP(Tabela1[[#This Row],[Índice]],[1]Planilha1!$A:$A,1,0)</f>
        <v>#ERROR!</v>
      </c>
    </row>
    <row r="3131" ht="15.75" customHeight="1">
      <c r="A3131" s="52">
        <v>260245.0</v>
      </c>
      <c r="B3131" s="53" t="s">
        <v>70</v>
      </c>
      <c r="C3131" s="53" t="s">
        <v>71</v>
      </c>
      <c r="D3131" s="22">
        <v>207449.0</v>
      </c>
      <c r="E3131" s="53" t="s">
        <v>119</v>
      </c>
      <c r="F3131" s="54">
        <v>1.0386482E7</v>
      </c>
      <c r="G3131" s="53" t="s">
        <v>2124</v>
      </c>
      <c r="H3131" s="55">
        <v>2101.0</v>
      </c>
      <c r="I3131" s="55"/>
      <c r="J3131" s="55" t="s">
        <v>134</v>
      </c>
      <c r="K3131" s="53" t="s">
        <v>51</v>
      </c>
      <c r="L3131" s="53"/>
      <c r="M3131" s="53">
        <v>2.0</v>
      </c>
      <c r="N3131" s="53" t="s">
        <v>52</v>
      </c>
      <c r="O3131" s="25">
        <v>3.9499999999999997</v>
      </c>
      <c r="P3131" s="25">
        <f>'LISTA DOS ITENS'!$O3131*'LISTA DOS ITENS'!$M3131</f>
        <v>7.9</v>
      </c>
      <c r="Q3131" s="25">
        <v>5275.87</v>
      </c>
      <c r="R3131" s="25">
        <f>'LISTA DOS ITENS'!$Q3131*'LISTA DOS ITENS'!$M3131</f>
        <v>10551.74</v>
      </c>
      <c r="S3131" s="56">
        <f>IF('LISTA DOS ITENS'!$P3131&gt;'LISTA DOS ITENS'!$R3131,'LISTA DOS ITENS'!$P3131,'LISTA DOS ITENS'!$R3131)</f>
        <v>10551.74</v>
      </c>
      <c r="T3131" s="25">
        <v>189.13916666666665</v>
      </c>
      <c r="U3131" s="25">
        <f>'LISTA DOS ITENS'!$T3131*'LISTA DOS ITENS'!$M3131</f>
        <v>378.2783333</v>
      </c>
      <c r="V3131" s="56">
        <f t="array" ref="V3131">INDEX('RESUMO - LOTES E VMA'!$F$3:$F$181,MATCH('LISTA DOS ITENS'!$D3131,'RESUMO - LOTES E VMA'!$A$3:$A$181,0))</f>
        <v>34169.51234</v>
      </c>
      <c r="W3131" s="57">
        <f>'LISTA DOS ITENS'!$U3131/'LISTA DOS ITENS'!$V3131</f>
        <v>0.01107063893</v>
      </c>
      <c r="X3131" s="53" t="s">
        <v>53</v>
      </c>
      <c r="Y3131" s="53" t="s">
        <v>290</v>
      </c>
      <c r="Z3131" s="58" t="str">
        <f>'LISTA DOS ITENS'!$F3131&amp;"-"&amp;'LISTA DOS ITENS'!$H3131&amp;"-"&amp;'LISTA DOS ITENS'!$J3131&amp;"-"&amp;'LISTA DOS ITENS'!$K3131&amp;"-"&amp;'LISTA DOS ITENS'!$I3131</f>
        <v>10386482-2101-R026-A RECUPER-</v>
      </c>
      <c r="AA3131" s="59" t="str">
        <f t="array" ref="AA3131">INDEX('RESUMO - LOTES E VMA'!$M$3:$M$181,MATCH('LISTA DOS ITENS'!$D3131,'RESUMO - LOTES E VMA'!$A$3:$A$181,0))</f>
        <v>Para Leilão</v>
      </c>
      <c r="AB3131" s="60">
        <f t="array" ref="AB3131">INDEX('RESUMO - LOTES E VMA'!$J$3:$J$181,MATCH('LISTA DOS ITENS'!$D3131,'RESUMO - LOTES E VMA'!$A$3:$A$181,0))</f>
        <v>0.07140660846</v>
      </c>
      <c r="AC3131" s="29" t="str">
        <f t="array" ref="AC3131">INDEX('RESUMO - LOTES E VMA'!$L$3:$L$181,MATCH('LISTA DOS ITENS'!$D3131,'RESUMO - LOTES E VMA'!$A$3:$A$181,0))</f>
        <v>1% do Valor de Comparação do VMA</v>
      </c>
      <c r="AD3131" s="53" t="str">
        <f>VLOOKUP(Tabela1[[#This Row],[Índice]],[1]Planilha1!$A:$A,1,0)</f>
        <v>#ERROR!</v>
      </c>
    </row>
    <row r="3132" ht="15.75" customHeight="1">
      <c r="A3132" s="52">
        <v>260246.0</v>
      </c>
      <c r="B3132" s="53" t="s">
        <v>70</v>
      </c>
      <c r="C3132" s="53" t="s">
        <v>71</v>
      </c>
      <c r="D3132" s="22">
        <v>207449.0</v>
      </c>
      <c r="E3132" s="53" t="s">
        <v>119</v>
      </c>
      <c r="F3132" s="54">
        <v>1.1116657E7</v>
      </c>
      <c r="G3132" s="53" t="s">
        <v>2105</v>
      </c>
      <c r="H3132" s="55">
        <v>2101.0</v>
      </c>
      <c r="I3132" s="55"/>
      <c r="J3132" s="55" t="s">
        <v>134</v>
      </c>
      <c r="K3132" s="53" t="s">
        <v>51</v>
      </c>
      <c r="L3132" s="53"/>
      <c r="M3132" s="53">
        <v>12.0</v>
      </c>
      <c r="N3132" s="53" t="s">
        <v>52</v>
      </c>
      <c r="O3132" s="25">
        <v>0.14833333333333334</v>
      </c>
      <c r="P3132" s="25">
        <f>'LISTA DOS ITENS'!$O3132*'LISTA DOS ITENS'!$M3132</f>
        <v>1.78</v>
      </c>
      <c r="Q3132" s="25">
        <v>331.27</v>
      </c>
      <c r="R3132" s="25">
        <f>'LISTA DOS ITENS'!$Q3132*'LISTA DOS ITENS'!$M3132</f>
        <v>3975.24</v>
      </c>
      <c r="S3132" s="56">
        <f>IF('LISTA DOS ITENS'!$P3132&gt;'LISTA DOS ITENS'!$R3132,'LISTA DOS ITENS'!$P3132,'LISTA DOS ITENS'!$R3132)</f>
        <v>3975.24</v>
      </c>
      <c r="T3132" s="25">
        <v>21.26413435202526</v>
      </c>
      <c r="U3132" s="25">
        <f>'LISTA DOS ITENS'!$T3132*'LISTA DOS ITENS'!$M3132</f>
        <v>255.1696122</v>
      </c>
      <c r="V3132" s="56">
        <f t="array" ref="V3132">INDEX('RESUMO - LOTES E VMA'!$F$3:$F$181,MATCH('LISTA DOS ITENS'!$D3132,'RESUMO - LOTES E VMA'!$A$3:$A$181,0))</f>
        <v>34169.51234</v>
      </c>
      <c r="W3132" s="57">
        <f>'LISTA DOS ITENS'!$U3132/'LISTA DOS ITENS'!$V3132</f>
        <v>0.007467756921</v>
      </c>
      <c r="X3132" s="53" t="s">
        <v>53</v>
      </c>
      <c r="Y3132" s="53" t="s">
        <v>290</v>
      </c>
      <c r="Z3132" s="58" t="str">
        <f>'LISTA DOS ITENS'!$F3132&amp;"-"&amp;'LISTA DOS ITENS'!$H3132&amp;"-"&amp;'LISTA DOS ITENS'!$J3132&amp;"-"&amp;'LISTA DOS ITENS'!$K3132&amp;"-"&amp;'LISTA DOS ITENS'!$I3132</f>
        <v>11116657-2101-R026-A RECUPER-</v>
      </c>
      <c r="AA3132" s="59" t="str">
        <f t="array" ref="AA3132">INDEX('RESUMO - LOTES E VMA'!$M$3:$M$181,MATCH('LISTA DOS ITENS'!$D3132,'RESUMO - LOTES E VMA'!$A$3:$A$181,0))</f>
        <v>Para Leilão</v>
      </c>
      <c r="AB3132" s="60">
        <f t="array" ref="AB3132">INDEX('RESUMO - LOTES E VMA'!$J$3:$J$181,MATCH('LISTA DOS ITENS'!$D3132,'RESUMO - LOTES E VMA'!$A$3:$A$181,0))</f>
        <v>0.07140660846</v>
      </c>
      <c r="AC3132" s="29" t="str">
        <f t="array" ref="AC3132">INDEX('RESUMO - LOTES E VMA'!$L$3:$L$181,MATCH('LISTA DOS ITENS'!$D3132,'RESUMO - LOTES E VMA'!$A$3:$A$181,0))</f>
        <v>1% do Valor de Comparação do VMA</v>
      </c>
      <c r="AD3132" s="53" t="str">
        <f>VLOOKUP(Tabela1[[#This Row],[Índice]],[1]Planilha1!$A:$A,1,0)</f>
        <v>#ERROR!</v>
      </c>
    </row>
    <row r="3133" ht="15.75" customHeight="1">
      <c r="A3133" s="52">
        <v>260247.0</v>
      </c>
      <c r="B3133" s="53" t="s">
        <v>70</v>
      </c>
      <c r="C3133" s="53" t="s">
        <v>71</v>
      </c>
      <c r="D3133" s="22">
        <v>207449.0</v>
      </c>
      <c r="E3133" s="53" t="s">
        <v>119</v>
      </c>
      <c r="F3133" s="54">
        <v>1.1116657E7</v>
      </c>
      <c r="G3133" s="53" t="s">
        <v>2105</v>
      </c>
      <c r="H3133" s="55">
        <v>2101.0</v>
      </c>
      <c r="I3133" s="55"/>
      <c r="J3133" s="55" t="s">
        <v>134</v>
      </c>
      <c r="K3133" s="53" t="s">
        <v>73</v>
      </c>
      <c r="L3133" s="53"/>
      <c r="M3133" s="53">
        <v>4.0</v>
      </c>
      <c r="N3133" s="53" t="s">
        <v>52</v>
      </c>
      <c r="O3133" s="25">
        <v>286.1575</v>
      </c>
      <c r="P3133" s="25">
        <f>'LISTA DOS ITENS'!$O3133*'LISTA DOS ITENS'!$M3133</f>
        <v>1144.63</v>
      </c>
      <c r="Q3133" s="25">
        <v>331.27</v>
      </c>
      <c r="R3133" s="25">
        <f>'LISTA DOS ITENS'!$Q3133*'LISTA DOS ITENS'!$M3133</f>
        <v>1325.08</v>
      </c>
      <c r="S3133" s="56">
        <f>IF('LISTA DOS ITENS'!$P3133&gt;'LISTA DOS ITENS'!$R3133,'LISTA DOS ITENS'!$P3133,'LISTA DOS ITENS'!$R3133)</f>
        <v>1325.08</v>
      </c>
      <c r="T3133" s="25">
        <v>21.26413435202526</v>
      </c>
      <c r="U3133" s="25">
        <f>'LISTA DOS ITENS'!$T3133*'LISTA DOS ITENS'!$M3133</f>
        <v>85.05653741</v>
      </c>
      <c r="V3133" s="56">
        <f t="array" ref="V3133">INDEX('RESUMO - LOTES E VMA'!$F$3:$F$181,MATCH('LISTA DOS ITENS'!$D3133,'RESUMO - LOTES E VMA'!$A$3:$A$181,0))</f>
        <v>34169.51234</v>
      </c>
      <c r="W3133" s="57">
        <f>'LISTA DOS ITENS'!$U3133/'LISTA DOS ITENS'!$V3133</f>
        <v>0.002489252307</v>
      </c>
      <c r="X3133" s="53" t="s">
        <v>53</v>
      </c>
      <c r="Y3133" s="53" t="s">
        <v>290</v>
      </c>
      <c r="Z3133" s="58" t="str">
        <f>'LISTA DOS ITENS'!$F3133&amp;"-"&amp;'LISTA DOS ITENS'!$H3133&amp;"-"&amp;'LISTA DOS ITENS'!$J3133&amp;"-"&amp;'LISTA DOS ITENS'!$K3133&amp;"-"&amp;'LISTA DOS ITENS'!$I3133</f>
        <v>11116657-2101-R026-CONS/NAC-</v>
      </c>
      <c r="AA3133" s="59" t="str">
        <f t="array" ref="AA3133">INDEX('RESUMO - LOTES E VMA'!$M$3:$M$181,MATCH('LISTA DOS ITENS'!$D3133,'RESUMO - LOTES E VMA'!$A$3:$A$181,0))</f>
        <v>Para Leilão</v>
      </c>
      <c r="AB3133" s="60">
        <f t="array" ref="AB3133">INDEX('RESUMO - LOTES E VMA'!$J$3:$J$181,MATCH('LISTA DOS ITENS'!$D3133,'RESUMO - LOTES E VMA'!$A$3:$A$181,0))</f>
        <v>0.07140660846</v>
      </c>
      <c r="AC3133" s="29" t="str">
        <f t="array" ref="AC3133">INDEX('RESUMO - LOTES E VMA'!$L$3:$L$181,MATCH('LISTA DOS ITENS'!$D3133,'RESUMO - LOTES E VMA'!$A$3:$A$181,0))</f>
        <v>1% do Valor de Comparação do VMA</v>
      </c>
      <c r="AD3133" s="53" t="str">
        <f>VLOOKUP(Tabela1[[#This Row],[Índice]],[1]Planilha1!$A:$A,1,0)</f>
        <v>#ERROR!</v>
      </c>
    </row>
    <row r="3134" ht="15.75" customHeight="1">
      <c r="A3134" s="52">
        <v>260257.0</v>
      </c>
      <c r="B3134" s="53" t="s">
        <v>70</v>
      </c>
      <c r="C3134" s="53" t="s">
        <v>71</v>
      </c>
      <c r="D3134" s="22">
        <v>207454.0</v>
      </c>
      <c r="E3134" s="53" t="s">
        <v>119</v>
      </c>
      <c r="F3134" s="54">
        <v>1.0003798E7</v>
      </c>
      <c r="G3134" s="53" t="s">
        <v>2129</v>
      </c>
      <c r="H3134" s="55">
        <v>2058.0</v>
      </c>
      <c r="I3134" s="55"/>
      <c r="J3134" s="55" t="s">
        <v>126</v>
      </c>
      <c r="K3134" s="53" t="s">
        <v>51</v>
      </c>
      <c r="L3134" s="53"/>
      <c r="M3134" s="53">
        <v>1.0</v>
      </c>
      <c r="N3134" s="53" t="s">
        <v>52</v>
      </c>
      <c r="O3134" s="25">
        <v>0.01</v>
      </c>
      <c r="P3134" s="25">
        <f>'LISTA DOS ITENS'!$O3134*'LISTA DOS ITENS'!$M3134</f>
        <v>0.01</v>
      </c>
      <c r="Q3134" s="25">
        <v>435.3</v>
      </c>
      <c r="R3134" s="25">
        <f>'LISTA DOS ITENS'!$Q3134*'LISTA DOS ITENS'!$M3134</f>
        <v>435.3</v>
      </c>
      <c r="S3134" s="56">
        <f>IF('LISTA DOS ITENS'!$P3134&gt;'LISTA DOS ITENS'!$R3134,'LISTA DOS ITENS'!$P3134,'LISTA DOS ITENS'!$R3134)</f>
        <v>435.3</v>
      </c>
      <c r="T3134" s="25">
        <v>42.787745101957036</v>
      </c>
      <c r="U3134" s="25">
        <f>'LISTA DOS ITENS'!$T3134*'LISTA DOS ITENS'!$M3134</f>
        <v>42.7877451</v>
      </c>
      <c r="V3134" s="56">
        <f t="array" ref="V3134">INDEX('RESUMO - LOTES E VMA'!$F$3:$F$181,MATCH('LISTA DOS ITENS'!$D3134,'RESUMO - LOTES E VMA'!$A$3:$A$181,0))</f>
        <v>13066.58903</v>
      </c>
      <c r="W3134" s="57">
        <f>'LISTA DOS ITENS'!$U3134/'LISTA DOS ITENS'!$V3134</f>
        <v>0.003274591786</v>
      </c>
      <c r="X3134" s="53" t="s">
        <v>53</v>
      </c>
      <c r="Y3134" s="53" t="s">
        <v>290</v>
      </c>
      <c r="Z3134" s="58" t="str">
        <f>'LISTA DOS ITENS'!$F3134&amp;"-"&amp;'LISTA DOS ITENS'!$H3134&amp;"-"&amp;'LISTA DOS ITENS'!$J3134&amp;"-"&amp;'LISTA DOS ITENS'!$K3134&amp;"-"&amp;'LISTA DOS ITENS'!$I3134</f>
        <v>10003798-2058-0026-A RECUPER-</v>
      </c>
      <c r="AA3134" s="59" t="str">
        <f t="array" ref="AA3134">INDEX('RESUMO - LOTES E VMA'!$M$3:$M$181,MATCH('LISTA DOS ITENS'!$D3134,'RESUMO - LOTES E VMA'!$A$3:$A$181,0))</f>
        <v>Para Leilão</v>
      </c>
      <c r="AB3134" s="60">
        <f t="array" ref="AB3134">INDEX('RESUMO - LOTES E VMA'!$J$3:$J$181,MATCH('LISTA DOS ITENS'!$D3134,'RESUMO - LOTES E VMA'!$A$3:$A$181,0))</f>
        <v>0.09686102463</v>
      </c>
      <c r="AC3134" s="29" t="str">
        <f t="array" ref="AC3134">INDEX('RESUMO - LOTES E VMA'!$L$3:$L$181,MATCH('LISTA DOS ITENS'!$D3134,'RESUMO - LOTES E VMA'!$A$3:$A$181,0))</f>
        <v>1% do Valor de Comparação do VMA</v>
      </c>
      <c r="AD3134" s="53" t="str">
        <f>VLOOKUP(Tabela1[[#This Row],[Índice]],[1]Planilha1!$A:$A,1,0)</f>
        <v>#ERROR!</v>
      </c>
    </row>
    <row r="3135" ht="15.75" customHeight="1">
      <c r="A3135" s="52">
        <v>260258.0</v>
      </c>
      <c r="B3135" s="53" t="s">
        <v>70</v>
      </c>
      <c r="C3135" s="53" t="s">
        <v>71</v>
      </c>
      <c r="D3135" s="22">
        <v>207454.0</v>
      </c>
      <c r="E3135" s="53" t="s">
        <v>119</v>
      </c>
      <c r="F3135" s="54">
        <v>1.0003798E7</v>
      </c>
      <c r="G3135" s="53" t="s">
        <v>2129</v>
      </c>
      <c r="H3135" s="55">
        <v>2058.0</v>
      </c>
      <c r="I3135" s="55"/>
      <c r="J3135" s="55" t="s">
        <v>126</v>
      </c>
      <c r="K3135" s="53" t="s">
        <v>73</v>
      </c>
      <c r="L3135" s="53"/>
      <c r="M3135" s="53">
        <v>9.0</v>
      </c>
      <c r="N3135" s="53" t="s">
        <v>52</v>
      </c>
      <c r="O3135" s="25">
        <v>8.626666666666667</v>
      </c>
      <c r="P3135" s="25">
        <f>'LISTA DOS ITENS'!$O3135*'LISTA DOS ITENS'!$M3135</f>
        <v>77.64</v>
      </c>
      <c r="Q3135" s="25">
        <v>435.3</v>
      </c>
      <c r="R3135" s="25">
        <f>'LISTA DOS ITENS'!$Q3135*'LISTA DOS ITENS'!$M3135</f>
        <v>3917.7</v>
      </c>
      <c r="S3135" s="56">
        <f>IF('LISTA DOS ITENS'!$P3135&gt;'LISTA DOS ITENS'!$R3135,'LISTA DOS ITENS'!$P3135,'LISTA DOS ITENS'!$R3135)</f>
        <v>3917.7</v>
      </c>
      <c r="T3135" s="25">
        <v>42.787745101957036</v>
      </c>
      <c r="U3135" s="25">
        <f>'LISTA DOS ITENS'!$T3135*'LISTA DOS ITENS'!$M3135</f>
        <v>385.0897059</v>
      </c>
      <c r="V3135" s="56">
        <f t="array" ref="V3135">INDEX('RESUMO - LOTES E VMA'!$F$3:$F$181,MATCH('LISTA DOS ITENS'!$D3135,'RESUMO - LOTES E VMA'!$A$3:$A$181,0))</f>
        <v>13066.58903</v>
      </c>
      <c r="W3135" s="57">
        <f>'LISTA DOS ITENS'!$U3135/'LISTA DOS ITENS'!$V3135</f>
        <v>0.02947132607</v>
      </c>
      <c r="X3135" s="53" t="s">
        <v>53</v>
      </c>
      <c r="Y3135" s="53" t="s">
        <v>290</v>
      </c>
      <c r="Z3135" s="58" t="str">
        <f>'LISTA DOS ITENS'!$F3135&amp;"-"&amp;'LISTA DOS ITENS'!$H3135&amp;"-"&amp;'LISTA DOS ITENS'!$J3135&amp;"-"&amp;'LISTA DOS ITENS'!$K3135&amp;"-"&amp;'LISTA DOS ITENS'!$I3135</f>
        <v>10003798-2058-0026-CONS/NAC-</v>
      </c>
      <c r="AA3135" s="59" t="str">
        <f t="array" ref="AA3135">INDEX('RESUMO - LOTES E VMA'!$M$3:$M$181,MATCH('LISTA DOS ITENS'!$D3135,'RESUMO - LOTES E VMA'!$A$3:$A$181,0))</f>
        <v>Para Leilão</v>
      </c>
      <c r="AB3135" s="60">
        <f t="array" ref="AB3135">INDEX('RESUMO - LOTES E VMA'!$J$3:$J$181,MATCH('LISTA DOS ITENS'!$D3135,'RESUMO - LOTES E VMA'!$A$3:$A$181,0))</f>
        <v>0.09686102463</v>
      </c>
      <c r="AC3135" s="29" t="str">
        <f t="array" ref="AC3135">INDEX('RESUMO - LOTES E VMA'!$L$3:$L$181,MATCH('LISTA DOS ITENS'!$D3135,'RESUMO - LOTES E VMA'!$A$3:$A$181,0))</f>
        <v>1% do Valor de Comparação do VMA</v>
      </c>
      <c r="AD3135" s="53" t="str">
        <f>VLOOKUP(Tabela1[[#This Row],[Índice]],[1]Planilha1!$A:$A,1,0)</f>
        <v>#ERROR!</v>
      </c>
    </row>
    <row r="3136" ht="15.75" customHeight="1">
      <c r="A3136" s="52">
        <v>260259.0</v>
      </c>
      <c r="B3136" s="53" t="s">
        <v>70</v>
      </c>
      <c r="C3136" s="53" t="s">
        <v>71</v>
      </c>
      <c r="D3136" s="22">
        <v>207454.0</v>
      </c>
      <c r="E3136" s="53" t="s">
        <v>119</v>
      </c>
      <c r="F3136" s="54">
        <v>1.0003798E7</v>
      </c>
      <c r="G3136" s="53" t="s">
        <v>2129</v>
      </c>
      <c r="H3136" s="55">
        <v>2058.0</v>
      </c>
      <c r="I3136" s="55"/>
      <c r="J3136" s="55" t="s">
        <v>126</v>
      </c>
      <c r="K3136" s="53" t="s">
        <v>80</v>
      </c>
      <c r="L3136" s="53"/>
      <c r="M3136" s="53">
        <v>14.0</v>
      </c>
      <c r="N3136" s="53" t="s">
        <v>52</v>
      </c>
      <c r="O3136" s="25">
        <v>15.887368421052633</v>
      </c>
      <c r="P3136" s="25">
        <f>'LISTA DOS ITENS'!$O3136*'LISTA DOS ITENS'!$M3136</f>
        <v>222.4231579</v>
      </c>
      <c r="Q3136" s="25">
        <v>435.3</v>
      </c>
      <c r="R3136" s="25">
        <f>'LISTA DOS ITENS'!$Q3136*'LISTA DOS ITENS'!$M3136</f>
        <v>6094.2</v>
      </c>
      <c r="S3136" s="56">
        <f>IF('LISTA DOS ITENS'!$P3136&gt;'LISTA DOS ITENS'!$R3136,'LISTA DOS ITENS'!$P3136,'LISTA DOS ITENS'!$R3136)</f>
        <v>6094.2</v>
      </c>
      <c r="T3136" s="25">
        <v>42.787745101957036</v>
      </c>
      <c r="U3136" s="25">
        <f>'LISTA DOS ITENS'!$T3136*'LISTA DOS ITENS'!$M3136</f>
        <v>599.0284314</v>
      </c>
      <c r="V3136" s="56">
        <f t="array" ref="V3136">INDEX('RESUMO - LOTES E VMA'!$F$3:$F$181,MATCH('LISTA DOS ITENS'!$D3136,'RESUMO - LOTES E VMA'!$A$3:$A$181,0))</f>
        <v>13066.58903</v>
      </c>
      <c r="W3136" s="57">
        <f>'LISTA DOS ITENS'!$U3136/'LISTA DOS ITENS'!$V3136</f>
        <v>0.045844285</v>
      </c>
      <c r="X3136" s="53" t="s">
        <v>53</v>
      </c>
      <c r="Y3136" s="53" t="s">
        <v>290</v>
      </c>
      <c r="Z3136" s="58" t="str">
        <f>'LISTA DOS ITENS'!$F3136&amp;"-"&amp;'LISTA DOS ITENS'!$H3136&amp;"-"&amp;'LISTA DOS ITENS'!$J3136&amp;"-"&amp;'LISTA DOS ITENS'!$K3136&amp;"-"&amp;'LISTA DOS ITENS'!$I3136</f>
        <v>10003798-2058-0026-IMOB/NAC-</v>
      </c>
      <c r="AA3136" s="59" t="str">
        <f t="array" ref="AA3136">INDEX('RESUMO - LOTES E VMA'!$M$3:$M$181,MATCH('LISTA DOS ITENS'!$D3136,'RESUMO - LOTES E VMA'!$A$3:$A$181,0))</f>
        <v>Para Leilão</v>
      </c>
      <c r="AB3136" s="60">
        <f t="array" ref="AB3136">INDEX('RESUMO - LOTES E VMA'!$J$3:$J$181,MATCH('LISTA DOS ITENS'!$D3136,'RESUMO - LOTES E VMA'!$A$3:$A$181,0))</f>
        <v>0.09686102463</v>
      </c>
      <c r="AC3136" s="29" t="str">
        <f t="array" ref="AC3136">INDEX('RESUMO - LOTES E VMA'!$L$3:$L$181,MATCH('LISTA DOS ITENS'!$D3136,'RESUMO - LOTES E VMA'!$A$3:$A$181,0))</f>
        <v>1% do Valor de Comparação do VMA</v>
      </c>
      <c r="AD3136" s="53" t="str">
        <f>VLOOKUP(Tabela1[[#This Row],[Índice]],[1]Planilha1!$A:$A,1,0)</f>
        <v>#ERROR!</v>
      </c>
    </row>
    <row r="3137" ht="15.75" customHeight="1">
      <c r="A3137" s="52">
        <v>260260.0</v>
      </c>
      <c r="B3137" s="53" t="s">
        <v>70</v>
      </c>
      <c r="C3137" s="53" t="s">
        <v>71</v>
      </c>
      <c r="D3137" s="22">
        <v>207454.0</v>
      </c>
      <c r="E3137" s="53" t="s">
        <v>119</v>
      </c>
      <c r="F3137" s="54">
        <v>1.0003798E7</v>
      </c>
      <c r="G3137" s="53" t="s">
        <v>2129</v>
      </c>
      <c r="H3137" s="55">
        <v>2058.0</v>
      </c>
      <c r="I3137" s="55"/>
      <c r="J3137" s="55" t="s">
        <v>126</v>
      </c>
      <c r="K3137" s="53" t="s">
        <v>57</v>
      </c>
      <c r="L3137" s="53"/>
      <c r="M3137" s="53">
        <v>3.0</v>
      </c>
      <c r="N3137" s="53" t="s">
        <v>52</v>
      </c>
      <c r="O3137" s="25">
        <v>1.0</v>
      </c>
      <c r="P3137" s="25">
        <f>'LISTA DOS ITENS'!$O3137*'LISTA DOS ITENS'!$M3137</f>
        <v>3</v>
      </c>
      <c r="Q3137" s="25">
        <v>435.3</v>
      </c>
      <c r="R3137" s="25">
        <f>'LISTA DOS ITENS'!$Q3137*'LISTA DOS ITENS'!$M3137</f>
        <v>1305.9</v>
      </c>
      <c r="S3137" s="56">
        <f>IF('LISTA DOS ITENS'!$P3137&gt;'LISTA DOS ITENS'!$R3137,'LISTA DOS ITENS'!$P3137,'LISTA DOS ITENS'!$R3137)</f>
        <v>1305.9</v>
      </c>
      <c r="T3137" s="25">
        <v>42.787745101957036</v>
      </c>
      <c r="U3137" s="25">
        <f>'LISTA DOS ITENS'!$T3137*'LISTA DOS ITENS'!$M3137</f>
        <v>128.3632353</v>
      </c>
      <c r="V3137" s="56">
        <f t="array" ref="V3137">INDEX('RESUMO - LOTES E VMA'!$F$3:$F$181,MATCH('LISTA DOS ITENS'!$D3137,'RESUMO - LOTES E VMA'!$A$3:$A$181,0))</f>
        <v>13066.58903</v>
      </c>
      <c r="W3137" s="57">
        <f>'LISTA DOS ITENS'!$U3137/'LISTA DOS ITENS'!$V3137</f>
        <v>0.009823775357</v>
      </c>
      <c r="X3137" s="53" t="s">
        <v>53</v>
      </c>
      <c r="Y3137" s="53" t="s">
        <v>290</v>
      </c>
      <c r="Z3137" s="58" t="str">
        <f>'LISTA DOS ITENS'!$F3137&amp;"-"&amp;'LISTA DOS ITENS'!$H3137&amp;"-"&amp;'LISTA DOS ITENS'!$J3137&amp;"-"&amp;'LISTA DOS ITENS'!$K3137&amp;"-"&amp;'LISTA DOS ITENS'!$I3137</f>
        <v>10003798-2058-0026-USADO-</v>
      </c>
      <c r="AA3137" s="59" t="str">
        <f t="array" ref="AA3137">INDEX('RESUMO - LOTES E VMA'!$M$3:$M$181,MATCH('LISTA DOS ITENS'!$D3137,'RESUMO - LOTES E VMA'!$A$3:$A$181,0))</f>
        <v>Para Leilão</v>
      </c>
      <c r="AB3137" s="60">
        <f t="array" ref="AB3137">INDEX('RESUMO - LOTES E VMA'!$J$3:$J$181,MATCH('LISTA DOS ITENS'!$D3137,'RESUMO - LOTES E VMA'!$A$3:$A$181,0))</f>
        <v>0.09686102463</v>
      </c>
      <c r="AC3137" s="29" t="str">
        <f t="array" ref="AC3137">INDEX('RESUMO - LOTES E VMA'!$L$3:$L$181,MATCH('LISTA DOS ITENS'!$D3137,'RESUMO - LOTES E VMA'!$A$3:$A$181,0))</f>
        <v>1% do Valor de Comparação do VMA</v>
      </c>
      <c r="AD3137" s="53" t="str">
        <f>VLOOKUP(Tabela1[[#This Row],[Índice]],[1]Planilha1!$A:$A,1,0)</f>
        <v>#ERROR!</v>
      </c>
    </row>
    <row r="3138" ht="15.75" customHeight="1">
      <c r="A3138" s="52">
        <v>260261.0</v>
      </c>
      <c r="B3138" s="53" t="s">
        <v>70</v>
      </c>
      <c r="C3138" s="53" t="s">
        <v>71</v>
      </c>
      <c r="D3138" s="22">
        <v>207454.0</v>
      </c>
      <c r="E3138" s="53" t="s">
        <v>119</v>
      </c>
      <c r="F3138" s="54">
        <v>1.0003805E7</v>
      </c>
      <c r="G3138" s="53" t="s">
        <v>2130</v>
      </c>
      <c r="H3138" s="55">
        <v>2058.0</v>
      </c>
      <c r="I3138" s="55"/>
      <c r="J3138" s="55" t="s">
        <v>126</v>
      </c>
      <c r="K3138" s="53" t="s">
        <v>57</v>
      </c>
      <c r="L3138" s="53"/>
      <c r="M3138" s="53">
        <v>1.0</v>
      </c>
      <c r="N3138" s="53" t="s">
        <v>52</v>
      </c>
      <c r="O3138" s="25">
        <v>0.01</v>
      </c>
      <c r="P3138" s="25">
        <f>'LISTA DOS ITENS'!$O3138*'LISTA DOS ITENS'!$M3138</f>
        <v>0.01</v>
      </c>
      <c r="Q3138" s="25">
        <v>18.72</v>
      </c>
      <c r="R3138" s="25">
        <f>'LISTA DOS ITENS'!$Q3138*'LISTA DOS ITENS'!$M3138</f>
        <v>18.72</v>
      </c>
      <c r="S3138" s="56">
        <f>IF('LISTA DOS ITENS'!$P3138&gt;'LISTA DOS ITENS'!$R3138,'LISTA DOS ITENS'!$P3138,'LISTA DOS ITENS'!$R3138)</f>
        <v>18.72</v>
      </c>
      <c r="T3138" s="25">
        <v>1.8400794585541833</v>
      </c>
      <c r="U3138" s="25">
        <f>'LISTA DOS ITENS'!$T3138*'LISTA DOS ITENS'!$M3138</f>
        <v>1.840079459</v>
      </c>
      <c r="V3138" s="56">
        <f t="array" ref="V3138">INDEX('RESUMO - LOTES E VMA'!$F$3:$F$181,MATCH('LISTA DOS ITENS'!$D3138,'RESUMO - LOTES E VMA'!$A$3:$A$181,0))</f>
        <v>13066.58903</v>
      </c>
      <c r="W3138" s="57">
        <f>'LISTA DOS ITENS'!$U3138/'LISTA DOS ITENS'!$V3138</f>
        <v>0.0001408232443</v>
      </c>
      <c r="X3138" s="53" t="s">
        <v>53</v>
      </c>
      <c r="Y3138" s="53" t="s">
        <v>290</v>
      </c>
      <c r="Z3138" s="58" t="str">
        <f>'LISTA DOS ITENS'!$F3138&amp;"-"&amp;'LISTA DOS ITENS'!$H3138&amp;"-"&amp;'LISTA DOS ITENS'!$J3138&amp;"-"&amp;'LISTA DOS ITENS'!$K3138&amp;"-"&amp;'LISTA DOS ITENS'!$I3138</f>
        <v>10003805-2058-0026-USADO-</v>
      </c>
      <c r="AA3138" s="59" t="str">
        <f t="array" ref="AA3138">INDEX('RESUMO - LOTES E VMA'!$M$3:$M$181,MATCH('LISTA DOS ITENS'!$D3138,'RESUMO - LOTES E VMA'!$A$3:$A$181,0))</f>
        <v>Para Leilão</v>
      </c>
      <c r="AB3138" s="60">
        <f t="array" ref="AB3138">INDEX('RESUMO - LOTES E VMA'!$J$3:$J$181,MATCH('LISTA DOS ITENS'!$D3138,'RESUMO - LOTES E VMA'!$A$3:$A$181,0))</f>
        <v>0.09686102463</v>
      </c>
      <c r="AC3138" s="29" t="str">
        <f t="array" ref="AC3138">INDEX('RESUMO - LOTES E VMA'!$L$3:$L$181,MATCH('LISTA DOS ITENS'!$D3138,'RESUMO - LOTES E VMA'!$A$3:$A$181,0))</f>
        <v>1% do Valor de Comparação do VMA</v>
      </c>
      <c r="AD3138" s="53" t="str">
        <f>VLOOKUP(Tabela1[[#This Row],[Índice]],[1]Planilha1!$A:$A,1,0)</f>
        <v>#ERROR!</v>
      </c>
    </row>
    <row r="3139" ht="15.75" customHeight="1">
      <c r="A3139" s="52">
        <v>260262.0</v>
      </c>
      <c r="B3139" s="53" t="s">
        <v>70</v>
      </c>
      <c r="C3139" s="53" t="s">
        <v>71</v>
      </c>
      <c r="D3139" s="22">
        <v>207454.0</v>
      </c>
      <c r="E3139" s="53" t="s">
        <v>119</v>
      </c>
      <c r="F3139" s="54">
        <v>1.0003783E7</v>
      </c>
      <c r="G3139" s="53" t="s">
        <v>2131</v>
      </c>
      <c r="H3139" s="55">
        <v>2101.0</v>
      </c>
      <c r="I3139" s="55"/>
      <c r="J3139" s="55" t="s">
        <v>126</v>
      </c>
      <c r="K3139" s="53" t="s">
        <v>51</v>
      </c>
      <c r="L3139" s="53"/>
      <c r="M3139" s="53">
        <v>1.0</v>
      </c>
      <c r="N3139" s="53" t="s">
        <v>52</v>
      </c>
      <c r="O3139" s="25">
        <v>0.01</v>
      </c>
      <c r="P3139" s="25">
        <f>'LISTA DOS ITENS'!$O3139*'LISTA DOS ITENS'!$M3139</f>
        <v>0.01</v>
      </c>
      <c r="Q3139" s="25">
        <v>31.44</v>
      </c>
      <c r="R3139" s="25">
        <f>'LISTA DOS ITENS'!$Q3139*'LISTA DOS ITENS'!$M3139</f>
        <v>31.44</v>
      </c>
      <c r="S3139" s="56">
        <f>IF('LISTA DOS ITENS'!$P3139&gt;'LISTA DOS ITENS'!$R3139,'LISTA DOS ITENS'!$P3139,'LISTA DOS ITENS'!$R3139)</f>
        <v>31.44</v>
      </c>
      <c r="T3139" s="25">
        <v>3.090389859879462</v>
      </c>
      <c r="U3139" s="25">
        <f>'LISTA DOS ITENS'!$T3139*'LISTA DOS ITENS'!$M3139</f>
        <v>3.09038986</v>
      </c>
      <c r="V3139" s="56">
        <f t="array" ref="V3139">INDEX('RESUMO - LOTES E VMA'!$F$3:$F$181,MATCH('LISTA DOS ITENS'!$D3139,'RESUMO - LOTES E VMA'!$A$3:$A$181,0))</f>
        <v>13066.58903</v>
      </c>
      <c r="W3139" s="57">
        <f>'LISTA DOS ITENS'!$U3139/'LISTA DOS ITENS'!$V3139</f>
        <v>0.0002365108333</v>
      </c>
      <c r="X3139" s="53" t="s">
        <v>53</v>
      </c>
      <c r="Y3139" s="53" t="s">
        <v>290</v>
      </c>
      <c r="Z3139" s="58" t="str">
        <f>'LISTA DOS ITENS'!$F3139&amp;"-"&amp;'LISTA DOS ITENS'!$H3139&amp;"-"&amp;'LISTA DOS ITENS'!$J3139&amp;"-"&amp;'LISTA DOS ITENS'!$K3139&amp;"-"&amp;'LISTA DOS ITENS'!$I3139</f>
        <v>10003783-2101-0026-A RECUPER-</v>
      </c>
      <c r="AA3139" s="59" t="str">
        <f t="array" ref="AA3139">INDEX('RESUMO - LOTES E VMA'!$M$3:$M$181,MATCH('LISTA DOS ITENS'!$D3139,'RESUMO - LOTES E VMA'!$A$3:$A$181,0))</f>
        <v>Para Leilão</v>
      </c>
      <c r="AB3139" s="60">
        <f t="array" ref="AB3139">INDEX('RESUMO - LOTES E VMA'!$J$3:$J$181,MATCH('LISTA DOS ITENS'!$D3139,'RESUMO - LOTES E VMA'!$A$3:$A$181,0))</f>
        <v>0.09686102463</v>
      </c>
      <c r="AC3139" s="29" t="str">
        <f t="array" ref="AC3139">INDEX('RESUMO - LOTES E VMA'!$L$3:$L$181,MATCH('LISTA DOS ITENS'!$D3139,'RESUMO - LOTES E VMA'!$A$3:$A$181,0))</f>
        <v>1% do Valor de Comparação do VMA</v>
      </c>
      <c r="AD3139" s="53" t="str">
        <f>VLOOKUP(Tabela1[[#This Row],[Índice]],[1]Planilha1!$A:$A,1,0)</f>
        <v>#ERROR!</v>
      </c>
    </row>
    <row r="3140" ht="15.75" customHeight="1">
      <c r="A3140" s="52">
        <v>260263.0</v>
      </c>
      <c r="B3140" s="53" t="s">
        <v>70</v>
      </c>
      <c r="C3140" s="53" t="s">
        <v>71</v>
      </c>
      <c r="D3140" s="22">
        <v>207454.0</v>
      </c>
      <c r="E3140" s="53" t="s">
        <v>119</v>
      </c>
      <c r="F3140" s="54">
        <v>1.0003784E7</v>
      </c>
      <c r="G3140" s="53" t="s">
        <v>2132</v>
      </c>
      <c r="H3140" s="55">
        <v>2101.0</v>
      </c>
      <c r="I3140" s="55"/>
      <c r="J3140" s="55" t="s">
        <v>126</v>
      </c>
      <c r="K3140" s="53" t="s">
        <v>73</v>
      </c>
      <c r="L3140" s="53"/>
      <c r="M3140" s="53">
        <v>3.0</v>
      </c>
      <c r="N3140" s="53" t="s">
        <v>52</v>
      </c>
      <c r="O3140" s="25">
        <v>77.09</v>
      </c>
      <c r="P3140" s="25">
        <f>'LISTA DOS ITENS'!$O3140*'LISTA DOS ITENS'!$M3140</f>
        <v>231.27</v>
      </c>
      <c r="Q3140" s="25">
        <v>77.09</v>
      </c>
      <c r="R3140" s="25">
        <f>'LISTA DOS ITENS'!$Q3140*'LISTA DOS ITENS'!$M3140</f>
        <v>231.27</v>
      </c>
      <c r="S3140" s="56">
        <f>IF('LISTA DOS ITENS'!$P3140&gt;'LISTA DOS ITENS'!$R3140,'LISTA DOS ITENS'!$P3140,'LISTA DOS ITENS'!$R3140)</f>
        <v>231.27</v>
      </c>
      <c r="T3140" s="25">
        <v>7.577549436962714</v>
      </c>
      <c r="U3140" s="25">
        <f>'LISTA DOS ITENS'!$T3140*'LISTA DOS ITENS'!$M3140</f>
        <v>22.73264831</v>
      </c>
      <c r="V3140" s="56">
        <f t="array" ref="V3140">INDEX('RESUMO - LOTES E VMA'!$F$3:$F$181,MATCH('LISTA DOS ITENS'!$D3140,'RESUMO - LOTES E VMA'!$A$3:$A$181,0))</f>
        <v>13066.58903</v>
      </c>
      <c r="W3140" s="57">
        <f>'LISTA DOS ITENS'!$U3140/'LISTA DOS ITENS'!$V3140</f>
        <v>0.00173975383</v>
      </c>
      <c r="X3140" s="53" t="s">
        <v>53</v>
      </c>
      <c r="Y3140" s="53" t="s">
        <v>290</v>
      </c>
      <c r="Z3140" s="58" t="str">
        <f>'LISTA DOS ITENS'!$F3140&amp;"-"&amp;'LISTA DOS ITENS'!$H3140&amp;"-"&amp;'LISTA DOS ITENS'!$J3140&amp;"-"&amp;'LISTA DOS ITENS'!$K3140&amp;"-"&amp;'LISTA DOS ITENS'!$I3140</f>
        <v>10003784-2101-0026-CONS/NAC-</v>
      </c>
      <c r="AA3140" s="59" t="str">
        <f t="array" ref="AA3140">INDEX('RESUMO - LOTES E VMA'!$M$3:$M$181,MATCH('LISTA DOS ITENS'!$D3140,'RESUMO - LOTES E VMA'!$A$3:$A$181,0))</f>
        <v>Para Leilão</v>
      </c>
      <c r="AB3140" s="60">
        <f t="array" ref="AB3140">INDEX('RESUMO - LOTES E VMA'!$J$3:$J$181,MATCH('LISTA DOS ITENS'!$D3140,'RESUMO - LOTES E VMA'!$A$3:$A$181,0))</f>
        <v>0.09686102463</v>
      </c>
      <c r="AC3140" s="29" t="str">
        <f t="array" ref="AC3140">INDEX('RESUMO - LOTES E VMA'!$L$3:$L$181,MATCH('LISTA DOS ITENS'!$D3140,'RESUMO - LOTES E VMA'!$A$3:$A$181,0))</f>
        <v>1% do Valor de Comparação do VMA</v>
      </c>
      <c r="AD3140" s="53" t="str">
        <f>VLOOKUP(Tabela1[[#This Row],[Índice]],[1]Planilha1!$A:$A,1,0)</f>
        <v>#ERROR!</v>
      </c>
    </row>
    <row r="3141" ht="15.75" customHeight="1">
      <c r="A3141" s="52">
        <v>260264.0</v>
      </c>
      <c r="B3141" s="53" t="s">
        <v>70</v>
      </c>
      <c r="C3141" s="53" t="s">
        <v>71</v>
      </c>
      <c r="D3141" s="22">
        <v>207454.0</v>
      </c>
      <c r="E3141" s="53" t="s">
        <v>119</v>
      </c>
      <c r="F3141" s="54">
        <v>1.0003786E7</v>
      </c>
      <c r="G3141" s="53" t="s">
        <v>2133</v>
      </c>
      <c r="H3141" s="55">
        <v>2101.0</v>
      </c>
      <c r="I3141" s="55" t="s">
        <v>2013</v>
      </c>
      <c r="J3141" s="55" t="s">
        <v>126</v>
      </c>
      <c r="K3141" s="53" t="s">
        <v>57</v>
      </c>
      <c r="L3141" s="53"/>
      <c r="M3141" s="53">
        <v>1.0</v>
      </c>
      <c r="N3141" s="53" t="s">
        <v>52</v>
      </c>
      <c r="O3141" s="25">
        <v>1.0</v>
      </c>
      <c r="P3141" s="25">
        <f>'LISTA DOS ITENS'!$O3141*'LISTA DOS ITENS'!$M3141</f>
        <v>1</v>
      </c>
      <c r="Q3141" s="25">
        <v>47.83</v>
      </c>
      <c r="R3141" s="25">
        <f>'LISTA DOS ITENS'!$Q3141*'LISTA DOS ITENS'!$M3141</f>
        <v>47.83</v>
      </c>
      <c r="S3141" s="56">
        <f>IF('LISTA DOS ITENS'!$P3141&gt;'LISTA DOS ITENS'!$R3141,'LISTA DOS ITENS'!$P3141,'LISTA DOS ITENS'!$R3141)</f>
        <v>47.83</v>
      </c>
      <c r="T3141" s="25">
        <v>4.701442334543087</v>
      </c>
      <c r="U3141" s="25">
        <f>'LISTA DOS ITENS'!$T3141*'LISTA DOS ITENS'!$M3141</f>
        <v>4.701442335</v>
      </c>
      <c r="V3141" s="56">
        <f t="array" ref="V3141">INDEX('RESUMO - LOTES E VMA'!$F$3:$F$181,MATCH('LISTA DOS ITENS'!$D3141,'RESUMO - LOTES E VMA'!$A$3:$A$181,0))</f>
        <v>13066.58903</v>
      </c>
      <c r="W3141" s="57">
        <f>'LISTA DOS ITENS'!$U3141/'LISTA DOS ITENS'!$V3141</f>
        <v>0.0003598063981</v>
      </c>
      <c r="X3141" s="53" t="s">
        <v>53</v>
      </c>
      <c r="Y3141" s="53" t="s">
        <v>290</v>
      </c>
      <c r="Z3141" s="58" t="str">
        <f>'LISTA DOS ITENS'!$F3141&amp;"-"&amp;'LISTA DOS ITENS'!$H3141&amp;"-"&amp;'LISTA DOS ITENS'!$J3141&amp;"-"&amp;'LISTA DOS ITENS'!$K3141&amp;"-"&amp;'LISTA DOS ITENS'!$I3141</f>
        <v>10003786-2101-0026-USADO-OP-3529-19-909-MRP</v>
      </c>
      <c r="AA3141" s="59" t="str">
        <f t="array" ref="AA3141">INDEX('RESUMO - LOTES E VMA'!$M$3:$M$181,MATCH('LISTA DOS ITENS'!$D3141,'RESUMO - LOTES E VMA'!$A$3:$A$181,0))</f>
        <v>Para Leilão</v>
      </c>
      <c r="AB3141" s="60">
        <f t="array" ref="AB3141">INDEX('RESUMO - LOTES E VMA'!$J$3:$J$181,MATCH('LISTA DOS ITENS'!$D3141,'RESUMO - LOTES E VMA'!$A$3:$A$181,0))</f>
        <v>0.09686102463</v>
      </c>
      <c r="AC3141" s="29" t="str">
        <f t="array" ref="AC3141">INDEX('RESUMO - LOTES E VMA'!$L$3:$L$181,MATCH('LISTA DOS ITENS'!$D3141,'RESUMO - LOTES E VMA'!$A$3:$A$181,0))</f>
        <v>1% do Valor de Comparação do VMA</v>
      </c>
      <c r="AD3141" s="53" t="str">
        <f>VLOOKUP(Tabela1[[#This Row],[Índice]],[1]Planilha1!$A:$A,1,0)</f>
        <v>#ERROR!</v>
      </c>
    </row>
    <row r="3142" ht="15.75" customHeight="1">
      <c r="A3142" s="52">
        <v>260265.0</v>
      </c>
      <c r="B3142" s="53" t="s">
        <v>70</v>
      </c>
      <c r="C3142" s="53" t="s">
        <v>71</v>
      </c>
      <c r="D3142" s="22">
        <v>207454.0</v>
      </c>
      <c r="E3142" s="53" t="s">
        <v>119</v>
      </c>
      <c r="F3142" s="54">
        <v>1.0003786E7</v>
      </c>
      <c r="G3142" s="53" t="s">
        <v>2133</v>
      </c>
      <c r="H3142" s="55">
        <v>2101.0</v>
      </c>
      <c r="I3142" s="55"/>
      <c r="J3142" s="55" t="s">
        <v>126</v>
      </c>
      <c r="K3142" s="53" t="s">
        <v>73</v>
      </c>
      <c r="L3142" s="53"/>
      <c r="M3142" s="53">
        <v>1.0</v>
      </c>
      <c r="N3142" s="53" t="s">
        <v>52</v>
      </c>
      <c r="O3142" s="25">
        <v>8.05</v>
      </c>
      <c r="P3142" s="25">
        <f>'LISTA DOS ITENS'!$O3142*'LISTA DOS ITENS'!$M3142</f>
        <v>8.05</v>
      </c>
      <c r="Q3142" s="25">
        <v>47.83</v>
      </c>
      <c r="R3142" s="25">
        <f>'LISTA DOS ITENS'!$Q3142*'LISTA DOS ITENS'!$M3142</f>
        <v>47.83</v>
      </c>
      <c r="S3142" s="56">
        <f>IF('LISTA DOS ITENS'!$P3142&gt;'LISTA DOS ITENS'!$R3142,'LISTA DOS ITENS'!$P3142,'LISTA DOS ITENS'!$R3142)</f>
        <v>47.83</v>
      </c>
      <c r="T3142" s="25">
        <v>4.701442334543087</v>
      </c>
      <c r="U3142" s="25">
        <f>'LISTA DOS ITENS'!$T3142*'LISTA DOS ITENS'!$M3142</f>
        <v>4.701442335</v>
      </c>
      <c r="V3142" s="56">
        <f t="array" ref="V3142">INDEX('RESUMO - LOTES E VMA'!$F$3:$F$181,MATCH('LISTA DOS ITENS'!$D3142,'RESUMO - LOTES E VMA'!$A$3:$A$181,0))</f>
        <v>13066.58903</v>
      </c>
      <c r="W3142" s="57">
        <f>'LISTA DOS ITENS'!$U3142/'LISTA DOS ITENS'!$V3142</f>
        <v>0.0003598063981</v>
      </c>
      <c r="X3142" s="53" t="s">
        <v>53</v>
      </c>
      <c r="Y3142" s="53" t="s">
        <v>290</v>
      </c>
      <c r="Z3142" s="58" t="str">
        <f>'LISTA DOS ITENS'!$F3142&amp;"-"&amp;'LISTA DOS ITENS'!$H3142&amp;"-"&amp;'LISTA DOS ITENS'!$J3142&amp;"-"&amp;'LISTA DOS ITENS'!$K3142&amp;"-"&amp;'LISTA DOS ITENS'!$I3142</f>
        <v>10003786-2101-0026-CONS/NAC-</v>
      </c>
      <c r="AA3142" s="59" t="str">
        <f t="array" ref="AA3142">INDEX('RESUMO - LOTES E VMA'!$M$3:$M$181,MATCH('LISTA DOS ITENS'!$D3142,'RESUMO - LOTES E VMA'!$A$3:$A$181,0))</f>
        <v>Para Leilão</v>
      </c>
      <c r="AB3142" s="60">
        <f t="array" ref="AB3142">INDEX('RESUMO - LOTES E VMA'!$J$3:$J$181,MATCH('LISTA DOS ITENS'!$D3142,'RESUMO - LOTES E VMA'!$A$3:$A$181,0))</f>
        <v>0.09686102463</v>
      </c>
      <c r="AC3142" s="29" t="str">
        <f t="array" ref="AC3142">INDEX('RESUMO - LOTES E VMA'!$L$3:$L$181,MATCH('LISTA DOS ITENS'!$D3142,'RESUMO - LOTES E VMA'!$A$3:$A$181,0))</f>
        <v>1% do Valor de Comparação do VMA</v>
      </c>
      <c r="AD3142" s="53" t="str">
        <f>VLOOKUP(Tabela1[[#This Row],[Índice]],[1]Planilha1!$A:$A,1,0)</f>
        <v>#ERROR!</v>
      </c>
    </row>
    <row r="3143" ht="15.75" customHeight="1">
      <c r="A3143" s="52">
        <v>260266.0</v>
      </c>
      <c r="B3143" s="53" t="s">
        <v>70</v>
      </c>
      <c r="C3143" s="53" t="s">
        <v>71</v>
      </c>
      <c r="D3143" s="22">
        <v>207454.0</v>
      </c>
      <c r="E3143" s="53" t="s">
        <v>119</v>
      </c>
      <c r="F3143" s="54">
        <v>1.0003786E7</v>
      </c>
      <c r="G3143" s="53" t="s">
        <v>2133</v>
      </c>
      <c r="H3143" s="55">
        <v>2101.0</v>
      </c>
      <c r="I3143" s="55"/>
      <c r="J3143" s="55" t="s">
        <v>126</v>
      </c>
      <c r="K3143" s="53" t="s">
        <v>57</v>
      </c>
      <c r="L3143" s="53"/>
      <c r="M3143" s="53">
        <v>1.0</v>
      </c>
      <c r="N3143" s="53" t="s">
        <v>52</v>
      </c>
      <c r="O3143" s="25">
        <v>1.0</v>
      </c>
      <c r="P3143" s="25">
        <f>'LISTA DOS ITENS'!$O3143*'LISTA DOS ITENS'!$M3143</f>
        <v>1</v>
      </c>
      <c r="Q3143" s="25">
        <v>47.83</v>
      </c>
      <c r="R3143" s="25">
        <f>'LISTA DOS ITENS'!$Q3143*'LISTA DOS ITENS'!$M3143</f>
        <v>47.83</v>
      </c>
      <c r="S3143" s="56">
        <f>IF('LISTA DOS ITENS'!$P3143&gt;'LISTA DOS ITENS'!$R3143,'LISTA DOS ITENS'!$P3143,'LISTA DOS ITENS'!$R3143)</f>
        <v>47.83</v>
      </c>
      <c r="T3143" s="25">
        <v>4.701442334543087</v>
      </c>
      <c r="U3143" s="25">
        <f>'LISTA DOS ITENS'!$T3143*'LISTA DOS ITENS'!$M3143</f>
        <v>4.701442335</v>
      </c>
      <c r="V3143" s="56">
        <f t="array" ref="V3143">INDEX('RESUMO - LOTES E VMA'!$F$3:$F$181,MATCH('LISTA DOS ITENS'!$D3143,'RESUMO - LOTES E VMA'!$A$3:$A$181,0))</f>
        <v>13066.58903</v>
      </c>
      <c r="W3143" s="57">
        <f>'LISTA DOS ITENS'!$U3143/'LISTA DOS ITENS'!$V3143</f>
        <v>0.0003598063981</v>
      </c>
      <c r="X3143" s="53" t="s">
        <v>53</v>
      </c>
      <c r="Y3143" s="53" t="s">
        <v>290</v>
      </c>
      <c r="Z3143" s="58" t="str">
        <f>'LISTA DOS ITENS'!$F3143&amp;"-"&amp;'LISTA DOS ITENS'!$H3143&amp;"-"&amp;'LISTA DOS ITENS'!$J3143&amp;"-"&amp;'LISTA DOS ITENS'!$K3143&amp;"-"&amp;'LISTA DOS ITENS'!$I3143</f>
        <v>10003786-2101-0026-USADO-</v>
      </c>
      <c r="AA3143" s="59" t="str">
        <f t="array" ref="AA3143">INDEX('RESUMO - LOTES E VMA'!$M$3:$M$181,MATCH('LISTA DOS ITENS'!$D3143,'RESUMO - LOTES E VMA'!$A$3:$A$181,0))</f>
        <v>Para Leilão</v>
      </c>
      <c r="AB3143" s="60">
        <f t="array" ref="AB3143">INDEX('RESUMO - LOTES E VMA'!$J$3:$J$181,MATCH('LISTA DOS ITENS'!$D3143,'RESUMO - LOTES E VMA'!$A$3:$A$181,0))</f>
        <v>0.09686102463</v>
      </c>
      <c r="AC3143" s="29" t="str">
        <f t="array" ref="AC3143">INDEX('RESUMO - LOTES E VMA'!$L$3:$L$181,MATCH('LISTA DOS ITENS'!$D3143,'RESUMO - LOTES E VMA'!$A$3:$A$181,0))</f>
        <v>1% do Valor de Comparação do VMA</v>
      </c>
      <c r="AD3143" s="53" t="str">
        <f>VLOOKUP(Tabela1[[#This Row],[Índice]],[1]Planilha1!$A:$A,1,0)</f>
        <v>#ERROR!</v>
      </c>
    </row>
    <row r="3144" ht="15.75" customHeight="1">
      <c r="A3144" s="52">
        <v>260267.0</v>
      </c>
      <c r="B3144" s="53" t="s">
        <v>70</v>
      </c>
      <c r="C3144" s="53" t="s">
        <v>71</v>
      </c>
      <c r="D3144" s="22">
        <v>207454.0</v>
      </c>
      <c r="E3144" s="53" t="s">
        <v>119</v>
      </c>
      <c r="F3144" s="54">
        <v>1.0003791E7</v>
      </c>
      <c r="G3144" s="53" t="s">
        <v>2134</v>
      </c>
      <c r="H3144" s="55">
        <v>2101.0</v>
      </c>
      <c r="I3144" s="55"/>
      <c r="J3144" s="55" t="s">
        <v>126</v>
      </c>
      <c r="K3144" s="53" t="s">
        <v>73</v>
      </c>
      <c r="L3144" s="53"/>
      <c r="M3144" s="53">
        <v>1.0</v>
      </c>
      <c r="N3144" s="53" t="s">
        <v>52</v>
      </c>
      <c r="O3144" s="25">
        <v>6.47</v>
      </c>
      <c r="P3144" s="25">
        <f>'LISTA DOS ITENS'!$O3144*'LISTA DOS ITENS'!$M3144</f>
        <v>6.47</v>
      </c>
      <c r="Q3144" s="25">
        <v>259.325</v>
      </c>
      <c r="R3144" s="25">
        <f>'LISTA DOS ITENS'!$Q3144*'LISTA DOS ITENS'!$M3144</f>
        <v>259.325</v>
      </c>
      <c r="S3144" s="56">
        <f>IF('LISTA DOS ITENS'!$P3144&gt;'LISTA DOS ITENS'!$R3144,'LISTA DOS ITENS'!$P3144,'LISTA DOS ITENS'!$R3144)</f>
        <v>259.325</v>
      </c>
      <c r="T3144" s="25">
        <v>25.49031012764763</v>
      </c>
      <c r="U3144" s="25">
        <f>'LISTA DOS ITENS'!$T3144*'LISTA DOS ITENS'!$M3144</f>
        <v>25.49031013</v>
      </c>
      <c r="V3144" s="56">
        <f t="array" ref="V3144">INDEX('RESUMO - LOTES E VMA'!$F$3:$F$181,MATCH('LISTA DOS ITENS'!$D3144,'RESUMO - LOTES E VMA'!$A$3:$A$181,0))</f>
        <v>13066.58903</v>
      </c>
      <c r="W3144" s="57">
        <f>'LISTA DOS ITENS'!$U3144/'LISTA DOS ITENS'!$V3144</f>
        <v>0.001950800631</v>
      </c>
      <c r="X3144" s="53" t="s">
        <v>53</v>
      </c>
      <c r="Y3144" s="53" t="s">
        <v>290</v>
      </c>
      <c r="Z3144" s="58" t="str">
        <f>'LISTA DOS ITENS'!$F3144&amp;"-"&amp;'LISTA DOS ITENS'!$H3144&amp;"-"&amp;'LISTA DOS ITENS'!$J3144&amp;"-"&amp;'LISTA DOS ITENS'!$K3144&amp;"-"&amp;'LISTA DOS ITENS'!$I3144</f>
        <v>10003791-2101-0026-CONS/NAC-</v>
      </c>
      <c r="AA3144" s="59" t="str">
        <f t="array" ref="AA3144">INDEX('RESUMO - LOTES E VMA'!$M$3:$M$181,MATCH('LISTA DOS ITENS'!$D3144,'RESUMO - LOTES E VMA'!$A$3:$A$181,0))</f>
        <v>Para Leilão</v>
      </c>
      <c r="AB3144" s="60">
        <f t="array" ref="AB3144">INDEX('RESUMO - LOTES E VMA'!$J$3:$J$181,MATCH('LISTA DOS ITENS'!$D3144,'RESUMO - LOTES E VMA'!$A$3:$A$181,0))</f>
        <v>0.09686102463</v>
      </c>
      <c r="AC3144" s="29" t="str">
        <f t="array" ref="AC3144">INDEX('RESUMO - LOTES E VMA'!$L$3:$L$181,MATCH('LISTA DOS ITENS'!$D3144,'RESUMO - LOTES E VMA'!$A$3:$A$181,0))</f>
        <v>1% do Valor de Comparação do VMA</v>
      </c>
      <c r="AD3144" s="53" t="str">
        <f>VLOOKUP(Tabela1[[#This Row],[Índice]],[1]Planilha1!$A:$A,1,0)</f>
        <v>#ERROR!</v>
      </c>
    </row>
    <row r="3145" ht="15.75" customHeight="1">
      <c r="A3145" s="52">
        <v>260268.0</v>
      </c>
      <c r="B3145" s="53" t="s">
        <v>70</v>
      </c>
      <c r="C3145" s="53" t="s">
        <v>71</v>
      </c>
      <c r="D3145" s="22">
        <v>207454.0</v>
      </c>
      <c r="E3145" s="53" t="s">
        <v>119</v>
      </c>
      <c r="F3145" s="54">
        <v>1.0003794E7</v>
      </c>
      <c r="G3145" s="53" t="s">
        <v>2135</v>
      </c>
      <c r="H3145" s="55">
        <v>2101.0</v>
      </c>
      <c r="I3145" s="55"/>
      <c r="J3145" s="55" t="s">
        <v>126</v>
      </c>
      <c r="K3145" s="53" t="s">
        <v>117</v>
      </c>
      <c r="L3145" s="53"/>
      <c r="M3145" s="53">
        <v>4.0</v>
      </c>
      <c r="N3145" s="53" t="s">
        <v>52</v>
      </c>
      <c r="O3145" s="25">
        <v>8.055</v>
      </c>
      <c r="P3145" s="25">
        <f>'LISTA DOS ITENS'!$O3145*'LISTA DOS ITENS'!$M3145</f>
        <v>32.22</v>
      </c>
      <c r="Q3145" s="25">
        <v>224.025</v>
      </c>
      <c r="R3145" s="25">
        <f>'LISTA DOS ITENS'!$Q3145*'LISTA DOS ITENS'!$M3145</f>
        <v>896.1</v>
      </c>
      <c r="S3145" s="56">
        <f>IF('LISTA DOS ITENS'!$P3145&gt;'LISTA DOS ITENS'!$R3145,'LISTA DOS ITENS'!$P3145,'LISTA DOS ITENS'!$R3145)</f>
        <v>896.1</v>
      </c>
      <c r="T3145" s="25">
        <v>22.020502174284232</v>
      </c>
      <c r="U3145" s="25">
        <f>'LISTA DOS ITENS'!$T3145*'LISTA DOS ITENS'!$M3145</f>
        <v>88.0820087</v>
      </c>
      <c r="V3145" s="56">
        <f t="array" ref="V3145">INDEX('RESUMO - LOTES E VMA'!$F$3:$F$181,MATCH('LISTA DOS ITENS'!$D3145,'RESUMO - LOTES E VMA'!$A$3:$A$181,0))</f>
        <v>13066.58903</v>
      </c>
      <c r="W3145" s="57">
        <f>'LISTA DOS ITENS'!$U3145/'LISTA DOS ITENS'!$V3145</f>
        <v>0.006741010106</v>
      </c>
      <c r="X3145" s="53" t="s">
        <v>53</v>
      </c>
      <c r="Y3145" s="53" t="s">
        <v>290</v>
      </c>
      <c r="Z3145" s="58" t="str">
        <f>'LISTA DOS ITENS'!$F3145&amp;"-"&amp;'LISTA DOS ITENS'!$H3145&amp;"-"&amp;'LISTA DOS ITENS'!$J3145&amp;"-"&amp;'LISTA DOS ITENS'!$K3145&amp;"-"&amp;'LISTA DOS ITENS'!$I3145</f>
        <v>10003794-2101-0026-CONS/IAMN-</v>
      </c>
      <c r="AA3145" s="59" t="str">
        <f t="array" ref="AA3145">INDEX('RESUMO - LOTES E VMA'!$M$3:$M$181,MATCH('LISTA DOS ITENS'!$D3145,'RESUMO - LOTES E VMA'!$A$3:$A$181,0))</f>
        <v>Para Leilão</v>
      </c>
      <c r="AB3145" s="60">
        <f t="array" ref="AB3145">INDEX('RESUMO - LOTES E VMA'!$J$3:$J$181,MATCH('LISTA DOS ITENS'!$D3145,'RESUMO - LOTES E VMA'!$A$3:$A$181,0))</f>
        <v>0.09686102463</v>
      </c>
      <c r="AC3145" s="29" t="str">
        <f t="array" ref="AC3145">INDEX('RESUMO - LOTES E VMA'!$L$3:$L$181,MATCH('LISTA DOS ITENS'!$D3145,'RESUMO - LOTES E VMA'!$A$3:$A$181,0))</f>
        <v>1% do Valor de Comparação do VMA</v>
      </c>
      <c r="AD3145" s="53" t="str">
        <f>VLOOKUP(Tabela1[[#This Row],[Índice]],[1]Planilha1!$A:$A,1,0)</f>
        <v>#ERROR!</v>
      </c>
    </row>
    <row r="3146" ht="15.75" customHeight="1">
      <c r="A3146" s="52">
        <v>260269.0</v>
      </c>
      <c r="B3146" s="53" t="s">
        <v>70</v>
      </c>
      <c r="C3146" s="53" t="s">
        <v>71</v>
      </c>
      <c r="D3146" s="22">
        <v>207454.0</v>
      </c>
      <c r="E3146" s="53" t="s">
        <v>119</v>
      </c>
      <c r="F3146" s="54">
        <v>1.0003794E7</v>
      </c>
      <c r="G3146" s="53" t="s">
        <v>2135</v>
      </c>
      <c r="H3146" s="55">
        <v>2101.0</v>
      </c>
      <c r="I3146" s="55"/>
      <c r="J3146" s="55" t="s">
        <v>126</v>
      </c>
      <c r="K3146" s="53" t="s">
        <v>179</v>
      </c>
      <c r="L3146" s="53"/>
      <c r="M3146" s="53">
        <v>35.0</v>
      </c>
      <c r="N3146" s="53" t="s">
        <v>52</v>
      </c>
      <c r="O3146" s="25">
        <v>7.799428571428572</v>
      </c>
      <c r="P3146" s="25">
        <f>'LISTA DOS ITENS'!$O3146*'LISTA DOS ITENS'!$M3146</f>
        <v>272.98</v>
      </c>
      <c r="Q3146" s="25">
        <v>224.025</v>
      </c>
      <c r="R3146" s="25">
        <f>'LISTA DOS ITENS'!$Q3146*'LISTA DOS ITENS'!$M3146</f>
        <v>7840.875</v>
      </c>
      <c r="S3146" s="56">
        <f>IF('LISTA DOS ITENS'!$P3146&gt;'LISTA DOS ITENS'!$R3146,'LISTA DOS ITENS'!$P3146,'LISTA DOS ITENS'!$R3146)</f>
        <v>7840.875</v>
      </c>
      <c r="T3146" s="25">
        <v>22.020502174284232</v>
      </c>
      <c r="U3146" s="25">
        <f>'LISTA DOS ITENS'!$T3146*'LISTA DOS ITENS'!$M3146</f>
        <v>770.7175761</v>
      </c>
      <c r="V3146" s="56">
        <f t="array" ref="V3146">INDEX('RESUMO - LOTES E VMA'!$F$3:$F$181,MATCH('LISTA DOS ITENS'!$D3146,'RESUMO - LOTES E VMA'!$A$3:$A$181,0))</f>
        <v>13066.58903</v>
      </c>
      <c r="W3146" s="57">
        <f>'LISTA DOS ITENS'!$U3146/'LISTA DOS ITENS'!$V3146</f>
        <v>0.05898383843</v>
      </c>
      <c r="X3146" s="53" t="s">
        <v>53</v>
      </c>
      <c r="Y3146" s="53" t="s">
        <v>290</v>
      </c>
      <c r="Z3146" s="58" t="str">
        <f>'LISTA DOS ITENS'!$F3146&amp;"-"&amp;'LISTA DOS ITENS'!$H3146&amp;"-"&amp;'LISTA DOS ITENS'!$J3146&amp;"-"&amp;'LISTA DOS ITENS'!$K3146&amp;"-"&amp;'LISTA DOS ITENS'!$I3146</f>
        <v>10003794-2101-0026-IMOB/IMP-</v>
      </c>
      <c r="AA3146" s="59" t="str">
        <f t="array" ref="AA3146">INDEX('RESUMO - LOTES E VMA'!$M$3:$M$181,MATCH('LISTA DOS ITENS'!$D3146,'RESUMO - LOTES E VMA'!$A$3:$A$181,0))</f>
        <v>Para Leilão</v>
      </c>
      <c r="AB3146" s="60">
        <f t="array" ref="AB3146">INDEX('RESUMO - LOTES E VMA'!$J$3:$J$181,MATCH('LISTA DOS ITENS'!$D3146,'RESUMO - LOTES E VMA'!$A$3:$A$181,0))</f>
        <v>0.09686102463</v>
      </c>
      <c r="AC3146" s="29" t="str">
        <f t="array" ref="AC3146">INDEX('RESUMO - LOTES E VMA'!$L$3:$L$181,MATCH('LISTA DOS ITENS'!$D3146,'RESUMO - LOTES E VMA'!$A$3:$A$181,0))</f>
        <v>1% do Valor de Comparação do VMA</v>
      </c>
      <c r="AD3146" s="53" t="str">
        <f>VLOOKUP(Tabela1[[#This Row],[Índice]],[1]Planilha1!$A:$A,1,0)</f>
        <v>#ERROR!</v>
      </c>
    </row>
    <row r="3147" ht="15.75" customHeight="1">
      <c r="A3147" s="52">
        <v>260270.0</v>
      </c>
      <c r="B3147" s="53" t="s">
        <v>70</v>
      </c>
      <c r="C3147" s="53" t="s">
        <v>71</v>
      </c>
      <c r="D3147" s="22">
        <v>207454.0</v>
      </c>
      <c r="E3147" s="53" t="s">
        <v>119</v>
      </c>
      <c r="F3147" s="54">
        <v>1.0003794E7</v>
      </c>
      <c r="G3147" s="53" t="s">
        <v>2135</v>
      </c>
      <c r="H3147" s="55">
        <v>2101.0</v>
      </c>
      <c r="I3147" s="55"/>
      <c r="J3147" s="55" t="s">
        <v>126</v>
      </c>
      <c r="K3147" s="53" t="s">
        <v>57</v>
      </c>
      <c r="L3147" s="53"/>
      <c r="M3147" s="53">
        <v>1.0</v>
      </c>
      <c r="N3147" s="53" t="s">
        <v>52</v>
      </c>
      <c r="O3147" s="25">
        <v>1.0</v>
      </c>
      <c r="P3147" s="25">
        <f>'LISTA DOS ITENS'!$O3147*'LISTA DOS ITENS'!$M3147</f>
        <v>1</v>
      </c>
      <c r="Q3147" s="25">
        <v>224.025</v>
      </c>
      <c r="R3147" s="25">
        <f>'LISTA DOS ITENS'!$Q3147*'LISTA DOS ITENS'!$M3147</f>
        <v>224.025</v>
      </c>
      <c r="S3147" s="56">
        <f>IF('LISTA DOS ITENS'!$P3147&gt;'LISTA DOS ITENS'!$R3147,'LISTA DOS ITENS'!$P3147,'LISTA DOS ITENS'!$R3147)</f>
        <v>224.025</v>
      </c>
      <c r="T3147" s="25">
        <v>22.020502174284232</v>
      </c>
      <c r="U3147" s="25">
        <f>'LISTA DOS ITENS'!$T3147*'LISTA DOS ITENS'!$M3147</f>
        <v>22.02050217</v>
      </c>
      <c r="V3147" s="56">
        <f t="array" ref="V3147">INDEX('RESUMO - LOTES E VMA'!$F$3:$F$181,MATCH('LISTA DOS ITENS'!$D3147,'RESUMO - LOTES E VMA'!$A$3:$A$181,0))</f>
        <v>13066.58903</v>
      </c>
      <c r="W3147" s="57">
        <f>'LISTA DOS ITENS'!$U3147/'LISTA DOS ITENS'!$V3147</f>
        <v>0.001685252526</v>
      </c>
      <c r="X3147" s="53" t="s">
        <v>53</v>
      </c>
      <c r="Y3147" s="53" t="s">
        <v>290</v>
      </c>
      <c r="Z3147" s="58" t="str">
        <f>'LISTA DOS ITENS'!$F3147&amp;"-"&amp;'LISTA DOS ITENS'!$H3147&amp;"-"&amp;'LISTA DOS ITENS'!$J3147&amp;"-"&amp;'LISTA DOS ITENS'!$K3147&amp;"-"&amp;'LISTA DOS ITENS'!$I3147</f>
        <v>10003794-2101-0026-USADO-</v>
      </c>
      <c r="AA3147" s="59" t="str">
        <f t="array" ref="AA3147">INDEX('RESUMO - LOTES E VMA'!$M$3:$M$181,MATCH('LISTA DOS ITENS'!$D3147,'RESUMO - LOTES E VMA'!$A$3:$A$181,0))</f>
        <v>Para Leilão</v>
      </c>
      <c r="AB3147" s="60">
        <f t="array" ref="AB3147">INDEX('RESUMO - LOTES E VMA'!$J$3:$J$181,MATCH('LISTA DOS ITENS'!$D3147,'RESUMO - LOTES E VMA'!$A$3:$A$181,0))</f>
        <v>0.09686102463</v>
      </c>
      <c r="AC3147" s="29" t="str">
        <f t="array" ref="AC3147">INDEX('RESUMO - LOTES E VMA'!$L$3:$L$181,MATCH('LISTA DOS ITENS'!$D3147,'RESUMO - LOTES E VMA'!$A$3:$A$181,0))</f>
        <v>1% do Valor de Comparação do VMA</v>
      </c>
      <c r="AD3147" s="53" t="str">
        <f>VLOOKUP(Tabela1[[#This Row],[Índice]],[1]Planilha1!$A:$A,1,0)</f>
        <v>#ERROR!</v>
      </c>
    </row>
    <row r="3148" ht="15.75" customHeight="1">
      <c r="A3148" s="52">
        <v>260271.0</v>
      </c>
      <c r="B3148" s="53" t="s">
        <v>70</v>
      </c>
      <c r="C3148" s="53" t="s">
        <v>71</v>
      </c>
      <c r="D3148" s="22">
        <v>207454.0</v>
      </c>
      <c r="E3148" s="53" t="s">
        <v>119</v>
      </c>
      <c r="F3148" s="54">
        <v>1.0003805E7</v>
      </c>
      <c r="G3148" s="53" t="s">
        <v>2130</v>
      </c>
      <c r="H3148" s="55">
        <v>2101.0</v>
      </c>
      <c r="I3148" s="55" t="s">
        <v>2136</v>
      </c>
      <c r="J3148" s="55" t="s">
        <v>126</v>
      </c>
      <c r="K3148" s="53" t="s">
        <v>57</v>
      </c>
      <c r="L3148" s="53"/>
      <c r="M3148" s="53">
        <v>2.0</v>
      </c>
      <c r="N3148" s="53" t="s">
        <v>52</v>
      </c>
      <c r="O3148" s="25">
        <v>0.01</v>
      </c>
      <c r="P3148" s="25">
        <f>'LISTA DOS ITENS'!$O3148*'LISTA DOS ITENS'!$M3148</f>
        <v>0.02</v>
      </c>
      <c r="Q3148" s="25">
        <v>18.72</v>
      </c>
      <c r="R3148" s="25">
        <f>'LISTA DOS ITENS'!$Q3148*'LISTA DOS ITENS'!$M3148</f>
        <v>37.44</v>
      </c>
      <c r="S3148" s="56">
        <f>IF('LISTA DOS ITENS'!$P3148&gt;'LISTA DOS ITENS'!$R3148,'LISTA DOS ITENS'!$P3148,'LISTA DOS ITENS'!$R3148)</f>
        <v>37.44</v>
      </c>
      <c r="T3148" s="25">
        <v>1.8400794585541833</v>
      </c>
      <c r="U3148" s="25">
        <f>'LISTA DOS ITENS'!$T3148*'LISTA DOS ITENS'!$M3148</f>
        <v>3.680158917</v>
      </c>
      <c r="V3148" s="56">
        <f t="array" ref="V3148">INDEX('RESUMO - LOTES E VMA'!$F$3:$F$181,MATCH('LISTA DOS ITENS'!$D3148,'RESUMO - LOTES E VMA'!$A$3:$A$181,0))</f>
        <v>13066.58903</v>
      </c>
      <c r="W3148" s="57">
        <f>'LISTA DOS ITENS'!$U3148/'LISTA DOS ITENS'!$V3148</f>
        <v>0.0002816464885</v>
      </c>
      <c r="X3148" s="53" t="s">
        <v>53</v>
      </c>
      <c r="Y3148" s="53" t="s">
        <v>290</v>
      </c>
      <c r="Z3148" s="58" t="str">
        <f>'LISTA DOS ITENS'!$F3148&amp;"-"&amp;'LISTA DOS ITENS'!$H3148&amp;"-"&amp;'LISTA DOS ITENS'!$J3148&amp;"-"&amp;'LISTA DOS ITENS'!$K3148&amp;"-"&amp;'LISTA DOS ITENS'!$I3148</f>
        <v>10003805-2101-0026-USADO-IN-5285-15-031-MRP</v>
      </c>
      <c r="AA3148" s="59" t="str">
        <f t="array" ref="AA3148">INDEX('RESUMO - LOTES E VMA'!$M$3:$M$181,MATCH('LISTA DOS ITENS'!$D3148,'RESUMO - LOTES E VMA'!$A$3:$A$181,0))</f>
        <v>Para Leilão</v>
      </c>
      <c r="AB3148" s="60">
        <f t="array" ref="AB3148">INDEX('RESUMO - LOTES E VMA'!$J$3:$J$181,MATCH('LISTA DOS ITENS'!$D3148,'RESUMO - LOTES E VMA'!$A$3:$A$181,0))</f>
        <v>0.09686102463</v>
      </c>
      <c r="AC3148" s="29" t="str">
        <f t="array" ref="AC3148">INDEX('RESUMO - LOTES E VMA'!$L$3:$L$181,MATCH('LISTA DOS ITENS'!$D3148,'RESUMO - LOTES E VMA'!$A$3:$A$181,0))</f>
        <v>1% do Valor de Comparação do VMA</v>
      </c>
      <c r="AD3148" s="53" t="str">
        <f>VLOOKUP(Tabela1[[#This Row],[Índice]],[1]Planilha1!$A:$A,1,0)</f>
        <v>#ERROR!</v>
      </c>
    </row>
    <row r="3149" ht="15.75" customHeight="1">
      <c r="A3149" s="52">
        <v>260272.0</v>
      </c>
      <c r="B3149" s="53" t="s">
        <v>70</v>
      </c>
      <c r="C3149" s="53" t="s">
        <v>71</v>
      </c>
      <c r="D3149" s="22">
        <v>207454.0</v>
      </c>
      <c r="E3149" s="53" t="s">
        <v>119</v>
      </c>
      <c r="F3149" s="54">
        <v>1.0003806E7</v>
      </c>
      <c r="G3149" s="53" t="s">
        <v>2137</v>
      </c>
      <c r="H3149" s="55">
        <v>2101.0</v>
      </c>
      <c r="I3149" s="55"/>
      <c r="J3149" s="55" t="s">
        <v>126</v>
      </c>
      <c r="K3149" s="53" t="s">
        <v>73</v>
      </c>
      <c r="L3149" s="53"/>
      <c r="M3149" s="53">
        <v>1.0</v>
      </c>
      <c r="N3149" s="53" t="s">
        <v>52</v>
      </c>
      <c r="O3149" s="25">
        <v>4.304</v>
      </c>
      <c r="P3149" s="25">
        <f>'LISTA DOS ITENS'!$O3149*'LISTA DOS ITENS'!$M3149</f>
        <v>4.304</v>
      </c>
      <c r="Q3149" s="25">
        <v>9.28</v>
      </c>
      <c r="R3149" s="25">
        <f>'LISTA DOS ITENS'!$Q3149*'LISTA DOS ITENS'!$M3149</f>
        <v>9.28</v>
      </c>
      <c r="S3149" s="56">
        <f>IF('LISTA DOS ITENS'!$P3149&gt;'LISTA DOS ITENS'!$R3149,'LISTA DOS ITENS'!$P3149,'LISTA DOS ITENS'!$R3149)</f>
        <v>9.28</v>
      </c>
      <c r="T3149" s="25">
        <v>0.912176141847373</v>
      </c>
      <c r="U3149" s="25">
        <f>'LISTA DOS ITENS'!$T3149*'LISTA DOS ITENS'!$M3149</f>
        <v>0.9121761418</v>
      </c>
      <c r="V3149" s="56">
        <f t="array" ref="V3149">INDEX('RESUMO - LOTES E VMA'!$F$3:$F$181,MATCH('LISTA DOS ITENS'!$D3149,'RESUMO - LOTES E VMA'!$A$3:$A$181,0))</f>
        <v>13066.58903</v>
      </c>
      <c r="W3149" s="57">
        <f>'LISTA DOS ITENS'!$U3149/'LISTA DOS ITENS'!$V3149</f>
        <v>0.00006980981339</v>
      </c>
      <c r="X3149" s="53" t="s">
        <v>53</v>
      </c>
      <c r="Y3149" s="53" t="s">
        <v>290</v>
      </c>
      <c r="Z3149" s="58" t="str">
        <f>'LISTA DOS ITENS'!$F3149&amp;"-"&amp;'LISTA DOS ITENS'!$H3149&amp;"-"&amp;'LISTA DOS ITENS'!$J3149&amp;"-"&amp;'LISTA DOS ITENS'!$K3149&amp;"-"&amp;'LISTA DOS ITENS'!$I3149</f>
        <v>10003806-2101-0026-CONS/NAC-</v>
      </c>
      <c r="AA3149" s="59" t="str">
        <f t="array" ref="AA3149">INDEX('RESUMO - LOTES E VMA'!$M$3:$M$181,MATCH('LISTA DOS ITENS'!$D3149,'RESUMO - LOTES E VMA'!$A$3:$A$181,0))</f>
        <v>Para Leilão</v>
      </c>
      <c r="AB3149" s="60">
        <f t="array" ref="AB3149">INDEX('RESUMO - LOTES E VMA'!$J$3:$J$181,MATCH('LISTA DOS ITENS'!$D3149,'RESUMO - LOTES E VMA'!$A$3:$A$181,0))</f>
        <v>0.09686102463</v>
      </c>
      <c r="AC3149" s="29" t="str">
        <f t="array" ref="AC3149">INDEX('RESUMO - LOTES E VMA'!$L$3:$L$181,MATCH('LISTA DOS ITENS'!$D3149,'RESUMO - LOTES E VMA'!$A$3:$A$181,0))</f>
        <v>1% do Valor de Comparação do VMA</v>
      </c>
      <c r="AD3149" s="53" t="str">
        <f>VLOOKUP(Tabela1[[#This Row],[Índice]],[1]Planilha1!$A:$A,1,0)</f>
        <v>#ERROR!</v>
      </c>
    </row>
    <row r="3150" ht="15.75" customHeight="1">
      <c r="A3150" s="52">
        <v>260273.0</v>
      </c>
      <c r="B3150" s="53" t="s">
        <v>70</v>
      </c>
      <c r="C3150" s="53" t="s">
        <v>71</v>
      </c>
      <c r="D3150" s="22">
        <v>207454.0</v>
      </c>
      <c r="E3150" s="53" t="s">
        <v>119</v>
      </c>
      <c r="F3150" s="54">
        <v>1.0003808E7</v>
      </c>
      <c r="G3150" s="53" t="s">
        <v>2138</v>
      </c>
      <c r="H3150" s="55">
        <v>2101.0</v>
      </c>
      <c r="I3150" s="55"/>
      <c r="J3150" s="55" t="s">
        <v>126</v>
      </c>
      <c r="K3150" s="53" t="s">
        <v>117</v>
      </c>
      <c r="L3150" s="53"/>
      <c r="M3150" s="53">
        <v>4.0</v>
      </c>
      <c r="N3150" s="53" t="s">
        <v>52</v>
      </c>
      <c r="O3150" s="25">
        <v>34.025</v>
      </c>
      <c r="P3150" s="25">
        <f>'LISTA DOS ITENS'!$O3150*'LISTA DOS ITENS'!$M3150</f>
        <v>136.1</v>
      </c>
      <c r="Q3150" s="25">
        <v>115.12</v>
      </c>
      <c r="R3150" s="25">
        <f>'LISTA DOS ITENS'!$Q3150*'LISTA DOS ITENS'!$M3150</f>
        <v>460.48</v>
      </c>
      <c r="S3150" s="56">
        <f>IF('LISTA DOS ITENS'!$P3150&gt;'LISTA DOS ITENS'!$R3150,'LISTA DOS ITENS'!$P3150,'LISTA DOS ITENS'!$R3150)</f>
        <v>460.48</v>
      </c>
      <c r="T3150" s="25">
        <v>11.315702311365254</v>
      </c>
      <c r="U3150" s="25">
        <f>'LISTA DOS ITENS'!$T3150*'LISTA DOS ITENS'!$M3150</f>
        <v>45.26280925</v>
      </c>
      <c r="V3150" s="56">
        <f t="array" ref="V3150">INDEX('RESUMO - LOTES E VMA'!$F$3:$F$181,MATCH('LISTA DOS ITENS'!$D3150,'RESUMO - LOTES E VMA'!$A$3:$A$181,0))</f>
        <v>13066.58903</v>
      </c>
      <c r="W3150" s="57">
        <f>'LISTA DOS ITENS'!$U3150/'LISTA DOS ITENS'!$V3150</f>
        <v>0.003464011085</v>
      </c>
      <c r="X3150" s="53" t="s">
        <v>53</v>
      </c>
      <c r="Y3150" s="53" t="s">
        <v>290</v>
      </c>
      <c r="Z3150" s="58" t="str">
        <f>'LISTA DOS ITENS'!$F3150&amp;"-"&amp;'LISTA DOS ITENS'!$H3150&amp;"-"&amp;'LISTA DOS ITENS'!$J3150&amp;"-"&amp;'LISTA DOS ITENS'!$K3150&amp;"-"&amp;'LISTA DOS ITENS'!$I3150</f>
        <v>10003808-2101-0026-CONS/IAMN-</v>
      </c>
      <c r="AA3150" s="59" t="str">
        <f t="array" ref="AA3150">INDEX('RESUMO - LOTES E VMA'!$M$3:$M$181,MATCH('LISTA DOS ITENS'!$D3150,'RESUMO - LOTES E VMA'!$A$3:$A$181,0))</f>
        <v>Para Leilão</v>
      </c>
      <c r="AB3150" s="60">
        <f t="array" ref="AB3150">INDEX('RESUMO - LOTES E VMA'!$J$3:$J$181,MATCH('LISTA DOS ITENS'!$D3150,'RESUMO - LOTES E VMA'!$A$3:$A$181,0))</f>
        <v>0.09686102463</v>
      </c>
      <c r="AC3150" s="29" t="str">
        <f t="array" ref="AC3150">INDEX('RESUMO - LOTES E VMA'!$L$3:$L$181,MATCH('LISTA DOS ITENS'!$D3150,'RESUMO - LOTES E VMA'!$A$3:$A$181,0))</f>
        <v>1% do Valor de Comparação do VMA</v>
      </c>
      <c r="AD3150" s="53" t="str">
        <f>VLOOKUP(Tabela1[[#This Row],[Índice]],[1]Planilha1!$A:$A,1,0)</f>
        <v>#ERROR!</v>
      </c>
    </row>
    <row r="3151" ht="15.75" customHeight="1">
      <c r="A3151" s="52">
        <v>260274.0</v>
      </c>
      <c r="B3151" s="53" t="s">
        <v>70</v>
      </c>
      <c r="C3151" s="53" t="s">
        <v>71</v>
      </c>
      <c r="D3151" s="22">
        <v>207454.0</v>
      </c>
      <c r="E3151" s="53" t="s">
        <v>119</v>
      </c>
      <c r="F3151" s="54">
        <v>1.0003808E7</v>
      </c>
      <c r="G3151" s="53" t="s">
        <v>2138</v>
      </c>
      <c r="H3151" s="55">
        <v>2101.0</v>
      </c>
      <c r="I3151" s="55"/>
      <c r="J3151" s="55" t="s">
        <v>126</v>
      </c>
      <c r="K3151" s="53" t="s">
        <v>73</v>
      </c>
      <c r="L3151" s="53"/>
      <c r="M3151" s="53">
        <v>1.0</v>
      </c>
      <c r="N3151" s="53" t="s">
        <v>52</v>
      </c>
      <c r="O3151" s="25">
        <v>59.02</v>
      </c>
      <c r="P3151" s="25">
        <f>'LISTA DOS ITENS'!$O3151*'LISTA DOS ITENS'!$M3151</f>
        <v>59.02</v>
      </c>
      <c r="Q3151" s="25">
        <v>115.12</v>
      </c>
      <c r="R3151" s="25">
        <f>'LISTA DOS ITENS'!$Q3151*'LISTA DOS ITENS'!$M3151</f>
        <v>115.12</v>
      </c>
      <c r="S3151" s="56">
        <f>IF('LISTA DOS ITENS'!$P3151&gt;'LISTA DOS ITENS'!$R3151,'LISTA DOS ITENS'!$P3151,'LISTA DOS ITENS'!$R3151)</f>
        <v>115.12</v>
      </c>
      <c r="T3151" s="25">
        <v>11.315702311365254</v>
      </c>
      <c r="U3151" s="25">
        <f>'LISTA DOS ITENS'!$T3151*'LISTA DOS ITENS'!$M3151</f>
        <v>11.31570231</v>
      </c>
      <c r="V3151" s="56">
        <f t="array" ref="V3151">INDEX('RESUMO - LOTES E VMA'!$F$3:$F$181,MATCH('LISTA DOS ITENS'!$D3151,'RESUMO - LOTES E VMA'!$A$3:$A$181,0))</f>
        <v>13066.58903</v>
      </c>
      <c r="W3151" s="57">
        <f>'LISTA DOS ITENS'!$U3151/'LISTA DOS ITENS'!$V3151</f>
        <v>0.0008660027713</v>
      </c>
      <c r="X3151" s="53" t="s">
        <v>53</v>
      </c>
      <c r="Y3151" s="53" t="s">
        <v>290</v>
      </c>
      <c r="Z3151" s="58" t="str">
        <f>'LISTA DOS ITENS'!$F3151&amp;"-"&amp;'LISTA DOS ITENS'!$H3151&amp;"-"&amp;'LISTA DOS ITENS'!$J3151&amp;"-"&amp;'LISTA DOS ITENS'!$K3151&amp;"-"&amp;'LISTA DOS ITENS'!$I3151</f>
        <v>10003808-2101-0026-CONS/NAC-</v>
      </c>
      <c r="AA3151" s="59" t="str">
        <f t="array" ref="AA3151">INDEX('RESUMO - LOTES E VMA'!$M$3:$M$181,MATCH('LISTA DOS ITENS'!$D3151,'RESUMO - LOTES E VMA'!$A$3:$A$181,0))</f>
        <v>Para Leilão</v>
      </c>
      <c r="AB3151" s="60">
        <f t="array" ref="AB3151">INDEX('RESUMO - LOTES E VMA'!$J$3:$J$181,MATCH('LISTA DOS ITENS'!$D3151,'RESUMO - LOTES E VMA'!$A$3:$A$181,0))</f>
        <v>0.09686102463</v>
      </c>
      <c r="AC3151" s="29" t="str">
        <f t="array" ref="AC3151">INDEX('RESUMO - LOTES E VMA'!$L$3:$L$181,MATCH('LISTA DOS ITENS'!$D3151,'RESUMO - LOTES E VMA'!$A$3:$A$181,0))</f>
        <v>1% do Valor de Comparação do VMA</v>
      </c>
      <c r="AD3151" s="53" t="str">
        <f>VLOOKUP(Tabela1[[#This Row],[Índice]],[1]Planilha1!$A:$A,1,0)</f>
        <v>#ERROR!</v>
      </c>
    </row>
    <row r="3152" ht="15.75" customHeight="1">
      <c r="A3152" s="52">
        <v>260275.0</v>
      </c>
      <c r="B3152" s="53" t="s">
        <v>70</v>
      </c>
      <c r="C3152" s="53" t="s">
        <v>71</v>
      </c>
      <c r="D3152" s="22">
        <v>207454.0</v>
      </c>
      <c r="E3152" s="53" t="s">
        <v>119</v>
      </c>
      <c r="F3152" s="54">
        <v>1.0003808E7</v>
      </c>
      <c r="G3152" s="53" t="s">
        <v>2138</v>
      </c>
      <c r="H3152" s="55">
        <v>2101.0</v>
      </c>
      <c r="I3152" s="55" t="s">
        <v>130</v>
      </c>
      <c r="J3152" s="55" t="s">
        <v>126</v>
      </c>
      <c r="K3152" s="53" t="s">
        <v>73</v>
      </c>
      <c r="L3152" s="53"/>
      <c r="M3152" s="53">
        <v>5.0</v>
      </c>
      <c r="N3152" s="53" t="s">
        <v>52</v>
      </c>
      <c r="O3152" s="25">
        <v>59.048</v>
      </c>
      <c r="P3152" s="25">
        <f>'LISTA DOS ITENS'!$O3152*'LISTA DOS ITENS'!$M3152</f>
        <v>295.24</v>
      </c>
      <c r="Q3152" s="25">
        <v>115.12</v>
      </c>
      <c r="R3152" s="25">
        <f>'LISTA DOS ITENS'!$Q3152*'LISTA DOS ITENS'!$M3152</f>
        <v>575.6</v>
      </c>
      <c r="S3152" s="56">
        <f>IF('LISTA DOS ITENS'!$P3152&gt;'LISTA DOS ITENS'!$R3152,'LISTA DOS ITENS'!$P3152,'LISTA DOS ITENS'!$R3152)</f>
        <v>575.6</v>
      </c>
      <c r="T3152" s="25">
        <v>11.315702311365254</v>
      </c>
      <c r="U3152" s="25">
        <f>'LISTA DOS ITENS'!$T3152*'LISTA DOS ITENS'!$M3152</f>
        <v>56.57851156</v>
      </c>
      <c r="V3152" s="56">
        <f t="array" ref="V3152">INDEX('RESUMO - LOTES E VMA'!$F$3:$F$181,MATCH('LISTA DOS ITENS'!$D3152,'RESUMO - LOTES E VMA'!$A$3:$A$181,0))</f>
        <v>13066.58903</v>
      </c>
      <c r="W3152" s="57">
        <f>'LISTA DOS ITENS'!$U3152/'LISTA DOS ITENS'!$V3152</f>
        <v>0.004330013857</v>
      </c>
      <c r="X3152" s="53" t="s">
        <v>53</v>
      </c>
      <c r="Y3152" s="53" t="s">
        <v>290</v>
      </c>
      <c r="Z3152" s="58" t="str">
        <f>'LISTA DOS ITENS'!$F3152&amp;"-"&amp;'LISTA DOS ITENS'!$H3152&amp;"-"&amp;'LISTA DOS ITENS'!$J3152&amp;"-"&amp;'LISTA DOS ITENS'!$K3152&amp;"-"&amp;'LISTA DOS ITENS'!$I3152</f>
        <v>10003808-2101-0026-CONS/NAC-ED-1000-01.02</v>
      </c>
      <c r="AA3152" s="59" t="str">
        <f t="array" ref="AA3152">INDEX('RESUMO - LOTES E VMA'!$M$3:$M$181,MATCH('LISTA DOS ITENS'!$D3152,'RESUMO - LOTES E VMA'!$A$3:$A$181,0))</f>
        <v>Para Leilão</v>
      </c>
      <c r="AB3152" s="60">
        <f t="array" ref="AB3152">INDEX('RESUMO - LOTES E VMA'!$J$3:$J$181,MATCH('LISTA DOS ITENS'!$D3152,'RESUMO - LOTES E VMA'!$A$3:$A$181,0))</f>
        <v>0.09686102463</v>
      </c>
      <c r="AC3152" s="29" t="str">
        <f t="array" ref="AC3152">INDEX('RESUMO - LOTES E VMA'!$L$3:$L$181,MATCH('LISTA DOS ITENS'!$D3152,'RESUMO - LOTES E VMA'!$A$3:$A$181,0))</f>
        <v>1% do Valor de Comparação do VMA</v>
      </c>
      <c r="AD3152" s="53" t="str">
        <f>VLOOKUP(Tabela1[[#This Row],[Índice]],[1]Planilha1!$A:$A,1,0)</f>
        <v>#ERROR!</v>
      </c>
    </row>
    <row r="3153" ht="15.75" customHeight="1">
      <c r="A3153" s="52">
        <v>260276.0</v>
      </c>
      <c r="B3153" s="53" t="s">
        <v>70</v>
      </c>
      <c r="C3153" s="53" t="s">
        <v>71</v>
      </c>
      <c r="D3153" s="22">
        <v>207454.0</v>
      </c>
      <c r="E3153" s="53" t="s">
        <v>119</v>
      </c>
      <c r="F3153" s="54">
        <v>1.0003808E7</v>
      </c>
      <c r="G3153" s="53" t="s">
        <v>2138</v>
      </c>
      <c r="H3153" s="55">
        <v>2101.0</v>
      </c>
      <c r="I3153" s="55" t="s">
        <v>81</v>
      </c>
      <c r="J3153" s="55" t="s">
        <v>126</v>
      </c>
      <c r="K3153" s="53" t="s">
        <v>80</v>
      </c>
      <c r="L3153" s="53"/>
      <c r="M3153" s="53">
        <v>1.0</v>
      </c>
      <c r="N3153" s="53" t="s">
        <v>52</v>
      </c>
      <c r="O3153" s="25">
        <v>115.13</v>
      </c>
      <c r="P3153" s="25">
        <f>'LISTA DOS ITENS'!$O3153*'LISTA DOS ITENS'!$M3153</f>
        <v>115.13</v>
      </c>
      <c r="Q3153" s="25">
        <v>115.12</v>
      </c>
      <c r="R3153" s="25">
        <f>'LISTA DOS ITENS'!$Q3153*'LISTA DOS ITENS'!$M3153</f>
        <v>115.12</v>
      </c>
      <c r="S3153" s="56">
        <f>IF('LISTA DOS ITENS'!$P3153&gt;'LISTA DOS ITENS'!$R3153,'LISTA DOS ITENS'!$P3153,'LISTA DOS ITENS'!$R3153)</f>
        <v>115.13</v>
      </c>
      <c r="T3153" s="25">
        <v>11.315702311365254</v>
      </c>
      <c r="U3153" s="25">
        <f>'LISTA DOS ITENS'!$T3153*'LISTA DOS ITENS'!$M3153</f>
        <v>11.31570231</v>
      </c>
      <c r="V3153" s="56">
        <f t="array" ref="V3153">INDEX('RESUMO - LOTES E VMA'!$F$3:$F$181,MATCH('LISTA DOS ITENS'!$D3153,'RESUMO - LOTES E VMA'!$A$3:$A$181,0))</f>
        <v>13066.58903</v>
      </c>
      <c r="W3153" s="57">
        <f>'LISTA DOS ITENS'!$U3153/'LISTA DOS ITENS'!$V3153</f>
        <v>0.0008660027713</v>
      </c>
      <c r="X3153" s="53" t="s">
        <v>53</v>
      </c>
      <c r="Y3153" s="53" t="s">
        <v>290</v>
      </c>
      <c r="Z3153" s="58" t="str">
        <f>'LISTA DOS ITENS'!$F3153&amp;"-"&amp;'LISTA DOS ITENS'!$H3153&amp;"-"&amp;'LISTA DOS ITENS'!$J3153&amp;"-"&amp;'LISTA DOS ITENS'!$K3153&amp;"-"&amp;'LISTA DOS ITENS'!$I3153</f>
        <v>10003808-2101-0026-IMOB/NAC-ED-1000-01.01</v>
      </c>
      <c r="AA3153" s="59" t="str">
        <f t="array" ref="AA3153">INDEX('RESUMO - LOTES E VMA'!$M$3:$M$181,MATCH('LISTA DOS ITENS'!$D3153,'RESUMO - LOTES E VMA'!$A$3:$A$181,0))</f>
        <v>Para Leilão</v>
      </c>
      <c r="AB3153" s="60">
        <f t="array" ref="AB3153">INDEX('RESUMO - LOTES E VMA'!$J$3:$J$181,MATCH('LISTA DOS ITENS'!$D3153,'RESUMO - LOTES E VMA'!$A$3:$A$181,0))</f>
        <v>0.09686102463</v>
      </c>
      <c r="AC3153" s="29" t="str">
        <f t="array" ref="AC3153">INDEX('RESUMO - LOTES E VMA'!$L$3:$L$181,MATCH('LISTA DOS ITENS'!$D3153,'RESUMO - LOTES E VMA'!$A$3:$A$181,0))</f>
        <v>1% do Valor de Comparação do VMA</v>
      </c>
      <c r="AD3153" s="53" t="str">
        <f>VLOOKUP(Tabela1[[#This Row],[Índice]],[1]Planilha1!$A:$A,1,0)</f>
        <v>#ERROR!</v>
      </c>
    </row>
    <row r="3154" ht="15.75" customHeight="1">
      <c r="A3154" s="52">
        <v>260277.0</v>
      </c>
      <c r="B3154" s="53" t="s">
        <v>70</v>
      </c>
      <c r="C3154" s="53" t="s">
        <v>71</v>
      </c>
      <c r="D3154" s="22">
        <v>207454.0</v>
      </c>
      <c r="E3154" s="53" t="s">
        <v>119</v>
      </c>
      <c r="F3154" s="54">
        <v>1.0003808E7</v>
      </c>
      <c r="G3154" s="53" t="s">
        <v>2138</v>
      </c>
      <c r="H3154" s="55">
        <v>2101.0</v>
      </c>
      <c r="I3154" s="55" t="s">
        <v>81</v>
      </c>
      <c r="J3154" s="55" t="s">
        <v>126</v>
      </c>
      <c r="K3154" s="53" t="s">
        <v>125</v>
      </c>
      <c r="L3154" s="53"/>
      <c r="M3154" s="53">
        <v>1.0</v>
      </c>
      <c r="N3154" s="53" t="s">
        <v>52</v>
      </c>
      <c r="O3154" s="25">
        <v>16.59</v>
      </c>
      <c r="P3154" s="25">
        <f>'LISTA DOS ITENS'!$O3154*'LISTA DOS ITENS'!$M3154</f>
        <v>16.59</v>
      </c>
      <c r="Q3154" s="25">
        <v>115.12</v>
      </c>
      <c r="R3154" s="25">
        <f>'LISTA DOS ITENS'!$Q3154*'LISTA DOS ITENS'!$M3154</f>
        <v>115.12</v>
      </c>
      <c r="S3154" s="56">
        <f>IF('LISTA DOS ITENS'!$P3154&gt;'LISTA DOS ITENS'!$R3154,'LISTA DOS ITENS'!$P3154,'LISTA DOS ITENS'!$R3154)</f>
        <v>115.12</v>
      </c>
      <c r="T3154" s="25">
        <v>11.315702311365254</v>
      </c>
      <c r="U3154" s="25">
        <f>'LISTA DOS ITENS'!$T3154*'LISTA DOS ITENS'!$M3154</f>
        <v>11.31570231</v>
      </c>
      <c r="V3154" s="56">
        <f t="array" ref="V3154">INDEX('RESUMO - LOTES E VMA'!$F$3:$F$181,MATCH('LISTA DOS ITENS'!$D3154,'RESUMO - LOTES E VMA'!$A$3:$A$181,0))</f>
        <v>13066.58903</v>
      </c>
      <c r="W3154" s="57">
        <f>'LISTA DOS ITENS'!$U3154/'LISTA DOS ITENS'!$V3154</f>
        <v>0.0008660027713</v>
      </c>
      <c r="X3154" s="53" t="s">
        <v>53</v>
      </c>
      <c r="Y3154" s="53" t="s">
        <v>290</v>
      </c>
      <c r="Z3154" s="58" t="str">
        <f>'LISTA DOS ITENS'!$F3154&amp;"-"&amp;'LISTA DOS ITENS'!$H3154&amp;"-"&amp;'LISTA DOS ITENS'!$J3154&amp;"-"&amp;'LISTA DOS ITENS'!$K3154&amp;"-"&amp;'LISTA DOS ITENS'!$I3154</f>
        <v>10003808-2101-0026-PAR/NAC-ED-1000-01.01</v>
      </c>
      <c r="AA3154" s="59" t="str">
        <f t="array" ref="AA3154">INDEX('RESUMO - LOTES E VMA'!$M$3:$M$181,MATCH('LISTA DOS ITENS'!$D3154,'RESUMO - LOTES E VMA'!$A$3:$A$181,0))</f>
        <v>Para Leilão</v>
      </c>
      <c r="AB3154" s="60">
        <f t="array" ref="AB3154">INDEX('RESUMO - LOTES E VMA'!$J$3:$J$181,MATCH('LISTA DOS ITENS'!$D3154,'RESUMO - LOTES E VMA'!$A$3:$A$181,0))</f>
        <v>0.09686102463</v>
      </c>
      <c r="AC3154" s="29" t="str">
        <f t="array" ref="AC3154">INDEX('RESUMO - LOTES E VMA'!$L$3:$L$181,MATCH('LISTA DOS ITENS'!$D3154,'RESUMO - LOTES E VMA'!$A$3:$A$181,0))</f>
        <v>1% do Valor de Comparação do VMA</v>
      </c>
      <c r="AD3154" s="53" t="str">
        <f>VLOOKUP(Tabela1[[#This Row],[Índice]],[1]Planilha1!$A:$A,1,0)</f>
        <v>#ERROR!</v>
      </c>
    </row>
    <row r="3155" ht="15.75" customHeight="1">
      <c r="A3155" s="52">
        <v>260278.0</v>
      </c>
      <c r="B3155" s="53" t="s">
        <v>70</v>
      </c>
      <c r="C3155" s="53" t="s">
        <v>71</v>
      </c>
      <c r="D3155" s="22">
        <v>207454.0</v>
      </c>
      <c r="E3155" s="53" t="s">
        <v>119</v>
      </c>
      <c r="F3155" s="54">
        <v>1.0003808E7</v>
      </c>
      <c r="G3155" s="53" t="s">
        <v>2138</v>
      </c>
      <c r="H3155" s="55">
        <v>2101.0</v>
      </c>
      <c r="I3155" s="55" t="s">
        <v>130</v>
      </c>
      <c r="J3155" s="55" t="s">
        <v>126</v>
      </c>
      <c r="K3155" s="53" t="s">
        <v>125</v>
      </c>
      <c r="L3155" s="53"/>
      <c r="M3155" s="53">
        <v>1.0</v>
      </c>
      <c r="N3155" s="53" t="s">
        <v>52</v>
      </c>
      <c r="O3155" s="25">
        <v>21.6</v>
      </c>
      <c r="P3155" s="25">
        <f>'LISTA DOS ITENS'!$O3155*'LISTA DOS ITENS'!$M3155</f>
        <v>21.6</v>
      </c>
      <c r="Q3155" s="25">
        <v>115.12</v>
      </c>
      <c r="R3155" s="25">
        <f>'LISTA DOS ITENS'!$Q3155*'LISTA DOS ITENS'!$M3155</f>
        <v>115.12</v>
      </c>
      <c r="S3155" s="56">
        <f>IF('LISTA DOS ITENS'!$P3155&gt;'LISTA DOS ITENS'!$R3155,'LISTA DOS ITENS'!$P3155,'LISTA DOS ITENS'!$R3155)</f>
        <v>115.12</v>
      </c>
      <c r="T3155" s="25">
        <v>11.315702311365254</v>
      </c>
      <c r="U3155" s="25">
        <f>'LISTA DOS ITENS'!$T3155*'LISTA DOS ITENS'!$M3155</f>
        <v>11.31570231</v>
      </c>
      <c r="V3155" s="56">
        <f t="array" ref="V3155">INDEX('RESUMO - LOTES E VMA'!$F$3:$F$181,MATCH('LISTA DOS ITENS'!$D3155,'RESUMO - LOTES E VMA'!$A$3:$A$181,0))</f>
        <v>13066.58903</v>
      </c>
      <c r="W3155" s="57">
        <f>'LISTA DOS ITENS'!$U3155/'LISTA DOS ITENS'!$V3155</f>
        <v>0.0008660027713</v>
      </c>
      <c r="X3155" s="53" t="s">
        <v>53</v>
      </c>
      <c r="Y3155" s="53" t="s">
        <v>290</v>
      </c>
      <c r="Z3155" s="58" t="str">
        <f>'LISTA DOS ITENS'!$F3155&amp;"-"&amp;'LISTA DOS ITENS'!$H3155&amp;"-"&amp;'LISTA DOS ITENS'!$J3155&amp;"-"&amp;'LISTA DOS ITENS'!$K3155&amp;"-"&amp;'LISTA DOS ITENS'!$I3155</f>
        <v>10003808-2101-0026-PAR/NAC-ED-1000-01.02</v>
      </c>
      <c r="AA3155" s="59" t="str">
        <f t="array" ref="AA3155">INDEX('RESUMO - LOTES E VMA'!$M$3:$M$181,MATCH('LISTA DOS ITENS'!$D3155,'RESUMO - LOTES E VMA'!$A$3:$A$181,0))</f>
        <v>Para Leilão</v>
      </c>
      <c r="AB3155" s="60">
        <f t="array" ref="AB3155">INDEX('RESUMO - LOTES E VMA'!$J$3:$J$181,MATCH('LISTA DOS ITENS'!$D3155,'RESUMO - LOTES E VMA'!$A$3:$A$181,0))</f>
        <v>0.09686102463</v>
      </c>
      <c r="AC3155" s="29" t="str">
        <f t="array" ref="AC3155">INDEX('RESUMO - LOTES E VMA'!$L$3:$L$181,MATCH('LISTA DOS ITENS'!$D3155,'RESUMO - LOTES E VMA'!$A$3:$A$181,0))</f>
        <v>1% do Valor de Comparação do VMA</v>
      </c>
      <c r="AD3155" s="53" t="str">
        <f>VLOOKUP(Tabela1[[#This Row],[Índice]],[1]Planilha1!$A:$A,1,0)</f>
        <v>#ERROR!</v>
      </c>
    </row>
    <row r="3156" ht="15.75" customHeight="1">
      <c r="A3156" s="52">
        <v>260279.0</v>
      </c>
      <c r="B3156" s="53" t="s">
        <v>70</v>
      </c>
      <c r="C3156" s="53" t="s">
        <v>71</v>
      </c>
      <c r="D3156" s="22">
        <v>207454.0</v>
      </c>
      <c r="E3156" s="53" t="s">
        <v>119</v>
      </c>
      <c r="F3156" s="54">
        <v>1.0003808E7</v>
      </c>
      <c r="G3156" s="53" t="s">
        <v>2138</v>
      </c>
      <c r="H3156" s="55">
        <v>2101.0</v>
      </c>
      <c r="I3156" s="55"/>
      <c r="J3156" s="55" t="s">
        <v>126</v>
      </c>
      <c r="K3156" s="53" t="s">
        <v>57</v>
      </c>
      <c r="L3156" s="53"/>
      <c r="M3156" s="53">
        <v>1.0</v>
      </c>
      <c r="N3156" s="53" t="s">
        <v>52</v>
      </c>
      <c r="O3156" s="25">
        <v>0.01</v>
      </c>
      <c r="P3156" s="25">
        <f>'LISTA DOS ITENS'!$O3156*'LISTA DOS ITENS'!$M3156</f>
        <v>0.01</v>
      </c>
      <c r="Q3156" s="25">
        <v>115.12</v>
      </c>
      <c r="R3156" s="25">
        <f>'LISTA DOS ITENS'!$Q3156*'LISTA DOS ITENS'!$M3156</f>
        <v>115.12</v>
      </c>
      <c r="S3156" s="56">
        <f>IF('LISTA DOS ITENS'!$P3156&gt;'LISTA DOS ITENS'!$R3156,'LISTA DOS ITENS'!$P3156,'LISTA DOS ITENS'!$R3156)</f>
        <v>115.12</v>
      </c>
      <c r="T3156" s="25">
        <v>11.315702311365254</v>
      </c>
      <c r="U3156" s="25">
        <f>'LISTA DOS ITENS'!$T3156*'LISTA DOS ITENS'!$M3156</f>
        <v>11.31570231</v>
      </c>
      <c r="V3156" s="56">
        <f t="array" ref="V3156">INDEX('RESUMO - LOTES E VMA'!$F$3:$F$181,MATCH('LISTA DOS ITENS'!$D3156,'RESUMO - LOTES E VMA'!$A$3:$A$181,0))</f>
        <v>13066.58903</v>
      </c>
      <c r="W3156" s="57">
        <f>'LISTA DOS ITENS'!$U3156/'LISTA DOS ITENS'!$V3156</f>
        <v>0.0008660027713</v>
      </c>
      <c r="X3156" s="53" t="s">
        <v>53</v>
      </c>
      <c r="Y3156" s="53" t="s">
        <v>290</v>
      </c>
      <c r="Z3156" s="58" t="str">
        <f>'LISTA DOS ITENS'!$F3156&amp;"-"&amp;'LISTA DOS ITENS'!$H3156&amp;"-"&amp;'LISTA DOS ITENS'!$J3156&amp;"-"&amp;'LISTA DOS ITENS'!$K3156&amp;"-"&amp;'LISTA DOS ITENS'!$I3156</f>
        <v>10003808-2101-0026-USADO-</v>
      </c>
      <c r="AA3156" s="59" t="str">
        <f t="array" ref="AA3156">INDEX('RESUMO - LOTES E VMA'!$M$3:$M$181,MATCH('LISTA DOS ITENS'!$D3156,'RESUMO - LOTES E VMA'!$A$3:$A$181,0))</f>
        <v>Para Leilão</v>
      </c>
      <c r="AB3156" s="60">
        <f t="array" ref="AB3156">INDEX('RESUMO - LOTES E VMA'!$J$3:$J$181,MATCH('LISTA DOS ITENS'!$D3156,'RESUMO - LOTES E VMA'!$A$3:$A$181,0))</f>
        <v>0.09686102463</v>
      </c>
      <c r="AC3156" s="29" t="str">
        <f t="array" ref="AC3156">INDEX('RESUMO - LOTES E VMA'!$L$3:$L$181,MATCH('LISTA DOS ITENS'!$D3156,'RESUMO - LOTES E VMA'!$A$3:$A$181,0))</f>
        <v>1% do Valor de Comparação do VMA</v>
      </c>
      <c r="AD3156" s="53" t="str">
        <f>VLOOKUP(Tabela1[[#This Row],[Índice]],[1]Planilha1!$A:$A,1,0)</f>
        <v>#ERROR!</v>
      </c>
    </row>
    <row r="3157" ht="15.75" customHeight="1">
      <c r="A3157" s="52">
        <v>260280.0</v>
      </c>
      <c r="B3157" s="53" t="s">
        <v>70</v>
      </c>
      <c r="C3157" s="53" t="s">
        <v>71</v>
      </c>
      <c r="D3157" s="22">
        <v>207454.0</v>
      </c>
      <c r="E3157" s="53" t="s">
        <v>119</v>
      </c>
      <c r="F3157" s="54">
        <v>1.0003811E7</v>
      </c>
      <c r="G3157" s="53" t="s">
        <v>2139</v>
      </c>
      <c r="H3157" s="55">
        <v>2101.0</v>
      </c>
      <c r="I3157" s="55" t="s">
        <v>2140</v>
      </c>
      <c r="J3157" s="55" t="s">
        <v>126</v>
      </c>
      <c r="K3157" s="53" t="s">
        <v>51</v>
      </c>
      <c r="L3157" s="53"/>
      <c r="M3157" s="53">
        <v>1.0</v>
      </c>
      <c r="N3157" s="53" t="s">
        <v>52</v>
      </c>
      <c r="O3157" s="25">
        <v>1.0</v>
      </c>
      <c r="P3157" s="25">
        <f>'LISTA DOS ITENS'!$O3157*'LISTA DOS ITENS'!$M3157</f>
        <v>1</v>
      </c>
      <c r="Q3157" s="25">
        <v>626.18</v>
      </c>
      <c r="R3157" s="25">
        <f>'LISTA DOS ITENS'!$Q3157*'LISTA DOS ITENS'!$M3157</f>
        <v>626.18</v>
      </c>
      <c r="S3157" s="56">
        <f>IF('LISTA DOS ITENS'!$P3157&gt;'LISTA DOS ITENS'!$R3157,'LISTA DOS ITENS'!$P3157,'LISTA DOS ITENS'!$R3157)</f>
        <v>626.18</v>
      </c>
      <c r="T3157" s="25">
        <v>61.550264709265946</v>
      </c>
      <c r="U3157" s="25">
        <f>'LISTA DOS ITENS'!$T3157*'LISTA DOS ITENS'!$M3157</f>
        <v>61.55026471</v>
      </c>
      <c r="V3157" s="56">
        <f t="array" ref="V3157">INDEX('RESUMO - LOTES E VMA'!$F$3:$F$181,MATCH('LISTA DOS ITENS'!$D3157,'RESUMO - LOTES E VMA'!$A$3:$A$181,0))</f>
        <v>13066.58903</v>
      </c>
      <c r="W3157" s="57">
        <f>'LISTA DOS ITENS'!$U3157/'LISTA DOS ITENS'!$V3157</f>
        <v>0.00471050743</v>
      </c>
      <c r="X3157" s="53" t="s">
        <v>53</v>
      </c>
      <c r="Y3157" s="53" t="s">
        <v>290</v>
      </c>
      <c r="Z3157" s="58" t="str">
        <f>'LISTA DOS ITENS'!$F3157&amp;"-"&amp;'LISTA DOS ITENS'!$H3157&amp;"-"&amp;'LISTA DOS ITENS'!$J3157&amp;"-"&amp;'LISTA DOS ITENS'!$K3157&amp;"-"&amp;'LISTA DOS ITENS'!$I3157</f>
        <v>10003811-2101-0026-A RECUPER-OP-3519-19-901-MRP</v>
      </c>
      <c r="AA3157" s="59" t="str">
        <f t="array" ref="AA3157">INDEX('RESUMO - LOTES E VMA'!$M$3:$M$181,MATCH('LISTA DOS ITENS'!$D3157,'RESUMO - LOTES E VMA'!$A$3:$A$181,0))</f>
        <v>Para Leilão</v>
      </c>
      <c r="AB3157" s="60">
        <f t="array" ref="AB3157">INDEX('RESUMO - LOTES E VMA'!$J$3:$J$181,MATCH('LISTA DOS ITENS'!$D3157,'RESUMO - LOTES E VMA'!$A$3:$A$181,0))</f>
        <v>0.09686102463</v>
      </c>
      <c r="AC3157" s="29" t="str">
        <f t="array" ref="AC3157">INDEX('RESUMO - LOTES E VMA'!$L$3:$L$181,MATCH('LISTA DOS ITENS'!$D3157,'RESUMO - LOTES E VMA'!$A$3:$A$181,0))</f>
        <v>1% do Valor de Comparação do VMA</v>
      </c>
      <c r="AD3157" s="53" t="str">
        <f>VLOOKUP(Tabela1[[#This Row],[Índice]],[1]Planilha1!$A:$A,1,0)</f>
        <v>#ERROR!</v>
      </c>
    </row>
    <row r="3158" ht="15.75" customHeight="1">
      <c r="A3158" s="52">
        <v>260281.0</v>
      </c>
      <c r="B3158" s="53" t="s">
        <v>70</v>
      </c>
      <c r="C3158" s="53" t="s">
        <v>71</v>
      </c>
      <c r="D3158" s="22">
        <v>207454.0</v>
      </c>
      <c r="E3158" s="53" t="s">
        <v>119</v>
      </c>
      <c r="F3158" s="54">
        <v>1.0003822E7</v>
      </c>
      <c r="G3158" s="53" t="s">
        <v>2141</v>
      </c>
      <c r="H3158" s="55">
        <v>2101.0</v>
      </c>
      <c r="I3158" s="55" t="s">
        <v>81</v>
      </c>
      <c r="J3158" s="55" t="s">
        <v>126</v>
      </c>
      <c r="K3158" s="53" t="s">
        <v>73</v>
      </c>
      <c r="L3158" s="53"/>
      <c r="M3158" s="53">
        <v>7.0</v>
      </c>
      <c r="N3158" s="53" t="s">
        <v>52</v>
      </c>
      <c r="O3158" s="25">
        <v>35.519999999999996</v>
      </c>
      <c r="P3158" s="25">
        <f>'LISTA DOS ITENS'!$O3158*'LISTA DOS ITENS'!$M3158</f>
        <v>248.64</v>
      </c>
      <c r="Q3158" s="25">
        <v>33.35</v>
      </c>
      <c r="R3158" s="25">
        <f>'LISTA DOS ITENS'!$Q3158*'LISTA DOS ITENS'!$M3158</f>
        <v>233.45</v>
      </c>
      <c r="S3158" s="56">
        <f>IF('LISTA DOS ITENS'!$P3158&gt;'LISTA DOS ITENS'!$R3158,'LISTA DOS ITENS'!$P3158,'LISTA DOS ITENS'!$R3158)</f>
        <v>248.64</v>
      </c>
      <c r="T3158" s="25">
        <v>3.2781330097639967</v>
      </c>
      <c r="U3158" s="25">
        <f>'LISTA DOS ITENS'!$T3158*'LISTA DOS ITENS'!$M3158</f>
        <v>22.94693107</v>
      </c>
      <c r="V3158" s="56">
        <f t="array" ref="V3158">INDEX('RESUMO - LOTES E VMA'!$F$3:$F$181,MATCH('LISTA DOS ITENS'!$D3158,'RESUMO - LOTES E VMA'!$A$3:$A$181,0))</f>
        <v>13066.58903</v>
      </c>
      <c r="W3158" s="57">
        <f>'LISTA DOS ITENS'!$U3158/'LISTA DOS ITENS'!$V3158</f>
        <v>0.001756153118</v>
      </c>
      <c r="X3158" s="53" t="s">
        <v>53</v>
      </c>
      <c r="Y3158" s="53" t="s">
        <v>290</v>
      </c>
      <c r="Z3158" s="58" t="str">
        <f>'LISTA DOS ITENS'!$F3158&amp;"-"&amp;'LISTA DOS ITENS'!$H3158&amp;"-"&amp;'LISTA DOS ITENS'!$J3158&amp;"-"&amp;'LISTA DOS ITENS'!$K3158&amp;"-"&amp;'LISTA DOS ITENS'!$I3158</f>
        <v>10003822-2101-0026-CONS/NAC-ED-1000-01.01</v>
      </c>
      <c r="AA3158" s="59" t="str">
        <f t="array" ref="AA3158">INDEX('RESUMO - LOTES E VMA'!$M$3:$M$181,MATCH('LISTA DOS ITENS'!$D3158,'RESUMO - LOTES E VMA'!$A$3:$A$181,0))</f>
        <v>Para Leilão</v>
      </c>
      <c r="AB3158" s="60">
        <f t="array" ref="AB3158">INDEX('RESUMO - LOTES E VMA'!$J$3:$J$181,MATCH('LISTA DOS ITENS'!$D3158,'RESUMO - LOTES E VMA'!$A$3:$A$181,0))</f>
        <v>0.09686102463</v>
      </c>
      <c r="AC3158" s="29" t="str">
        <f t="array" ref="AC3158">INDEX('RESUMO - LOTES E VMA'!$L$3:$L$181,MATCH('LISTA DOS ITENS'!$D3158,'RESUMO - LOTES E VMA'!$A$3:$A$181,0))</f>
        <v>1% do Valor de Comparação do VMA</v>
      </c>
      <c r="AD3158" s="53" t="str">
        <f>VLOOKUP(Tabela1[[#This Row],[Índice]],[1]Planilha1!$A:$A,1,0)</f>
        <v>#ERROR!</v>
      </c>
    </row>
    <row r="3159" ht="15.75" customHeight="1">
      <c r="A3159" s="52">
        <v>260282.0</v>
      </c>
      <c r="B3159" s="53" t="s">
        <v>70</v>
      </c>
      <c r="C3159" s="53" t="s">
        <v>71</v>
      </c>
      <c r="D3159" s="22">
        <v>207454.0</v>
      </c>
      <c r="E3159" s="53" t="s">
        <v>119</v>
      </c>
      <c r="F3159" s="54">
        <v>1.0003822E7</v>
      </c>
      <c r="G3159" s="53" t="s">
        <v>2141</v>
      </c>
      <c r="H3159" s="55">
        <v>2101.0</v>
      </c>
      <c r="I3159" s="55" t="s">
        <v>130</v>
      </c>
      <c r="J3159" s="55" t="s">
        <v>126</v>
      </c>
      <c r="K3159" s="53" t="s">
        <v>73</v>
      </c>
      <c r="L3159" s="53"/>
      <c r="M3159" s="53">
        <v>13.0</v>
      </c>
      <c r="N3159" s="53" t="s">
        <v>52</v>
      </c>
      <c r="O3159" s="25">
        <v>35.519999999999996</v>
      </c>
      <c r="P3159" s="25">
        <f>'LISTA DOS ITENS'!$O3159*'LISTA DOS ITENS'!$M3159</f>
        <v>461.76</v>
      </c>
      <c r="Q3159" s="25">
        <v>33.35</v>
      </c>
      <c r="R3159" s="25">
        <f>'LISTA DOS ITENS'!$Q3159*'LISTA DOS ITENS'!$M3159</f>
        <v>433.55</v>
      </c>
      <c r="S3159" s="56">
        <f>IF('LISTA DOS ITENS'!$P3159&gt;'LISTA DOS ITENS'!$R3159,'LISTA DOS ITENS'!$P3159,'LISTA DOS ITENS'!$R3159)</f>
        <v>461.76</v>
      </c>
      <c r="T3159" s="25">
        <v>3.2781330097639967</v>
      </c>
      <c r="U3159" s="25">
        <f>'LISTA DOS ITENS'!$T3159*'LISTA DOS ITENS'!$M3159</f>
        <v>42.61572913</v>
      </c>
      <c r="V3159" s="56">
        <f t="array" ref="V3159">INDEX('RESUMO - LOTES E VMA'!$F$3:$F$181,MATCH('LISTA DOS ITENS'!$D3159,'RESUMO - LOTES E VMA'!$A$3:$A$181,0))</f>
        <v>13066.58903</v>
      </c>
      <c r="W3159" s="57">
        <f>'LISTA DOS ITENS'!$U3159/'LISTA DOS ITENS'!$V3159</f>
        <v>0.00326142722</v>
      </c>
      <c r="X3159" s="53" t="s">
        <v>53</v>
      </c>
      <c r="Y3159" s="53" t="s">
        <v>290</v>
      </c>
      <c r="Z3159" s="58" t="str">
        <f>'LISTA DOS ITENS'!$F3159&amp;"-"&amp;'LISTA DOS ITENS'!$H3159&amp;"-"&amp;'LISTA DOS ITENS'!$J3159&amp;"-"&amp;'LISTA DOS ITENS'!$K3159&amp;"-"&amp;'LISTA DOS ITENS'!$I3159</f>
        <v>10003822-2101-0026-CONS/NAC-ED-1000-01.02</v>
      </c>
      <c r="AA3159" s="59" t="str">
        <f t="array" ref="AA3159">INDEX('RESUMO - LOTES E VMA'!$M$3:$M$181,MATCH('LISTA DOS ITENS'!$D3159,'RESUMO - LOTES E VMA'!$A$3:$A$181,0))</f>
        <v>Para Leilão</v>
      </c>
      <c r="AB3159" s="60">
        <f t="array" ref="AB3159">INDEX('RESUMO - LOTES E VMA'!$J$3:$J$181,MATCH('LISTA DOS ITENS'!$D3159,'RESUMO - LOTES E VMA'!$A$3:$A$181,0))</f>
        <v>0.09686102463</v>
      </c>
      <c r="AC3159" s="29" t="str">
        <f t="array" ref="AC3159">INDEX('RESUMO - LOTES E VMA'!$L$3:$L$181,MATCH('LISTA DOS ITENS'!$D3159,'RESUMO - LOTES E VMA'!$A$3:$A$181,0))</f>
        <v>1% do Valor de Comparação do VMA</v>
      </c>
      <c r="AD3159" s="53" t="str">
        <f>VLOOKUP(Tabela1[[#This Row],[Índice]],[1]Planilha1!$A:$A,1,0)</f>
        <v>#ERROR!</v>
      </c>
    </row>
    <row r="3160" ht="15.75" customHeight="1">
      <c r="A3160" s="52">
        <v>260283.0</v>
      </c>
      <c r="B3160" s="53" t="s">
        <v>70</v>
      </c>
      <c r="C3160" s="53" t="s">
        <v>71</v>
      </c>
      <c r="D3160" s="22">
        <v>207454.0</v>
      </c>
      <c r="E3160" s="53" t="s">
        <v>119</v>
      </c>
      <c r="F3160" s="54">
        <v>1.0003822E7</v>
      </c>
      <c r="G3160" s="53" t="s">
        <v>2141</v>
      </c>
      <c r="H3160" s="55">
        <v>2101.0</v>
      </c>
      <c r="I3160" s="55" t="s">
        <v>81</v>
      </c>
      <c r="J3160" s="55" t="s">
        <v>126</v>
      </c>
      <c r="K3160" s="53" t="s">
        <v>80</v>
      </c>
      <c r="L3160" s="53"/>
      <c r="M3160" s="53">
        <v>3.0</v>
      </c>
      <c r="N3160" s="53" t="s">
        <v>52</v>
      </c>
      <c r="O3160" s="25">
        <v>35.660000000000004</v>
      </c>
      <c r="P3160" s="25">
        <f>'LISTA DOS ITENS'!$O3160*'LISTA DOS ITENS'!$M3160</f>
        <v>106.98</v>
      </c>
      <c r="Q3160" s="25">
        <v>33.35</v>
      </c>
      <c r="R3160" s="25">
        <f>'LISTA DOS ITENS'!$Q3160*'LISTA DOS ITENS'!$M3160</f>
        <v>100.05</v>
      </c>
      <c r="S3160" s="56">
        <f>IF('LISTA DOS ITENS'!$P3160&gt;'LISTA DOS ITENS'!$R3160,'LISTA DOS ITENS'!$P3160,'LISTA DOS ITENS'!$R3160)</f>
        <v>106.98</v>
      </c>
      <c r="T3160" s="25">
        <v>3.2781330097639967</v>
      </c>
      <c r="U3160" s="25">
        <f>'LISTA DOS ITENS'!$T3160*'LISTA DOS ITENS'!$M3160</f>
        <v>9.834399029</v>
      </c>
      <c r="V3160" s="56">
        <f t="array" ref="V3160">INDEX('RESUMO - LOTES E VMA'!$F$3:$F$181,MATCH('LISTA DOS ITENS'!$D3160,'RESUMO - LOTES E VMA'!$A$3:$A$181,0))</f>
        <v>13066.58903</v>
      </c>
      <c r="W3160" s="57">
        <f>'LISTA DOS ITENS'!$U3160/'LISTA DOS ITENS'!$V3160</f>
        <v>0.0007526370507</v>
      </c>
      <c r="X3160" s="53" t="s">
        <v>53</v>
      </c>
      <c r="Y3160" s="53" t="s">
        <v>290</v>
      </c>
      <c r="Z3160" s="58" t="str">
        <f>'LISTA DOS ITENS'!$F3160&amp;"-"&amp;'LISTA DOS ITENS'!$H3160&amp;"-"&amp;'LISTA DOS ITENS'!$J3160&amp;"-"&amp;'LISTA DOS ITENS'!$K3160&amp;"-"&amp;'LISTA DOS ITENS'!$I3160</f>
        <v>10003822-2101-0026-IMOB/NAC-ED-1000-01.01</v>
      </c>
      <c r="AA3160" s="59" t="str">
        <f t="array" ref="AA3160">INDEX('RESUMO - LOTES E VMA'!$M$3:$M$181,MATCH('LISTA DOS ITENS'!$D3160,'RESUMO - LOTES E VMA'!$A$3:$A$181,0))</f>
        <v>Para Leilão</v>
      </c>
      <c r="AB3160" s="60">
        <f t="array" ref="AB3160">INDEX('RESUMO - LOTES E VMA'!$J$3:$J$181,MATCH('LISTA DOS ITENS'!$D3160,'RESUMO - LOTES E VMA'!$A$3:$A$181,0))</f>
        <v>0.09686102463</v>
      </c>
      <c r="AC3160" s="29" t="str">
        <f t="array" ref="AC3160">INDEX('RESUMO - LOTES E VMA'!$L$3:$L$181,MATCH('LISTA DOS ITENS'!$D3160,'RESUMO - LOTES E VMA'!$A$3:$A$181,0))</f>
        <v>1% do Valor de Comparação do VMA</v>
      </c>
      <c r="AD3160" s="53" t="str">
        <f>VLOOKUP(Tabela1[[#This Row],[Índice]],[1]Planilha1!$A:$A,1,0)</f>
        <v>#ERROR!</v>
      </c>
    </row>
    <row r="3161" ht="15.75" customHeight="1">
      <c r="A3161" s="52">
        <v>260284.0</v>
      </c>
      <c r="B3161" s="53" t="s">
        <v>70</v>
      </c>
      <c r="C3161" s="53" t="s">
        <v>71</v>
      </c>
      <c r="D3161" s="22">
        <v>207454.0</v>
      </c>
      <c r="E3161" s="53" t="s">
        <v>119</v>
      </c>
      <c r="F3161" s="54">
        <v>1.0003822E7</v>
      </c>
      <c r="G3161" s="53" t="s">
        <v>2141</v>
      </c>
      <c r="H3161" s="55">
        <v>2101.0</v>
      </c>
      <c r="I3161" s="55" t="s">
        <v>130</v>
      </c>
      <c r="J3161" s="55" t="s">
        <v>126</v>
      </c>
      <c r="K3161" s="53" t="s">
        <v>80</v>
      </c>
      <c r="L3161" s="53"/>
      <c r="M3161" s="53">
        <v>3.0</v>
      </c>
      <c r="N3161" s="53" t="s">
        <v>52</v>
      </c>
      <c r="O3161" s="25">
        <v>37.416666666666664</v>
      </c>
      <c r="P3161" s="25">
        <f>'LISTA DOS ITENS'!$O3161*'LISTA DOS ITENS'!$M3161</f>
        <v>112.25</v>
      </c>
      <c r="Q3161" s="25">
        <v>33.35</v>
      </c>
      <c r="R3161" s="25">
        <f>'LISTA DOS ITENS'!$Q3161*'LISTA DOS ITENS'!$M3161</f>
        <v>100.05</v>
      </c>
      <c r="S3161" s="56">
        <f>IF('LISTA DOS ITENS'!$P3161&gt;'LISTA DOS ITENS'!$R3161,'LISTA DOS ITENS'!$P3161,'LISTA DOS ITENS'!$R3161)</f>
        <v>112.25</v>
      </c>
      <c r="T3161" s="25">
        <v>3.2781330097639967</v>
      </c>
      <c r="U3161" s="25">
        <f>'LISTA DOS ITENS'!$T3161*'LISTA DOS ITENS'!$M3161</f>
        <v>9.834399029</v>
      </c>
      <c r="V3161" s="56">
        <f t="array" ref="V3161">INDEX('RESUMO - LOTES E VMA'!$F$3:$F$181,MATCH('LISTA DOS ITENS'!$D3161,'RESUMO - LOTES E VMA'!$A$3:$A$181,0))</f>
        <v>13066.58903</v>
      </c>
      <c r="W3161" s="57">
        <f>'LISTA DOS ITENS'!$U3161/'LISTA DOS ITENS'!$V3161</f>
        <v>0.0007526370507</v>
      </c>
      <c r="X3161" s="53" t="s">
        <v>53</v>
      </c>
      <c r="Y3161" s="53" t="s">
        <v>290</v>
      </c>
      <c r="Z3161" s="58" t="str">
        <f>'LISTA DOS ITENS'!$F3161&amp;"-"&amp;'LISTA DOS ITENS'!$H3161&amp;"-"&amp;'LISTA DOS ITENS'!$J3161&amp;"-"&amp;'LISTA DOS ITENS'!$K3161&amp;"-"&amp;'LISTA DOS ITENS'!$I3161</f>
        <v>10003822-2101-0026-IMOB/NAC-ED-1000-01.02</v>
      </c>
      <c r="AA3161" s="59" t="str">
        <f t="array" ref="AA3161">INDEX('RESUMO - LOTES E VMA'!$M$3:$M$181,MATCH('LISTA DOS ITENS'!$D3161,'RESUMO - LOTES E VMA'!$A$3:$A$181,0))</f>
        <v>Para Leilão</v>
      </c>
      <c r="AB3161" s="60">
        <f t="array" ref="AB3161">INDEX('RESUMO - LOTES E VMA'!$J$3:$J$181,MATCH('LISTA DOS ITENS'!$D3161,'RESUMO - LOTES E VMA'!$A$3:$A$181,0))</f>
        <v>0.09686102463</v>
      </c>
      <c r="AC3161" s="29" t="str">
        <f t="array" ref="AC3161">INDEX('RESUMO - LOTES E VMA'!$L$3:$L$181,MATCH('LISTA DOS ITENS'!$D3161,'RESUMO - LOTES E VMA'!$A$3:$A$181,0))</f>
        <v>1% do Valor de Comparação do VMA</v>
      </c>
      <c r="AD3161" s="53" t="str">
        <f>VLOOKUP(Tabela1[[#This Row],[Índice]],[1]Planilha1!$A:$A,1,0)</f>
        <v>#ERROR!</v>
      </c>
    </row>
    <row r="3162" ht="15.75" customHeight="1">
      <c r="A3162" s="52">
        <v>260285.0</v>
      </c>
      <c r="B3162" s="53" t="s">
        <v>70</v>
      </c>
      <c r="C3162" s="53" t="s">
        <v>71</v>
      </c>
      <c r="D3162" s="22">
        <v>207454.0</v>
      </c>
      <c r="E3162" s="53" t="s">
        <v>119</v>
      </c>
      <c r="F3162" s="54">
        <v>1.0003855E7</v>
      </c>
      <c r="G3162" s="53" t="s">
        <v>2142</v>
      </c>
      <c r="H3162" s="55">
        <v>2101.0</v>
      </c>
      <c r="I3162" s="55" t="s">
        <v>81</v>
      </c>
      <c r="J3162" s="55" t="s">
        <v>126</v>
      </c>
      <c r="K3162" s="53" t="s">
        <v>51</v>
      </c>
      <c r="L3162" s="53"/>
      <c r="M3162" s="53">
        <v>1.0</v>
      </c>
      <c r="N3162" s="53" t="s">
        <v>52</v>
      </c>
      <c r="O3162" s="25">
        <v>0.01</v>
      </c>
      <c r="P3162" s="25">
        <f>'LISTA DOS ITENS'!$O3162*'LISTA DOS ITENS'!$M3162</f>
        <v>0.01</v>
      </c>
      <c r="Q3162" s="25">
        <v>1101.42</v>
      </c>
      <c r="R3162" s="25">
        <f>'LISTA DOS ITENS'!$Q3162*'LISTA DOS ITENS'!$M3162</f>
        <v>1101.42</v>
      </c>
      <c r="S3162" s="56">
        <f>IF('LISTA DOS ITENS'!$P3162&gt;'LISTA DOS ITENS'!$R3162,'LISTA DOS ITENS'!$P3162,'LISTA DOS ITENS'!$R3162)</f>
        <v>1101.42</v>
      </c>
      <c r="T3162" s="25">
        <v>108.26390583551009</v>
      </c>
      <c r="U3162" s="25">
        <f>'LISTA DOS ITENS'!$T3162*'LISTA DOS ITENS'!$M3162</f>
        <v>108.2639058</v>
      </c>
      <c r="V3162" s="56">
        <f t="array" ref="V3162">INDEX('RESUMO - LOTES E VMA'!$F$3:$F$181,MATCH('LISTA DOS ITENS'!$D3162,'RESUMO - LOTES E VMA'!$A$3:$A$181,0))</f>
        <v>13066.58903</v>
      </c>
      <c r="W3162" s="57">
        <f>'LISTA DOS ITENS'!$U3162/'LISTA DOS ITENS'!$V3162</f>
        <v>0.008285552227</v>
      </c>
      <c r="X3162" s="53" t="s">
        <v>53</v>
      </c>
      <c r="Y3162" s="53" t="s">
        <v>290</v>
      </c>
      <c r="Z3162" s="58" t="str">
        <f>'LISTA DOS ITENS'!$F3162&amp;"-"&amp;'LISTA DOS ITENS'!$H3162&amp;"-"&amp;'LISTA DOS ITENS'!$J3162&amp;"-"&amp;'LISTA DOS ITENS'!$K3162&amp;"-"&amp;'LISTA DOS ITENS'!$I3162</f>
        <v>10003855-2101-0026-A RECUPER-ED-1000-01.01</v>
      </c>
      <c r="AA3162" s="59" t="str">
        <f t="array" ref="AA3162">INDEX('RESUMO - LOTES E VMA'!$M$3:$M$181,MATCH('LISTA DOS ITENS'!$D3162,'RESUMO - LOTES E VMA'!$A$3:$A$181,0))</f>
        <v>Para Leilão</v>
      </c>
      <c r="AB3162" s="60">
        <f t="array" ref="AB3162">INDEX('RESUMO - LOTES E VMA'!$J$3:$J$181,MATCH('LISTA DOS ITENS'!$D3162,'RESUMO - LOTES E VMA'!$A$3:$A$181,0))</f>
        <v>0.09686102463</v>
      </c>
      <c r="AC3162" s="29" t="str">
        <f t="array" ref="AC3162">INDEX('RESUMO - LOTES E VMA'!$L$3:$L$181,MATCH('LISTA DOS ITENS'!$D3162,'RESUMO - LOTES E VMA'!$A$3:$A$181,0))</f>
        <v>1% do Valor de Comparação do VMA</v>
      </c>
      <c r="AD3162" s="53" t="str">
        <f>VLOOKUP(Tabela1[[#This Row],[Índice]],[1]Planilha1!$A:$A,1,0)</f>
        <v>#ERROR!</v>
      </c>
    </row>
    <row r="3163" ht="15.75" customHeight="1">
      <c r="A3163" s="52">
        <v>260286.0</v>
      </c>
      <c r="B3163" s="53" t="s">
        <v>70</v>
      </c>
      <c r="C3163" s="53" t="s">
        <v>71</v>
      </c>
      <c r="D3163" s="22">
        <v>207454.0</v>
      </c>
      <c r="E3163" s="53" t="s">
        <v>119</v>
      </c>
      <c r="F3163" s="54">
        <v>1.0003855E7</v>
      </c>
      <c r="G3163" s="53" t="s">
        <v>2142</v>
      </c>
      <c r="H3163" s="55">
        <v>2101.0</v>
      </c>
      <c r="I3163" s="55"/>
      <c r="J3163" s="55" t="s">
        <v>126</v>
      </c>
      <c r="K3163" s="53" t="s">
        <v>57</v>
      </c>
      <c r="L3163" s="53"/>
      <c r="M3163" s="53">
        <v>1.0</v>
      </c>
      <c r="N3163" s="53" t="s">
        <v>52</v>
      </c>
      <c r="O3163" s="25">
        <v>0.01</v>
      </c>
      <c r="P3163" s="25">
        <f>'LISTA DOS ITENS'!$O3163*'LISTA DOS ITENS'!$M3163</f>
        <v>0.01</v>
      </c>
      <c r="Q3163" s="25">
        <v>1101.42</v>
      </c>
      <c r="R3163" s="25">
        <f>'LISTA DOS ITENS'!$Q3163*'LISTA DOS ITENS'!$M3163</f>
        <v>1101.42</v>
      </c>
      <c r="S3163" s="56">
        <f>IF('LISTA DOS ITENS'!$P3163&gt;'LISTA DOS ITENS'!$R3163,'LISTA DOS ITENS'!$P3163,'LISTA DOS ITENS'!$R3163)</f>
        <v>1101.42</v>
      </c>
      <c r="T3163" s="25">
        <v>108.26390583551009</v>
      </c>
      <c r="U3163" s="25">
        <f>'LISTA DOS ITENS'!$T3163*'LISTA DOS ITENS'!$M3163</f>
        <v>108.2639058</v>
      </c>
      <c r="V3163" s="56">
        <f t="array" ref="V3163">INDEX('RESUMO - LOTES E VMA'!$F$3:$F$181,MATCH('LISTA DOS ITENS'!$D3163,'RESUMO - LOTES E VMA'!$A$3:$A$181,0))</f>
        <v>13066.58903</v>
      </c>
      <c r="W3163" s="57">
        <f>'LISTA DOS ITENS'!$U3163/'LISTA DOS ITENS'!$V3163</f>
        <v>0.008285552227</v>
      </c>
      <c r="X3163" s="53" t="s">
        <v>53</v>
      </c>
      <c r="Y3163" s="53" t="s">
        <v>290</v>
      </c>
      <c r="Z3163" s="58" t="str">
        <f>'LISTA DOS ITENS'!$F3163&amp;"-"&amp;'LISTA DOS ITENS'!$H3163&amp;"-"&amp;'LISTA DOS ITENS'!$J3163&amp;"-"&amp;'LISTA DOS ITENS'!$K3163&amp;"-"&amp;'LISTA DOS ITENS'!$I3163</f>
        <v>10003855-2101-0026-USADO-</v>
      </c>
      <c r="AA3163" s="59" t="str">
        <f t="array" ref="AA3163">INDEX('RESUMO - LOTES E VMA'!$M$3:$M$181,MATCH('LISTA DOS ITENS'!$D3163,'RESUMO - LOTES E VMA'!$A$3:$A$181,0))</f>
        <v>Para Leilão</v>
      </c>
      <c r="AB3163" s="60">
        <f t="array" ref="AB3163">INDEX('RESUMO - LOTES E VMA'!$J$3:$J$181,MATCH('LISTA DOS ITENS'!$D3163,'RESUMO - LOTES E VMA'!$A$3:$A$181,0))</f>
        <v>0.09686102463</v>
      </c>
      <c r="AC3163" s="29" t="str">
        <f t="array" ref="AC3163">INDEX('RESUMO - LOTES E VMA'!$L$3:$L$181,MATCH('LISTA DOS ITENS'!$D3163,'RESUMO - LOTES E VMA'!$A$3:$A$181,0))</f>
        <v>1% do Valor de Comparação do VMA</v>
      </c>
      <c r="AD3163" s="53" t="str">
        <f>VLOOKUP(Tabela1[[#This Row],[Índice]],[1]Planilha1!$A:$A,1,0)</f>
        <v>#ERROR!</v>
      </c>
    </row>
    <row r="3164" ht="15.75" customHeight="1">
      <c r="A3164" s="52">
        <v>260287.0</v>
      </c>
      <c r="B3164" s="53" t="s">
        <v>70</v>
      </c>
      <c r="C3164" s="53" t="s">
        <v>71</v>
      </c>
      <c r="D3164" s="22">
        <v>207454.0</v>
      </c>
      <c r="E3164" s="53" t="s">
        <v>119</v>
      </c>
      <c r="F3164" s="54">
        <v>1.0003858E7</v>
      </c>
      <c r="G3164" s="53" t="s">
        <v>2143</v>
      </c>
      <c r="H3164" s="55">
        <v>2101.0</v>
      </c>
      <c r="I3164" s="55" t="s">
        <v>81</v>
      </c>
      <c r="J3164" s="55" t="s">
        <v>126</v>
      </c>
      <c r="K3164" s="53" t="s">
        <v>73</v>
      </c>
      <c r="L3164" s="53"/>
      <c r="M3164" s="53">
        <v>1.0</v>
      </c>
      <c r="N3164" s="53" t="s">
        <v>52</v>
      </c>
      <c r="O3164" s="25">
        <v>75.98</v>
      </c>
      <c r="P3164" s="25">
        <f>'LISTA DOS ITENS'!$O3164*'LISTA DOS ITENS'!$M3164</f>
        <v>75.98</v>
      </c>
      <c r="Q3164" s="25">
        <v>92.47</v>
      </c>
      <c r="R3164" s="25">
        <f>'LISTA DOS ITENS'!$Q3164*'LISTA DOS ITENS'!$M3164</f>
        <v>92.47</v>
      </c>
      <c r="S3164" s="56">
        <f>IF('LISTA DOS ITENS'!$P3164&gt;'LISTA DOS ITENS'!$R3164,'LISTA DOS ITENS'!$P3164,'LISTA DOS ITENS'!$R3164)</f>
        <v>92.47</v>
      </c>
      <c r="T3164" s="25">
        <v>9.089324120326138</v>
      </c>
      <c r="U3164" s="25">
        <f>'LISTA DOS ITENS'!$T3164*'LISTA DOS ITENS'!$M3164</f>
        <v>9.08932412</v>
      </c>
      <c r="V3164" s="56">
        <f t="array" ref="V3164">INDEX('RESUMO - LOTES E VMA'!$F$3:$F$181,MATCH('LISTA DOS ITENS'!$D3164,'RESUMO - LOTES E VMA'!$A$3:$A$181,0))</f>
        <v>13066.58903</v>
      </c>
      <c r="W3164" s="57">
        <f>'LISTA DOS ITENS'!$U3164/'LISTA DOS ITENS'!$V3164</f>
        <v>0.0006956156729</v>
      </c>
      <c r="X3164" s="53" t="s">
        <v>53</v>
      </c>
      <c r="Y3164" s="53" t="s">
        <v>290</v>
      </c>
      <c r="Z3164" s="58" t="str">
        <f>'LISTA DOS ITENS'!$F3164&amp;"-"&amp;'LISTA DOS ITENS'!$H3164&amp;"-"&amp;'LISTA DOS ITENS'!$J3164&amp;"-"&amp;'LISTA DOS ITENS'!$K3164&amp;"-"&amp;'LISTA DOS ITENS'!$I3164</f>
        <v>10003858-2101-0026-CONS/NAC-ED-1000-01.01</v>
      </c>
      <c r="AA3164" s="59" t="str">
        <f t="array" ref="AA3164">INDEX('RESUMO - LOTES E VMA'!$M$3:$M$181,MATCH('LISTA DOS ITENS'!$D3164,'RESUMO - LOTES E VMA'!$A$3:$A$181,0))</f>
        <v>Para Leilão</v>
      </c>
      <c r="AB3164" s="60">
        <f t="array" ref="AB3164">INDEX('RESUMO - LOTES E VMA'!$J$3:$J$181,MATCH('LISTA DOS ITENS'!$D3164,'RESUMO - LOTES E VMA'!$A$3:$A$181,0))</f>
        <v>0.09686102463</v>
      </c>
      <c r="AC3164" s="29" t="str">
        <f t="array" ref="AC3164">INDEX('RESUMO - LOTES E VMA'!$L$3:$L$181,MATCH('LISTA DOS ITENS'!$D3164,'RESUMO - LOTES E VMA'!$A$3:$A$181,0))</f>
        <v>1% do Valor de Comparação do VMA</v>
      </c>
      <c r="AD3164" s="53" t="str">
        <f>VLOOKUP(Tabela1[[#This Row],[Índice]],[1]Planilha1!$A:$A,1,0)</f>
        <v>#ERROR!</v>
      </c>
    </row>
    <row r="3165" ht="15.75" customHeight="1">
      <c r="A3165" s="52">
        <v>260288.0</v>
      </c>
      <c r="B3165" s="53" t="s">
        <v>70</v>
      </c>
      <c r="C3165" s="53" t="s">
        <v>71</v>
      </c>
      <c r="D3165" s="22">
        <v>207454.0</v>
      </c>
      <c r="E3165" s="53" t="s">
        <v>119</v>
      </c>
      <c r="F3165" s="54">
        <v>1.0003892E7</v>
      </c>
      <c r="G3165" s="53" t="s">
        <v>2144</v>
      </c>
      <c r="H3165" s="55">
        <v>2101.0</v>
      </c>
      <c r="I3165" s="55"/>
      <c r="J3165" s="55" t="s">
        <v>126</v>
      </c>
      <c r="K3165" s="53" t="s">
        <v>73</v>
      </c>
      <c r="L3165" s="53"/>
      <c r="M3165" s="53">
        <v>3.0</v>
      </c>
      <c r="N3165" s="53" t="s">
        <v>52</v>
      </c>
      <c r="O3165" s="25">
        <v>39.013333333333335</v>
      </c>
      <c r="P3165" s="25">
        <f>'LISTA DOS ITENS'!$O3165*'LISTA DOS ITENS'!$M3165</f>
        <v>117.04</v>
      </c>
      <c r="Q3165" s="25">
        <v>39.01</v>
      </c>
      <c r="R3165" s="25">
        <f>'LISTA DOS ITENS'!$Q3165*'LISTA DOS ITENS'!$M3165</f>
        <v>117.03</v>
      </c>
      <c r="S3165" s="56">
        <f>IF('LISTA DOS ITENS'!$P3165&gt;'LISTA DOS ITENS'!$R3165,'LISTA DOS ITENS'!$P3165,'LISTA DOS ITENS'!$R3165)</f>
        <v>117.04</v>
      </c>
      <c r="T3165" s="25">
        <v>3.8344818204165967</v>
      </c>
      <c r="U3165" s="25">
        <f>'LISTA DOS ITENS'!$T3165*'LISTA DOS ITENS'!$M3165</f>
        <v>11.50344546</v>
      </c>
      <c r="V3165" s="56">
        <f t="array" ref="V3165">INDEX('RESUMO - LOTES E VMA'!$F$3:$F$181,MATCH('LISTA DOS ITENS'!$D3165,'RESUMO - LOTES E VMA'!$A$3:$A$181,0))</f>
        <v>13066.58903</v>
      </c>
      <c r="W3165" s="57">
        <f>'LISTA DOS ITENS'!$U3165/'LISTA DOS ITENS'!$V3165</f>
        <v>0.0008803709549</v>
      </c>
      <c r="X3165" s="53" t="s">
        <v>53</v>
      </c>
      <c r="Y3165" s="53" t="s">
        <v>290</v>
      </c>
      <c r="Z3165" s="58" t="str">
        <f>'LISTA DOS ITENS'!$F3165&amp;"-"&amp;'LISTA DOS ITENS'!$H3165&amp;"-"&amp;'LISTA DOS ITENS'!$J3165&amp;"-"&amp;'LISTA DOS ITENS'!$K3165&amp;"-"&amp;'LISTA DOS ITENS'!$I3165</f>
        <v>10003892-2101-0026-CONS/NAC-</v>
      </c>
      <c r="AA3165" s="59" t="str">
        <f t="array" ref="AA3165">INDEX('RESUMO - LOTES E VMA'!$M$3:$M$181,MATCH('LISTA DOS ITENS'!$D3165,'RESUMO - LOTES E VMA'!$A$3:$A$181,0))</f>
        <v>Para Leilão</v>
      </c>
      <c r="AB3165" s="60">
        <f t="array" ref="AB3165">INDEX('RESUMO - LOTES E VMA'!$J$3:$J$181,MATCH('LISTA DOS ITENS'!$D3165,'RESUMO - LOTES E VMA'!$A$3:$A$181,0))</f>
        <v>0.09686102463</v>
      </c>
      <c r="AC3165" s="29" t="str">
        <f t="array" ref="AC3165">INDEX('RESUMO - LOTES E VMA'!$L$3:$L$181,MATCH('LISTA DOS ITENS'!$D3165,'RESUMO - LOTES E VMA'!$A$3:$A$181,0))</f>
        <v>1% do Valor de Comparação do VMA</v>
      </c>
      <c r="AD3165" s="53" t="str">
        <f>VLOOKUP(Tabela1[[#This Row],[Índice]],[1]Planilha1!$A:$A,1,0)</f>
        <v>#ERROR!</v>
      </c>
    </row>
    <row r="3166" ht="15.75" customHeight="1">
      <c r="A3166" s="52">
        <v>260289.0</v>
      </c>
      <c r="B3166" s="53" t="s">
        <v>70</v>
      </c>
      <c r="C3166" s="53" t="s">
        <v>71</v>
      </c>
      <c r="D3166" s="22">
        <v>207454.0</v>
      </c>
      <c r="E3166" s="53" t="s">
        <v>119</v>
      </c>
      <c r="F3166" s="54">
        <v>1.0046199E7</v>
      </c>
      <c r="G3166" s="53" t="s">
        <v>2145</v>
      </c>
      <c r="H3166" s="55">
        <v>2101.0</v>
      </c>
      <c r="I3166" s="55" t="s">
        <v>81</v>
      </c>
      <c r="J3166" s="55" t="s">
        <v>126</v>
      </c>
      <c r="K3166" s="53" t="s">
        <v>73</v>
      </c>
      <c r="L3166" s="53"/>
      <c r="M3166" s="53">
        <v>2.0</v>
      </c>
      <c r="N3166" s="53" t="s">
        <v>52</v>
      </c>
      <c r="O3166" s="25">
        <v>1974.815</v>
      </c>
      <c r="P3166" s="25">
        <f>'LISTA DOS ITENS'!$O3166*'LISTA DOS ITENS'!$M3166</f>
        <v>3949.63</v>
      </c>
      <c r="Q3166" s="25">
        <v>2122.2</v>
      </c>
      <c r="R3166" s="25">
        <f>'LISTA DOS ITENS'!$Q3166*'LISTA DOS ITENS'!$M3166</f>
        <v>4244.4</v>
      </c>
      <c r="S3166" s="56">
        <f>IF('LISTA DOS ITENS'!$P3166&gt;'LISTA DOS ITENS'!$R3166,'LISTA DOS ITENS'!$P3166,'LISTA DOS ITENS'!$R3166)</f>
        <v>4244.4</v>
      </c>
      <c r="T3166" s="25">
        <v>208.60131554186367</v>
      </c>
      <c r="U3166" s="25">
        <f>'LISTA DOS ITENS'!$T3166*'LISTA DOS ITENS'!$M3166</f>
        <v>417.2026311</v>
      </c>
      <c r="V3166" s="56">
        <f t="array" ref="V3166">INDEX('RESUMO - LOTES E VMA'!$F$3:$F$181,MATCH('LISTA DOS ITENS'!$D3166,'RESUMO - LOTES E VMA'!$A$3:$A$181,0))</f>
        <v>13066.58903</v>
      </c>
      <c r="W3166" s="57">
        <f>'LISTA DOS ITENS'!$U3166/'LISTA DOS ITENS'!$V3166</f>
        <v>0.0319289625</v>
      </c>
      <c r="X3166" s="53" t="s">
        <v>53</v>
      </c>
      <c r="Y3166" s="53" t="s">
        <v>290</v>
      </c>
      <c r="Z3166" s="58" t="str">
        <f>'LISTA DOS ITENS'!$F3166&amp;"-"&amp;'LISTA DOS ITENS'!$H3166&amp;"-"&amp;'LISTA DOS ITENS'!$J3166&amp;"-"&amp;'LISTA DOS ITENS'!$K3166&amp;"-"&amp;'LISTA DOS ITENS'!$I3166</f>
        <v>10046199-2101-0026-CONS/NAC-ED-1000-01.01</v>
      </c>
      <c r="AA3166" s="59" t="str">
        <f t="array" ref="AA3166">INDEX('RESUMO - LOTES E VMA'!$M$3:$M$181,MATCH('LISTA DOS ITENS'!$D3166,'RESUMO - LOTES E VMA'!$A$3:$A$181,0))</f>
        <v>Para Leilão</v>
      </c>
      <c r="AB3166" s="60">
        <f t="array" ref="AB3166">INDEX('RESUMO - LOTES E VMA'!$J$3:$J$181,MATCH('LISTA DOS ITENS'!$D3166,'RESUMO - LOTES E VMA'!$A$3:$A$181,0))</f>
        <v>0.09686102463</v>
      </c>
      <c r="AC3166" s="29" t="str">
        <f t="array" ref="AC3166">INDEX('RESUMO - LOTES E VMA'!$L$3:$L$181,MATCH('LISTA DOS ITENS'!$D3166,'RESUMO - LOTES E VMA'!$A$3:$A$181,0))</f>
        <v>1% do Valor de Comparação do VMA</v>
      </c>
      <c r="AD3166" s="53" t="str">
        <f>VLOOKUP(Tabela1[[#This Row],[Índice]],[1]Planilha1!$A:$A,1,0)</f>
        <v>#ERROR!</v>
      </c>
    </row>
    <row r="3167" ht="15.75" customHeight="1">
      <c r="A3167" s="52">
        <v>260290.0</v>
      </c>
      <c r="B3167" s="53" t="s">
        <v>70</v>
      </c>
      <c r="C3167" s="53" t="s">
        <v>71</v>
      </c>
      <c r="D3167" s="22">
        <v>207454.0</v>
      </c>
      <c r="E3167" s="53" t="s">
        <v>119</v>
      </c>
      <c r="F3167" s="54">
        <v>1.0364196E7</v>
      </c>
      <c r="G3167" s="53" t="s">
        <v>2146</v>
      </c>
      <c r="H3167" s="55">
        <v>2101.0</v>
      </c>
      <c r="I3167" s="55"/>
      <c r="J3167" s="55" t="s">
        <v>126</v>
      </c>
      <c r="K3167" s="53" t="s">
        <v>57</v>
      </c>
      <c r="L3167" s="53"/>
      <c r="M3167" s="53">
        <v>22.0</v>
      </c>
      <c r="N3167" s="53" t="s">
        <v>52</v>
      </c>
      <c r="O3167" s="25">
        <v>0.01</v>
      </c>
      <c r="P3167" s="25">
        <f>'LISTA DOS ITENS'!$O3167*'LISTA DOS ITENS'!$M3167</f>
        <v>0.22</v>
      </c>
      <c r="Q3167" s="25">
        <v>230.93</v>
      </c>
      <c r="R3167" s="25">
        <f>'LISTA DOS ITENS'!$Q3167*'LISTA DOS ITENS'!$M3167</f>
        <v>5080.46</v>
      </c>
      <c r="S3167" s="56">
        <f>IF('LISTA DOS ITENS'!$P3167&gt;'LISTA DOS ITENS'!$R3167,'LISTA DOS ITENS'!$P3167,'LISTA DOS ITENS'!$R3167)</f>
        <v>5080.46</v>
      </c>
      <c r="T3167" s="25">
        <v>22.699228064311832</v>
      </c>
      <c r="U3167" s="25">
        <f>'LISTA DOS ITENS'!$T3167*'LISTA DOS ITENS'!$M3167</f>
        <v>499.3830174</v>
      </c>
      <c r="V3167" s="56">
        <f t="array" ref="V3167">INDEX('RESUMO - LOTES E VMA'!$F$3:$F$181,MATCH('LISTA DOS ITENS'!$D3167,'RESUMO - LOTES E VMA'!$A$3:$A$181,0))</f>
        <v>13066.58903</v>
      </c>
      <c r="W3167" s="57">
        <f>'LISTA DOS ITENS'!$U3167/'LISTA DOS ITENS'!$V3167</f>
        <v>0.03821831515</v>
      </c>
      <c r="X3167" s="53" t="s">
        <v>53</v>
      </c>
      <c r="Y3167" s="53" t="s">
        <v>290</v>
      </c>
      <c r="Z3167" s="58" t="str">
        <f>'LISTA DOS ITENS'!$F3167&amp;"-"&amp;'LISTA DOS ITENS'!$H3167&amp;"-"&amp;'LISTA DOS ITENS'!$J3167&amp;"-"&amp;'LISTA DOS ITENS'!$K3167&amp;"-"&amp;'LISTA DOS ITENS'!$I3167</f>
        <v>10364196-2101-0026-USADO-</v>
      </c>
      <c r="AA3167" s="59" t="str">
        <f t="array" ref="AA3167">INDEX('RESUMO - LOTES E VMA'!$M$3:$M$181,MATCH('LISTA DOS ITENS'!$D3167,'RESUMO - LOTES E VMA'!$A$3:$A$181,0))</f>
        <v>Para Leilão</v>
      </c>
      <c r="AB3167" s="60">
        <f t="array" ref="AB3167">INDEX('RESUMO - LOTES E VMA'!$J$3:$J$181,MATCH('LISTA DOS ITENS'!$D3167,'RESUMO - LOTES E VMA'!$A$3:$A$181,0))</f>
        <v>0.09686102463</v>
      </c>
      <c r="AC3167" s="29" t="str">
        <f t="array" ref="AC3167">INDEX('RESUMO - LOTES E VMA'!$L$3:$L$181,MATCH('LISTA DOS ITENS'!$D3167,'RESUMO - LOTES E VMA'!$A$3:$A$181,0))</f>
        <v>1% do Valor de Comparação do VMA</v>
      </c>
      <c r="AD3167" s="53" t="str">
        <f>VLOOKUP(Tabela1[[#This Row],[Índice]],[1]Planilha1!$A:$A,1,0)</f>
        <v>#ERROR!</v>
      </c>
    </row>
    <row r="3168" ht="15.75" customHeight="1">
      <c r="A3168" s="52">
        <v>260291.0</v>
      </c>
      <c r="B3168" s="53" t="s">
        <v>70</v>
      </c>
      <c r="C3168" s="53" t="s">
        <v>71</v>
      </c>
      <c r="D3168" s="22">
        <v>207454.0</v>
      </c>
      <c r="E3168" s="53" t="s">
        <v>119</v>
      </c>
      <c r="F3168" s="54">
        <v>1.0364196E7</v>
      </c>
      <c r="G3168" s="53" t="s">
        <v>2146</v>
      </c>
      <c r="H3168" s="55">
        <v>2101.0</v>
      </c>
      <c r="I3168" s="55" t="s">
        <v>1758</v>
      </c>
      <c r="J3168" s="55" t="s">
        <v>126</v>
      </c>
      <c r="K3168" s="53" t="s">
        <v>73</v>
      </c>
      <c r="L3168" s="53"/>
      <c r="M3168" s="53">
        <v>2.0</v>
      </c>
      <c r="N3168" s="53" t="s">
        <v>52</v>
      </c>
      <c r="O3168" s="25">
        <v>9.255</v>
      </c>
      <c r="P3168" s="25">
        <f>'LISTA DOS ITENS'!$O3168*'LISTA DOS ITENS'!$M3168</f>
        <v>18.51</v>
      </c>
      <c r="Q3168" s="25">
        <v>230.93</v>
      </c>
      <c r="R3168" s="25">
        <f>'LISTA DOS ITENS'!$Q3168*'LISTA DOS ITENS'!$M3168</f>
        <v>461.86</v>
      </c>
      <c r="S3168" s="56">
        <f>IF('LISTA DOS ITENS'!$P3168&gt;'LISTA DOS ITENS'!$R3168,'LISTA DOS ITENS'!$P3168,'LISTA DOS ITENS'!$R3168)</f>
        <v>461.86</v>
      </c>
      <c r="T3168" s="25">
        <v>22.699228064311832</v>
      </c>
      <c r="U3168" s="25">
        <f>'LISTA DOS ITENS'!$T3168*'LISTA DOS ITENS'!$M3168</f>
        <v>45.39845613</v>
      </c>
      <c r="V3168" s="56">
        <f t="array" ref="V3168">INDEX('RESUMO - LOTES E VMA'!$F$3:$F$181,MATCH('LISTA DOS ITENS'!$D3168,'RESUMO - LOTES E VMA'!$A$3:$A$181,0))</f>
        <v>13066.58903</v>
      </c>
      <c r="W3168" s="57">
        <f>'LISTA DOS ITENS'!$U3168/'LISTA DOS ITENS'!$V3168</f>
        <v>0.003474392286</v>
      </c>
      <c r="X3168" s="53" t="s">
        <v>53</v>
      </c>
      <c r="Y3168" s="53" t="s">
        <v>290</v>
      </c>
      <c r="Z3168" s="58" t="str">
        <f>'LISTA DOS ITENS'!$F3168&amp;"-"&amp;'LISTA DOS ITENS'!$H3168&amp;"-"&amp;'LISTA DOS ITENS'!$J3168&amp;"-"&amp;'LISTA DOS ITENS'!$K3168&amp;"-"&amp;'LISTA DOS ITENS'!$I3168</f>
        <v>10364196-2101-0026-CONS/NAC-PV-3542-18-002-5</v>
      </c>
      <c r="AA3168" s="59" t="str">
        <f t="array" ref="AA3168">INDEX('RESUMO - LOTES E VMA'!$M$3:$M$181,MATCH('LISTA DOS ITENS'!$D3168,'RESUMO - LOTES E VMA'!$A$3:$A$181,0))</f>
        <v>Para Leilão</v>
      </c>
      <c r="AB3168" s="60">
        <f t="array" ref="AB3168">INDEX('RESUMO - LOTES E VMA'!$J$3:$J$181,MATCH('LISTA DOS ITENS'!$D3168,'RESUMO - LOTES E VMA'!$A$3:$A$181,0))</f>
        <v>0.09686102463</v>
      </c>
      <c r="AC3168" s="29" t="str">
        <f t="array" ref="AC3168">INDEX('RESUMO - LOTES E VMA'!$L$3:$L$181,MATCH('LISTA DOS ITENS'!$D3168,'RESUMO - LOTES E VMA'!$A$3:$A$181,0))</f>
        <v>1% do Valor de Comparação do VMA</v>
      </c>
      <c r="AD3168" s="53" t="str">
        <f>VLOOKUP(Tabela1[[#This Row],[Índice]],[1]Planilha1!$A:$A,1,0)</f>
        <v>#ERROR!</v>
      </c>
    </row>
    <row r="3169" ht="15.75" customHeight="1">
      <c r="A3169" s="52">
        <v>260292.0</v>
      </c>
      <c r="B3169" s="53" t="s">
        <v>70</v>
      </c>
      <c r="C3169" s="53" t="s">
        <v>71</v>
      </c>
      <c r="D3169" s="22">
        <v>207454.0</v>
      </c>
      <c r="E3169" s="53" t="s">
        <v>119</v>
      </c>
      <c r="F3169" s="54">
        <v>1.0364196E7</v>
      </c>
      <c r="G3169" s="53" t="s">
        <v>2146</v>
      </c>
      <c r="H3169" s="55">
        <v>2101.0</v>
      </c>
      <c r="I3169" s="55" t="s">
        <v>2147</v>
      </c>
      <c r="J3169" s="55" t="s">
        <v>126</v>
      </c>
      <c r="K3169" s="53" t="s">
        <v>73</v>
      </c>
      <c r="L3169" s="53"/>
      <c r="M3169" s="53">
        <v>2.0</v>
      </c>
      <c r="N3169" s="53" t="s">
        <v>52</v>
      </c>
      <c r="O3169" s="25">
        <v>9.26</v>
      </c>
      <c r="P3169" s="25">
        <f>'LISTA DOS ITENS'!$O3169*'LISTA DOS ITENS'!$M3169</f>
        <v>18.52</v>
      </c>
      <c r="Q3169" s="25">
        <v>230.93</v>
      </c>
      <c r="R3169" s="25">
        <f>'LISTA DOS ITENS'!$Q3169*'LISTA DOS ITENS'!$M3169</f>
        <v>461.86</v>
      </c>
      <c r="S3169" s="56">
        <f>IF('LISTA DOS ITENS'!$P3169&gt;'LISTA DOS ITENS'!$R3169,'LISTA DOS ITENS'!$P3169,'LISTA DOS ITENS'!$R3169)</f>
        <v>461.86</v>
      </c>
      <c r="T3169" s="25">
        <v>22.699228064311832</v>
      </c>
      <c r="U3169" s="25">
        <f>'LISTA DOS ITENS'!$T3169*'LISTA DOS ITENS'!$M3169</f>
        <v>45.39845613</v>
      </c>
      <c r="V3169" s="56">
        <f t="array" ref="V3169">INDEX('RESUMO - LOTES E VMA'!$F$3:$F$181,MATCH('LISTA DOS ITENS'!$D3169,'RESUMO - LOTES E VMA'!$A$3:$A$181,0))</f>
        <v>13066.58903</v>
      </c>
      <c r="W3169" s="57">
        <f>'LISTA DOS ITENS'!$U3169/'LISTA DOS ITENS'!$V3169</f>
        <v>0.003474392286</v>
      </c>
      <c r="X3169" s="53" t="s">
        <v>53</v>
      </c>
      <c r="Y3169" s="53" t="s">
        <v>290</v>
      </c>
      <c r="Z3169" s="58" t="str">
        <f>'LISTA DOS ITENS'!$F3169&amp;"-"&amp;'LISTA DOS ITENS'!$H3169&amp;"-"&amp;'LISTA DOS ITENS'!$J3169&amp;"-"&amp;'LISTA DOS ITENS'!$K3169&amp;"-"&amp;'LISTA DOS ITENS'!$I3169</f>
        <v>10364196-2101-0026-CONS/NAC-PP-3542-20-003-4</v>
      </c>
      <c r="AA3169" s="59" t="str">
        <f t="array" ref="AA3169">INDEX('RESUMO - LOTES E VMA'!$M$3:$M$181,MATCH('LISTA DOS ITENS'!$D3169,'RESUMO - LOTES E VMA'!$A$3:$A$181,0))</f>
        <v>Para Leilão</v>
      </c>
      <c r="AB3169" s="60">
        <f t="array" ref="AB3169">INDEX('RESUMO - LOTES E VMA'!$J$3:$J$181,MATCH('LISTA DOS ITENS'!$D3169,'RESUMO - LOTES E VMA'!$A$3:$A$181,0))</f>
        <v>0.09686102463</v>
      </c>
      <c r="AC3169" s="29" t="str">
        <f t="array" ref="AC3169">INDEX('RESUMO - LOTES E VMA'!$L$3:$L$181,MATCH('LISTA DOS ITENS'!$D3169,'RESUMO - LOTES E VMA'!$A$3:$A$181,0))</f>
        <v>1% do Valor de Comparação do VMA</v>
      </c>
      <c r="AD3169" s="53" t="str">
        <f>VLOOKUP(Tabela1[[#This Row],[Índice]],[1]Planilha1!$A:$A,1,0)</f>
        <v>#ERROR!</v>
      </c>
    </row>
    <row r="3170" ht="15.75" customHeight="1">
      <c r="A3170" s="52">
        <v>260293.0</v>
      </c>
      <c r="B3170" s="53" t="s">
        <v>70</v>
      </c>
      <c r="C3170" s="53" t="s">
        <v>71</v>
      </c>
      <c r="D3170" s="22">
        <v>207454.0</v>
      </c>
      <c r="E3170" s="53" t="s">
        <v>119</v>
      </c>
      <c r="F3170" s="54">
        <v>1.0364196E7</v>
      </c>
      <c r="G3170" s="53" t="s">
        <v>2146</v>
      </c>
      <c r="H3170" s="55">
        <v>2101.0</v>
      </c>
      <c r="I3170" s="55" t="s">
        <v>2147</v>
      </c>
      <c r="J3170" s="55" t="s">
        <v>126</v>
      </c>
      <c r="K3170" s="53" t="s">
        <v>125</v>
      </c>
      <c r="L3170" s="53"/>
      <c r="M3170" s="53">
        <v>2.0</v>
      </c>
      <c r="N3170" s="53" t="s">
        <v>52</v>
      </c>
      <c r="O3170" s="25">
        <v>14.27</v>
      </c>
      <c r="P3170" s="25">
        <f>'LISTA DOS ITENS'!$O3170*'LISTA DOS ITENS'!$M3170</f>
        <v>28.54</v>
      </c>
      <c r="Q3170" s="25">
        <v>230.93</v>
      </c>
      <c r="R3170" s="25">
        <f>'LISTA DOS ITENS'!$Q3170*'LISTA DOS ITENS'!$M3170</f>
        <v>461.86</v>
      </c>
      <c r="S3170" s="56">
        <f>IF('LISTA DOS ITENS'!$P3170&gt;'LISTA DOS ITENS'!$R3170,'LISTA DOS ITENS'!$P3170,'LISTA DOS ITENS'!$R3170)</f>
        <v>461.86</v>
      </c>
      <c r="T3170" s="25">
        <v>22.699228064311832</v>
      </c>
      <c r="U3170" s="25">
        <f>'LISTA DOS ITENS'!$T3170*'LISTA DOS ITENS'!$M3170</f>
        <v>45.39845613</v>
      </c>
      <c r="V3170" s="56">
        <f t="array" ref="V3170">INDEX('RESUMO - LOTES E VMA'!$F$3:$F$181,MATCH('LISTA DOS ITENS'!$D3170,'RESUMO - LOTES E VMA'!$A$3:$A$181,0))</f>
        <v>13066.58903</v>
      </c>
      <c r="W3170" s="57">
        <f>'LISTA DOS ITENS'!$U3170/'LISTA DOS ITENS'!$V3170</f>
        <v>0.003474392286</v>
      </c>
      <c r="X3170" s="53" t="s">
        <v>53</v>
      </c>
      <c r="Y3170" s="53" t="s">
        <v>290</v>
      </c>
      <c r="Z3170" s="58" t="str">
        <f>'LISTA DOS ITENS'!$F3170&amp;"-"&amp;'LISTA DOS ITENS'!$H3170&amp;"-"&amp;'LISTA DOS ITENS'!$J3170&amp;"-"&amp;'LISTA DOS ITENS'!$K3170&amp;"-"&amp;'LISTA DOS ITENS'!$I3170</f>
        <v>10364196-2101-0026-PAR/NAC-PP-3542-20-003-4</v>
      </c>
      <c r="AA3170" s="59" t="str">
        <f t="array" ref="AA3170">INDEX('RESUMO - LOTES E VMA'!$M$3:$M$181,MATCH('LISTA DOS ITENS'!$D3170,'RESUMO - LOTES E VMA'!$A$3:$A$181,0))</f>
        <v>Para Leilão</v>
      </c>
      <c r="AB3170" s="60">
        <f t="array" ref="AB3170">INDEX('RESUMO - LOTES E VMA'!$J$3:$J$181,MATCH('LISTA DOS ITENS'!$D3170,'RESUMO - LOTES E VMA'!$A$3:$A$181,0))</f>
        <v>0.09686102463</v>
      </c>
      <c r="AC3170" s="29" t="str">
        <f t="array" ref="AC3170">INDEX('RESUMO - LOTES E VMA'!$L$3:$L$181,MATCH('LISTA DOS ITENS'!$D3170,'RESUMO - LOTES E VMA'!$A$3:$A$181,0))</f>
        <v>1% do Valor de Comparação do VMA</v>
      </c>
      <c r="AD3170" s="53" t="str">
        <f>VLOOKUP(Tabela1[[#This Row],[Índice]],[1]Planilha1!$A:$A,1,0)</f>
        <v>#ERROR!</v>
      </c>
    </row>
    <row r="3171" ht="15.75" customHeight="1">
      <c r="A3171" s="52">
        <v>260294.0</v>
      </c>
      <c r="B3171" s="53" t="s">
        <v>70</v>
      </c>
      <c r="C3171" s="53" t="s">
        <v>71</v>
      </c>
      <c r="D3171" s="22">
        <v>207454.0</v>
      </c>
      <c r="E3171" s="53" t="s">
        <v>119</v>
      </c>
      <c r="F3171" s="54">
        <v>1.0388079E7</v>
      </c>
      <c r="G3171" s="53" t="s">
        <v>2148</v>
      </c>
      <c r="H3171" s="55">
        <v>2101.0</v>
      </c>
      <c r="I3171" s="55" t="s">
        <v>81</v>
      </c>
      <c r="J3171" s="55" t="s">
        <v>126</v>
      </c>
      <c r="K3171" s="53" t="s">
        <v>80</v>
      </c>
      <c r="L3171" s="53"/>
      <c r="M3171" s="53">
        <v>27.0</v>
      </c>
      <c r="N3171" s="53" t="s">
        <v>52</v>
      </c>
      <c r="O3171" s="25">
        <v>66.80259259259259</v>
      </c>
      <c r="P3171" s="25">
        <f>'LISTA DOS ITENS'!$O3171*'LISTA DOS ITENS'!$M3171</f>
        <v>1803.67</v>
      </c>
      <c r="Q3171" s="25">
        <v>81.4</v>
      </c>
      <c r="R3171" s="25">
        <f>'LISTA DOS ITENS'!$Q3171*'LISTA DOS ITENS'!$M3171</f>
        <v>2197.8</v>
      </c>
      <c r="S3171" s="56">
        <f>IF('LISTA DOS ITENS'!$P3171&gt;'LISTA DOS ITENS'!$R3171,'LISTA DOS ITENS'!$P3171,'LISTA DOS ITENS'!$R3171)</f>
        <v>2197.8</v>
      </c>
      <c r="T3171" s="25">
        <v>8.00120020973881</v>
      </c>
      <c r="U3171" s="25">
        <f>'LISTA DOS ITENS'!$T3171*'LISTA DOS ITENS'!$M3171</f>
        <v>216.0324057</v>
      </c>
      <c r="V3171" s="56">
        <f t="array" ref="V3171">INDEX('RESUMO - LOTES E VMA'!$F$3:$F$181,MATCH('LISTA DOS ITENS'!$D3171,'RESUMO - LOTES E VMA'!$A$3:$A$181,0))</f>
        <v>13066.58903</v>
      </c>
      <c r="W3171" s="57">
        <f>'LISTA DOS ITENS'!$U3171/'LISTA DOS ITENS'!$V3171</f>
        <v>0.0165331905</v>
      </c>
      <c r="X3171" s="53" t="s">
        <v>53</v>
      </c>
      <c r="Y3171" s="53" t="s">
        <v>290</v>
      </c>
      <c r="Z3171" s="58" t="str">
        <f>'LISTA DOS ITENS'!$F3171&amp;"-"&amp;'LISTA DOS ITENS'!$H3171&amp;"-"&amp;'LISTA DOS ITENS'!$J3171&amp;"-"&amp;'LISTA DOS ITENS'!$K3171&amp;"-"&amp;'LISTA DOS ITENS'!$I3171</f>
        <v>10388079-2101-0026-IMOB/NAC-ED-1000-01.01</v>
      </c>
      <c r="AA3171" s="59" t="str">
        <f t="array" ref="AA3171">INDEX('RESUMO - LOTES E VMA'!$M$3:$M$181,MATCH('LISTA DOS ITENS'!$D3171,'RESUMO - LOTES E VMA'!$A$3:$A$181,0))</f>
        <v>Para Leilão</v>
      </c>
      <c r="AB3171" s="60">
        <f t="array" ref="AB3171">INDEX('RESUMO - LOTES E VMA'!$J$3:$J$181,MATCH('LISTA DOS ITENS'!$D3171,'RESUMO - LOTES E VMA'!$A$3:$A$181,0))</f>
        <v>0.09686102463</v>
      </c>
      <c r="AC3171" s="29" t="str">
        <f t="array" ref="AC3171">INDEX('RESUMO - LOTES E VMA'!$L$3:$L$181,MATCH('LISTA DOS ITENS'!$D3171,'RESUMO - LOTES E VMA'!$A$3:$A$181,0))</f>
        <v>1% do Valor de Comparação do VMA</v>
      </c>
      <c r="AD3171" s="53" t="str">
        <f>VLOOKUP(Tabela1[[#This Row],[Índice]],[1]Planilha1!$A:$A,1,0)</f>
        <v>#ERROR!</v>
      </c>
    </row>
    <row r="3172" ht="15.75" customHeight="1">
      <c r="A3172" s="52">
        <v>260295.0</v>
      </c>
      <c r="B3172" s="53" t="s">
        <v>70</v>
      </c>
      <c r="C3172" s="53" t="s">
        <v>71</v>
      </c>
      <c r="D3172" s="22">
        <v>207454.0</v>
      </c>
      <c r="E3172" s="53" t="s">
        <v>119</v>
      </c>
      <c r="F3172" s="54">
        <v>1.0388079E7</v>
      </c>
      <c r="G3172" s="53" t="s">
        <v>2148</v>
      </c>
      <c r="H3172" s="55">
        <v>2101.0</v>
      </c>
      <c r="I3172" s="55"/>
      <c r="J3172" s="55" t="s">
        <v>126</v>
      </c>
      <c r="K3172" s="53" t="s">
        <v>80</v>
      </c>
      <c r="L3172" s="53"/>
      <c r="M3172" s="53">
        <v>14.0</v>
      </c>
      <c r="N3172" s="53" t="s">
        <v>52</v>
      </c>
      <c r="O3172" s="25">
        <v>66.80285714285715</v>
      </c>
      <c r="P3172" s="25">
        <f>'LISTA DOS ITENS'!$O3172*'LISTA DOS ITENS'!$M3172</f>
        <v>935.24</v>
      </c>
      <c r="Q3172" s="25">
        <v>81.4</v>
      </c>
      <c r="R3172" s="25">
        <f>'LISTA DOS ITENS'!$Q3172*'LISTA DOS ITENS'!$M3172</f>
        <v>1139.6</v>
      </c>
      <c r="S3172" s="56">
        <f>IF('LISTA DOS ITENS'!$P3172&gt;'LISTA DOS ITENS'!$R3172,'LISTA DOS ITENS'!$P3172,'LISTA DOS ITENS'!$R3172)</f>
        <v>1139.6</v>
      </c>
      <c r="T3172" s="25">
        <v>8.00120020973881</v>
      </c>
      <c r="U3172" s="25">
        <f>'LISTA DOS ITENS'!$T3172*'LISTA DOS ITENS'!$M3172</f>
        <v>112.0168029</v>
      </c>
      <c r="V3172" s="56">
        <f t="array" ref="V3172">INDEX('RESUMO - LOTES E VMA'!$F$3:$F$181,MATCH('LISTA DOS ITENS'!$D3172,'RESUMO - LOTES E VMA'!$A$3:$A$181,0))</f>
        <v>13066.58903</v>
      </c>
      <c r="W3172" s="57">
        <f>'LISTA DOS ITENS'!$U3172/'LISTA DOS ITENS'!$V3172</f>
        <v>0.008572765447</v>
      </c>
      <c r="X3172" s="53" t="s">
        <v>53</v>
      </c>
      <c r="Y3172" s="53" t="s">
        <v>290</v>
      </c>
      <c r="Z3172" s="58" t="str">
        <f>'LISTA DOS ITENS'!$F3172&amp;"-"&amp;'LISTA DOS ITENS'!$H3172&amp;"-"&amp;'LISTA DOS ITENS'!$J3172&amp;"-"&amp;'LISTA DOS ITENS'!$K3172&amp;"-"&amp;'LISTA DOS ITENS'!$I3172</f>
        <v>10388079-2101-0026-IMOB/NAC-</v>
      </c>
      <c r="AA3172" s="59" t="str">
        <f t="array" ref="AA3172">INDEX('RESUMO - LOTES E VMA'!$M$3:$M$181,MATCH('LISTA DOS ITENS'!$D3172,'RESUMO - LOTES E VMA'!$A$3:$A$181,0))</f>
        <v>Para Leilão</v>
      </c>
      <c r="AB3172" s="60">
        <f t="array" ref="AB3172">INDEX('RESUMO - LOTES E VMA'!$J$3:$J$181,MATCH('LISTA DOS ITENS'!$D3172,'RESUMO - LOTES E VMA'!$A$3:$A$181,0))</f>
        <v>0.09686102463</v>
      </c>
      <c r="AC3172" s="29" t="str">
        <f t="array" ref="AC3172">INDEX('RESUMO - LOTES E VMA'!$L$3:$L$181,MATCH('LISTA DOS ITENS'!$D3172,'RESUMO - LOTES E VMA'!$A$3:$A$181,0))</f>
        <v>1% do Valor de Comparação do VMA</v>
      </c>
      <c r="AD3172" s="53" t="str">
        <f>VLOOKUP(Tabela1[[#This Row],[Índice]],[1]Planilha1!$A:$A,1,0)</f>
        <v>#ERROR!</v>
      </c>
    </row>
    <row r="3173" ht="15.75" customHeight="1">
      <c r="A3173" s="52">
        <v>260296.0</v>
      </c>
      <c r="B3173" s="53" t="s">
        <v>70</v>
      </c>
      <c r="C3173" s="53" t="s">
        <v>71</v>
      </c>
      <c r="D3173" s="22">
        <v>207454.0</v>
      </c>
      <c r="E3173" s="53" t="s">
        <v>119</v>
      </c>
      <c r="F3173" s="54">
        <v>1.0602556E7</v>
      </c>
      <c r="G3173" s="53" t="s">
        <v>2149</v>
      </c>
      <c r="H3173" s="55">
        <v>2101.0</v>
      </c>
      <c r="I3173" s="55" t="s">
        <v>81</v>
      </c>
      <c r="J3173" s="55" t="s">
        <v>126</v>
      </c>
      <c r="K3173" s="53" t="s">
        <v>80</v>
      </c>
      <c r="L3173" s="53"/>
      <c r="M3173" s="53">
        <v>5.0</v>
      </c>
      <c r="N3173" s="53" t="s">
        <v>52</v>
      </c>
      <c r="O3173" s="25">
        <v>836.156</v>
      </c>
      <c r="P3173" s="25">
        <f>'LISTA DOS ITENS'!$O3173*'LISTA DOS ITENS'!$M3173</f>
        <v>4180.78</v>
      </c>
      <c r="Q3173" s="25">
        <v>1538.43</v>
      </c>
      <c r="R3173" s="25">
        <f>'LISTA DOS ITENS'!$Q3173*'LISTA DOS ITENS'!$M3173</f>
        <v>7692.15</v>
      </c>
      <c r="S3173" s="56">
        <f>IF('LISTA DOS ITENS'!$P3173&gt;'LISTA DOS ITENS'!$R3173,'LISTA DOS ITENS'!$P3173,'LISTA DOS ITENS'!$R3173)</f>
        <v>7692.15</v>
      </c>
      <c r="T3173" s="25">
        <v>151.21973511877738</v>
      </c>
      <c r="U3173" s="25">
        <f>'LISTA DOS ITENS'!$T3173*'LISTA DOS ITENS'!$M3173</f>
        <v>756.0986756</v>
      </c>
      <c r="V3173" s="56">
        <f t="array" ref="V3173">INDEX('RESUMO - LOTES E VMA'!$F$3:$F$181,MATCH('LISTA DOS ITENS'!$D3173,'RESUMO - LOTES E VMA'!$A$3:$A$181,0))</f>
        <v>13066.58903</v>
      </c>
      <c r="W3173" s="57">
        <f>'LISTA DOS ITENS'!$U3173/'LISTA DOS ITENS'!$V3173</f>
        <v>0.05786503837</v>
      </c>
      <c r="X3173" s="53" t="s">
        <v>53</v>
      </c>
      <c r="Y3173" s="53" t="s">
        <v>290</v>
      </c>
      <c r="Z3173" s="58" t="str">
        <f>'LISTA DOS ITENS'!$F3173&amp;"-"&amp;'LISTA DOS ITENS'!$H3173&amp;"-"&amp;'LISTA DOS ITENS'!$J3173&amp;"-"&amp;'LISTA DOS ITENS'!$K3173&amp;"-"&amp;'LISTA DOS ITENS'!$I3173</f>
        <v>10602556-2101-0026-IMOB/NAC-ED-1000-01.01</v>
      </c>
      <c r="AA3173" s="59" t="str">
        <f t="array" ref="AA3173">INDEX('RESUMO - LOTES E VMA'!$M$3:$M$181,MATCH('LISTA DOS ITENS'!$D3173,'RESUMO - LOTES E VMA'!$A$3:$A$181,0))</f>
        <v>Para Leilão</v>
      </c>
      <c r="AB3173" s="60">
        <f t="array" ref="AB3173">INDEX('RESUMO - LOTES E VMA'!$J$3:$J$181,MATCH('LISTA DOS ITENS'!$D3173,'RESUMO - LOTES E VMA'!$A$3:$A$181,0))</f>
        <v>0.09686102463</v>
      </c>
      <c r="AC3173" s="29" t="str">
        <f t="array" ref="AC3173">INDEX('RESUMO - LOTES E VMA'!$L$3:$L$181,MATCH('LISTA DOS ITENS'!$D3173,'RESUMO - LOTES E VMA'!$A$3:$A$181,0))</f>
        <v>1% do Valor de Comparação do VMA</v>
      </c>
      <c r="AD3173" s="53" t="str">
        <f>VLOOKUP(Tabela1[[#This Row],[Índice]],[1]Planilha1!$A:$A,1,0)</f>
        <v>#ERROR!</v>
      </c>
    </row>
    <row r="3174" ht="15.75" customHeight="1">
      <c r="A3174" s="52">
        <v>260297.0</v>
      </c>
      <c r="B3174" s="53" t="s">
        <v>70</v>
      </c>
      <c r="C3174" s="53" t="s">
        <v>71</v>
      </c>
      <c r="D3174" s="22">
        <v>207454.0</v>
      </c>
      <c r="E3174" s="53" t="s">
        <v>119</v>
      </c>
      <c r="F3174" s="54">
        <v>1.0704112E7</v>
      </c>
      <c r="G3174" s="53" t="s">
        <v>2150</v>
      </c>
      <c r="H3174" s="55">
        <v>2101.0</v>
      </c>
      <c r="I3174" s="55"/>
      <c r="J3174" s="55" t="s">
        <v>126</v>
      </c>
      <c r="K3174" s="53" t="s">
        <v>73</v>
      </c>
      <c r="L3174" s="53"/>
      <c r="M3174" s="53">
        <v>6.0</v>
      </c>
      <c r="N3174" s="53" t="s">
        <v>52</v>
      </c>
      <c r="O3174" s="25">
        <v>48.645</v>
      </c>
      <c r="P3174" s="25">
        <f>'LISTA DOS ITENS'!$O3174*'LISTA DOS ITENS'!$M3174</f>
        <v>291.87</v>
      </c>
      <c r="Q3174" s="25">
        <v>87.38</v>
      </c>
      <c r="R3174" s="25">
        <f>'LISTA DOS ITENS'!$Q3174*'LISTA DOS ITENS'!$M3174</f>
        <v>524.28</v>
      </c>
      <c r="S3174" s="56">
        <f>IF('LISTA DOS ITENS'!$P3174&gt;'LISTA DOS ITENS'!$R3174,'LISTA DOS ITENS'!$P3174,'LISTA DOS ITENS'!$R3174)</f>
        <v>524.28</v>
      </c>
      <c r="T3174" s="25">
        <v>8.589003370110285</v>
      </c>
      <c r="U3174" s="25">
        <f>'LISTA DOS ITENS'!$T3174*'LISTA DOS ITENS'!$M3174</f>
        <v>51.53402022</v>
      </c>
      <c r="V3174" s="56">
        <f t="array" ref="V3174">INDEX('RESUMO - LOTES E VMA'!$F$3:$F$181,MATCH('LISTA DOS ITENS'!$D3174,'RESUMO - LOTES E VMA'!$A$3:$A$181,0))</f>
        <v>13066.58903</v>
      </c>
      <c r="W3174" s="57">
        <f>'LISTA DOS ITENS'!$U3174/'LISTA DOS ITENS'!$V3174</f>
        <v>0.003943953552</v>
      </c>
      <c r="X3174" s="53" t="s">
        <v>53</v>
      </c>
      <c r="Y3174" s="53" t="s">
        <v>290</v>
      </c>
      <c r="Z3174" s="58" t="str">
        <f>'LISTA DOS ITENS'!$F3174&amp;"-"&amp;'LISTA DOS ITENS'!$H3174&amp;"-"&amp;'LISTA DOS ITENS'!$J3174&amp;"-"&amp;'LISTA DOS ITENS'!$K3174&amp;"-"&amp;'LISTA DOS ITENS'!$I3174</f>
        <v>10704112-2101-0026-CONS/NAC-</v>
      </c>
      <c r="AA3174" s="59" t="str">
        <f t="array" ref="AA3174">INDEX('RESUMO - LOTES E VMA'!$M$3:$M$181,MATCH('LISTA DOS ITENS'!$D3174,'RESUMO - LOTES E VMA'!$A$3:$A$181,0))</f>
        <v>Para Leilão</v>
      </c>
      <c r="AB3174" s="60">
        <f t="array" ref="AB3174">INDEX('RESUMO - LOTES E VMA'!$J$3:$J$181,MATCH('LISTA DOS ITENS'!$D3174,'RESUMO - LOTES E VMA'!$A$3:$A$181,0))</f>
        <v>0.09686102463</v>
      </c>
      <c r="AC3174" s="29" t="str">
        <f t="array" ref="AC3174">INDEX('RESUMO - LOTES E VMA'!$L$3:$L$181,MATCH('LISTA DOS ITENS'!$D3174,'RESUMO - LOTES E VMA'!$A$3:$A$181,0))</f>
        <v>1% do Valor de Comparação do VMA</v>
      </c>
      <c r="AD3174" s="53" t="str">
        <f>VLOOKUP(Tabela1[[#This Row],[Índice]],[1]Planilha1!$A:$A,1,0)</f>
        <v>#ERROR!</v>
      </c>
    </row>
    <row r="3175" ht="15.75" customHeight="1">
      <c r="A3175" s="52">
        <v>260298.0</v>
      </c>
      <c r="B3175" s="53" t="s">
        <v>70</v>
      </c>
      <c r="C3175" s="53" t="s">
        <v>71</v>
      </c>
      <c r="D3175" s="22">
        <v>207454.0</v>
      </c>
      <c r="E3175" s="53" t="s">
        <v>119</v>
      </c>
      <c r="F3175" s="54">
        <v>1.0704112E7</v>
      </c>
      <c r="G3175" s="53" t="s">
        <v>2150</v>
      </c>
      <c r="H3175" s="55">
        <v>2101.0</v>
      </c>
      <c r="I3175" s="55" t="s">
        <v>130</v>
      </c>
      <c r="J3175" s="55" t="s">
        <v>126</v>
      </c>
      <c r="K3175" s="53" t="s">
        <v>73</v>
      </c>
      <c r="L3175" s="53"/>
      <c r="M3175" s="53">
        <v>1.0</v>
      </c>
      <c r="N3175" s="53" t="s">
        <v>52</v>
      </c>
      <c r="O3175" s="25">
        <v>463.35</v>
      </c>
      <c r="P3175" s="25">
        <f>'LISTA DOS ITENS'!$O3175*'LISTA DOS ITENS'!$M3175</f>
        <v>463.35</v>
      </c>
      <c r="Q3175" s="25">
        <v>87.38</v>
      </c>
      <c r="R3175" s="25">
        <f>'LISTA DOS ITENS'!$Q3175*'LISTA DOS ITENS'!$M3175</f>
        <v>87.38</v>
      </c>
      <c r="S3175" s="56">
        <f>IF('LISTA DOS ITENS'!$P3175&gt;'LISTA DOS ITENS'!$R3175,'LISTA DOS ITENS'!$P3175,'LISTA DOS ITENS'!$R3175)</f>
        <v>463.35</v>
      </c>
      <c r="T3175" s="25">
        <v>8.589003370110285</v>
      </c>
      <c r="U3175" s="25">
        <f>'LISTA DOS ITENS'!$T3175*'LISTA DOS ITENS'!$M3175</f>
        <v>8.58900337</v>
      </c>
      <c r="V3175" s="56">
        <f t="array" ref="V3175">INDEX('RESUMO - LOTES E VMA'!$F$3:$F$181,MATCH('LISTA DOS ITENS'!$D3175,'RESUMO - LOTES E VMA'!$A$3:$A$181,0))</f>
        <v>13066.58903</v>
      </c>
      <c r="W3175" s="57">
        <f>'LISTA DOS ITENS'!$U3175/'LISTA DOS ITENS'!$V3175</f>
        <v>0.0006573255921</v>
      </c>
      <c r="X3175" s="53" t="s">
        <v>53</v>
      </c>
      <c r="Y3175" s="53" t="s">
        <v>290</v>
      </c>
      <c r="Z3175" s="58" t="str">
        <f>'LISTA DOS ITENS'!$F3175&amp;"-"&amp;'LISTA DOS ITENS'!$H3175&amp;"-"&amp;'LISTA DOS ITENS'!$J3175&amp;"-"&amp;'LISTA DOS ITENS'!$K3175&amp;"-"&amp;'LISTA DOS ITENS'!$I3175</f>
        <v>10704112-2101-0026-CONS/NAC-ED-1000-01.02</v>
      </c>
      <c r="AA3175" s="59" t="str">
        <f t="array" ref="AA3175">INDEX('RESUMO - LOTES E VMA'!$M$3:$M$181,MATCH('LISTA DOS ITENS'!$D3175,'RESUMO - LOTES E VMA'!$A$3:$A$181,0))</f>
        <v>Para Leilão</v>
      </c>
      <c r="AB3175" s="60">
        <f t="array" ref="AB3175">INDEX('RESUMO - LOTES E VMA'!$J$3:$J$181,MATCH('LISTA DOS ITENS'!$D3175,'RESUMO - LOTES E VMA'!$A$3:$A$181,0))</f>
        <v>0.09686102463</v>
      </c>
      <c r="AC3175" s="29" t="str">
        <f t="array" ref="AC3175">INDEX('RESUMO - LOTES E VMA'!$L$3:$L$181,MATCH('LISTA DOS ITENS'!$D3175,'RESUMO - LOTES E VMA'!$A$3:$A$181,0))</f>
        <v>1% do Valor de Comparação do VMA</v>
      </c>
      <c r="AD3175" s="53" t="str">
        <f>VLOOKUP(Tabela1[[#This Row],[Índice]],[1]Planilha1!$A:$A,1,0)</f>
        <v>#ERROR!</v>
      </c>
    </row>
    <row r="3176" ht="15.75" customHeight="1">
      <c r="A3176" s="52">
        <v>260299.0</v>
      </c>
      <c r="B3176" s="53" t="s">
        <v>70</v>
      </c>
      <c r="C3176" s="53" t="s">
        <v>71</v>
      </c>
      <c r="D3176" s="22">
        <v>207454.0</v>
      </c>
      <c r="E3176" s="53" t="s">
        <v>119</v>
      </c>
      <c r="F3176" s="54">
        <v>1.0704112E7</v>
      </c>
      <c r="G3176" s="53" t="s">
        <v>2150</v>
      </c>
      <c r="H3176" s="55">
        <v>2101.0</v>
      </c>
      <c r="I3176" s="55"/>
      <c r="J3176" s="55" t="s">
        <v>126</v>
      </c>
      <c r="K3176" s="53" t="s">
        <v>80</v>
      </c>
      <c r="L3176" s="53"/>
      <c r="M3176" s="53">
        <v>1.0</v>
      </c>
      <c r="N3176" s="53" t="s">
        <v>52</v>
      </c>
      <c r="O3176" s="25">
        <v>87.38</v>
      </c>
      <c r="P3176" s="25">
        <f>'LISTA DOS ITENS'!$O3176*'LISTA DOS ITENS'!$M3176</f>
        <v>87.38</v>
      </c>
      <c r="Q3176" s="25">
        <v>87.38</v>
      </c>
      <c r="R3176" s="25">
        <f>'LISTA DOS ITENS'!$Q3176*'LISTA DOS ITENS'!$M3176</f>
        <v>87.38</v>
      </c>
      <c r="S3176" s="56">
        <f>IF('LISTA DOS ITENS'!$P3176&gt;'LISTA DOS ITENS'!$R3176,'LISTA DOS ITENS'!$P3176,'LISTA DOS ITENS'!$R3176)</f>
        <v>87.38</v>
      </c>
      <c r="T3176" s="25">
        <v>8.589003370110285</v>
      </c>
      <c r="U3176" s="25">
        <f>'LISTA DOS ITENS'!$T3176*'LISTA DOS ITENS'!$M3176</f>
        <v>8.58900337</v>
      </c>
      <c r="V3176" s="56">
        <f t="array" ref="V3176">INDEX('RESUMO - LOTES E VMA'!$F$3:$F$181,MATCH('LISTA DOS ITENS'!$D3176,'RESUMO - LOTES E VMA'!$A$3:$A$181,0))</f>
        <v>13066.58903</v>
      </c>
      <c r="W3176" s="57">
        <f>'LISTA DOS ITENS'!$U3176/'LISTA DOS ITENS'!$V3176</f>
        <v>0.0006573255921</v>
      </c>
      <c r="X3176" s="53" t="s">
        <v>53</v>
      </c>
      <c r="Y3176" s="53" t="s">
        <v>290</v>
      </c>
      <c r="Z3176" s="58" t="str">
        <f>'LISTA DOS ITENS'!$F3176&amp;"-"&amp;'LISTA DOS ITENS'!$H3176&amp;"-"&amp;'LISTA DOS ITENS'!$J3176&amp;"-"&amp;'LISTA DOS ITENS'!$K3176&amp;"-"&amp;'LISTA DOS ITENS'!$I3176</f>
        <v>10704112-2101-0026-IMOB/NAC-</v>
      </c>
      <c r="AA3176" s="59" t="str">
        <f t="array" ref="AA3176">INDEX('RESUMO - LOTES E VMA'!$M$3:$M$181,MATCH('LISTA DOS ITENS'!$D3176,'RESUMO - LOTES E VMA'!$A$3:$A$181,0))</f>
        <v>Para Leilão</v>
      </c>
      <c r="AB3176" s="60">
        <f t="array" ref="AB3176">INDEX('RESUMO - LOTES E VMA'!$J$3:$J$181,MATCH('LISTA DOS ITENS'!$D3176,'RESUMO - LOTES E VMA'!$A$3:$A$181,0))</f>
        <v>0.09686102463</v>
      </c>
      <c r="AC3176" s="29" t="str">
        <f t="array" ref="AC3176">INDEX('RESUMO - LOTES E VMA'!$L$3:$L$181,MATCH('LISTA DOS ITENS'!$D3176,'RESUMO - LOTES E VMA'!$A$3:$A$181,0))</f>
        <v>1% do Valor de Comparação do VMA</v>
      </c>
      <c r="AD3176" s="53" t="str">
        <f>VLOOKUP(Tabela1[[#This Row],[Índice]],[1]Planilha1!$A:$A,1,0)</f>
        <v>#ERROR!</v>
      </c>
    </row>
    <row r="3177" ht="15.75" customHeight="1">
      <c r="A3177" s="52">
        <v>260300.0</v>
      </c>
      <c r="B3177" s="53" t="s">
        <v>70</v>
      </c>
      <c r="C3177" s="53" t="s">
        <v>71</v>
      </c>
      <c r="D3177" s="22">
        <v>207454.0</v>
      </c>
      <c r="E3177" s="53" t="s">
        <v>119</v>
      </c>
      <c r="F3177" s="54">
        <v>1.0704112E7</v>
      </c>
      <c r="G3177" s="53" t="s">
        <v>2150</v>
      </c>
      <c r="H3177" s="55">
        <v>2101.0</v>
      </c>
      <c r="I3177" s="55" t="s">
        <v>81</v>
      </c>
      <c r="J3177" s="55" t="s">
        <v>126</v>
      </c>
      <c r="K3177" s="53" t="s">
        <v>80</v>
      </c>
      <c r="L3177" s="53"/>
      <c r="M3177" s="53">
        <v>1.0</v>
      </c>
      <c r="N3177" s="53" t="s">
        <v>52</v>
      </c>
      <c r="O3177" s="25">
        <v>87.38</v>
      </c>
      <c r="P3177" s="25">
        <f>'LISTA DOS ITENS'!$O3177*'LISTA DOS ITENS'!$M3177</f>
        <v>87.38</v>
      </c>
      <c r="Q3177" s="25">
        <v>87.38</v>
      </c>
      <c r="R3177" s="25">
        <f>'LISTA DOS ITENS'!$Q3177*'LISTA DOS ITENS'!$M3177</f>
        <v>87.38</v>
      </c>
      <c r="S3177" s="56">
        <f>IF('LISTA DOS ITENS'!$P3177&gt;'LISTA DOS ITENS'!$R3177,'LISTA DOS ITENS'!$P3177,'LISTA DOS ITENS'!$R3177)</f>
        <v>87.38</v>
      </c>
      <c r="T3177" s="25">
        <v>8.589003370110285</v>
      </c>
      <c r="U3177" s="25">
        <f>'LISTA DOS ITENS'!$T3177*'LISTA DOS ITENS'!$M3177</f>
        <v>8.58900337</v>
      </c>
      <c r="V3177" s="56">
        <f t="array" ref="V3177">INDEX('RESUMO - LOTES E VMA'!$F$3:$F$181,MATCH('LISTA DOS ITENS'!$D3177,'RESUMO - LOTES E VMA'!$A$3:$A$181,0))</f>
        <v>13066.58903</v>
      </c>
      <c r="W3177" s="57">
        <f>'LISTA DOS ITENS'!$U3177/'LISTA DOS ITENS'!$V3177</f>
        <v>0.0006573255921</v>
      </c>
      <c r="X3177" s="53" t="s">
        <v>53</v>
      </c>
      <c r="Y3177" s="53" t="s">
        <v>290</v>
      </c>
      <c r="Z3177" s="58" t="str">
        <f>'LISTA DOS ITENS'!$F3177&amp;"-"&amp;'LISTA DOS ITENS'!$H3177&amp;"-"&amp;'LISTA DOS ITENS'!$J3177&amp;"-"&amp;'LISTA DOS ITENS'!$K3177&amp;"-"&amp;'LISTA DOS ITENS'!$I3177</f>
        <v>10704112-2101-0026-IMOB/NAC-ED-1000-01.01</v>
      </c>
      <c r="AA3177" s="59" t="str">
        <f t="array" ref="AA3177">INDEX('RESUMO - LOTES E VMA'!$M$3:$M$181,MATCH('LISTA DOS ITENS'!$D3177,'RESUMO - LOTES E VMA'!$A$3:$A$181,0))</f>
        <v>Para Leilão</v>
      </c>
      <c r="AB3177" s="60">
        <f t="array" ref="AB3177">INDEX('RESUMO - LOTES E VMA'!$J$3:$J$181,MATCH('LISTA DOS ITENS'!$D3177,'RESUMO - LOTES E VMA'!$A$3:$A$181,0))</f>
        <v>0.09686102463</v>
      </c>
      <c r="AC3177" s="29" t="str">
        <f t="array" ref="AC3177">INDEX('RESUMO - LOTES E VMA'!$L$3:$L$181,MATCH('LISTA DOS ITENS'!$D3177,'RESUMO - LOTES E VMA'!$A$3:$A$181,0))</f>
        <v>1% do Valor de Comparação do VMA</v>
      </c>
      <c r="AD3177" s="53" t="str">
        <f>VLOOKUP(Tabela1[[#This Row],[Índice]],[1]Planilha1!$A:$A,1,0)</f>
        <v>#ERROR!</v>
      </c>
    </row>
    <row r="3178" ht="15.75" customHeight="1">
      <c r="A3178" s="52">
        <v>260301.0</v>
      </c>
      <c r="B3178" s="53" t="s">
        <v>70</v>
      </c>
      <c r="C3178" s="53" t="s">
        <v>71</v>
      </c>
      <c r="D3178" s="22">
        <v>207454.0</v>
      </c>
      <c r="E3178" s="53" t="s">
        <v>119</v>
      </c>
      <c r="F3178" s="54">
        <v>1.0704112E7</v>
      </c>
      <c r="G3178" s="53" t="s">
        <v>2150</v>
      </c>
      <c r="H3178" s="55">
        <v>2101.0</v>
      </c>
      <c r="I3178" s="55" t="s">
        <v>130</v>
      </c>
      <c r="J3178" s="55" t="s">
        <v>126</v>
      </c>
      <c r="K3178" s="53" t="s">
        <v>80</v>
      </c>
      <c r="L3178" s="53"/>
      <c r="M3178" s="53">
        <v>2.0</v>
      </c>
      <c r="N3178" s="53" t="s">
        <v>52</v>
      </c>
      <c r="O3178" s="25">
        <v>83.055</v>
      </c>
      <c r="P3178" s="25">
        <f>'LISTA DOS ITENS'!$O3178*'LISTA DOS ITENS'!$M3178</f>
        <v>166.11</v>
      </c>
      <c r="Q3178" s="25">
        <v>87.38</v>
      </c>
      <c r="R3178" s="25">
        <f>'LISTA DOS ITENS'!$Q3178*'LISTA DOS ITENS'!$M3178</f>
        <v>174.76</v>
      </c>
      <c r="S3178" s="56">
        <f>IF('LISTA DOS ITENS'!$P3178&gt;'LISTA DOS ITENS'!$R3178,'LISTA DOS ITENS'!$P3178,'LISTA DOS ITENS'!$R3178)</f>
        <v>174.76</v>
      </c>
      <c r="T3178" s="25">
        <v>8.589003370110285</v>
      </c>
      <c r="U3178" s="25">
        <f>'LISTA DOS ITENS'!$T3178*'LISTA DOS ITENS'!$M3178</f>
        <v>17.17800674</v>
      </c>
      <c r="V3178" s="56">
        <f t="array" ref="V3178">INDEX('RESUMO - LOTES E VMA'!$F$3:$F$181,MATCH('LISTA DOS ITENS'!$D3178,'RESUMO - LOTES E VMA'!$A$3:$A$181,0))</f>
        <v>13066.58903</v>
      </c>
      <c r="W3178" s="57">
        <f>'LISTA DOS ITENS'!$U3178/'LISTA DOS ITENS'!$V3178</f>
        <v>0.001314651184</v>
      </c>
      <c r="X3178" s="53" t="s">
        <v>53</v>
      </c>
      <c r="Y3178" s="53" t="s">
        <v>290</v>
      </c>
      <c r="Z3178" s="58" t="str">
        <f>'LISTA DOS ITENS'!$F3178&amp;"-"&amp;'LISTA DOS ITENS'!$H3178&amp;"-"&amp;'LISTA DOS ITENS'!$J3178&amp;"-"&amp;'LISTA DOS ITENS'!$K3178&amp;"-"&amp;'LISTA DOS ITENS'!$I3178</f>
        <v>10704112-2101-0026-IMOB/NAC-ED-1000-01.02</v>
      </c>
      <c r="AA3178" s="59" t="str">
        <f t="array" ref="AA3178">INDEX('RESUMO - LOTES E VMA'!$M$3:$M$181,MATCH('LISTA DOS ITENS'!$D3178,'RESUMO - LOTES E VMA'!$A$3:$A$181,0))</f>
        <v>Para Leilão</v>
      </c>
      <c r="AB3178" s="60">
        <f t="array" ref="AB3178">INDEX('RESUMO - LOTES E VMA'!$J$3:$J$181,MATCH('LISTA DOS ITENS'!$D3178,'RESUMO - LOTES E VMA'!$A$3:$A$181,0))</f>
        <v>0.09686102463</v>
      </c>
      <c r="AC3178" s="29" t="str">
        <f t="array" ref="AC3178">INDEX('RESUMO - LOTES E VMA'!$L$3:$L$181,MATCH('LISTA DOS ITENS'!$D3178,'RESUMO - LOTES E VMA'!$A$3:$A$181,0))</f>
        <v>1% do Valor de Comparação do VMA</v>
      </c>
      <c r="AD3178" s="53" t="str">
        <f>VLOOKUP(Tabela1[[#This Row],[Índice]],[1]Planilha1!$A:$A,1,0)</f>
        <v>#ERROR!</v>
      </c>
    </row>
    <row r="3179" ht="15.75" customHeight="1">
      <c r="A3179" s="52">
        <v>260302.0</v>
      </c>
      <c r="B3179" s="53" t="s">
        <v>70</v>
      </c>
      <c r="C3179" s="53" t="s">
        <v>71</v>
      </c>
      <c r="D3179" s="22">
        <v>207454.0</v>
      </c>
      <c r="E3179" s="53" t="s">
        <v>119</v>
      </c>
      <c r="F3179" s="54">
        <v>1.0704112E7</v>
      </c>
      <c r="G3179" s="53" t="s">
        <v>2150</v>
      </c>
      <c r="H3179" s="55">
        <v>2101.0</v>
      </c>
      <c r="I3179" s="55" t="s">
        <v>81</v>
      </c>
      <c r="J3179" s="55" t="s">
        <v>126</v>
      </c>
      <c r="K3179" s="53" t="s">
        <v>125</v>
      </c>
      <c r="L3179" s="53"/>
      <c r="M3179" s="53">
        <v>1.0</v>
      </c>
      <c r="N3179" s="53" t="s">
        <v>52</v>
      </c>
      <c r="O3179" s="25">
        <v>37.29</v>
      </c>
      <c r="P3179" s="25">
        <f>'LISTA DOS ITENS'!$O3179*'LISTA DOS ITENS'!$M3179</f>
        <v>37.29</v>
      </c>
      <c r="Q3179" s="25">
        <v>87.38</v>
      </c>
      <c r="R3179" s="25">
        <f>'LISTA DOS ITENS'!$Q3179*'LISTA DOS ITENS'!$M3179</f>
        <v>87.38</v>
      </c>
      <c r="S3179" s="56">
        <f>IF('LISTA DOS ITENS'!$P3179&gt;'LISTA DOS ITENS'!$R3179,'LISTA DOS ITENS'!$P3179,'LISTA DOS ITENS'!$R3179)</f>
        <v>87.38</v>
      </c>
      <c r="T3179" s="25">
        <v>8.589003370110285</v>
      </c>
      <c r="U3179" s="25">
        <f>'LISTA DOS ITENS'!$T3179*'LISTA DOS ITENS'!$M3179</f>
        <v>8.58900337</v>
      </c>
      <c r="V3179" s="56">
        <f t="array" ref="V3179">INDEX('RESUMO - LOTES E VMA'!$F$3:$F$181,MATCH('LISTA DOS ITENS'!$D3179,'RESUMO - LOTES E VMA'!$A$3:$A$181,0))</f>
        <v>13066.58903</v>
      </c>
      <c r="W3179" s="57">
        <f>'LISTA DOS ITENS'!$U3179/'LISTA DOS ITENS'!$V3179</f>
        <v>0.0006573255921</v>
      </c>
      <c r="X3179" s="53" t="s">
        <v>53</v>
      </c>
      <c r="Y3179" s="53" t="s">
        <v>290</v>
      </c>
      <c r="Z3179" s="58" t="str">
        <f>'LISTA DOS ITENS'!$F3179&amp;"-"&amp;'LISTA DOS ITENS'!$H3179&amp;"-"&amp;'LISTA DOS ITENS'!$J3179&amp;"-"&amp;'LISTA DOS ITENS'!$K3179&amp;"-"&amp;'LISTA DOS ITENS'!$I3179</f>
        <v>10704112-2101-0026-PAR/NAC-ED-1000-01.01</v>
      </c>
      <c r="AA3179" s="59" t="str">
        <f t="array" ref="AA3179">INDEX('RESUMO - LOTES E VMA'!$M$3:$M$181,MATCH('LISTA DOS ITENS'!$D3179,'RESUMO - LOTES E VMA'!$A$3:$A$181,0))</f>
        <v>Para Leilão</v>
      </c>
      <c r="AB3179" s="60">
        <f t="array" ref="AB3179">INDEX('RESUMO - LOTES E VMA'!$J$3:$J$181,MATCH('LISTA DOS ITENS'!$D3179,'RESUMO - LOTES E VMA'!$A$3:$A$181,0))</f>
        <v>0.09686102463</v>
      </c>
      <c r="AC3179" s="29" t="str">
        <f t="array" ref="AC3179">INDEX('RESUMO - LOTES E VMA'!$L$3:$L$181,MATCH('LISTA DOS ITENS'!$D3179,'RESUMO - LOTES E VMA'!$A$3:$A$181,0))</f>
        <v>1% do Valor de Comparação do VMA</v>
      </c>
      <c r="AD3179" s="53" t="str">
        <f>VLOOKUP(Tabela1[[#This Row],[Índice]],[1]Planilha1!$A:$A,1,0)</f>
        <v>#ERROR!</v>
      </c>
    </row>
    <row r="3180" ht="15.75" customHeight="1">
      <c r="A3180" s="52">
        <v>260303.0</v>
      </c>
      <c r="B3180" s="53" t="s">
        <v>70</v>
      </c>
      <c r="C3180" s="53" t="s">
        <v>71</v>
      </c>
      <c r="D3180" s="22">
        <v>207454.0</v>
      </c>
      <c r="E3180" s="53" t="s">
        <v>119</v>
      </c>
      <c r="F3180" s="54">
        <v>1.0704112E7</v>
      </c>
      <c r="G3180" s="53" t="s">
        <v>2150</v>
      </c>
      <c r="H3180" s="55">
        <v>2101.0</v>
      </c>
      <c r="I3180" s="55" t="s">
        <v>130</v>
      </c>
      <c r="J3180" s="55" t="s">
        <v>126</v>
      </c>
      <c r="K3180" s="53" t="s">
        <v>125</v>
      </c>
      <c r="L3180" s="53"/>
      <c r="M3180" s="53">
        <v>2.0</v>
      </c>
      <c r="N3180" s="53" t="s">
        <v>52</v>
      </c>
      <c r="O3180" s="25">
        <v>150.725</v>
      </c>
      <c r="P3180" s="25">
        <f>'LISTA DOS ITENS'!$O3180*'LISTA DOS ITENS'!$M3180</f>
        <v>301.45</v>
      </c>
      <c r="Q3180" s="25">
        <v>87.38</v>
      </c>
      <c r="R3180" s="25">
        <f>'LISTA DOS ITENS'!$Q3180*'LISTA DOS ITENS'!$M3180</f>
        <v>174.76</v>
      </c>
      <c r="S3180" s="56">
        <f>IF('LISTA DOS ITENS'!$P3180&gt;'LISTA DOS ITENS'!$R3180,'LISTA DOS ITENS'!$P3180,'LISTA DOS ITENS'!$R3180)</f>
        <v>301.45</v>
      </c>
      <c r="T3180" s="25">
        <v>8.589003370110285</v>
      </c>
      <c r="U3180" s="25">
        <f>'LISTA DOS ITENS'!$T3180*'LISTA DOS ITENS'!$M3180</f>
        <v>17.17800674</v>
      </c>
      <c r="V3180" s="56">
        <f t="array" ref="V3180">INDEX('RESUMO - LOTES E VMA'!$F$3:$F$181,MATCH('LISTA DOS ITENS'!$D3180,'RESUMO - LOTES E VMA'!$A$3:$A$181,0))</f>
        <v>13066.58903</v>
      </c>
      <c r="W3180" s="57">
        <f>'LISTA DOS ITENS'!$U3180/'LISTA DOS ITENS'!$V3180</f>
        <v>0.001314651184</v>
      </c>
      <c r="X3180" s="53" t="s">
        <v>53</v>
      </c>
      <c r="Y3180" s="53" t="s">
        <v>290</v>
      </c>
      <c r="Z3180" s="58" t="str">
        <f>'LISTA DOS ITENS'!$F3180&amp;"-"&amp;'LISTA DOS ITENS'!$H3180&amp;"-"&amp;'LISTA DOS ITENS'!$J3180&amp;"-"&amp;'LISTA DOS ITENS'!$K3180&amp;"-"&amp;'LISTA DOS ITENS'!$I3180</f>
        <v>10704112-2101-0026-PAR/NAC-ED-1000-01.02</v>
      </c>
      <c r="AA3180" s="59" t="str">
        <f t="array" ref="AA3180">INDEX('RESUMO - LOTES E VMA'!$M$3:$M$181,MATCH('LISTA DOS ITENS'!$D3180,'RESUMO - LOTES E VMA'!$A$3:$A$181,0))</f>
        <v>Para Leilão</v>
      </c>
      <c r="AB3180" s="60">
        <f t="array" ref="AB3180">INDEX('RESUMO - LOTES E VMA'!$J$3:$J$181,MATCH('LISTA DOS ITENS'!$D3180,'RESUMO - LOTES E VMA'!$A$3:$A$181,0))</f>
        <v>0.09686102463</v>
      </c>
      <c r="AC3180" s="29" t="str">
        <f t="array" ref="AC3180">INDEX('RESUMO - LOTES E VMA'!$L$3:$L$181,MATCH('LISTA DOS ITENS'!$D3180,'RESUMO - LOTES E VMA'!$A$3:$A$181,0))</f>
        <v>1% do Valor de Comparação do VMA</v>
      </c>
      <c r="AD3180" s="53" t="str">
        <f>VLOOKUP(Tabela1[[#This Row],[Índice]],[1]Planilha1!$A:$A,1,0)</f>
        <v>#ERROR!</v>
      </c>
    </row>
    <row r="3181" ht="15.75" customHeight="1">
      <c r="A3181" s="52">
        <v>260304.0</v>
      </c>
      <c r="B3181" s="53" t="s">
        <v>70</v>
      </c>
      <c r="C3181" s="53" t="s">
        <v>71</v>
      </c>
      <c r="D3181" s="22">
        <v>207454.0</v>
      </c>
      <c r="E3181" s="53" t="s">
        <v>119</v>
      </c>
      <c r="F3181" s="54">
        <v>1.074933E7</v>
      </c>
      <c r="G3181" s="53" t="s">
        <v>2151</v>
      </c>
      <c r="H3181" s="55">
        <v>2101.0</v>
      </c>
      <c r="I3181" s="55" t="s">
        <v>130</v>
      </c>
      <c r="J3181" s="55" t="s">
        <v>126</v>
      </c>
      <c r="K3181" s="53" t="s">
        <v>80</v>
      </c>
      <c r="L3181" s="53"/>
      <c r="M3181" s="53">
        <v>1.0</v>
      </c>
      <c r="N3181" s="53" t="s">
        <v>52</v>
      </c>
      <c r="O3181" s="25">
        <v>56.52</v>
      </c>
      <c r="P3181" s="25">
        <f>'LISTA DOS ITENS'!$O3181*'LISTA DOS ITENS'!$M3181</f>
        <v>56.52</v>
      </c>
      <c r="Q3181" s="25">
        <v>105.05</v>
      </c>
      <c r="R3181" s="25">
        <f>'LISTA DOS ITENS'!$Q3181*'LISTA DOS ITENS'!$M3181</f>
        <v>105.05</v>
      </c>
      <c r="S3181" s="56">
        <f>IF('LISTA DOS ITENS'!$P3181&gt;'LISTA DOS ITENS'!$R3181,'LISTA DOS ITENS'!$P3181,'LISTA DOS ITENS'!$R3181)</f>
        <v>105.05</v>
      </c>
      <c r="T3181" s="25">
        <v>10.325873243649408</v>
      </c>
      <c r="U3181" s="25">
        <f>'LISTA DOS ITENS'!$T3181*'LISTA DOS ITENS'!$M3181</f>
        <v>10.32587324</v>
      </c>
      <c r="V3181" s="56">
        <f t="array" ref="V3181">INDEX('RESUMO - LOTES E VMA'!$F$3:$F$181,MATCH('LISTA DOS ITENS'!$D3181,'RESUMO - LOTES E VMA'!$A$3:$A$181,0))</f>
        <v>13066.58903</v>
      </c>
      <c r="W3181" s="57">
        <f>'LISTA DOS ITENS'!$U3181/'LISTA DOS ITENS'!$V3181</f>
        <v>0.0007902500967</v>
      </c>
      <c r="X3181" s="53" t="s">
        <v>53</v>
      </c>
      <c r="Y3181" s="53" t="s">
        <v>290</v>
      </c>
      <c r="Z3181" s="58" t="str">
        <f>'LISTA DOS ITENS'!$F3181&amp;"-"&amp;'LISTA DOS ITENS'!$H3181&amp;"-"&amp;'LISTA DOS ITENS'!$J3181&amp;"-"&amp;'LISTA DOS ITENS'!$K3181&amp;"-"&amp;'LISTA DOS ITENS'!$I3181</f>
        <v>10749330-2101-0026-IMOB/NAC-ED-1000-01.02</v>
      </c>
      <c r="AA3181" s="59" t="str">
        <f t="array" ref="AA3181">INDEX('RESUMO - LOTES E VMA'!$M$3:$M$181,MATCH('LISTA DOS ITENS'!$D3181,'RESUMO - LOTES E VMA'!$A$3:$A$181,0))</f>
        <v>Para Leilão</v>
      </c>
      <c r="AB3181" s="60">
        <f t="array" ref="AB3181">INDEX('RESUMO - LOTES E VMA'!$J$3:$J$181,MATCH('LISTA DOS ITENS'!$D3181,'RESUMO - LOTES E VMA'!$A$3:$A$181,0))</f>
        <v>0.09686102463</v>
      </c>
      <c r="AC3181" s="29" t="str">
        <f t="array" ref="AC3181">INDEX('RESUMO - LOTES E VMA'!$L$3:$L$181,MATCH('LISTA DOS ITENS'!$D3181,'RESUMO - LOTES E VMA'!$A$3:$A$181,0))</f>
        <v>1% do Valor de Comparação do VMA</v>
      </c>
      <c r="AD3181" s="53" t="str">
        <f>VLOOKUP(Tabela1[[#This Row],[Índice]],[1]Planilha1!$A:$A,1,0)</f>
        <v>#ERROR!</v>
      </c>
    </row>
    <row r="3182" ht="15.75" customHeight="1">
      <c r="A3182" s="52">
        <v>260305.0</v>
      </c>
      <c r="B3182" s="53" t="s">
        <v>70</v>
      </c>
      <c r="C3182" s="53" t="s">
        <v>71</v>
      </c>
      <c r="D3182" s="22">
        <v>207454.0</v>
      </c>
      <c r="E3182" s="53" t="s">
        <v>119</v>
      </c>
      <c r="F3182" s="54">
        <v>1.074933E7</v>
      </c>
      <c r="G3182" s="53" t="s">
        <v>2151</v>
      </c>
      <c r="H3182" s="55">
        <v>2101.0</v>
      </c>
      <c r="I3182" s="55" t="s">
        <v>130</v>
      </c>
      <c r="J3182" s="55" t="s">
        <v>126</v>
      </c>
      <c r="K3182" s="53" t="s">
        <v>125</v>
      </c>
      <c r="L3182" s="53"/>
      <c r="M3182" s="53">
        <v>1.0</v>
      </c>
      <c r="N3182" s="53" t="s">
        <v>52</v>
      </c>
      <c r="O3182" s="25">
        <v>67.43</v>
      </c>
      <c r="P3182" s="25">
        <f>'LISTA DOS ITENS'!$O3182*'LISTA DOS ITENS'!$M3182</f>
        <v>67.43</v>
      </c>
      <c r="Q3182" s="25">
        <v>105.05</v>
      </c>
      <c r="R3182" s="25">
        <f>'LISTA DOS ITENS'!$Q3182*'LISTA DOS ITENS'!$M3182</f>
        <v>105.05</v>
      </c>
      <c r="S3182" s="56">
        <f>IF('LISTA DOS ITENS'!$P3182&gt;'LISTA DOS ITENS'!$R3182,'LISTA DOS ITENS'!$P3182,'LISTA DOS ITENS'!$R3182)</f>
        <v>105.05</v>
      </c>
      <c r="T3182" s="25">
        <v>10.325873243649408</v>
      </c>
      <c r="U3182" s="25">
        <f>'LISTA DOS ITENS'!$T3182*'LISTA DOS ITENS'!$M3182</f>
        <v>10.32587324</v>
      </c>
      <c r="V3182" s="56">
        <f t="array" ref="V3182">INDEX('RESUMO - LOTES E VMA'!$F$3:$F$181,MATCH('LISTA DOS ITENS'!$D3182,'RESUMO - LOTES E VMA'!$A$3:$A$181,0))</f>
        <v>13066.58903</v>
      </c>
      <c r="W3182" s="57">
        <f>'LISTA DOS ITENS'!$U3182/'LISTA DOS ITENS'!$V3182</f>
        <v>0.0007902500967</v>
      </c>
      <c r="X3182" s="53" t="s">
        <v>53</v>
      </c>
      <c r="Y3182" s="53" t="s">
        <v>290</v>
      </c>
      <c r="Z3182" s="58" t="str">
        <f>'LISTA DOS ITENS'!$F3182&amp;"-"&amp;'LISTA DOS ITENS'!$H3182&amp;"-"&amp;'LISTA DOS ITENS'!$J3182&amp;"-"&amp;'LISTA DOS ITENS'!$K3182&amp;"-"&amp;'LISTA DOS ITENS'!$I3182</f>
        <v>10749330-2101-0026-PAR/NAC-ED-1000-01.02</v>
      </c>
      <c r="AA3182" s="59" t="str">
        <f t="array" ref="AA3182">INDEX('RESUMO - LOTES E VMA'!$M$3:$M$181,MATCH('LISTA DOS ITENS'!$D3182,'RESUMO - LOTES E VMA'!$A$3:$A$181,0))</f>
        <v>Para Leilão</v>
      </c>
      <c r="AB3182" s="60">
        <f t="array" ref="AB3182">INDEX('RESUMO - LOTES E VMA'!$J$3:$J$181,MATCH('LISTA DOS ITENS'!$D3182,'RESUMO - LOTES E VMA'!$A$3:$A$181,0))</f>
        <v>0.09686102463</v>
      </c>
      <c r="AC3182" s="29" t="str">
        <f t="array" ref="AC3182">INDEX('RESUMO - LOTES E VMA'!$L$3:$L$181,MATCH('LISTA DOS ITENS'!$D3182,'RESUMO - LOTES E VMA'!$A$3:$A$181,0))</f>
        <v>1% do Valor de Comparação do VMA</v>
      </c>
      <c r="AD3182" s="53" t="str">
        <f>VLOOKUP(Tabela1[[#This Row],[Índice]],[1]Planilha1!$A:$A,1,0)</f>
        <v>#ERROR!</v>
      </c>
    </row>
    <row r="3183" ht="15.75" customHeight="1">
      <c r="A3183" s="52">
        <v>260306.0</v>
      </c>
      <c r="B3183" s="53" t="s">
        <v>70</v>
      </c>
      <c r="C3183" s="53" t="s">
        <v>71</v>
      </c>
      <c r="D3183" s="22">
        <v>207454.0</v>
      </c>
      <c r="E3183" s="53" t="s">
        <v>119</v>
      </c>
      <c r="F3183" s="54">
        <v>1.074933E7</v>
      </c>
      <c r="G3183" s="53" t="s">
        <v>2151</v>
      </c>
      <c r="H3183" s="55">
        <v>2101.0</v>
      </c>
      <c r="I3183" s="55" t="s">
        <v>130</v>
      </c>
      <c r="J3183" s="55" t="s">
        <v>126</v>
      </c>
      <c r="K3183" s="53" t="s">
        <v>57</v>
      </c>
      <c r="L3183" s="53"/>
      <c r="M3183" s="53">
        <v>4.0</v>
      </c>
      <c r="N3183" s="53" t="s">
        <v>52</v>
      </c>
      <c r="O3183" s="25">
        <v>1.0</v>
      </c>
      <c r="P3183" s="25">
        <f>'LISTA DOS ITENS'!$O3183*'LISTA DOS ITENS'!$M3183</f>
        <v>4</v>
      </c>
      <c r="Q3183" s="25">
        <v>105.05</v>
      </c>
      <c r="R3183" s="25">
        <f>'LISTA DOS ITENS'!$Q3183*'LISTA DOS ITENS'!$M3183</f>
        <v>420.2</v>
      </c>
      <c r="S3183" s="56">
        <f>IF('LISTA DOS ITENS'!$P3183&gt;'LISTA DOS ITENS'!$R3183,'LISTA DOS ITENS'!$P3183,'LISTA DOS ITENS'!$R3183)</f>
        <v>420.2</v>
      </c>
      <c r="T3183" s="25">
        <v>10.325873243649408</v>
      </c>
      <c r="U3183" s="25">
        <f>'LISTA DOS ITENS'!$T3183*'LISTA DOS ITENS'!$M3183</f>
        <v>41.30349297</v>
      </c>
      <c r="V3183" s="56">
        <f t="array" ref="V3183">INDEX('RESUMO - LOTES E VMA'!$F$3:$F$181,MATCH('LISTA DOS ITENS'!$D3183,'RESUMO - LOTES E VMA'!$A$3:$A$181,0))</f>
        <v>13066.58903</v>
      </c>
      <c r="W3183" s="57">
        <f>'LISTA DOS ITENS'!$U3183/'LISTA DOS ITENS'!$V3183</f>
        <v>0.003161000387</v>
      </c>
      <c r="X3183" s="53" t="s">
        <v>53</v>
      </c>
      <c r="Y3183" s="53" t="s">
        <v>290</v>
      </c>
      <c r="Z3183" s="58" t="str">
        <f>'LISTA DOS ITENS'!$F3183&amp;"-"&amp;'LISTA DOS ITENS'!$H3183&amp;"-"&amp;'LISTA DOS ITENS'!$J3183&amp;"-"&amp;'LISTA DOS ITENS'!$K3183&amp;"-"&amp;'LISTA DOS ITENS'!$I3183</f>
        <v>10749330-2101-0026-USADO-ED-1000-01.02</v>
      </c>
      <c r="AA3183" s="59" t="str">
        <f t="array" ref="AA3183">INDEX('RESUMO - LOTES E VMA'!$M$3:$M$181,MATCH('LISTA DOS ITENS'!$D3183,'RESUMO - LOTES E VMA'!$A$3:$A$181,0))</f>
        <v>Para Leilão</v>
      </c>
      <c r="AB3183" s="60">
        <f t="array" ref="AB3183">INDEX('RESUMO - LOTES E VMA'!$J$3:$J$181,MATCH('LISTA DOS ITENS'!$D3183,'RESUMO - LOTES E VMA'!$A$3:$A$181,0))</f>
        <v>0.09686102463</v>
      </c>
      <c r="AC3183" s="29" t="str">
        <f t="array" ref="AC3183">INDEX('RESUMO - LOTES E VMA'!$L$3:$L$181,MATCH('LISTA DOS ITENS'!$D3183,'RESUMO - LOTES E VMA'!$A$3:$A$181,0))</f>
        <v>1% do Valor de Comparação do VMA</v>
      </c>
      <c r="AD3183" s="53" t="str">
        <f>VLOOKUP(Tabela1[[#This Row],[Índice]],[1]Planilha1!$A:$A,1,0)</f>
        <v>#ERROR!</v>
      </c>
    </row>
    <row r="3184" ht="15.75" customHeight="1">
      <c r="A3184" s="52">
        <v>260307.0</v>
      </c>
      <c r="B3184" s="53" t="s">
        <v>70</v>
      </c>
      <c r="C3184" s="53" t="s">
        <v>71</v>
      </c>
      <c r="D3184" s="22">
        <v>207454.0</v>
      </c>
      <c r="E3184" s="53" t="s">
        <v>119</v>
      </c>
      <c r="F3184" s="54">
        <v>1.0860435E7</v>
      </c>
      <c r="G3184" s="53" t="s">
        <v>2152</v>
      </c>
      <c r="H3184" s="55">
        <v>2101.0</v>
      </c>
      <c r="I3184" s="55" t="s">
        <v>81</v>
      </c>
      <c r="J3184" s="55" t="s">
        <v>126</v>
      </c>
      <c r="K3184" s="53" t="s">
        <v>80</v>
      </c>
      <c r="L3184" s="53"/>
      <c r="M3184" s="53">
        <v>2.0</v>
      </c>
      <c r="N3184" s="53" t="s">
        <v>52</v>
      </c>
      <c r="O3184" s="25">
        <v>89.865</v>
      </c>
      <c r="P3184" s="25">
        <f>'LISTA DOS ITENS'!$O3184*'LISTA DOS ITENS'!$M3184</f>
        <v>179.73</v>
      </c>
      <c r="Q3184" s="25">
        <v>43.6</v>
      </c>
      <c r="R3184" s="25">
        <f>'LISTA DOS ITENS'!$Q3184*'LISTA DOS ITENS'!$M3184</f>
        <v>87.2</v>
      </c>
      <c r="S3184" s="56">
        <f>IF('LISTA DOS ITENS'!$P3184&gt;'LISTA DOS ITENS'!$R3184,'LISTA DOS ITENS'!$P3184,'LISTA DOS ITENS'!$R3184)</f>
        <v>179.73</v>
      </c>
      <c r="T3184" s="25">
        <v>4.285655149196708</v>
      </c>
      <c r="U3184" s="25">
        <f>'LISTA DOS ITENS'!$T3184*'LISTA DOS ITENS'!$M3184</f>
        <v>8.571310298</v>
      </c>
      <c r="V3184" s="56">
        <f t="array" ref="V3184">INDEX('RESUMO - LOTES E VMA'!$F$3:$F$181,MATCH('LISTA DOS ITENS'!$D3184,'RESUMO - LOTES E VMA'!$A$3:$A$181,0))</f>
        <v>13066.58903</v>
      </c>
      <c r="W3184" s="57">
        <f>'LISTA DOS ITENS'!$U3184/'LISTA DOS ITENS'!$V3184</f>
        <v>0.0006559715224</v>
      </c>
      <c r="X3184" s="53" t="s">
        <v>53</v>
      </c>
      <c r="Y3184" s="53" t="s">
        <v>290</v>
      </c>
      <c r="Z3184" s="58" t="str">
        <f>'LISTA DOS ITENS'!$F3184&amp;"-"&amp;'LISTA DOS ITENS'!$H3184&amp;"-"&amp;'LISTA DOS ITENS'!$J3184&amp;"-"&amp;'LISTA DOS ITENS'!$K3184&amp;"-"&amp;'LISTA DOS ITENS'!$I3184</f>
        <v>10860435-2101-0026-IMOB/NAC-ED-1000-01.01</v>
      </c>
      <c r="AA3184" s="59" t="str">
        <f t="array" ref="AA3184">INDEX('RESUMO - LOTES E VMA'!$M$3:$M$181,MATCH('LISTA DOS ITENS'!$D3184,'RESUMO - LOTES E VMA'!$A$3:$A$181,0))</f>
        <v>Para Leilão</v>
      </c>
      <c r="AB3184" s="60">
        <f t="array" ref="AB3184">INDEX('RESUMO - LOTES E VMA'!$J$3:$J$181,MATCH('LISTA DOS ITENS'!$D3184,'RESUMO - LOTES E VMA'!$A$3:$A$181,0))</f>
        <v>0.09686102463</v>
      </c>
      <c r="AC3184" s="29" t="str">
        <f t="array" ref="AC3184">INDEX('RESUMO - LOTES E VMA'!$L$3:$L$181,MATCH('LISTA DOS ITENS'!$D3184,'RESUMO - LOTES E VMA'!$A$3:$A$181,0))</f>
        <v>1% do Valor de Comparação do VMA</v>
      </c>
      <c r="AD3184" s="53" t="str">
        <f>VLOOKUP(Tabela1[[#This Row],[Índice]],[1]Planilha1!$A:$A,1,0)</f>
        <v>#ERROR!</v>
      </c>
    </row>
    <row r="3185" ht="15.75" customHeight="1">
      <c r="A3185" s="52">
        <v>260308.0</v>
      </c>
      <c r="B3185" s="53" t="s">
        <v>70</v>
      </c>
      <c r="C3185" s="53" t="s">
        <v>71</v>
      </c>
      <c r="D3185" s="22">
        <v>207454.0</v>
      </c>
      <c r="E3185" s="53" t="s">
        <v>119</v>
      </c>
      <c r="F3185" s="54">
        <v>1.0860435E7</v>
      </c>
      <c r="G3185" s="53" t="s">
        <v>2152</v>
      </c>
      <c r="H3185" s="55">
        <v>2101.0</v>
      </c>
      <c r="I3185" s="55" t="s">
        <v>81</v>
      </c>
      <c r="J3185" s="55" t="s">
        <v>126</v>
      </c>
      <c r="K3185" s="53" t="s">
        <v>57</v>
      </c>
      <c r="L3185" s="53"/>
      <c r="M3185" s="53">
        <v>2.0</v>
      </c>
      <c r="N3185" s="53" t="s">
        <v>52</v>
      </c>
      <c r="O3185" s="25">
        <v>1.0</v>
      </c>
      <c r="P3185" s="25">
        <f>'LISTA DOS ITENS'!$O3185*'LISTA DOS ITENS'!$M3185</f>
        <v>2</v>
      </c>
      <c r="Q3185" s="25">
        <v>43.6</v>
      </c>
      <c r="R3185" s="25">
        <f>'LISTA DOS ITENS'!$Q3185*'LISTA DOS ITENS'!$M3185</f>
        <v>87.2</v>
      </c>
      <c r="S3185" s="56">
        <f>IF('LISTA DOS ITENS'!$P3185&gt;'LISTA DOS ITENS'!$R3185,'LISTA DOS ITENS'!$P3185,'LISTA DOS ITENS'!$R3185)</f>
        <v>87.2</v>
      </c>
      <c r="T3185" s="25">
        <v>4.285655149196708</v>
      </c>
      <c r="U3185" s="25">
        <f>'LISTA DOS ITENS'!$T3185*'LISTA DOS ITENS'!$M3185</f>
        <v>8.571310298</v>
      </c>
      <c r="V3185" s="56">
        <f t="array" ref="V3185">INDEX('RESUMO - LOTES E VMA'!$F$3:$F$181,MATCH('LISTA DOS ITENS'!$D3185,'RESUMO - LOTES E VMA'!$A$3:$A$181,0))</f>
        <v>13066.58903</v>
      </c>
      <c r="W3185" s="57">
        <f>'LISTA DOS ITENS'!$U3185/'LISTA DOS ITENS'!$V3185</f>
        <v>0.0006559715224</v>
      </c>
      <c r="X3185" s="53" t="s">
        <v>53</v>
      </c>
      <c r="Y3185" s="53" t="s">
        <v>290</v>
      </c>
      <c r="Z3185" s="58" t="str">
        <f>'LISTA DOS ITENS'!$F3185&amp;"-"&amp;'LISTA DOS ITENS'!$H3185&amp;"-"&amp;'LISTA DOS ITENS'!$J3185&amp;"-"&amp;'LISTA DOS ITENS'!$K3185&amp;"-"&amp;'LISTA DOS ITENS'!$I3185</f>
        <v>10860435-2101-0026-USADO-ED-1000-01.01</v>
      </c>
      <c r="AA3185" s="59" t="str">
        <f t="array" ref="AA3185">INDEX('RESUMO - LOTES E VMA'!$M$3:$M$181,MATCH('LISTA DOS ITENS'!$D3185,'RESUMO - LOTES E VMA'!$A$3:$A$181,0))</f>
        <v>Para Leilão</v>
      </c>
      <c r="AB3185" s="60">
        <f t="array" ref="AB3185">INDEX('RESUMO - LOTES E VMA'!$J$3:$J$181,MATCH('LISTA DOS ITENS'!$D3185,'RESUMO - LOTES E VMA'!$A$3:$A$181,0))</f>
        <v>0.09686102463</v>
      </c>
      <c r="AC3185" s="29" t="str">
        <f t="array" ref="AC3185">INDEX('RESUMO - LOTES E VMA'!$L$3:$L$181,MATCH('LISTA DOS ITENS'!$D3185,'RESUMO - LOTES E VMA'!$A$3:$A$181,0))</f>
        <v>1% do Valor de Comparação do VMA</v>
      </c>
      <c r="AD3185" s="53" t="str">
        <f>VLOOKUP(Tabela1[[#This Row],[Índice]],[1]Planilha1!$A:$A,1,0)</f>
        <v>#ERROR!</v>
      </c>
    </row>
    <row r="3186" ht="15.75" customHeight="1">
      <c r="A3186" s="52">
        <v>260309.0</v>
      </c>
      <c r="B3186" s="53" t="s">
        <v>70</v>
      </c>
      <c r="C3186" s="53" t="s">
        <v>71</v>
      </c>
      <c r="D3186" s="22">
        <v>207454.0</v>
      </c>
      <c r="E3186" s="53" t="s">
        <v>119</v>
      </c>
      <c r="F3186" s="54">
        <v>1.0003781E7</v>
      </c>
      <c r="G3186" s="53" t="s">
        <v>2153</v>
      </c>
      <c r="H3186" s="55">
        <v>2170.0</v>
      </c>
      <c r="I3186" s="55"/>
      <c r="J3186" s="55" t="s">
        <v>126</v>
      </c>
      <c r="K3186" s="53" t="s">
        <v>73</v>
      </c>
      <c r="L3186" s="53"/>
      <c r="M3186" s="53">
        <v>10.0</v>
      </c>
      <c r="N3186" s="53" t="s">
        <v>52</v>
      </c>
      <c r="O3186" s="25">
        <v>22.650000000000002</v>
      </c>
      <c r="P3186" s="25">
        <f>'LISTA DOS ITENS'!$O3186*'LISTA DOS ITENS'!$M3186</f>
        <v>226.5</v>
      </c>
      <c r="Q3186" s="25">
        <v>22.65</v>
      </c>
      <c r="R3186" s="25">
        <f>'LISTA DOS ITENS'!$Q3186*'LISTA DOS ITENS'!$M3186</f>
        <v>226.5</v>
      </c>
      <c r="S3186" s="56">
        <f>IF('LISTA DOS ITENS'!$P3186&gt;'LISTA DOS ITENS'!$R3186,'LISTA DOS ITENS'!$P3186,'LISTA DOS ITENS'!$R3186)</f>
        <v>226.5</v>
      </c>
      <c r="T3186" s="25">
        <v>2.226378191039116</v>
      </c>
      <c r="U3186" s="25">
        <f>'LISTA DOS ITENS'!$T3186*'LISTA DOS ITENS'!$M3186</f>
        <v>22.26378191</v>
      </c>
      <c r="V3186" s="56">
        <f t="array" ref="V3186">INDEX('RESUMO - LOTES E VMA'!$F$3:$F$181,MATCH('LISTA DOS ITENS'!$D3186,'RESUMO - LOTES E VMA'!$A$3:$A$181,0))</f>
        <v>13066.58903</v>
      </c>
      <c r="W3186" s="57">
        <f>'LISTA DOS ITENS'!$U3186/'LISTA DOS ITENS'!$V3186</f>
        <v>0.001703870984</v>
      </c>
      <c r="X3186" s="53" t="s">
        <v>53</v>
      </c>
      <c r="Y3186" s="53" t="s">
        <v>290</v>
      </c>
      <c r="Z3186" s="58" t="str">
        <f>'LISTA DOS ITENS'!$F3186&amp;"-"&amp;'LISTA DOS ITENS'!$H3186&amp;"-"&amp;'LISTA DOS ITENS'!$J3186&amp;"-"&amp;'LISTA DOS ITENS'!$K3186&amp;"-"&amp;'LISTA DOS ITENS'!$I3186</f>
        <v>10003781-2170-0026-CONS/NAC-</v>
      </c>
      <c r="AA3186" s="59" t="str">
        <f t="array" ref="AA3186">INDEX('RESUMO - LOTES E VMA'!$M$3:$M$181,MATCH('LISTA DOS ITENS'!$D3186,'RESUMO - LOTES E VMA'!$A$3:$A$181,0))</f>
        <v>Para Leilão</v>
      </c>
      <c r="AB3186" s="60">
        <f t="array" ref="AB3186">INDEX('RESUMO - LOTES E VMA'!$J$3:$J$181,MATCH('LISTA DOS ITENS'!$D3186,'RESUMO - LOTES E VMA'!$A$3:$A$181,0))</f>
        <v>0.09686102463</v>
      </c>
      <c r="AC3186" s="29" t="str">
        <f t="array" ref="AC3186">INDEX('RESUMO - LOTES E VMA'!$L$3:$L$181,MATCH('LISTA DOS ITENS'!$D3186,'RESUMO - LOTES E VMA'!$A$3:$A$181,0))</f>
        <v>1% do Valor de Comparação do VMA</v>
      </c>
      <c r="AD3186" s="53" t="str">
        <f>VLOOKUP(Tabela1[[#This Row],[Índice]],[1]Planilha1!$A:$A,1,0)</f>
        <v>#ERROR!</v>
      </c>
    </row>
    <row r="3187" ht="15.75" customHeight="1">
      <c r="A3187" s="52">
        <v>260310.0</v>
      </c>
      <c r="B3187" s="53" t="s">
        <v>70</v>
      </c>
      <c r="C3187" s="53" t="s">
        <v>71</v>
      </c>
      <c r="D3187" s="22">
        <v>207454.0</v>
      </c>
      <c r="E3187" s="53" t="s">
        <v>119</v>
      </c>
      <c r="F3187" s="54">
        <v>1.0003786E7</v>
      </c>
      <c r="G3187" s="53" t="s">
        <v>2133</v>
      </c>
      <c r="H3187" s="55">
        <v>2170.0</v>
      </c>
      <c r="I3187" s="55"/>
      <c r="J3187" s="55" t="s">
        <v>126</v>
      </c>
      <c r="K3187" s="53" t="s">
        <v>73</v>
      </c>
      <c r="L3187" s="53"/>
      <c r="M3187" s="53">
        <v>1.0</v>
      </c>
      <c r="N3187" s="53" t="s">
        <v>52</v>
      </c>
      <c r="O3187" s="25">
        <v>23.36</v>
      </c>
      <c r="P3187" s="25">
        <f>'LISTA DOS ITENS'!$O3187*'LISTA DOS ITENS'!$M3187</f>
        <v>23.36</v>
      </c>
      <c r="Q3187" s="25">
        <v>47.83</v>
      </c>
      <c r="R3187" s="25">
        <f>'LISTA DOS ITENS'!$Q3187*'LISTA DOS ITENS'!$M3187</f>
        <v>47.83</v>
      </c>
      <c r="S3187" s="56">
        <f>IF('LISTA DOS ITENS'!$P3187&gt;'LISTA DOS ITENS'!$R3187,'LISTA DOS ITENS'!$P3187,'LISTA DOS ITENS'!$R3187)</f>
        <v>47.83</v>
      </c>
      <c r="T3187" s="25">
        <v>4.701442334543087</v>
      </c>
      <c r="U3187" s="25">
        <f>'LISTA DOS ITENS'!$T3187*'LISTA DOS ITENS'!$M3187</f>
        <v>4.701442335</v>
      </c>
      <c r="V3187" s="56">
        <f t="array" ref="V3187">INDEX('RESUMO - LOTES E VMA'!$F$3:$F$181,MATCH('LISTA DOS ITENS'!$D3187,'RESUMO - LOTES E VMA'!$A$3:$A$181,0))</f>
        <v>13066.58903</v>
      </c>
      <c r="W3187" s="57">
        <f>'LISTA DOS ITENS'!$U3187/'LISTA DOS ITENS'!$V3187</f>
        <v>0.0003598063981</v>
      </c>
      <c r="X3187" s="53" t="s">
        <v>53</v>
      </c>
      <c r="Y3187" s="53" t="s">
        <v>290</v>
      </c>
      <c r="Z3187" s="58" t="str">
        <f>'LISTA DOS ITENS'!$F3187&amp;"-"&amp;'LISTA DOS ITENS'!$H3187&amp;"-"&amp;'LISTA DOS ITENS'!$J3187&amp;"-"&amp;'LISTA DOS ITENS'!$K3187&amp;"-"&amp;'LISTA DOS ITENS'!$I3187</f>
        <v>10003786-2170-0026-CONS/NAC-</v>
      </c>
      <c r="AA3187" s="59" t="str">
        <f t="array" ref="AA3187">INDEX('RESUMO - LOTES E VMA'!$M$3:$M$181,MATCH('LISTA DOS ITENS'!$D3187,'RESUMO - LOTES E VMA'!$A$3:$A$181,0))</f>
        <v>Para Leilão</v>
      </c>
      <c r="AB3187" s="60">
        <f t="array" ref="AB3187">INDEX('RESUMO - LOTES E VMA'!$J$3:$J$181,MATCH('LISTA DOS ITENS'!$D3187,'RESUMO - LOTES E VMA'!$A$3:$A$181,0))</f>
        <v>0.09686102463</v>
      </c>
      <c r="AC3187" s="29" t="str">
        <f t="array" ref="AC3187">INDEX('RESUMO - LOTES E VMA'!$L$3:$L$181,MATCH('LISTA DOS ITENS'!$D3187,'RESUMO - LOTES E VMA'!$A$3:$A$181,0))</f>
        <v>1% do Valor de Comparação do VMA</v>
      </c>
      <c r="AD3187" s="53" t="str">
        <f>VLOOKUP(Tabela1[[#This Row],[Índice]],[1]Planilha1!$A:$A,1,0)</f>
        <v>#ERROR!</v>
      </c>
    </row>
    <row r="3188" ht="15.75" customHeight="1">
      <c r="A3188" s="52">
        <v>260311.0</v>
      </c>
      <c r="B3188" s="53" t="s">
        <v>70</v>
      </c>
      <c r="C3188" s="53" t="s">
        <v>71</v>
      </c>
      <c r="D3188" s="22">
        <v>207454.0</v>
      </c>
      <c r="E3188" s="53" t="s">
        <v>119</v>
      </c>
      <c r="F3188" s="54">
        <v>1.0003798E7</v>
      </c>
      <c r="G3188" s="53" t="s">
        <v>2129</v>
      </c>
      <c r="H3188" s="55">
        <v>2170.0</v>
      </c>
      <c r="I3188" s="55"/>
      <c r="J3188" s="55" t="s">
        <v>126</v>
      </c>
      <c r="K3188" s="53" t="s">
        <v>73</v>
      </c>
      <c r="L3188" s="53"/>
      <c r="M3188" s="53">
        <v>1.0</v>
      </c>
      <c r="N3188" s="53" t="s">
        <v>52</v>
      </c>
      <c r="O3188" s="25">
        <v>95.05</v>
      </c>
      <c r="P3188" s="25">
        <f>'LISTA DOS ITENS'!$O3188*'LISTA DOS ITENS'!$M3188</f>
        <v>95.05</v>
      </c>
      <c r="Q3188" s="25">
        <v>435.3</v>
      </c>
      <c r="R3188" s="25">
        <f>'LISTA DOS ITENS'!$Q3188*'LISTA DOS ITENS'!$M3188</f>
        <v>435.3</v>
      </c>
      <c r="S3188" s="56">
        <f>IF('LISTA DOS ITENS'!$P3188&gt;'LISTA DOS ITENS'!$R3188,'LISTA DOS ITENS'!$P3188,'LISTA DOS ITENS'!$R3188)</f>
        <v>435.3</v>
      </c>
      <c r="T3188" s="25">
        <v>42.787745101957036</v>
      </c>
      <c r="U3188" s="25">
        <f>'LISTA DOS ITENS'!$T3188*'LISTA DOS ITENS'!$M3188</f>
        <v>42.7877451</v>
      </c>
      <c r="V3188" s="56">
        <f t="array" ref="V3188">INDEX('RESUMO - LOTES E VMA'!$F$3:$F$181,MATCH('LISTA DOS ITENS'!$D3188,'RESUMO - LOTES E VMA'!$A$3:$A$181,0))</f>
        <v>13066.58903</v>
      </c>
      <c r="W3188" s="57">
        <f>'LISTA DOS ITENS'!$U3188/'LISTA DOS ITENS'!$V3188</f>
        <v>0.003274591786</v>
      </c>
      <c r="X3188" s="53" t="s">
        <v>53</v>
      </c>
      <c r="Y3188" s="53" t="s">
        <v>290</v>
      </c>
      <c r="Z3188" s="58" t="str">
        <f>'LISTA DOS ITENS'!$F3188&amp;"-"&amp;'LISTA DOS ITENS'!$H3188&amp;"-"&amp;'LISTA DOS ITENS'!$J3188&amp;"-"&amp;'LISTA DOS ITENS'!$K3188&amp;"-"&amp;'LISTA DOS ITENS'!$I3188</f>
        <v>10003798-2170-0026-CONS/NAC-</v>
      </c>
      <c r="AA3188" s="59" t="str">
        <f t="array" ref="AA3188">INDEX('RESUMO - LOTES E VMA'!$M$3:$M$181,MATCH('LISTA DOS ITENS'!$D3188,'RESUMO - LOTES E VMA'!$A$3:$A$181,0))</f>
        <v>Para Leilão</v>
      </c>
      <c r="AB3188" s="60">
        <f t="array" ref="AB3188">INDEX('RESUMO - LOTES E VMA'!$J$3:$J$181,MATCH('LISTA DOS ITENS'!$D3188,'RESUMO - LOTES E VMA'!$A$3:$A$181,0))</f>
        <v>0.09686102463</v>
      </c>
      <c r="AC3188" s="29" t="str">
        <f t="array" ref="AC3188">INDEX('RESUMO - LOTES E VMA'!$L$3:$L$181,MATCH('LISTA DOS ITENS'!$D3188,'RESUMO - LOTES E VMA'!$A$3:$A$181,0))</f>
        <v>1% do Valor de Comparação do VMA</v>
      </c>
      <c r="AD3188" s="53" t="str">
        <f>VLOOKUP(Tabela1[[#This Row],[Índice]],[1]Planilha1!$A:$A,1,0)</f>
        <v>#ERROR!</v>
      </c>
    </row>
    <row r="3189" ht="15.75" customHeight="1">
      <c r="A3189" s="52">
        <v>260312.0</v>
      </c>
      <c r="B3189" s="53" t="s">
        <v>70</v>
      </c>
      <c r="C3189" s="53" t="s">
        <v>71</v>
      </c>
      <c r="D3189" s="22">
        <v>207454.0</v>
      </c>
      <c r="E3189" s="53" t="s">
        <v>119</v>
      </c>
      <c r="F3189" s="54">
        <v>1.1264386E7</v>
      </c>
      <c r="G3189" s="53" t="s">
        <v>2154</v>
      </c>
      <c r="H3189" s="55">
        <v>2170.0</v>
      </c>
      <c r="I3189" s="55"/>
      <c r="J3189" s="55" t="s">
        <v>126</v>
      </c>
      <c r="K3189" s="53" t="s">
        <v>80</v>
      </c>
      <c r="L3189" s="53"/>
      <c r="M3189" s="53">
        <v>2.0</v>
      </c>
      <c r="N3189" s="53" t="s">
        <v>52</v>
      </c>
      <c r="O3189" s="25">
        <v>56.715</v>
      </c>
      <c r="P3189" s="25">
        <f>'LISTA DOS ITENS'!$O3189*'LISTA DOS ITENS'!$M3189</f>
        <v>113.43</v>
      </c>
      <c r="Q3189" s="25">
        <v>54.66</v>
      </c>
      <c r="R3189" s="25">
        <f>'LISTA DOS ITENS'!$Q3189*'LISTA DOS ITENS'!$M3189</f>
        <v>109.32</v>
      </c>
      <c r="S3189" s="56">
        <f>IF('LISTA DOS ITENS'!$P3189&gt;'LISTA DOS ITENS'!$R3189,'LISTA DOS ITENS'!$P3189,'LISTA DOS ITENS'!$R3189)</f>
        <v>113.43</v>
      </c>
      <c r="T3189" s="25">
        <v>5.372796111355323</v>
      </c>
      <c r="U3189" s="25">
        <f>'LISTA DOS ITENS'!$T3189*'LISTA DOS ITENS'!$M3189</f>
        <v>10.74559222</v>
      </c>
      <c r="V3189" s="56">
        <f t="array" ref="V3189">INDEX('RESUMO - LOTES E VMA'!$F$3:$F$181,MATCH('LISTA DOS ITENS'!$D3189,'RESUMO - LOTES E VMA'!$A$3:$A$181,0))</f>
        <v>13066.58903</v>
      </c>
      <c r="W3189" s="57">
        <f>'LISTA DOS ITENS'!$U3189/'LISTA DOS ITENS'!$V3189</f>
        <v>0.000822371638</v>
      </c>
      <c r="X3189" s="53" t="s">
        <v>53</v>
      </c>
      <c r="Y3189" s="53" t="s">
        <v>290</v>
      </c>
      <c r="Z3189" s="58" t="str">
        <f>'LISTA DOS ITENS'!$F3189&amp;"-"&amp;'LISTA DOS ITENS'!$H3189&amp;"-"&amp;'LISTA DOS ITENS'!$J3189&amp;"-"&amp;'LISTA DOS ITENS'!$K3189&amp;"-"&amp;'LISTA DOS ITENS'!$I3189</f>
        <v>11264386-2170-0026-IMOB/NAC-</v>
      </c>
      <c r="AA3189" s="59" t="str">
        <f t="array" ref="AA3189">INDEX('RESUMO - LOTES E VMA'!$M$3:$M$181,MATCH('LISTA DOS ITENS'!$D3189,'RESUMO - LOTES E VMA'!$A$3:$A$181,0))</f>
        <v>Para Leilão</v>
      </c>
      <c r="AB3189" s="60">
        <f t="array" ref="AB3189">INDEX('RESUMO - LOTES E VMA'!$J$3:$J$181,MATCH('LISTA DOS ITENS'!$D3189,'RESUMO - LOTES E VMA'!$A$3:$A$181,0))</f>
        <v>0.09686102463</v>
      </c>
      <c r="AC3189" s="29" t="str">
        <f t="array" ref="AC3189">INDEX('RESUMO - LOTES E VMA'!$L$3:$L$181,MATCH('LISTA DOS ITENS'!$D3189,'RESUMO - LOTES E VMA'!$A$3:$A$181,0))</f>
        <v>1% do Valor de Comparação do VMA</v>
      </c>
      <c r="AD3189" s="53" t="str">
        <f>VLOOKUP(Tabela1[[#This Row],[Índice]],[1]Planilha1!$A:$A,1,0)</f>
        <v>#ERROR!</v>
      </c>
    </row>
    <row r="3190" ht="15.75" customHeight="1">
      <c r="A3190" s="52">
        <v>260313.0</v>
      </c>
      <c r="B3190" s="53" t="s">
        <v>70</v>
      </c>
      <c r="C3190" s="53" t="s">
        <v>71</v>
      </c>
      <c r="D3190" s="22">
        <v>207454.0</v>
      </c>
      <c r="E3190" s="53" t="s">
        <v>119</v>
      </c>
      <c r="F3190" s="54">
        <v>1.0003783E7</v>
      </c>
      <c r="G3190" s="53" t="s">
        <v>2131</v>
      </c>
      <c r="H3190" s="55">
        <v>2201.0</v>
      </c>
      <c r="I3190" s="55"/>
      <c r="J3190" s="55" t="s">
        <v>126</v>
      </c>
      <c r="K3190" s="53" t="s">
        <v>73</v>
      </c>
      <c r="L3190" s="53"/>
      <c r="M3190" s="53">
        <v>63.0</v>
      </c>
      <c r="N3190" s="53" t="s">
        <v>52</v>
      </c>
      <c r="O3190" s="25">
        <v>31.44206349206349</v>
      </c>
      <c r="P3190" s="25">
        <f>'LISTA DOS ITENS'!$O3190*'LISTA DOS ITENS'!$M3190</f>
        <v>1980.85</v>
      </c>
      <c r="Q3190" s="25">
        <v>31.44</v>
      </c>
      <c r="R3190" s="25">
        <f>'LISTA DOS ITENS'!$Q3190*'LISTA DOS ITENS'!$M3190</f>
        <v>1980.72</v>
      </c>
      <c r="S3190" s="56">
        <f>IF('LISTA DOS ITENS'!$P3190&gt;'LISTA DOS ITENS'!$R3190,'LISTA DOS ITENS'!$P3190,'LISTA DOS ITENS'!$R3190)</f>
        <v>1980.85</v>
      </c>
      <c r="T3190" s="25">
        <v>3.090389859879462</v>
      </c>
      <c r="U3190" s="25">
        <f>'LISTA DOS ITENS'!$T3190*'LISTA DOS ITENS'!$M3190</f>
        <v>194.6945612</v>
      </c>
      <c r="V3190" s="56">
        <f t="array" ref="V3190">INDEX('RESUMO - LOTES E VMA'!$F$3:$F$181,MATCH('LISTA DOS ITENS'!$D3190,'RESUMO - LOTES E VMA'!$A$3:$A$181,0))</f>
        <v>13066.58903</v>
      </c>
      <c r="W3190" s="57">
        <f>'LISTA DOS ITENS'!$U3190/'LISTA DOS ITENS'!$V3190</f>
        <v>0.0149001825</v>
      </c>
      <c r="X3190" s="53" t="s">
        <v>53</v>
      </c>
      <c r="Y3190" s="53" t="s">
        <v>290</v>
      </c>
      <c r="Z3190" s="58" t="str">
        <f>'LISTA DOS ITENS'!$F3190&amp;"-"&amp;'LISTA DOS ITENS'!$H3190&amp;"-"&amp;'LISTA DOS ITENS'!$J3190&amp;"-"&amp;'LISTA DOS ITENS'!$K3190&amp;"-"&amp;'LISTA DOS ITENS'!$I3190</f>
        <v>10003783-2201-0026-CONS/NAC-</v>
      </c>
      <c r="AA3190" s="59" t="str">
        <f t="array" ref="AA3190">INDEX('RESUMO - LOTES E VMA'!$M$3:$M$181,MATCH('LISTA DOS ITENS'!$D3190,'RESUMO - LOTES E VMA'!$A$3:$A$181,0))</f>
        <v>Para Leilão</v>
      </c>
      <c r="AB3190" s="60">
        <f t="array" ref="AB3190">INDEX('RESUMO - LOTES E VMA'!$J$3:$J$181,MATCH('LISTA DOS ITENS'!$D3190,'RESUMO - LOTES E VMA'!$A$3:$A$181,0))</f>
        <v>0.09686102463</v>
      </c>
      <c r="AC3190" s="29" t="str">
        <f t="array" ref="AC3190">INDEX('RESUMO - LOTES E VMA'!$L$3:$L$181,MATCH('LISTA DOS ITENS'!$D3190,'RESUMO - LOTES E VMA'!$A$3:$A$181,0))</f>
        <v>1% do Valor de Comparação do VMA</v>
      </c>
      <c r="AD3190" s="53" t="str">
        <f>VLOOKUP(Tabela1[[#This Row],[Índice]],[1]Planilha1!$A:$A,1,0)</f>
        <v>#ERROR!</v>
      </c>
    </row>
    <row r="3191" ht="15.75" customHeight="1">
      <c r="A3191" s="52">
        <v>260314.0</v>
      </c>
      <c r="B3191" s="53" t="s">
        <v>70</v>
      </c>
      <c r="C3191" s="53" t="s">
        <v>71</v>
      </c>
      <c r="D3191" s="22">
        <v>207454.0</v>
      </c>
      <c r="E3191" s="53" t="s">
        <v>119</v>
      </c>
      <c r="F3191" s="54">
        <v>1.0003818E7</v>
      </c>
      <c r="G3191" s="53" t="s">
        <v>2155</v>
      </c>
      <c r="H3191" s="55">
        <v>2201.0</v>
      </c>
      <c r="I3191" s="55"/>
      <c r="J3191" s="55" t="s">
        <v>126</v>
      </c>
      <c r="K3191" s="53" t="s">
        <v>73</v>
      </c>
      <c r="L3191" s="53"/>
      <c r="M3191" s="53">
        <v>1.0</v>
      </c>
      <c r="N3191" s="53" t="s">
        <v>52</v>
      </c>
      <c r="O3191" s="25">
        <v>40.49</v>
      </c>
      <c r="P3191" s="25">
        <f>'LISTA DOS ITENS'!$O3191*'LISTA DOS ITENS'!$M3191</f>
        <v>40.49</v>
      </c>
      <c r="Q3191" s="25">
        <v>40.49</v>
      </c>
      <c r="R3191" s="25">
        <f>'LISTA DOS ITENS'!$Q3191*'LISTA DOS ITENS'!$M3191</f>
        <v>40.49</v>
      </c>
      <c r="S3191" s="56">
        <f>IF('LISTA DOS ITENS'!$P3191&gt;'LISTA DOS ITENS'!$R3191,'LISTA DOS ITENS'!$P3191,'LISTA DOS ITENS'!$R3191)</f>
        <v>40.49</v>
      </c>
      <c r="T3191" s="25">
        <v>3.979958187866394</v>
      </c>
      <c r="U3191" s="25">
        <f>'LISTA DOS ITENS'!$T3191*'LISTA DOS ITENS'!$M3191</f>
        <v>3.979958188</v>
      </c>
      <c r="V3191" s="56">
        <f t="array" ref="V3191">INDEX('RESUMO - LOTES E VMA'!$F$3:$F$181,MATCH('LISTA DOS ITENS'!$D3191,'RESUMO - LOTES E VMA'!$A$3:$A$181,0))</f>
        <v>13066.58903</v>
      </c>
      <c r="W3191" s="57">
        <f>'LISTA DOS ITENS'!$U3191/'LISTA DOS ITENS'!$V3191</f>
        <v>0.0003045904466</v>
      </c>
      <c r="X3191" s="53" t="s">
        <v>53</v>
      </c>
      <c r="Y3191" s="53" t="s">
        <v>290</v>
      </c>
      <c r="Z3191" s="58" t="str">
        <f>'LISTA DOS ITENS'!$F3191&amp;"-"&amp;'LISTA DOS ITENS'!$H3191&amp;"-"&amp;'LISTA DOS ITENS'!$J3191&amp;"-"&amp;'LISTA DOS ITENS'!$K3191&amp;"-"&amp;'LISTA DOS ITENS'!$I3191</f>
        <v>10003818-2201-0026-CONS/NAC-</v>
      </c>
      <c r="AA3191" s="59" t="str">
        <f t="array" ref="AA3191">INDEX('RESUMO - LOTES E VMA'!$M$3:$M$181,MATCH('LISTA DOS ITENS'!$D3191,'RESUMO - LOTES E VMA'!$A$3:$A$181,0))</f>
        <v>Para Leilão</v>
      </c>
      <c r="AB3191" s="60">
        <f t="array" ref="AB3191">INDEX('RESUMO - LOTES E VMA'!$J$3:$J$181,MATCH('LISTA DOS ITENS'!$D3191,'RESUMO - LOTES E VMA'!$A$3:$A$181,0))</f>
        <v>0.09686102463</v>
      </c>
      <c r="AC3191" s="29" t="str">
        <f t="array" ref="AC3191">INDEX('RESUMO - LOTES E VMA'!$L$3:$L$181,MATCH('LISTA DOS ITENS'!$D3191,'RESUMO - LOTES E VMA'!$A$3:$A$181,0))</f>
        <v>1% do Valor de Comparação do VMA</v>
      </c>
      <c r="AD3191" s="53" t="str">
        <f>VLOOKUP(Tabela1[[#This Row],[Índice]],[1]Planilha1!$A:$A,1,0)</f>
        <v>#ERROR!</v>
      </c>
    </row>
    <row r="3192" ht="15.75" customHeight="1">
      <c r="A3192" s="52">
        <v>260315.0</v>
      </c>
      <c r="B3192" s="53" t="s">
        <v>70</v>
      </c>
      <c r="C3192" s="53" t="s">
        <v>71</v>
      </c>
      <c r="D3192" s="22">
        <v>207454.0</v>
      </c>
      <c r="E3192" s="53" t="s">
        <v>119</v>
      </c>
      <c r="F3192" s="54">
        <v>1.0333558E7</v>
      </c>
      <c r="G3192" s="53" t="s">
        <v>2156</v>
      </c>
      <c r="H3192" s="55">
        <v>2201.0</v>
      </c>
      <c r="I3192" s="55"/>
      <c r="J3192" s="55" t="s">
        <v>126</v>
      </c>
      <c r="K3192" s="53" t="s">
        <v>73</v>
      </c>
      <c r="L3192" s="53"/>
      <c r="M3192" s="53">
        <v>45.0</v>
      </c>
      <c r="N3192" s="53" t="s">
        <v>52</v>
      </c>
      <c r="O3192" s="25">
        <v>108.90400000000001</v>
      </c>
      <c r="P3192" s="25">
        <f>'LISTA DOS ITENS'!$O3192*'LISTA DOS ITENS'!$M3192</f>
        <v>4900.68</v>
      </c>
      <c r="Q3192" s="25">
        <v>108.9</v>
      </c>
      <c r="R3192" s="25">
        <f>'LISTA DOS ITENS'!$Q3192*'LISTA DOS ITENS'!$M3192</f>
        <v>4900.5</v>
      </c>
      <c r="S3192" s="56">
        <f>IF('LISTA DOS ITENS'!$P3192&gt;'LISTA DOS ITENS'!$R3192,'LISTA DOS ITENS'!$P3192,'LISTA DOS ITENS'!$R3192)</f>
        <v>4900.68</v>
      </c>
      <c r="T3192" s="25">
        <v>10.704308388704625</v>
      </c>
      <c r="U3192" s="25">
        <f>'LISTA DOS ITENS'!$T3192*'LISTA DOS ITENS'!$M3192</f>
        <v>481.6938775</v>
      </c>
      <c r="V3192" s="56">
        <f t="array" ref="V3192">INDEX('RESUMO - LOTES E VMA'!$F$3:$F$181,MATCH('LISTA DOS ITENS'!$D3192,'RESUMO - LOTES E VMA'!$A$3:$A$181,0))</f>
        <v>13066.58903</v>
      </c>
      <c r="W3192" s="57">
        <f>'LISTA DOS ITENS'!$U3192/'LISTA DOS ITENS'!$V3192</f>
        <v>0.03686454639</v>
      </c>
      <c r="X3192" s="53" t="s">
        <v>53</v>
      </c>
      <c r="Y3192" s="53" t="s">
        <v>290</v>
      </c>
      <c r="Z3192" s="58" t="str">
        <f>'LISTA DOS ITENS'!$F3192&amp;"-"&amp;'LISTA DOS ITENS'!$H3192&amp;"-"&amp;'LISTA DOS ITENS'!$J3192&amp;"-"&amp;'LISTA DOS ITENS'!$K3192&amp;"-"&amp;'LISTA DOS ITENS'!$I3192</f>
        <v>10333558-2201-0026-CONS/NAC-</v>
      </c>
      <c r="AA3192" s="59" t="str">
        <f t="array" ref="AA3192">INDEX('RESUMO - LOTES E VMA'!$M$3:$M$181,MATCH('LISTA DOS ITENS'!$D3192,'RESUMO - LOTES E VMA'!$A$3:$A$181,0))</f>
        <v>Para Leilão</v>
      </c>
      <c r="AB3192" s="60">
        <f t="array" ref="AB3192">INDEX('RESUMO - LOTES E VMA'!$J$3:$J$181,MATCH('LISTA DOS ITENS'!$D3192,'RESUMO - LOTES E VMA'!$A$3:$A$181,0))</f>
        <v>0.09686102463</v>
      </c>
      <c r="AC3192" s="29" t="str">
        <f t="array" ref="AC3192">INDEX('RESUMO - LOTES E VMA'!$L$3:$L$181,MATCH('LISTA DOS ITENS'!$D3192,'RESUMO - LOTES E VMA'!$A$3:$A$181,0))</f>
        <v>1% do Valor de Comparação do VMA</v>
      </c>
      <c r="AD3192" s="53" t="str">
        <f>VLOOKUP(Tabela1[[#This Row],[Índice]],[1]Planilha1!$A:$A,1,0)</f>
        <v>#ERROR!</v>
      </c>
    </row>
    <row r="3193" ht="15.75" customHeight="1">
      <c r="A3193" s="52">
        <v>260316.0</v>
      </c>
      <c r="B3193" s="53" t="s">
        <v>70</v>
      </c>
      <c r="C3193" s="53" t="s">
        <v>71</v>
      </c>
      <c r="D3193" s="22">
        <v>207454.0</v>
      </c>
      <c r="E3193" s="53" t="s">
        <v>119</v>
      </c>
      <c r="F3193" s="54">
        <v>1.0364196E7</v>
      </c>
      <c r="G3193" s="53" t="s">
        <v>2146</v>
      </c>
      <c r="H3193" s="55">
        <v>2201.0</v>
      </c>
      <c r="I3193" s="55"/>
      <c r="J3193" s="55" t="s">
        <v>126</v>
      </c>
      <c r="K3193" s="53" t="s">
        <v>73</v>
      </c>
      <c r="L3193" s="53"/>
      <c r="M3193" s="53">
        <v>22.0</v>
      </c>
      <c r="N3193" s="53" t="s">
        <v>52</v>
      </c>
      <c r="O3193" s="25">
        <v>10.513636363636364</v>
      </c>
      <c r="P3193" s="25">
        <f>'LISTA DOS ITENS'!$O3193*'LISTA DOS ITENS'!$M3193</f>
        <v>231.3</v>
      </c>
      <c r="Q3193" s="25">
        <v>230.93</v>
      </c>
      <c r="R3193" s="25">
        <f>'LISTA DOS ITENS'!$Q3193*'LISTA DOS ITENS'!$M3193</f>
        <v>5080.46</v>
      </c>
      <c r="S3193" s="56">
        <f>IF('LISTA DOS ITENS'!$P3193&gt;'LISTA DOS ITENS'!$R3193,'LISTA DOS ITENS'!$P3193,'LISTA DOS ITENS'!$R3193)</f>
        <v>5080.46</v>
      </c>
      <c r="T3193" s="25">
        <v>22.699228064311832</v>
      </c>
      <c r="U3193" s="25">
        <f>'LISTA DOS ITENS'!$T3193*'LISTA DOS ITENS'!$M3193</f>
        <v>499.3830174</v>
      </c>
      <c r="V3193" s="56">
        <f t="array" ref="V3193">INDEX('RESUMO - LOTES E VMA'!$F$3:$F$181,MATCH('LISTA DOS ITENS'!$D3193,'RESUMO - LOTES E VMA'!$A$3:$A$181,0))</f>
        <v>13066.58903</v>
      </c>
      <c r="W3193" s="57">
        <f>'LISTA DOS ITENS'!$U3193/'LISTA DOS ITENS'!$V3193</f>
        <v>0.03821831515</v>
      </c>
      <c r="X3193" s="53" t="s">
        <v>53</v>
      </c>
      <c r="Y3193" s="53" t="s">
        <v>290</v>
      </c>
      <c r="Z3193" s="58" t="str">
        <f>'LISTA DOS ITENS'!$F3193&amp;"-"&amp;'LISTA DOS ITENS'!$H3193&amp;"-"&amp;'LISTA DOS ITENS'!$J3193&amp;"-"&amp;'LISTA DOS ITENS'!$K3193&amp;"-"&amp;'LISTA DOS ITENS'!$I3193</f>
        <v>10364196-2201-0026-CONS/NAC-</v>
      </c>
      <c r="AA3193" s="59" t="str">
        <f t="array" ref="AA3193">INDEX('RESUMO - LOTES E VMA'!$M$3:$M$181,MATCH('LISTA DOS ITENS'!$D3193,'RESUMO - LOTES E VMA'!$A$3:$A$181,0))</f>
        <v>Para Leilão</v>
      </c>
      <c r="AB3193" s="60">
        <f t="array" ref="AB3193">INDEX('RESUMO - LOTES E VMA'!$J$3:$J$181,MATCH('LISTA DOS ITENS'!$D3193,'RESUMO - LOTES E VMA'!$A$3:$A$181,0))</f>
        <v>0.09686102463</v>
      </c>
      <c r="AC3193" s="29" t="str">
        <f t="array" ref="AC3193">INDEX('RESUMO - LOTES E VMA'!$L$3:$L$181,MATCH('LISTA DOS ITENS'!$D3193,'RESUMO - LOTES E VMA'!$A$3:$A$181,0))</f>
        <v>1% do Valor de Comparação do VMA</v>
      </c>
      <c r="AD3193" s="53" t="str">
        <f>VLOOKUP(Tabela1[[#This Row],[Índice]],[1]Planilha1!$A:$A,1,0)</f>
        <v>#ERROR!</v>
      </c>
    </row>
    <row r="3194" ht="15.75" customHeight="1">
      <c r="A3194" s="52">
        <v>260317.0</v>
      </c>
      <c r="B3194" s="53" t="s">
        <v>70</v>
      </c>
      <c r="C3194" s="53" t="s">
        <v>71</v>
      </c>
      <c r="D3194" s="22">
        <v>207454.0</v>
      </c>
      <c r="E3194" s="53" t="s">
        <v>119</v>
      </c>
      <c r="F3194" s="54">
        <v>1.0388079E7</v>
      </c>
      <c r="G3194" s="53" t="s">
        <v>2148</v>
      </c>
      <c r="H3194" s="55">
        <v>2201.0</v>
      </c>
      <c r="I3194" s="55"/>
      <c r="J3194" s="55" t="s">
        <v>126</v>
      </c>
      <c r="K3194" s="53" t="s">
        <v>80</v>
      </c>
      <c r="L3194" s="53"/>
      <c r="M3194" s="53">
        <v>9.0</v>
      </c>
      <c r="N3194" s="53" t="s">
        <v>52</v>
      </c>
      <c r="O3194" s="25">
        <v>81.4</v>
      </c>
      <c r="P3194" s="25">
        <f>'LISTA DOS ITENS'!$O3194*'LISTA DOS ITENS'!$M3194</f>
        <v>732.6</v>
      </c>
      <c r="Q3194" s="25">
        <v>81.4</v>
      </c>
      <c r="R3194" s="25">
        <f>'LISTA DOS ITENS'!$Q3194*'LISTA DOS ITENS'!$M3194</f>
        <v>732.6</v>
      </c>
      <c r="S3194" s="56">
        <f>IF('LISTA DOS ITENS'!$P3194&gt;'LISTA DOS ITENS'!$R3194,'LISTA DOS ITENS'!$P3194,'LISTA DOS ITENS'!$R3194)</f>
        <v>732.6</v>
      </c>
      <c r="T3194" s="25">
        <v>8.00120020973881</v>
      </c>
      <c r="U3194" s="25">
        <f>'LISTA DOS ITENS'!$T3194*'LISTA DOS ITENS'!$M3194</f>
        <v>72.01080189</v>
      </c>
      <c r="V3194" s="56">
        <f t="array" ref="V3194">INDEX('RESUMO - LOTES E VMA'!$F$3:$F$181,MATCH('LISTA DOS ITENS'!$D3194,'RESUMO - LOTES E VMA'!$A$3:$A$181,0))</f>
        <v>13066.58903</v>
      </c>
      <c r="W3194" s="57">
        <f>'LISTA DOS ITENS'!$U3194/'LISTA DOS ITENS'!$V3194</f>
        <v>0.005511063501</v>
      </c>
      <c r="X3194" s="53" t="s">
        <v>53</v>
      </c>
      <c r="Y3194" s="53" t="s">
        <v>290</v>
      </c>
      <c r="Z3194" s="58" t="str">
        <f>'LISTA DOS ITENS'!$F3194&amp;"-"&amp;'LISTA DOS ITENS'!$H3194&amp;"-"&amp;'LISTA DOS ITENS'!$J3194&amp;"-"&amp;'LISTA DOS ITENS'!$K3194&amp;"-"&amp;'LISTA DOS ITENS'!$I3194</f>
        <v>10388079-2201-0026-IMOB/NAC-</v>
      </c>
      <c r="AA3194" s="59" t="str">
        <f t="array" ref="AA3194">INDEX('RESUMO - LOTES E VMA'!$M$3:$M$181,MATCH('LISTA DOS ITENS'!$D3194,'RESUMO - LOTES E VMA'!$A$3:$A$181,0))</f>
        <v>Para Leilão</v>
      </c>
      <c r="AB3194" s="60">
        <f t="array" ref="AB3194">INDEX('RESUMO - LOTES E VMA'!$J$3:$J$181,MATCH('LISTA DOS ITENS'!$D3194,'RESUMO - LOTES E VMA'!$A$3:$A$181,0))</f>
        <v>0.09686102463</v>
      </c>
      <c r="AC3194" s="29" t="str">
        <f t="array" ref="AC3194">INDEX('RESUMO - LOTES E VMA'!$L$3:$L$181,MATCH('LISTA DOS ITENS'!$D3194,'RESUMO - LOTES E VMA'!$A$3:$A$181,0))</f>
        <v>1% do Valor de Comparação do VMA</v>
      </c>
      <c r="AD3194" s="53" t="str">
        <f>VLOOKUP(Tabela1[[#This Row],[Índice]],[1]Planilha1!$A:$A,1,0)</f>
        <v>#ERROR!</v>
      </c>
    </row>
    <row r="3195" ht="15.75" customHeight="1">
      <c r="A3195" s="52">
        <v>260318.0</v>
      </c>
      <c r="B3195" s="53" t="s">
        <v>70</v>
      </c>
      <c r="C3195" s="53" t="s">
        <v>71</v>
      </c>
      <c r="D3195" s="22">
        <v>207454.0</v>
      </c>
      <c r="E3195" s="53" t="s">
        <v>119</v>
      </c>
      <c r="F3195" s="54">
        <v>1.0388079E7</v>
      </c>
      <c r="G3195" s="53" t="s">
        <v>2148</v>
      </c>
      <c r="H3195" s="55">
        <v>2201.0</v>
      </c>
      <c r="I3195" s="55"/>
      <c r="J3195" s="55" t="s">
        <v>126</v>
      </c>
      <c r="K3195" s="53" t="s">
        <v>293</v>
      </c>
      <c r="L3195" s="53"/>
      <c r="M3195" s="53">
        <v>3.0</v>
      </c>
      <c r="N3195" s="53" t="s">
        <v>52</v>
      </c>
      <c r="O3195" s="25">
        <v>1.0</v>
      </c>
      <c r="P3195" s="25">
        <f>'LISTA DOS ITENS'!$O3195*'LISTA DOS ITENS'!$M3195</f>
        <v>3</v>
      </c>
      <c r="Q3195" s="25">
        <v>81.4</v>
      </c>
      <c r="R3195" s="25">
        <f>'LISTA DOS ITENS'!$Q3195*'LISTA DOS ITENS'!$M3195</f>
        <v>244.2</v>
      </c>
      <c r="S3195" s="56">
        <f>IF('LISTA DOS ITENS'!$P3195&gt;'LISTA DOS ITENS'!$R3195,'LISTA DOS ITENS'!$P3195,'LISTA DOS ITENS'!$R3195)</f>
        <v>244.2</v>
      </c>
      <c r="T3195" s="25">
        <v>8.00120020973881</v>
      </c>
      <c r="U3195" s="25">
        <f>'LISTA DOS ITENS'!$T3195*'LISTA DOS ITENS'!$M3195</f>
        <v>24.00360063</v>
      </c>
      <c r="V3195" s="56">
        <f t="array" ref="V3195">INDEX('RESUMO - LOTES E VMA'!$F$3:$F$181,MATCH('LISTA DOS ITENS'!$D3195,'RESUMO - LOTES E VMA'!$A$3:$A$181,0))</f>
        <v>13066.58903</v>
      </c>
      <c r="W3195" s="57">
        <f>'LISTA DOS ITENS'!$U3195/'LISTA DOS ITENS'!$V3195</f>
        <v>0.001837021167</v>
      </c>
      <c r="X3195" s="53" t="s">
        <v>53</v>
      </c>
      <c r="Y3195" s="53" t="s">
        <v>290</v>
      </c>
      <c r="Z3195" s="58" t="str">
        <f>'LISTA DOS ITENS'!$F3195&amp;"-"&amp;'LISTA DOS ITENS'!$H3195&amp;"-"&amp;'LISTA DOS ITENS'!$J3195&amp;"-"&amp;'LISTA DOS ITENS'!$K3195&amp;"-"&amp;'LISTA DOS ITENS'!$I3195</f>
        <v>10388079-2201-0026-SOBRE_EMP-</v>
      </c>
      <c r="AA3195" s="59" t="str">
        <f t="array" ref="AA3195">INDEX('RESUMO - LOTES E VMA'!$M$3:$M$181,MATCH('LISTA DOS ITENS'!$D3195,'RESUMO - LOTES E VMA'!$A$3:$A$181,0))</f>
        <v>Para Leilão</v>
      </c>
      <c r="AB3195" s="60">
        <f t="array" ref="AB3195">INDEX('RESUMO - LOTES E VMA'!$J$3:$J$181,MATCH('LISTA DOS ITENS'!$D3195,'RESUMO - LOTES E VMA'!$A$3:$A$181,0))</f>
        <v>0.09686102463</v>
      </c>
      <c r="AC3195" s="29" t="str">
        <f t="array" ref="AC3195">INDEX('RESUMO - LOTES E VMA'!$L$3:$L$181,MATCH('LISTA DOS ITENS'!$D3195,'RESUMO - LOTES E VMA'!$A$3:$A$181,0))</f>
        <v>1% do Valor de Comparação do VMA</v>
      </c>
      <c r="AD3195" s="53" t="str">
        <f>VLOOKUP(Tabela1[[#This Row],[Índice]],[1]Planilha1!$A:$A,1,0)</f>
        <v>#ERROR!</v>
      </c>
    </row>
    <row r="3196" ht="15.75" customHeight="1">
      <c r="A3196" s="52">
        <v>260319.0</v>
      </c>
      <c r="B3196" s="53" t="s">
        <v>70</v>
      </c>
      <c r="C3196" s="53" t="s">
        <v>71</v>
      </c>
      <c r="D3196" s="22">
        <v>207454.0</v>
      </c>
      <c r="E3196" s="53" t="s">
        <v>119</v>
      </c>
      <c r="F3196" s="54">
        <v>1.0849725E7</v>
      </c>
      <c r="G3196" s="53" t="s">
        <v>2157</v>
      </c>
      <c r="H3196" s="55">
        <v>2201.0</v>
      </c>
      <c r="I3196" s="55"/>
      <c r="J3196" s="55" t="s">
        <v>126</v>
      </c>
      <c r="K3196" s="53" t="s">
        <v>73</v>
      </c>
      <c r="L3196" s="53"/>
      <c r="M3196" s="53">
        <v>38.0</v>
      </c>
      <c r="N3196" s="53" t="s">
        <v>52</v>
      </c>
      <c r="O3196" s="25">
        <v>69.00078947368422</v>
      </c>
      <c r="P3196" s="25">
        <f>'LISTA DOS ITENS'!$O3196*'LISTA DOS ITENS'!$M3196</f>
        <v>2622.03</v>
      </c>
      <c r="Q3196" s="25">
        <v>304.92</v>
      </c>
      <c r="R3196" s="25">
        <f>'LISTA DOS ITENS'!$Q3196*'LISTA DOS ITENS'!$M3196</f>
        <v>11586.96</v>
      </c>
      <c r="S3196" s="56">
        <f>IF('LISTA DOS ITENS'!$P3196&gt;'LISTA DOS ITENS'!$R3196,'LISTA DOS ITENS'!$P3196,'LISTA DOS ITENS'!$R3196)</f>
        <v>11586.96</v>
      </c>
      <c r="T3196" s="25">
        <v>29.97206348837295</v>
      </c>
      <c r="U3196" s="25">
        <f>'LISTA DOS ITENS'!$T3196*'LISTA DOS ITENS'!$M3196</f>
        <v>1138.938413</v>
      </c>
      <c r="V3196" s="56">
        <f t="array" ref="V3196">INDEX('RESUMO - LOTES E VMA'!$F$3:$F$181,MATCH('LISTA DOS ITENS'!$D3196,'RESUMO - LOTES E VMA'!$A$3:$A$181,0))</f>
        <v>13066.58903</v>
      </c>
      <c r="W3196" s="57">
        <f>'LISTA DOS ITENS'!$U3196/'LISTA DOS ITENS'!$V3196</f>
        <v>0.08716417192</v>
      </c>
      <c r="X3196" s="53" t="s">
        <v>53</v>
      </c>
      <c r="Y3196" s="53" t="s">
        <v>290</v>
      </c>
      <c r="Z3196" s="58" t="str">
        <f>'LISTA DOS ITENS'!$F3196&amp;"-"&amp;'LISTA DOS ITENS'!$H3196&amp;"-"&amp;'LISTA DOS ITENS'!$J3196&amp;"-"&amp;'LISTA DOS ITENS'!$K3196&amp;"-"&amp;'LISTA DOS ITENS'!$I3196</f>
        <v>10849725-2201-0026-CONS/NAC-</v>
      </c>
      <c r="AA3196" s="59" t="str">
        <f t="array" ref="AA3196">INDEX('RESUMO - LOTES E VMA'!$M$3:$M$181,MATCH('LISTA DOS ITENS'!$D3196,'RESUMO - LOTES E VMA'!$A$3:$A$181,0))</f>
        <v>Para Leilão</v>
      </c>
      <c r="AB3196" s="60">
        <f t="array" ref="AB3196">INDEX('RESUMO - LOTES E VMA'!$J$3:$J$181,MATCH('LISTA DOS ITENS'!$D3196,'RESUMO - LOTES E VMA'!$A$3:$A$181,0))</f>
        <v>0.09686102463</v>
      </c>
      <c r="AC3196" s="29" t="str">
        <f t="array" ref="AC3196">INDEX('RESUMO - LOTES E VMA'!$L$3:$L$181,MATCH('LISTA DOS ITENS'!$D3196,'RESUMO - LOTES E VMA'!$A$3:$A$181,0))</f>
        <v>1% do Valor de Comparação do VMA</v>
      </c>
      <c r="AD3196" s="53" t="str">
        <f>VLOOKUP(Tabela1[[#This Row],[Índice]],[1]Planilha1!$A:$A,1,0)</f>
        <v>#ERROR!</v>
      </c>
    </row>
    <row r="3197" ht="15.75" customHeight="1">
      <c r="A3197" s="52">
        <v>260320.0</v>
      </c>
      <c r="B3197" s="53" t="s">
        <v>70</v>
      </c>
      <c r="C3197" s="53" t="s">
        <v>71</v>
      </c>
      <c r="D3197" s="22">
        <v>207454.0</v>
      </c>
      <c r="E3197" s="53" t="s">
        <v>119</v>
      </c>
      <c r="F3197" s="54">
        <v>1.0849725E7</v>
      </c>
      <c r="G3197" s="53" t="s">
        <v>2157</v>
      </c>
      <c r="H3197" s="55">
        <v>2201.0</v>
      </c>
      <c r="I3197" s="55"/>
      <c r="J3197" s="55" t="s">
        <v>126</v>
      </c>
      <c r="K3197" s="53" t="s">
        <v>80</v>
      </c>
      <c r="L3197" s="53"/>
      <c r="M3197" s="53">
        <v>1.0</v>
      </c>
      <c r="N3197" s="53" t="s">
        <v>52</v>
      </c>
      <c r="O3197" s="25">
        <v>56.69</v>
      </c>
      <c r="P3197" s="25">
        <f>'LISTA DOS ITENS'!$O3197*'LISTA DOS ITENS'!$M3197</f>
        <v>56.69</v>
      </c>
      <c r="Q3197" s="25">
        <v>304.92</v>
      </c>
      <c r="R3197" s="25">
        <f>'LISTA DOS ITENS'!$Q3197*'LISTA DOS ITENS'!$M3197</f>
        <v>304.92</v>
      </c>
      <c r="S3197" s="56">
        <f>IF('LISTA DOS ITENS'!$P3197&gt;'LISTA DOS ITENS'!$R3197,'LISTA DOS ITENS'!$P3197,'LISTA DOS ITENS'!$R3197)</f>
        <v>304.92</v>
      </c>
      <c r="T3197" s="25">
        <v>29.97206348837295</v>
      </c>
      <c r="U3197" s="25">
        <f>'LISTA DOS ITENS'!$T3197*'LISTA DOS ITENS'!$M3197</f>
        <v>29.97206349</v>
      </c>
      <c r="V3197" s="56">
        <f t="array" ref="V3197">INDEX('RESUMO - LOTES E VMA'!$F$3:$F$181,MATCH('LISTA DOS ITENS'!$D3197,'RESUMO - LOTES E VMA'!$A$3:$A$181,0))</f>
        <v>13066.58903</v>
      </c>
      <c r="W3197" s="57">
        <f>'LISTA DOS ITENS'!$U3197/'LISTA DOS ITENS'!$V3197</f>
        <v>0.002293793998</v>
      </c>
      <c r="X3197" s="53" t="s">
        <v>53</v>
      </c>
      <c r="Y3197" s="53" t="s">
        <v>290</v>
      </c>
      <c r="Z3197" s="58" t="str">
        <f>'LISTA DOS ITENS'!$F3197&amp;"-"&amp;'LISTA DOS ITENS'!$H3197&amp;"-"&amp;'LISTA DOS ITENS'!$J3197&amp;"-"&amp;'LISTA DOS ITENS'!$K3197&amp;"-"&amp;'LISTA DOS ITENS'!$I3197</f>
        <v>10849725-2201-0026-IMOB/NAC-</v>
      </c>
      <c r="AA3197" s="59" t="str">
        <f t="array" ref="AA3197">INDEX('RESUMO - LOTES E VMA'!$M$3:$M$181,MATCH('LISTA DOS ITENS'!$D3197,'RESUMO - LOTES E VMA'!$A$3:$A$181,0))</f>
        <v>Para Leilão</v>
      </c>
      <c r="AB3197" s="60">
        <f t="array" ref="AB3197">INDEX('RESUMO - LOTES E VMA'!$J$3:$J$181,MATCH('LISTA DOS ITENS'!$D3197,'RESUMO - LOTES E VMA'!$A$3:$A$181,0))</f>
        <v>0.09686102463</v>
      </c>
      <c r="AC3197" s="29" t="str">
        <f t="array" ref="AC3197">INDEX('RESUMO - LOTES E VMA'!$L$3:$L$181,MATCH('LISTA DOS ITENS'!$D3197,'RESUMO - LOTES E VMA'!$A$3:$A$181,0))</f>
        <v>1% do Valor de Comparação do VMA</v>
      </c>
      <c r="AD3197" s="53" t="str">
        <f>VLOOKUP(Tabela1[[#This Row],[Índice]],[1]Planilha1!$A:$A,1,0)</f>
        <v>#ERROR!</v>
      </c>
    </row>
    <row r="3198" ht="15.75" customHeight="1">
      <c r="A3198" s="52">
        <v>260321.0</v>
      </c>
      <c r="B3198" s="53" t="s">
        <v>70</v>
      </c>
      <c r="C3198" s="53" t="s">
        <v>71</v>
      </c>
      <c r="D3198" s="22">
        <v>207454.0</v>
      </c>
      <c r="E3198" s="53" t="s">
        <v>119</v>
      </c>
      <c r="F3198" s="54">
        <v>1.0858482E7</v>
      </c>
      <c r="G3198" s="53" t="s">
        <v>2158</v>
      </c>
      <c r="H3198" s="55">
        <v>2201.0</v>
      </c>
      <c r="I3198" s="55"/>
      <c r="J3198" s="55" t="s">
        <v>126</v>
      </c>
      <c r="K3198" s="53" t="s">
        <v>293</v>
      </c>
      <c r="L3198" s="53"/>
      <c r="M3198" s="53">
        <v>3.0</v>
      </c>
      <c r="N3198" s="53" t="s">
        <v>52</v>
      </c>
      <c r="O3198" s="25">
        <v>1.0</v>
      </c>
      <c r="P3198" s="25">
        <f>'LISTA DOS ITENS'!$O3198*'LISTA DOS ITENS'!$M3198</f>
        <v>3</v>
      </c>
      <c r="Q3198" s="25">
        <v>41.98</v>
      </c>
      <c r="R3198" s="25">
        <f>'LISTA DOS ITENS'!$Q3198*'LISTA DOS ITENS'!$M3198</f>
        <v>125.94</v>
      </c>
      <c r="S3198" s="56">
        <f>IF('LISTA DOS ITENS'!$P3198&gt;'LISTA DOS ITENS'!$R3198,'LISTA DOS ITENS'!$P3198,'LISTA DOS ITENS'!$R3198)</f>
        <v>125.94</v>
      </c>
      <c r="T3198" s="25">
        <v>4.1264175037449045</v>
      </c>
      <c r="U3198" s="25">
        <f>'LISTA DOS ITENS'!$T3198*'LISTA DOS ITENS'!$M3198</f>
        <v>12.37925251</v>
      </c>
      <c r="V3198" s="56">
        <f t="array" ref="V3198">INDEX('RESUMO - LOTES E VMA'!$F$3:$F$181,MATCH('LISTA DOS ITENS'!$D3198,'RESUMO - LOTES E VMA'!$A$3:$A$181,0))</f>
        <v>13066.58903</v>
      </c>
      <c r="W3198" s="57">
        <f>'LISTA DOS ITENS'!$U3198/'LISTA DOS ITENS'!$V3198</f>
        <v>0.0009473974029</v>
      </c>
      <c r="X3198" s="53" t="s">
        <v>53</v>
      </c>
      <c r="Y3198" s="53" t="s">
        <v>290</v>
      </c>
      <c r="Z3198" s="58" t="str">
        <f>'LISTA DOS ITENS'!$F3198&amp;"-"&amp;'LISTA DOS ITENS'!$H3198&amp;"-"&amp;'LISTA DOS ITENS'!$J3198&amp;"-"&amp;'LISTA DOS ITENS'!$K3198&amp;"-"&amp;'LISTA DOS ITENS'!$I3198</f>
        <v>10858482-2201-0026-SOBRE_EMP-</v>
      </c>
      <c r="AA3198" s="59" t="str">
        <f t="array" ref="AA3198">INDEX('RESUMO - LOTES E VMA'!$M$3:$M$181,MATCH('LISTA DOS ITENS'!$D3198,'RESUMO - LOTES E VMA'!$A$3:$A$181,0))</f>
        <v>Para Leilão</v>
      </c>
      <c r="AB3198" s="60">
        <f t="array" ref="AB3198">INDEX('RESUMO - LOTES E VMA'!$J$3:$J$181,MATCH('LISTA DOS ITENS'!$D3198,'RESUMO - LOTES E VMA'!$A$3:$A$181,0))</f>
        <v>0.09686102463</v>
      </c>
      <c r="AC3198" s="29" t="str">
        <f t="array" ref="AC3198">INDEX('RESUMO - LOTES E VMA'!$L$3:$L$181,MATCH('LISTA DOS ITENS'!$D3198,'RESUMO - LOTES E VMA'!$A$3:$A$181,0))</f>
        <v>1% do Valor de Comparação do VMA</v>
      </c>
      <c r="AD3198" s="53" t="str">
        <f>VLOOKUP(Tabela1[[#This Row],[Índice]],[1]Planilha1!$A:$A,1,0)</f>
        <v>#ERROR!</v>
      </c>
    </row>
    <row r="3199" ht="15.75" customHeight="1">
      <c r="A3199" s="52">
        <v>260322.0</v>
      </c>
      <c r="B3199" s="53" t="s">
        <v>70</v>
      </c>
      <c r="C3199" s="53" t="s">
        <v>71</v>
      </c>
      <c r="D3199" s="22">
        <v>207454.0</v>
      </c>
      <c r="E3199" s="53" t="s">
        <v>119</v>
      </c>
      <c r="F3199" s="54">
        <v>1.0975215E7</v>
      </c>
      <c r="G3199" s="53" t="s">
        <v>2159</v>
      </c>
      <c r="H3199" s="55">
        <v>2201.0</v>
      </c>
      <c r="I3199" s="55"/>
      <c r="J3199" s="55" t="s">
        <v>126</v>
      </c>
      <c r="K3199" s="53" t="s">
        <v>80</v>
      </c>
      <c r="L3199" s="53"/>
      <c r="M3199" s="53">
        <v>1.0</v>
      </c>
      <c r="N3199" s="53" t="s">
        <v>52</v>
      </c>
      <c r="O3199" s="25">
        <v>176.0</v>
      </c>
      <c r="P3199" s="25">
        <f>'LISTA DOS ITENS'!$O3199*'LISTA DOS ITENS'!$M3199</f>
        <v>176</v>
      </c>
      <c r="Q3199" s="25">
        <v>176.0</v>
      </c>
      <c r="R3199" s="25">
        <f>'LISTA DOS ITENS'!$Q3199*'LISTA DOS ITENS'!$M3199</f>
        <v>176</v>
      </c>
      <c r="S3199" s="56">
        <f>IF('LISTA DOS ITENS'!$P3199&gt;'LISTA DOS ITENS'!$R3199,'LISTA DOS ITENS'!$P3199,'LISTA DOS ITENS'!$R3199)</f>
        <v>176</v>
      </c>
      <c r="T3199" s="25">
        <v>17.29989234538121</v>
      </c>
      <c r="U3199" s="25">
        <f>'LISTA DOS ITENS'!$T3199*'LISTA DOS ITENS'!$M3199</f>
        <v>17.29989235</v>
      </c>
      <c r="V3199" s="56">
        <f t="array" ref="V3199">INDEX('RESUMO - LOTES E VMA'!$F$3:$F$181,MATCH('LISTA DOS ITENS'!$D3199,'RESUMO - LOTES E VMA'!$A$3:$A$181,0))</f>
        <v>13066.58903</v>
      </c>
      <c r="W3199" s="57">
        <f>'LISTA DOS ITENS'!$U3199/'LISTA DOS ITENS'!$V3199</f>
        <v>0.00132397922</v>
      </c>
      <c r="X3199" s="53" t="s">
        <v>53</v>
      </c>
      <c r="Y3199" s="53" t="s">
        <v>290</v>
      </c>
      <c r="Z3199" s="58" t="str">
        <f>'LISTA DOS ITENS'!$F3199&amp;"-"&amp;'LISTA DOS ITENS'!$H3199&amp;"-"&amp;'LISTA DOS ITENS'!$J3199&amp;"-"&amp;'LISTA DOS ITENS'!$K3199&amp;"-"&amp;'LISTA DOS ITENS'!$I3199</f>
        <v>10975215-2201-0026-IMOB/NAC-</v>
      </c>
      <c r="AA3199" s="59" t="str">
        <f t="array" ref="AA3199">INDEX('RESUMO - LOTES E VMA'!$M$3:$M$181,MATCH('LISTA DOS ITENS'!$D3199,'RESUMO - LOTES E VMA'!$A$3:$A$181,0))</f>
        <v>Para Leilão</v>
      </c>
      <c r="AB3199" s="60">
        <f t="array" ref="AB3199">INDEX('RESUMO - LOTES E VMA'!$J$3:$J$181,MATCH('LISTA DOS ITENS'!$D3199,'RESUMO - LOTES E VMA'!$A$3:$A$181,0))</f>
        <v>0.09686102463</v>
      </c>
      <c r="AC3199" s="29" t="str">
        <f t="array" ref="AC3199">INDEX('RESUMO - LOTES E VMA'!$L$3:$L$181,MATCH('LISTA DOS ITENS'!$D3199,'RESUMO - LOTES E VMA'!$A$3:$A$181,0))</f>
        <v>1% do Valor de Comparação do VMA</v>
      </c>
      <c r="AD3199" s="53" t="str">
        <f>VLOOKUP(Tabela1[[#This Row],[Índice]],[1]Planilha1!$A:$A,1,0)</f>
        <v>#ERROR!</v>
      </c>
    </row>
    <row r="3200" ht="15.75" customHeight="1">
      <c r="A3200" s="52">
        <v>260323.0</v>
      </c>
      <c r="B3200" s="53" t="s">
        <v>70</v>
      </c>
      <c r="C3200" s="53" t="s">
        <v>71</v>
      </c>
      <c r="D3200" s="22">
        <v>207454.0</v>
      </c>
      <c r="E3200" s="53" t="s">
        <v>119</v>
      </c>
      <c r="F3200" s="54">
        <v>1.1200918E7</v>
      </c>
      <c r="G3200" s="53" t="s">
        <v>2160</v>
      </c>
      <c r="H3200" s="55">
        <v>2201.0</v>
      </c>
      <c r="I3200" s="55"/>
      <c r="J3200" s="55" t="s">
        <v>126</v>
      </c>
      <c r="K3200" s="53" t="s">
        <v>293</v>
      </c>
      <c r="L3200" s="53"/>
      <c r="M3200" s="53">
        <v>1.0</v>
      </c>
      <c r="N3200" s="53" t="s">
        <v>52</v>
      </c>
      <c r="O3200" s="25">
        <v>1.0</v>
      </c>
      <c r="P3200" s="25">
        <f>'LISTA DOS ITENS'!$O3200*'LISTA DOS ITENS'!$M3200</f>
        <v>1</v>
      </c>
      <c r="Q3200" s="25">
        <v>711.48</v>
      </c>
      <c r="R3200" s="25">
        <f>'LISTA DOS ITENS'!$Q3200*'LISTA DOS ITENS'!$M3200</f>
        <v>711.48</v>
      </c>
      <c r="S3200" s="56">
        <f>IF('LISTA DOS ITENS'!$P3200&gt;'LISTA DOS ITENS'!$R3200,'LISTA DOS ITENS'!$P3200,'LISTA DOS ITENS'!$R3200)</f>
        <v>711.48</v>
      </c>
      <c r="T3200" s="25">
        <v>69.93481480620355</v>
      </c>
      <c r="U3200" s="25">
        <f>'LISTA DOS ITENS'!$T3200*'LISTA DOS ITENS'!$M3200</f>
        <v>69.93481481</v>
      </c>
      <c r="V3200" s="56">
        <f t="array" ref="V3200">INDEX('RESUMO - LOTES E VMA'!$F$3:$F$181,MATCH('LISTA DOS ITENS'!$D3200,'RESUMO - LOTES E VMA'!$A$3:$A$181,0))</f>
        <v>13066.58903</v>
      </c>
      <c r="W3200" s="57">
        <f>'LISTA DOS ITENS'!$U3200/'LISTA DOS ITENS'!$V3200</f>
        <v>0.005352185995</v>
      </c>
      <c r="X3200" s="53" t="s">
        <v>53</v>
      </c>
      <c r="Y3200" s="53" t="s">
        <v>290</v>
      </c>
      <c r="Z3200" s="58" t="str">
        <f>'LISTA DOS ITENS'!$F3200&amp;"-"&amp;'LISTA DOS ITENS'!$H3200&amp;"-"&amp;'LISTA DOS ITENS'!$J3200&amp;"-"&amp;'LISTA DOS ITENS'!$K3200&amp;"-"&amp;'LISTA DOS ITENS'!$I3200</f>
        <v>11200918-2201-0026-SOBRE_EMP-</v>
      </c>
      <c r="AA3200" s="59" t="str">
        <f t="array" ref="AA3200">INDEX('RESUMO - LOTES E VMA'!$M$3:$M$181,MATCH('LISTA DOS ITENS'!$D3200,'RESUMO - LOTES E VMA'!$A$3:$A$181,0))</f>
        <v>Para Leilão</v>
      </c>
      <c r="AB3200" s="60">
        <f t="array" ref="AB3200">INDEX('RESUMO - LOTES E VMA'!$J$3:$J$181,MATCH('LISTA DOS ITENS'!$D3200,'RESUMO - LOTES E VMA'!$A$3:$A$181,0))</f>
        <v>0.09686102463</v>
      </c>
      <c r="AC3200" s="29" t="str">
        <f t="array" ref="AC3200">INDEX('RESUMO - LOTES E VMA'!$L$3:$L$181,MATCH('LISTA DOS ITENS'!$D3200,'RESUMO - LOTES E VMA'!$A$3:$A$181,0))</f>
        <v>1% do Valor de Comparação do VMA</v>
      </c>
      <c r="AD3200" s="53" t="str">
        <f>VLOOKUP(Tabela1[[#This Row],[Índice]],[1]Planilha1!$A:$A,1,0)</f>
        <v>#ERROR!</v>
      </c>
    </row>
    <row r="3201" ht="15.75" customHeight="1">
      <c r="A3201" s="52">
        <v>260324.0</v>
      </c>
      <c r="B3201" s="53" t="s">
        <v>70</v>
      </c>
      <c r="C3201" s="53" t="s">
        <v>71</v>
      </c>
      <c r="D3201" s="22">
        <v>207454.0</v>
      </c>
      <c r="E3201" s="53" t="s">
        <v>119</v>
      </c>
      <c r="F3201" s="54">
        <v>1.0001199E7</v>
      </c>
      <c r="G3201" s="53" t="s">
        <v>2161</v>
      </c>
      <c r="H3201" s="55">
        <v>2101.0</v>
      </c>
      <c r="I3201" s="55"/>
      <c r="J3201" s="55" t="s">
        <v>121</v>
      </c>
      <c r="K3201" s="53" t="s">
        <v>160</v>
      </c>
      <c r="L3201" s="53"/>
      <c r="M3201" s="53">
        <v>4.0</v>
      </c>
      <c r="N3201" s="53" t="s">
        <v>52</v>
      </c>
      <c r="O3201" s="25">
        <v>1041.4725</v>
      </c>
      <c r="P3201" s="25">
        <f>'LISTA DOS ITENS'!$O3201*'LISTA DOS ITENS'!$M3201</f>
        <v>4165.89</v>
      </c>
      <c r="Q3201" s="25">
        <v>1041.47</v>
      </c>
      <c r="R3201" s="25">
        <f>'LISTA DOS ITENS'!$Q3201*'LISTA DOS ITENS'!$M3201</f>
        <v>4165.88</v>
      </c>
      <c r="S3201" s="56">
        <f>IF('LISTA DOS ITENS'!$P3201&gt;'LISTA DOS ITENS'!$R3201,'LISTA DOS ITENS'!$P3201,'LISTA DOS ITENS'!$R3201)</f>
        <v>4165.89</v>
      </c>
      <c r="T3201" s="25">
        <v>102.3711300053646</v>
      </c>
      <c r="U3201" s="25">
        <f>'LISTA DOS ITENS'!$T3201*'LISTA DOS ITENS'!$M3201</f>
        <v>409.48452</v>
      </c>
      <c r="V3201" s="56">
        <f t="array" ref="V3201">INDEX('RESUMO - LOTES E VMA'!$F$3:$F$181,MATCH('LISTA DOS ITENS'!$D3201,'RESUMO - LOTES E VMA'!$A$3:$A$181,0))</f>
        <v>13066.58903</v>
      </c>
      <c r="W3201" s="57">
        <f>'LISTA DOS ITENS'!$U3201/'LISTA DOS ITENS'!$V3201</f>
        <v>0.03133828722</v>
      </c>
      <c r="X3201" s="53" t="s">
        <v>53</v>
      </c>
      <c r="Y3201" s="53" t="s">
        <v>290</v>
      </c>
      <c r="Z3201" s="58" t="str">
        <f>'LISTA DOS ITENS'!$F3201&amp;"-"&amp;'LISTA DOS ITENS'!$H3201&amp;"-"&amp;'LISTA DOS ITENS'!$J3201&amp;"-"&amp;'LISTA DOS ITENS'!$K3201&amp;"-"&amp;'LISTA DOS ITENS'!$I3201</f>
        <v>10001199-2101-A026-CONS/IMP-</v>
      </c>
      <c r="AA3201" s="59" t="str">
        <f t="array" ref="AA3201">INDEX('RESUMO - LOTES E VMA'!$M$3:$M$181,MATCH('LISTA DOS ITENS'!$D3201,'RESUMO - LOTES E VMA'!$A$3:$A$181,0))</f>
        <v>Para Leilão</v>
      </c>
      <c r="AB3201" s="60">
        <f t="array" ref="AB3201">INDEX('RESUMO - LOTES E VMA'!$J$3:$J$181,MATCH('LISTA DOS ITENS'!$D3201,'RESUMO - LOTES E VMA'!$A$3:$A$181,0))</f>
        <v>0.09686102463</v>
      </c>
      <c r="AC3201" s="29" t="str">
        <f t="array" ref="AC3201">INDEX('RESUMO - LOTES E VMA'!$L$3:$L$181,MATCH('LISTA DOS ITENS'!$D3201,'RESUMO - LOTES E VMA'!$A$3:$A$181,0))</f>
        <v>1% do Valor de Comparação do VMA</v>
      </c>
      <c r="AD3201" s="53" t="str">
        <f>VLOOKUP(Tabela1[[#This Row],[Índice]],[1]Planilha1!$A:$A,1,0)</f>
        <v>#ERROR!</v>
      </c>
    </row>
    <row r="3202" ht="15.75" customHeight="1">
      <c r="A3202" s="52">
        <v>260325.0</v>
      </c>
      <c r="B3202" s="53" t="s">
        <v>70</v>
      </c>
      <c r="C3202" s="53" t="s">
        <v>71</v>
      </c>
      <c r="D3202" s="22">
        <v>207454.0</v>
      </c>
      <c r="E3202" s="53" t="s">
        <v>119</v>
      </c>
      <c r="F3202" s="54">
        <v>1.0001199E7</v>
      </c>
      <c r="G3202" s="53" t="s">
        <v>2161</v>
      </c>
      <c r="H3202" s="55">
        <v>2101.0</v>
      </c>
      <c r="I3202" s="55" t="s">
        <v>130</v>
      </c>
      <c r="J3202" s="55" t="s">
        <v>121</v>
      </c>
      <c r="K3202" s="53" t="s">
        <v>160</v>
      </c>
      <c r="L3202" s="53"/>
      <c r="M3202" s="53">
        <v>1.0</v>
      </c>
      <c r="N3202" s="53" t="s">
        <v>52</v>
      </c>
      <c r="O3202" s="25">
        <v>1041.47</v>
      </c>
      <c r="P3202" s="25">
        <f>'LISTA DOS ITENS'!$O3202*'LISTA DOS ITENS'!$M3202</f>
        <v>1041.47</v>
      </c>
      <c r="Q3202" s="25">
        <v>1041.47</v>
      </c>
      <c r="R3202" s="25">
        <f>'LISTA DOS ITENS'!$Q3202*'LISTA DOS ITENS'!$M3202</f>
        <v>1041.47</v>
      </c>
      <c r="S3202" s="56">
        <f>IF('LISTA DOS ITENS'!$P3202&gt;'LISTA DOS ITENS'!$R3202,'LISTA DOS ITENS'!$P3202,'LISTA DOS ITENS'!$R3202)</f>
        <v>1041.47</v>
      </c>
      <c r="T3202" s="25">
        <v>102.3711300053646</v>
      </c>
      <c r="U3202" s="25">
        <f>'LISTA DOS ITENS'!$T3202*'LISTA DOS ITENS'!$M3202</f>
        <v>102.37113</v>
      </c>
      <c r="V3202" s="56">
        <f t="array" ref="V3202">INDEX('RESUMO - LOTES E VMA'!$F$3:$F$181,MATCH('LISTA DOS ITENS'!$D3202,'RESUMO - LOTES E VMA'!$A$3:$A$181,0))</f>
        <v>13066.58903</v>
      </c>
      <c r="W3202" s="57">
        <f>'LISTA DOS ITENS'!$U3202/'LISTA DOS ITENS'!$V3202</f>
        <v>0.007834571806</v>
      </c>
      <c r="X3202" s="53" t="s">
        <v>53</v>
      </c>
      <c r="Y3202" s="53" t="s">
        <v>290</v>
      </c>
      <c r="Z3202" s="58" t="str">
        <f>'LISTA DOS ITENS'!$F3202&amp;"-"&amp;'LISTA DOS ITENS'!$H3202&amp;"-"&amp;'LISTA DOS ITENS'!$J3202&amp;"-"&amp;'LISTA DOS ITENS'!$K3202&amp;"-"&amp;'LISTA DOS ITENS'!$I3202</f>
        <v>10001199-2101-A026-CONS/IMP-ED-1000-01.02</v>
      </c>
      <c r="AA3202" s="59" t="str">
        <f t="array" ref="AA3202">INDEX('RESUMO - LOTES E VMA'!$M$3:$M$181,MATCH('LISTA DOS ITENS'!$D3202,'RESUMO - LOTES E VMA'!$A$3:$A$181,0))</f>
        <v>Para Leilão</v>
      </c>
      <c r="AB3202" s="60">
        <f t="array" ref="AB3202">INDEX('RESUMO - LOTES E VMA'!$J$3:$J$181,MATCH('LISTA DOS ITENS'!$D3202,'RESUMO - LOTES E VMA'!$A$3:$A$181,0))</f>
        <v>0.09686102463</v>
      </c>
      <c r="AC3202" s="29" t="str">
        <f t="array" ref="AC3202">INDEX('RESUMO - LOTES E VMA'!$L$3:$L$181,MATCH('LISTA DOS ITENS'!$D3202,'RESUMO - LOTES E VMA'!$A$3:$A$181,0))</f>
        <v>1% do Valor de Comparação do VMA</v>
      </c>
      <c r="AD3202" s="53" t="str">
        <f>VLOOKUP(Tabela1[[#This Row],[Índice]],[1]Planilha1!$A:$A,1,0)</f>
        <v>#ERROR!</v>
      </c>
    </row>
    <row r="3203" ht="15.75" customHeight="1">
      <c r="A3203" s="52">
        <v>260326.0</v>
      </c>
      <c r="B3203" s="53" t="s">
        <v>70</v>
      </c>
      <c r="C3203" s="53" t="s">
        <v>71</v>
      </c>
      <c r="D3203" s="22">
        <v>207454.0</v>
      </c>
      <c r="E3203" s="53" t="s">
        <v>119</v>
      </c>
      <c r="F3203" s="54">
        <v>1.0172153E7</v>
      </c>
      <c r="G3203" s="53" t="s">
        <v>2162</v>
      </c>
      <c r="H3203" s="55">
        <v>2101.0</v>
      </c>
      <c r="I3203" s="55"/>
      <c r="J3203" s="55" t="s">
        <v>121</v>
      </c>
      <c r="K3203" s="53" t="s">
        <v>57</v>
      </c>
      <c r="L3203" s="53"/>
      <c r="M3203" s="53">
        <v>1.0</v>
      </c>
      <c r="N3203" s="53" t="s">
        <v>52</v>
      </c>
      <c r="O3203" s="25">
        <v>1.0</v>
      </c>
      <c r="P3203" s="25">
        <f>'LISTA DOS ITENS'!$O3203*'LISTA DOS ITENS'!$M3203</f>
        <v>1</v>
      </c>
      <c r="Q3203" s="25">
        <v>52.54</v>
      </c>
      <c r="R3203" s="25">
        <f>'LISTA DOS ITENS'!$Q3203*'LISTA DOS ITENS'!$M3203</f>
        <v>52.54</v>
      </c>
      <c r="S3203" s="56">
        <f>IF('LISTA DOS ITENS'!$P3203&gt;'LISTA DOS ITENS'!$R3203,'LISTA DOS ITENS'!$P3203,'LISTA DOS ITENS'!$R3203)</f>
        <v>52.54</v>
      </c>
      <c r="T3203" s="25">
        <v>5.164411044467776</v>
      </c>
      <c r="U3203" s="25">
        <f>'LISTA DOS ITENS'!$T3203*'LISTA DOS ITENS'!$M3203</f>
        <v>5.164411044</v>
      </c>
      <c r="V3203" s="56">
        <f t="array" ref="V3203">INDEX('RESUMO - LOTES E VMA'!$F$3:$F$181,MATCH('LISTA DOS ITENS'!$D3203,'RESUMO - LOTES E VMA'!$A$3:$A$181,0))</f>
        <v>13066.58903</v>
      </c>
      <c r="W3203" s="57">
        <f>'LISTA DOS ITENS'!$U3203/'LISTA DOS ITENS'!$V3203</f>
        <v>0.0003952378875</v>
      </c>
      <c r="X3203" s="53" t="s">
        <v>53</v>
      </c>
      <c r="Y3203" s="53" t="s">
        <v>290</v>
      </c>
      <c r="Z3203" s="58" t="str">
        <f>'LISTA DOS ITENS'!$F3203&amp;"-"&amp;'LISTA DOS ITENS'!$H3203&amp;"-"&amp;'LISTA DOS ITENS'!$J3203&amp;"-"&amp;'LISTA DOS ITENS'!$K3203&amp;"-"&amp;'LISTA DOS ITENS'!$I3203</f>
        <v>10172153-2101-A026-USADO-</v>
      </c>
      <c r="AA3203" s="59" t="str">
        <f t="array" ref="AA3203">INDEX('RESUMO - LOTES E VMA'!$M$3:$M$181,MATCH('LISTA DOS ITENS'!$D3203,'RESUMO - LOTES E VMA'!$A$3:$A$181,0))</f>
        <v>Para Leilão</v>
      </c>
      <c r="AB3203" s="60">
        <f t="array" ref="AB3203">INDEX('RESUMO - LOTES E VMA'!$J$3:$J$181,MATCH('LISTA DOS ITENS'!$D3203,'RESUMO - LOTES E VMA'!$A$3:$A$181,0))</f>
        <v>0.09686102463</v>
      </c>
      <c r="AC3203" s="29" t="str">
        <f t="array" ref="AC3203">INDEX('RESUMO - LOTES E VMA'!$L$3:$L$181,MATCH('LISTA DOS ITENS'!$D3203,'RESUMO - LOTES E VMA'!$A$3:$A$181,0))</f>
        <v>1% do Valor de Comparação do VMA</v>
      </c>
      <c r="AD3203" s="53" t="str">
        <f>VLOOKUP(Tabela1[[#This Row],[Índice]],[1]Planilha1!$A:$A,1,0)</f>
        <v>#ERROR!</v>
      </c>
    </row>
    <row r="3204" ht="15.75" customHeight="1">
      <c r="A3204" s="52">
        <v>260327.0</v>
      </c>
      <c r="B3204" s="53" t="s">
        <v>70</v>
      </c>
      <c r="C3204" s="53" t="s">
        <v>71</v>
      </c>
      <c r="D3204" s="22">
        <v>207454.0</v>
      </c>
      <c r="E3204" s="53" t="s">
        <v>119</v>
      </c>
      <c r="F3204" s="54">
        <v>1.0858482E7</v>
      </c>
      <c r="G3204" s="53" t="s">
        <v>2158</v>
      </c>
      <c r="H3204" s="55">
        <v>2101.0</v>
      </c>
      <c r="I3204" s="55" t="s">
        <v>81</v>
      </c>
      <c r="J3204" s="55" t="s">
        <v>121</v>
      </c>
      <c r="K3204" s="53" t="s">
        <v>80</v>
      </c>
      <c r="L3204" s="53"/>
      <c r="M3204" s="53">
        <v>11.0</v>
      </c>
      <c r="N3204" s="53" t="s">
        <v>52</v>
      </c>
      <c r="O3204" s="25">
        <v>160.65</v>
      </c>
      <c r="P3204" s="25">
        <f>'LISTA DOS ITENS'!$O3204*'LISTA DOS ITENS'!$M3204</f>
        <v>1767.15</v>
      </c>
      <c r="Q3204" s="25">
        <v>41.98</v>
      </c>
      <c r="R3204" s="25">
        <f>'LISTA DOS ITENS'!$Q3204*'LISTA DOS ITENS'!$M3204</f>
        <v>461.78</v>
      </c>
      <c r="S3204" s="56">
        <f>IF('LISTA DOS ITENS'!$P3204&gt;'LISTA DOS ITENS'!$R3204,'LISTA DOS ITENS'!$P3204,'LISTA DOS ITENS'!$R3204)</f>
        <v>1767.15</v>
      </c>
      <c r="T3204" s="25">
        <v>4.1264175037449045</v>
      </c>
      <c r="U3204" s="25">
        <f>'LISTA DOS ITENS'!$T3204*'LISTA DOS ITENS'!$M3204</f>
        <v>45.39059254</v>
      </c>
      <c r="V3204" s="56">
        <f t="array" ref="V3204">INDEX('RESUMO - LOTES E VMA'!$F$3:$F$181,MATCH('LISTA DOS ITENS'!$D3204,'RESUMO - LOTES E VMA'!$A$3:$A$181,0))</f>
        <v>13066.58903</v>
      </c>
      <c r="W3204" s="57">
        <f>'LISTA DOS ITENS'!$U3204/'LISTA DOS ITENS'!$V3204</f>
        <v>0.003473790477</v>
      </c>
      <c r="X3204" s="53" t="s">
        <v>53</v>
      </c>
      <c r="Y3204" s="53" t="s">
        <v>290</v>
      </c>
      <c r="Z3204" s="58" t="str">
        <f>'LISTA DOS ITENS'!$F3204&amp;"-"&amp;'LISTA DOS ITENS'!$H3204&amp;"-"&amp;'LISTA DOS ITENS'!$J3204&amp;"-"&amp;'LISTA DOS ITENS'!$K3204&amp;"-"&amp;'LISTA DOS ITENS'!$I3204</f>
        <v>10858482-2101-A026-IMOB/NAC-ED-1000-01.01</v>
      </c>
      <c r="AA3204" s="59" t="str">
        <f t="array" ref="AA3204">INDEX('RESUMO - LOTES E VMA'!$M$3:$M$181,MATCH('LISTA DOS ITENS'!$D3204,'RESUMO - LOTES E VMA'!$A$3:$A$181,0))</f>
        <v>Para Leilão</v>
      </c>
      <c r="AB3204" s="60">
        <f t="array" ref="AB3204">INDEX('RESUMO - LOTES E VMA'!$J$3:$J$181,MATCH('LISTA DOS ITENS'!$D3204,'RESUMO - LOTES E VMA'!$A$3:$A$181,0))</f>
        <v>0.09686102463</v>
      </c>
      <c r="AC3204" s="29" t="str">
        <f t="array" ref="AC3204">INDEX('RESUMO - LOTES E VMA'!$L$3:$L$181,MATCH('LISTA DOS ITENS'!$D3204,'RESUMO - LOTES E VMA'!$A$3:$A$181,0))</f>
        <v>1% do Valor de Comparação do VMA</v>
      </c>
      <c r="AD3204" s="53" t="str">
        <f>VLOOKUP(Tabela1[[#This Row],[Índice]],[1]Planilha1!$A:$A,1,0)</f>
        <v>#ERROR!</v>
      </c>
    </row>
    <row r="3205" ht="15.75" customHeight="1">
      <c r="A3205" s="52">
        <v>260328.0</v>
      </c>
      <c r="B3205" s="53" t="s">
        <v>70</v>
      </c>
      <c r="C3205" s="53" t="s">
        <v>71</v>
      </c>
      <c r="D3205" s="22">
        <v>207454.0</v>
      </c>
      <c r="E3205" s="53" t="s">
        <v>119</v>
      </c>
      <c r="F3205" s="54">
        <v>1.0003796E7</v>
      </c>
      <c r="G3205" s="53" t="s">
        <v>2163</v>
      </c>
      <c r="H3205" s="55">
        <v>2201.0</v>
      </c>
      <c r="I3205" s="55"/>
      <c r="J3205" s="55" t="s">
        <v>121</v>
      </c>
      <c r="K3205" s="53" t="s">
        <v>80</v>
      </c>
      <c r="L3205" s="53"/>
      <c r="M3205" s="53">
        <v>1.0</v>
      </c>
      <c r="N3205" s="53" t="s">
        <v>52</v>
      </c>
      <c r="O3205" s="25">
        <v>42.92</v>
      </c>
      <c r="P3205" s="25">
        <f>'LISTA DOS ITENS'!$O3205*'LISTA DOS ITENS'!$M3205</f>
        <v>42.92</v>
      </c>
      <c r="Q3205" s="25">
        <v>42.92</v>
      </c>
      <c r="R3205" s="25">
        <f>'LISTA DOS ITENS'!$Q3205*'LISTA DOS ITENS'!$M3205</f>
        <v>42.92</v>
      </c>
      <c r="S3205" s="56">
        <f>IF('LISTA DOS ITENS'!$P3205&gt;'LISTA DOS ITENS'!$R3205,'LISTA DOS ITENS'!$P3205,'LISTA DOS ITENS'!$R3205)</f>
        <v>42.92</v>
      </c>
      <c r="T3205" s="25">
        <v>4.2188146560441</v>
      </c>
      <c r="U3205" s="25">
        <f>'LISTA DOS ITENS'!$T3205*'LISTA DOS ITENS'!$M3205</f>
        <v>4.218814656</v>
      </c>
      <c r="V3205" s="56">
        <f t="array" ref="V3205">INDEX('RESUMO - LOTES E VMA'!$F$3:$F$181,MATCH('LISTA DOS ITENS'!$D3205,'RESUMO - LOTES E VMA'!$A$3:$A$181,0))</f>
        <v>13066.58903</v>
      </c>
      <c r="W3205" s="57">
        <f>'LISTA DOS ITENS'!$U3205/'LISTA DOS ITENS'!$V3205</f>
        <v>0.0003228703869</v>
      </c>
      <c r="X3205" s="53" t="s">
        <v>53</v>
      </c>
      <c r="Y3205" s="53" t="s">
        <v>290</v>
      </c>
      <c r="Z3205" s="58" t="str">
        <f>'LISTA DOS ITENS'!$F3205&amp;"-"&amp;'LISTA DOS ITENS'!$H3205&amp;"-"&amp;'LISTA DOS ITENS'!$J3205&amp;"-"&amp;'LISTA DOS ITENS'!$K3205&amp;"-"&amp;'LISTA DOS ITENS'!$I3205</f>
        <v>10003796-2201-A026-IMOB/NAC-</v>
      </c>
      <c r="AA3205" s="59" t="str">
        <f t="array" ref="AA3205">INDEX('RESUMO - LOTES E VMA'!$M$3:$M$181,MATCH('LISTA DOS ITENS'!$D3205,'RESUMO - LOTES E VMA'!$A$3:$A$181,0))</f>
        <v>Para Leilão</v>
      </c>
      <c r="AB3205" s="60">
        <f t="array" ref="AB3205">INDEX('RESUMO - LOTES E VMA'!$J$3:$J$181,MATCH('LISTA DOS ITENS'!$D3205,'RESUMO - LOTES E VMA'!$A$3:$A$181,0))</f>
        <v>0.09686102463</v>
      </c>
      <c r="AC3205" s="29" t="str">
        <f t="array" ref="AC3205">INDEX('RESUMO - LOTES E VMA'!$L$3:$L$181,MATCH('LISTA DOS ITENS'!$D3205,'RESUMO - LOTES E VMA'!$A$3:$A$181,0))</f>
        <v>1% do Valor de Comparação do VMA</v>
      </c>
      <c r="AD3205" s="53" t="str">
        <f>VLOOKUP(Tabela1[[#This Row],[Índice]],[1]Planilha1!$A:$A,1,0)</f>
        <v>#ERROR!</v>
      </c>
    </row>
    <row r="3206" ht="15.75" customHeight="1">
      <c r="A3206" s="52">
        <v>260329.0</v>
      </c>
      <c r="B3206" s="53" t="s">
        <v>70</v>
      </c>
      <c r="C3206" s="53" t="s">
        <v>71</v>
      </c>
      <c r="D3206" s="22">
        <v>207454.0</v>
      </c>
      <c r="E3206" s="53" t="s">
        <v>119</v>
      </c>
      <c r="F3206" s="54">
        <v>1.000382E7</v>
      </c>
      <c r="G3206" s="53" t="s">
        <v>2164</v>
      </c>
      <c r="H3206" s="55">
        <v>2201.0</v>
      </c>
      <c r="I3206" s="55"/>
      <c r="J3206" s="55" t="s">
        <v>121</v>
      </c>
      <c r="K3206" s="53" t="s">
        <v>73</v>
      </c>
      <c r="L3206" s="53"/>
      <c r="M3206" s="53">
        <v>2.0</v>
      </c>
      <c r="N3206" s="53" t="s">
        <v>52</v>
      </c>
      <c r="O3206" s="25">
        <v>22.11</v>
      </c>
      <c r="P3206" s="25">
        <f>'LISTA DOS ITENS'!$O3206*'LISTA DOS ITENS'!$M3206</f>
        <v>44.22</v>
      </c>
      <c r="Q3206" s="25">
        <v>22.11</v>
      </c>
      <c r="R3206" s="25">
        <f>'LISTA DOS ITENS'!$Q3206*'LISTA DOS ITENS'!$M3206</f>
        <v>44.22</v>
      </c>
      <c r="S3206" s="56">
        <f>IF('LISTA DOS ITENS'!$P3206&gt;'LISTA DOS ITENS'!$R3206,'LISTA DOS ITENS'!$P3206,'LISTA DOS ITENS'!$R3206)</f>
        <v>44.22</v>
      </c>
      <c r="T3206" s="25">
        <v>2.173298975888515</v>
      </c>
      <c r="U3206" s="25">
        <f>'LISTA DOS ITENS'!$T3206*'LISTA DOS ITENS'!$M3206</f>
        <v>4.346597952</v>
      </c>
      <c r="V3206" s="56">
        <f t="array" ref="V3206">INDEX('RESUMO - LOTES E VMA'!$F$3:$F$181,MATCH('LISTA DOS ITENS'!$D3206,'RESUMO - LOTES E VMA'!$A$3:$A$181,0))</f>
        <v>13066.58903</v>
      </c>
      <c r="W3206" s="57">
        <f>'LISTA DOS ITENS'!$U3206/'LISTA DOS ITENS'!$V3206</f>
        <v>0.0003326497789</v>
      </c>
      <c r="X3206" s="53" t="s">
        <v>53</v>
      </c>
      <c r="Y3206" s="53" t="s">
        <v>290</v>
      </c>
      <c r="Z3206" s="58" t="str">
        <f>'LISTA DOS ITENS'!$F3206&amp;"-"&amp;'LISTA DOS ITENS'!$H3206&amp;"-"&amp;'LISTA DOS ITENS'!$J3206&amp;"-"&amp;'LISTA DOS ITENS'!$K3206&amp;"-"&amp;'LISTA DOS ITENS'!$I3206</f>
        <v>10003820-2201-A026-CONS/NAC-</v>
      </c>
      <c r="AA3206" s="59" t="str">
        <f t="array" ref="AA3206">INDEX('RESUMO - LOTES E VMA'!$M$3:$M$181,MATCH('LISTA DOS ITENS'!$D3206,'RESUMO - LOTES E VMA'!$A$3:$A$181,0))</f>
        <v>Para Leilão</v>
      </c>
      <c r="AB3206" s="60">
        <f t="array" ref="AB3206">INDEX('RESUMO - LOTES E VMA'!$J$3:$J$181,MATCH('LISTA DOS ITENS'!$D3206,'RESUMO - LOTES E VMA'!$A$3:$A$181,0))</f>
        <v>0.09686102463</v>
      </c>
      <c r="AC3206" s="29" t="str">
        <f t="array" ref="AC3206">INDEX('RESUMO - LOTES E VMA'!$L$3:$L$181,MATCH('LISTA DOS ITENS'!$D3206,'RESUMO - LOTES E VMA'!$A$3:$A$181,0))</f>
        <v>1% do Valor de Comparação do VMA</v>
      </c>
      <c r="AD3206" s="53" t="str">
        <f>VLOOKUP(Tabela1[[#This Row],[Índice]],[1]Planilha1!$A:$A,1,0)</f>
        <v>#ERROR!</v>
      </c>
    </row>
    <row r="3207" ht="15.75" customHeight="1">
      <c r="A3207" s="52">
        <v>260330.0</v>
      </c>
      <c r="B3207" s="53" t="s">
        <v>70</v>
      </c>
      <c r="C3207" s="53" t="s">
        <v>71</v>
      </c>
      <c r="D3207" s="22">
        <v>207454.0</v>
      </c>
      <c r="E3207" s="53" t="s">
        <v>119</v>
      </c>
      <c r="F3207" s="54">
        <v>1.0077058E7</v>
      </c>
      <c r="G3207" s="53" t="s">
        <v>2165</v>
      </c>
      <c r="H3207" s="55">
        <v>2201.0</v>
      </c>
      <c r="I3207" s="55"/>
      <c r="J3207" s="55" t="s">
        <v>121</v>
      </c>
      <c r="K3207" s="53" t="s">
        <v>293</v>
      </c>
      <c r="L3207" s="53"/>
      <c r="M3207" s="53">
        <v>4.0</v>
      </c>
      <c r="N3207" s="53" t="s">
        <v>52</v>
      </c>
      <c r="O3207" s="25">
        <v>1.0</v>
      </c>
      <c r="P3207" s="25">
        <f>'LISTA DOS ITENS'!$O3207*'LISTA DOS ITENS'!$M3207</f>
        <v>4</v>
      </c>
      <c r="Q3207" s="25">
        <v>865.0</v>
      </c>
      <c r="R3207" s="25">
        <f>'LISTA DOS ITENS'!$Q3207*'LISTA DOS ITENS'!$M3207</f>
        <v>3460</v>
      </c>
      <c r="S3207" s="56">
        <f>IF('LISTA DOS ITENS'!$P3207&gt;'LISTA DOS ITENS'!$R3207,'LISTA DOS ITENS'!$P3207,'LISTA DOS ITENS'!$R3207)</f>
        <v>3460</v>
      </c>
      <c r="T3207" s="25">
        <v>85.02503908383379</v>
      </c>
      <c r="U3207" s="25">
        <f>'LISTA DOS ITENS'!$T3207*'LISTA DOS ITENS'!$M3207</f>
        <v>340.1001563</v>
      </c>
      <c r="V3207" s="56">
        <f t="array" ref="V3207">INDEX('RESUMO - LOTES E VMA'!$F$3:$F$181,MATCH('LISTA DOS ITENS'!$D3207,'RESUMO - LOTES E VMA'!$A$3:$A$181,0))</f>
        <v>13066.58903</v>
      </c>
      <c r="W3207" s="57">
        <f>'LISTA DOS ITENS'!$U3207/'LISTA DOS ITENS'!$V3207</f>
        <v>0.02602822784</v>
      </c>
      <c r="X3207" s="53" t="s">
        <v>53</v>
      </c>
      <c r="Y3207" s="53" t="s">
        <v>290</v>
      </c>
      <c r="Z3207" s="58" t="str">
        <f>'LISTA DOS ITENS'!$F3207&amp;"-"&amp;'LISTA DOS ITENS'!$H3207&amp;"-"&amp;'LISTA DOS ITENS'!$J3207&amp;"-"&amp;'LISTA DOS ITENS'!$K3207&amp;"-"&amp;'LISTA DOS ITENS'!$I3207</f>
        <v>10077058-2201-A026-SOBRE_EMP-</v>
      </c>
      <c r="AA3207" s="59" t="str">
        <f t="array" ref="AA3207">INDEX('RESUMO - LOTES E VMA'!$M$3:$M$181,MATCH('LISTA DOS ITENS'!$D3207,'RESUMO - LOTES E VMA'!$A$3:$A$181,0))</f>
        <v>Para Leilão</v>
      </c>
      <c r="AB3207" s="60">
        <f t="array" ref="AB3207">INDEX('RESUMO - LOTES E VMA'!$J$3:$J$181,MATCH('LISTA DOS ITENS'!$D3207,'RESUMO - LOTES E VMA'!$A$3:$A$181,0))</f>
        <v>0.09686102463</v>
      </c>
      <c r="AC3207" s="29" t="str">
        <f t="array" ref="AC3207">INDEX('RESUMO - LOTES E VMA'!$L$3:$L$181,MATCH('LISTA DOS ITENS'!$D3207,'RESUMO - LOTES E VMA'!$A$3:$A$181,0))</f>
        <v>1% do Valor de Comparação do VMA</v>
      </c>
      <c r="AD3207" s="53" t="str">
        <f>VLOOKUP(Tabela1[[#This Row],[Índice]],[1]Planilha1!$A:$A,1,0)</f>
        <v>#ERROR!</v>
      </c>
    </row>
    <row r="3208" ht="15.75" customHeight="1">
      <c r="A3208" s="52">
        <v>260331.0</v>
      </c>
      <c r="B3208" s="53" t="s">
        <v>70</v>
      </c>
      <c r="C3208" s="53" t="s">
        <v>71</v>
      </c>
      <c r="D3208" s="22">
        <v>207454.0</v>
      </c>
      <c r="E3208" s="53" t="s">
        <v>119</v>
      </c>
      <c r="F3208" s="54">
        <v>1.024752E7</v>
      </c>
      <c r="G3208" s="53" t="s">
        <v>2166</v>
      </c>
      <c r="H3208" s="55">
        <v>2201.0</v>
      </c>
      <c r="I3208" s="55"/>
      <c r="J3208" s="55" t="s">
        <v>121</v>
      </c>
      <c r="K3208" s="53" t="s">
        <v>80</v>
      </c>
      <c r="L3208" s="53"/>
      <c r="M3208" s="53">
        <v>36.0</v>
      </c>
      <c r="N3208" s="53" t="s">
        <v>52</v>
      </c>
      <c r="O3208" s="25">
        <v>39.93472222222223</v>
      </c>
      <c r="P3208" s="25">
        <f>'LISTA DOS ITENS'!$O3208*'LISTA DOS ITENS'!$M3208</f>
        <v>1437.65</v>
      </c>
      <c r="Q3208" s="25">
        <v>39.93</v>
      </c>
      <c r="R3208" s="25">
        <f>'LISTA DOS ITENS'!$Q3208*'LISTA DOS ITENS'!$M3208</f>
        <v>1437.48</v>
      </c>
      <c r="S3208" s="56">
        <f>IF('LISTA DOS ITENS'!$P3208&gt;'LISTA DOS ITENS'!$R3208,'LISTA DOS ITENS'!$P3208,'LISTA DOS ITENS'!$R3208)</f>
        <v>1437.65</v>
      </c>
      <c r="T3208" s="25">
        <v>3.9249130758583624</v>
      </c>
      <c r="U3208" s="25">
        <f>'LISTA DOS ITENS'!$T3208*'LISTA DOS ITENS'!$M3208</f>
        <v>141.2968707</v>
      </c>
      <c r="V3208" s="56">
        <f t="array" ref="V3208">INDEX('RESUMO - LOTES E VMA'!$F$3:$F$181,MATCH('LISTA DOS ITENS'!$D3208,'RESUMO - LOTES E VMA'!$A$3:$A$181,0))</f>
        <v>13066.58903</v>
      </c>
      <c r="W3208" s="57">
        <f>'LISTA DOS ITENS'!$U3208/'LISTA DOS ITENS'!$V3208</f>
        <v>0.01081360028</v>
      </c>
      <c r="X3208" s="53" t="s">
        <v>53</v>
      </c>
      <c r="Y3208" s="53" t="s">
        <v>290</v>
      </c>
      <c r="Z3208" s="58" t="str">
        <f>'LISTA DOS ITENS'!$F3208&amp;"-"&amp;'LISTA DOS ITENS'!$H3208&amp;"-"&amp;'LISTA DOS ITENS'!$J3208&amp;"-"&amp;'LISTA DOS ITENS'!$K3208&amp;"-"&amp;'LISTA DOS ITENS'!$I3208</f>
        <v>10247520-2201-A026-IMOB/NAC-</v>
      </c>
      <c r="AA3208" s="59" t="str">
        <f t="array" ref="AA3208">INDEX('RESUMO - LOTES E VMA'!$M$3:$M$181,MATCH('LISTA DOS ITENS'!$D3208,'RESUMO - LOTES E VMA'!$A$3:$A$181,0))</f>
        <v>Para Leilão</v>
      </c>
      <c r="AB3208" s="60">
        <f t="array" ref="AB3208">INDEX('RESUMO - LOTES E VMA'!$J$3:$J$181,MATCH('LISTA DOS ITENS'!$D3208,'RESUMO - LOTES E VMA'!$A$3:$A$181,0))</f>
        <v>0.09686102463</v>
      </c>
      <c r="AC3208" s="29" t="str">
        <f t="array" ref="AC3208">INDEX('RESUMO - LOTES E VMA'!$L$3:$L$181,MATCH('LISTA DOS ITENS'!$D3208,'RESUMO - LOTES E VMA'!$A$3:$A$181,0))</f>
        <v>1% do Valor de Comparação do VMA</v>
      </c>
      <c r="AD3208" s="53" t="str">
        <f>VLOOKUP(Tabela1[[#This Row],[Índice]],[1]Planilha1!$A:$A,1,0)</f>
        <v>#ERROR!</v>
      </c>
    </row>
    <row r="3209" ht="15.75" customHeight="1">
      <c r="A3209" s="52">
        <v>260332.0</v>
      </c>
      <c r="B3209" s="53" t="s">
        <v>70</v>
      </c>
      <c r="C3209" s="53" t="s">
        <v>71</v>
      </c>
      <c r="D3209" s="22">
        <v>207454.0</v>
      </c>
      <c r="E3209" s="53" t="s">
        <v>119</v>
      </c>
      <c r="F3209" s="54">
        <v>1.0333558E7</v>
      </c>
      <c r="G3209" s="53" t="s">
        <v>2156</v>
      </c>
      <c r="H3209" s="55">
        <v>2201.0</v>
      </c>
      <c r="I3209" s="55"/>
      <c r="J3209" s="55" t="s">
        <v>121</v>
      </c>
      <c r="K3209" s="53" t="s">
        <v>73</v>
      </c>
      <c r="L3209" s="53"/>
      <c r="M3209" s="53">
        <v>10.0</v>
      </c>
      <c r="N3209" s="53" t="s">
        <v>52</v>
      </c>
      <c r="O3209" s="25">
        <v>108.904</v>
      </c>
      <c r="P3209" s="25">
        <f>'LISTA DOS ITENS'!$O3209*'LISTA DOS ITENS'!$M3209</f>
        <v>1089.04</v>
      </c>
      <c r="Q3209" s="25">
        <v>108.9</v>
      </c>
      <c r="R3209" s="25">
        <f>'LISTA DOS ITENS'!$Q3209*'LISTA DOS ITENS'!$M3209</f>
        <v>1089</v>
      </c>
      <c r="S3209" s="56">
        <f>IF('LISTA DOS ITENS'!$P3209&gt;'LISTA DOS ITENS'!$R3209,'LISTA DOS ITENS'!$P3209,'LISTA DOS ITENS'!$R3209)</f>
        <v>1089.04</v>
      </c>
      <c r="T3209" s="25">
        <v>10.704308388704625</v>
      </c>
      <c r="U3209" s="25">
        <f>'LISTA DOS ITENS'!$T3209*'LISTA DOS ITENS'!$M3209</f>
        <v>107.0430839</v>
      </c>
      <c r="V3209" s="56">
        <f t="array" ref="V3209">INDEX('RESUMO - LOTES E VMA'!$F$3:$F$181,MATCH('LISTA DOS ITENS'!$D3209,'RESUMO - LOTES E VMA'!$A$3:$A$181,0))</f>
        <v>13066.58903</v>
      </c>
      <c r="W3209" s="57">
        <f>'LISTA DOS ITENS'!$U3209/'LISTA DOS ITENS'!$V3209</f>
        <v>0.008192121421</v>
      </c>
      <c r="X3209" s="53" t="s">
        <v>53</v>
      </c>
      <c r="Y3209" s="53" t="s">
        <v>290</v>
      </c>
      <c r="Z3209" s="58" t="str">
        <f>'LISTA DOS ITENS'!$F3209&amp;"-"&amp;'LISTA DOS ITENS'!$H3209&amp;"-"&amp;'LISTA DOS ITENS'!$J3209&amp;"-"&amp;'LISTA DOS ITENS'!$K3209&amp;"-"&amp;'LISTA DOS ITENS'!$I3209</f>
        <v>10333558-2201-A026-CONS/NAC-</v>
      </c>
      <c r="AA3209" s="59" t="str">
        <f t="array" ref="AA3209">INDEX('RESUMO - LOTES E VMA'!$M$3:$M$181,MATCH('LISTA DOS ITENS'!$D3209,'RESUMO - LOTES E VMA'!$A$3:$A$181,0))</f>
        <v>Para Leilão</v>
      </c>
      <c r="AB3209" s="60">
        <f t="array" ref="AB3209">INDEX('RESUMO - LOTES E VMA'!$J$3:$J$181,MATCH('LISTA DOS ITENS'!$D3209,'RESUMO - LOTES E VMA'!$A$3:$A$181,0))</f>
        <v>0.09686102463</v>
      </c>
      <c r="AC3209" s="29" t="str">
        <f t="array" ref="AC3209">INDEX('RESUMO - LOTES E VMA'!$L$3:$L$181,MATCH('LISTA DOS ITENS'!$D3209,'RESUMO - LOTES E VMA'!$A$3:$A$181,0))</f>
        <v>1% do Valor de Comparação do VMA</v>
      </c>
      <c r="AD3209" s="53" t="str">
        <f>VLOOKUP(Tabela1[[#This Row],[Índice]],[1]Planilha1!$A:$A,1,0)</f>
        <v>#ERROR!</v>
      </c>
    </row>
    <row r="3210" ht="15.75" customHeight="1">
      <c r="A3210" s="52">
        <v>260333.0</v>
      </c>
      <c r="B3210" s="53" t="s">
        <v>70</v>
      </c>
      <c r="C3210" s="53" t="s">
        <v>71</v>
      </c>
      <c r="D3210" s="22">
        <v>207454.0</v>
      </c>
      <c r="E3210" s="53" t="s">
        <v>119</v>
      </c>
      <c r="F3210" s="54">
        <v>1.0565391E7</v>
      </c>
      <c r="G3210" s="53" t="s">
        <v>2167</v>
      </c>
      <c r="H3210" s="55">
        <v>2201.0</v>
      </c>
      <c r="I3210" s="55"/>
      <c r="J3210" s="55" t="s">
        <v>121</v>
      </c>
      <c r="K3210" s="53" t="s">
        <v>80</v>
      </c>
      <c r="L3210" s="53"/>
      <c r="M3210" s="53">
        <v>6.0</v>
      </c>
      <c r="N3210" s="53" t="s">
        <v>52</v>
      </c>
      <c r="O3210" s="25">
        <v>190.00833333333333</v>
      </c>
      <c r="P3210" s="25">
        <f>'LISTA DOS ITENS'!$O3210*'LISTA DOS ITENS'!$M3210</f>
        <v>1140.05</v>
      </c>
      <c r="Q3210" s="25">
        <v>190.01</v>
      </c>
      <c r="R3210" s="25">
        <f>'LISTA DOS ITENS'!$Q3210*'LISTA DOS ITENS'!$M3210</f>
        <v>1140.06</v>
      </c>
      <c r="S3210" s="56">
        <f>IF('LISTA DOS ITENS'!$P3210&gt;'LISTA DOS ITENS'!$R3210,'LISTA DOS ITENS'!$P3210,'LISTA DOS ITENS'!$R3210)</f>
        <v>1140.06</v>
      </c>
      <c r="T3210" s="25">
        <v>18.677003094010704</v>
      </c>
      <c r="U3210" s="25">
        <f>'LISTA DOS ITENS'!$T3210*'LISTA DOS ITENS'!$M3210</f>
        <v>112.0620186</v>
      </c>
      <c r="V3210" s="56">
        <f t="array" ref="V3210">INDEX('RESUMO - LOTES E VMA'!$F$3:$F$181,MATCH('LISTA DOS ITENS'!$D3210,'RESUMO - LOTES E VMA'!$A$3:$A$181,0))</f>
        <v>13066.58903</v>
      </c>
      <c r="W3210" s="57">
        <f>'LISTA DOS ITENS'!$U3210/'LISTA DOS ITENS'!$V3210</f>
        <v>0.008576225847</v>
      </c>
      <c r="X3210" s="53" t="s">
        <v>53</v>
      </c>
      <c r="Y3210" s="53" t="s">
        <v>290</v>
      </c>
      <c r="Z3210" s="58" t="str">
        <f>'LISTA DOS ITENS'!$F3210&amp;"-"&amp;'LISTA DOS ITENS'!$H3210&amp;"-"&amp;'LISTA DOS ITENS'!$J3210&amp;"-"&amp;'LISTA DOS ITENS'!$K3210&amp;"-"&amp;'LISTA DOS ITENS'!$I3210</f>
        <v>10565391-2201-A026-IMOB/NAC-</v>
      </c>
      <c r="AA3210" s="59" t="str">
        <f t="array" ref="AA3210">INDEX('RESUMO - LOTES E VMA'!$M$3:$M$181,MATCH('LISTA DOS ITENS'!$D3210,'RESUMO - LOTES E VMA'!$A$3:$A$181,0))</f>
        <v>Para Leilão</v>
      </c>
      <c r="AB3210" s="60">
        <f t="array" ref="AB3210">INDEX('RESUMO - LOTES E VMA'!$J$3:$J$181,MATCH('LISTA DOS ITENS'!$D3210,'RESUMO - LOTES E VMA'!$A$3:$A$181,0))</f>
        <v>0.09686102463</v>
      </c>
      <c r="AC3210" s="29" t="str">
        <f t="array" ref="AC3210">INDEX('RESUMO - LOTES E VMA'!$L$3:$L$181,MATCH('LISTA DOS ITENS'!$D3210,'RESUMO - LOTES E VMA'!$A$3:$A$181,0))</f>
        <v>1% do Valor de Comparação do VMA</v>
      </c>
      <c r="AD3210" s="53" t="str">
        <f>VLOOKUP(Tabela1[[#This Row],[Índice]],[1]Planilha1!$A:$A,1,0)</f>
        <v>#ERROR!</v>
      </c>
    </row>
    <row r="3211" ht="15.75" customHeight="1">
      <c r="A3211" s="52">
        <v>260334.0</v>
      </c>
      <c r="B3211" s="53" t="s">
        <v>70</v>
      </c>
      <c r="C3211" s="53" t="s">
        <v>71</v>
      </c>
      <c r="D3211" s="22">
        <v>207454.0</v>
      </c>
      <c r="E3211" s="53" t="s">
        <v>119</v>
      </c>
      <c r="F3211" s="54">
        <v>1.0596378E7</v>
      </c>
      <c r="G3211" s="53" t="s">
        <v>2168</v>
      </c>
      <c r="H3211" s="55">
        <v>2201.0</v>
      </c>
      <c r="I3211" s="55"/>
      <c r="J3211" s="55" t="s">
        <v>121</v>
      </c>
      <c r="K3211" s="53" t="s">
        <v>80</v>
      </c>
      <c r="L3211" s="53"/>
      <c r="M3211" s="53">
        <v>6.0</v>
      </c>
      <c r="N3211" s="53" t="s">
        <v>52</v>
      </c>
      <c r="O3211" s="25">
        <v>23.733333333333334</v>
      </c>
      <c r="P3211" s="25">
        <f>'LISTA DOS ITENS'!$O3211*'LISTA DOS ITENS'!$M3211</f>
        <v>142.4</v>
      </c>
      <c r="Q3211" s="25">
        <v>23.73</v>
      </c>
      <c r="R3211" s="25">
        <f>'LISTA DOS ITENS'!$Q3211*'LISTA DOS ITENS'!$M3211</f>
        <v>142.38</v>
      </c>
      <c r="S3211" s="56">
        <f>IF('LISTA DOS ITENS'!$P3211&gt;'LISTA DOS ITENS'!$R3211,'LISTA DOS ITENS'!$P3211,'LISTA DOS ITENS'!$R3211)</f>
        <v>142.4</v>
      </c>
      <c r="T3211" s="25">
        <v>2.3325366213403185</v>
      </c>
      <c r="U3211" s="25">
        <f>'LISTA DOS ITENS'!$T3211*'LISTA DOS ITENS'!$M3211</f>
        <v>13.99521973</v>
      </c>
      <c r="V3211" s="56">
        <f t="array" ref="V3211">INDEX('RESUMO - LOTES E VMA'!$F$3:$F$181,MATCH('LISTA DOS ITENS'!$D3211,'RESUMO - LOTES E VMA'!$A$3:$A$181,0))</f>
        <v>13066.58903</v>
      </c>
      <c r="W3211" s="57">
        <f>'LISTA DOS ITENS'!$U3211/'LISTA DOS ITENS'!$V3211</f>
        <v>0.001071069098</v>
      </c>
      <c r="X3211" s="53" t="s">
        <v>53</v>
      </c>
      <c r="Y3211" s="53" t="s">
        <v>290</v>
      </c>
      <c r="Z3211" s="58" t="str">
        <f>'LISTA DOS ITENS'!$F3211&amp;"-"&amp;'LISTA DOS ITENS'!$H3211&amp;"-"&amp;'LISTA DOS ITENS'!$J3211&amp;"-"&amp;'LISTA DOS ITENS'!$K3211&amp;"-"&amp;'LISTA DOS ITENS'!$I3211</f>
        <v>10596378-2201-A026-IMOB/NAC-</v>
      </c>
      <c r="AA3211" s="59" t="str">
        <f t="array" ref="AA3211">INDEX('RESUMO - LOTES E VMA'!$M$3:$M$181,MATCH('LISTA DOS ITENS'!$D3211,'RESUMO - LOTES E VMA'!$A$3:$A$181,0))</f>
        <v>Para Leilão</v>
      </c>
      <c r="AB3211" s="60">
        <f t="array" ref="AB3211">INDEX('RESUMO - LOTES E VMA'!$J$3:$J$181,MATCH('LISTA DOS ITENS'!$D3211,'RESUMO - LOTES E VMA'!$A$3:$A$181,0))</f>
        <v>0.09686102463</v>
      </c>
      <c r="AC3211" s="29" t="str">
        <f t="array" ref="AC3211">INDEX('RESUMO - LOTES E VMA'!$L$3:$L$181,MATCH('LISTA DOS ITENS'!$D3211,'RESUMO - LOTES E VMA'!$A$3:$A$181,0))</f>
        <v>1% do Valor de Comparação do VMA</v>
      </c>
      <c r="AD3211" s="53" t="str">
        <f>VLOOKUP(Tabela1[[#This Row],[Índice]],[1]Planilha1!$A:$A,1,0)</f>
        <v>#ERROR!</v>
      </c>
    </row>
    <row r="3212" ht="15.75" customHeight="1">
      <c r="A3212" s="52">
        <v>260335.0</v>
      </c>
      <c r="B3212" s="53" t="s">
        <v>70</v>
      </c>
      <c r="C3212" s="53" t="s">
        <v>71</v>
      </c>
      <c r="D3212" s="22">
        <v>207454.0</v>
      </c>
      <c r="E3212" s="53" t="s">
        <v>119</v>
      </c>
      <c r="F3212" s="54">
        <v>1.0778439E7</v>
      </c>
      <c r="G3212" s="53" t="s">
        <v>2169</v>
      </c>
      <c r="H3212" s="55">
        <v>2201.0</v>
      </c>
      <c r="I3212" s="55"/>
      <c r="J3212" s="55" t="s">
        <v>121</v>
      </c>
      <c r="K3212" s="53" t="s">
        <v>80</v>
      </c>
      <c r="L3212" s="53"/>
      <c r="M3212" s="53">
        <v>1.0</v>
      </c>
      <c r="N3212" s="53" t="s">
        <v>52</v>
      </c>
      <c r="O3212" s="25">
        <v>41.29</v>
      </c>
      <c r="P3212" s="25">
        <f>'LISTA DOS ITENS'!$O3212*'LISTA DOS ITENS'!$M3212</f>
        <v>41.29</v>
      </c>
      <c r="Q3212" s="25">
        <v>41.29</v>
      </c>
      <c r="R3212" s="25">
        <f>'LISTA DOS ITENS'!$Q3212*'LISTA DOS ITENS'!$M3212</f>
        <v>41.29</v>
      </c>
      <c r="S3212" s="56">
        <f>IF('LISTA DOS ITENS'!$P3212&gt;'LISTA DOS ITENS'!$R3212,'LISTA DOS ITENS'!$P3212,'LISTA DOS ITENS'!$R3212)</f>
        <v>41.29</v>
      </c>
      <c r="T3212" s="25">
        <v>4.05859406216358</v>
      </c>
      <c r="U3212" s="25">
        <f>'LISTA DOS ITENS'!$T3212*'LISTA DOS ITENS'!$M3212</f>
        <v>4.058594062</v>
      </c>
      <c r="V3212" s="56">
        <f t="array" ref="V3212">INDEX('RESUMO - LOTES E VMA'!$F$3:$F$181,MATCH('LISTA DOS ITENS'!$D3212,'RESUMO - LOTES E VMA'!$A$3:$A$181,0))</f>
        <v>13066.58903</v>
      </c>
      <c r="W3212" s="57">
        <f>'LISTA DOS ITENS'!$U3212/'LISTA DOS ITENS'!$V3212</f>
        <v>0.0003106085339</v>
      </c>
      <c r="X3212" s="53" t="s">
        <v>53</v>
      </c>
      <c r="Y3212" s="53" t="s">
        <v>290</v>
      </c>
      <c r="Z3212" s="58" t="str">
        <f>'LISTA DOS ITENS'!$F3212&amp;"-"&amp;'LISTA DOS ITENS'!$H3212&amp;"-"&amp;'LISTA DOS ITENS'!$J3212&amp;"-"&amp;'LISTA DOS ITENS'!$K3212&amp;"-"&amp;'LISTA DOS ITENS'!$I3212</f>
        <v>10778439-2201-A026-IMOB/NAC-</v>
      </c>
      <c r="AA3212" s="59" t="str">
        <f t="array" ref="AA3212">INDEX('RESUMO - LOTES E VMA'!$M$3:$M$181,MATCH('LISTA DOS ITENS'!$D3212,'RESUMO - LOTES E VMA'!$A$3:$A$181,0))</f>
        <v>Para Leilão</v>
      </c>
      <c r="AB3212" s="60">
        <f t="array" ref="AB3212">INDEX('RESUMO - LOTES E VMA'!$J$3:$J$181,MATCH('LISTA DOS ITENS'!$D3212,'RESUMO - LOTES E VMA'!$A$3:$A$181,0))</f>
        <v>0.09686102463</v>
      </c>
      <c r="AC3212" s="29" t="str">
        <f t="array" ref="AC3212">INDEX('RESUMO - LOTES E VMA'!$L$3:$L$181,MATCH('LISTA DOS ITENS'!$D3212,'RESUMO - LOTES E VMA'!$A$3:$A$181,0))</f>
        <v>1% do Valor de Comparação do VMA</v>
      </c>
      <c r="AD3212" s="53" t="str">
        <f>VLOOKUP(Tabela1[[#This Row],[Índice]],[1]Planilha1!$A:$A,1,0)</f>
        <v>#ERROR!</v>
      </c>
    </row>
    <row r="3213" ht="15.75" customHeight="1">
      <c r="A3213" s="52">
        <v>260336.0</v>
      </c>
      <c r="B3213" s="53" t="s">
        <v>70</v>
      </c>
      <c r="C3213" s="53" t="s">
        <v>71</v>
      </c>
      <c r="D3213" s="22">
        <v>207454.0</v>
      </c>
      <c r="E3213" s="53" t="s">
        <v>119</v>
      </c>
      <c r="F3213" s="54">
        <v>1.0832626E7</v>
      </c>
      <c r="G3213" s="53" t="s">
        <v>2170</v>
      </c>
      <c r="H3213" s="55">
        <v>2201.0</v>
      </c>
      <c r="I3213" s="55"/>
      <c r="J3213" s="55" t="s">
        <v>121</v>
      </c>
      <c r="K3213" s="53" t="s">
        <v>293</v>
      </c>
      <c r="L3213" s="53"/>
      <c r="M3213" s="53">
        <v>1.0</v>
      </c>
      <c r="N3213" s="53" t="s">
        <v>52</v>
      </c>
      <c r="O3213" s="25">
        <v>1.0</v>
      </c>
      <c r="P3213" s="25">
        <f>'LISTA DOS ITENS'!$O3213*'LISTA DOS ITENS'!$M3213</f>
        <v>1</v>
      </c>
      <c r="Q3213" s="25">
        <v>77.8</v>
      </c>
      <c r="R3213" s="25">
        <f>'LISTA DOS ITENS'!$Q3213*'LISTA DOS ITENS'!$M3213</f>
        <v>77.8</v>
      </c>
      <c r="S3213" s="56">
        <f>IF('LISTA DOS ITENS'!$P3213&gt;'LISTA DOS ITENS'!$R3213,'LISTA DOS ITENS'!$P3213,'LISTA DOS ITENS'!$R3213)</f>
        <v>77.8</v>
      </c>
      <c r="T3213" s="25">
        <v>7.647338775401467</v>
      </c>
      <c r="U3213" s="25">
        <f>'LISTA DOS ITENS'!$T3213*'LISTA DOS ITENS'!$M3213</f>
        <v>7.647338775</v>
      </c>
      <c r="V3213" s="56">
        <f t="array" ref="V3213">INDEX('RESUMO - LOTES E VMA'!$F$3:$F$181,MATCH('LISTA DOS ITENS'!$D3213,'RESUMO - LOTES E VMA'!$A$3:$A$181,0))</f>
        <v>13066.58903</v>
      </c>
      <c r="W3213" s="57">
        <f>'LISTA DOS ITENS'!$U3213/'LISTA DOS ITENS'!$V3213</f>
        <v>0.0005852589959</v>
      </c>
      <c r="X3213" s="53" t="s">
        <v>53</v>
      </c>
      <c r="Y3213" s="53" t="s">
        <v>290</v>
      </c>
      <c r="Z3213" s="58" t="str">
        <f>'LISTA DOS ITENS'!$F3213&amp;"-"&amp;'LISTA DOS ITENS'!$H3213&amp;"-"&amp;'LISTA DOS ITENS'!$J3213&amp;"-"&amp;'LISTA DOS ITENS'!$K3213&amp;"-"&amp;'LISTA DOS ITENS'!$I3213</f>
        <v>10832626-2201-A026-SOBRE_EMP-</v>
      </c>
      <c r="AA3213" s="59" t="str">
        <f t="array" ref="AA3213">INDEX('RESUMO - LOTES E VMA'!$M$3:$M$181,MATCH('LISTA DOS ITENS'!$D3213,'RESUMO - LOTES E VMA'!$A$3:$A$181,0))</f>
        <v>Para Leilão</v>
      </c>
      <c r="AB3213" s="60">
        <f t="array" ref="AB3213">INDEX('RESUMO - LOTES E VMA'!$J$3:$J$181,MATCH('LISTA DOS ITENS'!$D3213,'RESUMO - LOTES E VMA'!$A$3:$A$181,0))</f>
        <v>0.09686102463</v>
      </c>
      <c r="AC3213" s="29" t="str">
        <f t="array" ref="AC3213">INDEX('RESUMO - LOTES E VMA'!$L$3:$L$181,MATCH('LISTA DOS ITENS'!$D3213,'RESUMO - LOTES E VMA'!$A$3:$A$181,0))</f>
        <v>1% do Valor de Comparação do VMA</v>
      </c>
      <c r="AD3213" s="53" t="str">
        <f>VLOOKUP(Tabela1[[#This Row],[Índice]],[1]Planilha1!$A:$A,1,0)</f>
        <v>#ERROR!</v>
      </c>
    </row>
    <row r="3214" ht="15.75" customHeight="1">
      <c r="A3214" s="52">
        <v>260337.0</v>
      </c>
      <c r="B3214" s="53" t="s">
        <v>70</v>
      </c>
      <c r="C3214" s="53" t="s">
        <v>71</v>
      </c>
      <c r="D3214" s="22">
        <v>207454.0</v>
      </c>
      <c r="E3214" s="53" t="s">
        <v>119</v>
      </c>
      <c r="F3214" s="54">
        <v>1.0897876E7</v>
      </c>
      <c r="G3214" s="53" t="s">
        <v>2171</v>
      </c>
      <c r="H3214" s="55">
        <v>2201.0</v>
      </c>
      <c r="I3214" s="55"/>
      <c r="J3214" s="55" t="s">
        <v>121</v>
      </c>
      <c r="K3214" s="53" t="s">
        <v>80</v>
      </c>
      <c r="L3214" s="53"/>
      <c r="M3214" s="53">
        <v>1.0</v>
      </c>
      <c r="N3214" s="53" t="s">
        <v>52</v>
      </c>
      <c r="O3214" s="25">
        <v>66.0</v>
      </c>
      <c r="P3214" s="25">
        <f>'LISTA DOS ITENS'!$O3214*'LISTA DOS ITENS'!$M3214</f>
        <v>66</v>
      </c>
      <c r="Q3214" s="25">
        <v>66.0</v>
      </c>
      <c r="R3214" s="25">
        <f>'LISTA DOS ITENS'!$Q3214*'LISTA DOS ITENS'!$M3214</f>
        <v>66</v>
      </c>
      <c r="S3214" s="56">
        <f>IF('LISTA DOS ITENS'!$P3214&gt;'LISTA DOS ITENS'!$R3214,'LISTA DOS ITENS'!$P3214,'LISTA DOS ITENS'!$R3214)</f>
        <v>66</v>
      </c>
      <c r="T3214" s="25">
        <v>6.4874596295179545</v>
      </c>
      <c r="U3214" s="25">
        <f>'LISTA DOS ITENS'!$T3214*'LISTA DOS ITENS'!$M3214</f>
        <v>6.48745963</v>
      </c>
      <c r="V3214" s="56">
        <f t="array" ref="V3214">INDEX('RESUMO - LOTES E VMA'!$F$3:$F$181,MATCH('LISTA DOS ITENS'!$D3214,'RESUMO - LOTES E VMA'!$A$3:$A$181,0))</f>
        <v>13066.58903</v>
      </c>
      <c r="W3214" s="57">
        <f>'LISTA DOS ITENS'!$U3214/'LISTA DOS ITENS'!$V3214</f>
        <v>0.0004964922073</v>
      </c>
      <c r="X3214" s="53" t="s">
        <v>53</v>
      </c>
      <c r="Y3214" s="53" t="s">
        <v>290</v>
      </c>
      <c r="Z3214" s="58" t="str">
        <f>'LISTA DOS ITENS'!$F3214&amp;"-"&amp;'LISTA DOS ITENS'!$H3214&amp;"-"&amp;'LISTA DOS ITENS'!$J3214&amp;"-"&amp;'LISTA DOS ITENS'!$K3214&amp;"-"&amp;'LISTA DOS ITENS'!$I3214</f>
        <v>10897876-2201-A026-IMOB/NAC-</v>
      </c>
      <c r="AA3214" s="59" t="str">
        <f t="array" ref="AA3214">INDEX('RESUMO - LOTES E VMA'!$M$3:$M$181,MATCH('LISTA DOS ITENS'!$D3214,'RESUMO - LOTES E VMA'!$A$3:$A$181,0))</f>
        <v>Para Leilão</v>
      </c>
      <c r="AB3214" s="60">
        <f t="array" ref="AB3214">INDEX('RESUMO - LOTES E VMA'!$J$3:$J$181,MATCH('LISTA DOS ITENS'!$D3214,'RESUMO - LOTES E VMA'!$A$3:$A$181,0))</f>
        <v>0.09686102463</v>
      </c>
      <c r="AC3214" s="29" t="str">
        <f t="array" ref="AC3214">INDEX('RESUMO - LOTES E VMA'!$L$3:$L$181,MATCH('LISTA DOS ITENS'!$D3214,'RESUMO - LOTES E VMA'!$A$3:$A$181,0))</f>
        <v>1% do Valor de Comparação do VMA</v>
      </c>
      <c r="AD3214" s="53" t="str">
        <f>VLOOKUP(Tabela1[[#This Row],[Índice]],[1]Planilha1!$A:$A,1,0)</f>
        <v>#ERROR!</v>
      </c>
    </row>
    <row r="3215" ht="15.75" customHeight="1">
      <c r="A3215" s="52">
        <v>260338.0</v>
      </c>
      <c r="B3215" s="53" t="s">
        <v>70</v>
      </c>
      <c r="C3215" s="53" t="s">
        <v>71</v>
      </c>
      <c r="D3215" s="22">
        <v>207454.0</v>
      </c>
      <c r="E3215" s="53" t="s">
        <v>119</v>
      </c>
      <c r="F3215" s="54">
        <v>1.1099612E7</v>
      </c>
      <c r="G3215" s="53" t="s">
        <v>2172</v>
      </c>
      <c r="H3215" s="55">
        <v>2201.0</v>
      </c>
      <c r="I3215" s="55"/>
      <c r="J3215" s="55" t="s">
        <v>121</v>
      </c>
      <c r="K3215" s="53" t="s">
        <v>117</v>
      </c>
      <c r="L3215" s="53"/>
      <c r="M3215" s="53">
        <v>1.0</v>
      </c>
      <c r="N3215" s="53" t="s">
        <v>52</v>
      </c>
      <c r="O3215" s="25">
        <v>2052.96</v>
      </c>
      <c r="P3215" s="25">
        <f>'LISTA DOS ITENS'!$O3215*'LISTA DOS ITENS'!$M3215</f>
        <v>2052.96</v>
      </c>
      <c r="Q3215" s="25">
        <v>2052.96</v>
      </c>
      <c r="R3215" s="25">
        <f>'LISTA DOS ITENS'!$Q3215*'LISTA DOS ITENS'!$M3215</f>
        <v>2052.96</v>
      </c>
      <c r="S3215" s="56">
        <f>IF('LISTA DOS ITENS'!$P3215&gt;'LISTA DOS ITENS'!$R3215,'LISTA DOS ITENS'!$P3215,'LISTA DOS ITENS'!$R3215)</f>
        <v>2052.96</v>
      </c>
      <c r="T3215" s="25">
        <v>201.79538062144212</v>
      </c>
      <c r="U3215" s="25">
        <f>'LISTA DOS ITENS'!$T3215*'LISTA DOS ITENS'!$M3215</f>
        <v>201.7953806</v>
      </c>
      <c r="V3215" s="56">
        <f t="array" ref="V3215">INDEX('RESUMO - LOTES E VMA'!$F$3:$F$181,MATCH('LISTA DOS ITENS'!$D3215,'RESUMO - LOTES E VMA'!$A$3:$A$181,0))</f>
        <v>13066.58903</v>
      </c>
      <c r="W3215" s="57">
        <f>'LISTA DOS ITENS'!$U3215/'LISTA DOS ITENS'!$V3215</f>
        <v>0.01544361579</v>
      </c>
      <c r="X3215" s="53" t="s">
        <v>53</v>
      </c>
      <c r="Y3215" s="53" t="s">
        <v>290</v>
      </c>
      <c r="Z3215" s="58" t="str">
        <f>'LISTA DOS ITENS'!$F3215&amp;"-"&amp;'LISTA DOS ITENS'!$H3215&amp;"-"&amp;'LISTA DOS ITENS'!$J3215&amp;"-"&amp;'LISTA DOS ITENS'!$K3215&amp;"-"&amp;'LISTA DOS ITENS'!$I3215</f>
        <v>11099612-2201-A026-CONS/IAMN-</v>
      </c>
      <c r="AA3215" s="59" t="str">
        <f t="array" ref="AA3215">INDEX('RESUMO - LOTES E VMA'!$M$3:$M$181,MATCH('LISTA DOS ITENS'!$D3215,'RESUMO - LOTES E VMA'!$A$3:$A$181,0))</f>
        <v>Para Leilão</v>
      </c>
      <c r="AB3215" s="60">
        <f t="array" ref="AB3215">INDEX('RESUMO - LOTES E VMA'!$J$3:$J$181,MATCH('LISTA DOS ITENS'!$D3215,'RESUMO - LOTES E VMA'!$A$3:$A$181,0))</f>
        <v>0.09686102463</v>
      </c>
      <c r="AC3215" s="29" t="str">
        <f t="array" ref="AC3215">INDEX('RESUMO - LOTES E VMA'!$L$3:$L$181,MATCH('LISTA DOS ITENS'!$D3215,'RESUMO - LOTES E VMA'!$A$3:$A$181,0))</f>
        <v>1% do Valor de Comparação do VMA</v>
      </c>
      <c r="AD3215" s="53" t="str">
        <f>VLOOKUP(Tabela1[[#This Row],[Índice]],[1]Planilha1!$A:$A,1,0)</f>
        <v>#ERROR!</v>
      </c>
    </row>
    <row r="3216" ht="15.75" customHeight="1">
      <c r="A3216" s="52">
        <v>260339.0</v>
      </c>
      <c r="B3216" s="53" t="s">
        <v>70</v>
      </c>
      <c r="C3216" s="53" t="s">
        <v>71</v>
      </c>
      <c r="D3216" s="22">
        <v>207454.0</v>
      </c>
      <c r="E3216" s="53" t="s">
        <v>119</v>
      </c>
      <c r="F3216" s="54">
        <v>1.1317649E7</v>
      </c>
      <c r="G3216" s="53" t="s">
        <v>2173</v>
      </c>
      <c r="H3216" s="55">
        <v>2201.0</v>
      </c>
      <c r="I3216" s="55"/>
      <c r="J3216" s="55" t="s">
        <v>121</v>
      </c>
      <c r="K3216" s="53" t="s">
        <v>80</v>
      </c>
      <c r="L3216" s="53"/>
      <c r="M3216" s="53">
        <v>4.0</v>
      </c>
      <c r="N3216" s="53" t="s">
        <v>52</v>
      </c>
      <c r="O3216" s="25">
        <v>119.6275</v>
      </c>
      <c r="P3216" s="25">
        <f>'LISTA DOS ITENS'!$O3216*'LISTA DOS ITENS'!$M3216</f>
        <v>478.51</v>
      </c>
      <c r="Q3216" s="25">
        <v>119.63</v>
      </c>
      <c r="R3216" s="25">
        <f>'LISTA DOS ITENS'!$Q3216*'LISTA DOS ITENS'!$M3216</f>
        <v>478.52</v>
      </c>
      <c r="S3216" s="56">
        <f>IF('LISTA DOS ITENS'!$P3216&gt;'LISTA DOS ITENS'!$R3216,'LISTA DOS ITENS'!$P3216,'LISTA DOS ITENS'!$R3216)</f>
        <v>478.52</v>
      </c>
      <c r="T3216" s="25">
        <v>11.759012052715649</v>
      </c>
      <c r="U3216" s="25">
        <f>'LISTA DOS ITENS'!$T3216*'LISTA DOS ITENS'!$M3216</f>
        <v>47.03604821</v>
      </c>
      <c r="V3216" s="56">
        <f t="array" ref="V3216">INDEX('RESUMO - LOTES E VMA'!$F$3:$F$181,MATCH('LISTA DOS ITENS'!$D3216,'RESUMO - LOTES E VMA'!$A$3:$A$181,0))</f>
        <v>13066.58903</v>
      </c>
      <c r="W3216" s="57">
        <f>'LISTA DOS ITENS'!$U3216/'LISTA DOS ITENS'!$V3216</f>
        <v>0.003599718955</v>
      </c>
      <c r="X3216" s="53" t="s">
        <v>53</v>
      </c>
      <c r="Y3216" s="53" t="s">
        <v>290</v>
      </c>
      <c r="Z3216" s="58" t="str">
        <f>'LISTA DOS ITENS'!$F3216&amp;"-"&amp;'LISTA DOS ITENS'!$H3216&amp;"-"&amp;'LISTA DOS ITENS'!$J3216&amp;"-"&amp;'LISTA DOS ITENS'!$K3216&amp;"-"&amp;'LISTA DOS ITENS'!$I3216</f>
        <v>11317649-2201-A026-IMOB/NAC-</v>
      </c>
      <c r="AA3216" s="59" t="str">
        <f t="array" ref="AA3216">INDEX('RESUMO - LOTES E VMA'!$M$3:$M$181,MATCH('LISTA DOS ITENS'!$D3216,'RESUMO - LOTES E VMA'!$A$3:$A$181,0))</f>
        <v>Para Leilão</v>
      </c>
      <c r="AB3216" s="60">
        <f t="array" ref="AB3216">INDEX('RESUMO - LOTES E VMA'!$J$3:$J$181,MATCH('LISTA DOS ITENS'!$D3216,'RESUMO - LOTES E VMA'!$A$3:$A$181,0))</f>
        <v>0.09686102463</v>
      </c>
      <c r="AC3216" s="29" t="str">
        <f t="array" ref="AC3216">INDEX('RESUMO - LOTES E VMA'!$L$3:$L$181,MATCH('LISTA DOS ITENS'!$D3216,'RESUMO - LOTES E VMA'!$A$3:$A$181,0))</f>
        <v>1% do Valor de Comparação do VMA</v>
      </c>
      <c r="AD3216" s="53" t="str">
        <f>VLOOKUP(Tabela1[[#This Row],[Índice]],[1]Planilha1!$A:$A,1,0)</f>
        <v>#ERROR!</v>
      </c>
    </row>
    <row r="3217" ht="15.75" customHeight="1">
      <c r="A3217" s="52">
        <v>260340.0</v>
      </c>
      <c r="B3217" s="53" t="s">
        <v>70</v>
      </c>
      <c r="C3217" s="53" t="s">
        <v>71</v>
      </c>
      <c r="D3217" s="22">
        <v>207454.0</v>
      </c>
      <c r="E3217" s="53" t="s">
        <v>119</v>
      </c>
      <c r="F3217" s="54">
        <v>1.144492E7</v>
      </c>
      <c r="G3217" s="53" t="s">
        <v>2146</v>
      </c>
      <c r="H3217" s="55">
        <v>2201.0</v>
      </c>
      <c r="I3217" s="55"/>
      <c r="J3217" s="55" t="s">
        <v>121</v>
      </c>
      <c r="K3217" s="53" t="s">
        <v>80</v>
      </c>
      <c r="L3217" s="53"/>
      <c r="M3217" s="53">
        <v>3.0</v>
      </c>
      <c r="N3217" s="53" t="s">
        <v>52</v>
      </c>
      <c r="O3217" s="25">
        <v>115.12333333333333</v>
      </c>
      <c r="P3217" s="25">
        <f>'LISTA DOS ITENS'!$O3217*'LISTA DOS ITENS'!$M3217</f>
        <v>345.37</v>
      </c>
      <c r="Q3217" s="25">
        <v>115.12</v>
      </c>
      <c r="R3217" s="25">
        <f>'LISTA DOS ITENS'!$Q3217*'LISTA DOS ITENS'!$M3217</f>
        <v>345.36</v>
      </c>
      <c r="S3217" s="56">
        <f>IF('LISTA DOS ITENS'!$P3217&gt;'LISTA DOS ITENS'!$R3217,'LISTA DOS ITENS'!$P3217,'LISTA DOS ITENS'!$R3217)</f>
        <v>345.37</v>
      </c>
      <c r="T3217" s="25">
        <v>11.315702311365257</v>
      </c>
      <c r="U3217" s="25">
        <f>'LISTA DOS ITENS'!$T3217*'LISTA DOS ITENS'!$M3217</f>
        <v>33.94710693</v>
      </c>
      <c r="V3217" s="56">
        <f t="array" ref="V3217">INDEX('RESUMO - LOTES E VMA'!$F$3:$F$181,MATCH('LISTA DOS ITENS'!$D3217,'RESUMO - LOTES E VMA'!$A$3:$A$181,0))</f>
        <v>13066.58903</v>
      </c>
      <c r="W3217" s="57">
        <f>'LISTA DOS ITENS'!$U3217/'LISTA DOS ITENS'!$V3217</f>
        <v>0.002598008314</v>
      </c>
      <c r="X3217" s="53" t="s">
        <v>53</v>
      </c>
      <c r="Y3217" s="53" t="s">
        <v>290</v>
      </c>
      <c r="Z3217" s="58" t="str">
        <f>'LISTA DOS ITENS'!$F3217&amp;"-"&amp;'LISTA DOS ITENS'!$H3217&amp;"-"&amp;'LISTA DOS ITENS'!$J3217&amp;"-"&amp;'LISTA DOS ITENS'!$K3217&amp;"-"&amp;'LISTA DOS ITENS'!$I3217</f>
        <v>11444920-2201-A026-IMOB/NAC-</v>
      </c>
      <c r="AA3217" s="59" t="str">
        <f t="array" ref="AA3217">INDEX('RESUMO - LOTES E VMA'!$M$3:$M$181,MATCH('LISTA DOS ITENS'!$D3217,'RESUMO - LOTES E VMA'!$A$3:$A$181,0))</f>
        <v>Para Leilão</v>
      </c>
      <c r="AB3217" s="60">
        <f t="array" ref="AB3217">INDEX('RESUMO - LOTES E VMA'!$J$3:$J$181,MATCH('LISTA DOS ITENS'!$D3217,'RESUMO - LOTES E VMA'!$A$3:$A$181,0))</f>
        <v>0.09686102463</v>
      </c>
      <c r="AC3217" s="29" t="str">
        <f t="array" ref="AC3217">INDEX('RESUMO - LOTES E VMA'!$L$3:$L$181,MATCH('LISTA DOS ITENS'!$D3217,'RESUMO - LOTES E VMA'!$A$3:$A$181,0))</f>
        <v>1% do Valor de Comparação do VMA</v>
      </c>
      <c r="AD3217" s="53" t="str">
        <f>VLOOKUP(Tabela1[[#This Row],[Índice]],[1]Planilha1!$A:$A,1,0)</f>
        <v>#ERROR!</v>
      </c>
    </row>
    <row r="3218" ht="15.75" customHeight="1">
      <c r="A3218" s="52">
        <v>260341.0</v>
      </c>
      <c r="B3218" s="53" t="s">
        <v>70</v>
      </c>
      <c r="C3218" s="53" t="s">
        <v>71</v>
      </c>
      <c r="D3218" s="22">
        <v>207454.0</v>
      </c>
      <c r="E3218" s="53" t="s">
        <v>119</v>
      </c>
      <c r="F3218" s="54">
        <v>1.0003855E7</v>
      </c>
      <c r="G3218" s="53" t="s">
        <v>2142</v>
      </c>
      <c r="H3218" s="55">
        <v>2230.0</v>
      </c>
      <c r="I3218" s="55"/>
      <c r="J3218" s="55" t="s">
        <v>121</v>
      </c>
      <c r="K3218" s="53" t="s">
        <v>51</v>
      </c>
      <c r="L3218" s="53"/>
      <c r="M3218" s="53">
        <v>1.0</v>
      </c>
      <c r="N3218" s="53" t="s">
        <v>52</v>
      </c>
      <c r="O3218" s="25">
        <v>0.01</v>
      </c>
      <c r="P3218" s="25">
        <f>'LISTA DOS ITENS'!$O3218*'LISTA DOS ITENS'!$M3218</f>
        <v>0.01</v>
      </c>
      <c r="Q3218" s="25">
        <v>1101.42</v>
      </c>
      <c r="R3218" s="25">
        <f>'LISTA DOS ITENS'!$Q3218*'LISTA DOS ITENS'!$M3218</f>
        <v>1101.42</v>
      </c>
      <c r="S3218" s="56">
        <f>IF('LISTA DOS ITENS'!$P3218&gt;'LISTA DOS ITENS'!$R3218,'LISTA DOS ITENS'!$P3218,'LISTA DOS ITENS'!$R3218)</f>
        <v>1101.42</v>
      </c>
      <c r="T3218" s="25">
        <v>108.26390583551009</v>
      </c>
      <c r="U3218" s="25">
        <f>'LISTA DOS ITENS'!$T3218*'LISTA DOS ITENS'!$M3218</f>
        <v>108.2639058</v>
      </c>
      <c r="V3218" s="56">
        <f t="array" ref="V3218">INDEX('RESUMO - LOTES E VMA'!$F$3:$F$181,MATCH('LISTA DOS ITENS'!$D3218,'RESUMO - LOTES E VMA'!$A$3:$A$181,0))</f>
        <v>13066.58903</v>
      </c>
      <c r="W3218" s="57">
        <f>'LISTA DOS ITENS'!$U3218/'LISTA DOS ITENS'!$V3218</f>
        <v>0.008285552227</v>
      </c>
      <c r="X3218" s="53" t="s">
        <v>53</v>
      </c>
      <c r="Y3218" s="53" t="s">
        <v>290</v>
      </c>
      <c r="Z3218" s="58" t="str">
        <f>'LISTA DOS ITENS'!$F3218&amp;"-"&amp;'LISTA DOS ITENS'!$H3218&amp;"-"&amp;'LISTA DOS ITENS'!$J3218&amp;"-"&amp;'LISTA DOS ITENS'!$K3218&amp;"-"&amp;'LISTA DOS ITENS'!$I3218</f>
        <v>10003855-2230-A026-A RECUPER-</v>
      </c>
      <c r="AA3218" s="59" t="str">
        <f t="array" ref="AA3218">INDEX('RESUMO - LOTES E VMA'!$M$3:$M$181,MATCH('LISTA DOS ITENS'!$D3218,'RESUMO - LOTES E VMA'!$A$3:$A$181,0))</f>
        <v>Para Leilão</v>
      </c>
      <c r="AB3218" s="60">
        <f t="array" ref="AB3218">INDEX('RESUMO - LOTES E VMA'!$J$3:$J$181,MATCH('LISTA DOS ITENS'!$D3218,'RESUMO - LOTES E VMA'!$A$3:$A$181,0))</f>
        <v>0.09686102463</v>
      </c>
      <c r="AC3218" s="29" t="str">
        <f t="array" ref="AC3218">INDEX('RESUMO - LOTES E VMA'!$L$3:$L$181,MATCH('LISTA DOS ITENS'!$D3218,'RESUMO - LOTES E VMA'!$A$3:$A$181,0))</f>
        <v>1% do Valor de Comparação do VMA</v>
      </c>
      <c r="AD3218" s="53" t="str">
        <f>VLOOKUP(Tabela1[[#This Row],[Índice]],[1]Planilha1!$A:$A,1,0)</f>
        <v>#ERROR!</v>
      </c>
    </row>
    <row r="3219" ht="15.75" customHeight="1">
      <c r="A3219" s="52">
        <v>260342.0</v>
      </c>
      <c r="B3219" s="53" t="s">
        <v>70</v>
      </c>
      <c r="C3219" s="53" t="s">
        <v>71</v>
      </c>
      <c r="D3219" s="22">
        <v>207454.0</v>
      </c>
      <c r="E3219" s="53" t="s">
        <v>119</v>
      </c>
      <c r="F3219" s="54">
        <v>1.0003805E7</v>
      </c>
      <c r="G3219" s="53" t="s">
        <v>2130</v>
      </c>
      <c r="H3219" s="55">
        <v>2058.0</v>
      </c>
      <c r="I3219" s="55"/>
      <c r="J3219" s="55" t="s">
        <v>134</v>
      </c>
      <c r="K3219" s="53" t="s">
        <v>51</v>
      </c>
      <c r="L3219" s="53"/>
      <c r="M3219" s="53">
        <v>1.0</v>
      </c>
      <c r="N3219" s="53" t="s">
        <v>52</v>
      </c>
      <c r="O3219" s="25">
        <v>1.0</v>
      </c>
      <c r="P3219" s="25">
        <f>'LISTA DOS ITENS'!$O3219*'LISTA DOS ITENS'!$M3219</f>
        <v>1</v>
      </c>
      <c r="Q3219" s="25">
        <v>18.72</v>
      </c>
      <c r="R3219" s="25">
        <f>'LISTA DOS ITENS'!$Q3219*'LISTA DOS ITENS'!$M3219</f>
        <v>18.72</v>
      </c>
      <c r="S3219" s="56">
        <f>IF('LISTA DOS ITENS'!$P3219&gt;'LISTA DOS ITENS'!$R3219,'LISTA DOS ITENS'!$P3219,'LISTA DOS ITENS'!$R3219)</f>
        <v>18.72</v>
      </c>
      <c r="T3219" s="25">
        <v>1.8400794585541833</v>
      </c>
      <c r="U3219" s="25">
        <f>'LISTA DOS ITENS'!$T3219*'LISTA DOS ITENS'!$M3219</f>
        <v>1.840079459</v>
      </c>
      <c r="V3219" s="56">
        <f t="array" ref="V3219">INDEX('RESUMO - LOTES E VMA'!$F$3:$F$181,MATCH('LISTA DOS ITENS'!$D3219,'RESUMO - LOTES E VMA'!$A$3:$A$181,0))</f>
        <v>13066.58903</v>
      </c>
      <c r="W3219" s="57">
        <f>'LISTA DOS ITENS'!$U3219/'LISTA DOS ITENS'!$V3219</f>
        <v>0.0001408232443</v>
      </c>
      <c r="X3219" s="53" t="s">
        <v>53</v>
      </c>
      <c r="Y3219" s="53" t="s">
        <v>290</v>
      </c>
      <c r="Z3219" s="58" t="str">
        <f>'LISTA DOS ITENS'!$F3219&amp;"-"&amp;'LISTA DOS ITENS'!$H3219&amp;"-"&amp;'LISTA DOS ITENS'!$J3219&amp;"-"&amp;'LISTA DOS ITENS'!$K3219&amp;"-"&amp;'LISTA DOS ITENS'!$I3219</f>
        <v>10003805-2058-R026-A RECUPER-</v>
      </c>
      <c r="AA3219" s="59" t="str">
        <f t="array" ref="AA3219">INDEX('RESUMO - LOTES E VMA'!$M$3:$M$181,MATCH('LISTA DOS ITENS'!$D3219,'RESUMO - LOTES E VMA'!$A$3:$A$181,0))</f>
        <v>Para Leilão</v>
      </c>
      <c r="AB3219" s="60">
        <f t="array" ref="AB3219">INDEX('RESUMO - LOTES E VMA'!$J$3:$J$181,MATCH('LISTA DOS ITENS'!$D3219,'RESUMO - LOTES E VMA'!$A$3:$A$181,0))</f>
        <v>0.09686102463</v>
      </c>
      <c r="AC3219" s="29" t="str">
        <f t="array" ref="AC3219">INDEX('RESUMO - LOTES E VMA'!$L$3:$L$181,MATCH('LISTA DOS ITENS'!$D3219,'RESUMO - LOTES E VMA'!$A$3:$A$181,0))</f>
        <v>1% do Valor de Comparação do VMA</v>
      </c>
      <c r="AD3219" s="53" t="str">
        <f>VLOOKUP(Tabela1[[#This Row],[Índice]],[1]Planilha1!$A:$A,1,0)</f>
        <v>#ERROR!</v>
      </c>
    </row>
    <row r="3220" ht="15.75" customHeight="1">
      <c r="A3220" s="52">
        <v>260343.0</v>
      </c>
      <c r="B3220" s="53" t="s">
        <v>70</v>
      </c>
      <c r="C3220" s="53" t="s">
        <v>71</v>
      </c>
      <c r="D3220" s="22">
        <v>207454.0</v>
      </c>
      <c r="E3220" s="53" t="s">
        <v>119</v>
      </c>
      <c r="F3220" s="54">
        <v>1.0003793E7</v>
      </c>
      <c r="G3220" s="53" t="s">
        <v>2174</v>
      </c>
      <c r="H3220" s="55">
        <v>2101.0</v>
      </c>
      <c r="I3220" s="55"/>
      <c r="J3220" s="55" t="s">
        <v>134</v>
      </c>
      <c r="K3220" s="53" t="s">
        <v>51</v>
      </c>
      <c r="L3220" s="53"/>
      <c r="M3220" s="53">
        <v>5.0</v>
      </c>
      <c r="N3220" s="53" t="s">
        <v>52</v>
      </c>
      <c r="O3220" s="25">
        <v>0.002</v>
      </c>
      <c r="P3220" s="25">
        <f>'LISTA DOS ITENS'!$O3220*'LISTA DOS ITENS'!$M3220</f>
        <v>0.01</v>
      </c>
      <c r="Q3220" s="25">
        <v>10.7</v>
      </c>
      <c r="R3220" s="25">
        <f>'LISTA DOS ITENS'!$Q3220*'LISTA DOS ITENS'!$M3220</f>
        <v>53.5</v>
      </c>
      <c r="S3220" s="56">
        <f>IF('LISTA DOS ITENS'!$P3220&gt;'LISTA DOS ITENS'!$R3220,'LISTA DOS ITENS'!$P3220,'LISTA DOS ITENS'!$R3220)</f>
        <v>53.5</v>
      </c>
      <c r="T3220" s="25">
        <v>1.0517548187248802</v>
      </c>
      <c r="U3220" s="25">
        <f>'LISTA DOS ITENS'!$T3220*'LISTA DOS ITENS'!$M3220</f>
        <v>5.258774094</v>
      </c>
      <c r="V3220" s="56">
        <f t="array" ref="V3220">INDEX('RESUMO - LOTES E VMA'!$F$3:$F$181,MATCH('LISTA DOS ITENS'!$D3220,'RESUMO - LOTES E VMA'!$A$3:$A$181,0))</f>
        <v>13066.58903</v>
      </c>
      <c r="W3220" s="57">
        <f>'LISTA DOS ITENS'!$U3220/'LISTA DOS ITENS'!$V3220</f>
        <v>0.0004024595923</v>
      </c>
      <c r="X3220" s="53" t="s">
        <v>53</v>
      </c>
      <c r="Y3220" s="53" t="s">
        <v>290</v>
      </c>
      <c r="Z3220" s="58" t="str">
        <f>'LISTA DOS ITENS'!$F3220&amp;"-"&amp;'LISTA DOS ITENS'!$H3220&amp;"-"&amp;'LISTA DOS ITENS'!$J3220&amp;"-"&amp;'LISTA DOS ITENS'!$K3220&amp;"-"&amp;'LISTA DOS ITENS'!$I3220</f>
        <v>10003793-2101-R026-A RECUPER-</v>
      </c>
      <c r="AA3220" s="59" t="str">
        <f t="array" ref="AA3220">INDEX('RESUMO - LOTES E VMA'!$M$3:$M$181,MATCH('LISTA DOS ITENS'!$D3220,'RESUMO - LOTES E VMA'!$A$3:$A$181,0))</f>
        <v>Para Leilão</v>
      </c>
      <c r="AB3220" s="60">
        <f t="array" ref="AB3220">INDEX('RESUMO - LOTES E VMA'!$J$3:$J$181,MATCH('LISTA DOS ITENS'!$D3220,'RESUMO - LOTES E VMA'!$A$3:$A$181,0))</f>
        <v>0.09686102463</v>
      </c>
      <c r="AC3220" s="29" t="str">
        <f t="array" ref="AC3220">INDEX('RESUMO - LOTES E VMA'!$L$3:$L$181,MATCH('LISTA DOS ITENS'!$D3220,'RESUMO - LOTES E VMA'!$A$3:$A$181,0))</f>
        <v>1% do Valor de Comparação do VMA</v>
      </c>
      <c r="AD3220" s="53" t="str">
        <f>VLOOKUP(Tabela1[[#This Row],[Índice]],[1]Planilha1!$A:$A,1,0)</f>
        <v>#ERROR!</v>
      </c>
    </row>
    <row r="3221" ht="15.75" customHeight="1">
      <c r="A3221" s="52">
        <v>260344.0</v>
      </c>
      <c r="B3221" s="53" t="s">
        <v>70</v>
      </c>
      <c r="C3221" s="53" t="s">
        <v>71</v>
      </c>
      <c r="D3221" s="22">
        <v>207454.0</v>
      </c>
      <c r="E3221" s="53" t="s">
        <v>119</v>
      </c>
      <c r="F3221" s="54">
        <v>1.0003794E7</v>
      </c>
      <c r="G3221" s="53" t="s">
        <v>2135</v>
      </c>
      <c r="H3221" s="55">
        <v>2101.0</v>
      </c>
      <c r="I3221" s="55"/>
      <c r="J3221" s="55" t="s">
        <v>134</v>
      </c>
      <c r="K3221" s="53" t="s">
        <v>51</v>
      </c>
      <c r="L3221" s="53"/>
      <c r="M3221" s="53">
        <v>13.0</v>
      </c>
      <c r="N3221" s="53" t="s">
        <v>52</v>
      </c>
      <c r="O3221" s="25">
        <v>0.0015384615384615385</v>
      </c>
      <c r="P3221" s="25">
        <f>'LISTA DOS ITENS'!$O3221*'LISTA DOS ITENS'!$M3221</f>
        <v>0.02</v>
      </c>
      <c r="Q3221" s="25">
        <v>224.025</v>
      </c>
      <c r="R3221" s="25">
        <f>'LISTA DOS ITENS'!$Q3221*'LISTA DOS ITENS'!$M3221</f>
        <v>2912.325</v>
      </c>
      <c r="S3221" s="56">
        <f>IF('LISTA DOS ITENS'!$P3221&gt;'LISTA DOS ITENS'!$R3221,'LISTA DOS ITENS'!$P3221,'LISTA DOS ITENS'!$R3221)</f>
        <v>2912.325</v>
      </c>
      <c r="T3221" s="25">
        <v>22.020502174284232</v>
      </c>
      <c r="U3221" s="25">
        <f>'LISTA DOS ITENS'!$T3221*'LISTA DOS ITENS'!$M3221</f>
        <v>286.2665283</v>
      </c>
      <c r="V3221" s="56">
        <f t="array" ref="V3221">INDEX('RESUMO - LOTES E VMA'!$F$3:$F$181,MATCH('LISTA DOS ITENS'!$D3221,'RESUMO - LOTES E VMA'!$A$3:$A$181,0))</f>
        <v>13066.58903</v>
      </c>
      <c r="W3221" s="57">
        <f>'LISTA DOS ITENS'!$U3221/'LISTA DOS ITENS'!$V3221</f>
        <v>0.02190828284</v>
      </c>
      <c r="X3221" s="53" t="s">
        <v>53</v>
      </c>
      <c r="Y3221" s="53" t="s">
        <v>290</v>
      </c>
      <c r="Z3221" s="58" t="str">
        <f>'LISTA DOS ITENS'!$F3221&amp;"-"&amp;'LISTA DOS ITENS'!$H3221&amp;"-"&amp;'LISTA DOS ITENS'!$J3221&amp;"-"&amp;'LISTA DOS ITENS'!$K3221&amp;"-"&amp;'LISTA DOS ITENS'!$I3221</f>
        <v>10003794-2101-R026-A RECUPER-</v>
      </c>
      <c r="AA3221" s="59" t="str">
        <f t="array" ref="AA3221">INDEX('RESUMO - LOTES E VMA'!$M$3:$M$181,MATCH('LISTA DOS ITENS'!$D3221,'RESUMO - LOTES E VMA'!$A$3:$A$181,0))</f>
        <v>Para Leilão</v>
      </c>
      <c r="AB3221" s="60">
        <f t="array" ref="AB3221">INDEX('RESUMO - LOTES E VMA'!$J$3:$J$181,MATCH('LISTA DOS ITENS'!$D3221,'RESUMO - LOTES E VMA'!$A$3:$A$181,0))</f>
        <v>0.09686102463</v>
      </c>
      <c r="AC3221" s="29" t="str">
        <f t="array" ref="AC3221">INDEX('RESUMO - LOTES E VMA'!$L$3:$L$181,MATCH('LISTA DOS ITENS'!$D3221,'RESUMO - LOTES E VMA'!$A$3:$A$181,0))</f>
        <v>1% do Valor de Comparação do VMA</v>
      </c>
      <c r="AD3221" s="53" t="str">
        <f>VLOOKUP(Tabela1[[#This Row],[Índice]],[1]Planilha1!$A:$A,1,0)</f>
        <v>#ERROR!</v>
      </c>
    </row>
    <row r="3222" ht="15.75" customHeight="1">
      <c r="A3222" s="52">
        <v>260345.0</v>
      </c>
      <c r="B3222" s="53" t="s">
        <v>70</v>
      </c>
      <c r="C3222" s="53" t="s">
        <v>71</v>
      </c>
      <c r="D3222" s="22">
        <v>207454.0</v>
      </c>
      <c r="E3222" s="53" t="s">
        <v>119</v>
      </c>
      <c r="F3222" s="54">
        <v>1.0003806E7</v>
      </c>
      <c r="G3222" s="53" t="s">
        <v>2137</v>
      </c>
      <c r="H3222" s="55">
        <v>2101.0</v>
      </c>
      <c r="I3222" s="55"/>
      <c r="J3222" s="55" t="s">
        <v>134</v>
      </c>
      <c r="K3222" s="53" t="s">
        <v>57</v>
      </c>
      <c r="L3222" s="53"/>
      <c r="M3222" s="53">
        <v>10.0</v>
      </c>
      <c r="N3222" s="53" t="s">
        <v>52</v>
      </c>
      <c r="O3222" s="25">
        <v>1.0</v>
      </c>
      <c r="P3222" s="25">
        <f>'LISTA DOS ITENS'!$O3222*'LISTA DOS ITENS'!$M3222</f>
        <v>10</v>
      </c>
      <c r="Q3222" s="25">
        <v>9.28</v>
      </c>
      <c r="R3222" s="25">
        <f>'LISTA DOS ITENS'!$Q3222*'LISTA DOS ITENS'!$M3222</f>
        <v>92.8</v>
      </c>
      <c r="S3222" s="56">
        <f>IF('LISTA DOS ITENS'!$P3222&gt;'LISTA DOS ITENS'!$R3222,'LISTA DOS ITENS'!$P3222,'LISTA DOS ITENS'!$R3222)</f>
        <v>92.8</v>
      </c>
      <c r="T3222" s="25">
        <v>0.912176141847373</v>
      </c>
      <c r="U3222" s="25">
        <f>'LISTA DOS ITENS'!$T3222*'LISTA DOS ITENS'!$M3222</f>
        <v>9.121761418</v>
      </c>
      <c r="V3222" s="56">
        <f t="array" ref="V3222">INDEX('RESUMO - LOTES E VMA'!$F$3:$F$181,MATCH('LISTA DOS ITENS'!$D3222,'RESUMO - LOTES E VMA'!$A$3:$A$181,0))</f>
        <v>13066.58903</v>
      </c>
      <c r="W3222" s="57">
        <f>'LISTA DOS ITENS'!$U3222/'LISTA DOS ITENS'!$V3222</f>
        <v>0.0006980981339</v>
      </c>
      <c r="X3222" s="53" t="s">
        <v>53</v>
      </c>
      <c r="Y3222" s="53" t="s">
        <v>290</v>
      </c>
      <c r="Z3222" s="58" t="str">
        <f>'LISTA DOS ITENS'!$F3222&amp;"-"&amp;'LISTA DOS ITENS'!$H3222&amp;"-"&amp;'LISTA DOS ITENS'!$J3222&amp;"-"&amp;'LISTA DOS ITENS'!$K3222&amp;"-"&amp;'LISTA DOS ITENS'!$I3222</f>
        <v>10003806-2101-R026-USADO-</v>
      </c>
      <c r="AA3222" s="59" t="str">
        <f t="array" ref="AA3222">INDEX('RESUMO - LOTES E VMA'!$M$3:$M$181,MATCH('LISTA DOS ITENS'!$D3222,'RESUMO - LOTES E VMA'!$A$3:$A$181,0))</f>
        <v>Para Leilão</v>
      </c>
      <c r="AB3222" s="60">
        <f t="array" ref="AB3222">INDEX('RESUMO - LOTES E VMA'!$J$3:$J$181,MATCH('LISTA DOS ITENS'!$D3222,'RESUMO - LOTES E VMA'!$A$3:$A$181,0))</f>
        <v>0.09686102463</v>
      </c>
      <c r="AC3222" s="29" t="str">
        <f t="array" ref="AC3222">INDEX('RESUMO - LOTES E VMA'!$L$3:$L$181,MATCH('LISTA DOS ITENS'!$D3222,'RESUMO - LOTES E VMA'!$A$3:$A$181,0))</f>
        <v>1% do Valor de Comparação do VMA</v>
      </c>
      <c r="AD3222" s="53" t="str">
        <f>VLOOKUP(Tabela1[[#This Row],[Índice]],[1]Planilha1!$A:$A,1,0)</f>
        <v>#ERROR!</v>
      </c>
    </row>
    <row r="3223" ht="15.75" customHeight="1">
      <c r="A3223" s="52">
        <v>260346.0</v>
      </c>
      <c r="B3223" s="53" t="s">
        <v>70</v>
      </c>
      <c r="C3223" s="53" t="s">
        <v>71</v>
      </c>
      <c r="D3223" s="22">
        <v>207454.0</v>
      </c>
      <c r="E3223" s="53" t="s">
        <v>119</v>
      </c>
      <c r="F3223" s="54">
        <v>1.0003808E7</v>
      </c>
      <c r="G3223" s="53" t="s">
        <v>2138</v>
      </c>
      <c r="H3223" s="55">
        <v>2101.0</v>
      </c>
      <c r="I3223" s="55"/>
      <c r="J3223" s="55" t="s">
        <v>134</v>
      </c>
      <c r="K3223" s="53" t="s">
        <v>51</v>
      </c>
      <c r="L3223" s="53"/>
      <c r="M3223" s="53">
        <v>5.0</v>
      </c>
      <c r="N3223" s="53" t="s">
        <v>52</v>
      </c>
      <c r="O3223" s="25">
        <v>0.01</v>
      </c>
      <c r="P3223" s="25">
        <f>'LISTA DOS ITENS'!$O3223*'LISTA DOS ITENS'!$M3223</f>
        <v>0.05</v>
      </c>
      <c r="Q3223" s="25">
        <v>115.12</v>
      </c>
      <c r="R3223" s="25">
        <f>'LISTA DOS ITENS'!$Q3223*'LISTA DOS ITENS'!$M3223</f>
        <v>575.6</v>
      </c>
      <c r="S3223" s="56">
        <f>IF('LISTA DOS ITENS'!$P3223&gt;'LISTA DOS ITENS'!$R3223,'LISTA DOS ITENS'!$P3223,'LISTA DOS ITENS'!$R3223)</f>
        <v>575.6</v>
      </c>
      <c r="T3223" s="25">
        <v>11.315702311365254</v>
      </c>
      <c r="U3223" s="25">
        <f>'LISTA DOS ITENS'!$T3223*'LISTA DOS ITENS'!$M3223</f>
        <v>56.57851156</v>
      </c>
      <c r="V3223" s="56">
        <f t="array" ref="V3223">INDEX('RESUMO - LOTES E VMA'!$F$3:$F$181,MATCH('LISTA DOS ITENS'!$D3223,'RESUMO - LOTES E VMA'!$A$3:$A$181,0))</f>
        <v>13066.58903</v>
      </c>
      <c r="W3223" s="57">
        <f>'LISTA DOS ITENS'!$U3223/'LISTA DOS ITENS'!$V3223</f>
        <v>0.004330013857</v>
      </c>
      <c r="X3223" s="53" t="s">
        <v>53</v>
      </c>
      <c r="Y3223" s="53" t="s">
        <v>290</v>
      </c>
      <c r="Z3223" s="58" t="str">
        <f>'LISTA DOS ITENS'!$F3223&amp;"-"&amp;'LISTA DOS ITENS'!$H3223&amp;"-"&amp;'LISTA DOS ITENS'!$J3223&amp;"-"&amp;'LISTA DOS ITENS'!$K3223&amp;"-"&amp;'LISTA DOS ITENS'!$I3223</f>
        <v>10003808-2101-R026-A RECUPER-</v>
      </c>
      <c r="AA3223" s="59" t="str">
        <f t="array" ref="AA3223">INDEX('RESUMO - LOTES E VMA'!$M$3:$M$181,MATCH('LISTA DOS ITENS'!$D3223,'RESUMO - LOTES E VMA'!$A$3:$A$181,0))</f>
        <v>Para Leilão</v>
      </c>
      <c r="AB3223" s="60">
        <f t="array" ref="AB3223">INDEX('RESUMO - LOTES E VMA'!$J$3:$J$181,MATCH('LISTA DOS ITENS'!$D3223,'RESUMO - LOTES E VMA'!$A$3:$A$181,0))</f>
        <v>0.09686102463</v>
      </c>
      <c r="AC3223" s="29" t="str">
        <f t="array" ref="AC3223">INDEX('RESUMO - LOTES E VMA'!$L$3:$L$181,MATCH('LISTA DOS ITENS'!$D3223,'RESUMO - LOTES E VMA'!$A$3:$A$181,0))</f>
        <v>1% do Valor de Comparação do VMA</v>
      </c>
      <c r="AD3223" s="53" t="str">
        <f>VLOOKUP(Tabela1[[#This Row],[Índice]],[1]Planilha1!$A:$A,1,0)</f>
        <v>#ERROR!</v>
      </c>
    </row>
    <row r="3224" ht="15.75" customHeight="1">
      <c r="A3224" s="52">
        <v>260347.0</v>
      </c>
      <c r="B3224" s="53" t="s">
        <v>70</v>
      </c>
      <c r="C3224" s="53" t="s">
        <v>71</v>
      </c>
      <c r="D3224" s="22">
        <v>207454.0</v>
      </c>
      <c r="E3224" s="53" t="s">
        <v>119</v>
      </c>
      <c r="F3224" s="54">
        <v>1.0003847E7</v>
      </c>
      <c r="G3224" s="53" t="s">
        <v>2175</v>
      </c>
      <c r="H3224" s="55">
        <v>2101.0</v>
      </c>
      <c r="I3224" s="55"/>
      <c r="J3224" s="55" t="s">
        <v>134</v>
      </c>
      <c r="K3224" s="53" t="s">
        <v>51</v>
      </c>
      <c r="L3224" s="53"/>
      <c r="M3224" s="53">
        <v>10.0</v>
      </c>
      <c r="N3224" s="53" t="s">
        <v>52</v>
      </c>
      <c r="O3224" s="25">
        <v>0.001</v>
      </c>
      <c r="P3224" s="25">
        <f>'LISTA DOS ITENS'!$O3224*'LISTA DOS ITENS'!$M3224</f>
        <v>0.01</v>
      </c>
      <c r="Q3224" s="25">
        <v>23.69</v>
      </c>
      <c r="R3224" s="25">
        <f>'LISTA DOS ITENS'!$Q3224*'LISTA DOS ITENS'!$M3224</f>
        <v>236.9</v>
      </c>
      <c r="S3224" s="56">
        <f>IF('LISTA DOS ITENS'!$P3224&gt;'LISTA DOS ITENS'!$R3224,'LISTA DOS ITENS'!$P3224,'LISTA DOS ITENS'!$R3224)</f>
        <v>236.9</v>
      </c>
      <c r="T3224" s="25">
        <v>2.3286048276254596</v>
      </c>
      <c r="U3224" s="25">
        <f>'LISTA DOS ITENS'!$T3224*'LISTA DOS ITENS'!$M3224</f>
        <v>23.28604828</v>
      </c>
      <c r="V3224" s="56">
        <f t="array" ref="V3224">INDEX('RESUMO - LOTES E VMA'!$F$3:$F$181,MATCH('LISTA DOS ITENS'!$D3224,'RESUMO - LOTES E VMA'!$A$3:$A$181,0))</f>
        <v>13066.58903</v>
      </c>
      <c r="W3224" s="57">
        <f>'LISTA DOS ITENS'!$U3224/'LISTA DOS ITENS'!$V3224</f>
        <v>0.00178210612</v>
      </c>
      <c r="X3224" s="53" t="s">
        <v>53</v>
      </c>
      <c r="Y3224" s="53" t="s">
        <v>290</v>
      </c>
      <c r="Z3224" s="58" t="str">
        <f>'LISTA DOS ITENS'!$F3224&amp;"-"&amp;'LISTA DOS ITENS'!$H3224&amp;"-"&amp;'LISTA DOS ITENS'!$J3224&amp;"-"&amp;'LISTA DOS ITENS'!$K3224&amp;"-"&amp;'LISTA DOS ITENS'!$I3224</f>
        <v>10003847-2101-R026-A RECUPER-</v>
      </c>
      <c r="AA3224" s="59" t="str">
        <f t="array" ref="AA3224">INDEX('RESUMO - LOTES E VMA'!$M$3:$M$181,MATCH('LISTA DOS ITENS'!$D3224,'RESUMO - LOTES E VMA'!$A$3:$A$181,0))</f>
        <v>Para Leilão</v>
      </c>
      <c r="AB3224" s="60">
        <f t="array" ref="AB3224">INDEX('RESUMO - LOTES E VMA'!$J$3:$J$181,MATCH('LISTA DOS ITENS'!$D3224,'RESUMO - LOTES E VMA'!$A$3:$A$181,0))</f>
        <v>0.09686102463</v>
      </c>
      <c r="AC3224" s="29" t="str">
        <f t="array" ref="AC3224">INDEX('RESUMO - LOTES E VMA'!$L$3:$L$181,MATCH('LISTA DOS ITENS'!$D3224,'RESUMO - LOTES E VMA'!$A$3:$A$181,0))</f>
        <v>1% do Valor de Comparação do VMA</v>
      </c>
      <c r="AD3224" s="53" t="str">
        <f>VLOOKUP(Tabela1[[#This Row],[Índice]],[1]Planilha1!$A:$A,1,0)</f>
        <v>#ERROR!</v>
      </c>
    </row>
    <row r="3225" ht="15.75" customHeight="1">
      <c r="A3225" s="52">
        <v>260348.0</v>
      </c>
      <c r="B3225" s="53" t="s">
        <v>70</v>
      </c>
      <c r="C3225" s="53" t="s">
        <v>71</v>
      </c>
      <c r="D3225" s="22">
        <v>207454.0</v>
      </c>
      <c r="E3225" s="53" t="s">
        <v>119</v>
      </c>
      <c r="F3225" s="54">
        <v>1.0003855E7</v>
      </c>
      <c r="G3225" s="53" t="s">
        <v>2142</v>
      </c>
      <c r="H3225" s="55">
        <v>2101.0</v>
      </c>
      <c r="I3225" s="55" t="s">
        <v>81</v>
      </c>
      <c r="J3225" s="55" t="s">
        <v>134</v>
      </c>
      <c r="K3225" s="53" t="s">
        <v>51</v>
      </c>
      <c r="L3225" s="53"/>
      <c r="M3225" s="53">
        <v>4.0</v>
      </c>
      <c r="N3225" s="53" t="s">
        <v>52</v>
      </c>
      <c r="O3225" s="25">
        <v>0.01</v>
      </c>
      <c r="P3225" s="25">
        <f>'LISTA DOS ITENS'!$O3225*'LISTA DOS ITENS'!$M3225</f>
        <v>0.04</v>
      </c>
      <c r="Q3225" s="25">
        <v>1101.42</v>
      </c>
      <c r="R3225" s="25">
        <f>'LISTA DOS ITENS'!$Q3225*'LISTA DOS ITENS'!$M3225</f>
        <v>4405.68</v>
      </c>
      <c r="S3225" s="56">
        <f>IF('LISTA DOS ITENS'!$P3225&gt;'LISTA DOS ITENS'!$R3225,'LISTA DOS ITENS'!$P3225,'LISTA DOS ITENS'!$R3225)</f>
        <v>4405.68</v>
      </c>
      <c r="T3225" s="25">
        <v>108.26390583551009</v>
      </c>
      <c r="U3225" s="25">
        <f>'LISTA DOS ITENS'!$T3225*'LISTA DOS ITENS'!$M3225</f>
        <v>433.0556233</v>
      </c>
      <c r="V3225" s="56">
        <f t="array" ref="V3225">INDEX('RESUMO - LOTES E VMA'!$F$3:$F$181,MATCH('LISTA DOS ITENS'!$D3225,'RESUMO - LOTES E VMA'!$A$3:$A$181,0))</f>
        <v>13066.58903</v>
      </c>
      <c r="W3225" s="57">
        <f>'LISTA DOS ITENS'!$U3225/'LISTA DOS ITENS'!$V3225</f>
        <v>0.03314220891</v>
      </c>
      <c r="X3225" s="53" t="s">
        <v>53</v>
      </c>
      <c r="Y3225" s="53" t="s">
        <v>290</v>
      </c>
      <c r="Z3225" s="58" t="str">
        <f>'LISTA DOS ITENS'!$F3225&amp;"-"&amp;'LISTA DOS ITENS'!$H3225&amp;"-"&amp;'LISTA DOS ITENS'!$J3225&amp;"-"&amp;'LISTA DOS ITENS'!$K3225&amp;"-"&amp;'LISTA DOS ITENS'!$I3225</f>
        <v>10003855-2101-R026-A RECUPER-ED-1000-01.01</v>
      </c>
      <c r="AA3225" s="59" t="str">
        <f t="array" ref="AA3225">INDEX('RESUMO - LOTES E VMA'!$M$3:$M$181,MATCH('LISTA DOS ITENS'!$D3225,'RESUMO - LOTES E VMA'!$A$3:$A$181,0))</f>
        <v>Para Leilão</v>
      </c>
      <c r="AB3225" s="60">
        <f t="array" ref="AB3225">INDEX('RESUMO - LOTES E VMA'!$J$3:$J$181,MATCH('LISTA DOS ITENS'!$D3225,'RESUMO - LOTES E VMA'!$A$3:$A$181,0))</f>
        <v>0.09686102463</v>
      </c>
      <c r="AC3225" s="29" t="str">
        <f t="array" ref="AC3225">INDEX('RESUMO - LOTES E VMA'!$L$3:$L$181,MATCH('LISTA DOS ITENS'!$D3225,'RESUMO - LOTES E VMA'!$A$3:$A$181,0))</f>
        <v>1% do Valor de Comparação do VMA</v>
      </c>
      <c r="AD3225" s="53" t="str">
        <f>VLOOKUP(Tabela1[[#This Row],[Índice]],[1]Planilha1!$A:$A,1,0)</f>
        <v>#ERROR!</v>
      </c>
    </row>
    <row r="3226" ht="15.75" customHeight="1">
      <c r="A3226" s="52">
        <v>260349.0</v>
      </c>
      <c r="B3226" s="53" t="s">
        <v>70</v>
      </c>
      <c r="C3226" s="53" t="s">
        <v>71</v>
      </c>
      <c r="D3226" s="22">
        <v>207454.0</v>
      </c>
      <c r="E3226" s="53" t="s">
        <v>119</v>
      </c>
      <c r="F3226" s="54">
        <v>1.0003855E7</v>
      </c>
      <c r="G3226" s="53" t="s">
        <v>2142</v>
      </c>
      <c r="H3226" s="55">
        <v>2101.0</v>
      </c>
      <c r="I3226" s="55" t="s">
        <v>130</v>
      </c>
      <c r="J3226" s="55" t="s">
        <v>134</v>
      </c>
      <c r="K3226" s="53" t="s">
        <v>51</v>
      </c>
      <c r="L3226" s="53"/>
      <c r="M3226" s="53">
        <v>2.0</v>
      </c>
      <c r="N3226" s="53" t="s">
        <v>52</v>
      </c>
      <c r="O3226" s="25">
        <v>0.01</v>
      </c>
      <c r="P3226" s="25">
        <f>'LISTA DOS ITENS'!$O3226*'LISTA DOS ITENS'!$M3226</f>
        <v>0.02</v>
      </c>
      <c r="Q3226" s="25">
        <v>1101.42</v>
      </c>
      <c r="R3226" s="25">
        <f>'LISTA DOS ITENS'!$Q3226*'LISTA DOS ITENS'!$M3226</f>
        <v>2202.84</v>
      </c>
      <c r="S3226" s="56">
        <f>IF('LISTA DOS ITENS'!$P3226&gt;'LISTA DOS ITENS'!$R3226,'LISTA DOS ITENS'!$P3226,'LISTA DOS ITENS'!$R3226)</f>
        <v>2202.84</v>
      </c>
      <c r="T3226" s="25">
        <v>108.26390583551009</v>
      </c>
      <c r="U3226" s="25">
        <f>'LISTA DOS ITENS'!$T3226*'LISTA DOS ITENS'!$M3226</f>
        <v>216.5278117</v>
      </c>
      <c r="V3226" s="56">
        <f t="array" ref="V3226">INDEX('RESUMO - LOTES E VMA'!$F$3:$F$181,MATCH('LISTA DOS ITENS'!$D3226,'RESUMO - LOTES E VMA'!$A$3:$A$181,0))</f>
        <v>13066.58903</v>
      </c>
      <c r="W3226" s="57">
        <f>'LISTA DOS ITENS'!$U3226/'LISTA DOS ITENS'!$V3226</f>
        <v>0.01657110445</v>
      </c>
      <c r="X3226" s="53" t="s">
        <v>53</v>
      </c>
      <c r="Y3226" s="53" t="s">
        <v>290</v>
      </c>
      <c r="Z3226" s="58" t="str">
        <f>'LISTA DOS ITENS'!$F3226&amp;"-"&amp;'LISTA DOS ITENS'!$H3226&amp;"-"&amp;'LISTA DOS ITENS'!$J3226&amp;"-"&amp;'LISTA DOS ITENS'!$K3226&amp;"-"&amp;'LISTA DOS ITENS'!$I3226</f>
        <v>10003855-2101-R026-A RECUPER-ED-1000-01.02</v>
      </c>
      <c r="AA3226" s="59" t="str">
        <f t="array" ref="AA3226">INDEX('RESUMO - LOTES E VMA'!$M$3:$M$181,MATCH('LISTA DOS ITENS'!$D3226,'RESUMO - LOTES E VMA'!$A$3:$A$181,0))</f>
        <v>Para Leilão</v>
      </c>
      <c r="AB3226" s="60">
        <f t="array" ref="AB3226">INDEX('RESUMO - LOTES E VMA'!$J$3:$J$181,MATCH('LISTA DOS ITENS'!$D3226,'RESUMO - LOTES E VMA'!$A$3:$A$181,0))</f>
        <v>0.09686102463</v>
      </c>
      <c r="AC3226" s="29" t="str">
        <f t="array" ref="AC3226">INDEX('RESUMO - LOTES E VMA'!$L$3:$L$181,MATCH('LISTA DOS ITENS'!$D3226,'RESUMO - LOTES E VMA'!$A$3:$A$181,0))</f>
        <v>1% do Valor de Comparação do VMA</v>
      </c>
      <c r="AD3226" s="53" t="str">
        <f>VLOOKUP(Tabela1[[#This Row],[Índice]],[1]Planilha1!$A:$A,1,0)</f>
        <v>#ERROR!</v>
      </c>
    </row>
    <row r="3227" ht="15.75" customHeight="1">
      <c r="A3227" s="52">
        <v>260350.0</v>
      </c>
      <c r="B3227" s="53" t="s">
        <v>70</v>
      </c>
      <c r="C3227" s="53" t="s">
        <v>71</v>
      </c>
      <c r="D3227" s="22">
        <v>207454.0</v>
      </c>
      <c r="E3227" s="53" t="s">
        <v>119</v>
      </c>
      <c r="F3227" s="54">
        <v>1.007702E7</v>
      </c>
      <c r="G3227" s="53" t="s">
        <v>2176</v>
      </c>
      <c r="H3227" s="55">
        <v>2101.0</v>
      </c>
      <c r="I3227" s="55" t="s">
        <v>2013</v>
      </c>
      <c r="J3227" s="55" t="s">
        <v>134</v>
      </c>
      <c r="K3227" s="53" t="s">
        <v>51</v>
      </c>
      <c r="L3227" s="53"/>
      <c r="M3227" s="53">
        <v>1.0</v>
      </c>
      <c r="N3227" s="53" t="s">
        <v>52</v>
      </c>
      <c r="O3227" s="25">
        <v>0.01</v>
      </c>
      <c r="P3227" s="25">
        <f>'LISTA DOS ITENS'!$O3227*'LISTA DOS ITENS'!$M3227</f>
        <v>0.01</v>
      </c>
      <c r="Q3227" s="25">
        <v>18.75</v>
      </c>
      <c r="R3227" s="25">
        <f>'LISTA DOS ITENS'!$Q3227*'LISTA DOS ITENS'!$M3227</f>
        <v>18.75</v>
      </c>
      <c r="S3227" s="56">
        <f>IF('LISTA DOS ITENS'!$P3227&gt;'LISTA DOS ITENS'!$R3227,'LISTA DOS ITENS'!$P3227,'LISTA DOS ITENS'!$R3227)</f>
        <v>18.75</v>
      </c>
      <c r="T3227" s="25">
        <v>1.843028303840328</v>
      </c>
      <c r="U3227" s="25">
        <f>'LISTA DOS ITENS'!$T3227*'LISTA DOS ITENS'!$M3227</f>
        <v>1.843028304</v>
      </c>
      <c r="V3227" s="56">
        <f t="array" ref="V3227">INDEX('RESUMO - LOTES E VMA'!$F$3:$F$181,MATCH('LISTA DOS ITENS'!$D3227,'RESUMO - LOTES E VMA'!$A$3:$A$181,0))</f>
        <v>13066.58903</v>
      </c>
      <c r="W3227" s="57">
        <f>'LISTA DOS ITENS'!$U3227/'LISTA DOS ITENS'!$V3227</f>
        <v>0.0001410489225</v>
      </c>
      <c r="X3227" s="53" t="s">
        <v>53</v>
      </c>
      <c r="Y3227" s="53" t="s">
        <v>290</v>
      </c>
      <c r="Z3227" s="58" t="str">
        <f>'LISTA DOS ITENS'!$F3227&amp;"-"&amp;'LISTA DOS ITENS'!$H3227&amp;"-"&amp;'LISTA DOS ITENS'!$J3227&amp;"-"&amp;'LISTA DOS ITENS'!$K3227&amp;"-"&amp;'LISTA DOS ITENS'!$I3227</f>
        <v>10077020-2101-R026-A RECUPER-OP-3529-19-909-MRP</v>
      </c>
      <c r="AA3227" s="59" t="str">
        <f t="array" ref="AA3227">INDEX('RESUMO - LOTES E VMA'!$M$3:$M$181,MATCH('LISTA DOS ITENS'!$D3227,'RESUMO - LOTES E VMA'!$A$3:$A$181,0))</f>
        <v>Para Leilão</v>
      </c>
      <c r="AB3227" s="60">
        <f t="array" ref="AB3227">INDEX('RESUMO - LOTES E VMA'!$J$3:$J$181,MATCH('LISTA DOS ITENS'!$D3227,'RESUMO - LOTES E VMA'!$A$3:$A$181,0))</f>
        <v>0.09686102463</v>
      </c>
      <c r="AC3227" s="29" t="str">
        <f t="array" ref="AC3227">INDEX('RESUMO - LOTES E VMA'!$L$3:$L$181,MATCH('LISTA DOS ITENS'!$D3227,'RESUMO - LOTES E VMA'!$A$3:$A$181,0))</f>
        <v>1% do Valor de Comparação do VMA</v>
      </c>
      <c r="AD3227" s="53" t="str">
        <f>VLOOKUP(Tabela1[[#This Row],[Índice]],[1]Planilha1!$A:$A,1,0)</f>
        <v>#ERROR!</v>
      </c>
    </row>
    <row r="3228" ht="15.75" customHeight="1">
      <c r="A3228" s="52">
        <v>260351.0</v>
      </c>
      <c r="B3228" s="53" t="s">
        <v>70</v>
      </c>
      <c r="C3228" s="53" t="s">
        <v>71</v>
      </c>
      <c r="D3228" s="22">
        <v>207454.0</v>
      </c>
      <c r="E3228" s="53" t="s">
        <v>119</v>
      </c>
      <c r="F3228" s="54">
        <v>1.0210564E7</v>
      </c>
      <c r="G3228" s="53" t="s">
        <v>2177</v>
      </c>
      <c r="H3228" s="55">
        <v>2101.0</v>
      </c>
      <c r="I3228" s="55"/>
      <c r="J3228" s="55" t="s">
        <v>134</v>
      </c>
      <c r="K3228" s="53" t="s">
        <v>51</v>
      </c>
      <c r="L3228" s="53"/>
      <c r="M3228" s="53">
        <v>1.0</v>
      </c>
      <c r="N3228" s="53" t="s">
        <v>52</v>
      </c>
      <c r="O3228" s="25">
        <v>0.0</v>
      </c>
      <c r="P3228" s="25">
        <f>'LISTA DOS ITENS'!$O3228*'LISTA DOS ITENS'!$M3228</f>
        <v>0</v>
      </c>
      <c r="Q3228" s="25">
        <v>254.39</v>
      </c>
      <c r="R3228" s="25">
        <f>'LISTA DOS ITENS'!$Q3228*'LISTA DOS ITENS'!$M3228</f>
        <v>254.39</v>
      </c>
      <c r="S3228" s="56">
        <f>IF('LISTA DOS ITENS'!$P3228&gt;'LISTA DOS ITENS'!$R3228,'LISTA DOS ITENS'!$P3228,'LISTA DOS ITENS'!$R3228)</f>
        <v>254.39</v>
      </c>
      <c r="T3228" s="25">
        <v>25.005225078076855</v>
      </c>
      <c r="U3228" s="25">
        <f>'LISTA DOS ITENS'!$T3228*'LISTA DOS ITENS'!$M3228</f>
        <v>25.00522508</v>
      </c>
      <c r="V3228" s="56">
        <f t="array" ref="V3228">INDEX('RESUMO - LOTES E VMA'!$F$3:$F$181,MATCH('LISTA DOS ITENS'!$D3228,'RESUMO - LOTES E VMA'!$A$3:$A$181,0))</f>
        <v>13066.58903</v>
      </c>
      <c r="W3228" s="57">
        <f>'LISTA DOS ITENS'!$U3228/'LISTA DOS ITENS'!$V3228</f>
        <v>0.001913676555</v>
      </c>
      <c r="X3228" s="53" t="s">
        <v>53</v>
      </c>
      <c r="Y3228" s="53" t="s">
        <v>290</v>
      </c>
      <c r="Z3228" s="58" t="str">
        <f>'LISTA DOS ITENS'!$F3228&amp;"-"&amp;'LISTA DOS ITENS'!$H3228&amp;"-"&amp;'LISTA DOS ITENS'!$J3228&amp;"-"&amp;'LISTA DOS ITENS'!$K3228&amp;"-"&amp;'LISTA DOS ITENS'!$I3228</f>
        <v>10210564-2101-R026-A RECUPER-</v>
      </c>
      <c r="AA3228" s="59" t="str">
        <f t="array" ref="AA3228">INDEX('RESUMO - LOTES E VMA'!$M$3:$M$181,MATCH('LISTA DOS ITENS'!$D3228,'RESUMO - LOTES E VMA'!$A$3:$A$181,0))</f>
        <v>Para Leilão</v>
      </c>
      <c r="AB3228" s="60">
        <f t="array" ref="AB3228">INDEX('RESUMO - LOTES E VMA'!$J$3:$J$181,MATCH('LISTA DOS ITENS'!$D3228,'RESUMO - LOTES E VMA'!$A$3:$A$181,0))</f>
        <v>0.09686102463</v>
      </c>
      <c r="AC3228" s="29" t="str">
        <f t="array" ref="AC3228">INDEX('RESUMO - LOTES E VMA'!$L$3:$L$181,MATCH('LISTA DOS ITENS'!$D3228,'RESUMO - LOTES E VMA'!$A$3:$A$181,0))</f>
        <v>1% do Valor de Comparação do VMA</v>
      </c>
      <c r="AD3228" s="53" t="str">
        <f>VLOOKUP(Tabela1[[#This Row],[Índice]],[1]Planilha1!$A:$A,1,0)</f>
        <v>#ERROR!</v>
      </c>
    </row>
    <row r="3229" ht="15.75" customHeight="1">
      <c r="A3229" s="52">
        <v>260352.0</v>
      </c>
      <c r="B3229" s="53" t="s">
        <v>70</v>
      </c>
      <c r="C3229" s="53" t="s">
        <v>71</v>
      </c>
      <c r="D3229" s="22">
        <v>207454.0</v>
      </c>
      <c r="E3229" s="53" t="s">
        <v>119</v>
      </c>
      <c r="F3229" s="54">
        <v>1.0704112E7</v>
      </c>
      <c r="G3229" s="53" t="s">
        <v>2150</v>
      </c>
      <c r="H3229" s="55">
        <v>2101.0</v>
      </c>
      <c r="I3229" s="55"/>
      <c r="J3229" s="55" t="s">
        <v>134</v>
      </c>
      <c r="K3229" s="53" t="s">
        <v>51</v>
      </c>
      <c r="L3229" s="53"/>
      <c r="M3229" s="53">
        <v>83.0</v>
      </c>
      <c r="N3229" s="53" t="s">
        <v>52</v>
      </c>
      <c r="O3229" s="25">
        <v>9.63855421686747E-4</v>
      </c>
      <c r="P3229" s="25">
        <f>'LISTA DOS ITENS'!$O3229*'LISTA DOS ITENS'!$M3229</f>
        <v>0.08</v>
      </c>
      <c r="Q3229" s="25">
        <v>87.38</v>
      </c>
      <c r="R3229" s="25">
        <f>'LISTA DOS ITENS'!$Q3229*'LISTA DOS ITENS'!$M3229</f>
        <v>7252.54</v>
      </c>
      <c r="S3229" s="56">
        <f>IF('LISTA DOS ITENS'!$P3229&gt;'LISTA DOS ITENS'!$R3229,'LISTA DOS ITENS'!$P3229,'LISTA DOS ITENS'!$R3229)</f>
        <v>7252.54</v>
      </c>
      <c r="T3229" s="25">
        <v>8.589003370110285</v>
      </c>
      <c r="U3229" s="25">
        <f>'LISTA DOS ITENS'!$T3229*'LISTA DOS ITENS'!$M3229</f>
        <v>712.8872797</v>
      </c>
      <c r="V3229" s="56">
        <f t="array" ref="V3229">INDEX('RESUMO - LOTES E VMA'!$F$3:$F$181,MATCH('LISTA DOS ITENS'!$D3229,'RESUMO - LOTES E VMA'!$A$3:$A$181,0))</f>
        <v>13066.58903</v>
      </c>
      <c r="W3229" s="57">
        <f>'LISTA DOS ITENS'!$U3229/'LISTA DOS ITENS'!$V3229</f>
        <v>0.05455802414</v>
      </c>
      <c r="X3229" s="53" t="s">
        <v>53</v>
      </c>
      <c r="Y3229" s="53" t="s">
        <v>290</v>
      </c>
      <c r="Z3229" s="58" t="str">
        <f>'LISTA DOS ITENS'!$F3229&amp;"-"&amp;'LISTA DOS ITENS'!$H3229&amp;"-"&amp;'LISTA DOS ITENS'!$J3229&amp;"-"&amp;'LISTA DOS ITENS'!$K3229&amp;"-"&amp;'LISTA DOS ITENS'!$I3229</f>
        <v>10704112-2101-R026-A RECUPER-</v>
      </c>
      <c r="AA3229" s="59" t="str">
        <f t="array" ref="AA3229">INDEX('RESUMO - LOTES E VMA'!$M$3:$M$181,MATCH('LISTA DOS ITENS'!$D3229,'RESUMO - LOTES E VMA'!$A$3:$A$181,0))</f>
        <v>Para Leilão</v>
      </c>
      <c r="AB3229" s="60">
        <f t="array" ref="AB3229">INDEX('RESUMO - LOTES E VMA'!$J$3:$J$181,MATCH('LISTA DOS ITENS'!$D3229,'RESUMO - LOTES E VMA'!$A$3:$A$181,0))</f>
        <v>0.09686102463</v>
      </c>
      <c r="AC3229" s="29" t="str">
        <f t="array" ref="AC3229">INDEX('RESUMO - LOTES E VMA'!$L$3:$L$181,MATCH('LISTA DOS ITENS'!$D3229,'RESUMO - LOTES E VMA'!$A$3:$A$181,0))</f>
        <v>1% do Valor de Comparação do VMA</v>
      </c>
      <c r="AD3229" s="53" t="str">
        <f>VLOOKUP(Tabela1[[#This Row],[Índice]],[1]Planilha1!$A:$A,1,0)</f>
        <v>#ERROR!</v>
      </c>
    </row>
    <row r="3230" ht="15.75" customHeight="1">
      <c r="A3230" s="52">
        <v>260353.0</v>
      </c>
      <c r="B3230" s="53" t="s">
        <v>70</v>
      </c>
      <c r="C3230" s="53" t="s">
        <v>71</v>
      </c>
      <c r="D3230" s="22">
        <v>207454.0</v>
      </c>
      <c r="E3230" s="53" t="s">
        <v>119</v>
      </c>
      <c r="F3230" s="54">
        <v>1.018992E7</v>
      </c>
      <c r="G3230" s="53" t="s">
        <v>2178</v>
      </c>
      <c r="H3230" s="55">
        <v>2201.0</v>
      </c>
      <c r="I3230" s="55"/>
      <c r="J3230" s="55" t="s">
        <v>134</v>
      </c>
      <c r="K3230" s="53" t="s">
        <v>51</v>
      </c>
      <c r="L3230" s="53"/>
      <c r="M3230" s="53">
        <v>38.0</v>
      </c>
      <c r="N3230" s="53" t="s">
        <v>52</v>
      </c>
      <c r="O3230" s="25">
        <v>0.0010526315789473684</v>
      </c>
      <c r="P3230" s="25">
        <f>'LISTA DOS ITENS'!$O3230*'LISTA DOS ITENS'!$M3230</f>
        <v>0.04</v>
      </c>
      <c r="Q3230" s="25">
        <v>283.72</v>
      </c>
      <c r="R3230" s="25">
        <f>'LISTA DOS ITENS'!$Q3230*'LISTA DOS ITENS'!$M3230</f>
        <v>10781.36</v>
      </c>
      <c r="S3230" s="56">
        <f>IF('LISTA DOS ITENS'!$P3230&gt;'LISTA DOS ITENS'!$R3230,'LISTA DOS ITENS'!$P3230,'LISTA DOS ITENS'!$R3230)</f>
        <v>10781.36</v>
      </c>
      <c r="T3230" s="25">
        <v>27.888212819497486</v>
      </c>
      <c r="U3230" s="25">
        <f>'LISTA DOS ITENS'!$T3230*'LISTA DOS ITENS'!$M3230</f>
        <v>1059.752087</v>
      </c>
      <c r="V3230" s="56">
        <f t="array" ref="V3230">INDEX('RESUMO - LOTES E VMA'!$F$3:$F$181,MATCH('LISTA DOS ITENS'!$D3230,'RESUMO - LOTES E VMA'!$A$3:$A$181,0))</f>
        <v>13066.58903</v>
      </c>
      <c r="W3230" s="57">
        <f>'LISTA DOS ITENS'!$U3230/'LISTA DOS ITENS'!$V3230</f>
        <v>0.08110395795</v>
      </c>
      <c r="X3230" s="53" t="s">
        <v>53</v>
      </c>
      <c r="Y3230" s="53" t="s">
        <v>290</v>
      </c>
      <c r="Z3230" s="58" t="str">
        <f>'LISTA DOS ITENS'!$F3230&amp;"-"&amp;'LISTA DOS ITENS'!$H3230&amp;"-"&amp;'LISTA DOS ITENS'!$J3230&amp;"-"&amp;'LISTA DOS ITENS'!$K3230&amp;"-"&amp;'LISTA DOS ITENS'!$I3230</f>
        <v>10189920-2201-R026-A RECUPER-</v>
      </c>
      <c r="AA3230" s="59" t="str">
        <f t="array" ref="AA3230">INDEX('RESUMO - LOTES E VMA'!$M$3:$M$181,MATCH('LISTA DOS ITENS'!$D3230,'RESUMO - LOTES E VMA'!$A$3:$A$181,0))</f>
        <v>Para Leilão</v>
      </c>
      <c r="AB3230" s="60">
        <f t="array" ref="AB3230">INDEX('RESUMO - LOTES E VMA'!$J$3:$J$181,MATCH('LISTA DOS ITENS'!$D3230,'RESUMO - LOTES E VMA'!$A$3:$A$181,0))</f>
        <v>0.09686102463</v>
      </c>
      <c r="AC3230" s="29" t="str">
        <f t="array" ref="AC3230">INDEX('RESUMO - LOTES E VMA'!$L$3:$L$181,MATCH('LISTA DOS ITENS'!$D3230,'RESUMO - LOTES E VMA'!$A$3:$A$181,0))</f>
        <v>1% do Valor de Comparação do VMA</v>
      </c>
      <c r="AD3230" s="53" t="str">
        <f>VLOOKUP(Tabela1[[#This Row],[Índice]],[1]Planilha1!$A:$A,1,0)</f>
        <v>#ERROR!</v>
      </c>
    </row>
    <row r="3231" ht="15.75" customHeight="1">
      <c r="A3231" s="52">
        <v>260354.0</v>
      </c>
      <c r="B3231" s="53" t="s">
        <v>70</v>
      </c>
      <c r="C3231" s="53" t="s">
        <v>71</v>
      </c>
      <c r="D3231" s="22">
        <v>207454.0</v>
      </c>
      <c r="E3231" s="53" t="s">
        <v>119</v>
      </c>
      <c r="F3231" s="54">
        <v>1.0849725E7</v>
      </c>
      <c r="G3231" s="53" t="s">
        <v>2157</v>
      </c>
      <c r="H3231" s="55">
        <v>2201.0</v>
      </c>
      <c r="I3231" s="55"/>
      <c r="J3231" s="55" t="s">
        <v>134</v>
      </c>
      <c r="K3231" s="53" t="s">
        <v>51</v>
      </c>
      <c r="L3231" s="53"/>
      <c r="M3231" s="53">
        <v>31.0</v>
      </c>
      <c r="N3231" s="53" t="s">
        <v>52</v>
      </c>
      <c r="O3231" s="25">
        <v>1.0</v>
      </c>
      <c r="P3231" s="25">
        <f>'LISTA DOS ITENS'!$O3231*'LISTA DOS ITENS'!$M3231</f>
        <v>31</v>
      </c>
      <c r="Q3231" s="25">
        <v>304.92</v>
      </c>
      <c r="R3231" s="25">
        <f>'LISTA DOS ITENS'!$Q3231*'LISTA DOS ITENS'!$M3231</f>
        <v>9452.52</v>
      </c>
      <c r="S3231" s="56">
        <f>IF('LISTA DOS ITENS'!$P3231&gt;'LISTA DOS ITENS'!$R3231,'LISTA DOS ITENS'!$P3231,'LISTA DOS ITENS'!$R3231)</f>
        <v>9452.52</v>
      </c>
      <c r="T3231" s="25">
        <v>29.97206348837295</v>
      </c>
      <c r="U3231" s="25">
        <f>'LISTA DOS ITENS'!$T3231*'LISTA DOS ITENS'!$M3231</f>
        <v>929.1339681</v>
      </c>
      <c r="V3231" s="56">
        <f t="array" ref="V3231">INDEX('RESUMO - LOTES E VMA'!$F$3:$F$181,MATCH('LISTA DOS ITENS'!$D3231,'RESUMO - LOTES E VMA'!$A$3:$A$181,0))</f>
        <v>13066.58903</v>
      </c>
      <c r="W3231" s="57">
        <f>'LISTA DOS ITENS'!$U3231/'LISTA DOS ITENS'!$V3231</f>
        <v>0.07110761393</v>
      </c>
      <c r="X3231" s="53" t="s">
        <v>53</v>
      </c>
      <c r="Y3231" s="53" t="s">
        <v>290</v>
      </c>
      <c r="Z3231" s="58" t="str">
        <f>'LISTA DOS ITENS'!$F3231&amp;"-"&amp;'LISTA DOS ITENS'!$H3231&amp;"-"&amp;'LISTA DOS ITENS'!$J3231&amp;"-"&amp;'LISTA DOS ITENS'!$K3231&amp;"-"&amp;'LISTA DOS ITENS'!$I3231</f>
        <v>10849725-2201-R026-A RECUPER-</v>
      </c>
      <c r="AA3231" s="59" t="str">
        <f t="array" ref="AA3231">INDEX('RESUMO - LOTES E VMA'!$M$3:$M$181,MATCH('LISTA DOS ITENS'!$D3231,'RESUMO - LOTES E VMA'!$A$3:$A$181,0))</f>
        <v>Para Leilão</v>
      </c>
      <c r="AB3231" s="60">
        <f t="array" ref="AB3231">INDEX('RESUMO - LOTES E VMA'!$J$3:$J$181,MATCH('LISTA DOS ITENS'!$D3231,'RESUMO - LOTES E VMA'!$A$3:$A$181,0))</f>
        <v>0.09686102463</v>
      </c>
      <c r="AC3231" s="29" t="str">
        <f t="array" ref="AC3231">INDEX('RESUMO - LOTES E VMA'!$L$3:$L$181,MATCH('LISTA DOS ITENS'!$D3231,'RESUMO - LOTES E VMA'!$A$3:$A$181,0))</f>
        <v>1% do Valor de Comparação do VMA</v>
      </c>
      <c r="AD3231" s="53" t="str">
        <f>VLOOKUP(Tabela1[[#This Row],[Índice]],[1]Planilha1!$A:$A,1,0)</f>
        <v>#ERROR!</v>
      </c>
    </row>
    <row r="3232" ht="15.75" customHeight="1">
      <c r="A3232" s="52">
        <v>262111.0</v>
      </c>
      <c r="B3232" s="53" t="s">
        <v>70</v>
      </c>
      <c r="C3232" s="53" t="s">
        <v>71</v>
      </c>
      <c r="D3232" s="22">
        <v>207543.0</v>
      </c>
      <c r="E3232" s="53" t="s">
        <v>119</v>
      </c>
      <c r="F3232" s="54">
        <v>1.2234991E7</v>
      </c>
      <c r="G3232" s="53" t="s">
        <v>2179</v>
      </c>
      <c r="H3232" s="55">
        <v>2101.0</v>
      </c>
      <c r="I3232" s="55"/>
      <c r="J3232" s="55" t="s">
        <v>126</v>
      </c>
      <c r="K3232" s="53" t="s">
        <v>73</v>
      </c>
      <c r="L3232" s="53"/>
      <c r="M3232" s="53">
        <v>1.0</v>
      </c>
      <c r="N3232" s="53" t="s">
        <v>52</v>
      </c>
      <c r="O3232" s="25">
        <v>98868.19</v>
      </c>
      <c r="P3232" s="25">
        <f>'LISTA DOS ITENS'!$O3232*'LISTA DOS ITENS'!$M3232</f>
        <v>98868.19</v>
      </c>
      <c r="Q3232" s="25">
        <v>98868.19</v>
      </c>
      <c r="R3232" s="25">
        <f>'LISTA DOS ITENS'!$Q3232*'LISTA DOS ITENS'!$M3232</f>
        <v>98868.19</v>
      </c>
      <c r="S3232" s="56">
        <f>IF('LISTA DOS ITENS'!$P3232&gt;'LISTA DOS ITENS'!$R3232,'LISTA DOS ITENS'!$P3232,'LISTA DOS ITENS'!$R3232)</f>
        <v>98868.19</v>
      </c>
      <c r="T3232" s="25">
        <v>6045.210009417805</v>
      </c>
      <c r="U3232" s="25">
        <f>'LISTA DOS ITENS'!$T3232*'LISTA DOS ITENS'!$M3232</f>
        <v>6045.210009</v>
      </c>
      <c r="V3232" s="56">
        <f t="array" ref="V3232">INDEX('RESUMO - LOTES E VMA'!$F$3:$F$181,MATCH('LISTA DOS ITENS'!$D3232,'RESUMO - LOTES E VMA'!$A$3:$A$181,0))</f>
        <v>6045.210009</v>
      </c>
      <c r="W3232" s="57">
        <f>'LISTA DOS ITENS'!$U3232/'LISTA DOS ITENS'!$V3232</f>
        <v>1</v>
      </c>
      <c r="X3232" s="53" t="s">
        <v>53</v>
      </c>
      <c r="Y3232" s="53" t="s">
        <v>290</v>
      </c>
      <c r="Z3232" s="58" t="str">
        <f>'LISTA DOS ITENS'!$F3232&amp;"-"&amp;'LISTA DOS ITENS'!$H3232&amp;"-"&amp;'LISTA DOS ITENS'!$J3232&amp;"-"&amp;'LISTA DOS ITENS'!$K3232&amp;"-"&amp;'LISTA DOS ITENS'!$I3232</f>
        <v>12234991-2101-0026-CONS/NAC-</v>
      </c>
      <c r="AA3232" s="59" t="str">
        <f t="array" ref="AA3232">INDEX('RESUMO - LOTES E VMA'!$M$3:$M$181,MATCH('LISTA DOS ITENS'!$D3232,'RESUMO - LOTES E VMA'!$A$3:$A$181,0))</f>
        <v>Para Leilão</v>
      </c>
      <c r="AB3232" s="60">
        <f t="array" ref="AB3232">INDEX('RESUMO - LOTES E VMA'!$J$3:$J$181,MATCH('LISTA DOS ITENS'!$D3232,'RESUMO - LOTES E VMA'!$A$3:$A$181,0))</f>
        <v>0.06114413553</v>
      </c>
      <c r="AC3232" s="29" t="str">
        <f t="array" ref="AC3232">INDEX('RESUMO - LOTES E VMA'!$L$3:$L$181,MATCH('LISTA DOS ITENS'!$D3232,'RESUMO - LOTES E VMA'!$A$3:$A$181,0))</f>
        <v>1% do Valor de Comparação do VMA</v>
      </c>
      <c r="AD3232" s="53" t="str">
        <f>VLOOKUP(Tabela1[[#This Row],[Índice]],[1]Planilha1!$A:$A,1,0)</f>
        <v>#ERROR!</v>
      </c>
    </row>
    <row r="3233" ht="15.75" customHeight="1">
      <c r="A3233" s="52">
        <v>262236.0</v>
      </c>
      <c r="B3233" s="53" t="s">
        <v>70</v>
      </c>
      <c r="C3233" s="53" t="s">
        <v>71</v>
      </c>
      <c r="D3233" s="22">
        <v>207555.0</v>
      </c>
      <c r="E3233" s="53" t="s">
        <v>119</v>
      </c>
      <c r="F3233" s="54">
        <v>1.0644204E7</v>
      </c>
      <c r="G3233" s="53" t="s">
        <v>2180</v>
      </c>
      <c r="H3233" s="55">
        <v>2101.0</v>
      </c>
      <c r="I3233" s="55" t="s">
        <v>81</v>
      </c>
      <c r="J3233" s="55" t="s">
        <v>126</v>
      </c>
      <c r="K3233" s="53" t="s">
        <v>122</v>
      </c>
      <c r="L3233" s="53"/>
      <c r="M3233" s="53">
        <v>41.0</v>
      </c>
      <c r="N3233" s="53" t="s">
        <v>52</v>
      </c>
      <c r="O3233" s="25">
        <v>134.85260869565218</v>
      </c>
      <c r="P3233" s="25">
        <f>'LISTA DOS ITENS'!$O3233*'LISTA DOS ITENS'!$M3233</f>
        <v>5528.956957</v>
      </c>
      <c r="Q3233" s="25">
        <v>306.65</v>
      </c>
      <c r="R3233" s="25">
        <f>'LISTA DOS ITENS'!$Q3233*'LISTA DOS ITENS'!$M3233</f>
        <v>12572.65</v>
      </c>
      <c r="S3233" s="56">
        <f>IF('LISTA DOS ITENS'!$P3233&gt;'LISTA DOS ITENS'!$R3233,'LISTA DOS ITENS'!$P3233,'LISTA DOS ITENS'!$R3233)</f>
        <v>12572.65</v>
      </c>
      <c r="T3233" s="25">
        <v>42.02719168758099</v>
      </c>
      <c r="U3233" s="25">
        <f>'LISTA DOS ITENS'!$T3233*'LISTA DOS ITENS'!$M3233</f>
        <v>1723.114859</v>
      </c>
      <c r="V3233" s="56">
        <f t="array" ref="V3233">INDEX('RESUMO - LOTES E VMA'!$F$3:$F$181,MATCH('LISTA DOS ITENS'!$D3233,'RESUMO - LOTES E VMA'!$A$3:$A$181,0))</f>
        <v>22213.97872</v>
      </c>
      <c r="W3233" s="57">
        <f>'LISTA DOS ITENS'!$U3233/'LISTA DOS ITENS'!$V3233</f>
        <v>0.07756894347</v>
      </c>
      <c r="X3233" s="53" t="s">
        <v>53</v>
      </c>
      <c r="Y3233" s="53" t="s">
        <v>290</v>
      </c>
      <c r="Z3233" s="58" t="str">
        <f>'LISTA DOS ITENS'!$F3233&amp;"-"&amp;'LISTA DOS ITENS'!$H3233&amp;"-"&amp;'LISTA DOS ITENS'!$J3233&amp;"-"&amp;'LISTA DOS ITENS'!$K3233&amp;"-"&amp;'LISTA DOS ITENS'!$I3233</f>
        <v>10644204-2101-0026-IMOB/IAMN-ED-1000-01.01</v>
      </c>
      <c r="AA3233" s="59" t="str">
        <f t="array" ref="AA3233">INDEX('RESUMO - LOTES E VMA'!$M$3:$M$181,MATCH('LISTA DOS ITENS'!$D3233,'RESUMO - LOTES E VMA'!$A$3:$A$181,0))</f>
        <v>Para Leilão</v>
      </c>
      <c r="AB3233" s="60">
        <f t="array" ref="AB3233">INDEX('RESUMO - LOTES E VMA'!$J$3:$J$181,MATCH('LISTA DOS ITENS'!$D3233,'RESUMO - LOTES E VMA'!$A$3:$A$181,0))</f>
        <v>0.1246376622</v>
      </c>
      <c r="AC3233" s="29" t="str">
        <f t="array" ref="AC3233">INDEX('RESUMO - LOTES E VMA'!$L$3:$L$181,MATCH('LISTA DOS ITENS'!$D3233,'RESUMO - LOTES E VMA'!$A$3:$A$181,0))</f>
        <v>1% do Valor de Comparação do VMA</v>
      </c>
      <c r="AD3233" s="53" t="str">
        <f>VLOOKUP(Tabela1[[#This Row],[Índice]],[1]Planilha1!$A:$A,1,0)</f>
        <v>#ERROR!</v>
      </c>
    </row>
    <row r="3234" ht="15.75" customHeight="1">
      <c r="A3234" s="52">
        <v>262237.0</v>
      </c>
      <c r="B3234" s="53" t="s">
        <v>70</v>
      </c>
      <c r="C3234" s="53" t="s">
        <v>71</v>
      </c>
      <c r="D3234" s="22">
        <v>207555.0</v>
      </c>
      <c r="E3234" s="53" t="s">
        <v>119</v>
      </c>
      <c r="F3234" s="54">
        <v>1.0740806E7</v>
      </c>
      <c r="G3234" s="53" t="s">
        <v>2180</v>
      </c>
      <c r="H3234" s="55">
        <v>2101.0</v>
      </c>
      <c r="I3234" s="55" t="s">
        <v>130</v>
      </c>
      <c r="J3234" s="55" t="s">
        <v>126</v>
      </c>
      <c r="K3234" s="53" t="s">
        <v>80</v>
      </c>
      <c r="L3234" s="53"/>
      <c r="M3234" s="53">
        <v>2.0</v>
      </c>
      <c r="N3234" s="53" t="s">
        <v>52</v>
      </c>
      <c r="O3234" s="25">
        <v>4669.425</v>
      </c>
      <c r="P3234" s="25">
        <f>'LISTA DOS ITENS'!$O3234*'LISTA DOS ITENS'!$M3234</f>
        <v>9338.85</v>
      </c>
      <c r="Q3234" s="25">
        <v>16782.46</v>
      </c>
      <c r="R3234" s="25">
        <f>'LISTA DOS ITENS'!$Q3234*'LISTA DOS ITENS'!$M3234</f>
        <v>33564.92</v>
      </c>
      <c r="S3234" s="56">
        <f>IF('LISTA DOS ITENS'!$P3234&gt;'LISTA DOS ITENS'!$R3234,'LISTA DOS ITENS'!$P3234,'LISTA DOS ITENS'!$R3234)</f>
        <v>33564.92</v>
      </c>
      <c r="T3234" s="25">
        <v>2300.0804285314216</v>
      </c>
      <c r="U3234" s="25">
        <f>'LISTA DOS ITENS'!$T3234*'LISTA DOS ITENS'!$M3234</f>
        <v>4600.160857</v>
      </c>
      <c r="V3234" s="56">
        <f t="array" ref="V3234">INDEX('RESUMO - LOTES E VMA'!$F$3:$F$181,MATCH('LISTA DOS ITENS'!$D3234,'RESUMO - LOTES E VMA'!$A$3:$A$181,0))</f>
        <v>22213.97872</v>
      </c>
      <c r="W3234" s="57">
        <f>'LISTA DOS ITENS'!$U3234/'LISTA DOS ITENS'!$V3234</f>
        <v>0.207084058</v>
      </c>
      <c r="X3234" s="53" t="s">
        <v>53</v>
      </c>
      <c r="Y3234" s="53" t="s">
        <v>290</v>
      </c>
      <c r="Z3234" s="58" t="str">
        <f>'LISTA DOS ITENS'!$F3234&amp;"-"&amp;'LISTA DOS ITENS'!$H3234&amp;"-"&amp;'LISTA DOS ITENS'!$J3234&amp;"-"&amp;'LISTA DOS ITENS'!$K3234&amp;"-"&amp;'LISTA DOS ITENS'!$I3234</f>
        <v>10740806-2101-0026-IMOB/NAC-ED-1000-01.02</v>
      </c>
      <c r="AA3234" s="59" t="str">
        <f t="array" ref="AA3234">INDEX('RESUMO - LOTES E VMA'!$M$3:$M$181,MATCH('LISTA DOS ITENS'!$D3234,'RESUMO - LOTES E VMA'!$A$3:$A$181,0))</f>
        <v>Para Leilão</v>
      </c>
      <c r="AB3234" s="60">
        <f t="array" ref="AB3234">INDEX('RESUMO - LOTES E VMA'!$J$3:$J$181,MATCH('LISTA DOS ITENS'!$D3234,'RESUMO - LOTES E VMA'!$A$3:$A$181,0))</f>
        <v>0.1246376622</v>
      </c>
      <c r="AC3234" s="29" t="str">
        <f t="array" ref="AC3234">INDEX('RESUMO - LOTES E VMA'!$L$3:$L$181,MATCH('LISTA DOS ITENS'!$D3234,'RESUMO - LOTES E VMA'!$A$3:$A$181,0))</f>
        <v>1% do Valor de Comparação do VMA</v>
      </c>
      <c r="AD3234" s="53" t="str">
        <f>VLOOKUP(Tabela1[[#This Row],[Índice]],[1]Planilha1!$A:$A,1,0)</f>
        <v>#ERROR!</v>
      </c>
    </row>
    <row r="3235" ht="15.75" customHeight="1">
      <c r="A3235" s="52">
        <v>262238.0</v>
      </c>
      <c r="B3235" s="53" t="s">
        <v>70</v>
      </c>
      <c r="C3235" s="53" t="s">
        <v>71</v>
      </c>
      <c r="D3235" s="22">
        <v>207555.0</v>
      </c>
      <c r="E3235" s="53" t="s">
        <v>119</v>
      </c>
      <c r="F3235" s="54">
        <v>1.0755993E7</v>
      </c>
      <c r="G3235" s="53" t="s">
        <v>2181</v>
      </c>
      <c r="H3235" s="55">
        <v>2101.0</v>
      </c>
      <c r="I3235" s="55" t="s">
        <v>81</v>
      </c>
      <c r="J3235" s="55" t="s">
        <v>126</v>
      </c>
      <c r="K3235" s="53" t="s">
        <v>73</v>
      </c>
      <c r="L3235" s="53"/>
      <c r="M3235" s="53">
        <v>12.0</v>
      </c>
      <c r="N3235" s="53" t="s">
        <v>52</v>
      </c>
      <c r="O3235" s="25">
        <v>225.2825</v>
      </c>
      <c r="P3235" s="25">
        <f>'LISTA DOS ITENS'!$O3235*'LISTA DOS ITENS'!$M3235</f>
        <v>2703.39</v>
      </c>
      <c r="Q3235" s="25">
        <v>33.92</v>
      </c>
      <c r="R3235" s="25">
        <f>'LISTA DOS ITENS'!$Q3235*'LISTA DOS ITENS'!$M3235</f>
        <v>407.04</v>
      </c>
      <c r="S3235" s="56">
        <f>IF('LISTA DOS ITENS'!$P3235&gt;'LISTA DOS ITENS'!$R3235,'LISTA DOS ITENS'!$P3235,'LISTA DOS ITENS'!$R3235)</f>
        <v>2703.39</v>
      </c>
      <c r="T3235" s="25">
        <v>0.57664</v>
      </c>
      <c r="U3235" s="25">
        <f>'LISTA DOS ITENS'!$T3235*'LISTA DOS ITENS'!$M3235</f>
        <v>6.91968</v>
      </c>
      <c r="V3235" s="56">
        <f t="array" ref="V3235">INDEX('RESUMO - LOTES E VMA'!$F$3:$F$181,MATCH('LISTA DOS ITENS'!$D3235,'RESUMO - LOTES E VMA'!$A$3:$A$181,0))</f>
        <v>22213.97872</v>
      </c>
      <c r="W3235" s="57">
        <f>'LISTA DOS ITENS'!$U3235/'LISTA DOS ITENS'!$V3235</f>
        <v>0.0003115011538</v>
      </c>
      <c r="X3235" s="53" t="s">
        <v>53</v>
      </c>
      <c r="Y3235" s="53" t="s">
        <v>290</v>
      </c>
      <c r="Z3235" s="58" t="str">
        <f>'LISTA DOS ITENS'!$F3235&amp;"-"&amp;'LISTA DOS ITENS'!$H3235&amp;"-"&amp;'LISTA DOS ITENS'!$J3235&amp;"-"&amp;'LISTA DOS ITENS'!$K3235&amp;"-"&amp;'LISTA DOS ITENS'!$I3235</f>
        <v>10755993-2101-0026-CONS/NAC-ED-1000-01.01</v>
      </c>
      <c r="AA3235" s="59" t="str">
        <f t="array" ref="AA3235">INDEX('RESUMO - LOTES E VMA'!$M$3:$M$181,MATCH('LISTA DOS ITENS'!$D3235,'RESUMO - LOTES E VMA'!$A$3:$A$181,0))</f>
        <v>Para Leilão</v>
      </c>
      <c r="AB3235" s="60">
        <f t="array" ref="AB3235">INDEX('RESUMO - LOTES E VMA'!$J$3:$J$181,MATCH('LISTA DOS ITENS'!$D3235,'RESUMO - LOTES E VMA'!$A$3:$A$181,0))</f>
        <v>0.1246376622</v>
      </c>
      <c r="AC3235" s="29" t="str">
        <f t="array" ref="AC3235">INDEX('RESUMO - LOTES E VMA'!$L$3:$L$181,MATCH('LISTA DOS ITENS'!$D3235,'RESUMO - LOTES E VMA'!$A$3:$A$181,0))</f>
        <v>1% do Valor de Comparação do VMA</v>
      </c>
      <c r="AD3235" s="53" t="str">
        <f>VLOOKUP(Tabela1[[#This Row],[Índice]],[1]Planilha1!$A:$A,1,0)</f>
        <v>#ERROR!</v>
      </c>
    </row>
    <row r="3236" ht="15.75" customHeight="1">
      <c r="A3236" s="52">
        <v>262239.0</v>
      </c>
      <c r="B3236" s="53" t="s">
        <v>70</v>
      </c>
      <c r="C3236" s="53" t="s">
        <v>71</v>
      </c>
      <c r="D3236" s="22">
        <v>207555.0</v>
      </c>
      <c r="E3236" s="53" t="s">
        <v>119</v>
      </c>
      <c r="F3236" s="54">
        <v>1.0796058E7</v>
      </c>
      <c r="G3236" s="53" t="s">
        <v>2180</v>
      </c>
      <c r="H3236" s="55">
        <v>2101.0</v>
      </c>
      <c r="I3236" s="55" t="s">
        <v>81</v>
      </c>
      <c r="J3236" s="55" t="s">
        <v>126</v>
      </c>
      <c r="K3236" s="53" t="s">
        <v>73</v>
      </c>
      <c r="L3236" s="53"/>
      <c r="M3236" s="53">
        <v>1.0</v>
      </c>
      <c r="N3236" s="53" t="s">
        <v>52</v>
      </c>
      <c r="O3236" s="25">
        <v>501.405</v>
      </c>
      <c r="P3236" s="25">
        <f>'LISTA DOS ITENS'!$O3236*'LISTA DOS ITENS'!$M3236</f>
        <v>501.405</v>
      </c>
      <c r="Q3236" s="25">
        <v>800.42</v>
      </c>
      <c r="R3236" s="25">
        <f>'LISTA DOS ITENS'!$Q3236*'LISTA DOS ITENS'!$M3236</f>
        <v>800.42</v>
      </c>
      <c r="S3236" s="56">
        <f>IF('LISTA DOS ITENS'!$P3236&gt;'LISTA DOS ITENS'!$R3236,'LISTA DOS ITENS'!$P3236,'LISTA DOS ITENS'!$R3236)</f>
        <v>800.42</v>
      </c>
      <c r="T3236" s="25">
        <v>24.90417884116682</v>
      </c>
      <c r="U3236" s="25">
        <f>'LISTA DOS ITENS'!$T3236*'LISTA DOS ITENS'!$M3236</f>
        <v>24.90417884</v>
      </c>
      <c r="V3236" s="56">
        <f t="array" ref="V3236">INDEX('RESUMO - LOTES E VMA'!$F$3:$F$181,MATCH('LISTA DOS ITENS'!$D3236,'RESUMO - LOTES E VMA'!$A$3:$A$181,0))</f>
        <v>22213.97872</v>
      </c>
      <c r="W3236" s="57">
        <f>'LISTA DOS ITENS'!$U3236/'LISTA DOS ITENS'!$V3236</f>
        <v>0.00112110393</v>
      </c>
      <c r="X3236" s="53" t="s">
        <v>53</v>
      </c>
      <c r="Y3236" s="53" t="s">
        <v>290</v>
      </c>
      <c r="Z3236" s="58" t="str">
        <f>'LISTA DOS ITENS'!$F3236&amp;"-"&amp;'LISTA DOS ITENS'!$H3236&amp;"-"&amp;'LISTA DOS ITENS'!$J3236&amp;"-"&amp;'LISTA DOS ITENS'!$K3236&amp;"-"&amp;'LISTA DOS ITENS'!$I3236</f>
        <v>10796058-2101-0026-CONS/NAC-ED-1000-01.01</v>
      </c>
      <c r="AA3236" s="59" t="str">
        <f t="array" ref="AA3236">INDEX('RESUMO - LOTES E VMA'!$M$3:$M$181,MATCH('LISTA DOS ITENS'!$D3236,'RESUMO - LOTES E VMA'!$A$3:$A$181,0))</f>
        <v>Para Leilão</v>
      </c>
      <c r="AB3236" s="60">
        <f t="array" ref="AB3236">INDEX('RESUMO - LOTES E VMA'!$J$3:$J$181,MATCH('LISTA DOS ITENS'!$D3236,'RESUMO - LOTES E VMA'!$A$3:$A$181,0))</f>
        <v>0.1246376622</v>
      </c>
      <c r="AC3236" s="29" t="str">
        <f t="array" ref="AC3236">INDEX('RESUMO - LOTES E VMA'!$L$3:$L$181,MATCH('LISTA DOS ITENS'!$D3236,'RESUMO - LOTES E VMA'!$A$3:$A$181,0))</f>
        <v>1% do Valor de Comparação do VMA</v>
      </c>
      <c r="AD3236" s="53" t="str">
        <f>VLOOKUP(Tabela1[[#This Row],[Índice]],[1]Planilha1!$A:$A,1,0)</f>
        <v>#ERROR!</v>
      </c>
    </row>
    <row r="3237" ht="15.75" customHeight="1">
      <c r="A3237" s="52">
        <v>262240.0</v>
      </c>
      <c r="B3237" s="53" t="s">
        <v>70</v>
      </c>
      <c r="C3237" s="53" t="s">
        <v>71</v>
      </c>
      <c r="D3237" s="22">
        <v>207555.0</v>
      </c>
      <c r="E3237" s="53" t="s">
        <v>119</v>
      </c>
      <c r="F3237" s="54">
        <v>1.0796058E7</v>
      </c>
      <c r="G3237" s="53" t="s">
        <v>2180</v>
      </c>
      <c r="H3237" s="55">
        <v>2101.0</v>
      </c>
      <c r="I3237" s="55"/>
      <c r="J3237" s="55" t="s">
        <v>126</v>
      </c>
      <c r="K3237" s="53" t="s">
        <v>122</v>
      </c>
      <c r="L3237" s="53"/>
      <c r="M3237" s="53">
        <v>8.0</v>
      </c>
      <c r="N3237" s="53" t="s">
        <v>52</v>
      </c>
      <c r="O3237" s="25">
        <v>800.4225</v>
      </c>
      <c r="P3237" s="25">
        <f>'LISTA DOS ITENS'!$O3237*'LISTA DOS ITENS'!$M3237</f>
        <v>6403.38</v>
      </c>
      <c r="Q3237" s="25">
        <v>800.42</v>
      </c>
      <c r="R3237" s="25">
        <f>'LISTA DOS ITENS'!$Q3237*'LISTA DOS ITENS'!$M3237</f>
        <v>6403.36</v>
      </c>
      <c r="S3237" s="56">
        <f>IF('LISTA DOS ITENS'!$P3237&gt;'LISTA DOS ITENS'!$R3237,'LISTA DOS ITENS'!$P3237,'LISTA DOS ITENS'!$R3237)</f>
        <v>6403.38</v>
      </c>
      <c r="T3237" s="25">
        <v>24.90417884116682</v>
      </c>
      <c r="U3237" s="25">
        <f>'LISTA DOS ITENS'!$T3237*'LISTA DOS ITENS'!$M3237</f>
        <v>199.2334307</v>
      </c>
      <c r="V3237" s="56">
        <f t="array" ref="V3237">INDEX('RESUMO - LOTES E VMA'!$F$3:$F$181,MATCH('LISTA DOS ITENS'!$D3237,'RESUMO - LOTES E VMA'!$A$3:$A$181,0))</f>
        <v>22213.97872</v>
      </c>
      <c r="W3237" s="57">
        <f>'LISTA DOS ITENS'!$U3237/'LISTA DOS ITENS'!$V3237</f>
        <v>0.008968831441</v>
      </c>
      <c r="X3237" s="53" t="s">
        <v>53</v>
      </c>
      <c r="Y3237" s="53" t="s">
        <v>290</v>
      </c>
      <c r="Z3237" s="58" t="str">
        <f>'LISTA DOS ITENS'!$F3237&amp;"-"&amp;'LISTA DOS ITENS'!$H3237&amp;"-"&amp;'LISTA DOS ITENS'!$J3237&amp;"-"&amp;'LISTA DOS ITENS'!$K3237&amp;"-"&amp;'LISTA DOS ITENS'!$I3237</f>
        <v>10796058-2101-0026-IMOB/IAMN-</v>
      </c>
      <c r="AA3237" s="59" t="str">
        <f t="array" ref="AA3237">INDEX('RESUMO - LOTES E VMA'!$M$3:$M$181,MATCH('LISTA DOS ITENS'!$D3237,'RESUMO - LOTES E VMA'!$A$3:$A$181,0))</f>
        <v>Para Leilão</v>
      </c>
      <c r="AB3237" s="60">
        <f t="array" ref="AB3237">INDEX('RESUMO - LOTES E VMA'!$J$3:$J$181,MATCH('LISTA DOS ITENS'!$D3237,'RESUMO - LOTES E VMA'!$A$3:$A$181,0))</f>
        <v>0.1246376622</v>
      </c>
      <c r="AC3237" s="29" t="str">
        <f t="array" ref="AC3237">INDEX('RESUMO - LOTES E VMA'!$L$3:$L$181,MATCH('LISTA DOS ITENS'!$D3237,'RESUMO - LOTES E VMA'!$A$3:$A$181,0))</f>
        <v>1% do Valor de Comparação do VMA</v>
      </c>
      <c r="AD3237" s="53" t="str">
        <f>VLOOKUP(Tabela1[[#This Row],[Índice]],[1]Planilha1!$A:$A,1,0)</f>
        <v>#ERROR!</v>
      </c>
    </row>
    <row r="3238" ht="15.75" customHeight="1">
      <c r="A3238" s="52">
        <v>262241.0</v>
      </c>
      <c r="B3238" s="53" t="s">
        <v>70</v>
      </c>
      <c r="C3238" s="53" t="s">
        <v>71</v>
      </c>
      <c r="D3238" s="22">
        <v>207555.0</v>
      </c>
      <c r="E3238" s="53" t="s">
        <v>119</v>
      </c>
      <c r="F3238" s="54">
        <v>1.0796058E7</v>
      </c>
      <c r="G3238" s="53" t="s">
        <v>2180</v>
      </c>
      <c r="H3238" s="55">
        <v>2101.0</v>
      </c>
      <c r="I3238" s="55"/>
      <c r="J3238" s="55" t="s">
        <v>126</v>
      </c>
      <c r="K3238" s="53" t="s">
        <v>73</v>
      </c>
      <c r="L3238" s="53"/>
      <c r="M3238" s="53">
        <v>1.0</v>
      </c>
      <c r="N3238" s="53" t="s">
        <v>52</v>
      </c>
      <c r="O3238" s="25">
        <v>501.41</v>
      </c>
      <c r="P3238" s="25">
        <f>'LISTA DOS ITENS'!$O3238*'LISTA DOS ITENS'!$M3238</f>
        <v>501.41</v>
      </c>
      <c r="Q3238" s="25">
        <v>800.42</v>
      </c>
      <c r="R3238" s="25">
        <f>'LISTA DOS ITENS'!$Q3238*'LISTA DOS ITENS'!$M3238</f>
        <v>800.42</v>
      </c>
      <c r="S3238" s="56">
        <f>IF('LISTA DOS ITENS'!$P3238&gt;'LISTA DOS ITENS'!$R3238,'LISTA DOS ITENS'!$P3238,'LISTA DOS ITENS'!$R3238)</f>
        <v>800.42</v>
      </c>
      <c r="T3238" s="25">
        <v>24.90417884116682</v>
      </c>
      <c r="U3238" s="25">
        <f>'LISTA DOS ITENS'!$T3238*'LISTA DOS ITENS'!$M3238</f>
        <v>24.90417884</v>
      </c>
      <c r="V3238" s="56">
        <f t="array" ref="V3238">INDEX('RESUMO - LOTES E VMA'!$F$3:$F$181,MATCH('LISTA DOS ITENS'!$D3238,'RESUMO - LOTES E VMA'!$A$3:$A$181,0))</f>
        <v>22213.97872</v>
      </c>
      <c r="W3238" s="57">
        <f>'LISTA DOS ITENS'!$U3238/'LISTA DOS ITENS'!$V3238</f>
        <v>0.00112110393</v>
      </c>
      <c r="X3238" s="53" t="s">
        <v>53</v>
      </c>
      <c r="Y3238" s="53" t="s">
        <v>290</v>
      </c>
      <c r="Z3238" s="58" t="str">
        <f>'LISTA DOS ITENS'!$F3238&amp;"-"&amp;'LISTA DOS ITENS'!$H3238&amp;"-"&amp;'LISTA DOS ITENS'!$J3238&amp;"-"&amp;'LISTA DOS ITENS'!$K3238&amp;"-"&amp;'LISTA DOS ITENS'!$I3238</f>
        <v>10796058-2101-0026-CONS/NAC-</v>
      </c>
      <c r="AA3238" s="59" t="str">
        <f t="array" ref="AA3238">INDEX('RESUMO - LOTES E VMA'!$M$3:$M$181,MATCH('LISTA DOS ITENS'!$D3238,'RESUMO - LOTES E VMA'!$A$3:$A$181,0))</f>
        <v>Para Leilão</v>
      </c>
      <c r="AB3238" s="60">
        <f t="array" ref="AB3238">INDEX('RESUMO - LOTES E VMA'!$J$3:$J$181,MATCH('LISTA DOS ITENS'!$D3238,'RESUMO - LOTES E VMA'!$A$3:$A$181,0))</f>
        <v>0.1246376622</v>
      </c>
      <c r="AC3238" s="29" t="str">
        <f t="array" ref="AC3238">INDEX('RESUMO - LOTES E VMA'!$L$3:$L$181,MATCH('LISTA DOS ITENS'!$D3238,'RESUMO - LOTES E VMA'!$A$3:$A$181,0))</f>
        <v>1% do Valor de Comparação do VMA</v>
      </c>
      <c r="AD3238" s="53" t="str">
        <f>VLOOKUP(Tabela1[[#This Row],[Índice]],[1]Planilha1!$A:$A,1,0)</f>
        <v>#ERROR!</v>
      </c>
    </row>
    <row r="3239" ht="15.75" customHeight="1">
      <c r="A3239" s="52">
        <v>262242.0</v>
      </c>
      <c r="B3239" s="53" t="s">
        <v>70</v>
      </c>
      <c r="C3239" s="53" t="s">
        <v>71</v>
      </c>
      <c r="D3239" s="22">
        <v>207555.0</v>
      </c>
      <c r="E3239" s="53" t="s">
        <v>119</v>
      </c>
      <c r="F3239" s="54">
        <v>1.0796161E7</v>
      </c>
      <c r="G3239" s="53" t="s">
        <v>2180</v>
      </c>
      <c r="H3239" s="55">
        <v>2101.0</v>
      </c>
      <c r="I3239" s="55" t="s">
        <v>130</v>
      </c>
      <c r="J3239" s="55" t="s">
        <v>126</v>
      </c>
      <c r="K3239" s="53" t="s">
        <v>122</v>
      </c>
      <c r="L3239" s="53"/>
      <c r="M3239" s="53">
        <v>7.0</v>
      </c>
      <c r="N3239" s="53" t="s">
        <v>52</v>
      </c>
      <c r="O3239" s="25">
        <v>176.941</v>
      </c>
      <c r="P3239" s="25">
        <f>'LISTA DOS ITENS'!$O3239*'LISTA DOS ITENS'!$M3239</f>
        <v>1238.587</v>
      </c>
      <c r="Q3239" s="25">
        <v>189.27</v>
      </c>
      <c r="R3239" s="25">
        <f>'LISTA DOS ITENS'!$Q3239*'LISTA DOS ITENS'!$M3239</f>
        <v>1324.89</v>
      </c>
      <c r="S3239" s="56">
        <f>IF('LISTA DOS ITENS'!$P3239&gt;'LISTA DOS ITENS'!$R3239,'LISTA DOS ITENS'!$P3239,'LISTA DOS ITENS'!$R3239)</f>
        <v>1324.89</v>
      </c>
      <c r="T3239" s="25">
        <v>25.93995294540504</v>
      </c>
      <c r="U3239" s="25">
        <f>'LISTA DOS ITENS'!$T3239*'LISTA DOS ITENS'!$M3239</f>
        <v>181.5796706</v>
      </c>
      <c r="V3239" s="56">
        <f t="array" ref="V3239">INDEX('RESUMO - LOTES E VMA'!$F$3:$F$181,MATCH('LISTA DOS ITENS'!$D3239,'RESUMO - LOTES E VMA'!$A$3:$A$181,0))</f>
        <v>22213.97872</v>
      </c>
      <c r="W3239" s="57">
        <f>'LISTA DOS ITENS'!$U3239/'LISTA DOS ITENS'!$V3239</f>
        <v>0.00817411743</v>
      </c>
      <c r="X3239" s="53" t="s">
        <v>53</v>
      </c>
      <c r="Y3239" s="53" t="s">
        <v>290</v>
      </c>
      <c r="Z3239" s="58" t="str">
        <f>'LISTA DOS ITENS'!$F3239&amp;"-"&amp;'LISTA DOS ITENS'!$H3239&amp;"-"&amp;'LISTA DOS ITENS'!$J3239&amp;"-"&amp;'LISTA DOS ITENS'!$K3239&amp;"-"&amp;'LISTA DOS ITENS'!$I3239</f>
        <v>10796161-2101-0026-IMOB/IAMN-ED-1000-01.02</v>
      </c>
      <c r="AA3239" s="59" t="str">
        <f t="array" ref="AA3239">INDEX('RESUMO - LOTES E VMA'!$M$3:$M$181,MATCH('LISTA DOS ITENS'!$D3239,'RESUMO - LOTES E VMA'!$A$3:$A$181,0))</f>
        <v>Para Leilão</v>
      </c>
      <c r="AB3239" s="60">
        <f t="array" ref="AB3239">INDEX('RESUMO - LOTES E VMA'!$J$3:$J$181,MATCH('LISTA DOS ITENS'!$D3239,'RESUMO - LOTES E VMA'!$A$3:$A$181,0))</f>
        <v>0.1246376622</v>
      </c>
      <c r="AC3239" s="29" t="str">
        <f t="array" ref="AC3239">INDEX('RESUMO - LOTES E VMA'!$L$3:$L$181,MATCH('LISTA DOS ITENS'!$D3239,'RESUMO - LOTES E VMA'!$A$3:$A$181,0))</f>
        <v>1% do Valor de Comparação do VMA</v>
      </c>
      <c r="AD3239" s="53" t="str">
        <f>VLOOKUP(Tabela1[[#This Row],[Índice]],[1]Planilha1!$A:$A,1,0)</f>
        <v>#ERROR!</v>
      </c>
    </row>
    <row r="3240" ht="15.75" customHeight="1">
      <c r="A3240" s="52">
        <v>262243.0</v>
      </c>
      <c r="B3240" s="53" t="s">
        <v>70</v>
      </c>
      <c r="C3240" s="53" t="s">
        <v>71</v>
      </c>
      <c r="D3240" s="22">
        <v>207555.0</v>
      </c>
      <c r="E3240" s="53" t="s">
        <v>119</v>
      </c>
      <c r="F3240" s="54">
        <v>1.0796161E7</v>
      </c>
      <c r="G3240" s="53" t="s">
        <v>2180</v>
      </c>
      <c r="H3240" s="55">
        <v>2101.0</v>
      </c>
      <c r="I3240" s="55" t="s">
        <v>81</v>
      </c>
      <c r="J3240" s="55" t="s">
        <v>126</v>
      </c>
      <c r="K3240" s="53" t="s">
        <v>122</v>
      </c>
      <c r="L3240" s="53"/>
      <c r="M3240" s="53">
        <v>5.0</v>
      </c>
      <c r="N3240" s="53" t="s">
        <v>52</v>
      </c>
      <c r="O3240" s="25">
        <v>176.94</v>
      </c>
      <c r="P3240" s="25">
        <f>'LISTA DOS ITENS'!$O3240*'LISTA DOS ITENS'!$M3240</f>
        <v>884.7</v>
      </c>
      <c r="Q3240" s="25">
        <v>189.27</v>
      </c>
      <c r="R3240" s="25">
        <f>'LISTA DOS ITENS'!$Q3240*'LISTA DOS ITENS'!$M3240</f>
        <v>946.35</v>
      </c>
      <c r="S3240" s="56">
        <f>IF('LISTA DOS ITENS'!$P3240&gt;'LISTA DOS ITENS'!$R3240,'LISTA DOS ITENS'!$P3240,'LISTA DOS ITENS'!$R3240)</f>
        <v>946.35</v>
      </c>
      <c r="T3240" s="25">
        <v>25.93995294540504</v>
      </c>
      <c r="U3240" s="25">
        <f>'LISTA DOS ITENS'!$T3240*'LISTA DOS ITENS'!$M3240</f>
        <v>129.6997647</v>
      </c>
      <c r="V3240" s="56">
        <f t="array" ref="V3240">INDEX('RESUMO - LOTES E VMA'!$F$3:$F$181,MATCH('LISTA DOS ITENS'!$D3240,'RESUMO - LOTES E VMA'!$A$3:$A$181,0))</f>
        <v>22213.97872</v>
      </c>
      <c r="W3240" s="57">
        <f>'LISTA DOS ITENS'!$U3240/'LISTA DOS ITENS'!$V3240</f>
        <v>0.005838655307</v>
      </c>
      <c r="X3240" s="53" t="s">
        <v>53</v>
      </c>
      <c r="Y3240" s="53" t="s">
        <v>290</v>
      </c>
      <c r="Z3240" s="58" t="str">
        <f>'LISTA DOS ITENS'!$F3240&amp;"-"&amp;'LISTA DOS ITENS'!$H3240&amp;"-"&amp;'LISTA DOS ITENS'!$J3240&amp;"-"&amp;'LISTA DOS ITENS'!$K3240&amp;"-"&amp;'LISTA DOS ITENS'!$I3240</f>
        <v>10796161-2101-0026-IMOB/IAMN-ED-1000-01.01</v>
      </c>
      <c r="AA3240" s="59" t="str">
        <f t="array" ref="AA3240">INDEX('RESUMO - LOTES E VMA'!$M$3:$M$181,MATCH('LISTA DOS ITENS'!$D3240,'RESUMO - LOTES E VMA'!$A$3:$A$181,0))</f>
        <v>Para Leilão</v>
      </c>
      <c r="AB3240" s="60">
        <f t="array" ref="AB3240">INDEX('RESUMO - LOTES E VMA'!$J$3:$J$181,MATCH('LISTA DOS ITENS'!$D3240,'RESUMO - LOTES E VMA'!$A$3:$A$181,0))</f>
        <v>0.1246376622</v>
      </c>
      <c r="AC3240" s="29" t="str">
        <f t="array" ref="AC3240">INDEX('RESUMO - LOTES E VMA'!$L$3:$L$181,MATCH('LISTA DOS ITENS'!$D3240,'RESUMO - LOTES E VMA'!$A$3:$A$181,0))</f>
        <v>1% do Valor de Comparação do VMA</v>
      </c>
      <c r="AD3240" s="53" t="str">
        <f>VLOOKUP(Tabela1[[#This Row],[Índice]],[1]Planilha1!$A:$A,1,0)</f>
        <v>#ERROR!</v>
      </c>
    </row>
    <row r="3241" ht="15.75" customHeight="1">
      <c r="A3241" s="52">
        <v>262244.0</v>
      </c>
      <c r="B3241" s="53" t="s">
        <v>70</v>
      </c>
      <c r="C3241" s="53" t="s">
        <v>71</v>
      </c>
      <c r="D3241" s="22">
        <v>207555.0</v>
      </c>
      <c r="E3241" s="53" t="s">
        <v>119</v>
      </c>
      <c r="F3241" s="54">
        <v>1.0887298E7</v>
      </c>
      <c r="G3241" s="53" t="s">
        <v>2181</v>
      </c>
      <c r="H3241" s="55">
        <v>2101.0</v>
      </c>
      <c r="I3241" s="55"/>
      <c r="J3241" s="55" t="s">
        <v>126</v>
      </c>
      <c r="K3241" s="53" t="s">
        <v>73</v>
      </c>
      <c r="L3241" s="53"/>
      <c r="M3241" s="53">
        <v>1.0</v>
      </c>
      <c r="N3241" s="53" t="s">
        <v>52</v>
      </c>
      <c r="O3241" s="25">
        <v>308.93</v>
      </c>
      <c r="P3241" s="25">
        <f>'LISTA DOS ITENS'!$O3241*'LISTA DOS ITENS'!$M3241</f>
        <v>308.93</v>
      </c>
      <c r="Q3241" s="25">
        <v>308.93</v>
      </c>
      <c r="R3241" s="25">
        <f>'LISTA DOS ITENS'!$Q3241*'LISTA DOS ITENS'!$M3241</f>
        <v>308.93</v>
      </c>
      <c r="S3241" s="56">
        <f>IF('LISTA DOS ITENS'!$P3241&gt;'LISTA DOS ITENS'!$R3241,'LISTA DOS ITENS'!$P3241,'LISTA DOS ITENS'!$R3241)</f>
        <v>308.93</v>
      </c>
      <c r="T3241" s="25">
        <v>5.251810000000001</v>
      </c>
      <c r="U3241" s="25">
        <f>'LISTA DOS ITENS'!$T3241*'LISTA DOS ITENS'!$M3241</f>
        <v>5.25181</v>
      </c>
      <c r="V3241" s="56">
        <f t="array" ref="V3241">INDEX('RESUMO - LOTES E VMA'!$F$3:$F$181,MATCH('LISTA DOS ITENS'!$D3241,'RESUMO - LOTES E VMA'!$A$3:$A$181,0))</f>
        <v>22213.97872</v>
      </c>
      <c r="W3241" s="57">
        <f>'LISTA DOS ITENS'!$U3241/'LISTA DOS ITENS'!$V3241</f>
        <v>0.0002364191515</v>
      </c>
      <c r="X3241" s="53" t="s">
        <v>53</v>
      </c>
      <c r="Y3241" s="53" t="s">
        <v>290</v>
      </c>
      <c r="Z3241" s="58" t="str">
        <f>'LISTA DOS ITENS'!$F3241&amp;"-"&amp;'LISTA DOS ITENS'!$H3241&amp;"-"&amp;'LISTA DOS ITENS'!$J3241&amp;"-"&amp;'LISTA DOS ITENS'!$K3241&amp;"-"&amp;'LISTA DOS ITENS'!$I3241</f>
        <v>10887298-2101-0026-CONS/NAC-</v>
      </c>
      <c r="AA3241" s="59" t="str">
        <f t="array" ref="AA3241">INDEX('RESUMO - LOTES E VMA'!$M$3:$M$181,MATCH('LISTA DOS ITENS'!$D3241,'RESUMO - LOTES E VMA'!$A$3:$A$181,0))</f>
        <v>Para Leilão</v>
      </c>
      <c r="AB3241" s="60">
        <f t="array" ref="AB3241">INDEX('RESUMO - LOTES E VMA'!$J$3:$J$181,MATCH('LISTA DOS ITENS'!$D3241,'RESUMO - LOTES E VMA'!$A$3:$A$181,0))</f>
        <v>0.1246376622</v>
      </c>
      <c r="AC3241" s="29" t="str">
        <f t="array" ref="AC3241">INDEX('RESUMO - LOTES E VMA'!$L$3:$L$181,MATCH('LISTA DOS ITENS'!$D3241,'RESUMO - LOTES E VMA'!$A$3:$A$181,0))</f>
        <v>1% do Valor de Comparação do VMA</v>
      </c>
      <c r="AD3241" s="53" t="str">
        <f>VLOOKUP(Tabela1[[#This Row],[Índice]],[1]Planilha1!$A:$A,1,0)</f>
        <v>#ERROR!</v>
      </c>
    </row>
    <row r="3242" ht="15.75" customHeight="1">
      <c r="A3242" s="52">
        <v>262245.0</v>
      </c>
      <c r="B3242" s="53" t="s">
        <v>70</v>
      </c>
      <c r="C3242" s="53" t="s">
        <v>71</v>
      </c>
      <c r="D3242" s="22">
        <v>207555.0</v>
      </c>
      <c r="E3242" s="53" t="s">
        <v>119</v>
      </c>
      <c r="F3242" s="54">
        <v>1.0972032E7</v>
      </c>
      <c r="G3242" s="53" t="s">
        <v>2180</v>
      </c>
      <c r="H3242" s="55">
        <v>2101.0</v>
      </c>
      <c r="I3242" s="55"/>
      <c r="J3242" s="55" t="s">
        <v>126</v>
      </c>
      <c r="K3242" s="53" t="s">
        <v>73</v>
      </c>
      <c r="L3242" s="53"/>
      <c r="M3242" s="53">
        <v>11.0</v>
      </c>
      <c r="N3242" s="53" t="s">
        <v>52</v>
      </c>
      <c r="O3242" s="25">
        <v>422.88000000000005</v>
      </c>
      <c r="P3242" s="25">
        <f>'LISTA DOS ITENS'!$O3242*'LISTA DOS ITENS'!$M3242</f>
        <v>4651.68</v>
      </c>
      <c r="Q3242" s="25">
        <v>422.88</v>
      </c>
      <c r="R3242" s="25">
        <f>'LISTA DOS ITENS'!$Q3242*'LISTA DOS ITENS'!$M3242</f>
        <v>4651.68</v>
      </c>
      <c r="S3242" s="56">
        <f>IF('LISTA DOS ITENS'!$P3242&gt;'LISTA DOS ITENS'!$R3242,'LISTA DOS ITENS'!$P3242,'LISTA DOS ITENS'!$R3242)</f>
        <v>4651.68</v>
      </c>
      <c r="T3242" s="25">
        <v>57.956819895138594</v>
      </c>
      <c r="U3242" s="25">
        <f>'LISTA DOS ITENS'!$T3242*'LISTA DOS ITENS'!$M3242</f>
        <v>637.5250188</v>
      </c>
      <c r="V3242" s="56">
        <f t="array" ref="V3242">INDEX('RESUMO - LOTES E VMA'!$F$3:$F$181,MATCH('LISTA DOS ITENS'!$D3242,'RESUMO - LOTES E VMA'!$A$3:$A$181,0))</f>
        <v>22213.97872</v>
      </c>
      <c r="W3242" s="57">
        <f>'LISTA DOS ITENS'!$U3242/'LISTA DOS ITENS'!$V3242</f>
        <v>0.02869927207</v>
      </c>
      <c r="X3242" s="53" t="s">
        <v>53</v>
      </c>
      <c r="Y3242" s="53" t="s">
        <v>290</v>
      </c>
      <c r="Z3242" s="58" t="str">
        <f>'LISTA DOS ITENS'!$F3242&amp;"-"&amp;'LISTA DOS ITENS'!$H3242&amp;"-"&amp;'LISTA DOS ITENS'!$J3242&amp;"-"&amp;'LISTA DOS ITENS'!$K3242&amp;"-"&amp;'LISTA DOS ITENS'!$I3242</f>
        <v>10972032-2101-0026-CONS/NAC-</v>
      </c>
      <c r="AA3242" s="59" t="str">
        <f t="array" ref="AA3242">INDEX('RESUMO - LOTES E VMA'!$M$3:$M$181,MATCH('LISTA DOS ITENS'!$D3242,'RESUMO - LOTES E VMA'!$A$3:$A$181,0))</f>
        <v>Para Leilão</v>
      </c>
      <c r="AB3242" s="60">
        <f t="array" ref="AB3242">INDEX('RESUMO - LOTES E VMA'!$J$3:$J$181,MATCH('LISTA DOS ITENS'!$D3242,'RESUMO - LOTES E VMA'!$A$3:$A$181,0))</f>
        <v>0.1246376622</v>
      </c>
      <c r="AC3242" s="29" t="str">
        <f t="array" ref="AC3242">INDEX('RESUMO - LOTES E VMA'!$L$3:$L$181,MATCH('LISTA DOS ITENS'!$D3242,'RESUMO - LOTES E VMA'!$A$3:$A$181,0))</f>
        <v>1% do Valor de Comparação do VMA</v>
      </c>
      <c r="AD3242" s="53" t="str">
        <f>VLOOKUP(Tabela1[[#This Row],[Índice]],[1]Planilha1!$A:$A,1,0)</f>
        <v>#ERROR!</v>
      </c>
    </row>
    <row r="3243" ht="15.75" customHeight="1">
      <c r="A3243" s="52">
        <v>262246.0</v>
      </c>
      <c r="B3243" s="53" t="s">
        <v>70</v>
      </c>
      <c r="C3243" s="53" t="s">
        <v>71</v>
      </c>
      <c r="D3243" s="22">
        <v>207555.0</v>
      </c>
      <c r="E3243" s="53" t="s">
        <v>119</v>
      </c>
      <c r="F3243" s="54">
        <v>1.0972032E7</v>
      </c>
      <c r="G3243" s="53" t="s">
        <v>2180</v>
      </c>
      <c r="H3243" s="55">
        <v>2101.0</v>
      </c>
      <c r="I3243" s="55" t="s">
        <v>81</v>
      </c>
      <c r="J3243" s="55" t="s">
        <v>126</v>
      </c>
      <c r="K3243" s="53" t="s">
        <v>73</v>
      </c>
      <c r="L3243" s="53"/>
      <c r="M3243" s="53">
        <v>16.0</v>
      </c>
      <c r="N3243" s="53" t="s">
        <v>52</v>
      </c>
      <c r="O3243" s="25">
        <v>422.88</v>
      </c>
      <c r="P3243" s="25">
        <f>'LISTA DOS ITENS'!$O3243*'LISTA DOS ITENS'!$M3243</f>
        <v>6766.08</v>
      </c>
      <c r="Q3243" s="25">
        <v>422.88</v>
      </c>
      <c r="R3243" s="25">
        <f>'LISTA DOS ITENS'!$Q3243*'LISTA DOS ITENS'!$M3243</f>
        <v>6766.08</v>
      </c>
      <c r="S3243" s="56">
        <f>IF('LISTA DOS ITENS'!$P3243&gt;'LISTA DOS ITENS'!$R3243,'LISTA DOS ITENS'!$P3243,'LISTA DOS ITENS'!$R3243)</f>
        <v>6766.08</v>
      </c>
      <c r="T3243" s="25">
        <v>57.956819895138594</v>
      </c>
      <c r="U3243" s="25">
        <f>'LISTA DOS ITENS'!$T3243*'LISTA DOS ITENS'!$M3243</f>
        <v>927.3091183</v>
      </c>
      <c r="V3243" s="56">
        <f t="array" ref="V3243">INDEX('RESUMO - LOTES E VMA'!$F$3:$F$181,MATCH('LISTA DOS ITENS'!$D3243,'RESUMO - LOTES E VMA'!$A$3:$A$181,0))</f>
        <v>22213.97872</v>
      </c>
      <c r="W3243" s="57">
        <f>'LISTA DOS ITENS'!$U3243/'LISTA DOS ITENS'!$V3243</f>
        <v>0.04174439573</v>
      </c>
      <c r="X3243" s="53" t="s">
        <v>53</v>
      </c>
      <c r="Y3243" s="53" t="s">
        <v>290</v>
      </c>
      <c r="Z3243" s="58" t="str">
        <f>'LISTA DOS ITENS'!$F3243&amp;"-"&amp;'LISTA DOS ITENS'!$H3243&amp;"-"&amp;'LISTA DOS ITENS'!$J3243&amp;"-"&amp;'LISTA DOS ITENS'!$K3243&amp;"-"&amp;'LISTA DOS ITENS'!$I3243</f>
        <v>10972032-2101-0026-CONS/NAC-ED-1000-01.01</v>
      </c>
      <c r="AA3243" s="59" t="str">
        <f t="array" ref="AA3243">INDEX('RESUMO - LOTES E VMA'!$M$3:$M$181,MATCH('LISTA DOS ITENS'!$D3243,'RESUMO - LOTES E VMA'!$A$3:$A$181,0))</f>
        <v>Para Leilão</v>
      </c>
      <c r="AB3243" s="60">
        <f t="array" ref="AB3243">INDEX('RESUMO - LOTES E VMA'!$J$3:$J$181,MATCH('LISTA DOS ITENS'!$D3243,'RESUMO - LOTES E VMA'!$A$3:$A$181,0))</f>
        <v>0.1246376622</v>
      </c>
      <c r="AC3243" s="29" t="str">
        <f t="array" ref="AC3243">INDEX('RESUMO - LOTES E VMA'!$L$3:$L$181,MATCH('LISTA DOS ITENS'!$D3243,'RESUMO - LOTES E VMA'!$A$3:$A$181,0))</f>
        <v>1% do Valor de Comparação do VMA</v>
      </c>
      <c r="AD3243" s="53" t="str">
        <f>VLOOKUP(Tabela1[[#This Row],[Índice]],[1]Planilha1!$A:$A,1,0)</f>
        <v>#ERROR!</v>
      </c>
    </row>
    <row r="3244" ht="15.75" customHeight="1">
      <c r="A3244" s="52">
        <v>262247.0</v>
      </c>
      <c r="B3244" s="53" t="s">
        <v>70</v>
      </c>
      <c r="C3244" s="53" t="s">
        <v>71</v>
      </c>
      <c r="D3244" s="22">
        <v>207555.0</v>
      </c>
      <c r="E3244" s="53" t="s">
        <v>119</v>
      </c>
      <c r="F3244" s="54">
        <v>1.0988707E7</v>
      </c>
      <c r="G3244" s="53" t="s">
        <v>2180</v>
      </c>
      <c r="H3244" s="55">
        <v>2101.0</v>
      </c>
      <c r="I3244" s="55" t="s">
        <v>81</v>
      </c>
      <c r="J3244" s="55" t="s">
        <v>126</v>
      </c>
      <c r="K3244" s="53" t="s">
        <v>80</v>
      </c>
      <c r="L3244" s="53"/>
      <c r="M3244" s="53">
        <v>2.0</v>
      </c>
      <c r="N3244" s="53" t="s">
        <v>52</v>
      </c>
      <c r="O3244" s="25">
        <v>124.635</v>
      </c>
      <c r="P3244" s="25">
        <f>'LISTA DOS ITENS'!$O3244*'LISTA DOS ITENS'!$M3244</f>
        <v>249.27</v>
      </c>
      <c r="Q3244" s="25">
        <v>278.46</v>
      </c>
      <c r="R3244" s="25">
        <f>'LISTA DOS ITENS'!$Q3244*'LISTA DOS ITENS'!$M3244</f>
        <v>556.92</v>
      </c>
      <c r="S3244" s="56">
        <f>IF('LISTA DOS ITENS'!$P3244&gt;'LISTA DOS ITENS'!$R3244,'LISTA DOS ITENS'!$P3244,'LISTA DOS ITENS'!$R3244)</f>
        <v>556.92</v>
      </c>
      <c r="T3244" s="25">
        <v>38.163677799849346</v>
      </c>
      <c r="U3244" s="25">
        <f>'LISTA DOS ITENS'!$T3244*'LISTA DOS ITENS'!$M3244</f>
        <v>76.3273556</v>
      </c>
      <c r="V3244" s="56">
        <f t="array" ref="V3244">INDEX('RESUMO - LOTES E VMA'!$F$3:$F$181,MATCH('LISTA DOS ITENS'!$D3244,'RESUMO - LOTES E VMA'!$A$3:$A$181,0))</f>
        <v>22213.97872</v>
      </c>
      <c r="W3244" s="57">
        <f>'LISTA DOS ITENS'!$U3244/'LISTA DOS ITENS'!$V3244</f>
        <v>0.003436005615</v>
      </c>
      <c r="X3244" s="53" t="s">
        <v>53</v>
      </c>
      <c r="Y3244" s="53" t="s">
        <v>290</v>
      </c>
      <c r="Z3244" s="58" t="str">
        <f>'LISTA DOS ITENS'!$F3244&amp;"-"&amp;'LISTA DOS ITENS'!$H3244&amp;"-"&amp;'LISTA DOS ITENS'!$J3244&amp;"-"&amp;'LISTA DOS ITENS'!$K3244&amp;"-"&amp;'LISTA DOS ITENS'!$I3244</f>
        <v>10988707-2101-0026-IMOB/NAC-ED-1000-01.01</v>
      </c>
      <c r="AA3244" s="59" t="str">
        <f t="array" ref="AA3244">INDEX('RESUMO - LOTES E VMA'!$M$3:$M$181,MATCH('LISTA DOS ITENS'!$D3244,'RESUMO - LOTES E VMA'!$A$3:$A$181,0))</f>
        <v>Para Leilão</v>
      </c>
      <c r="AB3244" s="60">
        <f t="array" ref="AB3244">INDEX('RESUMO - LOTES E VMA'!$J$3:$J$181,MATCH('LISTA DOS ITENS'!$D3244,'RESUMO - LOTES E VMA'!$A$3:$A$181,0))</f>
        <v>0.1246376622</v>
      </c>
      <c r="AC3244" s="29" t="str">
        <f t="array" ref="AC3244">INDEX('RESUMO - LOTES E VMA'!$L$3:$L$181,MATCH('LISTA DOS ITENS'!$D3244,'RESUMO - LOTES E VMA'!$A$3:$A$181,0))</f>
        <v>1% do Valor de Comparação do VMA</v>
      </c>
      <c r="AD3244" s="53" t="str">
        <f>VLOOKUP(Tabela1[[#This Row],[Índice]],[1]Planilha1!$A:$A,1,0)</f>
        <v>#ERROR!</v>
      </c>
    </row>
    <row r="3245" ht="15.75" customHeight="1">
      <c r="A3245" s="52">
        <v>262248.0</v>
      </c>
      <c r="B3245" s="53" t="s">
        <v>70</v>
      </c>
      <c r="C3245" s="53" t="s">
        <v>71</v>
      </c>
      <c r="D3245" s="22">
        <v>207555.0</v>
      </c>
      <c r="E3245" s="53" t="s">
        <v>119</v>
      </c>
      <c r="F3245" s="54">
        <v>1.0988707E7</v>
      </c>
      <c r="G3245" s="53" t="s">
        <v>2180</v>
      </c>
      <c r="H3245" s="55">
        <v>2101.0</v>
      </c>
      <c r="I3245" s="55" t="s">
        <v>81</v>
      </c>
      <c r="J3245" s="55" t="s">
        <v>126</v>
      </c>
      <c r="K3245" s="53" t="s">
        <v>125</v>
      </c>
      <c r="L3245" s="53"/>
      <c r="M3245" s="53">
        <v>2.0</v>
      </c>
      <c r="N3245" s="53" t="s">
        <v>52</v>
      </c>
      <c r="O3245" s="25">
        <v>278.455</v>
      </c>
      <c r="P3245" s="25">
        <f>'LISTA DOS ITENS'!$O3245*'LISTA DOS ITENS'!$M3245</f>
        <v>556.91</v>
      </c>
      <c r="Q3245" s="25">
        <v>278.46</v>
      </c>
      <c r="R3245" s="25">
        <f>'LISTA DOS ITENS'!$Q3245*'LISTA DOS ITENS'!$M3245</f>
        <v>556.92</v>
      </c>
      <c r="S3245" s="56">
        <f>IF('LISTA DOS ITENS'!$P3245&gt;'LISTA DOS ITENS'!$R3245,'LISTA DOS ITENS'!$P3245,'LISTA DOS ITENS'!$R3245)</f>
        <v>556.92</v>
      </c>
      <c r="T3245" s="25">
        <v>38.163677799849346</v>
      </c>
      <c r="U3245" s="25">
        <f>'LISTA DOS ITENS'!$T3245*'LISTA DOS ITENS'!$M3245</f>
        <v>76.3273556</v>
      </c>
      <c r="V3245" s="56">
        <f t="array" ref="V3245">INDEX('RESUMO - LOTES E VMA'!$F$3:$F$181,MATCH('LISTA DOS ITENS'!$D3245,'RESUMO - LOTES E VMA'!$A$3:$A$181,0))</f>
        <v>22213.97872</v>
      </c>
      <c r="W3245" s="57">
        <f>'LISTA DOS ITENS'!$U3245/'LISTA DOS ITENS'!$V3245</f>
        <v>0.003436005615</v>
      </c>
      <c r="X3245" s="53" t="s">
        <v>53</v>
      </c>
      <c r="Y3245" s="53" t="s">
        <v>290</v>
      </c>
      <c r="Z3245" s="58" t="str">
        <f>'LISTA DOS ITENS'!$F3245&amp;"-"&amp;'LISTA DOS ITENS'!$H3245&amp;"-"&amp;'LISTA DOS ITENS'!$J3245&amp;"-"&amp;'LISTA DOS ITENS'!$K3245&amp;"-"&amp;'LISTA DOS ITENS'!$I3245</f>
        <v>10988707-2101-0026-PAR/NAC-ED-1000-01.01</v>
      </c>
      <c r="AA3245" s="59" t="str">
        <f t="array" ref="AA3245">INDEX('RESUMO - LOTES E VMA'!$M$3:$M$181,MATCH('LISTA DOS ITENS'!$D3245,'RESUMO - LOTES E VMA'!$A$3:$A$181,0))</f>
        <v>Para Leilão</v>
      </c>
      <c r="AB3245" s="60">
        <f t="array" ref="AB3245">INDEX('RESUMO - LOTES E VMA'!$J$3:$J$181,MATCH('LISTA DOS ITENS'!$D3245,'RESUMO - LOTES E VMA'!$A$3:$A$181,0))</f>
        <v>0.1246376622</v>
      </c>
      <c r="AC3245" s="29" t="str">
        <f t="array" ref="AC3245">INDEX('RESUMO - LOTES E VMA'!$L$3:$L$181,MATCH('LISTA DOS ITENS'!$D3245,'RESUMO - LOTES E VMA'!$A$3:$A$181,0))</f>
        <v>1% do Valor de Comparação do VMA</v>
      </c>
      <c r="AD3245" s="53" t="str">
        <f>VLOOKUP(Tabela1[[#This Row],[Índice]],[1]Planilha1!$A:$A,1,0)</f>
        <v>#ERROR!</v>
      </c>
    </row>
    <row r="3246" ht="15.75" customHeight="1">
      <c r="A3246" s="52">
        <v>262249.0</v>
      </c>
      <c r="B3246" s="53" t="s">
        <v>70</v>
      </c>
      <c r="C3246" s="53" t="s">
        <v>71</v>
      </c>
      <c r="D3246" s="22">
        <v>207555.0</v>
      </c>
      <c r="E3246" s="53" t="s">
        <v>119</v>
      </c>
      <c r="F3246" s="54">
        <v>1.1013639E7</v>
      </c>
      <c r="G3246" s="53" t="s">
        <v>2180</v>
      </c>
      <c r="H3246" s="55">
        <v>2101.0</v>
      </c>
      <c r="I3246" s="55" t="s">
        <v>81</v>
      </c>
      <c r="J3246" s="55" t="s">
        <v>126</v>
      </c>
      <c r="K3246" s="53" t="s">
        <v>80</v>
      </c>
      <c r="L3246" s="53"/>
      <c r="M3246" s="53">
        <v>2.0</v>
      </c>
      <c r="N3246" s="53" t="s">
        <v>52</v>
      </c>
      <c r="O3246" s="25">
        <v>733.26</v>
      </c>
      <c r="P3246" s="25">
        <f>'LISTA DOS ITENS'!$O3246*'LISTA DOS ITENS'!$M3246</f>
        <v>1466.52</v>
      </c>
      <c r="Q3246" s="25">
        <v>339.66</v>
      </c>
      <c r="R3246" s="25">
        <f>'LISTA DOS ITENS'!$Q3246*'LISTA DOS ITENS'!$M3246</f>
        <v>679.32</v>
      </c>
      <c r="S3246" s="56">
        <f>IF('LISTA DOS ITENS'!$P3246&gt;'LISTA DOS ITENS'!$R3246,'LISTA DOS ITENS'!$P3246,'LISTA DOS ITENS'!$R3246)</f>
        <v>1466.52</v>
      </c>
      <c r="T3246" s="25">
        <v>46.55129929432174</v>
      </c>
      <c r="U3246" s="25">
        <f>'LISTA DOS ITENS'!$T3246*'LISTA DOS ITENS'!$M3246</f>
        <v>93.10259859</v>
      </c>
      <c r="V3246" s="56">
        <f t="array" ref="V3246">INDEX('RESUMO - LOTES E VMA'!$F$3:$F$181,MATCH('LISTA DOS ITENS'!$D3246,'RESUMO - LOTES E VMA'!$A$3:$A$181,0))</f>
        <v>22213.97872</v>
      </c>
      <c r="W3246" s="57">
        <f>'LISTA DOS ITENS'!$U3246/'LISTA DOS ITENS'!$V3246</f>
        <v>0.004191171684</v>
      </c>
      <c r="X3246" s="53" t="s">
        <v>53</v>
      </c>
      <c r="Y3246" s="53" t="s">
        <v>290</v>
      </c>
      <c r="Z3246" s="58" t="str">
        <f>'LISTA DOS ITENS'!$F3246&amp;"-"&amp;'LISTA DOS ITENS'!$H3246&amp;"-"&amp;'LISTA DOS ITENS'!$J3246&amp;"-"&amp;'LISTA DOS ITENS'!$K3246&amp;"-"&amp;'LISTA DOS ITENS'!$I3246</f>
        <v>11013639-2101-0026-IMOB/NAC-ED-1000-01.01</v>
      </c>
      <c r="AA3246" s="59" t="str">
        <f t="array" ref="AA3246">INDEX('RESUMO - LOTES E VMA'!$M$3:$M$181,MATCH('LISTA DOS ITENS'!$D3246,'RESUMO - LOTES E VMA'!$A$3:$A$181,0))</f>
        <v>Para Leilão</v>
      </c>
      <c r="AB3246" s="60">
        <f t="array" ref="AB3246">INDEX('RESUMO - LOTES E VMA'!$J$3:$J$181,MATCH('LISTA DOS ITENS'!$D3246,'RESUMO - LOTES E VMA'!$A$3:$A$181,0))</f>
        <v>0.1246376622</v>
      </c>
      <c r="AC3246" s="29" t="str">
        <f t="array" ref="AC3246">INDEX('RESUMO - LOTES E VMA'!$L$3:$L$181,MATCH('LISTA DOS ITENS'!$D3246,'RESUMO - LOTES E VMA'!$A$3:$A$181,0))</f>
        <v>1% do Valor de Comparação do VMA</v>
      </c>
      <c r="AD3246" s="53" t="str">
        <f>VLOOKUP(Tabela1[[#This Row],[Índice]],[1]Planilha1!$A:$A,1,0)</f>
        <v>#ERROR!</v>
      </c>
    </row>
    <row r="3247" ht="15.75" customHeight="1">
      <c r="A3247" s="52">
        <v>262250.0</v>
      </c>
      <c r="B3247" s="53" t="s">
        <v>70</v>
      </c>
      <c r="C3247" s="53" t="s">
        <v>71</v>
      </c>
      <c r="D3247" s="22">
        <v>207555.0</v>
      </c>
      <c r="E3247" s="53" t="s">
        <v>119</v>
      </c>
      <c r="F3247" s="54">
        <v>1.1013642E7</v>
      </c>
      <c r="G3247" s="53" t="s">
        <v>2180</v>
      </c>
      <c r="H3247" s="55">
        <v>2101.0</v>
      </c>
      <c r="I3247" s="55" t="s">
        <v>130</v>
      </c>
      <c r="J3247" s="55" t="s">
        <v>126</v>
      </c>
      <c r="K3247" s="53" t="s">
        <v>73</v>
      </c>
      <c r="L3247" s="53"/>
      <c r="M3247" s="53">
        <v>10.0</v>
      </c>
      <c r="N3247" s="53" t="s">
        <v>52</v>
      </c>
      <c r="O3247" s="25">
        <v>623.971</v>
      </c>
      <c r="P3247" s="25">
        <f>'LISTA DOS ITENS'!$O3247*'LISTA DOS ITENS'!$M3247</f>
        <v>6239.71</v>
      </c>
      <c r="Q3247" s="25">
        <v>623.97</v>
      </c>
      <c r="R3247" s="25">
        <f>'LISTA DOS ITENS'!$Q3247*'LISTA DOS ITENS'!$M3247</f>
        <v>6239.7</v>
      </c>
      <c r="S3247" s="56">
        <f>IF('LISTA DOS ITENS'!$P3247&gt;'LISTA DOS ITENS'!$R3247,'LISTA DOS ITENS'!$P3247,'LISTA DOS ITENS'!$R3247)</f>
        <v>6239.71</v>
      </c>
      <c r="T3247" s="25">
        <v>85.51673503114272</v>
      </c>
      <c r="U3247" s="25">
        <f>'LISTA DOS ITENS'!$T3247*'LISTA DOS ITENS'!$M3247</f>
        <v>855.1673503</v>
      </c>
      <c r="V3247" s="56">
        <f t="array" ref="V3247">INDEX('RESUMO - LOTES E VMA'!$F$3:$F$181,MATCH('LISTA DOS ITENS'!$D3247,'RESUMO - LOTES E VMA'!$A$3:$A$181,0))</f>
        <v>22213.97872</v>
      </c>
      <c r="W3247" s="57">
        <f>'LISTA DOS ITENS'!$U3247/'LISTA DOS ITENS'!$V3247</f>
        <v>0.03849681146</v>
      </c>
      <c r="X3247" s="53" t="s">
        <v>53</v>
      </c>
      <c r="Y3247" s="53" t="s">
        <v>290</v>
      </c>
      <c r="Z3247" s="58" t="str">
        <f>'LISTA DOS ITENS'!$F3247&amp;"-"&amp;'LISTA DOS ITENS'!$H3247&amp;"-"&amp;'LISTA DOS ITENS'!$J3247&amp;"-"&amp;'LISTA DOS ITENS'!$K3247&amp;"-"&amp;'LISTA DOS ITENS'!$I3247</f>
        <v>11013642-2101-0026-CONS/NAC-ED-1000-01.02</v>
      </c>
      <c r="AA3247" s="59" t="str">
        <f t="array" ref="AA3247">INDEX('RESUMO - LOTES E VMA'!$M$3:$M$181,MATCH('LISTA DOS ITENS'!$D3247,'RESUMO - LOTES E VMA'!$A$3:$A$181,0))</f>
        <v>Para Leilão</v>
      </c>
      <c r="AB3247" s="60">
        <f t="array" ref="AB3247">INDEX('RESUMO - LOTES E VMA'!$J$3:$J$181,MATCH('LISTA DOS ITENS'!$D3247,'RESUMO - LOTES E VMA'!$A$3:$A$181,0))</f>
        <v>0.1246376622</v>
      </c>
      <c r="AC3247" s="29" t="str">
        <f t="array" ref="AC3247">INDEX('RESUMO - LOTES E VMA'!$L$3:$L$181,MATCH('LISTA DOS ITENS'!$D3247,'RESUMO - LOTES E VMA'!$A$3:$A$181,0))</f>
        <v>1% do Valor de Comparação do VMA</v>
      </c>
      <c r="AD3247" s="53" t="str">
        <f>VLOOKUP(Tabela1[[#This Row],[Índice]],[1]Planilha1!$A:$A,1,0)</f>
        <v>#ERROR!</v>
      </c>
    </row>
    <row r="3248" ht="15.75" customHeight="1">
      <c r="A3248" s="52">
        <v>262251.0</v>
      </c>
      <c r="B3248" s="53" t="s">
        <v>70</v>
      </c>
      <c r="C3248" s="53" t="s">
        <v>71</v>
      </c>
      <c r="D3248" s="22">
        <v>207555.0</v>
      </c>
      <c r="E3248" s="53" t="s">
        <v>119</v>
      </c>
      <c r="F3248" s="54">
        <v>1.1030358E7</v>
      </c>
      <c r="G3248" s="53" t="s">
        <v>2180</v>
      </c>
      <c r="H3248" s="55">
        <v>2101.0</v>
      </c>
      <c r="I3248" s="55" t="s">
        <v>130</v>
      </c>
      <c r="J3248" s="55" t="s">
        <v>126</v>
      </c>
      <c r="K3248" s="53" t="s">
        <v>122</v>
      </c>
      <c r="L3248" s="53"/>
      <c r="M3248" s="53">
        <v>10.0</v>
      </c>
      <c r="N3248" s="53" t="s">
        <v>52</v>
      </c>
      <c r="O3248" s="25">
        <v>898.3370000000001</v>
      </c>
      <c r="P3248" s="25">
        <f>'LISTA DOS ITENS'!$O3248*'LISTA DOS ITENS'!$M3248</f>
        <v>8983.37</v>
      </c>
      <c r="Q3248" s="25">
        <v>940.8</v>
      </c>
      <c r="R3248" s="25">
        <f>'LISTA DOS ITENS'!$Q3248*'LISTA DOS ITENS'!$M3248</f>
        <v>9408</v>
      </c>
      <c r="S3248" s="56">
        <f>IF('LISTA DOS ITENS'!$P3248&gt;'LISTA DOS ITENS'!$R3248,'LISTA DOS ITENS'!$P3248,'LISTA DOS ITENS'!$R3248)</f>
        <v>9408</v>
      </c>
      <c r="T3248" s="25">
        <v>128.93912258169314</v>
      </c>
      <c r="U3248" s="25">
        <f>'LISTA DOS ITENS'!$T3248*'LISTA DOS ITENS'!$M3248</f>
        <v>1289.391226</v>
      </c>
      <c r="V3248" s="56">
        <f t="array" ref="V3248">INDEX('RESUMO - LOTES E VMA'!$F$3:$F$181,MATCH('LISTA DOS ITENS'!$D3248,'RESUMO - LOTES E VMA'!$A$3:$A$181,0))</f>
        <v>22213.97872</v>
      </c>
      <c r="W3248" s="57">
        <f>'LISTA DOS ITENS'!$U3248/'LISTA DOS ITENS'!$V3248</f>
        <v>0.05804413709</v>
      </c>
      <c r="X3248" s="53" t="s">
        <v>53</v>
      </c>
      <c r="Y3248" s="53" t="s">
        <v>290</v>
      </c>
      <c r="Z3248" s="58" t="str">
        <f>'LISTA DOS ITENS'!$F3248&amp;"-"&amp;'LISTA DOS ITENS'!$H3248&amp;"-"&amp;'LISTA DOS ITENS'!$J3248&amp;"-"&amp;'LISTA DOS ITENS'!$K3248&amp;"-"&amp;'LISTA DOS ITENS'!$I3248</f>
        <v>11030358-2101-0026-IMOB/IAMN-ED-1000-01.02</v>
      </c>
      <c r="AA3248" s="59" t="str">
        <f t="array" ref="AA3248">INDEX('RESUMO - LOTES E VMA'!$M$3:$M$181,MATCH('LISTA DOS ITENS'!$D3248,'RESUMO - LOTES E VMA'!$A$3:$A$181,0))</f>
        <v>Para Leilão</v>
      </c>
      <c r="AB3248" s="60">
        <f t="array" ref="AB3248">INDEX('RESUMO - LOTES E VMA'!$J$3:$J$181,MATCH('LISTA DOS ITENS'!$D3248,'RESUMO - LOTES E VMA'!$A$3:$A$181,0))</f>
        <v>0.1246376622</v>
      </c>
      <c r="AC3248" s="29" t="str">
        <f t="array" ref="AC3248">INDEX('RESUMO - LOTES E VMA'!$L$3:$L$181,MATCH('LISTA DOS ITENS'!$D3248,'RESUMO - LOTES E VMA'!$A$3:$A$181,0))</f>
        <v>1% do Valor de Comparação do VMA</v>
      </c>
      <c r="AD3248" s="53" t="str">
        <f>VLOOKUP(Tabela1[[#This Row],[Índice]],[1]Planilha1!$A:$A,1,0)</f>
        <v>#ERROR!</v>
      </c>
    </row>
    <row r="3249" ht="15.75" customHeight="1">
      <c r="A3249" s="52">
        <v>262252.0</v>
      </c>
      <c r="B3249" s="53" t="s">
        <v>70</v>
      </c>
      <c r="C3249" s="53" t="s">
        <v>71</v>
      </c>
      <c r="D3249" s="22">
        <v>207555.0</v>
      </c>
      <c r="E3249" s="53" t="s">
        <v>119</v>
      </c>
      <c r="F3249" s="54">
        <v>1.1030358E7</v>
      </c>
      <c r="G3249" s="53" t="s">
        <v>2180</v>
      </c>
      <c r="H3249" s="55">
        <v>2101.0</v>
      </c>
      <c r="I3249" s="55" t="s">
        <v>81</v>
      </c>
      <c r="J3249" s="55" t="s">
        <v>126</v>
      </c>
      <c r="K3249" s="53" t="s">
        <v>122</v>
      </c>
      <c r="L3249" s="53"/>
      <c r="M3249" s="53">
        <v>1.0</v>
      </c>
      <c r="N3249" s="53" t="s">
        <v>52</v>
      </c>
      <c r="O3249" s="25">
        <v>898.34</v>
      </c>
      <c r="P3249" s="25">
        <f>'LISTA DOS ITENS'!$O3249*'LISTA DOS ITENS'!$M3249</f>
        <v>898.34</v>
      </c>
      <c r="Q3249" s="25">
        <v>940.8</v>
      </c>
      <c r="R3249" s="25">
        <f>'LISTA DOS ITENS'!$Q3249*'LISTA DOS ITENS'!$M3249</f>
        <v>940.8</v>
      </c>
      <c r="S3249" s="56">
        <f>IF('LISTA DOS ITENS'!$P3249&gt;'LISTA DOS ITENS'!$R3249,'LISTA DOS ITENS'!$P3249,'LISTA DOS ITENS'!$R3249)</f>
        <v>940.8</v>
      </c>
      <c r="T3249" s="25">
        <v>128.93912258169314</v>
      </c>
      <c r="U3249" s="25">
        <f>'LISTA DOS ITENS'!$T3249*'LISTA DOS ITENS'!$M3249</f>
        <v>128.9391226</v>
      </c>
      <c r="V3249" s="56">
        <f t="array" ref="V3249">INDEX('RESUMO - LOTES E VMA'!$F$3:$F$181,MATCH('LISTA DOS ITENS'!$D3249,'RESUMO - LOTES E VMA'!$A$3:$A$181,0))</f>
        <v>22213.97872</v>
      </c>
      <c r="W3249" s="57">
        <f>'LISTA DOS ITENS'!$U3249/'LISTA DOS ITENS'!$V3249</f>
        <v>0.005804413709</v>
      </c>
      <c r="X3249" s="53" t="s">
        <v>53</v>
      </c>
      <c r="Y3249" s="53" t="s">
        <v>290</v>
      </c>
      <c r="Z3249" s="58" t="str">
        <f>'LISTA DOS ITENS'!$F3249&amp;"-"&amp;'LISTA DOS ITENS'!$H3249&amp;"-"&amp;'LISTA DOS ITENS'!$J3249&amp;"-"&amp;'LISTA DOS ITENS'!$K3249&amp;"-"&amp;'LISTA DOS ITENS'!$I3249</f>
        <v>11030358-2101-0026-IMOB/IAMN-ED-1000-01.01</v>
      </c>
      <c r="AA3249" s="59" t="str">
        <f t="array" ref="AA3249">INDEX('RESUMO - LOTES E VMA'!$M$3:$M$181,MATCH('LISTA DOS ITENS'!$D3249,'RESUMO - LOTES E VMA'!$A$3:$A$181,0))</f>
        <v>Para Leilão</v>
      </c>
      <c r="AB3249" s="60">
        <f t="array" ref="AB3249">INDEX('RESUMO - LOTES E VMA'!$J$3:$J$181,MATCH('LISTA DOS ITENS'!$D3249,'RESUMO - LOTES E VMA'!$A$3:$A$181,0))</f>
        <v>0.1246376622</v>
      </c>
      <c r="AC3249" s="29" t="str">
        <f t="array" ref="AC3249">INDEX('RESUMO - LOTES E VMA'!$L$3:$L$181,MATCH('LISTA DOS ITENS'!$D3249,'RESUMO - LOTES E VMA'!$A$3:$A$181,0))</f>
        <v>1% do Valor de Comparação do VMA</v>
      </c>
      <c r="AD3249" s="53" t="str">
        <f>VLOOKUP(Tabela1[[#This Row],[Índice]],[1]Planilha1!$A:$A,1,0)</f>
        <v>#ERROR!</v>
      </c>
    </row>
    <row r="3250" ht="15.75" customHeight="1">
      <c r="A3250" s="52">
        <v>262253.0</v>
      </c>
      <c r="B3250" s="53" t="s">
        <v>70</v>
      </c>
      <c r="C3250" s="53" t="s">
        <v>71</v>
      </c>
      <c r="D3250" s="22">
        <v>207555.0</v>
      </c>
      <c r="E3250" s="53" t="s">
        <v>119</v>
      </c>
      <c r="F3250" s="54">
        <v>1.1108674E7</v>
      </c>
      <c r="G3250" s="53" t="s">
        <v>2180</v>
      </c>
      <c r="H3250" s="55">
        <v>2101.0</v>
      </c>
      <c r="I3250" s="55" t="s">
        <v>81</v>
      </c>
      <c r="J3250" s="55" t="s">
        <v>126</v>
      </c>
      <c r="K3250" s="53" t="s">
        <v>73</v>
      </c>
      <c r="L3250" s="53"/>
      <c r="M3250" s="53">
        <v>1.0</v>
      </c>
      <c r="N3250" s="53" t="s">
        <v>52</v>
      </c>
      <c r="O3250" s="25">
        <v>3857.66</v>
      </c>
      <c r="P3250" s="25">
        <f>'LISTA DOS ITENS'!$O3250*'LISTA DOS ITENS'!$M3250</f>
        <v>3857.66</v>
      </c>
      <c r="Q3250" s="25">
        <v>2483.15</v>
      </c>
      <c r="R3250" s="25">
        <f>'LISTA DOS ITENS'!$Q3250*'LISTA DOS ITENS'!$M3250</f>
        <v>2483.15</v>
      </c>
      <c r="S3250" s="56">
        <f>IF('LISTA DOS ITENS'!$P3250&gt;'LISTA DOS ITENS'!$R3250,'LISTA DOS ITENS'!$P3250,'LISTA DOS ITENS'!$R3250)</f>
        <v>3857.66</v>
      </c>
      <c r="T3250" s="25">
        <v>340.3222600326651</v>
      </c>
      <c r="U3250" s="25">
        <f>'LISTA DOS ITENS'!$T3250*'LISTA DOS ITENS'!$M3250</f>
        <v>340.32226</v>
      </c>
      <c r="V3250" s="56">
        <f t="array" ref="V3250">INDEX('RESUMO - LOTES E VMA'!$F$3:$F$181,MATCH('LISTA DOS ITENS'!$D3250,'RESUMO - LOTES E VMA'!$A$3:$A$181,0))</f>
        <v>22213.97872</v>
      </c>
      <c r="W3250" s="57">
        <f>'LISTA DOS ITENS'!$U3250/'LISTA DOS ITENS'!$V3250</f>
        <v>0.01532018484</v>
      </c>
      <c r="X3250" s="53" t="s">
        <v>53</v>
      </c>
      <c r="Y3250" s="53" t="s">
        <v>290</v>
      </c>
      <c r="Z3250" s="58" t="str">
        <f>'LISTA DOS ITENS'!$F3250&amp;"-"&amp;'LISTA DOS ITENS'!$H3250&amp;"-"&amp;'LISTA DOS ITENS'!$J3250&amp;"-"&amp;'LISTA DOS ITENS'!$K3250&amp;"-"&amp;'LISTA DOS ITENS'!$I3250</f>
        <v>11108674-2101-0026-CONS/NAC-ED-1000-01.01</v>
      </c>
      <c r="AA3250" s="59" t="str">
        <f t="array" ref="AA3250">INDEX('RESUMO - LOTES E VMA'!$M$3:$M$181,MATCH('LISTA DOS ITENS'!$D3250,'RESUMO - LOTES E VMA'!$A$3:$A$181,0))</f>
        <v>Para Leilão</v>
      </c>
      <c r="AB3250" s="60">
        <f t="array" ref="AB3250">INDEX('RESUMO - LOTES E VMA'!$J$3:$J$181,MATCH('LISTA DOS ITENS'!$D3250,'RESUMO - LOTES E VMA'!$A$3:$A$181,0))</f>
        <v>0.1246376622</v>
      </c>
      <c r="AC3250" s="29" t="str">
        <f t="array" ref="AC3250">INDEX('RESUMO - LOTES E VMA'!$L$3:$L$181,MATCH('LISTA DOS ITENS'!$D3250,'RESUMO - LOTES E VMA'!$A$3:$A$181,0))</f>
        <v>1% do Valor de Comparação do VMA</v>
      </c>
      <c r="AD3250" s="53" t="str">
        <f>VLOOKUP(Tabela1[[#This Row],[Índice]],[1]Planilha1!$A:$A,1,0)</f>
        <v>#ERROR!</v>
      </c>
    </row>
    <row r="3251" ht="15.75" customHeight="1">
      <c r="A3251" s="52">
        <v>262254.0</v>
      </c>
      <c r="B3251" s="53" t="s">
        <v>70</v>
      </c>
      <c r="C3251" s="53" t="s">
        <v>71</v>
      </c>
      <c r="D3251" s="22">
        <v>207555.0</v>
      </c>
      <c r="E3251" s="53" t="s">
        <v>119</v>
      </c>
      <c r="F3251" s="54">
        <v>1.1148724E7</v>
      </c>
      <c r="G3251" s="53" t="s">
        <v>2180</v>
      </c>
      <c r="H3251" s="55">
        <v>2101.0</v>
      </c>
      <c r="I3251" s="55" t="s">
        <v>81</v>
      </c>
      <c r="J3251" s="55" t="s">
        <v>126</v>
      </c>
      <c r="K3251" s="53" t="s">
        <v>122</v>
      </c>
      <c r="L3251" s="53"/>
      <c r="M3251" s="53">
        <v>9.0</v>
      </c>
      <c r="N3251" s="53" t="s">
        <v>52</v>
      </c>
      <c r="O3251" s="25">
        <v>234.32250000000002</v>
      </c>
      <c r="P3251" s="25">
        <f>'LISTA DOS ITENS'!$O3251*'LISTA DOS ITENS'!$M3251</f>
        <v>2108.9025</v>
      </c>
      <c r="Q3251" s="25">
        <v>624.91</v>
      </c>
      <c r="R3251" s="25">
        <f>'LISTA DOS ITENS'!$Q3251*'LISTA DOS ITENS'!$M3251</f>
        <v>5624.19</v>
      </c>
      <c r="S3251" s="56">
        <f>IF('LISTA DOS ITENS'!$P3251&gt;'LISTA DOS ITENS'!$R3251,'LISTA DOS ITENS'!$P3251,'LISTA DOS ITENS'!$R3251)</f>
        <v>5624.19</v>
      </c>
      <c r="T3251" s="25">
        <v>85.64556451161336</v>
      </c>
      <c r="U3251" s="25">
        <f>'LISTA DOS ITENS'!$T3251*'LISTA DOS ITENS'!$M3251</f>
        <v>770.8100806</v>
      </c>
      <c r="V3251" s="56">
        <f t="array" ref="V3251">INDEX('RESUMO - LOTES E VMA'!$F$3:$F$181,MATCH('LISTA DOS ITENS'!$D3251,'RESUMO - LOTES E VMA'!$A$3:$A$181,0))</f>
        <v>22213.97872</v>
      </c>
      <c r="W3251" s="57">
        <f>'LISTA DOS ITENS'!$U3251/'LISTA DOS ITENS'!$V3251</f>
        <v>0.03469932561</v>
      </c>
      <c r="X3251" s="53" t="s">
        <v>53</v>
      </c>
      <c r="Y3251" s="53" t="s">
        <v>290</v>
      </c>
      <c r="Z3251" s="58" t="str">
        <f>'LISTA DOS ITENS'!$F3251&amp;"-"&amp;'LISTA DOS ITENS'!$H3251&amp;"-"&amp;'LISTA DOS ITENS'!$J3251&amp;"-"&amp;'LISTA DOS ITENS'!$K3251&amp;"-"&amp;'LISTA DOS ITENS'!$I3251</f>
        <v>11148724-2101-0026-IMOB/IAMN-ED-1000-01.01</v>
      </c>
      <c r="AA3251" s="59" t="str">
        <f t="array" ref="AA3251">INDEX('RESUMO - LOTES E VMA'!$M$3:$M$181,MATCH('LISTA DOS ITENS'!$D3251,'RESUMO - LOTES E VMA'!$A$3:$A$181,0))</f>
        <v>Para Leilão</v>
      </c>
      <c r="AB3251" s="60">
        <f t="array" ref="AB3251">INDEX('RESUMO - LOTES E VMA'!$J$3:$J$181,MATCH('LISTA DOS ITENS'!$D3251,'RESUMO - LOTES E VMA'!$A$3:$A$181,0))</f>
        <v>0.1246376622</v>
      </c>
      <c r="AC3251" s="29" t="str">
        <f t="array" ref="AC3251">INDEX('RESUMO - LOTES E VMA'!$L$3:$L$181,MATCH('LISTA DOS ITENS'!$D3251,'RESUMO - LOTES E VMA'!$A$3:$A$181,0))</f>
        <v>1% do Valor de Comparação do VMA</v>
      </c>
      <c r="AD3251" s="53" t="str">
        <f>VLOOKUP(Tabela1[[#This Row],[Índice]],[1]Planilha1!$A:$A,1,0)</f>
        <v>#ERROR!</v>
      </c>
    </row>
    <row r="3252" ht="15.75" customHeight="1">
      <c r="A3252" s="52">
        <v>262255.0</v>
      </c>
      <c r="B3252" s="53" t="s">
        <v>70</v>
      </c>
      <c r="C3252" s="53" t="s">
        <v>71</v>
      </c>
      <c r="D3252" s="22">
        <v>207555.0</v>
      </c>
      <c r="E3252" s="53" t="s">
        <v>119</v>
      </c>
      <c r="F3252" s="54">
        <v>1.1013605E7</v>
      </c>
      <c r="G3252" s="53" t="s">
        <v>2180</v>
      </c>
      <c r="H3252" s="55">
        <v>2201.0</v>
      </c>
      <c r="I3252" s="55"/>
      <c r="J3252" s="55" t="s">
        <v>126</v>
      </c>
      <c r="K3252" s="53" t="s">
        <v>73</v>
      </c>
      <c r="L3252" s="53"/>
      <c r="M3252" s="53">
        <v>6.0</v>
      </c>
      <c r="N3252" s="53" t="s">
        <v>52</v>
      </c>
      <c r="O3252" s="25">
        <v>5594.16</v>
      </c>
      <c r="P3252" s="25">
        <f>'LISTA DOS ITENS'!$O3252*'LISTA DOS ITENS'!$M3252</f>
        <v>33564.96</v>
      </c>
      <c r="Q3252" s="25">
        <v>5594.16</v>
      </c>
      <c r="R3252" s="25">
        <f>'LISTA DOS ITENS'!$Q3252*'LISTA DOS ITENS'!$M3252</f>
        <v>33564.96</v>
      </c>
      <c r="S3252" s="56">
        <f>IF('LISTA DOS ITENS'!$P3252&gt;'LISTA DOS ITENS'!$R3252,'LISTA DOS ITENS'!$P3252,'LISTA DOS ITENS'!$R3252)</f>
        <v>33564.96</v>
      </c>
      <c r="T3252" s="25">
        <v>766.6943898613993</v>
      </c>
      <c r="U3252" s="25">
        <f>'LISTA DOS ITENS'!$T3252*'LISTA DOS ITENS'!$M3252</f>
        <v>4600.166339</v>
      </c>
      <c r="V3252" s="56">
        <f t="array" ref="V3252">INDEX('RESUMO - LOTES E VMA'!$F$3:$F$181,MATCH('LISTA DOS ITENS'!$D3252,'RESUMO - LOTES E VMA'!$A$3:$A$181,0))</f>
        <v>22213.97872</v>
      </c>
      <c r="W3252" s="57">
        <f>'LISTA DOS ITENS'!$U3252/'LISTA DOS ITENS'!$V3252</f>
        <v>0.2070843048</v>
      </c>
      <c r="X3252" s="53" t="s">
        <v>53</v>
      </c>
      <c r="Y3252" s="53" t="s">
        <v>290</v>
      </c>
      <c r="Z3252" s="58" t="str">
        <f>'LISTA DOS ITENS'!$F3252&amp;"-"&amp;'LISTA DOS ITENS'!$H3252&amp;"-"&amp;'LISTA DOS ITENS'!$J3252&amp;"-"&amp;'LISTA DOS ITENS'!$K3252&amp;"-"&amp;'LISTA DOS ITENS'!$I3252</f>
        <v>11013605-2201-0026-CONS/NAC-</v>
      </c>
      <c r="AA3252" s="59" t="str">
        <f t="array" ref="AA3252">INDEX('RESUMO - LOTES E VMA'!$M$3:$M$181,MATCH('LISTA DOS ITENS'!$D3252,'RESUMO - LOTES E VMA'!$A$3:$A$181,0))</f>
        <v>Para Leilão</v>
      </c>
      <c r="AB3252" s="60">
        <f t="array" ref="AB3252">INDEX('RESUMO - LOTES E VMA'!$J$3:$J$181,MATCH('LISTA DOS ITENS'!$D3252,'RESUMO - LOTES E VMA'!$A$3:$A$181,0))</f>
        <v>0.1246376622</v>
      </c>
      <c r="AC3252" s="29" t="str">
        <f t="array" ref="AC3252">INDEX('RESUMO - LOTES E VMA'!$L$3:$L$181,MATCH('LISTA DOS ITENS'!$D3252,'RESUMO - LOTES E VMA'!$A$3:$A$181,0))</f>
        <v>1% do Valor de Comparação do VMA</v>
      </c>
      <c r="AD3252" s="53" t="str">
        <f>VLOOKUP(Tabela1[[#This Row],[Índice]],[1]Planilha1!$A:$A,1,0)</f>
        <v>#ERROR!</v>
      </c>
    </row>
    <row r="3253" ht="15.75" customHeight="1">
      <c r="A3253" s="52">
        <v>262256.0</v>
      </c>
      <c r="B3253" s="53" t="s">
        <v>70</v>
      </c>
      <c r="C3253" s="53" t="s">
        <v>71</v>
      </c>
      <c r="D3253" s="22">
        <v>207555.0</v>
      </c>
      <c r="E3253" s="53" t="s">
        <v>119</v>
      </c>
      <c r="F3253" s="54">
        <v>1.1427141E7</v>
      </c>
      <c r="G3253" s="53" t="s">
        <v>2181</v>
      </c>
      <c r="H3253" s="55">
        <v>2201.0</v>
      </c>
      <c r="I3253" s="55"/>
      <c r="J3253" s="55" t="s">
        <v>126</v>
      </c>
      <c r="K3253" s="53" t="s">
        <v>117</v>
      </c>
      <c r="L3253" s="53"/>
      <c r="M3253" s="53">
        <v>1.0</v>
      </c>
      <c r="N3253" s="53" t="s">
        <v>52</v>
      </c>
      <c r="O3253" s="25">
        <v>1836.67</v>
      </c>
      <c r="P3253" s="25">
        <f>'LISTA DOS ITENS'!$O3253*'LISTA DOS ITENS'!$M3253</f>
        <v>1836.67</v>
      </c>
      <c r="Q3253" s="25">
        <v>1836.67</v>
      </c>
      <c r="R3253" s="25">
        <f>'LISTA DOS ITENS'!$Q3253*'LISTA DOS ITENS'!$M3253</f>
        <v>1836.67</v>
      </c>
      <c r="S3253" s="56">
        <f>IF('LISTA DOS ITENS'!$P3253&gt;'LISTA DOS ITENS'!$R3253,'LISTA DOS ITENS'!$P3253,'LISTA DOS ITENS'!$R3253)</f>
        <v>1836.67</v>
      </c>
      <c r="T3253" s="25">
        <v>251.7204701021666</v>
      </c>
      <c r="U3253" s="25">
        <f>'LISTA DOS ITENS'!$T3253*'LISTA DOS ITENS'!$M3253</f>
        <v>251.7204701</v>
      </c>
      <c r="V3253" s="56">
        <f t="array" ref="V3253">INDEX('RESUMO - LOTES E VMA'!$F$3:$F$181,MATCH('LISTA DOS ITENS'!$D3253,'RESUMO - LOTES E VMA'!$A$3:$A$181,0))</f>
        <v>22213.97872</v>
      </c>
      <c r="W3253" s="57">
        <f>'LISTA DOS ITENS'!$U3253/'LISTA DOS ITENS'!$V3253</f>
        <v>0.01133162471</v>
      </c>
      <c r="X3253" s="53" t="s">
        <v>53</v>
      </c>
      <c r="Y3253" s="53" t="s">
        <v>290</v>
      </c>
      <c r="Z3253" s="58" t="str">
        <f>'LISTA DOS ITENS'!$F3253&amp;"-"&amp;'LISTA DOS ITENS'!$H3253&amp;"-"&amp;'LISTA DOS ITENS'!$J3253&amp;"-"&amp;'LISTA DOS ITENS'!$K3253&amp;"-"&amp;'LISTA DOS ITENS'!$I3253</f>
        <v>11427141-2201-0026-CONS/IAMN-</v>
      </c>
      <c r="AA3253" s="59" t="str">
        <f t="array" ref="AA3253">INDEX('RESUMO - LOTES E VMA'!$M$3:$M$181,MATCH('LISTA DOS ITENS'!$D3253,'RESUMO - LOTES E VMA'!$A$3:$A$181,0))</f>
        <v>Para Leilão</v>
      </c>
      <c r="AB3253" s="60">
        <f t="array" ref="AB3253">INDEX('RESUMO - LOTES E VMA'!$J$3:$J$181,MATCH('LISTA DOS ITENS'!$D3253,'RESUMO - LOTES E VMA'!$A$3:$A$181,0))</f>
        <v>0.1246376622</v>
      </c>
      <c r="AC3253" s="29" t="str">
        <f t="array" ref="AC3253">INDEX('RESUMO - LOTES E VMA'!$L$3:$L$181,MATCH('LISTA DOS ITENS'!$D3253,'RESUMO - LOTES E VMA'!$A$3:$A$181,0))</f>
        <v>1% do Valor de Comparação do VMA</v>
      </c>
      <c r="AD3253" s="53" t="str">
        <f>VLOOKUP(Tabela1[[#This Row],[Índice]],[1]Planilha1!$A:$A,1,0)</f>
        <v>#ERROR!</v>
      </c>
    </row>
    <row r="3254" ht="15.75" customHeight="1">
      <c r="A3254" s="52">
        <v>262257.0</v>
      </c>
      <c r="B3254" s="53" t="s">
        <v>70</v>
      </c>
      <c r="C3254" s="53" t="s">
        <v>71</v>
      </c>
      <c r="D3254" s="22">
        <v>207555.0</v>
      </c>
      <c r="E3254" s="53" t="s">
        <v>119</v>
      </c>
      <c r="F3254" s="54">
        <v>1.0406953E7</v>
      </c>
      <c r="G3254" s="53" t="s">
        <v>2180</v>
      </c>
      <c r="H3254" s="55">
        <v>2101.0</v>
      </c>
      <c r="I3254" s="55" t="s">
        <v>130</v>
      </c>
      <c r="J3254" s="55" t="s">
        <v>121</v>
      </c>
      <c r="K3254" s="53" t="s">
        <v>80</v>
      </c>
      <c r="L3254" s="53"/>
      <c r="M3254" s="53">
        <v>8.0</v>
      </c>
      <c r="N3254" s="53" t="s">
        <v>52</v>
      </c>
      <c r="O3254" s="25">
        <v>332.92</v>
      </c>
      <c r="P3254" s="25">
        <f>'LISTA DOS ITENS'!$O3254*'LISTA DOS ITENS'!$M3254</f>
        <v>2663.36</v>
      </c>
      <c r="Q3254" s="25">
        <v>332.92</v>
      </c>
      <c r="R3254" s="25">
        <f>'LISTA DOS ITENS'!$Q3254*'LISTA DOS ITENS'!$M3254</f>
        <v>2663.36</v>
      </c>
      <c r="S3254" s="56">
        <f>IF('LISTA DOS ITENS'!$P3254&gt;'LISTA DOS ITENS'!$R3254,'LISTA DOS ITENS'!$P3254,'LISTA DOS ITENS'!$R3254)</f>
        <v>2663.36</v>
      </c>
      <c r="T3254" s="25">
        <v>45.62756450881939</v>
      </c>
      <c r="U3254" s="25">
        <f>'LISTA DOS ITENS'!$T3254*'LISTA DOS ITENS'!$M3254</f>
        <v>365.0205161</v>
      </c>
      <c r="V3254" s="56">
        <f t="array" ref="V3254">INDEX('RESUMO - LOTES E VMA'!$F$3:$F$181,MATCH('LISTA DOS ITENS'!$D3254,'RESUMO - LOTES E VMA'!$A$3:$A$181,0))</f>
        <v>22213.97872</v>
      </c>
      <c r="W3254" s="57">
        <f>'LISTA DOS ITENS'!$U3254/'LISTA DOS ITENS'!$V3254</f>
        <v>0.01643201881</v>
      </c>
      <c r="X3254" s="53" t="s">
        <v>53</v>
      </c>
      <c r="Y3254" s="53" t="s">
        <v>290</v>
      </c>
      <c r="Z3254" s="58" t="str">
        <f>'LISTA DOS ITENS'!$F3254&amp;"-"&amp;'LISTA DOS ITENS'!$H3254&amp;"-"&amp;'LISTA DOS ITENS'!$J3254&amp;"-"&amp;'LISTA DOS ITENS'!$K3254&amp;"-"&amp;'LISTA DOS ITENS'!$I3254</f>
        <v>10406953-2101-A026-IMOB/NAC-ED-1000-01.02</v>
      </c>
      <c r="AA3254" s="59" t="str">
        <f t="array" ref="AA3254">INDEX('RESUMO - LOTES E VMA'!$M$3:$M$181,MATCH('LISTA DOS ITENS'!$D3254,'RESUMO - LOTES E VMA'!$A$3:$A$181,0))</f>
        <v>Para Leilão</v>
      </c>
      <c r="AB3254" s="60">
        <f t="array" ref="AB3254">INDEX('RESUMO - LOTES E VMA'!$J$3:$J$181,MATCH('LISTA DOS ITENS'!$D3254,'RESUMO - LOTES E VMA'!$A$3:$A$181,0))</f>
        <v>0.1246376622</v>
      </c>
      <c r="AC3254" s="29" t="str">
        <f t="array" ref="AC3254">INDEX('RESUMO - LOTES E VMA'!$L$3:$L$181,MATCH('LISTA DOS ITENS'!$D3254,'RESUMO - LOTES E VMA'!$A$3:$A$181,0))</f>
        <v>1% do Valor de Comparação do VMA</v>
      </c>
      <c r="AD3254" s="53" t="str">
        <f>VLOOKUP(Tabela1[[#This Row],[Índice]],[1]Planilha1!$A:$A,1,0)</f>
        <v>#ERROR!</v>
      </c>
    </row>
    <row r="3255" ht="15.75" customHeight="1">
      <c r="A3255" s="52">
        <v>262258.0</v>
      </c>
      <c r="B3255" s="53" t="s">
        <v>70</v>
      </c>
      <c r="C3255" s="53" t="s">
        <v>71</v>
      </c>
      <c r="D3255" s="22">
        <v>207555.0</v>
      </c>
      <c r="E3255" s="53" t="s">
        <v>119</v>
      </c>
      <c r="F3255" s="54">
        <v>1.0407206E7</v>
      </c>
      <c r="G3255" s="53" t="s">
        <v>2181</v>
      </c>
      <c r="H3255" s="55">
        <v>2101.0</v>
      </c>
      <c r="I3255" s="55"/>
      <c r="J3255" s="55" t="s">
        <v>121</v>
      </c>
      <c r="K3255" s="53" t="s">
        <v>179</v>
      </c>
      <c r="L3255" s="53"/>
      <c r="M3255" s="53">
        <v>2.0</v>
      </c>
      <c r="N3255" s="53" t="s">
        <v>52</v>
      </c>
      <c r="O3255" s="25">
        <v>117.10000000000001</v>
      </c>
      <c r="P3255" s="25">
        <f>'LISTA DOS ITENS'!$O3255*'LISTA DOS ITENS'!$M3255</f>
        <v>234.2</v>
      </c>
      <c r="Q3255" s="25">
        <v>181.43</v>
      </c>
      <c r="R3255" s="25">
        <f>'LISTA DOS ITENS'!$Q3255*'LISTA DOS ITENS'!$M3255</f>
        <v>362.86</v>
      </c>
      <c r="S3255" s="56">
        <f>IF('LISTA DOS ITENS'!$P3255&gt;'LISTA DOS ITENS'!$R3255,'LISTA DOS ITENS'!$P3255,'LISTA DOS ITENS'!$R3255)</f>
        <v>362.86</v>
      </c>
      <c r="T3255" s="25">
        <v>24.865460257224264</v>
      </c>
      <c r="U3255" s="25">
        <f>'LISTA DOS ITENS'!$T3255*'LISTA DOS ITENS'!$M3255</f>
        <v>49.73092051</v>
      </c>
      <c r="V3255" s="56">
        <f t="array" ref="V3255">INDEX('RESUMO - LOTES E VMA'!$F$3:$F$181,MATCH('LISTA DOS ITENS'!$D3255,'RESUMO - LOTES E VMA'!$A$3:$A$181,0))</f>
        <v>22213.97872</v>
      </c>
      <c r="W3255" s="57">
        <f>'LISTA DOS ITENS'!$U3255/'LISTA DOS ITENS'!$V3255</f>
        <v>0.002238721895</v>
      </c>
      <c r="X3255" s="53" t="s">
        <v>53</v>
      </c>
      <c r="Y3255" s="53" t="s">
        <v>290</v>
      </c>
      <c r="Z3255" s="58" t="str">
        <f>'LISTA DOS ITENS'!$F3255&amp;"-"&amp;'LISTA DOS ITENS'!$H3255&amp;"-"&amp;'LISTA DOS ITENS'!$J3255&amp;"-"&amp;'LISTA DOS ITENS'!$K3255&amp;"-"&amp;'LISTA DOS ITENS'!$I3255</f>
        <v>10407206-2101-A026-IMOB/IMP-</v>
      </c>
      <c r="AA3255" s="59" t="str">
        <f t="array" ref="AA3255">INDEX('RESUMO - LOTES E VMA'!$M$3:$M$181,MATCH('LISTA DOS ITENS'!$D3255,'RESUMO - LOTES E VMA'!$A$3:$A$181,0))</f>
        <v>Para Leilão</v>
      </c>
      <c r="AB3255" s="60">
        <f t="array" ref="AB3255">INDEX('RESUMO - LOTES E VMA'!$J$3:$J$181,MATCH('LISTA DOS ITENS'!$D3255,'RESUMO - LOTES E VMA'!$A$3:$A$181,0))</f>
        <v>0.1246376622</v>
      </c>
      <c r="AC3255" s="29" t="str">
        <f t="array" ref="AC3255">INDEX('RESUMO - LOTES E VMA'!$L$3:$L$181,MATCH('LISTA DOS ITENS'!$D3255,'RESUMO - LOTES E VMA'!$A$3:$A$181,0))</f>
        <v>1% do Valor de Comparação do VMA</v>
      </c>
      <c r="AD3255" s="53" t="str">
        <f>VLOOKUP(Tabela1[[#This Row],[Índice]],[1]Planilha1!$A:$A,1,0)</f>
        <v>#ERROR!</v>
      </c>
    </row>
    <row r="3256" ht="15.75" customHeight="1">
      <c r="A3256" s="52">
        <v>262259.0</v>
      </c>
      <c r="B3256" s="53" t="s">
        <v>70</v>
      </c>
      <c r="C3256" s="53" t="s">
        <v>71</v>
      </c>
      <c r="D3256" s="22">
        <v>207555.0</v>
      </c>
      <c r="E3256" s="53" t="s">
        <v>119</v>
      </c>
      <c r="F3256" s="54">
        <v>1.0527708E7</v>
      </c>
      <c r="G3256" s="53" t="s">
        <v>2181</v>
      </c>
      <c r="H3256" s="55">
        <v>2101.0</v>
      </c>
      <c r="I3256" s="55" t="s">
        <v>130</v>
      </c>
      <c r="J3256" s="55" t="s">
        <v>121</v>
      </c>
      <c r="K3256" s="53" t="s">
        <v>73</v>
      </c>
      <c r="L3256" s="53"/>
      <c r="M3256" s="53">
        <v>4.0</v>
      </c>
      <c r="N3256" s="53" t="s">
        <v>52</v>
      </c>
      <c r="O3256" s="25">
        <v>372.23</v>
      </c>
      <c r="P3256" s="25">
        <f>'LISTA DOS ITENS'!$O3256*'LISTA DOS ITENS'!$M3256</f>
        <v>1488.92</v>
      </c>
      <c r="Q3256" s="25">
        <v>372.23</v>
      </c>
      <c r="R3256" s="25">
        <f>'LISTA DOS ITENS'!$Q3256*'LISTA DOS ITENS'!$M3256</f>
        <v>1488.92</v>
      </c>
      <c r="S3256" s="56">
        <f>IF('LISTA DOS ITENS'!$P3256&gt;'LISTA DOS ITENS'!$R3256,'LISTA DOS ITENS'!$P3256,'LISTA DOS ITENS'!$R3256)</f>
        <v>1488.92</v>
      </c>
      <c r="T3256" s="25">
        <v>51.01510373999111</v>
      </c>
      <c r="U3256" s="25">
        <f>'LISTA DOS ITENS'!$T3256*'LISTA DOS ITENS'!$M3256</f>
        <v>204.060415</v>
      </c>
      <c r="V3256" s="56">
        <f t="array" ref="V3256">INDEX('RESUMO - LOTES E VMA'!$F$3:$F$181,MATCH('LISTA DOS ITENS'!$D3256,'RESUMO - LOTES E VMA'!$A$3:$A$181,0))</f>
        <v>22213.97872</v>
      </c>
      <c r="W3256" s="57">
        <f>'LISTA DOS ITENS'!$U3256/'LISTA DOS ITENS'!$V3256</f>
        <v>0.009186126338</v>
      </c>
      <c r="X3256" s="53" t="s">
        <v>53</v>
      </c>
      <c r="Y3256" s="53" t="s">
        <v>290</v>
      </c>
      <c r="Z3256" s="58" t="str">
        <f>'LISTA DOS ITENS'!$F3256&amp;"-"&amp;'LISTA DOS ITENS'!$H3256&amp;"-"&amp;'LISTA DOS ITENS'!$J3256&amp;"-"&amp;'LISTA DOS ITENS'!$K3256&amp;"-"&amp;'LISTA DOS ITENS'!$I3256</f>
        <v>10527708-2101-A026-CONS/NAC-ED-1000-01.02</v>
      </c>
      <c r="AA3256" s="59" t="str">
        <f t="array" ref="AA3256">INDEX('RESUMO - LOTES E VMA'!$M$3:$M$181,MATCH('LISTA DOS ITENS'!$D3256,'RESUMO - LOTES E VMA'!$A$3:$A$181,0))</f>
        <v>Para Leilão</v>
      </c>
      <c r="AB3256" s="60">
        <f t="array" ref="AB3256">INDEX('RESUMO - LOTES E VMA'!$J$3:$J$181,MATCH('LISTA DOS ITENS'!$D3256,'RESUMO - LOTES E VMA'!$A$3:$A$181,0))</f>
        <v>0.1246376622</v>
      </c>
      <c r="AC3256" s="29" t="str">
        <f t="array" ref="AC3256">INDEX('RESUMO - LOTES E VMA'!$L$3:$L$181,MATCH('LISTA DOS ITENS'!$D3256,'RESUMO - LOTES E VMA'!$A$3:$A$181,0))</f>
        <v>1% do Valor de Comparação do VMA</v>
      </c>
      <c r="AD3256" s="53" t="str">
        <f>VLOOKUP(Tabela1[[#This Row],[Índice]],[1]Planilha1!$A:$A,1,0)</f>
        <v>#ERROR!</v>
      </c>
    </row>
    <row r="3257" ht="15.75" customHeight="1">
      <c r="A3257" s="52">
        <v>262260.0</v>
      </c>
      <c r="B3257" s="53" t="s">
        <v>70</v>
      </c>
      <c r="C3257" s="53" t="s">
        <v>71</v>
      </c>
      <c r="D3257" s="22">
        <v>207555.0</v>
      </c>
      <c r="E3257" s="53" t="s">
        <v>119</v>
      </c>
      <c r="F3257" s="54">
        <v>1.0644204E7</v>
      </c>
      <c r="G3257" s="53" t="s">
        <v>2180</v>
      </c>
      <c r="H3257" s="55">
        <v>2101.0</v>
      </c>
      <c r="I3257" s="55"/>
      <c r="J3257" s="55" t="s">
        <v>121</v>
      </c>
      <c r="K3257" s="53" t="s">
        <v>122</v>
      </c>
      <c r="L3257" s="53"/>
      <c r="M3257" s="53">
        <v>3.0</v>
      </c>
      <c r="N3257" s="53" t="s">
        <v>52</v>
      </c>
      <c r="O3257" s="25">
        <v>135.848</v>
      </c>
      <c r="P3257" s="25">
        <f>'LISTA DOS ITENS'!$O3257*'LISTA DOS ITENS'!$M3257</f>
        <v>407.544</v>
      </c>
      <c r="Q3257" s="25">
        <v>306.65</v>
      </c>
      <c r="R3257" s="25">
        <f>'LISTA DOS ITENS'!$Q3257*'LISTA DOS ITENS'!$M3257</f>
        <v>919.95</v>
      </c>
      <c r="S3257" s="56">
        <f>IF('LISTA DOS ITENS'!$P3257&gt;'LISTA DOS ITENS'!$R3257,'LISTA DOS ITENS'!$P3257,'LISTA DOS ITENS'!$R3257)</f>
        <v>919.95</v>
      </c>
      <c r="T3257" s="25">
        <v>42.02719168758099</v>
      </c>
      <c r="U3257" s="25">
        <f>'LISTA DOS ITENS'!$T3257*'LISTA DOS ITENS'!$M3257</f>
        <v>126.0815751</v>
      </c>
      <c r="V3257" s="56">
        <f t="array" ref="V3257">INDEX('RESUMO - LOTES E VMA'!$F$3:$F$181,MATCH('LISTA DOS ITENS'!$D3257,'RESUMO - LOTES E VMA'!$A$3:$A$181,0))</f>
        <v>22213.97872</v>
      </c>
      <c r="W3257" s="57">
        <f>'LISTA DOS ITENS'!$U3257/'LISTA DOS ITENS'!$V3257</f>
        <v>0.005675776351</v>
      </c>
      <c r="X3257" s="53" t="s">
        <v>53</v>
      </c>
      <c r="Y3257" s="53" t="s">
        <v>290</v>
      </c>
      <c r="Z3257" s="58" t="str">
        <f>'LISTA DOS ITENS'!$F3257&amp;"-"&amp;'LISTA DOS ITENS'!$H3257&amp;"-"&amp;'LISTA DOS ITENS'!$J3257&amp;"-"&amp;'LISTA DOS ITENS'!$K3257&amp;"-"&amp;'LISTA DOS ITENS'!$I3257</f>
        <v>10644204-2101-A026-IMOB/IAMN-</v>
      </c>
      <c r="AA3257" s="59" t="str">
        <f t="array" ref="AA3257">INDEX('RESUMO - LOTES E VMA'!$M$3:$M$181,MATCH('LISTA DOS ITENS'!$D3257,'RESUMO - LOTES E VMA'!$A$3:$A$181,0))</f>
        <v>Para Leilão</v>
      </c>
      <c r="AB3257" s="60">
        <f t="array" ref="AB3257">INDEX('RESUMO - LOTES E VMA'!$J$3:$J$181,MATCH('LISTA DOS ITENS'!$D3257,'RESUMO - LOTES E VMA'!$A$3:$A$181,0))</f>
        <v>0.1246376622</v>
      </c>
      <c r="AC3257" s="29" t="str">
        <f t="array" ref="AC3257">INDEX('RESUMO - LOTES E VMA'!$L$3:$L$181,MATCH('LISTA DOS ITENS'!$D3257,'RESUMO - LOTES E VMA'!$A$3:$A$181,0))</f>
        <v>1% do Valor de Comparação do VMA</v>
      </c>
      <c r="AD3257" s="53" t="str">
        <f>VLOOKUP(Tabela1[[#This Row],[Índice]],[1]Planilha1!$A:$A,1,0)</f>
        <v>#ERROR!</v>
      </c>
    </row>
    <row r="3258" ht="15.75" customHeight="1">
      <c r="A3258" s="52">
        <v>262261.0</v>
      </c>
      <c r="B3258" s="53" t="s">
        <v>70</v>
      </c>
      <c r="C3258" s="53" t="s">
        <v>71</v>
      </c>
      <c r="D3258" s="22">
        <v>207555.0</v>
      </c>
      <c r="E3258" s="53" t="s">
        <v>119</v>
      </c>
      <c r="F3258" s="54">
        <v>1.0755993E7</v>
      </c>
      <c r="G3258" s="53" t="s">
        <v>2181</v>
      </c>
      <c r="H3258" s="55">
        <v>2101.0</v>
      </c>
      <c r="I3258" s="55" t="s">
        <v>81</v>
      </c>
      <c r="J3258" s="55" t="s">
        <v>121</v>
      </c>
      <c r="K3258" s="53" t="s">
        <v>73</v>
      </c>
      <c r="L3258" s="53"/>
      <c r="M3258" s="53">
        <v>13.0</v>
      </c>
      <c r="N3258" s="53" t="s">
        <v>52</v>
      </c>
      <c r="O3258" s="25">
        <v>225.2823076923077</v>
      </c>
      <c r="P3258" s="25">
        <f>'LISTA DOS ITENS'!$O3258*'LISTA DOS ITENS'!$M3258</f>
        <v>2928.67</v>
      </c>
      <c r="Q3258" s="25">
        <v>33.92</v>
      </c>
      <c r="R3258" s="25">
        <f>'LISTA DOS ITENS'!$Q3258*'LISTA DOS ITENS'!$M3258</f>
        <v>440.96</v>
      </c>
      <c r="S3258" s="56">
        <f>IF('LISTA DOS ITENS'!$P3258&gt;'LISTA DOS ITENS'!$R3258,'LISTA DOS ITENS'!$P3258,'LISTA DOS ITENS'!$R3258)</f>
        <v>2928.67</v>
      </c>
      <c r="T3258" s="25">
        <v>0.57664</v>
      </c>
      <c r="U3258" s="25">
        <f>'LISTA DOS ITENS'!$T3258*'LISTA DOS ITENS'!$M3258</f>
        <v>7.49632</v>
      </c>
      <c r="V3258" s="56">
        <f t="array" ref="V3258">INDEX('RESUMO - LOTES E VMA'!$F$3:$F$181,MATCH('LISTA DOS ITENS'!$D3258,'RESUMO - LOTES E VMA'!$A$3:$A$181,0))</f>
        <v>22213.97872</v>
      </c>
      <c r="W3258" s="57">
        <f>'LISTA DOS ITENS'!$U3258/'LISTA DOS ITENS'!$V3258</f>
        <v>0.0003374595833</v>
      </c>
      <c r="X3258" s="53" t="s">
        <v>53</v>
      </c>
      <c r="Y3258" s="53" t="s">
        <v>290</v>
      </c>
      <c r="Z3258" s="58" t="str">
        <f>'LISTA DOS ITENS'!$F3258&amp;"-"&amp;'LISTA DOS ITENS'!$H3258&amp;"-"&amp;'LISTA DOS ITENS'!$J3258&amp;"-"&amp;'LISTA DOS ITENS'!$K3258&amp;"-"&amp;'LISTA DOS ITENS'!$I3258</f>
        <v>10755993-2101-A026-CONS/NAC-ED-1000-01.01</v>
      </c>
      <c r="AA3258" s="59" t="str">
        <f t="array" ref="AA3258">INDEX('RESUMO - LOTES E VMA'!$M$3:$M$181,MATCH('LISTA DOS ITENS'!$D3258,'RESUMO - LOTES E VMA'!$A$3:$A$181,0))</f>
        <v>Para Leilão</v>
      </c>
      <c r="AB3258" s="60">
        <f t="array" ref="AB3258">INDEX('RESUMO - LOTES E VMA'!$J$3:$J$181,MATCH('LISTA DOS ITENS'!$D3258,'RESUMO - LOTES E VMA'!$A$3:$A$181,0))</f>
        <v>0.1246376622</v>
      </c>
      <c r="AC3258" s="29" t="str">
        <f t="array" ref="AC3258">INDEX('RESUMO - LOTES E VMA'!$L$3:$L$181,MATCH('LISTA DOS ITENS'!$D3258,'RESUMO - LOTES E VMA'!$A$3:$A$181,0))</f>
        <v>1% do Valor de Comparação do VMA</v>
      </c>
      <c r="AD3258" s="53" t="str">
        <f>VLOOKUP(Tabela1[[#This Row],[Índice]],[1]Planilha1!$A:$A,1,0)</f>
        <v>#ERROR!</v>
      </c>
    </row>
    <row r="3259" ht="15.75" customHeight="1">
      <c r="A3259" s="52">
        <v>262262.0</v>
      </c>
      <c r="B3259" s="53" t="s">
        <v>70</v>
      </c>
      <c r="C3259" s="53" t="s">
        <v>71</v>
      </c>
      <c r="D3259" s="22">
        <v>207555.0</v>
      </c>
      <c r="E3259" s="53" t="s">
        <v>119</v>
      </c>
      <c r="F3259" s="54">
        <v>1.088849E7</v>
      </c>
      <c r="G3259" s="53" t="s">
        <v>2181</v>
      </c>
      <c r="H3259" s="55">
        <v>2101.0</v>
      </c>
      <c r="I3259" s="55" t="s">
        <v>81</v>
      </c>
      <c r="J3259" s="55" t="s">
        <v>121</v>
      </c>
      <c r="K3259" s="53" t="s">
        <v>117</v>
      </c>
      <c r="L3259" s="53"/>
      <c r="M3259" s="53">
        <v>4.0</v>
      </c>
      <c r="N3259" s="53" t="s">
        <v>52</v>
      </c>
      <c r="O3259" s="25">
        <v>913.175</v>
      </c>
      <c r="P3259" s="25">
        <f>'LISTA DOS ITENS'!$O3259*'LISTA DOS ITENS'!$M3259</f>
        <v>3652.7</v>
      </c>
      <c r="Q3259" s="25">
        <v>724.49</v>
      </c>
      <c r="R3259" s="25">
        <f>'LISTA DOS ITENS'!$Q3259*'LISTA DOS ITENS'!$M3259</f>
        <v>2897.96</v>
      </c>
      <c r="S3259" s="56">
        <f>IF('LISTA DOS ITENS'!$P3259&gt;'LISTA DOS ITENS'!$R3259,'LISTA DOS ITENS'!$P3259,'LISTA DOS ITENS'!$R3259)</f>
        <v>3652.7</v>
      </c>
      <c r="T3259" s="25">
        <v>75.5</v>
      </c>
      <c r="U3259" s="25">
        <f>'LISTA DOS ITENS'!$T3259*'LISTA DOS ITENS'!$M3259</f>
        <v>302</v>
      </c>
      <c r="V3259" s="56">
        <f t="array" ref="V3259">INDEX('RESUMO - LOTES E VMA'!$F$3:$F$181,MATCH('LISTA DOS ITENS'!$D3259,'RESUMO - LOTES E VMA'!$A$3:$A$181,0))</f>
        <v>22213.97872</v>
      </c>
      <c r="W3259" s="57">
        <f>'LISTA DOS ITENS'!$U3259/'LISTA DOS ITENS'!$V3259</f>
        <v>0.01359504319</v>
      </c>
      <c r="X3259" s="53" t="s">
        <v>53</v>
      </c>
      <c r="Y3259" s="53" t="s">
        <v>290</v>
      </c>
      <c r="Z3259" s="58" t="str">
        <f>'LISTA DOS ITENS'!$F3259&amp;"-"&amp;'LISTA DOS ITENS'!$H3259&amp;"-"&amp;'LISTA DOS ITENS'!$J3259&amp;"-"&amp;'LISTA DOS ITENS'!$K3259&amp;"-"&amp;'LISTA DOS ITENS'!$I3259</f>
        <v>10888490-2101-A026-CONS/IAMN-ED-1000-01.01</v>
      </c>
      <c r="AA3259" s="59" t="str">
        <f t="array" ref="AA3259">INDEX('RESUMO - LOTES E VMA'!$M$3:$M$181,MATCH('LISTA DOS ITENS'!$D3259,'RESUMO - LOTES E VMA'!$A$3:$A$181,0))</f>
        <v>Para Leilão</v>
      </c>
      <c r="AB3259" s="60">
        <f t="array" ref="AB3259">INDEX('RESUMO - LOTES E VMA'!$J$3:$J$181,MATCH('LISTA DOS ITENS'!$D3259,'RESUMO - LOTES E VMA'!$A$3:$A$181,0))</f>
        <v>0.1246376622</v>
      </c>
      <c r="AC3259" s="29" t="str">
        <f t="array" ref="AC3259">INDEX('RESUMO - LOTES E VMA'!$L$3:$L$181,MATCH('LISTA DOS ITENS'!$D3259,'RESUMO - LOTES E VMA'!$A$3:$A$181,0))</f>
        <v>1% do Valor de Comparação do VMA</v>
      </c>
      <c r="AD3259" s="53" t="str">
        <f>VLOOKUP(Tabela1[[#This Row],[Índice]],[1]Planilha1!$A:$A,1,0)</f>
        <v>#ERROR!</v>
      </c>
    </row>
    <row r="3260" ht="15.75" customHeight="1">
      <c r="A3260" s="52">
        <v>262263.0</v>
      </c>
      <c r="B3260" s="53" t="s">
        <v>70</v>
      </c>
      <c r="C3260" s="53" t="s">
        <v>71</v>
      </c>
      <c r="D3260" s="22">
        <v>207555.0</v>
      </c>
      <c r="E3260" s="53" t="s">
        <v>119</v>
      </c>
      <c r="F3260" s="54">
        <v>1.0988707E7</v>
      </c>
      <c r="G3260" s="53" t="s">
        <v>2180</v>
      </c>
      <c r="H3260" s="55">
        <v>2101.0</v>
      </c>
      <c r="I3260" s="55" t="s">
        <v>81</v>
      </c>
      <c r="J3260" s="55" t="s">
        <v>121</v>
      </c>
      <c r="K3260" s="53" t="s">
        <v>80</v>
      </c>
      <c r="L3260" s="53"/>
      <c r="M3260" s="53">
        <v>20.0</v>
      </c>
      <c r="N3260" s="53" t="s">
        <v>52</v>
      </c>
      <c r="O3260" s="25">
        <v>124.63699999999999</v>
      </c>
      <c r="P3260" s="25">
        <f>'LISTA DOS ITENS'!$O3260*'LISTA DOS ITENS'!$M3260</f>
        <v>2492.74</v>
      </c>
      <c r="Q3260" s="25">
        <v>278.46</v>
      </c>
      <c r="R3260" s="25">
        <f>'LISTA DOS ITENS'!$Q3260*'LISTA DOS ITENS'!$M3260</f>
        <v>5569.2</v>
      </c>
      <c r="S3260" s="56">
        <f>IF('LISTA DOS ITENS'!$P3260&gt;'LISTA DOS ITENS'!$R3260,'LISTA DOS ITENS'!$P3260,'LISTA DOS ITENS'!$R3260)</f>
        <v>5569.2</v>
      </c>
      <c r="T3260" s="25">
        <v>38.163677799849346</v>
      </c>
      <c r="U3260" s="25">
        <f>'LISTA DOS ITENS'!$T3260*'LISTA DOS ITENS'!$M3260</f>
        <v>763.273556</v>
      </c>
      <c r="V3260" s="56">
        <f t="array" ref="V3260">INDEX('RESUMO - LOTES E VMA'!$F$3:$F$181,MATCH('LISTA DOS ITENS'!$D3260,'RESUMO - LOTES E VMA'!$A$3:$A$181,0))</f>
        <v>22213.97872</v>
      </c>
      <c r="W3260" s="57">
        <f>'LISTA DOS ITENS'!$U3260/'LISTA DOS ITENS'!$V3260</f>
        <v>0.03436005615</v>
      </c>
      <c r="X3260" s="53" t="s">
        <v>53</v>
      </c>
      <c r="Y3260" s="53" t="s">
        <v>290</v>
      </c>
      <c r="Z3260" s="58" t="str">
        <f>'LISTA DOS ITENS'!$F3260&amp;"-"&amp;'LISTA DOS ITENS'!$H3260&amp;"-"&amp;'LISTA DOS ITENS'!$J3260&amp;"-"&amp;'LISTA DOS ITENS'!$K3260&amp;"-"&amp;'LISTA DOS ITENS'!$I3260</f>
        <v>10988707-2101-A026-IMOB/NAC-ED-1000-01.01</v>
      </c>
      <c r="AA3260" s="59" t="str">
        <f t="array" ref="AA3260">INDEX('RESUMO - LOTES E VMA'!$M$3:$M$181,MATCH('LISTA DOS ITENS'!$D3260,'RESUMO - LOTES E VMA'!$A$3:$A$181,0))</f>
        <v>Para Leilão</v>
      </c>
      <c r="AB3260" s="60">
        <f t="array" ref="AB3260">INDEX('RESUMO - LOTES E VMA'!$J$3:$J$181,MATCH('LISTA DOS ITENS'!$D3260,'RESUMO - LOTES E VMA'!$A$3:$A$181,0))</f>
        <v>0.1246376622</v>
      </c>
      <c r="AC3260" s="29" t="str">
        <f t="array" ref="AC3260">INDEX('RESUMO - LOTES E VMA'!$L$3:$L$181,MATCH('LISTA DOS ITENS'!$D3260,'RESUMO - LOTES E VMA'!$A$3:$A$181,0))</f>
        <v>1% do Valor de Comparação do VMA</v>
      </c>
      <c r="AD3260" s="53" t="str">
        <f>VLOOKUP(Tabela1[[#This Row],[Índice]],[1]Planilha1!$A:$A,1,0)</f>
        <v>#ERROR!</v>
      </c>
    </row>
    <row r="3261" ht="15.75" customHeight="1">
      <c r="A3261" s="52">
        <v>262264.0</v>
      </c>
      <c r="B3261" s="53" t="s">
        <v>70</v>
      </c>
      <c r="C3261" s="53" t="s">
        <v>71</v>
      </c>
      <c r="D3261" s="22">
        <v>207555.0</v>
      </c>
      <c r="E3261" s="53" t="s">
        <v>119</v>
      </c>
      <c r="F3261" s="54">
        <v>1.101362E7</v>
      </c>
      <c r="G3261" s="53" t="s">
        <v>2180</v>
      </c>
      <c r="H3261" s="55">
        <v>2101.0</v>
      </c>
      <c r="I3261" s="55" t="s">
        <v>81</v>
      </c>
      <c r="J3261" s="55" t="s">
        <v>121</v>
      </c>
      <c r="K3261" s="53" t="s">
        <v>80</v>
      </c>
      <c r="L3261" s="53"/>
      <c r="M3261" s="53">
        <v>18.0</v>
      </c>
      <c r="N3261" s="53" t="s">
        <v>52</v>
      </c>
      <c r="O3261" s="25">
        <v>194.09449999999998</v>
      </c>
      <c r="P3261" s="25">
        <f>'LISTA DOS ITENS'!$O3261*'LISTA DOS ITENS'!$M3261</f>
        <v>3493.701</v>
      </c>
      <c r="Q3261" s="25">
        <v>163.57</v>
      </c>
      <c r="R3261" s="25">
        <f>'LISTA DOS ITENS'!$Q3261*'LISTA DOS ITENS'!$M3261</f>
        <v>2944.26</v>
      </c>
      <c r="S3261" s="56">
        <f>IF('LISTA DOS ITENS'!$P3261&gt;'LISTA DOS ITENS'!$R3261,'LISTA DOS ITENS'!$P3261,'LISTA DOS ITENS'!$R3261)</f>
        <v>3493.701</v>
      </c>
      <c r="T3261" s="25">
        <v>22.41770012828183</v>
      </c>
      <c r="U3261" s="25">
        <f>'LISTA DOS ITENS'!$T3261*'LISTA DOS ITENS'!$M3261</f>
        <v>403.5186023</v>
      </c>
      <c r="V3261" s="56">
        <f t="array" ref="V3261">INDEX('RESUMO - LOTES E VMA'!$F$3:$F$181,MATCH('LISTA DOS ITENS'!$D3261,'RESUMO - LOTES E VMA'!$A$3:$A$181,0))</f>
        <v>22213.97872</v>
      </c>
      <c r="W3261" s="57">
        <f>'LISTA DOS ITENS'!$U3261/'LISTA DOS ITENS'!$V3261</f>
        <v>0.01816507558</v>
      </c>
      <c r="X3261" s="53" t="s">
        <v>53</v>
      </c>
      <c r="Y3261" s="53" t="s">
        <v>290</v>
      </c>
      <c r="Z3261" s="58" t="str">
        <f>'LISTA DOS ITENS'!$F3261&amp;"-"&amp;'LISTA DOS ITENS'!$H3261&amp;"-"&amp;'LISTA DOS ITENS'!$J3261&amp;"-"&amp;'LISTA DOS ITENS'!$K3261&amp;"-"&amp;'LISTA DOS ITENS'!$I3261</f>
        <v>11013620-2101-A026-IMOB/NAC-ED-1000-01.01</v>
      </c>
      <c r="AA3261" s="59" t="str">
        <f t="array" ref="AA3261">INDEX('RESUMO - LOTES E VMA'!$M$3:$M$181,MATCH('LISTA DOS ITENS'!$D3261,'RESUMO - LOTES E VMA'!$A$3:$A$181,0))</f>
        <v>Para Leilão</v>
      </c>
      <c r="AB3261" s="60">
        <f t="array" ref="AB3261">INDEX('RESUMO - LOTES E VMA'!$J$3:$J$181,MATCH('LISTA DOS ITENS'!$D3261,'RESUMO - LOTES E VMA'!$A$3:$A$181,0))</f>
        <v>0.1246376622</v>
      </c>
      <c r="AC3261" s="29" t="str">
        <f t="array" ref="AC3261">INDEX('RESUMO - LOTES E VMA'!$L$3:$L$181,MATCH('LISTA DOS ITENS'!$D3261,'RESUMO - LOTES E VMA'!$A$3:$A$181,0))</f>
        <v>1% do Valor de Comparação do VMA</v>
      </c>
      <c r="AD3261" s="53" t="str">
        <f>VLOOKUP(Tabela1[[#This Row],[Índice]],[1]Planilha1!$A:$A,1,0)</f>
        <v>#ERROR!</v>
      </c>
    </row>
    <row r="3262" ht="15.75" customHeight="1">
      <c r="A3262" s="52">
        <v>262265.0</v>
      </c>
      <c r="B3262" s="53" t="s">
        <v>70</v>
      </c>
      <c r="C3262" s="53" t="s">
        <v>71</v>
      </c>
      <c r="D3262" s="22">
        <v>207555.0</v>
      </c>
      <c r="E3262" s="53" t="s">
        <v>119</v>
      </c>
      <c r="F3262" s="54">
        <v>1.1148724E7</v>
      </c>
      <c r="G3262" s="53" t="s">
        <v>2180</v>
      </c>
      <c r="H3262" s="55">
        <v>2101.0</v>
      </c>
      <c r="I3262" s="55" t="s">
        <v>81</v>
      </c>
      <c r="J3262" s="55" t="s">
        <v>121</v>
      </c>
      <c r="K3262" s="53" t="s">
        <v>73</v>
      </c>
      <c r="L3262" s="53"/>
      <c r="M3262" s="53">
        <v>6.0</v>
      </c>
      <c r="N3262" s="53" t="s">
        <v>52</v>
      </c>
      <c r="O3262" s="25">
        <v>395.23499999999996</v>
      </c>
      <c r="P3262" s="25">
        <f>'LISTA DOS ITENS'!$O3262*'LISTA DOS ITENS'!$M3262</f>
        <v>2371.41</v>
      </c>
      <c r="Q3262" s="25">
        <v>624.91</v>
      </c>
      <c r="R3262" s="25">
        <f>'LISTA DOS ITENS'!$Q3262*'LISTA DOS ITENS'!$M3262</f>
        <v>3749.46</v>
      </c>
      <c r="S3262" s="56">
        <f>IF('LISTA DOS ITENS'!$P3262&gt;'LISTA DOS ITENS'!$R3262,'LISTA DOS ITENS'!$P3262,'LISTA DOS ITENS'!$R3262)</f>
        <v>3749.46</v>
      </c>
      <c r="T3262" s="25">
        <v>85.64556451161336</v>
      </c>
      <c r="U3262" s="25">
        <f>'LISTA DOS ITENS'!$T3262*'LISTA DOS ITENS'!$M3262</f>
        <v>513.8733871</v>
      </c>
      <c r="V3262" s="56">
        <f t="array" ref="V3262">INDEX('RESUMO - LOTES E VMA'!$F$3:$F$181,MATCH('LISTA DOS ITENS'!$D3262,'RESUMO - LOTES E VMA'!$A$3:$A$181,0))</f>
        <v>22213.97872</v>
      </c>
      <c r="W3262" s="57">
        <f>'LISTA DOS ITENS'!$U3262/'LISTA DOS ITENS'!$V3262</f>
        <v>0.02313288374</v>
      </c>
      <c r="X3262" s="53" t="s">
        <v>53</v>
      </c>
      <c r="Y3262" s="53" t="s">
        <v>290</v>
      </c>
      <c r="Z3262" s="58" t="str">
        <f>'LISTA DOS ITENS'!$F3262&amp;"-"&amp;'LISTA DOS ITENS'!$H3262&amp;"-"&amp;'LISTA DOS ITENS'!$J3262&amp;"-"&amp;'LISTA DOS ITENS'!$K3262&amp;"-"&amp;'LISTA DOS ITENS'!$I3262</f>
        <v>11148724-2101-A026-CONS/NAC-ED-1000-01.01</v>
      </c>
      <c r="AA3262" s="59" t="str">
        <f t="array" ref="AA3262">INDEX('RESUMO - LOTES E VMA'!$M$3:$M$181,MATCH('LISTA DOS ITENS'!$D3262,'RESUMO - LOTES E VMA'!$A$3:$A$181,0))</f>
        <v>Para Leilão</v>
      </c>
      <c r="AB3262" s="60">
        <f t="array" ref="AB3262">INDEX('RESUMO - LOTES E VMA'!$J$3:$J$181,MATCH('LISTA DOS ITENS'!$D3262,'RESUMO - LOTES E VMA'!$A$3:$A$181,0))</f>
        <v>0.1246376622</v>
      </c>
      <c r="AC3262" s="29" t="str">
        <f t="array" ref="AC3262">INDEX('RESUMO - LOTES E VMA'!$L$3:$L$181,MATCH('LISTA DOS ITENS'!$D3262,'RESUMO - LOTES E VMA'!$A$3:$A$181,0))</f>
        <v>1% do Valor de Comparação do VMA</v>
      </c>
      <c r="AD3262" s="53" t="str">
        <f>VLOOKUP(Tabela1[[#This Row],[Índice]],[1]Planilha1!$A:$A,1,0)</f>
        <v>#ERROR!</v>
      </c>
    </row>
    <row r="3263" ht="15.75" customHeight="1">
      <c r="A3263" s="52">
        <v>262266.0</v>
      </c>
      <c r="B3263" s="53" t="s">
        <v>70</v>
      </c>
      <c r="C3263" s="53" t="s">
        <v>71</v>
      </c>
      <c r="D3263" s="22">
        <v>207555.0</v>
      </c>
      <c r="E3263" s="53" t="s">
        <v>119</v>
      </c>
      <c r="F3263" s="54">
        <v>1.1148724E7</v>
      </c>
      <c r="G3263" s="53" t="s">
        <v>2180</v>
      </c>
      <c r="H3263" s="55">
        <v>2101.0</v>
      </c>
      <c r="I3263" s="55" t="s">
        <v>130</v>
      </c>
      <c r="J3263" s="55" t="s">
        <v>121</v>
      </c>
      <c r="K3263" s="53" t="s">
        <v>122</v>
      </c>
      <c r="L3263" s="53"/>
      <c r="M3263" s="53">
        <v>3.0</v>
      </c>
      <c r="N3263" s="53" t="s">
        <v>52</v>
      </c>
      <c r="O3263" s="25">
        <v>329.99666666666667</v>
      </c>
      <c r="P3263" s="25">
        <f>'LISTA DOS ITENS'!$O3263*'LISTA DOS ITENS'!$M3263</f>
        <v>989.99</v>
      </c>
      <c r="Q3263" s="25">
        <v>624.91</v>
      </c>
      <c r="R3263" s="25">
        <f>'LISTA DOS ITENS'!$Q3263*'LISTA DOS ITENS'!$M3263</f>
        <v>1874.73</v>
      </c>
      <c r="S3263" s="56">
        <f>IF('LISTA DOS ITENS'!$P3263&gt;'LISTA DOS ITENS'!$R3263,'LISTA DOS ITENS'!$P3263,'LISTA DOS ITENS'!$R3263)</f>
        <v>1874.73</v>
      </c>
      <c r="T3263" s="25">
        <v>85.64556451161336</v>
      </c>
      <c r="U3263" s="25">
        <f>'LISTA DOS ITENS'!$T3263*'LISTA DOS ITENS'!$M3263</f>
        <v>256.9366935</v>
      </c>
      <c r="V3263" s="56">
        <f t="array" ref="V3263">INDEX('RESUMO - LOTES E VMA'!$F$3:$F$181,MATCH('LISTA DOS ITENS'!$D3263,'RESUMO - LOTES E VMA'!$A$3:$A$181,0))</f>
        <v>22213.97872</v>
      </c>
      <c r="W3263" s="57">
        <f>'LISTA DOS ITENS'!$U3263/'LISTA DOS ITENS'!$V3263</f>
        <v>0.01156644187</v>
      </c>
      <c r="X3263" s="53" t="s">
        <v>53</v>
      </c>
      <c r="Y3263" s="53" t="s">
        <v>290</v>
      </c>
      <c r="Z3263" s="58" t="str">
        <f>'LISTA DOS ITENS'!$F3263&amp;"-"&amp;'LISTA DOS ITENS'!$H3263&amp;"-"&amp;'LISTA DOS ITENS'!$J3263&amp;"-"&amp;'LISTA DOS ITENS'!$K3263&amp;"-"&amp;'LISTA DOS ITENS'!$I3263</f>
        <v>11148724-2101-A026-IMOB/IAMN-ED-1000-01.02</v>
      </c>
      <c r="AA3263" s="59" t="str">
        <f t="array" ref="AA3263">INDEX('RESUMO - LOTES E VMA'!$M$3:$M$181,MATCH('LISTA DOS ITENS'!$D3263,'RESUMO - LOTES E VMA'!$A$3:$A$181,0))</f>
        <v>Para Leilão</v>
      </c>
      <c r="AB3263" s="60">
        <f t="array" ref="AB3263">INDEX('RESUMO - LOTES E VMA'!$J$3:$J$181,MATCH('LISTA DOS ITENS'!$D3263,'RESUMO - LOTES E VMA'!$A$3:$A$181,0))</f>
        <v>0.1246376622</v>
      </c>
      <c r="AC3263" s="29" t="str">
        <f t="array" ref="AC3263">INDEX('RESUMO - LOTES E VMA'!$L$3:$L$181,MATCH('LISTA DOS ITENS'!$D3263,'RESUMO - LOTES E VMA'!$A$3:$A$181,0))</f>
        <v>1% do Valor de Comparação do VMA</v>
      </c>
      <c r="AD3263" s="53" t="str">
        <f>VLOOKUP(Tabela1[[#This Row],[Índice]],[1]Planilha1!$A:$A,1,0)</f>
        <v>#ERROR!</v>
      </c>
    </row>
    <row r="3264" ht="15.75" customHeight="1">
      <c r="A3264" s="52">
        <v>262267.0</v>
      </c>
      <c r="B3264" s="53" t="s">
        <v>70</v>
      </c>
      <c r="C3264" s="53" t="s">
        <v>71</v>
      </c>
      <c r="D3264" s="22">
        <v>207555.0</v>
      </c>
      <c r="E3264" s="53" t="s">
        <v>119</v>
      </c>
      <c r="F3264" s="54">
        <v>1.1419035E7</v>
      </c>
      <c r="G3264" s="53" t="s">
        <v>2181</v>
      </c>
      <c r="H3264" s="55">
        <v>2101.0</v>
      </c>
      <c r="I3264" s="55" t="s">
        <v>81</v>
      </c>
      <c r="J3264" s="55" t="s">
        <v>121</v>
      </c>
      <c r="K3264" s="53" t="s">
        <v>122</v>
      </c>
      <c r="L3264" s="53"/>
      <c r="M3264" s="53">
        <v>7.0</v>
      </c>
      <c r="N3264" s="53" t="s">
        <v>52</v>
      </c>
      <c r="O3264" s="25">
        <v>432.3228571428572</v>
      </c>
      <c r="P3264" s="25">
        <f>'LISTA DOS ITENS'!$O3264*'LISTA DOS ITENS'!$M3264</f>
        <v>3026.26</v>
      </c>
      <c r="Q3264" s="25">
        <v>432.33</v>
      </c>
      <c r="R3264" s="25">
        <f>'LISTA DOS ITENS'!$Q3264*'LISTA DOS ITENS'!$M3264</f>
        <v>3026.31</v>
      </c>
      <c r="S3264" s="56">
        <f>IF('LISTA DOS ITENS'!$P3264&gt;'LISTA DOS ITENS'!$R3264,'LISTA DOS ITENS'!$P3264,'LISTA DOS ITENS'!$R3264)</f>
        <v>3026.31</v>
      </c>
      <c r="T3264" s="25">
        <v>59.25196733178507</v>
      </c>
      <c r="U3264" s="25">
        <f>'LISTA DOS ITENS'!$T3264*'LISTA DOS ITENS'!$M3264</f>
        <v>414.7637713</v>
      </c>
      <c r="V3264" s="56">
        <f t="array" ref="V3264">INDEX('RESUMO - LOTES E VMA'!$F$3:$F$181,MATCH('LISTA DOS ITENS'!$D3264,'RESUMO - LOTES E VMA'!$A$3:$A$181,0))</f>
        <v>22213.97872</v>
      </c>
      <c r="W3264" s="57">
        <f>'LISTA DOS ITENS'!$U3264/'LISTA DOS ITENS'!$V3264</f>
        <v>0.01867129597</v>
      </c>
      <c r="X3264" s="53" t="s">
        <v>53</v>
      </c>
      <c r="Y3264" s="53" t="s">
        <v>290</v>
      </c>
      <c r="Z3264" s="58" t="str">
        <f>'LISTA DOS ITENS'!$F3264&amp;"-"&amp;'LISTA DOS ITENS'!$H3264&amp;"-"&amp;'LISTA DOS ITENS'!$J3264&amp;"-"&amp;'LISTA DOS ITENS'!$K3264&amp;"-"&amp;'LISTA DOS ITENS'!$I3264</f>
        <v>11419035-2101-A026-IMOB/IAMN-ED-1000-01.01</v>
      </c>
      <c r="AA3264" s="59" t="str">
        <f t="array" ref="AA3264">INDEX('RESUMO - LOTES E VMA'!$M$3:$M$181,MATCH('LISTA DOS ITENS'!$D3264,'RESUMO - LOTES E VMA'!$A$3:$A$181,0))</f>
        <v>Para Leilão</v>
      </c>
      <c r="AB3264" s="60">
        <f t="array" ref="AB3264">INDEX('RESUMO - LOTES E VMA'!$J$3:$J$181,MATCH('LISTA DOS ITENS'!$D3264,'RESUMO - LOTES E VMA'!$A$3:$A$181,0))</f>
        <v>0.1246376622</v>
      </c>
      <c r="AC3264" s="29" t="str">
        <f t="array" ref="AC3264">INDEX('RESUMO - LOTES E VMA'!$L$3:$L$181,MATCH('LISTA DOS ITENS'!$D3264,'RESUMO - LOTES E VMA'!$A$3:$A$181,0))</f>
        <v>1% do Valor de Comparação do VMA</v>
      </c>
      <c r="AD3264" s="53" t="str">
        <f>VLOOKUP(Tabela1[[#This Row],[Índice]],[1]Planilha1!$A:$A,1,0)</f>
        <v>#ERROR!</v>
      </c>
    </row>
    <row r="3265" ht="15.75" customHeight="1">
      <c r="A3265" s="52">
        <v>262268.0</v>
      </c>
      <c r="B3265" s="53" t="s">
        <v>70</v>
      </c>
      <c r="C3265" s="53" t="s">
        <v>71</v>
      </c>
      <c r="D3265" s="22">
        <v>207555.0</v>
      </c>
      <c r="E3265" s="53" t="s">
        <v>119</v>
      </c>
      <c r="F3265" s="54">
        <v>1.0987974E7</v>
      </c>
      <c r="G3265" s="53" t="s">
        <v>2180</v>
      </c>
      <c r="H3265" s="55">
        <v>2201.0</v>
      </c>
      <c r="I3265" s="55"/>
      <c r="J3265" s="55" t="s">
        <v>121</v>
      </c>
      <c r="K3265" s="53" t="s">
        <v>80</v>
      </c>
      <c r="L3265" s="53"/>
      <c r="M3265" s="53">
        <v>2.0</v>
      </c>
      <c r="N3265" s="53" t="s">
        <v>52</v>
      </c>
      <c r="O3265" s="25">
        <v>421.555</v>
      </c>
      <c r="P3265" s="25">
        <f>'LISTA DOS ITENS'!$O3265*'LISTA DOS ITENS'!$M3265</f>
        <v>843.11</v>
      </c>
      <c r="Q3265" s="25">
        <v>421.56</v>
      </c>
      <c r="R3265" s="25">
        <f>'LISTA DOS ITENS'!$Q3265*'LISTA DOS ITENS'!$M3265</f>
        <v>843.12</v>
      </c>
      <c r="S3265" s="56">
        <f>IF('LISTA DOS ITENS'!$P3265&gt;'LISTA DOS ITENS'!$R3265,'LISTA DOS ITENS'!$P3265,'LISTA DOS ITENS'!$R3265)</f>
        <v>843.12</v>
      </c>
      <c r="T3265" s="25">
        <v>57.775910411924485</v>
      </c>
      <c r="U3265" s="25">
        <f>'LISTA DOS ITENS'!$T3265*'LISTA DOS ITENS'!$M3265</f>
        <v>115.5518208</v>
      </c>
      <c r="V3265" s="56">
        <f t="array" ref="V3265">INDEX('RESUMO - LOTES E VMA'!$F$3:$F$181,MATCH('LISTA DOS ITENS'!$D3265,'RESUMO - LOTES E VMA'!$A$3:$A$181,0))</f>
        <v>22213.97872</v>
      </c>
      <c r="W3265" s="57">
        <f>'LISTA DOS ITENS'!$U3265/'LISTA DOS ITENS'!$V3265</f>
        <v>0.005201761571</v>
      </c>
      <c r="X3265" s="53" t="s">
        <v>53</v>
      </c>
      <c r="Y3265" s="53" t="s">
        <v>290</v>
      </c>
      <c r="Z3265" s="58" t="str">
        <f>'LISTA DOS ITENS'!$F3265&amp;"-"&amp;'LISTA DOS ITENS'!$H3265&amp;"-"&amp;'LISTA DOS ITENS'!$J3265&amp;"-"&amp;'LISTA DOS ITENS'!$K3265&amp;"-"&amp;'LISTA DOS ITENS'!$I3265</f>
        <v>10987974-2201-A026-IMOB/NAC-</v>
      </c>
      <c r="AA3265" s="59" t="str">
        <f t="array" ref="AA3265">INDEX('RESUMO - LOTES E VMA'!$M$3:$M$181,MATCH('LISTA DOS ITENS'!$D3265,'RESUMO - LOTES E VMA'!$A$3:$A$181,0))</f>
        <v>Para Leilão</v>
      </c>
      <c r="AB3265" s="60">
        <f t="array" ref="AB3265">INDEX('RESUMO - LOTES E VMA'!$J$3:$J$181,MATCH('LISTA DOS ITENS'!$D3265,'RESUMO - LOTES E VMA'!$A$3:$A$181,0))</f>
        <v>0.1246376622</v>
      </c>
      <c r="AC3265" s="29" t="str">
        <f t="array" ref="AC3265">INDEX('RESUMO - LOTES E VMA'!$L$3:$L$181,MATCH('LISTA DOS ITENS'!$D3265,'RESUMO - LOTES E VMA'!$A$3:$A$181,0))</f>
        <v>1% do Valor de Comparação do VMA</v>
      </c>
      <c r="AD3265" s="53" t="str">
        <f>VLOOKUP(Tabela1[[#This Row],[Índice]],[1]Planilha1!$A:$A,1,0)</f>
        <v>#ERROR!</v>
      </c>
    </row>
    <row r="3266" ht="15.75" customHeight="1">
      <c r="A3266" s="52">
        <v>262269.0</v>
      </c>
      <c r="B3266" s="53" t="s">
        <v>70</v>
      </c>
      <c r="C3266" s="53" t="s">
        <v>71</v>
      </c>
      <c r="D3266" s="22">
        <v>207555.0</v>
      </c>
      <c r="E3266" s="53" t="s">
        <v>119</v>
      </c>
      <c r="F3266" s="54">
        <v>1.0988707E7</v>
      </c>
      <c r="G3266" s="53" t="s">
        <v>2180</v>
      </c>
      <c r="H3266" s="55">
        <v>2201.0</v>
      </c>
      <c r="I3266" s="55"/>
      <c r="J3266" s="55" t="s">
        <v>121</v>
      </c>
      <c r="K3266" s="53" t="s">
        <v>73</v>
      </c>
      <c r="L3266" s="53"/>
      <c r="M3266" s="53">
        <v>2.0</v>
      </c>
      <c r="N3266" s="53" t="s">
        <v>52</v>
      </c>
      <c r="O3266" s="25">
        <v>202.59</v>
      </c>
      <c r="P3266" s="25">
        <f>'LISTA DOS ITENS'!$O3266*'LISTA DOS ITENS'!$M3266</f>
        <v>405.18</v>
      </c>
      <c r="Q3266" s="25">
        <v>278.46</v>
      </c>
      <c r="R3266" s="25">
        <f>'LISTA DOS ITENS'!$Q3266*'LISTA DOS ITENS'!$M3266</f>
        <v>556.92</v>
      </c>
      <c r="S3266" s="56">
        <f>IF('LISTA DOS ITENS'!$P3266&gt;'LISTA DOS ITENS'!$R3266,'LISTA DOS ITENS'!$P3266,'LISTA DOS ITENS'!$R3266)</f>
        <v>556.92</v>
      </c>
      <c r="T3266" s="25">
        <v>38.163677799849346</v>
      </c>
      <c r="U3266" s="25">
        <f>'LISTA DOS ITENS'!$T3266*'LISTA DOS ITENS'!$M3266</f>
        <v>76.3273556</v>
      </c>
      <c r="V3266" s="56">
        <f t="array" ref="V3266">INDEX('RESUMO - LOTES E VMA'!$F$3:$F$181,MATCH('LISTA DOS ITENS'!$D3266,'RESUMO - LOTES E VMA'!$A$3:$A$181,0))</f>
        <v>22213.97872</v>
      </c>
      <c r="W3266" s="57">
        <f>'LISTA DOS ITENS'!$U3266/'LISTA DOS ITENS'!$V3266</f>
        <v>0.003436005615</v>
      </c>
      <c r="X3266" s="53" t="s">
        <v>53</v>
      </c>
      <c r="Y3266" s="53" t="s">
        <v>290</v>
      </c>
      <c r="Z3266" s="58" t="str">
        <f>'LISTA DOS ITENS'!$F3266&amp;"-"&amp;'LISTA DOS ITENS'!$H3266&amp;"-"&amp;'LISTA DOS ITENS'!$J3266&amp;"-"&amp;'LISTA DOS ITENS'!$K3266&amp;"-"&amp;'LISTA DOS ITENS'!$I3266</f>
        <v>10988707-2201-A026-CONS/NAC-</v>
      </c>
      <c r="AA3266" s="59" t="str">
        <f t="array" ref="AA3266">INDEX('RESUMO - LOTES E VMA'!$M$3:$M$181,MATCH('LISTA DOS ITENS'!$D3266,'RESUMO - LOTES E VMA'!$A$3:$A$181,0))</f>
        <v>Para Leilão</v>
      </c>
      <c r="AB3266" s="60">
        <f t="array" ref="AB3266">INDEX('RESUMO - LOTES E VMA'!$J$3:$J$181,MATCH('LISTA DOS ITENS'!$D3266,'RESUMO - LOTES E VMA'!$A$3:$A$181,0))</f>
        <v>0.1246376622</v>
      </c>
      <c r="AC3266" s="29" t="str">
        <f t="array" ref="AC3266">INDEX('RESUMO - LOTES E VMA'!$L$3:$L$181,MATCH('LISTA DOS ITENS'!$D3266,'RESUMO - LOTES E VMA'!$A$3:$A$181,0))</f>
        <v>1% do Valor de Comparação do VMA</v>
      </c>
      <c r="AD3266" s="53" t="str">
        <f>VLOOKUP(Tabela1[[#This Row],[Índice]],[1]Planilha1!$A:$A,1,0)</f>
        <v>#ERROR!</v>
      </c>
    </row>
    <row r="3267" ht="15.75" customHeight="1">
      <c r="A3267" s="52">
        <v>262270.0</v>
      </c>
      <c r="B3267" s="53" t="s">
        <v>70</v>
      </c>
      <c r="C3267" s="53" t="s">
        <v>71</v>
      </c>
      <c r="D3267" s="22">
        <v>207555.0</v>
      </c>
      <c r="E3267" s="53" t="s">
        <v>119</v>
      </c>
      <c r="F3267" s="54">
        <v>1.0988707E7</v>
      </c>
      <c r="G3267" s="53" t="s">
        <v>2180</v>
      </c>
      <c r="H3267" s="55">
        <v>2201.0</v>
      </c>
      <c r="I3267" s="55"/>
      <c r="J3267" s="55" t="s">
        <v>121</v>
      </c>
      <c r="K3267" s="53" t="s">
        <v>80</v>
      </c>
      <c r="L3267" s="53"/>
      <c r="M3267" s="53">
        <v>14.0</v>
      </c>
      <c r="N3267" s="53" t="s">
        <v>52</v>
      </c>
      <c r="O3267" s="25">
        <v>124.63714285714286</v>
      </c>
      <c r="P3267" s="25">
        <f>'LISTA DOS ITENS'!$O3267*'LISTA DOS ITENS'!$M3267</f>
        <v>1744.92</v>
      </c>
      <c r="Q3267" s="25">
        <v>278.46</v>
      </c>
      <c r="R3267" s="25">
        <f>'LISTA DOS ITENS'!$Q3267*'LISTA DOS ITENS'!$M3267</f>
        <v>3898.44</v>
      </c>
      <c r="S3267" s="56">
        <f>IF('LISTA DOS ITENS'!$P3267&gt;'LISTA DOS ITENS'!$R3267,'LISTA DOS ITENS'!$P3267,'LISTA DOS ITENS'!$R3267)</f>
        <v>3898.44</v>
      </c>
      <c r="T3267" s="25">
        <v>38.163677799849346</v>
      </c>
      <c r="U3267" s="25">
        <f>'LISTA DOS ITENS'!$T3267*'LISTA DOS ITENS'!$M3267</f>
        <v>534.2914892</v>
      </c>
      <c r="V3267" s="56">
        <f t="array" ref="V3267">INDEX('RESUMO - LOTES E VMA'!$F$3:$F$181,MATCH('LISTA DOS ITENS'!$D3267,'RESUMO - LOTES E VMA'!$A$3:$A$181,0))</f>
        <v>22213.97872</v>
      </c>
      <c r="W3267" s="57">
        <f>'LISTA DOS ITENS'!$U3267/'LISTA DOS ITENS'!$V3267</f>
        <v>0.02405203931</v>
      </c>
      <c r="X3267" s="53" t="s">
        <v>53</v>
      </c>
      <c r="Y3267" s="53" t="s">
        <v>290</v>
      </c>
      <c r="Z3267" s="58" t="str">
        <f>'LISTA DOS ITENS'!$F3267&amp;"-"&amp;'LISTA DOS ITENS'!$H3267&amp;"-"&amp;'LISTA DOS ITENS'!$J3267&amp;"-"&amp;'LISTA DOS ITENS'!$K3267&amp;"-"&amp;'LISTA DOS ITENS'!$I3267</f>
        <v>10988707-2201-A026-IMOB/NAC-</v>
      </c>
      <c r="AA3267" s="59" t="str">
        <f t="array" ref="AA3267">INDEX('RESUMO - LOTES E VMA'!$M$3:$M$181,MATCH('LISTA DOS ITENS'!$D3267,'RESUMO - LOTES E VMA'!$A$3:$A$181,0))</f>
        <v>Para Leilão</v>
      </c>
      <c r="AB3267" s="60">
        <f t="array" ref="AB3267">INDEX('RESUMO - LOTES E VMA'!$J$3:$J$181,MATCH('LISTA DOS ITENS'!$D3267,'RESUMO - LOTES E VMA'!$A$3:$A$181,0))</f>
        <v>0.1246376622</v>
      </c>
      <c r="AC3267" s="29" t="str">
        <f t="array" ref="AC3267">INDEX('RESUMO - LOTES E VMA'!$L$3:$L$181,MATCH('LISTA DOS ITENS'!$D3267,'RESUMO - LOTES E VMA'!$A$3:$A$181,0))</f>
        <v>1% do Valor de Comparação do VMA</v>
      </c>
      <c r="AD3267" s="53" t="str">
        <f>VLOOKUP(Tabela1[[#This Row],[Índice]],[1]Planilha1!$A:$A,1,0)</f>
        <v>#ERROR!</v>
      </c>
    </row>
    <row r="3268" ht="15.75" customHeight="1">
      <c r="A3268" s="52">
        <v>262271.0</v>
      </c>
      <c r="B3268" s="53" t="s">
        <v>70</v>
      </c>
      <c r="C3268" s="53" t="s">
        <v>71</v>
      </c>
      <c r="D3268" s="22">
        <v>207555.0</v>
      </c>
      <c r="E3268" s="53" t="s">
        <v>119</v>
      </c>
      <c r="F3268" s="54">
        <v>1.1148724E7</v>
      </c>
      <c r="G3268" s="53" t="s">
        <v>2180</v>
      </c>
      <c r="H3268" s="55">
        <v>2201.0</v>
      </c>
      <c r="I3268" s="55"/>
      <c r="J3268" s="55" t="s">
        <v>121</v>
      </c>
      <c r="K3268" s="53" t="s">
        <v>80</v>
      </c>
      <c r="L3268" s="53"/>
      <c r="M3268" s="53">
        <v>1.0</v>
      </c>
      <c r="N3268" s="53" t="s">
        <v>52</v>
      </c>
      <c r="O3268" s="25">
        <v>624.91</v>
      </c>
      <c r="P3268" s="25">
        <f>'LISTA DOS ITENS'!$O3268*'LISTA DOS ITENS'!$M3268</f>
        <v>624.91</v>
      </c>
      <c r="Q3268" s="25">
        <v>624.91</v>
      </c>
      <c r="R3268" s="25">
        <f>'LISTA DOS ITENS'!$Q3268*'LISTA DOS ITENS'!$M3268</f>
        <v>624.91</v>
      </c>
      <c r="S3268" s="56">
        <f>IF('LISTA DOS ITENS'!$P3268&gt;'LISTA DOS ITENS'!$R3268,'LISTA DOS ITENS'!$P3268,'LISTA DOS ITENS'!$R3268)</f>
        <v>624.91</v>
      </c>
      <c r="T3268" s="25">
        <v>85.64556451161336</v>
      </c>
      <c r="U3268" s="25">
        <f>'LISTA DOS ITENS'!$T3268*'LISTA DOS ITENS'!$M3268</f>
        <v>85.64556451</v>
      </c>
      <c r="V3268" s="56">
        <f t="array" ref="V3268">INDEX('RESUMO - LOTES E VMA'!$F$3:$F$181,MATCH('LISTA DOS ITENS'!$D3268,'RESUMO - LOTES E VMA'!$A$3:$A$181,0))</f>
        <v>22213.97872</v>
      </c>
      <c r="W3268" s="57">
        <f>'LISTA DOS ITENS'!$U3268/'LISTA DOS ITENS'!$V3268</f>
        <v>0.003855480624</v>
      </c>
      <c r="X3268" s="53" t="s">
        <v>53</v>
      </c>
      <c r="Y3268" s="53" t="s">
        <v>290</v>
      </c>
      <c r="Z3268" s="58" t="str">
        <f>'LISTA DOS ITENS'!$F3268&amp;"-"&amp;'LISTA DOS ITENS'!$H3268&amp;"-"&amp;'LISTA DOS ITENS'!$J3268&amp;"-"&amp;'LISTA DOS ITENS'!$K3268&amp;"-"&amp;'LISTA DOS ITENS'!$I3268</f>
        <v>11148724-2201-A026-IMOB/NAC-</v>
      </c>
      <c r="AA3268" s="59" t="str">
        <f t="array" ref="AA3268">INDEX('RESUMO - LOTES E VMA'!$M$3:$M$181,MATCH('LISTA DOS ITENS'!$D3268,'RESUMO - LOTES E VMA'!$A$3:$A$181,0))</f>
        <v>Para Leilão</v>
      </c>
      <c r="AB3268" s="60">
        <f t="array" ref="AB3268">INDEX('RESUMO - LOTES E VMA'!$J$3:$J$181,MATCH('LISTA DOS ITENS'!$D3268,'RESUMO - LOTES E VMA'!$A$3:$A$181,0))</f>
        <v>0.1246376622</v>
      </c>
      <c r="AC3268" s="29" t="str">
        <f t="array" ref="AC3268">INDEX('RESUMO - LOTES E VMA'!$L$3:$L$181,MATCH('LISTA DOS ITENS'!$D3268,'RESUMO - LOTES E VMA'!$A$3:$A$181,0))</f>
        <v>1% do Valor de Comparação do VMA</v>
      </c>
      <c r="AD3268" s="53" t="str">
        <f>VLOOKUP(Tabela1[[#This Row],[Índice]],[1]Planilha1!$A:$A,1,0)</f>
        <v>#ERROR!</v>
      </c>
    </row>
    <row r="3269" ht="15.75" customHeight="1">
      <c r="A3269" s="52">
        <v>262272.0</v>
      </c>
      <c r="B3269" s="53" t="s">
        <v>70</v>
      </c>
      <c r="C3269" s="53" t="s">
        <v>71</v>
      </c>
      <c r="D3269" s="22">
        <v>207555.0</v>
      </c>
      <c r="E3269" s="53" t="s">
        <v>119</v>
      </c>
      <c r="F3269" s="54">
        <v>1.128582E7</v>
      </c>
      <c r="G3269" s="53" t="s">
        <v>2180</v>
      </c>
      <c r="H3269" s="55">
        <v>2201.0</v>
      </c>
      <c r="I3269" s="55"/>
      <c r="J3269" s="55" t="s">
        <v>121</v>
      </c>
      <c r="K3269" s="53" t="s">
        <v>80</v>
      </c>
      <c r="L3269" s="53"/>
      <c r="M3269" s="53">
        <v>2.0</v>
      </c>
      <c r="N3269" s="53" t="s">
        <v>52</v>
      </c>
      <c r="O3269" s="25">
        <v>154.27</v>
      </c>
      <c r="P3269" s="25">
        <f>'LISTA DOS ITENS'!$O3269*'LISTA DOS ITENS'!$M3269</f>
        <v>308.54</v>
      </c>
      <c r="Q3269" s="25">
        <v>154.27</v>
      </c>
      <c r="R3269" s="25">
        <f>'LISTA DOS ITENS'!$Q3269*'LISTA DOS ITENS'!$M3269</f>
        <v>308.54</v>
      </c>
      <c r="S3269" s="56">
        <f>IF('LISTA DOS ITENS'!$P3269&gt;'LISTA DOS ITENS'!$R3269,'LISTA DOS ITENS'!$P3269,'LISTA DOS ITENS'!$R3269)</f>
        <v>308.54</v>
      </c>
      <c r="T3269" s="25">
        <v>21.143110587455144</v>
      </c>
      <c r="U3269" s="25">
        <f>'LISTA DOS ITENS'!$T3269*'LISTA DOS ITENS'!$M3269</f>
        <v>42.28622117</v>
      </c>
      <c r="V3269" s="56">
        <f t="array" ref="V3269">INDEX('RESUMO - LOTES E VMA'!$F$3:$F$181,MATCH('LISTA DOS ITENS'!$D3269,'RESUMO - LOTES E VMA'!$A$3:$A$181,0))</f>
        <v>22213.97872</v>
      </c>
      <c r="W3269" s="57">
        <f>'LISTA DOS ITENS'!$U3269/'LISTA DOS ITENS'!$V3269</f>
        <v>0.001903586103</v>
      </c>
      <c r="X3269" s="53" t="s">
        <v>53</v>
      </c>
      <c r="Y3269" s="53" t="s">
        <v>290</v>
      </c>
      <c r="Z3269" s="58" t="str">
        <f>'LISTA DOS ITENS'!$F3269&amp;"-"&amp;'LISTA DOS ITENS'!$H3269&amp;"-"&amp;'LISTA DOS ITENS'!$J3269&amp;"-"&amp;'LISTA DOS ITENS'!$K3269&amp;"-"&amp;'LISTA DOS ITENS'!$I3269</f>
        <v>11285820-2201-A026-IMOB/NAC-</v>
      </c>
      <c r="AA3269" s="59" t="str">
        <f t="array" ref="AA3269">INDEX('RESUMO - LOTES E VMA'!$M$3:$M$181,MATCH('LISTA DOS ITENS'!$D3269,'RESUMO - LOTES E VMA'!$A$3:$A$181,0))</f>
        <v>Para Leilão</v>
      </c>
      <c r="AB3269" s="60">
        <f t="array" ref="AB3269">INDEX('RESUMO - LOTES E VMA'!$J$3:$J$181,MATCH('LISTA DOS ITENS'!$D3269,'RESUMO - LOTES E VMA'!$A$3:$A$181,0))</f>
        <v>0.1246376622</v>
      </c>
      <c r="AC3269" s="29" t="str">
        <f t="array" ref="AC3269">INDEX('RESUMO - LOTES E VMA'!$L$3:$L$181,MATCH('LISTA DOS ITENS'!$D3269,'RESUMO - LOTES E VMA'!$A$3:$A$181,0))</f>
        <v>1% do Valor de Comparação do VMA</v>
      </c>
      <c r="AD3269" s="53" t="str">
        <f>VLOOKUP(Tabela1[[#This Row],[Índice]],[1]Planilha1!$A:$A,1,0)</f>
        <v>#ERROR!</v>
      </c>
    </row>
    <row r="3270" ht="15.75" customHeight="1">
      <c r="A3270" s="52">
        <v>262273.0</v>
      </c>
      <c r="B3270" s="53" t="s">
        <v>70</v>
      </c>
      <c r="C3270" s="53" t="s">
        <v>71</v>
      </c>
      <c r="D3270" s="22">
        <v>207555.0</v>
      </c>
      <c r="E3270" s="53" t="s">
        <v>119</v>
      </c>
      <c r="F3270" s="54">
        <v>1.1425373E7</v>
      </c>
      <c r="G3270" s="53" t="s">
        <v>2181</v>
      </c>
      <c r="H3270" s="55">
        <v>2201.0</v>
      </c>
      <c r="I3270" s="55"/>
      <c r="J3270" s="55" t="s">
        <v>121</v>
      </c>
      <c r="K3270" s="53" t="s">
        <v>73</v>
      </c>
      <c r="L3270" s="53"/>
      <c r="M3270" s="53">
        <v>2.0</v>
      </c>
      <c r="N3270" s="53" t="s">
        <v>52</v>
      </c>
      <c r="O3270" s="25">
        <v>299.475</v>
      </c>
      <c r="P3270" s="25">
        <f>'LISTA DOS ITENS'!$O3270*'LISTA DOS ITENS'!$M3270</f>
        <v>598.95</v>
      </c>
      <c r="Q3270" s="25">
        <v>299.48</v>
      </c>
      <c r="R3270" s="25">
        <f>'LISTA DOS ITENS'!$Q3270*'LISTA DOS ITENS'!$M3270</f>
        <v>598.96</v>
      </c>
      <c r="S3270" s="56">
        <f>IF('LISTA DOS ITENS'!$P3270&gt;'LISTA DOS ITENS'!$R3270,'LISTA DOS ITENS'!$P3270,'LISTA DOS ITENS'!$R3270)</f>
        <v>598.96</v>
      </c>
      <c r="T3270" s="25">
        <v>41.04452426739526</v>
      </c>
      <c r="U3270" s="25">
        <f>'LISTA DOS ITENS'!$T3270*'LISTA DOS ITENS'!$M3270</f>
        <v>82.08904853</v>
      </c>
      <c r="V3270" s="56">
        <f t="array" ref="V3270">INDEX('RESUMO - LOTES E VMA'!$F$3:$F$181,MATCH('LISTA DOS ITENS'!$D3270,'RESUMO - LOTES E VMA'!$A$3:$A$181,0))</f>
        <v>22213.97872</v>
      </c>
      <c r="W3270" s="57">
        <f>'LISTA DOS ITENS'!$U3270/'LISTA DOS ITENS'!$V3270</f>
        <v>0.003695378013</v>
      </c>
      <c r="X3270" s="53" t="s">
        <v>53</v>
      </c>
      <c r="Y3270" s="53" t="s">
        <v>290</v>
      </c>
      <c r="Z3270" s="58" t="str">
        <f>'LISTA DOS ITENS'!$F3270&amp;"-"&amp;'LISTA DOS ITENS'!$H3270&amp;"-"&amp;'LISTA DOS ITENS'!$J3270&amp;"-"&amp;'LISTA DOS ITENS'!$K3270&amp;"-"&amp;'LISTA DOS ITENS'!$I3270</f>
        <v>11425373-2201-A026-CONS/NAC-</v>
      </c>
      <c r="AA3270" s="59" t="str">
        <f t="array" ref="AA3270">INDEX('RESUMO - LOTES E VMA'!$M$3:$M$181,MATCH('LISTA DOS ITENS'!$D3270,'RESUMO - LOTES E VMA'!$A$3:$A$181,0))</f>
        <v>Para Leilão</v>
      </c>
      <c r="AB3270" s="60">
        <f t="array" ref="AB3270">INDEX('RESUMO - LOTES E VMA'!$J$3:$J$181,MATCH('LISTA DOS ITENS'!$D3270,'RESUMO - LOTES E VMA'!$A$3:$A$181,0))</f>
        <v>0.1246376622</v>
      </c>
      <c r="AC3270" s="29" t="str">
        <f t="array" ref="AC3270">INDEX('RESUMO - LOTES E VMA'!$L$3:$L$181,MATCH('LISTA DOS ITENS'!$D3270,'RESUMO - LOTES E VMA'!$A$3:$A$181,0))</f>
        <v>1% do Valor de Comparação do VMA</v>
      </c>
      <c r="AD3270" s="53" t="str">
        <f>VLOOKUP(Tabela1[[#This Row],[Índice]],[1]Planilha1!$A:$A,1,0)</f>
        <v>#ERROR!</v>
      </c>
    </row>
    <row r="3271" ht="15.75" customHeight="1">
      <c r="A3271" s="52">
        <v>262274.0</v>
      </c>
      <c r="B3271" s="53" t="s">
        <v>70</v>
      </c>
      <c r="C3271" s="53" t="s">
        <v>71</v>
      </c>
      <c r="D3271" s="22">
        <v>207555.0</v>
      </c>
      <c r="E3271" s="53" t="s">
        <v>119</v>
      </c>
      <c r="F3271" s="54">
        <v>1.1444901E7</v>
      </c>
      <c r="G3271" s="53" t="s">
        <v>2180</v>
      </c>
      <c r="H3271" s="55">
        <v>2201.0</v>
      </c>
      <c r="I3271" s="55"/>
      <c r="J3271" s="55" t="s">
        <v>121</v>
      </c>
      <c r="K3271" s="53" t="s">
        <v>73</v>
      </c>
      <c r="L3271" s="53"/>
      <c r="M3271" s="53">
        <v>3.0</v>
      </c>
      <c r="N3271" s="53" t="s">
        <v>52</v>
      </c>
      <c r="O3271" s="25">
        <v>1347.6366666666665</v>
      </c>
      <c r="P3271" s="25">
        <f>'LISTA DOS ITENS'!$O3271*'LISTA DOS ITENS'!$M3271</f>
        <v>4042.91</v>
      </c>
      <c r="Q3271" s="25">
        <v>1354.45</v>
      </c>
      <c r="R3271" s="25">
        <f>'LISTA DOS ITENS'!$Q3271*'LISTA DOS ITENS'!$M3271</f>
        <v>4063.35</v>
      </c>
      <c r="S3271" s="56">
        <f>IF('LISTA DOS ITENS'!$P3271&gt;'LISTA DOS ITENS'!$R3271,'LISTA DOS ITENS'!$P3271,'LISTA DOS ITENS'!$R3271)</f>
        <v>4063.35</v>
      </c>
      <c r="T3271" s="25">
        <v>185.63094662072095</v>
      </c>
      <c r="U3271" s="25">
        <f>'LISTA DOS ITENS'!$T3271*'LISTA DOS ITENS'!$M3271</f>
        <v>556.8928399</v>
      </c>
      <c r="V3271" s="56">
        <f t="array" ref="V3271">INDEX('RESUMO - LOTES E VMA'!$F$3:$F$181,MATCH('LISTA DOS ITENS'!$D3271,'RESUMO - LOTES E VMA'!$A$3:$A$181,0))</f>
        <v>22213.97872</v>
      </c>
      <c r="W3271" s="57">
        <f>'LISTA DOS ITENS'!$U3271/'LISTA DOS ITENS'!$V3271</f>
        <v>0.02506947751</v>
      </c>
      <c r="X3271" s="53" t="s">
        <v>53</v>
      </c>
      <c r="Y3271" s="53" t="s">
        <v>290</v>
      </c>
      <c r="Z3271" s="58" t="str">
        <f>'LISTA DOS ITENS'!$F3271&amp;"-"&amp;'LISTA DOS ITENS'!$H3271&amp;"-"&amp;'LISTA DOS ITENS'!$J3271&amp;"-"&amp;'LISTA DOS ITENS'!$K3271&amp;"-"&amp;'LISTA DOS ITENS'!$I3271</f>
        <v>11444901-2201-A026-CONS/NAC-</v>
      </c>
      <c r="AA3271" s="59" t="str">
        <f t="array" ref="AA3271">INDEX('RESUMO - LOTES E VMA'!$M$3:$M$181,MATCH('LISTA DOS ITENS'!$D3271,'RESUMO - LOTES E VMA'!$A$3:$A$181,0))</f>
        <v>Para Leilão</v>
      </c>
      <c r="AB3271" s="60">
        <f t="array" ref="AB3271">INDEX('RESUMO - LOTES E VMA'!$J$3:$J$181,MATCH('LISTA DOS ITENS'!$D3271,'RESUMO - LOTES E VMA'!$A$3:$A$181,0))</f>
        <v>0.1246376622</v>
      </c>
      <c r="AC3271" s="29" t="str">
        <f t="array" ref="AC3271">INDEX('RESUMO - LOTES E VMA'!$L$3:$L$181,MATCH('LISTA DOS ITENS'!$D3271,'RESUMO - LOTES E VMA'!$A$3:$A$181,0))</f>
        <v>1% do Valor de Comparação do VMA</v>
      </c>
      <c r="AD3271" s="53" t="str">
        <f>VLOOKUP(Tabela1[[#This Row],[Índice]],[1]Planilha1!$A:$A,1,0)</f>
        <v>#ERROR!</v>
      </c>
    </row>
    <row r="3272" ht="15.75" customHeight="1">
      <c r="A3272" s="52">
        <v>262275.0</v>
      </c>
      <c r="B3272" s="53" t="s">
        <v>70</v>
      </c>
      <c r="C3272" s="53" t="s">
        <v>71</v>
      </c>
      <c r="D3272" s="22">
        <v>207555.0</v>
      </c>
      <c r="E3272" s="53" t="s">
        <v>119</v>
      </c>
      <c r="F3272" s="54">
        <v>1.1444901E7</v>
      </c>
      <c r="G3272" s="53" t="s">
        <v>2180</v>
      </c>
      <c r="H3272" s="55">
        <v>2201.0</v>
      </c>
      <c r="I3272" s="55"/>
      <c r="J3272" s="55" t="s">
        <v>121</v>
      </c>
      <c r="K3272" s="53" t="s">
        <v>80</v>
      </c>
      <c r="L3272" s="53"/>
      <c r="M3272" s="53">
        <v>2.0</v>
      </c>
      <c r="N3272" s="53" t="s">
        <v>52</v>
      </c>
      <c r="O3272" s="25">
        <v>1354.445</v>
      </c>
      <c r="P3272" s="25">
        <f>'LISTA DOS ITENS'!$O3272*'LISTA DOS ITENS'!$M3272</f>
        <v>2708.89</v>
      </c>
      <c r="Q3272" s="25">
        <v>1354.45</v>
      </c>
      <c r="R3272" s="25">
        <f>'LISTA DOS ITENS'!$Q3272*'LISTA DOS ITENS'!$M3272</f>
        <v>2708.9</v>
      </c>
      <c r="S3272" s="56">
        <f>IF('LISTA DOS ITENS'!$P3272&gt;'LISTA DOS ITENS'!$R3272,'LISTA DOS ITENS'!$P3272,'LISTA DOS ITENS'!$R3272)</f>
        <v>2708.9</v>
      </c>
      <c r="T3272" s="25">
        <v>185.63094662072095</v>
      </c>
      <c r="U3272" s="25">
        <f>'LISTA DOS ITENS'!$T3272*'LISTA DOS ITENS'!$M3272</f>
        <v>371.2618932</v>
      </c>
      <c r="V3272" s="56">
        <f t="array" ref="V3272">INDEX('RESUMO - LOTES E VMA'!$F$3:$F$181,MATCH('LISTA DOS ITENS'!$D3272,'RESUMO - LOTES E VMA'!$A$3:$A$181,0))</f>
        <v>22213.97872</v>
      </c>
      <c r="W3272" s="57">
        <f>'LISTA DOS ITENS'!$U3272/'LISTA DOS ITENS'!$V3272</f>
        <v>0.01671298501</v>
      </c>
      <c r="X3272" s="53" t="s">
        <v>53</v>
      </c>
      <c r="Y3272" s="53" t="s">
        <v>290</v>
      </c>
      <c r="Z3272" s="58" t="str">
        <f>'LISTA DOS ITENS'!$F3272&amp;"-"&amp;'LISTA DOS ITENS'!$H3272&amp;"-"&amp;'LISTA DOS ITENS'!$J3272&amp;"-"&amp;'LISTA DOS ITENS'!$K3272&amp;"-"&amp;'LISTA DOS ITENS'!$I3272</f>
        <v>11444901-2201-A026-IMOB/NAC-</v>
      </c>
      <c r="AA3272" s="59" t="str">
        <f t="array" ref="AA3272">INDEX('RESUMO - LOTES E VMA'!$M$3:$M$181,MATCH('LISTA DOS ITENS'!$D3272,'RESUMO - LOTES E VMA'!$A$3:$A$181,0))</f>
        <v>Para Leilão</v>
      </c>
      <c r="AB3272" s="60">
        <f t="array" ref="AB3272">INDEX('RESUMO - LOTES E VMA'!$J$3:$J$181,MATCH('LISTA DOS ITENS'!$D3272,'RESUMO - LOTES E VMA'!$A$3:$A$181,0))</f>
        <v>0.1246376622</v>
      </c>
      <c r="AC3272" s="29" t="str">
        <f t="array" ref="AC3272">INDEX('RESUMO - LOTES E VMA'!$L$3:$L$181,MATCH('LISTA DOS ITENS'!$D3272,'RESUMO - LOTES E VMA'!$A$3:$A$181,0))</f>
        <v>1% do Valor de Comparação do VMA</v>
      </c>
      <c r="AD3272" s="53" t="str">
        <f>VLOOKUP(Tabela1[[#This Row],[Índice]],[1]Planilha1!$A:$A,1,0)</f>
        <v>#ERROR!</v>
      </c>
    </row>
    <row r="3273" ht="15.75" customHeight="1">
      <c r="A3273" s="52">
        <v>262277.0</v>
      </c>
      <c r="B3273" s="53" t="s">
        <v>70</v>
      </c>
      <c r="C3273" s="53" t="s">
        <v>71</v>
      </c>
      <c r="D3273" s="22">
        <v>207557.0</v>
      </c>
      <c r="E3273" s="53" t="s">
        <v>119</v>
      </c>
      <c r="F3273" s="54">
        <v>1.0004312E7</v>
      </c>
      <c r="G3273" s="53" t="s">
        <v>2182</v>
      </c>
      <c r="H3273" s="55">
        <v>2101.0</v>
      </c>
      <c r="I3273" s="55" t="s">
        <v>81</v>
      </c>
      <c r="J3273" s="55" t="s">
        <v>126</v>
      </c>
      <c r="K3273" s="53" t="s">
        <v>73</v>
      </c>
      <c r="L3273" s="53"/>
      <c r="M3273" s="53">
        <v>5.0</v>
      </c>
      <c r="N3273" s="53" t="s">
        <v>52</v>
      </c>
      <c r="O3273" s="25">
        <v>55.763999999999996</v>
      </c>
      <c r="P3273" s="25">
        <f>'LISTA DOS ITENS'!$O3273*'LISTA DOS ITENS'!$M3273</f>
        <v>278.82</v>
      </c>
      <c r="Q3273" s="25">
        <v>77.71</v>
      </c>
      <c r="R3273" s="25">
        <f>'LISTA DOS ITENS'!$Q3273*'LISTA DOS ITENS'!$M3273</f>
        <v>388.55</v>
      </c>
      <c r="S3273" s="56">
        <f>IF('LISTA DOS ITENS'!$P3273&gt;'LISTA DOS ITENS'!$R3273,'LISTA DOS ITENS'!$P3273,'LISTA DOS ITENS'!$R3273)</f>
        <v>388.55</v>
      </c>
      <c r="T3273" s="25">
        <v>10.079516759021418</v>
      </c>
      <c r="U3273" s="25">
        <f>'LISTA DOS ITENS'!$T3273*'LISTA DOS ITENS'!$M3273</f>
        <v>50.3975838</v>
      </c>
      <c r="V3273" s="56">
        <f t="array" ref="V3273">INDEX('RESUMO - LOTES E VMA'!$F$3:$F$181,MATCH('LISTA DOS ITENS'!$D3273,'RESUMO - LOTES E VMA'!$A$3:$A$181,0))</f>
        <v>16668.20773</v>
      </c>
      <c r="W3273" s="57">
        <f>'LISTA DOS ITENS'!$U3273/'LISTA DOS ITENS'!$V3273</f>
        <v>0.003023575457</v>
      </c>
      <c r="X3273" s="53" t="s">
        <v>53</v>
      </c>
      <c r="Y3273" s="53" t="s">
        <v>290</v>
      </c>
      <c r="Z3273" s="58" t="str">
        <f>'LISTA DOS ITENS'!$F3273&amp;"-"&amp;'LISTA DOS ITENS'!$H3273&amp;"-"&amp;'LISTA DOS ITENS'!$J3273&amp;"-"&amp;'LISTA DOS ITENS'!$K3273&amp;"-"&amp;'LISTA DOS ITENS'!$I3273</f>
        <v>10004312-2101-0026-CONS/NAC-ED-1000-01.01</v>
      </c>
      <c r="AA3273" s="59" t="str">
        <f t="array" ref="AA3273">INDEX('RESUMO - LOTES E VMA'!$M$3:$M$181,MATCH('LISTA DOS ITENS'!$D3273,'RESUMO - LOTES E VMA'!$A$3:$A$181,0))</f>
        <v>Para Leilão</v>
      </c>
      <c r="AB3273" s="60">
        <f t="array" ref="AB3273">INDEX('RESUMO - LOTES E VMA'!$J$3:$J$181,MATCH('LISTA DOS ITENS'!$D3273,'RESUMO - LOTES E VMA'!$A$3:$A$181,0))</f>
        <v>0.1221140488</v>
      </c>
      <c r="AC3273" s="29" t="str">
        <f t="array" ref="AC3273">INDEX('RESUMO - LOTES E VMA'!$L$3:$L$181,MATCH('LISTA DOS ITENS'!$D3273,'RESUMO - LOTES E VMA'!$A$3:$A$181,0))</f>
        <v>1% do Valor de Comparação do VMA</v>
      </c>
      <c r="AD3273" s="53" t="str">
        <f>VLOOKUP(Tabela1[[#This Row],[Índice]],[1]Planilha1!$A:$A,1,0)</f>
        <v>#ERROR!</v>
      </c>
    </row>
    <row r="3274" ht="15.75" customHeight="1">
      <c r="A3274" s="52">
        <v>262278.0</v>
      </c>
      <c r="B3274" s="53" t="s">
        <v>70</v>
      </c>
      <c r="C3274" s="53" t="s">
        <v>71</v>
      </c>
      <c r="D3274" s="22">
        <v>207557.0</v>
      </c>
      <c r="E3274" s="53" t="s">
        <v>119</v>
      </c>
      <c r="F3274" s="54">
        <v>1.0004312E7</v>
      </c>
      <c r="G3274" s="53" t="s">
        <v>2182</v>
      </c>
      <c r="H3274" s="55">
        <v>2101.0</v>
      </c>
      <c r="I3274" s="55" t="s">
        <v>81</v>
      </c>
      <c r="J3274" s="55" t="s">
        <v>126</v>
      </c>
      <c r="K3274" s="53" t="s">
        <v>80</v>
      </c>
      <c r="L3274" s="53"/>
      <c r="M3274" s="53">
        <v>60.0</v>
      </c>
      <c r="N3274" s="53" t="s">
        <v>52</v>
      </c>
      <c r="O3274" s="25">
        <v>30.848166666666668</v>
      </c>
      <c r="P3274" s="25">
        <f>'LISTA DOS ITENS'!$O3274*'LISTA DOS ITENS'!$M3274</f>
        <v>1850.89</v>
      </c>
      <c r="Q3274" s="25">
        <v>77.71</v>
      </c>
      <c r="R3274" s="25">
        <f>'LISTA DOS ITENS'!$Q3274*'LISTA DOS ITENS'!$M3274</f>
        <v>4662.6</v>
      </c>
      <c r="S3274" s="56">
        <f>IF('LISTA DOS ITENS'!$P3274&gt;'LISTA DOS ITENS'!$R3274,'LISTA DOS ITENS'!$P3274,'LISTA DOS ITENS'!$R3274)</f>
        <v>4662.6</v>
      </c>
      <c r="T3274" s="25">
        <v>10.079516759021418</v>
      </c>
      <c r="U3274" s="25">
        <f>'LISTA DOS ITENS'!$T3274*'LISTA DOS ITENS'!$M3274</f>
        <v>604.7710055</v>
      </c>
      <c r="V3274" s="56">
        <f t="array" ref="V3274">INDEX('RESUMO - LOTES E VMA'!$F$3:$F$181,MATCH('LISTA DOS ITENS'!$D3274,'RESUMO - LOTES E VMA'!$A$3:$A$181,0))</f>
        <v>16668.20773</v>
      </c>
      <c r="W3274" s="57">
        <f>'LISTA DOS ITENS'!$U3274/'LISTA DOS ITENS'!$V3274</f>
        <v>0.03628290549</v>
      </c>
      <c r="X3274" s="53" t="s">
        <v>53</v>
      </c>
      <c r="Y3274" s="53" t="s">
        <v>290</v>
      </c>
      <c r="Z3274" s="58" t="str">
        <f>'LISTA DOS ITENS'!$F3274&amp;"-"&amp;'LISTA DOS ITENS'!$H3274&amp;"-"&amp;'LISTA DOS ITENS'!$J3274&amp;"-"&amp;'LISTA DOS ITENS'!$K3274&amp;"-"&amp;'LISTA DOS ITENS'!$I3274</f>
        <v>10004312-2101-0026-IMOB/NAC-ED-1000-01.01</v>
      </c>
      <c r="AA3274" s="59" t="str">
        <f t="array" ref="AA3274">INDEX('RESUMO - LOTES E VMA'!$M$3:$M$181,MATCH('LISTA DOS ITENS'!$D3274,'RESUMO - LOTES E VMA'!$A$3:$A$181,0))</f>
        <v>Para Leilão</v>
      </c>
      <c r="AB3274" s="60">
        <f t="array" ref="AB3274">INDEX('RESUMO - LOTES E VMA'!$J$3:$J$181,MATCH('LISTA DOS ITENS'!$D3274,'RESUMO - LOTES E VMA'!$A$3:$A$181,0))</f>
        <v>0.1221140488</v>
      </c>
      <c r="AC3274" s="29" t="str">
        <f t="array" ref="AC3274">INDEX('RESUMO - LOTES E VMA'!$L$3:$L$181,MATCH('LISTA DOS ITENS'!$D3274,'RESUMO - LOTES E VMA'!$A$3:$A$181,0))</f>
        <v>1% do Valor de Comparação do VMA</v>
      </c>
      <c r="AD3274" s="53" t="str">
        <f>VLOOKUP(Tabela1[[#This Row],[Índice]],[1]Planilha1!$A:$A,1,0)</f>
        <v>#ERROR!</v>
      </c>
    </row>
    <row r="3275" ht="15.75" customHeight="1">
      <c r="A3275" s="52">
        <v>262279.0</v>
      </c>
      <c r="B3275" s="53" t="s">
        <v>70</v>
      </c>
      <c r="C3275" s="53" t="s">
        <v>71</v>
      </c>
      <c r="D3275" s="22">
        <v>207557.0</v>
      </c>
      <c r="E3275" s="53" t="s">
        <v>119</v>
      </c>
      <c r="F3275" s="54">
        <v>1.0004317E7</v>
      </c>
      <c r="G3275" s="53" t="s">
        <v>2183</v>
      </c>
      <c r="H3275" s="55">
        <v>2101.0</v>
      </c>
      <c r="I3275" s="55"/>
      <c r="J3275" s="55" t="s">
        <v>126</v>
      </c>
      <c r="K3275" s="53" t="s">
        <v>80</v>
      </c>
      <c r="L3275" s="53"/>
      <c r="M3275" s="53">
        <v>2.0</v>
      </c>
      <c r="N3275" s="53" t="s">
        <v>52</v>
      </c>
      <c r="O3275" s="25">
        <v>18.22</v>
      </c>
      <c r="P3275" s="25">
        <f>'LISTA DOS ITENS'!$O3275*'LISTA DOS ITENS'!$M3275</f>
        <v>36.44</v>
      </c>
      <c r="Q3275" s="25">
        <v>59.36</v>
      </c>
      <c r="R3275" s="25">
        <f>'LISTA DOS ITENS'!$Q3275*'LISTA DOS ITENS'!$M3275</f>
        <v>118.72</v>
      </c>
      <c r="S3275" s="56">
        <f>IF('LISTA DOS ITENS'!$P3275&gt;'LISTA DOS ITENS'!$R3275,'LISTA DOS ITENS'!$P3275,'LISTA DOS ITENS'!$R3275)</f>
        <v>118.72</v>
      </c>
      <c r="T3275" s="25">
        <v>7.699396664721546</v>
      </c>
      <c r="U3275" s="25">
        <f>'LISTA DOS ITENS'!$T3275*'LISTA DOS ITENS'!$M3275</f>
        <v>15.39879333</v>
      </c>
      <c r="V3275" s="56">
        <f t="array" ref="V3275">INDEX('RESUMO - LOTES E VMA'!$F$3:$F$181,MATCH('LISTA DOS ITENS'!$D3275,'RESUMO - LOTES E VMA'!$A$3:$A$181,0))</f>
        <v>16668.20773</v>
      </c>
      <c r="W3275" s="57">
        <f>'LISTA DOS ITENS'!$U3275/'LISTA DOS ITENS'!$V3275</f>
        <v>0.000923842178</v>
      </c>
      <c r="X3275" s="53" t="s">
        <v>53</v>
      </c>
      <c r="Y3275" s="53" t="s">
        <v>290</v>
      </c>
      <c r="Z3275" s="58" t="str">
        <f>'LISTA DOS ITENS'!$F3275&amp;"-"&amp;'LISTA DOS ITENS'!$H3275&amp;"-"&amp;'LISTA DOS ITENS'!$J3275&amp;"-"&amp;'LISTA DOS ITENS'!$K3275&amp;"-"&amp;'LISTA DOS ITENS'!$I3275</f>
        <v>10004317-2101-0026-IMOB/NAC-</v>
      </c>
      <c r="AA3275" s="59" t="str">
        <f t="array" ref="AA3275">INDEX('RESUMO - LOTES E VMA'!$M$3:$M$181,MATCH('LISTA DOS ITENS'!$D3275,'RESUMO - LOTES E VMA'!$A$3:$A$181,0))</f>
        <v>Para Leilão</v>
      </c>
      <c r="AB3275" s="60">
        <f t="array" ref="AB3275">INDEX('RESUMO - LOTES E VMA'!$J$3:$J$181,MATCH('LISTA DOS ITENS'!$D3275,'RESUMO - LOTES E VMA'!$A$3:$A$181,0))</f>
        <v>0.1221140488</v>
      </c>
      <c r="AC3275" s="29" t="str">
        <f t="array" ref="AC3275">INDEX('RESUMO - LOTES E VMA'!$L$3:$L$181,MATCH('LISTA DOS ITENS'!$D3275,'RESUMO - LOTES E VMA'!$A$3:$A$181,0))</f>
        <v>1% do Valor de Comparação do VMA</v>
      </c>
      <c r="AD3275" s="53" t="str">
        <f>VLOOKUP(Tabela1[[#This Row],[Índice]],[1]Planilha1!$A:$A,1,0)</f>
        <v>#ERROR!</v>
      </c>
    </row>
    <row r="3276" ht="15.75" customHeight="1">
      <c r="A3276" s="52">
        <v>262280.0</v>
      </c>
      <c r="B3276" s="53" t="s">
        <v>70</v>
      </c>
      <c r="C3276" s="53" t="s">
        <v>71</v>
      </c>
      <c r="D3276" s="22">
        <v>207557.0</v>
      </c>
      <c r="E3276" s="53" t="s">
        <v>119</v>
      </c>
      <c r="F3276" s="54">
        <v>1.0004317E7</v>
      </c>
      <c r="G3276" s="53" t="s">
        <v>2183</v>
      </c>
      <c r="H3276" s="55">
        <v>2101.0</v>
      </c>
      <c r="I3276" s="55"/>
      <c r="J3276" s="55" t="s">
        <v>126</v>
      </c>
      <c r="K3276" s="53" t="s">
        <v>57</v>
      </c>
      <c r="L3276" s="53"/>
      <c r="M3276" s="53">
        <v>2.0</v>
      </c>
      <c r="N3276" s="53" t="s">
        <v>52</v>
      </c>
      <c r="O3276" s="25">
        <v>1.0</v>
      </c>
      <c r="P3276" s="25">
        <f>'LISTA DOS ITENS'!$O3276*'LISTA DOS ITENS'!$M3276</f>
        <v>2</v>
      </c>
      <c r="Q3276" s="25">
        <v>59.36</v>
      </c>
      <c r="R3276" s="25">
        <f>'LISTA DOS ITENS'!$Q3276*'LISTA DOS ITENS'!$M3276</f>
        <v>118.72</v>
      </c>
      <c r="S3276" s="56">
        <f>IF('LISTA DOS ITENS'!$P3276&gt;'LISTA DOS ITENS'!$R3276,'LISTA DOS ITENS'!$P3276,'LISTA DOS ITENS'!$R3276)</f>
        <v>118.72</v>
      </c>
      <c r="T3276" s="25">
        <v>7.699396664721546</v>
      </c>
      <c r="U3276" s="25">
        <f>'LISTA DOS ITENS'!$T3276*'LISTA DOS ITENS'!$M3276</f>
        <v>15.39879333</v>
      </c>
      <c r="V3276" s="56">
        <f t="array" ref="V3276">INDEX('RESUMO - LOTES E VMA'!$F$3:$F$181,MATCH('LISTA DOS ITENS'!$D3276,'RESUMO - LOTES E VMA'!$A$3:$A$181,0))</f>
        <v>16668.20773</v>
      </c>
      <c r="W3276" s="57">
        <f>'LISTA DOS ITENS'!$U3276/'LISTA DOS ITENS'!$V3276</f>
        <v>0.000923842178</v>
      </c>
      <c r="X3276" s="53" t="s">
        <v>53</v>
      </c>
      <c r="Y3276" s="53" t="s">
        <v>290</v>
      </c>
      <c r="Z3276" s="58" t="str">
        <f>'LISTA DOS ITENS'!$F3276&amp;"-"&amp;'LISTA DOS ITENS'!$H3276&amp;"-"&amp;'LISTA DOS ITENS'!$J3276&amp;"-"&amp;'LISTA DOS ITENS'!$K3276&amp;"-"&amp;'LISTA DOS ITENS'!$I3276</f>
        <v>10004317-2101-0026-USADO-</v>
      </c>
      <c r="AA3276" s="59" t="str">
        <f t="array" ref="AA3276">INDEX('RESUMO - LOTES E VMA'!$M$3:$M$181,MATCH('LISTA DOS ITENS'!$D3276,'RESUMO - LOTES E VMA'!$A$3:$A$181,0))</f>
        <v>Para Leilão</v>
      </c>
      <c r="AB3276" s="60">
        <f t="array" ref="AB3276">INDEX('RESUMO - LOTES E VMA'!$J$3:$J$181,MATCH('LISTA DOS ITENS'!$D3276,'RESUMO - LOTES E VMA'!$A$3:$A$181,0))</f>
        <v>0.1221140488</v>
      </c>
      <c r="AC3276" s="29" t="str">
        <f t="array" ref="AC3276">INDEX('RESUMO - LOTES E VMA'!$L$3:$L$181,MATCH('LISTA DOS ITENS'!$D3276,'RESUMO - LOTES E VMA'!$A$3:$A$181,0))</f>
        <v>1% do Valor de Comparação do VMA</v>
      </c>
      <c r="AD3276" s="53" t="str">
        <f>VLOOKUP(Tabela1[[#This Row],[Índice]],[1]Planilha1!$A:$A,1,0)</f>
        <v>#ERROR!</v>
      </c>
    </row>
    <row r="3277" ht="15.75" customHeight="1">
      <c r="A3277" s="52">
        <v>262281.0</v>
      </c>
      <c r="B3277" s="53" t="s">
        <v>70</v>
      </c>
      <c r="C3277" s="53" t="s">
        <v>71</v>
      </c>
      <c r="D3277" s="22">
        <v>207557.0</v>
      </c>
      <c r="E3277" s="53" t="s">
        <v>119</v>
      </c>
      <c r="F3277" s="54">
        <v>1.0078817E7</v>
      </c>
      <c r="G3277" s="53" t="s">
        <v>2184</v>
      </c>
      <c r="H3277" s="55">
        <v>2101.0</v>
      </c>
      <c r="I3277" s="55" t="s">
        <v>81</v>
      </c>
      <c r="J3277" s="55" t="s">
        <v>126</v>
      </c>
      <c r="K3277" s="53" t="s">
        <v>160</v>
      </c>
      <c r="L3277" s="53"/>
      <c r="M3277" s="53">
        <v>8.0</v>
      </c>
      <c r="N3277" s="53" t="s">
        <v>52</v>
      </c>
      <c r="O3277" s="25">
        <v>28.28666666666667</v>
      </c>
      <c r="P3277" s="25">
        <f>'LISTA DOS ITENS'!$O3277*'LISTA DOS ITENS'!$M3277</f>
        <v>226.2933333</v>
      </c>
      <c r="Q3277" s="25">
        <v>509.05</v>
      </c>
      <c r="R3277" s="25">
        <f>'LISTA DOS ITENS'!$Q3277*'LISTA DOS ITENS'!$M3277</f>
        <v>4072.4</v>
      </c>
      <c r="S3277" s="56">
        <f>IF('LISTA DOS ITENS'!$P3277&gt;'LISTA DOS ITENS'!$R3277,'LISTA DOS ITENS'!$P3277,'LISTA DOS ITENS'!$R3277)</f>
        <v>4072.4</v>
      </c>
      <c r="T3277" s="25">
        <v>62.07928162116437</v>
      </c>
      <c r="U3277" s="25">
        <f>'LISTA DOS ITENS'!$T3277*'LISTA DOS ITENS'!$M3277</f>
        <v>496.634253</v>
      </c>
      <c r="V3277" s="56">
        <f t="array" ref="V3277">INDEX('RESUMO - LOTES E VMA'!$F$3:$F$181,MATCH('LISTA DOS ITENS'!$D3277,'RESUMO - LOTES E VMA'!$A$3:$A$181,0))</f>
        <v>16668.20773</v>
      </c>
      <c r="W3277" s="57">
        <f>'LISTA DOS ITENS'!$U3277/'LISTA DOS ITENS'!$V3277</f>
        <v>0.0297953002</v>
      </c>
      <c r="X3277" s="53" t="s">
        <v>53</v>
      </c>
      <c r="Y3277" s="53" t="s">
        <v>290</v>
      </c>
      <c r="Z3277" s="58" t="str">
        <f>'LISTA DOS ITENS'!$F3277&amp;"-"&amp;'LISTA DOS ITENS'!$H3277&amp;"-"&amp;'LISTA DOS ITENS'!$J3277&amp;"-"&amp;'LISTA DOS ITENS'!$K3277&amp;"-"&amp;'LISTA DOS ITENS'!$I3277</f>
        <v>10078817-2101-0026-CONS/IMP-ED-1000-01.01</v>
      </c>
      <c r="AA3277" s="59" t="str">
        <f t="array" ref="AA3277">INDEX('RESUMO - LOTES E VMA'!$M$3:$M$181,MATCH('LISTA DOS ITENS'!$D3277,'RESUMO - LOTES E VMA'!$A$3:$A$181,0))</f>
        <v>Para Leilão</v>
      </c>
      <c r="AB3277" s="60">
        <f t="array" ref="AB3277">INDEX('RESUMO - LOTES E VMA'!$J$3:$J$181,MATCH('LISTA DOS ITENS'!$D3277,'RESUMO - LOTES E VMA'!$A$3:$A$181,0))</f>
        <v>0.1221140488</v>
      </c>
      <c r="AC3277" s="29" t="str">
        <f t="array" ref="AC3277">INDEX('RESUMO - LOTES E VMA'!$L$3:$L$181,MATCH('LISTA DOS ITENS'!$D3277,'RESUMO - LOTES E VMA'!$A$3:$A$181,0))</f>
        <v>1% do Valor de Comparação do VMA</v>
      </c>
      <c r="AD3277" s="53" t="str">
        <f>VLOOKUP(Tabela1[[#This Row],[Índice]],[1]Planilha1!$A:$A,1,0)</f>
        <v>#ERROR!</v>
      </c>
    </row>
    <row r="3278" ht="15.75" customHeight="1">
      <c r="A3278" s="52">
        <v>262282.0</v>
      </c>
      <c r="B3278" s="53" t="s">
        <v>70</v>
      </c>
      <c r="C3278" s="53" t="s">
        <v>71</v>
      </c>
      <c r="D3278" s="22">
        <v>207557.0</v>
      </c>
      <c r="E3278" s="53" t="s">
        <v>119</v>
      </c>
      <c r="F3278" s="54">
        <v>1.0078825E7</v>
      </c>
      <c r="G3278" s="53" t="s">
        <v>2185</v>
      </c>
      <c r="H3278" s="55">
        <v>2101.0</v>
      </c>
      <c r="I3278" s="55"/>
      <c r="J3278" s="55" t="s">
        <v>126</v>
      </c>
      <c r="K3278" s="53" t="s">
        <v>73</v>
      </c>
      <c r="L3278" s="53"/>
      <c r="M3278" s="53">
        <v>20.0</v>
      </c>
      <c r="N3278" s="53" t="s">
        <v>52</v>
      </c>
      <c r="O3278" s="25">
        <v>418.9175</v>
      </c>
      <c r="P3278" s="25">
        <f>'LISTA DOS ITENS'!$O3278*'LISTA DOS ITENS'!$M3278</f>
        <v>8378.35</v>
      </c>
      <c r="Q3278" s="25">
        <v>418.92</v>
      </c>
      <c r="R3278" s="25">
        <f>'LISTA DOS ITENS'!$Q3278*'LISTA DOS ITENS'!$M3278</f>
        <v>8378.4</v>
      </c>
      <c r="S3278" s="56">
        <f>IF('LISTA DOS ITENS'!$P3278&gt;'LISTA DOS ITENS'!$R3278,'LISTA DOS ITENS'!$P3278,'LISTA DOS ITENS'!$R3278)</f>
        <v>8378.4</v>
      </c>
      <c r="T3278" s="25">
        <v>51.08781584665196</v>
      </c>
      <c r="U3278" s="25">
        <f>'LISTA DOS ITENS'!$T3278*'LISTA DOS ITENS'!$M3278</f>
        <v>1021.756317</v>
      </c>
      <c r="V3278" s="56">
        <f t="array" ref="V3278">INDEX('RESUMO - LOTES E VMA'!$F$3:$F$181,MATCH('LISTA DOS ITENS'!$D3278,'RESUMO - LOTES E VMA'!$A$3:$A$181,0))</f>
        <v>16668.20773</v>
      </c>
      <c r="W3278" s="57">
        <f>'LISTA DOS ITENS'!$U3278/'LISTA DOS ITENS'!$V3278</f>
        <v>0.06129971103</v>
      </c>
      <c r="X3278" s="53" t="s">
        <v>53</v>
      </c>
      <c r="Y3278" s="53" t="s">
        <v>290</v>
      </c>
      <c r="Z3278" s="58" t="str">
        <f>'LISTA DOS ITENS'!$F3278&amp;"-"&amp;'LISTA DOS ITENS'!$H3278&amp;"-"&amp;'LISTA DOS ITENS'!$J3278&amp;"-"&amp;'LISTA DOS ITENS'!$K3278&amp;"-"&amp;'LISTA DOS ITENS'!$I3278</f>
        <v>10078825-2101-0026-CONS/NAC-</v>
      </c>
      <c r="AA3278" s="59" t="str">
        <f t="array" ref="AA3278">INDEX('RESUMO - LOTES E VMA'!$M$3:$M$181,MATCH('LISTA DOS ITENS'!$D3278,'RESUMO - LOTES E VMA'!$A$3:$A$181,0))</f>
        <v>Para Leilão</v>
      </c>
      <c r="AB3278" s="60">
        <f t="array" ref="AB3278">INDEX('RESUMO - LOTES E VMA'!$J$3:$J$181,MATCH('LISTA DOS ITENS'!$D3278,'RESUMO - LOTES E VMA'!$A$3:$A$181,0))</f>
        <v>0.1221140488</v>
      </c>
      <c r="AC3278" s="29" t="str">
        <f t="array" ref="AC3278">INDEX('RESUMO - LOTES E VMA'!$L$3:$L$181,MATCH('LISTA DOS ITENS'!$D3278,'RESUMO - LOTES E VMA'!$A$3:$A$181,0))</f>
        <v>1% do Valor de Comparação do VMA</v>
      </c>
      <c r="AD3278" s="53" t="str">
        <f>VLOOKUP(Tabela1[[#This Row],[Índice]],[1]Planilha1!$A:$A,1,0)</f>
        <v>#ERROR!</v>
      </c>
    </row>
    <row r="3279" ht="15.75" customHeight="1">
      <c r="A3279" s="52">
        <v>262283.0</v>
      </c>
      <c r="B3279" s="53" t="s">
        <v>70</v>
      </c>
      <c r="C3279" s="53" t="s">
        <v>71</v>
      </c>
      <c r="D3279" s="22">
        <v>207557.0</v>
      </c>
      <c r="E3279" s="53" t="s">
        <v>119</v>
      </c>
      <c r="F3279" s="54">
        <v>1.0078825E7</v>
      </c>
      <c r="G3279" s="53" t="s">
        <v>2185</v>
      </c>
      <c r="H3279" s="55">
        <v>2101.0</v>
      </c>
      <c r="I3279" s="55" t="s">
        <v>81</v>
      </c>
      <c r="J3279" s="55" t="s">
        <v>126</v>
      </c>
      <c r="K3279" s="53" t="s">
        <v>73</v>
      </c>
      <c r="L3279" s="53"/>
      <c r="M3279" s="53">
        <v>22.0</v>
      </c>
      <c r="N3279" s="53" t="s">
        <v>52</v>
      </c>
      <c r="O3279" s="25">
        <v>420.65875</v>
      </c>
      <c r="P3279" s="25">
        <f>'LISTA DOS ITENS'!$O3279*'LISTA DOS ITENS'!$M3279</f>
        <v>9254.4925</v>
      </c>
      <c r="Q3279" s="25">
        <v>418.92</v>
      </c>
      <c r="R3279" s="25">
        <f>'LISTA DOS ITENS'!$Q3279*'LISTA DOS ITENS'!$M3279</f>
        <v>9216.24</v>
      </c>
      <c r="S3279" s="56">
        <f>IF('LISTA DOS ITENS'!$P3279&gt;'LISTA DOS ITENS'!$R3279,'LISTA DOS ITENS'!$P3279,'LISTA DOS ITENS'!$R3279)</f>
        <v>9254.4925</v>
      </c>
      <c r="T3279" s="25">
        <v>51.08781584665196</v>
      </c>
      <c r="U3279" s="25">
        <f>'LISTA DOS ITENS'!$T3279*'LISTA DOS ITENS'!$M3279</f>
        <v>1123.931949</v>
      </c>
      <c r="V3279" s="56">
        <f t="array" ref="V3279">INDEX('RESUMO - LOTES E VMA'!$F$3:$F$181,MATCH('LISTA DOS ITENS'!$D3279,'RESUMO - LOTES E VMA'!$A$3:$A$181,0))</f>
        <v>16668.20773</v>
      </c>
      <c r="W3279" s="57">
        <f>'LISTA DOS ITENS'!$U3279/'LISTA DOS ITENS'!$V3279</f>
        <v>0.06742968213</v>
      </c>
      <c r="X3279" s="53" t="s">
        <v>53</v>
      </c>
      <c r="Y3279" s="53" t="s">
        <v>290</v>
      </c>
      <c r="Z3279" s="58" t="str">
        <f>'LISTA DOS ITENS'!$F3279&amp;"-"&amp;'LISTA DOS ITENS'!$H3279&amp;"-"&amp;'LISTA DOS ITENS'!$J3279&amp;"-"&amp;'LISTA DOS ITENS'!$K3279&amp;"-"&amp;'LISTA DOS ITENS'!$I3279</f>
        <v>10078825-2101-0026-CONS/NAC-ED-1000-01.01</v>
      </c>
      <c r="AA3279" s="59" t="str">
        <f t="array" ref="AA3279">INDEX('RESUMO - LOTES E VMA'!$M$3:$M$181,MATCH('LISTA DOS ITENS'!$D3279,'RESUMO - LOTES E VMA'!$A$3:$A$181,0))</f>
        <v>Para Leilão</v>
      </c>
      <c r="AB3279" s="60">
        <f t="array" ref="AB3279">INDEX('RESUMO - LOTES E VMA'!$J$3:$J$181,MATCH('LISTA DOS ITENS'!$D3279,'RESUMO - LOTES E VMA'!$A$3:$A$181,0))</f>
        <v>0.1221140488</v>
      </c>
      <c r="AC3279" s="29" t="str">
        <f t="array" ref="AC3279">INDEX('RESUMO - LOTES E VMA'!$L$3:$L$181,MATCH('LISTA DOS ITENS'!$D3279,'RESUMO - LOTES E VMA'!$A$3:$A$181,0))</f>
        <v>1% do Valor de Comparação do VMA</v>
      </c>
      <c r="AD3279" s="53" t="str">
        <f>VLOOKUP(Tabela1[[#This Row],[Índice]],[1]Planilha1!$A:$A,1,0)</f>
        <v>#ERROR!</v>
      </c>
    </row>
    <row r="3280" ht="15.75" customHeight="1">
      <c r="A3280" s="52">
        <v>262284.0</v>
      </c>
      <c r="B3280" s="53" t="s">
        <v>70</v>
      </c>
      <c r="C3280" s="53" t="s">
        <v>71</v>
      </c>
      <c r="D3280" s="22">
        <v>207557.0</v>
      </c>
      <c r="E3280" s="53" t="s">
        <v>119</v>
      </c>
      <c r="F3280" s="54">
        <v>1.007883E7</v>
      </c>
      <c r="G3280" s="53" t="s">
        <v>2186</v>
      </c>
      <c r="H3280" s="55">
        <v>2101.0</v>
      </c>
      <c r="I3280" s="55" t="s">
        <v>81</v>
      </c>
      <c r="J3280" s="55" t="s">
        <v>126</v>
      </c>
      <c r="K3280" s="53" t="s">
        <v>80</v>
      </c>
      <c r="L3280" s="53"/>
      <c r="M3280" s="53">
        <v>4.0</v>
      </c>
      <c r="N3280" s="53" t="s">
        <v>52</v>
      </c>
      <c r="O3280" s="25">
        <v>49.72</v>
      </c>
      <c r="P3280" s="25">
        <f>'LISTA DOS ITENS'!$O3280*'LISTA DOS ITENS'!$M3280</f>
        <v>198.88</v>
      </c>
      <c r="Q3280" s="25">
        <v>49.72</v>
      </c>
      <c r="R3280" s="25">
        <f>'LISTA DOS ITENS'!$Q3280*'LISTA DOS ITENS'!$M3280</f>
        <v>198.88</v>
      </c>
      <c r="S3280" s="56">
        <f>IF('LISTA DOS ITENS'!$P3280&gt;'LISTA DOS ITENS'!$R3280,'LISTA DOS ITENS'!$P3280,'LISTA DOS ITENS'!$R3280)</f>
        <v>198.88</v>
      </c>
      <c r="T3280" s="25">
        <v>6.449022947607063</v>
      </c>
      <c r="U3280" s="25">
        <f>'LISTA DOS ITENS'!$T3280*'LISTA DOS ITENS'!$M3280</f>
        <v>25.79609179</v>
      </c>
      <c r="V3280" s="56">
        <f t="array" ref="V3280">INDEX('RESUMO - LOTES E VMA'!$F$3:$F$181,MATCH('LISTA DOS ITENS'!$D3280,'RESUMO - LOTES E VMA'!$A$3:$A$181,0))</f>
        <v>16668.20773</v>
      </c>
      <c r="W3280" s="57">
        <f>'LISTA DOS ITENS'!$U3280/'LISTA DOS ITENS'!$V3280</f>
        <v>0.001547622409</v>
      </c>
      <c r="X3280" s="53" t="s">
        <v>53</v>
      </c>
      <c r="Y3280" s="53" t="s">
        <v>290</v>
      </c>
      <c r="Z3280" s="58" t="str">
        <f>'LISTA DOS ITENS'!$F3280&amp;"-"&amp;'LISTA DOS ITENS'!$H3280&amp;"-"&amp;'LISTA DOS ITENS'!$J3280&amp;"-"&amp;'LISTA DOS ITENS'!$K3280&amp;"-"&amp;'LISTA DOS ITENS'!$I3280</f>
        <v>10078830-2101-0026-IMOB/NAC-ED-1000-01.01</v>
      </c>
      <c r="AA3280" s="59" t="str">
        <f t="array" ref="AA3280">INDEX('RESUMO - LOTES E VMA'!$M$3:$M$181,MATCH('LISTA DOS ITENS'!$D3280,'RESUMO - LOTES E VMA'!$A$3:$A$181,0))</f>
        <v>Para Leilão</v>
      </c>
      <c r="AB3280" s="60">
        <f t="array" ref="AB3280">INDEX('RESUMO - LOTES E VMA'!$J$3:$J$181,MATCH('LISTA DOS ITENS'!$D3280,'RESUMO - LOTES E VMA'!$A$3:$A$181,0))</f>
        <v>0.1221140488</v>
      </c>
      <c r="AC3280" s="29" t="str">
        <f t="array" ref="AC3280">INDEX('RESUMO - LOTES E VMA'!$L$3:$L$181,MATCH('LISTA DOS ITENS'!$D3280,'RESUMO - LOTES E VMA'!$A$3:$A$181,0))</f>
        <v>1% do Valor de Comparação do VMA</v>
      </c>
      <c r="AD3280" s="53" t="str">
        <f>VLOOKUP(Tabela1[[#This Row],[Índice]],[1]Planilha1!$A:$A,1,0)</f>
        <v>#ERROR!</v>
      </c>
    </row>
    <row r="3281" ht="15.75" customHeight="1">
      <c r="A3281" s="52">
        <v>262285.0</v>
      </c>
      <c r="B3281" s="53" t="s">
        <v>70</v>
      </c>
      <c r="C3281" s="53" t="s">
        <v>71</v>
      </c>
      <c r="D3281" s="22">
        <v>207557.0</v>
      </c>
      <c r="E3281" s="53" t="s">
        <v>119</v>
      </c>
      <c r="F3281" s="54">
        <v>1.0147764E7</v>
      </c>
      <c r="G3281" s="53" t="s">
        <v>2186</v>
      </c>
      <c r="H3281" s="55">
        <v>2101.0</v>
      </c>
      <c r="I3281" s="55"/>
      <c r="J3281" s="55" t="s">
        <v>126</v>
      </c>
      <c r="K3281" s="53" t="s">
        <v>57</v>
      </c>
      <c r="L3281" s="53"/>
      <c r="M3281" s="53">
        <v>1.0</v>
      </c>
      <c r="N3281" s="53" t="s">
        <v>52</v>
      </c>
      <c r="O3281" s="25">
        <v>1.0</v>
      </c>
      <c r="P3281" s="25">
        <f>'LISTA DOS ITENS'!$O3281*'LISTA DOS ITENS'!$M3281</f>
        <v>1</v>
      </c>
      <c r="Q3281" s="25">
        <v>25.52</v>
      </c>
      <c r="R3281" s="25">
        <f>'LISTA DOS ITENS'!$Q3281*'LISTA DOS ITENS'!$M3281</f>
        <v>25.52</v>
      </c>
      <c r="S3281" s="56">
        <f>IF('LISTA DOS ITENS'!$P3281&gt;'LISTA DOS ITENS'!$R3281,'LISTA DOS ITENS'!$P3281,'LISTA DOS ITENS'!$R3281)</f>
        <v>25.52</v>
      </c>
      <c r="T3281" s="25">
        <v>3.31011797310805</v>
      </c>
      <c r="U3281" s="25">
        <f>'LISTA DOS ITENS'!$T3281*'LISTA DOS ITENS'!$M3281</f>
        <v>3.310117973</v>
      </c>
      <c r="V3281" s="56">
        <f t="array" ref="V3281">INDEX('RESUMO - LOTES E VMA'!$F$3:$F$181,MATCH('LISTA DOS ITENS'!$D3281,'RESUMO - LOTES E VMA'!$A$3:$A$181,0))</f>
        <v>16668.20773</v>
      </c>
      <c r="W3281" s="57">
        <f>'LISTA DOS ITENS'!$U3281/'LISTA DOS ITENS'!$V3281</f>
        <v>0.0001985887162</v>
      </c>
      <c r="X3281" s="53" t="s">
        <v>53</v>
      </c>
      <c r="Y3281" s="53" t="s">
        <v>290</v>
      </c>
      <c r="Z3281" s="58" t="str">
        <f>'LISTA DOS ITENS'!$F3281&amp;"-"&amp;'LISTA DOS ITENS'!$H3281&amp;"-"&amp;'LISTA DOS ITENS'!$J3281&amp;"-"&amp;'LISTA DOS ITENS'!$K3281&amp;"-"&amp;'LISTA DOS ITENS'!$I3281</f>
        <v>10147764-2101-0026-USADO-</v>
      </c>
      <c r="AA3281" s="59" t="str">
        <f t="array" ref="AA3281">INDEX('RESUMO - LOTES E VMA'!$M$3:$M$181,MATCH('LISTA DOS ITENS'!$D3281,'RESUMO - LOTES E VMA'!$A$3:$A$181,0))</f>
        <v>Para Leilão</v>
      </c>
      <c r="AB3281" s="60">
        <f t="array" ref="AB3281">INDEX('RESUMO - LOTES E VMA'!$J$3:$J$181,MATCH('LISTA DOS ITENS'!$D3281,'RESUMO - LOTES E VMA'!$A$3:$A$181,0))</f>
        <v>0.1221140488</v>
      </c>
      <c r="AC3281" s="29" t="str">
        <f t="array" ref="AC3281">INDEX('RESUMO - LOTES E VMA'!$L$3:$L$181,MATCH('LISTA DOS ITENS'!$D3281,'RESUMO - LOTES E VMA'!$A$3:$A$181,0))</f>
        <v>1% do Valor de Comparação do VMA</v>
      </c>
      <c r="AD3281" s="53" t="str">
        <f>VLOOKUP(Tabela1[[#This Row],[Índice]],[1]Planilha1!$A:$A,1,0)</f>
        <v>#ERROR!</v>
      </c>
    </row>
    <row r="3282" ht="15.75" customHeight="1">
      <c r="A3282" s="52">
        <v>262286.0</v>
      </c>
      <c r="B3282" s="53" t="s">
        <v>70</v>
      </c>
      <c r="C3282" s="53" t="s">
        <v>71</v>
      </c>
      <c r="D3282" s="22">
        <v>207557.0</v>
      </c>
      <c r="E3282" s="53" t="s">
        <v>119</v>
      </c>
      <c r="F3282" s="54">
        <v>1.0200992E7</v>
      </c>
      <c r="G3282" s="53" t="s">
        <v>2187</v>
      </c>
      <c r="H3282" s="55">
        <v>2101.0</v>
      </c>
      <c r="I3282" s="55" t="s">
        <v>130</v>
      </c>
      <c r="J3282" s="55" t="s">
        <v>126</v>
      </c>
      <c r="K3282" s="53" t="s">
        <v>80</v>
      </c>
      <c r="L3282" s="53"/>
      <c r="M3282" s="53">
        <v>1.0</v>
      </c>
      <c r="N3282" s="53" t="s">
        <v>52</v>
      </c>
      <c r="O3282" s="25">
        <v>562.64</v>
      </c>
      <c r="P3282" s="25">
        <f>'LISTA DOS ITENS'!$O3282*'LISTA DOS ITENS'!$M3282</f>
        <v>562.64</v>
      </c>
      <c r="Q3282" s="25">
        <v>562.64</v>
      </c>
      <c r="R3282" s="25">
        <f>'LISTA DOS ITENS'!$Q3282*'LISTA DOS ITENS'!$M3282</f>
        <v>562.64</v>
      </c>
      <c r="S3282" s="56">
        <f>IF('LISTA DOS ITENS'!$P3282&gt;'LISTA DOS ITENS'!$R3282,'LISTA DOS ITENS'!$P3282,'LISTA DOS ITENS'!$R3282)</f>
        <v>562.64</v>
      </c>
      <c r="T3282" s="25">
        <v>72.97824358893078</v>
      </c>
      <c r="U3282" s="25">
        <f>'LISTA DOS ITENS'!$T3282*'LISTA DOS ITENS'!$M3282</f>
        <v>72.97824359</v>
      </c>
      <c r="V3282" s="56">
        <f t="array" ref="V3282">INDEX('RESUMO - LOTES E VMA'!$F$3:$F$181,MATCH('LISTA DOS ITENS'!$D3282,'RESUMO - LOTES E VMA'!$A$3:$A$181,0))</f>
        <v>16668.20773</v>
      </c>
      <c r="W3282" s="57">
        <f>'LISTA DOS ITENS'!$U3282/'LISTA DOS ITENS'!$V3282</f>
        <v>0.004378289783</v>
      </c>
      <c r="X3282" s="53" t="s">
        <v>53</v>
      </c>
      <c r="Y3282" s="53" t="s">
        <v>290</v>
      </c>
      <c r="Z3282" s="58" t="str">
        <f>'LISTA DOS ITENS'!$F3282&amp;"-"&amp;'LISTA DOS ITENS'!$H3282&amp;"-"&amp;'LISTA DOS ITENS'!$J3282&amp;"-"&amp;'LISTA DOS ITENS'!$K3282&amp;"-"&amp;'LISTA DOS ITENS'!$I3282</f>
        <v>10200992-2101-0026-IMOB/NAC-ED-1000-01.02</v>
      </c>
      <c r="AA3282" s="59" t="str">
        <f t="array" ref="AA3282">INDEX('RESUMO - LOTES E VMA'!$M$3:$M$181,MATCH('LISTA DOS ITENS'!$D3282,'RESUMO - LOTES E VMA'!$A$3:$A$181,0))</f>
        <v>Para Leilão</v>
      </c>
      <c r="AB3282" s="60">
        <f t="array" ref="AB3282">INDEX('RESUMO - LOTES E VMA'!$J$3:$J$181,MATCH('LISTA DOS ITENS'!$D3282,'RESUMO - LOTES E VMA'!$A$3:$A$181,0))</f>
        <v>0.1221140488</v>
      </c>
      <c r="AC3282" s="29" t="str">
        <f t="array" ref="AC3282">INDEX('RESUMO - LOTES E VMA'!$L$3:$L$181,MATCH('LISTA DOS ITENS'!$D3282,'RESUMO - LOTES E VMA'!$A$3:$A$181,0))</f>
        <v>1% do Valor de Comparação do VMA</v>
      </c>
      <c r="AD3282" s="53" t="str">
        <f>VLOOKUP(Tabela1[[#This Row],[Índice]],[1]Planilha1!$A:$A,1,0)</f>
        <v>#ERROR!</v>
      </c>
    </row>
    <row r="3283" ht="15.75" customHeight="1">
      <c r="A3283" s="52">
        <v>262287.0</v>
      </c>
      <c r="B3283" s="53" t="s">
        <v>70</v>
      </c>
      <c r="C3283" s="53" t="s">
        <v>71</v>
      </c>
      <c r="D3283" s="22">
        <v>207557.0</v>
      </c>
      <c r="E3283" s="53" t="s">
        <v>119</v>
      </c>
      <c r="F3283" s="54">
        <v>1.0288285E7</v>
      </c>
      <c r="G3283" s="53" t="s">
        <v>2188</v>
      </c>
      <c r="H3283" s="55">
        <v>2101.0</v>
      </c>
      <c r="I3283" s="55" t="s">
        <v>81</v>
      </c>
      <c r="J3283" s="55" t="s">
        <v>126</v>
      </c>
      <c r="K3283" s="53" t="s">
        <v>80</v>
      </c>
      <c r="L3283" s="53"/>
      <c r="M3283" s="53">
        <v>16.0</v>
      </c>
      <c r="N3283" s="53" t="s">
        <v>52</v>
      </c>
      <c r="O3283" s="25">
        <v>227.023125</v>
      </c>
      <c r="P3283" s="25">
        <f>'LISTA DOS ITENS'!$O3283*'LISTA DOS ITENS'!$M3283</f>
        <v>3632.37</v>
      </c>
      <c r="Q3283" s="25">
        <v>227.02</v>
      </c>
      <c r="R3283" s="25">
        <f>'LISTA DOS ITENS'!$Q3283*'LISTA DOS ITENS'!$M3283</f>
        <v>3632.32</v>
      </c>
      <c r="S3283" s="56">
        <f>IF('LISTA DOS ITENS'!$P3283&gt;'LISTA DOS ITENS'!$R3283,'LISTA DOS ITENS'!$P3283,'LISTA DOS ITENS'!$R3283)</f>
        <v>3632.37</v>
      </c>
      <c r="T3283" s="25">
        <v>29.44604162441182</v>
      </c>
      <c r="U3283" s="25">
        <f>'LISTA DOS ITENS'!$T3283*'LISTA DOS ITENS'!$M3283</f>
        <v>471.136666</v>
      </c>
      <c r="V3283" s="56">
        <f t="array" ref="V3283">INDEX('RESUMO - LOTES E VMA'!$F$3:$F$181,MATCH('LISTA DOS ITENS'!$D3283,'RESUMO - LOTES E VMA'!$A$3:$A$181,0))</f>
        <v>16668.20773</v>
      </c>
      <c r="W3283" s="57">
        <f>'LISTA DOS ITENS'!$U3283/'LISTA DOS ITENS'!$V3283</f>
        <v>0.02826558642</v>
      </c>
      <c r="X3283" s="53" t="s">
        <v>53</v>
      </c>
      <c r="Y3283" s="53" t="s">
        <v>290</v>
      </c>
      <c r="Z3283" s="58" t="str">
        <f>'LISTA DOS ITENS'!$F3283&amp;"-"&amp;'LISTA DOS ITENS'!$H3283&amp;"-"&amp;'LISTA DOS ITENS'!$J3283&amp;"-"&amp;'LISTA DOS ITENS'!$K3283&amp;"-"&amp;'LISTA DOS ITENS'!$I3283</f>
        <v>10288285-2101-0026-IMOB/NAC-ED-1000-01.01</v>
      </c>
      <c r="AA3283" s="59" t="str">
        <f t="array" ref="AA3283">INDEX('RESUMO - LOTES E VMA'!$M$3:$M$181,MATCH('LISTA DOS ITENS'!$D3283,'RESUMO - LOTES E VMA'!$A$3:$A$181,0))</f>
        <v>Para Leilão</v>
      </c>
      <c r="AB3283" s="60">
        <f t="array" ref="AB3283">INDEX('RESUMO - LOTES E VMA'!$J$3:$J$181,MATCH('LISTA DOS ITENS'!$D3283,'RESUMO - LOTES E VMA'!$A$3:$A$181,0))</f>
        <v>0.1221140488</v>
      </c>
      <c r="AC3283" s="29" t="str">
        <f t="array" ref="AC3283">INDEX('RESUMO - LOTES E VMA'!$L$3:$L$181,MATCH('LISTA DOS ITENS'!$D3283,'RESUMO - LOTES E VMA'!$A$3:$A$181,0))</f>
        <v>1% do Valor de Comparação do VMA</v>
      </c>
      <c r="AD3283" s="53" t="str">
        <f>VLOOKUP(Tabela1[[#This Row],[Índice]],[1]Planilha1!$A:$A,1,0)</f>
        <v>#ERROR!</v>
      </c>
    </row>
    <row r="3284" ht="15.75" customHeight="1">
      <c r="A3284" s="52">
        <v>262288.0</v>
      </c>
      <c r="B3284" s="53" t="s">
        <v>70</v>
      </c>
      <c r="C3284" s="53" t="s">
        <v>71</v>
      </c>
      <c r="D3284" s="22">
        <v>207557.0</v>
      </c>
      <c r="E3284" s="53" t="s">
        <v>119</v>
      </c>
      <c r="F3284" s="54">
        <v>1.029644E7</v>
      </c>
      <c r="G3284" s="53" t="s">
        <v>2189</v>
      </c>
      <c r="H3284" s="55">
        <v>2101.0</v>
      </c>
      <c r="I3284" s="55" t="s">
        <v>81</v>
      </c>
      <c r="J3284" s="55" t="s">
        <v>126</v>
      </c>
      <c r="K3284" s="53" t="s">
        <v>73</v>
      </c>
      <c r="L3284" s="53"/>
      <c r="M3284" s="53">
        <v>2.0</v>
      </c>
      <c r="N3284" s="53" t="s">
        <v>52</v>
      </c>
      <c r="O3284" s="25">
        <v>360.175</v>
      </c>
      <c r="P3284" s="25">
        <f>'LISTA DOS ITENS'!$O3284*'LISTA DOS ITENS'!$M3284</f>
        <v>720.35</v>
      </c>
      <c r="Q3284" s="25">
        <v>360.17</v>
      </c>
      <c r="R3284" s="25">
        <f>'LISTA DOS ITENS'!$Q3284*'LISTA DOS ITENS'!$M3284</f>
        <v>720.34</v>
      </c>
      <c r="S3284" s="56">
        <f>IF('LISTA DOS ITENS'!$P3284&gt;'LISTA DOS ITENS'!$R3284,'LISTA DOS ITENS'!$P3284,'LISTA DOS ITENS'!$R3284)</f>
        <v>720.35</v>
      </c>
      <c r="T3284" s="25">
        <v>46.71650432501279</v>
      </c>
      <c r="U3284" s="25">
        <f>'LISTA DOS ITENS'!$T3284*'LISTA DOS ITENS'!$M3284</f>
        <v>93.43300865</v>
      </c>
      <c r="V3284" s="56">
        <f t="array" ref="V3284">INDEX('RESUMO - LOTES E VMA'!$F$3:$F$181,MATCH('LISTA DOS ITENS'!$D3284,'RESUMO - LOTES E VMA'!$A$3:$A$181,0))</f>
        <v>16668.20773</v>
      </c>
      <c r="W3284" s="57">
        <f>'LISTA DOS ITENS'!$U3284/'LISTA DOS ITENS'!$V3284</f>
        <v>0.005605462218</v>
      </c>
      <c r="X3284" s="53" t="s">
        <v>53</v>
      </c>
      <c r="Y3284" s="53" t="s">
        <v>290</v>
      </c>
      <c r="Z3284" s="58" t="str">
        <f>'LISTA DOS ITENS'!$F3284&amp;"-"&amp;'LISTA DOS ITENS'!$H3284&amp;"-"&amp;'LISTA DOS ITENS'!$J3284&amp;"-"&amp;'LISTA DOS ITENS'!$K3284&amp;"-"&amp;'LISTA DOS ITENS'!$I3284</f>
        <v>10296440-2101-0026-CONS/NAC-ED-1000-01.01</v>
      </c>
      <c r="AA3284" s="59" t="str">
        <f t="array" ref="AA3284">INDEX('RESUMO - LOTES E VMA'!$M$3:$M$181,MATCH('LISTA DOS ITENS'!$D3284,'RESUMO - LOTES E VMA'!$A$3:$A$181,0))</f>
        <v>Para Leilão</v>
      </c>
      <c r="AB3284" s="60">
        <f t="array" ref="AB3284">INDEX('RESUMO - LOTES E VMA'!$J$3:$J$181,MATCH('LISTA DOS ITENS'!$D3284,'RESUMO - LOTES E VMA'!$A$3:$A$181,0))</f>
        <v>0.1221140488</v>
      </c>
      <c r="AC3284" s="29" t="str">
        <f t="array" ref="AC3284">INDEX('RESUMO - LOTES E VMA'!$L$3:$L$181,MATCH('LISTA DOS ITENS'!$D3284,'RESUMO - LOTES E VMA'!$A$3:$A$181,0))</f>
        <v>1% do Valor de Comparação do VMA</v>
      </c>
      <c r="AD3284" s="53" t="str">
        <f>VLOOKUP(Tabela1[[#This Row],[Índice]],[1]Planilha1!$A:$A,1,0)</f>
        <v>#ERROR!</v>
      </c>
    </row>
    <row r="3285" ht="15.75" customHeight="1">
      <c r="A3285" s="52">
        <v>262289.0</v>
      </c>
      <c r="B3285" s="53" t="s">
        <v>70</v>
      </c>
      <c r="C3285" s="53" t="s">
        <v>71</v>
      </c>
      <c r="D3285" s="22">
        <v>207557.0</v>
      </c>
      <c r="E3285" s="53" t="s">
        <v>119</v>
      </c>
      <c r="F3285" s="54">
        <v>1.0385669E7</v>
      </c>
      <c r="G3285" s="53" t="s">
        <v>2190</v>
      </c>
      <c r="H3285" s="55">
        <v>2101.0</v>
      </c>
      <c r="I3285" s="55"/>
      <c r="J3285" s="55" t="s">
        <v>126</v>
      </c>
      <c r="K3285" s="53" t="s">
        <v>51</v>
      </c>
      <c r="L3285" s="53"/>
      <c r="M3285" s="53">
        <v>9.0</v>
      </c>
      <c r="N3285" s="53" t="s">
        <v>52</v>
      </c>
      <c r="O3285" s="25">
        <v>0.01</v>
      </c>
      <c r="P3285" s="25">
        <f>'LISTA DOS ITENS'!$O3285*'LISTA DOS ITENS'!$M3285</f>
        <v>0.09</v>
      </c>
      <c r="Q3285" s="25">
        <v>166.78</v>
      </c>
      <c r="R3285" s="25">
        <f>'LISTA DOS ITENS'!$Q3285*'LISTA DOS ITENS'!$M3285</f>
        <v>1501.02</v>
      </c>
      <c r="S3285" s="56">
        <f>IF('LISTA DOS ITENS'!$P3285&gt;'LISTA DOS ITENS'!$R3285,'LISTA DOS ITENS'!$P3285,'LISTA DOS ITENS'!$R3285)</f>
        <v>1501.02</v>
      </c>
      <c r="T3285" s="25">
        <v>21.63250296061758</v>
      </c>
      <c r="U3285" s="25">
        <f>'LISTA DOS ITENS'!$T3285*'LISTA DOS ITENS'!$M3285</f>
        <v>194.6925266</v>
      </c>
      <c r="V3285" s="56">
        <f t="array" ref="V3285">INDEX('RESUMO - LOTES E VMA'!$F$3:$F$181,MATCH('LISTA DOS ITENS'!$D3285,'RESUMO - LOTES E VMA'!$A$3:$A$181,0))</f>
        <v>16668.20773</v>
      </c>
      <c r="W3285" s="57">
        <f>'LISTA DOS ITENS'!$U3285/'LISTA DOS ITENS'!$V3285</f>
        <v>0.01168047158</v>
      </c>
      <c r="X3285" s="53" t="s">
        <v>53</v>
      </c>
      <c r="Y3285" s="53" t="s">
        <v>290</v>
      </c>
      <c r="Z3285" s="58" t="str">
        <f>'LISTA DOS ITENS'!$F3285&amp;"-"&amp;'LISTA DOS ITENS'!$H3285&amp;"-"&amp;'LISTA DOS ITENS'!$J3285&amp;"-"&amp;'LISTA DOS ITENS'!$K3285&amp;"-"&amp;'LISTA DOS ITENS'!$I3285</f>
        <v>10385669-2101-0026-A RECUPER-</v>
      </c>
      <c r="AA3285" s="59" t="str">
        <f t="array" ref="AA3285">INDEX('RESUMO - LOTES E VMA'!$M$3:$M$181,MATCH('LISTA DOS ITENS'!$D3285,'RESUMO - LOTES E VMA'!$A$3:$A$181,0))</f>
        <v>Para Leilão</v>
      </c>
      <c r="AB3285" s="60">
        <f t="array" ref="AB3285">INDEX('RESUMO - LOTES E VMA'!$J$3:$J$181,MATCH('LISTA DOS ITENS'!$D3285,'RESUMO - LOTES E VMA'!$A$3:$A$181,0))</f>
        <v>0.1221140488</v>
      </c>
      <c r="AC3285" s="29" t="str">
        <f t="array" ref="AC3285">INDEX('RESUMO - LOTES E VMA'!$L$3:$L$181,MATCH('LISTA DOS ITENS'!$D3285,'RESUMO - LOTES E VMA'!$A$3:$A$181,0))</f>
        <v>1% do Valor de Comparação do VMA</v>
      </c>
      <c r="AD3285" s="53" t="str">
        <f>VLOOKUP(Tabela1[[#This Row],[Índice]],[1]Planilha1!$A:$A,1,0)</f>
        <v>#ERROR!</v>
      </c>
    </row>
    <row r="3286" ht="15.75" customHeight="1">
      <c r="A3286" s="52">
        <v>262290.0</v>
      </c>
      <c r="B3286" s="53" t="s">
        <v>70</v>
      </c>
      <c r="C3286" s="53" t="s">
        <v>71</v>
      </c>
      <c r="D3286" s="22">
        <v>207557.0</v>
      </c>
      <c r="E3286" s="53" t="s">
        <v>119</v>
      </c>
      <c r="F3286" s="54">
        <v>1.0385669E7</v>
      </c>
      <c r="G3286" s="53" t="s">
        <v>2190</v>
      </c>
      <c r="H3286" s="55">
        <v>2101.0</v>
      </c>
      <c r="I3286" s="55"/>
      <c r="J3286" s="55" t="s">
        <v>126</v>
      </c>
      <c r="K3286" s="53" t="s">
        <v>73</v>
      </c>
      <c r="L3286" s="53"/>
      <c r="M3286" s="53">
        <v>5.0</v>
      </c>
      <c r="N3286" s="53" t="s">
        <v>52</v>
      </c>
      <c r="O3286" s="25">
        <v>166.778</v>
      </c>
      <c r="P3286" s="25">
        <f>'LISTA DOS ITENS'!$O3286*'LISTA DOS ITENS'!$M3286</f>
        <v>833.89</v>
      </c>
      <c r="Q3286" s="25">
        <v>166.78</v>
      </c>
      <c r="R3286" s="25">
        <f>'LISTA DOS ITENS'!$Q3286*'LISTA DOS ITENS'!$M3286</f>
        <v>833.9</v>
      </c>
      <c r="S3286" s="56">
        <f>IF('LISTA DOS ITENS'!$P3286&gt;'LISTA DOS ITENS'!$R3286,'LISTA DOS ITENS'!$P3286,'LISTA DOS ITENS'!$R3286)</f>
        <v>833.9</v>
      </c>
      <c r="T3286" s="25">
        <v>21.63250296061758</v>
      </c>
      <c r="U3286" s="25">
        <f>'LISTA DOS ITENS'!$T3286*'LISTA DOS ITENS'!$M3286</f>
        <v>108.1625148</v>
      </c>
      <c r="V3286" s="56">
        <f t="array" ref="V3286">INDEX('RESUMO - LOTES E VMA'!$F$3:$F$181,MATCH('LISTA DOS ITENS'!$D3286,'RESUMO - LOTES E VMA'!$A$3:$A$181,0))</f>
        <v>16668.20773</v>
      </c>
      <c r="W3286" s="57">
        <f>'LISTA DOS ITENS'!$U3286/'LISTA DOS ITENS'!$V3286</f>
        <v>0.006489150878</v>
      </c>
      <c r="X3286" s="53" t="s">
        <v>53</v>
      </c>
      <c r="Y3286" s="53" t="s">
        <v>290</v>
      </c>
      <c r="Z3286" s="58" t="str">
        <f>'LISTA DOS ITENS'!$F3286&amp;"-"&amp;'LISTA DOS ITENS'!$H3286&amp;"-"&amp;'LISTA DOS ITENS'!$J3286&amp;"-"&amp;'LISTA DOS ITENS'!$K3286&amp;"-"&amp;'LISTA DOS ITENS'!$I3286</f>
        <v>10385669-2101-0026-CONS/NAC-</v>
      </c>
      <c r="AA3286" s="59" t="str">
        <f t="array" ref="AA3286">INDEX('RESUMO - LOTES E VMA'!$M$3:$M$181,MATCH('LISTA DOS ITENS'!$D3286,'RESUMO - LOTES E VMA'!$A$3:$A$181,0))</f>
        <v>Para Leilão</v>
      </c>
      <c r="AB3286" s="60">
        <f t="array" ref="AB3286">INDEX('RESUMO - LOTES E VMA'!$J$3:$J$181,MATCH('LISTA DOS ITENS'!$D3286,'RESUMO - LOTES E VMA'!$A$3:$A$181,0))</f>
        <v>0.1221140488</v>
      </c>
      <c r="AC3286" s="29" t="str">
        <f t="array" ref="AC3286">INDEX('RESUMO - LOTES E VMA'!$L$3:$L$181,MATCH('LISTA DOS ITENS'!$D3286,'RESUMO - LOTES E VMA'!$A$3:$A$181,0))</f>
        <v>1% do Valor de Comparação do VMA</v>
      </c>
      <c r="AD3286" s="53" t="str">
        <f>VLOOKUP(Tabela1[[#This Row],[Índice]],[1]Planilha1!$A:$A,1,0)</f>
        <v>#ERROR!</v>
      </c>
    </row>
    <row r="3287" ht="15.75" customHeight="1">
      <c r="A3287" s="52">
        <v>262291.0</v>
      </c>
      <c r="B3287" s="53" t="s">
        <v>70</v>
      </c>
      <c r="C3287" s="53" t="s">
        <v>71</v>
      </c>
      <c r="D3287" s="22">
        <v>207557.0</v>
      </c>
      <c r="E3287" s="53" t="s">
        <v>119</v>
      </c>
      <c r="F3287" s="54">
        <v>1.0385669E7</v>
      </c>
      <c r="G3287" s="53" t="s">
        <v>2190</v>
      </c>
      <c r="H3287" s="55">
        <v>2101.0</v>
      </c>
      <c r="I3287" s="55" t="s">
        <v>81</v>
      </c>
      <c r="J3287" s="55" t="s">
        <v>126</v>
      </c>
      <c r="K3287" s="53" t="s">
        <v>73</v>
      </c>
      <c r="L3287" s="53"/>
      <c r="M3287" s="53">
        <v>4.0</v>
      </c>
      <c r="N3287" s="53" t="s">
        <v>52</v>
      </c>
      <c r="O3287" s="25">
        <v>72.86</v>
      </c>
      <c r="P3287" s="25">
        <f>'LISTA DOS ITENS'!$O3287*'LISTA DOS ITENS'!$M3287</f>
        <v>291.44</v>
      </c>
      <c r="Q3287" s="25">
        <v>166.78</v>
      </c>
      <c r="R3287" s="25">
        <f>'LISTA DOS ITENS'!$Q3287*'LISTA DOS ITENS'!$M3287</f>
        <v>667.12</v>
      </c>
      <c r="S3287" s="56">
        <f>IF('LISTA DOS ITENS'!$P3287&gt;'LISTA DOS ITENS'!$R3287,'LISTA DOS ITENS'!$P3287,'LISTA DOS ITENS'!$R3287)</f>
        <v>667.12</v>
      </c>
      <c r="T3287" s="25">
        <v>21.63250296061758</v>
      </c>
      <c r="U3287" s="25">
        <f>'LISTA DOS ITENS'!$T3287*'LISTA DOS ITENS'!$M3287</f>
        <v>86.53001184</v>
      </c>
      <c r="V3287" s="56">
        <f t="array" ref="V3287">INDEX('RESUMO - LOTES E VMA'!$F$3:$F$181,MATCH('LISTA DOS ITENS'!$D3287,'RESUMO - LOTES E VMA'!$A$3:$A$181,0))</f>
        <v>16668.20773</v>
      </c>
      <c r="W3287" s="57">
        <f>'LISTA DOS ITENS'!$U3287/'LISTA DOS ITENS'!$V3287</f>
        <v>0.005191320703</v>
      </c>
      <c r="X3287" s="53" t="s">
        <v>53</v>
      </c>
      <c r="Y3287" s="53" t="s">
        <v>290</v>
      </c>
      <c r="Z3287" s="58" t="str">
        <f>'LISTA DOS ITENS'!$F3287&amp;"-"&amp;'LISTA DOS ITENS'!$H3287&amp;"-"&amp;'LISTA DOS ITENS'!$J3287&amp;"-"&amp;'LISTA DOS ITENS'!$K3287&amp;"-"&amp;'LISTA DOS ITENS'!$I3287</f>
        <v>10385669-2101-0026-CONS/NAC-ED-1000-01.01</v>
      </c>
      <c r="AA3287" s="59" t="str">
        <f t="array" ref="AA3287">INDEX('RESUMO - LOTES E VMA'!$M$3:$M$181,MATCH('LISTA DOS ITENS'!$D3287,'RESUMO - LOTES E VMA'!$A$3:$A$181,0))</f>
        <v>Para Leilão</v>
      </c>
      <c r="AB3287" s="60">
        <f t="array" ref="AB3287">INDEX('RESUMO - LOTES E VMA'!$J$3:$J$181,MATCH('LISTA DOS ITENS'!$D3287,'RESUMO - LOTES E VMA'!$A$3:$A$181,0))</f>
        <v>0.1221140488</v>
      </c>
      <c r="AC3287" s="29" t="str">
        <f t="array" ref="AC3287">INDEX('RESUMO - LOTES E VMA'!$L$3:$L$181,MATCH('LISTA DOS ITENS'!$D3287,'RESUMO - LOTES E VMA'!$A$3:$A$181,0))</f>
        <v>1% do Valor de Comparação do VMA</v>
      </c>
      <c r="AD3287" s="53" t="str">
        <f>VLOOKUP(Tabela1[[#This Row],[Índice]],[1]Planilha1!$A:$A,1,0)</f>
        <v>#ERROR!</v>
      </c>
    </row>
    <row r="3288" ht="15.75" customHeight="1">
      <c r="A3288" s="52">
        <v>262292.0</v>
      </c>
      <c r="B3288" s="53" t="s">
        <v>70</v>
      </c>
      <c r="C3288" s="53" t="s">
        <v>71</v>
      </c>
      <c r="D3288" s="22">
        <v>207557.0</v>
      </c>
      <c r="E3288" s="53" t="s">
        <v>119</v>
      </c>
      <c r="F3288" s="54">
        <v>1.0385669E7</v>
      </c>
      <c r="G3288" s="53" t="s">
        <v>2190</v>
      </c>
      <c r="H3288" s="55">
        <v>2101.0</v>
      </c>
      <c r="I3288" s="55" t="s">
        <v>130</v>
      </c>
      <c r="J3288" s="55" t="s">
        <v>126</v>
      </c>
      <c r="K3288" s="53" t="s">
        <v>73</v>
      </c>
      <c r="L3288" s="53"/>
      <c r="M3288" s="53">
        <v>1.0</v>
      </c>
      <c r="N3288" s="53" t="s">
        <v>52</v>
      </c>
      <c r="O3288" s="25">
        <v>71.94</v>
      </c>
      <c r="P3288" s="25">
        <f>'LISTA DOS ITENS'!$O3288*'LISTA DOS ITENS'!$M3288</f>
        <v>71.94</v>
      </c>
      <c r="Q3288" s="25">
        <v>166.78</v>
      </c>
      <c r="R3288" s="25">
        <f>'LISTA DOS ITENS'!$Q3288*'LISTA DOS ITENS'!$M3288</f>
        <v>166.78</v>
      </c>
      <c r="S3288" s="56">
        <f>IF('LISTA DOS ITENS'!$P3288&gt;'LISTA DOS ITENS'!$R3288,'LISTA DOS ITENS'!$P3288,'LISTA DOS ITENS'!$R3288)</f>
        <v>166.78</v>
      </c>
      <c r="T3288" s="25">
        <v>21.63250296061758</v>
      </c>
      <c r="U3288" s="25">
        <f>'LISTA DOS ITENS'!$T3288*'LISTA DOS ITENS'!$M3288</f>
        <v>21.63250296</v>
      </c>
      <c r="V3288" s="56">
        <f t="array" ref="V3288">INDEX('RESUMO - LOTES E VMA'!$F$3:$F$181,MATCH('LISTA DOS ITENS'!$D3288,'RESUMO - LOTES E VMA'!$A$3:$A$181,0))</f>
        <v>16668.20773</v>
      </c>
      <c r="W3288" s="57">
        <f>'LISTA DOS ITENS'!$U3288/'LISTA DOS ITENS'!$V3288</f>
        <v>0.001297830176</v>
      </c>
      <c r="X3288" s="53" t="s">
        <v>53</v>
      </c>
      <c r="Y3288" s="53" t="s">
        <v>290</v>
      </c>
      <c r="Z3288" s="58" t="str">
        <f>'LISTA DOS ITENS'!$F3288&amp;"-"&amp;'LISTA DOS ITENS'!$H3288&amp;"-"&amp;'LISTA DOS ITENS'!$J3288&amp;"-"&amp;'LISTA DOS ITENS'!$K3288&amp;"-"&amp;'LISTA DOS ITENS'!$I3288</f>
        <v>10385669-2101-0026-CONS/NAC-ED-1000-01.02</v>
      </c>
      <c r="AA3288" s="59" t="str">
        <f t="array" ref="AA3288">INDEX('RESUMO - LOTES E VMA'!$M$3:$M$181,MATCH('LISTA DOS ITENS'!$D3288,'RESUMO - LOTES E VMA'!$A$3:$A$181,0))</f>
        <v>Para Leilão</v>
      </c>
      <c r="AB3288" s="60">
        <f t="array" ref="AB3288">INDEX('RESUMO - LOTES E VMA'!$J$3:$J$181,MATCH('LISTA DOS ITENS'!$D3288,'RESUMO - LOTES E VMA'!$A$3:$A$181,0))</f>
        <v>0.1221140488</v>
      </c>
      <c r="AC3288" s="29" t="str">
        <f t="array" ref="AC3288">INDEX('RESUMO - LOTES E VMA'!$L$3:$L$181,MATCH('LISTA DOS ITENS'!$D3288,'RESUMO - LOTES E VMA'!$A$3:$A$181,0))</f>
        <v>1% do Valor de Comparação do VMA</v>
      </c>
      <c r="AD3288" s="53" t="str">
        <f>VLOOKUP(Tabela1[[#This Row],[Índice]],[1]Planilha1!$A:$A,1,0)</f>
        <v>#ERROR!</v>
      </c>
    </row>
    <row r="3289" ht="15.75" customHeight="1">
      <c r="A3289" s="52">
        <v>262293.0</v>
      </c>
      <c r="B3289" s="53" t="s">
        <v>70</v>
      </c>
      <c r="C3289" s="53" t="s">
        <v>71</v>
      </c>
      <c r="D3289" s="22">
        <v>207557.0</v>
      </c>
      <c r="E3289" s="53" t="s">
        <v>119</v>
      </c>
      <c r="F3289" s="54">
        <v>1.0385669E7</v>
      </c>
      <c r="G3289" s="53" t="s">
        <v>2190</v>
      </c>
      <c r="H3289" s="55">
        <v>2101.0</v>
      </c>
      <c r="I3289" s="55"/>
      <c r="J3289" s="55" t="s">
        <v>126</v>
      </c>
      <c r="K3289" s="53" t="s">
        <v>80</v>
      </c>
      <c r="L3289" s="53"/>
      <c r="M3289" s="53">
        <v>2.0</v>
      </c>
      <c r="N3289" s="53" t="s">
        <v>52</v>
      </c>
      <c r="O3289" s="25">
        <v>72.865</v>
      </c>
      <c r="P3289" s="25">
        <f>'LISTA DOS ITENS'!$O3289*'LISTA DOS ITENS'!$M3289</f>
        <v>145.73</v>
      </c>
      <c r="Q3289" s="25">
        <v>166.78</v>
      </c>
      <c r="R3289" s="25">
        <f>'LISTA DOS ITENS'!$Q3289*'LISTA DOS ITENS'!$M3289</f>
        <v>333.56</v>
      </c>
      <c r="S3289" s="56">
        <f>IF('LISTA DOS ITENS'!$P3289&gt;'LISTA DOS ITENS'!$R3289,'LISTA DOS ITENS'!$P3289,'LISTA DOS ITENS'!$R3289)</f>
        <v>333.56</v>
      </c>
      <c r="T3289" s="25">
        <v>21.63250296061758</v>
      </c>
      <c r="U3289" s="25">
        <f>'LISTA DOS ITENS'!$T3289*'LISTA DOS ITENS'!$M3289</f>
        <v>43.26500592</v>
      </c>
      <c r="V3289" s="56">
        <f t="array" ref="V3289">INDEX('RESUMO - LOTES E VMA'!$F$3:$F$181,MATCH('LISTA DOS ITENS'!$D3289,'RESUMO - LOTES E VMA'!$A$3:$A$181,0))</f>
        <v>16668.20773</v>
      </c>
      <c r="W3289" s="57">
        <f>'LISTA DOS ITENS'!$U3289/'LISTA DOS ITENS'!$V3289</f>
        <v>0.002595660351</v>
      </c>
      <c r="X3289" s="53" t="s">
        <v>53</v>
      </c>
      <c r="Y3289" s="53" t="s">
        <v>290</v>
      </c>
      <c r="Z3289" s="58" t="str">
        <f>'LISTA DOS ITENS'!$F3289&amp;"-"&amp;'LISTA DOS ITENS'!$H3289&amp;"-"&amp;'LISTA DOS ITENS'!$J3289&amp;"-"&amp;'LISTA DOS ITENS'!$K3289&amp;"-"&amp;'LISTA DOS ITENS'!$I3289</f>
        <v>10385669-2101-0026-IMOB/NAC-</v>
      </c>
      <c r="AA3289" s="59" t="str">
        <f t="array" ref="AA3289">INDEX('RESUMO - LOTES E VMA'!$M$3:$M$181,MATCH('LISTA DOS ITENS'!$D3289,'RESUMO - LOTES E VMA'!$A$3:$A$181,0))</f>
        <v>Para Leilão</v>
      </c>
      <c r="AB3289" s="60">
        <f t="array" ref="AB3289">INDEX('RESUMO - LOTES E VMA'!$J$3:$J$181,MATCH('LISTA DOS ITENS'!$D3289,'RESUMO - LOTES E VMA'!$A$3:$A$181,0))</f>
        <v>0.1221140488</v>
      </c>
      <c r="AC3289" s="29" t="str">
        <f t="array" ref="AC3289">INDEX('RESUMO - LOTES E VMA'!$L$3:$L$181,MATCH('LISTA DOS ITENS'!$D3289,'RESUMO - LOTES E VMA'!$A$3:$A$181,0))</f>
        <v>1% do Valor de Comparação do VMA</v>
      </c>
      <c r="AD3289" s="53" t="str">
        <f>VLOOKUP(Tabela1[[#This Row],[Índice]],[1]Planilha1!$A:$A,1,0)</f>
        <v>#ERROR!</v>
      </c>
    </row>
    <row r="3290" ht="15.75" customHeight="1">
      <c r="A3290" s="52">
        <v>262294.0</v>
      </c>
      <c r="B3290" s="53" t="s">
        <v>70</v>
      </c>
      <c r="C3290" s="53" t="s">
        <v>71</v>
      </c>
      <c r="D3290" s="22">
        <v>207557.0</v>
      </c>
      <c r="E3290" s="53" t="s">
        <v>119</v>
      </c>
      <c r="F3290" s="54">
        <v>1.0385669E7</v>
      </c>
      <c r="G3290" s="53" t="s">
        <v>2190</v>
      </c>
      <c r="H3290" s="55">
        <v>2101.0</v>
      </c>
      <c r="I3290" s="55" t="s">
        <v>81</v>
      </c>
      <c r="J3290" s="55" t="s">
        <v>126</v>
      </c>
      <c r="K3290" s="53" t="s">
        <v>80</v>
      </c>
      <c r="L3290" s="53"/>
      <c r="M3290" s="53">
        <v>33.0</v>
      </c>
      <c r="N3290" s="53" t="s">
        <v>52</v>
      </c>
      <c r="O3290" s="25">
        <v>72.6230303030303</v>
      </c>
      <c r="P3290" s="25">
        <f>'LISTA DOS ITENS'!$O3290*'LISTA DOS ITENS'!$M3290</f>
        <v>2396.56</v>
      </c>
      <c r="Q3290" s="25">
        <v>166.78</v>
      </c>
      <c r="R3290" s="25">
        <f>'LISTA DOS ITENS'!$Q3290*'LISTA DOS ITENS'!$M3290</f>
        <v>5503.74</v>
      </c>
      <c r="S3290" s="56">
        <f>IF('LISTA DOS ITENS'!$P3290&gt;'LISTA DOS ITENS'!$R3290,'LISTA DOS ITENS'!$P3290,'LISTA DOS ITENS'!$R3290)</f>
        <v>5503.74</v>
      </c>
      <c r="T3290" s="25">
        <v>21.63250296061758</v>
      </c>
      <c r="U3290" s="25">
        <f>'LISTA DOS ITENS'!$T3290*'LISTA DOS ITENS'!$M3290</f>
        <v>713.8725977</v>
      </c>
      <c r="V3290" s="56">
        <f t="array" ref="V3290">INDEX('RESUMO - LOTES E VMA'!$F$3:$F$181,MATCH('LISTA DOS ITENS'!$D3290,'RESUMO - LOTES E VMA'!$A$3:$A$181,0))</f>
        <v>16668.20773</v>
      </c>
      <c r="W3290" s="57">
        <f>'LISTA DOS ITENS'!$U3290/'LISTA DOS ITENS'!$V3290</f>
        <v>0.0428283958</v>
      </c>
      <c r="X3290" s="53" t="s">
        <v>53</v>
      </c>
      <c r="Y3290" s="53" t="s">
        <v>290</v>
      </c>
      <c r="Z3290" s="58" t="str">
        <f>'LISTA DOS ITENS'!$F3290&amp;"-"&amp;'LISTA DOS ITENS'!$H3290&amp;"-"&amp;'LISTA DOS ITENS'!$J3290&amp;"-"&amp;'LISTA DOS ITENS'!$K3290&amp;"-"&amp;'LISTA DOS ITENS'!$I3290</f>
        <v>10385669-2101-0026-IMOB/NAC-ED-1000-01.01</v>
      </c>
      <c r="AA3290" s="59" t="str">
        <f t="array" ref="AA3290">INDEX('RESUMO - LOTES E VMA'!$M$3:$M$181,MATCH('LISTA DOS ITENS'!$D3290,'RESUMO - LOTES E VMA'!$A$3:$A$181,0))</f>
        <v>Para Leilão</v>
      </c>
      <c r="AB3290" s="60">
        <f t="array" ref="AB3290">INDEX('RESUMO - LOTES E VMA'!$J$3:$J$181,MATCH('LISTA DOS ITENS'!$D3290,'RESUMO - LOTES E VMA'!$A$3:$A$181,0))</f>
        <v>0.1221140488</v>
      </c>
      <c r="AC3290" s="29" t="str">
        <f t="array" ref="AC3290">INDEX('RESUMO - LOTES E VMA'!$L$3:$L$181,MATCH('LISTA DOS ITENS'!$D3290,'RESUMO - LOTES E VMA'!$A$3:$A$181,0))</f>
        <v>1% do Valor de Comparação do VMA</v>
      </c>
      <c r="AD3290" s="53" t="str">
        <f>VLOOKUP(Tabela1[[#This Row],[Índice]],[1]Planilha1!$A:$A,1,0)</f>
        <v>#ERROR!</v>
      </c>
    </row>
    <row r="3291" ht="15.75" customHeight="1">
      <c r="A3291" s="52">
        <v>262295.0</v>
      </c>
      <c r="B3291" s="53" t="s">
        <v>70</v>
      </c>
      <c r="C3291" s="53" t="s">
        <v>71</v>
      </c>
      <c r="D3291" s="22">
        <v>207557.0</v>
      </c>
      <c r="E3291" s="53" t="s">
        <v>119</v>
      </c>
      <c r="F3291" s="54">
        <v>1.0385669E7</v>
      </c>
      <c r="G3291" s="53" t="s">
        <v>2190</v>
      </c>
      <c r="H3291" s="55">
        <v>2101.0</v>
      </c>
      <c r="I3291" s="55"/>
      <c r="J3291" s="55" t="s">
        <v>126</v>
      </c>
      <c r="K3291" s="53" t="s">
        <v>57</v>
      </c>
      <c r="L3291" s="53"/>
      <c r="M3291" s="53">
        <v>4.0</v>
      </c>
      <c r="N3291" s="53" t="s">
        <v>52</v>
      </c>
      <c r="O3291" s="25">
        <v>1.0</v>
      </c>
      <c r="P3291" s="25">
        <f>'LISTA DOS ITENS'!$O3291*'LISTA DOS ITENS'!$M3291</f>
        <v>4</v>
      </c>
      <c r="Q3291" s="25">
        <v>166.78</v>
      </c>
      <c r="R3291" s="25">
        <f>'LISTA DOS ITENS'!$Q3291*'LISTA DOS ITENS'!$M3291</f>
        <v>667.12</v>
      </c>
      <c r="S3291" s="56">
        <f>IF('LISTA DOS ITENS'!$P3291&gt;'LISTA DOS ITENS'!$R3291,'LISTA DOS ITENS'!$P3291,'LISTA DOS ITENS'!$R3291)</f>
        <v>667.12</v>
      </c>
      <c r="T3291" s="25">
        <v>21.63250296061758</v>
      </c>
      <c r="U3291" s="25">
        <f>'LISTA DOS ITENS'!$T3291*'LISTA DOS ITENS'!$M3291</f>
        <v>86.53001184</v>
      </c>
      <c r="V3291" s="56">
        <f t="array" ref="V3291">INDEX('RESUMO - LOTES E VMA'!$F$3:$F$181,MATCH('LISTA DOS ITENS'!$D3291,'RESUMO - LOTES E VMA'!$A$3:$A$181,0))</f>
        <v>16668.20773</v>
      </c>
      <c r="W3291" s="57">
        <f>'LISTA DOS ITENS'!$U3291/'LISTA DOS ITENS'!$V3291</f>
        <v>0.005191320703</v>
      </c>
      <c r="X3291" s="53" t="s">
        <v>53</v>
      </c>
      <c r="Y3291" s="53" t="s">
        <v>290</v>
      </c>
      <c r="Z3291" s="58" t="str">
        <f>'LISTA DOS ITENS'!$F3291&amp;"-"&amp;'LISTA DOS ITENS'!$H3291&amp;"-"&amp;'LISTA DOS ITENS'!$J3291&amp;"-"&amp;'LISTA DOS ITENS'!$K3291&amp;"-"&amp;'LISTA DOS ITENS'!$I3291</f>
        <v>10385669-2101-0026-USADO-</v>
      </c>
      <c r="AA3291" s="59" t="str">
        <f t="array" ref="AA3291">INDEX('RESUMO - LOTES E VMA'!$M$3:$M$181,MATCH('LISTA DOS ITENS'!$D3291,'RESUMO - LOTES E VMA'!$A$3:$A$181,0))</f>
        <v>Para Leilão</v>
      </c>
      <c r="AB3291" s="60">
        <f t="array" ref="AB3291">INDEX('RESUMO - LOTES E VMA'!$J$3:$J$181,MATCH('LISTA DOS ITENS'!$D3291,'RESUMO - LOTES E VMA'!$A$3:$A$181,0))</f>
        <v>0.1221140488</v>
      </c>
      <c r="AC3291" s="29" t="str">
        <f t="array" ref="AC3291">INDEX('RESUMO - LOTES E VMA'!$L$3:$L$181,MATCH('LISTA DOS ITENS'!$D3291,'RESUMO - LOTES E VMA'!$A$3:$A$181,0))</f>
        <v>1% do Valor de Comparação do VMA</v>
      </c>
      <c r="AD3291" s="53" t="str">
        <f>VLOOKUP(Tabela1[[#This Row],[Índice]],[1]Planilha1!$A:$A,1,0)</f>
        <v>#ERROR!</v>
      </c>
    </row>
    <row r="3292" ht="15.75" customHeight="1">
      <c r="A3292" s="52">
        <v>262296.0</v>
      </c>
      <c r="B3292" s="53" t="s">
        <v>70</v>
      </c>
      <c r="C3292" s="53" t="s">
        <v>71</v>
      </c>
      <c r="D3292" s="22">
        <v>207557.0</v>
      </c>
      <c r="E3292" s="53" t="s">
        <v>119</v>
      </c>
      <c r="F3292" s="54">
        <v>1.0589729E7</v>
      </c>
      <c r="G3292" s="53" t="s">
        <v>2187</v>
      </c>
      <c r="H3292" s="55">
        <v>2101.0</v>
      </c>
      <c r="I3292" s="55"/>
      <c r="J3292" s="55" t="s">
        <v>126</v>
      </c>
      <c r="K3292" s="53" t="s">
        <v>73</v>
      </c>
      <c r="L3292" s="53"/>
      <c r="M3292" s="53">
        <v>9.0</v>
      </c>
      <c r="N3292" s="53" t="s">
        <v>52</v>
      </c>
      <c r="O3292" s="25">
        <v>230.58000000000004</v>
      </c>
      <c r="P3292" s="25">
        <f>'LISTA DOS ITENS'!$O3292*'LISTA DOS ITENS'!$M3292</f>
        <v>2075.22</v>
      </c>
      <c r="Q3292" s="25">
        <v>230.58</v>
      </c>
      <c r="R3292" s="25">
        <f>'LISTA DOS ITENS'!$Q3292*'LISTA DOS ITENS'!$M3292</f>
        <v>2075.22</v>
      </c>
      <c r="S3292" s="56">
        <f>IF('LISTA DOS ITENS'!$P3292&gt;'LISTA DOS ITENS'!$R3292,'LISTA DOS ITENS'!$P3292,'LISTA DOS ITENS'!$R3292)</f>
        <v>2075.22</v>
      </c>
      <c r="T3292" s="25">
        <v>26.96786882069835</v>
      </c>
      <c r="U3292" s="25">
        <f>'LISTA DOS ITENS'!$T3292*'LISTA DOS ITENS'!$M3292</f>
        <v>242.7108194</v>
      </c>
      <c r="V3292" s="56">
        <f t="array" ref="V3292">INDEX('RESUMO - LOTES E VMA'!$F$3:$F$181,MATCH('LISTA DOS ITENS'!$D3292,'RESUMO - LOTES E VMA'!$A$3:$A$181,0))</f>
        <v>16668.20773</v>
      </c>
      <c r="W3292" s="57">
        <f>'LISTA DOS ITENS'!$U3292/'LISTA DOS ITENS'!$V3292</f>
        <v>0.01456130277</v>
      </c>
      <c r="X3292" s="53" t="s">
        <v>53</v>
      </c>
      <c r="Y3292" s="53" t="s">
        <v>290</v>
      </c>
      <c r="Z3292" s="58" t="str">
        <f>'LISTA DOS ITENS'!$F3292&amp;"-"&amp;'LISTA DOS ITENS'!$H3292&amp;"-"&amp;'LISTA DOS ITENS'!$J3292&amp;"-"&amp;'LISTA DOS ITENS'!$K3292&amp;"-"&amp;'LISTA DOS ITENS'!$I3292</f>
        <v>10589729-2101-0026-CONS/NAC-</v>
      </c>
      <c r="AA3292" s="59" t="str">
        <f t="array" ref="AA3292">INDEX('RESUMO - LOTES E VMA'!$M$3:$M$181,MATCH('LISTA DOS ITENS'!$D3292,'RESUMO - LOTES E VMA'!$A$3:$A$181,0))</f>
        <v>Para Leilão</v>
      </c>
      <c r="AB3292" s="60">
        <f t="array" ref="AB3292">INDEX('RESUMO - LOTES E VMA'!$J$3:$J$181,MATCH('LISTA DOS ITENS'!$D3292,'RESUMO - LOTES E VMA'!$A$3:$A$181,0))</f>
        <v>0.1221140488</v>
      </c>
      <c r="AC3292" s="29" t="str">
        <f t="array" ref="AC3292">INDEX('RESUMO - LOTES E VMA'!$L$3:$L$181,MATCH('LISTA DOS ITENS'!$D3292,'RESUMO - LOTES E VMA'!$A$3:$A$181,0))</f>
        <v>1% do Valor de Comparação do VMA</v>
      </c>
      <c r="AD3292" s="53" t="str">
        <f>VLOOKUP(Tabela1[[#This Row],[Índice]],[1]Planilha1!$A:$A,1,0)</f>
        <v>#ERROR!</v>
      </c>
    </row>
    <row r="3293" ht="15.75" customHeight="1">
      <c r="A3293" s="52">
        <v>262297.0</v>
      </c>
      <c r="B3293" s="53" t="s">
        <v>70</v>
      </c>
      <c r="C3293" s="53" t="s">
        <v>71</v>
      </c>
      <c r="D3293" s="22">
        <v>207557.0</v>
      </c>
      <c r="E3293" s="53" t="s">
        <v>119</v>
      </c>
      <c r="F3293" s="54">
        <v>1.0004311E7</v>
      </c>
      <c r="G3293" s="53" t="s">
        <v>2183</v>
      </c>
      <c r="H3293" s="55">
        <v>2101.0</v>
      </c>
      <c r="I3293" s="55"/>
      <c r="J3293" s="55" t="s">
        <v>121</v>
      </c>
      <c r="K3293" s="53" t="s">
        <v>73</v>
      </c>
      <c r="L3293" s="53"/>
      <c r="M3293" s="53">
        <v>50.0</v>
      </c>
      <c r="N3293" s="53" t="s">
        <v>52</v>
      </c>
      <c r="O3293" s="25">
        <v>35.4452</v>
      </c>
      <c r="P3293" s="25">
        <f>'LISTA DOS ITENS'!$O3293*'LISTA DOS ITENS'!$M3293</f>
        <v>1772.26</v>
      </c>
      <c r="Q3293" s="25">
        <v>86.35</v>
      </c>
      <c r="R3293" s="25">
        <f>'LISTA DOS ITENS'!$Q3293*'LISTA DOS ITENS'!$M3293</f>
        <v>4317.5</v>
      </c>
      <c r="S3293" s="56">
        <f>IF('LISTA DOS ITENS'!$P3293&gt;'LISTA DOS ITENS'!$R3293,'LISTA DOS ITENS'!$P3293,'LISTA DOS ITENS'!$R3293)</f>
        <v>4317.5</v>
      </c>
      <c r="T3293" s="25">
        <v>10.530490065784388</v>
      </c>
      <c r="U3293" s="25">
        <f>'LISTA DOS ITENS'!$T3293*'LISTA DOS ITENS'!$M3293</f>
        <v>526.5245033</v>
      </c>
      <c r="V3293" s="56">
        <f t="array" ref="V3293">INDEX('RESUMO - LOTES E VMA'!$F$3:$F$181,MATCH('LISTA DOS ITENS'!$D3293,'RESUMO - LOTES E VMA'!$A$3:$A$181,0))</f>
        <v>16668.20773</v>
      </c>
      <c r="W3293" s="57">
        <f>'LISTA DOS ITENS'!$U3293/'LISTA DOS ITENS'!$V3293</f>
        <v>0.03158854941</v>
      </c>
      <c r="X3293" s="53" t="s">
        <v>53</v>
      </c>
      <c r="Y3293" s="53" t="s">
        <v>290</v>
      </c>
      <c r="Z3293" s="58" t="str">
        <f>'LISTA DOS ITENS'!$F3293&amp;"-"&amp;'LISTA DOS ITENS'!$H3293&amp;"-"&amp;'LISTA DOS ITENS'!$J3293&amp;"-"&amp;'LISTA DOS ITENS'!$K3293&amp;"-"&amp;'LISTA DOS ITENS'!$I3293</f>
        <v>10004311-2101-A026-CONS/NAC-</v>
      </c>
      <c r="AA3293" s="59" t="str">
        <f t="array" ref="AA3293">INDEX('RESUMO - LOTES E VMA'!$M$3:$M$181,MATCH('LISTA DOS ITENS'!$D3293,'RESUMO - LOTES E VMA'!$A$3:$A$181,0))</f>
        <v>Para Leilão</v>
      </c>
      <c r="AB3293" s="60">
        <f t="array" ref="AB3293">INDEX('RESUMO - LOTES E VMA'!$J$3:$J$181,MATCH('LISTA DOS ITENS'!$D3293,'RESUMO - LOTES E VMA'!$A$3:$A$181,0))</f>
        <v>0.1221140488</v>
      </c>
      <c r="AC3293" s="29" t="str">
        <f t="array" ref="AC3293">INDEX('RESUMO - LOTES E VMA'!$L$3:$L$181,MATCH('LISTA DOS ITENS'!$D3293,'RESUMO - LOTES E VMA'!$A$3:$A$181,0))</f>
        <v>1% do Valor de Comparação do VMA</v>
      </c>
      <c r="AD3293" s="53" t="str">
        <f>VLOOKUP(Tabela1[[#This Row],[Índice]],[1]Planilha1!$A:$A,1,0)</f>
        <v>#ERROR!</v>
      </c>
    </row>
    <row r="3294" ht="15.75" customHeight="1">
      <c r="A3294" s="52">
        <v>262298.0</v>
      </c>
      <c r="B3294" s="53" t="s">
        <v>70</v>
      </c>
      <c r="C3294" s="53" t="s">
        <v>71</v>
      </c>
      <c r="D3294" s="22">
        <v>207557.0</v>
      </c>
      <c r="E3294" s="53" t="s">
        <v>119</v>
      </c>
      <c r="F3294" s="54">
        <v>1.0004311E7</v>
      </c>
      <c r="G3294" s="53" t="s">
        <v>2183</v>
      </c>
      <c r="H3294" s="55">
        <v>2101.0</v>
      </c>
      <c r="I3294" s="55" t="s">
        <v>81</v>
      </c>
      <c r="J3294" s="55" t="s">
        <v>121</v>
      </c>
      <c r="K3294" s="53" t="s">
        <v>80</v>
      </c>
      <c r="L3294" s="53"/>
      <c r="M3294" s="53">
        <v>12.0</v>
      </c>
      <c r="N3294" s="53" t="s">
        <v>52</v>
      </c>
      <c r="O3294" s="25">
        <v>303.865</v>
      </c>
      <c r="P3294" s="25">
        <f>'LISTA DOS ITENS'!$O3294*'LISTA DOS ITENS'!$M3294</f>
        <v>3646.38</v>
      </c>
      <c r="Q3294" s="25">
        <v>86.35</v>
      </c>
      <c r="R3294" s="25">
        <f>'LISTA DOS ITENS'!$Q3294*'LISTA DOS ITENS'!$M3294</f>
        <v>1036.2</v>
      </c>
      <c r="S3294" s="56">
        <f>IF('LISTA DOS ITENS'!$P3294&gt;'LISTA DOS ITENS'!$R3294,'LISTA DOS ITENS'!$P3294,'LISTA DOS ITENS'!$R3294)</f>
        <v>3646.38</v>
      </c>
      <c r="T3294" s="25">
        <v>10.530490065784388</v>
      </c>
      <c r="U3294" s="25">
        <f>'LISTA DOS ITENS'!$T3294*'LISTA DOS ITENS'!$M3294</f>
        <v>126.3658808</v>
      </c>
      <c r="V3294" s="56">
        <f t="array" ref="V3294">INDEX('RESUMO - LOTES E VMA'!$F$3:$F$181,MATCH('LISTA DOS ITENS'!$D3294,'RESUMO - LOTES E VMA'!$A$3:$A$181,0))</f>
        <v>16668.20773</v>
      </c>
      <c r="W3294" s="57">
        <f>'LISTA DOS ITENS'!$U3294/'LISTA DOS ITENS'!$V3294</f>
        <v>0.007581251858</v>
      </c>
      <c r="X3294" s="53" t="s">
        <v>53</v>
      </c>
      <c r="Y3294" s="53" t="s">
        <v>290</v>
      </c>
      <c r="Z3294" s="58" t="str">
        <f>'LISTA DOS ITENS'!$F3294&amp;"-"&amp;'LISTA DOS ITENS'!$H3294&amp;"-"&amp;'LISTA DOS ITENS'!$J3294&amp;"-"&amp;'LISTA DOS ITENS'!$K3294&amp;"-"&amp;'LISTA DOS ITENS'!$I3294</f>
        <v>10004311-2101-A026-IMOB/NAC-ED-1000-01.01</v>
      </c>
      <c r="AA3294" s="59" t="str">
        <f t="array" ref="AA3294">INDEX('RESUMO - LOTES E VMA'!$M$3:$M$181,MATCH('LISTA DOS ITENS'!$D3294,'RESUMO - LOTES E VMA'!$A$3:$A$181,0))</f>
        <v>Para Leilão</v>
      </c>
      <c r="AB3294" s="60">
        <f t="array" ref="AB3294">INDEX('RESUMO - LOTES E VMA'!$J$3:$J$181,MATCH('LISTA DOS ITENS'!$D3294,'RESUMO - LOTES E VMA'!$A$3:$A$181,0))</f>
        <v>0.1221140488</v>
      </c>
      <c r="AC3294" s="29" t="str">
        <f t="array" ref="AC3294">INDEX('RESUMO - LOTES E VMA'!$L$3:$L$181,MATCH('LISTA DOS ITENS'!$D3294,'RESUMO - LOTES E VMA'!$A$3:$A$181,0))</f>
        <v>1% do Valor de Comparação do VMA</v>
      </c>
      <c r="AD3294" s="53" t="str">
        <f>VLOOKUP(Tabela1[[#This Row],[Índice]],[1]Planilha1!$A:$A,1,0)</f>
        <v>#ERROR!</v>
      </c>
    </row>
    <row r="3295" ht="15.75" customHeight="1">
      <c r="A3295" s="52">
        <v>262299.0</v>
      </c>
      <c r="B3295" s="53" t="s">
        <v>70</v>
      </c>
      <c r="C3295" s="53" t="s">
        <v>71</v>
      </c>
      <c r="D3295" s="22">
        <v>207557.0</v>
      </c>
      <c r="E3295" s="53" t="s">
        <v>119</v>
      </c>
      <c r="F3295" s="54">
        <v>1.0004313E7</v>
      </c>
      <c r="G3295" s="53" t="s">
        <v>2188</v>
      </c>
      <c r="H3295" s="55">
        <v>2101.0</v>
      </c>
      <c r="I3295" s="55"/>
      <c r="J3295" s="55" t="s">
        <v>121</v>
      </c>
      <c r="K3295" s="53" t="s">
        <v>80</v>
      </c>
      <c r="L3295" s="53"/>
      <c r="M3295" s="53">
        <v>2.0</v>
      </c>
      <c r="N3295" s="53" t="s">
        <v>52</v>
      </c>
      <c r="O3295" s="25">
        <v>123.835</v>
      </c>
      <c r="P3295" s="25">
        <f>'LISTA DOS ITENS'!$O3295*'LISTA DOS ITENS'!$M3295</f>
        <v>247.67</v>
      </c>
      <c r="Q3295" s="25">
        <v>363.0</v>
      </c>
      <c r="R3295" s="25">
        <f>'LISTA DOS ITENS'!$Q3295*'LISTA DOS ITENS'!$M3295</f>
        <v>726</v>
      </c>
      <c r="S3295" s="56">
        <f>IF('LISTA DOS ITENS'!$P3295&gt;'LISTA DOS ITENS'!$R3295,'LISTA DOS ITENS'!$P3295,'LISTA DOS ITENS'!$R3295)</f>
        <v>726</v>
      </c>
      <c r="T3295" s="25">
        <v>3.630944368136914</v>
      </c>
      <c r="U3295" s="25">
        <f>'LISTA DOS ITENS'!$T3295*'LISTA DOS ITENS'!$M3295</f>
        <v>7.261888736</v>
      </c>
      <c r="V3295" s="56">
        <f t="array" ref="V3295">INDEX('RESUMO - LOTES E VMA'!$F$3:$F$181,MATCH('LISTA DOS ITENS'!$D3295,'RESUMO - LOTES E VMA'!$A$3:$A$181,0))</f>
        <v>16668.20773</v>
      </c>
      <c r="W3295" s="57">
        <f>'LISTA DOS ITENS'!$U3295/'LISTA DOS ITENS'!$V3295</f>
        <v>0.0004356730403</v>
      </c>
      <c r="X3295" s="53" t="s">
        <v>53</v>
      </c>
      <c r="Y3295" s="53" t="s">
        <v>290</v>
      </c>
      <c r="Z3295" s="58" t="str">
        <f>'LISTA DOS ITENS'!$F3295&amp;"-"&amp;'LISTA DOS ITENS'!$H3295&amp;"-"&amp;'LISTA DOS ITENS'!$J3295&amp;"-"&amp;'LISTA DOS ITENS'!$K3295&amp;"-"&amp;'LISTA DOS ITENS'!$I3295</f>
        <v>10004313-2101-A026-IMOB/NAC-</v>
      </c>
      <c r="AA3295" s="59" t="str">
        <f t="array" ref="AA3295">INDEX('RESUMO - LOTES E VMA'!$M$3:$M$181,MATCH('LISTA DOS ITENS'!$D3295,'RESUMO - LOTES E VMA'!$A$3:$A$181,0))</f>
        <v>Para Leilão</v>
      </c>
      <c r="AB3295" s="60">
        <f t="array" ref="AB3295">INDEX('RESUMO - LOTES E VMA'!$J$3:$J$181,MATCH('LISTA DOS ITENS'!$D3295,'RESUMO - LOTES E VMA'!$A$3:$A$181,0))</f>
        <v>0.1221140488</v>
      </c>
      <c r="AC3295" s="29" t="str">
        <f t="array" ref="AC3295">INDEX('RESUMO - LOTES E VMA'!$L$3:$L$181,MATCH('LISTA DOS ITENS'!$D3295,'RESUMO - LOTES E VMA'!$A$3:$A$181,0))</f>
        <v>1% do Valor de Comparação do VMA</v>
      </c>
      <c r="AD3295" s="53" t="str">
        <f>VLOOKUP(Tabela1[[#This Row],[Índice]],[1]Planilha1!$A:$A,1,0)</f>
        <v>#ERROR!</v>
      </c>
    </row>
    <row r="3296" ht="15.75" customHeight="1">
      <c r="A3296" s="52">
        <v>262300.0</v>
      </c>
      <c r="B3296" s="53" t="s">
        <v>70</v>
      </c>
      <c r="C3296" s="53" t="s">
        <v>71</v>
      </c>
      <c r="D3296" s="22">
        <v>207557.0</v>
      </c>
      <c r="E3296" s="53" t="s">
        <v>119</v>
      </c>
      <c r="F3296" s="54">
        <v>1.0197075E7</v>
      </c>
      <c r="G3296" s="53" t="s">
        <v>2185</v>
      </c>
      <c r="H3296" s="55">
        <v>2101.0</v>
      </c>
      <c r="I3296" s="55"/>
      <c r="J3296" s="55" t="s">
        <v>121</v>
      </c>
      <c r="K3296" s="53" t="s">
        <v>73</v>
      </c>
      <c r="L3296" s="53"/>
      <c r="M3296" s="53">
        <v>2.0</v>
      </c>
      <c r="N3296" s="53" t="s">
        <v>52</v>
      </c>
      <c r="O3296" s="25">
        <v>577.0</v>
      </c>
      <c r="P3296" s="25">
        <f>'LISTA DOS ITENS'!$O3296*'LISTA DOS ITENS'!$M3296</f>
        <v>1154</v>
      </c>
      <c r="Q3296" s="25">
        <v>577.0</v>
      </c>
      <c r="R3296" s="25">
        <f>'LISTA DOS ITENS'!$Q3296*'LISTA DOS ITENS'!$M3296</f>
        <v>1154</v>
      </c>
      <c r="S3296" s="56">
        <f>IF('LISTA DOS ITENS'!$P3296&gt;'LISTA DOS ITENS'!$R3296,'LISTA DOS ITENS'!$P3296,'LISTA DOS ITENS'!$R3296)</f>
        <v>1154</v>
      </c>
      <c r="T3296" s="25">
        <v>74.84083348288969</v>
      </c>
      <c r="U3296" s="25">
        <f>'LISTA DOS ITENS'!$T3296*'LISTA DOS ITENS'!$M3296</f>
        <v>149.681667</v>
      </c>
      <c r="V3296" s="56">
        <f t="array" ref="V3296">INDEX('RESUMO - LOTES E VMA'!$F$3:$F$181,MATCH('LISTA DOS ITENS'!$D3296,'RESUMO - LOTES E VMA'!$A$3:$A$181,0))</f>
        <v>16668.20773</v>
      </c>
      <c r="W3296" s="57">
        <f>'LISTA DOS ITENS'!$U3296/'LISTA DOS ITENS'!$V3296</f>
        <v>0.008980069689</v>
      </c>
      <c r="X3296" s="53" t="s">
        <v>53</v>
      </c>
      <c r="Y3296" s="53" t="s">
        <v>290</v>
      </c>
      <c r="Z3296" s="58" t="str">
        <f>'LISTA DOS ITENS'!$F3296&amp;"-"&amp;'LISTA DOS ITENS'!$H3296&amp;"-"&amp;'LISTA DOS ITENS'!$J3296&amp;"-"&amp;'LISTA DOS ITENS'!$K3296&amp;"-"&amp;'LISTA DOS ITENS'!$I3296</f>
        <v>10197075-2101-A026-CONS/NAC-</v>
      </c>
      <c r="AA3296" s="59" t="str">
        <f t="array" ref="AA3296">INDEX('RESUMO - LOTES E VMA'!$M$3:$M$181,MATCH('LISTA DOS ITENS'!$D3296,'RESUMO - LOTES E VMA'!$A$3:$A$181,0))</f>
        <v>Para Leilão</v>
      </c>
      <c r="AB3296" s="60">
        <f t="array" ref="AB3296">INDEX('RESUMO - LOTES E VMA'!$J$3:$J$181,MATCH('LISTA DOS ITENS'!$D3296,'RESUMO - LOTES E VMA'!$A$3:$A$181,0))</f>
        <v>0.1221140488</v>
      </c>
      <c r="AC3296" s="29" t="str">
        <f t="array" ref="AC3296">INDEX('RESUMO - LOTES E VMA'!$L$3:$L$181,MATCH('LISTA DOS ITENS'!$D3296,'RESUMO - LOTES E VMA'!$A$3:$A$181,0))</f>
        <v>1% do Valor de Comparação do VMA</v>
      </c>
      <c r="AD3296" s="53" t="str">
        <f>VLOOKUP(Tabela1[[#This Row],[Índice]],[1]Planilha1!$A:$A,1,0)</f>
        <v>#ERROR!</v>
      </c>
    </row>
    <row r="3297" ht="15.75" customHeight="1">
      <c r="A3297" s="52">
        <v>262301.0</v>
      </c>
      <c r="B3297" s="53" t="s">
        <v>70</v>
      </c>
      <c r="C3297" s="53" t="s">
        <v>71</v>
      </c>
      <c r="D3297" s="22">
        <v>207557.0</v>
      </c>
      <c r="E3297" s="53" t="s">
        <v>119</v>
      </c>
      <c r="F3297" s="54">
        <v>1.0275645E7</v>
      </c>
      <c r="G3297" s="53" t="s">
        <v>2182</v>
      </c>
      <c r="H3297" s="55">
        <v>2101.0</v>
      </c>
      <c r="I3297" s="55"/>
      <c r="J3297" s="55" t="s">
        <v>121</v>
      </c>
      <c r="K3297" s="53" t="s">
        <v>73</v>
      </c>
      <c r="L3297" s="53"/>
      <c r="M3297" s="53">
        <v>27.0</v>
      </c>
      <c r="N3297" s="53" t="s">
        <v>52</v>
      </c>
      <c r="O3297" s="25">
        <v>59.13962962962963</v>
      </c>
      <c r="P3297" s="25">
        <f>'LISTA DOS ITENS'!$O3297*'LISTA DOS ITENS'!$M3297</f>
        <v>1596.77</v>
      </c>
      <c r="Q3297" s="25">
        <v>59.14</v>
      </c>
      <c r="R3297" s="25">
        <f>'LISTA DOS ITENS'!$Q3297*'LISTA DOS ITENS'!$M3297</f>
        <v>1596.78</v>
      </c>
      <c r="S3297" s="56">
        <f>IF('LISTA DOS ITENS'!$P3297&gt;'LISTA DOS ITENS'!$R3297,'LISTA DOS ITENS'!$P3297,'LISTA DOS ITENS'!$R3297)</f>
        <v>1596.78</v>
      </c>
      <c r="T3297" s="25">
        <v>7.670861164953374</v>
      </c>
      <c r="U3297" s="25">
        <f>'LISTA DOS ITENS'!$T3297*'LISTA DOS ITENS'!$M3297</f>
        <v>207.1132515</v>
      </c>
      <c r="V3297" s="56">
        <f t="array" ref="V3297">INDEX('RESUMO - LOTES E VMA'!$F$3:$F$181,MATCH('LISTA DOS ITENS'!$D3297,'RESUMO - LOTES E VMA'!$A$3:$A$181,0))</f>
        <v>16668.20773</v>
      </c>
      <c r="W3297" s="57">
        <f>'LISTA DOS ITENS'!$U3297/'LISTA DOS ITENS'!$V3297</f>
        <v>0.01242564617</v>
      </c>
      <c r="X3297" s="53" t="s">
        <v>53</v>
      </c>
      <c r="Y3297" s="53" t="s">
        <v>290</v>
      </c>
      <c r="Z3297" s="58" t="str">
        <f>'LISTA DOS ITENS'!$F3297&amp;"-"&amp;'LISTA DOS ITENS'!$H3297&amp;"-"&amp;'LISTA DOS ITENS'!$J3297&amp;"-"&amp;'LISTA DOS ITENS'!$K3297&amp;"-"&amp;'LISTA DOS ITENS'!$I3297</f>
        <v>10275645-2101-A026-CONS/NAC-</v>
      </c>
      <c r="AA3297" s="59" t="str">
        <f t="array" ref="AA3297">INDEX('RESUMO - LOTES E VMA'!$M$3:$M$181,MATCH('LISTA DOS ITENS'!$D3297,'RESUMO - LOTES E VMA'!$A$3:$A$181,0))</f>
        <v>Para Leilão</v>
      </c>
      <c r="AB3297" s="60">
        <f t="array" ref="AB3297">INDEX('RESUMO - LOTES E VMA'!$J$3:$J$181,MATCH('LISTA DOS ITENS'!$D3297,'RESUMO - LOTES E VMA'!$A$3:$A$181,0))</f>
        <v>0.1221140488</v>
      </c>
      <c r="AC3297" s="29" t="str">
        <f t="array" ref="AC3297">INDEX('RESUMO - LOTES E VMA'!$L$3:$L$181,MATCH('LISTA DOS ITENS'!$D3297,'RESUMO - LOTES E VMA'!$A$3:$A$181,0))</f>
        <v>1% do Valor de Comparação do VMA</v>
      </c>
      <c r="AD3297" s="53" t="str">
        <f>VLOOKUP(Tabela1[[#This Row],[Índice]],[1]Planilha1!$A:$A,1,0)</f>
        <v>#ERROR!</v>
      </c>
    </row>
    <row r="3298" ht="15.75" customHeight="1">
      <c r="A3298" s="52">
        <v>262302.0</v>
      </c>
      <c r="B3298" s="53" t="s">
        <v>70</v>
      </c>
      <c r="C3298" s="53" t="s">
        <v>71</v>
      </c>
      <c r="D3298" s="22">
        <v>207557.0</v>
      </c>
      <c r="E3298" s="53" t="s">
        <v>119</v>
      </c>
      <c r="F3298" s="54">
        <v>1.0288251E7</v>
      </c>
      <c r="G3298" s="53" t="s">
        <v>2187</v>
      </c>
      <c r="H3298" s="55">
        <v>2101.0</v>
      </c>
      <c r="I3298" s="55"/>
      <c r="J3298" s="55" t="s">
        <v>121</v>
      </c>
      <c r="K3298" s="53" t="s">
        <v>80</v>
      </c>
      <c r="L3298" s="53"/>
      <c r="M3298" s="53">
        <v>4.0</v>
      </c>
      <c r="N3298" s="53" t="s">
        <v>52</v>
      </c>
      <c r="O3298" s="25">
        <v>574.435</v>
      </c>
      <c r="P3298" s="25">
        <f>'LISTA DOS ITENS'!$O3298*'LISTA DOS ITENS'!$M3298</f>
        <v>2297.74</v>
      </c>
      <c r="Q3298" s="25">
        <v>574.44</v>
      </c>
      <c r="R3298" s="25">
        <f>'LISTA DOS ITENS'!$Q3298*'LISTA DOS ITENS'!$M3298</f>
        <v>2297.76</v>
      </c>
      <c r="S3298" s="56">
        <f>IF('LISTA DOS ITENS'!$P3298&gt;'LISTA DOS ITENS'!$R3298,'LISTA DOS ITENS'!$P3298,'LISTA DOS ITENS'!$R3298)</f>
        <v>2297.76</v>
      </c>
      <c r="T3298" s="25">
        <v>74.50878403104187</v>
      </c>
      <c r="U3298" s="25">
        <f>'LISTA DOS ITENS'!$T3298*'LISTA DOS ITENS'!$M3298</f>
        <v>298.0351361</v>
      </c>
      <c r="V3298" s="56">
        <f t="array" ref="V3298">INDEX('RESUMO - LOTES E VMA'!$F$3:$F$181,MATCH('LISTA DOS ITENS'!$D3298,'RESUMO - LOTES E VMA'!$A$3:$A$181,0))</f>
        <v>16668.20773</v>
      </c>
      <c r="W3298" s="57">
        <f>'LISTA DOS ITENS'!$U3298/'LISTA DOS ITENS'!$V3298</f>
        <v>0.01788045488</v>
      </c>
      <c r="X3298" s="53" t="s">
        <v>53</v>
      </c>
      <c r="Y3298" s="53" t="s">
        <v>290</v>
      </c>
      <c r="Z3298" s="58" t="str">
        <f>'LISTA DOS ITENS'!$F3298&amp;"-"&amp;'LISTA DOS ITENS'!$H3298&amp;"-"&amp;'LISTA DOS ITENS'!$J3298&amp;"-"&amp;'LISTA DOS ITENS'!$K3298&amp;"-"&amp;'LISTA DOS ITENS'!$I3298</f>
        <v>10288251-2101-A026-IMOB/NAC-</v>
      </c>
      <c r="AA3298" s="59" t="str">
        <f t="array" ref="AA3298">INDEX('RESUMO - LOTES E VMA'!$M$3:$M$181,MATCH('LISTA DOS ITENS'!$D3298,'RESUMO - LOTES E VMA'!$A$3:$A$181,0))</f>
        <v>Para Leilão</v>
      </c>
      <c r="AB3298" s="60">
        <f t="array" ref="AB3298">INDEX('RESUMO - LOTES E VMA'!$J$3:$J$181,MATCH('LISTA DOS ITENS'!$D3298,'RESUMO - LOTES E VMA'!$A$3:$A$181,0))</f>
        <v>0.1221140488</v>
      </c>
      <c r="AC3298" s="29" t="str">
        <f t="array" ref="AC3298">INDEX('RESUMO - LOTES E VMA'!$L$3:$L$181,MATCH('LISTA DOS ITENS'!$D3298,'RESUMO - LOTES E VMA'!$A$3:$A$181,0))</f>
        <v>1% do Valor de Comparação do VMA</v>
      </c>
      <c r="AD3298" s="53" t="str">
        <f>VLOOKUP(Tabela1[[#This Row],[Índice]],[1]Planilha1!$A:$A,1,0)</f>
        <v>#ERROR!</v>
      </c>
    </row>
    <row r="3299" ht="15.75" customHeight="1">
      <c r="A3299" s="52">
        <v>262303.0</v>
      </c>
      <c r="B3299" s="53" t="s">
        <v>70</v>
      </c>
      <c r="C3299" s="53" t="s">
        <v>71</v>
      </c>
      <c r="D3299" s="22">
        <v>207557.0</v>
      </c>
      <c r="E3299" s="53" t="s">
        <v>119</v>
      </c>
      <c r="F3299" s="54">
        <v>1.0288317E7</v>
      </c>
      <c r="G3299" s="53" t="s">
        <v>2183</v>
      </c>
      <c r="H3299" s="55">
        <v>2101.0</v>
      </c>
      <c r="I3299" s="55" t="s">
        <v>81</v>
      </c>
      <c r="J3299" s="55" t="s">
        <v>121</v>
      </c>
      <c r="K3299" s="53" t="s">
        <v>73</v>
      </c>
      <c r="L3299" s="53"/>
      <c r="M3299" s="53">
        <v>15.0</v>
      </c>
      <c r="N3299" s="53" t="s">
        <v>52</v>
      </c>
      <c r="O3299" s="25">
        <v>133.20133333333334</v>
      </c>
      <c r="P3299" s="25">
        <f>'LISTA DOS ITENS'!$O3299*'LISTA DOS ITENS'!$M3299</f>
        <v>1998.02</v>
      </c>
      <c r="Q3299" s="25">
        <v>258.0</v>
      </c>
      <c r="R3299" s="25">
        <f>'LISTA DOS ITENS'!$Q3299*'LISTA DOS ITENS'!$M3299</f>
        <v>3870</v>
      </c>
      <c r="S3299" s="56">
        <f>IF('LISTA DOS ITENS'!$P3299&gt;'LISTA DOS ITENS'!$R3299,'LISTA DOS ITENS'!$P3299,'LISTA DOS ITENS'!$R3299)</f>
        <v>3870</v>
      </c>
      <c r="T3299" s="25">
        <v>33.46435881903907</v>
      </c>
      <c r="U3299" s="25">
        <f>'LISTA DOS ITENS'!$T3299*'LISTA DOS ITENS'!$M3299</f>
        <v>501.9653823</v>
      </c>
      <c r="V3299" s="56">
        <f t="array" ref="V3299">INDEX('RESUMO - LOTES E VMA'!$F$3:$F$181,MATCH('LISTA DOS ITENS'!$D3299,'RESUMO - LOTES E VMA'!$A$3:$A$181,0))</f>
        <v>16668.20773</v>
      </c>
      <c r="W3299" s="57">
        <f>'LISTA DOS ITENS'!$U3299/'LISTA DOS ITENS'!$V3299</f>
        <v>0.03011513838</v>
      </c>
      <c r="X3299" s="53" t="s">
        <v>53</v>
      </c>
      <c r="Y3299" s="53" t="s">
        <v>290</v>
      </c>
      <c r="Z3299" s="58" t="str">
        <f>'LISTA DOS ITENS'!$F3299&amp;"-"&amp;'LISTA DOS ITENS'!$H3299&amp;"-"&amp;'LISTA DOS ITENS'!$J3299&amp;"-"&amp;'LISTA DOS ITENS'!$K3299&amp;"-"&amp;'LISTA DOS ITENS'!$I3299</f>
        <v>10288317-2101-A026-CONS/NAC-ED-1000-01.01</v>
      </c>
      <c r="AA3299" s="59" t="str">
        <f t="array" ref="AA3299">INDEX('RESUMO - LOTES E VMA'!$M$3:$M$181,MATCH('LISTA DOS ITENS'!$D3299,'RESUMO - LOTES E VMA'!$A$3:$A$181,0))</f>
        <v>Para Leilão</v>
      </c>
      <c r="AB3299" s="60">
        <f t="array" ref="AB3299">INDEX('RESUMO - LOTES E VMA'!$J$3:$J$181,MATCH('LISTA DOS ITENS'!$D3299,'RESUMO - LOTES E VMA'!$A$3:$A$181,0))</f>
        <v>0.1221140488</v>
      </c>
      <c r="AC3299" s="29" t="str">
        <f t="array" ref="AC3299">INDEX('RESUMO - LOTES E VMA'!$L$3:$L$181,MATCH('LISTA DOS ITENS'!$D3299,'RESUMO - LOTES E VMA'!$A$3:$A$181,0))</f>
        <v>1% do Valor de Comparação do VMA</v>
      </c>
      <c r="AD3299" s="53" t="str">
        <f>VLOOKUP(Tabela1[[#This Row],[Índice]],[1]Planilha1!$A:$A,1,0)</f>
        <v>#ERROR!</v>
      </c>
    </row>
    <row r="3300" ht="15.75" customHeight="1">
      <c r="A3300" s="52">
        <v>262304.0</v>
      </c>
      <c r="B3300" s="53" t="s">
        <v>70</v>
      </c>
      <c r="C3300" s="53" t="s">
        <v>71</v>
      </c>
      <c r="D3300" s="22">
        <v>207557.0</v>
      </c>
      <c r="E3300" s="53" t="s">
        <v>119</v>
      </c>
      <c r="F3300" s="54">
        <v>1.0288317E7</v>
      </c>
      <c r="G3300" s="53" t="s">
        <v>2183</v>
      </c>
      <c r="H3300" s="55">
        <v>2101.0</v>
      </c>
      <c r="I3300" s="55" t="s">
        <v>130</v>
      </c>
      <c r="J3300" s="55" t="s">
        <v>121</v>
      </c>
      <c r="K3300" s="53" t="s">
        <v>80</v>
      </c>
      <c r="L3300" s="53"/>
      <c r="M3300" s="53">
        <v>10.0</v>
      </c>
      <c r="N3300" s="53" t="s">
        <v>52</v>
      </c>
      <c r="O3300" s="25">
        <v>181.5</v>
      </c>
      <c r="P3300" s="25">
        <f>'LISTA DOS ITENS'!$O3300*'LISTA DOS ITENS'!$M3300</f>
        <v>1815</v>
      </c>
      <c r="Q3300" s="25">
        <v>258.0</v>
      </c>
      <c r="R3300" s="25">
        <f>'LISTA DOS ITENS'!$Q3300*'LISTA DOS ITENS'!$M3300</f>
        <v>2580</v>
      </c>
      <c r="S3300" s="56">
        <f>IF('LISTA DOS ITENS'!$P3300&gt;'LISTA DOS ITENS'!$R3300,'LISTA DOS ITENS'!$P3300,'LISTA DOS ITENS'!$R3300)</f>
        <v>2580</v>
      </c>
      <c r="T3300" s="25">
        <v>33.46435881903907</v>
      </c>
      <c r="U3300" s="25">
        <f>'LISTA DOS ITENS'!$T3300*'LISTA DOS ITENS'!$M3300</f>
        <v>334.6435882</v>
      </c>
      <c r="V3300" s="56">
        <f t="array" ref="V3300">INDEX('RESUMO - LOTES E VMA'!$F$3:$F$181,MATCH('LISTA DOS ITENS'!$D3300,'RESUMO - LOTES E VMA'!$A$3:$A$181,0))</f>
        <v>16668.20773</v>
      </c>
      <c r="W3300" s="57">
        <f>'LISTA DOS ITENS'!$U3300/'LISTA DOS ITENS'!$V3300</f>
        <v>0.02007675892</v>
      </c>
      <c r="X3300" s="53" t="s">
        <v>53</v>
      </c>
      <c r="Y3300" s="53" t="s">
        <v>290</v>
      </c>
      <c r="Z3300" s="58" t="str">
        <f>'LISTA DOS ITENS'!$F3300&amp;"-"&amp;'LISTA DOS ITENS'!$H3300&amp;"-"&amp;'LISTA DOS ITENS'!$J3300&amp;"-"&amp;'LISTA DOS ITENS'!$K3300&amp;"-"&amp;'LISTA DOS ITENS'!$I3300</f>
        <v>10288317-2101-A026-IMOB/NAC-ED-1000-01.02</v>
      </c>
      <c r="AA3300" s="59" t="str">
        <f t="array" ref="AA3300">INDEX('RESUMO - LOTES E VMA'!$M$3:$M$181,MATCH('LISTA DOS ITENS'!$D3300,'RESUMO - LOTES E VMA'!$A$3:$A$181,0))</f>
        <v>Para Leilão</v>
      </c>
      <c r="AB3300" s="60">
        <f t="array" ref="AB3300">INDEX('RESUMO - LOTES E VMA'!$J$3:$J$181,MATCH('LISTA DOS ITENS'!$D3300,'RESUMO - LOTES E VMA'!$A$3:$A$181,0))</f>
        <v>0.1221140488</v>
      </c>
      <c r="AC3300" s="29" t="str">
        <f t="array" ref="AC3300">INDEX('RESUMO - LOTES E VMA'!$L$3:$L$181,MATCH('LISTA DOS ITENS'!$D3300,'RESUMO - LOTES E VMA'!$A$3:$A$181,0))</f>
        <v>1% do Valor de Comparação do VMA</v>
      </c>
      <c r="AD3300" s="53" t="str">
        <f>VLOOKUP(Tabela1[[#This Row],[Índice]],[1]Planilha1!$A:$A,1,0)</f>
        <v>#ERROR!</v>
      </c>
    </row>
    <row r="3301" ht="15.75" customHeight="1">
      <c r="A3301" s="52">
        <v>262305.0</v>
      </c>
      <c r="B3301" s="53" t="s">
        <v>70</v>
      </c>
      <c r="C3301" s="53" t="s">
        <v>71</v>
      </c>
      <c r="D3301" s="22">
        <v>207557.0</v>
      </c>
      <c r="E3301" s="53" t="s">
        <v>119</v>
      </c>
      <c r="F3301" s="54">
        <v>1.0322842E7</v>
      </c>
      <c r="G3301" s="53" t="s">
        <v>2191</v>
      </c>
      <c r="H3301" s="55">
        <v>2101.0</v>
      </c>
      <c r="I3301" s="55"/>
      <c r="J3301" s="55" t="s">
        <v>121</v>
      </c>
      <c r="K3301" s="53" t="s">
        <v>80</v>
      </c>
      <c r="L3301" s="53"/>
      <c r="M3301" s="53">
        <v>9.0</v>
      </c>
      <c r="N3301" s="53" t="s">
        <v>52</v>
      </c>
      <c r="O3301" s="25">
        <v>278.7944444444445</v>
      </c>
      <c r="P3301" s="25">
        <f>'LISTA DOS ITENS'!$O3301*'LISTA DOS ITENS'!$M3301</f>
        <v>2509.15</v>
      </c>
      <c r="Q3301" s="25">
        <v>278.79</v>
      </c>
      <c r="R3301" s="25">
        <f>'LISTA DOS ITENS'!$Q3301*'LISTA DOS ITENS'!$M3301</f>
        <v>2509.11</v>
      </c>
      <c r="S3301" s="56">
        <f>IF('LISTA DOS ITENS'!$P3301&gt;'LISTA DOS ITENS'!$R3301,'LISTA DOS ITENS'!$P3301,'LISTA DOS ITENS'!$R3301)</f>
        <v>2509.15</v>
      </c>
      <c r="T3301" s="25">
        <v>36.1609635471314</v>
      </c>
      <c r="U3301" s="25">
        <f>'LISTA DOS ITENS'!$T3301*'LISTA DOS ITENS'!$M3301</f>
        <v>325.4486719</v>
      </c>
      <c r="V3301" s="56">
        <f t="array" ref="V3301">INDEX('RESUMO - LOTES E VMA'!$F$3:$F$181,MATCH('LISTA DOS ITENS'!$D3301,'RESUMO - LOTES E VMA'!$A$3:$A$181,0))</f>
        <v>16668.20773</v>
      </c>
      <c r="W3301" s="57">
        <f>'LISTA DOS ITENS'!$U3301/'LISTA DOS ITENS'!$V3301</f>
        <v>0.01952511495</v>
      </c>
      <c r="X3301" s="53" t="s">
        <v>53</v>
      </c>
      <c r="Y3301" s="53" t="s">
        <v>290</v>
      </c>
      <c r="Z3301" s="58" t="str">
        <f>'LISTA DOS ITENS'!$F3301&amp;"-"&amp;'LISTA DOS ITENS'!$H3301&amp;"-"&amp;'LISTA DOS ITENS'!$J3301&amp;"-"&amp;'LISTA DOS ITENS'!$K3301&amp;"-"&amp;'LISTA DOS ITENS'!$I3301</f>
        <v>10322842-2101-A026-IMOB/NAC-</v>
      </c>
      <c r="AA3301" s="59" t="str">
        <f t="array" ref="AA3301">INDEX('RESUMO - LOTES E VMA'!$M$3:$M$181,MATCH('LISTA DOS ITENS'!$D3301,'RESUMO - LOTES E VMA'!$A$3:$A$181,0))</f>
        <v>Para Leilão</v>
      </c>
      <c r="AB3301" s="60">
        <f t="array" ref="AB3301">INDEX('RESUMO - LOTES E VMA'!$J$3:$J$181,MATCH('LISTA DOS ITENS'!$D3301,'RESUMO - LOTES E VMA'!$A$3:$A$181,0))</f>
        <v>0.1221140488</v>
      </c>
      <c r="AC3301" s="29" t="str">
        <f t="array" ref="AC3301">INDEX('RESUMO - LOTES E VMA'!$L$3:$L$181,MATCH('LISTA DOS ITENS'!$D3301,'RESUMO - LOTES E VMA'!$A$3:$A$181,0))</f>
        <v>1% do Valor de Comparação do VMA</v>
      </c>
      <c r="AD3301" s="53" t="str">
        <f>VLOOKUP(Tabela1[[#This Row],[Índice]],[1]Planilha1!$A:$A,1,0)</f>
        <v>#ERROR!</v>
      </c>
    </row>
    <row r="3302" ht="15.75" customHeight="1">
      <c r="A3302" s="52">
        <v>262306.0</v>
      </c>
      <c r="B3302" s="53" t="s">
        <v>70</v>
      </c>
      <c r="C3302" s="53" t="s">
        <v>71</v>
      </c>
      <c r="D3302" s="22">
        <v>207557.0</v>
      </c>
      <c r="E3302" s="53" t="s">
        <v>119</v>
      </c>
      <c r="F3302" s="54">
        <v>1.0331937E7</v>
      </c>
      <c r="G3302" s="53" t="s">
        <v>2189</v>
      </c>
      <c r="H3302" s="55">
        <v>2101.0</v>
      </c>
      <c r="I3302" s="55" t="s">
        <v>81</v>
      </c>
      <c r="J3302" s="55" t="s">
        <v>121</v>
      </c>
      <c r="K3302" s="53" t="s">
        <v>80</v>
      </c>
      <c r="L3302" s="53"/>
      <c r="M3302" s="53">
        <v>1.0</v>
      </c>
      <c r="N3302" s="53" t="s">
        <v>52</v>
      </c>
      <c r="O3302" s="25">
        <v>1531.69</v>
      </c>
      <c r="P3302" s="25">
        <f>'LISTA DOS ITENS'!$O3302*'LISTA DOS ITENS'!$M3302</f>
        <v>1531.69</v>
      </c>
      <c r="Q3302" s="25">
        <v>1531.69</v>
      </c>
      <c r="R3302" s="25">
        <f>'LISTA DOS ITENS'!$Q3302*'LISTA DOS ITENS'!$M3302</f>
        <v>1531.69</v>
      </c>
      <c r="S3302" s="56">
        <f>IF('LISTA DOS ITENS'!$P3302&gt;'LISTA DOS ITENS'!$R3302,'LISTA DOS ITENS'!$P3302,'LISTA DOS ITENS'!$R3302)</f>
        <v>1531.69</v>
      </c>
      <c r="T3302" s="25">
        <v>198.6706347268758</v>
      </c>
      <c r="U3302" s="25">
        <f>'LISTA DOS ITENS'!$T3302*'LISTA DOS ITENS'!$M3302</f>
        <v>198.6706347</v>
      </c>
      <c r="V3302" s="56">
        <f t="array" ref="V3302">INDEX('RESUMO - LOTES E VMA'!$F$3:$F$181,MATCH('LISTA DOS ITENS'!$D3302,'RESUMO - LOTES E VMA'!$A$3:$A$181,0))</f>
        <v>16668.20773</v>
      </c>
      <c r="W3302" s="57">
        <f>'LISTA DOS ITENS'!$U3302/'LISTA DOS ITENS'!$V3302</f>
        <v>0.011919136</v>
      </c>
      <c r="X3302" s="53" t="s">
        <v>53</v>
      </c>
      <c r="Y3302" s="53" t="s">
        <v>290</v>
      </c>
      <c r="Z3302" s="58" t="str">
        <f>'LISTA DOS ITENS'!$F3302&amp;"-"&amp;'LISTA DOS ITENS'!$H3302&amp;"-"&amp;'LISTA DOS ITENS'!$J3302&amp;"-"&amp;'LISTA DOS ITENS'!$K3302&amp;"-"&amp;'LISTA DOS ITENS'!$I3302</f>
        <v>10331937-2101-A026-IMOB/NAC-ED-1000-01.01</v>
      </c>
      <c r="AA3302" s="59" t="str">
        <f t="array" ref="AA3302">INDEX('RESUMO - LOTES E VMA'!$M$3:$M$181,MATCH('LISTA DOS ITENS'!$D3302,'RESUMO - LOTES E VMA'!$A$3:$A$181,0))</f>
        <v>Para Leilão</v>
      </c>
      <c r="AB3302" s="60">
        <f t="array" ref="AB3302">INDEX('RESUMO - LOTES E VMA'!$J$3:$J$181,MATCH('LISTA DOS ITENS'!$D3302,'RESUMO - LOTES E VMA'!$A$3:$A$181,0))</f>
        <v>0.1221140488</v>
      </c>
      <c r="AC3302" s="29" t="str">
        <f t="array" ref="AC3302">INDEX('RESUMO - LOTES E VMA'!$L$3:$L$181,MATCH('LISTA DOS ITENS'!$D3302,'RESUMO - LOTES E VMA'!$A$3:$A$181,0))</f>
        <v>1% do Valor de Comparação do VMA</v>
      </c>
      <c r="AD3302" s="53" t="str">
        <f>VLOOKUP(Tabela1[[#This Row],[Índice]],[1]Planilha1!$A:$A,1,0)</f>
        <v>#ERROR!</v>
      </c>
    </row>
    <row r="3303" ht="15.75" customHeight="1">
      <c r="A3303" s="52">
        <v>262307.0</v>
      </c>
      <c r="B3303" s="53" t="s">
        <v>70</v>
      </c>
      <c r="C3303" s="53" t="s">
        <v>71</v>
      </c>
      <c r="D3303" s="22">
        <v>207557.0</v>
      </c>
      <c r="E3303" s="53" t="s">
        <v>119</v>
      </c>
      <c r="F3303" s="54">
        <v>1.0359246E7</v>
      </c>
      <c r="G3303" s="53" t="s">
        <v>2183</v>
      </c>
      <c r="H3303" s="55">
        <v>2101.0</v>
      </c>
      <c r="I3303" s="55"/>
      <c r="J3303" s="55" t="s">
        <v>121</v>
      </c>
      <c r="K3303" s="53" t="s">
        <v>73</v>
      </c>
      <c r="L3303" s="53"/>
      <c r="M3303" s="53">
        <v>62.0</v>
      </c>
      <c r="N3303" s="53" t="s">
        <v>52</v>
      </c>
      <c r="O3303" s="25">
        <v>65.64</v>
      </c>
      <c r="P3303" s="25">
        <f>'LISTA DOS ITENS'!$O3303*'LISTA DOS ITENS'!$M3303</f>
        <v>4069.68</v>
      </c>
      <c r="Q3303" s="25">
        <v>65.64</v>
      </c>
      <c r="R3303" s="25">
        <f>'LISTA DOS ITENS'!$Q3303*'LISTA DOS ITENS'!$M3303</f>
        <v>4069.68</v>
      </c>
      <c r="S3303" s="56">
        <f>IF('LISTA DOS ITENS'!$P3303&gt;'LISTA DOS ITENS'!$R3303,'LISTA DOS ITENS'!$P3303,'LISTA DOS ITENS'!$R3303)</f>
        <v>4069.68</v>
      </c>
      <c r="T3303" s="25">
        <v>8.513955476285753</v>
      </c>
      <c r="U3303" s="25">
        <f>'LISTA DOS ITENS'!$T3303*'LISTA DOS ITENS'!$M3303</f>
        <v>527.8652395</v>
      </c>
      <c r="V3303" s="56">
        <f t="array" ref="V3303">INDEX('RESUMO - LOTES E VMA'!$F$3:$F$181,MATCH('LISTA DOS ITENS'!$D3303,'RESUMO - LOTES E VMA'!$A$3:$A$181,0))</f>
        <v>16668.20773</v>
      </c>
      <c r="W3303" s="57">
        <f>'LISTA DOS ITENS'!$U3303/'LISTA DOS ITENS'!$V3303</f>
        <v>0.03166898614</v>
      </c>
      <c r="X3303" s="53" t="s">
        <v>53</v>
      </c>
      <c r="Y3303" s="53" t="s">
        <v>290</v>
      </c>
      <c r="Z3303" s="58" t="str">
        <f>'LISTA DOS ITENS'!$F3303&amp;"-"&amp;'LISTA DOS ITENS'!$H3303&amp;"-"&amp;'LISTA DOS ITENS'!$J3303&amp;"-"&amp;'LISTA DOS ITENS'!$K3303&amp;"-"&amp;'LISTA DOS ITENS'!$I3303</f>
        <v>10359246-2101-A026-CONS/NAC-</v>
      </c>
      <c r="AA3303" s="59" t="str">
        <f t="array" ref="AA3303">INDEX('RESUMO - LOTES E VMA'!$M$3:$M$181,MATCH('LISTA DOS ITENS'!$D3303,'RESUMO - LOTES E VMA'!$A$3:$A$181,0))</f>
        <v>Para Leilão</v>
      </c>
      <c r="AB3303" s="60">
        <f t="array" ref="AB3303">INDEX('RESUMO - LOTES E VMA'!$J$3:$J$181,MATCH('LISTA DOS ITENS'!$D3303,'RESUMO - LOTES E VMA'!$A$3:$A$181,0))</f>
        <v>0.1221140488</v>
      </c>
      <c r="AC3303" s="29" t="str">
        <f t="array" ref="AC3303">INDEX('RESUMO - LOTES E VMA'!$L$3:$L$181,MATCH('LISTA DOS ITENS'!$D3303,'RESUMO - LOTES E VMA'!$A$3:$A$181,0))</f>
        <v>1% do Valor de Comparação do VMA</v>
      </c>
      <c r="AD3303" s="53" t="str">
        <f>VLOOKUP(Tabela1[[#This Row],[Índice]],[1]Planilha1!$A:$A,1,0)</f>
        <v>#ERROR!</v>
      </c>
    </row>
    <row r="3304" ht="15.75" customHeight="1">
      <c r="A3304" s="52">
        <v>262308.0</v>
      </c>
      <c r="B3304" s="53" t="s">
        <v>70</v>
      </c>
      <c r="C3304" s="53" t="s">
        <v>71</v>
      </c>
      <c r="D3304" s="22">
        <v>207557.0</v>
      </c>
      <c r="E3304" s="53" t="s">
        <v>119</v>
      </c>
      <c r="F3304" s="54">
        <v>1.0478604E7</v>
      </c>
      <c r="G3304" s="53" t="s">
        <v>2190</v>
      </c>
      <c r="H3304" s="55">
        <v>2101.0</v>
      </c>
      <c r="I3304" s="55" t="s">
        <v>81</v>
      </c>
      <c r="J3304" s="55" t="s">
        <v>121</v>
      </c>
      <c r="K3304" s="53" t="s">
        <v>80</v>
      </c>
      <c r="L3304" s="53"/>
      <c r="M3304" s="53">
        <v>7.0</v>
      </c>
      <c r="N3304" s="53" t="s">
        <v>52</v>
      </c>
      <c r="O3304" s="25">
        <v>287.82428571428574</v>
      </c>
      <c r="P3304" s="25">
        <f>'LISTA DOS ITENS'!$O3304*'LISTA DOS ITENS'!$M3304</f>
        <v>2014.77</v>
      </c>
      <c r="Q3304" s="25">
        <v>153.85</v>
      </c>
      <c r="R3304" s="25">
        <f>'LISTA DOS ITENS'!$Q3304*'LISTA DOS ITENS'!$M3304</f>
        <v>1076.95</v>
      </c>
      <c r="S3304" s="56">
        <f>IF('LISTA DOS ITENS'!$P3304&gt;'LISTA DOS ITENS'!$R3304,'LISTA DOS ITENS'!$P3304,'LISTA DOS ITENS'!$R3304)</f>
        <v>2014.77</v>
      </c>
      <c r="T3304" s="25">
        <v>19.955393815151783</v>
      </c>
      <c r="U3304" s="25">
        <f>'LISTA DOS ITENS'!$T3304*'LISTA DOS ITENS'!$M3304</f>
        <v>139.6877567</v>
      </c>
      <c r="V3304" s="56">
        <f t="array" ref="V3304">INDEX('RESUMO - LOTES E VMA'!$F$3:$F$181,MATCH('LISTA DOS ITENS'!$D3304,'RESUMO - LOTES E VMA'!$A$3:$A$181,0))</f>
        <v>16668.20773</v>
      </c>
      <c r="W3304" s="57">
        <f>'LISTA DOS ITENS'!$U3304/'LISTA DOS ITENS'!$V3304</f>
        <v>0.008380490512</v>
      </c>
      <c r="X3304" s="53" t="s">
        <v>53</v>
      </c>
      <c r="Y3304" s="53" t="s">
        <v>290</v>
      </c>
      <c r="Z3304" s="58" t="str">
        <f>'LISTA DOS ITENS'!$F3304&amp;"-"&amp;'LISTA DOS ITENS'!$H3304&amp;"-"&amp;'LISTA DOS ITENS'!$J3304&amp;"-"&amp;'LISTA DOS ITENS'!$K3304&amp;"-"&amp;'LISTA DOS ITENS'!$I3304</f>
        <v>10478604-2101-A026-IMOB/NAC-ED-1000-01.01</v>
      </c>
      <c r="AA3304" s="59" t="str">
        <f t="array" ref="AA3304">INDEX('RESUMO - LOTES E VMA'!$M$3:$M$181,MATCH('LISTA DOS ITENS'!$D3304,'RESUMO - LOTES E VMA'!$A$3:$A$181,0))</f>
        <v>Para Leilão</v>
      </c>
      <c r="AB3304" s="60">
        <f t="array" ref="AB3304">INDEX('RESUMO - LOTES E VMA'!$J$3:$J$181,MATCH('LISTA DOS ITENS'!$D3304,'RESUMO - LOTES E VMA'!$A$3:$A$181,0))</f>
        <v>0.1221140488</v>
      </c>
      <c r="AC3304" s="29" t="str">
        <f t="array" ref="AC3304">INDEX('RESUMO - LOTES E VMA'!$L$3:$L$181,MATCH('LISTA DOS ITENS'!$D3304,'RESUMO - LOTES E VMA'!$A$3:$A$181,0))</f>
        <v>1% do Valor de Comparação do VMA</v>
      </c>
      <c r="AD3304" s="53" t="str">
        <f>VLOOKUP(Tabela1[[#This Row],[Índice]],[1]Planilha1!$A:$A,1,0)</f>
        <v>#ERROR!</v>
      </c>
    </row>
    <row r="3305" ht="15.75" customHeight="1">
      <c r="A3305" s="52">
        <v>262309.0</v>
      </c>
      <c r="B3305" s="53" t="s">
        <v>70</v>
      </c>
      <c r="C3305" s="53" t="s">
        <v>71</v>
      </c>
      <c r="D3305" s="22">
        <v>207557.0</v>
      </c>
      <c r="E3305" s="53" t="s">
        <v>119</v>
      </c>
      <c r="F3305" s="54">
        <v>1.0589729E7</v>
      </c>
      <c r="G3305" s="53" t="s">
        <v>2187</v>
      </c>
      <c r="H3305" s="55">
        <v>2101.0</v>
      </c>
      <c r="I3305" s="55" t="s">
        <v>81</v>
      </c>
      <c r="J3305" s="55" t="s">
        <v>121</v>
      </c>
      <c r="K3305" s="53" t="s">
        <v>73</v>
      </c>
      <c r="L3305" s="53"/>
      <c r="M3305" s="53">
        <v>3.0</v>
      </c>
      <c r="N3305" s="53" t="s">
        <v>52</v>
      </c>
      <c r="O3305" s="25">
        <v>230.58</v>
      </c>
      <c r="P3305" s="25">
        <f>'LISTA DOS ITENS'!$O3305*'LISTA DOS ITENS'!$M3305</f>
        <v>691.74</v>
      </c>
      <c r="Q3305" s="25">
        <v>230.58</v>
      </c>
      <c r="R3305" s="25">
        <f>'LISTA DOS ITENS'!$Q3305*'LISTA DOS ITENS'!$M3305</f>
        <v>691.74</v>
      </c>
      <c r="S3305" s="56">
        <f>IF('LISTA DOS ITENS'!$P3305&gt;'LISTA DOS ITENS'!$R3305,'LISTA DOS ITENS'!$P3305,'LISTA DOS ITENS'!$R3305)</f>
        <v>691.74</v>
      </c>
      <c r="T3305" s="25">
        <v>26.96786882069835</v>
      </c>
      <c r="U3305" s="25">
        <f>'LISTA DOS ITENS'!$T3305*'LISTA DOS ITENS'!$M3305</f>
        <v>80.90360646</v>
      </c>
      <c r="V3305" s="56">
        <f t="array" ref="V3305">INDEX('RESUMO - LOTES E VMA'!$F$3:$F$181,MATCH('LISTA DOS ITENS'!$D3305,'RESUMO - LOTES E VMA'!$A$3:$A$181,0))</f>
        <v>16668.20773</v>
      </c>
      <c r="W3305" s="57">
        <f>'LISTA DOS ITENS'!$U3305/'LISTA DOS ITENS'!$V3305</f>
        <v>0.004853767591</v>
      </c>
      <c r="X3305" s="53" t="s">
        <v>53</v>
      </c>
      <c r="Y3305" s="53" t="s">
        <v>290</v>
      </c>
      <c r="Z3305" s="58" t="str">
        <f>'LISTA DOS ITENS'!$F3305&amp;"-"&amp;'LISTA DOS ITENS'!$H3305&amp;"-"&amp;'LISTA DOS ITENS'!$J3305&amp;"-"&amp;'LISTA DOS ITENS'!$K3305&amp;"-"&amp;'LISTA DOS ITENS'!$I3305</f>
        <v>10589729-2101-A026-CONS/NAC-ED-1000-01.01</v>
      </c>
      <c r="AA3305" s="59" t="str">
        <f t="array" ref="AA3305">INDEX('RESUMO - LOTES E VMA'!$M$3:$M$181,MATCH('LISTA DOS ITENS'!$D3305,'RESUMO - LOTES E VMA'!$A$3:$A$181,0))</f>
        <v>Para Leilão</v>
      </c>
      <c r="AB3305" s="60">
        <f t="array" ref="AB3305">INDEX('RESUMO - LOTES E VMA'!$J$3:$J$181,MATCH('LISTA DOS ITENS'!$D3305,'RESUMO - LOTES E VMA'!$A$3:$A$181,0))</f>
        <v>0.1221140488</v>
      </c>
      <c r="AC3305" s="29" t="str">
        <f t="array" ref="AC3305">INDEX('RESUMO - LOTES E VMA'!$L$3:$L$181,MATCH('LISTA DOS ITENS'!$D3305,'RESUMO - LOTES E VMA'!$A$3:$A$181,0))</f>
        <v>1% do Valor de Comparação do VMA</v>
      </c>
      <c r="AD3305" s="53" t="str">
        <f>VLOOKUP(Tabela1[[#This Row],[Índice]],[1]Planilha1!$A:$A,1,0)</f>
        <v>#ERROR!</v>
      </c>
    </row>
    <row r="3306" ht="15.75" customHeight="1">
      <c r="A3306" s="52">
        <v>262310.0</v>
      </c>
      <c r="B3306" s="53" t="s">
        <v>70</v>
      </c>
      <c r="C3306" s="53" t="s">
        <v>71</v>
      </c>
      <c r="D3306" s="22">
        <v>207557.0</v>
      </c>
      <c r="E3306" s="53" t="s">
        <v>119</v>
      </c>
      <c r="F3306" s="54">
        <v>1.0724476E7</v>
      </c>
      <c r="G3306" s="53" t="s">
        <v>2192</v>
      </c>
      <c r="H3306" s="55">
        <v>2101.0</v>
      </c>
      <c r="I3306" s="55"/>
      <c r="J3306" s="55" t="s">
        <v>121</v>
      </c>
      <c r="K3306" s="53" t="s">
        <v>80</v>
      </c>
      <c r="L3306" s="53"/>
      <c r="M3306" s="53">
        <v>2.0</v>
      </c>
      <c r="N3306" s="53" t="s">
        <v>52</v>
      </c>
      <c r="O3306" s="25">
        <v>2566.08</v>
      </c>
      <c r="P3306" s="25">
        <f>'LISTA DOS ITENS'!$O3306*'LISTA DOS ITENS'!$M3306</f>
        <v>5132.16</v>
      </c>
      <c r="Q3306" s="25">
        <v>2566.08</v>
      </c>
      <c r="R3306" s="25">
        <f>'LISTA DOS ITENS'!$Q3306*'LISTA DOS ITENS'!$M3306</f>
        <v>5132.16</v>
      </c>
      <c r="S3306" s="56">
        <f>IF('LISTA DOS ITENS'!$P3306&gt;'LISTA DOS ITENS'!$R3306,'LISTA DOS ITENS'!$P3306,'LISTA DOS ITENS'!$R3306)</f>
        <v>5132.16</v>
      </c>
      <c r="T3306" s="25">
        <v>332.83806929596807</v>
      </c>
      <c r="U3306" s="25">
        <f>'LISTA DOS ITENS'!$T3306*'LISTA DOS ITENS'!$M3306</f>
        <v>665.6761386</v>
      </c>
      <c r="V3306" s="56">
        <f t="array" ref="V3306">INDEX('RESUMO - LOTES E VMA'!$F$3:$F$181,MATCH('LISTA DOS ITENS'!$D3306,'RESUMO - LOTES E VMA'!$A$3:$A$181,0))</f>
        <v>16668.20773</v>
      </c>
      <c r="W3306" s="57">
        <f>'LISTA DOS ITENS'!$U3306/'LISTA DOS ITENS'!$V3306</f>
        <v>0.03993687561</v>
      </c>
      <c r="X3306" s="53" t="s">
        <v>53</v>
      </c>
      <c r="Y3306" s="53" t="s">
        <v>290</v>
      </c>
      <c r="Z3306" s="58" t="str">
        <f>'LISTA DOS ITENS'!$F3306&amp;"-"&amp;'LISTA DOS ITENS'!$H3306&amp;"-"&amp;'LISTA DOS ITENS'!$J3306&amp;"-"&amp;'LISTA DOS ITENS'!$K3306&amp;"-"&amp;'LISTA DOS ITENS'!$I3306</f>
        <v>10724476-2101-A026-IMOB/NAC-</v>
      </c>
      <c r="AA3306" s="59" t="str">
        <f t="array" ref="AA3306">INDEX('RESUMO - LOTES E VMA'!$M$3:$M$181,MATCH('LISTA DOS ITENS'!$D3306,'RESUMO - LOTES E VMA'!$A$3:$A$181,0))</f>
        <v>Para Leilão</v>
      </c>
      <c r="AB3306" s="60">
        <f t="array" ref="AB3306">INDEX('RESUMO - LOTES E VMA'!$J$3:$J$181,MATCH('LISTA DOS ITENS'!$D3306,'RESUMO - LOTES E VMA'!$A$3:$A$181,0))</f>
        <v>0.1221140488</v>
      </c>
      <c r="AC3306" s="29" t="str">
        <f t="array" ref="AC3306">INDEX('RESUMO - LOTES E VMA'!$L$3:$L$181,MATCH('LISTA DOS ITENS'!$D3306,'RESUMO - LOTES E VMA'!$A$3:$A$181,0))</f>
        <v>1% do Valor de Comparação do VMA</v>
      </c>
      <c r="AD3306" s="53" t="str">
        <f>VLOOKUP(Tabela1[[#This Row],[Índice]],[1]Planilha1!$A:$A,1,0)</f>
        <v>#ERROR!</v>
      </c>
    </row>
    <row r="3307" ht="15.75" customHeight="1">
      <c r="A3307" s="52">
        <v>262311.0</v>
      </c>
      <c r="B3307" s="53" t="s">
        <v>70</v>
      </c>
      <c r="C3307" s="53" t="s">
        <v>71</v>
      </c>
      <c r="D3307" s="22">
        <v>207557.0</v>
      </c>
      <c r="E3307" s="53" t="s">
        <v>119</v>
      </c>
      <c r="F3307" s="54">
        <v>1.0724508E7</v>
      </c>
      <c r="G3307" s="53" t="s">
        <v>2188</v>
      </c>
      <c r="H3307" s="55">
        <v>2101.0</v>
      </c>
      <c r="I3307" s="55" t="s">
        <v>81</v>
      </c>
      <c r="J3307" s="55" t="s">
        <v>121</v>
      </c>
      <c r="K3307" s="53" t="s">
        <v>80</v>
      </c>
      <c r="L3307" s="53"/>
      <c r="M3307" s="53">
        <v>64.0</v>
      </c>
      <c r="N3307" s="53" t="s">
        <v>52</v>
      </c>
      <c r="O3307" s="25">
        <v>148.50578125</v>
      </c>
      <c r="P3307" s="25">
        <f>'LISTA DOS ITENS'!$O3307*'LISTA DOS ITENS'!$M3307</f>
        <v>9504.37</v>
      </c>
      <c r="Q3307" s="25">
        <v>139.0</v>
      </c>
      <c r="R3307" s="25">
        <f>'LISTA DOS ITENS'!$Q3307*'LISTA DOS ITENS'!$M3307</f>
        <v>8896</v>
      </c>
      <c r="S3307" s="56">
        <f>IF('LISTA DOS ITENS'!$P3307&gt;'LISTA DOS ITENS'!$R3307,'LISTA DOS ITENS'!$P3307,'LISTA DOS ITENS'!$R3307)</f>
        <v>9504.37</v>
      </c>
      <c r="T3307" s="25">
        <v>18.029247580800117</v>
      </c>
      <c r="U3307" s="25">
        <f>'LISTA DOS ITENS'!$T3307*'LISTA DOS ITENS'!$M3307</f>
        <v>1153.871845</v>
      </c>
      <c r="V3307" s="56">
        <f t="array" ref="V3307">INDEX('RESUMO - LOTES E VMA'!$F$3:$F$181,MATCH('LISTA DOS ITENS'!$D3307,'RESUMO - LOTES E VMA'!$A$3:$A$181,0))</f>
        <v>16668.20773</v>
      </c>
      <c r="W3307" s="57">
        <f>'LISTA DOS ITENS'!$U3307/'LISTA DOS ITENS'!$V3307</f>
        <v>0.06922590984</v>
      </c>
      <c r="X3307" s="53" t="s">
        <v>53</v>
      </c>
      <c r="Y3307" s="53" t="s">
        <v>290</v>
      </c>
      <c r="Z3307" s="58" t="str">
        <f>'LISTA DOS ITENS'!$F3307&amp;"-"&amp;'LISTA DOS ITENS'!$H3307&amp;"-"&amp;'LISTA DOS ITENS'!$J3307&amp;"-"&amp;'LISTA DOS ITENS'!$K3307&amp;"-"&amp;'LISTA DOS ITENS'!$I3307</f>
        <v>10724508-2101-A026-IMOB/NAC-ED-1000-01.01</v>
      </c>
      <c r="AA3307" s="59" t="str">
        <f t="array" ref="AA3307">INDEX('RESUMO - LOTES E VMA'!$M$3:$M$181,MATCH('LISTA DOS ITENS'!$D3307,'RESUMO - LOTES E VMA'!$A$3:$A$181,0))</f>
        <v>Para Leilão</v>
      </c>
      <c r="AB3307" s="60">
        <f t="array" ref="AB3307">INDEX('RESUMO - LOTES E VMA'!$J$3:$J$181,MATCH('LISTA DOS ITENS'!$D3307,'RESUMO - LOTES E VMA'!$A$3:$A$181,0))</f>
        <v>0.1221140488</v>
      </c>
      <c r="AC3307" s="29" t="str">
        <f t="array" ref="AC3307">INDEX('RESUMO - LOTES E VMA'!$L$3:$L$181,MATCH('LISTA DOS ITENS'!$D3307,'RESUMO - LOTES E VMA'!$A$3:$A$181,0))</f>
        <v>1% do Valor de Comparação do VMA</v>
      </c>
      <c r="AD3307" s="53" t="str">
        <f>VLOOKUP(Tabela1[[#This Row],[Índice]],[1]Planilha1!$A:$A,1,0)</f>
        <v>#ERROR!</v>
      </c>
    </row>
    <row r="3308" ht="15.75" customHeight="1">
      <c r="A3308" s="52">
        <v>262312.0</v>
      </c>
      <c r="B3308" s="53" t="s">
        <v>70</v>
      </c>
      <c r="C3308" s="53" t="s">
        <v>71</v>
      </c>
      <c r="D3308" s="22">
        <v>207557.0</v>
      </c>
      <c r="E3308" s="53" t="s">
        <v>119</v>
      </c>
      <c r="F3308" s="54">
        <v>1.0737442E7</v>
      </c>
      <c r="G3308" s="53" t="s">
        <v>2185</v>
      </c>
      <c r="H3308" s="55">
        <v>2101.0</v>
      </c>
      <c r="I3308" s="55"/>
      <c r="J3308" s="55" t="s">
        <v>121</v>
      </c>
      <c r="K3308" s="53" t="s">
        <v>73</v>
      </c>
      <c r="L3308" s="53"/>
      <c r="M3308" s="53">
        <v>2.0</v>
      </c>
      <c r="N3308" s="53" t="s">
        <v>52</v>
      </c>
      <c r="O3308" s="25">
        <v>294.95799999999997</v>
      </c>
      <c r="P3308" s="25">
        <f>'LISTA DOS ITENS'!$O3308*'LISTA DOS ITENS'!$M3308</f>
        <v>589.916</v>
      </c>
      <c r="Q3308" s="25">
        <v>294.96</v>
      </c>
      <c r="R3308" s="25">
        <f>'LISTA DOS ITENS'!$Q3308*'LISTA DOS ITENS'!$M3308</f>
        <v>589.92</v>
      </c>
      <c r="S3308" s="56">
        <f>IF('LISTA DOS ITENS'!$P3308&gt;'LISTA DOS ITENS'!$R3308,'LISTA DOS ITENS'!$P3308,'LISTA DOS ITENS'!$R3308)</f>
        <v>589.92</v>
      </c>
      <c r="T3308" s="25">
        <v>38.2583227800921</v>
      </c>
      <c r="U3308" s="25">
        <f>'LISTA DOS ITENS'!$T3308*'LISTA DOS ITENS'!$M3308</f>
        <v>76.51664556</v>
      </c>
      <c r="V3308" s="56">
        <f t="array" ref="V3308">INDEX('RESUMO - LOTES E VMA'!$F$3:$F$181,MATCH('LISTA DOS ITENS'!$D3308,'RESUMO - LOTES E VMA'!$A$3:$A$181,0))</f>
        <v>16668.20773</v>
      </c>
      <c r="W3308" s="57">
        <f>'LISTA DOS ITENS'!$U3308/'LISTA DOS ITENS'!$V3308</f>
        <v>0.004590574273</v>
      </c>
      <c r="X3308" s="53" t="s">
        <v>53</v>
      </c>
      <c r="Y3308" s="53" t="s">
        <v>290</v>
      </c>
      <c r="Z3308" s="58" t="str">
        <f>'LISTA DOS ITENS'!$F3308&amp;"-"&amp;'LISTA DOS ITENS'!$H3308&amp;"-"&amp;'LISTA DOS ITENS'!$J3308&amp;"-"&amp;'LISTA DOS ITENS'!$K3308&amp;"-"&amp;'LISTA DOS ITENS'!$I3308</f>
        <v>10737442-2101-A026-CONS/NAC-</v>
      </c>
      <c r="AA3308" s="59" t="str">
        <f t="array" ref="AA3308">INDEX('RESUMO - LOTES E VMA'!$M$3:$M$181,MATCH('LISTA DOS ITENS'!$D3308,'RESUMO - LOTES E VMA'!$A$3:$A$181,0))</f>
        <v>Para Leilão</v>
      </c>
      <c r="AB3308" s="60">
        <f t="array" ref="AB3308">INDEX('RESUMO - LOTES E VMA'!$J$3:$J$181,MATCH('LISTA DOS ITENS'!$D3308,'RESUMO - LOTES E VMA'!$A$3:$A$181,0))</f>
        <v>0.1221140488</v>
      </c>
      <c r="AC3308" s="29" t="str">
        <f t="array" ref="AC3308">INDEX('RESUMO - LOTES E VMA'!$L$3:$L$181,MATCH('LISTA DOS ITENS'!$D3308,'RESUMO - LOTES E VMA'!$A$3:$A$181,0))</f>
        <v>1% do Valor de Comparação do VMA</v>
      </c>
      <c r="AD3308" s="53" t="str">
        <f>VLOOKUP(Tabela1[[#This Row],[Índice]],[1]Planilha1!$A:$A,1,0)</f>
        <v>#ERROR!</v>
      </c>
    </row>
    <row r="3309" ht="15.75" customHeight="1">
      <c r="A3309" s="52">
        <v>262313.0</v>
      </c>
      <c r="B3309" s="53" t="s">
        <v>70</v>
      </c>
      <c r="C3309" s="53" t="s">
        <v>71</v>
      </c>
      <c r="D3309" s="22">
        <v>207557.0</v>
      </c>
      <c r="E3309" s="53" t="s">
        <v>119</v>
      </c>
      <c r="F3309" s="54">
        <v>1.0737442E7</v>
      </c>
      <c r="G3309" s="53" t="s">
        <v>2185</v>
      </c>
      <c r="H3309" s="55">
        <v>2101.0</v>
      </c>
      <c r="I3309" s="55" t="s">
        <v>81</v>
      </c>
      <c r="J3309" s="55" t="s">
        <v>121</v>
      </c>
      <c r="K3309" s="53" t="s">
        <v>179</v>
      </c>
      <c r="L3309" s="53"/>
      <c r="M3309" s="53">
        <v>53.0</v>
      </c>
      <c r="N3309" s="53" t="s">
        <v>52</v>
      </c>
      <c r="O3309" s="25">
        <v>54.15</v>
      </c>
      <c r="P3309" s="25">
        <f>'LISTA DOS ITENS'!$O3309*'LISTA DOS ITENS'!$M3309</f>
        <v>2869.95</v>
      </c>
      <c r="Q3309" s="25">
        <v>262.31</v>
      </c>
      <c r="R3309" s="25">
        <f>'LISTA DOS ITENS'!$Q3309*'LISTA DOS ITENS'!$M3309</f>
        <v>13902.43</v>
      </c>
      <c r="S3309" s="56">
        <f>IF('LISTA DOS ITENS'!$P3309&gt;'LISTA DOS ITENS'!$R3309,'LISTA DOS ITENS'!$P3309,'LISTA DOS ITENS'!$R3309)</f>
        <v>13902.43</v>
      </c>
      <c r="T3309" s="25">
        <v>34.023395200860996</v>
      </c>
      <c r="U3309" s="25">
        <f>'LISTA DOS ITENS'!$T3309*'LISTA DOS ITENS'!$M3309</f>
        <v>1803.239946</v>
      </c>
      <c r="V3309" s="56">
        <f t="array" ref="V3309">INDEX('RESUMO - LOTES E VMA'!$F$3:$F$181,MATCH('LISTA DOS ITENS'!$D3309,'RESUMO - LOTES E VMA'!$A$3:$A$181,0))</f>
        <v>16668.20773</v>
      </c>
      <c r="W3309" s="57">
        <f>'LISTA DOS ITENS'!$U3309/'LISTA DOS ITENS'!$V3309</f>
        <v>0.1081843936</v>
      </c>
      <c r="X3309" s="53" t="s">
        <v>53</v>
      </c>
      <c r="Y3309" s="53" t="s">
        <v>290</v>
      </c>
      <c r="Z3309" s="58" t="str">
        <f>'LISTA DOS ITENS'!$F3309&amp;"-"&amp;'LISTA DOS ITENS'!$H3309&amp;"-"&amp;'LISTA DOS ITENS'!$J3309&amp;"-"&amp;'LISTA DOS ITENS'!$K3309&amp;"-"&amp;'LISTA DOS ITENS'!$I3309</f>
        <v>10737442-2101-A026-IMOB/IMP-ED-1000-01.01</v>
      </c>
      <c r="AA3309" s="59" t="str">
        <f t="array" ref="AA3309">INDEX('RESUMO - LOTES E VMA'!$M$3:$M$181,MATCH('LISTA DOS ITENS'!$D3309,'RESUMO - LOTES E VMA'!$A$3:$A$181,0))</f>
        <v>Para Leilão</v>
      </c>
      <c r="AB3309" s="60">
        <f t="array" ref="AB3309">INDEX('RESUMO - LOTES E VMA'!$J$3:$J$181,MATCH('LISTA DOS ITENS'!$D3309,'RESUMO - LOTES E VMA'!$A$3:$A$181,0))</f>
        <v>0.1221140488</v>
      </c>
      <c r="AC3309" s="29" t="str">
        <f t="array" ref="AC3309">INDEX('RESUMO - LOTES E VMA'!$L$3:$L$181,MATCH('LISTA DOS ITENS'!$D3309,'RESUMO - LOTES E VMA'!$A$3:$A$181,0))</f>
        <v>1% do Valor de Comparação do VMA</v>
      </c>
      <c r="AD3309" s="53" t="str">
        <f>VLOOKUP(Tabela1[[#This Row],[Índice]],[1]Planilha1!$A:$A,1,0)</f>
        <v>#ERROR!</v>
      </c>
    </row>
    <row r="3310" ht="15.75" customHeight="1">
      <c r="A3310" s="52">
        <v>262314.0</v>
      </c>
      <c r="B3310" s="53" t="s">
        <v>70</v>
      </c>
      <c r="C3310" s="53" t="s">
        <v>71</v>
      </c>
      <c r="D3310" s="22">
        <v>207557.0</v>
      </c>
      <c r="E3310" s="53" t="s">
        <v>119</v>
      </c>
      <c r="F3310" s="54">
        <v>1.0798777E7</v>
      </c>
      <c r="G3310" s="53" t="s">
        <v>2183</v>
      </c>
      <c r="H3310" s="55">
        <v>2101.0</v>
      </c>
      <c r="I3310" s="55" t="s">
        <v>81</v>
      </c>
      <c r="J3310" s="55" t="s">
        <v>121</v>
      </c>
      <c r="K3310" s="53" t="s">
        <v>80</v>
      </c>
      <c r="L3310" s="53"/>
      <c r="M3310" s="53">
        <v>11.0</v>
      </c>
      <c r="N3310" s="53" t="s">
        <v>52</v>
      </c>
      <c r="O3310" s="25">
        <v>32.32</v>
      </c>
      <c r="P3310" s="25">
        <f>'LISTA DOS ITENS'!$O3310*'LISTA DOS ITENS'!$M3310</f>
        <v>355.52</v>
      </c>
      <c r="Q3310" s="25">
        <v>32.32</v>
      </c>
      <c r="R3310" s="25">
        <f>'LISTA DOS ITENS'!$Q3310*'LISTA DOS ITENS'!$M3310</f>
        <v>355.52</v>
      </c>
      <c r="S3310" s="56">
        <f>IF('LISTA DOS ITENS'!$P3310&gt;'LISTA DOS ITENS'!$R3310,'LISTA DOS ITENS'!$P3310,'LISTA DOS ITENS'!$R3310)</f>
        <v>355.52</v>
      </c>
      <c r="T3310" s="25">
        <v>4.1921243295788475</v>
      </c>
      <c r="U3310" s="25">
        <f>'LISTA DOS ITENS'!$T3310*'LISTA DOS ITENS'!$M3310</f>
        <v>46.11336763</v>
      </c>
      <c r="V3310" s="56">
        <f t="array" ref="V3310">INDEX('RESUMO - LOTES E VMA'!$F$3:$F$181,MATCH('LISTA DOS ITENS'!$D3310,'RESUMO - LOTES E VMA'!$A$3:$A$181,0))</f>
        <v>16668.20773</v>
      </c>
      <c r="W3310" s="57">
        <f>'LISTA DOS ITENS'!$U3310/'LISTA DOS ITENS'!$V3310</f>
        <v>0.002766546253</v>
      </c>
      <c r="X3310" s="53" t="s">
        <v>53</v>
      </c>
      <c r="Y3310" s="53" t="s">
        <v>290</v>
      </c>
      <c r="Z3310" s="58" t="str">
        <f>'LISTA DOS ITENS'!$F3310&amp;"-"&amp;'LISTA DOS ITENS'!$H3310&amp;"-"&amp;'LISTA DOS ITENS'!$J3310&amp;"-"&amp;'LISTA DOS ITENS'!$K3310&amp;"-"&amp;'LISTA DOS ITENS'!$I3310</f>
        <v>10798777-2101-A026-IMOB/NAC-ED-1000-01.01</v>
      </c>
      <c r="AA3310" s="59" t="str">
        <f t="array" ref="AA3310">INDEX('RESUMO - LOTES E VMA'!$M$3:$M$181,MATCH('LISTA DOS ITENS'!$D3310,'RESUMO - LOTES E VMA'!$A$3:$A$181,0))</f>
        <v>Para Leilão</v>
      </c>
      <c r="AB3310" s="60">
        <f t="array" ref="AB3310">INDEX('RESUMO - LOTES E VMA'!$J$3:$J$181,MATCH('LISTA DOS ITENS'!$D3310,'RESUMO - LOTES E VMA'!$A$3:$A$181,0))</f>
        <v>0.1221140488</v>
      </c>
      <c r="AC3310" s="29" t="str">
        <f t="array" ref="AC3310">INDEX('RESUMO - LOTES E VMA'!$L$3:$L$181,MATCH('LISTA DOS ITENS'!$D3310,'RESUMO - LOTES E VMA'!$A$3:$A$181,0))</f>
        <v>1% do Valor de Comparação do VMA</v>
      </c>
      <c r="AD3310" s="53" t="str">
        <f>VLOOKUP(Tabela1[[#This Row],[Índice]],[1]Planilha1!$A:$A,1,0)</f>
        <v>#ERROR!</v>
      </c>
    </row>
    <row r="3311" ht="15.75" customHeight="1">
      <c r="A3311" s="52">
        <v>262315.0</v>
      </c>
      <c r="B3311" s="53" t="s">
        <v>70</v>
      </c>
      <c r="C3311" s="53" t="s">
        <v>71</v>
      </c>
      <c r="D3311" s="22">
        <v>207557.0</v>
      </c>
      <c r="E3311" s="53" t="s">
        <v>119</v>
      </c>
      <c r="F3311" s="54">
        <v>1.0798777E7</v>
      </c>
      <c r="G3311" s="53" t="s">
        <v>2183</v>
      </c>
      <c r="H3311" s="55">
        <v>2101.0</v>
      </c>
      <c r="I3311" s="55"/>
      <c r="J3311" s="55" t="s">
        <v>121</v>
      </c>
      <c r="K3311" s="53" t="s">
        <v>80</v>
      </c>
      <c r="L3311" s="53"/>
      <c r="M3311" s="53">
        <v>25.0</v>
      </c>
      <c r="N3311" s="53" t="s">
        <v>52</v>
      </c>
      <c r="O3311" s="25">
        <v>32.32</v>
      </c>
      <c r="P3311" s="25">
        <f>'LISTA DOS ITENS'!$O3311*'LISTA DOS ITENS'!$M3311</f>
        <v>808</v>
      </c>
      <c r="Q3311" s="25">
        <v>32.32</v>
      </c>
      <c r="R3311" s="25">
        <f>'LISTA DOS ITENS'!$Q3311*'LISTA DOS ITENS'!$M3311</f>
        <v>808</v>
      </c>
      <c r="S3311" s="56">
        <f>IF('LISTA DOS ITENS'!$P3311&gt;'LISTA DOS ITENS'!$R3311,'LISTA DOS ITENS'!$P3311,'LISTA DOS ITENS'!$R3311)</f>
        <v>808</v>
      </c>
      <c r="T3311" s="25">
        <v>4.1921243295788475</v>
      </c>
      <c r="U3311" s="25">
        <f>'LISTA DOS ITENS'!$T3311*'LISTA DOS ITENS'!$M3311</f>
        <v>104.8031082</v>
      </c>
      <c r="V3311" s="56">
        <f t="array" ref="V3311">INDEX('RESUMO - LOTES E VMA'!$F$3:$F$181,MATCH('LISTA DOS ITENS'!$D3311,'RESUMO - LOTES E VMA'!$A$3:$A$181,0))</f>
        <v>16668.20773</v>
      </c>
      <c r="W3311" s="57">
        <f>'LISTA DOS ITENS'!$U3311/'LISTA DOS ITENS'!$V3311</f>
        <v>0.00628760512</v>
      </c>
      <c r="X3311" s="53" t="s">
        <v>53</v>
      </c>
      <c r="Y3311" s="53" t="s">
        <v>290</v>
      </c>
      <c r="Z3311" s="58" t="str">
        <f>'LISTA DOS ITENS'!$F3311&amp;"-"&amp;'LISTA DOS ITENS'!$H3311&amp;"-"&amp;'LISTA DOS ITENS'!$J3311&amp;"-"&amp;'LISTA DOS ITENS'!$K3311&amp;"-"&amp;'LISTA DOS ITENS'!$I3311</f>
        <v>10798777-2101-A026-IMOB/NAC-</v>
      </c>
      <c r="AA3311" s="59" t="str">
        <f t="array" ref="AA3311">INDEX('RESUMO - LOTES E VMA'!$M$3:$M$181,MATCH('LISTA DOS ITENS'!$D3311,'RESUMO - LOTES E VMA'!$A$3:$A$181,0))</f>
        <v>Para Leilão</v>
      </c>
      <c r="AB3311" s="60">
        <f t="array" ref="AB3311">INDEX('RESUMO - LOTES E VMA'!$J$3:$J$181,MATCH('LISTA DOS ITENS'!$D3311,'RESUMO - LOTES E VMA'!$A$3:$A$181,0))</f>
        <v>0.1221140488</v>
      </c>
      <c r="AC3311" s="29" t="str">
        <f t="array" ref="AC3311">INDEX('RESUMO - LOTES E VMA'!$L$3:$L$181,MATCH('LISTA DOS ITENS'!$D3311,'RESUMO - LOTES E VMA'!$A$3:$A$181,0))</f>
        <v>1% do Valor de Comparação do VMA</v>
      </c>
      <c r="AD3311" s="53" t="str">
        <f>VLOOKUP(Tabela1[[#This Row],[Índice]],[1]Planilha1!$A:$A,1,0)</f>
        <v>#ERROR!</v>
      </c>
    </row>
    <row r="3312" ht="15.75" customHeight="1">
      <c r="A3312" s="52">
        <v>262316.0</v>
      </c>
      <c r="B3312" s="53" t="s">
        <v>70</v>
      </c>
      <c r="C3312" s="53" t="s">
        <v>71</v>
      </c>
      <c r="D3312" s="22">
        <v>207557.0</v>
      </c>
      <c r="E3312" s="53" t="s">
        <v>119</v>
      </c>
      <c r="F3312" s="54">
        <v>1.0856167E7</v>
      </c>
      <c r="G3312" s="53" t="s">
        <v>2188</v>
      </c>
      <c r="H3312" s="55">
        <v>2101.0</v>
      </c>
      <c r="I3312" s="55"/>
      <c r="J3312" s="55" t="s">
        <v>121</v>
      </c>
      <c r="K3312" s="53" t="s">
        <v>73</v>
      </c>
      <c r="L3312" s="53"/>
      <c r="M3312" s="53">
        <v>59.0</v>
      </c>
      <c r="N3312" s="53" t="s">
        <v>52</v>
      </c>
      <c r="O3312" s="25">
        <v>115.0</v>
      </c>
      <c r="P3312" s="25">
        <f>'LISTA DOS ITENS'!$O3312*'LISTA DOS ITENS'!$M3312</f>
        <v>6785</v>
      </c>
      <c r="Q3312" s="25">
        <v>115.0</v>
      </c>
      <c r="R3312" s="25">
        <f>'LISTA DOS ITENS'!$Q3312*'LISTA DOS ITENS'!$M3312</f>
        <v>6785</v>
      </c>
      <c r="S3312" s="56">
        <f>IF('LISTA DOS ITENS'!$P3312&gt;'LISTA DOS ITENS'!$R3312,'LISTA DOS ITENS'!$P3312,'LISTA DOS ITENS'!$R3312)</f>
        <v>6785</v>
      </c>
      <c r="T3312" s="25">
        <v>14.916283969726717</v>
      </c>
      <c r="U3312" s="25">
        <f>'LISTA DOS ITENS'!$T3312*'LISTA DOS ITENS'!$M3312</f>
        <v>880.0607542</v>
      </c>
      <c r="V3312" s="56">
        <f t="array" ref="V3312">INDEX('RESUMO - LOTES E VMA'!$F$3:$F$181,MATCH('LISTA DOS ITENS'!$D3312,'RESUMO - LOTES E VMA'!$A$3:$A$181,0))</f>
        <v>16668.20773</v>
      </c>
      <c r="W3312" s="57">
        <f>'LISTA DOS ITENS'!$U3312/'LISTA DOS ITENS'!$V3312</f>
        <v>0.05279876329</v>
      </c>
      <c r="X3312" s="53" t="s">
        <v>53</v>
      </c>
      <c r="Y3312" s="53" t="s">
        <v>290</v>
      </c>
      <c r="Z3312" s="58" t="str">
        <f>'LISTA DOS ITENS'!$F3312&amp;"-"&amp;'LISTA DOS ITENS'!$H3312&amp;"-"&amp;'LISTA DOS ITENS'!$J3312&amp;"-"&amp;'LISTA DOS ITENS'!$K3312&amp;"-"&amp;'LISTA DOS ITENS'!$I3312</f>
        <v>10856167-2101-A026-CONS/NAC-</v>
      </c>
      <c r="AA3312" s="59" t="str">
        <f t="array" ref="AA3312">INDEX('RESUMO - LOTES E VMA'!$M$3:$M$181,MATCH('LISTA DOS ITENS'!$D3312,'RESUMO - LOTES E VMA'!$A$3:$A$181,0))</f>
        <v>Para Leilão</v>
      </c>
      <c r="AB3312" s="60">
        <f t="array" ref="AB3312">INDEX('RESUMO - LOTES E VMA'!$J$3:$J$181,MATCH('LISTA DOS ITENS'!$D3312,'RESUMO - LOTES E VMA'!$A$3:$A$181,0))</f>
        <v>0.1221140488</v>
      </c>
      <c r="AC3312" s="29" t="str">
        <f t="array" ref="AC3312">INDEX('RESUMO - LOTES E VMA'!$L$3:$L$181,MATCH('LISTA DOS ITENS'!$D3312,'RESUMO - LOTES E VMA'!$A$3:$A$181,0))</f>
        <v>1% do Valor de Comparação do VMA</v>
      </c>
      <c r="AD3312" s="53" t="str">
        <f>VLOOKUP(Tabela1[[#This Row],[Índice]],[1]Planilha1!$A:$A,1,0)</f>
        <v>#ERROR!</v>
      </c>
    </row>
    <row r="3313" ht="15.75" customHeight="1">
      <c r="A3313" s="52">
        <v>262317.0</v>
      </c>
      <c r="B3313" s="53" t="s">
        <v>70</v>
      </c>
      <c r="C3313" s="53" t="s">
        <v>71</v>
      </c>
      <c r="D3313" s="22">
        <v>207557.0</v>
      </c>
      <c r="E3313" s="53" t="s">
        <v>119</v>
      </c>
      <c r="F3313" s="54">
        <v>1.1121261E7</v>
      </c>
      <c r="G3313" s="53" t="s">
        <v>2193</v>
      </c>
      <c r="H3313" s="55">
        <v>2101.0</v>
      </c>
      <c r="I3313" s="55"/>
      <c r="J3313" s="55" t="s">
        <v>121</v>
      </c>
      <c r="K3313" s="53" t="s">
        <v>73</v>
      </c>
      <c r="L3313" s="53"/>
      <c r="M3313" s="53">
        <v>11.0</v>
      </c>
      <c r="N3313" s="53" t="s">
        <v>52</v>
      </c>
      <c r="O3313" s="25">
        <v>105.53818181818183</v>
      </c>
      <c r="P3313" s="25">
        <f>'LISTA DOS ITENS'!$O3313*'LISTA DOS ITENS'!$M3313</f>
        <v>1160.92</v>
      </c>
      <c r="Q3313" s="25">
        <v>105.54</v>
      </c>
      <c r="R3313" s="25">
        <f>'LISTA DOS ITENS'!$Q3313*'LISTA DOS ITENS'!$M3313</f>
        <v>1160.94</v>
      </c>
      <c r="S3313" s="56">
        <f>IF('LISTA DOS ITENS'!$P3313&gt;'LISTA DOS ITENS'!$R3313,'LISTA DOS ITENS'!$P3313,'LISTA DOS ITENS'!$R3313)</f>
        <v>1160.94</v>
      </c>
      <c r="T3313" s="25">
        <v>13.689257479695284</v>
      </c>
      <c r="U3313" s="25">
        <f>'LISTA DOS ITENS'!$T3313*'LISTA DOS ITENS'!$M3313</f>
        <v>150.5818323</v>
      </c>
      <c r="V3313" s="56">
        <f t="array" ref="V3313">INDEX('RESUMO - LOTES E VMA'!$F$3:$F$181,MATCH('LISTA DOS ITENS'!$D3313,'RESUMO - LOTES E VMA'!$A$3:$A$181,0))</f>
        <v>16668.20773</v>
      </c>
      <c r="W3313" s="57">
        <f>'LISTA DOS ITENS'!$U3313/'LISTA DOS ITENS'!$V3313</f>
        <v>0.009034074614</v>
      </c>
      <c r="X3313" s="53" t="s">
        <v>53</v>
      </c>
      <c r="Y3313" s="53" t="s">
        <v>290</v>
      </c>
      <c r="Z3313" s="58" t="str">
        <f>'LISTA DOS ITENS'!$F3313&amp;"-"&amp;'LISTA DOS ITENS'!$H3313&amp;"-"&amp;'LISTA DOS ITENS'!$J3313&amp;"-"&amp;'LISTA DOS ITENS'!$K3313&amp;"-"&amp;'LISTA DOS ITENS'!$I3313</f>
        <v>11121261-2101-A026-CONS/NAC-</v>
      </c>
      <c r="AA3313" s="59" t="str">
        <f t="array" ref="AA3313">INDEX('RESUMO - LOTES E VMA'!$M$3:$M$181,MATCH('LISTA DOS ITENS'!$D3313,'RESUMO - LOTES E VMA'!$A$3:$A$181,0))</f>
        <v>Para Leilão</v>
      </c>
      <c r="AB3313" s="60">
        <f t="array" ref="AB3313">INDEX('RESUMO - LOTES E VMA'!$J$3:$J$181,MATCH('LISTA DOS ITENS'!$D3313,'RESUMO - LOTES E VMA'!$A$3:$A$181,0))</f>
        <v>0.1221140488</v>
      </c>
      <c r="AC3313" s="29" t="str">
        <f t="array" ref="AC3313">INDEX('RESUMO - LOTES E VMA'!$L$3:$L$181,MATCH('LISTA DOS ITENS'!$D3313,'RESUMO - LOTES E VMA'!$A$3:$A$181,0))</f>
        <v>1% do Valor de Comparação do VMA</v>
      </c>
      <c r="AD3313" s="53" t="str">
        <f>VLOOKUP(Tabela1[[#This Row],[Índice]],[1]Planilha1!$A:$A,1,0)</f>
        <v>#ERROR!</v>
      </c>
    </row>
    <row r="3314" ht="15.75" customHeight="1">
      <c r="A3314" s="52">
        <v>262318.0</v>
      </c>
      <c r="B3314" s="53" t="s">
        <v>70</v>
      </c>
      <c r="C3314" s="53" t="s">
        <v>71</v>
      </c>
      <c r="D3314" s="22">
        <v>207557.0</v>
      </c>
      <c r="E3314" s="53" t="s">
        <v>119</v>
      </c>
      <c r="F3314" s="54">
        <v>1.1321141E7</v>
      </c>
      <c r="G3314" s="53" t="s">
        <v>2194</v>
      </c>
      <c r="H3314" s="55">
        <v>2101.0</v>
      </c>
      <c r="I3314" s="55"/>
      <c r="J3314" s="55" t="s">
        <v>121</v>
      </c>
      <c r="K3314" s="53" t="s">
        <v>125</v>
      </c>
      <c r="L3314" s="53"/>
      <c r="M3314" s="53">
        <v>2.0</v>
      </c>
      <c r="N3314" s="53" t="s">
        <v>52</v>
      </c>
      <c r="O3314" s="25">
        <v>1569.05</v>
      </c>
      <c r="P3314" s="25">
        <f>'LISTA DOS ITENS'!$O3314*'LISTA DOS ITENS'!$M3314</f>
        <v>3138.1</v>
      </c>
      <c r="Q3314" s="25">
        <v>1569.05</v>
      </c>
      <c r="R3314" s="25">
        <f>'LISTA DOS ITENS'!$Q3314*'LISTA DOS ITENS'!$M3314</f>
        <v>3138.1</v>
      </c>
      <c r="S3314" s="56">
        <f>IF('LISTA DOS ITENS'!$P3314&gt;'LISTA DOS ITENS'!$R3314,'LISTA DOS ITENS'!$P3314,'LISTA DOS ITENS'!$R3314)</f>
        <v>3138.1</v>
      </c>
      <c r="T3314" s="25">
        <v>203.51648141478003</v>
      </c>
      <c r="U3314" s="25">
        <f>'LISTA DOS ITENS'!$T3314*'LISTA DOS ITENS'!$M3314</f>
        <v>407.0329628</v>
      </c>
      <c r="V3314" s="56">
        <f t="array" ref="V3314">INDEX('RESUMO - LOTES E VMA'!$F$3:$F$181,MATCH('LISTA DOS ITENS'!$D3314,'RESUMO - LOTES E VMA'!$A$3:$A$181,0))</f>
        <v>16668.20773</v>
      </c>
      <c r="W3314" s="57">
        <f>'LISTA DOS ITENS'!$U3314/'LISTA DOS ITENS'!$V3314</f>
        <v>0.02441971984</v>
      </c>
      <c r="X3314" s="53" t="s">
        <v>53</v>
      </c>
      <c r="Y3314" s="53" t="s">
        <v>290</v>
      </c>
      <c r="Z3314" s="58" t="str">
        <f>'LISTA DOS ITENS'!$F3314&amp;"-"&amp;'LISTA DOS ITENS'!$H3314&amp;"-"&amp;'LISTA DOS ITENS'!$J3314&amp;"-"&amp;'LISTA DOS ITENS'!$K3314&amp;"-"&amp;'LISTA DOS ITENS'!$I3314</f>
        <v>11321141-2101-A026-PAR/NAC-</v>
      </c>
      <c r="AA3314" s="59" t="str">
        <f t="array" ref="AA3314">INDEX('RESUMO - LOTES E VMA'!$M$3:$M$181,MATCH('LISTA DOS ITENS'!$D3314,'RESUMO - LOTES E VMA'!$A$3:$A$181,0))</f>
        <v>Para Leilão</v>
      </c>
      <c r="AB3314" s="60">
        <f t="array" ref="AB3314">INDEX('RESUMO - LOTES E VMA'!$J$3:$J$181,MATCH('LISTA DOS ITENS'!$D3314,'RESUMO - LOTES E VMA'!$A$3:$A$181,0))</f>
        <v>0.1221140488</v>
      </c>
      <c r="AC3314" s="29" t="str">
        <f t="array" ref="AC3314">INDEX('RESUMO - LOTES E VMA'!$L$3:$L$181,MATCH('LISTA DOS ITENS'!$D3314,'RESUMO - LOTES E VMA'!$A$3:$A$181,0))</f>
        <v>1% do Valor de Comparação do VMA</v>
      </c>
      <c r="AD3314" s="53" t="str">
        <f>VLOOKUP(Tabela1[[#This Row],[Índice]],[1]Planilha1!$A:$A,1,0)</f>
        <v>#ERROR!</v>
      </c>
    </row>
    <row r="3315" ht="15.75" customHeight="1">
      <c r="A3315" s="52">
        <v>262319.0</v>
      </c>
      <c r="B3315" s="53" t="s">
        <v>70</v>
      </c>
      <c r="C3315" s="53" t="s">
        <v>71</v>
      </c>
      <c r="D3315" s="22">
        <v>207557.0</v>
      </c>
      <c r="E3315" s="53" t="s">
        <v>119</v>
      </c>
      <c r="F3315" s="54">
        <v>1.1577472E7</v>
      </c>
      <c r="G3315" s="53" t="s">
        <v>2183</v>
      </c>
      <c r="H3315" s="55">
        <v>2101.0</v>
      </c>
      <c r="I3315" s="55"/>
      <c r="J3315" s="55" t="s">
        <v>121</v>
      </c>
      <c r="K3315" s="53" t="s">
        <v>73</v>
      </c>
      <c r="L3315" s="53"/>
      <c r="M3315" s="53">
        <v>205.0</v>
      </c>
      <c r="N3315" s="53" t="s">
        <v>52</v>
      </c>
      <c r="O3315" s="25">
        <v>40.549902439024386</v>
      </c>
      <c r="P3315" s="25">
        <f>'LISTA DOS ITENS'!$O3315*'LISTA DOS ITENS'!$M3315</f>
        <v>8312.73</v>
      </c>
      <c r="Q3315" s="25">
        <v>40.55</v>
      </c>
      <c r="R3315" s="25">
        <f>'LISTA DOS ITENS'!$Q3315*'LISTA DOS ITENS'!$M3315</f>
        <v>8312.75</v>
      </c>
      <c r="S3315" s="56">
        <f>IF('LISTA DOS ITENS'!$P3315&gt;'LISTA DOS ITENS'!$R3315,'LISTA DOS ITENS'!$P3315,'LISTA DOS ITENS'!$R3315)</f>
        <v>8312.75</v>
      </c>
      <c r="T3315" s="25">
        <v>5.259611434542768</v>
      </c>
      <c r="U3315" s="25">
        <f>'LISTA DOS ITENS'!$T3315*'LISTA DOS ITENS'!$M3315</f>
        <v>1078.220344</v>
      </c>
      <c r="V3315" s="56">
        <f t="array" ref="V3315">INDEX('RESUMO - LOTES E VMA'!$F$3:$F$181,MATCH('LISTA DOS ITENS'!$D3315,'RESUMO - LOTES E VMA'!$A$3:$A$181,0))</f>
        <v>16668.20773</v>
      </c>
      <c r="W3315" s="57">
        <f>'LISTA DOS ITENS'!$U3315/'LISTA DOS ITENS'!$V3315</f>
        <v>0.06468723943</v>
      </c>
      <c r="X3315" s="53" t="s">
        <v>53</v>
      </c>
      <c r="Y3315" s="53" t="s">
        <v>290</v>
      </c>
      <c r="Z3315" s="58" t="str">
        <f>'LISTA DOS ITENS'!$F3315&amp;"-"&amp;'LISTA DOS ITENS'!$H3315&amp;"-"&amp;'LISTA DOS ITENS'!$J3315&amp;"-"&amp;'LISTA DOS ITENS'!$K3315&amp;"-"&amp;'LISTA DOS ITENS'!$I3315</f>
        <v>11577472-2101-A026-CONS/NAC-</v>
      </c>
      <c r="AA3315" s="59" t="str">
        <f t="array" ref="AA3315">INDEX('RESUMO - LOTES E VMA'!$M$3:$M$181,MATCH('LISTA DOS ITENS'!$D3315,'RESUMO - LOTES E VMA'!$A$3:$A$181,0))</f>
        <v>Para Leilão</v>
      </c>
      <c r="AB3315" s="60">
        <f t="array" ref="AB3315">INDEX('RESUMO - LOTES E VMA'!$J$3:$J$181,MATCH('LISTA DOS ITENS'!$D3315,'RESUMO - LOTES E VMA'!$A$3:$A$181,0))</f>
        <v>0.1221140488</v>
      </c>
      <c r="AC3315" s="29" t="str">
        <f t="array" ref="AC3315">INDEX('RESUMO - LOTES E VMA'!$L$3:$L$181,MATCH('LISTA DOS ITENS'!$D3315,'RESUMO - LOTES E VMA'!$A$3:$A$181,0))</f>
        <v>1% do Valor de Comparação do VMA</v>
      </c>
      <c r="AD3315" s="53" t="str">
        <f>VLOOKUP(Tabela1[[#This Row],[Índice]],[1]Planilha1!$A:$A,1,0)</f>
        <v>#ERROR!</v>
      </c>
    </row>
    <row r="3316" ht="15.75" customHeight="1">
      <c r="A3316" s="52">
        <v>262320.0</v>
      </c>
      <c r="B3316" s="53" t="s">
        <v>70</v>
      </c>
      <c r="C3316" s="53" t="s">
        <v>71</v>
      </c>
      <c r="D3316" s="22">
        <v>207557.0</v>
      </c>
      <c r="E3316" s="53" t="s">
        <v>119</v>
      </c>
      <c r="F3316" s="54">
        <v>1.1577472E7</v>
      </c>
      <c r="G3316" s="53" t="s">
        <v>2183</v>
      </c>
      <c r="H3316" s="55">
        <v>2101.0</v>
      </c>
      <c r="I3316" s="55" t="s">
        <v>81</v>
      </c>
      <c r="J3316" s="55" t="s">
        <v>121</v>
      </c>
      <c r="K3316" s="53" t="s">
        <v>73</v>
      </c>
      <c r="L3316" s="53"/>
      <c r="M3316" s="53">
        <v>8.0</v>
      </c>
      <c r="N3316" s="53" t="s">
        <v>52</v>
      </c>
      <c r="O3316" s="25">
        <v>135.0</v>
      </c>
      <c r="P3316" s="25">
        <f>'LISTA DOS ITENS'!$O3316*'LISTA DOS ITENS'!$M3316</f>
        <v>1080</v>
      </c>
      <c r="Q3316" s="25">
        <v>40.55</v>
      </c>
      <c r="R3316" s="25">
        <f>'LISTA DOS ITENS'!$Q3316*'LISTA DOS ITENS'!$M3316</f>
        <v>324.4</v>
      </c>
      <c r="S3316" s="56">
        <f>IF('LISTA DOS ITENS'!$P3316&gt;'LISTA DOS ITENS'!$R3316,'LISTA DOS ITENS'!$P3316,'LISTA DOS ITENS'!$R3316)</f>
        <v>1080</v>
      </c>
      <c r="T3316" s="25">
        <v>5.259611434542768</v>
      </c>
      <c r="U3316" s="25">
        <f>'LISTA DOS ITENS'!$T3316*'LISTA DOS ITENS'!$M3316</f>
        <v>42.07689148</v>
      </c>
      <c r="V3316" s="56">
        <f t="array" ref="V3316">INDEX('RESUMO - LOTES E VMA'!$F$3:$F$181,MATCH('LISTA DOS ITENS'!$D3316,'RESUMO - LOTES E VMA'!$A$3:$A$181,0))</f>
        <v>16668.20773</v>
      </c>
      <c r="W3316" s="57">
        <f>'LISTA DOS ITENS'!$U3316/'LISTA DOS ITENS'!$V3316</f>
        <v>0.002524380075</v>
      </c>
      <c r="X3316" s="53" t="s">
        <v>53</v>
      </c>
      <c r="Y3316" s="53" t="s">
        <v>290</v>
      </c>
      <c r="Z3316" s="58" t="str">
        <f>'LISTA DOS ITENS'!$F3316&amp;"-"&amp;'LISTA DOS ITENS'!$H3316&amp;"-"&amp;'LISTA DOS ITENS'!$J3316&amp;"-"&amp;'LISTA DOS ITENS'!$K3316&amp;"-"&amp;'LISTA DOS ITENS'!$I3316</f>
        <v>11577472-2101-A026-CONS/NAC-ED-1000-01.01</v>
      </c>
      <c r="AA3316" s="59" t="str">
        <f t="array" ref="AA3316">INDEX('RESUMO - LOTES E VMA'!$M$3:$M$181,MATCH('LISTA DOS ITENS'!$D3316,'RESUMO - LOTES E VMA'!$A$3:$A$181,0))</f>
        <v>Para Leilão</v>
      </c>
      <c r="AB3316" s="60">
        <f t="array" ref="AB3316">INDEX('RESUMO - LOTES E VMA'!$J$3:$J$181,MATCH('LISTA DOS ITENS'!$D3316,'RESUMO - LOTES E VMA'!$A$3:$A$181,0))</f>
        <v>0.1221140488</v>
      </c>
      <c r="AC3316" s="29" t="str">
        <f t="array" ref="AC3316">INDEX('RESUMO - LOTES E VMA'!$L$3:$L$181,MATCH('LISTA DOS ITENS'!$D3316,'RESUMO - LOTES E VMA'!$A$3:$A$181,0))</f>
        <v>1% do Valor de Comparação do VMA</v>
      </c>
      <c r="AD3316" s="53" t="str">
        <f>VLOOKUP(Tabela1[[#This Row],[Índice]],[1]Planilha1!$A:$A,1,0)</f>
        <v>#ERROR!</v>
      </c>
    </row>
    <row r="3317" ht="15.75" customHeight="1">
      <c r="A3317" s="52">
        <v>262321.0</v>
      </c>
      <c r="B3317" s="53" t="s">
        <v>70</v>
      </c>
      <c r="C3317" s="53" t="s">
        <v>71</v>
      </c>
      <c r="D3317" s="22">
        <v>207557.0</v>
      </c>
      <c r="E3317" s="53" t="s">
        <v>119</v>
      </c>
      <c r="F3317" s="54">
        <v>1.0200992E7</v>
      </c>
      <c r="G3317" s="53" t="s">
        <v>2187</v>
      </c>
      <c r="H3317" s="55">
        <v>2170.0</v>
      </c>
      <c r="I3317" s="55"/>
      <c r="J3317" s="55" t="s">
        <v>121</v>
      </c>
      <c r="K3317" s="53" t="s">
        <v>80</v>
      </c>
      <c r="L3317" s="53"/>
      <c r="M3317" s="53">
        <v>1.0</v>
      </c>
      <c r="N3317" s="53" t="s">
        <v>52</v>
      </c>
      <c r="O3317" s="25">
        <v>562.64</v>
      </c>
      <c r="P3317" s="25">
        <f>'LISTA DOS ITENS'!$O3317*'LISTA DOS ITENS'!$M3317</f>
        <v>562.64</v>
      </c>
      <c r="Q3317" s="25">
        <v>562.64</v>
      </c>
      <c r="R3317" s="25">
        <f>'LISTA DOS ITENS'!$Q3317*'LISTA DOS ITENS'!$M3317</f>
        <v>562.64</v>
      </c>
      <c r="S3317" s="56">
        <f>IF('LISTA DOS ITENS'!$P3317&gt;'LISTA DOS ITENS'!$R3317,'LISTA DOS ITENS'!$P3317,'LISTA DOS ITENS'!$R3317)</f>
        <v>562.64</v>
      </c>
      <c r="T3317" s="25">
        <v>72.97824358893078</v>
      </c>
      <c r="U3317" s="25">
        <f>'LISTA DOS ITENS'!$T3317*'LISTA DOS ITENS'!$M3317</f>
        <v>72.97824359</v>
      </c>
      <c r="V3317" s="56">
        <f t="array" ref="V3317">INDEX('RESUMO - LOTES E VMA'!$F$3:$F$181,MATCH('LISTA DOS ITENS'!$D3317,'RESUMO - LOTES E VMA'!$A$3:$A$181,0))</f>
        <v>16668.20773</v>
      </c>
      <c r="W3317" s="57">
        <f>'LISTA DOS ITENS'!$U3317/'LISTA DOS ITENS'!$V3317</f>
        <v>0.004378289783</v>
      </c>
      <c r="X3317" s="53" t="s">
        <v>53</v>
      </c>
      <c r="Y3317" s="53" t="s">
        <v>290</v>
      </c>
      <c r="Z3317" s="58" t="str">
        <f>'LISTA DOS ITENS'!$F3317&amp;"-"&amp;'LISTA DOS ITENS'!$H3317&amp;"-"&amp;'LISTA DOS ITENS'!$J3317&amp;"-"&amp;'LISTA DOS ITENS'!$K3317&amp;"-"&amp;'LISTA DOS ITENS'!$I3317</f>
        <v>10200992-2170-A026-IMOB/NAC-</v>
      </c>
      <c r="AA3317" s="59" t="str">
        <f t="array" ref="AA3317">INDEX('RESUMO - LOTES E VMA'!$M$3:$M$181,MATCH('LISTA DOS ITENS'!$D3317,'RESUMO - LOTES E VMA'!$A$3:$A$181,0))</f>
        <v>Para Leilão</v>
      </c>
      <c r="AB3317" s="60">
        <f t="array" ref="AB3317">INDEX('RESUMO - LOTES E VMA'!$J$3:$J$181,MATCH('LISTA DOS ITENS'!$D3317,'RESUMO - LOTES E VMA'!$A$3:$A$181,0))</f>
        <v>0.1221140488</v>
      </c>
      <c r="AC3317" s="29" t="str">
        <f t="array" ref="AC3317">INDEX('RESUMO - LOTES E VMA'!$L$3:$L$181,MATCH('LISTA DOS ITENS'!$D3317,'RESUMO - LOTES E VMA'!$A$3:$A$181,0))</f>
        <v>1% do Valor de Comparação do VMA</v>
      </c>
      <c r="AD3317" s="53" t="str">
        <f>VLOOKUP(Tabela1[[#This Row],[Índice]],[1]Planilha1!$A:$A,1,0)</f>
        <v>#ERROR!</v>
      </c>
    </row>
    <row r="3318" ht="15.75" customHeight="1">
      <c r="A3318" s="52">
        <v>262322.0</v>
      </c>
      <c r="B3318" s="53" t="s">
        <v>70</v>
      </c>
      <c r="C3318" s="53" t="s">
        <v>71</v>
      </c>
      <c r="D3318" s="22">
        <v>207557.0</v>
      </c>
      <c r="E3318" s="53" t="s">
        <v>119</v>
      </c>
      <c r="F3318" s="54">
        <v>1.0004311E7</v>
      </c>
      <c r="G3318" s="53" t="s">
        <v>2183</v>
      </c>
      <c r="H3318" s="55">
        <v>2201.0</v>
      </c>
      <c r="I3318" s="55"/>
      <c r="J3318" s="55" t="s">
        <v>121</v>
      </c>
      <c r="K3318" s="53" t="s">
        <v>73</v>
      </c>
      <c r="L3318" s="53"/>
      <c r="M3318" s="53">
        <v>26.0</v>
      </c>
      <c r="N3318" s="53" t="s">
        <v>52</v>
      </c>
      <c r="O3318" s="25">
        <v>86.34923076923077</v>
      </c>
      <c r="P3318" s="25">
        <f>'LISTA DOS ITENS'!$O3318*'LISTA DOS ITENS'!$M3318</f>
        <v>2245.08</v>
      </c>
      <c r="Q3318" s="25">
        <v>86.35</v>
      </c>
      <c r="R3318" s="25">
        <f>'LISTA DOS ITENS'!$Q3318*'LISTA DOS ITENS'!$M3318</f>
        <v>2245.1</v>
      </c>
      <c r="S3318" s="56">
        <f>IF('LISTA DOS ITENS'!$P3318&gt;'LISTA DOS ITENS'!$R3318,'LISTA DOS ITENS'!$P3318,'LISTA DOS ITENS'!$R3318)</f>
        <v>2245.1</v>
      </c>
      <c r="T3318" s="25">
        <v>10.530490065784388</v>
      </c>
      <c r="U3318" s="25">
        <f>'LISTA DOS ITENS'!$T3318*'LISTA DOS ITENS'!$M3318</f>
        <v>273.7927417</v>
      </c>
      <c r="V3318" s="56">
        <f t="array" ref="V3318">INDEX('RESUMO - LOTES E VMA'!$F$3:$F$181,MATCH('LISTA DOS ITENS'!$D3318,'RESUMO - LOTES E VMA'!$A$3:$A$181,0))</f>
        <v>16668.20773</v>
      </c>
      <c r="W3318" s="57">
        <f>'LISTA DOS ITENS'!$U3318/'LISTA DOS ITENS'!$V3318</f>
        <v>0.01642604569</v>
      </c>
      <c r="X3318" s="53" t="s">
        <v>53</v>
      </c>
      <c r="Y3318" s="53" t="s">
        <v>290</v>
      </c>
      <c r="Z3318" s="58" t="str">
        <f>'LISTA DOS ITENS'!$F3318&amp;"-"&amp;'LISTA DOS ITENS'!$H3318&amp;"-"&amp;'LISTA DOS ITENS'!$J3318&amp;"-"&amp;'LISTA DOS ITENS'!$K3318&amp;"-"&amp;'LISTA DOS ITENS'!$I3318</f>
        <v>10004311-2201-A026-CONS/NAC-</v>
      </c>
      <c r="AA3318" s="59" t="str">
        <f t="array" ref="AA3318">INDEX('RESUMO - LOTES E VMA'!$M$3:$M$181,MATCH('LISTA DOS ITENS'!$D3318,'RESUMO - LOTES E VMA'!$A$3:$A$181,0))</f>
        <v>Para Leilão</v>
      </c>
      <c r="AB3318" s="60">
        <f t="array" ref="AB3318">INDEX('RESUMO - LOTES E VMA'!$J$3:$J$181,MATCH('LISTA DOS ITENS'!$D3318,'RESUMO - LOTES E VMA'!$A$3:$A$181,0))</f>
        <v>0.1221140488</v>
      </c>
      <c r="AC3318" s="29" t="str">
        <f t="array" ref="AC3318">INDEX('RESUMO - LOTES E VMA'!$L$3:$L$181,MATCH('LISTA DOS ITENS'!$D3318,'RESUMO - LOTES E VMA'!$A$3:$A$181,0))</f>
        <v>1% do Valor de Comparação do VMA</v>
      </c>
      <c r="AD3318" s="53" t="str">
        <f>VLOOKUP(Tabela1[[#This Row],[Índice]],[1]Planilha1!$A:$A,1,0)</f>
        <v>#ERROR!</v>
      </c>
    </row>
    <row r="3319" ht="15.75" customHeight="1">
      <c r="A3319" s="52">
        <v>262323.0</v>
      </c>
      <c r="B3319" s="53" t="s">
        <v>70</v>
      </c>
      <c r="C3319" s="53" t="s">
        <v>71</v>
      </c>
      <c r="D3319" s="22">
        <v>207557.0</v>
      </c>
      <c r="E3319" s="53" t="s">
        <v>119</v>
      </c>
      <c r="F3319" s="54">
        <v>1.0004311E7</v>
      </c>
      <c r="G3319" s="53" t="s">
        <v>2183</v>
      </c>
      <c r="H3319" s="55">
        <v>2201.0</v>
      </c>
      <c r="I3319" s="55"/>
      <c r="J3319" s="55" t="s">
        <v>121</v>
      </c>
      <c r="K3319" s="53" t="s">
        <v>80</v>
      </c>
      <c r="L3319" s="53"/>
      <c r="M3319" s="53">
        <v>1.0</v>
      </c>
      <c r="N3319" s="53" t="s">
        <v>52</v>
      </c>
      <c r="O3319" s="25">
        <v>86.35</v>
      </c>
      <c r="P3319" s="25">
        <f>'LISTA DOS ITENS'!$O3319*'LISTA DOS ITENS'!$M3319</f>
        <v>86.35</v>
      </c>
      <c r="Q3319" s="25">
        <v>86.35</v>
      </c>
      <c r="R3319" s="25">
        <f>'LISTA DOS ITENS'!$Q3319*'LISTA DOS ITENS'!$M3319</f>
        <v>86.35</v>
      </c>
      <c r="S3319" s="56">
        <f>IF('LISTA DOS ITENS'!$P3319&gt;'LISTA DOS ITENS'!$R3319,'LISTA DOS ITENS'!$P3319,'LISTA DOS ITENS'!$R3319)</f>
        <v>86.35</v>
      </c>
      <c r="T3319" s="25">
        <v>10.530490065784388</v>
      </c>
      <c r="U3319" s="25">
        <f>'LISTA DOS ITENS'!$T3319*'LISTA DOS ITENS'!$M3319</f>
        <v>10.53049007</v>
      </c>
      <c r="V3319" s="56">
        <f t="array" ref="V3319">INDEX('RESUMO - LOTES E VMA'!$F$3:$F$181,MATCH('LISTA DOS ITENS'!$D3319,'RESUMO - LOTES E VMA'!$A$3:$A$181,0))</f>
        <v>16668.20773</v>
      </c>
      <c r="W3319" s="57">
        <f>'LISTA DOS ITENS'!$U3319/'LISTA DOS ITENS'!$V3319</f>
        <v>0.0006317709881</v>
      </c>
      <c r="X3319" s="53" t="s">
        <v>53</v>
      </c>
      <c r="Y3319" s="53" t="s">
        <v>290</v>
      </c>
      <c r="Z3319" s="58" t="str">
        <f>'LISTA DOS ITENS'!$F3319&amp;"-"&amp;'LISTA DOS ITENS'!$H3319&amp;"-"&amp;'LISTA DOS ITENS'!$J3319&amp;"-"&amp;'LISTA DOS ITENS'!$K3319&amp;"-"&amp;'LISTA DOS ITENS'!$I3319</f>
        <v>10004311-2201-A026-IMOB/NAC-</v>
      </c>
      <c r="AA3319" s="59" t="str">
        <f t="array" ref="AA3319">INDEX('RESUMO - LOTES E VMA'!$M$3:$M$181,MATCH('LISTA DOS ITENS'!$D3319,'RESUMO - LOTES E VMA'!$A$3:$A$181,0))</f>
        <v>Para Leilão</v>
      </c>
      <c r="AB3319" s="60">
        <f t="array" ref="AB3319">INDEX('RESUMO - LOTES E VMA'!$J$3:$J$181,MATCH('LISTA DOS ITENS'!$D3319,'RESUMO - LOTES E VMA'!$A$3:$A$181,0))</f>
        <v>0.1221140488</v>
      </c>
      <c r="AC3319" s="29" t="str">
        <f t="array" ref="AC3319">INDEX('RESUMO - LOTES E VMA'!$L$3:$L$181,MATCH('LISTA DOS ITENS'!$D3319,'RESUMO - LOTES E VMA'!$A$3:$A$181,0))</f>
        <v>1% do Valor de Comparação do VMA</v>
      </c>
      <c r="AD3319" s="53" t="str">
        <f>VLOOKUP(Tabela1[[#This Row],[Índice]],[1]Planilha1!$A:$A,1,0)</f>
        <v>#ERROR!</v>
      </c>
    </row>
    <row r="3320" ht="15.75" customHeight="1">
      <c r="A3320" s="52">
        <v>262324.0</v>
      </c>
      <c r="B3320" s="53" t="s">
        <v>70</v>
      </c>
      <c r="C3320" s="53" t="s">
        <v>71</v>
      </c>
      <c r="D3320" s="22">
        <v>207557.0</v>
      </c>
      <c r="E3320" s="53" t="s">
        <v>119</v>
      </c>
      <c r="F3320" s="54">
        <v>1.0004313E7</v>
      </c>
      <c r="G3320" s="53" t="s">
        <v>2188</v>
      </c>
      <c r="H3320" s="55">
        <v>2201.0</v>
      </c>
      <c r="I3320" s="55"/>
      <c r="J3320" s="55" t="s">
        <v>121</v>
      </c>
      <c r="K3320" s="53" t="s">
        <v>80</v>
      </c>
      <c r="L3320" s="53"/>
      <c r="M3320" s="53">
        <v>3.0</v>
      </c>
      <c r="N3320" s="53" t="s">
        <v>52</v>
      </c>
      <c r="O3320" s="25">
        <v>123.83333333333333</v>
      </c>
      <c r="P3320" s="25">
        <f>'LISTA DOS ITENS'!$O3320*'LISTA DOS ITENS'!$M3320</f>
        <v>371.5</v>
      </c>
      <c r="Q3320" s="25">
        <v>123.84</v>
      </c>
      <c r="R3320" s="25">
        <f>'LISTA DOS ITENS'!$Q3320*'LISTA DOS ITENS'!$M3320</f>
        <v>371.52</v>
      </c>
      <c r="S3320" s="56">
        <f>IF('LISTA DOS ITENS'!$P3320&gt;'LISTA DOS ITENS'!$R3320,'LISTA DOS ITENS'!$P3320,'LISTA DOS ITENS'!$R3320)</f>
        <v>371.52</v>
      </c>
      <c r="T3320" s="25">
        <v>1.2387221778238993</v>
      </c>
      <c r="U3320" s="25">
        <f>'LISTA DOS ITENS'!$T3320*'LISTA DOS ITENS'!$M3320</f>
        <v>3.716166533</v>
      </c>
      <c r="V3320" s="56">
        <f t="array" ref="V3320">INDEX('RESUMO - LOTES E VMA'!$F$3:$F$181,MATCH('LISTA DOS ITENS'!$D3320,'RESUMO - LOTES E VMA'!$A$3:$A$181,0))</f>
        <v>16668.20773</v>
      </c>
      <c r="W3320" s="57">
        <f>'LISTA DOS ITENS'!$U3320/'LISTA DOS ITENS'!$V3320</f>
        <v>0.0002229493773</v>
      </c>
      <c r="X3320" s="53" t="s">
        <v>53</v>
      </c>
      <c r="Y3320" s="53" t="s">
        <v>290</v>
      </c>
      <c r="Z3320" s="58" t="str">
        <f>'LISTA DOS ITENS'!$F3320&amp;"-"&amp;'LISTA DOS ITENS'!$H3320&amp;"-"&amp;'LISTA DOS ITENS'!$J3320&amp;"-"&amp;'LISTA DOS ITENS'!$K3320&amp;"-"&amp;'LISTA DOS ITENS'!$I3320</f>
        <v>10004313-2201-A026-IMOB/NAC-</v>
      </c>
      <c r="AA3320" s="59" t="str">
        <f t="array" ref="AA3320">INDEX('RESUMO - LOTES E VMA'!$M$3:$M$181,MATCH('LISTA DOS ITENS'!$D3320,'RESUMO - LOTES E VMA'!$A$3:$A$181,0))</f>
        <v>Para Leilão</v>
      </c>
      <c r="AB3320" s="60">
        <f t="array" ref="AB3320">INDEX('RESUMO - LOTES E VMA'!$J$3:$J$181,MATCH('LISTA DOS ITENS'!$D3320,'RESUMO - LOTES E VMA'!$A$3:$A$181,0))</f>
        <v>0.1221140488</v>
      </c>
      <c r="AC3320" s="29" t="str">
        <f t="array" ref="AC3320">INDEX('RESUMO - LOTES E VMA'!$L$3:$L$181,MATCH('LISTA DOS ITENS'!$D3320,'RESUMO - LOTES E VMA'!$A$3:$A$181,0))</f>
        <v>1% do Valor de Comparação do VMA</v>
      </c>
      <c r="AD3320" s="53" t="str">
        <f>VLOOKUP(Tabela1[[#This Row],[Índice]],[1]Planilha1!$A:$A,1,0)</f>
        <v>#ERROR!</v>
      </c>
    </row>
    <row r="3321" ht="15.75" customHeight="1">
      <c r="A3321" s="52">
        <v>262325.0</v>
      </c>
      <c r="B3321" s="53" t="s">
        <v>70</v>
      </c>
      <c r="C3321" s="53" t="s">
        <v>71</v>
      </c>
      <c r="D3321" s="22">
        <v>207557.0</v>
      </c>
      <c r="E3321" s="53" t="s">
        <v>119</v>
      </c>
      <c r="F3321" s="54">
        <v>1.0004317E7</v>
      </c>
      <c r="G3321" s="53" t="s">
        <v>2183</v>
      </c>
      <c r="H3321" s="55">
        <v>2201.0</v>
      </c>
      <c r="I3321" s="55"/>
      <c r="J3321" s="55" t="s">
        <v>121</v>
      </c>
      <c r="K3321" s="53" t="s">
        <v>73</v>
      </c>
      <c r="L3321" s="53"/>
      <c r="M3321" s="53">
        <v>1.0</v>
      </c>
      <c r="N3321" s="53" t="s">
        <v>52</v>
      </c>
      <c r="O3321" s="25">
        <v>40.81</v>
      </c>
      <c r="P3321" s="25">
        <f>'LISTA DOS ITENS'!$O3321*'LISTA DOS ITENS'!$M3321</f>
        <v>40.81</v>
      </c>
      <c r="Q3321" s="25">
        <v>59.36</v>
      </c>
      <c r="R3321" s="25">
        <f>'LISTA DOS ITENS'!$Q3321*'LISTA DOS ITENS'!$M3321</f>
        <v>59.36</v>
      </c>
      <c r="S3321" s="56">
        <f>IF('LISTA DOS ITENS'!$P3321&gt;'LISTA DOS ITENS'!$R3321,'LISTA DOS ITENS'!$P3321,'LISTA DOS ITENS'!$R3321)</f>
        <v>59.36</v>
      </c>
      <c r="T3321" s="25">
        <v>7.699396664721546</v>
      </c>
      <c r="U3321" s="25">
        <f>'LISTA DOS ITENS'!$T3321*'LISTA DOS ITENS'!$M3321</f>
        <v>7.699396665</v>
      </c>
      <c r="V3321" s="56">
        <f t="array" ref="V3321">INDEX('RESUMO - LOTES E VMA'!$F$3:$F$181,MATCH('LISTA DOS ITENS'!$D3321,'RESUMO - LOTES E VMA'!$A$3:$A$181,0))</f>
        <v>16668.20773</v>
      </c>
      <c r="W3321" s="57">
        <f>'LISTA DOS ITENS'!$U3321/'LISTA DOS ITENS'!$V3321</f>
        <v>0.000461921089</v>
      </c>
      <c r="X3321" s="53" t="s">
        <v>53</v>
      </c>
      <c r="Y3321" s="53" t="s">
        <v>290</v>
      </c>
      <c r="Z3321" s="58" t="str">
        <f>'LISTA DOS ITENS'!$F3321&amp;"-"&amp;'LISTA DOS ITENS'!$H3321&amp;"-"&amp;'LISTA DOS ITENS'!$J3321&amp;"-"&amp;'LISTA DOS ITENS'!$K3321&amp;"-"&amp;'LISTA DOS ITENS'!$I3321</f>
        <v>10004317-2201-A026-CONS/NAC-</v>
      </c>
      <c r="AA3321" s="59" t="str">
        <f t="array" ref="AA3321">INDEX('RESUMO - LOTES E VMA'!$M$3:$M$181,MATCH('LISTA DOS ITENS'!$D3321,'RESUMO - LOTES E VMA'!$A$3:$A$181,0))</f>
        <v>Para Leilão</v>
      </c>
      <c r="AB3321" s="60">
        <f t="array" ref="AB3321">INDEX('RESUMO - LOTES E VMA'!$J$3:$J$181,MATCH('LISTA DOS ITENS'!$D3321,'RESUMO - LOTES E VMA'!$A$3:$A$181,0))</f>
        <v>0.1221140488</v>
      </c>
      <c r="AC3321" s="29" t="str">
        <f t="array" ref="AC3321">INDEX('RESUMO - LOTES E VMA'!$L$3:$L$181,MATCH('LISTA DOS ITENS'!$D3321,'RESUMO - LOTES E VMA'!$A$3:$A$181,0))</f>
        <v>1% do Valor de Comparação do VMA</v>
      </c>
      <c r="AD3321" s="53" t="str">
        <f>VLOOKUP(Tabela1[[#This Row],[Índice]],[1]Planilha1!$A:$A,1,0)</f>
        <v>#ERROR!</v>
      </c>
    </row>
    <row r="3322" ht="15.75" customHeight="1">
      <c r="A3322" s="52">
        <v>262326.0</v>
      </c>
      <c r="B3322" s="53" t="s">
        <v>70</v>
      </c>
      <c r="C3322" s="53" t="s">
        <v>71</v>
      </c>
      <c r="D3322" s="22">
        <v>207557.0</v>
      </c>
      <c r="E3322" s="53" t="s">
        <v>119</v>
      </c>
      <c r="F3322" s="54">
        <v>1.0385669E7</v>
      </c>
      <c r="G3322" s="53" t="s">
        <v>2190</v>
      </c>
      <c r="H3322" s="55">
        <v>2201.0</v>
      </c>
      <c r="I3322" s="55"/>
      <c r="J3322" s="55" t="s">
        <v>121</v>
      </c>
      <c r="K3322" s="53" t="s">
        <v>80</v>
      </c>
      <c r="L3322" s="53"/>
      <c r="M3322" s="53">
        <v>5.0</v>
      </c>
      <c r="N3322" s="53" t="s">
        <v>52</v>
      </c>
      <c r="O3322" s="25">
        <v>72.35</v>
      </c>
      <c r="P3322" s="25">
        <f>'LISTA DOS ITENS'!$O3322*'LISTA DOS ITENS'!$M3322</f>
        <v>361.75</v>
      </c>
      <c r="Q3322" s="25">
        <v>166.78</v>
      </c>
      <c r="R3322" s="25">
        <f>'LISTA DOS ITENS'!$Q3322*'LISTA DOS ITENS'!$M3322</f>
        <v>833.9</v>
      </c>
      <c r="S3322" s="56">
        <f>IF('LISTA DOS ITENS'!$P3322&gt;'LISTA DOS ITENS'!$R3322,'LISTA DOS ITENS'!$P3322,'LISTA DOS ITENS'!$R3322)</f>
        <v>833.9</v>
      </c>
      <c r="T3322" s="25">
        <v>21.63250296061758</v>
      </c>
      <c r="U3322" s="25">
        <f>'LISTA DOS ITENS'!$T3322*'LISTA DOS ITENS'!$M3322</f>
        <v>108.1625148</v>
      </c>
      <c r="V3322" s="56">
        <f t="array" ref="V3322">INDEX('RESUMO - LOTES E VMA'!$F$3:$F$181,MATCH('LISTA DOS ITENS'!$D3322,'RESUMO - LOTES E VMA'!$A$3:$A$181,0))</f>
        <v>16668.20773</v>
      </c>
      <c r="W3322" s="57">
        <f>'LISTA DOS ITENS'!$U3322/'LISTA DOS ITENS'!$V3322</f>
        <v>0.006489150878</v>
      </c>
      <c r="X3322" s="53" t="s">
        <v>53</v>
      </c>
      <c r="Y3322" s="53" t="s">
        <v>290</v>
      </c>
      <c r="Z3322" s="58" t="str">
        <f>'LISTA DOS ITENS'!$F3322&amp;"-"&amp;'LISTA DOS ITENS'!$H3322&amp;"-"&amp;'LISTA DOS ITENS'!$J3322&amp;"-"&amp;'LISTA DOS ITENS'!$K3322&amp;"-"&amp;'LISTA DOS ITENS'!$I3322</f>
        <v>10385669-2201-A026-IMOB/NAC-</v>
      </c>
      <c r="AA3322" s="59" t="str">
        <f t="array" ref="AA3322">INDEX('RESUMO - LOTES E VMA'!$M$3:$M$181,MATCH('LISTA DOS ITENS'!$D3322,'RESUMO - LOTES E VMA'!$A$3:$A$181,0))</f>
        <v>Para Leilão</v>
      </c>
      <c r="AB3322" s="60">
        <f t="array" ref="AB3322">INDEX('RESUMO - LOTES E VMA'!$J$3:$J$181,MATCH('LISTA DOS ITENS'!$D3322,'RESUMO - LOTES E VMA'!$A$3:$A$181,0))</f>
        <v>0.1221140488</v>
      </c>
      <c r="AC3322" s="29" t="str">
        <f t="array" ref="AC3322">INDEX('RESUMO - LOTES E VMA'!$L$3:$L$181,MATCH('LISTA DOS ITENS'!$D3322,'RESUMO - LOTES E VMA'!$A$3:$A$181,0))</f>
        <v>1% do Valor de Comparação do VMA</v>
      </c>
      <c r="AD3322" s="53" t="str">
        <f>VLOOKUP(Tabela1[[#This Row],[Índice]],[1]Planilha1!$A:$A,1,0)</f>
        <v>#ERROR!</v>
      </c>
    </row>
    <row r="3323" ht="15.75" customHeight="1">
      <c r="A3323" s="52">
        <v>262327.0</v>
      </c>
      <c r="B3323" s="53" t="s">
        <v>70</v>
      </c>
      <c r="C3323" s="53" t="s">
        <v>71</v>
      </c>
      <c r="D3323" s="22">
        <v>207557.0</v>
      </c>
      <c r="E3323" s="53" t="s">
        <v>119</v>
      </c>
      <c r="F3323" s="54">
        <v>1.0737442E7</v>
      </c>
      <c r="G3323" s="53" t="s">
        <v>2185</v>
      </c>
      <c r="H3323" s="55">
        <v>2201.0</v>
      </c>
      <c r="I3323" s="55"/>
      <c r="J3323" s="55" t="s">
        <v>121</v>
      </c>
      <c r="K3323" s="53" t="s">
        <v>293</v>
      </c>
      <c r="L3323" s="53"/>
      <c r="M3323" s="53">
        <v>4.0</v>
      </c>
      <c r="N3323" s="53" t="s">
        <v>52</v>
      </c>
      <c r="O3323" s="25">
        <v>1.0</v>
      </c>
      <c r="P3323" s="25">
        <f>'LISTA DOS ITENS'!$O3323*'LISTA DOS ITENS'!$M3323</f>
        <v>4</v>
      </c>
      <c r="Q3323" s="25">
        <v>262.31</v>
      </c>
      <c r="R3323" s="25">
        <f>'LISTA DOS ITENS'!$Q3323*'LISTA DOS ITENS'!$M3323</f>
        <v>1049.24</v>
      </c>
      <c r="S3323" s="56">
        <f>IF('LISTA DOS ITENS'!$P3323&gt;'LISTA DOS ITENS'!$R3323,'LISTA DOS ITENS'!$P3323,'LISTA DOS ITENS'!$R3323)</f>
        <v>1049.24</v>
      </c>
      <c r="T3323" s="25">
        <v>34.023395200860996</v>
      </c>
      <c r="U3323" s="25">
        <f>'LISTA DOS ITENS'!$T3323*'LISTA DOS ITENS'!$M3323</f>
        <v>136.0935808</v>
      </c>
      <c r="V3323" s="56">
        <f t="array" ref="V3323">INDEX('RESUMO - LOTES E VMA'!$F$3:$F$181,MATCH('LISTA DOS ITENS'!$D3323,'RESUMO - LOTES E VMA'!$A$3:$A$181,0))</f>
        <v>16668.20773</v>
      </c>
      <c r="W3323" s="57">
        <f>'LISTA DOS ITENS'!$U3323/'LISTA DOS ITENS'!$V3323</f>
        <v>0.008164859896</v>
      </c>
      <c r="X3323" s="53" t="s">
        <v>53</v>
      </c>
      <c r="Y3323" s="53" t="s">
        <v>290</v>
      </c>
      <c r="Z3323" s="58" t="str">
        <f>'LISTA DOS ITENS'!$F3323&amp;"-"&amp;'LISTA DOS ITENS'!$H3323&amp;"-"&amp;'LISTA DOS ITENS'!$J3323&amp;"-"&amp;'LISTA DOS ITENS'!$K3323&amp;"-"&amp;'LISTA DOS ITENS'!$I3323</f>
        <v>10737442-2201-A026-SOBRE_EMP-</v>
      </c>
      <c r="AA3323" s="59" t="str">
        <f t="array" ref="AA3323">INDEX('RESUMO - LOTES E VMA'!$M$3:$M$181,MATCH('LISTA DOS ITENS'!$D3323,'RESUMO - LOTES E VMA'!$A$3:$A$181,0))</f>
        <v>Para Leilão</v>
      </c>
      <c r="AB3323" s="60">
        <f t="array" ref="AB3323">INDEX('RESUMO - LOTES E VMA'!$J$3:$J$181,MATCH('LISTA DOS ITENS'!$D3323,'RESUMO - LOTES E VMA'!$A$3:$A$181,0))</f>
        <v>0.1221140488</v>
      </c>
      <c r="AC3323" s="29" t="str">
        <f t="array" ref="AC3323">INDEX('RESUMO - LOTES E VMA'!$L$3:$L$181,MATCH('LISTA DOS ITENS'!$D3323,'RESUMO - LOTES E VMA'!$A$3:$A$181,0))</f>
        <v>1% do Valor de Comparação do VMA</v>
      </c>
      <c r="AD3323" s="53" t="str">
        <f>VLOOKUP(Tabela1[[#This Row],[Índice]],[1]Planilha1!$A:$A,1,0)</f>
        <v>#ERROR!</v>
      </c>
    </row>
    <row r="3324" ht="15.75" customHeight="1">
      <c r="A3324" s="52">
        <v>262328.0</v>
      </c>
      <c r="B3324" s="53" t="s">
        <v>70</v>
      </c>
      <c r="C3324" s="53" t="s">
        <v>71</v>
      </c>
      <c r="D3324" s="22">
        <v>207557.0</v>
      </c>
      <c r="E3324" s="53" t="s">
        <v>119</v>
      </c>
      <c r="F3324" s="54">
        <v>1.1155225E7</v>
      </c>
      <c r="G3324" s="53" t="s">
        <v>2184</v>
      </c>
      <c r="H3324" s="55">
        <v>2201.0</v>
      </c>
      <c r="I3324" s="55"/>
      <c r="J3324" s="55" t="s">
        <v>121</v>
      </c>
      <c r="K3324" s="53" t="s">
        <v>73</v>
      </c>
      <c r="L3324" s="53"/>
      <c r="M3324" s="53">
        <v>2.0</v>
      </c>
      <c r="N3324" s="53" t="s">
        <v>52</v>
      </c>
      <c r="O3324" s="25">
        <v>362.535</v>
      </c>
      <c r="P3324" s="25">
        <f>'LISTA DOS ITENS'!$O3324*'LISTA DOS ITENS'!$M3324</f>
        <v>725.07</v>
      </c>
      <c r="Q3324" s="25">
        <v>362.54</v>
      </c>
      <c r="R3324" s="25">
        <f>'LISTA DOS ITENS'!$Q3324*'LISTA DOS ITENS'!$M3324</f>
        <v>725.08</v>
      </c>
      <c r="S3324" s="56">
        <f>IF('LISTA DOS ITENS'!$P3324&gt;'LISTA DOS ITENS'!$R3324,'LISTA DOS ITENS'!$P3324,'LISTA DOS ITENS'!$R3324)</f>
        <v>725.08</v>
      </c>
      <c r="T3324" s="25">
        <v>47.023909481606296</v>
      </c>
      <c r="U3324" s="25">
        <f>'LISTA DOS ITENS'!$T3324*'LISTA DOS ITENS'!$M3324</f>
        <v>94.04781896</v>
      </c>
      <c r="V3324" s="56">
        <f t="array" ref="V3324">INDEX('RESUMO - LOTES E VMA'!$F$3:$F$181,MATCH('LISTA DOS ITENS'!$D3324,'RESUMO - LOTES E VMA'!$A$3:$A$181,0))</f>
        <v>16668.20773</v>
      </c>
      <c r="W3324" s="57">
        <f>'LISTA DOS ITENS'!$U3324/'LISTA DOS ITENS'!$V3324</f>
        <v>0.005642347426</v>
      </c>
      <c r="X3324" s="53" t="s">
        <v>53</v>
      </c>
      <c r="Y3324" s="53" t="s">
        <v>290</v>
      </c>
      <c r="Z3324" s="58" t="str">
        <f>'LISTA DOS ITENS'!$F3324&amp;"-"&amp;'LISTA DOS ITENS'!$H3324&amp;"-"&amp;'LISTA DOS ITENS'!$J3324&amp;"-"&amp;'LISTA DOS ITENS'!$K3324&amp;"-"&amp;'LISTA DOS ITENS'!$I3324</f>
        <v>11155225-2201-A026-CONS/NAC-</v>
      </c>
      <c r="AA3324" s="59" t="str">
        <f t="array" ref="AA3324">INDEX('RESUMO - LOTES E VMA'!$M$3:$M$181,MATCH('LISTA DOS ITENS'!$D3324,'RESUMO - LOTES E VMA'!$A$3:$A$181,0))</f>
        <v>Para Leilão</v>
      </c>
      <c r="AB3324" s="60">
        <f t="array" ref="AB3324">INDEX('RESUMO - LOTES E VMA'!$J$3:$J$181,MATCH('LISTA DOS ITENS'!$D3324,'RESUMO - LOTES E VMA'!$A$3:$A$181,0))</f>
        <v>0.1221140488</v>
      </c>
      <c r="AC3324" s="29" t="str">
        <f t="array" ref="AC3324">INDEX('RESUMO - LOTES E VMA'!$L$3:$L$181,MATCH('LISTA DOS ITENS'!$D3324,'RESUMO - LOTES E VMA'!$A$3:$A$181,0))</f>
        <v>1% do Valor de Comparação do VMA</v>
      </c>
      <c r="AD3324" s="53" t="str">
        <f>VLOOKUP(Tabela1[[#This Row],[Índice]],[1]Planilha1!$A:$A,1,0)</f>
        <v>#ERROR!</v>
      </c>
    </row>
    <row r="3325" ht="15.75" customHeight="1">
      <c r="A3325" s="52">
        <v>262329.0</v>
      </c>
      <c r="B3325" s="53" t="s">
        <v>70</v>
      </c>
      <c r="C3325" s="53" t="s">
        <v>71</v>
      </c>
      <c r="D3325" s="22">
        <v>207557.0</v>
      </c>
      <c r="E3325" s="53" t="s">
        <v>119</v>
      </c>
      <c r="F3325" s="54">
        <v>1.0385669E7</v>
      </c>
      <c r="G3325" s="53" t="s">
        <v>2190</v>
      </c>
      <c r="H3325" s="55">
        <v>2101.0</v>
      </c>
      <c r="I3325" s="55"/>
      <c r="J3325" s="55" t="s">
        <v>134</v>
      </c>
      <c r="K3325" s="53" t="s">
        <v>51</v>
      </c>
      <c r="L3325" s="53"/>
      <c r="M3325" s="53">
        <v>5.0</v>
      </c>
      <c r="N3325" s="53" t="s">
        <v>52</v>
      </c>
      <c r="O3325" s="25">
        <v>0.01</v>
      </c>
      <c r="P3325" s="25">
        <f>'LISTA DOS ITENS'!$O3325*'LISTA DOS ITENS'!$M3325</f>
        <v>0.05</v>
      </c>
      <c r="Q3325" s="25">
        <v>166.78</v>
      </c>
      <c r="R3325" s="25">
        <f>'LISTA DOS ITENS'!$Q3325*'LISTA DOS ITENS'!$M3325</f>
        <v>833.9</v>
      </c>
      <c r="S3325" s="56">
        <f>IF('LISTA DOS ITENS'!$P3325&gt;'LISTA DOS ITENS'!$R3325,'LISTA DOS ITENS'!$P3325,'LISTA DOS ITENS'!$R3325)</f>
        <v>833.9</v>
      </c>
      <c r="T3325" s="25">
        <v>21.63250296061758</v>
      </c>
      <c r="U3325" s="25">
        <f>'LISTA DOS ITENS'!$T3325*'LISTA DOS ITENS'!$M3325</f>
        <v>108.1625148</v>
      </c>
      <c r="V3325" s="56">
        <f t="array" ref="V3325">INDEX('RESUMO - LOTES E VMA'!$F$3:$F$181,MATCH('LISTA DOS ITENS'!$D3325,'RESUMO - LOTES E VMA'!$A$3:$A$181,0))</f>
        <v>16668.20773</v>
      </c>
      <c r="W3325" s="57">
        <f>'LISTA DOS ITENS'!$U3325/'LISTA DOS ITENS'!$V3325</f>
        <v>0.006489150878</v>
      </c>
      <c r="X3325" s="53" t="s">
        <v>53</v>
      </c>
      <c r="Y3325" s="53" t="s">
        <v>290</v>
      </c>
      <c r="Z3325" s="58" t="str">
        <f>'LISTA DOS ITENS'!$F3325&amp;"-"&amp;'LISTA DOS ITENS'!$H3325&amp;"-"&amp;'LISTA DOS ITENS'!$J3325&amp;"-"&amp;'LISTA DOS ITENS'!$K3325&amp;"-"&amp;'LISTA DOS ITENS'!$I3325</f>
        <v>10385669-2101-R026-A RECUPER-</v>
      </c>
      <c r="AA3325" s="59" t="str">
        <f t="array" ref="AA3325">INDEX('RESUMO - LOTES E VMA'!$M$3:$M$181,MATCH('LISTA DOS ITENS'!$D3325,'RESUMO - LOTES E VMA'!$A$3:$A$181,0))</f>
        <v>Para Leilão</v>
      </c>
      <c r="AB3325" s="60">
        <f t="array" ref="AB3325">INDEX('RESUMO - LOTES E VMA'!$J$3:$J$181,MATCH('LISTA DOS ITENS'!$D3325,'RESUMO - LOTES E VMA'!$A$3:$A$181,0))</f>
        <v>0.1221140488</v>
      </c>
      <c r="AC3325" s="29" t="str">
        <f t="array" ref="AC3325">INDEX('RESUMO - LOTES E VMA'!$L$3:$L$181,MATCH('LISTA DOS ITENS'!$D3325,'RESUMO - LOTES E VMA'!$A$3:$A$181,0))</f>
        <v>1% do Valor de Comparação do VMA</v>
      </c>
      <c r="AD3325" s="53" t="str">
        <f>VLOOKUP(Tabela1[[#This Row],[Índice]],[1]Planilha1!$A:$A,1,0)</f>
        <v>#ERROR!</v>
      </c>
    </row>
    <row r="3326" ht="15.75" customHeight="1">
      <c r="A3326" s="52">
        <v>262330.0</v>
      </c>
      <c r="B3326" s="53" t="s">
        <v>70</v>
      </c>
      <c r="C3326" s="53" t="s">
        <v>71</v>
      </c>
      <c r="D3326" s="22">
        <v>207557.0</v>
      </c>
      <c r="E3326" s="53" t="s">
        <v>119</v>
      </c>
      <c r="F3326" s="54">
        <v>1.0276026E7</v>
      </c>
      <c r="G3326" s="53" t="s">
        <v>2189</v>
      </c>
      <c r="H3326" s="55">
        <v>2201.0</v>
      </c>
      <c r="I3326" s="55"/>
      <c r="J3326" s="55" t="s">
        <v>134</v>
      </c>
      <c r="K3326" s="53" t="s">
        <v>51</v>
      </c>
      <c r="L3326" s="53"/>
      <c r="M3326" s="53">
        <v>1.0</v>
      </c>
      <c r="N3326" s="53" t="s">
        <v>52</v>
      </c>
      <c r="O3326" s="25">
        <v>1.0</v>
      </c>
      <c r="P3326" s="25">
        <f>'LISTA DOS ITENS'!$O3326*'LISTA DOS ITENS'!$M3326</f>
        <v>1</v>
      </c>
      <c r="Q3326" s="25">
        <v>4073.22</v>
      </c>
      <c r="R3326" s="25">
        <f>'LISTA DOS ITENS'!$Q3326*'LISTA DOS ITENS'!$M3326</f>
        <v>4073.22</v>
      </c>
      <c r="S3326" s="56">
        <f>IF('LISTA DOS ITENS'!$P3326&gt;'LISTA DOS ITENS'!$R3326,'LISTA DOS ITENS'!$P3326,'LISTA DOS ITENS'!$R3326)</f>
        <v>4073.22</v>
      </c>
      <c r="T3326" s="25">
        <v>528.32440166235</v>
      </c>
      <c r="U3326" s="25">
        <f>'LISTA DOS ITENS'!$T3326*'LISTA DOS ITENS'!$M3326</f>
        <v>528.3244017</v>
      </c>
      <c r="V3326" s="56">
        <f t="array" ref="V3326">INDEX('RESUMO - LOTES E VMA'!$F$3:$F$181,MATCH('LISTA DOS ITENS'!$D3326,'RESUMO - LOTES E VMA'!$A$3:$A$181,0))</f>
        <v>16668.20773</v>
      </c>
      <c r="W3326" s="57">
        <f>'LISTA DOS ITENS'!$U3326/'LISTA DOS ITENS'!$V3326</f>
        <v>0.03169653333</v>
      </c>
      <c r="X3326" s="53" t="s">
        <v>53</v>
      </c>
      <c r="Y3326" s="53" t="s">
        <v>290</v>
      </c>
      <c r="Z3326" s="58" t="str">
        <f>'LISTA DOS ITENS'!$F3326&amp;"-"&amp;'LISTA DOS ITENS'!$H3326&amp;"-"&amp;'LISTA DOS ITENS'!$J3326&amp;"-"&amp;'LISTA DOS ITENS'!$K3326&amp;"-"&amp;'LISTA DOS ITENS'!$I3326</f>
        <v>10276026-2201-R026-A RECUPER-</v>
      </c>
      <c r="AA3326" s="59" t="str">
        <f t="array" ref="AA3326">INDEX('RESUMO - LOTES E VMA'!$M$3:$M$181,MATCH('LISTA DOS ITENS'!$D3326,'RESUMO - LOTES E VMA'!$A$3:$A$181,0))</f>
        <v>Para Leilão</v>
      </c>
      <c r="AB3326" s="60">
        <f t="array" ref="AB3326">INDEX('RESUMO - LOTES E VMA'!$J$3:$J$181,MATCH('LISTA DOS ITENS'!$D3326,'RESUMO - LOTES E VMA'!$A$3:$A$181,0))</f>
        <v>0.1221140488</v>
      </c>
      <c r="AC3326" s="29" t="str">
        <f t="array" ref="AC3326">INDEX('RESUMO - LOTES E VMA'!$L$3:$L$181,MATCH('LISTA DOS ITENS'!$D3326,'RESUMO - LOTES E VMA'!$A$3:$A$181,0))</f>
        <v>1% do Valor de Comparação do VMA</v>
      </c>
      <c r="AD3326" s="53" t="str">
        <f>VLOOKUP(Tabela1[[#This Row],[Índice]],[1]Planilha1!$A:$A,1,0)</f>
        <v>#ERROR!</v>
      </c>
    </row>
    <row r="3327" ht="15.75" customHeight="1">
      <c r="A3327" s="52">
        <v>262344.0</v>
      </c>
      <c r="B3327" s="53" t="s">
        <v>70</v>
      </c>
      <c r="C3327" s="53" t="s">
        <v>71</v>
      </c>
      <c r="D3327" s="22">
        <v>207562.0</v>
      </c>
      <c r="E3327" s="53" t="s">
        <v>119</v>
      </c>
      <c r="F3327" s="54">
        <v>1.0004189E7</v>
      </c>
      <c r="G3327" s="53" t="s">
        <v>2195</v>
      </c>
      <c r="H3327" s="55">
        <v>2101.0</v>
      </c>
      <c r="I3327" s="55"/>
      <c r="J3327" s="55" t="s">
        <v>126</v>
      </c>
      <c r="K3327" s="53" t="s">
        <v>57</v>
      </c>
      <c r="L3327" s="53"/>
      <c r="M3327" s="53">
        <v>1.0</v>
      </c>
      <c r="N3327" s="53" t="s">
        <v>52</v>
      </c>
      <c r="O3327" s="25">
        <v>1.0</v>
      </c>
      <c r="P3327" s="25">
        <f>'LISTA DOS ITENS'!$O3327*'LISTA DOS ITENS'!$M3327</f>
        <v>1</v>
      </c>
      <c r="Q3327" s="25">
        <v>1116.22</v>
      </c>
      <c r="R3327" s="25">
        <f>'LISTA DOS ITENS'!$Q3327*'LISTA DOS ITENS'!$M3327</f>
        <v>1116.22</v>
      </c>
      <c r="S3327" s="56">
        <f>IF('LISTA DOS ITENS'!$P3327&gt;'LISTA DOS ITENS'!$R3327,'LISTA DOS ITENS'!$P3327,'LISTA DOS ITENS'!$R3327)</f>
        <v>1116.22</v>
      </c>
      <c r="T3327" s="25">
        <v>55.37766120132363</v>
      </c>
      <c r="U3327" s="25">
        <f>'LISTA DOS ITENS'!$T3327*'LISTA DOS ITENS'!$M3327</f>
        <v>55.3776612</v>
      </c>
      <c r="V3327" s="56">
        <f t="array" ref="V3327">INDEX('RESUMO - LOTES E VMA'!$F$3:$F$181,MATCH('LISTA DOS ITENS'!$D3327,'RESUMO - LOTES E VMA'!$A$3:$A$181,0))</f>
        <v>11947.17427</v>
      </c>
      <c r="W3327" s="57">
        <f>'LISTA DOS ITENS'!$U3327/'LISTA DOS ITENS'!$V3327</f>
        <v>0.004635209963</v>
      </c>
      <c r="X3327" s="53" t="s">
        <v>53</v>
      </c>
      <c r="Y3327" s="53" t="s">
        <v>290</v>
      </c>
      <c r="Z3327" s="58" t="str">
        <f>'LISTA DOS ITENS'!$F3327&amp;"-"&amp;'LISTA DOS ITENS'!$H3327&amp;"-"&amp;'LISTA DOS ITENS'!$J3327&amp;"-"&amp;'LISTA DOS ITENS'!$K3327&amp;"-"&amp;'LISTA DOS ITENS'!$I3327</f>
        <v>10004189-2101-0026-USADO-</v>
      </c>
      <c r="AA3327" s="59" t="str">
        <f t="array" ref="AA3327">INDEX('RESUMO - LOTES E VMA'!$M$3:$M$181,MATCH('LISTA DOS ITENS'!$D3327,'RESUMO - LOTES E VMA'!$A$3:$A$181,0))</f>
        <v>Para Leilão</v>
      </c>
      <c r="AB3327" s="60">
        <f t="array" ref="AB3327">INDEX('RESUMO - LOTES E VMA'!$J$3:$J$181,MATCH('LISTA DOS ITENS'!$D3327,'RESUMO - LOTES E VMA'!$A$3:$A$181,0))</f>
        <v>0.05097018899</v>
      </c>
      <c r="AC3327" s="29" t="str">
        <f t="array" ref="AC3327">INDEX('RESUMO - LOTES E VMA'!$L$3:$L$181,MATCH('LISTA DOS ITENS'!$D3327,'RESUMO - LOTES E VMA'!$A$3:$A$181,0))</f>
        <v>1% do Valor de Comparação do VMA</v>
      </c>
      <c r="AD3327" s="53" t="str">
        <f>VLOOKUP(Tabela1[[#This Row],[Índice]],[1]Planilha1!$A:$A,1,0)</f>
        <v>#ERROR!</v>
      </c>
    </row>
    <row r="3328" ht="15.75" customHeight="1">
      <c r="A3328" s="52">
        <v>262345.0</v>
      </c>
      <c r="B3328" s="53" t="s">
        <v>70</v>
      </c>
      <c r="C3328" s="53" t="s">
        <v>71</v>
      </c>
      <c r="D3328" s="22">
        <v>207562.0</v>
      </c>
      <c r="E3328" s="53" t="s">
        <v>119</v>
      </c>
      <c r="F3328" s="54">
        <v>1.000419E7</v>
      </c>
      <c r="G3328" s="53" t="s">
        <v>2196</v>
      </c>
      <c r="H3328" s="55">
        <v>2101.0</v>
      </c>
      <c r="I3328" s="55"/>
      <c r="J3328" s="55" t="s">
        <v>126</v>
      </c>
      <c r="K3328" s="53" t="s">
        <v>73</v>
      </c>
      <c r="L3328" s="53"/>
      <c r="M3328" s="53">
        <v>40.0</v>
      </c>
      <c r="N3328" s="53" t="s">
        <v>52</v>
      </c>
      <c r="O3328" s="25">
        <v>45.19175</v>
      </c>
      <c r="P3328" s="25">
        <f>'LISTA DOS ITENS'!$O3328*'LISTA DOS ITENS'!$M3328</f>
        <v>1807.67</v>
      </c>
      <c r="Q3328" s="25">
        <v>45.19</v>
      </c>
      <c r="R3328" s="25">
        <f>'LISTA DOS ITENS'!$Q3328*'LISTA DOS ITENS'!$M3328</f>
        <v>1807.6</v>
      </c>
      <c r="S3328" s="56">
        <f>IF('LISTA DOS ITENS'!$P3328&gt;'LISTA DOS ITENS'!$R3328,'LISTA DOS ITENS'!$P3328,'LISTA DOS ITENS'!$R3328)</f>
        <v>1807.67</v>
      </c>
      <c r="T3328" s="25">
        <v>2.2588881988187057</v>
      </c>
      <c r="U3328" s="25">
        <f>'LISTA DOS ITENS'!$T3328*'LISTA DOS ITENS'!$M3328</f>
        <v>90.35552795</v>
      </c>
      <c r="V3328" s="56">
        <f t="array" ref="V3328">INDEX('RESUMO - LOTES E VMA'!$F$3:$F$181,MATCH('LISTA DOS ITENS'!$D3328,'RESUMO - LOTES E VMA'!$A$3:$A$181,0))</f>
        <v>11947.17427</v>
      </c>
      <c r="W3328" s="57">
        <f>'LISTA DOS ITENS'!$U3328/'LISTA DOS ITENS'!$V3328</f>
        <v>0.007562920397</v>
      </c>
      <c r="X3328" s="53" t="s">
        <v>53</v>
      </c>
      <c r="Y3328" s="53" t="s">
        <v>290</v>
      </c>
      <c r="Z3328" s="58" t="str">
        <f>'LISTA DOS ITENS'!$F3328&amp;"-"&amp;'LISTA DOS ITENS'!$H3328&amp;"-"&amp;'LISTA DOS ITENS'!$J3328&amp;"-"&amp;'LISTA DOS ITENS'!$K3328&amp;"-"&amp;'LISTA DOS ITENS'!$I3328</f>
        <v>10004190-2101-0026-CONS/NAC-</v>
      </c>
      <c r="AA3328" s="59" t="str">
        <f t="array" ref="AA3328">INDEX('RESUMO - LOTES E VMA'!$M$3:$M$181,MATCH('LISTA DOS ITENS'!$D3328,'RESUMO - LOTES E VMA'!$A$3:$A$181,0))</f>
        <v>Para Leilão</v>
      </c>
      <c r="AB3328" s="60">
        <f t="array" ref="AB3328">INDEX('RESUMO - LOTES E VMA'!$J$3:$J$181,MATCH('LISTA DOS ITENS'!$D3328,'RESUMO - LOTES E VMA'!$A$3:$A$181,0))</f>
        <v>0.05097018899</v>
      </c>
      <c r="AC3328" s="29" t="str">
        <f t="array" ref="AC3328">INDEX('RESUMO - LOTES E VMA'!$L$3:$L$181,MATCH('LISTA DOS ITENS'!$D3328,'RESUMO - LOTES E VMA'!$A$3:$A$181,0))</f>
        <v>1% do Valor de Comparação do VMA</v>
      </c>
      <c r="AD3328" s="53" t="str">
        <f>VLOOKUP(Tabela1[[#This Row],[Índice]],[1]Planilha1!$A:$A,1,0)</f>
        <v>#ERROR!</v>
      </c>
    </row>
    <row r="3329" ht="15.75" customHeight="1">
      <c r="A3329" s="52">
        <v>262346.0</v>
      </c>
      <c r="B3329" s="53" t="s">
        <v>70</v>
      </c>
      <c r="C3329" s="53" t="s">
        <v>71</v>
      </c>
      <c r="D3329" s="22">
        <v>207562.0</v>
      </c>
      <c r="E3329" s="53" t="s">
        <v>119</v>
      </c>
      <c r="F3329" s="54">
        <v>1.000419E7</v>
      </c>
      <c r="G3329" s="53" t="s">
        <v>2196</v>
      </c>
      <c r="H3329" s="55">
        <v>2101.0</v>
      </c>
      <c r="I3329" s="55" t="s">
        <v>130</v>
      </c>
      <c r="J3329" s="55" t="s">
        <v>126</v>
      </c>
      <c r="K3329" s="53" t="s">
        <v>73</v>
      </c>
      <c r="L3329" s="53"/>
      <c r="M3329" s="53">
        <v>77.0</v>
      </c>
      <c r="N3329" s="53" t="s">
        <v>52</v>
      </c>
      <c r="O3329" s="25">
        <v>42.03025974025974</v>
      </c>
      <c r="P3329" s="25">
        <f>'LISTA DOS ITENS'!$O3329*'LISTA DOS ITENS'!$M3329</f>
        <v>3236.33</v>
      </c>
      <c r="Q3329" s="25">
        <v>45.19</v>
      </c>
      <c r="R3329" s="25">
        <f>'LISTA DOS ITENS'!$Q3329*'LISTA DOS ITENS'!$M3329</f>
        <v>3479.63</v>
      </c>
      <c r="S3329" s="56">
        <f>IF('LISTA DOS ITENS'!$P3329&gt;'LISTA DOS ITENS'!$R3329,'LISTA DOS ITENS'!$P3329,'LISTA DOS ITENS'!$R3329)</f>
        <v>3479.63</v>
      </c>
      <c r="T3329" s="25">
        <v>2.2588881988187057</v>
      </c>
      <c r="U3329" s="25">
        <f>'LISTA DOS ITENS'!$T3329*'LISTA DOS ITENS'!$M3329</f>
        <v>173.9343913</v>
      </c>
      <c r="V3329" s="56">
        <f t="array" ref="V3329">INDEX('RESUMO - LOTES E VMA'!$F$3:$F$181,MATCH('LISTA DOS ITENS'!$D3329,'RESUMO - LOTES E VMA'!$A$3:$A$181,0))</f>
        <v>11947.17427</v>
      </c>
      <c r="W3329" s="57">
        <f>'LISTA DOS ITENS'!$U3329/'LISTA DOS ITENS'!$V3329</f>
        <v>0.01455862176</v>
      </c>
      <c r="X3329" s="53" t="s">
        <v>53</v>
      </c>
      <c r="Y3329" s="53" t="s">
        <v>290</v>
      </c>
      <c r="Z3329" s="58" t="str">
        <f>'LISTA DOS ITENS'!$F3329&amp;"-"&amp;'LISTA DOS ITENS'!$H3329&amp;"-"&amp;'LISTA DOS ITENS'!$J3329&amp;"-"&amp;'LISTA DOS ITENS'!$K3329&amp;"-"&amp;'LISTA DOS ITENS'!$I3329</f>
        <v>10004190-2101-0026-CONS/NAC-ED-1000-01.02</v>
      </c>
      <c r="AA3329" s="59" t="str">
        <f t="array" ref="AA3329">INDEX('RESUMO - LOTES E VMA'!$M$3:$M$181,MATCH('LISTA DOS ITENS'!$D3329,'RESUMO - LOTES E VMA'!$A$3:$A$181,0))</f>
        <v>Para Leilão</v>
      </c>
      <c r="AB3329" s="60">
        <f t="array" ref="AB3329">INDEX('RESUMO - LOTES E VMA'!$J$3:$J$181,MATCH('LISTA DOS ITENS'!$D3329,'RESUMO - LOTES E VMA'!$A$3:$A$181,0))</f>
        <v>0.05097018899</v>
      </c>
      <c r="AC3329" s="29" t="str">
        <f t="array" ref="AC3329">INDEX('RESUMO - LOTES E VMA'!$L$3:$L$181,MATCH('LISTA DOS ITENS'!$D3329,'RESUMO - LOTES E VMA'!$A$3:$A$181,0))</f>
        <v>1% do Valor de Comparação do VMA</v>
      </c>
      <c r="AD3329" s="53" t="str">
        <f>VLOOKUP(Tabela1[[#This Row],[Índice]],[1]Planilha1!$A:$A,1,0)</f>
        <v>#ERROR!</v>
      </c>
    </row>
    <row r="3330" ht="15.75" customHeight="1">
      <c r="A3330" s="52">
        <v>262347.0</v>
      </c>
      <c r="B3330" s="53" t="s">
        <v>70</v>
      </c>
      <c r="C3330" s="53" t="s">
        <v>71</v>
      </c>
      <c r="D3330" s="22">
        <v>207562.0</v>
      </c>
      <c r="E3330" s="53" t="s">
        <v>119</v>
      </c>
      <c r="F3330" s="54">
        <v>1.0004191E7</v>
      </c>
      <c r="G3330" s="53" t="s">
        <v>2197</v>
      </c>
      <c r="H3330" s="55">
        <v>2101.0</v>
      </c>
      <c r="I3330" s="55"/>
      <c r="J3330" s="55" t="s">
        <v>126</v>
      </c>
      <c r="K3330" s="53" t="s">
        <v>73</v>
      </c>
      <c r="L3330" s="53"/>
      <c r="M3330" s="53">
        <v>1.0</v>
      </c>
      <c r="N3330" s="53" t="s">
        <v>52</v>
      </c>
      <c r="O3330" s="25">
        <v>60.2</v>
      </c>
      <c r="P3330" s="25">
        <f>'LISTA DOS ITENS'!$O3330*'LISTA DOS ITENS'!$M3330</f>
        <v>60.2</v>
      </c>
      <c r="Q3330" s="25">
        <v>96.17</v>
      </c>
      <c r="R3330" s="25">
        <f>'LISTA DOS ITENS'!$Q3330*'LISTA DOS ITENS'!$M3330</f>
        <v>96.17</v>
      </c>
      <c r="S3330" s="56">
        <f>IF('LISTA DOS ITENS'!$P3330&gt;'LISTA DOS ITENS'!$R3330,'LISTA DOS ITENS'!$P3330,'LISTA DOS ITENS'!$R3330)</f>
        <v>96.17</v>
      </c>
      <c r="T3330" s="25">
        <v>4.77116489377658</v>
      </c>
      <c r="U3330" s="25">
        <f>'LISTA DOS ITENS'!$T3330*'LISTA DOS ITENS'!$M3330</f>
        <v>4.771164894</v>
      </c>
      <c r="V3330" s="56">
        <f t="array" ref="V3330">INDEX('RESUMO - LOTES E VMA'!$F$3:$F$181,MATCH('LISTA DOS ITENS'!$D3330,'RESUMO - LOTES E VMA'!$A$3:$A$181,0))</f>
        <v>11947.17427</v>
      </c>
      <c r="W3330" s="57">
        <f>'LISTA DOS ITENS'!$U3330/'LISTA DOS ITENS'!$V3330</f>
        <v>0.0003993550932</v>
      </c>
      <c r="X3330" s="53" t="s">
        <v>53</v>
      </c>
      <c r="Y3330" s="53" t="s">
        <v>290</v>
      </c>
      <c r="Z3330" s="58" t="str">
        <f>'LISTA DOS ITENS'!$F3330&amp;"-"&amp;'LISTA DOS ITENS'!$H3330&amp;"-"&amp;'LISTA DOS ITENS'!$J3330&amp;"-"&amp;'LISTA DOS ITENS'!$K3330&amp;"-"&amp;'LISTA DOS ITENS'!$I3330</f>
        <v>10004191-2101-0026-CONS/NAC-</v>
      </c>
      <c r="AA3330" s="59" t="str">
        <f t="array" ref="AA3330">INDEX('RESUMO - LOTES E VMA'!$M$3:$M$181,MATCH('LISTA DOS ITENS'!$D3330,'RESUMO - LOTES E VMA'!$A$3:$A$181,0))</f>
        <v>Para Leilão</v>
      </c>
      <c r="AB3330" s="60">
        <f t="array" ref="AB3330">INDEX('RESUMO - LOTES E VMA'!$J$3:$J$181,MATCH('LISTA DOS ITENS'!$D3330,'RESUMO - LOTES E VMA'!$A$3:$A$181,0))</f>
        <v>0.05097018899</v>
      </c>
      <c r="AC3330" s="29" t="str">
        <f t="array" ref="AC3330">INDEX('RESUMO - LOTES E VMA'!$L$3:$L$181,MATCH('LISTA DOS ITENS'!$D3330,'RESUMO - LOTES E VMA'!$A$3:$A$181,0))</f>
        <v>1% do Valor de Comparação do VMA</v>
      </c>
      <c r="AD3330" s="53" t="str">
        <f>VLOOKUP(Tabela1[[#This Row],[Índice]],[1]Planilha1!$A:$A,1,0)</f>
        <v>#ERROR!</v>
      </c>
    </row>
    <row r="3331" ht="15.75" customHeight="1">
      <c r="A3331" s="52">
        <v>262348.0</v>
      </c>
      <c r="B3331" s="53" t="s">
        <v>70</v>
      </c>
      <c r="C3331" s="53" t="s">
        <v>71</v>
      </c>
      <c r="D3331" s="22">
        <v>207562.0</v>
      </c>
      <c r="E3331" s="53" t="s">
        <v>119</v>
      </c>
      <c r="F3331" s="54">
        <v>1.0004191E7</v>
      </c>
      <c r="G3331" s="53" t="s">
        <v>2197</v>
      </c>
      <c r="H3331" s="55">
        <v>2101.0</v>
      </c>
      <c r="I3331" s="55"/>
      <c r="J3331" s="55" t="s">
        <v>126</v>
      </c>
      <c r="K3331" s="53" t="s">
        <v>122</v>
      </c>
      <c r="L3331" s="53"/>
      <c r="M3331" s="53">
        <v>3.0</v>
      </c>
      <c r="N3331" s="53" t="s">
        <v>52</v>
      </c>
      <c r="O3331" s="25">
        <v>79.61</v>
      </c>
      <c r="P3331" s="25">
        <f>'LISTA DOS ITENS'!$O3331*'LISTA DOS ITENS'!$M3331</f>
        <v>238.83</v>
      </c>
      <c r="Q3331" s="25">
        <v>96.17</v>
      </c>
      <c r="R3331" s="25">
        <f>'LISTA DOS ITENS'!$Q3331*'LISTA DOS ITENS'!$M3331</f>
        <v>288.51</v>
      </c>
      <c r="S3331" s="56">
        <f>IF('LISTA DOS ITENS'!$P3331&gt;'LISTA DOS ITENS'!$R3331,'LISTA DOS ITENS'!$P3331,'LISTA DOS ITENS'!$R3331)</f>
        <v>288.51</v>
      </c>
      <c r="T3331" s="25">
        <v>4.77116489377658</v>
      </c>
      <c r="U3331" s="25">
        <f>'LISTA DOS ITENS'!$T3331*'LISTA DOS ITENS'!$M3331</f>
        <v>14.31349468</v>
      </c>
      <c r="V3331" s="56">
        <f t="array" ref="V3331">INDEX('RESUMO - LOTES E VMA'!$F$3:$F$181,MATCH('LISTA DOS ITENS'!$D3331,'RESUMO - LOTES E VMA'!$A$3:$A$181,0))</f>
        <v>11947.17427</v>
      </c>
      <c r="W3331" s="57">
        <f>'LISTA DOS ITENS'!$U3331/'LISTA DOS ITENS'!$V3331</f>
        <v>0.00119806528</v>
      </c>
      <c r="X3331" s="53" t="s">
        <v>53</v>
      </c>
      <c r="Y3331" s="53" t="s">
        <v>290</v>
      </c>
      <c r="Z3331" s="58" t="str">
        <f>'LISTA DOS ITENS'!$F3331&amp;"-"&amp;'LISTA DOS ITENS'!$H3331&amp;"-"&amp;'LISTA DOS ITENS'!$J3331&amp;"-"&amp;'LISTA DOS ITENS'!$K3331&amp;"-"&amp;'LISTA DOS ITENS'!$I3331</f>
        <v>10004191-2101-0026-IMOB/IAMN-</v>
      </c>
      <c r="AA3331" s="59" t="str">
        <f t="array" ref="AA3331">INDEX('RESUMO - LOTES E VMA'!$M$3:$M$181,MATCH('LISTA DOS ITENS'!$D3331,'RESUMO - LOTES E VMA'!$A$3:$A$181,0))</f>
        <v>Para Leilão</v>
      </c>
      <c r="AB3331" s="60">
        <f t="array" ref="AB3331">INDEX('RESUMO - LOTES E VMA'!$J$3:$J$181,MATCH('LISTA DOS ITENS'!$D3331,'RESUMO - LOTES E VMA'!$A$3:$A$181,0))</f>
        <v>0.05097018899</v>
      </c>
      <c r="AC3331" s="29" t="str">
        <f t="array" ref="AC3331">INDEX('RESUMO - LOTES E VMA'!$L$3:$L$181,MATCH('LISTA DOS ITENS'!$D3331,'RESUMO - LOTES E VMA'!$A$3:$A$181,0))</f>
        <v>1% do Valor de Comparação do VMA</v>
      </c>
      <c r="AD3331" s="53" t="str">
        <f>VLOOKUP(Tabela1[[#This Row],[Índice]],[1]Planilha1!$A:$A,1,0)</f>
        <v>#ERROR!</v>
      </c>
    </row>
    <row r="3332" ht="15.75" customHeight="1">
      <c r="A3332" s="52">
        <v>262349.0</v>
      </c>
      <c r="B3332" s="53" t="s">
        <v>70</v>
      </c>
      <c r="C3332" s="53" t="s">
        <v>71</v>
      </c>
      <c r="D3332" s="22">
        <v>207562.0</v>
      </c>
      <c r="E3332" s="53" t="s">
        <v>119</v>
      </c>
      <c r="F3332" s="54">
        <v>1.0004191E7</v>
      </c>
      <c r="G3332" s="53" t="s">
        <v>2197</v>
      </c>
      <c r="H3332" s="55">
        <v>2101.0</v>
      </c>
      <c r="I3332" s="55"/>
      <c r="J3332" s="55" t="s">
        <v>126</v>
      </c>
      <c r="K3332" s="53" t="s">
        <v>80</v>
      </c>
      <c r="L3332" s="53"/>
      <c r="M3332" s="53">
        <v>6.0</v>
      </c>
      <c r="N3332" s="53" t="s">
        <v>52</v>
      </c>
      <c r="O3332" s="25">
        <v>96.16833333333334</v>
      </c>
      <c r="P3332" s="25">
        <f>'LISTA DOS ITENS'!$O3332*'LISTA DOS ITENS'!$M3332</f>
        <v>577.01</v>
      </c>
      <c r="Q3332" s="25">
        <v>96.17</v>
      </c>
      <c r="R3332" s="25">
        <f>'LISTA DOS ITENS'!$Q3332*'LISTA DOS ITENS'!$M3332</f>
        <v>577.02</v>
      </c>
      <c r="S3332" s="56">
        <f>IF('LISTA DOS ITENS'!$P3332&gt;'LISTA DOS ITENS'!$R3332,'LISTA DOS ITENS'!$P3332,'LISTA DOS ITENS'!$R3332)</f>
        <v>577.02</v>
      </c>
      <c r="T3332" s="25">
        <v>4.77116489377658</v>
      </c>
      <c r="U3332" s="25">
        <f>'LISTA DOS ITENS'!$T3332*'LISTA DOS ITENS'!$M3332</f>
        <v>28.62698936</v>
      </c>
      <c r="V3332" s="56">
        <f t="array" ref="V3332">INDEX('RESUMO - LOTES E VMA'!$F$3:$F$181,MATCH('LISTA DOS ITENS'!$D3332,'RESUMO - LOTES E VMA'!$A$3:$A$181,0))</f>
        <v>11947.17427</v>
      </c>
      <c r="W3332" s="57">
        <f>'LISTA DOS ITENS'!$U3332/'LISTA DOS ITENS'!$V3332</f>
        <v>0.002396130559</v>
      </c>
      <c r="X3332" s="53" t="s">
        <v>53</v>
      </c>
      <c r="Y3332" s="53" t="s">
        <v>290</v>
      </c>
      <c r="Z3332" s="58" t="str">
        <f>'LISTA DOS ITENS'!$F3332&amp;"-"&amp;'LISTA DOS ITENS'!$H3332&amp;"-"&amp;'LISTA DOS ITENS'!$J3332&amp;"-"&amp;'LISTA DOS ITENS'!$K3332&amp;"-"&amp;'LISTA DOS ITENS'!$I3332</f>
        <v>10004191-2101-0026-IMOB/NAC-</v>
      </c>
      <c r="AA3332" s="59" t="str">
        <f t="array" ref="AA3332">INDEX('RESUMO - LOTES E VMA'!$M$3:$M$181,MATCH('LISTA DOS ITENS'!$D3332,'RESUMO - LOTES E VMA'!$A$3:$A$181,0))</f>
        <v>Para Leilão</v>
      </c>
      <c r="AB3332" s="60">
        <f t="array" ref="AB3332">INDEX('RESUMO - LOTES E VMA'!$J$3:$J$181,MATCH('LISTA DOS ITENS'!$D3332,'RESUMO - LOTES E VMA'!$A$3:$A$181,0))</f>
        <v>0.05097018899</v>
      </c>
      <c r="AC3332" s="29" t="str">
        <f t="array" ref="AC3332">INDEX('RESUMO - LOTES E VMA'!$L$3:$L$181,MATCH('LISTA DOS ITENS'!$D3332,'RESUMO - LOTES E VMA'!$A$3:$A$181,0))</f>
        <v>1% do Valor de Comparação do VMA</v>
      </c>
      <c r="AD3332" s="53" t="str">
        <f>VLOOKUP(Tabela1[[#This Row],[Índice]],[1]Planilha1!$A:$A,1,0)</f>
        <v>#ERROR!</v>
      </c>
    </row>
    <row r="3333" ht="15.75" customHeight="1">
      <c r="A3333" s="52">
        <v>262350.0</v>
      </c>
      <c r="B3333" s="53" t="s">
        <v>70</v>
      </c>
      <c r="C3333" s="53" t="s">
        <v>71</v>
      </c>
      <c r="D3333" s="22">
        <v>207562.0</v>
      </c>
      <c r="E3333" s="53" t="s">
        <v>119</v>
      </c>
      <c r="F3333" s="54">
        <v>1.0004192E7</v>
      </c>
      <c r="G3333" s="53" t="s">
        <v>2198</v>
      </c>
      <c r="H3333" s="55">
        <v>2101.0</v>
      </c>
      <c r="I3333" s="55"/>
      <c r="J3333" s="55" t="s">
        <v>126</v>
      </c>
      <c r="K3333" s="53" t="s">
        <v>160</v>
      </c>
      <c r="L3333" s="53"/>
      <c r="M3333" s="53">
        <v>12.0</v>
      </c>
      <c r="N3333" s="53" t="s">
        <v>52</v>
      </c>
      <c r="O3333" s="25">
        <v>12.9775</v>
      </c>
      <c r="P3333" s="25">
        <f>'LISTA DOS ITENS'!$O3333*'LISTA DOS ITENS'!$M3333</f>
        <v>155.73</v>
      </c>
      <c r="Q3333" s="25">
        <v>25.6</v>
      </c>
      <c r="R3333" s="25">
        <f>'LISTA DOS ITENS'!$Q3333*'LISTA DOS ITENS'!$M3333</f>
        <v>307.2</v>
      </c>
      <c r="S3333" s="56">
        <f>IF('LISTA DOS ITENS'!$P3333&gt;'LISTA DOS ITENS'!$R3333,'LISTA DOS ITENS'!$P3333,'LISTA DOS ITENS'!$R3333)</f>
        <v>307.2</v>
      </c>
      <c r="T3333" s="25">
        <v>1.2700615709751528</v>
      </c>
      <c r="U3333" s="25">
        <f>'LISTA DOS ITENS'!$T3333*'LISTA DOS ITENS'!$M3333</f>
        <v>15.24073885</v>
      </c>
      <c r="V3333" s="56">
        <f t="array" ref="V3333">INDEX('RESUMO - LOTES E VMA'!$F$3:$F$181,MATCH('LISTA DOS ITENS'!$D3333,'RESUMO - LOTES E VMA'!$A$3:$A$181,0))</f>
        <v>11947.17427</v>
      </c>
      <c r="W3333" s="57">
        <f>'LISTA DOS ITENS'!$U3333/'LISTA DOS ITENS'!$V3333</f>
        <v>0.001275677287</v>
      </c>
      <c r="X3333" s="53" t="s">
        <v>53</v>
      </c>
      <c r="Y3333" s="53" t="s">
        <v>290</v>
      </c>
      <c r="Z3333" s="58" t="str">
        <f>'LISTA DOS ITENS'!$F3333&amp;"-"&amp;'LISTA DOS ITENS'!$H3333&amp;"-"&amp;'LISTA DOS ITENS'!$J3333&amp;"-"&amp;'LISTA DOS ITENS'!$K3333&amp;"-"&amp;'LISTA DOS ITENS'!$I3333</f>
        <v>10004192-2101-0026-CONS/IMP-</v>
      </c>
      <c r="AA3333" s="59" t="str">
        <f t="array" ref="AA3333">INDEX('RESUMO - LOTES E VMA'!$M$3:$M$181,MATCH('LISTA DOS ITENS'!$D3333,'RESUMO - LOTES E VMA'!$A$3:$A$181,0))</f>
        <v>Para Leilão</v>
      </c>
      <c r="AB3333" s="60">
        <f t="array" ref="AB3333">INDEX('RESUMO - LOTES E VMA'!$J$3:$J$181,MATCH('LISTA DOS ITENS'!$D3333,'RESUMO - LOTES E VMA'!$A$3:$A$181,0))</f>
        <v>0.05097018899</v>
      </c>
      <c r="AC3333" s="29" t="str">
        <f t="array" ref="AC3333">INDEX('RESUMO - LOTES E VMA'!$L$3:$L$181,MATCH('LISTA DOS ITENS'!$D3333,'RESUMO - LOTES E VMA'!$A$3:$A$181,0))</f>
        <v>1% do Valor de Comparação do VMA</v>
      </c>
      <c r="AD3333" s="53" t="str">
        <f>VLOOKUP(Tabela1[[#This Row],[Índice]],[1]Planilha1!$A:$A,1,0)</f>
        <v>#ERROR!</v>
      </c>
    </row>
    <row r="3334" ht="15.75" customHeight="1">
      <c r="A3334" s="52">
        <v>262351.0</v>
      </c>
      <c r="B3334" s="53" t="s">
        <v>70</v>
      </c>
      <c r="C3334" s="53" t="s">
        <v>71</v>
      </c>
      <c r="D3334" s="22">
        <v>207562.0</v>
      </c>
      <c r="E3334" s="53" t="s">
        <v>119</v>
      </c>
      <c r="F3334" s="54">
        <v>1.0004192E7</v>
      </c>
      <c r="G3334" s="53" t="s">
        <v>2198</v>
      </c>
      <c r="H3334" s="55">
        <v>2101.0</v>
      </c>
      <c r="I3334" s="55"/>
      <c r="J3334" s="55" t="s">
        <v>126</v>
      </c>
      <c r="K3334" s="53" t="s">
        <v>73</v>
      </c>
      <c r="L3334" s="53"/>
      <c r="M3334" s="53">
        <v>33.0</v>
      </c>
      <c r="N3334" s="53" t="s">
        <v>52</v>
      </c>
      <c r="O3334" s="25">
        <v>25.595757575757574</v>
      </c>
      <c r="P3334" s="25">
        <f>'LISTA DOS ITENS'!$O3334*'LISTA DOS ITENS'!$M3334</f>
        <v>844.66</v>
      </c>
      <c r="Q3334" s="25">
        <v>25.6</v>
      </c>
      <c r="R3334" s="25">
        <f>'LISTA DOS ITENS'!$Q3334*'LISTA DOS ITENS'!$M3334</f>
        <v>844.8</v>
      </c>
      <c r="S3334" s="56">
        <f>IF('LISTA DOS ITENS'!$P3334&gt;'LISTA DOS ITENS'!$R3334,'LISTA DOS ITENS'!$P3334,'LISTA DOS ITENS'!$R3334)</f>
        <v>844.8</v>
      </c>
      <c r="T3334" s="25">
        <v>1.2700615709751528</v>
      </c>
      <c r="U3334" s="25">
        <f>'LISTA DOS ITENS'!$T3334*'LISTA DOS ITENS'!$M3334</f>
        <v>41.91203184</v>
      </c>
      <c r="V3334" s="56">
        <f t="array" ref="V3334">INDEX('RESUMO - LOTES E VMA'!$F$3:$F$181,MATCH('LISTA DOS ITENS'!$D3334,'RESUMO - LOTES E VMA'!$A$3:$A$181,0))</f>
        <v>11947.17427</v>
      </c>
      <c r="W3334" s="57">
        <f>'LISTA DOS ITENS'!$U3334/'LISTA DOS ITENS'!$V3334</f>
        <v>0.003508112538</v>
      </c>
      <c r="X3334" s="53" t="s">
        <v>53</v>
      </c>
      <c r="Y3334" s="53" t="s">
        <v>290</v>
      </c>
      <c r="Z3334" s="58" t="str">
        <f>'LISTA DOS ITENS'!$F3334&amp;"-"&amp;'LISTA DOS ITENS'!$H3334&amp;"-"&amp;'LISTA DOS ITENS'!$J3334&amp;"-"&amp;'LISTA DOS ITENS'!$K3334&amp;"-"&amp;'LISTA DOS ITENS'!$I3334</f>
        <v>10004192-2101-0026-CONS/NAC-</v>
      </c>
      <c r="AA3334" s="59" t="str">
        <f t="array" ref="AA3334">INDEX('RESUMO - LOTES E VMA'!$M$3:$M$181,MATCH('LISTA DOS ITENS'!$D3334,'RESUMO - LOTES E VMA'!$A$3:$A$181,0))</f>
        <v>Para Leilão</v>
      </c>
      <c r="AB3334" s="60">
        <f t="array" ref="AB3334">INDEX('RESUMO - LOTES E VMA'!$J$3:$J$181,MATCH('LISTA DOS ITENS'!$D3334,'RESUMO - LOTES E VMA'!$A$3:$A$181,0))</f>
        <v>0.05097018899</v>
      </c>
      <c r="AC3334" s="29" t="str">
        <f t="array" ref="AC3334">INDEX('RESUMO - LOTES E VMA'!$L$3:$L$181,MATCH('LISTA DOS ITENS'!$D3334,'RESUMO - LOTES E VMA'!$A$3:$A$181,0))</f>
        <v>1% do Valor de Comparação do VMA</v>
      </c>
      <c r="AD3334" s="53" t="str">
        <f>VLOOKUP(Tabela1[[#This Row],[Índice]],[1]Planilha1!$A:$A,1,0)</f>
        <v>#ERROR!</v>
      </c>
    </row>
    <row r="3335" ht="15.75" customHeight="1">
      <c r="A3335" s="52">
        <v>262352.0</v>
      </c>
      <c r="B3335" s="53" t="s">
        <v>70</v>
      </c>
      <c r="C3335" s="53" t="s">
        <v>71</v>
      </c>
      <c r="D3335" s="22">
        <v>207562.0</v>
      </c>
      <c r="E3335" s="53" t="s">
        <v>119</v>
      </c>
      <c r="F3335" s="54">
        <v>1.0004192E7</v>
      </c>
      <c r="G3335" s="53" t="s">
        <v>2198</v>
      </c>
      <c r="H3335" s="55">
        <v>2101.0</v>
      </c>
      <c r="I3335" s="55" t="s">
        <v>130</v>
      </c>
      <c r="J3335" s="55" t="s">
        <v>126</v>
      </c>
      <c r="K3335" s="53" t="s">
        <v>73</v>
      </c>
      <c r="L3335" s="53"/>
      <c r="M3335" s="53">
        <v>13.0</v>
      </c>
      <c r="N3335" s="53" t="s">
        <v>52</v>
      </c>
      <c r="O3335" s="25">
        <v>24.894615384615385</v>
      </c>
      <c r="P3335" s="25">
        <f>'LISTA DOS ITENS'!$O3335*'LISTA DOS ITENS'!$M3335</f>
        <v>323.63</v>
      </c>
      <c r="Q3335" s="25">
        <v>25.6</v>
      </c>
      <c r="R3335" s="25">
        <f>'LISTA DOS ITENS'!$Q3335*'LISTA DOS ITENS'!$M3335</f>
        <v>332.8</v>
      </c>
      <c r="S3335" s="56">
        <f>IF('LISTA DOS ITENS'!$P3335&gt;'LISTA DOS ITENS'!$R3335,'LISTA DOS ITENS'!$P3335,'LISTA DOS ITENS'!$R3335)</f>
        <v>332.8</v>
      </c>
      <c r="T3335" s="25">
        <v>1.2700615709751528</v>
      </c>
      <c r="U3335" s="25">
        <f>'LISTA DOS ITENS'!$T3335*'LISTA DOS ITENS'!$M3335</f>
        <v>16.51080042</v>
      </c>
      <c r="V3335" s="56">
        <f t="array" ref="V3335">INDEX('RESUMO - LOTES E VMA'!$F$3:$F$181,MATCH('LISTA DOS ITENS'!$D3335,'RESUMO - LOTES E VMA'!$A$3:$A$181,0))</f>
        <v>11947.17427</v>
      </c>
      <c r="W3335" s="57">
        <f>'LISTA DOS ITENS'!$U3335/'LISTA DOS ITENS'!$V3335</f>
        <v>0.001381983727</v>
      </c>
      <c r="X3335" s="53" t="s">
        <v>53</v>
      </c>
      <c r="Y3335" s="53" t="s">
        <v>290</v>
      </c>
      <c r="Z3335" s="58" t="str">
        <f>'LISTA DOS ITENS'!$F3335&amp;"-"&amp;'LISTA DOS ITENS'!$H3335&amp;"-"&amp;'LISTA DOS ITENS'!$J3335&amp;"-"&amp;'LISTA DOS ITENS'!$K3335&amp;"-"&amp;'LISTA DOS ITENS'!$I3335</f>
        <v>10004192-2101-0026-CONS/NAC-ED-1000-01.02</v>
      </c>
      <c r="AA3335" s="59" t="str">
        <f t="array" ref="AA3335">INDEX('RESUMO - LOTES E VMA'!$M$3:$M$181,MATCH('LISTA DOS ITENS'!$D3335,'RESUMO - LOTES E VMA'!$A$3:$A$181,0))</f>
        <v>Para Leilão</v>
      </c>
      <c r="AB3335" s="60">
        <f t="array" ref="AB3335">INDEX('RESUMO - LOTES E VMA'!$J$3:$J$181,MATCH('LISTA DOS ITENS'!$D3335,'RESUMO - LOTES E VMA'!$A$3:$A$181,0))</f>
        <v>0.05097018899</v>
      </c>
      <c r="AC3335" s="29" t="str">
        <f t="array" ref="AC3335">INDEX('RESUMO - LOTES E VMA'!$L$3:$L$181,MATCH('LISTA DOS ITENS'!$D3335,'RESUMO - LOTES E VMA'!$A$3:$A$181,0))</f>
        <v>1% do Valor de Comparação do VMA</v>
      </c>
      <c r="AD3335" s="53" t="str">
        <f>VLOOKUP(Tabela1[[#This Row],[Índice]],[1]Planilha1!$A:$A,1,0)</f>
        <v>#ERROR!</v>
      </c>
    </row>
    <row r="3336" ht="15.75" customHeight="1">
      <c r="A3336" s="52">
        <v>262353.0</v>
      </c>
      <c r="B3336" s="53" t="s">
        <v>70</v>
      </c>
      <c r="C3336" s="53" t="s">
        <v>71</v>
      </c>
      <c r="D3336" s="22">
        <v>207562.0</v>
      </c>
      <c r="E3336" s="53" t="s">
        <v>119</v>
      </c>
      <c r="F3336" s="54">
        <v>1.0004192E7</v>
      </c>
      <c r="G3336" s="53" t="s">
        <v>2198</v>
      </c>
      <c r="H3336" s="55">
        <v>2101.0</v>
      </c>
      <c r="I3336" s="55"/>
      <c r="J3336" s="55" t="s">
        <v>126</v>
      </c>
      <c r="K3336" s="53" t="s">
        <v>80</v>
      </c>
      <c r="L3336" s="53"/>
      <c r="M3336" s="53">
        <v>9.0</v>
      </c>
      <c r="N3336" s="53" t="s">
        <v>52</v>
      </c>
      <c r="O3336" s="25">
        <v>21.35222222222222</v>
      </c>
      <c r="P3336" s="25">
        <f>'LISTA DOS ITENS'!$O3336*'LISTA DOS ITENS'!$M3336</f>
        <v>192.17</v>
      </c>
      <c r="Q3336" s="25">
        <v>25.6</v>
      </c>
      <c r="R3336" s="25">
        <f>'LISTA DOS ITENS'!$Q3336*'LISTA DOS ITENS'!$M3336</f>
        <v>230.4</v>
      </c>
      <c r="S3336" s="56">
        <f>IF('LISTA DOS ITENS'!$P3336&gt;'LISTA DOS ITENS'!$R3336,'LISTA DOS ITENS'!$P3336,'LISTA DOS ITENS'!$R3336)</f>
        <v>230.4</v>
      </c>
      <c r="T3336" s="25">
        <v>1.2700615709751528</v>
      </c>
      <c r="U3336" s="25">
        <f>'LISTA DOS ITENS'!$T3336*'LISTA DOS ITENS'!$M3336</f>
        <v>11.43055414</v>
      </c>
      <c r="V3336" s="56">
        <f t="array" ref="V3336">INDEX('RESUMO - LOTES E VMA'!$F$3:$F$181,MATCH('LISTA DOS ITENS'!$D3336,'RESUMO - LOTES E VMA'!$A$3:$A$181,0))</f>
        <v>11947.17427</v>
      </c>
      <c r="W3336" s="57">
        <f>'LISTA DOS ITENS'!$U3336/'LISTA DOS ITENS'!$V3336</f>
        <v>0.0009567579649</v>
      </c>
      <c r="X3336" s="53" t="s">
        <v>53</v>
      </c>
      <c r="Y3336" s="53" t="s">
        <v>290</v>
      </c>
      <c r="Z3336" s="58" t="str">
        <f>'LISTA DOS ITENS'!$F3336&amp;"-"&amp;'LISTA DOS ITENS'!$H3336&amp;"-"&amp;'LISTA DOS ITENS'!$J3336&amp;"-"&amp;'LISTA DOS ITENS'!$K3336&amp;"-"&amp;'LISTA DOS ITENS'!$I3336</f>
        <v>10004192-2101-0026-IMOB/NAC-</v>
      </c>
      <c r="AA3336" s="59" t="str">
        <f t="array" ref="AA3336">INDEX('RESUMO - LOTES E VMA'!$M$3:$M$181,MATCH('LISTA DOS ITENS'!$D3336,'RESUMO - LOTES E VMA'!$A$3:$A$181,0))</f>
        <v>Para Leilão</v>
      </c>
      <c r="AB3336" s="60">
        <f t="array" ref="AB3336">INDEX('RESUMO - LOTES E VMA'!$J$3:$J$181,MATCH('LISTA DOS ITENS'!$D3336,'RESUMO - LOTES E VMA'!$A$3:$A$181,0))</f>
        <v>0.05097018899</v>
      </c>
      <c r="AC3336" s="29" t="str">
        <f t="array" ref="AC3336">INDEX('RESUMO - LOTES E VMA'!$L$3:$L$181,MATCH('LISTA DOS ITENS'!$D3336,'RESUMO - LOTES E VMA'!$A$3:$A$181,0))</f>
        <v>1% do Valor de Comparação do VMA</v>
      </c>
      <c r="AD3336" s="53" t="str">
        <f>VLOOKUP(Tabela1[[#This Row],[Índice]],[1]Planilha1!$A:$A,1,0)</f>
        <v>#ERROR!</v>
      </c>
    </row>
    <row r="3337" ht="15.75" customHeight="1">
      <c r="A3337" s="52">
        <v>262354.0</v>
      </c>
      <c r="B3337" s="53" t="s">
        <v>70</v>
      </c>
      <c r="C3337" s="53" t="s">
        <v>71</v>
      </c>
      <c r="D3337" s="22">
        <v>207562.0</v>
      </c>
      <c r="E3337" s="53" t="s">
        <v>119</v>
      </c>
      <c r="F3337" s="54">
        <v>1.0004192E7</v>
      </c>
      <c r="G3337" s="53" t="s">
        <v>2198</v>
      </c>
      <c r="H3337" s="55">
        <v>2101.0</v>
      </c>
      <c r="I3337" s="55" t="s">
        <v>130</v>
      </c>
      <c r="J3337" s="55" t="s">
        <v>126</v>
      </c>
      <c r="K3337" s="53" t="s">
        <v>80</v>
      </c>
      <c r="L3337" s="53"/>
      <c r="M3337" s="53">
        <v>10.0</v>
      </c>
      <c r="N3337" s="53" t="s">
        <v>52</v>
      </c>
      <c r="O3337" s="25">
        <v>21.341</v>
      </c>
      <c r="P3337" s="25">
        <f>'LISTA DOS ITENS'!$O3337*'LISTA DOS ITENS'!$M3337</f>
        <v>213.41</v>
      </c>
      <c r="Q3337" s="25">
        <v>25.6</v>
      </c>
      <c r="R3337" s="25">
        <f>'LISTA DOS ITENS'!$Q3337*'LISTA DOS ITENS'!$M3337</f>
        <v>256</v>
      </c>
      <c r="S3337" s="56">
        <f>IF('LISTA DOS ITENS'!$P3337&gt;'LISTA DOS ITENS'!$R3337,'LISTA DOS ITENS'!$P3337,'LISTA DOS ITENS'!$R3337)</f>
        <v>256</v>
      </c>
      <c r="T3337" s="25">
        <v>1.2700615709751528</v>
      </c>
      <c r="U3337" s="25">
        <f>'LISTA DOS ITENS'!$T3337*'LISTA DOS ITENS'!$M3337</f>
        <v>12.70061571</v>
      </c>
      <c r="V3337" s="56">
        <f t="array" ref="V3337">INDEX('RESUMO - LOTES E VMA'!$F$3:$F$181,MATCH('LISTA DOS ITENS'!$D3337,'RESUMO - LOTES E VMA'!$A$3:$A$181,0))</f>
        <v>11947.17427</v>
      </c>
      <c r="W3337" s="57">
        <f>'LISTA DOS ITENS'!$U3337/'LISTA DOS ITENS'!$V3337</f>
        <v>0.001063064405</v>
      </c>
      <c r="X3337" s="53" t="s">
        <v>53</v>
      </c>
      <c r="Y3337" s="53" t="s">
        <v>290</v>
      </c>
      <c r="Z3337" s="58" t="str">
        <f>'LISTA DOS ITENS'!$F3337&amp;"-"&amp;'LISTA DOS ITENS'!$H3337&amp;"-"&amp;'LISTA DOS ITENS'!$J3337&amp;"-"&amp;'LISTA DOS ITENS'!$K3337&amp;"-"&amp;'LISTA DOS ITENS'!$I3337</f>
        <v>10004192-2101-0026-IMOB/NAC-ED-1000-01.02</v>
      </c>
      <c r="AA3337" s="59" t="str">
        <f t="array" ref="AA3337">INDEX('RESUMO - LOTES E VMA'!$M$3:$M$181,MATCH('LISTA DOS ITENS'!$D3337,'RESUMO - LOTES E VMA'!$A$3:$A$181,0))</f>
        <v>Para Leilão</v>
      </c>
      <c r="AB3337" s="60">
        <f t="array" ref="AB3337">INDEX('RESUMO - LOTES E VMA'!$J$3:$J$181,MATCH('LISTA DOS ITENS'!$D3337,'RESUMO - LOTES E VMA'!$A$3:$A$181,0))</f>
        <v>0.05097018899</v>
      </c>
      <c r="AC3337" s="29" t="str">
        <f t="array" ref="AC3337">INDEX('RESUMO - LOTES E VMA'!$L$3:$L$181,MATCH('LISTA DOS ITENS'!$D3337,'RESUMO - LOTES E VMA'!$A$3:$A$181,0))</f>
        <v>1% do Valor de Comparação do VMA</v>
      </c>
      <c r="AD3337" s="53" t="str">
        <f>VLOOKUP(Tabela1[[#This Row],[Índice]],[1]Planilha1!$A:$A,1,0)</f>
        <v>#ERROR!</v>
      </c>
    </row>
    <row r="3338" ht="15.75" customHeight="1">
      <c r="A3338" s="52">
        <v>262355.0</v>
      </c>
      <c r="B3338" s="53" t="s">
        <v>70</v>
      </c>
      <c r="C3338" s="53" t="s">
        <v>71</v>
      </c>
      <c r="D3338" s="22">
        <v>207562.0</v>
      </c>
      <c r="E3338" s="53" t="s">
        <v>119</v>
      </c>
      <c r="F3338" s="54">
        <v>1.0004192E7</v>
      </c>
      <c r="G3338" s="53" t="s">
        <v>2198</v>
      </c>
      <c r="H3338" s="55">
        <v>2101.0</v>
      </c>
      <c r="I3338" s="55"/>
      <c r="J3338" s="55" t="s">
        <v>126</v>
      </c>
      <c r="K3338" s="53" t="s">
        <v>57</v>
      </c>
      <c r="L3338" s="53"/>
      <c r="M3338" s="53">
        <v>1.0</v>
      </c>
      <c r="N3338" s="53" t="s">
        <v>52</v>
      </c>
      <c r="O3338" s="25">
        <v>0.01</v>
      </c>
      <c r="P3338" s="25">
        <f>'LISTA DOS ITENS'!$O3338*'LISTA DOS ITENS'!$M3338</f>
        <v>0.01</v>
      </c>
      <c r="Q3338" s="25">
        <v>25.6</v>
      </c>
      <c r="R3338" s="25">
        <f>'LISTA DOS ITENS'!$Q3338*'LISTA DOS ITENS'!$M3338</f>
        <v>25.6</v>
      </c>
      <c r="S3338" s="56">
        <f>IF('LISTA DOS ITENS'!$P3338&gt;'LISTA DOS ITENS'!$R3338,'LISTA DOS ITENS'!$P3338,'LISTA DOS ITENS'!$R3338)</f>
        <v>25.6</v>
      </c>
      <c r="T3338" s="25">
        <v>1.2700615709751528</v>
      </c>
      <c r="U3338" s="25">
        <f>'LISTA DOS ITENS'!$T3338*'LISTA DOS ITENS'!$M3338</f>
        <v>1.270061571</v>
      </c>
      <c r="V3338" s="56">
        <f t="array" ref="V3338">INDEX('RESUMO - LOTES E VMA'!$F$3:$F$181,MATCH('LISTA DOS ITENS'!$D3338,'RESUMO - LOTES E VMA'!$A$3:$A$181,0))</f>
        <v>11947.17427</v>
      </c>
      <c r="W3338" s="57">
        <f>'LISTA DOS ITENS'!$U3338/'LISTA DOS ITENS'!$V3338</f>
        <v>0.0001063064405</v>
      </c>
      <c r="X3338" s="53" t="s">
        <v>53</v>
      </c>
      <c r="Y3338" s="53" t="s">
        <v>290</v>
      </c>
      <c r="Z3338" s="58" t="str">
        <f>'LISTA DOS ITENS'!$F3338&amp;"-"&amp;'LISTA DOS ITENS'!$H3338&amp;"-"&amp;'LISTA DOS ITENS'!$J3338&amp;"-"&amp;'LISTA DOS ITENS'!$K3338&amp;"-"&amp;'LISTA DOS ITENS'!$I3338</f>
        <v>10004192-2101-0026-USADO-</v>
      </c>
      <c r="AA3338" s="59" t="str">
        <f t="array" ref="AA3338">INDEX('RESUMO - LOTES E VMA'!$M$3:$M$181,MATCH('LISTA DOS ITENS'!$D3338,'RESUMO - LOTES E VMA'!$A$3:$A$181,0))</f>
        <v>Para Leilão</v>
      </c>
      <c r="AB3338" s="60">
        <f t="array" ref="AB3338">INDEX('RESUMO - LOTES E VMA'!$J$3:$J$181,MATCH('LISTA DOS ITENS'!$D3338,'RESUMO - LOTES E VMA'!$A$3:$A$181,0))</f>
        <v>0.05097018899</v>
      </c>
      <c r="AC3338" s="29" t="str">
        <f t="array" ref="AC3338">INDEX('RESUMO - LOTES E VMA'!$L$3:$L$181,MATCH('LISTA DOS ITENS'!$D3338,'RESUMO - LOTES E VMA'!$A$3:$A$181,0))</f>
        <v>1% do Valor de Comparação do VMA</v>
      </c>
      <c r="AD3338" s="53" t="str">
        <f>VLOOKUP(Tabela1[[#This Row],[Índice]],[1]Planilha1!$A:$A,1,0)</f>
        <v>#ERROR!</v>
      </c>
    </row>
    <row r="3339" ht="15.75" customHeight="1">
      <c r="A3339" s="52">
        <v>262356.0</v>
      </c>
      <c r="B3339" s="53" t="s">
        <v>70</v>
      </c>
      <c r="C3339" s="53" t="s">
        <v>71</v>
      </c>
      <c r="D3339" s="22">
        <v>207562.0</v>
      </c>
      <c r="E3339" s="53" t="s">
        <v>119</v>
      </c>
      <c r="F3339" s="54">
        <v>1.0004192E7</v>
      </c>
      <c r="G3339" s="53" t="s">
        <v>2198</v>
      </c>
      <c r="H3339" s="55">
        <v>2101.0</v>
      </c>
      <c r="I3339" s="55" t="s">
        <v>146</v>
      </c>
      <c r="J3339" s="55" t="s">
        <v>126</v>
      </c>
      <c r="K3339" s="53" t="s">
        <v>73</v>
      </c>
      <c r="L3339" s="53"/>
      <c r="M3339" s="53">
        <v>1.0</v>
      </c>
      <c r="N3339" s="53" t="s">
        <v>52</v>
      </c>
      <c r="O3339" s="25">
        <v>24.12</v>
      </c>
      <c r="P3339" s="25">
        <f>'LISTA DOS ITENS'!$O3339*'LISTA DOS ITENS'!$M3339</f>
        <v>24.12</v>
      </c>
      <c r="Q3339" s="25">
        <v>25.6</v>
      </c>
      <c r="R3339" s="25">
        <f>'LISTA DOS ITENS'!$Q3339*'LISTA DOS ITENS'!$M3339</f>
        <v>25.6</v>
      </c>
      <c r="S3339" s="56">
        <f>IF('LISTA DOS ITENS'!$P3339&gt;'LISTA DOS ITENS'!$R3339,'LISTA DOS ITENS'!$P3339,'LISTA DOS ITENS'!$R3339)</f>
        <v>25.6</v>
      </c>
      <c r="T3339" s="25">
        <v>1.2700615709751528</v>
      </c>
      <c r="U3339" s="25">
        <f>'LISTA DOS ITENS'!$T3339*'LISTA DOS ITENS'!$M3339</f>
        <v>1.270061571</v>
      </c>
      <c r="V3339" s="56">
        <f t="array" ref="V3339">INDEX('RESUMO - LOTES E VMA'!$F$3:$F$181,MATCH('LISTA DOS ITENS'!$D3339,'RESUMO - LOTES E VMA'!$A$3:$A$181,0))</f>
        <v>11947.17427</v>
      </c>
      <c r="W3339" s="57">
        <f>'LISTA DOS ITENS'!$U3339/'LISTA DOS ITENS'!$V3339</f>
        <v>0.0001063064405</v>
      </c>
      <c r="X3339" s="53" t="s">
        <v>53</v>
      </c>
      <c r="Y3339" s="53" t="s">
        <v>290</v>
      </c>
      <c r="Z3339" s="58" t="str">
        <f>'LISTA DOS ITENS'!$F3339&amp;"-"&amp;'LISTA DOS ITENS'!$H3339&amp;"-"&amp;'LISTA DOS ITENS'!$J3339&amp;"-"&amp;'LISTA DOS ITENS'!$K3339&amp;"-"&amp;'LISTA DOS ITENS'!$I3339</f>
        <v>10004192-2101-0026-CONS/NAC-JP-3553-12-001-MRP</v>
      </c>
      <c r="AA3339" s="59" t="str">
        <f t="array" ref="AA3339">INDEX('RESUMO - LOTES E VMA'!$M$3:$M$181,MATCH('LISTA DOS ITENS'!$D3339,'RESUMO - LOTES E VMA'!$A$3:$A$181,0))</f>
        <v>Para Leilão</v>
      </c>
      <c r="AB3339" s="60">
        <f t="array" ref="AB3339">INDEX('RESUMO - LOTES E VMA'!$J$3:$J$181,MATCH('LISTA DOS ITENS'!$D3339,'RESUMO - LOTES E VMA'!$A$3:$A$181,0))</f>
        <v>0.05097018899</v>
      </c>
      <c r="AC3339" s="29" t="str">
        <f t="array" ref="AC3339">INDEX('RESUMO - LOTES E VMA'!$L$3:$L$181,MATCH('LISTA DOS ITENS'!$D3339,'RESUMO - LOTES E VMA'!$A$3:$A$181,0))</f>
        <v>1% do Valor de Comparação do VMA</v>
      </c>
      <c r="AD3339" s="53" t="str">
        <f>VLOOKUP(Tabela1[[#This Row],[Índice]],[1]Planilha1!$A:$A,1,0)</f>
        <v>#ERROR!</v>
      </c>
    </row>
    <row r="3340" ht="15.75" customHeight="1">
      <c r="A3340" s="52">
        <v>262357.0</v>
      </c>
      <c r="B3340" s="53" t="s">
        <v>70</v>
      </c>
      <c r="C3340" s="53" t="s">
        <v>71</v>
      </c>
      <c r="D3340" s="22">
        <v>207562.0</v>
      </c>
      <c r="E3340" s="53" t="s">
        <v>119</v>
      </c>
      <c r="F3340" s="54">
        <v>1.0004195E7</v>
      </c>
      <c r="G3340" s="53" t="s">
        <v>2199</v>
      </c>
      <c r="H3340" s="55">
        <v>2101.0</v>
      </c>
      <c r="I3340" s="55" t="s">
        <v>463</v>
      </c>
      <c r="J3340" s="55" t="s">
        <v>126</v>
      </c>
      <c r="K3340" s="53" t="s">
        <v>73</v>
      </c>
      <c r="L3340" s="53"/>
      <c r="M3340" s="53">
        <v>1.0</v>
      </c>
      <c r="N3340" s="53" t="s">
        <v>52</v>
      </c>
      <c r="O3340" s="25">
        <v>348.75</v>
      </c>
      <c r="P3340" s="25">
        <f>'LISTA DOS ITENS'!$O3340*'LISTA DOS ITENS'!$M3340</f>
        <v>348.75</v>
      </c>
      <c r="Q3340" s="25">
        <v>71.31</v>
      </c>
      <c r="R3340" s="25">
        <f>'LISTA DOS ITENS'!$Q3340*'LISTA DOS ITENS'!$M3340</f>
        <v>71.31</v>
      </c>
      <c r="S3340" s="56">
        <f>IF('LISTA DOS ITENS'!$P3340&gt;'LISTA DOS ITENS'!$R3340,'LISTA DOS ITENS'!$P3340,'LISTA DOS ITENS'!$R3340)</f>
        <v>348.75</v>
      </c>
      <c r="T3340" s="25">
        <v>3.5378160400874274</v>
      </c>
      <c r="U3340" s="25">
        <f>'LISTA DOS ITENS'!$T3340*'LISTA DOS ITENS'!$M3340</f>
        <v>3.53781604</v>
      </c>
      <c r="V3340" s="56">
        <f t="array" ref="V3340">INDEX('RESUMO - LOTES E VMA'!$F$3:$F$181,MATCH('LISTA DOS ITENS'!$D3340,'RESUMO - LOTES E VMA'!$A$3:$A$181,0))</f>
        <v>11947.17427</v>
      </c>
      <c r="W3340" s="57">
        <f>'LISTA DOS ITENS'!$U3340/'LISTA DOS ITENS'!$V3340</f>
        <v>0.0002961215732</v>
      </c>
      <c r="X3340" s="53" t="s">
        <v>53</v>
      </c>
      <c r="Y3340" s="53" t="s">
        <v>290</v>
      </c>
      <c r="Z3340" s="58" t="str">
        <f>'LISTA DOS ITENS'!$F3340&amp;"-"&amp;'LISTA DOS ITENS'!$H3340&amp;"-"&amp;'LISTA DOS ITENS'!$J3340&amp;"-"&amp;'LISTA DOS ITENS'!$K3340&amp;"-"&amp;'LISTA DOS ITENS'!$I3340</f>
        <v>10004195-2101-0026-CONS/NAC-OP-3514-18-100-MRP</v>
      </c>
      <c r="AA3340" s="59" t="str">
        <f t="array" ref="AA3340">INDEX('RESUMO - LOTES E VMA'!$M$3:$M$181,MATCH('LISTA DOS ITENS'!$D3340,'RESUMO - LOTES E VMA'!$A$3:$A$181,0))</f>
        <v>Para Leilão</v>
      </c>
      <c r="AB3340" s="60">
        <f t="array" ref="AB3340">INDEX('RESUMO - LOTES E VMA'!$J$3:$J$181,MATCH('LISTA DOS ITENS'!$D3340,'RESUMO - LOTES E VMA'!$A$3:$A$181,0))</f>
        <v>0.05097018899</v>
      </c>
      <c r="AC3340" s="29" t="str">
        <f t="array" ref="AC3340">INDEX('RESUMO - LOTES E VMA'!$L$3:$L$181,MATCH('LISTA DOS ITENS'!$D3340,'RESUMO - LOTES E VMA'!$A$3:$A$181,0))</f>
        <v>1% do Valor de Comparação do VMA</v>
      </c>
      <c r="AD3340" s="53" t="str">
        <f>VLOOKUP(Tabela1[[#This Row],[Índice]],[1]Planilha1!$A:$A,1,0)</f>
        <v>#ERROR!</v>
      </c>
    </row>
    <row r="3341" ht="15.75" customHeight="1">
      <c r="A3341" s="52">
        <v>262358.0</v>
      </c>
      <c r="B3341" s="53" t="s">
        <v>70</v>
      </c>
      <c r="C3341" s="53" t="s">
        <v>71</v>
      </c>
      <c r="D3341" s="22">
        <v>207562.0</v>
      </c>
      <c r="E3341" s="53" t="s">
        <v>119</v>
      </c>
      <c r="F3341" s="54">
        <v>1.0004195E7</v>
      </c>
      <c r="G3341" s="53" t="s">
        <v>2199</v>
      </c>
      <c r="H3341" s="55">
        <v>2101.0</v>
      </c>
      <c r="I3341" s="55" t="s">
        <v>81</v>
      </c>
      <c r="J3341" s="55" t="s">
        <v>126</v>
      </c>
      <c r="K3341" s="53" t="s">
        <v>80</v>
      </c>
      <c r="L3341" s="53"/>
      <c r="M3341" s="53">
        <v>1.0</v>
      </c>
      <c r="N3341" s="53" t="s">
        <v>52</v>
      </c>
      <c r="O3341" s="25">
        <v>62.68</v>
      </c>
      <c r="P3341" s="25">
        <f>'LISTA DOS ITENS'!$O3341*'LISTA DOS ITENS'!$M3341</f>
        <v>62.68</v>
      </c>
      <c r="Q3341" s="25">
        <v>71.31</v>
      </c>
      <c r="R3341" s="25">
        <f>'LISTA DOS ITENS'!$Q3341*'LISTA DOS ITENS'!$M3341</f>
        <v>71.31</v>
      </c>
      <c r="S3341" s="56">
        <f>IF('LISTA DOS ITENS'!$P3341&gt;'LISTA DOS ITENS'!$R3341,'LISTA DOS ITENS'!$P3341,'LISTA DOS ITENS'!$R3341)</f>
        <v>71.31</v>
      </c>
      <c r="T3341" s="25">
        <v>3.5378160400874274</v>
      </c>
      <c r="U3341" s="25">
        <f>'LISTA DOS ITENS'!$T3341*'LISTA DOS ITENS'!$M3341</f>
        <v>3.53781604</v>
      </c>
      <c r="V3341" s="56">
        <f t="array" ref="V3341">INDEX('RESUMO - LOTES E VMA'!$F$3:$F$181,MATCH('LISTA DOS ITENS'!$D3341,'RESUMO - LOTES E VMA'!$A$3:$A$181,0))</f>
        <v>11947.17427</v>
      </c>
      <c r="W3341" s="57">
        <f>'LISTA DOS ITENS'!$U3341/'LISTA DOS ITENS'!$V3341</f>
        <v>0.0002961215732</v>
      </c>
      <c r="X3341" s="53" t="s">
        <v>53</v>
      </c>
      <c r="Y3341" s="53" t="s">
        <v>290</v>
      </c>
      <c r="Z3341" s="58" t="str">
        <f>'LISTA DOS ITENS'!$F3341&amp;"-"&amp;'LISTA DOS ITENS'!$H3341&amp;"-"&amp;'LISTA DOS ITENS'!$J3341&amp;"-"&amp;'LISTA DOS ITENS'!$K3341&amp;"-"&amp;'LISTA DOS ITENS'!$I3341</f>
        <v>10004195-2101-0026-IMOB/NAC-ED-1000-01.01</v>
      </c>
      <c r="AA3341" s="59" t="str">
        <f t="array" ref="AA3341">INDEX('RESUMO - LOTES E VMA'!$M$3:$M$181,MATCH('LISTA DOS ITENS'!$D3341,'RESUMO - LOTES E VMA'!$A$3:$A$181,0))</f>
        <v>Para Leilão</v>
      </c>
      <c r="AB3341" s="60">
        <f t="array" ref="AB3341">INDEX('RESUMO - LOTES E VMA'!$J$3:$J$181,MATCH('LISTA DOS ITENS'!$D3341,'RESUMO - LOTES E VMA'!$A$3:$A$181,0))</f>
        <v>0.05097018899</v>
      </c>
      <c r="AC3341" s="29" t="str">
        <f t="array" ref="AC3341">INDEX('RESUMO - LOTES E VMA'!$L$3:$L$181,MATCH('LISTA DOS ITENS'!$D3341,'RESUMO - LOTES E VMA'!$A$3:$A$181,0))</f>
        <v>1% do Valor de Comparação do VMA</v>
      </c>
      <c r="AD3341" s="53" t="str">
        <f>VLOOKUP(Tabela1[[#This Row],[Índice]],[1]Planilha1!$A:$A,1,0)</f>
        <v>#ERROR!</v>
      </c>
    </row>
    <row r="3342" ht="15.75" customHeight="1">
      <c r="A3342" s="52">
        <v>262359.0</v>
      </c>
      <c r="B3342" s="53" t="s">
        <v>70</v>
      </c>
      <c r="C3342" s="53" t="s">
        <v>71</v>
      </c>
      <c r="D3342" s="22">
        <v>207562.0</v>
      </c>
      <c r="E3342" s="53" t="s">
        <v>119</v>
      </c>
      <c r="F3342" s="54">
        <v>1.0004195E7</v>
      </c>
      <c r="G3342" s="53" t="s">
        <v>2199</v>
      </c>
      <c r="H3342" s="55">
        <v>2101.0</v>
      </c>
      <c r="I3342" s="55" t="s">
        <v>81</v>
      </c>
      <c r="J3342" s="55" t="s">
        <v>126</v>
      </c>
      <c r="K3342" s="53" t="s">
        <v>73</v>
      </c>
      <c r="L3342" s="53"/>
      <c r="M3342" s="53">
        <v>1.0</v>
      </c>
      <c r="N3342" s="53" t="s">
        <v>52</v>
      </c>
      <c r="O3342" s="25">
        <v>348.75</v>
      </c>
      <c r="P3342" s="25">
        <f>'LISTA DOS ITENS'!$O3342*'LISTA DOS ITENS'!$M3342</f>
        <v>348.75</v>
      </c>
      <c r="Q3342" s="25">
        <v>71.31</v>
      </c>
      <c r="R3342" s="25">
        <f>'LISTA DOS ITENS'!$Q3342*'LISTA DOS ITENS'!$M3342</f>
        <v>71.31</v>
      </c>
      <c r="S3342" s="56">
        <f>IF('LISTA DOS ITENS'!$P3342&gt;'LISTA DOS ITENS'!$R3342,'LISTA DOS ITENS'!$P3342,'LISTA DOS ITENS'!$R3342)</f>
        <v>348.75</v>
      </c>
      <c r="T3342" s="25">
        <v>3.5378160400874274</v>
      </c>
      <c r="U3342" s="25">
        <f>'LISTA DOS ITENS'!$T3342*'LISTA DOS ITENS'!$M3342</f>
        <v>3.53781604</v>
      </c>
      <c r="V3342" s="56">
        <f t="array" ref="V3342">INDEX('RESUMO - LOTES E VMA'!$F$3:$F$181,MATCH('LISTA DOS ITENS'!$D3342,'RESUMO - LOTES E VMA'!$A$3:$A$181,0))</f>
        <v>11947.17427</v>
      </c>
      <c r="W3342" s="57">
        <f>'LISTA DOS ITENS'!$U3342/'LISTA DOS ITENS'!$V3342</f>
        <v>0.0002961215732</v>
      </c>
      <c r="X3342" s="53" t="s">
        <v>53</v>
      </c>
      <c r="Y3342" s="53" t="s">
        <v>290</v>
      </c>
      <c r="Z3342" s="58" t="str">
        <f>'LISTA DOS ITENS'!$F3342&amp;"-"&amp;'LISTA DOS ITENS'!$H3342&amp;"-"&amp;'LISTA DOS ITENS'!$J3342&amp;"-"&amp;'LISTA DOS ITENS'!$K3342&amp;"-"&amp;'LISTA DOS ITENS'!$I3342</f>
        <v>10004195-2101-0026-CONS/NAC-ED-1000-01.01</v>
      </c>
      <c r="AA3342" s="59" t="str">
        <f t="array" ref="AA3342">INDEX('RESUMO - LOTES E VMA'!$M$3:$M$181,MATCH('LISTA DOS ITENS'!$D3342,'RESUMO - LOTES E VMA'!$A$3:$A$181,0))</f>
        <v>Para Leilão</v>
      </c>
      <c r="AB3342" s="60">
        <f t="array" ref="AB3342">INDEX('RESUMO - LOTES E VMA'!$J$3:$J$181,MATCH('LISTA DOS ITENS'!$D3342,'RESUMO - LOTES E VMA'!$A$3:$A$181,0))</f>
        <v>0.05097018899</v>
      </c>
      <c r="AC3342" s="29" t="str">
        <f t="array" ref="AC3342">INDEX('RESUMO - LOTES E VMA'!$L$3:$L$181,MATCH('LISTA DOS ITENS'!$D3342,'RESUMO - LOTES E VMA'!$A$3:$A$181,0))</f>
        <v>1% do Valor de Comparação do VMA</v>
      </c>
      <c r="AD3342" s="53" t="str">
        <f>VLOOKUP(Tabela1[[#This Row],[Índice]],[1]Planilha1!$A:$A,1,0)</f>
        <v>#ERROR!</v>
      </c>
    </row>
    <row r="3343" ht="15.75" customHeight="1">
      <c r="A3343" s="52">
        <v>262360.0</v>
      </c>
      <c r="B3343" s="53" t="s">
        <v>70</v>
      </c>
      <c r="C3343" s="53" t="s">
        <v>71</v>
      </c>
      <c r="D3343" s="22">
        <v>207562.0</v>
      </c>
      <c r="E3343" s="53" t="s">
        <v>119</v>
      </c>
      <c r="F3343" s="54">
        <v>1.0004206E7</v>
      </c>
      <c r="G3343" s="53" t="s">
        <v>2200</v>
      </c>
      <c r="H3343" s="55">
        <v>2101.0</v>
      </c>
      <c r="I3343" s="55"/>
      <c r="J3343" s="55" t="s">
        <v>126</v>
      </c>
      <c r="K3343" s="53" t="s">
        <v>73</v>
      </c>
      <c r="L3343" s="53"/>
      <c r="M3343" s="53">
        <v>6.0</v>
      </c>
      <c r="N3343" s="53" t="s">
        <v>52</v>
      </c>
      <c r="O3343" s="25">
        <v>20.54</v>
      </c>
      <c r="P3343" s="25">
        <f>'LISTA DOS ITENS'!$O3343*'LISTA DOS ITENS'!$M3343</f>
        <v>123.24</v>
      </c>
      <c r="Q3343" s="25">
        <v>23.87</v>
      </c>
      <c r="R3343" s="25">
        <f>'LISTA DOS ITENS'!$Q3343*'LISTA DOS ITENS'!$M3343</f>
        <v>143.22</v>
      </c>
      <c r="S3343" s="56">
        <f>IF('LISTA DOS ITENS'!$P3343&gt;'LISTA DOS ITENS'!$R3343,'LISTA DOS ITENS'!$P3343,'LISTA DOS ITENS'!$R3343)</f>
        <v>143.22</v>
      </c>
      <c r="T3343" s="25">
        <v>1.1931768379243752</v>
      </c>
      <c r="U3343" s="25">
        <f>'LISTA DOS ITENS'!$T3343*'LISTA DOS ITENS'!$M3343</f>
        <v>7.159061028</v>
      </c>
      <c r="V3343" s="56">
        <f t="array" ref="V3343">INDEX('RESUMO - LOTES E VMA'!$F$3:$F$181,MATCH('LISTA DOS ITENS'!$D3343,'RESUMO - LOTES E VMA'!$A$3:$A$181,0))</f>
        <v>11947.17427</v>
      </c>
      <c r="W3343" s="57">
        <f>'LISTA DOS ITENS'!$U3343/'LISTA DOS ITENS'!$V3343</f>
        <v>0.0005992262996</v>
      </c>
      <c r="X3343" s="53" t="s">
        <v>53</v>
      </c>
      <c r="Y3343" s="53" t="s">
        <v>290</v>
      </c>
      <c r="Z3343" s="58" t="str">
        <f>'LISTA DOS ITENS'!$F3343&amp;"-"&amp;'LISTA DOS ITENS'!$H3343&amp;"-"&amp;'LISTA DOS ITENS'!$J3343&amp;"-"&amp;'LISTA DOS ITENS'!$K3343&amp;"-"&amp;'LISTA DOS ITENS'!$I3343</f>
        <v>10004206-2101-0026-CONS/NAC-</v>
      </c>
      <c r="AA3343" s="59" t="str">
        <f t="array" ref="AA3343">INDEX('RESUMO - LOTES E VMA'!$M$3:$M$181,MATCH('LISTA DOS ITENS'!$D3343,'RESUMO - LOTES E VMA'!$A$3:$A$181,0))</f>
        <v>Para Leilão</v>
      </c>
      <c r="AB3343" s="60">
        <f t="array" ref="AB3343">INDEX('RESUMO - LOTES E VMA'!$J$3:$J$181,MATCH('LISTA DOS ITENS'!$D3343,'RESUMO - LOTES E VMA'!$A$3:$A$181,0))</f>
        <v>0.05097018899</v>
      </c>
      <c r="AC3343" s="29" t="str">
        <f t="array" ref="AC3343">INDEX('RESUMO - LOTES E VMA'!$L$3:$L$181,MATCH('LISTA DOS ITENS'!$D3343,'RESUMO - LOTES E VMA'!$A$3:$A$181,0))</f>
        <v>1% do Valor de Comparação do VMA</v>
      </c>
      <c r="AD3343" s="53" t="str">
        <f>VLOOKUP(Tabela1[[#This Row],[Índice]],[1]Planilha1!$A:$A,1,0)</f>
        <v>#ERROR!</v>
      </c>
    </row>
    <row r="3344" ht="15.75" customHeight="1">
      <c r="A3344" s="52">
        <v>262361.0</v>
      </c>
      <c r="B3344" s="53" t="s">
        <v>70</v>
      </c>
      <c r="C3344" s="53" t="s">
        <v>71</v>
      </c>
      <c r="D3344" s="22">
        <v>207562.0</v>
      </c>
      <c r="E3344" s="53" t="s">
        <v>119</v>
      </c>
      <c r="F3344" s="54">
        <v>1.0004206E7</v>
      </c>
      <c r="G3344" s="53" t="s">
        <v>2200</v>
      </c>
      <c r="H3344" s="55">
        <v>2101.0</v>
      </c>
      <c r="I3344" s="55" t="s">
        <v>81</v>
      </c>
      <c r="J3344" s="55" t="s">
        <v>126</v>
      </c>
      <c r="K3344" s="53" t="s">
        <v>80</v>
      </c>
      <c r="L3344" s="53"/>
      <c r="M3344" s="53">
        <v>35.0</v>
      </c>
      <c r="N3344" s="53" t="s">
        <v>52</v>
      </c>
      <c r="O3344" s="25">
        <v>23.474285714285713</v>
      </c>
      <c r="P3344" s="25">
        <f>'LISTA DOS ITENS'!$O3344*'LISTA DOS ITENS'!$M3344</f>
        <v>821.6</v>
      </c>
      <c r="Q3344" s="25">
        <v>23.87</v>
      </c>
      <c r="R3344" s="25">
        <f>'LISTA DOS ITENS'!$Q3344*'LISTA DOS ITENS'!$M3344</f>
        <v>835.45</v>
      </c>
      <c r="S3344" s="56">
        <f>IF('LISTA DOS ITENS'!$P3344&gt;'LISTA DOS ITENS'!$R3344,'LISTA DOS ITENS'!$P3344,'LISTA DOS ITENS'!$R3344)</f>
        <v>835.45</v>
      </c>
      <c r="T3344" s="25">
        <v>1.1931768379243752</v>
      </c>
      <c r="U3344" s="25">
        <f>'LISTA DOS ITENS'!$T3344*'LISTA DOS ITENS'!$M3344</f>
        <v>41.76118933</v>
      </c>
      <c r="V3344" s="56">
        <f t="array" ref="V3344">INDEX('RESUMO - LOTES E VMA'!$F$3:$F$181,MATCH('LISTA DOS ITENS'!$D3344,'RESUMO - LOTES E VMA'!$A$3:$A$181,0))</f>
        <v>11947.17427</v>
      </c>
      <c r="W3344" s="57">
        <f>'LISTA DOS ITENS'!$U3344/'LISTA DOS ITENS'!$V3344</f>
        <v>0.003495486748</v>
      </c>
      <c r="X3344" s="53" t="s">
        <v>53</v>
      </c>
      <c r="Y3344" s="53" t="s">
        <v>290</v>
      </c>
      <c r="Z3344" s="58" t="str">
        <f>'LISTA DOS ITENS'!$F3344&amp;"-"&amp;'LISTA DOS ITENS'!$H3344&amp;"-"&amp;'LISTA DOS ITENS'!$J3344&amp;"-"&amp;'LISTA DOS ITENS'!$K3344&amp;"-"&amp;'LISTA DOS ITENS'!$I3344</f>
        <v>10004206-2101-0026-IMOB/NAC-ED-1000-01.01</v>
      </c>
      <c r="AA3344" s="59" t="str">
        <f t="array" ref="AA3344">INDEX('RESUMO - LOTES E VMA'!$M$3:$M$181,MATCH('LISTA DOS ITENS'!$D3344,'RESUMO - LOTES E VMA'!$A$3:$A$181,0))</f>
        <v>Para Leilão</v>
      </c>
      <c r="AB3344" s="60">
        <f t="array" ref="AB3344">INDEX('RESUMO - LOTES E VMA'!$J$3:$J$181,MATCH('LISTA DOS ITENS'!$D3344,'RESUMO - LOTES E VMA'!$A$3:$A$181,0))</f>
        <v>0.05097018899</v>
      </c>
      <c r="AC3344" s="29" t="str">
        <f t="array" ref="AC3344">INDEX('RESUMO - LOTES E VMA'!$L$3:$L$181,MATCH('LISTA DOS ITENS'!$D3344,'RESUMO - LOTES E VMA'!$A$3:$A$181,0))</f>
        <v>1% do Valor de Comparação do VMA</v>
      </c>
      <c r="AD3344" s="53" t="str">
        <f>VLOOKUP(Tabela1[[#This Row],[Índice]],[1]Planilha1!$A:$A,1,0)</f>
        <v>#ERROR!</v>
      </c>
    </row>
    <row r="3345" ht="15.75" customHeight="1">
      <c r="A3345" s="52">
        <v>262362.0</v>
      </c>
      <c r="B3345" s="53" t="s">
        <v>70</v>
      </c>
      <c r="C3345" s="53" t="s">
        <v>71</v>
      </c>
      <c r="D3345" s="22">
        <v>207562.0</v>
      </c>
      <c r="E3345" s="53" t="s">
        <v>119</v>
      </c>
      <c r="F3345" s="54">
        <v>1.000421E7</v>
      </c>
      <c r="G3345" s="53" t="s">
        <v>2201</v>
      </c>
      <c r="H3345" s="55">
        <v>2101.0</v>
      </c>
      <c r="I3345" s="55"/>
      <c r="J3345" s="55" t="s">
        <v>126</v>
      </c>
      <c r="K3345" s="53" t="s">
        <v>73</v>
      </c>
      <c r="L3345" s="53"/>
      <c r="M3345" s="53">
        <v>5.0</v>
      </c>
      <c r="N3345" s="53" t="s">
        <v>52</v>
      </c>
      <c r="O3345" s="25">
        <v>70.62490797546013</v>
      </c>
      <c r="P3345" s="25">
        <f>'LISTA DOS ITENS'!$O3345*'LISTA DOS ITENS'!$M3345</f>
        <v>353.1245399</v>
      </c>
      <c r="Q3345" s="25">
        <v>237.14</v>
      </c>
      <c r="R3345" s="25">
        <f>'LISTA DOS ITENS'!$Q3345*'LISTA DOS ITENS'!$M3345</f>
        <v>1185.7</v>
      </c>
      <c r="S3345" s="56">
        <f>IF('LISTA DOS ITENS'!$P3345&gt;'LISTA DOS ITENS'!$R3345,'LISTA DOS ITENS'!$P3345,'LISTA DOS ITENS'!$R3345)</f>
        <v>1185.7</v>
      </c>
      <c r="T3345" s="25">
        <v>11.764937536759676</v>
      </c>
      <c r="U3345" s="25">
        <f>'LISTA DOS ITENS'!$T3345*'LISTA DOS ITENS'!$M3345</f>
        <v>58.82468768</v>
      </c>
      <c r="V3345" s="56">
        <f t="array" ref="V3345">INDEX('RESUMO - LOTES E VMA'!$F$3:$F$181,MATCH('LISTA DOS ITENS'!$D3345,'RESUMO - LOTES E VMA'!$A$3:$A$181,0))</f>
        <v>11947.17427</v>
      </c>
      <c r="W3345" s="57">
        <f>'LISTA DOS ITENS'!$U3345/'LISTA DOS ITENS'!$V3345</f>
        <v>0.004923732287</v>
      </c>
      <c r="X3345" s="53" t="s">
        <v>53</v>
      </c>
      <c r="Y3345" s="53" t="s">
        <v>290</v>
      </c>
      <c r="Z3345" s="58" t="str">
        <f>'LISTA DOS ITENS'!$F3345&amp;"-"&amp;'LISTA DOS ITENS'!$H3345&amp;"-"&amp;'LISTA DOS ITENS'!$J3345&amp;"-"&amp;'LISTA DOS ITENS'!$K3345&amp;"-"&amp;'LISTA DOS ITENS'!$I3345</f>
        <v>10004210-2101-0026-CONS/NAC-</v>
      </c>
      <c r="AA3345" s="59" t="str">
        <f t="array" ref="AA3345">INDEX('RESUMO - LOTES E VMA'!$M$3:$M$181,MATCH('LISTA DOS ITENS'!$D3345,'RESUMO - LOTES E VMA'!$A$3:$A$181,0))</f>
        <v>Para Leilão</v>
      </c>
      <c r="AB3345" s="60">
        <f t="array" ref="AB3345">INDEX('RESUMO - LOTES E VMA'!$J$3:$J$181,MATCH('LISTA DOS ITENS'!$D3345,'RESUMO - LOTES E VMA'!$A$3:$A$181,0))</f>
        <v>0.05097018899</v>
      </c>
      <c r="AC3345" s="29" t="str">
        <f t="array" ref="AC3345">INDEX('RESUMO - LOTES E VMA'!$L$3:$L$181,MATCH('LISTA DOS ITENS'!$D3345,'RESUMO - LOTES E VMA'!$A$3:$A$181,0))</f>
        <v>1% do Valor de Comparação do VMA</v>
      </c>
      <c r="AD3345" s="53" t="str">
        <f>VLOOKUP(Tabela1[[#This Row],[Índice]],[1]Planilha1!$A:$A,1,0)</f>
        <v>#ERROR!</v>
      </c>
    </row>
    <row r="3346" ht="15.75" customHeight="1">
      <c r="A3346" s="52">
        <v>262363.0</v>
      </c>
      <c r="B3346" s="53" t="s">
        <v>70</v>
      </c>
      <c r="C3346" s="53" t="s">
        <v>71</v>
      </c>
      <c r="D3346" s="22">
        <v>207562.0</v>
      </c>
      <c r="E3346" s="53" t="s">
        <v>119</v>
      </c>
      <c r="F3346" s="54">
        <v>1.000421E7</v>
      </c>
      <c r="G3346" s="53" t="s">
        <v>2201</v>
      </c>
      <c r="H3346" s="55">
        <v>2101.0</v>
      </c>
      <c r="I3346" s="55" t="s">
        <v>130</v>
      </c>
      <c r="J3346" s="55" t="s">
        <v>126</v>
      </c>
      <c r="K3346" s="53" t="s">
        <v>73</v>
      </c>
      <c r="L3346" s="53"/>
      <c r="M3346" s="53">
        <v>18.0</v>
      </c>
      <c r="N3346" s="53" t="s">
        <v>52</v>
      </c>
      <c r="O3346" s="25">
        <v>70.53722222222223</v>
      </c>
      <c r="P3346" s="25">
        <f>'LISTA DOS ITENS'!$O3346*'LISTA DOS ITENS'!$M3346</f>
        <v>1269.67</v>
      </c>
      <c r="Q3346" s="25">
        <v>237.14</v>
      </c>
      <c r="R3346" s="25">
        <f>'LISTA DOS ITENS'!$Q3346*'LISTA DOS ITENS'!$M3346</f>
        <v>4268.52</v>
      </c>
      <c r="S3346" s="56">
        <f>IF('LISTA DOS ITENS'!$P3346&gt;'LISTA DOS ITENS'!$R3346,'LISTA DOS ITENS'!$P3346,'LISTA DOS ITENS'!$R3346)</f>
        <v>4268.52</v>
      </c>
      <c r="T3346" s="25">
        <v>11.764937536759676</v>
      </c>
      <c r="U3346" s="25">
        <f>'LISTA DOS ITENS'!$T3346*'LISTA DOS ITENS'!$M3346</f>
        <v>211.7688757</v>
      </c>
      <c r="V3346" s="56">
        <f t="array" ref="V3346">INDEX('RESUMO - LOTES E VMA'!$F$3:$F$181,MATCH('LISTA DOS ITENS'!$D3346,'RESUMO - LOTES E VMA'!$A$3:$A$181,0))</f>
        <v>11947.17427</v>
      </c>
      <c r="W3346" s="57">
        <f>'LISTA DOS ITENS'!$U3346/'LISTA DOS ITENS'!$V3346</f>
        <v>0.01772543623</v>
      </c>
      <c r="X3346" s="53" t="s">
        <v>53</v>
      </c>
      <c r="Y3346" s="53" t="s">
        <v>290</v>
      </c>
      <c r="Z3346" s="58" t="str">
        <f>'LISTA DOS ITENS'!$F3346&amp;"-"&amp;'LISTA DOS ITENS'!$H3346&amp;"-"&amp;'LISTA DOS ITENS'!$J3346&amp;"-"&amp;'LISTA DOS ITENS'!$K3346&amp;"-"&amp;'LISTA DOS ITENS'!$I3346</f>
        <v>10004210-2101-0026-CONS/NAC-ED-1000-01.02</v>
      </c>
      <c r="AA3346" s="59" t="str">
        <f t="array" ref="AA3346">INDEX('RESUMO - LOTES E VMA'!$M$3:$M$181,MATCH('LISTA DOS ITENS'!$D3346,'RESUMO - LOTES E VMA'!$A$3:$A$181,0))</f>
        <v>Para Leilão</v>
      </c>
      <c r="AB3346" s="60">
        <f t="array" ref="AB3346">INDEX('RESUMO - LOTES E VMA'!$J$3:$J$181,MATCH('LISTA DOS ITENS'!$D3346,'RESUMO - LOTES E VMA'!$A$3:$A$181,0))</f>
        <v>0.05097018899</v>
      </c>
      <c r="AC3346" s="29" t="str">
        <f t="array" ref="AC3346">INDEX('RESUMO - LOTES E VMA'!$L$3:$L$181,MATCH('LISTA DOS ITENS'!$D3346,'RESUMO - LOTES E VMA'!$A$3:$A$181,0))</f>
        <v>1% do Valor de Comparação do VMA</v>
      </c>
      <c r="AD3346" s="53" t="str">
        <f>VLOOKUP(Tabela1[[#This Row],[Índice]],[1]Planilha1!$A:$A,1,0)</f>
        <v>#ERROR!</v>
      </c>
    </row>
    <row r="3347" ht="15.75" customHeight="1">
      <c r="A3347" s="52">
        <v>262364.0</v>
      </c>
      <c r="B3347" s="53" t="s">
        <v>70</v>
      </c>
      <c r="C3347" s="53" t="s">
        <v>71</v>
      </c>
      <c r="D3347" s="22">
        <v>207562.0</v>
      </c>
      <c r="E3347" s="53" t="s">
        <v>119</v>
      </c>
      <c r="F3347" s="54">
        <v>1.0004215E7</v>
      </c>
      <c r="G3347" s="53" t="s">
        <v>2202</v>
      </c>
      <c r="H3347" s="55">
        <v>2101.0</v>
      </c>
      <c r="I3347" s="55"/>
      <c r="J3347" s="55" t="s">
        <v>126</v>
      </c>
      <c r="K3347" s="53" t="s">
        <v>73</v>
      </c>
      <c r="L3347" s="53"/>
      <c r="M3347" s="53">
        <v>1.0</v>
      </c>
      <c r="N3347" s="53" t="s">
        <v>52</v>
      </c>
      <c r="O3347" s="25">
        <v>168.94</v>
      </c>
      <c r="P3347" s="25">
        <f>'LISTA DOS ITENS'!$O3347*'LISTA DOS ITENS'!$M3347</f>
        <v>168.94</v>
      </c>
      <c r="Q3347" s="25">
        <v>168.94</v>
      </c>
      <c r="R3347" s="25">
        <f>'LISTA DOS ITENS'!$Q3347*'LISTA DOS ITENS'!$M3347</f>
        <v>168.94</v>
      </c>
      <c r="S3347" s="56">
        <f>IF('LISTA DOS ITENS'!$P3347&gt;'LISTA DOS ITENS'!$R3347,'LISTA DOS ITENS'!$P3347,'LISTA DOS ITENS'!$R3347)</f>
        <v>168.94</v>
      </c>
      <c r="T3347" s="25">
        <v>8.381414132833683</v>
      </c>
      <c r="U3347" s="25">
        <f>'LISTA DOS ITENS'!$T3347*'LISTA DOS ITENS'!$M3347</f>
        <v>8.381414133</v>
      </c>
      <c r="V3347" s="56">
        <f t="array" ref="V3347">INDEX('RESUMO - LOTES E VMA'!$F$3:$F$181,MATCH('LISTA DOS ITENS'!$D3347,'RESUMO - LOTES E VMA'!$A$3:$A$181,0))</f>
        <v>11947.17427</v>
      </c>
      <c r="W3347" s="57">
        <f>'LISTA DOS ITENS'!$U3347/'LISTA DOS ITENS'!$V3347</f>
        <v>0.0007015394557</v>
      </c>
      <c r="X3347" s="53" t="s">
        <v>53</v>
      </c>
      <c r="Y3347" s="53" t="s">
        <v>290</v>
      </c>
      <c r="Z3347" s="58" t="str">
        <f>'LISTA DOS ITENS'!$F3347&amp;"-"&amp;'LISTA DOS ITENS'!$H3347&amp;"-"&amp;'LISTA DOS ITENS'!$J3347&amp;"-"&amp;'LISTA DOS ITENS'!$K3347&amp;"-"&amp;'LISTA DOS ITENS'!$I3347</f>
        <v>10004215-2101-0026-CONS/NAC-</v>
      </c>
      <c r="AA3347" s="59" t="str">
        <f t="array" ref="AA3347">INDEX('RESUMO - LOTES E VMA'!$M$3:$M$181,MATCH('LISTA DOS ITENS'!$D3347,'RESUMO - LOTES E VMA'!$A$3:$A$181,0))</f>
        <v>Para Leilão</v>
      </c>
      <c r="AB3347" s="60">
        <f t="array" ref="AB3347">INDEX('RESUMO - LOTES E VMA'!$J$3:$J$181,MATCH('LISTA DOS ITENS'!$D3347,'RESUMO - LOTES E VMA'!$A$3:$A$181,0))</f>
        <v>0.05097018899</v>
      </c>
      <c r="AC3347" s="29" t="str">
        <f t="array" ref="AC3347">INDEX('RESUMO - LOTES E VMA'!$L$3:$L$181,MATCH('LISTA DOS ITENS'!$D3347,'RESUMO - LOTES E VMA'!$A$3:$A$181,0))</f>
        <v>1% do Valor de Comparação do VMA</v>
      </c>
      <c r="AD3347" s="53" t="str">
        <f>VLOOKUP(Tabela1[[#This Row],[Índice]],[1]Planilha1!$A:$A,1,0)</f>
        <v>#ERROR!</v>
      </c>
    </row>
    <row r="3348" ht="15.75" customHeight="1">
      <c r="A3348" s="52">
        <v>262365.0</v>
      </c>
      <c r="B3348" s="53" t="s">
        <v>70</v>
      </c>
      <c r="C3348" s="53" t="s">
        <v>71</v>
      </c>
      <c r="D3348" s="22">
        <v>207562.0</v>
      </c>
      <c r="E3348" s="53" t="s">
        <v>119</v>
      </c>
      <c r="F3348" s="54">
        <v>1.0004219E7</v>
      </c>
      <c r="G3348" s="53" t="s">
        <v>2203</v>
      </c>
      <c r="H3348" s="55">
        <v>2101.0</v>
      </c>
      <c r="I3348" s="55"/>
      <c r="J3348" s="55" t="s">
        <v>126</v>
      </c>
      <c r="K3348" s="53" t="s">
        <v>73</v>
      </c>
      <c r="L3348" s="53"/>
      <c r="M3348" s="53">
        <v>47.0</v>
      </c>
      <c r="N3348" s="53" t="s">
        <v>52</v>
      </c>
      <c r="O3348" s="25">
        <v>154.10191489361702</v>
      </c>
      <c r="P3348" s="25">
        <f>'LISTA DOS ITENS'!$O3348*'LISTA DOS ITENS'!$M3348</f>
        <v>7242.79</v>
      </c>
      <c r="Q3348" s="25">
        <v>161.49</v>
      </c>
      <c r="R3348" s="25">
        <f>'LISTA DOS ITENS'!$Q3348*'LISTA DOS ITENS'!$M3348</f>
        <v>7590.03</v>
      </c>
      <c r="S3348" s="56">
        <f>IF('LISTA DOS ITENS'!$P3348&gt;'LISTA DOS ITENS'!$R3348,'LISTA DOS ITENS'!$P3348,'LISTA DOS ITENS'!$R3348)</f>
        <v>7590.03</v>
      </c>
      <c r="T3348" s="25">
        <v>8.011806370967868</v>
      </c>
      <c r="U3348" s="25">
        <f>'LISTA DOS ITENS'!$T3348*'LISTA DOS ITENS'!$M3348</f>
        <v>376.5548994</v>
      </c>
      <c r="V3348" s="56">
        <f t="array" ref="V3348">INDEX('RESUMO - LOTES E VMA'!$F$3:$F$181,MATCH('LISTA DOS ITENS'!$D3348,'RESUMO - LOTES E VMA'!$A$3:$A$181,0))</f>
        <v>11947.17427</v>
      </c>
      <c r="W3348" s="57">
        <f>'LISTA DOS ITENS'!$U3348/'LISTA DOS ITENS'!$V3348</f>
        <v>0.03151832316</v>
      </c>
      <c r="X3348" s="53" t="s">
        <v>53</v>
      </c>
      <c r="Y3348" s="53" t="s">
        <v>290</v>
      </c>
      <c r="Z3348" s="58" t="str">
        <f>'LISTA DOS ITENS'!$F3348&amp;"-"&amp;'LISTA DOS ITENS'!$H3348&amp;"-"&amp;'LISTA DOS ITENS'!$J3348&amp;"-"&amp;'LISTA DOS ITENS'!$K3348&amp;"-"&amp;'LISTA DOS ITENS'!$I3348</f>
        <v>10004219-2101-0026-CONS/NAC-</v>
      </c>
      <c r="AA3348" s="59" t="str">
        <f t="array" ref="AA3348">INDEX('RESUMO - LOTES E VMA'!$M$3:$M$181,MATCH('LISTA DOS ITENS'!$D3348,'RESUMO - LOTES E VMA'!$A$3:$A$181,0))</f>
        <v>Para Leilão</v>
      </c>
      <c r="AB3348" s="60">
        <f t="array" ref="AB3348">INDEX('RESUMO - LOTES E VMA'!$J$3:$J$181,MATCH('LISTA DOS ITENS'!$D3348,'RESUMO - LOTES E VMA'!$A$3:$A$181,0))</f>
        <v>0.05097018899</v>
      </c>
      <c r="AC3348" s="29" t="str">
        <f t="array" ref="AC3348">INDEX('RESUMO - LOTES E VMA'!$L$3:$L$181,MATCH('LISTA DOS ITENS'!$D3348,'RESUMO - LOTES E VMA'!$A$3:$A$181,0))</f>
        <v>1% do Valor de Comparação do VMA</v>
      </c>
      <c r="AD3348" s="53" t="str">
        <f>VLOOKUP(Tabela1[[#This Row],[Índice]],[1]Planilha1!$A:$A,1,0)</f>
        <v>#ERROR!</v>
      </c>
    </row>
    <row r="3349" ht="15.75" customHeight="1">
      <c r="A3349" s="52">
        <v>262366.0</v>
      </c>
      <c r="B3349" s="53" t="s">
        <v>70</v>
      </c>
      <c r="C3349" s="53" t="s">
        <v>71</v>
      </c>
      <c r="D3349" s="22">
        <v>207562.0</v>
      </c>
      <c r="E3349" s="53" t="s">
        <v>119</v>
      </c>
      <c r="F3349" s="54">
        <v>1.0004219E7</v>
      </c>
      <c r="G3349" s="53" t="s">
        <v>2203</v>
      </c>
      <c r="H3349" s="55">
        <v>2101.0</v>
      </c>
      <c r="I3349" s="55" t="s">
        <v>130</v>
      </c>
      <c r="J3349" s="55" t="s">
        <v>126</v>
      </c>
      <c r="K3349" s="53" t="s">
        <v>73</v>
      </c>
      <c r="L3349" s="53"/>
      <c r="M3349" s="53">
        <v>4.0</v>
      </c>
      <c r="N3349" s="53" t="s">
        <v>52</v>
      </c>
      <c r="O3349" s="25">
        <v>120.27</v>
      </c>
      <c r="P3349" s="25">
        <f>'LISTA DOS ITENS'!$O3349*'LISTA DOS ITENS'!$M3349</f>
        <v>481.08</v>
      </c>
      <c r="Q3349" s="25">
        <v>161.49</v>
      </c>
      <c r="R3349" s="25">
        <f>'LISTA DOS ITENS'!$Q3349*'LISTA DOS ITENS'!$M3349</f>
        <v>645.96</v>
      </c>
      <c r="S3349" s="56">
        <f>IF('LISTA DOS ITENS'!$P3349&gt;'LISTA DOS ITENS'!$R3349,'LISTA DOS ITENS'!$P3349,'LISTA DOS ITENS'!$R3349)</f>
        <v>645.96</v>
      </c>
      <c r="T3349" s="25">
        <v>8.011806370967868</v>
      </c>
      <c r="U3349" s="25">
        <f>'LISTA DOS ITENS'!$T3349*'LISTA DOS ITENS'!$M3349</f>
        <v>32.04722548</v>
      </c>
      <c r="V3349" s="56">
        <f t="array" ref="V3349">INDEX('RESUMO - LOTES E VMA'!$F$3:$F$181,MATCH('LISTA DOS ITENS'!$D3349,'RESUMO - LOTES E VMA'!$A$3:$A$181,0))</f>
        <v>11947.17427</v>
      </c>
      <c r="W3349" s="57">
        <f>'LISTA DOS ITENS'!$U3349/'LISTA DOS ITENS'!$V3349</f>
        <v>0.002682410482</v>
      </c>
      <c r="X3349" s="53" t="s">
        <v>53</v>
      </c>
      <c r="Y3349" s="53" t="s">
        <v>290</v>
      </c>
      <c r="Z3349" s="58" t="str">
        <f>'LISTA DOS ITENS'!$F3349&amp;"-"&amp;'LISTA DOS ITENS'!$H3349&amp;"-"&amp;'LISTA DOS ITENS'!$J3349&amp;"-"&amp;'LISTA DOS ITENS'!$K3349&amp;"-"&amp;'LISTA DOS ITENS'!$I3349</f>
        <v>10004219-2101-0026-CONS/NAC-ED-1000-01.02</v>
      </c>
      <c r="AA3349" s="59" t="str">
        <f t="array" ref="AA3349">INDEX('RESUMO - LOTES E VMA'!$M$3:$M$181,MATCH('LISTA DOS ITENS'!$D3349,'RESUMO - LOTES E VMA'!$A$3:$A$181,0))</f>
        <v>Para Leilão</v>
      </c>
      <c r="AB3349" s="60">
        <f t="array" ref="AB3349">INDEX('RESUMO - LOTES E VMA'!$J$3:$J$181,MATCH('LISTA DOS ITENS'!$D3349,'RESUMO - LOTES E VMA'!$A$3:$A$181,0))</f>
        <v>0.05097018899</v>
      </c>
      <c r="AC3349" s="29" t="str">
        <f t="array" ref="AC3349">INDEX('RESUMO - LOTES E VMA'!$L$3:$L$181,MATCH('LISTA DOS ITENS'!$D3349,'RESUMO - LOTES E VMA'!$A$3:$A$181,0))</f>
        <v>1% do Valor de Comparação do VMA</v>
      </c>
      <c r="AD3349" s="53" t="str">
        <f>VLOOKUP(Tabela1[[#This Row],[Índice]],[1]Planilha1!$A:$A,1,0)</f>
        <v>#ERROR!</v>
      </c>
    </row>
    <row r="3350" ht="15.75" customHeight="1">
      <c r="A3350" s="52">
        <v>262367.0</v>
      </c>
      <c r="B3350" s="53" t="s">
        <v>70</v>
      </c>
      <c r="C3350" s="53" t="s">
        <v>71</v>
      </c>
      <c r="D3350" s="22">
        <v>207562.0</v>
      </c>
      <c r="E3350" s="53" t="s">
        <v>119</v>
      </c>
      <c r="F3350" s="54">
        <v>1.0004219E7</v>
      </c>
      <c r="G3350" s="53" t="s">
        <v>2203</v>
      </c>
      <c r="H3350" s="55">
        <v>2101.0</v>
      </c>
      <c r="I3350" s="55"/>
      <c r="J3350" s="55" t="s">
        <v>126</v>
      </c>
      <c r="K3350" s="53" t="s">
        <v>125</v>
      </c>
      <c r="L3350" s="53"/>
      <c r="M3350" s="53">
        <v>1.0</v>
      </c>
      <c r="N3350" s="53" t="s">
        <v>52</v>
      </c>
      <c r="O3350" s="25">
        <v>115.33</v>
      </c>
      <c r="P3350" s="25">
        <f>'LISTA DOS ITENS'!$O3350*'LISTA DOS ITENS'!$M3350</f>
        <v>115.33</v>
      </c>
      <c r="Q3350" s="25">
        <v>161.49</v>
      </c>
      <c r="R3350" s="25">
        <f>'LISTA DOS ITENS'!$Q3350*'LISTA DOS ITENS'!$M3350</f>
        <v>161.49</v>
      </c>
      <c r="S3350" s="56">
        <f>IF('LISTA DOS ITENS'!$P3350&gt;'LISTA DOS ITENS'!$R3350,'LISTA DOS ITENS'!$P3350,'LISTA DOS ITENS'!$R3350)</f>
        <v>161.49</v>
      </c>
      <c r="T3350" s="25">
        <v>8.011806370967868</v>
      </c>
      <c r="U3350" s="25">
        <f>'LISTA DOS ITENS'!$T3350*'LISTA DOS ITENS'!$M3350</f>
        <v>8.011806371</v>
      </c>
      <c r="V3350" s="56">
        <f t="array" ref="V3350">INDEX('RESUMO - LOTES E VMA'!$F$3:$F$181,MATCH('LISTA DOS ITENS'!$D3350,'RESUMO - LOTES E VMA'!$A$3:$A$181,0))</f>
        <v>11947.17427</v>
      </c>
      <c r="W3350" s="57">
        <f>'LISTA DOS ITENS'!$U3350/'LISTA DOS ITENS'!$V3350</f>
        <v>0.0006706026204</v>
      </c>
      <c r="X3350" s="53" t="s">
        <v>53</v>
      </c>
      <c r="Y3350" s="53" t="s">
        <v>290</v>
      </c>
      <c r="Z3350" s="58" t="str">
        <f>'LISTA DOS ITENS'!$F3350&amp;"-"&amp;'LISTA DOS ITENS'!$H3350&amp;"-"&amp;'LISTA DOS ITENS'!$J3350&amp;"-"&amp;'LISTA DOS ITENS'!$K3350&amp;"-"&amp;'LISTA DOS ITENS'!$I3350</f>
        <v>10004219-2101-0026-PAR/NAC-</v>
      </c>
      <c r="AA3350" s="59" t="str">
        <f t="array" ref="AA3350">INDEX('RESUMO - LOTES E VMA'!$M$3:$M$181,MATCH('LISTA DOS ITENS'!$D3350,'RESUMO - LOTES E VMA'!$A$3:$A$181,0))</f>
        <v>Para Leilão</v>
      </c>
      <c r="AB3350" s="60">
        <f t="array" ref="AB3350">INDEX('RESUMO - LOTES E VMA'!$J$3:$J$181,MATCH('LISTA DOS ITENS'!$D3350,'RESUMO - LOTES E VMA'!$A$3:$A$181,0))</f>
        <v>0.05097018899</v>
      </c>
      <c r="AC3350" s="29" t="str">
        <f t="array" ref="AC3350">INDEX('RESUMO - LOTES E VMA'!$L$3:$L$181,MATCH('LISTA DOS ITENS'!$D3350,'RESUMO - LOTES E VMA'!$A$3:$A$181,0))</f>
        <v>1% do Valor de Comparação do VMA</v>
      </c>
      <c r="AD3350" s="53" t="str">
        <f>VLOOKUP(Tabela1[[#This Row],[Índice]],[1]Planilha1!$A:$A,1,0)</f>
        <v>#ERROR!</v>
      </c>
    </row>
    <row r="3351" ht="15.75" customHeight="1">
      <c r="A3351" s="52">
        <v>262368.0</v>
      </c>
      <c r="B3351" s="53" t="s">
        <v>70</v>
      </c>
      <c r="C3351" s="53" t="s">
        <v>71</v>
      </c>
      <c r="D3351" s="22">
        <v>207562.0</v>
      </c>
      <c r="E3351" s="53" t="s">
        <v>119</v>
      </c>
      <c r="F3351" s="54">
        <v>1.0004219E7</v>
      </c>
      <c r="G3351" s="53" t="s">
        <v>2203</v>
      </c>
      <c r="H3351" s="55">
        <v>2101.0</v>
      </c>
      <c r="I3351" s="55"/>
      <c r="J3351" s="55" t="s">
        <v>126</v>
      </c>
      <c r="K3351" s="53" t="s">
        <v>57</v>
      </c>
      <c r="L3351" s="53"/>
      <c r="M3351" s="53">
        <v>5.0</v>
      </c>
      <c r="N3351" s="53" t="s">
        <v>52</v>
      </c>
      <c r="O3351" s="25">
        <v>0.01</v>
      </c>
      <c r="P3351" s="25">
        <f>'LISTA DOS ITENS'!$O3351*'LISTA DOS ITENS'!$M3351</f>
        <v>0.05</v>
      </c>
      <c r="Q3351" s="25">
        <v>161.49</v>
      </c>
      <c r="R3351" s="25">
        <f>'LISTA DOS ITENS'!$Q3351*'LISTA DOS ITENS'!$M3351</f>
        <v>807.45</v>
      </c>
      <c r="S3351" s="56">
        <f>IF('LISTA DOS ITENS'!$P3351&gt;'LISTA DOS ITENS'!$R3351,'LISTA DOS ITENS'!$P3351,'LISTA DOS ITENS'!$R3351)</f>
        <v>807.45</v>
      </c>
      <c r="T3351" s="25">
        <v>8.011806370967868</v>
      </c>
      <c r="U3351" s="25">
        <f>'LISTA DOS ITENS'!$T3351*'LISTA DOS ITENS'!$M3351</f>
        <v>40.05903185</v>
      </c>
      <c r="V3351" s="56">
        <f t="array" ref="V3351">INDEX('RESUMO - LOTES E VMA'!$F$3:$F$181,MATCH('LISTA DOS ITENS'!$D3351,'RESUMO - LOTES E VMA'!$A$3:$A$181,0))</f>
        <v>11947.17427</v>
      </c>
      <c r="W3351" s="57">
        <f>'LISTA DOS ITENS'!$U3351/'LISTA DOS ITENS'!$V3351</f>
        <v>0.003353013102</v>
      </c>
      <c r="X3351" s="53" t="s">
        <v>53</v>
      </c>
      <c r="Y3351" s="53" t="s">
        <v>290</v>
      </c>
      <c r="Z3351" s="58" t="str">
        <f>'LISTA DOS ITENS'!$F3351&amp;"-"&amp;'LISTA DOS ITENS'!$H3351&amp;"-"&amp;'LISTA DOS ITENS'!$J3351&amp;"-"&amp;'LISTA DOS ITENS'!$K3351&amp;"-"&amp;'LISTA DOS ITENS'!$I3351</f>
        <v>10004219-2101-0026-USADO-</v>
      </c>
      <c r="AA3351" s="59" t="str">
        <f t="array" ref="AA3351">INDEX('RESUMO - LOTES E VMA'!$M$3:$M$181,MATCH('LISTA DOS ITENS'!$D3351,'RESUMO - LOTES E VMA'!$A$3:$A$181,0))</f>
        <v>Para Leilão</v>
      </c>
      <c r="AB3351" s="60">
        <f t="array" ref="AB3351">INDEX('RESUMO - LOTES E VMA'!$J$3:$J$181,MATCH('LISTA DOS ITENS'!$D3351,'RESUMO - LOTES E VMA'!$A$3:$A$181,0))</f>
        <v>0.05097018899</v>
      </c>
      <c r="AC3351" s="29" t="str">
        <f t="array" ref="AC3351">INDEX('RESUMO - LOTES E VMA'!$L$3:$L$181,MATCH('LISTA DOS ITENS'!$D3351,'RESUMO - LOTES E VMA'!$A$3:$A$181,0))</f>
        <v>1% do Valor de Comparação do VMA</v>
      </c>
      <c r="AD3351" s="53" t="str">
        <f>VLOOKUP(Tabela1[[#This Row],[Índice]],[1]Planilha1!$A:$A,1,0)</f>
        <v>#ERROR!</v>
      </c>
    </row>
    <row r="3352" ht="15.75" customHeight="1">
      <c r="A3352" s="52">
        <v>262369.0</v>
      </c>
      <c r="B3352" s="53" t="s">
        <v>70</v>
      </c>
      <c r="C3352" s="53" t="s">
        <v>71</v>
      </c>
      <c r="D3352" s="22">
        <v>207562.0</v>
      </c>
      <c r="E3352" s="53" t="s">
        <v>119</v>
      </c>
      <c r="F3352" s="54">
        <v>1.0004221E7</v>
      </c>
      <c r="G3352" s="53" t="s">
        <v>2204</v>
      </c>
      <c r="H3352" s="55">
        <v>2101.0</v>
      </c>
      <c r="I3352" s="55"/>
      <c r="J3352" s="55" t="s">
        <v>126</v>
      </c>
      <c r="K3352" s="53" t="s">
        <v>73</v>
      </c>
      <c r="L3352" s="53"/>
      <c r="M3352" s="53">
        <v>2.0</v>
      </c>
      <c r="N3352" s="53" t="s">
        <v>52</v>
      </c>
      <c r="O3352" s="25">
        <v>847.1266666666667</v>
      </c>
      <c r="P3352" s="25">
        <f>'LISTA DOS ITENS'!$O3352*'LISTA DOS ITENS'!$M3352</f>
        <v>1694.253333</v>
      </c>
      <c r="Q3352" s="25">
        <v>847.13</v>
      </c>
      <c r="R3352" s="25">
        <f>'LISTA DOS ITENS'!$Q3352*'LISTA DOS ITENS'!$M3352</f>
        <v>1694.26</v>
      </c>
      <c r="S3352" s="56">
        <f>IF('LISTA DOS ITENS'!$P3352&gt;'LISTA DOS ITENS'!$R3352,'LISTA DOS ITENS'!$P3352,'LISTA DOS ITENS'!$R3352)</f>
        <v>1694.26</v>
      </c>
      <c r="T3352" s="25">
        <v>42.02762728985083</v>
      </c>
      <c r="U3352" s="25">
        <f>'LISTA DOS ITENS'!$T3352*'LISTA DOS ITENS'!$M3352</f>
        <v>84.05525458</v>
      </c>
      <c r="V3352" s="56">
        <f t="array" ref="V3352">INDEX('RESUMO - LOTES E VMA'!$F$3:$F$181,MATCH('LISTA DOS ITENS'!$D3352,'RESUMO - LOTES E VMA'!$A$3:$A$181,0))</f>
        <v>11947.17427</v>
      </c>
      <c r="W3352" s="57">
        <f>'LISTA DOS ITENS'!$U3352/'LISTA DOS ITENS'!$V3352</f>
        <v>0.00703557617</v>
      </c>
      <c r="X3352" s="53" t="s">
        <v>53</v>
      </c>
      <c r="Y3352" s="53" t="s">
        <v>290</v>
      </c>
      <c r="Z3352" s="58" t="str">
        <f>'LISTA DOS ITENS'!$F3352&amp;"-"&amp;'LISTA DOS ITENS'!$H3352&amp;"-"&amp;'LISTA DOS ITENS'!$J3352&amp;"-"&amp;'LISTA DOS ITENS'!$K3352&amp;"-"&amp;'LISTA DOS ITENS'!$I3352</f>
        <v>10004221-2101-0026-CONS/NAC-</v>
      </c>
      <c r="AA3352" s="59" t="str">
        <f t="array" ref="AA3352">INDEX('RESUMO - LOTES E VMA'!$M$3:$M$181,MATCH('LISTA DOS ITENS'!$D3352,'RESUMO - LOTES E VMA'!$A$3:$A$181,0))</f>
        <v>Para Leilão</v>
      </c>
      <c r="AB3352" s="60">
        <f t="array" ref="AB3352">INDEX('RESUMO - LOTES E VMA'!$J$3:$J$181,MATCH('LISTA DOS ITENS'!$D3352,'RESUMO - LOTES E VMA'!$A$3:$A$181,0))</f>
        <v>0.05097018899</v>
      </c>
      <c r="AC3352" s="29" t="str">
        <f t="array" ref="AC3352">INDEX('RESUMO - LOTES E VMA'!$L$3:$L$181,MATCH('LISTA DOS ITENS'!$D3352,'RESUMO - LOTES E VMA'!$A$3:$A$181,0))</f>
        <v>1% do Valor de Comparação do VMA</v>
      </c>
      <c r="AD3352" s="53" t="str">
        <f>VLOOKUP(Tabela1[[#This Row],[Índice]],[1]Planilha1!$A:$A,1,0)</f>
        <v>#ERROR!</v>
      </c>
    </row>
    <row r="3353" ht="15.75" customHeight="1">
      <c r="A3353" s="52">
        <v>262370.0</v>
      </c>
      <c r="B3353" s="53" t="s">
        <v>70</v>
      </c>
      <c r="C3353" s="53" t="s">
        <v>71</v>
      </c>
      <c r="D3353" s="22">
        <v>207562.0</v>
      </c>
      <c r="E3353" s="53" t="s">
        <v>119</v>
      </c>
      <c r="F3353" s="54">
        <v>1.0004226E7</v>
      </c>
      <c r="G3353" s="53" t="s">
        <v>2205</v>
      </c>
      <c r="H3353" s="55">
        <v>2101.0</v>
      </c>
      <c r="I3353" s="55"/>
      <c r="J3353" s="55" t="s">
        <v>126</v>
      </c>
      <c r="K3353" s="53" t="s">
        <v>57</v>
      </c>
      <c r="L3353" s="53"/>
      <c r="M3353" s="53">
        <v>1.0</v>
      </c>
      <c r="N3353" s="53" t="s">
        <v>52</v>
      </c>
      <c r="O3353" s="25">
        <v>1.0</v>
      </c>
      <c r="P3353" s="25">
        <f>'LISTA DOS ITENS'!$O3353*'LISTA DOS ITENS'!$M3353</f>
        <v>1</v>
      </c>
      <c r="Q3353" s="25">
        <v>420.6</v>
      </c>
      <c r="R3353" s="25">
        <f>'LISTA DOS ITENS'!$Q3353*'LISTA DOS ITENS'!$M3353</f>
        <v>420.6</v>
      </c>
      <c r="S3353" s="56">
        <f>IF('LISTA DOS ITENS'!$P3353&gt;'LISTA DOS ITENS'!$R3353,'LISTA DOS ITENS'!$P3353,'LISTA DOS ITENS'!$R3353)</f>
        <v>420.6</v>
      </c>
      <c r="T3353" s="25">
        <v>20.866714716880832</v>
      </c>
      <c r="U3353" s="25">
        <f>'LISTA DOS ITENS'!$T3353*'LISTA DOS ITENS'!$M3353</f>
        <v>20.86671472</v>
      </c>
      <c r="V3353" s="56">
        <f t="array" ref="V3353">INDEX('RESUMO - LOTES E VMA'!$F$3:$F$181,MATCH('LISTA DOS ITENS'!$D3353,'RESUMO - LOTES E VMA'!$A$3:$A$181,0))</f>
        <v>11947.17427</v>
      </c>
      <c r="W3353" s="57">
        <f>'LISTA DOS ITENS'!$U3353/'LISTA DOS ITENS'!$V3353</f>
        <v>0.001746581597</v>
      </c>
      <c r="X3353" s="53" t="s">
        <v>53</v>
      </c>
      <c r="Y3353" s="53" t="s">
        <v>290</v>
      </c>
      <c r="Z3353" s="58" t="str">
        <f>'LISTA DOS ITENS'!$F3353&amp;"-"&amp;'LISTA DOS ITENS'!$H3353&amp;"-"&amp;'LISTA DOS ITENS'!$J3353&amp;"-"&amp;'LISTA DOS ITENS'!$K3353&amp;"-"&amp;'LISTA DOS ITENS'!$I3353</f>
        <v>10004226-2101-0026-USADO-</v>
      </c>
      <c r="AA3353" s="59" t="str">
        <f t="array" ref="AA3353">INDEX('RESUMO - LOTES E VMA'!$M$3:$M$181,MATCH('LISTA DOS ITENS'!$D3353,'RESUMO - LOTES E VMA'!$A$3:$A$181,0))</f>
        <v>Para Leilão</v>
      </c>
      <c r="AB3353" s="60">
        <f t="array" ref="AB3353">INDEX('RESUMO - LOTES E VMA'!$J$3:$J$181,MATCH('LISTA DOS ITENS'!$D3353,'RESUMO - LOTES E VMA'!$A$3:$A$181,0))</f>
        <v>0.05097018899</v>
      </c>
      <c r="AC3353" s="29" t="str">
        <f t="array" ref="AC3353">INDEX('RESUMO - LOTES E VMA'!$L$3:$L$181,MATCH('LISTA DOS ITENS'!$D3353,'RESUMO - LOTES E VMA'!$A$3:$A$181,0))</f>
        <v>1% do Valor de Comparação do VMA</v>
      </c>
      <c r="AD3353" s="53" t="str">
        <f>VLOOKUP(Tabela1[[#This Row],[Índice]],[1]Planilha1!$A:$A,1,0)</f>
        <v>#ERROR!</v>
      </c>
    </row>
    <row r="3354" ht="15.75" customHeight="1">
      <c r="A3354" s="52">
        <v>262371.0</v>
      </c>
      <c r="B3354" s="53" t="s">
        <v>70</v>
      </c>
      <c r="C3354" s="53" t="s">
        <v>71</v>
      </c>
      <c r="D3354" s="22">
        <v>207562.0</v>
      </c>
      <c r="E3354" s="53" t="s">
        <v>119</v>
      </c>
      <c r="F3354" s="54">
        <v>1.0004228E7</v>
      </c>
      <c r="G3354" s="53" t="s">
        <v>2206</v>
      </c>
      <c r="H3354" s="55">
        <v>2101.0</v>
      </c>
      <c r="I3354" s="55"/>
      <c r="J3354" s="55" t="s">
        <v>126</v>
      </c>
      <c r="K3354" s="53" t="s">
        <v>73</v>
      </c>
      <c r="L3354" s="53"/>
      <c r="M3354" s="53">
        <v>5.0</v>
      </c>
      <c r="N3354" s="53" t="s">
        <v>52</v>
      </c>
      <c r="O3354" s="25">
        <v>873.2040000000001</v>
      </c>
      <c r="P3354" s="25">
        <f>'LISTA DOS ITENS'!$O3354*'LISTA DOS ITENS'!$M3354</f>
        <v>4366.02</v>
      </c>
      <c r="Q3354" s="25">
        <v>873.2</v>
      </c>
      <c r="R3354" s="25">
        <f>'LISTA DOS ITENS'!$Q3354*'LISTA DOS ITENS'!$M3354</f>
        <v>4366</v>
      </c>
      <c r="S3354" s="56">
        <f>IF('LISTA DOS ITENS'!$P3354&gt;'LISTA DOS ITENS'!$R3354,'LISTA DOS ITENS'!$P3354,'LISTA DOS ITENS'!$R3354)</f>
        <v>4366.02</v>
      </c>
      <c r="T3354" s="25">
        <v>43.3210063974806</v>
      </c>
      <c r="U3354" s="25">
        <f>'LISTA DOS ITENS'!$T3354*'LISTA DOS ITENS'!$M3354</f>
        <v>216.605032</v>
      </c>
      <c r="V3354" s="56">
        <f t="array" ref="V3354">INDEX('RESUMO - LOTES E VMA'!$F$3:$F$181,MATCH('LISTA DOS ITENS'!$D3354,'RESUMO - LOTES E VMA'!$A$3:$A$181,0))</f>
        <v>11947.17427</v>
      </c>
      <c r="W3354" s="57">
        <f>'LISTA DOS ITENS'!$U3354/'LISTA DOS ITENS'!$V3354</f>
        <v>0.01813023123</v>
      </c>
      <c r="X3354" s="53" t="s">
        <v>53</v>
      </c>
      <c r="Y3354" s="53" t="s">
        <v>290</v>
      </c>
      <c r="Z3354" s="58" t="str">
        <f>'LISTA DOS ITENS'!$F3354&amp;"-"&amp;'LISTA DOS ITENS'!$H3354&amp;"-"&amp;'LISTA DOS ITENS'!$J3354&amp;"-"&amp;'LISTA DOS ITENS'!$K3354&amp;"-"&amp;'LISTA DOS ITENS'!$I3354</f>
        <v>10004228-2101-0026-CONS/NAC-</v>
      </c>
      <c r="AA3354" s="59" t="str">
        <f t="array" ref="AA3354">INDEX('RESUMO - LOTES E VMA'!$M$3:$M$181,MATCH('LISTA DOS ITENS'!$D3354,'RESUMO - LOTES E VMA'!$A$3:$A$181,0))</f>
        <v>Para Leilão</v>
      </c>
      <c r="AB3354" s="60">
        <f t="array" ref="AB3354">INDEX('RESUMO - LOTES E VMA'!$J$3:$J$181,MATCH('LISTA DOS ITENS'!$D3354,'RESUMO - LOTES E VMA'!$A$3:$A$181,0))</f>
        <v>0.05097018899</v>
      </c>
      <c r="AC3354" s="29" t="str">
        <f t="array" ref="AC3354">INDEX('RESUMO - LOTES E VMA'!$L$3:$L$181,MATCH('LISTA DOS ITENS'!$D3354,'RESUMO - LOTES E VMA'!$A$3:$A$181,0))</f>
        <v>1% do Valor de Comparação do VMA</v>
      </c>
      <c r="AD3354" s="53" t="str">
        <f>VLOOKUP(Tabela1[[#This Row],[Índice]],[1]Planilha1!$A:$A,1,0)</f>
        <v>#ERROR!</v>
      </c>
    </row>
    <row r="3355" ht="15.75" customHeight="1">
      <c r="A3355" s="52">
        <v>262372.0</v>
      </c>
      <c r="B3355" s="53" t="s">
        <v>70</v>
      </c>
      <c r="C3355" s="53" t="s">
        <v>71</v>
      </c>
      <c r="D3355" s="22">
        <v>207562.0</v>
      </c>
      <c r="E3355" s="53" t="s">
        <v>119</v>
      </c>
      <c r="F3355" s="54">
        <v>1.0004229E7</v>
      </c>
      <c r="G3355" s="53" t="s">
        <v>2207</v>
      </c>
      <c r="H3355" s="55">
        <v>2101.0</v>
      </c>
      <c r="I3355" s="55" t="s">
        <v>2208</v>
      </c>
      <c r="J3355" s="55" t="s">
        <v>126</v>
      </c>
      <c r="K3355" s="53" t="s">
        <v>160</v>
      </c>
      <c r="L3355" s="53"/>
      <c r="M3355" s="53">
        <v>3.0</v>
      </c>
      <c r="N3355" s="53" t="s">
        <v>52</v>
      </c>
      <c r="O3355" s="25">
        <v>569.36</v>
      </c>
      <c r="P3355" s="25">
        <f>'LISTA DOS ITENS'!$O3355*'LISTA DOS ITENS'!$M3355</f>
        <v>1708.08</v>
      </c>
      <c r="Q3355" s="25">
        <v>912.02</v>
      </c>
      <c r="R3355" s="25">
        <f>'LISTA DOS ITENS'!$Q3355*'LISTA DOS ITENS'!$M3355</f>
        <v>2736.06</v>
      </c>
      <c r="S3355" s="56">
        <f>IF('LISTA DOS ITENS'!$P3355&gt;'LISTA DOS ITENS'!$R3355,'LISTA DOS ITENS'!$P3355,'LISTA DOS ITENS'!$R3355)</f>
        <v>2736.06</v>
      </c>
      <c r="T3355" s="25">
        <v>45.24693570159214</v>
      </c>
      <c r="U3355" s="25">
        <f>'LISTA DOS ITENS'!$T3355*'LISTA DOS ITENS'!$M3355</f>
        <v>135.7408071</v>
      </c>
      <c r="V3355" s="56">
        <f t="array" ref="V3355">INDEX('RESUMO - LOTES E VMA'!$F$3:$F$181,MATCH('LISTA DOS ITENS'!$D3355,'RESUMO - LOTES E VMA'!$A$3:$A$181,0))</f>
        <v>11947.17427</v>
      </c>
      <c r="W3355" s="57">
        <f>'LISTA DOS ITENS'!$U3355/'LISTA DOS ITENS'!$V3355</f>
        <v>0.01136174999</v>
      </c>
      <c r="X3355" s="53" t="s">
        <v>53</v>
      </c>
      <c r="Y3355" s="53" t="s">
        <v>290</v>
      </c>
      <c r="Z3355" s="58" t="str">
        <f>'LISTA DOS ITENS'!$F3355&amp;"-"&amp;'LISTA DOS ITENS'!$H3355&amp;"-"&amp;'LISTA DOS ITENS'!$J3355&amp;"-"&amp;'LISTA DOS ITENS'!$K3355&amp;"-"&amp;'LISTA DOS ITENS'!$I3355</f>
        <v>10004229-2101-0026-CONS/IMP-PP-5220-19-003-MRP</v>
      </c>
      <c r="AA3355" s="59" t="str">
        <f t="array" ref="AA3355">INDEX('RESUMO - LOTES E VMA'!$M$3:$M$181,MATCH('LISTA DOS ITENS'!$D3355,'RESUMO - LOTES E VMA'!$A$3:$A$181,0))</f>
        <v>Para Leilão</v>
      </c>
      <c r="AB3355" s="60">
        <f t="array" ref="AB3355">INDEX('RESUMO - LOTES E VMA'!$J$3:$J$181,MATCH('LISTA DOS ITENS'!$D3355,'RESUMO - LOTES E VMA'!$A$3:$A$181,0))</f>
        <v>0.05097018899</v>
      </c>
      <c r="AC3355" s="29" t="str">
        <f t="array" ref="AC3355">INDEX('RESUMO - LOTES E VMA'!$L$3:$L$181,MATCH('LISTA DOS ITENS'!$D3355,'RESUMO - LOTES E VMA'!$A$3:$A$181,0))</f>
        <v>1% do Valor de Comparação do VMA</v>
      </c>
      <c r="AD3355" s="53" t="str">
        <f>VLOOKUP(Tabela1[[#This Row],[Índice]],[1]Planilha1!$A:$A,1,0)</f>
        <v>#ERROR!</v>
      </c>
    </row>
    <row r="3356" ht="15.75" customHeight="1">
      <c r="A3356" s="52">
        <v>262373.0</v>
      </c>
      <c r="B3356" s="53" t="s">
        <v>70</v>
      </c>
      <c r="C3356" s="53" t="s">
        <v>71</v>
      </c>
      <c r="D3356" s="22">
        <v>207562.0</v>
      </c>
      <c r="E3356" s="53" t="s">
        <v>119</v>
      </c>
      <c r="F3356" s="54">
        <v>1.0062317E7</v>
      </c>
      <c r="G3356" s="53" t="s">
        <v>2209</v>
      </c>
      <c r="H3356" s="55">
        <v>2101.0</v>
      </c>
      <c r="I3356" s="55"/>
      <c r="J3356" s="55" t="s">
        <v>126</v>
      </c>
      <c r="K3356" s="53" t="s">
        <v>73</v>
      </c>
      <c r="L3356" s="53"/>
      <c r="M3356" s="53">
        <v>3.0</v>
      </c>
      <c r="N3356" s="53" t="s">
        <v>52</v>
      </c>
      <c r="O3356" s="25">
        <v>2512.476666666667</v>
      </c>
      <c r="P3356" s="25">
        <f>'LISTA DOS ITENS'!$O3356*'LISTA DOS ITENS'!$M3356</f>
        <v>7537.43</v>
      </c>
      <c r="Q3356" s="25">
        <v>2512.48</v>
      </c>
      <c r="R3356" s="25">
        <f>'LISTA DOS ITENS'!$Q3356*'LISTA DOS ITENS'!$M3356</f>
        <v>7537.44</v>
      </c>
      <c r="S3356" s="56">
        <f>IF('LISTA DOS ITENS'!$P3356&gt;'LISTA DOS ITENS'!$R3356,'LISTA DOS ITENS'!$P3356,'LISTA DOS ITENS'!$R3356)</f>
        <v>7537.44</v>
      </c>
      <c r="T3356" s="25">
        <v>246.65847602719793</v>
      </c>
      <c r="U3356" s="25">
        <f>'LISTA DOS ITENS'!$T3356*'LISTA DOS ITENS'!$M3356</f>
        <v>739.9754281</v>
      </c>
      <c r="V3356" s="56">
        <f t="array" ref="V3356">INDEX('RESUMO - LOTES E VMA'!$F$3:$F$181,MATCH('LISTA DOS ITENS'!$D3356,'RESUMO - LOTES E VMA'!$A$3:$A$181,0))</f>
        <v>11947.17427</v>
      </c>
      <c r="W3356" s="57">
        <f>'LISTA DOS ITENS'!$U3356/'LISTA DOS ITENS'!$V3356</f>
        <v>0.06193727584</v>
      </c>
      <c r="X3356" s="53" t="s">
        <v>53</v>
      </c>
      <c r="Y3356" s="53" t="s">
        <v>290</v>
      </c>
      <c r="Z3356" s="58" t="str">
        <f>'LISTA DOS ITENS'!$F3356&amp;"-"&amp;'LISTA DOS ITENS'!$H3356&amp;"-"&amp;'LISTA DOS ITENS'!$J3356&amp;"-"&amp;'LISTA DOS ITENS'!$K3356&amp;"-"&amp;'LISTA DOS ITENS'!$I3356</f>
        <v>10062317-2101-0026-CONS/NAC-</v>
      </c>
      <c r="AA3356" s="59" t="str">
        <f t="array" ref="AA3356">INDEX('RESUMO - LOTES E VMA'!$M$3:$M$181,MATCH('LISTA DOS ITENS'!$D3356,'RESUMO - LOTES E VMA'!$A$3:$A$181,0))</f>
        <v>Para Leilão</v>
      </c>
      <c r="AB3356" s="60">
        <f t="array" ref="AB3356">INDEX('RESUMO - LOTES E VMA'!$J$3:$J$181,MATCH('LISTA DOS ITENS'!$D3356,'RESUMO - LOTES E VMA'!$A$3:$A$181,0))</f>
        <v>0.05097018899</v>
      </c>
      <c r="AC3356" s="29" t="str">
        <f t="array" ref="AC3356">INDEX('RESUMO - LOTES E VMA'!$L$3:$L$181,MATCH('LISTA DOS ITENS'!$D3356,'RESUMO - LOTES E VMA'!$A$3:$A$181,0))</f>
        <v>1% do Valor de Comparação do VMA</v>
      </c>
      <c r="AD3356" s="53" t="str">
        <f>VLOOKUP(Tabela1[[#This Row],[Índice]],[1]Planilha1!$A:$A,1,0)</f>
        <v>#ERROR!</v>
      </c>
    </row>
    <row r="3357" ht="15.75" customHeight="1">
      <c r="A3357" s="52">
        <v>262374.0</v>
      </c>
      <c r="B3357" s="53" t="s">
        <v>70</v>
      </c>
      <c r="C3357" s="53" t="s">
        <v>71</v>
      </c>
      <c r="D3357" s="22">
        <v>207562.0</v>
      </c>
      <c r="E3357" s="53" t="s">
        <v>119</v>
      </c>
      <c r="F3357" s="54">
        <v>1.0078773E7</v>
      </c>
      <c r="G3357" s="53" t="s">
        <v>2210</v>
      </c>
      <c r="H3357" s="55">
        <v>2101.0</v>
      </c>
      <c r="I3357" s="55" t="s">
        <v>130</v>
      </c>
      <c r="J3357" s="55" t="s">
        <v>126</v>
      </c>
      <c r="K3357" s="53" t="s">
        <v>80</v>
      </c>
      <c r="L3357" s="53"/>
      <c r="M3357" s="53">
        <v>7.0</v>
      </c>
      <c r="N3357" s="53" t="s">
        <v>52</v>
      </c>
      <c r="O3357" s="25">
        <v>853.955</v>
      </c>
      <c r="P3357" s="25">
        <f>'LISTA DOS ITENS'!$O3357*'LISTA DOS ITENS'!$M3357</f>
        <v>5977.685</v>
      </c>
      <c r="Q3357" s="25">
        <v>935.68</v>
      </c>
      <c r="R3357" s="25">
        <f>'LISTA DOS ITENS'!$Q3357*'LISTA DOS ITENS'!$M3357</f>
        <v>6549.76</v>
      </c>
      <c r="S3357" s="56">
        <f>IF('LISTA DOS ITENS'!$P3357&gt;'LISTA DOS ITENS'!$R3357,'LISTA DOS ITENS'!$P3357,'LISTA DOS ITENS'!$R3357)</f>
        <v>6549.76</v>
      </c>
      <c r="T3357" s="25">
        <v>91.85880200006709</v>
      </c>
      <c r="U3357" s="25">
        <f>'LISTA DOS ITENS'!$T3357*'LISTA DOS ITENS'!$M3357</f>
        <v>643.011614</v>
      </c>
      <c r="V3357" s="56">
        <f t="array" ref="V3357">INDEX('RESUMO - LOTES E VMA'!$F$3:$F$181,MATCH('LISTA DOS ITENS'!$D3357,'RESUMO - LOTES E VMA'!$A$3:$A$181,0))</f>
        <v>11947.17427</v>
      </c>
      <c r="W3357" s="57">
        <f>'LISTA DOS ITENS'!$U3357/'LISTA DOS ITENS'!$V3357</f>
        <v>0.05382122999</v>
      </c>
      <c r="X3357" s="53" t="s">
        <v>53</v>
      </c>
      <c r="Y3357" s="53" t="s">
        <v>290</v>
      </c>
      <c r="Z3357" s="58" t="str">
        <f>'LISTA DOS ITENS'!$F3357&amp;"-"&amp;'LISTA DOS ITENS'!$H3357&amp;"-"&amp;'LISTA DOS ITENS'!$J3357&amp;"-"&amp;'LISTA DOS ITENS'!$K3357&amp;"-"&amp;'LISTA DOS ITENS'!$I3357</f>
        <v>10078773-2101-0026-IMOB/NAC-ED-1000-01.02</v>
      </c>
      <c r="AA3357" s="59" t="str">
        <f t="array" ref="AA3357">INDEX('RESUMO - LOTES E VMA'!$M$3:$M$181,MATCH('LISTA DOS ITENS'!$D3357,'RESUMO - LOTES E VMA'!$A$3:$A$181,0))</f>
        <v>Para Leilão</v>
      </c>
      <c r="AB3357" s="60">
        <f t="array" ref="AB3357">INDEX('RESUMO - LOTES E VMA'!$J$3:$J$181,MATCH('LISTA DOS ITENS'!$D3357,'RESUMO - LOTES E VMA'!$A$3:$A$181,0))</f>
        <v>0.05097018899</v>
      </c>
      <c r="AC3357" s="29" t="str">
        <f t="array" ref="AC3357">INDEX('RESUMO - LOTES E VMA'!$L$3:$L$181,MATCH('LISTA DOS ITENS'!$D3357,'RESUMO - LOTES E VMA'!$A$3:$A$181,0))</f>
        <v>1% do Valor de Comparação do VMA</v>
      </c>
      <c r="AD3357" s="53" t="str">
        <f>VLOOKUP(Tabela1[[#This Row],[Índice]],[1]Planilha1!$A:$A,1,0)</f>
        <v>#ERROR!</v>
      </c>
    </row>
    <row r="3358" ht="15.75" customHeight="1">
      <c r="A3358" s="52">
        <v>262375.0</v>
      </c>
      <c r="B3358" s="53" t="s">
        <v>70</v>
      </c>
      <c r="C3358" s="53" t="s">
        <v>71</v>
      </c>
      <c r="D3358" s="22">
        <v>207562.0</v>
      </c>
      <c r="E3358" s="53" t="s">
        <v>119</v>
      </c>
      <c r="F3358" s="54">
        <v>1.0078773E7</v>
      </c>
      <c r="G3358" s="53" t="s">
        <v>2210</v>
      </c>
      <c r="H3358" s="55">
        <v>2101.0</v>
      </c>
      <c r="I3358" s="55" t="s">
        <v>130</v>
      </c>
      <c r="J3358" s="55" t="s">
        <v>126</v>
      </c>
      <c r="K3358" s="53" t="s">
        <v>125</v>
      </c>
      <c r="L3358" s="53"/>
      <c r="M3358" s="53">
        <v>2.0</v>
      </c>
      <c r="N3358" s="53" t="s">
        <v>52</v>
      </c>
      <c r="O3358" s="25">
        <v>881.365</v>
      </c>
      <c r="P3358" s="25">
        <f>'LISTA DOS ITENS'!$O3358*'LISTA DOS ITENS'!$M3358</f>
        <v>1762.73</v>
      </c>
      <c r="Q3358" s="25">
        <v>935.68</v>
      </c>
      <c r="R3358" s="25">
        <f>'LISTA DOS ITENS'!$Q3358*'LISTA DOS ITENS'!$M3358</f>
        <v>1871.36</v>
      </c>
      <c r="S3358" s="56">
        <f>IF('LISTA DOS ITENS'!$P3358&gt;'LISTA DOS ITENS'!$R3358,'LISTA DOS ITENS'!$P3358,'LISTA DOS ITENS'!$R3358)</f>
        <v>1871.36</v>
      </c>
      <c r="T3358" s="25">
        <v>91.85880200006709</v>
      </c>
      <c r="U3358" s="25">
        <f>'LISTA DOS ITENS'!$T3358*'LISTA DOS ITENS'!$M3358</f>
        <v>183.717604</v>
      </c>
      <c r="V3358" s="56">
        <f t="array" ref="V3358">INDEX('RESUMO - LOTES E VMA'!$F$3:$F$181,MATCH('LISTA DOS ITENS'!$D3358,'RESUMO - LOTES E VMA'!$A$3:$A$181,0))</f>
        <v>11947.17427</v>
      </c>
      <c r="W3358" s="57">
        <f>'LISTA DOS ITENS'!$U3358/'LISTA DOS ITENS'!$V3358</f>
        <v>0.01537749428</v>
      </c>
      <c r="X3358" s="53" t="s">
        <v>53</v>
      </c>
      <c r="Y3358" s="53" t="s">
        <v>290</v>
      </c>
      <c r="Z3358" s="58" t="str">
        <f>'LISTA DOS ITENS'!$F3358&amp;"-"&amp;'LISTA DOS ITENS'!$H3358&amp;"-"&amp;'LISTA DOS ITENS'!$J3358&amp;"-"&amp;'LISTA DOS ITENS'!$K3358&amp;"-"&amp;'LISTA DOS ITENS'!$I3358</f>
        <v>10078773-2101-0026-PAR/NAC-ED-1000-01.02</v>
      </c>
      <c r="AA3358" s="59" t="str">
        <f t="array" ref="AA3358">INDEX('RESUMO - LOTES E VMA'!$M$3:$M$181,MATCH('LISTA DOS ITENS'!$D3358,'RESUMO - LOTES E VMA'!$A$3:$A$181,0))</f>
        <v>Para Leilão</v>
      </c>
      <c r="AB3358" s="60">
        <f t="array" ref="AB3358">INDEX('RESUMO - LOTES E VMA'!$J$3:$J$181,MATCH('LISTA DOS ITENS'!$D3358,'RESUMO - LOTES E VMA'!$A$3:$A$181,0))</f>
        <v>0.05097018899</v>
      </c>
      <c r="AC3358" s="29" t="str">
        <f t="array" ref="AC3358">INDEX('RESUMO - LOTES E VMA'!$L$3:$L$181,MATCH('LISTA DOS ITENS'!$D3358,'RESUMO - LOTES E VMA'!$A$3:$A$181,0))</f>
        <v>1% do Valor de Comparação do VMA</v>
      </c>
      <c r="AD3358" s="53" t="str">
        <f>VLOOKUP(Tabela1[[#This Row],[Índice]],[1]Planilha1!$A:$A,1,0)</f>
        <v>#ERROR!</v>
      </c>
    </row>
    <row r="3359" ht="15.75" customHeight="1">
      <c r="A3359" s="52">
        <v>262376.0</v>
      </c>
      <c r="B3359" s="53" t="s">
        <v>70</v>
      </c>
      <c r="C3359" s="53" t="s">
        <v>71</v>
      </c>
      <c r="D3359" s="22">
        <v>207562.0</v>
      </c>
      <c r="E3359" s="53" t="s">
        <v>119</v>
      </c>
      <c r="F3359" s="54">
        <v>1.0078773E7</v>
      </c>
      <c r="G3359" s="53" t="s">
        <v>2210</v>
      </c>
      <c r="H3359" s="55">
        <v>2101.0</v>
      </c>
      <c r="I3359" s="55" t="s">
        <v>81</v>
      </c>
      <c r="J3359" s="55" t="s">
        <v>126</v>
      </c>
      <c r="K3359" s="53" t="s">
        <v>80</v>
      </c>
      <c r="L3359" s="53"/>
      <c r="M3359" s="53">
        <v>1.0</v>
      </c>
      <c r="N3359" s="53" t="s">
        <v>52</v>
      </c>
      <c r="O3359" s="25">
        <v>860.15</v>
      </c>
      <c r="P3359" s="25">
        <f>'LISTA DOS ITENS'!$O3359*'LISTA DOS ITENS'!$M3359</f>
        <v>860.15</v>
      </c>
      <c r="Q3359" s="25">
        <v>935.68</v>
      </c>
      <c r="R3359" s="25">
        <f>'LISTA DOS ITENS'!$Q3359*'LISTA DOS ITENS'!$M3359</f>
        <v>935.68</v>
      </c>
      <c r="S3359" s="56">
        <f>IF('LISTA DOS ITENS'!$P3359&gt;'LISTA DOS ITENS'!$R3359,'LISTA DOS ITENS'!$P3359,'LISTA DOS ITENS'!$R3359)</f>
        <v>935.68</v>
      </c>
      <c r="T3359" s="25">
        <v>91.85880200006709</v>
      </c>
      <c r="U3359" s="25">
        <f>'LISTA DOS ITENS'!$T3359*'LISTA DOS ITENS'!$M3359</f>
        <v>91.858802</v>
      </c>
      <c r="V3359" s="56">
        <f t="array" ref="V3359">INDEX('RESUMO - LOTES E VMA'!$F$3:$F$181,MATCH('LISTA DOS ITENS'!$D3359,'RESUMO - LOTES E VMA'!$A$3:$A$181,0))</f>
        <v>11947.17427</v>
      </c>
      <c r="W3359" s="57">
        <f>'LISTA DOS ITENS'!$U3359/'LISTA DOS ITENS'!$V3359</f>
        <v>0.007688747141</v>
      </c>
      <c r="X3359" s="53" t="s">
        <v>53</v>
      </c>
      <c r="Y3359" s="53" t="s">
        <v>290</v>
      </c>
      <c r="Z3359" s="58" t="str">
        <f>'LISTA DOS ITENS'!$F3359&amp;"-"&amp;'LISTA DOS ITENS'!$H3359&amp;"-"&amp;'LISTA DOS ITENS'!$J3359&amp;"-"&amp;'LISTA DOS ITENS'!$K3359&amp;"-"&amp;'LISTA DOS ITENS'!$I3359</f>
        <v>10078773-2101-0026-IMOB/NAC-ED-1000-01.01</v>
      </c>
      <c r="AA3359" s="59" t="str">
        <f t="array" ref="AA3359">INDEX('RESUMO - LOTES E VMA'!$M$3:$M$181,MATCH('LISTA DOS ITENS'!$D3359,'RESUMO - LOTES E VMA'!$A$3:$A$181,0))</f>
        <v>Para Leilão</v>
      </c>
      <c r="AB3359" s="60">
        <f t="array" ref="AB3359">INDEX('RESUMO - LOTES E VMA'!$J$3:$J$181,MATCH('LISTA DOS ITENS'!$D3359,'RESUMO - LOTES E VMA'!$A$3:$A$181,0))</f>
        <v>0.05097018899</v>
      </c>
      <c r="AC3359" s="29" t="str">
        <f t="array" ref="AC3359">INDEX('RESUMO - LOTES E VMA'!$L$3:$L$181,MATCH('LISTA DOS ITENS'!$D3359,'RESUMO - LOTES E VMA'!$A$3:$A$181,0))</f>
        <v>1% do Valor de Comparação do VMA</v>
      </c>
      <c r="AD3359" s="53" t="str">
        <f>VLOOKUP(Tabela1[[#This Row],[Índice]],[1]Planilha1!$A:$A,1,0)</f>
        <v>#ERROR!</v>
      </c>
    </row>
    <row r="3360" ht="15.75" customHeight="1">
      <c r="A3360" s="52">
        <v>262377.0</v>
      </c>
      <c r="B3360" s="53" t="s">
        <v>70</v>
      </c>
      <c r="C3360" s="53" t="s">
        <v>71</v>
      </c>
      <c r="D3360" s="22">
        <v>207562.0</v>
      </c>
      <c r="E3360" s="53" t="s">
        <v>119</v>
      </c>
      <c r="F3360" s="54">
        <v>1.0084144E7</v>
      </c>
      <c r="G3360" s="53" t="s">
        <v>2211</v>
      </c>
      <c r="H3360" s="55">
        <v>2101.0</v>
      </c>
      <c r="I3360" s="55" t="s">
        <v>2212</v>
      </c>
      <c r="J3360" s="55" t="s">
        <v>126</v>
      </c>
      <c r="K3360" s="53" t="s">
        <v>73</v>
      </c>
      <c r="L3360" s="53"/>
      <c r="M3360" s="53">
        <v>2.0</v>
      </c>
      <c r="N3360" s="53" t="s">
        <v>52</v>
      </c>
      <c r="O3360" s="25">
        <v>474.995</v>
      </c>
      <c r="P3360" s="25">
        <f>'LISTA DOS ITENS'!$O3360*'LISTA DOS ITENS'!$M3360</f>
        <v>949.99</v>
      </c>
      <c r="Q3360" s="25">
        <v>2343.06</v>
      </c>
      <c r="R3360" s="25">
        <f>'LISTA DOS ITENS'!$Q3360*'LISTA DOS ITENS'!$M3360</f>
        <v>4686.12</v>
      </c>
      <c r="S3360" s="56">
        <f>IF('LISTA DOS ITENS'!$P3360&gt;'LISTA DOS ITENS'!$R3360,'LISTA DOS ITENS'!$P3360,'LISTA DOS ITENS'!$R3360)</f>
        <v>4686.12</v>
      </c>
      <c r="T3360" s="25">
        <v>116.24337751910318</v>
      </c>
      <c r="U3360" s="25">
        <f>'LISTA DOS ITENS'!$T3360*'LISTA DOS ITENS'!$M3360</f>
        <v>232.486755</v>
      </c>
      <c r="V3360" s="56">
        <f t="array" ref="V3360">INDEX('RESUMO - LOTES E VMA'!$F$3:$F$181,MATCH('LISTA DOS ITENS'!$D3360,'RESUMO - LOTES E VMA'!$A$3:$A$181,0))</f>
        <v>11947.17427</v>
      </c>
      <c r="W3360" s="57">
        <f>'LISTA DOS ITENS'!$U3360/'LISTA DOS ITENS'!$V3360</f>
        <v>0.01945956005</v>
      </c>
      <c r="X3360" s="53" t="s">
        <v>53</v>
      </c>
      <c r="Y3360" s="53" t="s">
        <v>290</v>
      </c>
      <c r="Z3360" s="58" t="str">
        <f>'LISTA DOS ITENS'!$F3360&amp;"-"&amp;'LISTA DOS ITENS'!$H3360&amp;"-"&amp;'LISTA DOS ITENS'!$J3360&amp;"-"&amp;'LISTA DOS ITENS'!$K3360&amp;"-"&amp;'LISTA DOS ITENS'!$I3360</f>
        <v>10084144-2101-0026-CONS/NAC-OP-3520-16-100-MRP</v>
      </c>
      <c r="AA3360" s="59" t="str">
        <f t="array" ref="AA3360">INDEX('RESUMO - LOTES E VMA'!$M$3:$M$181,MATCH('LISTA DOS ITENS'!$D3360,'RESUMO - LOTES E VMA'!$A$3:$A$181,0))</f>
        <v>Para Leilão</v>
      </c>
      <c r="AB3360" s="60">
        <f t="array" ref="AB3360">INDEX('RESUMO - LOTES E VMA'!$J$3:$J$181,MATCH('LISTA DOS ITENS'!$D3360,'RESUMO - LOTES E VMA'!$A$3:$A$181,0))</f>
        <v>0.05097018899</v>
      </c>
      <c r="AC3360" s="29" t="str">
        <f t="array" ref="AC3360">INDEX('RESUMO - LOTES E VMA'!$L$3:$L$181,MATCH('LISTA DOS ITENS'!$D3360,'RESUMO - LOTES E VMA'!$A$3:$A$181,0))</f>
        <v>1% do Valor de Comparação do VMA</v>
      </c>
      <c r="AD3360" s="53" t="str">
        <f>VLOOKUP(Tabela1[[#This Row],[Índice]],[1]Planilha1!$A:$A,1,0)</f>
        <v>#ERROR!</v>
      </c>
    </row>
    <row r="3361" ht="15.75" customHeight="1">
      <c r="A3361" s="52">
        <v>262378.0</v>
      </c>
      <c r="B3361" s="53" t="s">
        <v>70</v>
      </c>
      <c r="C3361" s="53" t="s">
        <v>71</v>
      </c>
      <c r="D3361" s="22">
        <v>207562.0</v>
      </c>
      <c r="E3361" s="53" t="s">
        <v>119</v>
      </c>
      <c r="F3361" s="54">
        <v>1.0278809E7</v>
      </c>
      <c r="G3361" s="53" t="s">
        <v>2213</v>
      </c>
      <c r="H3361" s="55">
        <v>2101.0</v>
      </c>
      <c r="I3361" s="55"/>
      <c r="J3361" s="55" t="s">
        <v>126</v>
      </c>
      <c r="K3361" s="53" t="s">
        <v>73</v>
      </c>
      <c r="L3361" s="53"/>
      <c r="M3361" s="53">
        <v>4.0</v>
      </c>
      <c r="N3361" s="53" t="s">
        <v>52</v>
      </c>
      <c r="O3361" s="25">
        <v>630.72</v>
      </c>
      <c r="P3361" s="25">
        <f>'LISTA DOS ITENS'!$O3361*'LISTA DOS ITENS'!$M3361</f>
        <v>2522.88</v>
      </c>
      <c r="Q3361" s="25">
        <v>630.72</v>
      </c>
      <c r="R3361" s="25">
        <f>'LISTA DOS ITENS'!$Q3361*'LISTA DOS ITENS'!$M3361</f>
        <v>2522.88</v>
      </c>
      <c r="S3361" s="56">
        <f>IF('LISTA DOS ITENS'!$P3361&gt;'LISTA DOS ITENS'!$R3361,'LISTA DOS ITENS'!$P3361,'LISTA DOS ITENS'!$R3361)</f>
        <v>2522.88</v>
      </c>
      <c r="T3361" s="25">
        <v>31.29114195490033</v>
      </c>
      <c r="U3361" s="25">
        <f>'LISTA DOS ITENS'!$T3361*'LISTA DOS ITENS'!$M3361</f>
        <v>125.1645678</v>
      </c>
      <c r="V3361" s="56">
        <f t="array" ref="V3361">INDEX('RESUMO - LOTES E VMA'!$F$3:$F$181,MATCH('LISTA DOS ITENS'!$D3361,'RESUMO - LOTES E VMA'!$A$3:$A$181,0))</f>
        <v>11947.17427</v>
      </c>
      <c r="W3361" s="57">
        <f>'LISTA DOS ITENS'!$U3361/'LISTA DOS ITENS'!$V3361</f>
        <v>0.01047649972</v>
      </c>
      <c r="X3361" s="53" t="s">
        <v>53</v>
      </c>
      <c r="Y3361" s="53" t="s">
        <v>290</v>
      </c>
      <c r="Z3361" s="58" t="str">
        <f>'LISTA DOS ITENS'!$F3361&amp;"-"&amp;'LISTA DOS ITENS'!$H3361&amp;"-"&amp;'LISTA DOS ITENS'!$J3361&amp;"-"&amp;'LISTA DOS ITENS'!$K3361&amp;"-"&amp;'LISTA DOS ITENS'!$I3361</f>
        <v>10278809-2101-0026-CONS/NAC-</v>
      </c>
      <c r="AA3361" s="59" t="str">
        <f t="array" ref="AA3361">INDEX('RESUMO - LOTES E VMA'!$M$3:$M$181,MATCH('LISTA DOS ITENS'!$D3361,'RESUMO - LOTES E VMA'!$A$3:$A$181,0))</f>
        <v>Para Leilão</v>
      </c>
      <c r="AB3361" s="60">
        <f t="array" ref="AB3361">INDEX('RESUMO - LOTES E VMA'!$J$3:$J$181,MATCH('LISTA DOS ITENS'!$D3361,'RESUMO - LOTES E VMA'!$A$3:$A$181,0))</f>
        <v>0.05097018899</v>
      </c>
      <c r="AC3361" s="29" t="str">
        <f t="array" ref="AC3361">INDEX('RESUMO - LOTES E VMA'!$L$3:$L$181,MATCH('LISTA DOS ITENS'!$D3361,'RESUMO - LOTES E VMA'!$A$3:$A$181,0))</f>
        <v>1% do Valor de Comparação do VMA</v>
      </c>
      <c r="AD3361" s="53" t="str">
        <f>VLOOKUP(Tabela1[[#This Row],[Índice]],[1]Planilha1!$A:$A,1,0)</f>
        <v>#ERROR!</v>
      </c>
    </row>
    <row r="3362" ht="15.75" customHeight="1">
      <c r="A3362" s="52">
        <v>262379.0</v>
      </c>
      <c r="B3362" s="53" t="s">
        <v>70</v>
      </c>
      <c r="C3362" s="53" t="s">
        <v>71</v>
      </c>
      <c r="D3362" s="22">
        <v>207562.0</v>
      </c>
      <c r="E3362" s="53" t="s">
        <v>119</v>
      </c>
      <c r="F3362" s="54">
        <v>1.1046309E7</v>
      </c>
      <c r="G3362" s="53" t="s">
        <v>2214</v>
      </c>
      <c r="H3362" s="55">
        <v>2101.0</v>
      </c>
      <c r="I3362" s="55"/>
      <c r="J3362" s="55" t="s">
        <v>126</v>
      </c>
      <c r="K3362" s="53" t="s">
        <v>73</v>
      </c>
      <c r="L3362" s="53"/>
      <c r="M3362" s="53">
        <v>3.0</v>
      </c>
      <c r="N3362" s="53" t="s">
        <v>52</v>
      </c>
      <c r="O3362" s="25">
        <v>1652.3966666666665</v>
      </c>
      <c r="P3362" s="25">
        <f>'LISTA DOS ITENS'!$O3362*'LISTA DOS ITENS'!$M3362</f>
        <v>4957.19</v>
      </c>
      <c r="Q3362" s="25">
        <v>1652.4</v>
      </c>
      <c r="R3362" s="25">
        <f>'LISTA DOS ITENS'!$Q3362*'LISTA DOS ITENS'!$M3362</f>
        <v>4957.2</v>
      </c>
      <c r="S3362" s="56">
        <f>IF('LISTA DOS ITENS'!$P3362&gt;'LISTA DOS ITENS'!$R3362,'LISTA DOS ITENS'!$P3362,'LISTA DOS ITENS'!$R3362)</f>
        <v>4957.2</v>
      </c>
      <c r="T3362" s="25">
        <v>81.97850546403681</v>
      </c>
      <c r="U3362" s="25">
        <f>'LISTA DOS ITENS'!$T3362*'LISTA DOS ITENS'!$M3362</f>
        <v>245.9355164</v>
      </c>
      <c r="V3362" s="56">
        <f t="array" ref="V3362">INDEX('RESUMO - LOTES E VMA'!$F$3:$F$181,MATCH('LISTA DOS ITENS'!$D3362,'RESUMO - LOTES E VMA'!$A$3:$A$181,0))</f>
        <v>11947.17427</v>
      </c>
      <c r="W3362" s="57">
        <f>'LISTA DOS ITENS'!$U3362/'LISTA DOS ITENS'!$V3362</f>
        <v>0.02058524559</v>
      </c>
      <c r="X3362" s="53" t="s">
        <v>53</v>
      </c>
      <c r="Y3362" s="53" t="s">
        <v>290</v>
      </c>
      <c r="Z3362" s="58" t="str">
        <f>'LISTA DOS ITENS'!$F3362&amp;"-"&amp;'LISTA DOS ITENS'!$H3362&amp;"-"&amp;'LISTA DOS ITENS'!$J3362&amp;"-"&amp;'LISTA DOS ITENS'!$K3362&amp;"-"&amp;'LISTA DOS ITENS'!$I3362</f>
        <v>11046309-2101-0026-CONS/NAC-</v>
      </c>
      <c r="AA3362" s="59" t="str">
        <f t="array" ref="AA3362">INDEX('RESUMO - LOTES E VMA'!$M$3:$M$181,MATCH('LISTA DOS ITENS'!$D3362,'RESUMO - LOTES E VMA'!$A$3:$A$181,0))</f>
        <v>Para Leilão</v>
      </c>
      <c r="AB3362" s="60">
        <f t="array" ref="AB3362">INDEX('RESUMO - LOTES E VMA'!$J$3:$J$181,MATCH('LISTA DOS ITENS'!$D3362,'RESUMO - LOTES E VMA'!$A$3:$A$181,0))</f>
        <v>0.05097018899</v>
      </c>
      <c r="AC3362" s="29" t="str">
        <f t="array" ref="AC3362">INDEX('RESUMO - LOTES E VMA'!$L$3:$L$181,MATCH('LISTA DOS ITENS'!$D3362,'RESUMO - LOTES E VMA'!$A$3:$A$181,0))</f>
        <v>1% do Valor de Comparação do VMA</v>
      </c>
      <c r="AD3362" s="53" t="str">
        <f>VLOOKUP(Tabela1[[#This Row],[Índice]],[1]Planilha1!$A:$A,1,0)</f>
        <v>#ERROR!</v>
      </c>
    </row>
    <row r="3363" ht="15.75" customHeight="1">
      <c r="A3363" s="52">
        <v>262380.0</v>
      </c>
      <c r="B3363" s="53" t="s">
        <v>70</v>
      </c>
      <c r="C3363" s="53" t="s">
        <v>71</v>
      </c>
      <c r="D3363" s="22">
        <v>207562.0</v>
      </c>
      <c r="E3363" s="53" t="s">
        <v>119</v>
      </c>
      <c r="F3363" s="54">
        <v>1.124295E7</v>
      </c>
      <c r="G3363" s="53" t="s">
        <v>2215</v>
      </c>
      <c r="H3363" s="55">
        <v>2101.0</v>
      </c>
      <c r="I3363" s="55" t="s">
        <v>130</v>
      </c>
      <c r="J3363" s="55" t="s">
        <v>126</v>
      </c>
      <c r="K3363" s="53" t="s">
        <v>125</v>
      </c>
      <c r="L3363" s="53"/>
      <c r="M3363" s="53">
        <v>1.0</v>
      </c>
      <c r="N3363" s="53" t="s">
        <v>52</v>
      </c>
      <c r="O3363" s="25">
        <v>5756.5</v>
      </c>
      <c r="P3363" s="25">
        <f>'LISTA DOS ITENS'!$O3363*'LISTA DOS ITENS'!$M3363</f>
        <v>5756.5</v>
      </c>
      <c r="Q3363" s="25">
        <v>500.0</v>
      </c>
      <c r="R3363" s="25">
        <f>'LISTA DOS ITENS'!$Q3363*'LISTA DOS ITENS'!$M3363</f>
        <v>500</v>
      </c>
      <c r="S3363" s="56">
        <f>IF('LISTA DOS ITENS'!$P3363&gt;'LISTA DOS ITENS'!$R3363,'LISTA DOS ITENS'!$P3363,'LISTA DOS ITENS'!$R3363)</f>
        <v>5756.5</v>
      </c>
      <c r="T3363" s="25">
        <v>24.805890058108453</v>
      </c>
      <c r="U3363" s="25">
        <f>'LISTA DOS ITENS'!$T3363*'LISTA DOS ITENS'!$M3363</f>
        <v>24.80589006</v>
      </c>
      <c r="V3363" s="56">
        <f t="array" ref="V3363">INDEX('RESUMO - LOTES E VMA'!$F$3:$F$181,MATCH('LISTA DOS ITENS'!$D3363,'RESUMO - LOTES E VMA'!$A$3:$A$181,0))</f>
        <v>11947.17427</v>
      </c>
      <c r="W3363" s="57">
        <f>'LISTA DOS ITENS'!$U3363/'LISTA DOS ITENS'!$V3363</f>
        <v>0.002076297667</v>
      </c>
      <c r="X3363" s="53" t="s">
        <v>53</v>
      </c>
      <c r="Y3363" s="53" t="s">
        <v>290</v>
      </c>
      <c r="Z3363" s="58" t="str">
        <f>'LISTA DOS ITENS'!$F3363&amp;"-"&amp;'LISTA DOS ITENS'!$H3363&amp;"-"&amp;'LISTA DOS ITENS'!$J3363&amp;"-"&amp;'LISTA DOS ITENS'!$K3363&amp;"-"&amp;'LISTA DOS ITENS'!$I3363</f>
        <v>11242950-2101-0026-PAR/NAC-ED-1000-01.02</v>
      </c>
      <c r="AA3363" s="59" t="str">
        <f t="array" ref="AA3363">INDEX('RESUMO - LOTES E VMA'!$M$3:$M$181,MATCH('LISTA DOS ITENS'!$D3363,'RESUMO - LOTES E VMA'!$A$3:$A$181,0))</f>
        <v>Para Leilão</v>
      </c>
      <c r="AB3363" s="60">
        <f t="array" ref="AB3363">INDEX('RESUMO - LOTES E VMA'!$J$3:$J$181,MATCH('LISTA DOS ITENS'!$D3363,'RESUMO - LOTES E VMA'!$A$3:$A$181,0))</f>
        <v>0.05097018899</v>
      </c>
      <c r="AC3363" s="29" t="str">
        <f t="array" ref="AC3363">INDEX('RESUMO - LOTES E VMA'!$L$3:$L$181,MATCH('LISTA DOS ITENS'!$D3363,'RESUMO - LOTES E VMA'!$A$3:$A$181,0))</f>
        <v>1% do Valor de Comparação do VMA</v>
      </c>
      <c r="AD3363" s="53" t="str">
        <f>VLOOKUP(Tabela1[[#This Row],[Índice]],[1]Planilha1!$A:$A,1,0)</f>
        <v>#ERROR!</v>
      </c>
    </row>
    <row r="3364" ht="15.75" customHeight="1">
      <c r="A3364" s="52">
        <v>262381.0</v>
      </c>
      <c r="B3364" s="53" t="s">
        <v>70</v>
      </c>
      <c r="C3364" s="53" t="s">
        <v>71</v>
      </c>
      <c r="D3364" s="22">
        <v>207562.0</v>
      </c>
      <c r="E3364" s="53" t="s">
        <v>119</v>
      </c>
      <c r="F3364" s="54">
        <v>1.1364628E7</v>
      </c>
      <c r="G3364" s="53" t="s">
        <v>2216</v>
      </c>
      <c r="H3364" s="55">
        <v>2101.0</v>
      </c>
      <c r="I3364" s="55"/>
      <c r="J3364" s="55" t="s">
        <v>126</v>
      </c>
      <c r="K3364" s="53" t="s">
        <v>160</v>
      </c>
      <c r="L3364" s="53"/>
      <c r="M3364" s="53">
        <v>2.0</v>
      </c>
      <c r="N3364" s="53" t="s">
        <v>52</v>
      </c>
      <c r="O3364" s="25">
        <v>1551.1</v>
      </c>
      <c r="P3364" s="25">
        <f>'LISTA DOS ITENS'!$O3364*'LISTA DOS ITENS'!$M3364</f>
        <v>3102.2</v>
      </c>
      <c r="Q3364" s="25">
        <v>1551.1</v>
      </c>
      <c r="R3364" s="25">
        <f>'LISTA DOS ITENS'!$Q3364*'LISTA DOS ITENS'!$M3364</f>
        <v>3102.2</v>
      </c>
      <c r="S3364" s="56">
        <f>IF('LISTA DOS ITENS'!$P3364&gt;'LISTA DOS ITENS'!$R3364,'LISTA DOS ITENS'!$P3364,'LISTA DOS ITENS'!$R3364)</f>
        <v>3102.2</v>
      </c>
      <c r="T3364" s="25">
        <v>60.0</v>
      </c>
      <c r="U3364" s="25">
        <f>'LISTA DOS ITENS'!$T3364*'LISTA DOS ITENS'!$M3364</f>
        <v>120</v>
      </c>
      <c r="V3364" s="56">
        <f t="array" ref="V3364">INDEX('RESUMO - LOTES E VMA'!$F$3:$F$181,MATCH('LISTA DOS ITENS'!$D3364,'RESUMO - LOTES E VMA'!$A$3:$A$181,0))</f>
        <v>11947.17427</v>
      </c>
      <c r="W3364" s="57">
        <f>'LISTA DOS ITENS'!$U3364/'LISTA DOS ITENS'!$V3364</f>
        <v>0.01004421609</v>
      </c>
      <c r="X3364" s="53" t="s">
        <v>53</v>
      </c>
      <c r="Y3364" s="53" t="s">
        <v>290</v>
      </c>
      <c r="Z3364" s="58" t="str">
        <f>'LISTA DOS ITENS'!$F3364&amp;"-"&amp;'LISTA DOS ITENS'!$H3364&amp;"-"&amp;'LISTA DOS ITENS'!$J3364&amp;"-"&amp;'LISTA DOS ITENS'!$K3364&amp;"-"&amp;'LISTA DOS ITENS'!$I3364</f>
        <v>11364628-2101-0026-CONS/IMP-</v>
      </c>
      <c r="AA3364" s="59" t="str">
        <f t="array" ref="AA3364">INDEX('RESUMO - LOTES E VMA'!$M$3:$M$181,MATCH('LISTA DOS ITENS'!$D3364,'RESUMO - LOTES E VMA'!$A$3:$A$181,0))</f>
        <v>Para Leilão</v>
      </c>
      <c r="AB3364" s="60">
        <f t="array" ref="AB3364">INDEX('RESUMO - LOTES E VMA'!$J$3:$J$181,MATCH('LISTA DOS ITENS'!$D3364,'RESUMO - LOTES E VMA'!$A$3:$A$181,0))</f>
        <v>0.05097018899</v>
      </c>
      <c r="AC3364" s="29" t="str">
        <f t="array" ref="AC3364">INDEX('RESUMO - LOTES E VMA'!$L$3:$L$181,MATCH('LISTA DOS ITENS'!$D3364,'RESUMO - LOTES E VMA'!$A$3:$A$181,0))</f>
        <v>1% do Valor de Comparação do VMA</v>
      </c>
      <c r="AD3364" s="53" t="str">
        <f>VLOOKUP(Tabela1[[#This Row],[Índice]],[1]Planilha1!$A:$A,1,0)</f>
        <v>#ERROR!</v>
      </c>
    </row>
    <row r="3365" ht="15.75" customHeight="1">
      <c r="A3365" s="52">
        <v>262382.0</v>
      </c>
      <c r="B3365" s="53" t="s">
        <v>70</v>
      </c>
      <c r="C3365" s="53" t="s">
        <v>71</v>
      </c>
      <c r="D3365" s="22">
        <v>207562.0</v>
      </c>
      <c r="E3365" s="53" t="s">
        <v>119</v>
      </c>
      <c r="F3365" s="54">
        <v>1.1364628E7</v>
      </c>
      <c r="G3365" s="53" t="s">
        <v>2216</v>
      </c>
      <c r="H3365" s="55">
        <v>2101.0</v>
      </c>
      <c r="I3365" s="55"/>
      <c r="J3365" s="55" t="s">
        <v>126</v>
      </c>
      <c r="K3365" s="53" t="s">
        <v>80</v>
      </c>
      <c r="L3365" s="53"/>
      <c r="M3365" s="53">
        <v>2.0</v>
      </c>
      <c r="N3365" s="53" t="s">
        <v>52</v>
      </c>
      <c r="O3365" s="25">
        <v>844.29</v>
      </c>
      <c r="P3365" s="25">
        <f>'LISTA DOS ITENS'!$O3365*'LISTA DOS ITENS'!$M3365</f>
        <v>1688.58</v>
      </c>
      <c r="Q3365" s="25">
        <v>1551.1</v>
      </c>
      <c r="R3365" s="25">
        <f>'LISTA DOS ITENS'!$Q3365*'LISTA DOS ITENS'!$M3365</f>
        <v>3102.2</v>
      </c>
      <c r="S3365" s="56">
        <f>IF('LISTA DOS ITENS'!$P3365&gt;'LISTA DOS ITENS'!$R3365,'LISTA DOS ITENS'!$P3365,'LISTA DOS ITENS'!$R3365)</f>
        <v>3102.2</v>
      </c>
      <c r="T3365" s="25">
        <v>60.0</v>
      </c>
      <c r="U3365" s="25">
        <f>'LISTA DOS ITENS'!$T3365*'LISTA DOS ITENS'!$M3365</f>
        <v>120</v>
      </c>
      <c r="V3365" s="56">
        <f t="array" ref="V3365">INDEX('RESUMO - LOTES E VMA'!$F$3:$F$181,MATCH('LISTA DOS ITENS'!$D3365,'RESUMO - LOTES E VMA'!$A$3:$A$181,0))</f>
        <v>11947.17427</v>
      </c>
      <c r="W3365" s="57">
        <f>'LISTA DOS ITENS'!$U3365/'LISTA DOS ITENS'!$V3365</f>
        <v>0.01004421609</v>
      </c>
      <c r="X3365" s="53" t="s">
        <v>53</v>
      </c>
      <c r="Y3365" s="53" t="s">
        <v>290</v>
      </c>
      <c r="Z3365" s="58" t="str">
        <f>'LISTA DOS ITENS'!$F3365&amp;"-"&amp;'LISTA DOS ITENS'!$H3365&amp;"-"&amp;'LISTA DOS ITENS'!$J3365&amp;"-"&amp;'LISTA DOS ITENS'!$K3365&amp;"-"&amp;'LISTA DOS ITENS'!$I3365</f>
        <v>11364628-2101-0026-IMOB/NAC-</v>
      </c>
      <c r="AA3365" s="59" t="str">
        <f t="array" ref="AA3365">INDEX('RESUMO - LOTES E VMA'!$M$3:$M$181,MATCH('LISTA DOS ITENS'!$D3365,'RESUMO - LOTES E VMA'!$A$3:$A$181,0))</f>
        <v>Para Leilão</v>
      </c>
      <c r="AB3365" s="60">
        <f t="array" ref="AB3365">INDEX('RESUMO - LOTES E VMA'!$J$3:$J$181,MATCH('LISTA DOS ITENS'!$D3365,'RESUMO - LOTES E VMA'!$A$3:$A$181,0))</f>
        <v>0.05097018899</v>
      </c>
      <c r="AC3365" s="29" t="str">
        <f t="array" ref="AC3365">INDEX('RESUMO - LOTES E VMA'!$L$3:$L$181,MATCH('LISTA DOS ITENS'!$D3365,'RESUMO - LOTES E VMA'!$A$3:$A$181,0))</f>
        <v>1% do Valor de Comparação do VMA</v>
      </c>
      <c r="AD3365" s="53" t="str">
        <f>VLOOKUP(Tabela1[[#This Row],[Índice]],[1]Planilha1!$A:$A,1,0)</f>
        <v>#ERROR!</v>
      </c>
    </row>
    <row r="3366" ht="15.75" customHeight="1">
      <c r="A3366" s="52">
        <v>262383.0</v>
      </c>
      <c r="B3366" s="53" t="s">
        <v>70</v>
      </c>
      <c r="C3366" s="53" t="s">
        <v>71</v>
      </c>
      <c r="D3366" s="22">
        <v>207562.0</v>
      </c>
      <c r="E3366" s="53" t="s">
        <v>119</v>
      </c>
      <c r="F3366" s="54">
        <v>1.1553187E7</v>
      </c>
      <c r="G3366" s="53" t="s">
        <v>2217</v>
      </c>
      <c r="H3366" s="55">
        <v>2101.0</v>
      </c>
      <c r="I3366" s="55"/>
      <c r="J3366" s="55" t="s">
        <v>126</v>
      </c>
      <c r="K3366" s="53" t="s">
        <v>73</v>
      </c>
      <c r="L3366" s="53"/>
      <c r="M3366" s="53">
        <v>2.0</v>
      </c>
      <c r="N3366" s="53" t="s">
        <v>52</v>
      </c>
      <c r="O3366" s="25">
        <v>1531.03</v>
      </c>
      <c r="P3366" s="25">
        <f>'LISTA DOS ITENS'!$O3366*'LISTA DOS ITENS'!$M3366</f>
        <v>3062.06</v>
      </c>
      <c r="Q3366" s="25">
        <v>1531.03</v>
      </c>
      <c r="R3366" s="25">
        <f>'LISTA DOS ITENS'!$Q3366*'LISTA DOS ITENS'!$M3366</f>
        <v>3062.06</v>
      </c>
      <c r="S3366" s="56">
        <f>IF('LISTA DOS ITENS'!$P3366&gt;'LISTA DOS ITENS'!$R3366,'LISTA DOS ITENS'!$P3366,'LISTA DOS ITENS'!$R3366)</f>
        <v>3062.06</v>
      </c>
      <c r="T3366" s="25">
        <v>75.95712371133156</v>
      </c>
      <c r="U3366" s="25">
        <f>'LISTA DOS ITENS'!$T3366*'LISTA DOS ITENS'!$M3366</f>
        <v>151.9142474</v>
      </c>
      <c r="V3366" s="56">
        <f t="array" ref="V3366">INDEX('RESUMO - LOTES E VMA'!$F$3:$F$181,MATCH('LISTA DOS ITENS'!$D3366,'RESUMO - LOTES E VMA'!$A$3:$A$181,0))</f>
        <v>11947.17427</v>
      </c>
      <c r="W3366" s="57">
        <f>'LISTA DOS ITENS'!$U3366/'LISTA DOS ITENS'!$V3366</f>
        <v>0.01271549607</v>
      </c>
      <c r="X3366" s="53" t="s">
        <v>53</v>
      </c>
      <c r="Y3366" s="53" t="s">
        <v>290</v>
      </c>
      <c r="Z3366" s="58" t="str">
        <f>'LISTA DOS ITENS'!$F3366&amp;"-"&amp;'LISTA DOS ITENS'!$H3366&amp;"-"&amp;'LISTA DOS ITENS'!$J3366&amp;"-"&amp;'LISTA DOS ITENS'!$K3366&amp;"-"&amp;'LISTA DOS ITENS'!$I3366</f>
        <v>11553187-2101-0026-CONS/NAC-</v>
      </c>
      <c r="AA3366" s="59" t="str">
        <f t="array" ref="AA3366">INDEX('RESUMO - LOTES E VMA'!$M$3:$M$181,MATCH('LISTA DOS ITENS'!$D3366,'RESUMO - LOTES E VMA'!$A$3:$A$181,0))</f>
        <v>Para Leilão</v>
      </c>
      <c r="AB3366" s="60">
        <f t="array" ref="AB3366">INDEX('RESUMO - LOTES E VMA'!$J$3:$J$181,MATCH('LISTA DOS ITENS'!$D3366,'RESUMO - LOTES E VMA'!$A$3:$A$181,0))</f>
        <v>0.05097018899</v>
      </c>
      <c r="AC3366" s="29" t="str">
        <f t="array" ref="AC3366">INDEX('RESUMO - LOTES E VMA'!$L$3:$L$181,MATCH('LISTA DOS ITENS'!$D3366,'RESUMO - LOTES E VMA'!$A$3:$A$181,0))</f>
        <v>1% do Valor de Comparação do VMA</v>
      </c>
      <c r="AD3366" s="53" t="str">
        <f>VLOOKUP(Tabela1[[#This Row],[Índice]],[1]Planilha1!$A:$A,1,0)</f>
        <v>#ERROR!</v>
      </c>
    </row>
    <row r="3367" ht="15.75" customHeight="1">
      <c r="A3367" s="52">
        <v>262384.0</v>
      </c>
      <c r="B3367" s="53" t="s">
        <v>70</v>
      </c>
      <c r="C3367" s="53" t="s">
        <v>71</v>
      </c>
      <c r="D3367" s="22">
        <v>207562.0</v>
      </c>
      <c r="E3367" s="53" t="s">
        <v>119</v>
      </c>
      <c r="F3367" s="54">
        <v>1.0004194E7</v>
      </c>
      <c r="G3367" s="53" t="s">
        <v>2218</v>
      </c>
      <c r="H3367" s="55">
        <v>2201.0</v>
      </c>
      <c r="I3367" s="55"/>
      <c r="J3367" s="55" t="s">
        <v>126</v>
      </c>
      <c r="K3367" s="53" t="s">
        <v>293</v>
      </c>
      <c r="L3367" s="53"/>
      <c r="M3367" s="53">
        <v>5.0</v>
      </c>
      <c r="N3367" s="53" t="s">
        <v>52</v>
      </c>
      <c r="O3367" s="25">
        <v>1.0</v>
      </c>
      <c r="P3367" s="25">
        <f>'LISTA DOS ITENS'!$O3367*'LISTA DOS ITENS'!$M3367</f>
        <v>5</v>
      </c>
      <c r="Q3367" s="25">
        <v>177.87</v>
      </c>
      <c r="R3367" s="25">
        <f>'LISTA DOS ITENS'!$Q3367*'LISTA DOS ITENS'!$M3367</f>
        <v>889.35</v>
      </c>
      <c r="S3367" s="56">
        <f>IF('LISTA DOS ITENS'!$P3367&gt;'LISTA DOS ITENS'!$R3367,'LISTA DOS ITENS'!$P3367,'LISTA DOS ITENS'!$R3367)</f>
        <v>889.35</v>
      </c>
      <c r="T3367" s="25">
        <v>8.824447329271502</v>
      </c>
      <c r="U3367" s="25">
        <f>'LISTA DOS ITENS'!$T3367*'LISTA DOS ITENS'!$M3367</f>
        <v>44.12223665</v>
      </c>
      <c r="V3367" s="56">
        <f t="array" ref="V3367">INDEX('RESUMO - LOTES E VMA'!$F$3:$F$181,MATCH('LISTA DOS ITENS'!$D3367,'RESUMO - LOTES E VMA'!$A$3:$A$181,0))</f>
        <v>11947.17427</v>
      </c>
      <c r="W3367" s="57">
        <f>'LISTA DOS ITENS'!$U3367/'LISTA DOS ITENS'!$V3367</f>
        <v>0.00369311066</v>
      </c>
      <c r="X3367" s="53" t="s">
        <v>53</v>
      </c>
      <c r="Y3367" s="53" t="s">
        <v>290</v>
      </c>
      <c r="Z3367" s="58" t="str">
        <f>'LISTA DOS ITENS'!$F3367&amp;"-"&amp;'LISTA DOS ITENS'!$H3367&amp;"-"&amp;'LISTA DOS ITENS'!$J3367&amp;"-"&amp;'LISTA DOS ITENS'!$K3367&amp;"-"&amp;'LISTA DOS ITENS'!$I3367</f>
        <v>10004194-2201-0026-SOBRE_EMP-</v>
      </c>
      <c r="AA3367" s="59" t="str">
        <f t="array" ref="AA3367">INDEX('RESUMO - LOTES E VMA'!$M$3:$M$181,MATCH('LISTA DOS ITENS'!$D3367,'RESUMO - LOTES E VMA'!$A$3:$A$181,0))</f>
        <v>Para Leilão</v>
      </c>
      <c r="AB3367" s="60">
        <f t="array" ref="AB3367">INDEX('RESUMO - LOTES E VMA'!$J$3:$J$181,MATCH('LISTA DOS ITENS'!$D3367,'RESUMO - LOTES E VMA'!$A$3:$A$181,0))</f>
        <v>0.05097018899</v>
      </c>
      <c r="AC3367" s="29" t="str">
        <f t="array" ref="AC3367">INDEX('RESUMO - LOTES E VMA'!$L$3:$L$181,MATCH('LISTA DOS ITENS'!$D3367,'RESUMO - LOTES E VMA'!$A$3:$A$181,0))</f>
        <v>1% do Valor de Comparação do VMA</v>
      </c>
      <c r="AD3367" s="53" t="str">
        <f>VLOOKUP(Tabela1[[#This Row],[Índice]],[1]Planilha1!$A:$A,1,0)</f>
        <v>#ERROR!</v>
      </c>
    </row>
    <row r="3368" ht="15.75" customHeight="1">
      <c r="A3368" s="52">
        <v>262385.0</v>
      </c>
      <c r="B3368" s="53" t="s">
        <v>70</v>
      </c>
      <c r="C3368" s="53" t="s">
        <v>71</v>
      </c>
      <c r="D3368" s="22">
        <v>207562.0</v>
      </c>
      <c r="E3368" s="53" t="s">
        <v>119</v>
      </c>
      <c r="F3368" s="54">
        <v>1.000419E7</v>
      </c>
      <c r="G3368" s="53" t="s">
        <v>2196</v>
      </c>
      <c r="H3368" s="55">
        <v>2101.0</v>
      </c>
      <c r="I3368" s="55"/>
      <c r="J3368" s="55" t="s">
        <v>121</v>
      </c>
      <c r="K3368" s="53" t="s">
        <v>73</v>
      </c>
      <c r="L3368" s="53"/>
      <c r="M3368" s="53">
        <v>20.0</v>
      </c>
      <c r="N3368" s="53" t="s">
        <v>52</v>
      </c>
      <c r="O3368" s="25">
        <v>45.191500000000005</v>
      </c>
      <c r="P3368" s="25">
        <f>'LISTA DOS ITENS'!$O3368*'LISTA DOS ITENS'!$M3368</f>
        <v>903.83</v>
      </c>
      <c r="Q3368" s="25">
        <v>45.19</v>
      </c>
      <c r="R3368" s="25">
        <f>'LISTA DOS ITENS'!$Q3368*'LISTA DOS ITENS'!$M3368</f>
        <v>903.8</v>
      </c>
      <c r="S3368" s="56">
        <f>IF('LISTA DOS ITENS'!$P3368&gt;'LISTA DOS ITENS'!$R3368,'LISTA DOS ITENS'!$P3368,'LISTA DOS ITENS'!$R3368)</f>
        <v>903.83</v>
      </c>
      <c r="T3368" s="25">
        <v>2.2588881988187057</v>
      </c>
      <c r="U3368" s="25">
        <f>'LISTA DOS ITENS'!$T3368*'LISTA DOS ITENS'!$M3368</f>
        <v>45.17776398</v>
      </c>
      <c r="V3368" s="56">
        <f t="array" ref="V3368">INDEX('RESUMO - LOTES E VMA'!$F$3:$F$181,MATCH('LISTA DOS ITENS'!$D3368,'RESUMO - LOTES E VMA'!$A$3:$A$181,0))</f>
        <v>11947.17427</v>
      </c>
      <c r="W3368" s="57">
        <f>'LISTA DOS ITENS'!$U3368/'LISTA DOS ITENS'!$V3368</f>
        <v>0.003781460198</v>
      </c>
      <c r="X3368" s="53" t="s">
        <v>53</v>
      </c>
      <c r="Y3368" s="53" t="s">
        <v>290</v>
      </c>
      <c r="Z3368" s="58" t="str">
        <f>'LISTA DOS ITENS'!$F3368&amp;"-"&amp;'LISTA DOS ITENS'!$H3368&amp;"-"&amp;'LISTA DOS ITENS'!$J3368&amp;"-"&amp;'LISTA DOS ITENS'!$K3368&amp;"-"&amp;'LISTA DOS ITENS'!$I3368</f>
        <v>10004190-2101-A026-CONS/NAC-</v>
      </c>
      <c r="AA3368" s="59" t="str">
        <f t="array" ref="AA3368">INDEX('RESUMO - LOTES E VMA'!$M$3:$M$181,MATCH('LISTA DOS ITENS'!$D3368,'RESUMO - LOTES E VMA'!$A$3:$A$181,0))</f>
        <v>Para Leilão</v>
      </c>
      <c r="AB3368" s="60">
        <f t="array" ref="AB3368">INDEX('RESUMO - LOTES E VMA'!$J$3:$J$181,MATCH('LISTA DOS ITENS'!$D3368,'RESUMO - LOTES E VMA'!$A$3:$A$181,0))</f>
        <v>0.05097018899</v>
      </c>
      <c r="AC3368" s="29" t="str">
        <f t="array" ref="AC3368">INDEX('RESUMO - LOTES E VMA'!$L$3:$L$181,MATCH('LISTA DOS ITENS'!$D3368,'RESUMO - LOTES E VMA'!$A$3:$A$181,0))</f>
        <v>1% do Valor de Comparação do VMA</v>
      </c>
      <c r="AD3368" s="53" t="str">
        <f>VLOOKUP(Tabela1[[#This Row],[Índice]],[1]Planilha1!$A:$A,1,0)</f>
        <v>#ERROR!</v>
      </c>
    </row>
    <row r="3369" ht="15.75" customHeight="1">
      <c r="A3369" s="52">
        <v>262386.0</v>
      </c>
      <c r="B3369" s="53" t="s">
        <v>70</v>
      </c>
      <c r="C3369" s="53" t="s">
        <v>71</v>
      </c>
      <c r="D3369" s="22">
        <v>207562.0</v>
      </c>
      <c r="E3369" s="53" t="s">
        <v>119</v>
      </c>
      <c r="F3369" s="54">
        <v>1.000419E7</v>
      </c>
      <c r="G3369" s="53" t="s">
        <v>2196</v>
      </c>
      <c r="H3369" s="55">
        <v>2101.0</v>
      </c>
      <c r="I3369" s="55" t="s">
        <v>130</v>
      </c>
      <c r="J3369" s="55" t="s">
        <v>121</v>
      </c>
      <c r="K3369" s="53" t="s">
        <v>73</v>
      </c>
      <c r="L3369" s="53"/>
      <c r="M3369" s="53">
        <v>22.0</v>
      </c>
      <c r="N3369" s="53" t="s">
        <v>52</v>
      </c>
      <c r="O3369" s="25">
        <v>42.030454545454546</v>
      </c>
      <c r="P3369" s="25">
        <f>'LISTA DOS ITENS'!$O3369*'LISTA DOS ITENS'!$M3369</f>
        <v>924.67</v>
      </c>
      <c r="Q3369" s="25">
        <v>45.19</v>
      </c>
      <c r="R3369" s="25">
        <f>'LISTA DOS ITENS'!$Q3369*'LISTA DOS ITENS'!$M3369</f>
        <v>994.18</v>
      </c>
      <c r="S3369" s="56">
        <f>IF('LISTA DOS ITENS'!$P3369&gt;'LISTA DOS ITENS'!$R3369,'LISTA DOS ITENS'!$P3369,'LISTA DOS ITENS'!$R3369)</f>
        <v>994.18</v>
      </c>
      <c r="T3369" s="25">
        <v>2.2588881988187057</v>
      </c>
      <c r="U3369" s="25">
        <f>'LISTA DOS ITENS'!$T3369*'LISTA DOS ITENS'!$M3369</f>
        <v>49.69554037</v>
      </c>
      <c r="V3369" s="56">
        <f t="array" ref="V3369">INDEX('RESUMO - LOTES E VMA'!$F$3:$F$181,MATCH('LISTA DOS ITENS'!$D3369,'RESUMO - LOTES E VMA'!$A$3:$A$181,0))</f>
        <v>11947.17427</v>
      </c>
      <c r="W3369" s="57">
        <f>'LISTA DOS ITENS'!$U3369/'LISTA DOS ITENS'!$V3369</f>
        <v>0.004159606218</v>
      </c>
      <c r="X3369" s="53" t="s">
        <v>53</v>
      </c>
      <c r="Y3369" s="53" t="s">
        <v>290</v>
      </c>
      <c r="Z3369" s="58" t="str">
        <f>'LISTA DOS ITENS'!$F3369&amp;"-"&amp;'LISTA DOS ITENS'!$H3369&amp;"-"&amp;'LISTA DOS ITENS'!$J3369&amp;"-"&amp;'LISTA DOS ITENS'!$K3369&amp;"-"&amp;'LISTA DOS ITENS'!$I3369</f>
        <v>10004190-2101-A026-CONS/NAC-ED-1000-01.02</v>
      </c>
      <c r="AA3369" s="59" t="str">
        <f t="array" ref="AA3369">INDEX('RESUMO - LOTES E VMA'!$M$3:$M$181,MATCH('LISTA DOS ITENS'!$D3369,'RESUMO - LOTES E VMA'!$A$3:$A$181,0))</f>
        <v>Para Leilão</v>
      </c>
      <c r="AB3369" s="60">
        <f t="array" ref="AB3369">INDEX('RESUMO - LOTES E VMA'!$J$3:$J$181,MATCH('LISTA DOS ITENS'!$D3369,'RESUMO - LOTES E VMA'!$A$3:$A$181,0))</f>
        <v>0.05097018899</v>
      </c>
      <c r="AC3369" s="29" t="str">
        <f t="array" ref="AC3369">INDEX('RESUMO - LOTES E VMA'!$L$3:$L$181,MATCH('LISTA DOS ITENS'!$D3369,'RESUMO - LOTES E VMA'!$A$3:$A$181,0))</f>
        <v>1% do Valor de Comparação do VMA</v>
      </c>
      <c r="AD3369" s="53" t="str">
        <f>VLOOKUP(Tabela1[[#This Row],[Índice]],[1]Planilha1!$A:$A,1,0)</f>
        <v>#ERROR!</v>
      </c>
    </row>
    <row r="3370" ht="15.75" customHeight="1">
      <c r="A3370" s="52">
        <v>262387.0</v>
      </c>
      <c r="B3370" s="53" t="s">
        <v>70</v>
      </c>
      <c r="C3370" s="53" t="s">
        <v>71</v>
      </c>
      <c r="D3370" s="22">
        <v>207562.0</v>
      </c>
      <c r="E3370" s="53" t="s">
        <v>119</v>
      </c>
      <c r="F3370" s="54">
        <v>1.000423E7</v>
      </c>
      <c r="G3370" s="53" t="s">
        <v>2219</v>
      </c>
      <c r="H3370" s="55">
        <v>2101.0</v>
      </c>
      <c r="I3370" s="55" t="s">
        <v>618</v>
      </c>
      <c r="J3370" s="55" t="s">
        <v>121</v>
      </c>
      <c r="K3370" s="53" t="s">
        <v>51</v>
      </c>
      <c r="L3370" s="53"/>
      <c r="M3370" s="53">
        <v>1.0</v>
      </c>
      <c r="N3370" s="53" t="s">
        <v>52</v>
      </c>
      <c r="O3370" s="25">
        <v>0.01</v>
      </c>
      <c r="P3370" s="25">
        <f>'LISTA DOS ITENS'!$O3370*'LISTA DOS ITENS'!$M3370</f>
        <v>0.01</v>
      </c>
      <c r="Q3370" s="25">
        <v>1240.33</v>
      </c>
      <c r="R3370" s="25">
        <f>'LISTA DOS ITENS'!$Q3370*'LISTA DOS ITENS'!$M3370</f>
        <v>1240.33</v>
      </c>
      <c r="S3370" s="56">
        <f>IF('LISTA DOS ITENS'!$P3370&gt;'LISTA DOS ITENS'!$R3370,'LISTA DOS ITENS'!$P3370,'LISTA DOS ITENS'!$R3370)</f>
        <v>1240.33</v>
      </c>
      <c r="T3370" s="25">
        <v>61.53497923154731</v>
      </c>
      <c r="U3370" s="25">
        <f>'LISTA DOS ITENS'!$T3370*'LISTA DOS ITENS'!$M3370</f>
        <v>61.53497923</v>
      </c>
      <c r="V3370" s="56">
        <f t="array" ref="V3370">INDEX('RESUMO - LOTES E VMA'!$F$3:$F$181,MATCH('LISTA DOS ITENS'!$D3370,'RESUMO - LOTES E VMA'!$A$3:$A$181,0))</f>
        <v>11947.17427</v>
      </c>
      <c r="W3370" s="57">
        <f>'LISTA DOS ITENS'!$U3370/'LISTA DOS ITENS'!$V3370</f>
        <v>0.00515058857</v>
      </c>
      <c r="X3370" s="53" t="s">
        <v>53</v>
      </c>
      <c r="Y3370" s="53" t="s">
        <v>290</v>
      </c>
      <c r="Z3370" s="58" t="str">
        <f>'LISTA DOS ITENS'!$F3370&amp;"-"&amp;'LISTA DOS ITENS'!$H3370&amp;"-"&amp;'LISTA DOS ITENS'!$J3370&amp;"-"&amp;'LISTA DOS ITENS'!$K3370&amp;"-"&amp;'LISTA DOS ITENS'!$I3370</f>
        <v>10004230-2101-A026-A RECUPER-PV-3534-18-947-MRP</v>
      </c>
      <c r="AA3370" s="59" t="str">
        <f t="array" ref="AA3370">INDEX('RESUMO - LOTES E VMA'!$M$3:$M$181,MATCH('LISTA DOS ITENS'!$D3370,'RESUMO - LOTES E VMA'!$A$3:$A$181,0))</f>
        <v>Para Leilão</v>
      </c>
      <c r="AB3370" s="60">
        <f t="array" ref="AB3370">INDEX('RESUMO - LOTES E VMA'!$J$3:$J$181,MATCH('LISTA DOS ITENS'!$D3370,'RESUMO - LOTES E VMA'!$A$3:$A$181,0))</f>
        <v>0.05097018899</v>
      </c>
      <c r="AC3370" s="29" t="str">
        <f t="array" ref="AC3370">INDEX('RESUMO - LOTES E VMA'!$L$3:$L$181,MATCH('LISTA DOS ITENS'!$D3370,'RESUMO - LOTES E VMA'!$A$3:$A$181,0))</f>
        <v>1% do Valor de Comparação do VMA</v>
      </c>
      <c r="AD3370" s="53" t="str">
        <f>VLOOKUP(Tabela1[[#This Row],[Índice]],[1]Planilha1!$A:$A,1,0)</f>
        <v>#ERROR!</v>
      </c>
    </row>
    <row r="3371" ht="15.75" customHeight="1">
      <c r="A3371" s="52">
        <v>262388.0</v>
      </c>
      <c r="B3371" s="53" t="s">
        <v>70</v>
      </c>
      <c r="C3371" s="53" t="s">
        <v>71</v>
      </c>
      <c r="D3371" s="22">
        <v>207562.0</v>
      </c>
      <c r="E3371" s="53" t="s">
        <v>119</v>
      </c>
      <c r="F3371" s="54">
        <v>1.0217757E7</v>
      </c>
      <c r="G3371" s="53" t="s">
        <v>2220</v>
      </c>
      <c r="H3371" s="55">
        <v>2101.0</v>
      </c>
      <c r="I3371" s="55"/>
      <c r="J3371" s="55" t="s">
        <v>121</v>
      </c>
      <c r="K3371" s="53" t="s">
        <v>73</v>
      </c>
      <c r="L3371" s="53"/>
      <c r="M3371" s="53">
        <v>1.0</v>
      </c>
      <c r="N3371" s="53" t="s">
        <v>52</v>
      </c>
      <c r="O3371" s="25">
        <v>2500.0</v>
      </c>
      <c r="P3371" s="25">
        <f>'LISTA DOS ITENS'!$O3371*'LISTA DOS ITENS'!$M3371</f>
        <v>2500</v>
      </c>
      <c r="Q3371" s="25">
        <v>2500.0</v>
      </c>
      <c r="R3371" s="25">
        <f>'LISTA DOS ITENS'!$Q3371*'LISTA DOS ITENS'!$M3371</f>
        <v>2500</v>
      </c>
      <c r="S3371" s="56">
        <f>IF('LISTA DOS ITENS'!$P3371&gt;'LISTA DOS ITENS'!$R3371,'LISTA DOS ITENS'!$P3371,'LISTA DOS ITENS'!$R3371)</f>
        <v>2500</v>
      </c>
      <c r="T3371" s="25">
        <v>124.02945029054226</v>
      </c>
      <c r="U3371" s="25">
        <f>'LISTA DOS ITENS'!$T3371*'LISTA DOS ITENS'!$M3371</f>
        <v>124.0294503</v>
      </c>
      <c r="V3371" s="56">
        <f t="array" ref="V3371">INDEX('RESUMO - LOTES E VMA'!$F$3:$F$181,MATCH('LISTA DOS ITENS'!$D3371,'RESUMO - LOTES E VMA'!$A$3:$A$181,0))</f>
        <v>11947.17427</v>
      </c>
      <c r="W3371" s="57">
        <f>'LISTA DOS ITENS'!$U3371/'LISTA DOS ITENS'!$V3371</f>
        <v>0.01038148833</v>
      </c>
      <c r="X3371" s="53" t="s">
        <v>53</v>
      </c>
      <c r="Y3371" s="53" t="s">
        <v>290</v>
      </c>
      <c r="Z3371" s="58" t="str">
        <f>'LISTA DOS ITENS'!$F3371&amp;"-"&amp;'LISTA DOS ITENS'!$H3371&amp;"-"&amp;'LISTA DOS ITENS'!$J3371&amp;"-"&amp;'LISTA DOS ITENS'!$K3371&amp;"-"&amp;'LISTA DOS ITENS'!$I3371</f>
        <v>10217757-2101-A026-CONS/NAC-</v>
      </c>
      <c r="AA3371" s="59" t="str">
        <f t="array" ref="AA3371">INDEX('RESUMO - LOTES E VMA'!$M$3:$M$181,MATCH('LISTA DOS ITENS'!$D3371,'RESUMO - LOTES E VMA'!$A$3:$A$181,0))</f>
        <v>Para Leilão</v>
      </c>
      <c r="AB3371" s="60">
        <f t="array" ref="AB3371">INDEX('RESUMO - LOTES E VMA'!$J$3:$J$181,MATCH('LISTA DOS ITENS'!$D3371,'RESUMO - LOTES E VMA'!$A$3:$A$181,0))</f>
        <v>0.05097018899</v>
      </c>
      <c r="AC3371" s="29" t="str">
        <f t="array" ref="AC3371">INDEX('RESUMO - LOTES E VMA'!$L$3:$L$181,MATCH('LISTA DOS ITENS'!$D3371,'RESUMO - LOTES E VMA'!$A$3:$A$181,0))</f>
        <v>1% do Valor de Comparação do VMA</v>
      </c>
      <c r="AD3371" s="53" t="str">
        <f>VLOOKUP(Tabela1[[#This Row],[Índice]],[1]Planilha1!$A:$A,1,0)</f>
        <v>#ERROR!</v>
      </c>
    </row>
    <row r="3372" ht="15.75" customHeight="1">
      <c r="A3372" s="52">
        <v>262389.0</v>
      </c>
      <c r="B3372" s="53" t="s">
        <v>70</v>
      </c>
      <c r="C3372" s="53" t="s">
        <v>71</v>
      </c>
      <c r="D3372" s="22">
        <v>207562.0</v>
      </c>
      <c r="E3372" s="53" t="s">
        <v>119</v>
      </c>
      <c r="F3372" s="54">
        <v>1.0338042E7</v>
      </c>
      <c r="G3372" s="53" t="s">
        <v>2221</v>
      </c>
      <c r="H3372" s="55">
        <v>2101.0</v>
      </c>
      <c r="I3372" s="55"/>
      <c r="J3372" s="55" t="s">
        <v>121</v>
      </c>
      <c r="K3372" s="53" t="s">
        <v>80</v>
      </c>
      <c r="L3372" s="53"/>
      <c r="M3372" s="53">
        <v>1.0</v>
      </c>
      <c r="N3372" s="53" t="s">
        <v>52</v>
      </c>
      <c r="O3372" s="25">
        <v>120.57</v>
      </c>
      <c r="P3372" s="25">
        <f>'LISTA DOS ITENS'!$O3372*'LISTA DOS ITENS'!$M3372</f>
        <v>120.57</v>
      </c>
      <c r="Q3372" s="25">
        <v>120.57</v>
      </c>
      <c r="R3372" s="25">
        <f>'LISTA DOS ITENS'!$Q3372*'LISTA DOS ITENS'!$M3372</f>
        <v>120.57</v>
      </c>
      <c r="S3372" s="56">
        <f>IF('LISTA DOS ITENS'!$P3372&gt;'LISTA DOS ITENS'!$R3372,'LISTA DOS ITENS'!$P3372,'LISTA DOS ITENS'!$R3372)</f>
        <v>120.57</v>
      </c>
      <c r="T3372" s="25">
        <v>5.981692328612272</v>
      </c>
      <c r="U3372" s="25">
        <f>'LISTA DOS ITENS'!$T3372*'LISTA DOS ITENS'!$M3372</f>
        <v>5.981692329</v>
      </c>
      <c r="V3372" s="56">
        <f t="array" ref="V3372">INDEX('RESUMO - LOTES E VMA'!$F$3:$F$181,MATCH('LISTA DOS ITENS'!$D3372,'RESUMO - LOTES E VMA'!$A$3:$A$181,0))</f>
        <v>11947.17427</v>
      </c>
      <c r="W3372" s="57">
        <f>'LISTA DOS ITENS'!$U3372/'LISTA DOS ITENS'!$V3372</f>
        <v>0.0005006784194</v>
      </c>
      <c r="X3372" s="53" t="s">
        <v>53</v>
      </c>
      <c r="Y3372" s="53" t="s">
        <v>290</v>
      </c>
      <c r="Z3372" s="58" t="str">
        <f>'LISTA DOS ITENS'!$F3372&amp;"-"&amp;'LISTA DOS ITENS'!$H3372&amp;"-"&amp;'LISTA DOS ITENS'!$J3372&amp;"-"&amp;'LISTA DOS ITENS'!$K3372&amp;"-"&amp;'LISTA DOS ITENS'!$I3372</f>
        <v>10338042-2101-A026-IMOB/NAC-</v>
      </c>
      <c r="AA3372" s="59" t="str">
        <f t="array" ref="AA3372">INDEX('RESUMO - LOTES E VMA'!$M$3:$M$181,MATCH('LISTA DOS ITENS'!$D3372,'RESUMO - LOTES E VMA'!$A$3:$A$181,0))</f>
        <v>Para Leilão</v>
      </c>
      <c r="AB3372" s="60">
        <f t="array" ref="AB3372">INDEX('RESUMO - LOTES E VMA'!$J$3:$J$181,MATCH('LISTA DOS ITENS'!$D3372,'RESUMO - LOTES E VMA'!$A$3:$A$181,0))</f>
        <v>0.05097018899</v>
      </c>
      <c r="AC3372" s="29" t="str">
        <f t="array" ref="AC3372">INDEX('RESUMO - LOTES E VMA'!$L$3:$L$181,MATCH('LISTA DOS ITENS'!$D3372,'RESUMO - LOTES E VMA'!$A$3:$A$181,0))</f>
        <v>1% do Valor de Comparação do VMA</v>
      </c>
      <c r="AD3372" s="53" t="str">
        <f>VLOOKUP(Tabela1[[#This Row],[Índice]],[1]Planilha1!$A:$A,1,0)</f>
        <v>#ERROR!</v>
      </c>
    </row>
    <row r="3373" ht="15.75" customHeight="1">
      <c r="A3373" s="52">
        <v>262390.0</v>
      </c>
      <c r="B3373" s="53" t="s">
        <v>70</v>
      </c>
      <c r="C3373" s="53" t="s">
        <v>71</v>
      </c>
      <c r="D3373" s="22">
        <v>207562.0</v>
      </c>
      <c r="E3373" s="53" t="s">
        <v>119</v>
      </c>
      <c r="F3373" s="54">
        <v>1.0542795E7</v>
      </c>
      <c r="G3373" s="53" t="s">
        <v>2222</v>
      </c>
      <c r="H3373" s="55">
        <v>2101.0</v>
      </c>
      <c r="I3373" s="55"/>
      <c r="J3373" s="55" t="s">
        <v>121</v>
      </c>
      <c r="K3373" s="53" t="s">
        <v>73</v>
      </c>
      <c r="L3373" s="53"/>
      <c r="M3373" s="53">
        <v>1.0</v>
      </c>
      <c r="N3373" s="53" t="s">
        <v>52</v>
      </c>
      <c r="O3373" s="25">
        <v>2992.05</v>
      </c>
      <c r="P3373" s="25">
        <f>'LISTA DOS ITENS'!$O3373*'LISTA DOS ITENS'!$M3373</f>
        <v>2992.05</v>
      </c>
      <c r="Q3373" s="25">
        <v>2992.05</v>
      </c>
      <c r="R3373" s="25">
        <f>'LISTA DOS ITENS'!$Q3373*'LISTA DOS ITENS'!$M3373</f>
        <v>2992.05</v>
      </c>
      <c r="S3373" s="56">
        <f>IF('LISTA DOS ITENS'!$P3373&gt;'LISTA DOS ITENS'!$R3373,'LISTA DOS ITENS'!$P3373,'LISTA DOS ITENS'!$R3373)</f>
        <v>2992.05</v>
      </c>
      <c r="T3373" s="25">
        <v>148.4409266967268</v>
      </c>
      <c r="U3373" s="25">
        <f>'LISTA DOS ITENS'!$T3373*'LISTA DOS ITENS'!$M3373</f>
        <v>148.4409267</v>
      </c>
      <c r="V3373" s="56">
        <f t="array" ref="V3373">INDEX('RESUMO - LOTES E VMA'!$F$3:$F$181,MATCH('LISTA DOS ITENS'!$D3373,'RESUMO - LOTES E VMA'!$A$3:$A$181,0))</f>
        <v>11947.17427</v>
      </c>
      <c r="W3373" s="57">
        <f>'LISTA DOS ITENS'!$U3373/'LISTA DOS ITENS'!$V3373</f>
        <v>0.01242477287</v>
      </c>
      <c r="X3373" s="53" t="s">
        <v>53</v>
      </c>
      <c r="Y3373" s="53" t="s">
        <v>290</v>
      </c>
      <c r="Z3373" s="58" t="str">
        <f>'LISTA DOS ITENS'!$F3373&amp;"-"&amp;'LISTA DOS ITENS'!$H3373&amp;"-"&amp;'LISTA DOS ITENS'!$J3373&amp;"-"&amp;'LISTA DOS ITENS'!$K3373&amp;"-"&amp;'LISTA DOS ITENS'!$I3373</f>
        <v>10542795-2101-A026-CONS/NAC-</v>
      </c>
      <c r="AA3373" s="59" t="str">
        <f t="array" ref="AA3373">INDEX('RESUMO - LOTES E VMA'!$M$3:$M$181,MATCH('LISTA DOS ITENS'!$D3373,'RESUMO - LOTES E VMA'!$A$3:$A$181,0))</f>
        <v>Para Leilão</v>
      </c>
      <c r="AB3373" s="60">
        <f t="array" ref="AB3373">INDEX('RESUMO - LOTES E VMA'!$J$3:$J$181,MATCH('LISTA DOS ITENS'!$D3373,'RESUMO - LOTES E VMA'!$A$3:$A$181,0))</f>
        <v>0.05097018899</v>
      </c>
      <c r="AC3373" s="29" t="str">
        <f t="array" ref="AC3373">INDEX('RESUMO - LOTES E VMA'!$L$3:$L$181,MATCH('LISTA DOS ITENS'!$D3373,'RESUMO - LOTES E VMA'!$A$3:$A$181,0))</f>
        <v>1% do Valor de Comparação do VMA</v>
      </c>
      <c r="AD3373" s="53" t="str">
        <f>VLOOKUP(Tabela1[[#This Row],[Índice]],[1]Planilha1!$A:$A,1,0)</f>
        <v>#ERROR!</v>
      </c>
    </row>
    <row r="3374" ht="15.75" customHeight="1">
      <c r="A3374" s="52">
        <v>262391.0</v>
      </c>
      <c r="B3374" s="53" t="s">
        <v>70</v>
      </c>
      <c r="C3374" s="53" t="s">
        <v>71</v>
      </c>
      <c r="D3374" s="22">
        <v>207562.0</v>
      </c>
      <c r="E3374" s="53" t="s">
        <v>119</v>
      </c>
      <c r="F3374" s="54">
        <v>1.0543198E7</v>
      </c>
      <c r="G3374" s="53" t="s">
        <v>2223</v>
      </c>
      <c r="H3374" s="55">
        <v>2101.0</v>
      </c>
      <c r="I3374" s="55" t="s">
        <v>130</v>
      </c>
      <c r="J3374" s="55" t="s">
        <v>121</v>
      </c>
      <c r="K3374" s="53" t="s">
        <v>125</v>
      </c>
      <c r="L3374" s="53"/>
      <c r="M3374" s="53">
        <v>2.0</v>
      </c>
      <c r="N3374" s="53" t="s">
        <v>52</v>
      </c>
      <c r="O3374" s="25">
        <v>1512.73</v>
      </c>
      <c r="P3374" s="25">
        <f>'LISTA DOS ITENS'!$O3374*'LISTA DOS ITENS'!$M3374</f>
        <v>3025.46</v>
      </c>
      <c r="Q3374" s="25">
        <v>1512.73</v>
      </c>
      <c r="R3374" s="25">
        <f>'LISTA DOS ITENS'!$Q3374*'LISTA DOS ITENS'!$M3374</f>
        <v>3025.46</v>
      </c>
      <c r="S3374" s="56">
        <f>IF('LISTA DOS ITENS'!$P3374&gt;'LISTA DOS ITENS'!$R3374,'LISTA DOS ITENS'!$P3374,'LISTA DOS ITENS'!$R3374)</f>
        <v>3025.46</v>
      </c>
      <c r="T3374" s="25">
        <v>25.716410000000003</v>
      </c>
      <c r="U3374" s="25">
        <f>'LISTA DOS ITENS'!$T3374*'LISTA DOS ITENS'!$M3374</f>
        <v>51.43282</v>
      </c>
      <c r="V3374" s="56">
        <f t="array" ref="V3374">INDEX('RESUMO - LOTES E VMA'!$F$3:$F$181,MATCH('LISTA DOS ITENS'!$D3374,'RESUMO - LOTES E VMA'!$A$3:$A$181,0))</f>
        <v>11947.17427</v>
      </c>
      <c r="W3374" s="57">
        <f>'LISTA DOS ITENS'!$U3374/'LISTA DOS ITENS'!$V3374</f>
        <v>0.004305019651</v>
      </c>
      <c r="X3374" s="53" t="s">
        <v>53</v>
      </c>
      <c r="Y3374" s="53" t="s">
        <v>290</v>
      </c>
      <c r="Z3374" s="58" t="str">
        <f>'LISTA DOS ITENS'!$F3374&amp;"-"&amp;'LISTA DOS ITENS'!$H3374&amp;"-"&amp;'LISTA DOS ITENS'!$J3374&amp;"-"&amp;'LISTA DOS ITENS'!$K3374&amp;"-"&amp;'LISTA DOS ITENS'!$I3374</f>
        <v>10543198-2101-A026-PAR/NAC-ED-1000-01.02</v>
      </c>
      <c r="AA3374" s="59" t="str">
        <f t="array" ref="AA3374">INDEX('RESUMO - LOTES E VMA'!$M$3:$M$181,MATCH('LISTA DOS ITENS'!$D3374,'RESUMO - LOTES E VMA'!$A$3:$A$181,0))</f>
        <v>Para Leilão</v>
      </c>
      <c r="AB3374" s="60">
        <f t="array" ref="AB3374">INDEX('RESUMO - LOTES E VMA'!$J$3:$J$181,MATCH('LISTA DOS ITENS'!$D3374,'RESUMO - LOTES E VMA'!$A$3:$A$181,0))</f>
        <v>0.05097018899</v>
      </c>
      <c r="AC3374" s="29" t="str">
        <f t="array" ref="AC3374">INDEX('RESUMO - LOTES E VMA'!$L$3:$L$181,MATCH('LISTA DOS ITENS'!$D3374,'RESUMO - LOTES E VMA'!$A$3:$A$181,0))</f>
        <v>1% do Valor de Comparação do VMA</v>
      </c>
      <c r="AD3374" s="53" t="str">
        <f>VLOOKUP(Tabela1[[#This Row],[Índice]],[1]Planilha1!$A:$A,1,0)</f>
        <v>#ERROR!</v>
      </c>
    </row>
    <row r="3375" ht="15.75" customHeight="1">
      <c r="A3375" s="52">
        <v>262392.0</v>
      </c>
      <c r="B3375" s="53" t="s">
        <v>70</v>
      </c>
      <c r="C3375" s="53" t="s">
        <v>71</v>
      </c>
      <c r="D3375" s="22">
        <v>207562.0</v>
      </c>
      <c r="E3375" s="53" t="s">
        <v>119</v>
      </c>
      <c r="F3375" s="54">
        <v>1.072521E7</v>
      </c>
      <c r="G3375" s="53" t="s">
        <v>2224</v>
      </c>
      <c r="H3375" s="55">
        <v>2101.0</v>
      </c>
      <c r="I3375" s="55"/>
      <c r="J3375" s="55" t="s">
        <v>121</v>
      </c>
      <c r="K3375" s="53" t="s">
        <v>73</v>
      </c>
      <c r="L3375" s="53"/>
      <c r="M3375" s="53">
        <v>2.0</v>
      </c>
      <c r="N3375" s="53" t="s">
        <v>52</v>
      </c>
      <c r="O3375" s="25">
        <v>924.0</v>
      </c>
      <c r="P3375" s="25">
        <f>'LISTA DOS ITENS'!$O3375*'LISTA DOS ITENS'!$M3375</f>
        <v>1848</v>
      </c>
      <c r="Q3375" s="25">
        <v>924.0</v>
      </c>
      <c r="R3375" s="25">
        <f>'LISTA DOS ITENS'!$Q3375*'LISTA DOS ITENS'!$M3375</f>
        <v>1848</v>
      </c>
      <c r="S3375" s="56">
        <f>IF('LISTA DOS ITENS'!$P3375&gt;'LISTA DOS ITENS'!$R3375,'LISTA DOS ITENS'!$P3375,'LISTA DOS ITENS'!$R3375)</f>
        <v>1848</v>
      </c>
      <c r="T3375" s="25">
        <v>45.84128482738442</v>
      </c>
      <c r="U3375" s="25">
        <f>'LISTA DOS ITENS'!$T3375*'LISTA DOS ITENS'!$M3375</f>
        <v>91.68256965</v>
      </c>
      <c r="V3375" s="56">
        <f t="array" ref="V3375">INDEX('RESUMO - LOTES E VMA'!$F$3:$F$181,MATCH('LISTA DOS ITENS'!$D3375,'RESUMO - LOTES E VMA'!$A$3:$A$181,0))</f>
        <v>11947.17427</v>
      </c>
      <c r="W3375" s="57">
        <f>'LISTA DOS ITENS'!$U3375/'LISTA DOS ITENS'!$V3375</f>
        <v>0.007673996177</v>
      </c>
      <c r="X3375" s="53" t="s">
        <v>53</v>
      </c>
      <c r="Y3375" s="53" t="s">
        <v>290</v>
      </c>
      <c r="Z3375" s="58" t="str">
        <f>'LISTA DOS ITENS'!$F3375&amp;"-"&amp;'LISTA DOS ITENS'!$H3375&amp;"-"&amp;'LISTA DOS ITENS'!$J3375&amp;"-"&amp;'LISTA DOS ITENS'!$K3375&amp;"-"&amp;'LISTA DOS ITENS'!$I3375</f>
        <v>10725210-2101-A026-CONS/NAC-</v>
      </c>
      <c r="AA3375" s="59" t="str">
        <f t="array" ref="AA3375">INDEX('RESUMO - LOTES E VMA'!$M$3:$M$181,MATCH('LISTA DOS ITENS'!$D3375,'RESUMO - LOTES E VMA'!$A$3:$A$181,0))</f>
        <v>Para Leilão</v>
      </c>
      <c r="AB3375" s="60">
        <f t="array" ref="AB3375">INDEX('RESUMO - LOTES E VMA'!$J$3:$J$181,MATCH('LISTA DOS ITENS'!$D3375,'RESUMO - LOTES E VMA'!$A$3:$A$181,0))</f>
        <v>0.05097018899</v>
      </c>
      <c r="AC3375" s="29" t="str">
        <f t="array" ref="AC3375">INDEX('RESUMO - LOTES E VMA'!$L$3:$L$181,MATCH('LISTA DOS ITENS'!$D3375,'RESUMO - LOTES E VMA'!$A$3:$A$181,0))</f>
        <v>1% do Valor de Comparação do VMA</v>
      </c>
      <c r="AD3375" s="53" t="str">
        <f>VLOOKUP(Tabela1[[#This Row],[Índice]],[1]Planilha1!$A:$A,1,0)</f>
        <v>#ERROR!</v>
      </c>
    </row>
    <row r="3376" ht="15.75" customHeight="1">
      <c r="A3376" s="52">
        <v>262393.0</v>
      </c>
      <c r="B3376" s="53" t="s">
        <v>70</v>
      </c>
      <c r="C3376" s="53" t="s">
        <v>71</v>
      </c>
      <c r="D3376" s="22">
        <v>207562.0</v>
      </c>
      <c r="E3376" s="53" t="s">
        <v>119</v>
      </c>
      <c r="F3376" s="54">
        <v>1.085329E7</v>
      </c>
      <c r="G3376" s="53" t="s">
        <v>2225</v>
      </c>
      <c r="H3376" s="55">
        <v>2101.0</v>
      </c>
      <c r="I3376" s="55" t="s">
        <v>81</v>
      </c>
      <c r="J3376" s="55" t="s">
        <v>121</v>
      </c>
      <c r="K3376" s="53" t="s">
        <v>80</v>
      </c>
      <c r="L3376" s="53"/>
      <c r="M3376" s="53">
        <v>2.0</v>
      </c>
      <c r="N3376" s="53" t="s">
        <v>52</v>
      </c>
      <c r="O3376" s="25">
        <v>617.105</v>
      </c>
      <c r="P3376" s="25">
        <f>'LISTA DOS ITENS'!$O3376*'LISTA DOS ITENS'!$M3376</f>
        <v>1234.21</v>
      </c>
      <c r="Q3376" s="25">
        <v>481.01</v>
      </c>
      <c r="R3376" s="25">
        <f>'LISTA DOS ITENS'!$Q3376*'LISTA DOS ITENS'!$M3376</f>
        <v>962.02</v>
      </c>
      <c r="S3376" s="56">
        <f>IF('LISTA DOS ITENS'!$P3376&gt;'LISTA DOS ITENS'!$R3376,'LISTA DOS ITENS'!$P3376,'LISTA DOS ITENS'!$R3376)</f>
        <v>1234.21</v>
      </c>
      <c r="T3376" s="25">
        <v>23.863762353701492</v>
      </c>
      <c r="U3376" s="25">
        <f>'LISTA DOS ITENS'!$T3376*'LISTA DOS ITENS'!$M3376</f>
        <v>47.72752471</v>
      </c>
      <c r="V3376" s="56">
        <f t="array" ref="V3376">INDEX('RESUMO - LOTES E VMA'!$F$3:$F$181,MATCH('LISTA DOS ITENS'!$D3376,'RESUMO - LOTES E VMA'!$A$3:$A$181,0))</f>
        <v>11947.17427</v>
      </c>
      <c r="W3376" s="57">
        <f>'LISTA DOS ITENS'!$U3376/'LISTA DOS ITENS'!$V3376</f>
        <v>0.003994879763</v>
      </c>
      <c r="X3376" s="53" t="s">
        <v>53</v>
      </c>
      <c r="Y3376" s="53" t="s">
        <v>290</v>
      </c>
      <c r="Z3376" s="58" t="str">
        <f>'LISTA DOS ITENS'!$F3376&amp;"-"&amp;'LISTA DOS ITENS'!$H3376&amp;"-"&amp;'LISTA DOS ITENS'!$J3376&amp;"-"&amp;'LISTA DOS ITENS'!$K3376&amp;"-"&amp;'LISTA DOS ITENS'!$I3376</f>
        <v>10853290-2101-A026-IMOB/NAC-ED-1000-01.01</v>
      </c>
      <c r="AA3376" s="59" t="str">
        <f t="array" ref="AA3376">INDEX('RESUMO - LOTES E VMA'!$M$3:$M$181,MATCH('LISTA DOS ITENS'!$D3376,'RESUMO - LOTES E VMA'!$A$3:$A$181,0))</f>
        <v>Para Leilão</v>
      </c>
      <c r="AB3376" s="60">
        <f t="array" ref="AB3376">INDEX('RESUMO - LOTES E VMA'!$J$3:$J$181,MATCH('LISTA DOS ITENS'!$D3376,'RESUMO - LOTES E VMA'!$A$3:$A$181,0))</f>
        <v>0.05097018899</v>
      </c>
      <c r="AC3376" s="29" t="str">
        <f t="array" ref="AC3376">INDEX('RESUMO - LOTES E VMA'!$L$3:$L$181,MATCH('LISTA DOS ITENS'!$D3376,'RESUMO - LOTES E VMA'!$A$3:$A$181,0))</f>
        <v>1% do Valor de Comparação do VMA</v>
      </c>
      <c r="AD3376" s="53" t="str">
        <f>VLOOKUP(Tabela1[[#This Row],[Índice]],[1]Planilha1!$A:$A,1,0)</f>
        <v>#ERROR!</v>
      </c>
    </row>
    <row r="3377" ht="15.75" customHeight="1">
      <c r="A3377" s="52">
        <v>262394.0</v>
      </c>
      <c r="B3377" s="53" t="s">
        <v>70</v>
      </c>
      <c r="C3377" s="53" t="s">
        <v>71</v>
      </c>
      <c r="D3377" s="22">
        <v>207562.0</v>
      </c>
      <c r="E3377" s="53" t="s">
        <v>119</v>
      </c>
      <c r="F3377" s="54">
        <v>1.0977798E7</v>
      </c>
      <c r="G3377" s="53" t="s">
        <v>2226</v>
      </c>
      <c r="H3377" s="55">
        <v>2101.0</v>
      </c>
      <c r="I3377" s="55"/>
      <c r="J3377" s="55" t="s">
        <v>121</v>
      </c>
      <c r="K3377" s="53" t="s">
        <v>80</v>
      </c>
      <c r="L3377" s="53"/>
      <c r="M3377" s="53">
        <v>6.0</v>
      </c>
      <c r="N3377" s="53" t="s">
        <v>52</v>
      </c>
      <c r="O3377" s="25">
        <v>391.3866666666667</v>
      </c>
      <c r="P3377" s="25">
        <f>'LISTA DOS ITENS'!$O3377*'LISTA DOS ITENS'!$M3377</f>
        <v>2348.32</v>
      </c>
      <c r="Q3377" s="25">
        <v>391.39</v>
      </c>
      <c r="R3377" s="25">
        <f>'LISTA DOS ITENS'!$Q3377*'LISTA DOS ITENS'!$M3377</f>
        <v>2348.34</v>
      </c>
      <c r="S3377" s="56">
        <f>IF('LISTA DOS ITENS'!$P3377&gt;'LISTA DOS ITENS'!$R3377,'LISTA DOS ITENS'!$P3377,'LISTA DOS ITENS'!$R3377)</f>
        <v>2348.34</v>
      </c>
      <c r="T3377" s="25">
        <v>6.653630000000001</v>
      </c>
      <c r="U3377" s="25">
        <f>'LISTA DOS ITENS'!$T3377*'LISTA DOS ITENS'!$M3377</f>
        <v>39.92178</v>
      </c>
      <c r="V3377" s="56">
        <f t="array" ref="V3377">INDEX('RESUMO - LOTES E VMA'!$F$3:$F$181,MATCH('LISTA DOS ITENS'!$D3377,'RESUMO - LOTES E VMA'!$A$3:$A$181,0))</f>
        <v>11947.17427</v>
      </c>
      <c r="W3377" s="57">
        <f>'LISTA DOS ITENS'!$U3377/'LISTA DOS ITENS'!$V3377</f>
        <v>0.003341524875</v>
      </c>
      <c r="X3377" s="53" t="s">
        <v>53</v>
      </c>
      <c r="Y3377" s="53" t="s">
        <v>290</v>
      </c>
      <c r="Z3377" s="58" t="str">
        <f>'LISTA DOS ITENS'!$F3377&amp;"-"&amp;'LISTA DOS ITENS'!$H3377&amp;"-"&amp;'LISTA DOS ITENS'!$J3377&amp;"-"&amp;'LISTA DOS ITENS'!$K3377&amp;"-"&amp;'LISTA DOS ITENS'!$I3377</f>
        <v>10977798-2101-A026-IMOB/NAC-</v>
      </c>
      <c r="AA3377" s="59" t="str">
        <f t="array" ref="AA3377">INDEX('RESUMO - LOTES E VMA'!$M$3:$M$181,MATCH('LISTA DOS ITENS'!$D3377,'RESUMO - LOTES E VMA'!$A$3:$A$181,0))</f>
        <v>Para Leilão</v>
      </c>
      <c r="AB3377" s="60">
        <f t="array" ref="AB3377">INDEX('RESUMO - LOTES E VMA'!$J$3:$J$181,MATCH('LISTA DOS ITENS'!$D3377,'RESUMO - LOTES E VMA'!$A$3:$A$181,0))</f>
        <v>0.05097018899</v>
      </c>
      <c r="AC3377" s="29" t="str">
        <f t="array" ref="AC3377">INDEX('RESUMO - LOTES E VMA'!$L$3:$L$181,MATCH('LISTA DOS ITENS'!$D3377,'RESUMO - LOTES E VMA'!$A$3:$A$181,0))</f>
        <v>1% do Valor de Comparação do VMA</v>
      </c>
      <c r="AD3377" s="53" t="str">
        <f>VLOOKUP(Tabela1[[#This Row],[Índice]],[1]Planilha1!$A:$A,1,0)</f>
        <v>#ERROR!</v>
      </c>
    </row>
    <row r="3378" ht="15.75" customHeight="1">
      <c r="A3378" s="52">
        <v>262395.0</v>
      </c>
      <c r="B3378" s="53" t="s">
        <v>70</v>
      </c>
      <c r="C3378" s="53" t="s">
        <v>71</v>
      </c>
      <c r="D3378" s="22">
        <v>207562.0</v>
      </c>
      <c r="E3378" s="53" t="s">
        <v>119</v>
      </c>
      <c r="F3378" s="54">
        <v>1.0977798E7</v>
      </c>
      <c r="G3378" s="53" t="s">
        <v>2226</v>
      </c>
      <c r="H3378" s="55">
        <v>2101.0</v>
      </c>
      <c r="I3378" s="55" t="s">
        <v>81</v>
      </c>
      <c r="J3378" s="55" t="s">
        <v>121</v>
      </c>
      <c r="K3378" s="53" t="s">
        <v>80</v>
      </c>
      <c r="L3378" s="53"/>
      <c r="M3378" s="53">
        <v>4.0</v>
      </c>
      <c r="N3378" s="53" t="s">
        <v>52</v>
      </c>
      <c r="O3378" s="25">
        <v>391.3875</v>
      </c>
      <c r="P3378" s="25">
        <f>'LISTA DOS ITENS'!$O3378*'LISTA DOS ITENS'!$M3378</f>
        <v>1565.55</v>
      </c>
      <c r="Q3378" s="25">
        <v>391.39</v>
      </c>
      <c r="R3378" s="25">
        <f>'LISTA DOS ITENS'!$Q3378*'LISTA DOS ITENS'!$M3378</f>
        <v>1565.56</v>
      </c>
      <c r="S3378" s="56">
        <f>IF('LISTA DOS ITENS'!$P3378&gt;'LISTA DOS ITENS'!$R3378,'LISTA DOS ITENS'!$P3378,'LISTA DOS ITENS'!$R3378)</f>
        <v>1565.56</v>
      </c>
      <c r="T3378" s="25">
        <v>6.653630000000001</v>
      </c>
      <c r="U3378" s="25">
        <f>'LISTA DOS ITENS'!$T3378*'LISTA DOS ITENS'!$M3378</f>
        <v>26.61452</v>
      </c>
      <c r="V3378" s="56">
        <f t="array" ref="V3378">INDEX('RESUMO - LOTES E VMA'!$F$3:$F$181,MATCH('LISTA DOS ITENS'!$D3378,'RESUMO - LOTES E VMA'!$A$3:$A$181,0))</f>
        <v>11947.17427</v>
      </c>
      <c r="W3378" s="57">
        <f>'LISTA DOS ITENS'!$U3378/'LISTA DOS ITENS'!$V3378</f>
        <v>0.00222768325</v>
      </c>
      <c r="X3378" s="53" t="s">
        <v>53</v>
      </c>
      <c r="Y3378" s="53" t="s">
        <v>290</v>
      </c>
      <c r="Z3378" s="58" t="str">
        <f>'LISTA DOS ITENS'!$F3378&amp;"-"&amp;'LISTA DOS ITENS'!$H3378&amp;"-"&amp;'LISTA DOS ITENS'!$J3378&amp;"-"&amp;'LISTA DOS ITENS'!$K3378&amp;"-"&amp;'LISTA DOS ITENS'!$I3378</f>
        <v>10977798-2101-A026-IMOB/NAC-ED-1000-01.01</v>
      </c>
      <c r="AA3378" s="59" t="str">
        <f t="array" ref="AA3378">INDEX('RESUMO - LOTES E VMA'!$M$3:$M$181,MATCH('LISTA DOS ITENS'!$D3378,'RESUMO - LOTES E VMA'!$A$3:$A$181,0))</f>
        <v>Para Leilão</v>
      </c>
      <c r="AB3378" s="60">
        <f t="array" ref="AB3378">INDEX('RESUMO - LOTES E VMA'!$J$3:$J$181,MATCH('LISTA DOS ITENS'!$D3378,'RESUMO - LOTES E VMA'!$A$3:$A$181,0))</f>
        <v>0.05097018899</v>
      </c>
      <c r="AC3378" s="29" t="str">
        <f t="array" ref="AC3378">INDEX('RESUMO - LOTES E VMA'!$L$3:$L$181,MATCH('LISTA DOS ITENS'!$D3378,'RESUMO - LOTES E VMA'!$A$3:$A$181,0))</f>
        <v>1% do Valor de Comparação do VMA</v>
      </c>
      <c r="AD3378" s="53" t="str">
        <f>VLOOKUP(Tabela1[[#This Row],[Índice]],[1]Planilha1!$A:$A,1,0)</f>
        <v>#ERROR!</v>
      </c>
    </row>
    <row r="3379" ht="15.75" customHeight="1">
      <c r="A3379" s="52">
        <v>262396.0</v>
      </c>
      <c r="B3379" s="53" t="s">
        <v>70</v>
      </c>
      <c r="C3379" s="53" t="s">
        <v>71</v>
      </c>
      <c r="D3379" s="22">
        <v>207562.0</v>
      </c>
      <c r="E3379" s="53" t="s">
        <v>119</v>
      </c>
      <c r="F3379" s="54">
        <v>1.1018141E7</v>
      </c>
      <c r="G3379" s="53" t="s">
        <v>2227</v>
      </c>
      <c r="H3379" s="55">
        <v>2101.0</v>
      </c>
      <c r="I3379" s="55"/>
      <c r="J3379" s="55" t="s">
        <v>121</v>
      </c>
      <c r="K3379" s="53" t="s">
        <v>179</v>
      </c>
      <c r="L3379" s="53"/>
      <c r="M3379" s="53">
        <v>10.0</v>
      </c>
      <c r="N3379" s="53" t="s">
        <v>52</v>
      </c>
      <c r="O3379" s="25">
        <v>601.823</v>
      </c>
      <c r="P3379" s="25">
        <f>'LISTA DOS ITENS'!$O3379*'LISTA DOS ITENS'!$M3379</f>
        <v>6018.23</v>
      </c>
      <c r="Q3379" s="25">
        <v>601.82</v>
      </c>
      <c r="R3379" s="25">
        <f>'LISTA DOS ITENS'!$Q3379*'LISTA DOS ITENS'!$M3379</f>
        <v>6018.2</v>
      </c>
      <c r="S3379" s="56">
        <f>IF('LISTA DOS ITENS'!$P3379&gt;'LISTA DOS ITENS'!$R3379,'LISTA DOS ITENS'!$P3379,'LISTA DOS ITENS'!$R3379)</f>
        <v>6018.23</v>
      </c>
      <c r="T3379" s="25">
        <v>29.85736150954166</v>
      </c>
      <c r="U3379" s="25">
        <f>'LISTA DOS ITENS'!$T3379*'LISTA DOS ITENS'!$M3379</f>
        <v>298.5736151</v>
      </c>
      <c r="V3379" s="56">
        <f t="array" ref="V3379">INDEX('RESUMO - LOTES E VMA'!$F$3:$F$181,MATCH('LISTA DOS ITENS'!$D3379,'RESUMO - LOTES E VMA'!$A$3:$A$181,0))</f>
        <v>11947.17427</v>
      </c>
      <c r="W3379" s="57">
        <f>'LISTA DOS ITENS'!$U3379/'LISTA DOS ITENS'!$V3379</f>
        <v>0.02499114924</v>
      </c>
      <c r="X3379" s="53" t="s">
        <v>53</v>
      </c>
      <c r="Y3379" s="53" t="s">
        <v>290</v>
      </c>
      <c r="Z3379" s="58" t="str">
        <f>'LISTA DOS ITENS'!$F3379&amp;"-"&amp;'LISTA DOS ITENS'!$H3379&amp;"-"&amp;'LISTA DOS ITENS'!$J3379&amp;"-"&amp;'LISTA DOS ITENS'!$K3379&amp;"-"&amp;'LISTA DOS ITENS'!$I3379</f>
        <v>11018141-2101-A026-IMOB/IMP-</v>
      </c>
      <c r="AA3379" s="59" t="str">
        <f t="array" ref="AA3379">INDEX('RESUMO - LOTES E VMA'!$M$3:$M$181,MATCH('LISTA DOS ITENS'!$D3379,'RESUMO - LOTES E VMA'!$A$3:$A$181,0))</f>
        <v>Para Leilão</v>
      </c>
      <c r="AB3379" s="60">
        <f t="array" ref="AB3379">INDEX('RESUMO - LOTES E VMA'!$J$3:$J$181,MATCH('LISTA DOS ITENS'!$D3379,'RESUMO - LOTES E VMA'!$A$3:$A$181,0))</f>
        <v>0.05097018899</v>
      </c>
      <c r="AC3379" s="29" t="str">
        <f t="array" ref="AC3379">INDEX('RESUMO - LOTES E VMA'!$L$3:$L$181,MATCH('LISTA DOS ITENS'!$D3379,'RESUMO - LOTES E VMA'!$A$3:$A$181,0))</f>
        <v>1% do Valor de Comparação do VMA</v>
      </c>
      <c r="AD3379" s="53" t="str">
        <f>VLOOKUP(Tabela1[[#This Row],[Índice]],[1]Planilha1!$A:$A,1,0)</f>
        <v>#ERROR!</v>
      </c>
    </row>
    <row r="3380" ht="15.75" customHeight="1">
      <c r="A3380" s="52">
        <v>262397.0</v>
      </c>
      <c r="B3380" s="53" t="s">
        <v>70</v>
      </c>
      <c r="C3380" s="53" t="s">
        <v>71</v>
      </c>
      <c r="D3380" s="22">
        <v>207562.0</v>
      </c>
      <c r="E3380" s="53" t="s">
        <v>119</v>
      </c>
      <c r="F3380" s="54">
        <v>1.1018141E7</v>
      </c>
      <c r="G3380" s="53" t="s">
        <v>2227</v>
      </c>
      <c r="H3380" s="55">
        <v>2101.0</v>
      </c>
      <c r="I3380" s="55"/>
      <c r="J3380" s="55" t="s">
        <v>121</v>
      </c>
      <c r="K3380" s="53" t="s">
        <v>80</v>
      </c>
      <c r="L3380" s="53"/>
      <c r="M3380" s="53">
        <v>6.0</v>
      </c>
      <c r="N3380" s="53" t="s">
        <v>52</v>
      </c>
      <c r="O3380" s="25">
        <v>572.2966666666667</v>
      </c>
      <c r="P3380" s="25">
        <f>'LISTA DOS ITENS'!$O3380*'LISTA DOS ITENS'!$M3380</f>
        <v>3433.78</v>
      </c>
      <c r="Q3380" s="25">
        <v>601.82</v>
      </c>
      <c r="R3380" s="25">
        <f>'LISTA DOS ITENS'!$Q3380*'LISTA DOS ITENS'!$M3380</f>
        <v>3610.92</v>
      </c>
      <c r="S3380" s="56">
        <f>IF('LISTA DOS ITENS'!$P3380&gt;'LISTA DOS ITENS'!$R3380,'LISTA DOS ITENS'!$P3380,'LISTA DOS ITENS'!$R3380)</f>
        <v>3610.92</v>
      </c>
      <c r="T3380" s="25">
        <v>29.85736150954166</v>
      </c>
      <c r="U3380" s="25">
        <f>'LISTA DOS ITENS'!$T3380*'LISTA DOS ITENS'!$M3380</f>
        <v>179.1441691</v>
      </c>
      <c r="V3380" s="56">
        <f t="array" ref="V3380">INDEX('RESUMO - LOTES E VMA'!$F$3:$F$181,MATCH('LISTA DOS ITENS'!$D3380,'RESUMO - LOTES E VMA'!$A$3:$A$181,0))</f>
        <v>11947.17427</v>
      </c>
      <c r="W3380" s="57">
        <f>'LISTA DOS ITENS'!$U3380/'LISTA DOS ITENS'!$V3380</f>
        <v>0.01499468954</v>
      </c>
      <c r="X3380" s="53" t="s">
        <v>53</v>
      </c>
      <c r="Y3380" s="53" t="s">
        <v>290</v>
      </c>
      <c r="Z3380" s="58" t="str">
        <f>'LISTA DOS ITENS'!$F3380&amp;"-"&amp;'LISTA DOS ITENS'!$H3380&amp;"-"&amp;'LISTA DOS ITENS'!$J3380&amp;"-"&amp;'LISTA DOS ITENS'!$K3380&amp;"-"&amp;'LISTA DOS ITENS'!$I3380</f>
        <v>11018141-2101-A026-IMOB/NAC-</v>
      </c>
      <c r="AA3380" s="59" t="str">
        <f t="array" ref="AA3380">INDEX('RESUMO - LOTES E VMA'!$M$3:$M$181,MATCH('LISTA DOS ITENS'!$D3380,'RESUMO - LOTES E VMA'!$A$3:$A$181,0))</f>
        <v>Para Leilão</v>
      </c>
      <c r="AB3380" s="60">
        <f t="array" ref="AB3380">INDEX('RESUMO - LOTES E VMA'!$J$3:$J$181,MATCH('LISTA DOS ITENS'!$D3380,'RESUMO - LOTES E VMA'!$A$3:$A$181,0))</f>
        <v>0.05097018899</v>
      </c>
      <c r="AC3380" s="29" t="str">
        <f t="array" ref="AC3380">INDEX('RESUMO - LOTES E VMA'!$L$3:$L$181,MATCH('LISTA DOS ITENS'!$D3380,'RESUMO - LOTES E VMA'!$A$3:$A$181,0))</f>
        <v>1% do Valor de Comparação do VMA</v>
      </c>
      <c r="AD3380" s="53" t="str">
        <f>VLOOKUP(Tabela1[[#This Row],[Índice]],[1]Planilha1!$A:$A,1,0)</f>
        <v>#ERROR!</v>
      </c>
    </row>
    <row r="3381" ht="15.75" customHeight="1">
      <c r="A3381" s="52">
        <v>262398.0</v>
      </c>
      <c r="B3381" s="53" t="s">
        <v>70</v>
      </c>
      <c r="C3381" s="53" t="s">
        <v>71</v>
      </c>
      <c r="D3381" s="22">
        <v>207562.0</v>
      </c>
      <c r="E3381" s="53" t="s">
        <v>119</v>
      </c>
      <c r="F3381" s="54">
        <v>1.1046309E7</v>
      </c>
      <c r="G3381" s="53" t="s">
        <v>2214</v>
      </c>
      <c r="H3381" s="55">
        <v>2101.0</v>
      </c>
      <c r="I3381" s="55"/>
      <c r="J3381" s="55" t="s">
        <v>121</v>
      </c>
      <c r="K3381" s="53" t="s">
        <v>80</v>
      </c>
      <c r="L3381" s="53"/>
      <c r="M3381" s="53">
        <v>3.0</v>
      </c>
      <c r="N3381" s="53" t="s">
        <v>52</v>
      </c>
      <c r="O3381" s="25">
        <v>393.69</v>
      </c>
      <c r="P3381" s="25">
        <f>'LISTA DOS ITENS'!$O3381*'LISTA DOS ITENS'!$M3381</f>
        <v>1181.07</v>
      </c>
      <c r="Q3381" s="25">
        <v>1652.4</v>
      </c>
      <c r="R3381" s="25">
        <f>'LISTA DOS ITENS'!$Q3381*'LISTA DOS ITENS'!$M3381</f>
        <v>4957.2</v>
      </c>
      <c r="S3381" s="56">
        <f>IF('LISTA DOS ITENS'!$P3381&gt;'LISTA DOS ITENS'!$R3381,'LISTA DOS ITENS'!$P3381,'LISTA DOS ITENS'!$R3381)</f>
        <v>4957.2</v>
      </c>
      <c r="T3381" s="25">
        <v>81.97850546403681</v>
      </c>
      <c r="U3381" s="25">
        <f>'LISTA DOS ITENS'!$T3381*'LISTA DOS ITENS'!$M3381</f>
        <v>245.9355164</v>
      </c>
      <c r="V3381" s="56">
        <f t="array" ref="V3381">INDEX('RESUMO - LOTES E VMA'!$F$3:$F$181,MATCH('LISTA DOS ITENS'!$D3381,'RESUMO - LOTES E VMA'!$A$3:$A$181,0))</f>
        <v>11947.17427</v>
      </c>
      <c r="W3381" s="57">
        <f>'LISTA DOS ITENS'!$U3381/'LISTA DOS ITENS'!$V3381</f>
        <v>0.02058524559</v>
      </c>
      <c r="X3381" s="53" t="s">
        <v>53</v>
      </c>
      <c r="Y3381" s="53" t="s">
        <v>290</v>
      </c>
      <c r="Z3381" s="58" t="str">
        <f>'LISTA DOS ITENS'!$F3381&amp;"-"&amp;'LISTA DOS ITENS'!$H3381&amp;"-"&amp;'LISTA DOS ITENS'!$J3381&amp;"-"&amp;'LISTA DOS ITENS'!$K3381&amp;"-"&amp;'LISTA DOS ITENS'!$I3381</f>
        <v>11046309-2101-A026-IMOB/NAC-</v>
      </c>
      <c r="AA3381" s="59" t="str">
        <f t="array" ref="AA3381">INDEX('RESUMO - LOTES E VMA'!$M$3:$M$181,MATCH('LISTA DOS ITENS'!$D3381,'RESUMO - LOTES E VMA'!$A$3:$A$181,0))</f>
        <v>Para Leilão</v>
      </c>
      <c r="AB3381" s="60">
        <f t="array" ref="AB3381">INDEX('RESUMO - LOTES E VMA'!$J$3:$J$181,MATCH('LISTA DOS ITENS'!$D3381,'RESUMO - LOTES E VMA'!$A$3:$A$181,0))</f>
        <v>0.05097018899</v>
      </c>
      <c r="AC3381" s="29" t="str">
        <f t="array" ref="AC3381">INDEX('RESUMO - LOTES E VMA'!$L$3:$L$181,MATCH('LISTA DOS ITENS'!$D3381,'RESUMO - LOTES E VMA'!$A$3:$A$181,0))</f>
        <v>1% do Valor de Comparação do VMA</v>
      </c>
      <c r="AD3381" s="53" t="str">
        <f>VLOOKUP(Tabela1[[#This Row],[Índice]],[1]Planilha1!$A:$A,1,0)</f>
        <v>#ERROR!</v>
      </c>
    </row>
    <row r="3382" ht="15.75" customHeight="1">
      <c r="A3382" s="52">
        <v>262399.0</v>
      </c>
      <c r="B3382" s="53" t="s">
        <v>70</v>
      </c>
      <c r="C3382" s="53" t="s">
        <v>71</v>
      </c>
      <c r="D3382" s="22">
        <v>207562.0</v>
      </c>
      <c r="E3382" s="53" t="s">
        <v>119</v>
      </c>
      <c r="F3382" s="54">
        <v>1.1486194E7</v>
      </c>
      <c r="G3382" s="53" t="s">
        <v>2228</v>
      </c>
      <c r="H3382" s="55">
        <v>2101.0</v>
      </c>
      <c r="I3382" s="55" t="s">
        <v>81</v>
      </c>
      <c r="J3382" s="55" t="s">
        <v>121</v>
      </c>
      <c r="K3382" s="53" t="s">
        <v>179</v>
      </c>
      <c r="L3382" s="53"/>
      <c r="M3382" s="53">
        <v>24.0</v>
      </c>
      <c r="N3382" s="53" t="s">
        <v>52</v>
      </c>
      <c r="O3382" s="25">
        <v>173.01999999999998</v>
      </c>
      <c r="P3382" s="25">
        <f>'LISTA DOS ITENS'!$O3382*'LISTA DOS ITENS'!$M3382</f>
        <v>4152.48</v>
      </c>
      <c r="Q3382" s="25">
        <v>4000.0</v>
      </c>
      <c r="R3382" s="25">
        <f>'LISTA DOS ITENS'!$Q3382*'LISTA DOS ITENS'!$M3382</f>
        <v>96000</v>
      </c>
      <c r="S3382" s="56">
        <f>IF('LISTA DOS ITENS'!$P3382&gt;'LISTA DOS ITENS'!$R3382,'LISTA DOS ITENS'!$P3382,'LISTA DOS ITENS'!$R3382)</f>
        <v>96000</v>
      </c>
      <c r="T3382" s="25">
        <v>198.44712046486762</v>
      </c>
      <c r="U3382" s="25">
        <f>'LISTA DOS ITENS'!$T3382*'LISTA DOS ITENS'!$M3382</f>
        <v>4762.730891</v>
      </c>
      <c r="V3382" s="56">
        <f t="array" ref="V3382">INDEX('RESUMO - LOTES E VMA'!$F$3:$F$181,MATCH('LISTA DOS ITENS'!$D3382,'RESUMO - LOTES E VMA'!$A$3:$A$181,0))</f>
        <v>11947.17427</v>
      </c>
      <c r="W3382" s="57">
        <f>'LISTA DOS ITENS'!$U3382/'LISTA DOS ITENS'!$V3382</f>
        <v>0.398649152</v>
      </c>
      <c r="X3382" s="53" t="s">
        <v>53</v>
      </c>
      <c r="Y3382" s="53" t="s">
        <v>290</v>
      </c>
      <c r="Z3382" s="58" t="str">
        <f>'LISTA DOS ITENS'!$F3382&amp;"-"&amp;'LISTA DOS ITENS'!$H3382&amp;"-"&amp;'LISTA DOS ITENS'!$J3382&amp;"-"&amp;'LISTA DOS ITENS'!$K3382&amp;"-"&amp;'LISTA DOS ITENS'!$I3382</f>
        <v>11486194-2101-A026-IMOB/IMP-ED-1000-01.01</v>
      </c>
      <c r="AA3382" s="59" t="str">
        <f t="array" ref="AA3382">INDEX('RESUMO - LOTES E VMA'!$M$3:$M$181,MATCH('LISTA DOS ITENS'!$D3382,'RESUMO - LOTES E VMA'!$A$3:$A$181,0))</f>
        <v>Para Leilão</v>
      </c>
      <c r="AB3382" s="60">
        <f t="array" ref="AB3382">INDEX('RESUMO - LOTES E VMA'!$J$3:$J$181,MATCH('LISTA DOS ITENS'!$D3382,'RESUMO - LOTES E VMA'!$A$3:$A$181,0))</f>
        <v>0.05097018899</v>
      </c>
      <c r="AC3382" s="29" t="str">
        <f t="array" ref="AC3382">INDEX('RESUMO - LOTES E VMA'!$L$3:$L$181,MATCH('LISTA DOS ITENS'!$D3382,'RESUMO - LOTES E VMA'!$A$3:$A$181,0))</f>
        <v>1% do Valor de Comparação do VMA</v>
      </c>
      <c r="AD3382" s="53" t="str">
        <f>VLOOKUP(Tabela1[[#This Row],[Índice]],[1]Planilha1!$A:$A,1,0)</f>
        <v>#ERROR!</v>
      </c>
    </row>
    <row r="3383" ht="15.75" customHeight="1">
      <c r="A3383" s="52">
        <v>262400.0</v>
      </c>
      <c r="B3383" s="53" t="s">
        <v>70</v>
      </c>
      <c r="C3383" s="53" t="s">
        <v>71</v>
      </c>
      <c r="D3383" s="22">
        <v>207562.0</v>
      </c>
      <c r="E3383" s="53" t="s">
        <v>119</v>
      </c>
      <c r="F3383" s="54">
        <v>1.0004189E7</v>
      </c>
      <c r="G3383" s="53" t="s">
        <v>2195</v>
      </c>
      <c r="H3383" s="55">
        <v>2201.0</v>
      </c>
      <c r="I3383" s="55"/>
      <c r="J3383" s="55" t="s">
        <v>121</v>
      </c>
      <c r="K3383" s="53" t="s">
        <v>293</v>
      </c>
      <c r="L3383" s="53"/>
      <c r="M3383" s="53">
        <v>5.0</v>
      </c>
      <c r="N3383" s="53" t="s">
        <v>52</v>
      </c>
      <c r="O3383" s="25">
        <v>1.0</v>
      </c>
      <c r="P3383" s="25">
        <f>'LISTA DOS ITENS'!$O3383*'LISTA DOS ITENS'!$M3383</f>
        <v>5</v>
      </c>
      <c r="Q3383" s="25">
        <v>1116.22</v>
      </c>
      <c r="R3383" s="25">
        <f>'LISTA DOS ITENS'!$Q3383*'LISTA DOS ITENS'!$M3383</f>
        <v>5581.1</v>
      </c>
      <c r="S3383" s="56">
        <f>IF('LISTA DOS ITENS'!$P3383&gt;'LISTA DOS ITENS'!$R3383,'LISTA DOS ITENS'!$P3383,'LISTA DOS ITENS'!$R3383)</f>
        <v>5581.1</v>
      </c>
      <c r="T3383" s="25">
        <v>55.37766120132363</v>
      </c>
      <c r="U3383" s="25">
        <f>'LISTA DOS ITENS'!$T3383*'LISTA DOS ITENS'!$M3383</f>
        <v>276.888306</v>
      </c>
      <c r="V3383" s="56">
        <f t="array" ref="V3383">INDEX('RESUMO - LOTES E VMA'!$F$3:$F$181,MATCH('LISTA DOS ITENS'!$D3383,'RESUMO - LOTES E VMA'!$A$3:$A$181,0))</f>
        <v>11947.17427</v>
      </c>
      <c r="W3383" s="57">
        <f>'LISTA DOS ITENS'!$U3383/'LISTA DOS ITENS'!$V3383</f>
        <v>0.02317604982</v>
      </c>
      <c r="X3383" s="53" t="s">
        <v>53</v>
      </c>
      <c r="Y3383" s="53" t="s">
        <v>290</v>
      </c>
      <c r="Z3383" s="58" t="str">
        <f>'LISTA DOS ITENS'!$F3383&amp;"-"&amp;'LISTA DOS ITENS'!$H3383&amp;"-"&amp;'LISTA DOS ITENS'!$J3383&amp;"-"&amp;'LISTA DOS ITENS'!$K3383&amp;"-"&amp;'LISTA DOS ITENS'!$I3383</f>
        <v>10004189-2201-A026-SOBRE_EMP-</v>
      </c>
      <c r="AA3383" s="59" t="str">
        <f t="array" ref="AA3383">INDEX('RESUMO - LOTES E VMA'!$M$3:$M$181,MATCH('LISTA DOS ITENS'!$D3383,'RESUMO - LOTES E VMA'!$A$3:$A$181,0))</f>
        <v>Para Leilão</v>
      </c>
      <c r="AB3383" s="60">
        <f t="array" ref="AB3383">INDEX('RESUMO - LOTES E VMA'!$J$3:$J$181,MATCH('LISTA DOS ITENS'!$D3383,'RESUMO - LOTES E VMA'!$A$3:$A$181,0))</f>
        <v>0.05097018899</v>
      </c>
      <c r="AC3383" s="29" t="str">
        <f t="array" ref="AC3383">INDEX('RESUMO - LOTES E VMA'!$L$3:$L$181,MATCH('LISTA DOS ITENS'!$D3383,'RESUMO - LOTES E VMA'!$A$3:$A$181,0))</f>
        <v>1% do Valor de Comparação do VMA</v>
      </c>
      <c r="AD3383" s="53" t="str">
        <f>VLOOKUP(Tabela1[[#This Row],[Índice]],[1]Planilha1!$A:$A,1,0)</f>
        <v>#ERROR!</v>
      </c>
    </row>
    <row r="3384" ht="15.75" customHeight="1">
      <c r="A3384" s="52">
        <v>262401.0</v>
      </c>
      <c r="B3384" s="53" t="s">
        <v>70</v>
      </c>
      <c r="C3384" s="53" t="s">
        <v>71</v>
      </c>
      <c r="D3384" s="22">
        <v>207562.0</v>
      </c>
      <c r="E3384" s="53" t="s">
        <v>119</v>
      </c>
      <c r="F3384" s="54">
        <v>1.0078773E7</v>
      </c>
      <c r="G3384" s="53" t="s">
        <v>2210</v>
      </c>
      <c r="H3384" s="55">
        <v>2201.0</v>
      </c>
      <c r="I3384" s="55"/>
      <c r="J3384" s="55" t="s">
        <v>121</v>
      </c>
      <c r="K3384" s="53" t="s">
        <v>73</v>
      </c>
      <c r="L3384" s="53"/>
      <c r="M3384" s="53">
        <v>2.0</v>
      </c>
      <c r="N3384" s="53" t="s">
        <v>52</v>
      </c>
      <c r="O3384" s="25">
        <v>935.68</v>
      </c>
      <c r="P3384" s="25">
        <f>'LISTA DOS ITENS'!$O3384*'LISTA DOS ITENS'!$M3384</f>
        <v>1871.36</v>
      </c>
      <c r="Q3384" s="25">
        <v>935.68</v>
      </c>
      <c r="R3384" s="25">
        <f>'LISTA DOS ITENS'!$Q3384*'LISTA DOS ITENS'!$M3384</f>
        <v>1871.36</v>
      </c>
      <c r="S3384" s="56">
        <f>IF('LISTA DOS ITENS'!$P3384&gt;'LISTA DOS ITENS'!$R3384,'LISTA DOS ITENS'!$P3384,'LISTA DOS ITENS'!$R3384)</f>
        <v>1871.36</v>
      </c>
      <c r="T3384" s="25">
        <v>91.85880200006709</v>
      </c>
      <c r="U3384" s="25">
        <f>'LISTA DOS ITENS'!$T3384*'LISTA DOS ITENS'!$M3384</f>
        <v>183.717604</v>
      </c>
      <c r="V3384" s="56">
        <f t="array" ref="V3384">INDEX('RESUMO - LOTES E VMA'!$F$3:$F$181,MATCH('LISTA DOS ITENS'!$D3384,'RESUMO - LOTES E VMA'!$A$3:$A$181,0))</f>
        <v>11947.17427</v>
      </c>
      <c r="W3384" s="57">
        <f>'LISTA DOS ITENS'!$U3384/'LISTA DOS ITENS'!$V3384</f>
        <v>0.01537749428</v>
      </c>
      <c r="X3384" s="53" t="s">
        <v>53</v>
      </c>
      <c r="Y3384" s="53" t="s">
        <v>290</v>
      </c>
      <c r="Z3384" s="58" t="str">
        <f>'LISTA DOS ITENS'!$F3384&amp;"-"&amp;'LISTA DOS ITENS'!$H3384&amp;"-"&amp;'LISTA DOS ITENS'!$J3384&amp;"-"&amp;'LISTA DOS ITENS'!$K3384&amp;"-"&amp;'LISTA DOS ITENS'!$I3384</f>
        <v>10078773-2201-A026-CONS/NAC-</v>
      </c>
      <c r="AA3384" s="59" t="str">
        <f t="array" ref="AA3384">INDEX('RESUMO - LOTES E VMA'!$M$3:$M$181,MATCH('LISTA DOS ITENS'!$D3384,'RESUMO - LOTES E VMA'!$A$3:$A$181,0))</f>
        <v>Para Leilão</v>
      </c>
      <c r="AB3384" s="60">
        <f t="array" ref="AB3384">INDEX('RESUMO - LOTES E VMA'!$J$3:$J$181,MATCH('LISTA DOS ITENS'!$D3384,'RESUMO - LOTES E VMA'!$A$3:$A$181,0))</f>
        <v>0.05097018899</v>
      </c>
      <c r="AC3384" s="29" t="str">
        <f t="array" ref="AC3384">INDEX('RESUMO - LOTES E VMA'!$L$3:$L$181,MATCH('LISTA DOS ITENS'!$D3384,'RESUMO - LOTES E VMA'!$A$3:$A$181,0))</f>
        <v>1% do Valor de Comparação do VMA</v>
      </c>
      <c r="AD3384" s="53" t="str">
        <f>VLOOKUP(Tabela1[[#This Row],[Índice]],[1]Planilha1!$A:$A,1,0)</f>
        <v>#ERROR!</v>
      </c>
    </row>
    <row r="3385" ht="15.75" customHeight="1">
      <c r="A3385" s="52">
        <v>262402.0</v>
      </c>
      <c r="B3385" s="53" t="s">
        <v>70</v>
      </c>
      <c r="C3385" s="53" t="s">
        <v>71</v>
      </c>
      <c r="D3385" s="22">
        <v>207562.0</v>
      </c>
      <c r="E3385" s="53" t="s">
        <v>119</v>
      </c>
      <c r="F3385" s="54">
        <v>1.0339119E7</v>
      </c>
      <c r="G3385" s="53" t="s">
        <v>2229</v>
      </c>
      <c r="H3385" s="55">
        <v>2201.0</v>
      </c>
      <c r="I3385" s="55"/>
      <c r="J3385" s="55" t="s">
        <v>121</v>
      </c>
      <c r="K3385" s="53" t="s">
        <v>73</v>
      </c>
      <c r="L3385" s="53"/>
      <c r="M3385" s="53">
        <v>1.0</v>
      </c>
      <c r="N3385" s="53" t="s">
        <v>52</v>
      </c>
      <c r="O3385" s="25">
        <v>2.5</v>
      </c>
      <c r="P3385" s="25">
        <f>'LISTA DOS ITENS'!$O3385*'LISTA DOS ITENS'!$M3385</f>
        <v>2.5</v>
      </c>
      <c r="Q3385" s="25">
        <v>2.5</v>
      </c>
      <c r="R3385" s="25">
        <f>'LISTA DOS ITENS'!$Q3385*'LISTA DOS ITENS'!$M3385</f>
        <v>2.5</v>
      </c>
      <c r="S3385" s="56">
        <f>IF('LISTA DOS ITENS'!$P3385&gt;'LISTA DOS ITENS'!$R3385,'LISTA DOS ITENS'!$P3385,'LISTA DOS ITENS'!$R3385)</f>
        <v>2.5</v>
      </c>
      <c r="T3385" s="25">
        <v>0.12402945029054227</v>
      </c>
      <c r="U3385" s="25">
        <f>'LISTA DOS ITENS'!$T3385*'LISTA DOS ITENS'!$M3385</f>
        <v>0.1240294503</v>
      </c>
      <c r="V3385" s="56">
        <f t="array" ref="V3385">INDEX('RESUMO - LOTES E VMA'!$F$3:$F$181,MATCH('LISTA DOS ITENS'!$D3385,'RESUMO - LOTES E VMA'!$A$3:$A$181,0))</f>
        <v>11947.17427</v>
      </c>
      <c r="W3385" s="57">
        <f>'LISTA DOS ITENS'!$U3385/'LISTA DOS ITENS'!$V3385</f>
        <v>0.00001038148833</v>
      </c>
      <c r="X3385" s="53" t="s">
        <v>53</v>
      </c>
      <c r="Y3385" s="53" t="s">
        <v>290</v>
      </c>
      <c r="Z3385" s="58" t="str">
        <f>'LISTA DOS ITENS'!$F3385&amp;"-"&amp;'LISTA DOS ITENS'!$H3385&amp;"-"&amp;'LISTA DOS ITENS'!$J3385&amp;"-"&amp;'LISTA DOS ITENS'!$K3385&amp;"-"&amp;'LISTA DOS ITENS'!$I3385</f>
        <v>10339119-2201-A026-CONS/NAC-</v>
      </c>
      <c r="AA3385" s="59" t="str">
        <f t="array" ref="AA3385">INDEX('RESUMO - LOTES E VMA'!$M$3:$M$181,MATCH('LISTA DOS ITENS'!$D3385,'RESUMO - LOTES E VMA'!$A$3:$A$181,0))</f>
        <v>Para Leilão</v>
      </c>
      <c r="AB3385" s="60">
        <f t="array" ref="AB3385">INDEX('RESUMO - LOTES E VMA'!$J$3:$J$181,MATCH('LISTA DOS ITENS'!$D3385,'RESUMO - LOTES E VMA'!$A$3:$A$181,0))</f>
        <v>0.05097018899</v>
      </c>
      <c r="AC3385" s="29" t="str">
        <f t="array" ref="AC3385">INDEX('RESUMO - LOTES E VMA'!$L$3:$L$181,MATCH('LISTA DOS ITENS'!$D3385,'RESUMO - LOTES E VMA'!$A$3:$A$181,0))</f>
        <v>1% do Valor de Comparação do VMA</v>
      </c>
      <c r="AD3385" s="53" t="str">
        <f>VLOOKUP(Tabela1[[#This Row],[Índice]],[1]Planilha1!$A:$A,1,0)</f>
        <v>#ERROR!</v>
      </c>
    </row>
    <row r="3386" ht="15.75" customHeight="1">
      <c r="A3386" s="52">
        <v>262403.0</v>
      </c>
      <c r="B3386" s="53" t="s">
        <v>70</v>
      </c>
      <c r="C3386" s="53" t="s">
        <v>71</v>
      </c>
      <c r="D3386" s="22">
        <v>207562.0</v>
      </c>
      <c r="E3386" s="53" t="s">
        <v>119</v>
      </c>
      <c r="F3386" s="54">
        <v>1.0461771E7</v>
      </c>
      <c r="G3386" s="53" t="s">
        <v>2230</v>
      </c>
      <c r="H3386" s="55">
        <v>2201.0</v>
      </c>
      <c r="I3386" s="55"/>
      <c r="J3386" s="55" t="s">
        <v>121</v>
      </c>
      <c r="K3386" s="53" t="s">
        <v>80</v>
      </c>
      <c r="L3386" s="53"/>
      <c r="M3386" s="53">
        <v>8.0</v>
      </c>
      <c r="N3386" s="53" t="s">
        <v>52</v>
      </c>
      <c r="O3386" s="25">
        <v>268.78625</v>
      </c>
      <c r="P3386" s="25">
        <f>'LISTA DOS ITENS'!$O3386*'LISTA DOS ITENS'!$M3386</f>
        <v>2150.29</v>
      </c>
      <c r="Q3386" s="25">
        <v>268.79</v>
      </c>
      <c r="R3386" s="25">
        <f>'LISTA DOS ITENS'!$Q3386*'LISTA DOS ITENS'!$M3386</f>
        <v>2150.32</v>
      </c>
      <c r="S3386" s="56">
        <f>IF('LISTA DOS ITENS'!$P3386&gt;'LISTA DOS ITENS'!$R3386,'LISTA DOS ITENS'!$P3386,'LISTA DOS ITENS'!$R3386)</f>
        <v>2150.32</v>
      </c>
      <c r="T3386" s="25">
        <v>13.335150377437943</v>
      </c>
      <c r="U3386" s="25">
        <f>'LISTA DOS ITENS'!$T3386*'LISTA DOS ITENS'!$M3386</f>
        <v>106.681203</v>
      </c>
      <c r="V3386" s="56">
        <f t="array" ref="V3386">INDEX('RESUMO - LOTES E VMA'!$F$3:$F$181,MATCH('LISTA DOS ITENS'!$D3386,'RESUMO - LOTES E VMA'!$A$3:$A$181,0))</f>
        <v>11947.17427</v>
      </c>
      <c r="W3386" s="57">
        <f>'LISTA DOS ITENS'!$U3386/'LISTA DOS ITENS'!$V3386</f>
        <v>0.008929408798</v>
      </c>
      <c r="X3386" s="53" t="s">
        <v>53</v>
      </c>
      <c r="Y3386" s="53" t="s">
        <v>290</v>
      </c>
      <c r="Z3386" s="58" t="str">
        <f>'LISTA DOS ITENS'!$F3386&amp;"-"&amp;'LISTA DOS ITENS'!$H3386&amp;"-"&amp;'LISTA DOS ITENS'!$J3386&amp;"-"&amp;'LISTA DOS ITENS'!$K3386&amp;"-"&amp;'LISTA DOS ITENS'!$I3386</f>
        <v>10461771-2201-A026-IMOB/NAC-</v>
      </c>
      <c r="AA3386" s="59" t="str">
        <f t="array" ref="AA3386">INDEX('RESUMO - LOTES E VMA'!$M$3:$M$181,MATCH('LISTA DOS ITENS'!$D3386,'RESUMO - LOTES E VMA'!$A$3:$A$181,0))</f>
        <v>Para Leilão</v>
      </c>
      <c r="AB3386" s="60">
        <f t="array" ref="AB3386">INDEX('RESUMO - LOTES E VMA'!$J$3:$J$181,MATCH('LISTA DOS ITENS'!$D3386,'RESUMO - LOTES E VMA'!$A$3:$A$181,0))</f>
        <v>0.05097018899</v>
      </c>
      <c r="AC3386" s="29" t="str">
        <f t="array" ref="AC3386">INDEX('RESUMO - LOTES E VMA'!$L$3:$L$181,MATCH('LISTA DOS ITENS'!$D3386,'RESUMO - LOTES E VMA'!$A$3:$A$181,0))</f>
        <v>1% do Valor de Comparação do VMA</v>
      </c>
      <c r="AD3386" s="53" t="str">
        <f>VLOOKUP(Tabela1[[#This Row],[Índice]],[1]Planilha1!$A:$A,1,0)</f>
        <v>#ERROR!</v>
      </c>
    </row>
    <row r="3387" ht="15.75" customHeight="1">
      <c r="A3387" s="52">
        <v>262404.0</v>
      </c>
      <c r="B3387" s="53" t="s">
        <v>70</v>
      </c>
      <c r="C3387" s="53" t="s">
        <v>71</v>
      </c>
      <c r="D3387" s="22">
        <v>207562.0</v>
      </c>
      <c r="E3387" s="53" t="s">
        <v>119</v>
      </c>
      <c r="F3387" s="54">
        <v>1.0832818E7</v>
      </c>
      <c r="G3387" s="53" t="s">
        <v>2231</v>
      </c>
      <c r="H3387" s="55">
        <v>2201.0</v>
      </c>
      <c r="I3387" s="55"/>
      <c r="J3387" s="55" t="s">
        <v>121</v>
      </c>
      <c r="K3387" s="53" t="s">
        <v>80</v>
      </c>
      <c r="L3387" s="53"/>
      <c r="M3387" s="53">
        <v>2.0</v>
      </c>
      <c r="N3387" s="53" t="s">
        <v>52</v>
      </c>
      <c r="O3387" s="25">
        <v>177.62</v>
      </c>
      <c r="P3387" s="25">
        <f>'LISTA DOS ITENS'!$O3387*'LISTA DOS ITENS'!$M3387</f>
        <v>355.24</v>
      </c>
      <c r="Q3387" s="25">
        <v>177.62</v>
      </c>
      <c r="R3387" s="25">
        <f>'LISTA DOS ITENS'!$Q3387*'LISTA DOS ITENS'!$M3387</f>
        <v>355.24</v>
      </c>
      <c r="S3387" s="56">
        <f>IF('LISTA DOS ITENS'!$P3387&gt;'LISTA DOS ITENS'!$R3387,'LISTA DOS ITENS'!$P3387,'LISTA DOS ITENS'!$R3387)</f>
        <v>355.24</v>
      </c>
      <c r="T3387" s="25">
        <v>8.812044384242446</v>
      </c>
      <c r="U3387" s="25">
        <f>'LISTA DOS ITENS'!$T3387*'LISTA DOS ITENS'!$M3387</f>
        <v>17.62408877</v>
      </c>
      <c r="V3387" s="56">
        <f t="array" ref="V3387">INDEX('RESUMO - LOTES E VMA'!$F$3:$F$181,MATCH('LISTA DOS ITENS'!$D3387,'RESUMO - LOTES E VMA'!$A$3:$A$181,0))</f>
        <v>11947.17427</v>
      </c>
      <c r="W3387" s="57">
        <f>'LISTA DOS ITENS'!$U3387/'LISTA DOS ITENS'!$V3387</f>
        <v>0.001475167966</v>
      </c>
      <c r="X3387" s="53" t="s">
        <v>53</v>
      </c>
      <c r="Y3387" s="53" t="s">
        <v>290</v>
      </c>
      <c r="Z3387" s="58" t="str">
        <f>'LISTA DOS ITENS'!$F3387&amp;"-"&amp;'LISTA DOS ITENS'!$H3387&amp;"-"&amp;'LISTA DOS ITENS'!$J3387&amp;"-"&amp;'LISTA DOS ITENS'!$K3387&amp;"-"&amp;'LISTA DOS ITENS'!$I3387</f>
        <v>10832818-2201-A026-IMOB/NAC-</v>
      </c>
      <c r="AA3387" s="59" t="str">
        <f t="array" ref="AA3387">INDEX('RESUMO - LOTES E VMA'!$M$3:$M$181,MATCH('LISTA DOS ITENS'!$D3387,'RESUMO - LOTES E VMA'!$A$3:$A$181,0))</f>
        <v>Para Leilão</v>
      </c>
      <c r="AB3387" s="60">
        <f t="array" ref="AB3387">INDEX('RESUMO - LOTES E VMA'!$J$3:$J$181,MATCH('LISTA DOS ITENS'!$D3387,'RESUMO - LOTES E VMA'!$A$3:$A$181,0))</f>
        <v>0.05097018899</v>
      </c>
      <c r="AC3387" s="29" t="str">
        <f t="array" ref="AC3387">INDEX('RESUMO - LOTES E VMA'!$L$3:$L$181,MATCH('LISTA DOS ITENS'!$D3387,'RESUMO - LOTES E VMA'!$A$3:$A$181,0))</f>
        <v>1% do Valor de Comparação do VMA</v>
      </c>
      <c r="AD3387" s="53" t="str">
        <f>VLOOKUP(Tabela1[[#This Row],[Índice]],[1]Planilha1!$A:$A,1,0)</f>
        <v>#ERROR!</v>
      </c>
    </row>
    <row r="3388" ht="15.75" customHeight="1">
      <c r="A3388" s="52">
        <v>262405.0</v>
      </c>
      <c r="B3388" s="53" t="s">
        <v>70</v>
      </c>
      <c r="C3388" s="53" t="s">
        <v>71</v>
      </c>
      <c r="D3388" s="22">
        <v>207562.0</v>
      </c>
      <c r="E3388" s="53" t="s">
        <v>119</v>
      </c>
      <c r="F3388" s="54">
        <v>1.1019401E7</v>
      </c>
      <c r="G3388" s="53" t="s">
        <v>2232</v>
      </c>
      <c r="H3388" s="55">
        <v>2201.0</v>
      </c>
      <c r="I3388" s="55"/>
      <c r="J3388" s="55" t="s">
        <v>121</v>
      </c>
      <c r="K3388" s="53" t="s">
        <v>80</v>
      </c>
      <c r="L3388" s="53"/>
      <c r="M3388" s="53">
        <v>1.0</v>
      </c>
      <c r="N3388" s="53" t="s">
        <v>52</v>
      </c>
      <c r="O3388" s="25">
        <v>256.0</v>
      </c>
      <c r="P3388" s="25">
        <f>'LISTA DOS ITENS'!$O3388*'LISTA DOS ITENS'!$M3388</f>
        <v>256</v>
      </c>
      <c r="Q3388" s="25">
        <v>256.0</v>
      </c>
      <c r="R3388" s="25">
        <f>'LISTA DOS ITENS'!$Q3388*'LISTA DOS ITENS'!$M3388</f>
        <v>256</v>
      </c>
      <c r="S3388" s="56">
        <f>IF('LISTA DOS ITENS'!$P3388&gt;'LISTA DOS ITENS'!$R3388,'LISTA DOS ITENS'!$P3388,'LISTA DOS ITENS'!$R3388)</f>
        <v>256</v>
      </c>
      <c r="T3388" s="25">
        <v>12.700615709751528</v>
      </c>
      <c r="U3388" s="25">
        <f>'LISTA DOS ITENS'!$T3388*'LISTA DOS ITENS'!$M3388</f>
        <v>12.70061571</v>
      </c>
      <c r="V3388" s="56">
        <f t="array" ref="V3388">INDEX('RESUMO - LOTES E VMA'!$F$3:$F$181,MATCH('LISTA DOS ITENS'!$D3388,'RESUMO - LOTES E VMA'!$A$3:$A$181,0))</f>
        <v>11947.17427</v>
      </c>
      <c r="W3388" s="57">
        <f>'LISTA DOS ITENS'!$U3388/'LISTA DOS ITENS'!$V3388</f>
        <v>0.001063064405</v>
      </c>
      <c r="X3388" s="53" t="s">
        <v>53</v>
      </c>
      <c r="Y3388" s="53" t="s">
        <v>290</v>
      </c>
      <c r="Z3388" s="58" t="str">
        <f>'LISTA DOS ITENS'!$F3388&amp;"-"&amp;'LISTA DOS ITENS'!$H3388&amp;"-"&amp;'LISTA DOS ITENS'!$J3388&amp;"-"&amp;'LISTA DOS ITENS'!$K3388&amp;"-"&amp;'LISTA DOS ITENS'!$I3388</f>
        <v>11019401-2201-A026-IMOB/NAC-</v>
      </c>
      <c r="AA3388" s="59" t="str">
        <f t="array" ref="AA3388">INDEX('RESUMO - LOTES E VMA'!$M$3:$M$181,MATCH('LISTA DOS ITENS'!$D3388,'RESUMO - LOTES E VMA'!$A$3:$A$181,0))</f>
        <v>Para Leilão</v>
      </c>
      <c r="AB3388" s="60">
        <f t="array" ref="AB3388">INDEX('RESUMO - LOTES E VMA'!$J$3:$J$181,MATCH('LISTA DOS ITENS'!$D3388,'RESUMO - LOTES E VMA'!$A$3:$A$181,0))</f>
        <v>0.05097018899</v>
      </c>
      <c r="AC3388" s="29" t="str">
        <f t="array" ref="AC3388">INDEX('RESUMO - LOTES E VMA'!$L$3:$L$181,MATCH('LISTA DOS ITENS'!$D3388,'RESUMO - LOTES E VMA'!$A$3:$A$181,0))</f>
        <v>1% do Valor de Comparação do VMA</v>
      </c>
      <c r="AD3388" s="53" t="str">
        <f>VLOOKUP(Tabela1[[#This Row],[Índice]],[1]Planilha1!$A:$A,1,0)</f>
        <v>#ERROR!</v>
      </c>
    </row>
    <row r="3389" ht="15.75" customHeight="1">
      <c r="A3389" s="52">
        <v>262406.0</v>
      </c>
      <c r="B3389" s="53" t="s">
        <v>70</v>
      </c>
      <c r="C3389" s="53" t="s">
        <v>71</v>
      </c>
      <c r="D3389" s="22">
        <v>207562.0</v>
      </c>
      <c r="E3389" s="53" t="s">
        <v>119</v>
      </c>
      <c r="F3389" s="54">
        <v>1.0004192E7</v>
      </c>
      <c r="G3389" s="53" t="s">
        <v>2198</v>
      </c>
      <c r="H3389" s="55">
        <v>2101.0</v>
      </c>
      <c r="I3389" s="55"/>
      <c r="J3389" s="55" t="s">
        <v>134</v>
      </c>
      <c r="K3389" s="53" t="s">
        <v>51</v>
      </c>
      <c r="L3389" s="53"/>
      <c r="M3389" s="53">
        <v>2.0</v>
      </c>
      <c r="N3389" s="53" t="s">
        <v>52</v>
      </c>
      <c r="O3389" s="25">
        <v>0.01</v>
      </c>
      <c r="P3389" s="25">
        <f>'LISTA DOS ITENS'!$O3389*'LISTA DOS ITENS'!$M3389</f>
        <v>0.02</v>
      </c>
      <c r="Q3389" s="25">
        <v>25.6</v>
      </c>
      <c r="R3389" s="25">
        <f>'LISTA DOS ITENS'!$Q3389*'LISTA DOS ITENS'!$M3389</f>
        <v>51.2</v>
      </c>
      <c r="S3389" s="56">
        <f>IF('LISTA DOS ITENS'!$P3389&gt;'LISTA DOS ITENS'!$R3389,'LISTA DOS ITENS'!$P3389,'LISTA DOS ITENS'!$R3389)</f>
        <v>51.2</v>
      </c>
      <c r="T3389" s="25">
        <v>1.2700615709751528</v>
      </c>
      <c r="U3389" s="25">
        <f>'LISTA DOS ITENS'!$T3389*'LISTA DOS ITENS'!$M3389</f>
        <v>2.540123142</v>
      </c>
      <c r="V3389" s="56">
        <f t="array" ref="V3389">INDEX('RESUMO - LOTES E VMA'!$F$3:$F$181,MATCH('LISTA DOS ITENS'!$D3389,'RESUMO - LOTES E VMA'!$A$3:$A$181,0))</f>
        <v>11947.17427</v>
      </c>
      <c r="W3389" s="57">
        <f>'LISTA DOS ITENS'!$U3389/'LISTA DOS ITENS'!$V3389</f>
        <v>0.0002126128811</v>
      </c>
      <c r="X3389" s="53" t="s">
        <v>53</v>
      </c>
      <c r="Y3389" s="53" t="s">
        <v>290</v>
      </c>
      <c r="Z3389" s="58" t="str">
        <f>'LISTA DOS ITENS'!$F3389&amp;"-"&amp;'LISTA DOS ITENS'!$H3389&amp;"-"&amp;'LISTA DOS ITENS'!$J3389&amp;"-"&amp;'LISTA DOS ITENS'!$K3389&amp;"-"&amp;'LISTA DOS ITENS'!$I3389</f>
        <v>10004192-2101-R026-A RECUPER-</v>
      </c>
      <c r="AA3389" s="59" t="str">
        <f t="array" ref="AA3389">INDEX('RESUMO - LOTES E VMA'!$M$3:$M$181,MATCH('LISTA DOS ITENS'!$D3389,'RESUMO - LOTES E VMA'!$A$3:$A$181,0))</f>
        <v>Para Leilão</v>
      </c>
      <c r="AB3389" s="60">
        <f t="array" ref="AB3389">INDEX('RESUMO - LOTES E VMA'!$J$3:$J$181,MATCH('LISTA DOS ITENS'!$D3389,'RESUMO - LOTES E VMA'!$A$3:$A$181,0))</f>
        <v>0.05097018899</v>
      </c>
      <c r="AC3389" s="29" t="str">
        <f t="array" ref="AC3389">INDEX('RESUMO - LOTES E VMA'!$L$3:$L$181,MATCH('LISTA DOS ITENS'!$D3389,'RESUMO - LOTES E VMA'!$A$3:$A$181,0))</f>
        <v>1% do Valor de Comparação do VMA</v>
      </c>
      <c r="AD3389" s="53" t="str">
        <f>VLOOKUP(Tabela1[[#This Row],[Índice]],[1]Planilha1!$A:$A,1,0)</f>
        <v>#ERROR!</v>
      </c>
    </row>
    <row r="3390" ht="15.75" customHeight="1">
      <c r="A3390" s="52">
        <v>262407.0</v>
      </c>
      <c r="B3390" s="53" t="s">
        <v>70</v>
      </c>
      <c r="C3390" s="53" t="s">
        <v>71</v>
      </c>
      <c r="D3390" s="22">
        <v>207562.0</v>
      </c>
      <c r="E3390" s="53" t="s">
        <v>119</v>
      </c>
      <c r="F3390" s="54">
        <v>1.0004192E7</v>
      </c>
      <c r="G3390" s="53" t="s">
        <v>2198</v>
      </c>
      <c r="H3390" s="55">
        <v>2101.0</v>
      </c>
      <c r="I3390" s="55"/>
      <c r="J3390" s="55" t="s">
        <v>134</v>
      </c>
      <c r="K3390" s="53" t="s">
        <v>73</v>
      </c>
      <c r="L3390" s="53"/>
      <c r="M3390" s="53">
        <v>1.0</v>
      </c>
      <c r="N3390" s="53" t="s">
        <v>52</v>
      </c>
      <c r="O3390" s="25">
        <v>25.6</v>
      </c>
      <c r="P3390" s="25">
        <f>'LISTA DOS ITENS'!$O3390*'LISTA DOS ITENS'!$M3390</f>
        <v>25.6</v>
      </c>
      <c r="Q3390" s="25">
        <v>25.6</v>
      </c>
      <c r="R3390" s="25">
        <f>'LISTA DOS ITENS'!$Q3390*'LISTA DOS ITENS'!$M3390</f>
        <v>25.6</v>
      </c>
      <c r="S3390" s="56">
        <f>IF('LISTA DOS ITENS'!$P3390&gt;'LISTA DOS ITENS'!$R3390,'LISTA DOS ITENS'!$P3390,'LISTA DOS ITENS'!$R3390)</f>
        <v>25.6</v>
      </c>
      <c r="T3390" s="25">
        <v>1.2700615709751528</v>
      </c>
      <c r="U3390" s="25">
        <f>'LISTA DOS ITENS'!$T3390*'LISTA DOS ITENS'!$M3390</f>
        <v>1.270061571</v>
      </c>
      <c r="V3390" s="56">
        <f t="array" ref="V3390">INDEX('RESUMO - LOTES E VMA'!$F$3:$F$181,MATCH('LISTA DOS ITENS'!$D3390,'RESUMO - LOTES E VMA'!$A$3:$A$181,0))</f>
        <v>11947.17427</v>
      </c>
      <c r="W3390" s="57">
        <f>'LISTA DOS ITENS'!$U3390/'LISTA DOS ITENS'!$V3390</f>
        <v>0.0001063064405</v>
      </c>
      <c r="X3390" s="53" t="s">
        <v>53</v>
      </c>
      <c r="Y3390" s="53" t="s">
        <v>290</v>
      </c>
      <c r="Z3390" s="58" t="str">
        <f>'LISTA DOS ITENS'!$F3390&amp;"-"&amp;'LISTA DOS ITENS'!$H3390&amp;"-"&amp;'LISTA DOS ITENS'!$J3390&amp;"-"&amp;'LISTA DOS ITENS'!$K3390&amp;"-"&amp;'LISTA DOS ITENS'!$I3390</f>
        <v>10004192-2101-R026-CONS/NAC-</v>
      </c>
      <c r="AA3390" s="59" t="str">
        <f t="array" ref="AA3390">INDEX('RESUMO - LOTES E VMA'!$M$3:$M$181,MATCH('LISTA DOS ITENS'!$D3390,'RESUMO - LOTES E VMA'!$A$3:$A$181,0))</f>
        <v>Para Leilão</v>
      </c>
      <c r="AB3390" s="60">
        <f t="array" ref="AB3390">INDEX('RESUMO - LOTES E VMA'!$J$3:$J$181,MATCH('LISTA DOS ITENS'!$D3390,'RESUMO - LOTES E VMA'!$A$3:$A$181,0))</f>
        <v>0.05097018899</v>
      </c>
      <c r="AC3390" s="29" t="str">
        <f t="array" ref="AC3390">INDEX('RESUMO - LOTES E VMA'!$L$3:$L$181,MATCH('LISTA DOS ITENS'!$D3390,'RESUMO - LOTES E VMA'!$A$3:$A$181,0))</f>
        <v>1% do Valor de Comparação do VMA</v>
      </c>
      <c r="AD3390" s="53" t="str">
        <f>VLOOKUP(Tabela1[[#This Row],[Índice]],[1]Planilha1!$A:$A,1,0)</f>
        <v>#ERROR!</v>
      </c>
    </row>
    <row r="3391" ht="15.75" customHeight="1">
      <c r="A3391" s="52">
        <v>262408.0</v>
      </c>
      <c r="B3391" s="53" t="s">
        <v>70</v>
      </c>
      <c r="C3391" s="53" t="s">
        <v>71</v>
      </c>
      <c r="D3391" s="22">
        <v>207562.0</v>
      </c>
      <c r="E3391" s="53" t="s">
        <v>119</v>
      </c>
      <c r="F3391" s="54">
        <v>1.0004205E7</v>
      </c>
      <c r="G3391" s="53" t="s">
        <v>2233</v>
      </c>
      <c r="H3391" s="55">
        <v>2101.0</v>
      </c>
      <c r="I3391" s="55"/>
      <c r="J3391" s="55" t="s">
        <v>134</v>
      </c>
      <c r="K3391" s="53" t="s">
        <v>51</v>
      </c>
      <c r="L3391" s="53"/>
      <c r="M3391" s="53">
        <v>8.0</v>
      </c>
      <c r="N3391" s="53" t="s">
        <v>52</v>
      </c>
      <c r="O3391" s="25">
        <v>0.01</v>
      </c>
      <c r="P3391" s="25">
        <f>'LISTA DOS ITENS'!$O3391*'LISTA DOS ITENS'!$M3391</f>
        <v>0.08</v>
      </c>
      <c r="Q3391" s="25">
        <v>646.14</v>
      </c>
      <c r="R3391" s="25">
        <f>'LISTA DOS ITENS'!$Q3391*'LISTA DOS ITENS'!$M3391</f>
        <v>5169.12</v>
      </c>
      <c r="S3391" s="56">
        <f>IF('LISTA DOS ITENS'!$P3391&gt;'LISTA DOS ITENS'!$R3391,'LISTA DOS ITENS'!$P3391,'LISTA DOS ITENS'!$R3391)</f>
        <v>5169.12</v>
      </c>
      <c r="T3391" s="25">
        <v>32.05615560429239</v>
      </c>
      <c r="U3391" s="25">
        <f>'LISTA DOS ITENS'!$T3391*'LISTA DOS ITENS'!$M3391</f>
        <v>256.4492448</v>
      </c>
      <c r="V3391" s="56">
        <f t="array" ref="V3391">INDEX('RESUMO - LOTES E VMA'!$F$3:$F$181,MATCH('LISTA DOS ITENS'!$D3391,'RESUMO - LOTES E VMA'!$A$3:$A$181,0))</f>
        <v>11947.17427</v>
      </c>
      <c r="W3391" s="57">
        <f>'LISTA DOS ITENS'!$U3391/'LISTA DOS ITENS'!$V3391</f>
        <v>0.02146526359</v>
      </c>
      <c r="X3391" s="53" t="s">
        <v>53</v>
      </c>
      <c r="Y3391" s="53" t="s">
        <v>290</v>
      </c>
      <c r="Z3391" s="58" t="str">
        <f>'LISTA DOS ITENS'!$F3391&amp;"-"&amp;'LISTA DOS ITENS'!$H3391&amp;"-"&amp;'LISTA DOS ITENS'!$J3391&amp;"-"&amp;'LISTA DOS ITENS'!$K3391&amp;"-"&amp;'LISTA DOS ITENS'!$I3391</f>
        <v>10004205-2101-R026-A RECUPER-</v>
      </c>
      <c r="AA3391" s="59" t="str">
        <f t="array" ref="AA3391">INDEX('RESUMO - LOTES E VMA'!$M$3:$M$181,MATCH('LISTA DOS ITENS'!$D3391,'RESUMO - LOTES E VMA'!$A$3:$A$181,0))</f>
        <v>Para Leilão</v>
      </c>
      <c r="AB3391" s="60">
        <f t="array" ref="AB3391">INDEX('RESUMO - LOTES E VMA'!$J$3:$J$181,MATCH('LISTA DOS ITENS'!$D3391,'RESUMO - LOTES E VMA'!$A$3:$A$181,0))</f>
        <v>0.05097018899</v>
      </c>
      <c r="AC3391" s="29" t="str">
        <f t="array" ref="AC3391">INDEX('RESUMO - LOTES E VMA'!$L$3:$L$181,MATCH('LISTA DOS ITENS'!$D3391,'RESUMO - LOTES E VMA'!$A$3:$A$181,0))</f>
        <v>1% do Valor de Comparação do VMA</v>
      </c>
      <c r="AD3391" s="53" t="str">
        <f>VLOOKUP(Tabela1[[#This Row],[Índice]],[1]Planilha1!$A:$A,1,0)</f>
        <v>#ERROR!</v>
      </c>
    </row>
    <row r="3392" ht="15.75" customHeight="1">
      <c r="A3392" s="52">
        <v>262409.0</v>
      </c>
      <c r="B3392" s="53" t="s">
        <v>70</v>
      </c>
      <c r="C3392" s="53" t="s">
        <v>71</v>
      </c>
      <c r="D3392" s="22">
        <v>207562.0</v>
      </c>
      <c r="E3392" s="53" t="s">
        <v>119</v>
      </c>
      <c r="F3392" s="54">
        <v>1.0004212E7</v>
      </c>
      <c r="G3392" s="53" t="s">
        <v>2234</v>
      </c>
      <c r="H3392" s="55">
        <v>2101.0</v>
      </c>
      <c r="I3392" s="55"/>
      <c r="J3392" s="55" t="s">
        <v>134</v>
      </c>
      <c r="K3392" s="53" t="s">
        <v>51</v>
      </c>
      <c r="L3392" s="53"/>
      <c r="M3392" s="53">
        <v>16.0</v>
      </c>
      <c r="N3392" s="53" t="s">
        <v>52</v>
      </c>
      <c r="O3392" s="25">
        <v>0.268125</v>
      </c>
      <c r="P3392" s="25">
        <f>'LISTA DOS ITENS'!$O3392*'LISTA DOS ITENS'!$M3392</f>
        <v>4.29</v>
      </c>
      <c r="Q3392" s="25">
        <v>161.29</v>
      </c>
      <c r="R3392" s="25">
        <f>'LISTA DOS ITENS'!$Q3392*'LISTA DOS ITENS'!$M3392</f>
        <v>2580.64</v>
      </c>
      <c r="S3392" s="56">
        <f>IF('LISTA DOS ITENS'!$P3392&gt;'LISTA DOS ITENS'!$R3392,'LISTA DOS ITENS'!$P3392,'LISTA DOS ITENS'!$R3392)</f>
        <v>2580.64</v>
      </c>
      <c r="T3392" s="25">
        <v>8.001884014944624</v>
      </c>
      <c r="U3392" s="25">
        <f>'LISTA DOS ITENS'!$T3392*'LISTA DOS ITENS'!$M3392</f>
        <v>128.0301442</v>
      </c>
      <c r="V3392" s="56">
        <f t="array" ref="V3392">INDEX('RESUMO - LOTES E VMA'!$F$3:$F$181,MATCH('LISTA DOS ITENS'!$D3392,'RESUMO - LOTES E VMA'!$A$3:$A$181,0))</f>
        <v>11947.17427</v>
      </c>
      <c r="W3392" s="57">
        <f>'LISTA DOS ITENS'!$U3392/'LISTA DOS ITENS'!$V3392</f>
        <v>0.01071635362</v>
      </c>
      <c r="X3392" s="53" t="s">
        <v>53</v>
      </c>
      <c r="Y3392" s="53" t="s">
        <v>290</v>
      </c>
      <c r="Z3392" s="58" t="str">
        <f>'LISTA DOS ITENS'!$F3392&amp;"-"&amp;'LISTA DOS ITENS'!$H3392&amp;"-"&amp;'LISTA DOS ITENS'!$J3392&amp;"-"&amp;'LISTA DOS ITENS'!$K3392&amp;"-"&amp;'LISTA DOS ITENS'!$I3392</f>
        <v>10004212-2101-R026-A RECUPER-</v>
      </c>
      <c r="AA3392" s="59" t="str">
        <f t="array" ref="AA3392">INDEX('RESUMO - LOTES E VMA'!$M$3:$M$181,MATCH('LISTA DOS ITENS'!$D3392,'RESUMO - LOTES E VMA'!$A$3:$A$181,0))</f>
        <v>Para Leilão</v>
      </c>
      <c r="AB3392" s="60">
        <f t="array" ref="AB3392">INDEX('RESUMO - LOTES E VMA'!$J$3:$J$181,MATCH('LISTA DOS ITENS'!$D3392,'RESUMO - LOTES E VMA'!$A$3:$A$181,0))</f>
        <v>0.05097018899</v>
      </c>
      <c r="AC3392" s="29" t="str">
        <f t="array" ref="AC3392">INDEX('RESUMO - LOTES E VMA'!$L$3:$L$181,MATCH('LISTA DOS ITENS'!$D3392,'RESUMO - LOTES E VMA'!$A$3:$A$181,0))</f>
        <v>1% do Valor de Comparação do VMA</v>
      </c>
      <c r="AD3392" s="53" t="str">
        <f>VLOOKUP(Tabela1[[#This Row],[Índice]],[1]Planilha1!$A:$A,1,0)</f>
        <v>#ERROR!</v>
      </c>
    </row>
    <row r="3393" ht="15.75" customHeight="1">
      <c r="A3393" s="52">
        <v>262410.0</v>
      </c>
      <c r="B3393" s="53" t="s">
        <v>70</v>
      </c>
      <c r="C3393" s="53" t="s">
        <v>71</v>
      </c>
      <c r="D3393" s="22">
        <v>207562.0</v>
      </c>
      <c r="E3393" s="53" t="s">
        <v>119</v>
      </c>
      <c r="F3393" s="54">
        <v>1.0004219E7</v>
      </c>
      <c r="G3393" s="53" t="s">
        <v>2203</v>
      </c>
      <c r="H3393" s="55">
        <v>2101.0</v>
      </c>
      <c r="I3393" s="55"/>
      <c r="J3393" s="55" t="s">
        <v>134</v>
      </c>
      <c r="K3393" s="53" t="s">
        <v>51</v>
      </c>
      <c r="L3393" s="53"/>
      <c r="M3393" s="53">
        <v>3.0</v>
      </c>
      <c r="N3393" s="53" t="s">
        <v>52</v>
      </c>
      <c r="O3393" s="25">
        <v>0.01</v>
      </c>
      <c r="P3393" s="25">
        <f>'LISTA DOS ITENS'!$O3393*'LISTA DOS ITENS'!$M3393</f>
        <v>0.03</v>
      </c>
      <c r="Q3393" s="25">
        <v>161.49</v>
      </c>
      <c r="R3393" s="25">
        <f>'LISTA DOS ITENS'!$Q3393*'LISTA DOS ITENS'!$M3393</f>
        <v>484.47</v>
      </c>
      <c r="S3393" s="56">
        <f>IF('LISTA DOS ITENS'!$P3393&gt;'LISTA DOS ITENS'!$R3393,'LISTA DOS ITENS'!$P3393,'LISTA DOS ITENS'!$R3393)</f>
        <v>484.47</v>
      </c>
      <c r="T3393" s="25">
        <v>8.011806370967868</v>
      </c>
      <c r="U3393" s="25">
        <f>'LISTA DOS ITENS'!$T3393*'LISTA DOS ITENS'!$M3393</f>
        <v>24.03541911</v>
      </c>
      <c r="V3393" s="56">
        <f t="array" ref="V3393">INDEX('RESUMO - LOTES E VMA'!$F$3:$F$181,MATCH('LISTA DOS ITENS'!$D3393,'RESUMO - LOTES E VMA'!$A$3:$A$181,0))</f>
        <v>11947.17427</v>
      </c>
      <c r="W3393" s="57">
        <f>'LISTA DOS ITENS'!$U3393/'LISTA DOS ITENS'!$V3393</f>
        <v>0.002011807861</v>
      </c>
      <c r="X3393" s="53" t="s">
        <v>53</v>
      </c>
      <c r="Y3393" s="53" t="s">
        <v>290</v>
      </c>
      <c r="Z3393" s="58" t="str">
        <f>'LISTA DOS ITENS'!$F3393&amp;"-"&amp;'LISTA DOS ITENS'!$H3393&amp;"-"&amp;'LISTA DOS ITENS'!$J3393&amp;"-"&amp;'LISTA DOS ITENS'!$K3393&amp;"-"&amp;'LISTA DOS ITENS'!$I3393</f>
        <v>10004219-2101-R026-A RECUPER-</v>
      </c>
      <c r="AA3393" s="59" t="str">
        <f t="array" ref="AA3393">INDEX('RESUMO - LOTES E VMA'!$M$3:$M$181,MATCH('LISTA DOS ITENS'!$D3393,'RESUMO - LOTES E VMA'!$A$3:$A$181,0))</f>
        <v>Para Leilão</v>
      </c>
      <c r="AB3393" s="60">
        <f t="array" ref="AB3393">INDEX('RESUMO - LOTES E VMA'!$J$3:$J$181,MATCH('LISTA DOS ITENS'!$D3393,'RESUMO - LOTES E VMA'!$A$3:$A$181,0))</f>
        <v>0.05097018899</v>
      </c>
      <c r="AC3393" s="29" t="str">
        <f t="array" ref="AC3393">INDEX('RESUMO - LOTES E VMA'!$L$3:$L$181,MATCH('LISTA DOS ITENS'!$D3393,'RESUMO - LOTES E VMA'!$A$3:$A$181,0))</f>
        <v>1% do Valor de Comparação do VMA</v>
      </c>
      <c r="AD3393" s="53" t="str">
        <f>VLOOKUP(Tabela1[[#This Row],[Índice]],[1]Planilha1!$A:$A,1,0)</f>
        <v>#ERROR!</v>
      </c>
    </row>
    <row r="3394" ht="15.75" customHeight="1">
      <c r="A3394" s="52">
        <v>262411.0</v>
      </c>
      <c r="B3394" s="53" t="s">
        <v>70</v>
      </c>
      <c r="C3394" s="53" t="s">
        <v>71</v>
      </c>
      <c r="D3394" s="22">
        <v>207562.0</v>
      </c>
      <c r="E3394" s="53" t="s">
        <v>119</v>
      </c>
      <c r="F3394" s="54">
        <v>1.0004224E7</v>
      </c>
      <c r="G3394" s="53" t="s">
        <v>2235</v>
      </c>
      <c r="H3394" s="55">
        <v>2101.0</v>
      </c>
      <c r="I3394" s="55" t="s">
        <v>1999</v>
      </c>
      <c r="J3394" s="55" t="s">
        <v>134</v>
      </c>
      <c r="K3394" s="53" t="s">
        <v>51</v>
      </c>
      <c r="L3394" s="53"/>
      <c r="M3394" s="53">
        <v>1.0</v>
      </c>
      <c r="N3394" s="53" t="s">
        <v>52</v>
      </c>
      <c r="O3394" s="25">
        <v>0.01</v>
      </c>
      <c r="P3394" s="25">
        <f>'LISTA DOS ITENS'!$O3394*'LISTA DOS ITENS'!$M3394</f>
        <v>0.01</v>
      </c>
      <c r="Q3394" s="25">
        <v>274.36</v>
      </c>
      <c r="R3394" s="25">
        <f>'LISTA DOS ITENS'!$Q3394*'LISTA DOS ITENS'!$M3394</f>
        <v>274.36</v>
      </c>
      <c r="S3394" s="56">
        <f>IF('LISTA DOS ITENS'!$P3394&gt;'LISTA DOS ITENS'!$R3394,'LISTA DOS ITENS'!$P3394,'LISTA DOS ITENS'!$R3394)</f>
        <v>274.36</v>
      </c>
      <c r="T3394" s="25">
        <v>13.611487992685271</v>
      </c>
      <c r="U3394" s="25">
        <f>'LISTA DOS ITENS'!$T3394*'LISTA DOS ITENS'!$M3394</f>
        <v>13.61148799</v>
      </c>
      <c r="V3394" s="56">
        <f t="array" ref="V3394">INDEX('RESUMO - LOTES E VMA'!$F$3:$F$181,MATCH('LISTA DOS ITENS'!$D3394,'RESUMO - LOTES E VMA'!$A$3:$A$181,0))</f>
        <v>11947.17427</v>
      </c>
      <c r="W3394" s="57">
        <f>'LISTA DOS ITENS'!$U3394/'LISTA DOS ITENS'!$V3394</f>
        <v>0.001139306056</v>
      </c>
      <c r="X3394" s="53" t="s">
        <v>53</v>
      </c>
      <c r="Y3394" s="53" t="s">
        <v>290</v>
      </c>
      <c r="Z3394" s="58" t="str">
        <f>'LISTA DOS ITENS'!$F3394&amp;"-"&amp;'LISTA DOS ITENS'!$H3394&amp;"-"&amp;'LISTA DOS ITENS'!$J3394&amp;"-"&amp;'LISTA DOS ITENS'!$K3394&amp;"-"&amp;'LISTA DOS ITENS'!$I3394</f>
        <v>10004224-2101-R026-A RECUPER-OP-3534-20-735-MRP</v>
      </c>
      <c r="AA3394" s="59" t="str">
        <f t="array" ref="AA3394">INDEX('RESUMO - LOTES E VMA'!$M$3:$M$181,MATCH('LISTA DOS ITENS'!$D3394,'RESUMO - LOTES E VMA'!$A$3:$A$181,0))</f>
        <v>Para Leilão</v>
      </c>
      <c r="AB3394" s="60">
        <f t="array" ref="AB3394">INDEX('RESUMO - LOTES E VMA'!$J$3:$J$181,MATCH('LISTA DOS ITENS'!$D3394,'RESUMO - LOTES E VMA'!$A$3:$A$181,0))</f>
        <v>0.05097018899</v>
      </c>
      <c r="AC3394" s="29" t="str">
        <f t="array" ref="AC3394">INDEX('RESUMO - LOTES E VMA'!$L$3:$L$181,MATCH('LISTA DOS ITENS'!$D3394,'RESUMO - LOTES E VMA'!$A$3:$A$181,0))</f>
        <v>1% do Valor de Comparação do VMA</v>
      </c>
      <c r="AD3394" s="53" t="str">
        <f>VLOOKUP(Tabela1[[#This Row],[Índice]],[1]Planilha1!$A:$A,1,0)</f>
        <v>#ERROR!</v>
      </c>
    </row>
    <row r="3395" ht="15.75" customHeight="1">
      <c r="A3395" s="52">
        <v>262412.0</v>
      </c>
      <c r="B3395" s="53" t="s">
        <v>70</v>
      </c>
      <c r="C3395" s="53" t="s">
        <v>71</v>
      </c>
      <c r="D3395" s="22">
        <v>207562.0</v>
      </c>
      <c r="E3395" s="53" t="s">
        <v>119</v>
      </c>
      <c r="F3395" s="54">
        <v>1.0012703E7</v>
      </c>
      <c r="G3395" s="53" t="s">
        <v>2236</v>
      </c>
      <c r="H3395" s="55">
        <v>2101.0</v>
      </c>
      <c r="I3395" s="55"/>
      <c r="J3395" s="55" t="s">
        <v>134</v>
      </c>
      <c r="K3395" s="53" t="s">
        <v>51</v>
      </c>
      <c r="L3395" s="53"/>
      <c r="M3395" s="53">
        <v>9.0</v>
      </c>
      <c r="N3395" s="53" t="s">
        <v>52</v>
      </c>
      <c r="O3395" s="25">
        <v>0.0011111111111111111</v>
      </c>
      <c r="P3395" s="25">
        <f>'LISTA DOS ITENS'!$O3395*'LISTA DOS ITENS'!$M3395</f>
        <v>0.01</v>
      </c>
      <c r="Q3395" s="25">
        <v>675.74</v>
      </c>
      <c r="R3395" s="25">
        <f>'LISTA DOS ITENS'!$Q3395*'LISTA DOS ITENS'!$M3395</f>
        <v>6081.66</v>
      </c>
      <c r="S3395" s="56">
        <f>IF('LISTA DOS ITENS'!$P3395&gt;'LISTA DOS ITENS'!$R3395,'LISTA DOS ITENS'!$P3395,'LISTA DOS ITENS'!$R3395)</f>
        <v>6081.66</v>
      </c>
      <c r="T3395" s="25">
        <v>33.524664295732414</v>
      </c>
      <c r="U3395" s="25">
        <f>'LISTA DOS ITENS'!$T3395*'LISTA DOS ITENS'!$M3395</f>
        <v>301.7219787</v>
      </c>
      <c r="V3395" s="56">
        <f t="array" ref="V3395">INDEX('RESUMO - LOTES E VMA'!$F$3:$F$181,MATCH('LISTA DOS ITENS'!$D3395,'RESUMO - LOTES E VMA'!$A$3:$A$181,0))</f>
        <v>11947.17427</v>
      </c>
      <c r="W3395" s="57">
        <f>'LISTA DOS ITENS'!$U3395/'LISTA DOS ITENS'!$V3395</f>
        <v>0.02525467294</v>
      </c>
      <c r="X3395" s="53" t="s">
        <v>53</v>
      </c>
      <c r="Y3395" s="53" t="s">
        <v>290</v>
      </c>
      <c r="Z3395" s="58" t="str">
        <f>'LISTA DOS ITENS'!$F3395&amp;"-"&amp;'LISTA DOS ITENS'!$H3395&amp;"-"&amp;'LISTA DOS ITENS'!$J3395&amp;"-"&amp;'LISTA DOS ITENS'!$K3395&amp;"-"&amp;'LISTA DOS ITENS'!$I3395</f>
        <v>10012703-2101-R026-A RECUPER-</v>
      </c>
      <c r="AA3395" s="59" t="str">
        <f t="array" ref="AA3395">INDEX('RESUMO - LOTES E VMA'!$M$3:$M$181,MATCH('LISTA DOS ITENS'!$D3395,'RESUMO - LOTES E VMA'!$A$3:$A$181,0))</f>
        <v>Para Leilão</v>
      </c>
      <c r="AB3395" s="60">
        <f t="array" ref="AB3395">INDEX('RESUMO - LOTES E VMA'!$J$3:$J$181,MATCH('LISTA DOS ITENS'!$D3395,'RESUMO - LOTES E VMA'!$A$3:$A$181,0))</f>
        <v>0.05097018899</v>
      </c>
      <c r="AC3395" s="29" t="str">
        <f t="array" ref="AC3395">INDEX('RESUMO - LOTES E VMA'!$L$3:$L$181,MATCH('LISTA DOS ITENS'!$D3395,'RESUMO - LOTES E VMA'!$A$3:$A$181,0))</f>
        <v>1% do Valor de Comparação do VMA</v>
      </c>
      <c r="AD3395" s="53" t="str">
        <f>VLOOKUP(Tabela1[[#This Row],[Índice]],[1]Planilha1!$A:$A,1,0)</f>
        <v>#ERROR!</v>
      </c>
    </row>
    <row r="3396" ht="15.75" customHeight="1">
      <c r="A3396" s="52">
        <v>262422.0</v>
      </c>
      <c r="B3396" s="53" t="s">
        <v>70</v>
      </c>
      <c r="C3396" s="53" t="s">
        <v>71</v>
      </c>
      <c r="D3396" s="22">
        <v>207565.0</v>
      </c>
      <c r="E3396" s="53" t="s">
        <v>119</v>
      </c>
      <c r="F3396" s="54">
        <v>1.08601E7</v>
      </c>
      <c r="G3396" s="53" t="s">
        <v>2237</v>
      </c>
      <c r="H3396" s="55">
        <v>2101.0</v>
      </c>
      <c r="I3396" s="55" t="s">
        <v>1773</v>
      </c>
      <c r="J3396" s="55" t="s">
        <v>126</v>
      </c>
      <c r="K3396" s="53" t="s">
        <v>122</v>
      </c>
      <c r="L3396" s="53"/>
      <c r="M3396" s="53">
        <v>1.0</v>
      </c>
      <c r="N3396" s="53" t="s">
        <v>52</v>
      </c>
      <c r="O3396" s="25">
        <v>400.03</v>
      </c>
      <c r="P3396" s="25">
        <f>'LISTA DOS ITENS'!$O3396*'LISTA DOS ITENS'!$M3396</f>
        <v>400.03</v>
      </c>
      <c r="Q3396" s="25">
        <v>796.45</v>
      </c>
      <c r="R3396" s="25">
        <f>'LISTA DOS ITENS'!$Q3396*'LISTA DOS ITENS'!$M3396</f>
        <v>796.45</v>
      </c>
      <c r="S3396" s="56">
        <f>IF('LISTA DOS ITENS'!$P3396&gt;'LISTA DOS ITENS'!$R3396,'LISTA DOS ITENS'!$P3396,'LISTA DOS ITENS'!$R3396)</f>
        <v>796.45</v>
      </c>
      <c r="T3396" s="25">
        <v>43.6299056359031</v>
      </c>
      <c r="U3396" s="25">
        <f>'LISTA DOS ITENS'!$T3396*'LISTA DOS ITENS'!$M3396</f>
        <v>43.62990564</v>
      </c>
      <c r="V3396" s="56">
        <f t="array" ref="V3396">INDEX('RESUMO - LOTES E VMA'!$F$3:$F$181,MATCH('LISTA DOS ITENS'!$D3396,'RESUMO - LOTES E VMA'!$A$3:$A$181,0))</f>
        <v>3817.356741</v>
      </c>
      <c r="W3396" s="57">
        <f>'LISTA DOS ITENS'!$U3396/'LISTA DOS ITENS'!$V3396</f>
        <v>0.01142934984</v>
      </c>
      <c r="X3396" s="53" t="s">
        <v>53</v>
      </c>
      <c r="Y3396" s="53" t="s">
        <v>290</v>
      </c>
      <c r="Z3396" s="58" t="str">
        <f>'LISTA DOS ITENS'!$F3396&amp;"-"&amp;'LISTA DOS ITENS'!$H3396&amp;"-"&amp;'LISTA DOS ITENS'!$J3396&amp;"-"&amp;'LISTA DOS ITENS'!$K3396&amp;"-"&amp;'LISTA DOS ITENS'!$I3396</f>
        <v>10860100-2101-0026-IMOB/IAMN-IN-3517-11-001-MRP</v>
      </c>
      <c r="AA3396" s="59" t="str">
        <f t="array" ref="AA3396">INDEX('RESUMO - LOTES E VMA'!$M$3:$M$181,MATCH('LISTA DOS ITENS'!$D3396,'RESUMO - LOTES E VMA'!$A$3:$A$181,0))</f>
        <v>Para Leilão</v>
      </c>
      <c r="AB3396" s="60">
        <f t="array" ref="AB3396">INDEX('RESUMO - LOTES E VMA'!$J$3:$J$181,MATCH('LISTA DOS ITENS'!$D3396,'RESUMO - LOTES E VMA'!$A$3:$A$181,0))</f>
        <v>0.05022221285</v>
      </c>
      <c r="AC3396" s="29" t="str">
        <f t="array" ref="AC3396">INDEX('RESUMO - LOTES E VMA'!$L$3:$L$181,MATCH('LISTA DOS ITENS'!$D3396,'RESUMO - LOTES E VMA'!$A$3:$A$181,0))</f>
        <v>1% do Valor de Comparação do VMA</v>
      </c>
      <c r="AD3396" s="53" t="str">
        <f>VLOOKUP(Tabela1[[#This Row],[Índice]],[1]Planilha1!$A:$A,1,0)</f>
        <v>#ERROR!</v>
      </c>
    </row>
    <row r="3397" ht="15.75" customHeight="1">
      <c r="A3397" s="52">
        <v>262423.0</v>
      </c>
      <c r="B3397" s="53" t="s">
        <v>70</v>
      </c>
      <c r="C3397" s="53" t="s">
        <v>71</v>
      </c>
      <c r="D3397" s="22">
        <v>207565.0</v>
      </c>
      <c r="E3397" s="53" t="s">
        <v>119</v>
      </c>
      <c r="F3397" s="54">
        <v>1.099266E7</v>
      </c>
      <c r="G3397" s="53" t="s">
        <v>2237</v>
      </c>
      <c r="H3397" s="55">
        <v>2101.0</v>
      </c>
      <c r="I3397" s="55" t="s">
        <v>130</v>
      </c>
      <c r="J3397" s="55" t="s">
        <v>126</v>
      </c>
      <c r="K3397" s="53" t="s">
        <v>80</v>
      </c>
      <c r="L3397" s="53"/>
      <c r="M3397" s="53">
        <v>4.0</v>
      </c>
      <c r="N3397" s="53" t="s">
        <v>52</v>
      </c>
      <c r="O3397" s="25">
        <v>619.95</v>
      </c>
      <c r="P3397" s="25">
        <f>'LISTA DOS ITENS'!$O3397*'LISTA DOS ITENS'!$M3397</f>
        <v>2479.8</v>
      </c>
      <c r="Q3397" s="25">
        <v>619.95</v>
      </c>
      <c r="R3397" s="25">
        <f>'LISTA DOS ITENS'!$Q3397*'LISTA DOS ITENS'!$M3397</f>
        <v>2479.8</v>
      </c>
      <c r="S3397" s="56">
        <f>IF('LISTA DOS ITENS'!$P3397&gt;'LISTA DOS ITENS'!$R3397,'LISTA DOS ITENS'!$P3397,'LISTA DOS ITENS'!$R3397)</f>
        <v>2479.8</v>
      </c>
      <c r="T3397" s="25">
        <v>33.961152613444824</v>
      </c>
      <c r="U3397" s="25">
        <f>'LISTA DOS ITENS'!$T3397*'LISTA DOS ITENS'!$M3397</f>
        <v>135.8446105</v>
      </c>
      <c r="V3397" s="56">
        <f t="array" ref="V3397">INDEX('RESUMO - LOTES E VMA'!$F$3:$F$181,MATCH('LISTA DOS ITENS'!$D3397,'RESUMO - LOTES E VMA'!$A$3:$A$181,0))</f>
        <v>3817.356741</v>
      </c>
      <c r="W3397" s="57">
        <f>'LISTA DOS ITENS'!$U3397/'LISTA DOS ITENS'!$V3397</f>
        <v>0.0355860402</v>
      </c>
      <c r="X3397" s="53" t="s">
        <v>53</v>
      </c>
      <c r="Y3397" s="53" t="s">
        <v>290</v>
      </c>
      <c r="Z3397" s="58" t="str">
        <f>'LISTA DOS ITENS'!$F3397&amp;"-"&amp;'LISTA DOS ITENS'!$H3397&amp;"-"&amp;'LISTA DOS ITENS'!$J3397&amp;"-"&amp;'LISTA DOS ITENS'!$K3397&amp;"-"&amp;'LISTA DOS ITENS'!$I3397</f>
        <v>10992660-2101-0026-IMOB/NAC-ED-1000-01.02</v>
      </c>
      <c r="AA3397" s="59" t="str">
        <f t="array" ref="AA3397">INDEX('RESUMO - LOTES E VMA'!$M$3:$M$181,MATCH('LISTA DOS ITENS'!$D3397,'RESUMO - LOTES E VMA'!$A$3:$A$181,0))</f>
        <v>Para Leilão</v>
      </c>
      <c r="AB3397" s="60">
        <f t="array" ref="AB3397">INDEX('RESUMO - LOTES E VMA'!$J$3:$J$181,MATCH('LISTA DOS ITENS'!$D3397,'RESUMO - LOTES E VMA'!$A$3:$A$181,0))</f>
        <v>0.05022221285</v>
      </c>
      <c r="AC3397" s="29" t="str">
        <f t="array" ref="AC3397">INDEX('RESUMO - LOTES E VMA'!$L$3:$L$181,MATCH('LISTA DOS ITENS'!$D3397,'RESUMO - LOTES E VMA'!$A$3:$A$181,0))</f>
        <v>1% do Valor de Comparação do VMA</v>
      </c>
      <c r="AD3397" s="53" t="str">
        <f>VLOOKUP(Tabela1[[#This Row],[Índice]],[1]Planilha1!$A:$A,1,0)</f>
        <v>#ERROR!</v>
      </c>
    </row>
    <row r="3398" ht="15.75" customHeight="1">
      <c r="A3398" s="52">
        <v>262424.0</v>
      </c>
      <c r="B3398" s="53" t="s">
        <v>70</v>
      </c>
      <c r="C3398" s="53" t="s">
        <v>71</v>
      </c>
      <c r="D3398" s="22">
        <v>207565.0</v>
      </c>
      <c r="E3398" s="53" t="s">
        <v>119</v>
      </c>
      <c r="F3398" s="54">
        <v>1.0992662E7</v>
      </c>
      <c r="G3398" s="53" t="s">
        <v>2237</v>
      </c>
      <c r="H3398" s="55">
        <v>2101.0</v>
      </c>
      <c r="I3398" s="55" t="s">
        <v>81</v>
      </c>
      <c r="J3398" s="55" t="s">
        <v>126</v>
      </c>
      <c r="K3398" s="53" t="s">
        <v>117</v>
      </c>
      <c r="L3398" s="53"/>
      <c r="M3398" s="53">
        <v>22.0</v>
      </c>
      <c r="N3398" s="53" t="s">
        <v>52</v>
      </c>
      <c r="O3398" s="25">
        <v>244.55954545454549</v>
      </c>
      <c r="P3398" s="25">
        <f>'LISTA DOS ITENS'!$O3398*'LISTA DOS ITENS'!$M3398</f>
        <v>5380.31</v>
      </c>
      <c r="Q3398" s="25">
        <v>298.83</v>
      </c>
      <c r="R3398" s="25">
        <f>'LISTA DOS ITENS'!$Q3398*'LISTA DOS ITENS'!$M3398</f>
        <v>6574.26</v>
      </c>
      <c r="S3398" s="56">
        <f>IF('LISTA DOS ITENS'!$P3398&gt;'LISTA DOS ITENS'!$R3398,'LISTA DOS ITENS'!$P3398,'LISTA DOS ITENS'!$R3398)</f>
        <v>6574.26</v>
      </c>
      <c r="T3398" s="25">
        <v>16.370047964312793</v>
      </c>
      <c r="U3398" s="25">
        <f>'LISTA DOS ITENS'!$T3398*'LISTA DOS ITENS'!$M3398</f>
        <v>360.1410552</v>
      </c>
      <c r="V3398" s="56">
        <f t="array" ref="V3398">INDEX('RESUMO - LOTES E VMA'!$F$3:$F$181,MATCH('LISTA DOS ITENS'!$D3398,'RESUMO - LOTES E VMA'!$A$3:$A$181,0))</f>
        <v>3817.356741</v>
      </c>
      <c r="W3398" s="57">
        <f>'LISTA DOS ITENS'!$U3398/'LISTA DOS ITENS'!$V3398</f>
        <v>0.09434304407</v>
      </c>
      <c r="X3398" s="53" t="s">
        <v>53</v>
      </c>
      <c r="Y3398" s="53" t="s">
        <v>290</v>
      </c>
      <c r="Z3398" s="58" t="str">
        <f>'LISTA DOS ITENS'!$F3398&amp;"-"&amp;'LISTA DOS ITENS'!$H3398&amp;"-"&amp;'LISTA DOS ITENS'!$J3398&amp;"-"&amp;'LISTA DOS ITENS'!$K3398&amp;"-"&amp;'LISTA DOS ITENS'!$I3398</f>
        <v>10992662-2101-0026-CONS/IAMN-ED-1000-01.01</v>
      </c>
      <c r="AA3398" s="59" t="str">
        <f t="array" ref="AA3398">INDEX('RESUMO - LOTES E VMA'!$M$3:$M$181,MATCH('LISTA DOS ITENS'!$D3398,'RESUMO - LOTES E VMA'!$A$3:$A$181,0))</f>
        <v>Para Leilão</v>
      </c>
      <c r="AB3398" s="60">
        <f t="array" ref="AB3398">INDEX('RESUMO - LOTES E VMA'!$J$3:$J$181,MATCH('LISTA DOS ITENS'!$D3398,'RESUMO - LOTES E VMA'!$A$3:$A$181,0))</f>
        <v>0.05022221285</v>
      </c>
      <c r="AC3398" s="29" t="str">
        <f t="array" ref="AC3398">INDEX('RESUMO - LOTES E VMA'!$L$3:$L$181,MATCH('LISTA DOS ITENS'!$D3398,'RESUMO - LOTES E VMA'!$A$3:$A$181,0))</f>
        <v>1% do Valor de Comparação do VMA</v>
      </c>
      <c r="AD3398" s="53" t="str">
        <f>VLOOKUP(Tabela1[[#This Row],[Índice]],[1]Planilha1!$A:$A,1,0)</f>
        <v>#ERROR!</v>
      </c>
    </row>
    <row r="3399" ht="15.75" customHeight="1">
      <c r="A3399" s="52">
        <v>262425.0</v>
      </c>
      <c r="B3399" s="53" t="s">
        <v>70</v>
      </c>
      <c r="C3399" s="53" t="s">
        <v>71</v>
      </c>
      <c r="D3399" s="22">
        <v>207565.0</v>
      </c>
      <c r="E3399" s="53" t="s">
        <v>119</v>
      </c>
      <c r="F3399" s="54">
        <v>1.0992662E7</v>
      </c>
      <c r="G3399" s="53" t="s">
        <v>2237</v>
      </c>
      <c r="H3399" s="55">
        <v>2101.0</v>
      </c>
      <c r="I3399" s="55" t="s">
        <v>81</v>
      </c>
      <c r="J3399" s="55" t="s">
        <v>126</v>
      </c>
      <c r="K3399" s="53" t="s">
        <v>80</v>
      </c>
      <c r="L3399" s="53"/>
      <c r="M3399" s="53">
        <v>18.0</v>
      </c>
      <c r="N3399" s="53" t="s">
        <v>52</v>
      </c>
      <c r="O3399" s="25">
        <v>413.03277777777777</v>
      </c>
      <c r="P3399" s="25">
        <f>'LISTA DOS ITENS'!$O3399*'LISTA DOS ITENS'!$M3399</f>
        <v>7434.59</v>
      </c>
      <c r="Q3399" s="25">
        <v>298.83</v>
      </c>
      <c r="R3399" s="25">
        <f>'LISTA DOS ITENS'!$Q3399*'LISTA DOS ITENS'!$M3399</f>
        <v>5378.94</v>
      </c>
      <c r="S3399" s="56">
        <f>IF('LISTA DOS ITENS'!$P3399&gt;'LISTA DOS ITENS'!$R3399,'LISTA DOS ITENS'!$P3399,'LISTA DOS ITENS'!$R3399)</f>
        <v>7434.59</v>
      </c>
      <c r="T3399" s="25">
        <v>16.370047964312793</v>
      </c>
      <c r="U3399" s="25">
        <f>'LISTA DOS ITENS'!$T3399*'LISTA DOS ITENS'!$M3399</f>
        <v>294.6608634</v>
      </c>
      <c r="V3399" s="56">
        <f t="array" ref="V3399">INDEX('RESUMO - LOTES E VMA'!$F$3:$F$181,MATCH('LISTA DOS ITENS'!$D3399,'RESUMO - LOTES E VMA'!$A$3:$A$181,0))</f>
        <v>3817.356741</v>
      </c>
      <c r="W3399" s="57">
        <f>'LISTA DOS ITENS'!$U3399/'LISTA DOS ITENS'!$V3399</f>
        <v>0.07718976333</v>
      </c>
      <c r="X3399" s="53" t="s">
        <v>53</v>
      </c>
      <c r="Y3399" s="53" t="s">
        <v>290</v>
      </c>
      <c r="Z3399" s="58" t="str">
        <f>'LISTA DOS ITENS'!$F3399&amp;"-"&amp;'LISTA DOS ITENS'!$H3399&amp;"-"&amp;'LISTA DOS ITENS'!$J3399&amp;"-"&amp;'LISTA DOS ITENS'!$K3399&amp;"-"&amp;'LISTA DOS ITENS'!$I3399</f>
        <v>10992662-2101-0026-IMOB/NAC-ED-1000-01.01</v>
      </c>
      <c r="AA3399" s="59" t="str">
        <f t="array" ref="AA3399">INDEX('RESUMO - LOTES E VMA'!$M$3:$M$181,MATCH('LISTA DOS ITENS'!$D3399,'RESUMO - LOTES E VMA'!$A$3:$A$181,0))</f>
        <v>Para Leilão</v>
      </c>
      <c r="AB3399" s="60">
        <f t="array" ref="AB3399">INDEX('RESUMO - LOTES E VMA'!$J$3:$J$181,MATCH('LISTA DOS ITENS'!$D3399,'RESUMO - LOTES E VMA'!$A$3:$A$181,0))</f>
        <v>0.05022221285</v>
      </c>
      <c r="AC3399" s="29" t="str">
        <f t="array" ref="AC3399">INDEX('RESUMO - LOTES E VMA'!$L$3:$L$181,MATCH('LISTA DOS ITENS'!$D3399,'RESUMO - LOTES E VMA'!$A$3:$A$181,0))</f>
        <v>1% do Valor de Comparação do VMA</v>
      </c>
      <c r="AD3399" s="53" t="str">
        <f>VLOOKUP(Tabela1[[#This Row],[Índice]],[1]Planilha1!$A:$A,1,0)</f>
        <v>#ERROR!</v>
      </c>
    </row>
    <row r="3400" ht="15.75" customHeight="1">
      <c r="A3400" s="52">
        <v>262426.0</v>
      </c>
      <c r="B3400" s="53" t="s">
        <v>70</v>
      </c>
      <c r="C3400" s="53" t="s">
        <v>71</v>
      </c>
      <c r="D3400" s="22">
        <v>207565.0</v>
      </c>
      <c r="E3400" s="53" t="s">
        <v>119</v>
      </c>
      <c r="F3400" s="54">
        <v>1.1121102E7</v>
      </c>
      <c r="G3400" s="53" t="s">
        <v>2237</v>
      </c>
      <c r="H3400" s="55">
        <v>2101.0</v>
      </c>
      <c r="I3400" s="55" t="s">
        <v>130</v>
      </c>
      <c r="J3400" s="55" t="s">
        <v>126</v>
      </c>
      <c r="K3400" s="53" t="s">
        <v>73</v>
      </c>
      <c r="L3400" s="53"/>
      <c r="M3400" s="53">
        <v>11.0</v>
      </c>
      <c r="N3400" s="53" t="s">
        <v>52</v>
      </c>
      <c r="O3400" s="25">
        <v>383.06363636363636</v>
      </c>
      <c r="P3400" s="25">
        <f>'LISTA DOS ITENS'!$O3400*'LISTA DOS ITENS'!$M3400</f>
        <v>4213.7</v>
      </c>
      <c r="Q3400" s="25">
        <v>345.41</v>
      </c>
      <c r="R3400" s="25">
        <f>'LISTA DOS ITENS'!$Q3400*'LISTA DOS ITENS'!$M3400</f>
        <v>3799.51</v>
      </c>
      <c r="S3400" s="56">
        <f>IF('LISTA DOS ITENS'!$P3400&gt;'LISTA DOS ITENS'!$R3400,'LISTA DOS ITENS'!$P3400,'LISTA DOS ITENS'!$R3400)</f>
        <v>4213.7</v>
      </c>
      <c r="T3400" s="25">
        <v>18.921722274715666</v>
      </c>
      <c r="U3400" s="25">
        <f>'LISTA DOS ITENS'!$T3400*'LISTA DOS ITENS'!$M3400</f>
        <v>208.138945</v>
      </c>
      <c r="V3400" s="56">
        <f t="array" ref="V3400">INDEX('RESUMO - LOTES E VMA'!$F$3:$F$181,MATCH('LISTA DOS ITENS'!$D3400,'RESUMO - LOTES E VMA'!$A$3:$A$181,0))</f>
        <v>3817.356741</v>
      </c>
      <c r="W3400" s="57">
        <f>'LISTA DOS ITENS'!$U3400/'LISTA DOS ITENS'!$V3400</f>
        <v>0.0545243631</v>
      </c>
      <c r="X3400" s="53" t="s">
        <v>53</v>
      </c>
      <c r="Y3400" s="53" t="s">
        <v>290</v>
      </c>
      <c r="Z3400" s="58" t="str">
        <f>'LISTA DOS ITENS'!$F3400&amp;"-"&amp;'LISTA DOS ITENS'!$H3400&amp;"-"&amp;'LISTA DOS ITENS'!$J3400&amp;"-"&amp;'LISTA DOS ITENS'!$K3400&amp;"-"&amp;'LISTA DOS ITENS'!$I3400</f>
        <v>11121102-2101-0026-CONS/NAC-ED-1000-01.02</v>
      </c>
      <c r="AA3400" s="59" t="str">
        <f t="array" ref="AA3400">INDEX('RESUMO - LOTES E VMA'!$M$3:$M$181,MATCH('LISTA DOS ITENS'!$D3400,'RESUMO - LOTES E VMA'!$A$3:$A$181,0))</f>
        <v>Para Leilão</v>
      </c>
      <c r="AB3400" s="60">
        <f t="array" ref="AB3400">INDEX('RESUMO - LOTES E VMA'!$J$3:$J$181,MATCH('LISTA DOS ITENS'!$D3400,'RESUMO - LOTES E VMA'!$A$3:$A$181,0))</f>
        <v>0.05022221285</v>
      </c>
      <c r="AC3400" s="29" t="str">
        <f t="array" ref="AC3400">INDEX('RESUMO - LOTES E VMA'!$L$3:$L$181,MATCH('LISTA DOS ITENS'!$D3400,'RESUMO - LOTES E VMA'!$A$3:$A$181,0))</f>
        <v>1% do Valor de Comparação do VMA</v>
      </c>
      <c r="AD3400" s="53" t="str">
        <f>VLOOKUP(Tabela1[[#This Row],[Índice]],[1]Planilha1!$A:$A,1,0)</f>
        <v>#ERROR!</v>
      </c>
    </row>
    <row r="3401" ht="15.75" customHeight="1">
      <c r="A3401" s="52">
        <v>262427.0</v>
      </c>
      <c r="B3401" s="53" t="s">
        <v>70</v>
      </c>
      <c r="C3401" s="53" t="s">
        <v>71</v>
      </c>
      <c r="D3401" s="22">
        <v>207565.0</v>
      </c>
      <c r="E3401" s="53" t="s">
        <v>119</v>
      </c>
      <c r="F3401" s="54">
        <v>1.112169E7</v>
      </c>
      <c r="G3401" s="53" t="s">
        <v>2237</v>
      </c>
      <c r="H3401" s="55">
        <v>2101.0</v>
      </c>
      <c r="I3401" s="55" t="s">
        <v>130</v>
      </c>
      <c r="J3401" s="55" t="s">
        <v>126</v>
      </c>
      <c r="K3401" s="53" t="s">
        <v>73</v>
      </c>
      <c r="L3401" s="53"/>
      <c r="M3401" s="53">
        <v>3.0</v>
      </c>
      <c r="N3401" s="53" t="s">
        <v>52</v>
      </c>
      <c r="O3401" s="25">
        <v>430.45666666666665</v>
      </c>
      <c r="P3401" s="25">
        <f>'LISTA DOS ITENS'!$O3401*'LISTA DOS ITENS'!$M3401</f>
        <v>1291.37</v>
      </c>
      <c r="Q3401" s="25">
        <v>389.86</v>
      </c>
      <c r="R3401" s="25">
        <f>'LISTA DOS ITENS'!$Q3401*'LISTA DOS ITENS'!$M3401</f>
        <v>1169.58</v>
      </c>
      <c r="S3401" s="56">
        <f>IF('LISTA DOS ITENS'!$P3401&gt;'LISTA DOS ITENS'!$R3401,'LISTA DOS ITENS'!$P3401,'LISTA DOS ITENS'!$R3401)</f>
        <v>1291.37</v>
      </c>
      <c r="T3401" s="25">
        <v>21.35671418320445</v>
      </c>
      <c r="U3401" s="25">
        <f>'LISTA DOS ITENS'!$T3401*'LISTA DOS ITENS'!$M3401</f>
        <v>64.07014255</v>
      </c>
      <c r="V3401" s="56">
        <f t="array" ref="V3401">INDEX('RESUMO - LOTES E VMA'!$F$3:$F$181,MATCH('LISTA DOS ITENS'!$D3401,'RESUMO - LOTES E VMA'!$A$3:$A$181,0))</f>
        <v>3817.356741</v>
      </c>
      <c r="W3401" s="57">
        <f>'LISTA DOS ITENS'!$U3401/'LISTA DOS ITENS'!$V3401</f>
        <v>0.01678390229</v>
      </c>
      <c r="X3401" s="53" t="s">
        <v>53</v>
      </c>
      <c r="Y3401" s="53" t="s">
        <v>290</v>
      </c>
      <c r="Z3401" s="58" t="str">
        <f>'LISTA DOS ITENS'!$F3401&amp;"-"&amp;'LISTA DOS ITENS'!$H3401&amp;"-"&amp;'LISTA DOS ITENS'!$J3401&amp;"-"&amp;'LISTA DOS ITENS'!$K3401&amp;"-"&amp;'LISTA DOS ITENS'!$I3401</f>
        <v>11121690-2101-0026-CONS/NAC-ED-1000-01.02</v>
      </c>
      <c r="AA3401" s="59" t="str">
        <f t="array" ref="AA3401">INDEX('RESUMO - LOTES E VMA'!$M$3:$M$181,MATCH('LISTA DOS ITENS'!$D3401,'RESUMO - LOTES E VMA'!$A$3:$A$181,0))</f>
        <v>Para Leilão</v>
      </c>
      <c r="AB3401" s="60">
        <f t="array" ref="AB3401">INDEX('RESUMO - LOTES E VMA'!$J$3:$J$181,MATCH('LISTA DOS ITENS'!$D3401,'RESUMO - LOTES E VMA'!$A$3:$A$181,0))</f>
        <v>0.05022221285</v>
      </c>
      <c r="AC3401" s="29" t="str">
        <f t="array" ref="AC3401">INDEX('RESUMO - LOTES E VMA'!$L$3:$L$181,MATCH('LISTA DOS ITENS'!$D3401,'RESUMO - LOTES E VMA'!$A$3:$A$181,0))</f>
        <v>1% do Valor de Comparação do VMA</v>
      </c>
      <c r="AD3401" s="53" t="str">
        <f>VLOOKUP(Tabela1[[#This Row],[Índice]],[1]Planilha1!$A:$A,1,0)</f>
        <v>#ERROR!</v>
      </c>
    </row>
    <row r="3402" ht="15.75" customHeight="1">
      <c r="A3402" s="52">
        <v>262428.0</v>
      </c>
      <c r="B3402" s="53" t="s">
        <v>70</v>
      </c>
      <c r="C3402" s="53" t="s">
        <v>71</v>
      </c>
      <c r="D3402" s="22">
        <v>207565.0</v>
      </c>
      <c r="E3402" s="53" t="s">
        <v>119</v>
      </c>
      <c r="F3402" s="54">
        <v>1.1145204E7</v>
      </c>
      <c r="G3402" s="53" t="s">
        <v>2237</v>
      </c>
      <c r="H3402" s="55">
        <v>2101.0</v>
      </c>
      <c r="I3402" s="55"/>
      <c r="J3402" s="55" t="s">
        <v>126</v>
      </c>
      <c r="K3402" s="53" t="s">
        <v>122</v>
      </c>
      <c r="L3402" s="53"/>
      <c r="M3402" s="53">
        <v>18.0</v>
      </c>
      <c r="N3402" s="53" t="s">
        <v>52</v>
      </c>
      <c r="O3402" s="25">
        <v>459.5588888888889</v>
      </c>
      <c r="P3402" s="25">
        <f>'LISTA DOS ITENS'!$O3402*'LISTA DOS ITENS'!$M3402</f>
        <v>8272.06</v>
      </c>
      <c r="Q3402" s="25">
        <v>459.56</v>
      </c>
      <c r="R3402" s="25">
        <f>'LISTA DOS ITENS'!$Q3402*'LISTA DOS ITENS'!$M3402</f>
        <v>8272.08</v>
      </c>
      <c r="S3402" s="56">
        <f>IF('LISTA DOS ITENS'!$P3402&gt;'LISTA DOS ITENS'!$R3402,'LISTA DOS ITENS'!$P3402,'LISTA DOS ITENS'!$R3402)</f>
        <v>8272.08</v>
      </c>
      <c r="T3402" s="25">
        <v>28.02839808156854</v>
      </c>
      <c r="U3402" s="25">
        <f>'LISTA DOS ITENS'!$T3402*'LISTA DOS ITENS'!$M3402</f>
        <v>504.5111655</v>
      </c>
      <c r="V3402" s="56">
        <f t="array" ref="V3402">INDEX('RESUMO - LOTES E VMA'!$F$3:$F$181,MATCH('LISTA DOS ITENS'!$D3402,'RESUMO - LOTES E VMA'!$A$3:$A$181,0))</f>
        <v>3817.356741</v>
      </c>
      <c r="W3402" s="57">
        <f>'LISTA DOS ITENS'!$U3402/'LISTA DOS ITENS'!$V3402</f>
        <v>0.1321624359</v>
      </c>
      <c r="X3402" s="53" t="s">
        <v>53</v>
      </c>
      <c r="Y3402" s="53" t="s">
        <v>290</v>
      </c>
      <c r="Z3402" s="58" t="str">
        <f>'LISTA DOS ITENS'!$F3402&amp;"-"&amp;'LISTA DOS ITENS'!$H3402&amp;"-"&amp;'LISTA DOS ITENS'!$J3402&amp;"-"&amp;'LISTA DOS ITENS'!$K3402&amp;"-"&amp;'LISTA DOS ITENS'!$I3402</f>
        <v>11145204-2101-0026-IMOB/IAMN-</v>
      </c>
      <c r="AA3402" s="59" t="str">
        <f t="array" ref="AA3402">INDEX('RESUMO - LOTES E VMA'!$M$3:$M$181,MATCH('LISTA DOS ITENS'!$D3402,'RESUMO - LOTES E VMA'!$A$3:$A$181,0))</f>
        <v>Para Leilão</v>
      </c>
      <c r="AB3402" s="60">
        <f t="array" ref="AB3402">INDEX('RESUMO - LOTES E VMA'!$J$3:$J$181,MATCH('LISTA DOS ITENS'!$D3402,'RESUMO - LOTES E VMA'!$A$3:$A$181,0))</f>
        <v>0.05022221285</v>
      </c>
      <c r="AC3402" s="29" t="str">
        <f t="array" ref="AC3402">INDEX('RESUMO - LOTES E VMA'!$L$3:$L$181,MATCH('LISTA DOS ITENS'!$D3402,'RESUMO - LOTES E VMA'!$A$3:$A$181,0))</f>
        <v>1% do Valor de Comparação do VMA</v>
      </c>
      <c r="AD3402" s="53" t="str">
        <f>VLOOKUP(Tabela1[[#This Row],[Índice]],[1]Planilha1!$A:$A,1,0)</f>
        <v>#ERROR!</v>
      </c>
    </row>
    <row r="3403" ht="15.75" customHeight="1">
      <c r="A3403" s="52">
        <v>262429.0</v>
      </c>
      <c r="B3403" s="53" t="s">
        <v>70</v>
      </c>
      <c r="C3403" s="53" t="s">
        <v>71</v>
      </c>
      <c r="D3403" s="22">
        <v>207565.0</v>
      </c>
      <c r="E3403" s="53" t="s">
        <v>119</v>
      </c>
      <c r="F3403" s="54">
        <v>1.1145204E7</v>
      </c>
      <c r="G3403" s="53" t="s">
        <v>2237</v>
      </c>
      <c r="H3403" s="55">
        <v>2101.0</v>
      </c>
      <c r="I3403" s="55" t="s">
        <v>81</v>
      </c>
      <c r="J3403" s="55" t="s">
        <v>126</v>
      </c>
      <c r="K3403" s="53" t="s">
        <v>122</v>
      </c>
      <c r="L3403" s="53"/>
      <c r="M3403" s="53">
        <v>1.0</v>
      </c>
      <c r="N3403" s="53" t="s">
        <v>52</v>
      </c>
      <c r="O3403" s="25">
        <v>459.38</v>
      </c>
      <c r="P3403" s="25">
        <f>'LISTA DOS ITENS'!$O3403*'LISTA DOS ITENS'!$M3403</f>
        <v>459.38</v>
      </c>
      <c r="Q3403" s="25">
        <v>459.56</v>
      </c>
      <c r="R3403" s="25">
        <f>'LISTA DOS ITENS'!$Q3403*'LISTA DOS ITENS'!$M3403</f>
        <v>459.56</v>
      </c>
      <c r="S3403" s="56">
        <f>IF('LISTA DOS ITENS'!$P3403&gt;'LISTA DOS ITENS'!$R3403,'LISTA DOS ITENS'!$P3403,'LISTA DOS ITENS'!$R3403)</f>
        <v>459.56</v>
      </c>
      <c r="T3403" s="25">
        <v>28.02839808156854</v>
      </c>
      <c r="U3403" s="25">
        <f>'LISTA DOS ITENS'!$T3403*'LISTA DOS ITENS'!$M3403</f>
        <v>28.02839808</v>
      </c>
      <c r="V3403" s="56">
        <f t="array" ref="V3403">INDEX('RESUMO - LOTES E VMA'!$F$3:$F$181,MATCH('LISTA DOS ITENS'!$D3403,'RESUMO - LOTES E VMA'!$A$3:$A$181,0))</f>
        <v>3817.356741</v>
      </c>
      <c r="W3403" s="57">
        <f>'LISTA DOS ITENS'!$U3403/'LISTA DOS ITENS'!$V3403</f>
        <v>0.007342357549</v>
      </c>
      <c r="X3403" s="53" t="s">
        <v>53</v>
      </c>
      <c r="Y3403" s="53" t="s">
        <v>290</v>
      </c>
      <c r="Z3403" s="58" t="str">
        <f>'LISTA DOS ITENS'!$F3403&amp;"-"&amp;'LISTA DOS ITENS'!$H3403&amp;"-"&amp;'LISTA DOS ITENS'!$J3403&amp;"-"&amp;'LISTA DOS ITENS'!$K3403&amp;"-"&amp;'LISTA DOS ITENS'!$I3403</f>
        <v>11145204-2101-0026-IMOB/IAMN-ED-1000-01.01</v>
      </c>
      <c r="AA3403" s="59" t="str">
        <f t="array" ref="AA3403">INDEX('RESUMO - LOTES E VMA'!$M$3:$M$181,MATCH('LISTA DOS ITENS'!$D3403,'RESUMO - LOTES E VMA'!$A$3:$A$181,0))</f>
        <v>Para Leilão</v>
      </c>
      <c r="AB3403" s="60">
        <f t="array" ref="AB3403">INDEX('RESUMO - LOTES E VMA'!$J$3:$J$181,MATCH('LISTA DOS ITENS'!$D3403,'RESUMO - LOTES E VMA'!$A$3:$A$181,0))</f>
        <v>0.05022221285</v>
      </c>
      <c r="AC3403" s="29" t="str">
        <f t="array" ref="AC3403">INDEX('RESUMO - LOTES E VMA'!$L$3:$L$181,MATCH('LISTA DOS ITENS'!$D3403,'RESUMO - LOTES E VMA'!$A$3:$A$181,0))</f>
        <v>1% do Valor de Comparação do VMA</v>
      </c>
      <c r="AD3403" s="53" t="str">
        <f>VLOOKUP(Tabela1[[#This Row],[Índice]],[1]Planilha1!$A:$A,1,0)</f>
        <v>#ERROR!</v>
      </c>
    </row>
    <row r="3404" ht="15.75" customHeight="1">
      <c r="A3404" s="52">
        <v>262430.0</v>
      </c>
      <c r="B3404" s="53" t="s">
        <v>70</v>
      </c>
      <c r="C3404" s="53" t="s">
        <v>71</v>
      </c>
      <c r="D3404" s="22">
        <v>207565.0</v>
      </c>
      <c r="E3404" s="53" t="s">
        <v>119</v>
      </c>
      <c r="F3404" s="54">
        <v>1.1145204E7</v>
      </c>
      <c r="G3404" s="53" t="s">
        <v>2237</v>
      </c>
      <c r="H3404" s="55">
        <v>2101.0</v>
      </c>
      <c r="I3404" s="55" t="s">
        <v>130</v>
      </c>
      <c r="J3404" s="55" t="s">
        <v>126</v>
      </c>
      <c r="K3404" s="53" t="s">
        <v>122</v>
      </c>
      <c r="L3404" s="53"/>
      <c r="M3404" s="53">
        <v>8.0</v>
      </c>
      <c r="N3404" s="53" t="s">
        <v>52</v>
      </c>
      <c r="O3404" s="25">
        <v>459.684</v>
      </c>
      <c r="P3404" s="25">
        <f>'LISTA DOS ITENS'!$O3404*'LISTA DOS ITENS'!$M3404</f>
        <v>3677.472</v>
      </c>
      <c r="Q3404" s="25">
        <v>459.56</v>
      </c>
      <c r="R3404" s="25">
        <f>'LISTA DOS ITENS'!$Q3404*'LISTA DOS ITENS'!$M3404</f>
        <v>3676.48</v>
      </c>
      <c r="S3404" s="56">
        <f>IF('LISTA DOS ITENS'!$P3404&gt;'LISTA DOS ITENS'!$R3404,'LISTA DOS ITENS'!$P3404,'LISTA DOS ITENS'!$R3404)</f>
        <v>3677.472</v>
      </c>
      <c r="T3404" s="25">
        <v>28.02839808156854</v>
      </c>
      <c r="U3404" s="25">
        <f>'LISTA DOS ITENS'!$T3404*'LISTA DOS ITENS'!$M3404</f>
        <v>224.2271847</v>
      </c>
      <c r="V3404" s="56">
        <f t="array" ref="V3404">INDEX('RESUMO - LOTES E VMA'!$F$3:$F$181,MATCH('LISTA DOS ITENS'!$D3404,'RESUMO - LOTES E VMA'!$A$3:$A$181,0))</f>
        <v>3817.356741</v>
      </c>
      <c r="W3404" s="57">
        <f>'LISTA DOS ITENS'!$U3404/'LISTA DOS ITENS'!$V3404</f>
        <v>0.05873886039</v>
      </c>
      <c r="X3404" s="53" t="s">
        <v>53</v>
      </c>
      <c r="Y3404" s="53" t="s">
        <v>290</v>
      </c>
      <c r="Z3404" s="58" t="str">
        <f>'LISTA DOS ITENS'!$F3404&amp;"-"&amp;'LISTA DOS ITENS'!$H3404&amp;"-"&amp;'LISTA DOS ITENS'!$J3404&amp;"-"&amp;'LISTA DOS ITENS'!$K3404&amp;"-"&amp;'LISTA DOS ITENS'!$I3404</f>
        <v>11145204-2101-0026-IMOB/IAMN-ED-1000-01.02</v>
      </c>
      <c r="AA3404" s="59" t="str">
        <f t="array" ref="AA3404">INDEX('RESUMO - LOTES E VMA'!$M$3:$M$181,MATCH('LISTA DOS ITENS'!$D3404,'RESUMO - LOTES E VMA'!$A$3:$A$181,0))</f>
        <v>Para Leilão</v>
      </c>
      <c r="AB3404" s="60">
        <f t="array" ref="AB3404">INDEX('RESUMO - LOTES E VMA'!$J$3:$J$181,MATCH('LISTA DOS ITENS'!$D3404,'RESUMO - LOTES E VMA'!$A$3:$A$181,0))</f>
        <v>0.05022221285</v>
      </c>
      <c r="AC3404" s="29" t="str">
        <f t="array" ref="AC3404">INDEX('RESUMO - LOTES E VMA'!$L$3:$L$181,MATCH('LISTA DOS ITENS'!$D3404,'RESUMO - LOTES E VMA'!$A$3:$A$181,0))</f>
        <v>1% do Valor de Comparação do VMA</v>
      </c>
      <c r="AD3404" s="53" t="str">
        <f>VLOOKUP(Tabela1[[#This Row],[Índice]],[1]Planilha1!$A:$A,1,0)</f>
        <v>#ERROR!</v>
      </c>
    </row>
    <row r="3405" ht="15.75" customHeight="1">
      <c r="A3405" s="52">
        <v>262431.0</v>
      </c>
      <c r="B3405" s="53" t="s">
        <v>70</v>
      </c>
      <c r="C3405" s="53" t="s">
        <v>71</v>
      </c>
      <c r="D3405" s="22">
        <v>207565.0</v>
      </c>
      <c r="E3405" s="53" t="s">
        <v>119</v>
      </c>
      <c r="F3405" s="54">
        <v>1.1167248E7</v>
      </c>
      <c r="G3405" s="53" t="s">
        <v>2237</v>
      </c>
      <c r="H3405" s="55">
        <v>2101.0</v>
      </c>
      <c r="I3405" s="55" t="s">
        <v>81</v>
      </c>
      <c r="J3405" s="55" t="s">
        <v>126</v>
      </c>
      <c r="K3405" s="53" t="s">
        <v>125</v>
      </c>
      <c r="L3405" s="53"/>
      <c r="M3405" s="53">
        <v>1.0</v>
      </c>
      <c r="N3405" s="53" t="s">
        <v>52</v>
      </c>
      <c r="O3405" s="25">
        <v>426.16</v>
      </c>
      <c r="P3405" s="25">
        <f>'LISTA DOS ITENS'!$O3405*'LISTA DOS ITENS'!$M3405</f>
        <v>426.16</v>
      </c>
      <c r="Q3405" s="25">
        <v>451.19</v>
      </c>
      <c r="R3405" s="25">
        <f>'LISTA DOS ITENS'!$Q3405*'LISTA DOS ITENS'!$M3405</f>
        <v>451.19</v>
      </c>
      <c r="S3405" s="56">
        <f>IF('LISTA DOS ITENS'!$P3405&gt;'LISTA DOS ITENS'!$R3405,'LISTA DOS ITENS'!$P3405,'LISTA DOS ITENS'!$R3405)</f>
        <v>451.19</v>
      </c>
      <c r="T3405" s="25">
        <v>24.716400431744766</v>
      </c>
      <c r="U3405" s="25">
        <f>'LISTA DOS ITENS'!$T3405*'LISTA DOS ITENS'!$M3405</f>
        <v>24.71640043</v>
      </c>
      <c r="V3405" s="56">
        <f t="array" ref="V3405">INDEX('RESUMO - LOTES E VMA'!$F$3:$F$181,MATCH('LISTA DOS ITENS'!$D3405,'RESUMO - LOTES E VMA'!$A$3:$A$181,0))</f>
        <v>3817.356741</v>
      </c>
      <c r="W3405" s="57">
        <f>'LISTA DOS ITENS'!$U3405/'LISTA DOS ITENS'!$V3405</f>
        <v>0.006474742108</v>
      </c>
      <c r="X3405" s="53" t="s">
        <v>53</v>
      </c>
      <c r="Y3405" s="53" t="s">
        <v>290</v>
      </c>
      <c r="Z3405" s="58" t="str">
        <f>'LISTA DOS ITENS'!$F3405&amp;"-"&amp;'LISTA DOS ITENS'!$H3405&amp;"-"&amp;'LISTA DOS ITENS'!$J3405&amp;"-"&amp;'LISTA DOS ITENS'!$K3405&amp;"-"&amp;'LISTA DOS ITENS'!$I3405</f>
        <v>11167248-2101-0026-PAR/NAC-ED-1000-01.01</v>
      </c>
      <c r="AA3405" s="59" t="str">
        <f t="array" ref="AA3405">INDEX('RESUMO - LOTES E VMA'!$M$3:$M$181,MATCH('LISTA DOS ITENS'!$D3405,'RESUMO - LOTES E VMA'!$A$3:$A$181,0))</f>
        <v>Para Leilão</v>
      </c>
      <c r="AB3405" s="60">
        <f t="array" ref="AB3405">INDEX('RESUMO - LOTES E VMA'!$J$3:$J$181,MATCH('LISTA DOS ITENS'!$D3405,'RESUMO - LOTES E VMA'!$A$3:$A$181,0))</f>
        <v>0.05022221285</v>
      </c>
      <c r="AC3405" s="29" t="str">
        <f t="array" ref="AC3405">INDEX('RESUMO - LOTES E VMA'!$L$3:$L$181,MATCH('LISTA DOS ITENS'!$D3405,'RESUMO - LOTES E VMA'!$A$3:$A$181,0))</f>
        <v>1% do Valor de Comparação do VMA</v>
      </c>
      <c r="AD3405" s="53" t="str">
        <f>VLOOKUP(Tabela1[[#This Row],[Índice]],[1]Planilha1!$A:$A,1,0)</f>
        <v>#ERROR!</v>
      </c>
    </row>
    <row r="3406" ht="15.75" customHeight="1">
      <c r="A3406" s="52">
        <v>262432.0</v>
      </c>
      <c r="B3406" s="53" t="s">
        <v>70</v>
      </c>
      <c r="C3406" s="53" t="s">
        <v>71</v>
      </c>
      <c r="D3406" s="22">
        <v>207565.0</v>
      </c>
      <c r="E3406" s="53" t="s">
        <v>119</v>
      </c>
      <c r="F3406" s="54">
        <v>1.1225589E7</v>
      </c>
      <c r="G3406" s="53" t="s">
        <v>2237</v>
      </c>
      <c r="H3406" s="55">
        <v>2101.0</v>
      </c>
      <c r="I3406" s="55" t="s">
        <v>81</v>
      </c>
      <c r="J3406" s="55" t="s">
        <v>126</v>
      </c>
      <c r="K3406" s="53" t="s">
        <v>122</v>
      </c>
      <c r="L3406" s="53"/>
      <c r="M3406" s="53">
        <v>22.0</v>
      </c>
      <c r="N3406" s="53" t="s">
        <v>52</v>
      </c>
      <c r="O3406" s="25">
        <v>378.91217391304343</v>
      </c>
      <c r="P3406" s="25">
        <f>'LISTA DOS ITENS'!$O3406*'LISTA DOS ITENS'!$M3406</f>
        <v>8336.067826</v>
      </c>
      <c r="Q3406" s="25">
        <v>378.91</v>
      </c>
      <c r="R3406" s="25">
        <f>'LISTA DOS ITENS'!$Q3406*'LISTA DOS ITENS'!$M3406</f>
        <v>8336.02</v>
      </c>
      <c r="S3406" s="56">
        <f>IF('LISTA DOS ITENS'!$P3406&gt;'LISTA DOS ITENS'!$R3406,'LISTA DOS ITENS'!$P3406,'LISTA DOS ITENS'!$R3406)</f>
        <v>8336.067826</v>
      </c>
      <c r="T3406" s="25">
        <v>20.75686803251936</v>
      </c>
      <c r="U3406" s="25">
        <f>'LISTA DOS ITENS'!$T3406*'LISTA DOS ITENS'!$M3406</f>
        <v>456.6510967</v>
      </c>
      <c r="V3406" s="56">
        <f t="array" ref="V3406">INDEX('RESUMO - LOTES E VMA'!$F$3:$F$181,MATCH('LISTA DOS ITENS'!$D3406,'RESUMO - LOTES E VMA'!$A$3:$A$181,0))</f>
        <v>3817.356741</v>
      </c>
      <c r="W3406" s="57">
        <f>'LISTA DOS ITENS'!$U3406/'LISTA DOS ITENS'!$V3406</f>
        <v>0.1196249467</v>
      </c>
      <c r="X3406" s="53" t="s">
        <v>53</v>
      </c>
      <c r="Y3406" s="53" t="s">
        <v>290</v>
      </c>
      <c r="Z3406" s="58" t="str">
        <f>'LISTA DOS ITENS'!$F3406&amp;"-"&amp;'LISTA DOS ITENS'!$H3406&amp;"-"&amp;'LISTA DOS ITENS'!$J3406&amp;"-"&amp;'LISTA DOS ITENS'!$K3406&amp;"-"&amp;'LISTA DOS ITENS'!$I3406</f>
        <v>11225589-2101-0026-IMOB/IAMN-ED-1000-01.01</v>
      </c>
      <c r="AA3406" s="59" t="str">
        <f t="array" ref="AA3406">INDEX('RESUMO - LOTES E VMA'!$M$3:$M$181,MATCH('LISTA DOS ITENS'!$D3406,'RESUMO - LOTES E VMA'!$A$3:$A$181,0))</f>
        <v>Para Leilão</v>
      </c>
      <c r="AB3406" s="60">
        <f t="array" ref="AB3406">INDEX('RESUMO - LOTES E VMA'!$J$3:$J$181,MATCH('LISTA DOS ITENS'!$D3406,'RESUMO - LOTES E VMA'!$A$3:$A$181,0))</f>
        <v>0.05022221285</v>
      </c>
      <c r="AC3406" s="29" t="str">
        <f t="array" ref="AC3406">INDEX('RESUMO - LOTES E VMA'!$L$3:$L$181,MATCH('LISTA DOS ITENS'!$D3406,'RESUMO - LOTES E VMA'!$A$3:$A$181,0))</f>
        <v>1% do Valor de Comparação do VMA</v>
      </c>
      <c r="AD3406" s="53" t="str">
        <f>VLOOKUP(Tabela1[[#This Row],[Índice]],[1]Planilha1!$A:$A,1,0)</f>
        <v>#ERROR!</v>
      </c>
    </row>
    <row r="3407" ht="15.75" customHeight="1">
      <c r="A3407" s="52">
        <v>262433.0</v>
      </c>
      <c r="B3407" s="53" t="s">
        <v>70</v>
      </c>
      <c r="C3407" s="53" t="s">
        <v>71</v>
      </c>
      <c r="D3407" s="22">
        <v>207565.0</v>
      </c>
      <c r="E3407" s="53" t="s">
        <v>119</v>
      </c>
      <c r="F3407" s="54">
        <v>1.1225589E7</v>
      </c>
      <c r="G3407" s="53" t="s">
        <v>2237</v>
      </c>
      <c r="H3407" s="55">
        <v>2101.0</v>
      </c>
      <c r="I3407" s="55" t="s">
        <v>81</v>
      </c>
      <c r="J3407" s="55" t="s">
        <v>126</v>
      </c>
      <c r="K3407" s="53" t="s">
        <v>80</v>
      </c>
      <c r="L3407" s="53"/>
      <c r="M3407" s="53">
        <v>3.0</v>
      </c>
      <c r="N3407" s="53" t="s">
        <v>52</v>
      </c>
      <c r="O3407" s="25">
        <v>239.92999999999998</v>
      </c>
      <c r="P3407" s="25">
        <f>'LISTA DOS ITENS'!$O3407*'LISTA DOS ITENS'!$M3407</f>
        <v>719.79</v>
      </c>
      <c r="Q3407" s="25">
        <v>378.91</v>
      </c>
      <c r="R3407" s="25">
        <f>'LISTA DOS ITENS'!$Q3407*'LISTA DOS ITENS'!$M3407</f>
        <v>1136.73</v>
      </c>
      <c r="S3407" s="56">
        <f>IF('LISTA DOS ITENS'!$P3407&gt;'LISTA DOS ITENS'!$R3407,'LISTA DOS ITENS'!$P3407,'LISTA DOS ITENS'!$R3407)</f>
        <v>1136.73</v>
      </c>
      <c r="T3407" s="25">
        <v>20.75686803251936</v>
      </c>
      <c r="U3407" s="25">
        <f>'LISTA DOS ITENS'!$T3407*'LISTA DOS ITENS'!$M3407</f>
        <v>62.2706041</v>
      </c>
      <c r="V3407" s="56">
        <f t="array" ref="V3407">INDEX('RESUMO - LOTES E VMA'!$F$3:$F$181,MATCH('LISTA DOS ITENS'!$D3407,'RESUMO - LOTES E VMA'!$A$3:$A$181,0))</f>
        <v>3817.356741</v>
      </c>
      <c r="W3407" s="57">
        <f>'LISTA DOS ITENS'!$U3407/'LISTA DOS ITENS'!$V3407</f>
        <v>0.01631249273</v>
      </c>
      <c r="X3407" s="53" t="s">
        <v>53</v>
      </c>
      <c r="Y3407" s="53" t="s">
        <v>290</v>
      </c>
      <c r="Z3407" s="58" t="str">
        <f>'LISTA DOS ITENS'!$F3407&amp;"-"&amp;'LISTA DOS ITENS'!$H3407&amp;"-"&amp;'LISTA DOS ITENS'!$J3407&amp;"-"&amp;'LISTA DOS ITENS'!$K3407&amp;"-"&amp;'LISTA DOS ITENS'!$I3407</f>
        <v>11225589-2101-0026-IMOB/NAC-ED-1000-01.01</v>
      </c>
      <c r="AA3407" s="59" t="str">
        <f t="array" ref="AA3407">INDEX('RESUMO - LOTES E VMA'!$M$3:$M$181,MATCH('LISTA DOS ITENS'!$D3407,'RESUMO - LOTES E VMA'!$A$3:$A$181,0))</f>
        <v>Para Leilão</v>
      </c>
      <c r="AB3407" s="60">
        <f t="array" ref="AB3407">INDEX('RESUMO - LOTES E VMA'!$J$3:$J$181,MATCH('LISTA DOS ITENS'!$D3407,'RESUMO - LOTES E VMA'!$A$3:$A$181,0))</f>
        <v>0.05022221285</v>
      </c>
      <c r="AC3407" s="29" t="str">
        <f t="array" ref="AC3407">INDEX('RESUMO - LOTES E VMA'!$L$3:$L$181,MATCH('LISTA DOS ITENS'!$D3407,'RESUMO - LOTES E VMA'!$A$3:$A$181,0))</f>
        <v>1% do Valor de Comparação do VMA</v>
      </c>
      <c r="AD3407" s="53" t="str">
        <f>VLOOKUP(Tabela1[[#This Row],[Índice]],[1]Planilha1!$A:$A,1,0)</f>
        <v>#ERROR!</v>
      </c>
    </row>
    <row r="3408" ht="15.75" customHeight="1">
      <c r="A3408" s="52">
        <v>262434.0</v>
      </c>
      <c r="B3408" s="53" t="s">
        <v>70</v>
      </c>
      <c r="C3408" s="53" t="s">
        <v>71</v>
      </c>
      <c r="D3408" s="22">
        <v>207565.0</v>
      </c>
      <c r="E3408" s="53" t="s">
        <v>119</v>
      </c>
      <c r="F3408" s="54">
        <v>1.127019E7</v>
      </c>
      <c r="G3408" s="53" t="s">
        <v>2237</v>
      </c>
      <c r="H3408" s="55">
        <v>2101.0</v>
      </c>
      <c r="I3408" s="55" t="s">
        <v>81</v>
      </c>
      <c r="J3408" s="55" t="s">
        <v>126</v>
      </c>
      <c r="K3408" s="53" t="s">
        <v>122</v>
      </c>
      <c r="L3408" s="53"/>
      <c r="M3408" s="53">
        <v>71.0</v>
      </c>
      <c r="N3408" s="53" t="s">
        <v>52</v>
      </c>
      <c r="O3408" s="25">
        <v>338.493661971831</v>
      </c>
      <c r="P3408" s="25">
        <f>'LISTA DOS ITENS'!$O3408*'LISTA DOS ITENS'!$M3408</f>
        <v>24033.05</v>
      </c>
      <c r="Q3408" s="25">
        <v>268.24</v>
      </c>
      <c r="R3408" s="25">
        <f>'LISTA DOS ITENS'!$Q3408*'LISTA DOS ITENS'!$M3408</f>
        <v>19045.04</v>
      </c>
      <c r="S3408" s="56">
        <f>IF('LISTA DOS ITENS'!$P3408&gt;'LISTA DOS ITENS'!$R3408,'LISTA DOS ITENS'!$P3408,'LISTA DOS ITENS'!$R3408)</f>
        <v>24033.05</v>
      </c>
      <c r="T3408" s="25">
        <v>14.694313375321299</v>
      </c>
      <c r="U3408" s="25">
        <f>'LISTA DOS ITENS'!$T3408*'LISTA DOS ITENS'!$M3408</f>
        <v>1043.29625</v>
      </c>
      <c r="V3408" s="56">
        <f t="array" ref="V3408">INDEX('RESUMO - LOTES E VMA'!$F$3:$F$181,MATCH('LISTA DOS ITENS'!$D3408,'RESUMO - LOTES E VMA'!$A$3:$A$181,0))</f>
        <v>3817.356741</v>
      </c>
      <c r="W3408" s="57">
        <f>'LISTA DOS ITENS'!$U3408/'LISTA DOS ITENS'!$V3408</f>
        <v>0.2733033144</v>
      </c>
      <c r="X3408" s="53" t="s">
        <v>53</v>
      </c>
      <c r="Y3408" s="53" t="s">
        <v>290</v>
      </c>
      <c r="Z3408" s="58" t="str">
        <f>'LISTA DOS ITENS'!$F3408&amp;"-"&amp;'LISTA DOS ITENS'!$H3408&amp;"-"&amp;'LISTA DOS ITENS'!$J3408&amp;"-"&amp;'LISTA DOS ITENS'!$K3408&amp;"-"&amp;'LISTA DOS ITENS'!$I3408</f>
        <v>11270190-2101-0026-IMOB/IAMN-ED-1000-01.01</v>
      </c>
      <c r="AA3408" s="59" t="str">
        <f t="array" ref="AA3408">INDEX('RESUMO - LOTES E VMA'!$M$3:$M$181,MATCH('LISTA DOS ITENS'!$D3408,'RESUMO - LOTES E VMA'!$A$3:$A$181,0))</f>
        <v>Para Leilão</v>
      </c>
      <c r="AB3408" s="60">
        <f t="array" ref="AB3408">INDEX('RESUMO - LOTES E VMA'!$J$3:$J$181,MATCH('LISTA DOS ITENS'!$D3408,'RESUMO - LOTES E VMA'!$A$3:$A$181,0))</f>
        <v>0.05022221285</v>
      </c>
      <c r="AC3408" s="29" t="str">
        <f t="array" ref="AC3408">INDEX('RESUMO - LOTES E VMA'!$L$3:$L$181,MATCH('LISTA DOS ITENS'!$D3408,'RESUMO - LOTES E VMA'!$A$3:$A$181,0))</f>
        <v>1% do Valor de Comparação do VMA</v>
      </c>
      <c r="AD3408" s="53" t="str">
        <f>VLOOKUP(Tabela1[[#This Row],[Índice]],[1]Planilha1!$A:$A,1,0)</f>
        <v>#ERROR!</v>
      </c>
    </row>
    <row r="3409" ht="15.75" customHeight="1">
      <c r="A3409" s="52">
        <v>262435.0</v>
      </c>
      <c r="B3409" s="53" t="s">
        <v>70</v>
      </c>
      <c r="C3409" s="53" t="s">
        <v>71</v>
      </c>
      <c r="D3409" s="22">
        <v>207565.0</v>
      </c>
      <c r="E3409" s="53" t="s">
        <v>119</v>
      </c>
      <c r="F3409" s="54">
        <v>1.127019E7</v>
      </c>
      <c r="G3409" s="53" t="s">
        <v>2237</v>
      </c>
      <c r="H3409" s="55">
        <v>2101.0</v>
      </c>
      <c r="I3409" s="55" t="s">
        <v>81</v>
      </c>
      <c r="J3409" s="55" t="s">
        <v>126</v>
      </c>
      <c r="K3409" s="53" t="s">
        <v>80</v>
      </c>
      <c r="L3409" s="53"/>
      <c r="M3409" s="53">
        <v>6.0</v>
      </c>
      <c r="N3409" s="53" t="s">
        <v>52</v>
      </c>
      <c r="O3409" s="25">
        <v>226.585</v>
      </c>
      <c r="P3409" s="25">
        <f>'LISTA DOS ITENS'!$O3409*'LISTA DOS ITENS'!$M3409</f>
        <v>1359.51</v>
      </c>
      <c r="Q3409" s="25">
        <v>268.24</v>
      </c>
      <c r="R3409" s="25">
        <f>'LISTA DOS ITENS'!$Q3409*'LISTA DOS ITENS'!$M3409</f>
        <v>1609.44</v>
      </c>
      <c r="S3409" s="56">
        <f>IF('LISTA DOS ITENS'!$P3409&gt;'LISTA DOS ITENS'!$R3409,'LISTA DOS ITENS'!$P3409,'LISTA DOS ITENS'!$R3409)</f>
        <v>1609.44</v>
      </c>
      <c r="T3409" s="25">
        <v>14.694313375321299</v>
      </c>
      <c r="U3409" s="25">
        <f>'LISTA DOS ITENS'!$T3409*'LISTA DOS ITENS'!$M3409</f>
        <v>88.16588025</v>
      </c>
      <c r="V3409" s="56">
        <f t="array" ref="V3409">INDEX('RESUMO - LOTES E VMA'!$F$3:$F$181,MATCH('LISTA DOS ITENS'!$D3409,'RESUMO - LOTES E VMA'!$A$3:$A$181,0))</f>
        <v>3817.356741</v>
      </c>
      <c r="W3409" s="57">
        <f>'LISTA DOS ITENS'!$U3409/'LISTA DOS ITENS'!$V3409</f>
        <v>0.02309605474</v>
      </c>
      <c r="X3409" s="53" t="s">
        <v>53</v>
      </c>
      <c r="Y3409" s="53" t="s">
        <v>290</v>
      </c>
      <c r="Z3409" s="58" t="str">
        <f>'LISTA DOS ITENS'!$F3409&amp;"-"&amp;'LISTA DOS ITENS'!$H3409&amp;"-"&amp;'LISTA DOS ITENS'!$J3409&amp;"-"&amp;'LISTA DOS ITENS'!$K3409&amp;"-"&amp;'LISTA DOS ITENS'!$I3409</f>
        <v>11270190-2101-0026-IMOB/NAC-ED-1000-01.01</v>
      </c>
      <c r="AA3409" s="59" t="str">
        <f t="array" ref="AA3409">INDEX('RESUMO - LOTES E VMA'!$M$3:$M$181,MATCH('LISTA DOS ITENS'!$D3409,'RESUMO - LOTES E VMA'!$A$3:$A$181,0))</f>
        <v>Para Leilão</v>
      </c>
      <c r="AB3409" s="60">
        <f t="array" ref="AB3409">INDEX('RESUMO - LOTES E VMA'!$J$3:$J$181,MATCH('LISTA DOS ITENS'!$D3409,'RESUMO - LOTES E VMA'!$A$3:$A$181,0))</f>
        <v>0.05022221285</v>
      </c>
      <c r="AC3409" s="29" t="str">
        <f t="array" ref="AC3409">INDEX('RESUMO - LOTES E VMA'!$L$3:$L$181,MATCH('LISTA DOS ITENS'!$D3409,'RESUMO - LOTES E VMA'!$A$3:$A$181,0))</f>
        <v>1% do Valor de Comparação do VMA</v>
      </c>
      <c r="AD3409" s="53" t="str">
        <f>VLOOKUP(Tabela1[[#This Row],[Índice]],[1]Planilha1!$A:$A,1,0)</f>
        <v>#ERROR!</v>
      </c>
    </row>
    <row r="3410" ht="15.75" customHeight="1">
      <c r="A3410" s="52">
        <v>262436.0</v>
      </c>
      <c r="B3410" s="53" t="s">
        <v>70</v>
      </c>
      <c r="C3410" s="53" t="s">
        <v>71</v>
      </c>
      <c r="D3410" s="22">
        <v>207565.0</v>
      </c>
      <c r="E3410" s="53" t="s">
        <v>119</v>
      </c>
      <c r="F3410" s="54">
        <v>1.15172E7</v>
      </c>
      <c r="G3410" s="53" t="s">
        <v>2237</v>
      </c>
      <c r="H3410" s="55">
        <v>2101.0</v>
      </c>
      <c r="I3410" s="55"/>
      <c r="J3410" s="55" t="s">
        <v>126</v>
      </c>
      <c r="K3410" s="53" t="s">
        <v>73</v>
      </c>
      <c r="L3410" s="53"/>
      <c r="M3410" s="53">
        <v>1.0</v>
      </c>
      <c r="N3410" s="53" t="s">
        <v>52</v>
      </c>
      <c r="O3410" s="25">
        <v>2603.67</v>
      </c>
      <c r="P3410" s="25">
        <f>'LISTA DOS ITENS'!$O3410*'LISTA DOS ITENS'!$M3410</f>
        <v>2603.67</v>
      </c>
      <c r="Q3410" s="25">
        <v>2603.67</v>
      </c>
      <c r="R3410" s="25">
        <f>'LISTA DOS ITENS'!$Q3410*'LISTA DOS ITENS'!$M3410</f>
        <v>2603.67</v>
      </c>
      <c r="S3410" s="56">
        <f>IF('LISTA DOS ITENS'!$P3410&gt;'LISTA DOS ITENS'!$R3410,'LISTA DOS ITENS'!$P3410,'LISTA DOS ITENS'!$R3410)</f>
        <v>2603.67</v>
      </c>
      <c r="T3410" s="25">
        <v>142.6302673200224</v>
      </c>
      <c r="U3410" s="25">
        <f>'LISTA DOS ITENS'!$T3410*'LISTA DOS ITENS'!$M3410</f>
        <v>142.6302673</v>
      </c>
      <c r="V3410" s="56">
        <f t="array" ref="V3410">INDEX('RESUMO - LOTES E VMA'!$F$3:$F$181,MATCH('LISTA DOS ITENS'!$D3410,'RESUMO - LOTES E VMA'!$A$3:$A$181,0))</f>
        <v>3817.356741</v>
      </c>
      <c r="W3410" s="57">
        <f>'LISTA DOS ITENS'!$U3410/'LISTA DOS ITENS'!$V3410</f>
        <v>0.03736362017</v>
      </c>
      <c r="X3410" s="53" t="s">
        <v>53</v>
      </c>
      <c r="Y3410" s="53" t="s">
        <v>290</v>
      </c>
      <c r="Z3410" s="58" t="str">
        <f>'LISTA DOS ITENS'!$F3410&amp;"-"&amp;'LISTA DOS ITENS'!$H3410&amp;"-"&amp;'LISTA DOS ITENS'!$J3410&amp;"-"&amp;'LISTA DOS ITENS'!$K3410&amp;"-"&amp;'LISTA DOS ITENS'!$I3410</f>
        <v>11517200-2101-0026-CONS/NAC-</v>
      </c>
      <c r="AA3410" s="59" t="str">
        <f t="array" ref="AA3410">INDEX('RESUMO - LOTES E VMA'!$M$3:$M$181,MATCH('LISTA DOS ITENS'!$D3410,'RESUMO - LOTES E VMA'!$A$3:$A$181,0))</f>
        <v>Para Leilão</v>
      </c>
      <c r="AB3410" s="60">
        <f t="array" ref="AB3410">INDEX('RESUMO - LOTES E VMA'!$J$3:$J$181,MATCH('LISTA DOS ITENS'!$D3410,'RESUMO - LOTES E VMA'!$A$3:$A$181,0))</f>
        <v>0.05022221285</v>
      </c>
      <c r="AC3410" s="29" t="str">
        <f t="array" ref="AC3410">INDEX('RESUMO - LOTES E VMA'!$L$3:$L$181,MATCH('LISTA DOS ITENS'!$D3410,'RESUMO - LOTES E VMA'!$A$3:$A$181,0))</f>
        <v>1% do Valor de Comparação do VMA</v>
      </c>
      <c r="AD3410" s="53" t="str">
        <f>VLOOKUP(Tabela1[[#This Row],[Índice]],[1]Planilha1!$A:$A,1,0)</f>
        <v>#ERROR!</v>
      </c>
    </row>
    <row r="3411" ht="15.75" customHeight="1">
      <c r="A3411" s="52">
        <v>262437.0</v>
      </c>
      <c r="B3411" s="53" t="s">
        <v>70</v>
      </c>
      <c r="C3411" s="53" t="s">
        <v>71</v>
      </c>
      <c r="D3411" s="22">
        <v>207565.0</v>
      </c>
      <c r="E3411" s="53" t="s">
        <v>119</v>
      </c>
      <c r="F3411" s="54">
        <v>1.099266E7</v>
      </c>
      <c r="G3411" s="53" t="s">
        <v>2237</v>
      </c>
      <c r="H3411" s="55">
        <v>2101.0</v>
      </c>
      <c r="I3411" s="55" t="s">
        <v>130</v>
      </c>
      <c r="J3411" s="55" t="s">
        <v>121</v>
      </c>
      <c r="K3411" s="53" t="s">
        <v>73</v>
      </c>
      <c r="L3411" s="53"/>
      <c r="M3411" s="53">
        <v>2.0</v>
      </c>
      <c r="N3411" s="53" t="s">
        <v>52</v>
      </c>
      <c r="O3411" s="25">
        <v>524.05</v>
      </c>
      <c r="P3411" s="25">
        <f>'LISTA DOS ITENS'!$O3411*'LISTA DOS ITENS'!$M3411</f>
        <v>1048.1</v>
      </c>
      <c r="Q3411" s="25">
        <v>619.95</v>
      </c>
      <c r="R3411" s="25">
        <f>'LISTA DOS ITENS'!$Q3411*'LISTA DOS ITENS'!$M3411</f>
        <v>1239.9</v>
      </c>
      <c r="S3411" s="56">
        <f>IF('LISTA DOS ITENS'!$P3411&gt;'LISTA DOS ITENS'!$R3411,'LISTA DOS ITENS'!$P3411,'LISTA DOS ITENS'!$R3411)</f>
        <v>1239.9</v>
      </c>
      <c r="T3411" s="25">
        <v>33.961152613444824</v>
      </c>
      <c r="U3411" s="25">
        <f>'LISTA DOS ITENS'!$T3411*'LISTA DOS ITENS'!$M3411</f>
        <v>67.92230523</v>
      </c>
      <c r="V3411" s="56">
        <f t="array" ref="V3411">INDEX('RESUMO - LOTES E VMA'!$F$3:$F$181,MATCH('LISTA DOS ITENS'!$D3411,'RESUMO - LOTES E VMA'!$A$3:$A$181,0))</f>
        <v>3817.356741</v>
      </c>
      <c r="W3411" s="57">
        <f>'LISTA DOS ITENS'!$U3411/'LISTA DOS ITENS'!$V3411</f>
        <v>0.0177930201</v>
      </c>
      <c r="X3411" s="53" t="s">
        <v>53</v>
      </c>
      <c r="Y3411" s="53" t="s">
        <v>290</v>
      </c>
      <c r="Z3411" s="58" t="str">
        <f>'LISTA DOS ITENS'!$F3411&amp;"-"&amp;'LISTA DOS ITENS'!$H3411&amp;"-"&amp;'LISTA DOS ITENS'!$J3411&amp;"-"&amp;'LISTA DOS ITENS'!$K3411&amp;"-"&amp;'LISTA DOS ITENS'!$I3411</f>
        <v>10992660-2101-A026-CONS/NAC-ED-1000-01.02</v>
      </c>
      <c r="AA3411" s="59" t="str">
        <f t="array" ref="AA3411">INDEX('RESUMO - LOTES E VMA'!$M$3:$M$181,MATCH('LISTA DOS ITENS'!$D3411,'RESUMO - LOTES E VMA'!$A$3:$A$181,0))</f>
        <v>Para Leilão</v>
      </c>
      <c r="AB3411" s="60">
        <f t="array" ref="AB3411">INDEX('RESUMO - LOTES E VMA'!$J$3:$J$181,MATCH('LISTA DOS ITENS'!$D3411,'RESUMO - LOTES E VMA'!$A$3:$A$181,0))</f>
        <v>0.05022221285</v>
      </c>
      <c r="AC3411" s="29" t="str">
        <f t="array" ref="AC3411">INDEX('RESUMO - LOTES E VMA'!$L$3:$L$181,MATCH('LISTA DOS ITENS'!$D3411,'RESUMO - LOTES E VMA'!$A$3:$A$181,0))</f>
        <v>1% do Valor de Comparação do VMA</v>
      </c>
      <c r="AD3411" s="53" t="str">
        <f>VLOOKUP(Tabela1[[#This Row],[Índice]],[1]Planilha1!$A:$A,1,0)</f>
        <v>#ERROR!</v>
      </c>
    </row>
    <row r="3412" ht="15.75" customHeight="1">
      <c r="A3412" s="52">
        <v>262438.0</v>
      </c>
      <c r="B3412" s="53" t="s">
        <v>70</v>
      </c>
      <c r="C3412" s="53" t="s">
        <v>71</v>
      </c>
      <c r="D3412" s="22">
        <v>207565.0</v>
      </c>
      <c r="E3412" s="53" t="s">
        <v>119</v>
      </c>
      <c r="F3412" s="54">
        <v>1.1113548E7</v>
      </c>
      <c r="G3412" s="53" t="s">
        <v>2237</v>
      </c>
      <c r="H3412" s="55">
        <v>2101.0</v>
      </c>
      <c r="I3412" s="55" t="s">
        <v>130</v>
      </c>
      <c r="J3412" s="55" t="s">
        <v>121</v>
      </c>
      <c r="K3412" s="53" t="s">
        <v>80</v>
      </c>
      <c r="L3412" s="53"/>
      <c r="M3412" s="53">
        <v>1.0</v>
      </c>
      <c r="N3412" s="53" t="s">
        <v>52</v>
      </c>
      <c r="O3412" s="25">
        <v>1400.0</v>
      </c>
      <c r="P3412" s="25">
        <f>'LISTA DOS ITENS'!$O3412*'LISTA DOS ITENS'!$M3412</f>
        <v>1400</v>
      </c>
      <c r="Q3412" s="25">
        <v>1400.0</v>
      </c>
      <c r="R3412" s="25">
        <f>'LISTA DOS ITENS'!$Q3412*'LISTA DOS ITENS'!$M3412</f>
        <v>1400</v>
      </c>
      <c r="S3412" s="56">
        <f>IF('LISTA DOS ITENS'!$P3412&gt;'LISTA DOS ITENS'!$R3412,'LISTA DOS ITENS'!$P3412,'LISTA DOS ITENS'!$R3412)</f>
        <v>1400</v>
      </c>
      <c r="T3412" s="25">
        <v>68.45166666666667</v>
      </c>
      <c r="U3412" s="25">
        <f>'LISTA DOS ITENS'!$T3412*'LISTA DOS ITENS'!$M3412</f>
        <v>68.45166667</v>
      </c>
      <c r="V3412" s="56">
        <f t="array" ref="V3412">INDEX('RESUMO - LOTES E VMA'!$F$3:$F$181,MATCH('LISTA DOS ITENS'!$D3412,'RESUMO - LOTES E VMA'!$A$3:$A$181,0))</f>
        <v>3817.356741</v>
      </c>
      <c r="W3412" s="57">
        <f>'LISTA DOS ITENS'!$U3412/'LISTA DOS ITENS'!$V3412</f>
        <v>0.01793169235</v>
      </c>
      <c r="X3412" s="53" t="s">
        <v>53</v>
      </c>
      <c r="Y3412" s="53" t="s">
        <v>290</v>
      </c>
      <c r="Z3412" s="58" t="str">
        <f>'LISTA DOS ITENS'!$F3412&amp;"-"&amp;'LISTA DOS ITENS'!$H3412&amp;"-"&amp;'LISTA DOS ITENS'!$J3412&amp;"-"&amp;'LISTA DOS ITENS'!$K3412&amp;"-"&amp;'LISTA DOS ITENS'!$I3412</f>
        <v>11113548-2101-A026-IMOB/NAC-ED-1000-01.02</v>
      </c>
      <c r="AA3412" s="59" t="str">
        <f t="array" ref="AA3412">INDEX('RESUMO - LOTES E VMA'!$M$3:$M$181,MATCH('LISTA DOS ITENS'!$D3412,'RESUMO - LOTES E VMA'!$A$3:$A$181,0))</f>
        <v>Para Leilão</v>
      </c>
      <c r="AB3412" s="60">
        <f t="array" ref="AB3412">INDEX('RESUMO - LOTES E VMA'!$J$3:$J$181,MATCH('LISTA DOS ITENS'!$D3412,'RESUMO - LOTES E VMA'!$A$3:$A$181,0))</f>
        <v>0.05022221285</v>
      </c>
      <c r="AC3412" s="29" t="str">
        <f t="array" ref="AC3412">INDEX('RESUMO - LOTES E VMA'!$L$3:$L$181,MATCH('LISTA DOS ITENS'!$D3412,'RESUMO - LOTES E VMA'!$A$3:$A$181,0))</f>
        <v>1% do Valor de Comparação do VMA</v>
      </c>
      <c r="AD3412" s="53" t="str">
        <f>VLOOKUP(Tabela1[[#This Row],[Índice]],[1]Planilha1!$A:$A,1,0)</f>
        <v>#ERROR!</v>
      </c>
    </row>
    <row r="3413" ht="15.75" customHeight="1">
      <c r="A3413" s="52">
        <v>262452.0</v>
      </c>
      <c r="B3413" s="53" t="s">
        <v>70</v>
      </c>
      <c r="C3413" s="53" t="s">
        <v>71</v>
      </c>
      <c r="D3413" s="22">
        <v>207570.0</v>
      </c>
      <c r="E3413" s="53" t="s">
        <v>119</v>
      </c>
      <c r="F3413" s="54">
        <v>1.0003319E7</v>
      </c>
      <c r="G3413" s="53" t="s">
        <v>2238</v>
      </c>
      <c r="H3413" s="55">
        <v>2101.0</v>
      </c>
      <c r="I3413" s="55" t="s">
        <v>81</v>
      </c>
      <c r="J3413" s="55" t="s">
        <v>126</v>
      </c>
      <c r="K3413" s="53" t="s">
        <v>73</v>
      </c>
      <c r="L3413" s="53"/>
      <c r="M3413" s="53">
        <v>6.0</v>
      </c>
      <c r="N3413" s="53" t="s">
        <v>52</v>
      </c>
      <c r="O3413" s="25">
        <v>226.36</v>
      </c>
      <c r="P3413" s="25">
        <f>'LISTA DOS ITENS'!$O3413*'LISTA DOS ITENS'!$M3413</f>
        <v>1358.16</v>
      </c>
      <c r="Q3413" s="25">
        <v>1224.73</v>
      </c>
      <c r="R3413" s="25">
        <f>'LISTA DOS ITENS'!$Q3413*'LISTA DOS ITENS'!$M3413</f>
        <v>7348.38</v>
      </c>
      <c r="S3413" s="56">
        <f>IF('LISTA DOS ITENS'!$P3413&gt;'LISTA DOS ITENS'!$R3413,'LISTA DOS ITENS'!$P3413,'LISTA DOS ITENS'!$R3413)</f>
        <v>7348.38</v>
      </c>
      <c r="T3413" s="25">
        <v>74.76801662051786</v>
      </c>
      <c r="U3413" s="25">
        <f>'LISTA DOS ITENS'!$T3413*'LISTA DOS ITENS'!$M3413</f>
        <v>448.6080997</v>
      </c>
      <c r="V3413" s="56">
        <f t="array" ref="V3413">INDEX('RESUMO - LOTES E VMA'!$F$3:$F$181,MATCH('LISTA DOS ITENS'!$D3413,'RESUMO - LOTES E VMA'!$A$3:$A$181,0))</f>
        <v>21155.93485</v>
      </c>
      <c r="W3413" s="57">
        <f>'LISTA DOS ITENS'!$U3413/'LISTA DOS ITENS'!$V3413</f>
        <v>0.02120483462</v>
      </c>
      <c r="X3413" s="53" t="s">
        <v>53</v>
      </c>
      <c r="Y3413" s="53" t="s">
        <v>290</v>
      </c>
      <c r="Z3413" s="58" t="str">
        <f>'LISTA DOS ITENS'!$F3413&amp;"-"&amp;'LISTA DOS ITENS'!$H3413&amp;"-"&amp;'LISTA DOS ITENS'!$J3413&amp;"-"&amp;'LISTA DOS ITENS'!$K3413&amp;"-"&amp;'LISTA DOS ITENS'!$I3413</f>
        <v>10003319-2101-0026-CONS/NAC-ED-1000-01.01</v>
      </c>
      <c r="AA3413" s="59" t="str">
        <f t="array" ref="AA3413">INDEX('RESUMO - LOTES E VMA'!$M$3:$M$181,MATCH('LISTA DOS ITENS'!$D3413,'RESUMO - LOTES E VMA'!$A$3:$A$181,0))</f>
        <v>Para Leilão</v>
      </c>
      <c r="AB3413" s="60">
        <f t="array" ref="AB3413">INDEX('RESUMO - LOTES E VMA'!$J$3:$J$181,MATCH('LISTA DOS ITENS'!$D3413,'RESUMO - LOTES E VMA'!$A$3:$A$181,0))</f>
        <v>0.05872445365</v>
      </c>
      <c r="AC3413" s="29" t="str">
        <f t="array" ref="AC3413">INDEX('RESUMO - LOTES E VMA'!$L$3:$L$181,MATCH('LISTA DOS ITENS'!$D3413,'RESUMO - LOTES E VMA'!$A$3:$A$181,0))</f>
        <v>1% do Valor de Comparação do VMA</v>
      </c>
      <c r="AD3413" s="53" t="str">
        <f>VLOOKUP(Tabela1[[#This Row],[Índice]],[1]Planilha1!$A:$A,1,0)</f>
        <v>#ERROR!</v>
      </c>
    </row>
    <row r="3414" ht="15.75" customHeight="1">
      <c r="A3414" s="52">
        <v>262453.0</v>
      </c>
      <c r="B3414" s="53" t="s">
        <v>70</v>
      </c>
      <c r="C3414" s="53" t="s">
        <v>71</v>
      </c>
      <c r="D3414" s="22">
        <v>207570.0</v>
      </c>
      <c r="E3414" s="53" t="s">
        <v>119</v>
      </c>
      <c r="F3414" s="54">
        <v>1.0003319E7</v>
      </c>
      <c r="G3414" s="53" t="s">
        <v>2238</v>
      </c>
      <c r="H3414" s="55">
        <v>2101.0</v>
      </c>
      <c r="I3414" s="55" t="s">
        <v>81</v>
      </c>
      <c r="J3414" s="55" t="s">
        <v>126</v>
      </c>
      <c r="K3414" s="53" t="s">
        <v>80</v>
      </c>
      <c r="L3414" s="53"/>
      <c r="M3414" s="53">
        <v>1.0</v>
      </c>
      <c r="N3414" s="53" t="s">
        <v>52</v>
      </c>
      <c r="O3414" s="25">
        <v>278.44</v>
      </c>
      <c r="P3414" s="25">
        <f>'LISTA DOS ITENS'!$O3414*'LISTA DOS ITENS'!$M3414</f>
        <v>278.44</v>
      </c>
      <c r="Q3414" s="25">
        <v>1224.73</v>
      </c>
      <c r="R3414" s="25">
        <f>'LISTA DOS ITENS'!$Q3414*'LISTA DOS ITENS'!$M3414</f>
        <v>1224.73</v>
      </c>
      <c r="S3414" s="56">
        <f>IF('LISTA DOS ITENS'!$P3414&gt;'LISTA DOS ITENS'!$R3414,'LISTA DOS ITENS'!$P3414,'LISTA DOS ITENS'!$R3414)</f>
        <v>1224.73</v>
      </c>
      <c r="T3414" s="25">
        <v>74.76801662051786</v>
      </c>
      <c r="U3414" s="25">
        <f>'LISTA DOS ITENS'!$T3414*'LISTA DOS ITENS'!$M3414</f>
        <v>74.76801662</v>
      </c>
      <c r="V3414" s="56">
        <f t="array" ref="V3414">INDEX('RESUMO - LOTES E VMA'!$F$3:$F$181,MATCH('LISTA DOS ITENS'!$D3414,'RESUMO - LOTES E VMA'!$A$3:$A$181,0))</f>
        <v>21155.93485</v>
      </c>
      <c r="W3414" s="57">
        <f>'LISTA DOS ITENS'!$U3414/'LISTA DOS ITENS'!$V3414</f>
        <v>0.003534139103</v>
      </c>
      <c r="X3414" s="53" t="s">
        <v>53</v>
      </c>
      <c r="Y3414" s="53" t="s">
        <v>290</v>
      </c>
      <c r="Z3414" s="58" t="str">
        <f>'LISTA DOS ITENS'!$F3414&amp;"-"&amp;'LISTA DOS ITENS'!$H3414&amp;"-"&amp;'LISTA DOS ITENS'!$J3414&amp;"-"&amp;'LISTA DOS ITENS'!$K3414&amp;"-"&amp;'LISTA DOS ITENS'!$I3414</f>
        <v>10003319-2101-0026-IMOB/NAC-ED-1000-01.01</v>
      </c>
      <c r="AA3414" s="59" t="str">
        <f t="array" ref="AA3414">INDEX('RESUMO - LOTES E VMA'!$M$3:$M$181,MATCH('LISTA DOS ITENS'!$D3414,'RESUMO - LOTES E VMA'!$A$3:$A$181,0))</f>
        <v>Para Leilão</v>
      </c>
      <c r="AB3414" s="60">
        <f t="array" ref="AB3414">INDEX('RESUMO - LOTES E VMA'!$J$3:$J$181,MATCH('LISTA DOS ITENS'!$D3414,'RESUMO - LOTES E VMA'!$A$3:$A$181,0))</f>
        <v>0.05872445365</v>
      </c>
      <c r="AC3414" s="29" t="str">
        <f t="array" ref="AC3414">INDEX('RESUMO - LOTES E VMA'!$L$3:$L$181,MATCH('LISTA DOS ITENS'!$D3414,'RESUMO - LOTES E VMA'!$A$3:$A$181,0))</f>
        <v>1% do Valor de Comparação do VMA</v>
      </c>
      <c r="AD3414" s="53" t="str">
        <f>VLOOKUP(Tabela1[[#This Row],[Índice]],[1]Planilha1!$A:$A,1,0)</f>
        <v>#ERROR!</v>
      </c>
    </row>
    <row r="3415" ht="15.75" customHeight="1">
      <c r="A3415" s="52">
        <v>262454.0</v>
      </c>
      <c r="B3415" s="53" t="s">
        <v>70</v>
      </c>
      <c r="C3415" s="53" t="s">
        <v>71</v>
      </c>
      <c r="D3415" s="22">
        <v>207570.0</v>
      </c>
      <c r="E3415" s="53" t="s">
        <v>119</v>
      </c>
      <c r="F3415" s="54">
        <v>1.0003319E7</v>
      </c>
      <c r="G3415" s="53" t="s">
        <v>2238</v>
      </c>
      <c r="H3415" s="55">
        <v>2101.0</v>
      </c>
      <c r="I3415" s="55" t="s">
        <v>130</v>
      </c>
      <c r="J3415" s="55" t="s">
        <v>126</v>
      </c>
      <c r="K3415" s="53" t="s">
        <v>73</v>
      </c>
      <c r="L3415" s="53"/>
      <c r="M3415" s="53">
        <v>12.0</v>
      </c>
      <c r="N3415" s="53" t="s">
        <v>52</v>
      </c>
      <c r="O3415" s="25">
        <v>227.32500000000002</v>
      </c>
      <c r="P3415" s="25">
        <f>'LISTA DOS ITENS'!$O3415*'LISTA DOS ITENS'!$M3415</f>
        <v>2727.9</v>
      </c>
      <c r="Q3415" s="25">
        <v>1224.73</v>
      </c>
      <c r="R3415" s="25">
        <f>'LISTA DOS ITENS'!$Q3415*'LISTA DOS ITENS'!$M3415</f>
        <v>14696.76</v>
      </c>
      <c r="S3415" s="56">
        <f>IF('LISTA DOS ITENS'!$P3415&gt;'LISTA DOS ITENS'!$R3415,'LISTA DOS ITENS'!$P3415,'LISTA DOS ITENS'!$R3415)</f>
        <v>14696.76</v>
      </c>
      <c r="T3415" s="25">
        <v>74.76801662051786</v>
      </c>
      <c r="U3415" s="25">
        <f>'LISTA DOS ITENS'!$T3415*'LISTA DOS ITENS'!$M3415</f>
        <v>897.2161994</v>
      </c>
      <c r="V3415" s="56">
        <f t="array" ref="V3415">INDEX('RESUMO - LOTES E VMA'!$F$3:$F$181,MATCH('LISTA DOS ITENS'!$D3415,'RESUMO - LOTES E VMA'!$A$3:$A$181,0))</f>
        <v>21155.93485</v>
      </c>
      <c r="W3415" s="57">
        <f>'LISTA DOS ITENS'!$U3415/'LISTA DOS ITENS'!$V3415</f>
        <v>0.04240966924</v>
      </c>
      <c r="X3415" s="53" t="s">
        <v>53</v>
      </c>
      <c r="Y3415" s="53" t="s">
        <v>290</v>
      </c>
      <c r="Z3415" s="58" t="str">
        <f>'LISTA DOS ITENS'!$F3415&amp;"-"&amp;'LISTA DOS ITENS'!$H3415&amp;"-"&amp;'LISTA DOS ITENS'!$J3415&amp;"-"&amp;'LISTA DOS ITENS'!$K3415&amp;"-"&amp;'LISTA DOS ITENS'!$I3415</f>
        <v>10003319-2101-0026-CONS/NAC-ED-1000-01.02</v>
      </c>
      <c r="AA3415" s="59" t="str">
        <f t="array" ref="AA3415">INDEX('RESUMO - LOTES E VMA'!$M$3:$M$181,MATCH('LISTA DOS ITENS'!$D3415,'RESUMO - LOTES E VMA'!$A$3:$A$181,0))</f>
        <v>Para Leilão</v>
      </c>
      <c r="AB3415" s="60">
        <f t="array" ref="AB3415">INDEX('RESUMO - LOTES E VMA'!$J$3:$J$181,MATCH('LISTA DOS ITENS'!$D3415,'RESUMO - LOTES E VMA'!$A$3:$A$181,0))</f>
        <v>0.05872445365</v>
      </c>
      <c r="AC3415" s="29" t="str">
        <f t="array" ref="AC3415">INDEX('RESUMO - LOTES E VMA'!$L$3:$L$181,MATCH('LISTA DOS ITENS'!$D3415,'RESUMO - LOTES E VMA'!$A$3:$A$181,0))</f>
        <v>1% do Valor de Comparação do VMA</v>
      </c>
      <c r="AD3415" s="53" t="str">
        <f>VLOOKUP(Tabela1[[#This Row],[Índice]],[1]Planilha1!$A:$A,1,0)</f>
        <v>#ERROR!</v>
      </c>
    </row>
    <row r="3416" ht="15.75" customHeight="1">
      <c r="A3416" s="52">
        <v>262455.0</v>
      </c>
      <c r="B3416" s="53" t="s">
        <v>70</v>
      </c>
      <c r="C3416" s="53" t="s">
        <v>71</v>
      </c>
      <c r="D3416" s="22">
        <v>207570.0</v>
      </c>
      <c r="E3416" s="53" t="s">
        <v>119</v>
      </c>
      <c r="F3416" s="54">
        <v>1.0003325E7</v>
      </c>
      <c r="G3416" s="53" t="s">
        <v>2239</v>
      </c>
      <c r="H3416" s="55">
        <v>2101.0</v>
      </c>
      <c r="I3416" s="55"/>
      <c r="J3416" s="55" t="s">
        <v>126</v>
      </c>
      <c r="K3416" s="53" t="s">
        <v>73</v>
      </c>
      <c r="L3416" s="53"/>
      <c r="M3416" s="53">
        <v>1.0</v>
      </c>
      <c r="N3416" s="53" t="s">
        <v>52</v>
      </c>
      <c r="O3416" s="25">
        <v>86.26</v>
      </c>
      <c r="P3416" s="25">
        <f>'LISTA DOS ITENS'!$O3416*'LISTA DOS ITENS'!$M3416</f>
        <v>86.26</v>
      </c>
      <c r="Q3416" s="25">
        <v>94.72</v>
      </c>
      <c r="R3416" s="25">
        <f>'LISTA DOS ITENS'!$Q3416*'LISTA DOS ITENS'!$M3416</f>
        <v>94.72</v>
      </c>
      <c r="S3416" s="56">
        <f>IF('LISTA DOS ITENS'!$P3416&gt;'LISTA DOS ITENS'!$R3416,'LISTA DOS ITENS'!$P3416,'LISTA DOS ITENS'!$R3416)</f>
        <v>94.72</v>
      </c>
      <c r="T3416" s="25">
        <v>5.782520665204128</v>
      </c>
      <c r="U3416" s="25">
        <f>'LISTA DOS ITENS'!$T3416*'LISTA DOS ITENS'!$M3416</f>
        <v>5.782520665</v>
      </c>
      <c r="V3416" s="56">
        <f t="array" ref="V3416">INDEX('RESUMO - LOTES E VMA'!$F$3:$F$181,MATCH('LISTA DOS ITENS'!$D3416,'RESUMO - LOTES E VMA'!$A$3:$A$181,0))</f>
        <v>21155.93485</v>
      </c>
      <c r="W3416" s="57">
        <f>'LISTA DOS ITENS'!$U3416/'LISTA DOS ITENS'!$V3416</f>
        <v>0.0002733285343</v>
      </c>
      <c r="X3416" s="53" t="s">
        <v>53</v>
      </c>
      <c r="Y3416" s="53" t="s">
        <v>290</v>
      </c>
      <c r="Z3416" s="58" t="str">
        <f>'LISTA DOS ITENS'!$F3416&amp;"-"&amp;'LISTA DOS ITENS'!$H3416&amp;"-"&amp;'LISTA DOS ITENS'!$J3416&amp;"-"&amp;'LISTA DOS ITENS'!$K3416&amp;"-"&amp;'LISTA DOS ITENS'!$I3416</f>
        <v>10003325-2101-0026-CONS/NAC-</v>
      </c>
      <c r="AA3416" s="59" t="str">
        <f t="array" ref="AA3416">INDEX('RESUMO - LOTES E VMA'!$M$3:$M$181,MATCH('LISTA DOS ITENS'!$D3416,'RESUMO - LOTES E VMA'!$A$3:$A$181,0))</f>
        <v>Para Leilão</v>
      </c>
      <c r="AB3416" s="60">
        <f t="array" ref="AB3416">INDEX('RESUMO - LOTES E VMA'!$J$3:$J$181,MATCH('LISTA DOS ITENS'!$D3416,'RESUMO - LOTES E VMA'!$A$3:$A$181,0))</f>
        <v>0.05872445365</v>
      </c>
      <c r="AC3416" s="29" t="str">
        <f t="array" ref="AC3416">INDEX('RESUMO - LOTES E VMA'!$L$3:$L$181,MATCH('LISTA DOS ITENS'!$D3416,'RESUMO - LOTES E VMA'!$A$3:$A$181,0))</f>
        <v>1% do Valor de Comparação do VMA</v>
      </c>
      <c r="AD3416" s="53" t="str">
        <f>VLOOKUP(Tabela1[[#This Row],[Índice]],[1]Planilha1!$A:$A,1,0)</f>
        <v>#ERROR!</v>
      </c>
    </row>
    <row r="3417" ht="15.75" customHeight="1">
      <c r="A3417" s="52">
        <v>262456.0</v>
      </c>
      <c r="B3417" s="53" t="s">
        <v>70</v>
      </c>
      <c r="C3417" s="53" t="s">
        <v>71</v>
      </c>
      <c r="D3417" s="22">
        <v>207570.0</v>
      </c>
      <c r="E3417" s="53" t="s">
        <v>119</v>
      </c>
      <c r="F3417" s="54">
        <v>1.0003325E7</v>
      </c>
      <c r="G3417" s="53" t="s">
        <v>2239</v>
      </c>
      <c r="H3417" s="55">
        <v>2101.0</v>
      </c>
      <c r="I3417" s="55" t="s">
        <v>130</v>
      </c>
      <c r="J3417" s="55" t="s">
        <v>126</v>
      </c>
      <c r="K3417" s="53" t="s">
        <v>80</v>
      </c>
      <c r="L3417" s="53"/>
      <c r="M3417" s="53">
        <v>1.0</v>
      </c>
      <c r="N3417" s="53" t="s">
        <v>52</v>
      </c>
      <c r="O3417" s="25">
        <v>82.65</v>
      </c>
      <c r="P3417" s="25">
        <f>'LISTA DOS ITENS'!$O3417*'LISTA DOS ITENS'!$M3417</f>
        <v>82.65</v>
      </c>
      <c r="Q3417" s="25">
        <v>94.72</v>
      </c>
      <c r="R3417" s="25">
        <f>'LISTA DOS ITENS'!$Q3417*'LISTA DOS ITENS'!$M3417</f>
        <v>94.72</v>
      </c>
      <c r="S3417" s="56">
        <f>IF('LISTA DOS ITENS'!$P3417&gt;'LISTA DOS ITENS'!$R3417,'LISTA DOS ITENS'!$P3417,'LISTA DOS ITENS'!$R3417)</f>
        <v>94.72</v>
      </c>
      <c r="T3417" s="25">
        <v>5.782520665204128</v>
      </c>
      <c r="U3417" s="25">
        <f>'LISTA DOS ITENS'!$T3417*'LISTA DOS ITENS'!$M3417</f>
        <v>5.782520665</v>
      </c>
      <c r="V3417" s="56">
        <f t="array" ref="V3417">INDEX('RESUMO - LOTES E VMA'!$F$3:$F$181,MATCH('LISTA DOS ITENS'!$D3417,'RESUMO - LOTES E VMA'!$A$3:$A$181,0))</f>
        <v>21155.93485</v>
      </c>
      <c r="W3417" s="57">
        <f>'LISTA DOS ITENS'!$U3417/'LISTA DOS ITENS'!$V3417</f>
        <v>0.0002733285343</v>
      </c>
      <c r="X3417" s="53" t="s">
        <v>53</v>
      </c>
      <c r="Y3417" s="53" t="s">
        <v>290</v>
      </c>
      <c r="Z3417" s="58" t="str">
        <f>'LISTA DOS ITENS'!$F3417&amp;"-"&amp;'LISTA DOS ITENS'!$H3417&amp;"-"&amp;'LISTA DOS ITENS'!$J3417&amp;"-"&amp;'LISTA DOS ITENS'!$K3417&amp;"-"&amp;'LISTA DOS ITENS'!$I3417</f>
        <v>10003325-2101-0026-IMOB/NAC-ED-1000-01.02</v>
      </c>
      <c r="AA3417" s="59" t="str">
        <f t="array" ref="AA3417">INDEX('RESUMO - LOTES E VMA'!$M$3:$M$181,MATCH('LISTA DOS ITENS'!$D3417,'RESUMO - LOTES E VMA'!$A$3:$A$181,0))</f>
        <v>Para Leilão</v>
      </c>
      <c r="AB3417" s="60">
        <f t="array" ref="AB3417">INDEX('RESUMO - LOTES E VMA'!$J$3:$J$181,MATCH('LISTA DOS ITENS'!$D3417,'RESUMO - LOTES E VMA'!$A$3:$A$181,0))</f>
        <v>0.05872445365</v>
      </c>
      <c r="AC3417" s="29" t="str">
        <f t="array" ref="AC3417">INDEX('RESUMO - LOTES E VMA'!$L$3:$L$181,MATCH('LISTA DOS ITENS'!$D3417,'RESUMO - LOTES E VMA'!$A$3:$A$181,0))</f>
        <v>1% do Valor de Comparação do VMA</v>
      </c>
      <c r="AD3417" s="53" t="str">
        <f>VLOOKUP(Tabela1[[#This Row],[Índice]],[1]Planilha1!$A:$A,1,0)</f>
        <v>#ERROR!</v>
      </c>
    </row>
    <row r="3418" ht="15.75" customHeight="1">
      <c r="A3418" s="52">
        <v>262457.0</v>
      </c>
      <c r="B3418" s="53" t="s">
        <v>70</v>
      </c>
      <c r="C3418" s="53" t="s">
        <v>71</v>
      </c>
      <c r="D3418" s="22">
        <v>207570.0</v>
      </c>
      <c r="E3418" s="53" t="s">
        <v>119</v>
      </c>
      <c r="F3418" s="54">
        <v>1.0003325E7</v>
      </c>
      <c r="G3418" s="53" t="s">
        <v>2239</v>
      </c>
      <c r="H3418" s="55">
        <v>2101.0</v>
      </c>
      <c r="I3418" s="55"/>
      <c r="J3418" s="55" t="s">
        <v>126</v>
      </c>
      <c r="K3418" s="53" t="s">
        <v>125</v>
      </c>
      <c r="L3418" s="53"/>
      <c r="M3418" s="53">
        <v>4.0</v>
      </c>
      <c r="N3418" s="53" t="s">
        <v>52</v>
      </c>
      <c r="O3418" s="25">
        <v>91.675</v>
      </c>
      <c r="P3418" s="25">
        <f>'LISTA DOS ITENS'!$O3418*'LISTA DOS ITENS'!$M3418</f>
        <v>366.7</v>
      </c>
      <c r="Q3418" s="25">
        <v>94.72</v>
      </c>
      <c r="R3418" s="25">
        <f>'LISTA DOS ITENS'!$Q3418*'LISTA DOS ITENS'!$M3418</f>
        <v>378.88</v>
      </c>
      <c r="S3418" s="56">
        <f>IF('LISTA DOS ITENS'!$P3418&gt;'LISTA DOS ITENS'!$R3418,'LISTA DOS ITENS'!$P3418,'LISTA DOS ITENS'!$R3418)</f>
        <v>378.88</v>
      </c>
      <c r="T3418" s="25">
        <v>5.782520665204128</v>
      </c>
      <c r="U3418" s="25">
        <f>'LISTA DOS ITENS'!$T3418*'LISTA DOS ITENS'!$M3418</f>
        <v>23.13008266</v>
      </c>
      <c r="V3418" s="56">
        <f t="array" ref="V3418">INDEX('RESUMO - LOTES E VMA'!$F$3:$F$181,MATCH('LISTA DOS ITENS'!$D3418,'RESUMO - LOTES E VMA'!$A$3:$A$181,0))</f>
        <v>21155.93485</v>
      </c>
      <c r="W3418" s="57">
        <f>'LISTA DOS ITENS'!$U3418/'LISTA DOS ITENS'!$V3418</f>
        <v>0.001093314137</v>
      </c>
      <c r="X3418" s="53" t="s">
        <v>53</v>
      </c>
      <c r="Y3418" s="53" t="s">
        <v>290</v>
      </c>
      <c r="Z3418" s="58" t="str">
        <f>'LISTA DOS ITENS'!$F3418&amp;"-"&amp;'LISTA DOS ITENS'!$H3418&amp;"-"&amp;'LISTA DOS ITENS'!$J3418&amp;"-"&amp;'LISTA DOS ITENS'!$K3418&amp;"-"&amp;'LISTA DOS ITENS'!$I3418</f>
        <v>10003325-2101-0026-PAR/NAC-</v>
      </c>
      <c r="AA3418" s="59" t="str">
        <f t="array" ref="AA3418">INDEX('RESUMO - LOTES E VMA'!$M$3:$M$181,MATCH('LISTA DOS ITENS'!$D3418,'RESUMO - LOTES E VMA'!$A$3:$A$181,0))</f>
        <v>Para Leilão</v>
      </c>
      <c r="AB3418" s="60">
        <f t="array" ref="AB3418">INDEX('RESUMO - LOTES E VMA'!$J$3:$J$181,MATCH('LISTA DOS ITENS'!$D3418,'RESUMO - LOTES E VMA'!$A$3:$A$181,0))</f>
        <v>0.05872445365</v>
      </c>
      <c r="AC3418" s="29" t="str">
        <f t="array" ref="AC3418">INDEX('RESUMO - LOTES E VMA'!$L$3:$L$181,MATCH('LISTA DOS ITENS'!$D3418,'RESUMO - LOTES E VMA'!$A$3:$A$181,0))</f>
        <v>1% do Valor de Comparação do VMA</v>
      </c>
      <c r="AD3418" s="53" t="str">
        <f>VLOOKUP(Tabela1[[#This Row],[Índice]],[1]Planilha1!$A:$A,1,0)</f>
        <v>#ERROR!</v>
      </c>
    </row>
    <row r="3419" ht="15.75" customHeight="1">
      <c r="A3419" s="52">
        <v>262458.0</v>
      </c>
      <c r="B3419" s="53" t="s">
        <v>70</v>
      </c>
      <c r="C3419" s="53" t="s">
        <v>71</v>
      </c>
      <c r="D3419" s="22">
        <v>207570.0</v>
      </c>
      <c r="E3419" s="53" t="s">
        <v>119</v>
      </c>
      <c r="F3419" s="54">
        <v>1.0003325E7</v>
      </c>
      <c r="G3419" s="53" t="s">
        <v>2239</v>
      </c>
      <c r="H3419" s="55">
        <v>2101.0</v>
      </c>
      <c r="I3419" s="55" t="s">
        <v>81</v>
      </c>
      <c r="J3419" s="55" t="s">
        <v>126</v>
      </c>
      <c r="K3419" s="53" t="s">
        <v>57</v>
      </c>
      <c r="L3419" s="53"/>
      <c r="M3419" s="53">
        <v>4.0</v>
      </c>
      <c r="N3419" s="53" t="s">
        <v>52</v>
      </c>
      <c r="O3419" s="25">
        <v>1.0</v>
      </c>
      <c r="P3419" s="25">
        <f>'LISTA DOS ITENS'!$O3419*'LISTA DOS ITENS'!$M3419</f>
        <v>4</v>
      </c>
      <c r="Q3419" s="25">
        <v>94.72</v>
      </c>
      <c r="R3419" s="25">
        <f>'LISTA DOS ITENS'!$Q3419*'LISTA DOS ITENS'!$M3419</f>
        <v>378.88</v>
      </c>
      <c r="S3419" s="56">
        <f>IF('LISTA DOS ITENS'!$P3419&gt;'LISTA DOS ITENS'!$R3419,'LISTA DOS ITENS'!$P3419,'LISTA DOS ITENS'!$R3419)</f>
        <v>378.88</v>
      </c>
      <c r="T3419" s="25">
        <v>5.782520665204128</v>
      </c>
      <c r="U3419" s="25">
        <f>'LISTA DOS ITENS'!$T3419*'LISTA DOS ITENS'!$M3419</f>
        <v>23.13008266</v>
      </c>
      <c r="V3419" s="56">
        <f t="array" ref="V3419">INDEX('RESUMO - LOTES E VMA'!$F$3:$F$181,MATCH('LISTA DOS ITENS'!$D3419,'RESUMO - LOTES E VMA'!$A$3:$A$181,0))</f>
        <v>21155.93485</v>
      </c>
      <c r="W3419" s="57">
        <f>'LISTA DOS ITENS'!$U3419/'LISTA DOS ITENS'!$V3419</f>
        <v>0.001093314137</v>
      </c>
      <c r="X3419" s="53" t="s">
        <v>53</v>
      </c>
      <c r="Y3419" s="53" t="s">
        <v>290</v>
      </c>
      <c r="Z3419" s="58" t="str">
        <f>'LISTA DOS ITENS'!$F3419&amp;"-"&amp;'LISTA DOS ITENS'!$H3419&amp;"-"&amp;'LISTA DOS ITENS'!$J3419&amp;"-"&amp;'LISTA DOS ITENS'!$K3419&amp;"-"&amp;'LISTA DOS ITENS'!$I3419</f>
        <v>10003325-2101-0026-USADO-ED-1000-01.01</v>
      </c>
      <c r="AA3419" s="59" t="str">
        <f t="array" ref="AA3419">INDEX('RESUMO - LOTES E VMA'!$M$3:$M$181,MATCH('LISTA DOS ITENS'!$D3419,'RESUMO - LOTES E VMA'!$A$3:$A$181,0))</f>
        <v>Para Leilão</v>
      </c>
      <c r="AB3419" s="60">
        <f t="array" ref="AB3419">INDEX('RESUMO - LOTES E VMA'!$J$3:$J$181,MATCH('LISTA DOS ITENS'!$D3419,'RESUMO - LOTES E VMA'!$A$3:$A$181,0))</f>
        <v>0.05872445365</v>
      </c>
      <c r="AC3419" s="29" t="str">
        <f t="array" ref="AC3419">INDEX('RESUMO - LOTES E VMA'!$L$3:$L$181,MATCH('LISTA DOS ITENS'!$D3419,'RESUMO - LOTES E VMA'!$A$3:$A$181,0))</f>
        <v>1% do Valor de Comparação do VMA</v>
      </c>
      <c r="AD3419" s="53" t="str">
        <f>VLOOKUP(Tabela1[[#This Row],[Índice]],[1]Planilha1!$A:$A,1,0)</f>
        <v>#ERROR!</v>
      </c>
    </row>
    <row r="3420" ht="15.75" customHeight="1">
      <c r="A3420" s="52">
        <v>262459.0</v>
      </c>
      <c r="B3420" s="53" t="s">
        <v>70</v>
      </c>
      <c r="C3420" s="53" t="s">
        <v>71</v>
      </c>
      <c r="D3420" s="22">
        <v>207570.0</v>
      </c>
      <c r="E3420" s="53" t="s">
        <v>119</v>
      </c>
      <c r="F3420" s="54">
        <v>1.0003325E7</v>
      </c>
      <c r="G3420" s="53" t="s">
        <v>2239</v>
      </c>
      <c r="H3420" s="55">
        <v>2101.0</v>
      </c>
      <c r="I3420" s="55" t="s">
        <v>81</v>
      </c>
      <c r="J3420" s="55" t="s">
        <v>126</v>
      </c>
      <c r="K3420" s="53" t="s">
        <v>73</v>
      </c>
      <c r="L3420" s="53"/>
      <c r="M3420" s="53">
        <v>3.0</v>
      </c>
      <c r="N3420" s="53" t="s">
        <v>52</v>
      </c>
      <c r="O3420" s="25">
        <v>86.25999999999999</v>
      </c>
      <c r="P3420" s="25">
        <f>'LISTA DOS ITENS'!$O3420*'LISTA DOS ITENS'!$M3420</f>
        <v>258.78</v>
      </c>
      <c r="Q3420" s="25">
        <v>94.72</v>
      </c>
      <c r="R3420" s="25">
        <f>'LISTA DOS ITENS'!$Q3420*'LISTA DOS ITENS'!$M3420</f>
        <v>284.16</v>
      </c>
      <c r="S3420" s="56">
        <f>IF('LISTA DOS ITENS'!$P3420&gt;'LISTA DOS ITENS'!$R3420,'LISTA DOS ITENS'!$P3420,'LISTA DOS ITENS'!$R3420)</f>
        <v>284.16</v>
      </c>
      <c r="T3420" s="25">
        <v>5.782520665204128</v>
      </c>
      <c r="U3420" s="25">
        <f>'LISTA DOS ITENS'!$T3420*'LISTA DOS ITENS'!$M3420</f>
        <v>17.347562</v>
      </c>
      <c r="V3420" s="56">
        <f t="array" ref="V3420">INDEX('RESUMO - LOTES E VMA'!$F$3:$F$181,MATCH('LISTA DOS ITENS'!$D3420,'RESUMO - LOTES E VMA'!$A$3:$A$181,0))</f>
        <v>21155.93485</v>
      </c>
      <c r="W3420" s="57">
        <f>'LISTA DOS ITENS'!$U3420/'LISTA DOS ITENS'!$V3420</f>
        <v>0.000819985603</v>
      </c>
      <c r="X3420" s="53" t="s">
        <v>53</v>
      </c>
      <c r="Y3420" s="53" t="s">
        <v>290</v>
      </c>
      <c r="Z3420" s="58" t="str">
        <f>'LISTA DOS ITENS'!$F3420&amp;"-"&amp;'LISTA DOS ITENS'!$H3420&amp;"-"&amp;'LISTA DOS ITENS'!$J3420&amp;"-"&amp;'LISTA DOS ITENS'!$K3420&amp;"-"&amp;'LISTA DOS ITENS'!$I3420</f>
        <v>10003325-2101-0026-CONS/NAC-ED-1000-01.01</v>
      </c>
      <c r="AA3420" s="59" t="str">
        <f t="array" ref="AA3420">INDEX('RESUMO - LOTES E VMA'!$M$3:$M$181,MATCH('LISTA DOS ITENS'!$D3420,'RESUMO - LOTES E VMA'!$A$3:$A$181,0))</f>
        <v>Para Leilão</v>
      </c>
      <c r="AB3420" s="60">
        <f t="array" ref="AB3420">INDEX('RESUMO - LOTES E VMA'!$J$3:$J$181,MATCH('LISTA DOS ITENS'!$D3420,'RESUMO - LOTES E VMA'!$A$3:$A$181,0))</f>
        <v>0.05872445365</v>
      </c>
      <c r="AC3420" s="29" t="str">
        <f t="array" ref="AC3420">INDEX('RESUMO - LOTES E VMA'!$L$3:$L$181,MATCH('LISTA DOS ITENS'!$D3420,'RESUMO - LOTES E VMA'!$A$3:$A$181,0))</f>
        <v>1% do Valor de Comparação do VMA</v>
      </c>
      <c r="AD3420" s="53" t="str">
        <f>VLOOKUP(Tabela1[[#This Row],[Índice]],[1]Planilha1!$A:$A,1,0)</f>
        <v>#ERROR!</v>
      </c>
    </row>
    <row r="3421" ht="15.75" customHeight="1">
      <c r="A3421" s="52">
        <v>262460.0</v>
      </c>
      <c r="B3421" s="53" t="s">
        <v>70</v>
      </c>
      <c r="C3421" s="53" t="s">
        <v>71</v>
      </c>
      <c r="D3421" s="22">
        <v>207570.0</v>
      </c>
      <c r="E3421" s="53" t="s">
        <v>119</v>
      </c>
      <c r="F3421" s="54">
        <v>1.0003326E7</v>
      </c>
      <c r="G3421" s="53" t="s">
        <v>2240</v>
      </c>
      <c r="H3421" s="55">
        <v>2101.0</v>
      </c>
      <c r="I3421" s="55"/>
      <c r="J3421" s="55" t="s">
        <v>126</v>
      </c>
      <c r="K3421" s="53" t="s">
        <v>160</v>
      </c>
      <c r="L3421" s="53"/>
      <c r="M3421" s="53">
        <v>5.0</v>
      </c>
      <c r="N3421" s="53" t="s">
        <v>52</v>
      </c>
      <c r="O3421" s="25">
        <v>58.501999999999995</v>
      </c>
      <c r="P3421" s="25">
        <f>'LISTA DOS ITENS'!$O3421*'LISTA DOS ITENS'!$M3421</f>
        <v>292.51</v>
      </c>
      <c r="Q3421" s="25">
        <v>503.23</v>
      </c>
      <c r="R3421" s="25">
        <f>'LISTA DOS ITENS'!$Q3421*'LISTA DOS ITENS'!$M3421</f>
        <v>2516.15</v>
      </c>
      <c r="S3421" s="56">
        <f>IF('LISTA DOS ITENS'!$P3421&gt;'LISTA DOS ITENS'!$R3421,'LISTA DOS ITENS'!$P3421,'LISTA DOS ITENS'!$R3421)</f>
        <v>2516.15</v>
      </c>
      <c r="T3421" s="25">
        <v>30.72147249103329</v>
      </c>
      <c r="U3421" s="25">
        <f>'LISTA DOS ITENS'!$T3421*'LISTA DOS ITENS'!$M3421</f>
        <v>153.6073625</v>
      </c>
      <c r="V3421" s="56">
        <f t="array" ref="V3421">INDEX('RESUMO - LOTES E VMA'!$F$3:$F$181,MATCH('LISTA DOS ITENS'!$D3421,'RESUMO - LOTES E VMA'!$A$3:$A$181,0))</f>
        <v>21155.93485</v>
      </c>
      <c r="W3421" s="57">
        <f>'LISTA DOS ITENS'!$U3421/'LISTA DOS ITENS'!$V3421</f>
        <v>0.007260722041</v>
      </c>
      <c r="X3421" s="53" t="s">
        <v>53</v>
      </c>
      <c r="Y3421" s="53" t="s">
        <v>290</v>
      </c>
      <c r="Z3421" s="58" t="str">
        <f>'LISTA DOS ITENS'!$F3421&amp;"-"&amp;'LISTA DOS ITENS'!$H3421&amp;"-"&amp;'LISTA DOS ITENS'!$J3421&amp;"-"&amp;'LISTA DOS ITENS'!$K3421&amp;"-"&amp;'LISTA DOS ITENS'!$I3421</f>
        <v>10003326-2101-0026-CONS/IMP-</v>
      </c>
      <c r="AA3421" s="59" t="str">
        <f t="array" ref="AA3421">INDEX('RESUMO - LOTES E VMA'!$M$3:$M$181,MATCH('LISTA DOS ITENS'!$D3421,'RESUMO - LOTES E VMA'!$A$3:$A$181,0))</f>
        <v>Para Leilão</v>
      </c>
      <c r="AB3421" s="60">
        <f t="array" ref="AB3421">INDEX('RESUMO - LOTES E VMA'!$J$3:$J$181,MATCH('LISTA DOS ITENS'!$D3421,'RESUMO - LOTES E VMA'!$A$3:$A$181,0))</f>
        <v>0.05872445365</v>
      </c>
      <c r="AC3421" s="29" t="str">
        <f t="array" ref="AC3421">INDEX('RESUMO - LOTES E VMA'!$L$3:$L$181,MATCH('LISTA DOS ITENS'!$D3421,'RESUMO - LOTES E VMA'!$A$3:$A$181,0))</f>
        <v>1% do Valor de Comparação do VMA</v>
      </c>
      <c r="AD3421" s="53" t="str">
        <f>VLOOKUP(Tabela1[[#This Row],[Índice]],[1]Planilha1!$A:$A,1,0)</f>
        <v>#ERROR!</v>
      </c>
    </row>
    <row r="3422" ht="15.75" customHeight="1">
      <c r="A3422" s="52">
        <v>262461.0</v>
      </c>
      <c r="B3422" s="53" t="s">
        <v>70</v>
      </c>
      <c r="C3422" s="53" t="s">
        <v>71</v>
      </c>
      <c r="D3422" s="22">
        <v>207570.0</v>
      </c>
      <c r="E3422" s="53" t="s">
        <v>119</v>
      </c>
      <c r="F3422" s="54">
        <v>1.0003326E7</v>
      </c>
      <c r="G3422" s="53" t="s">
        <v>2240</v>
      </c>
      <c r="H3422" s="55">
        <v>2101.0</v>
      </c>
      <c r="I3422" s="55"/>
      <c r="J3422" s="55" t="s">
        <v>126</v>
      </c>
      <c r="K3422" s="53" t="s">
        <v>73</v>
      </c>
      <c r="L3422" s="53"/>
      <c r="M3422" s="53">
        <v>7.0</v>
      </c>
      <c r="N3422" s="53" t="s">
        <v>52</v>
      </c>
      <c r="O3422" s="25">
        <v>113.1557142857143</v>
      </c>
      <c r="P3422" s="25">
        <f>'LISTA DOS ITENS'!$O3422*'LISTA DOS ITENS'!$M3422</f>
        <v>792.09</v>
      </c>
      <c r="Q3422" s="25">
        <v>503.23</v>
      </c>
      <c r="R3422" s="25">
        <f>'LISTA DOS ITENS'!$Q3422*'LISTA DOS ITENS'!$M3422</f>
        <v>3522.61</v>
      </c>
      <c r="S3422" s="56">
        <f>IF('LISTA DOS ITENS'!$P3422&gt;'LISTA DOS ITENS'!$R3422,'LISTA DOS ITENS'!$P3422,'LISTA DOS ITENS'!$R3422)</f>
        <v>3522.61</v>
      </c>
      <c r="T3422" s="25">
        <v>30.72147249103329</v>
      </c>
      <c r="U3422" s="25">
        <f>'LISTA DOS ITENS'!$T3422*'LISTA DOS ITENS'!$M3422</f>
        <v>215.0503074</v>
      </c>
      <c r="V3422" s="56">
        <f t="array" ref="V3422">INDEX('RESUMO - LOTES E VMA'!$F$3:$F$181,MATCH('LISTA DOS ITENS'!$D3422,'RESUMO - LOTES E VMA'!$A$3:$A$181,0))</f>
        <v>21155.93485</v>
      </c>
      <c r="W3422" s="57">
        <f>'LISTA DOS ITENS'!$U3422/'LISTA DOS ITENS'!$V3422</f>
        <v>0.01016501086</v>
      </c>
      <c r="X3422" s="53" t="s">
        <v>53</v>
      </c>
      <c r="Y3422" s="53" t="s">
        <v>290</v>
      </c>
      <c r="Z3422" s="58" t="str">
        <f>'LISTA DOS ITENS'!$F3422&amp;"-"&amp;'LISTA DOS ITENS'!$H3422&amp;"-"&amp;'LISTA DOS ITENS'!$J3422&amp;"-"&amp;'LISTA DOS ITENS'!$K3422&amp;"-"&amp;'LISTA DOS ITENS'!$I3422</f>
        <v>10003326-2101-0026-CONS/NAC-</v>
      </c>
      <c r="AA3422" s="59" t="str">
        <f t="array" ref="AA3422">INDEX('RESUMO - LOTES E VMA'!$M$3:$M$181,MATCH('LISTA DOS ITENS'!$D3422,'RESUMO - LOTES E VMA'!$A$3:$A$181,0))</f>
        <v>Para Leilão</v>
      </c>
      <c r="AB3422" s="60">
        <f t="array" ref="AB3422">INDEX('RESUMO - LOTES E VMA'!$J$3:$J$181,MATCH('LISTA DOS ITENS'!$D3422,'RESUMO - LOTES E VMA'!$A$3:$A$181,0))</f>
        <v>0.05872445365</v>
      </c>
      <c r="AC3422" s="29" t="str">
        <f t="array" ref="AC3422">INDEX('RESUMO - LOTES E VMA'!$L$3:$L$181,MATCH('LISTA DOS ITENS'!$D3422,'RESUMO - LOTES E VMA'!$A$3:$A$181,0))</f>
        <v>1% do Valor de Comparação do VMA</v>
      </c>
      <c r="AD3422" s="53" t="str">
        <f>VLOOKUP(Tabela1[[#This Row],[Índice]],[1]Planilha1!$A:$A,1,0)</f>
        <v>#ERROR!</v>
      </c>
    </row>
    <row r="3423" ht="15.75" customHeight="1">
      <c r="A3423" s="52">
        <v>262462.0</v>
      </c>
      <c r="B3423" s="53" t="s">
        <v>70</v>
      </c>
      <c r="C3423" s="53" t="s">
        <v>71</v>
      </c>
      <c r="D3423" s="22">
        <v>207570.0</v>
      </c>
      <c r="E3423" s="53" t="s">
        <v>119</v>
      </c>
      <c r="F3423" s="54">
        <v>1.0003326E7</v>
      </c>
      <c r="G3423" s="53" t="s">
        <v>2240</v>
      </c>
      <c r="H3423" s="55">
        <v>2101.0</v>
      </c>
      <c r="I3423" s="55" t="s">
        <v>81</v>
      </c>
      <c r="J3423" s="55" t="s">
        <v>126</v>
      </c>
      <c r="K3423" s="53" t="s">
        <v>73</v>
      </c>
      <c r="L3423" s="53"/>
      <c r="M3423" s="53">
        <v>1.0</v>
      </c>
      <c r="N3423" s="53" t="s">
        <v>52</v>
      </c>
      <c r="O3423" s="25">
        <v>110.6</v>
      </c>
      <c r="P3423" s="25">
        <f>'LISTA DOS ITENS'!$O3423*'LISTA DOS ITENS'!$M3423</f>
        <v>110.6</v>
      </c>
      <c r="Q3423" s="25">
        <v>503.23</v>
      </c>
      <c r="R3423" s="25">
        <f>'LISTA DOS ITENS'!$Q3423*'LISTA DOS ITENS'!$M3423</f>
        <v>503.23</v>
      </c>
      <c r="S3423" s="56">
        <f>IF('LISTA DOS ITENS'!$P3423&gt;'LISTA DOS ITENS'!$R3423,'LISTA DOS ITENS'!$P3423,'LISTA DOS ITENS'!$R3423)</f>
        <v>503.23</v>
      </c>
      <c r="T3423" s="25">
        <v>30.72147249103329</v>
      </c>
      <c r="U3423" s="25">
        <f>'LISTA DOS ITENS'!$T3423*'LISTA DOS ITENS'!$M3423</f>
        <v>30.72147249</v>
      </c>
      <c r="V3423" s="56">
        <f t="array" ref="V3423">INDEX('RESUMO - LOTES E VMA'!$F$3:$F$181,MATCH('LISTA DOS ITENS'!$D3423,'RESUMO - LOTES E VMA'!$A$3:$A$181,0))</f>
        <v>21155.93485</v>
      </c>
      <c r="W3423" s="57">
        <f>'LISTA DOS ITENS'!$U3423/'LISTA DOS ITENS'!$V3423</f>
        <v>0.001452144408</v>
      </c>
      <c r="X3423" s="53" t="s">
        <v>53</v>
      </c>
      <c r="Y3423" s="53" t="s">
        <v>290</v>
      </c>
      <c r="Z3423" s="58" t="str">
        <f>'LISTA DOS ITENS'!$F3423&amp;"-"&amp;'LISTA DOS ITENS'!$H3423&amp;"-"&amp;'LISTA DOS ITENS'!$J3423&amp;"-"&amp;'LISTA DOS ITENS'!$K3423&amp;"-"&amp;'LISTA DOS ITENS'!$I3423</f>
        <v>10003326-2101-0026-CONS/NAC-ED-1000-01.01</v>
      </c>
      <c r="AA3423" s="59" t="str">
        <f t="array" ref="AA3423">INDEX('RESUMO - LOTES E VMA'!$M$3:$M$181,MATCH('LISTA DOS ITENS'!$D3423,'RESUMO - LOTES E VMA'!$A$3:$A$181,0))</f>
        <v>Para Leilão</v>
      </c>
      <c r="AB3423" s="60">
        <f t="array" ref="AB3423">INDEX('RESUMO - LOTES E VMA'!$J$3:$J$181,MATCH('LISTA DOS ITENS'!$D3423,'RESUMO - LOTES E VMA'!$A$3:$A$181,0))</f>
        <v>0.05872445365</v>
      </c>
      <c r="AC3423" s="29" t="str">
        <f t="array" ref="AC3423">INDEX('RESUMO - LOTES E VMA'!$L$3:$L$181,MATCH('LISTA DOS ITENS'!$D3423,'RESUMO - LOTES E VMA'!$A$3:$A$181,0))</f>
        <v>1% do Valor de Comparação do VMA</v>
      </c>
      <c r="AD3423" s="53" t="str">
        <f>VLOOKUP(Tabela1[[#This Row],[Índice]],[1]Planilha1!$A:$A,1,0)</f>
        <v>#ERROR!</v>
      </c>
    </row>
    <row r="3424" ht="15.75" customHeight="1">
      <c r="A3424" s="52">
        <v>262463.0</v>
      </c>
      <c r="B3424" s="53" t="s">
        <v>70</v>
      </c>
      <c r="C3424" s="53" t="s">
        <v>71</v>
      </c>
      <c r="D3424" s="22">
        <v>207570.0</v>
      </c>
      <c r="E3424" s="53" t="s">
        <v>119</v>
      </c>
      <c r="F3424" s="54">
        <v>1.0003326E7</v>
      </c>
      <c r="G3424" s="53" t="s">
        <v>2240</v>
      </c>
      <c r="H3424" s="55">
        <v>2101.0</v>
      </c>
      <c r="I3424" s="55" t="s">
        <v>130</v>
      </c>
      <c r="J3424" s="55" t="s">
        <v>126</v>
      </c>
      <c r="K3424" s="53" t="s">
        <v>73</v>
      </c>
      <c r="L3424" s="53"/>
      <c r="M3424" s="53">
        <v>4.0</v>
      </c>
      <c r="N3424" s="53" t="s">
        <v>52</v>
      </c>
      <c r="O3424" s="25">
        <v>110.6075</v>
      </c>
      <c r="P3424" s="25">
        <f>'LISTA DOS ITENS'!$O3424*'LISTA DOS ITENS'!$M3424</f>
        <v>442.43</v>
      </c>
      <c r="Q3424" s="25">
        <v>503.23</v>
      </c>
      <c r="R3424" s="25">
        <f>'LISTA DOS ITENS'!$Q3424*'LISTA DOS ITENS'!$M3424</f>
        <v>2012.92</v>
      </c>
      <c r="S3424" s="56">
        <f>IF('LISTA DOS ITENS'!$P3424&gt;'LISTA DOS ITENS'!$R3424,'LISTA DOS ITENS'!$P3424,'LISTA DOS ITENS'!$R3424)</f>
        <v>2012.92</v>
      </c>
      <c r="T3424" s="25">
        <v>30.72147249103329</v>
      </c>
      <c r="U3424" s="25">
        <f>'LISTA DOS ITENS'!$T3424*'LISTA DOS ITENS'!$M3424</f>
        <v>122.88589</v>
      </c>
      <c r="V3424" s="56">
        <f t="array" ref="V3424">INDEX('RESUMO - LOTES E VMA'!$F$3:$F$181,MATCH('LISTA DOS ITENS'!$D3424,'RESUMO - LOTES E VMA'!$A$3:$A$181,0))</f>
        <v>21155.93485</v>
      </c>
      <c r="W3424" s="57">
        <f>'LISTA DOS ITENS'!$U3424/'LISTA DOS ITENS'!$V3424</f>
        <v>0.005808577633</v>
      </c>
      <c r="X3424" s="53" t="s">
        <v>53</v>
      </c>
      <c r="Y3424" s="53" t="s">
        <v>290</v>
      </c>
      <c r="Z3424" s="58" t="str">
        <f>'LISTA DOS ITENS'!$F3424&amp;"-"&amp;'LISTA DOS ITENS'!$H3424&amp;"-"&amp;'LISTA DOS ITENS'!$J3424&amp;"-"&amp;'LISTA DOS ITENS'!$K3424&amp;"-"&amp;'LISTA DOS ITENS'!$I3424</f>
        <v>10003326-2101-0026-CONS/NAC-ED-1000-01.02</v>
      </c>
      <c r="AA3424" s="59" t="str">
        <f t="array" ref="AA3424">INDEX('RESUMO - LOTES E VMA'!$M$3:$M$181,MATCH('LISTA DOS ITENS'!$D3424,'RESUMO - LOTES E VMA'!$A$3:$A$181,0))</f>
        <v>Para Leilão</v>
      </c>
      <c r="AB3424" s="60">
        <f t="array" ref="AB3424">INDEX('RESUMO - LOTES E VMA'!$J$3:$J$181,MATCH('LISTA DOS ITENS'!$D3424,'RESUMO - LOTES E VMA'!$A$3:$A$181,0))</f>
        <v>0.05872445365</v>
      </c>
      <c r="AC3424" s="29" t="str">
        <f t="array" ref="AC3424">INDEX('RESUMO - LOTES E VMA'!$L$3:$L$181,MATCH('LISTA DOS ITENS'!$D3424,'RESUMO - LOTES E VMA'!$A$3:$A$181,0))</f>
        <v>1% do Valor de Comparação do VMA</v>
      </c>
      <c r="AD3424" s="53" t="str">
        <f>VLOOKUP(Tabela1[[#This Row],[Índice]],[1]Planilha1!$A:$A,1,0)</f>
        <v>#ERROR!</v>
      </c>
    </row>
    <row r="3425" ht="15.75" customHeight="1">
      <c r="A3425" s="52">
        <v>262464.0</v>
      </c>
      <c r="B3425" s="53" t="s">
        <v>70</v>
      </c>
      <c r="C3425" s="53" t="s">
        <v>71</v>
      </c>
      <c r="D3425" s="22">
        <v>207570.0</v>
      </c>
      <c r="E3425" s="53" t="s">
        <v>119</v>
      </c>
      <c r="F3425" s="54">
        <v>1.0003326E7</v>
      </c>
      <c r="G3425" s="53" t="s">
        <v>2240</v>
      </c>
      <c r="H3425" s="55">
        <v>2101.0</v>
      </c>
      <c r="I3425" s="55"/>
      <c r="J3425" s="55" t="s">
        <v>126</v>
      </c>
      <c r="K3425" s="53" t="s">
        <v>179</v>
      </c>
      <c r="L3425" s="53"/>
      <c r="M3425" s="53">
        <v>56.0</v>
      </c>
      <c r="N3425" s="53" t="s">
        <v>52</v>
      </c>
      <c r="O3425" s="25">
        <v>89.52089285714285</v>
      </c>
      <c r="P3425" s="25">
        <f>'LISTA DOS ITENS'!$O3425*'LISTA DOS ITENS'!$M3425</f>
        <v>5013.17</v>
      </c>
      <c r="Q3425" s="25">
        <v>503.23</v>
      </c>
      <c r="R3425" s="25">
        <f>'LISTA DOS ITENS'!$Q3425*'LISTA DOS ITENS'!$M3425</f>
        <v>28180.88</v>
      </c>
      <c r="S3425" s="56">
        <f>IF('LISTA DOS ITENS'!$P3425&gt;'LISTA DOS ITENS'!$R3425,'LISTA DOS ITENS'!$P3425,'LISTA DOS ITENS'!$R3425)</f>
        <v>28180.88</v>
      </c>
      <c r="T3425" s="25">
        <v>30.72147249103329</v>
      </c>
      <c r="U3425" s="25">
        <f>'LISTA DOS ITENS'!$T3425*'LISTA DOS ITENS'!$M3425</f>
        <v>1720.402459</v>
      </c>
      <c r="V3425" s="56">
        <f t="array" ref="V3425">INDEX('RESUMO - LOTES E VMA'!$F$3:$F$181,MATCH('LISTA DOS ITENS'!$D3425,'RESUMO - LOTES E VMA'!$A$3:$A$181,0))</f>
        <v>21155.93485</v>
      </c>
      <c r="W3425" s="57">
        <f>'LISTA DOS ITENS'!$U3425/'LISTA DOS ITENS'!$V3425</f>
        <v>0.08132008686</v>
      </c>
      <c r="X3425" s="53" t="s">
        <v>53</v>
      </c>
      <c r="Y3425" s="53" t="s">
        <v>290</v>
      </c>
      <c r="Z3425" s="58" t="str">
        <f>'LISTA DOS ITENS'!$F3425&amp;"-"&amp;'LISTA DOS ITENS'!$H3425&amp;"-"&amp;'LISTA DOS ITENS'!$J3425&amp;"-"&amp;'LISTA DOS ITENS'!$K3425&amp;"-"&amp;'LISTA DOS ITENS'!$I3425</f>
        <v>10003326-2101-0026-IMOB/IMP-</v>
      </c>
      <c r="AA3425" s="59" t="str">
        <f t="array" ref="AA3425">INDEX('RESUMO - LOTES E VMA'!$M$3:$M$181,MATCH('LISTA DOS ITENS'!$D3425,'RESUMO - LOTES E VMA'!$A$3:$A$181,0))</f>
        <v>Para Leilão</v>
      </c>
      <c r="AB3425" s="60">
        <f t="array" ref="AB3425">INDEX('RESUMO - LOTES E VMA'!$J$3:$J$181,MATCH('LISTA DOS ITENS'!$D3425,'RESUMO - LOTES E VMA'!$A$3:$A$181,0))</f>
        <v>0.05872445365</v>
      </c>
      <c r="AC3425" s="29" t="str">
        <f t="array" ref="AC3425">INDEX('RESUMO - LOTES E VMA'!$L$3:$L$181,MATCH('LISTA DOS ITENS'!$D3425,'RESUMO - LOTES E VMA'!$A$3:$A$181,0))</f>
        <v>1% do Valor de Comparação do VMA</v>
      </c>
      <c r="AD3425" s="53" t="str">
        <f>VLOOKUP(Tabela1[[#This Row],[Índice]],[1]Planilha1!$A:$A,1,0)</f>
        <v>#ERROR!</v>
      </c>
    </row>
    <row r="3426" ht="15.75" customHeight="1">
      <c r="A3426" s="52">
        <v>262465.0</v>
      </c>
      <c r="B3426" s="53" t="s">
        <v>70</v>
      </c>
      <c r="C3426" s="53" t="s">
        <v>71</v>
      </c>
      <c r="D3426" s="22">
        <v>207570.0</v>
      </c>
      <c r="E3426" s="53" t="s">
        <v>119</v>
      </c>
      <c r="F3426" s="54">
        <v>1.0003328E7</v>
      </c>
      <c r="G3426" s="53" t="s">
        <v>2241</v>
      </c>
      <c r="H3426" s="55">
        <v>2101.0</v>
      </c>
      <c r="I3426" s="55"/>
      <c r="J3426" s="55" t="s">
        <v>126</v>
      </c>
      <c r="K3426" s="53" t="s">
        <v>57</v>
      </c>
      <c r="L3426" s="53"/>
      <c r="M3426" s="53">
        <v>8.0</v>
      </c>
      <c r="N3426" s="53" t="s">
        <v>52</v>
      </c>
      <c r="O3426" s="25">
        <v>0.01</v>
      </c>
      <c r="P3426" s="25">
        <f>'LISTA DOS ITENS'!$O3426*'LISTA DOS ITENS'!$M3426</f>
        <v>0.08</v>
      </c>
      <c r="Q3426" s="25">
        <v>501.84</v>
      </c>
      <c r="R3426" s="25">
        <f>'LISTA DOS ITENS'!$Q3426*'LISTA DOS ITENS'!$M3426</f>
        <v>4014.72</v>
      </c>
      <c r="S3426" s="56">
        <f>IF('LISTA DOS ITENS'!$P3426&gt;'LISTA DOS ITENS'!$R3426,'LISTA DOS ITENS'!$P3426,'LISTA DOS ITENS'!$R3426)</f>
        <v>4014.72</v>
      </c>
      <c r="T3426" s="25">
        <v>30.636614977048556</v>
      </c>
      <c r="U3426" s="25">
        <f>'LISTA DOS ITENS'!$T3426*'LISTA DOS ITENS'!$M3426</f>
        <v>245.0929198</v>
      </c>
      <c r="V3426" s="56">
        <f t="array" ref="V3426">INDEX('RESUMO - LOTES E VMA'!$F$3:$F$181,MATCH('LISTA DOS ITENS'!$D3426,'RESUMO - LOTES E VMA'!$A$3:$A$181,0))</f>
        <v>21155.93485</v>
      </c>
      <c r="W3426" s="57">
        <f>'LISTA DOS ITENS'!$U3426/'LISTA DOS ITENS'!$V3426</f>
        <v>0.01158506686</v>
      </c>
      <c r="X3426" s="53" t="s">
        <v>53</v>
      </c>
      <c r="Y3426" s="53" t="s">
        <v>290</v>
      </c>
      <c r="Z3426" s="58" t="str">
        <f>'LISTA DOS ITENS'!$F3426&amp;"-"&amp;'LISTA DOS ITENS'!$H3426&amp;"-"&amp;'LISTA DOS ITENS'!$J3426&amp;"-"&amp;'LISTA DOS ITENS'!$K3426&amp;"-"&amp;'LISTA DOS ITENS'!$I3426</f>
        <v>10003328-2101-0026-USADO-</v>
      </c>
      <c r="AA3426" s="59" t="str">
        <f t="array" ref="AA3426">INDEX('RESUMO - LOTES E VMA'!$M$3:$M$181,MATCH('LISTA DOS ITENS'!$D3426,'RESUMO - LOTES E VMA'!$A$3:$A$181,0))</f>
        <v>Para Leilão</v>
      </c>
      <c r="AB3426" s="60">
        <f t="array" ref="AB3426">INDEX('RESUMO - LOTES E VMA'!$J$3:$J$181,MATCH('LISTA DOS ITENS'!$D3426,'RESUMO - LOTES E VMA'!$A$3:$A$181,0))</f>
        <v>0.05872445365</v>
      </c>
      <c r="AC3426" s="29" t="str">
        <f t="array" ref="AC3426">INDEX('RESUMO - LOTES E VMA'!$L$3:$L$181,MATCH('LISTA DOS ITENS'!$D3426,'RESUMO - LOTES E VMA'!$A$3:$A$181,0))</f>
        <v>1% do Valor de Comparação do VMA</v>
      </c>
      <c r="AD3426" s="53" t="str">
        <f>VLOOKUP(Tabela1[[#This Row],[Índice]],[1]Planilha1!$A:$A,1,0)</f>
        <v>#ERROR!</v>
      </c>
    </row>
    <row r="3427" ht="15.75" customHeight="1">
      <c r="A3427" s="52">
        <v>262466.0</v>
      </c>
      <c r="B3427" s="53" t="s">
        <v>70</v>
      </c>
      <c r="C3427" s="53" t="s">
        <v>71</v>
      </c>
      <c r="D3427" s="22">
        <v>207570.0</v>
      </c>
      <c r="E3427" s="53" t="s">
        <v>119</v>
      </c>
      <c r="F3427" s="54">
        <v>1.0003329E7</v>
      </c>
      <c r="G3427" s="53" t="s">
        <v>2242</v>
      </c>
      <c r="H3427" s="55">
        <v>2101.0</v>
      </c>
      <c r="I3427" s="55"/>
      <c r="J3427" s="55" t="s">
        <v>126</v>
      </c>
      <c r="K3427" s="53" t="s">
        <v>73</v>
      </c>
      <c r="L3427" s="53"/>
      <c r="M3427" s="53">
        <v>77.0</v>
      </c>
      <c r="N3427" s="53" t="s">
        <v>52</v>
      </c>
      <c r="O3427" s="25">
        <v>32.73467532467533</v>
      </c>
      <c r="P3427" s="25">
        <f>'LISTA DOS ITENS'!$O3427*'LISTA DOS ITENS'!$M3427</f>
        <v>2520.57</v>
      </c>
      <c r="Q3427" s="25">
        <v>32.73</v>
      </c>
      <c r="R3427" s="25">
        <f>'LISTA DOS ITENS'!$Q3427*'LISTA DOS ITENS'!$M3427</f>
        <v>2520.21</v>
      </c>
      <c r="S3427" s="56">
        <f>IF('LISTA DOS ITENS'!$P3427&gt;'LISTA DOS ITENS'!$R3427,'LISTA DOS ITENS'!$P3427,'LISTA DOS ITENS'!$R3427)</f>
        <v>2520.57</v>
      </c>
      <c r="T3427" s="25">
        <v>1.998119735769965</v>
      </c>
      <c r="U3427" s="25">
        <f>'LISTA DOS ITENS'!$T3427*'LISTA DOS ITENS'!$M3427</f>
        <v>153.8552197</v>
      </c>
      <c r="V3427" s="56">
        <f t="array" ref="V3427">INDEX('RESUMO - LOTES E VMA'!$F$3:$F$181,MATCH('LISTA DOS ITENS'!$D3427,'RESUMO - LOTES E VMA'!$A$3:$A$181,0))</f>
        <v>21155.93485</v>
      </c>
      <c r="W3427" s="57">
        <f>'LISTA DOS ITENS'!$U3427/'LISTA DOS ITENS'!$V3427</f>
        <v>0.00727243777</v>
      </c>
      <c r="X3427" s="53" t="s">
        <v>53</v>
      </c>
      <c r="Y3427" s="53" t="s">
        <v>290</v>
      </c>
      <c r="Z3427" s="58" t="str">
        <f>'LISTA DOS ITENS'!$F3427&amp;"-"&amp;'LISTA DOS ITENS'!$H3427&amp;"-"&amp;'LISTA DOS ITENS'!$J3427&amp;"-"&amp;'LISTA DOS ITENS'!$K3427&amp;"-"&amp;'LISTA DOS ITENS'!$I3427</f>
        <v>10003329-2101-0026-CONS/NAC-</v>
      </c>
      <c r="AA3427" s="59" t="str">
        <f t="array" ref="AA3427">INDEX('RESUMO - LOTES E VMA'!$M$3:$M$181,MATCH('LISTA DOS ITENS'!$D3427,'RESUMO - LOTES E VMA'!$A$3:$A$181,0))</f>
        <v>Para Leilão</v>
      </c>
      <c r="AB3427" s="60">
        <f t="array" ref="AB3427">INDEX('RESUMO - LOTES E VMA'!$J$3:$J$181,MATCH('LISTA DOS ITENS'!$D3427,'RESUMO - LOTES E VMA'!$A$3:$A$181,0))</f>
        <v>0.05872445365</v>
      </c>
      <c r="AC3427" s="29" t="str">
        <f t="array" ref="AC3427">INDEX('RESUMO - LOTES E VMA'!$L$3:$L$181,MATCH('LISTA DOS ITENS'!$D3427,'RESUMO - LOTES E VMA'!$A$3:$A$181,0))</f>
        <v>1% do Valor de Comparação do VMA</v>
      </c>
      <c r="AD3427" s="53" t="str">
        <f>VLOOKUP(Tabela1[[#This Row],[Índice]],[1]Planilha1!$A:$A,1,0)</f>
        <v>#ERROR!</v>
      </c>
    </row>
    <row r="3428" ht="15.75" customHeight="1">
      <c r="A3428" s="52">
        <v>262467.0</v>
      </c>
      <c r="B3428" s="53" t="s">
        <v>70</v>
      </c>
      <c r="C3428" s="53" t="s">
        <v>71</v>
      </c>
      <c r="D3428" s="22">
        <v>207570.0</v>
      </c>
      <c r="E3428" s="53" t="s">
        <v>119</v>
      </c>
      <c r="F3428" s="54">
        <v>1.0003329E7</v>
      </c>
      <c r="G3428" s="53" t="s">
        <v>2242</v>
      </c>
      <c r="H3428" s="55">
        <v>2101.0</v>
      </c>
      <c r="I3428" s="55" t="s">
        <v>81</v>
      </c>
      <c r="J3428" s="55" t="s">
        <v>126</v>
      </c>
      <c r="K3428" s="53" t="s">
        <v>73</v>
      </c>
      <c r="L3428" s="53"/>
      <c r="M3428" s="53">
        <v>2.0</v>
      </c>
      <c r="N3428" s="53" t="s">
        <v>52</v>
      </c>
      <c r="O3428" s="25">
        <v>32.735</v>
      </c>
      <c r="P3428" s="25">
        <f>'LISTA DOS ITENS'!$O3428*'LISTA DOS ITENS'!$M3428</f>
        <v>65.47</v>
      </c>
      <c r="Q3428" s="25">
        <v>32.73</v>
      </c>
      <c r="R3428" s="25">
        <f>'LISTA DOS ITENS'!$Q3428*'LISTA DOS ITENS'!$M3428</f>
        <v>65.46</v>
      </c>
      <c r="S3428" s="56">
        <f>IF('LISTA DOS ITENS'!$P3428&gt;'LISTA DOS ITENS'!$R3428,'LISTA DOS ITENS'!$P3428,'LISTA DOS ITENS'!$R3428)</f>
        <v>65.47</v>
      </c>
      <c r="T3428" s="25">
        <v>1.998119735769965</v>
      </c>
      <c r="U3428" s="25">
        <f>'LISTA DOS ITENS'!$T3428*'LISTA DOS ITENS'!$M3428</f>
        <v>3.996239472</v>
      </c>
      <c r="V3428" s="56">
        <f t="array" ref="V3428">INDEX('RESUMO - LOTES E VMA'!$F$3:$F$181,MATCH('LISTA DOS ITENS'!$D3428,'RESUMO - LOTES E VMA'!$A$3:$A$181,0))</f>
        <v>21155.93485</v>
      </c>
      <c r="W3428" s="57">
        <f>'LISTA DOS ITENS'!$U3428/'LISTA DOS ITENS'!$V3428</f>
        <v>0.0001888944875</v>
      </c>
      <c r="X3428" s="53" t="s">
        <v>53</v>
      </c>
      <c r="Y3428" s="53" t="s">
        <v>290</v>
      </c>
      <c r="Z3428" s="58" t="str">
        <f>'LISTA DOS ITENS'!$F3428&amp;"-"&amp;'LISTA DOS ITENS'!$H3428&amp;"-"&amp;'LISTA DOS ITENS'!$J3428&amp;"-"&amp;'LISTA DOS ITENS'!$K3428&amp;"-"&amp;'LISTA DOS ITENS'!$I3428</f>
        <v>10003329-2101-0026-CONS/NAC-ED-1000-01.01</v>
      </c>
      <c r="AA3428" s="59" t="str">
        <f t="array" ref="AA3428">INDEX('RESUMO - LOTES E VMA'!$M$3:$M$181,MATCH('LISTA DOS ITENS'!$D3428,'RESUMO - LOTES E VMA'!$A$3:$A$181,0))</f>
        <v>Para Leilão</v>
      </c>
      <c r="AB3428" s="60">
        <f t="array" ref="AB3428">INDEX('RESUMO - LOTES E VMA'!$J$3:$J$181,MATCH('LISTA DOS ITENS'!$D3428,'RESUMO - LOTES E VMA'!$A$3:$A$181,0))</f>
        <v>0.05872445365</v>
      </c>
      <c r="AC3428" s="29" t="str">
        <f t="array" ref="AC3428">INDEX('RESUMO - LOTES E VMA'!$L$3:$L$181,MATCH('LISTA DOS ITENS'!$D3428,'RESUMO - LOTES E VMA'!$A$3:$A$181,0))</f>
        <v>1% do Valor de Comparação do VMA</v>
      </c>
      <c r="AD3428" s="53" t="str">
        <f>VLOOKUP(Tabela1[[#This Row],[Índice]],[1]Planilha1!$A:$A,1,0)</f>
        <v>#ERROR!</v>
      </c>
    </row>
    <row r="3429" ht="15.75" customHeight="1">
      <c r="A3429" s="52">
        <v>262468.0</v>
      </c>
      <c r="B3429" s="53" t="s">
        <v>70</v>
      </c>
      <c r="C3429" s="53" t="s">
        <v>71</v>
      </c>
      <c r="D3429" s="22">
        <v>207570.0</v>
      </c>
      <c r="E3429" s="53" t="s">
        <v>119</v>
      </c>
      <c r="F3429" s="54">
        <v>1.0003329E7</v>
      </c>
      <c r="G3429" s="53" t="s">
        <v>2242</v>
      </c>
      <c r="H3429" s="55">
        <v>2101.0</v>
      </c>
      <c r="I3429" s="55" t="s">
        <v>2243</v>
      </c>
      <c r="J3429" s="55" t="s">
        <v>126</v>
      </c>
      <c r="K3429" s="53" t="s">
        <v>73</v>
      </c>
      <c r="L3429" s="53"/>
      <c r="M3429" s="53">
        <v>1.0</v>
      </c>
      <c r="N3429" s="53" t="s">
        <v>52</v>
      </c>
      <c r="O3429" s="25">
        <v>32.73</v>
      </c>
      <c r="P3429" s="25">
        <f>'LISTA DOS ITENS'!$O3429*'LISTA DOS ITENS'!$M3429</f>
        <v>32.73</v>
      </c>
      <c r="Q3429" s="25">
        <v>32.73</v>
      </c>
      <c r="R3429" s="25">
        <f>'LISTA DOS ITENS'!$Q3429*'LISTA DOS ITENS'!$M3429</f>
        <v>32.73</v>
      </c>
      <c r="S3429" s="56">
        <f>IF('LISTA DOS ITENS'!$P3429&gt;'LISTA DOS ITENS'!$R3429,'LISTA DOS ITENS'!$P3429,'LISTA DOS ITENS'!$R3429)</f>
        <v>32.73</v>
      </c>
      <c r="T3429" s="25">
        <v>1.998119735769965</v>
      </c>
      <c r="U3429" s="25">
        <f>'LISTA DOS ITENS'!$T3429*'LISTA DOS ITENS'!$M3429</f>
        <v>1.998119736</v>
      </c>
      <c r="V3429" s="56">
        <f t="array" ref="V3429">INDEX('RESUMO - LOTES E VMA'!$F$3:$F$181,MATCH('LISTA DOS ITENS'!$D3429,'RESUMO - LOTES E VMA'!$A$3:$A$181,0))</f>
        <v>21155.93485</v>
      </c>
      <c r="W3429" s="57">
        <f>'LISTA DOS ITENS'!$U3429/'LISTA DOS ITENS'!$V3429</f>
        <v>0.00009444724376</v>
      </c>
      <c r="X3429" s="53" t="s">
        <v>53</v>
      </c>
      <c r="Y3429" s="53" t="s">
        <v>290</v>
      </c>
      <c r="Z3429" s="58" t="str">
        <f>'LISTA DOS ITENS'!$F3429&amp;"-"&amp;'LISTA DOS ITENS'!$H3429&amp;"-"&amp;'LISTA DOS ITENS'!$J3429&amp;"-"&amp;'LISTA DOS ITENS'!$K3429&amp;"-"&amp;'LISTA DOS ITENS'!$I3429</f>
        <v>10003329-2101-0026-CONS/NAC-PP-3300-16-006-MRP</v>
      </c>
      <c r="AA3429" s="59" t="str">
        <f t="array" ref="AA3429">INDEX('RESUMO - LOTES E VMA'!$M$3:$M$181,MATCH('LISTA DOS ITENS'!$D3429,'RESUMO - LOTES E VMA'!$A$3:$A$181,0))</f>
        <v>Para Leilão</v>
      </c>
      <c r="AB3429" s="60">
        <f t="array" ref="AB3429">INDEX('RESUMO - LOTES E VMA'!$J$3:$J$181,MATCH('LISTA DOS ITENS'!$D3429,'RESUMO - LOTES E VMA'!$A$3:$A$181,0))</f>
        <v>0.05872445365</v>
      </c>
      <c r="AC3429" s="29" t="str">
        <f t="array" ref="AC3429">INDEX('RESUMO - LOTES E VMA'!$L$3:$L$181,MATCH('LISTA DOS ITENS'!$D3429,'RESUMO - LOTES E VMA'!$A$3:$A$181,0))</f>
        <v>1% do Valor de Comparação do VMA</v>
      </c>
      <c r="AD3429" s="53" t="str">
        <f>VLOOKUP(Tabela1[[#This Row],[Índice]],[1]Planilha1!$A:$A,1,0)</f>
        <v>#ERROR!</v>
      </c>
    </row>
    <row r="3430" ht="15.75" customHeight="1">
      <c r="A3430" s="52">
        <v>262469.0</v>
      </c>
      <c r="B3430" s="53" t="s">
        <v>70</v>
      </c>
      <c r="C3430" s="53" t="s">
        <v>71</v>
      </c>
      <c r="D3430" s="22">
        <v>207570.0</v>
      </c>
      <c r="E3430" s="53" t="s">
        <v>119</v>
      </c>
      <c r="F3430" s="54">
        <v>1.000333E7</v>
      </c>
      <c r="G3430" s="53" t="s">
        <v>2244</v>
      </c>
      <c r="H3430" s="55">
        <v>2101.0</v>
      </c>
      <c r="I3430" s="55" t="s">
        <v>1758</v>
      </c>
      <c r="J3430" s="55" t="s">
        <v>126</v>
      </c>
      <c r="K3430" s="53" t="s">
        <v>80</v>
      </c>
      <c r="L3430" s="53"/>
      <c r="M3430" s="53">
        <v>1.0</v>
      </c>
      <c r="N3430" s="53" t="s">
        <v>52</v>
      </c>
      <c r="O3430" s="25">
        <v>28.6</v>
      </c>
      <c r="P3430" s="25">
        <f>'LISTA DOS ITENS'!$O3430*'LISTA DOS ITENS'!$M3430</f>
        <v>28.6</v>
      </c>
      <c r="Q3430" s="25">
        <v>428.63</v>
      </c>
      <c r="R3430" s="25">
        <f>'LISTA DOS ITENS'!$Q3430*'LISTA DOS ITENS'!$M3430</f>
        <v>428.63</v>
      </c>
      <c r="S3430" s="56">
        <f>IF('LISTA DOS ITENS'!$P3430&gt;'LISTA DOS ITENS'!$R3430,'LISTA DOS ITENS'!$P3430,'LISTA DOS ITENS'!$R3430)</f>
        <v>428.63</v>
      </c>
      <c r="T3430" s="25">
        <v>26.16724907861534</v>
      </c>
      <c r="U3430" s="25">
        <f>'LISTA DOS ITENS'!$T3430*'LISTA DOS ITENS'!$M3430</f>
        <v>26.16724908</v>
      </c>
      <c r="V3430" s="56">
        <f t="array" ref="V3430">INDEX('RESUMO - LOTES E VMA'!$F$3:$F$181,MATCH('LISTA DOS ITENS'!$D3430,'RESUMO - LOTES E VMA'!$A$3:$A$181,0))</f>
        <v>21155.93485</v>
      </c>
      <c r="W3430" s="57">
        <f>'LISTA DOS ITENS'!$U3430/'LISTA DOS ITENS'!$V3430</f>
        <v>0.001236875102</v>
      </c>
      <c r="X3430" s="53" t="s">
        <v>53</v>
      </c>
      <c r="Y3430" s="53" t="s">
        <v>290</v>
      </c>
      <c r="Z3430" s="58" t="str">
        <f>'LISTA DOS ITENS'!$F3430&amp;"-"&amp;'LISTA DOS ITENS'!$H3430&amp;"-"&amp;'LISTA DOS ITENS'!$J3430&amp;"-"&amp;'LISTA DOS ITENS'!$K3430&amp;"-"&amp;'LISTA DOS ITENS'!$I3430</f>
        <v>10003330-2101-0026-IMOB/NAC-PV-3542-18-002-5</v>
      </c>
      <c r="AA3430" s="59" t="str">
        <f t="array" ref="AA3430">INDEX('RESUMO - LOTES E VMA'!$M$3:$M$181,MATCH('LISTA DOS ITENS'!$D3430,'RESUMO - LOTES E VMA'!$A$3:$A$181,0))</f>
        <v>Para Leilão</v>
      </c>
      <c r="AB3430" s="60">
        <f t="array" ref="AB3430">INDEX('RESUMO - LOTES E VMA'!$J$3:$J$181,MATCH('LISTA DOS ITENS'!$D3430,'RESUMO - LOTES E VMA'!$A$3:$A$181,0))</f>
        <v>0.05872445365</v>
      </c>
      <c r="AC3430" s="29" t="str">
        <f t="array" ref="AC3430">INDEX('RESUMO - LOTES E VMA'!$L$3:$L$181,MATCH('LISTA DOS ITENS'!$D3430,'RESUMO - LOTES E VMA'!$A$3:$A$181,0))</f>
        <v>1% do Valor de Comparação do VMA</v>
      </c>
      <c r="AD3430" s="53" t="str">
        <f>VLOOKUP(Tabela1[[#This Row],[Índice]],[1]Planilha1!$A:$A,1,0)</f>
        <v>#ERROR!</v>
      </c>
    </row>
    <row r="3431" ht="15.75" customHeight="1">
      <c r="A3431" s="52">
        <v>262470.0</v>
      </c>
      <c r="B3431" s="53" t="s">
        <v>70</v>
      </c>
      <c r="C3431" s="53" t="s">
        <v>71</v>
      </c>
      <c r="D3431" s="22">
        <v>207570.0</v>
      </c>
      <c r="E3431" s="53" t="s">
        <v>119</v>
      </c>
      <c r="F3431" s="54">
        <v>1.000333E7</v>
      </c>
      <c r="G3431" s="53" t="s">
        <v>2244</v>
      </c>
      <c r="H3431" s="55">
        <v>2101.0</v>
      </c>
      <c r="I3431" s="55" t="s">
        <v>2147</v>
      </c>
      <c r="J3431" s="55" t="s">
        <v>126</v>
      </c>
      <c r="K3431" s="53" t="s">
        <v>160</v>
      </c>
      <c r="L3431" s="53"/>
      <c r="M3431" s="53">
        <v>1.0</v>
      </c>
      <c r="N3431" s="53" t="s">
        <v>52</v>
      </c>
      <c r="O3431" s="25">
        <v>22.01</v>
      </c>
      <c r="P3431" s="25">
        <f>'LISTA DOS ITENS'!$O3431*'LISTA DOS ITENS'!$M3431</f>
        <v>22.01</v>
      </c>
      <c r="Q3431" s="25">
        <v>428.63</v>
      </c>
      <c r="R3431" s="25">
        <f>'LISTA DOS ITENS'!$Q3431*'LISTA DOS ITENS'!$M3431</f>
        <v>428.63</v>
      </c>
      <c r="S3431" s="56">
        <f>IF('LISTA DOS ITENS'!$P3431&gt;'LISTA DOS ITENS'!$R3431,'LISTA DOS ITENS'!$P3431,'LISTA DOS ITENS'!$R3431)</f>
        <v>428.63</v>
      </c>
      <c r="T3431" s="25">
        <v>26.16724907861534</v>
      </c>
      <c r="U3431" s="25">
        <f>'LISTA DOS ITENS'!$T3431*'LISTA DOS ITENS'!$M3431</f>
        <v>26.16724908</v>
      </c>
      <c r="V3431" s="56">
        <f t="array" ref="V3431">INDEX('RESUMO - LOTES E VMA'!$F$3:$F$181,MATCH('LISTA DOS ITENS'!$D3431,'RESUMO - LOTES E VMA'!$A$3:$A$181,0))</f>
        <v>21155.93485</v>
      </c>
      <c r="W3431" s="57">
        <f>'LISTA DOS ITENS'!$U3431/'LISTA DOS ITENS'!$V3431</f>
        <v>0.001236875102</v>
      </c>
      <c r="X3431" s="53" t="s">
        <v>53</v>
      </c>
      <c r="Y3431" s="53" t="s">
        <v>290</v>
      </c>
      <c r="Z3431" s="58" t="str">
        <f>'LISTA DOS ITENS'!$F3431&amp;"-"&amp;'LISTA DOS ITENS'!$H3431&amp;"-"&amp;'LISTA DOS ITENS'!$J3431&amp;"-"&amp;'LISTA DOS ITENS'!$K3431&amp;"-"&amp;'LISTA DOS ITENS'!$I3431</f>
        <v>10003330-2101-0026-CONS/IMP-PP-3542-20-003-4</v>
      </c>
      <c r="AA3431" s="59" t="str">
        <f t="array" ref="AA3431">INDEX('RESUMO - LOTES E VMA'!$M$3:$M$181,MATCH('LISTA DOS ITENS'!$D3431,'RESUMO - LOTES E VMA'!$A$3:$A$181,0))</f>
        <v>Para Leilão</v>
      </c>
      <c r="AB3431" s="60">
        <f t="array" ref="AB3431">INDEX('RESUMO - LOTES E VMA'!$J$3:$J$181,MATCH('LISTA DOS ITENS'!$D3431,'RESUMO - LOTES E VMA'!$A$3:$A$181,0))</f>
        <v>0.05872445365</v>
      </c>
      <c r="AC3431" s="29" t="str">
        <f t="array" ref="AC3431">INDEX('RESUMO - LOTES E VMA'!$L$3:$L$181,MATCH('LISTA DOS ITENS'!$D3431,'RESUMO - LOTES E VMA'!$A$3:$A$181,0))</f>
        <v>1% do Valor de Comparação do VMA</v>
      </c>
      <c r="AD3431" s="53" t="str">
        <f>VLOOKUP(Tabela1[[#This Row],[Índice]],[1]Planilha1!$A:$A,1,0)</f>
        <v>#ERROR!</v>
      </c>
    </row>
    <row r="3432" ht="15.75" customHeight="1">
      <c r="A3432" s="52">
        <v>262471.0</v>
      </c>
      <c r="B3432" s="53" t="s">
        <v>70</v>
      </c>
      <c r="C3432" s="53" t="s">
        <v>71</v>
      </c>
      <c r="D3432" s="22">
        <v>207570.0</v>
      </c>
      <c r="E3432" s="53" t="s">
        <v>119</v>
      </c>
      <c r="F3432" s="54">
        <v>1.000333E7</v>
      </c>
      <c r="G3432" s="53" t="s">
        <v>2244</v>
      </c>
      <c r="H3432" s="55">
        <v>2101.0</v>
      </c>
      <c r="I3432" s="55" t="s">
        <v>2147</v>
      </c>
      <c r="J3432" s="55" t="s">
        <v>126</v>
      </c>
      <c r="K3432" s="53" t="s">
        <v>57</v>
      </c>
      <c r="L3432" s="53"/>
      <c r="M3432" s="53">
        <v>4.0</v>
      </c>
      <c r="N3432" s="53" t="s">
        <v>52</v>
      </c>
      <c r="O3432" s="25">
        <v>1.0</v>
      </c>
      <c r="P3432" s="25">
        <f>'LISTA DOS ITENS'!$O3432*'LISTA DOS ITENS'!$M3432</f>
        <v>4</v>
      </c>
      <c r="Q3432" s="25">
        <v>428.63</v>
      </c>
      <c r="R3432" s="25">
        <f>'LISTA DOS ITENS'!$Q3432*'LISTA DOS ITENS'!$M3432</f>
        <v>1714.52</v>
      </c>
      <c r="S3432" s="56">
        <f>IF('LISTA DOS ITENS'!$P3432&gt;'LISTA DOS ITENS'!$R3432,'LISTA DOS ITENS'!$P3432,'LISTA DOS ITENS'!$R3432)</f>
        <v>1714.52</v>
      </c>
      <c r="T3432" s="25">
        <v>26.16724907861534</v>
      </c>
      <c r="U3432" s="25">
        <f>'LISTA DOS ITENS'!$T3432*'LISTA DOS ITENS'!$M3432</f>
        <v>104.6689963</v>
      </c>
      <c r="V3432" s="56">
        <f t="array" ref="V3432">INDEX('RESUMO - LOTES E VMA'!$F$3:$F$181,MATCH('LISTA DOS ITENS'!$D3432,'RESUMO - LOTES E VMA'!$A$3:$A$181,0))</f>
        <v>21155.93485</v>
      </c>
      <c r="W3432" s="57">
        <f>'LISTA DOS ITENS'!$U3432/'LISTA DOS ITENS'!$V3432</f>
        <v>0.004947500409</v>
      </c>
      <c r="X3432" s="53" t="s">
        <v>53</v>
      </c>
      <c r="Y3432" s="53" t="s">
        <v>290</v>
      </c>
      <c r="Z3432" s="58" t="str">
        <f>'LISTA DOS ITENS'!$F3432&amp;"-"&amp;'LISTA DOS ITENS'!$H3432&amp;"-"&amp;'LISTA DOS ITENS'!$J3432&amp;"-"&amp;'LISTA DOS ITENS'!$K3432&amp;"-"&amp;'LISTA DOS ITENS'!$I3432</f>
        <v>10003330-2101-0026-USADO-PP-3542-20-003-4</v>
      </c>
      <c r="AA3432" s="59" t="str">
        <f t="array" ref="AA3432">INDEX('RESUMO - LOTES E VMA'!$M$3:$M$181,MATCH('LISTA DOS ITENS'!$D3432,'RESUMO - LOTES E VMA'!$A$3:$A$181,0))</f>
        <v>Para Leilão</v>
      </c>
      <c r="AB3432" s="60">
        <f t="array" ref="AB3432">INDEX('RESUMO - LOTES E VMA'!$J$3:$J$181,MATCH('LISTA DOS ITENS'!$D3432,'RESUMO - LOTES E VMA'!$A$3:$A$181,0))</f>
        <v>0.05872445365</v>
      </c>
      <c r="AC3432" s="29" t="str">
        <f t="array" ref="AC3432">INDEX('RESUMO - LOTES E VMA'!$L$3:$L$181,MATCH('LISTA DOS ITENS'!$D3432,'RESUMO - LOTES E VMA'!$A$3:$A$181,0))</f>
        <v>1% do Valor de Comparação do VMA</v>
      </c>
      <c r="AD3432" s="53" t="str">
        <f>VLOOKUP(Tabela1[[#This Row],[Índice]],[1]Planilha1!$A:$A,1,0)</f>
        <v>#ERROR!</v>
      </c>
    </row>
    <row r="3433" ht="15.75" customHeight="1">
      <c r="A3433" s="52">
        <v>262472.0</v>
      </c>
      <c r="B3433" s="53" t="s">
        <v>70</v>
      </c>
      <c r="C3433" s="53" t="s">
        <v>71</v>
      </c>
      <c r="D3433" s="22">
        <v>207570.0</v>
      </c>
      <c r="E3433" s="53" t="s">
        <v>119</v>
      </c>
      <c r="F3433" s="54">
        <v>1.0003338E7</v>
      </c>
      <c r="G3433" s="53" t="s">
        <v>2245</v>
      </c>
      <c r="H3433" s="55">
        <v>2101.0</v>
      </c>
      <c r="I3433" s="55" t="s">
        <v>445</v>
      </c>
      <c r="J3433" s="55" t="s">
        <v>126</v>
      </c>
      <c r="K3433" s="53" t="s">
        <v>57</v>
      </c>
      <c r="L3433" s="53"/>
      <c r="M3433" s="53">
        <v>2.0</v>
      </c>
      <c r="N3433" s="53" t="s">
        <v>52</v>
      </c>
      <c r="O3433" s="25">
        <v>1.91</v>
      </c>
      <c r="P3433" s="25">
        <f>'LISTA DOS ITENS'!$O3433*'LISTA DOS ITENS'!$M3433</f>
        <v>3.82</v>
      </c>
      <c r="Q3433" s="25">
        <v>154.27</v>
      </c>
      <c r="R3433" s="25">
        <f>'LISTA DOS ITENS'!$Q3433*'LISTA DOS ITENS'!$M3433</f>
        <v>308.54</v>
      </c>
      <c r="S3433" s="56">
        <f>IF('LISTA DOS ITENS'!$P3433&gt;'LISTA DOS ITENS'!$R3433,'LISTA DOS ITENS'!$P3433,'LISTA DOS ITENS'!$R3433)</f>
        <v>308.54</v>
      </c>
      <c r="T3433" s="25">
        <v>9.417963080880922</v>
      </c>
      <c r="U3433" s="25">
        <f>'LISTA DOS ITENS'!$T3433*'LISTA DOS ITENS'!$M3433</f>
        <v>18.83592616</v>
      </c>
      <c r="V3433" s="56">
        <f t="array" ref="V3433">INDEX('RESUMO - LOTES E VMA'!$F$3:$F$181,MATCH('LISTA DOS ITENS'!$D3433,'RESUMO - LOTES E VMA'!$A$3:$A$181,0))</f>
        <v>21155.93485</v>
      </c>
      <c r="W3433" s="57">
        <f>'LISTA DOS ITENS'!$U3433/'LISTA DOS ITENS'!$V3433</f>
        <v>0.0008903376899</v>
      </c>
      <c r="X3433" s="53" t="s">
        <v>53</v>
      </c>
      <c r="Y3433" s="53" t="s">
        <v>290</v>
      </c>
      <c r="Z3433" s="58" t="str">
        <f>'LISTA DOS ITENS'!$F3433&amp;"-"&amp;'LISTA DOS ITENS'!$H3433&amp;"-"&amp;'LISTA DOS ITENS'!$J3433&amp;"-"&amp;'LISTA DOS ITENS'!$K3433&amp;"-"&amp;'LISTA DOS ITENS'!$I3433</f>
        <v>10003338-2101-0026-USADO-OP-3516-19-902-MRP</v>
      </c>
      <c r="AA3433" s="59" t="str">
        <f t="array" ref="AA3433">INDEX('RESUMO - LOTES E VMA'!$M$3:$M$181,MATCH('LISTA DOS ITENS'!$D3433,'RESUMO - LOTES E VMA'!$A$3:$A$181,0))</f>
        <v>Para Leilão</v>
      </c>
      <c r="AB3433" s="60">
        <f t="array" ref="AB3433">INDEX('RESUMO - LOTES E VMA'!$J$3:$J$181,MATCH('LISTA DOS ITENS'!$D3433,'RESUMO - LOTES E VMA'!$A$3:$A$181,0))</f>
        <v>0.05872445365</v>
      </c>
      <c r="AC3433" s="29" t="str">
        <f t="array" ref="AC3433">INDEX('RESUMO - LOTES E VMA'!$L$3:$L$181,MATCH('LISTA DOS ITENS'!$D3433,'RESUMO - LOTES E VMA'!$A$3:$A$181,0))</f>
        <v>1% do Valor de Comparação do VMA</v>
      </c>
      <c r="AD3433" s="53" t="str">
        <f>VLOOKUP(Tabela1[[#This Row],[Índice]],[1]Planilha1!$A:$A,1,0)</f>
        <v>#ERROR!</v>
      </c>
    </row>
    <row r="3434" ht="15.75" customHeight="1">
      <c r="A3434" s="52">
        <v>262473.0</v>
      </c>
      <c r="B3434" s="53" t="s">
        <v>70</v>
      </c>
      <c r="C3434" s="53" t="s">
        <v>71</v>
      </c>
      <c r="D3434" s="22">
        <v>207570.0</v>
      </c>
      <c r="E3434" s="53" t="s">
        <v>119</v>
      </c>
      <c r="F3434" s="54">
        <v>1.0003338E7</v>
      </c>
      <c r="G3434" s="53" t="s">
        <v>2245</v>
      </c>
      <c r="H3434" s="55">
        <v>2101.0</v>
      </c>
      <c r="I3434" s="55" t="s">
        <v>81</v>
      </c>
      <c r="J3434" s="55" t="s">
        <v>126</v>
      </c>
      <c r="K3434" s="53" t="s">
        <v>160</v>
      </c>
      <c r="L3434" s="53"/>
      <c r="M3434" s="53">
        <v>6.0</v>
      </c>
      <c r="N3434" s="53" t="s">
        <v>52</v>
      </c>
      <c r="O3434" s="25">
        <v>22.01125</v>
      </c>
      <c r="P3434" s="25">
        <f>'LISTA DOS ITENS'!$O3434*'LISTA DOS ITENS'!$M3434</f>
        <v>132.0675</v>
      </c>
      <c r="Q3434" s="25">
        <v>154.27</v>
      </c>
      <c r="R3434" s="25">
        <f>'LISTA DOS ITENS'!$Q3434*'LISTA DOS ITENS'!$M3434</f>
        <v>925.62</v>
      </c>
      <c r="S3434" s="56">
        <f>IF('LISTA DOS ITENS'!$P3434&gt;'LISTA DOS ITENS'!$R3434,'LISTA DOS ITENS'!$P3434,'LISTA DOS ITENS'!$R3434)</f>
        <v>925.62</v>
      </c>
      <c r="T3434" s="25">
        <v>9.417963080880922</v>
      </c>
      <c r="U3434" s="25">
        <f>'LISTA DOS ITENS'!$T3434*'LISTA DOS ITENS'!$M3434</f>
        <v>56.50777849</v>
      </c>
      <c r="V3434" s="56">
        <f t="array" ref="V3434">INDEX('RESUMO - LOTES E VMA'!$F$3:$F$181,MATCH('LISTA DOS ITENS'!$D3434,'RESUMO - LOTES E VMA'!$A$3:$A$181,0))</f>
        <v>21155.93485</v>
      </c>
      <c r="W3434" s="57">
        <f>'LISTA DOS ITENS'!$U3434/'LISTA DOS ITENS'!$V3434</f>
        <v>0.00267101307</v>
      </c>
      <c r="X3434" s="53" t="s">
        <v>53</v>
      </c>
      <c r="Y3434" s="53" t="s">
        <v>290</v>
      </c>
      <c r="Z3434" s="58" t="str">
        <f>'LISTA DOS ITENS'!$F3434&amp;"-"&amp;'LISTA DOS ITENS'!$H3434&amp;"-"&amp;'LISTA DOS ITENS'!$J3434&amp;"-"&amp;'LISTA DOS ITENS'!$K3434&amp;"-"&amp;'LISTA DOS ITENS'!$I3434</f>
        <v>10003338-2101-0026-CONS/IMP-ED-1000-01.01</v>
      </c>
      <c r="AA3434" s="59" t="str">
        <f t="array" ref="AA3434">INDEX('RESUMO - LOTES E VMA'!$M$3:$M$181,MATCH('LISTA DOS ITENS'!$D3434,'RESUMO - LOTES E VMA'!$A$3:$A$181,0))</f>
        <v>Para Leilão</v>
      </c>
      <c r="AB3434" s="60">
        <f t="array" ref="AB3434">INDEX('RESUMO - LOTES E VMA'!$J$3:$J$181,MATCH('LISTA DOS ITENS'!$D3434,'RESUMO - LOTES E VMA'!$A$3:$A$181,0))</f>
        <v>0.05872445365</v>
      </c>
      <c r="AC3434" s="29" t="str">
        <f t="array" ref="AC3434">INDEX('RESUMO - LOTES E VMA'!$L$3:$L$181,MATCH('LISTA DOS ITENS'!$D3434,'RESUMO - LOTES E VMA'!$A$3:$A$181,0))</f>
        <v>1% do Valor de Comparação do VMA</v>
      </c>
      <c r="AD3434" s="53" t="str">
        <f>VLOOKUP(Tabela1[[#This Row],[Índice]],[1]Planilha1!$A:$A,1,0)</f>
        <v>#ERROR!</v>
      </c>
    </row>
    <row r="3435" ht="15.75" customHeight="1">
      <c r="A3435" s="52">
        <v>262474.0</v>
      </c>
      <c r="B3435" s="53" t="s">
        <v>70</v>
      </c>
      <c r="C3435" s="53" t="s">
        <v>71</v>
      </c>
      <c r="D3435" s="22">
        <v>207570.0</v>
      </c>
      <c r="E3435" s="53" t="s">
        <v>119</v>
      </c>
      <c r="F3435" s="54">
        <v>1.0003338E7</v>
      </c>
      <c r="G3435" s="53" t="s">
        <v>2245</v>
      </c>
      <c r="H3435" s="55">
        <v>2101.0</v>
      </c>
      <c r="I3435" s="55"/>
      <c r="J3435" s="55" t="s">
        <v>126</v>
      </c>
      <c r="K3435" s="53" t="s">
        <v>73</v>
      </c>
      <c r="L3435" s="53"/>
      <c r="M3435" s="53">
        <v>1.0</v>
      </c>
      <c r="N3435" s="53" t="s">
        <v>52</v>
      </c>
      <c r="O3435" s="25">
        <v>46.97</v>
      </c>
      <c r="P3435" s="25">
        <f>'LISTA DOS ITENS'!$O3435*'LISTA DOS ITENS'!$M3435</f>
        <v>46.97</v>
      </c>
      <c r="Q3435" s="25">
        <v>154.27</v>
      </c>
      <c r="R3435" s="25">
        <f>'LISTA DOS ITENS'!$Q3435*'LISTA DOS ITENS'!$M3435</f>
        <v>154.27</v>
      </c>
      <c r="S3435" s="56">
        <f>IF('LISTA DOS ITENS'!$P3435&gt;'LISTA DOS ITENS'!$R3435,'LISTA DOS ITENS'!$P3435,'LISTA DOS ITENS'!$R3435)</f>
        <v>154.27</v>
      </c>
      <c r="T3435" s="25">
        <v>9.417963080880922</v>
      </c>
      <c r="U3435" s="25">
        <f>'LISTA DOS ITENS'!$T3435*'LISTA DOS ITENS'!$M3435</f>
        <v>9.417963081</v>
      </c>
      <c r="V3435" s="56">
        <f t="array" ref="V3435">INDEX('RESUMO - LOTES E VMA'!$F$3:$F$181,MATCH('LISTA DOS ITENS'!$D3435,'RESUMO - LOTES E VMA'!$A$3:$A$181,0))</f>
        <v>21155.93485</v>
      </c>
      <c r="W3435" s="57">
        <f>'LISTA DOS ITENS'!$U3435/'LISTA DOS ITENS'!$V3435</f>
        <v>0.000445168845</v>
      </c>
      <c r="X3435" s="53" t="s">
        <v>53</v>
      </c>
      <c r="Y3435" s="53" t="s">
        <v>290</v>
      </c>
      <c r="Z3435" s="58" t="str">
        <f>'LISTA DOS ITENS'!$F3435&amp;"-"&amp;'LISTA DOS ITENS'!$H3435&amp;"-"&amp;'LISTA DOS ITENS'!$J3435&amp;"-"&amp;'LISTA DOS ITENS'!$K3435&amp;"-"&amp;'LISTA DOS ITENS'!$I3435</f>
        <v>10003338-2101-0026-CONS/NAC-</v>
      </c>
      <c r="AA3435" s="59" t="str">
        <f t="array" ref="AA3435">INDEX('RESUMO - LOTES E VMA'!$M$3:$M$181,MATCH('LISTA DOS ITENS'!$D3435,'RESUMO - LOTES E VMA'!$A$3:$A$181,0))</f>
        <v>Para Leilão</v>
      </c>
      <c r="AB3435" s="60">
        <f t="array" ref="AB3435">INDEX('RESUMO - LOTES E VMA'!$J$3:$J$181,MATCH('LISTA DOS ITENS'!$D3435,'RESUMO - LOTES E VMA'!$A$3:$A$181,0))</f>
        <v>0.05872445365</v>
      </c>
      <c r="AC3435" s="29" t="str">
        <f t="array" ref="AC3435">INDEX('RESUMO - LOTES E VMA'!$L$3:$L$181,MATCH('LISTA DOS ITENS'!$D3435,'RESUMO - LOTES E VMA'!$A$3:$A$181,0))</f>
        <v>1% do Valor de Comparação do VMA</v>
      </c>
      <c r="AD3435" s="53" t="str">
        <f>VLOOKUP(Tabela1[[#This Row],[Índice]],[1]Planilha1!$A:$A,1,0)</f>
        <v>#ERROR!</v>
      </c>
    </row>
    <row r="3436" ht="15.75" customHeight="1">
      <c r="A3436" s="52">
        <v>262475.0</v>
      </c>
      <c r="B3436" s="53" t="s">
        <v>70</v>
      </c>
      <c r="C3436" s="53" t="s">
        <v>71</v>
      </c>
      <c r="D3436" s="22">
        <v>207570.0</v>
      </c>
      <c r="E3436" s="53" t="s">
        <v>119</v>
      </c>
      <c r="F3436" s="54">
        <v>1.0003338E7</v>
      </c>
      <c r="G3436" s="53" t="s">
        <v>2245</v>
      </c>
      <c r="H3436" s="55">
        <v>2101.0</v>
      </c>
      <c r="I3436" s="55" t="s">
        <v>146</v>
      </c>
      <c r="J3436" s="55" t="s">
        <v>126</v>
      </c>
      <c r="K3436" s="53" t="s">
        <v>73</v>
      </c>
      <c r="L3436" s="53"/>
      <c r="M3436" s="53">
        <v>1.0</v>
      </c>
      <c r="N3436" s="53" t="s">
        <v>52</v>
      </c>
      <c r="O3436" s="25">
        <v>46.965</v>
      </c>
      <c r="P3436" s="25">
        <f>'LISTA DOS ITENS'!$O3436*'LISTA DOS ITENS'!$M3436</f>
        <v>46.965</v>
      </c>
      <c r="Q3436" s="25">
        <v>154.27</v>
      </c>
      <c r="R3436" s="25">
        <f>'LISTA DOS ITENS'!$Q3436*'LISTA DOS ITENS'!$M3436</f>
        <v>154.27</v>
      </c>
      <c r="S3436" s="56">
        <f>IF('LISTA DOS ITENS'!$P3436&gt;'LISTA DOS ITENS'!$R3436,'LISTA DOS ITENS'!$P3436,'LISTA DOS ITENS'!$R3436)</f>
        <v>154.27</v>
      </c>
      <c r="T3436" s="25">
        <v>9.417963080880922</v>
      </c>
      <c r="U3436" s="25">
        <f>'LISTA DOS ITENS'!$T3436*'LISTA DOS ITENS'!$M3436</f>
        <v>9.417963081</v>
      </c>
      <c r="V3436" s="56">
        <f t="array" ref="V3436">INDEX('RESUMO - LOTES E VMA'!$F$3:$F$181,MATCH('LISTA DOS ITENS'!$D3436,'RESUMO - LOTES E VMA'!$A$3:$A$181,0))</f>
        <v>21155.93485</v>
      </c>
      <c r="W3436" s="57">
        <f>'LISTA DOS ITENS'!$U3436/'LISTA DOS ITENS'!$V3436</f>
        <v>0.000445168845</v>
      </c>
      <c r="X3436" s="53" t="s">
        <v>53</v>
      </c>
      <c r="Y3436" s="53" t="s">
        <v>290</v>
      </c>
      <c r="Z3436" s="58" t="str">
        <f>'LISTA DOS ITENS'!$F3436&amp;"-"&amp;'LISTA DOS ITENS'!$H3436&amp;"-"&amp;'LISTA DOS ITENS'!$J3436&amp;"-"&amp;'LISTA DOS ITENS'!$K3436&amp;"-"&amp;'LISTA DOS ITENS'!$I3436</f>
        <v>10003338-2101-0026-CONS/NAC-JP-3553-12-001-MRP</v>
      </c>
      <c r="AA3436" s="59" t="str">
        <f t="array" ref="AA3436">INDEX('RESUMO - LOTES E VMA'!$M$3:$M$181,MATCH('LISTA DOS ITENS'!$D3436,'RESUMO - LOTES E VMA'!$A$3:$A$181,0))</f>
        <v>Para Leilão</v>
      </c>
      <c r="AB3436" s="60">
        <f t="array" ref="AB3436">INDEX('RESUMO - LOTES E VMA'!$J$3:$J$181,MATCH('LISTA DOS ITENS'!$D3436,'RESUMO - LOTES E VMA'!$A$3:$A$181,0))</f>
        <v>0.05872445365</v>
      </c>
      <c r="AC3436" s="29" t="str">
        <f t="array" ref="AC3436">INDEX('RESUMO - LOTES E VMA'!$L$3:$L$181,MATCH('LISTA DOS ITENS'!$D3436,'RESUMO - LOTES E VMA'!$A$3:$A$181,0))</f>
        <v>1% do Valor de Comparação do VMA</v>
      </c>
      <c r="AD3436" s="53" t="str">
        <f>VLOOKUP(Tabela1[[#This Row],[Índice]],[1]Planilha1!$A:$A,1,0)</f>
        <v>#ERROR!</v>
      </c>
    </row>
    <row r="3437" ht="15.75" customHeight="1">
      <c r="A3437" s="52">
        <v>262476.0</v>
      </c>
      <c r="B3437" s="53" t="s">
        <v>70</v>
      </c>
      <c r="C3437" s="53" t="s">
        <v>71</v>
      </c>
      <c r="D3437" s="22">
        <v>207570.0</v>
      </c>
      <c r="E3437" s="53" t="s">
        <v>119</v>
      </c>
      <c r="F3437" s="54">
        <v>1.0003345E7</v>
      </c>
      <c r="G3437" s="53" t="s">
        <v>2246</v>
      </c>
      <c r="H3437" s="55">
        <v>2101.0</v>
      </c>
      <c r="I3437" s="55"/>
      <c r="J3437" s="55" t="s">
        <v>126</v>
      </c>
      <c r="K3437" s="53" t="s">
        <v>57</v>
      </c>
      <c r="L3437" s="53"/>
      <c r="M3437" s="53">
        <v>10.0</v>
      </c>
      <c r="N3437" s="53" t="s">
        <v>52</v>
      </c>
      <c r="O3437" s="25">
        <v>0.01</v>
      </c>
      <c r="P3437" s="25">
        <f>'LISTA DOS ITENS'!$O3437*'LISTA DOS ITENS'!$M3437</f>
        <v>0.1</v>
      </c>
      <c r="Q3437" s="25">
        <v>151.1</v>
      </c>
      <c r="R3437" s="25">
        <f>'LISTA DOS ITENS'!$Q3437*'LISTA DOS ITENS'!$M3437</f>
        <v>1511</v>
      </c>
      <c r="S3437" s="56">
        <f>IF('LISTA DOS ITENS'!$P3437&gt;'LISTA DOS ITENS'!$R3437,'LISTA DOS ITENS'!$P3437,'LISTA DOS ITENS'!$R3437)</f>
        <v>1511</v>
      </c>
      <c r="T3437" s="25">
        <v>7.552954344799877</v>
      </c>
      <c r="U3437" s="25">
        <f>'LISTA DOS ITENS'!$T3437*'LISTA DOS ITENS'!$M3437</f>
        <v>75.52954345</v>
      </c>
      <c r="V3437" s="56">
        <f t="array" ref="V3437">INDEX('RESUMO - LOTES E VMA'!$F$3:$F$181,MATCH('LISTA DOS ITENS'!$D3437,'RESUMO - LOTES E VMA'!$A$3:$A$181,0))</f>
        <v>21155.93485</v>
      </c>
      <c r="W3437" s="57">
        <f>'LISTA DOS ITENS'!$U3437/'LISTA DOS ITENS'!$V3437</f>
        <v>0.003570134999</v>
      </c>
      <c r="X3437" s="53" t="s">
        <v>53</v>
      </c>
      <c r="Y3437" s="53" t="s">
        <v>290</v>
      </c>
      <c r="Z3437" s="58" t="str">
        <f>'LISTA DOS ITENS'!$F3437&amp;"-"&amp;'LISTA DOS ITENS'!$H3437&amp;"-"&amp;'LISTA DOS ITENS'!$J3437&amp;"-"&amp;'LISTA DOS ITENS'!$K3437&amp;"-"&amp;'LISTA DOS ITENS'!$I3437</f>
        <v>10003345-2101-0026-USADO-</v>
      </c>
      <c r="AA3437" s="59" t="str">
        <f t="array" ref="AA3437">INDEX('RESUMO - LOTES E VMA'!$M$3:$M$181,MATCH('LISTA DOS ITENS'!$D3437,'RESUMO - LOTES E VMA'!$A$3:$A$181,0))</f>
        <v>Para Leilão</v>
      </c>
      <c r="AB3437" s="60">
        <f t="array" ref="AB3437">INDEX('RESUMO - LOTES E VMA'!$J$3:$J$181,MATCH('LISTA DOS ITENS'!$D3437,'RESUMO - LOTES E VMA'!$A$3:$A$181,0))</f>
        <v>0.05872445365</v>
      </c>
      <c r="AC3437" s="29" t="str">
        <f t="array" ref="AC3437">INDEX('RESUMO - LOTES E VMA'!$L$3:$L$181,MATCH('LISTA DOS ITENS'!$D3437,'RESUMO - LOTES E VMA'!$A$3:$A$181,0))</f>
        <v>1% do Valor de Comparação do VMA</v>
      </c>
      <c r="AD3437" s="53" t="str">
        <f>VLOOKUP(Tabela1[[#This Row],[Índice]],[1]Planilha1!$A:$A,1,0)</f>
        <v>#ERROR!</v>
      </c>
    </row>
    <row r="3438" ht="15.75" customHeight="1">
      <c r="A3438" s="52">
        <v>262477.0</v>
      </c>
      <c r="B3438" s="53" t="s">
        <v>70</v>
      </c>
      <c r="C3438" s="53" t="s">
        <v>71</v>
      </c>
      <c r="D3438" s="22">
        <v>207570.0</v>
      </c>
      <c r="E3438" s="53" t="s">
        <v>119</v>
      </c>
      <c r="F3438" s="54">
        <v>1.0003345E7</v>
      </c>
      <c r="G3438" s="53" t="s">
        <v>2246</v>
      </c>
      <c r="H3438" s="55">
        <v>2101.0</v>
      </c>
      <c r="I3438" s="55" t="s">
        <v>2247</v>
      </c>
      <c r="J3438" s="55" t="s">
        <v>126</v>
      </c>
      <c r="K3438" s="53" t="s">
        <v>57</v>
      </c>
      <c r="L3438" s="53"/>
      <c r="M3438" s="53">
        <v>2.0</v>
      </c>
      <c r="N3438" s="53" t="s">
        <v>52</v>
      </c>
      <c r="O3438" s="25">
        <v>0.01</v>
      </c>
      <c r="P3438" s="25">
        <f>'LISTA DOS ITENS'!$O3438*'LISTA DOS ITENS'!$M3438</f>
        <v>0.02</v>
      </c>
      <c r="Q3438" s="25">
        <v>151.1</v>
      </c>
      <c r="R3438" s="25">
        <f>'LISTA DOS ITENS'!$Q3438*'LISTA DOS ITENS'!$M3438</f>
        <v>302.2</v>
      </c>
      <c r="S3438" s="56">
        <f>IF('LISTA DOS ITENS'!$P3438&gt;'LISTA DOS ITENS'!$R3438,'LISTA DOS ITENS'!$P3438,'LISTA DOS ITENS'!$R3438)</f>
        <v>302.2</v>
      </c>
      <c r="T3438" s="25">
        <v>7.552954344799877</v>
      </c>
      <c r="U3438" s="25">
        <f>'LISTA DOS ITENS'!$T3438*'LISTA DOS ITENS'!$M3438</f>
        <v>15.10590869</v>
      </c>
      <c r="V3438" s="56">
        <f t="array" ref="V3438">INDEX('RESUMO - LOTES E VMA'!$F$3:$F$181,MATCH('LISTA DOS ITENS'!$D3438,'RESUMO - LOTES E VMA'!$A$3:$A$181,0))</f>
        <v>21155.93485</v>
      </c>
      <c r="W3438" s="57">
        <f>'LISTA DOS ITENS'!$U3438/'LISTA DOS ITENS'!$V3438</f>
        <v>0.0007140269998</v>
      </c>
      <c r="X3438" s="53" t="s">
        <v>53</v>
      </c>
      <c r="Y3438" s="53" t="s">
        <v>290</v>
      </c>
      <c r="Z3438" s="58" t="str">
        <f>'LISTA DOS ITENS'!$F3438&amp;"-"&amp;'LISTA DOS ITENS'!$H3438&amp;"-"&amp;'LISTA DOS ITENS'!$J3438&amp;"-"&amp;'LISTA DOS ITENS'!$K3438&amp;"-"&amp;'LISTA DOS ITENS'!$I3438</f>
        <v>10003345-2101-0026-USADO-PV-3534-18-937-MRP</v>
      </c>
      <c r="AA3438" s="59" t="str">
        <f t="array" ref="AA3438">INDEX('RESUMO - LOTES E VMA'!$M$3:$M$181,MATCH('LISTA DOS ITENS'!$D3438,'RESUMO - LOTES E VMA'!$A$3:$A$181,0))</f>
        <v>Para Leilão</v>
      </c>
      <c r="AB3438" s="60">
        <f t="array" ref="AB3438">INDEX('RESUMO - LOTES E VMA'!$J$3:$J$181,MATCH('LISTA DOS ITENS'!$D3438,'RESUMO - LOTES E VMA'!$A$3:$A$181,0))</f>
        <v>0.05872445365</v>
      </c>
      <c r="AC3438" s="29" t="str">
        <f t="array" ref="AC3438">INDEX('RESUMO - LOTES E VMA'!$L$3:$L$181,MATCH('LISTA DOS ITENS'!$D3438,'RESUMO - LOTES E VMA'!$A$3:$A$181,0))</f>
        <v>1% do Valor de Comparação do VMA</v>
      </c>
      <c r="AD3438" s="53" t="str">
        <f>VLOOKUP(Tabela1[[#This Row],[Índice]],[1]Planilha1!$A:$A,1,0)</f>
        <v>#ERROR!</v>
      </c>
    </row>
    <row r="3439" ht="15.75" customHeight="1">
      <c r="A3439" s="52">
        <v>262478.0</v>
      </c>
      <c r="B3439" s="53" t="s">
        <v>70</v>
      </c>
      <c r="C3439" s="53" t="s">
        <v>71</v>
      </c>
      <c r="D3439" s="22">
        <v>207570.0</v>
      </c>
      <c r="E3439" s="53" t="s">
        <v>119</v>
      </c>
      <c r="F3439" s="54">
        <v>1.0003345E7</v>
      </c>
      <c r="G3439" s="53" t="s">
        <v>2246</v>
      </c>
      <c r="H3439" s="55">
        <v>2101.0</v>
      </c>
      <c r="I3439" s="55" t="s">
        <v>146</v>
      </c>
      <c r="J3439" s="55" t="s">
        <v>126</v>
      </c>
      <c r="K3439" s="53" t="s">
        <v>73</v>
      </c>
      <c r="L3439" s="53"/>
      <c r="M3439" s="53">
        <v>1.0</v>
      </c>
      <c r="N3439" s="53" t="s">
        <v>52</v>
      </c>
      <c r="O3439" s="25">
        <v>26.95</v>
      </c>
      <c r="P3439" s="25">
        <f>'LISTA DOS ITENS'!$O3439*'LISTA DOS ITENS'!$M3439</f>
        <v>26.95</v>
      </c>
      <c r="Q3439" s="25">
        <v>151.1</v>
      </c>
      <c r="R3439" s="25">
        <f>'LISTA DOS ITENS'!$Q3439*'LISTA DOS ITENS'!$M3439</f>
        <v>151.1</v>
      </c>
      <c r="S3439" s="56">
        <f>IF('LISTA DOS ITENS'!$P3439&gt;'LISTA DOS ITENS'!$R3439,'LISTA DOS ITENS'!$P3439,'LISTA DOS ITENS'!$R3439)</f>
        <v>151.1</v>
      </c>
      <c r="T3439" s="25">
        <v>7.552954344799877</v>
      </c>
      <c r="U3439" s="25">
        <f>'LISTA DOS ITENS'!$T3439*'LISTA DOS ITENS'!$M3439</f>
        <v>7.552954345</v>
      </c>
      <c r="V3439" s="56">
        <f t="array" ref="V3439">INDEX('RESUMO - LOTES E VMA'!$F$3:$F$181,MATCH('LISTA DOS ITENS'!$D3439,'RESUMO - LOTES E VMA'!$A$3:$A$181,0))</f>
        <v>21155.93485</v>
      </c>
      <c r="W3439" s="57">
        <f>'LISTA DOS ITENS'!$U3439/'LISTA DOS ITENS'!$V3439</f>
        <v>0.0003570134999</v>
      </c>
      <c r="X3439" s="53" t="s">
        <v>53</v>
      </c>
      <c r="Y3439" s="53" t="s">
        <v>290</v>
      </c>
      <c r="Z3439" s="58" t="str">
        <f>'LISTA DOS ITENS'!$F3439&amp;"-"&amp;'LISTA DOS ITENS'!$H3439&amp;"-"&amp;'LISTA DOS ITENS'!$J3439&amp;"-"&amp;'LISTA DOS ITENS'!$K3439&amp;"-"&amp;'LISTA DOS ITENS'!$I3439</f>
        <v>10003345-2101-0026-CONS/NAC-JP-3553-12-001-MRP</v>
      </c>
      <c r="AA3439" s="59" t="str">
        <f t="array" ref="AA3439">INDEX('RESUMO - LOTES E VMA'!$M$3:$M$181,MATCH('LISTA DOS ITENS'!$D3439,'RESUMO - LOTES E VMA'!$A$3:$A$181,0))</f>
        <v>Para Leilão</v>
      </c>
      <c r="AB3439" s="60">
        <f t="array" ref="AB3439">INDEX('RESUMO - LOTES E VMA'!$J$3:$J$181,MATCH('LISTA DOS ITENS'!$D3439,'RESUMO - LOTES E VMA'!$A$3:$A$181,0))</f>
        <v>0.05872445365</v>
      </c>
      <c r="AC3439" s="29" t="str">
        <f t="array" ref="AC3439">INDEX('RESUMO - LOTES E VMA'!$L$3:$L$181,MATCH('LISTA DOS ITENS'!$D3439,'RESUMO - LOTES E VMA'!$A$3:$A$181,0))</f>
        <v>1% do Valor de Comparação do VMA</v>
      </c>
      <c r="AD3439" s="53" t="str">
        <f>VLOOKUP(Tabela1[[#This Row],[Índice]],[1]Planilha1!$A:$A,1,0)</f>
        <v>#ERROR!</v>
      </c>
    </row>
    <row r="3440" ht="15.75" customHeight="1">
      <c r="A3440" s="52">
        <v>262479.0</v>
      </c>
      <c r="B3440" s="53" t="s">
        <v>70</v>
      </c>
      <c r="C3440" s="53" t="s">
        <v>71</v>
      </c>
      <c r="D3440" s="22">
        <v>207570.0</v>
      </c>
      <c r="E3440" s="53" t="s">
        <v>119</v>
      </c>
      <c r="F3440" s="54">
        <v>1.0003345E7</v>
      </c>
      <c r="G3440" s="53" t="s">
        <v>2246</v>
      </c>
      <c r="H3440" s="55">
        <v>2101.0</v>
      </c>
      <c r="I3440" s="55" t="s">
        <v>2247</v>
      </c>
      <c r="J3440" s="55" t="s">
        <v>126</v>
      </c>
      <c r="K3440" s="53" t="s">
        <v>80</v>
      </c>
      <c r="L3440" s="53"/>
      <c r="M3440" s="53">
        <v>1.0</v>
      </c>
      <c r="N3440" s="53" t="s">
        <v>52</v>
      </c>
      <c r="O3440" s="25">
        <v>12.43</v>
      </c>
      <c r="P3440" s="25">
        <f>'LISTA DOS ITENS'!$O3440*'LISTA DOS ITENS'!$M3440</f>
        <v>12.43</v>
      </c>
      <c r="Q3440" s="25">
        <v>151.1</v>
      </c>
      <c r="R3440" s="25">
        <f>'LISTA DOS ITENS'!$Q3440*'LISTA DOS ITENS'!$M3440</f>
        <v>151.1</v>
      </c>
      <c r="S3440" s="56">
        <f>IF('LISTA DOS ITENS'!$P3440&gt;'LISTA DOS ITENS'!$R3440,'LISTA DOS ITENS'!$P3440,'LISTA DOS ITENS'!$R3440)</f>
        <v>151.1</v>
      </c>
      <c r="T3440" s="25">
        <v>7.552954344799877</v>
      </c>
      <c r="U3440" s="25">
        <f>'LISTA DOS ITENS'!$T3440*'LISTA DOS ITENS'!$M3440</f>
        <v>7.552954345</v>
      </c>
      <c r="V3440" s="56">
        <f t="array" ref="V3440">INDEX('RESUMO - LOTES E VMA'!$F$3:$F$181,MATCH('LISTA DOS ITENS'!$D3440,'RESUMO - LOTES E VMA'!$A$3:$A$181,0))</f>
        <v>21155.93485</v>
      </c>
      <c r="W3440" s="57">
        <f>'LISTA DOS ITENS'!$U3440/'LISTA DOS ITENS'!$V3440</f>
        <v>0.0003570134999</v>
      </c>
      <c r="X3440" s="53" t="s">
        <v>53</v>
      </c>
      <c r="Y3440" s="53" t="s">
        <v>290</v>
      </c>
      <c r="Z3440" s="58" t="str">
        <f>'LISTA DOS ITENS'!$F3440&amp;"-"&amp;'LISTA DOS ITENS'!$H3440&amp;"-"&amp;'LISTA DOS ITENS'!$J3440&amp;"-"&amp;'LISTA DOS ITENS'!$K3440&amp;"-"&amp;'LISTA DOS ITENS'!$I3440</f>
        <v>10003345-2101-0026-IMOB/NAC-PV-3534-18-937-MRP</v>
      </c>
      <c r="AA3440" s="59" t="str">
        <f t="array" ref="AA3440">INDEX('RESUMO - LOTES E VMA'!$M$3:$M$181,MATCH('LISTA DOS ITENS'!$D3440,'RESUMO - LOTES E VMA'!$A$3:$A$181,0))</f>
        <v>Para Leilão</v>
      </c>
      <c r="AB3440" s="60">
        <f t="array" ref="AB3440">INDEX('RESUMO - LOTES E VMA'!$J$3:$J$181,MATCH('LISTA DOS ITENS'!$D3440,'RESUMO - LOTES E VMA'!$A$3:$A$181,0))</f>
        <v>0.05872445365</v>
      </c>
      <c r="AC3440" s="29" t="str">
        <f t="array" ref="AC3440">INDEX('RESUMO - LOTES E VMA'!$L$3:$L$181,MATCH('LISTA DOS ITENS'!$D3440,'RESUMO - LOTES E VMA'!$A$3:$A$181,0))</f>
        <v>1% do Valor de Comparação do VMA</v>
      </c>
      <c r="AD3440" s="53" t="str">
        <f>VLOOKUP(Tabela1[[#This Row],[Índice]],[1]Planilha1!$A:$A,1,0)</f>
        <v>#ERROR!</v>
      </c>
    </row>
    <row r="3441" ht="15.75" customHeight="1">
      <c r="A3441" s="52">
        <v>262480.0</v>
      </c>
      <c r="B3441" s="53" t="s">
        <v>70</v>
      </c>
      <c r="C3441" s="53" t="s">
        <v>71</v>
      </c>
      <c r="D3441" s="22">
        <v>207570.0</v>
      </c>
      <c r="E3441" s="53" t="s">
        <v>119</v>
      </c>
      <c r="F3441" s="54">
        <v>1.0003349E7</v>
      </c>
      <c r="G3441" s="53" t="s">
        <v>2248</v>
      </c>
      <c r="H3441" s="55">
        <v>2101.0</v>
      </c>
      <c r="I3441" s="55"/>
      <c r="J3441" s="55" t="s">
        <v>126</v>
      </c>
      <c r="K3441" s="53" t="s">
        <v>117</v>
      </c>
      <c r="L3441" s="53"/>
      <c r="M3441" s="53">
        <v>2.0</v>
      </c>
      <c r="N3441" s="53" t="s">
        <v>52</v>
      </c>
      <c r="O3441" s="25">
        <v>11.65</v>
      </c>
      <c r="P3441" s="25">
        <f>'LISTA DOS ITENS'!$O3441*'LISTA DOS ITENS'!$M3441</f>
        <v>23.3</v>
      </c>
      <c r="Q3441" s="25">
        <v>24.73</v>
      </c>
      <c r="R3441" s="25">
        <f>'LISTA DOS ITENS'!$Q3441*'LISTA DOS ITENS'!$M3441</f>
        <v>49.46</v>
      </c>
      <c r="S3441" s="56">
        <f>IF('LISTA DOS ITENS'!$P3441&gt;'LISTA DOS ITENS'!$R3441,'LISTA DOS ITENS'!$P3441,'LISTA DOS ITENS'!$R3441)</f>
        <v>49.46</v>
      </c>
      <c r="T3441" s="25">
        <v>1.5097311660736705</v>
      </c>
      <c r="U3441" s="25">
        <f>'LISTA DOS ITENS'!$T3441*'LISTA DOS ITENS'!$M3441</f>
        <v>3.019462332</v>
      </c>
      <c r="V3441" s="56">
        <f t="array" ref="V3441">INDEX('RESUMO - LOTES E VMA'!$F$3:$F$181,MATCH('LISTA DOS ITENS'!$D3441,'RESUMO - LOTES E VMA'!$A$3:$A$181,0))</f>
        <v>21155.93485</v>
      </c>
      <c r="W3441" s="57">
        <f>'LISTA DOS ITENS'!$U3441/'LISTA DOS ITENS'!$V3441</f>
        <v>0.000142724127</v>
      </c>
      <c r="X3441" s="53" t="s">
        <v>53</v>
      </c>
      <c r="Y3441" s="53" t="s">
        <v>290</v>
      </c>
      <c r="Z3441" s="58" t="str">
        <f>'LISTA DOS ITENS'!$F3441&amp;"-"&amp;'LISTA DOS ITENS'!$H3441&amp;"-"&amp;'LISTA DOS ITENS'!$J3441&amp;"-"&amp;'LISTA DOS ITENS'!$K3441&amp;"-"&amp;'LISTA DOS ITENS'!$I3441</f>
        <v>10003349-2101-0026-CONS/IAMN-</v>
      </c>
      <c r="AA3441" s="59" t="str">
        <f t="array" ref="AA3441">INDEX('RESUMO - LOTES E VMA'!$M$3:$M$181,MATCH('LISTA DOS ITENS'!$D3441,'RESUMO - LOTES E VMA'!$A$3:$A$181,0))</f>
        <v>Para Leilão</v>
      </c>
      <c r="AB3441" s="60">
        <f t="array" ref="AB3441">INDEX('RESUMO - LOTES E VMA'!$J$3:$J$181,MATCH('LISTA DOS ITENS'!$D3441,'RESUMO - LOTES E VMA'!$A$3:$A$181,0))</f>
        <v>0.05872445365</v>
      </c>
      <c r="AC3441" s="29" t="str">
        <f t="array" ref="AC3441">INDEX('RESUMO - LOTES E VMA'!$L$3:$L$181,MATCH('LISTA DOS ITENS'!$D3441,'RESUMO - LOTES E VMA'!$A$3:$A$181,0))</f>
        <v>1% do Valor de Comparação do VMA</v>
      </c>
      <c r="AD3441" s="53" t="str">
        <f>VLOOKUP(Tabela1[[#This Row],[Índice]],[1]Planilha1!$A:$A,1,0)</f>
        <v>#ERROR!</v>
      </c>
    </row>
    <row r="3442" ht="15.75" customHeight="1">
      <c r="A3442" s="52">
        <v>262481.0</v>
      </c>
      <c r="B3442" s="53" t="s">
        <v>70</v>
      </c>
      <c r="C3442" s="53" t="s">
        <v>71</v>
      </c>
      <c r="D3442" s="22">
        <v>207570.0</v>
      </c>
      <c r="E3442" s="53" t="s">
        <v>119</v>
      </c>
      <c r="F3442" s="54">
        <v>1.0003349E7</v>
      </c>
      <c r="G3442" s="53" t="s">
        <v>2248</v>
      </c>
      <c r="H3442" s="55">
        <v>2101.0</v>
      </c>
      <c r="I3442" s="55"/>
      <c r="J3442" s="55" t="s">
        <v>126</v>
      </c>
      <c r="K3442" s="53" t="s">
        <v>73</v>
      </c>
      <c r="L3442" s="53"/>
      <c r="M3442" s="53">
        <v>4.0</v>
      </c>
      <c r="N3442" s="53" t="s">
        <v>52</v>
      </c>
      <c r="O3442" s="25">
        <v>22.472</v>
      </c>
      <c r="P3442" s="25">
        <f>'LISTA DOS ITENS'!$O3442*'LISTA DOS ITENS'!$M3442</f>
        <v>89.888</v>
      </c>
      <c r="Q3442" s="25">
        <v>24.73</v>
      </c>
      <c r="R3442" s="25">
        <f>'LISTA DOS ITENS'!$Q3442*'LISTA DOS ITENS'!$M3442</f>
        <v>98.92</v>
      </c>
      <c r="S3442" s="56">
        <f>IF('LISTA DOS ITENS'!$P3442&gt;'LISTA DOS ITENS'!$R3442,'LISTA DOS ITENS'!$P3442,'LISTA DOS ITENS'!$R3442)</f>
        <v>98.92</v>
      </c>
      <c r="T3442" s="25">
        <v>1.5097311660736705</v>
      </c>
      <c r="U3442" s="25">
        <f>'LISTA DOS ITENS'!$T3442*'LISTA DOS ITENS'!$M3442</f>
        <v>6.038924664</v>
      </c>
      <c r="V3442" s="56">
        <f t="array" ref="V3442">INDEX('RESUMO - LOTES E VMA'!$F$3:$F$181,MATCH('LISTA DOS ITENS'!$D3442,'RESUMO - LOTES E VMA'!$A$3:$A$181,0))</f>
        <v>21155.93485</v>
      </c>
      <c r="W3442" s="57">
        <f>'LISTA DOS ITENS'!$U3442/'LISTA DOS ITENS'!$V3442</f>
        <v>0.000285448254</v>
      </c>
      <c r="X3442" s="53" t="s">
        <v>53</v>
      </c>
      <c r="Y3442" s="53" t="s">
        <v>290</v>
      </c>
      <c r="Z3442" s="58" t="str">
        <f>'LISTA DOS ITENS'!$F3442&amp;"-"&amp;'LISTA DOS ITENS'!$H3442&amp;"-"&amp;'LISTA DOS ITENS'!$J3442&amp;"-"&amp;'LISTA DOS ITENS'!$K3442&amp;"-"&amp;'LISTA DOS ITENS'!$I3442</f>
        <v>10003349-2101-0026-CONS/NAC-</v>
      </c>
      <c r="AA3442" s="59" t="str">
        <f t="array" ref="AA3442">INDEX('RESUMO - LOTES E VMA'!$M$3:$M$181,MATCH('LISTA DOS ITENS'!$D3442,'RESUMO - LOTES E VMA'!$A$3:$A$181,0))</f>
        <v>Para Leilão</v>
      </c>
      <c r="AB3442" s="60">
        <f t="array" ref="AB3442">INDEX('RESUMO - LOTES E VMA'!$J$3:$J$181,MATCH('LISTA DOS ITENS'!$D3442,'RESUMO - LOTES E VMA'!$A$3:$A$181,0))</f>
        <v>0.05872445365</v>
      </c>
      <c r="AC3442" s="29" t="str">
        <f t="array" ref="AC3442">INDEX('RESUMO - LOTES E VMA'!$L$3:$L$181,MATCH('LISTA DOS ITENS'!$D3442,'RESUMO - LOTES E VMA'!$A$3:$A$181,0))</f>
        <v>1% do Valor de Comparação do VMA</v>
      </c>
      <c r="AD3442" s="53" t="str">
        <f>VLOOKUP(Tabela1[[#This Row],[Índice]],[1]Planilha1!$A:$A,1,0)</f>
        <v>#ERROR!</v>
      </c>
    </row>
    <row r="3443" ht="15.75" customHeight="1">
      <c r="A3443" s="52">
        <v>262482.0</v>
      </c>
      <c r="B3443" s="53" t="s">
        <v>70</v>
      </c>
      <c r="C3443" s="53" t="s">
        <v>71</v>
      </c>
      <c r="D3443" s="22">
        <v>207570.0</v>
      </c>
      <c r="E3443" s="53" t="s">
        <v>119</v>
      </c>
      <c r="F3443" s="54">
        <v>1.0003349E7</v>
      </c>
      <c r="G3443" s="53" t="s">
        <v>2248</v>
      </c>
      <c r="H3443" s="55">
        <v>2101.0</v>
      </c>
      <c r="I3443" s="55" t="s">
        <v>2147</v>
      </c>
      <c r="J3443" s="55" t="s">
        <v>126</v>
      </c>
      <c r="K3443" s="53" t="s">
        <v>80</v>
      </c>
      <c r="L3443" s="53"/>
      <c r="M3443" s="53">
        <v>2.0</v>
      </c>
      <c r="N3443" s="53" t="s">
        <v>52</v>
      </c>
      <c r="O3443" s="25">
        <v>24.103333333333335</v>
      </c>
      <c r="P3443" s="25">
        <f>'LISTA DOS ITENS'!$O3443*'LISTA DOS ITENS'!$M3443</f>
        <v>48.20666667</v>
      </c>
      <c r="Q3443" s="25">
        <v>24.73</v>
      </c>
      <c r="R3443" s="25">
        <f>'LISTA DOS ITENS'!$Q3443*'LISTA DOS ITENS'!$M3443</f>
        <v>49.46</v>
      </c>
      <c r="S3443" s="56">
        <f>IF('LISTA DOS ITENS'!$P3443&gt;'LISTA DOS ITENS'!$R3443,'LISTA DOS ITENS'!$P3443,'LISTA DOS ITENS'!$R3443)</f>
        <v>49.46</v>
      </c>
      <c r="T3443" s="25">
        <v>1.5097311660736705</v>
      </c>
      <c r="U3443" s="25">
        <f>'LISTA DOS ITENS'!$T3443*'LISTA DOS ITENS'!$M3443</f>
        <v>3.019462332</v>
      </c>
      <c r="V3443" s="56">
        <f t="array" ref="V3443">INDEX('RESUMO - LOTES E VMA'!$F$3:$F$181,MATCH('LISTA DOS ITENS'!$D3443,'RESUMO - LOTES E VMA'!$A$3:$A$181,0))</f>
        <v>21155.93485</v>
      </c>
      <c r="W3443" s="57">
        <f>'LISTA DOS ITENS'!$U3443/'LISTA DOS ITENS'!$V3443</f>
        <v>0.000142724127</v>
      </c>
      <c r="X3443" s="53" t="s">
        <v>53</v>
      </c>
      <c r="Y3443" s="53" t="s">
        <v>290</v>
      </c>
      <c r="Z3443" s="58" t="str">
        <f>'LISTA DOS ITENS'!$F3443&amp;"-"&amp;'LISTA DOS ITENS'!$H3443&amp;"-"&amp;'LISTA DOS ITENS'!$J3443&amp;"-"&amp;'LISTA DOS ITENS'!$K3443&amp;"-"&amp;'LISTA DOS ITENS'!$I3443</f>
        <v>10003349-2101-0026-IMOB/NAC-PP-3542-20-003-4</v>
      </c>
      <c r="AA3443" s="59" t="str">
        <f t="array" ref="AA3443">INDEX('RESUMO - LOTES E VMA'!$M$3:$M$181,MATCH('LISTA DOS ITENS'!$D3443,'RESUMO - LOTES E VMA'!$A$3:$A$181,0))</f>
        <v>Para Leilão</v>
      </c>
      <c r="AB3443" s="60">
        <f t="array" ref="AB3443">INDEX('RESUMO - LOTES E VMA'!$J$3:$J$181,MATCH('LISTA DOS ITENS'!$D3443,'RESUMO - LOTES E VMA'!$A$3:$A$181,0))</f>
        <v>0.05872445365</v>
      </c>
      <c r="AC3443" s="29" t="str">
        <f t="array" ref="AC3443">INDEX('RESUMO - LOTES E VMA'!$L$3:$L$181,MATCH('LISTA DOS ITENS'!$D3443,'RESUMO - LOTES E VMA'!$A$3:$A$181,0))</f>
        <v>1% do Valor de Comparação do VMA</v>
      </c>
      <c r="AD3443" s="53" t="str">
        <f>VLOOKUP(Tabela1[[#This Row],[Índice]],[1]Planilha1!$A:$A,1,0)</f>
        <v>#ERROR!</v>
      </c>
    </row>
    <row r="3444" ht="15.75" customHeight="1">
      <c r="A3444" s="52">
        <v>262483.0</v>
      </c>
      <c r="B3444" s="53" t="s">
        <v>70</v>
      </c>
      <c r="C3444" s="53" t="s">
        <v>71</v>
      </c>
      <c r="D3444" s="22">
        <v>207570.0</v>
      </c>
      <c r="E3444" s="53" t="s">
        <v>119</v>
      </c>
      <c r="F3444" s="54">
        <v>1.0003349E7</v>
      </c>
      <c r="G3444" s="53" t="s">
        <v>2248</v>
      </c>
      <c r="H3444" s="55">
        <v>2101.0</v>
      </c>
      <c r="I3444" s="55" t="s">
        <v>2147</v>
      </c>
      <c r="J3444" s="55" t="s">
        <v>126</v>
      </c>
      <c r="K3444" s="53" t="s">
        <v>125</v>
      </c>
      <c r="L3444" s="53"/>
      <c r="M3444" s="53">
        <v>1.0</v>
      </c>
      <c r="N3444" s="53" t="s">
        <v>52</v>
      </c>
      <c r="O3444" s="25">
        <v>24.73</v>
      </c>
      <c r="P3444" s="25">
        <f>'LISTA DOS ITENS'!$O3444*'LISTA DOS ITENS'!$M3444</f>
        <v>24.73</v>
      </c>
      <c r="Q3444" s="25">
        <v>24.73</v>
      </c>
      <c r="R3444" s="25">
        <f>'LISTA DOS ITENS'!$Q3444*'LISTA DOS ITENS'!$M3444</f>
        <v>24.73</v>
      </c>
      <c r="S3444" s="56">
        <f>IF('LISTA DOS ITENS'!$P3444&gt;'LISTA DOS ITENS'!$R3444,'LISTA DOS ITENS'!$P3444,'LISTA DOS ITENS'!$R3444)</f>
        <v>24.73</v>
      </c>
      <c r="T3444" s="25">
        <v>1.5097311660736705</v>
      </c>
      <c r="U3444" s="25">
        <f>'LISTA DOS ITENS'!$T3444*'LISTA DOS ITENS'!$M3444</f>
        <v>1.509731166</v>
      </c>
      <c r="V3444" s="56">
        <f t="array" ref="V3444">INDEX('RESUMO - LOTES E VMA'!$F$3:$F$181,MATCH('LISTA DOS ITENS'!$D3444,'RESUMO - LOTES E VMA'!$A$3:$A$181,0))</f>
        <v>21155.93485</v>
      </c>
      <c r="W3444" s="57">
        <f>'LISTA DOS ITENS'!$U3444/'LISTA DOS ITENS'!$V3444</f>
        <v>0.0000713620635</v>
      </c>
      <c r="X3444" s="53" t="s">
        <v>53</v>
      </c>
      <c r="Y3444" s="53" t="s">
        <v>290</v>
      </c>
      <c r="Z3444" s="58" t="str">
        <f>'LISTA DOS ITENS'!$F3444&amp;"-"&amp;'LISTA DOS ITENS'!$H3444&amp;"-"&amp;'LISTA DOS ITENS'!$J3444&amp;"-"&amp;'LISTA DOS ITENS'!$K3444&amp;"-"&amp;'LISTA DOS ITENS'!$I3444</f>
        <v>10003349-2101-0026-PAR/NAC-PP-3542-20-003-4</v>
      </c>
      <c r="AA3444" s="59" t="str">
        <f t="array" ref="AA3444">INDEX('RESUMO - LOTES E VMA'!$M$3:$M$181,MATCH('LISTA DOS ITENS'!$D3444,'RESUMO - LOTES E VMA'!$A$3:$A$181,0))</f>
        <v>Para Leilão</v>
      </c>
      <c r="AB3444" s="60">
        <f t="array" ref="AB3444">INDEX('RESUMO - LOTES E VMA'!$J$3:$J$181,MATCH('LISTA DOS ITENS'!$D3444,'RESUMO - LOTES E VMA'!$A$3:$A$181,0))</f>
        <v>0.05872445365</v>
      </c>
      <c r="AC3444" s="29" t="str">
        <f t="array" ref="AC3444">INDEX('RESUMO - LOTES E VMA'!$L$3:$L$181,MATCH('LISTA DOS ITENS'!$D3444,'RESUMO - LOTES E VMA'!$A$3:$A$181,0))</f>
        <v>1% do Valor de Comparação do VMA</v>
      </c>
      <c r="AD3444" s="53" t="str">
        <f>VLOOKUP(Tabela1[[#This Row],[Índice]],[1]Planilha1!$A:$A,1,0)</f>
        <v>#ERROR!</v>
      </c>
    </row>
    <row r="3445" ht="15.75" customHeight="1">
      <c r="A3445" s="52">
        <v>262484.0</v>
      </c>
      <c r="B3445" s="53" t="s">
        <v>70</v>
      </c>
      <c r="C3445" s="53" t="s">
        <v>71</v>
      </c>
      <c r="D3445" s="22">
        <v>207570.0</v>
      </c>
      <c r="E3445" s="53" t="s">
        <v>119</v>
      </c>
      <c r="F3445" s="54">
        <v>1.0003349E7</v>
      </c>
      <c r="G3445" s="53" t="s">
        <v>2248</v>
      </c>
      <c r="H3445" s="55">
        <v>2101.0</v>
      </c>
      <c r="I3445" s="55" t="s">
        <v>2249</v>
      </c>
      <c r="J3445" s="55" t="s">
        <v>126</v>
      </c>
      <c r="K3445" s="53" t="s">
        <v>125</v>
      </c>
      <c r="L3445" s="53"/>
      <c r="M3445" s="53">
        <v>4.0</v>
      </c>
      <c r="N3445" s="53" t="s">
        <v>52</v>
      </c>
      <c r="O3445" s="25">
        <v>24.73</v>
      </c>
      <c r="P3445" s="25">
        <f>'LISTA DOS ITENS'!$O3445*'LISTA DOS ITENS'!$M3445</f>
        <v>98.92</v>
      </c>
      <c r="Q3445" s="25">
        <v>24.73</v>
      </c>
      <c r="R3445" s="25">
        <f>'LISTA DOS ITENS'!$Q3445*'LISTA DOS ITENS'!$M3445</f>
        <v>98.92</v>
      </c>
      <c r="S3445" s="56">
        <f>IF('LISTA DOS ITENS'!$P3445&gt;'LISTA DOS ITENS'!$R3445,'LISTA DOS ITENS'!$P3445,'LISTA DOS ITENS'!$R3445)</f>
        <v>98.92</v>
      </c>
      <c r="T3445" s="25">
        <v>1.5097311660736705</v>
      </c>
      <c r="U3445" s="25">
        <f>'LISTA DOS ITENS'!$T3445*'LISTA DOS ITENS'!$M3445</f>
        <v>6.038924664</v>
      </c>
      <c r="V3445" s="56">
        <f t="array" ref="V3445">INDEX('RESUMO - LOTES E VMA'!$F$3:$F$181,MATCH('LISTA DOS ITENS'!$D3445,'RESUMO - LOTES E VMA'!$A$3:$A$181,0))</f>
        <v>21155.93485</v>
      </c>
      <c r="W3445" s="57">
        <f>'LISTA DOS ITENS'!$U3445/'LISTA DOS ITENS'!$V3445</f>
        <v>0.000285448254</v>
      </c>
      <c r="X3445" s="53" t="s">
        <v>53</v>
      </c>
      <c r="Y3445" s="53" t="s">
        <v>290</v>
      </c>
      <c r="Z3445" s="58" t="str">
        <f>'LISTA DOS ITENS'!$F3445&amp;"-"&amp;'LISTA DOS ITENS'!$H3445&amp;"-"&amp;'LISTA DOS ITENS'!$J3445&amp;"-"&amp;'LISTA DOS ITENS'!$K3445&amp;"-"&amp;'LISTA DOS ITENS'!$I3445</f>
        <v>10003349-2101-0026-PAR/NAC-PP-5295-17-003-MRP</v>
      </c>
      <c r="AA3445" s="59" t="str">
        <f t="array" ref="AA3445">INDEX('RESUMO - LOTES E VMA'!$M$3:$M$181,MATCH('LISTA DOS ITENS'!$D3445,'RESUMO - LOTES E VMA'!$A$3:$A$181,0))</f>
        <v>Para Leilão</v>
      </c>
      <c r="AB3445" s="60">
        <f t="array" ref="AB3445">INDEX('RESUMO - LOTES E VMA'!$J$3:$J$181,MATCH('LISTA DOS ITENS'!$D3445,'RESUMO - LOTES E VMA'!$A$3:$A$181,0))</f>
        <v>0.05872445365</v>
      </c>
      <c r="AC3445" s="29" t="str">
        <f t="array" ref="AC3445">INDEX('RESUMO - LOTES E VMA'!$L$3:$L$181,MATCH('LISTA DOS ITENS'!$D3445,'RESUMO - LOTES E VMA'!$A$3:$A$181,0))</f>
        <v>1% do Valor de Comparação do VMA</v>
      </c>
      <c r="AD3445" s="53" t="str">
        <f>VLOOKUP(Tabela1[[#This Row],[Índice]],[1]Planilha1!$A:$A,1,0)</f>
        <v>#ERROR!</v>
      </c>
    </row>
    <row r="3446" ht="15.75" customHeight="1">
      <c r="A3446" s="52">
        <v>262485.0</v>
      </c>
      <c r="B3446" s="53" t="s">
        <v>70</v>
      </c>
      <c r="C3446" s="53" t="s">
        <v>71</v>
      </c>
      <c r="D3446" s="22">
        <v>207570.0</v>
      </c>
      <c r="E3446" s="53" t="s">
        <v>119</v>
      </c>
      <c r="F3446" s="54">
        <v>1.000335E7</v>
      </c>
      <c r="G3446" s="53" t="s">
        <v>2248</v>
      </c>
      <c r="H3446" s="55">
        <v>2101.0</v>
      </c>
      <c r="I3446" s="55"/>
      <c r="J3446" s="55" t="s">
        <v>126</v>
      </c>
      <c r="K3446" s="53" t="s">
        <v>57</v>
      </c>
      <c r="L3446" s="53"/>
      <c r="M3446" s="53">
        <v>1.0</v>
      </c>
      <c r="N3446" s="53" t="s">
        <v>52</v>
      </c>
      <c r="O3446" s="25">
        <v>1.0</v>
      </c>
      <c r="P3446" s="25">
        <f>'LISTA DOS ITENS'!$O3446*'LISTA DOS ITENS'!$M3446</f>
        <v>1</v>
      </c>
      <c r="Q3446" s="25">
        <v>780.45</v>
      </c>
      <c r="R3446" s="25">
        <f>'LISTA DOS ITENS'!$Q3446*'LISTA DOS ITENS'!$M3446</f>
        <v>780.45</v>
      </c>
      <c r="S3446" s="56">
        <f>IF('LISTA DOS ITENS'!$P3446&gt;'LISTA DOS ITENS'!$R3446,'LISTA DOS ITENS'!$P3446,'LISTA DOS ITENS'!$R3446)</f>
        <v>780.45</v>
      </c>
      <c r="T3446" s="25">
        <v>47.64535740243414</v>
      </c>
      <c r="U3446" s="25">
        <f>'LISTA DOS ITENS'!$T3446*'LISTA DOS ITENS'!$M3446</f>
        <v>47.6453574</v>
      </c>
      <c r="V3446" s="56">
        <f t="array" ref="V3446">INDEX('RESUMO - LOTES E VMA'!$F$3:$F$181,MATCH('LISTA DOS ITENS'!$D3446,'RESUMO - LOTES E VMA'!$A$3:$A$181,0))</f>
        <v>21155.93485</v>
      </c>
      <c r="W3446" s="57">
        <f>'LISTA DOS ITENS'!$U3446/'LISTA DOS ITENS'!$V3446</f>
        <v>0.002252103617</v>
      </c>
      <c r="X3446" s="53" t="s">
        <v>53</v>
      </c>
      <c r="Y3446" s="53" t="s">
        <v>290</v>
      </c>
      <c r="Z3446" s="58" t="str">
        <f>'LISTA DOS ITENS'!$F3446&amp;"-"&amp;'LISTA DOS ITENS'!$H3446&amp;"-"&amp;'LISTA DOS ITENS'!$J3446&amp;"-"&amp;'LISTA DOS ITENS'!$K3446&amp;"-"&amp;'LISTA DOS ITENS'!$I3446</f>
        <v>10003350-2101-0026-USADO-</v>
      </c>
      <c r="AA3446" s="59" t="str">
        <f t="array" ref="AA3446">INDEX('RESUMO - LOTES E VMA'!$M$3:$M$181,MATCH('LISTA DOS ITENS'!$D3446,'RESUMO - LOTES E VMA'!$A$3:$A$181,0))</f>
        <v>Para Leilão</v>
      </c>
      <c r="AB3446" s="60">
        <f t="array" ref="AB3446">INDEX('RESUMO - LOTES E VMA'!$J$3:$J$181,MATCH('LISTA DOS ITENS'!$D3446,'RESUMO - LOTES E VMA'!$A$3:$A$181,0))</f>
        <v>0.05872445365</v>
      </c>
      <c r="AC3446" s="29" t="str">
        <f t="array" ref="AC3446">INDEX('RESUMO - LOTES E VMA'!$L$3:$L$181,MATCH('LISTA DOS ITENS'!$D3446,'RESUMO - LOTES E VMA'!$A$3:$A$181,0))</f>
        <v>1% do Valor de Comparação do VMA</v>
      </c>
      <c r="AD3446" s="53" t="str">
        <f>VLOOKUP(Tabela1[[#This Row],[Índice]],[1]Planilha1!$A:$A,1,0)</f>
        <v>#ERROR!</v>
      </c>
    </row>
    <row r="3447" ht="15.75" customHeight="1">
      <c r="A3447" s="52">
        <v>262486.0</v>
      </c>
      <c r="B3447" s="53" t="s">
        <v>70</v>
      </c>
      <c r="C3447" s="53" t="s">
        <v>71</v>
      </c>
      <c r="D3447" s="22">
        <v>207570.0</v>
      </c>
      <c r="E3447" s="53" t="s">
        <v>119</v>
      </c>
      <c r="F3447" s="54">
        <v>1.0003355E7</v>
      </c>
      <c r="G3447" s="53" t="s">
        <v>2250</v>
      </c>
      <c r="H3447" s="55">
        <v>2101.0</v>
      </c>
      <c r="I3447" s="55"/>
      <c r="J3447" s="55" t="s">
        <v>126</v>
      </c>
      <c r="K3447" s="53" t="s">
        <v>57</v>
      </c>
      <c r="L3447" s="53"/>
      <c r="M3447" s="53">
        <v>13.0</v>
      </c>
      <c r="N3447" s="53" t="s">
        <v>52</v>
      </c>
      <c r="O3447" s="25">
        <v>24.116153846153846</v>
      </c>
      <c r="P3447" s="25">
        <f>'LISTA DOS ITENS'!$O3447*'LISTA DOS ITENS'!$M3447</f>
        <v>313.51</v>
      </c>
      <c r="Q3447" s="25">
        <v>61.51</v>
      </c>
      <c r="R3447" s="25">
        <f>'LISTA DOS ITENS'!$Q3447*'LISTA DOS ITENS'!$M3447</f>
        <v>799.63</v>
      </c>
      <c r="S3447" s="56">
        <f>IF('LISTA DOS ITENS'!$P3447&gt;'LISTA DOS ITENS'!$R3447,'LISTA DOS ITENS'!$P3447,'LISTA DOS ITENS'!$R3447)</f>
        <v>799.63</v>
      </c>
      <c r="T3447" s="25">
        <v>3.7550976152523847</v>
      </c>
      <c r="U3447" s="25">
        <f>'LISTA DOS ITENS'!$T3447*'LISTA DOS ITENS'!$M3447</f>
        <v>48.816269</v>
      </c>
      <c r="V3447" s="56">
        <f t="array" ref="V3447">INDEX('RESUMO - LOTES E VMA'!$F$3:$F$181,MATCH('LISTA DOS ITENS'!$D3447,'RESUMO - LOTES E VMA'!$A$3:$A$181,0))</f>
        <v>21155.93485</v>
      </c>
      <c r="W3447" s="57">
        <f>'LISTA DOS ITENS'!$U3447/'LISTA DOS ITENS'!$V3447</f>
        <v>0.002307450337</v>
      </c>
      <c r="X3447" s="53" t="s">
        <v>53</v>
      </c>
      <c r="Y3447" s="53" t="s">
        <v>290</v>
      </c>
      <c r="Z3447" s="58" t="str">
        <f>'LISTA DOS ITENS'!$F3447&amp;"-"&amp;'LISTA DOS ITENS'!$H3447&amp;"-"&amp;'LISTA DOS ITENS'!$J3447&amp;"-"&amp;'LISTA DOS ITENS'!$K3447&amp;"-"&amp;'LISTA DOS ITENS'!$I3447</f>
        <v>10003355-2101-0026-USADO-</v>
      </c>
      <c r="AA3447" s="59" t="str">
        <f t="array" ref="AA3447">INDEX('RESUMO - LOTES E VMA'!$M$3:$M$181,MATCH('LISTA DOS ITENS'!$D3447,'RESUMO - LOTES E VMA'!$A$3:$A$181,0))</f>
        <v>Para Leilão</v>
      </c>
      <c r="AB3447" s="60">
        <f t="array" ref="AB3447">INDEX('RESUMO - LOTES E VMA'!$J$3:$J$181,MATCH('LISTA DOS ITENS'!$D3447,'RESUMO - LOTES E VMA'!$A$3:$A$181,0))</f>
        <v>0.05872445365</v>
      </c>
      <c r="AC3447" s="29" t="str">
        <f t="array" ref="AC3447">INDEX('RESUMO - LOTES E VMA'!$L$3:$L$181,MATCH('LISTA DOS ITENS'!$D3447,'RESUMO - LOTES E VMA'!$A$3:$A$181,0))</f>
        <v>1% do Valor de Comparação do VMA</v>
      </c>
      <c r="AD3447" s="53" t="str">
        <f>VLOOKUP(Tabela1[[#This Row],[Índice]],[1]Planilha1!$A:$A,1,0)</f>
        <v>#ERROR!</v>
      </c>
    </row>
    <row r="3448" ht="15.75" customHeight="1">
      <c r="A3448" s="52">
        <v>262487.0</v>
      </c>
      <c r="B3448" s="53" t="s">
        <v>70</v>
      </c>
      <c r="C3448" s="53" t="s">
        <v>71</v>
      </c>
      <c r="D3448" s="22">
        <v>207570.0</v>
      </c>
      <c r="E3448" s="53" t="s">
        <v>119</v>
      </c>
      <c r="F3448" s="54">
        <v>1.0003371E7</v>
      </c>
      <c r="G3448" s="53" t="s">
        <v>2251</v>
      </c>
      <c r="H3448" s="55">
        <v>2101.0</v>
      </c>
      <c r="I3448" s="55"/>
      <c r="J3448" s="55" t="s">
        <v>126</v>
      </c>
      <c r="K3448" s="53" t="s">
        <v>73</v>
      </c>
      <c r="L3448" s="53"/>
      <c r="M3448" s="53">
        <v>12.0</v>
      </c>
      <c r="N3448" s="53" t="s">
        <v>52</v>
      </c>
      <c r="O3448" s="25">
        <v>162.38166666666666</v>
      </c>
      <c r="P3448" s="25">
        <f>'LISTA DOS ITENS'!$O3448*'LISTA DOS ITENS'!$M3448</f>
        <v>1948.58</v>
      </c>
      <c r="Q3448" s="25">
        <v>162.38</v>
      </c>
      <c r="R3448" s="25">
        <f>'LISTA DOS ITENS'!$Q3448*'LISTA DOS ITENS'!$M3448</f>
        <v>1948.56</v>
      </c>
      <c r="S3448" s="56">
        <f>IF('LISTA DOS ITENS'!$P3448&gt;'LISTA DOS ITENS'!$R3448,'LISTA DOS ITENS'!$P3448,'LISTA DOS ITENS'!$R3448)</f>
        <v>1948.58</v>
      </c>
      <c r="T3448" s="25">
        <v>9.913066993410538</v>
      </c>
      <c r="U3448" s="25">
        <f>'LISTA DOS ITENS'!$T3448*'LISTA DOS ITENS'!$M3448</f>
        <v>118.9568039</v>
      </c>
      <c r="V3448" s="56">
        <f t="array" ref="V3448">INDEX('RESUMO - LOTES E VMA'!$F$3:$F$181,MATCH('LISTA DOS ITENS'!$D3448,'RESUMO - LOTES E VMA'!$A$3:$A$181,0))</f>
        <v>21155.93485</v>
      </c>
      <c r="W3448" s="57">
        <f>'LISTA DOS ITENS'!$U3448/'LISTA DOS ITENS'!$V3448</f>
        <v>0.005622857357</v>
      </c>
      <c r="X3448" s="53" t="s">
        <v>53</v>
      </c>
      <c r="Y3448" s="53" t="s">
        <v>290</v>
      </c>
      <c r="Z3448" s="58" t="str">
        <f>'LISTA DOS ITENS'!$F3448&amp;"-"&amp;'LISTA DOS ITENS'!$H3448&amp;"-"&amp;'LISTA DOS ITENS'!$J3448&amp;"-"&amp;'LISTA DOS ITENS'!$K3448&amp;"-"&amp;'LISTA DOS ITENS'!$I3448</f>
        <v>10003371-2101-0026-CONS/NAC-</v>
      </c>
      <c r="AA3448" s="59" t="str">
        <f t="array" ref="AA3448">INDEX('RESUMO - LOTES E VMA'!$M$3:$M$181,MATCH('LISTA DOS ITENS'!$D3448,'RESUMO - LOTES E VMA'!$A$3:$A$181,0))</f>
        <v>Para Leilão</v>
      </c>
      <c r="AB3448" s="60">
        <f t="array" ref="AB3448">INDEX('RESUMO - LOTES E VMA'!$J$3:$J$181,MATCH('LISTA DOS ITENS'!$D3448,'RESUMO - LOTES E VMA'!$A$3:$A$181,0))</f>
        <v>0.05872445365</v>
      </c>
      <c r="AC3448" s="29" t="str">
        <f t="array" ref="AC3448">INDEX('RESUMO - LOTES E VMA'!$L$3:$L$181,MATCH('LISTA DOS ITENS'!$D3448,'RESUMO - LOTES E VMA'!$A$3:$A$181,0))</f>
        <v>1% do Valor de Comparação do VMA</v>
      </c>
      <c r="AD3448" s="53" t="str">
        <f>VLOOKUP(Tabela1[[#This Row],[Índice]],[1]Planilha1!$A:$A,1,0)</f>
        <v>#ERROR!</v>
      </c>
    </row>
    <row r="3449" ht="15.75" customHeight="1">
      <c r="A3449" s="52">
        <v>262488.0</v>
      </c>
      <c r="B3449" s="53" t="s">
        <v>70</v>
      </c>
      <c r="C3449" s="53" t="s">
        <v>71</v>
      </c>
      <c r="D3449" s="22">
        <v>207570.0</v>
      </c>
      <c r="E3449" s="53" t="s">
        <v>119</v>
      </c>
      <c r="F3449" s="54">
        <v>1.0003382E7</v>
      </c>
      <c r="G3449" s="53" t="s">
        <v>2252</v>
      </c>
      <c r="H3449" s="55">
        <v>2101.0</v>
      </c>
      <c r="I3449" s="55" t="s">
        <v>130</v>
      </c>
      <c r="J3449" s="55" t="s">
        <v>126</v>
      </c>
      <c r="K3449" s="53" t="s">
        <v>73</v>
      </c>
      <c r="L3449" s="53"/>
      <c r="M3449" s="53">
        <v>1.0</v>
      </c>
      <c r="N3449" s="53" t="s">
        <v>52</v>
      </c>
      <c r="O3449" s="25">
        <v>52.086666666666666</v>
      </c>
      <c r="P3449" s="25">
        <f>'LISTA DOS ITENS'!$O3449*'LISTA DOS ITENS'!$M3449</f>
        <v>52.08666667</v>
      </c>
      <c r="Q3449" s="25">
        <v>96.24</v>
      </c>
      <c r="R3449" s="25">
        <f>'LISTA DOS ITENS'!$Q3449*'LISTA DOS ITENS'!$M3449</f>
        <v>96.24</v>
      </c>
      <c r="S3449" s="56">
        <f>IF('LISTA DOS ITENS'!$P3449&gt;'LISTA DOS ITENS'!$R3449,'LISTA DOS ITENS'!$P3449,'LISTA DOS ITENS'!$R3449)</f>
        <v>96.24</v>
      </c>
      <c r="T3449" s="25">
        <v>5.875314493446424</v>
      </c>
      <c r="U3449" s="25">
        <f>'LISTA DOS ITENS'!$T3449*'LISTA DOS ITENS'!$M3449</f>
        <v>5.875314493</v>
      </c>
      <c r="V3449" s="56">
        <f t="array" ref="V3449">INDEX('RESUMO - LOTES E VMA'!$F$3:$F$181,MATCH('LISTA DOS ITENS'!$D3449,'RESUMO - LOTES E VMA'!$A$3:$A$181,0))</f>
        <v>21155.93485</v>
      </c>
      <c r="W3449" s="57">
        <f>'LISTA DOS ITENS'!$U3449/'LISTA DOS ITENS'!$V3449</f>
        <v>0.0002777147186</v>
      </c>
      <c r="X3449" s="53" t="s">
        <v>53</v>
      </c>
      <c r="Y3449" s="53" t="s">
        <v>290</v>
      </c>
      <c r="Z3449" s="58" t="str">
        <f>'LISTA DOS ITENS'!$F3449&amp;"-"&amp;'LISTA DOS ITENS'!$H3449&amp;"-"&amp;'LISTA DOS ITENS'!$J3449&amp;"-"&amp;'LISTA DOS ITENS'!$K3449&amp;"-"&amp;'LISTA DOS ITENS'!$I3449</f>
        <v>10003382-2101-0026-CONS/NAC-ED-1000-01.02</v>
      </c>
      <c r="AA3449" s="59" t="str">
        <f t="array" ref="AA3449">INDEX('RESUMO - LOTES E VMA'!$M$3:$M$181,MATCH('LISTA DOS ITENS'!$D3449,'RESUMO - LOTES E VMA'!$A$3:$A$181,0))</f>
        <v>Para Leilão</v>
      </c>
      <c r="AB3449" s="60">
        <f t="array" ref="AB3449">INDEX('RESUMO - LOTES E VMA'!$J$3:$J$181,MATCH('LISTA DOS ITENS'!$D3449,'RESUMO - LOTES E VMA'!$A$3:$A$181,0))</f>
        <v>0.05872445365</v>
      </c>
      <c r="AC3449" s="29" t="str">
        <f t="array" ref="AC3449">INDEX('RESUMO - LOTES E VMA'!$L$3:$L$181,MATCH('LISTA DOS ITENS'!$D3449,'RESUMO - LOTES E VMA'!$A$3:$A$181,0))</f>
        <v>1% do Valor de Comparação do VMA</v>
      </c>
      <c r="AD3449" s="53" t="str">
        <f>VLOOKUP(Tabela1[[#This Row],[Índice]],[1]Planilha1!$A:$A,1,0)</f>
        <v>#ERROR!</v>
      </c>
    </row>
    <row r="3450" ht="15.75" customHeight="1">
      <c r="A3450" s="52">
        <v>262489.0</v>
      </c>
      <c r="B3450" s="53" t="s">
        <v>70</v>
      </c>
      <c r="C3450" s="53" t="s">
        <v>71</v>
      </c>
      <c r="D3450" s="22">
        <v>207570.0</v>
      </c>
      <c r="E3450" s="53" t="s">
        <v>119</v>
      </c>
      <c r="F3450" s="54">
        <v>1.0003393E7</v>
      </c>
      <c r="G3450" s="53" t="s">
        <v>2253</v>
      </c>
      <c r="H3450" s="55">
        <v>2101.0</v>
      </c>
      <c r="I3450" s="55" t="s">
        <v>81</v>
      </c>
      <c r="J3450" s="55" t="s">
        <v>126</v>
      </c>
      <c r="K3450" s="53" t="s">
        <v>80</v>
      </c>
      <c r="L3450" s="53"/>
      <c r="M3450" s="53">
        <v>22.0</v>
      </c>
      <c r="N3450" s="53" t="s">
        <v>52</v>
      </c>
      <c r="O3450" s="25">
        <v>92.43227272727273</v>
      </c>
      <c r="P3450" s="25">
        <f>'LISTA DOS ITENS'!$O3450*'LISTA DOS ITENS'!$M3450</f>
        <v>2033.51</v>
      </c>
      <c r="Q3450" s="25">
        <v>114.85</v>
      </c>
      <c r="R3450" s="25">
        <f>'LISTA DOS ITENS'!$Q3450*'LISTA DOS ITENS'!$M3450</f>
        <v>2526.7</v>
      </c>
      <c r="S3450" s="56">
        <f>IF('LISTA DOS ITENS'!$P3450&gt;'LISTA DOS ITENS'!$R3450,'LISTA DOS ITENS'!$P3450,'LISTA DOS ITENS'!$R3450)</f>
        <v>2526.7</v>
      </c>
      <c r="T3450" s="25">
        <v>7.011428403702428</v>
      </c>
      <c r="U3450" s="25">
        <f>'LISTA DOS ITENS'!$T3450*'LISTA DOS ITENS'!$M3450</f>
        <v>154.2514249</v>
      </c>
      <c r="V3450" s="56">
        <f t="array" ref="V3450">INDEX('RESUMO - LOTES E VMA'!$F$3:$F$181,MATCH('LISTA DOS ITENS'!$D3450,'RESUMO - LOTES E VMA'!$A$3:$A$181,0))</f>
        <v>21155.93485</v>
      </c>
      <c r="W3450" s="57">
        <f>'LISTA DOS ITENS'!$U3450/'LISTA DOS ITENS'!$V3450</f>
        <v>0.007291165622</v>
      </c>
      <c r="X3450" s="53" t="s">
        <v>53</v>
      </c>
      <c r="Y3450" s="53" t="s">
        <v>290</v>
      </c>
      <c r="Z3450" s="58" t="str">
        <f>'LISTA DOS ITENS'!$F3450&amp;"-"&amp;'LISTA DOS ITENS'!$H3450&amp;"-"&amp;'LISTA DOS ITENS'!$J3450&amp;"-"&amp;'LISTA DOS ITENS'!$K3450&amp;"-"&amp;'LISTA DOS ITENS'!$I3450</f>
        <v>10003393-2101-0026-IMOB/NAC-ED-1000-01.01</v>
      </c>
      <c r="AA3450" s="59" t="str">
        <f t="array" ref="AA3450">INDEX('RESUMO - LOTES E VMA'!$M$3:$M$181,MATCH('LISTA DOS ITENS'!$D3450,'RESUMO - LOTES E VMA'!$A$3:$A$181,0))</f>
        <v>Para Leilão</v>
      </c>
      <c r="AB3450" s="60">
        <f t="array" ref="AB3450">INDEX('RESUMO - LOTES E VMA'!$J$3:$J$181,MATCH('LISTA DOS ITENS'!$D3450,'RESUMO - LOTES E VMA'!$A$3:$A$181,0))</f>
        <v>0.05872445365</v>
      </c>
      <c r="AC3450" s="29" t="str">
        <f t="array" ref="AC3450">INDEX('RESUMO - LOTES E VMA'!$L$3:$L$181,MATCH('LISTA DOS ITENS'!$D3450,'RESUMO - LOTES E VMA'!$A$3:$A$181,0))</f>
        <v>1% do Valor de Comparação do VMA</v>
      </c>
      <c r="AD3450" s="53" t="str">
        <f>VLOOKUP(Tabela1[[#This Row],[Índice]],[1]Planilha1!$A:$A,1,0)</f>
        <v>#ERROR!</v>
      </c>
    </row>
    <row r="3451" ht="15.75" customHeight="1">
      <c r="A3451" s="52">
        <v>262490.0</v>
      </c>
      <c r="B3451" s="53" t="s">
        <v>70</v>
      </c>
      <c r="C3451" s="53" t="s">
        <v>71</v>
      </c>
      <c r="D3451" s="22">
        <v>207570.0</v>
      </c>
      <c r="E3451" s="53" t="s">
        <v>119</v>
      </c>
      <c r="F3451" s="54">
        <v>1.0003393E7</v>
      </c>
      <c r="G3451" s="53" t="s">
        <v>2253</v>
      </c>
      <c r="H3451" s="55">
        <v>2101.0</v>
      </c>
      <c r="I3451" s="55"/>
      <c r="J3451" s="55" t="s">
        <v>126</v>
      </c>
      <c r="K3451" s="53" t="s">
        <v>57</v>
      </c>
      <c r="L3451" s="53"/>
      <c r="M3451" s="53">
        <v>2.0</v>
      </c>
      <c r="N3451" s="53" t="s">
        <v>52</v>
      </c>
      <c r="O3451" s="25">
        <v>1.0</v>
      </c>
      <c r="P3451" s="25">
        <f>'LISTA DOS ITENS'!$O3451*'LISTA DOS ITENS'!$M3451</f>
        <v>2</v>
      </c>
      <c r="Q3451" s="25">
        <v>114.85</v>
      </c>
      <c r="R3451" s="25">
        <f>'LISTA DOS ITENS'!$Q3451*'LISTA DOS ITENS'!$M3451</f>
        <v>229.7</v>
      </c>
      <c r="S3451" s="56">
        <f>IF('LISTA DOS ITENS'!$P3451&gt;'LISTA DOS ITENS'!$R3451,'LISTA DOS ITENS'!$P3451,'LISTA DOS ITENS'!$R3451)</f>
        <v>229.7</v>
      </c>
      <c r="T3451" s="25">
        <v>7.011428403702428</v>
      </c>
      <c r="U3451" s="25">
        <f>'LISTA DOS ITENS'!$T3451*'LISTA DOS ITENS'!$M3451</f>
        <v>14.02285681</v>
      </c>
      <c r="V3451" s="56">
        <f t="array" ref="V3451">INDEX('RESUMO - LOTES E VMA'!$F$3:$F$181,MATCH('LISTA DOS ITENS'!$D3451,'RESUMO - LOTES E VMA'!$A$3:$A$181,0))</f>
        <v>21155.93485</v>
      </c>
      <c r="W3451" s="57">
        <f>'LISTA DOS ITENS'!$U3451/'LISTA DOS ITENS'!$V3451</f>
        <v>0.0006628332384</v>
      </c>
      <c r="X3451" s="53" t="s">
        <v>53</v>
      </c>
      <c r="Y3451" s="53" t="s">
        <v>290</v>
      </c>
      <c r="Z3451" s="58" t="str">
        <f>'LISTA DOS ITENS'!$F3451&amp;"-"&amp;'LISTA DOS ITENS'!$H3451&amp;"-"&amp;'LISTA DOS ITENS'!$J3451&amp;"-"&amp;'LISTA DOS ITENS'!$K3451&amp;"-"&amp;'LISTA DOS ITENS'!$I3451</f>
        <v>10003393-2101-0026-USADO-</v>
      </c>
      <c r="AA3451" s="59" t="str">
        <f t="array" ref="AA3451">INDEX('RESUMO - LOTES E VMA'!$M$3:$M$181,MATCH('LISTA DOS ITENS'!$D3451,'RESUMO - LOTES E VMA'!$A$3:$A$181,0))</f>
        <v>Para Leilão</v>
      </c>
      <c r="AB3451" s="60">
        <f t="array" ref="AB3451">INDEX('RESUMO - LOTES E VMA'!$J$3:$J$181,MATCH('LISTA DOS ITENS'!$D3451,'RESUMO - LOTES E VMA'!$A$3:$A$181,0))</f>
        <v>0.05872445365</v>
      </c>
      <c r="AC3451" s="29" t="str">
        <f t="array" ref="AC3451">INDEX('RESUMO - LOTES E VMA'!$L$3:$L$181,MATCH('LISTA DOS ITENS'!$D3451,'RESUMO - LOTES E VMA'!$A$3:$A$181,0))</f>
        <v>1% do Valor de Comparação do VMA</v>
      </c>
      <c r="AD3451" s="53" t="str">
        <f>VLOOKUP(Tabela1[[#This Row],[Índice]],[1]Planilha1!$A:$A,1,0)</f>
        <v>#ERROR!</v>
      </c>
    </row>
    <row r="3452" ht="15.75" customHeight="1">
      <c r="A3452" s="52">
        <v>262491.0</v>
      </c>
      <c r="B3452" s="53" t="s">
        <v>70</v>
      </c>
      <c r="C3452" s="53" t="s">
        <v>71</v>
      </c>
      <c r="D3452" s="22">
        <v>207570.0</v>
      </c>
      <c r="E3452" s="53" t="s">
        <v>119</v>
      </c>
      <c r="F3452" s="54">
        <v>1.0037153E7</v>
      </c>
      <c r="G3452" s="53" t="s">
        <v>2248</v>
      </c>
      <c r="H3452" s="55">
        <v>2101.0</v>
      </c>
      <c r="I3452" s="55" t="s">
        <v>81</v>
      </c>
      <c r="J3452" s="55" t="s">
        <v>126</v>
      </c>
      <c r="K3452" s="53" t="s">
        <v>293</v>
      </c>
      <c r="L3452" s="53"/>
      <c r="M3452" s="53">
        <v>2.0</v>
      </c>
      <c r="N3452" s="53" t="s">
        <v>52</v>
      </c>
      <c r="O3452" s="25">
        <v>1.0</v>
      </c>
      <c r="P3452" s="25">
        <f>'LISTA DOS ITENS'!$O3452*'LISTA DOS ITENS'!$M3452</f>
        <v>2</v>
      </c>
      <c r="Q3452" s="25">
        <v>276.04</v>
      </c>
      <c r="R3452" s="25">
        <f>'LISTA DOS ITENS'!$Q3452*'LISTA DOS ITENS'!$M3452</f>
        <v>552.08</v>
      </c>
      <c r="S3452" s="56">
        <f>IF('LISTA DOS ITENS'!$P3452&gt;'LISTA DOS ITENS'!$R3452,'LISTA DOS ITENS'!$P3452,'LISTA DOS ITENS'!$R3452)</f>
        <v>552.08</v>
      </c>
      <c r="T3452" s="25">
        <v>16.851847597370647</v>
      </c>
      <c r="U3452" s="25">
        <f>'LISTA DOS ITENS'!$T3452*'LISTA DOS ITENS'!$M3452</f>
        <v>33.70369519</v>
      </c>
      <c r="V3452" s="56">
        <f t="array" ref="V3452">INDEX('RESUMO - LOTES E VMA'!$F$3:$F$181,MATCH('LISTA DOS ITENS'!$D3452,'RESUMO - LOTES E VMA'!$A$3:$A$181,0))</f>
        <v>21155.93485</v>
      </c>
      <c r="W3452" s="57">
        <f>'LISTA DOS ITENS'!$U3452/'LISTA DOS ITENS'!$V3452</f>
        <v>0.00159310829</v>
      </c>
      <c r="X3452" s="53" t="s">
        <v>53</v>
      </c>
      <c r="Y3452" s="53" t="s">
        <v>290</v>
      </c>
      <c r="Z3452" s="58" t="str">
        <f>'LISTA DOS ITENS'!$F3452&amp;"-"&amp;'LISTA DOS ITENS'!$H3452&amp;"-"&amp;'LISTA DOS ITENS'!$J3452&amp;"-"&amp;'LISTA DOS ITENS'!$K3452&amp;"-"&amp;'LISTA DOS ITENS'!$I3452</f>
        <v>10037153-2101-0026-SOBRE_EMP-ED-1000-01.01</v>
      </c>
      <c r="AA3452" s="59" t="str">
        <f t="array" ref="AA3452">INDEX('RESUMO - LOTES E VMA'!$M$3:$M$181,MATCH('LISTA DOS ITENS'!$D3452,'RESUMO - LOTES E VMA'!$A$3:$A$181,0))</f>
        <v>Para Leilão</v>
      </c>
      <c r="AB3452" s="60">
        <f t="array" ref="AB3452">INDEX('RESUMO - LOTES E VMA'!$J$3:$J$181,MATCH('LISTA DOS ITENS'!$D3452,'RESUMO - LOTES E VMA'!$A$3:$A$181,0))</f>
        <v>0.05872445365</v>
      </c>
      <c r="AC3452" s="29" t="str">
        <f t="array" ref="AC3452">INDEX('RESUMO - LOTES E VMA'!$L$3:$L$181,MATCH('LISTA DOS ITENS'!$D3452,'RESUMO - LOTES E VMA'!$A$3:$A$181,0))</f>
        <v>1% do Valor de Comparação do VMA</v>
      </c>
      <c r="AD3452" s="53" t="str">
        <f>VLOOKUP(Tabela1[[#This Row],[Índice]],[1]Planilha1!$A:$A,1,0)</f>
        <v>#ERROR!</v>
      </c>
    </row>
    <row r="3453" ht="15.75" customHeight="1">
      <c r="A3453" s="52">
        <v>262492.0</v>
      </c>
      <c r="B3453" s="53" t="s">
        <v>70</v>
      </c>
      <c r="C3453" s="53" t="s">
        <v>71</v>
      </c>
      <c r="D3453" s="22">
        <v>207570.0</v>
      </c>
      <c r="E3453" s="53" t="s">
        <v>119</v>
      </c>
      <c r="F3453" s="54">
        <v>1.0056207E7</v>
      </c>
      <c r="G3453" s="53" t="s">
        <v>2254</v>
      </c>
      <c r="H3453" s="55">
        <v>2101.0</v>
      </c>
      <c r="I3453" s="55" t="s">
        <v>130</v>
      </c>
      <c r="J3453" s="55" t="s">
        <v>126</v>
      </c>
      <c r="K3453" s="53" t="s">
        <v>80</v>
      </c>
      <c r="L3453" s="53"/>
      <c r="M3453" s="53">
        <v>2.0</v>
      </c>
      <c r="N3453" s="53" t="s">
        <v>52</v>
      </c>
      <c r="O3453" s="25">
        <v>141.365</v>
      </c>
      <c r="P3453" s="25">
        <f>'LISTA DOS ITENS'!$O3453*'LISTA DOS ITENS'!$M3453</f>
        <v>282.73</v>
      </c>
      <c r="Q3453" s="25">
        <v>186.03</v>
      </c>
      <c r="R3453" s="25">
        <f>'LISTA DOS ITENS'!$Q3453*'LISTA DOS ITENS'!$M3453</f>
        <v>372.06</v>
      </c>
      <c r="S3453" s="56">
        <f>IF('LISTA DOS ITENS'!$P3453&gt;'LISTA DOS ITENS'!$R3453,'LISTA DOS ITENS'!$P3453,'LISTA DOS ITENS'!$R3453)</f>
        <v>372.06</v>
      </c>
      <c r="T3453" s="25">
        <v>9.298981447803582</v>
      </c>
      <c r="U3453" s="25">
        <f>'LISTA DOS ITENS'!$T3453*'LISTA DOS ITENS'!$M3453</f>
        <v>18.5979629</v>
      </c>
      <c r="V3453" s="56">
        <f t="array" ref="V3453">INDEX('RESUMO - LOTES E VMA'!$F$3:$F$181,MATCH('LISTA DOS ITENS'!$D3453,'RESUMO - LOTES E VMA'!$A$3:$A$181,0))</f>
        <v>21155.93485</v>
      </c>
      <c r="W3453" s="57">
        <f>'LISTA DOS ITENS'!$U3453/'LISTA DOS ITENS'!$V3453</f>
        <v>0.0008790896279</v>
      </c>
      <c r="X3453" s="53" t="s">
        <v>53</v>
      </c>
      <c r="Y3453" s="53" t="s">
        <v>290</v>
      </c>
      <c r="Z3453" s="58" t="str">
        <f>'LISTA DOS ITENS'!$F3453&amp;"-"&amp;'LISTA DOS ITENS'!$H3453&amp;"-"&amp;'LISTA DOS ITENS'!$J3453&amp;"-"&amp;'LISTA DOS ITENS'!$K3453&amp;"-"&amp;'LISTA DOS ITENS'!$I3453</f>
        <v>10056207-2101-0026-IMOB/NAC-ED-1000-01.02</v>
      </c>
      <c r="AA3453" s="59" t="str">
        <f t="array" ref="AA3453">INDEX('RESUMO - LOTES E VMA'!$M$3:$M$181,MATCH('LISTA DOS ITENS'!$D3453,'RESUMO - LOTES E VMA'!$A$3:$A$181,0))</f>
        <v>Para Leilão</v>
      </c>
      <c r="AB3453" s="60">
        <f t="array" ref="AB3453">INDEX('RESUMO - LOTES E VMA'!$J$3:$J$181,MATCH('LISTA DOS ITENS'!$D3453,'RESUMO - LOTES E VMA'!$A$3:$A$181,0))</f>
        <v>0.05872445365</v>
      </c>
      <c r="AC3453" s="29" t="str">
        <f t="array" ref="AC3453">INDEX('RESUMO - LOTES E VMA'!$L$3:$L$181,MATCH('LISTA DOS ITENS'!$D3453,'RESUMO - LOTES E VMA'!$A$3:$A$181,0))</f>
        <v>1% do Valor de Comparação do VMA</v>
      </c>
      <c r="AD3453" s="53" t="str">
        <f>VLOOKUP(Tabela1[[#This Row],[Índice]],[1]Planilha1!$A:$A,1,0)</f>
        <v>#ERROR!</v>
      </c>
    </row>
    <row r="3454" ht="15.75" customHeight="1">
      <c r="A3454" s="52">
        <v>262493.0</v>
      </c>
      <c r="B3454" s="53" t="s">
        <v>70</v>
      </c>
      <c r="C3454" s="53" t="s">
        <v>71</v>
      </c>
      <c r="D3454" s="22">
        <v>207570.0</v>
      </c>
      <c r="E3454" s="53" t="s">
        <v>119</v>
      </c>
      <c r="F3454" s="54">
        <v>1.0147717E7</v>
      </c>
      <c r="G3454" s="53" t="s">
        <v>2255</v>
      </c>
      <c r="H3454" s="55">
        <v>2101.0</v>
      </c>
      <c r="I3454" s="55" t="s">
        <v>130</v>
      </c>
      <c r="J3454" s="55" t="s">
        <v>126</v>
      </c>
      <c r="K3454" s="53" t="s">
        <v>160</v>
      </c>
      <c r="L3454" s="53"/>
      <c r="M3454" s="53">
        <v>1.0</v>
      </c>
      <c r="N3454" s="53" t="s">
        <v>52</v>
      </c>
      <c r="O3454" s="25">
        <v>23.15</v>
      </c>
      <c r="P3454" s="25">
        <f>'LISTA DOS ITENS'!$O3454*'LISTA DOS ITENS'!$M3454</f>
        <v>23.15</v>
      </c>
      <c r="Q3454" s="25">
        <v>86.62</v>
      </c>
      <c r="R3454" s="25">
        <f>'LISTA DOS ITENS'!$Q3454*'LISTA DOS ITENS'!$M3454</f>
        <v>86.62</v>
      </c>
      <c r="S3454" s="56">
        <f>IF('LISTA DOS ITENS'!$P3454&gt;'LISTA DOS ITENS'!$R3454,'LISTA DOS ITENS'!$P3454,'LISTA DOS ITENS'!$R3454)</f>
        <v>86.62</v>
      </c>
      <c r="T3454" s="25">
        <v>5.28802723838663</v>
      </c>
      <c r="U3454" s="25">
        <f>'LISTA DOS ITENS'!$T3454*'LISTA DOS ITENS'!$M3454</f>
        <v>5.288027238</v>
      </c>
      <c r="V3454" s="56">
        <f t="array" ref="V3454">INDEX('RESUMO - LOTES E VMA'!$F$3:$F$181,MATCH('LISTA DOS ITENS'!$D3454,'RESUMO - LOTES E VMA'!$A$3:$A$181,0))</f>
        <v>21155.93485</v>
      </c>
      <c r="W3454" s="57">
        <f>'LISTA DOS ITENS'!$U3454/'LISTA DOS ITENS'!$V3454</f>
        <v>0.0002499547893</v>
      </c>
      <c r="X3454" s="53" t="s">
        <v>53</v>
      </c>
      <c r="Y3454" s="53" t="s">
        <v>290</v>
      </c>
      <c r="Z3454" s="58" t="str">
        <f>'LISTA DOS ITENS'!$F3454&amp;"-"&amp;'LISTA DOS ITENS'!$H3454&amp;"-"&amp;'LISTA DOS ITENS'!$J3454&amp;"-"&amp;'LISTA DOS ITENS'!$K3454&amp;"-"&amp;'LISTA DOS ITENS'!$I3454</f>
        <v>10147717-2101-0026-CONS/IMP-ED-1000-01.02</v>
      </c>
      <c r="AA3454" s="59" t="str">
        <f t="array" ref="AA3454">INDEX('RESUMO - LOTES E VMA'!$M$3:$M$181,MATCH('LISTA DOS ITENS'!$D3454,'RESUMO - LOTES E VMA'!$A$3:$A$181,0))</f>
        <v>Para Leilão</v>
      </c>
      <c r="AB3454" s="60">
        <f t="array" ref="AB3454">INDEX('RESUMO - LOTES E VMA'!$J$3:$J$181,MATCH('LISTA DOS ITENS'!$D3454,'RESUMO - LOTES E VMA'!$A$3:$A$181,0))</f>
        <v>0.05872445365</v>
      </c>
      <c r="AC3454" s="29" t="str">
        <f t="array" ref="AC3454">INDEX('RESUMO - LOTES E VMA'!$L$3:$L$181,MATCH('LISTA DOS ITENS'!$D3454,'RESUMO - LOTES E VMA'!$A$3:$A$181,0))</f>
        <v>1% do Valor de Comparação do VMA</v>
      </c>
      <c r="AD3454" s="53" t="str">
        <f>VLOOKUP(Tabela1[[#This Row],[Índice]],[1]Planilha1!$A:$A,1,0)</f>
        <v>#ERROR!</v>
      </c>
    </row>
    <row r="3455" ht="15.75" customHeight="1">
      <c r="A3455" s="52">
        <v>262494.0</v>
      </c>
      <c r="B3455" s="53" t="s">
        <v>70</v>
      </c>
      <c r="C3455" s="53" t="s">
        <v>71</v>
      </c>
      <c r="D3455" s="22">
        <v>207570.0</v>
      </c>
      <c r="E3455" s="53" t="s">
        <v>119</v>
      </c>
      <c r="F3455" s="54">
        <v>1.0147717E7</v>
      </c>
      <c r="G3455" s="53" t="s">
        <v>2255</v>
      </c>
      <c r="H3455" s="55">
        <v>2101.0</v>
      </c>
      <c r="I3455" s="55" t="s">
        <v>1996</v>
      </c>
      <c r="J3455" s="55" t="s">
        <v>126</v>
      </c>
      <c r="K3455" s="53" t="s">
        <v>80</v>
      </c>
      <c r="L3455" s="53"/>
      <c r="M3455" s="53">
        <v>1.0</v>
      </c>
      <c r="N3455" s="53" t="s">
        <v>52</v>
      </c>
      <c r="O3455" s="25">
        <v>25.94</v>
      </c>
      <c r="P3455" s="25">
        <f>'LISTA DOS ITENS'!$O3455*'LISTA DOS ITENS'!$M3455</f>
        <v>25.94</v>
      </c>
      <c r="Q3455" s="25">
        <v>86.62</v>
      </c>
      <c r="R3455" s="25">
        <f>'LISTA DOS ITENS'!$Q3455*'LISTA DOS ITENS'!$M3455</f>
        <v>86.62</v>
      </c>
      <c r="S3455" s="56">
        <f>IF('LISTA DOS ITENS'!$P3455&gt;'LISTA DOS ITENS'!$R3455,'LISTA DOS ITENS'!$P3455,'LISTA DOS ITENS'!$R3455)</f>
        <v>86.62</v>
      </c>
      <c r="T3455" s="25">
        <v>5.28802723838663</v>
      </c>
      <c r="U3455" s="25">
        <f>'LISTA DOS ITENS'!$T3455*'LISTA DOS ITENS'!$M3455</f>
        <v>5.288027238</v>
      </c>
      <c r="V3455" s="56">
        <f t="array" ref="V3455">INDEX('RESUMO - LOTES E VMA'!$F$3:$F$181,MATCH('LISTA DOS ITENS'!$D3455,'RESUMO - LOTES E VMA'!$A$3:$A$181,0))</f>
        <v>21155.93485</v>
      </c>
      <c r="W3455" s="57">
        <f>'LISTA DOS ITENS'!$U3455/'LISTA DOS ITENS'!$V3455</f>
        <v>0.0002499547893</v>
      </c>
      <c r="X3455" s="53" t="s">
        <v>53</v>
      </c>
      <c r="Y3455" s="53" t="s">
        <v>290</v>
      </c>
      <c r="Z3455" s="58" t="str">
        <f>'LISTA DOS ITENS'!$F3455&amp;"-"&amp;'LISTA DOS ITENS'!$H3455&amp;"-"&amp;'LISTA DOS ITENS'!$J3455&amp;"-"&amp;'LISTA DOS ITENS'!$K3455&amp;"-"&amp;'LISTA DOS ITENS'!$I3455</f>
        <v>10147717-2101-0026-IMOB/NAC-IN-3519-04-225-MRP</v>
      </c>
      <c r="AA3455" s="59" t="str">
        <f t="array" ref="AA3455">INDEX('RESUMO - LOTES E VMA'!$M$3:$M$181,MATCH('LISTA DOS ITENS'!$D3455,'RESUMO - LOTES E VMA'!$A$3:$A$181,0))</f>
        <v>Para Leilão</v>
      </c>
      <c r="AB3455" s="60">
        <f t="array" ref="AB3455">INDEX('RESUMO - LOTES E VMA'!$J$3:$J$181,MATCH('LISTA DOS ITENS'!$D3455,'RESUMO - LOTES E VMA'!$A$3:$A$181,0))</f>
        <v>0.05872445365</v>
      </c>
      <c r="AC3455" s="29" t="str">
        <f t="array" ref="AC3455">INDEX('RESUMO - LOTES E VMA'!$L$3:$L$181,MATCH('LISTA DOS ITENS'!$D3455,'RESUMO - LOTES E VMA'!$A$3:$A$181,0))</f>
        <v>1% do Valor de Comparação do VMA</v>
      </c>
      <c r="AD3455" s="53" t="str">
        <f>VLOOKUP(Tabela1[[#This Row],[Índice]],[1]Planilha1!$A:$A,1,0)</f>
        <v>#ERROR!</v>
      </c>
    </row>
    <row r="3456" ht="15.75" customHeight="1">
      <c r="A3456" s="52">
        <v>262495.0</v>
      </c>
      <c r="B3456" s="53" t="s">
        <v>70</v>
      </c>
      <c r="C3456" s="53" t="s">
        <v>71</v>
      </c>
      <c r="D3456" s="22">
        <v>207570.0</v>
      </c>
      <c r="E3456" s="53" t="s">
        <v>119</v>
      </c>
      <c r="F3456" s="54">
        <v>1.0147717E7</v>
      </c>
      <c r="G3456" s="53" t="s">
        <v>2255</v>
      </c>
      <c r="H3456" s="55">
        <v>2101.0</v>
      </c>
      <c r="I3456" s="55"/>
      <c r="J3456" s="55" t="s">
        <v>126</v>
      </c>
      <c r="K3456" s="53" t="s">
        <v>160</v>
      </c>
      <c r="L3456" s="53"/>
      <c r="M3456" s="53">
        <v>1.0</v>
      </c>
      <c r="N3456" s="53" t="s">
        <v>52</v>
      </c>
      <c r="O3456" s="25">
        <v>23.16</v>
      </c>
      <c r="P3456" s="25">
        <f>'LISTA DOS ITENS'!$O3456*'LISTA DOS ITENS'!$M3456</f>
        <v>23.16</v>
      </c>
      <c r="Q3456" s="25">
        <v>86.62</v>
      </c>
      <c r="R3456" s="25">
        <f>'LISTA DOS ITENS'!$Q3456*'LISTA DOS ITENS'!$M3456</f>
        <v>86.62</v>
      </c>
      <c r="S3456" s="56">
        <f>IF('LISTA DOS ITENS'!$P3456&gt;'LISTA DOS ITENS'!$R3456,'LISTA DOS ITENS'!$P3456,'LISTA DOS ITENS'!$R3456)</f>
        <v>86.62</v>
      </c>
      <c r="T3456" s="25">
        <v>5.28802723838663</v>
      </c>
      <c r="U3456" s="25">
        <f>'LISTA DOS ITENS'!$T3456*'LISTA DOS ITENS'!$M3456</f>
        <v>5.288027238</v>
      </c>
      <c r="V3456" s="56">
        <f t="array" ref="V3456">INDEX('RESUMO - LOTES E VMA'!$F$3:$F$181,MATCH('LISTA DOS ITENS'!$D3456,'RESUMO - LOTES E VMA'!$A$3:$A$181,0))</f>
        <v>21155.93485</v>
      </c>
      <c r="W3456" s="57">
        <f>'LISTA DOS ITENS'!$U3456/'LISTA DOS ITENS'!$V3456</f>
        <v>0.0002499547893</v>
      </c>
      <c r="X3456" s="53" t="s">
        <v>53</v>
      </c>
      <c r="Y3456" s="53" t="s">
        <v>290</v>
      </c>
      <c r="Z3456" s="58" t="str">
        <f>'LISTA DOS ITENS'!$F3456&amp;"-"&amp;'LISTA DOS ITENS'!$H3456&amp;"-"&amp;'LISTA DOS ITENS'!$J3456&amp;"-"&amp;'LISTA DOS ITENS'!$K3456&amp;"-"&amp;'LISTA DOS ITENS'!$I3456</f>
        <v>10147717-2101-0026-CONS/IMP-</v>
      </c>
      <c r="AA3456" s="59" t="str">
        <f t="array" ref="AA3456">INDEX('RESUMO - LOTES E VMA'!$M$3:$M$181,MATCH('LISTA DOS ITENS'!$D3456,'RESUMO - LOTES E VMA'!$A$3:$A$181,0))</f>
        <v>Para Leilão</v>
      </c>
      <c r="AB3456" s="60">
        <f t="array" ref="AB3456">INDEX('RESUMO - LOTES E VMA'!$J$3:$J$181,MATCH('LISTA DOS ITENS'!$D3456,'RESUMO - LOTES E VMA'!$A$3:$A$181,0))</f>
        <v>0.05872445365</v>
      </c>
      <c r="AC3456" s="29" t="str">
        <f t="array" ref="AC3456">INDEX('RESUMO - LOTES E VMA'!$L$3:$L$181,MATCH('LISTA DOS ITENS'!$D3456,'RESUMO - LOTES E VMA'!$A$3:$A$181,0))</f>
        <v>1% do Valor de Comparação do VMA</v>
      </c>
      <c r="AD3456" s="53" t="str">
        <f>VLOOKUP(Tabela1[[#This Row],[Índice]],[1]Planilha1!$A:$A,1,0)</f>
        <v>#ERROR!</v>
      </c>
    </row>
    <row r="3457" ht="15.75" customHeight="1">
      <c r="A3457" s="52">
        <v>262496.0</v>
      </c>
      <c r="B3457" s="53" t="s">
        <v>70</v>
      </c>
      <c r="C3457" s="53" t="s">
        <v>71</v>
      </c>
      <c r="D3457" s="22">
        <v>207570.0</v>
      </c>
      <c r="E3457" s="53" t="s">
        <v>119</v>
      </c>
      <c r="F3457" s="54">
        <v>1.0147717E7</v>
      </c>
      <c r="G3457" s="53" t="s">
        <v>2255</v>
      </c>
      <c r="H3457" s="55">
        <v>2101.0</v>
      </c>
      <c r="I3457" s="55" t="s">
        <v>2256</v>
      </c>
      <c r="J3457" s="55" t="s">
        <v>126</v>
      </c>
      <c r="K3457" s="53" t="s">
        <v>73</v>
      </c>
      <c r="L3457" s="53"/>
      <c r="M3457" s="53">
        <v>1.0</v>
      </c>
      <c r="N3457" s="53" t="s">
        <v>52</v>
      </c>
      <c r="O3457" s="25">
        <v>86.63</v>
      </c>
      <c r="P3457" s="25">
        <f>'LISTA DOS ITENS'!$O3457*'LISTA DOS ITENS'!$M3457</f>
        <v>86.63</v>
      </c>
      <c r="Q3457" s="25">
        <v>86.62</v>
      </c>
      <c r="R3457" s="25">
        <f>'LISTA DOS ITENS'!$Q3457*'LISTA DOS ITENS'!$M3457</f>
        <v>86.62</v>
      </c>
      <c r="S3457" s="56">
        <f>IF('LISTA DOS ITENS'!$P3457&gt;'LISTA DOS ITENS'!$R3457,'LISTA DOS ITENS'!$P3457,'LISTA DOS ITENS'!$R3457)</f>
        <v>86.63</v>
      </c>
      <c r="T3457" s="25">
        <v>5.28802723838663</v>
      </c>
      <c r="U3457" s="25">
        <f>'LISTA DOS ITENS'!$T3457*'LISTA DOS ITENS'!$M3457</f>
        <v>5.288027238</v>
      </c>
      <c r="V3457" s="56">
        <f t="array" ref="V3457">INDEX('RESUMO - LOTES E VMA'!$F$3:$F$181,MATCH('LISTA DOS ITENS'!$D3457,'RESUMO - LOTES E VMA'!$A$3:$A$181,0))</f>
        <v>21155.93485</v>
      </c>
      <c r="W3457" s="57">
        <f>'LISTA DOS ITENS'!$U3457/'LISTA DOS ITENS'!$V3457</f>
        <v>0.0002499547893</v>
      </c>
      <c r="X3457" s="53" t="s">
        <v>53</v>
      </c>
      <c r="Y3457" s="53" t="s">
        <v>290</v>
      </c>
      <c r="Z3457" s="58" t="str">
        <f>'LISTA DOS ITENS'!$F3457&amp;"-"&amp;'LISTA DOS ITENS'!$H3457&amp;"-"&amp;'LISTA DOS ITENS'!$J3457&amp;"-"&amp;'LISTA DOS ITENS'!$K3457&amp;"-"&amp;'LISTA DOS ITENS'!$I3457</f>
        <v>10147717-2101-0026-CONS/NAC-PP-3516-18-003-4</v>
      </c>
      <c r="AA3457" s="59" t="str">
        <f t="array" ref="AA3457">INDEX('RESUMO - LOTES E VMA'!$M$3:$M$181,MATCH('LISTA DOS ITENS'!$D3457,'RESUMO - LOTES E VMA'!$A$3:$A$181,0))</f>
        <v>Para Leilão</v>
      </c>
      <c r="AB3457" s="60">
        <f t="array" ref="AB3457">INDEX('RESUMO - LOTES E VMA'!$J$3:$J$181,MATCH('LISTA DOS ITENS'!$D3457,'RESUMO - LOTES E VMA'!$A$3:$A$181,0))</f>
        <v>0.05872445365</v>
      </c>
      <c r="AC3457" s="29" t="str">
        <f t="array" ref="AC3457">INDEX('RESUMO - LOTES E VMA'!$L$3:$L$181,MATCH('LISTA DOS ITENS'!$D3457,'RESUMO - LOTES E VMA'!$A$3:$A$181,0))</f>
        <v>1% do Valor de Comparação do VMA</v>
      </c>
      <c r="AD3457" s="53" t="str">
        <f>VLOOKUP(Tabela1[[#This Row],[Índice]],[1]Planilha1!$A:$A,1,0)</f>
        <v>#ERROR!</v>
      </c>
    </row>
    <row r="3458" ht="15.75" customHeight="1">
      <c r="A3458" s="52">
        <v>262497.0</v>
      </c>
      <c r="B3458" s="53" t="s">
        <v>70</v>
      </c>
      <c r="C3458" s="53" t="s">
        <v>71</v>
      </c>
      <c r="D3458" s="22">
        <v>207570.0</v>
      </c>
      <c r="E3458" s="53" t="s">
        <v>119</v>
      </c>
      <c r="F3458" s="54">
        <v>1.0196551E7</v>
      </c>
      <c r="G3458" s="53" t="s">
        <v>2257</v>
      </c>
      <c r="H3458" s="55">
        <v>2101.0</v>
      </c>
      <c r="I3458" s="55" t="s">
        <v>81</v>
      </c>
      <c r="J3458" s="55" t="s">
        <v>126</v>
      </c>
      <c r="K3458" s="53" t="s">
        <v>73</v>
      </c>
      <c r="L3458" s="53"/>
      <c r="M3458" s="53">
        <v>32.0</v>
      </c>
      <c r="N3458" s="53" t="s">
        <v>52</v>
      </c>
      <c r="O3458" s="25">
        <v>199.13875</v>
      </c>
      <c r="P3458" s="25">
        <f>'LISTA DOS ITENS'!$O3458*'LISTA DOS ITENS'!$M3458</f>
        <v>6372.44</v>
      </c>
      <c r="Q3458" s="25">
        <v>167.2</v>
      </c>
      <c r="R3458" s="25">
        <f>'LISTA DOS ITENS'!$Q3458*'LISTA DOS ITENS'!$M3458</f>
        <v>5350.4</v>
      </c>
      <c r="S3458" s="56">
        <f>IF('LISTA DOS ITENS'!$P3458&gt;'LISTA DOS ITENS'!$R3458,'LISTA DOS ITENS'!$P3458,'LISTA DOS ITENS'!$R3458)</f>
        <v>6372.44</v>
      </c>
      <c r="T3458" s="25">
        <v>10.207321106652556</v>
      </c>
      <c r="U3458" s="25">
        <f>'LISTA DOS ITENS'!$T3458*'LISTA DOS ITENS'!$M3458</f>
        <v>326.6342754</v>
      </c>
      <c r="V3458" s="56">
        <f t="array" ref="V3458">INDEX('RESUMO - LOTES E VMA'!$F$3:$F$181,MATCH('LISTA DOS ITENS'!$D3458,'RESUMO - LOTES E VMA'!$A$3:$A$181,0))</f>
        <v>21155.93485</v>
      </c>
      <c r="W3458" s="57">
        <f>'LISTA DOS ITENS'!$U3458/'LISTA DOS ITENS'!$V3458</f>
        <v>0.01543936856</v>
      </c>
      <c r="X3458" s="53" t="s">
        <v>53</v>
      </c>
      <c r="Y3458" s="53" t="s">
        <v>290</v>
      </c>
      <c r="Z3458" s="58" t="str">
        <f>'LISTA DOS ITENS'!$F3458&amp;"-"&amp;'LISTA DOS ITENS'!$H3458&amp;"-"&amp;'LISTA DOS ITENS'!$J3458&amp;"-"&amp;'LISTA DOS ITENS'!$K3458&amp;"-"&amp;'LISTA DOS ITENS'!$I3458</f>
        <v>10196551-2101-0026-CONS/NAC-ED-1000-01.01</v>
      </c>
      <c r="AA3458" s="59" t="str">
        <f t="array" ref="AA3458">INDEX('RESUMO - LOTES E VMA'!$M$3:$M$181,MATCH('LISTA DOS ITENS'!$D3458,'RESUMO - LOTES E VMA'!$A$3:$A$181,0))</f>
        <v>Para Leilão</v>
      </c>
      <c r="AB3458" s="60">
        <f t="array" ref="AB3458">INDEX('RESUMO - LOTES E VMA'!$J$3:$J$181,MATCH('LISTA DOS ITENS'!$D3458,'RESUMO - LOTES E VMA'!$A$3:$A$181,0))</f>
        <v>0.05872445365</v>
      </c>
      <c r="AC3458" s="29" t="str">
        <f t="array" ref="AC3458">INDEX('RESUMO - LOTES E VMA'!$L$3:$L$181,MATCH('LISTA DOS ITENS'!$D3458,'RESUMO - LOTES E VMA'!$A$3:$A$181,0))</f>
        <v>1% do Valor de Comparação do VMA</v>
      </c>
      <c r="AD3458" s="53" t="str">
        <f>VLOOKUP(Tabela1[[#This Row],[Índice]],[1]Planilha1!$A:$A,1,0)</f>
        <v>#ERROR!</v>
      </c>
    </row>
    <row r="3459" ht="15.75" customHeight="1">
      <c r="A3459" s="52">
        <v>262498.0</v>
      </c>
      <c r="B3459" s="53" t="s">
        <v>70</v>
      </c>
      <c r="C3459" s="53" t="s">
        <v>71</v>
      </c>
      <c r="D3459" s="22">
        <v>207570.0</v>
      </c>
      <c r="E3459" s="53" t="s">
        <v>119</v>
      </c>
      <c r="F3459" s="54">
        <v>1.0196551E7</v>
      </c>
      <c r="G3459" s="53" t="s">
        <v>2257</v>
      </c>
      <c r="H3459" s="55">
        <v>2101.0</v>
      </c>
      <c r="I3459" s="55" t="s">
        <v>2003</v>
      </c>
      <c r="J3459" s="55" t="s">
        <v>126</v>
      </c>
      <c r="K3459" s="53" t="s">
        <v>73</v>
      </c>
      <c r="L3459" s="53"/>
      <c r="M3459" s="53">
        <v>6.0</v>
      </c>
      <c r="N3459" s="53" t="s">
        <v>52</v>
      </c>
      <c r="O3459" s="25">
        <v>205.6757142857143</v>
      </c>
      <c r="P3459" s="25">
        <f>'LISTA DOS ITENS'!$O3459*'LISTA DOS ITENS'!$M3459</f>
        <v>1234.054286</v>
      </c>
      <c r="Q3459" s="25">
        <v>167.2</v>
      </c>
      <c r="R3459" s="25">
        <f>'LISTA DOS ITENS'!$Q3459*'LISTA DOS ITENS'!$M3459</f>
        <v>1003.2</v>
      </c>
      <c r="S3459" s="56">
        <f>IF('LISTA DOS ITENS'!$P3459&gt;'LISTA DOS ITENS'!$R3459,'LISTA DOS ITENS'!$P3459,'LISTA DOS ITENS'!$R3459)</f>
        <v>1234.054286</v>
      </c>
      <c r="T3459" s="25">
        <v>10.207321106652556</v>
      </c>
      <c r="U3459" s="25">
        <f>'LISTA DOS ITENS'!$T3459*'LISTA DOS ITENS'!$M3459</f>
        <v>61.24392664</v>
      </c>
      <c r="V3459" s="56">
        <f t="array" ref="V3459">INDEX('RESUMO - LOTES E VMA'!$F$3:$F$181,MATCH('LISTA DOS ITENS'!$D3459,'RESUMO - LOTES E VMA'!$A$3:$A$181,0))</f>
        <v>21155.93485</v>
      </c>
      <c r="W3459" s="57">
        <f>'LISTA DOS ITENS'!$U3459/'LISTA DOS ITENS'!$V3459</f>
        <v>0.002894881605</v>
      </c>
      <c r="X3459" s="53" t="s">
        <v>53</v>
      </c>
      <c r="Y3459" s="53" t="s">
        <v>290</v>
      </c>
      <c r="Z3459" s="58" t="str">
        <f>'LISTA DOS ITENS'!$F3459&amp;"-"&amp;'LISTA DOS ITENS'!$H3459&amp;"-"&amp;'LISTA DOS ITENS'!$J3459&amp;"-"&amp;'LISTA DOS ITENS'!$K3459&amp;"-"&amp;'LISTA DOS ITENS'!$I3459</f>
        <v>10196551-2101-0026-CONS/NAC-IN-3519-04-008-MRP</v>
      </c>
      <c r="AA3459" s="59" t="str">
        <f t="array" ref="AA3459">INDEX('RESUMO - LOTES E VMA'!$M$3:$M$181,MATCH('LISTA DOS ITENS'!$D3459,'RESUMO - LOTES E VMA'!$A$3:$A$181,0))</f>
        <v>Para Leilão</v>
      </c>
      <c r="AB3459" s="60">
        <f t="array" ref="AB3459">INDEX('RESUMO - LOTES E VMA'!$J$3:$J$181,MATCH('LISTA DOS ITENS'!$D3459,'RESUMO - LOTES E VMA'!$A$3:$A$181,0))</f>
        <v>0.05872445365</v>
      </c>
      <c r="AC3459" s="29" t="str">
        <f t="array" ref="AC3459">INDEX('RESUMO - LOTES E VMA'!$L$3:$L$181,MATCH('LISTA DOS ITENS'!$D3459,'RESUMO - LOTES E VMA'!$A$3:$A$181,0))</f>
        <v>1% do Valor de Comparação do VMA</v>
      </c>
      <c r="AD3459" s="53" t="str">
        <f>VLOOKUP(Tabela1[[#This Row],[Índice]],[1]Planilha1!$A:$A,1,0)</f>
        <v>#ERROR!</v>
      </c>
    </row>
    <row r="3460" ht="15.75" customHeight="1">
      <c r="A3460" s="52">
        <v>262499.0</v>
      </c>
      <c r="B3460" s="53" t="s">
        <v>70</v>
      </c>
      <c r="C3460" s="53" t="s">
        <v>71</v>
      </c>
      <c r="D3460" s="22">
        <v>207570.0</v>
      </c>
      <c r="E3460" s="53" t="s">
        <v>119</v>
      </c>
      <c r="F3460" s="54">
        <v>1.0196551E7</v>
      </c>
      <c r="G3460" s="53" t="s">
        <v>2257</v>
      </c>
      <c r="H3460" s="55">
        <v>2101.0</v>
      </c>
      <c r="I3460" s="55"/>
      <c r="J3460" s="55" t="s">
        <v>126</v>
      </c>
      <c r="K3460" s="53" t="s">
        <v>73</v>
      </c>
      <c r="L3460" s="53"/>
      <c r="M3460" s="53">
        <v>1.0</v>
      </c>
      <c r="N3460" s="53" t="s">
        <v>52</v>
      </c>
      <c r="O3460" s="25">
        <v>167.2</v>
      </c>
      <c r="P3460" s="25">
        <f>'LISTA DOS ITENS'!$O3460*'LISTA DOS ITENS'!$M3460</f>
        <v>167.2</v>
      </c>
      <c r="Q3460" s="25">
        <v>167.2</v>
      </c>
      <c r="R3460" s="25">
        <f>'LISTA DOS ITENS'!$Q3460*'LISTA DOS ITENS'!$M3460</f>
        <v>167.2</v>
      </c>
      <c r="S3460" s="56">
        <f>IF('LISTA DOS ITENS'!$P3460&gt;'LISTA DOS ITENS'!$R3460,'LISTA DOS ITENS'!$P3460,'LISTA DOS ITENS'!$R3460)</f>
        <v>167.2</v>
      </c>
      <c r="T3460" s="25">
        <v>10.207321106652556</v>
      </c>
      <c r="U3460" s="25">
        <f>'LISTA DOS ITENS'!$T3460*'LISTA DOS ITENS'!$M3460</f>
        <v>10.20732111</v>
      </c>
      <c r="V3460" s="56">
        <f t="array" ref="V3460">INDEX('RESUMO - LOTES E VMA'!$F$3:$F$181,MATCH('LISTA DOS ITENS'!$D3460,'RESUMO - LOTES E VMA'!$A$3:$A$181,0))</f>
        <v>21155.93485</v>
      </c>
      <c r="W3460" s="57">
        <f>'LISTA DOS ITENS'!$U3460/'LISTA DOS ITENS'!$V3460</f>
        <v>0.0004824802676</v>
      </c>
      <c r="X3460" s="53" t="s">
        <v>53</v>
      </c>
      <c r="Y3460" s="53" t="s">
        <v>290</v>
      </c>
      <c r="Z3460" s="58" t="str">
        <f>'LISTA DOS ITENS'!$F3460&amp;"-"&amp;'LISTA DOS ITENS'!$H3460&amp;"-"&amp;'LISTA DOS ITENS'!$J3460&amp;"-"&amp;'LISTA DOS ITENS'!$K3460&amp;"-"&amp;'LISTA DOS ITENS'!$I3460</f>
        <v>10196551-2101-0026-CONS/NAC-</v>
      </c>
      <c r="AA3460" s="59" t="str">
        <f t="array" ref="AA3460">INDEX('RESUMO - LOTES E VMA'!$M$3:$M$181,MATCH('LISTA DOS ITENS'!$D3460,'RESUMO - LOTES E VMA'!$A$3:$A$181,0))</f>
        <v>Para Leilão</v>
      </c>
      <c r="AB3460" s="60">
        <f t="array" ref="AB3460">INDEX('RESUMO - LOTES E VMA'!$J$3:$J$181,MATCH('LISTA DOS ITENS'!$D3460,'RESUMO - LOTES E VMA'!$A$3:$A$181,0))</f>
        <v>0.05872445365</v>
      </c>
      <c r="AC3460" s="29" t="str">
        <f t="array" ref="AC3460">INDEX('RESUMO - LOTES E VMA'!$L$3:$L$181,MATCH('LISTA DOS ITENS'!$D3460,'RESUMO - LOTES E VMA'!$A$3:$A$181,0))</f>
        <v>1% do Valor de Comparação do VMA</v>
      </c>
      <c r="AD3460" s="53" t="str">
        <f>VLOOKUP(Tabela1[[#This Row],[Índice]],[1]Planilha1!$A:$A,1,0)</f>
        <v>#ERROR!</v>
      </c>
    </row>
    <row r="3461" ht="15.75" customHeight="1">
      <c r="A3461" s="52">
        <v>262500.0</v>
      </c>
      <c r="B3461" s="53" t="s">
        <v>70</v>
      </c>
      <c r="C3461" s="53" t="s">
        <v>71</v>
      </c>
      <c r="D3461" s="22">
        <v>207570.0</v>
      </c>
      <c r="E3461" s="53" t="s">
        <v>119</v>
      </c>
      <c r="F3461" s="54">
        <v>1.0217445E7</v>
      </c>
      <c r="G3461" s="53" t="s">
        <v>2258</v>
      </c>
      <c r="H3461" s="55">
        <v>2101.0</v>
      </c>
      <c r="I3461" s="55"/>
      <c r="J3461" s="55" t="s">
        <v>126</v>
      </c>
      <c r="K3461" s="53" t="s">
        <v>80</v>
      </c>
      <c r="L3461" s="53"/>
      <c r="M3461" s="53">
        <v>30.0</v>
      </c>
      <c r="N3461" s="53" t="s">
        <v>52</v>
      </c>
      <c r="O3461" s="25">
        <v>77.01266666666668</v>
      </c>
      <c r="P3461" s="25">
        <f>'LISTA DOS ITENS'!$O3461*'LISTA DOS ITENS'!$M3461</f>
        <v>2310.38</v>
      </c>
      <c r="Q3461" s="25">
        <v>77.01</v>
      </c>
      <c r="R3461" s="25">
        <f>'LISTA DOS ITENS'!$Q3461*'LISTA DOS ITENS'!$M3461</f>
        <v>2310.3</v>
      </c>
      <c r="S3461" s="56">
        <f>IF('LISTA DOS ITENS'!$P3461&gt;'LISTA DOS ITENS'!$R3461,'LISTA DOS ITENS'!$P3461,'LISTA DOS ITENS'!$R3461)</f>
        <v>2310.38</v>
      </c>
      <c r="T3461" s="25">
        <v>4.701350469038956</v>
      </c>
      <c r="U3461" s="25">
        <f>'LISTA DOS ITENS'!$T3461*'LISTA DOS ITENS'!$M3461</f>
        <v>141.0405141</v>
      </c>
      <c r="V3461" s="56">
        <f t="array" ref="V3461">INDEX('RESUMO - LOTES E VMA'!$F$3:$F$181,MATCH('LISTA DOS ITENS'!$D3461,'RESUMO - LOTES E VMA'!$A$3:$A$181,0))</f>
        <v>21155.93485</v>
      </c>
      <c r="W3461" s="57">
        <f>'LISTA DOS ITENS'!$U3461/'LISTA DOS ITENS'!$V3461</f>
        <v>0.006666711496</v>
      </c>
      <c r="X3461" s="53" t="s">
        <v>53</v>
      </c>
      <c r="Y3461" s="53" t="s">
        <v>290</v>
      </c>
      <c r="Z3461" s="58" t="str">
        <f>'LISTA DOS ITENS'!$F3461&amp;"-"&amp;'LISTA DOS ITENS'!$H3461&amp;"-"&amp;'LISTA DOS ITENS'!$J3461&amp;"-"&amp;'LISTA DOS ITENS'!$K3461&amp;"-"&amp;'LISTA DOS ITENS'!$I3461</f>
        <v>10217445-2101-0026-IMOB/NAC-</v>
      </c>
      <c r="AA3461" s="59" t="str">
        <f t="array" ref="AA3461">INDEX('RESUMO - LOTES E VMA'!$M$3:$M$181,MATCH('LISTA DOS ITENS'!$D3461,'RESUMO - LOTES E VMA'!$A$3:$A$181,0))</f>
        <v>Para Leilão</v>
      </c>
      <c r="AB3461" s="60">
        <f t="array" ref="AB3461">INDEX('RESUMO - LOTES E VMA'!$J$3:$J$181,MATCH('LISTA DOS ITENS'!$D3461,'RESUMO - LOTES E VMA'!$A$3:$A$181,0))</f>
        <v>0.05872445365</v>
      </c>
      <c r="AC3461" s="29" t="str">
        <f t="array" ref="AC3461">INDEX('RESUMO - LOTES E VMA'!$L$3:$L$181,MATCH('LISTA DOS ITENS'!$D3461,'RESUMO - LOTES E VMA'!$A$3:$A$181,0))</f>
        <v>1% do Valor de Comparação do VMA</v>
      </c>
      <c r="AD3461" s="53" t="str">
        <f>VLOOKUP(Tabela1[[#This Row],[Índice]],[1]Planilha1!$A:$A,1,0)</f>
        <v>#ERROR!</v>
      </c>
    </row>
    <row r="3462" ht="15.75" customHeight="1">
      <c r="A3462" s="52">
        <v>262501.0</v>
      </c>
      <c r="B3462" s="53" t="s">
        <v>70</v>
      </c>
      <c r="C3462" s="53" t="s">
        <v>71</v>
      </c>
      <c r="D3462" s="22">
        <v>207570.0</v>
      </c>
      <c r="E3462" s="53" t="s">
        <v>119</v>
      </c>
      <c r="F3462" s="54">
        <v>1.0217445E7</v>
      </c>
      <c r="G3462" s="53" t="s">
        <v>2258</v>
      </c>
      <c r="H3462" s="55">
        <v>2101.0</v>
      </c>
      <c r="I3462" s="55" t="s">
        <v>130</v>
      </c>
      <c r="J3462" s="55" t="s">
        <v>126</v>
      </c>
      <c r="K3462" s="53" t="s">
        <v>80</v>
      </c>
      <c r="L3462" s="53"/>
      <c r="M3462" s="53">
        <v>41.0</v>
      </c>
      <c r="N3462" s="53" t="s">
        <v>52</v>
      </c>
      <c r="O3462" s="25">
        <v>77.01243902439025</v>
      </c>
      <c r="P3462" s="25">
        <f>'LISTA DOS ITENS'!$O3462*'LISTA DOS ITENS'!$M3462</f>
        <v>3157.51</v>
      </c>
      <c r="Q3462" s="25">
        <v>77.01</v>
      </c>
      <c r="R3462" s="25">
        <f>'LISTA DOS ITENS'!$Q3462*'LISTA DOS ITENS'!$M3462</f>
        <v>3157.41</v>
      </c>
      <c r="S3462" s="56">
        <f>IF('LISTA DOS ITENS'!$P3462&gt;'LISTA DOS ITENS'!$R3462,'LISTA DOS ITENS'!$P3462,'LISTA DOS ITENS'!$R3462)</f>
        <v>3157.51</v>
      </c>
      <c r="T3462" s="25">
        <v>4.701350469038956</v>
      </c>
      <c r="U3462" s="25">
        <f>'LISTA DOS ITENS'!$T3462*'LISTA DOS ITENS'!$M3462</f>
        <v>192.7553692</v>
      </c>
      <c r="V3462" s="56">
        <f t="array" ref="V3462">INDEX('RESUMO - LOTES E VMA'!$F$3:$F$181,MATCH('LISTA DOS ITENS'!$D3462,'RESUMO - LOTES E VMA'!$A$3:$A$181,0))</f>
        <v>21155.93485</v>
      </c>
      <c r="W3462" s="57">
        <f>'LISTA DOS ITENS'!$U3462/'LISTA DOS ITENS'!$V3462</f>
        <v>0.009111172378</v>
      </c>
      <c r="X3462" s="53" t="s">
        <v>53</v>
      </c>
      <c r="Y3462" s="53" t="s">
        <v>290</v>
      </c>
      <c r="Z3462" s="58" t="str">
        <f>'LISTA DOS ITENS'!$F3462&amp;"-"&amp;'LISTA DOS ITENS'!$H3462&amp;"-"&amp;'LISTA DOS ITENS'!$J3462&amp;"-"&amp;'LISTA DOS ITENS'!$K3462&amp;"-"&amp;'LISTA DOS ITENS'!$I3462</f>
        <v>10217445-2101-0026-IMOB/NAC-ED-1000-01.02</v>
      </c>
      <c r="AA3462" s="59" t="str">
        <f t="array" ref="AA3462">INDEX('RESUMO - LOTES E VMA'!$M$3:$M$181,MATCH('LISTA DOS ITENS'!$D3462,'RESUMO - LOTES E VMA'!$A$3:$A$181,0))</f>
        <v>Para Leilão</v>
      </c>
      <c r="AB3462" s="60">
        <f t="array" ref="AB3462">INDEX('RESUMO - LOTES E VMA'!$J$3:$J$181,MATCH('LISTA DOS ITENS'!$D3462,'RESUMO - LOTES E VMA'!$A$3:$A$181,0))</f>
        <v>0.05872445365</v>
      </c>
      <c r="AC3462" s="29" t="str">
        <f t="array" ref="AC3462">INDEX('RESUMO - LOTES E VMA'!$L$3:$L$181,MATCH('LISTA DOS ITENS'!$D3462,'RESUMO - LOTES E VMA'!$A$3:$A$181,0))</f>
        <v>1% do Valor de Comparação do VMA</v>
      </c>
      <c r="AD3462" s="53" t="str">
        <f>VLOOKUP(Tabela1[[#This Row],[Índice]],[1]Planilha1!$A:$A,1,0)</f>
        <v>#ERROR!</v>
      </c>
    </row>
    <row r="3463" ht="15.75" customHeight="1">
      <c r="A3463" s="52">
        <v>262502.0</v>
      </c>
      <c r="B3463" s="53" t="s">
        <v>70</v>
      </c>
      <c r="C3463" s="53" t="s">
        <v>71</v>
      </c>
      <c r="D3463" s="22">
        <v>207570.0</v>
      </c>
      <c r="E3463" s="53" t="s">
        <v>119</v>
      </c>
      <c r="F3463" s="54">
        <v>1.0217445E7</v>
      </c>
      <c r="G3463" s="53" t="s">
        <v>2258</v>
      </c>
      <c r="H3463" s="55">
        <v>2101.0</v>
      </c>
      <c r="I3463" s="55" t="s">
        <v>81</v>
      </c>
      <c r="J3463" s="55" t="s">
        <v>126</v>
      </c>
      <c r="K3463" s="53" t="s">
        <v>80</v>
      </c>
      <c r="L3463" s="53"/>
      <c r="M3463" s="53">
        <v>5.0</v>
      </c>
      <c r="N3463" s="53" t="s">
        <v>52</v>
      </c>
      <c r="O3463" s="25">
        <v>157.864</v>
      </c>
      <c r="P3463" s="25">
        <f>'LISTA DOS ITENS'!$O3463*'LISTA DOS ITENS'!$M3463</f>
        <v>789.32</v>
      </c>
      <c r="Q3463" s="25">
        <v>77.01</v>
      </c>
      <c r="R3463" s="25">
        <f>'LISTA DOS ITENS'!$Q3463*'LISTA DOS ITENS'!$M3463</f>
        <v>385.05</v>
      </c>
      <c r="S3463" s="56">
        <f>IF('LISTA DOS ITENS'!$P3463&gt;'LISTA DOS ITENS'!$R3463,'LISTA DOS ITENS'!$P3463,'LISTA DOS ITENS'!$R3463)</f>
        <v>789.32</v>
      </c>
      <c r="T3463" s="25">
        <v>4.701350469038956</v>
      </c>
      <c r="U3463" s="25">
        <f>'LISTA DOS ITENS'!$T3463*'LISTA DOS ITENS'!$M3463</f>
        <v>23.50675235</v>
      </c>
      <c r="V3463" s="56">
        <f t="array" ref="V3463">INDEX('RESUMO - LOTES E VMA'!$F$3:$F$181,MATCH('LISTA DOS ITENS'!$D3463,'RESUMO - LOTES E VMA'!$A$3:$A$181,0))</f>
        <v>21155.93485</v>
      </c>
      <c r="W3463" s="57">
        <f>'LISTA DOS ITENS'!$U3463/'LISTA DOS ITENS'!$V3463</f>
        <v>0.001111118583</v>
      </c>
      <c r="X3463" s="53" t="s">
        <v>53</v>
      </c>
      <c r="Y3463" s="53" t="s">
        <v>290</v>
      </c>
      <c r="Z3463" s="58" t="str">
        <f>'LISTA DOS ITENS'!$F3463&amp;"-"&amp;'LISTA DOS ITENS'!$H3463&amp;"-"&amp;'LISTA DOS ITENS'!$J3463&amp;"-"&amp;'LISTA DOS ITENS'!$K3463&amp;"-"&amp;'LISTA DOS ITENS'!$I3463</f>
        <v>10217445-2101-0026-IMOB/NAC-ED-1000-01.01</v>
      </c>
      <c r="AA3463" s="59" t="str">
        <f t="array" ref="AA3463">INDEX('RESUMO - LOTES E VMA'!$M$3:$M$181,MATCH('LISTA DOS ITENS'!$D3463,'RESUMO - LOTES E VMA'!$A$3:$A$181,0))</f>
        <v>Para Leilão</v>
      </c>
      <c r="AB3463" s="60">
        <f t="array" ref="AB3463">INDEX('RESUMO - LOTES E VMA'!$J$3:$J$181,MATCH('LISTA DOS ITENS'!$D3463,'RESUMO - LOTES E VMA'!$A$3:$A$181,0))</f>
        <v>0.05872445365</v>
      </c>
      <c r="AC3463" s="29" t="str">
        <f t="array" ref="AC3463">INDEX('RESUMO - LOTES E VMA'!$L$3:$L$181,MATCH('LISTA DOS ITENS'!$D3463,'RESUMO - LOTES E VMA'!$A$3:$A$181,0))</f>
        <v>1% do Valor de Comparação do VMA</v>
      </c>
      <c r="AD3463" s="53" t="str">
        <f>VLOOKUP(Tabela1[[#This Row],[Índice]],[1]Planilha1!$A:$A,1,0)</f>
        <v>#ERROR!</v>
      </c>
    </row>
    <row r="3464" ht="15.75" customHeight="1">
      <c r="A3464" s="52">
        <v>262503.0</v>
      </c>
      <c r="B3464" s="53" t="s">
        <v>70</v>
      </c>
      <c r="C3464" s="53" t="s">
        <v>71</v>
      </c>
      <c r="D3464" s="22">
        <v>207570.0</v>
      </c>
      <c r="E3464" s="53" t="s">
        <v>119</v>
      </c>
      <c r="F3464" s="54">
        <v>1.0223373E7</v>
      </c>
      <c r="G3464" s="53" t="s">
        <v>2259</v>
      </c>
      <c r="H3464" s="55">
        <v>2101.0</v>
      </c>
      <c r="I3464" s="55" t="s">
        <v>130</v>
      </c>
      <c r="J3464" s="55" t="s">
        <v>126</v>
      </c>
      <c r="K3464" s="53" t="s">
        <v>80</v>
      </c>
      <c r="L3464" s="53"/>
      <c r="M3464" s="53">
        <v>1.0</v>
      </c>
      <c r="N3464" s="53" t="s">
        <v>52</v>
      </c>
      <c r="O3464" s="25">
        <v>405.25</v>
      </c>
      <c r="P3464" s="25">
        <f>'LISTA DOS ITENS'!$O3464*'LISTA DOS ITENS'!$M3464</f>
        <v>405.25</v>
      </c>
      <c r="Q3464" s="25">
        <v>412.46</v>
      </c>
      <c r="R3464" s="25">
        <f>'LISTA DOS ITENS'!$Q3464*'LISTA DOS ITENS'!$M3464</f>
        <v>412.46</v>
      </c>
      <c r="S3464" s="56">
        <f>IF('LISTA DOS ITENS'!$P3464&gt;'LISTA DOS ITENS'!$R3464,'LISTA DOS ITENS'!$P3464,'LISTA DOS ITENS'!$R3464)</f>
        <v>412.46</v>
      </c>
      <c r="T3464" s="25">
        <v>25.180093682116706</v>
      </c>
      <c r="U3464" s="25">
        <f>'LISTA DOS ITENS'!$T3464*'LISTA DOS ITENS'!$M3464</f>
        <v>25.18009368</v>
      </c>
      <c r="V3464" s="56">
        <f t="array" ref="V3464">INDEX('RESUMO - LOTES E VMA'!$F$3:$F$181,MATCH('LISTA DOS ITENS'!$D3464,'RESUMO - LOTES E VMA'!$A$3:$A$181,0))</f>
        <v>21155.93485</v>
      </c>
      <c r="W3464" s="57">
        <f>'LISTA DOS ITENS'!$U3464/'LISTA DOS ITENS'!$V3464</f>
        <v>0.001190214182</v>
      </c>
      <c r="X3464" s="53" t="s">
        <v>53</v>
      </c>
      <c r="Y3464" s="53" t="s">
        <v>290</v>
      </c>
      <c r="Z3464" s="58" t="str">
        <f>'LISTA DOS ITENS'!$F3464&amp;"-"&amp;'LISTA DOS ITENS'!$H3464&amp;"-"&amp;'LISTA DOS ITENS'!$J3464&amp;"-"&amp;'LISTA DOS ITENS'!$K3464&amp;"-"&amp;'LISTA DOS ITENS'!$I3464</f>
        <v>10223373-2101-0026-IMOB/NAC-ED-1000-01.02</v>
      </c>
      <c r="AA3464" s="59" t="str">
        <f t="array" ref="AA3464">INDEX('RESUMO - LOTES E VMA'!$M$3:$M$181,MATCH('LISTA DOS ITENS'!$D3464,'RESUMO - LOTES E VMA'!$A$3:$A$181,0))</f>
        <v>Para Leilão</v>
      </c>
      <c r="AB3464" s="60">
        <f t="array" ref="AB3464">INDEX('RESUMO - LOTES E VMA'!$J$3:$J$181,MATCH('LISTA DOS ITENS'!$D3464,'RESUMO - LOTES E VMA'!$A$3:$A$181,0))</f>
        <v>0.05872445365</v>
      </c>
      <c r="AC3464" s="29" t="str">
        <f t="array" ref="AC3464">INDEX('RESUMO - LOTES E VMA'!$L$3:$L$181,MATCH('LISTA DOS ITENS'!$D3464,'RESUMO - LOTES E VMA'!$A$3:$A$181,0))</f>
        <v>1% do Valor de Comparação do VMA</v>
      </c>
      <c r="AD3464" s="53" t="str">
        <f>VLOOKUP(Tabela1[[#This Row],[Índice]],[1]Planilha1!$A:$A,1,0)</f>
        <v>#ERROR!</v>
      </c>
    </row>
    <row r="3465" ht="15.75" customHeight="1">
      <c r="A3465" s="52">
        <v>262504.0</v>
      </c>
      <c r="B3465" s="53" t="s">
        <v>70</v>
      </c>
      <c r="C3465" s="53" t="s">
        <v>71</v>
      </c>
      <c r="D3465" s="22">
        <v>207570.0</v>
      </c>
      <c r="E3465" s="53" t="s">
        <v>119</v>
      </c>
      <c r="F3465" s="54">
        <v>1.0226817E7</v>
      </c>
      <c r="G3465" s="53" t="s">
        <v>2260</v>
      </c>
      <c r="H3465" s="55">
        <v>2101.0</v>
      </c>
      <c r="I3465" s="55"/>
      <c r="J3465" s="55" t="s">
        <v>126</v>
      </c>
      <c r="K3465" s="53" t="s">
        <v>73</v>
      </c>
      <c r="L3465" s="53"/>
      <c r="M3465" s="53">
        <v>21.0</v>
      </c>
      <c r="N3465" s="53" t="s">
        <v>52</v>
      </c>
      <c r="O3465" s="25">
        <v>170.80190476190478</v>
      </c>
      <c r="P3465" s="25">
        <f>'LISTA DOS ITENS'!$O3465*'LISTA DOS ITENS'!$M3465</f>
        <v>3586.84</v>
      </c>
      <c r="Q3465" s="25">
        <v>170.8</v>
      </c>
      <c r="R3465" s="25">
        <f>'LISTA DOS ITENS'!$Q3465*'LISTA DOS ITENS'!$M3465</f>
        <v>3586.8</v>
      </c>
      <c r="S3465" s="56">
        <f>IF('LISTA DOS ITENS'!$P3465&gt;'LISTA DOS ITENS'!$R3465,'LISTA DOS ITENS'!$P3465,'LISTA DOS ITENS'!$R3465)</f>
        <v>3586.84</v>
      </c>
      <c r="T3465" s="25">
        <v>10.42709596301589</v>
      </c>
      <c r="U3465" s="25">
        <f>'LISTA DOS ITENS'!$T3465*'LISTA DOS ITENS'!$M3465</f>
        <v>218.9690152</v>
      </c>
      <c r="V3465" s="56">
        <f t="array" ref="V3465">INDEX('RESUMO - LOTES E VMA'!$F$3:$F$181,MATCH('LISTA DOS ITENS'!$D3465,'RESUMO - LOTES E VMA'!$A$3:$A$181,0))</f>
        <v>21155.93485</v>
      </c>
      <c r="W3465" s="57">
        <f>'LISTA DOS ITENS'!$U3465/'LISTA DOS ITENS'!$V3465</f>
        <v>0.01035024057</v>
      </c>
      <c r="X3465" s="53" t="s">
        <v>53</v>
      </c>
      <c r="Y3465" s="53" t="s">
        <v>290</v>
      </c>
      <c r="Z3465" s="58" t="str">
        <f>'LISTA DOS ITENS'!$F3465&amp;"-"&amp;'LISTA DOS ITENS'!$H3465&amp;"-"&amp;'LISTA DOS ITENS'!$J3465&amp;"-"&amp;'LISTA DOS ITENS'!$K3465&amp;"-"&amp;'LISTA DOS ITENS'!$I3465</f>
        <v>10226817-2101-0026-CONS/NAC-</v>
      </c>
      <c r="AA3465" s="59" t="str">
        <f t="array" ref="AA3465">INDEX('RESUMO - LOTES E VMA'!$M$3:$M$181,MATCH('LISTA DOS ITENS'!$D3465,'RESUMO - LOTES E VMA'!$A$3:$A$181,0))</f>
        <v>Para Leilão</v>
      </c>
      <c r="AB3465" s="60">
        <f t="array" ref="AB3465">INDEX('RESUMO - LOTES E VMA'!$J$3:$J$181,MATCH('LISTA DOS ITENS'!$D3465,'RESUMO - LOTES E VMA'!$A$3:$A$181,0))</f>
        <v>0.05872445365</v>
      </c>
      <c r="AC3465" s="29" t="str">
        <f t="array" ref="AC3465">INDEX('RESUMO - LOTES E VMA'!$L$3:$L$181,MATCH('LISTA DOS ITENS'!$D3465,'RESUMO - LOTES E VMA'!$A$3:$A$181,0))</f>
        <v>1% do Valor de Comparação do VMA</v>
      </c>
      <c r="AD3465" s="53" t="str">
        <f>VLOOKUP(Tabela1[[#This Row],[Índice]],[1]Planilha1!$A:$A,1,0)</f>
        <v>#ERROR!</v>
      </c>
    </row>
    <row r="3466" ht="15.75" customHeight="1">
      <c r="A3466" s="52">
        <v>262505.0</v>
      </c>
      <c r="B3466" s="53" t="s">
        <v>70</v>
      </c>
      <c r="C3466" s="53" t="s">
        <v>71</v>
      </c>
      <c r="D3466" s="22">
        <v>207570.0</v>
      </c>
      <c r="E3466" s="53" t="s">
        <v>119</v>
      </c>
      <c r="F3466" s="54">
        <v>1.0257328E7</v>
      </c>
      <c r="G3466" s="53" t="s">
        <v>2240</v>
      </c>
      <c r="H3466" s="55">
        <v>2101.0</v>
      </c>
      <c r="I3466" s="55"/>
      <c r="J3466" s="55" t="s">
        <v>126</v>
      </c>
      <c r="K3466" s="53" t="s">
        <v>80</v>
      </c>
      <c r="L3466" s="53"/>
      <c r="M3466" s="53">
        <v>1.0</v>
      </c>
      <c r="N3466" s="53" t="s">
        <v>52</v>
      </c>
      <c r="O3466" s="25">
        <v>118.0</v>
      </c>
      <c r="P3466" s="25">
        <f>'LISTA DOS ITENS'!$O3466*'LISTA DOS ITENS'!$M3466</f>
        <v>118</v>
      </c>
      <c r="Q3466" s="25">
        <v>118.0</v>
      </c>
      <c r="R3466" s="25">
        <f>'LISTA DOS ITENS'!$Q3466*'LISTA DOS ITENS'!$M3466</f>
        <v>118</v>
      </c>
      <c r="S3466" s="56">
        <f>IF('LISTA DOS ITENS'!$P3466&gt;'LISTA DOS ITENS'!$R3466,'LISTA DOS ITENS'!$P3466,'LISTA DOS ITENS'!$R3466)</f>
        <v>118</v>
      </c>
      <c r="T3466" s="25">
        <v>7.2037314030203445</v>
      </c>
      <c r="U3466" s="25">
        <f>'LISTA DOS ITENS'!$T3466*'LISTA DOS ITENS'!$M3466</f>
        <v>7.203731403</v>
      </c>
      <c r="V3466" s="56">
        <f t="array" ref="V3466">INDEX('RESUMO - LOTES E VMA'!$F$3:$F$181,MATCH('LISTA DOS ITENS'!$D3466,'RESUMO - LOTES E VMA'!$A$3:$A$181,0))</f>
        <v>21155.93485</v>
      </c>
      <c r="W3466" s="57">
        <f>'LISTA DOS ITENS'!$U3466/'LISTA DOS ITENS'!$V3466</f>
        <v>0.0003405064089</v>
      </c>
      <c r="X3466" s="53" t="s">
        <v>53</v>
      </c>
      <c r="Y3466" s="53" t="s">
        <v>290</v>
      </c>
      <c r="Z3466" s="58" t="str">
        <f>'LISTA DOS ITENS'!$F3466&amp;"-"&amp;'LISTA DOS ITENS'!$H3466&amp;"-"&amp;'LISTA DOS ITENS'!$J3466&amp;"-"&amp;'LISTA DOS ITENS'!$K3466&amp;"-"&amp;'LISTA DOS ITENS'!$I3466</f>
        <v>10257328-2101-0026-IMOB/NAC-</v>
      </c>
      <c r="AA3466" s="59" t="str">
        <f t="array" ref="AA3466">INDEX('RESUMO - LOTES E VMA'!$M$3:$M$181,MATCH('LISTA DOS ITENS'!$D3466,'RESUMO - LOTES E VMA'!$A$3:$A$181,0))</f>
        <v>Para Leilão</v>
      </c>
      <c r="AB3466" s="60">
        <f t="array" ref="AB3466">INDEX('RESUMO - LOTES E VMA'!$J$3:$J$181,MATCH('LISTA DOS ITENS'!$D3466,'RESUMO - LOTES E VMA'!$A$3:$A$181,0))</f>
        <v>0.05872445365</v>
      </c>
      <c r="AC3466" s="29" t="str">
        <f t="array" ref="AC3466">INDEX('RESUMO - LOTES E VMA'!$L$3:$L$181,MATCH('LISTA DOS ITENS'!$D3466,'RESUMO - LOTES E VMA'!$A$3:$A$181,0))</f>
        <v>1% do Valor de Comparação do VMA</v>
      </c>
      <c r="AD3466" s="53" t="str">
        <f>VLOOKUP(Tabela1[[#This Row],[Índice]],[1]Planilha1!$A:$A,1,0)</f>
        <v>#ERROR!</v>
      </c>
    </row>
    <row r="3467" ht="15.75" customHeight="1">
      <c r="A3467" s="52">
        <v>262506.0</v>
      </c>
      <c r="B3467" s="53" t="s">
        <v>70</v>
      </c>
      <c r="C3467" s="53" t="s">
        <v>71</v>
      </c>
      <c r="D3467" s="22">
        <v>207570.0</v>
      </c>
      <c r="E3467" s="53" t="s">
        <v>119</v>
      </c>
      <c r="F3467" s="54">
        <v>1.0275629E7</v>
      </c>
      <c r="G3467" s="53" t="s">
        <v>2258</v>
      </c>
      <c r="H3467" s="55">
        <v>2101.0</v>
      </c>
      <c r="I3467" s="55"/>
      <c r="J3467" s="55" t="s">
        <v>126</v>
      </c>
      <c r="K3467" s="53" t="s">
        <v>80</v>
      </c>
      <c r="L3467" s="53"/>
      <c r="M3467" s="53">
        <v>1.0</v>
      </c>
      <c r="N3467" s="53" t="s">
        <v>52</v>
      </c>
      <c r="O3467" s="25">
        <v>215.07</v>
      </c>
      <c r="P3467" s="25">
        <f>'LISTA DOS ITENS'!$O3467*'LISTA DOS ITENS'!$M3467</f>
        <v>215.07</v>
      </c>
      <c r="Q3467" s="25">
        <v>771.38</v>
      </c>
      <c r="R3467" s="25">
        <f>'LISTA DOS ITENS'!$Q3467*'LISTA DOS ITENS'!$M3467</f>
        <v>771.38</v>
      </c>
      <c r="S3467" s="56">
        <f>IF('LISTA DOS ITENS'!$P3467&gt;'LISTA DOS ITENS'!$R3467,'LISTA DOS ITENS'!$P3467,'LISTA DOS ITENS'!$R3467)</f>
        <v>771.38</v>
      </c>
      <c r="T3467" s="25">
        <v>47.091646861540966</v>
      </c>
      <c r="U3467" s="25">
        <f>'LISTA DOS ITENS'!$T3467*'LISTA DOS ITENS'!$M3467</f>
        <v>47.09164686</v>
      </c>
      <c r="V3467" s="56">
        <f t="array" ref="V3467">INDEX('RESUMO - LOTES E VMA'!$F$3:$F$181,MATCH('LISTA DOS ITENS'!$D3467,'RESUMO - LOTES E VMA'!$A$3:$A$181,0))</f>
        <v>21155.93485</v>
      </c>
      <c r="W3467" s="57">
        <f>'LISTA DOS ITENS'!$U3467/'LISTA DOS ITENS'!$V3467</f>
        <v>0.002225930794</v>
      </c>
      <c r="X3467" s="53" t="s">
        <v>53</v>
      </c>
      <c r="Y3467" s="53" t="s">
        <v>290</v>
      </c>
      <c r="Z3467" s="58" t="str">
        <f>'LISTA DOS ITENS'!$F3467&amp;"-"&amp;'LISTA DOS ITENS'!$H3467&amp;"-"&amp;'LISTA DOS ITENS'!$J3467&amp;"-"&amp;'LISTA DOS ITENS'!$K3467&amp;"-"&amp;'LISTA DOS ITENS'!$I3467</f>
        <v>10275629-2101-0026-IMOB/NAC-</v>
      </c>
      <c r="AA3467" s="59" t="str">
        <f t="array" ref="AA3467">INDEX('RESUMO - LOTES E VMA'!$M$3:$M$181,MATCH('LISTA DOS ITENS'!$D3467,'RESUMO - LOTES E VMA'!$A$3:$A$181,0))</f>
        <v>Para Leilão</v>
      </c>
      <c r="AB3467" s="60">
        <f t="array" ref="AB3467">INDEX('RESUMO - LOTES E VMA'!$J$3:$J$181,MATCH('LISTA DOS ITENS'!$D3467,'RESUMO - LOTES E VMA'!$A$3:$A$181,0))</f>
        <v>0.05872445365</v>
      </c>
      <c r="AC3467" s="29" t="str">
        <f t="array" ref="AC3467">INDEX('RESUMO - LOTES E VMA'!$L$3:$L$181,MATCH('LISTA DOS ITENS'!$D3467,'RESUMO - LOTES E VMA'!$A$3:$A$181,0))</f>
        <v>1% do Valor de Comparação do VMA</v>
      </c>
      <c r="AD3467" s="53" t="str">
        <f>VLOOKUP(Tabela1[[#This Row],[Índice]],[1]Planilha1!$A:$A,1,0)</f>
        <v>#ERROR!</v>
      </c>
    </row>
    <row r="3468" ht="15.75" customHeight="1">
      <c r="A3468" s="52">
        <v>262507.0</v>
      </c>
      <c r="B3468" s="53" t="s">
        <v>70</v>
      </c>
      <c r="C3468" s="53" t="s">
        <v>71</v>
      </c>
      <c r="D3468" s="22">
        <v>207570.0</v>
      </c>
      <c r="E3468" s="53" t="s">
        <v>119</v>
      </c>
      <c r="F3468" s="54">
        <v>1.0275629E7</v>
      </c>
      <c r="G3468" s="53" t="s">
        <v>2258</v>
      </c>
      <c r="H3468" s="55">
        <v>2101.0</v>
      </c>
      <c r="I3468" s="55"/>
      <c r="J3468" s="55" t="s">
        <v>126</v>
      </c>
      <c r="K3468" s="53" t="s">
        <v>57</v>
      </c>
      <c r="L3468" s="53"/>
      <c r="M3468" s="53">
        <v>2.0</v>
      </c>
      <c r="N3468" s="53" t="s">
        <v>52</v>
      </c>
      <c r="O3468" s="25">
        <v>0.01</v>
      </c>
      <c r="P3468" s="25">
        <f>'LISTA DOS ITENS'!$O3468*'LISTA DOS ITENS'!$M3468</f>
        <v>0.02</v>
      </c>
      <c r="Q3468" s="25">
        <v>771.38</v>
      </c>
      <c r="R3468" s="25">
        <f>'LISTA DOS ITENS'!$Q3468*'LISTA DOS ITENS'!$M3468</f>
        <v>1542.76</v>
      </c>
      <c r="S3468" s="56">
        <f>IF('LISTA DOS ITENS'!$P3468&gt;'LISTA DOS ITENS'!$R3468,'LISTA DOS ITENS'!$P3468,'LISTA DOS ITENS'!$R3468)</f>
        <v>1542.76</v>
      </c>
      <c r="T3468" s="25">
        <v>47.091646861540966</v>
      </c>
      <c r="U3468" s="25">
        <f>'LISTA DOS ITENS'!$T3468*'LISTA DOS ITENS'!$M3468</f>
        <v>94.18329372</v>
      </c>
      <c r="V3468" s="56">
        <f t="array" ref="V3468">INDEX('RESUMO - LOTES E VMA'!$F$3:$F$181,MATCH('LISTA DOS ITENS'!$D3468,'RESUMO - LOTES E VMA'!$A$3:$A$181,0))</f>
        <v>21155.93485</v>
      </c>
      <c r="W3468" s="57">
        <f>'LISTA DOS ITENS'!$U3468/'LISTA DOS ITENS'!$V3468</f>
        <v>0.004451861588</v>
      </c>
      <c r="X3468" s="53" t="s">
        <v>53</v>
      </c>
      <c r="Y3468" s="53" t="s">
        <v>290</v>
      </c>
      <c r="Z3468" s="58" t="str">
        <f>'LISTA DOS ITENS'!$F3468&amp;"-"&amp;'LISTA DOS ITENS'!$H3468&amp;"-"&amp;'LISTA DOS ITENS'!$J3468&amp;"-"&amp;'LISTA DOS ITENS'!$K3468&amp;"-"&amp;'LISTA DOS ITENS'!$I3468</f>
        <v>10275629-2101-0026-USADO-</v>
      </c>
      <c r="AA3468" s="59" t="str">
        <f t="array" ref="AA3468">INDEX('RESUMO - LOTES E VMA'!$M$3:$M$181,MATCH('LISTA DOS ITENS'!$D3468,'RESUMO - LOTES E VMA'!$A$3:$A$181,0))</f>
        <v>Para Leilão</v>
      </c>
      <c r="AB3468" s="60">
        <f t="array" ref="AB3468">INDEX('RESUMO - LOTES E VMA'!$J$3:$J$181,MATCH('LISTA DOS ITENS'!$D3468,'RESUMO - LOTES E VMA'!$A$3:$A$181,0))</f>
        <v>0.05872445365</v>
      </c>
      <c r="AC3468" s="29" t="str">
        <f t="array" ref="AC3468">INDEX('RESUMO - LOTES E VMA'!$L$3:$L$181,MATCH('LISTA DOS ITENS'!$D3468,'RESUMO - LOTES E VMA'!$A$3:$A$181,0))</f>
        <v>1% do Valor de Comparação do VMA</v>
      </c>
      <c r="AD3468" s="53" t="str">
        <f>VLOOKUP(Tabela1[[#This Row],[Índice]],[1]Planilha1!$A:$A,1,0)</f>
        <v>#ERROR!</v>
      </c>
    </row>
    <row r="3469" ht="15.75" customHeight="1">
      <c r="A3469" s="52">
        <v>262508.0</v>
      </c>
      <c r="B3469" s="53" t="s">
        <v>70</v>
      </c>
      <c r="C3469" s="53" t="s">
        <v>71</v>
      </c>
      <c r="D3469" s="22">
        <v>207570.0</v>
      </c>
      <c r="E3469" s="53" t="s">
        <v>119</v>
      </c>
      <c r="F3469" s="54">
        <v>1.0275629E7</v>
      </c>
      <c r="G3469" s="53" t="s">
        <v>2258</v>
      </c>
      <c r="H3469" s="55">
        <v>2101.0</v>
      </c>
      <c r="I3469" s="55"/>
      <c r="J3469" s="55" t="s">
        <v>126</v>
      </c>
      <c r="K3469" s="53" t="s">
        <v>73</v>
      </c>
      <c r="L3469" s="53"/>
      <c r="M3469" s="53">
        <v>8.0</v>
      </c>
      <c r="N3469" s="53" t="s">
        <v>52</v>
      </c>
      <c r="O3469" s="25">
        <v>145.5</v>
      </c>
      <c r="P3469" s="25">
        <f>'LISTA DOS ITENS'!$O3469*'LISTA DOS ITENS'!$M3469</f>
        <v>1164</v>
      </c>
      <c r="Q3469" s="25">
        <v>771.38</v>
      </c>
      <c r="R3469" s="25">
        <f>'LISTA DOS ITENS'!$Q3469*'LISTA DOS ITENS'!$M3469</f>
        <v>6171.04</v>
      </c>
      <c r="S3469" s="56">
        <f>IF('LISTA DOS ITENS'!$P3469&gt;'LISTA DOS ITENS'!$R3469,'LISTA DOS ITENS'!$P3469,'LISTA DOS ITENS'!$R3469)</f>
        <v>6171.04</v>
      </c>
      <c r="T3469" s="25">
        <v>47.091646861540966</v>
      </c>
      <c r="U3469" s="25">
        <f>'LISTA DOS ITENS'!$T3469*'LISTA DOS ITENS'!$M3469</f>
        <v>376.7331749</v>
      </c>
      <c r="V3469" s="56">
        <f t="array" ref="V3469">INDEX('RESUMO - LOTES E VMA'!$F$3:$F$181,MATCH('LISTA DOS ITENS'!$D3469,'RESUMO - LOTES E VMA'!$A$3:$A$181,0))</f>
        <v>21155.93485</v>
      </c>
      <c r="W3469" s="57">
        <f>'LISTA DOS ITENS'!$U3469/'LISTA DOS ITENS'!$V3469</f>
        <v>0.01780744635</v>
      </c>
      <c r="X3469" s="53" t="s">
        <v>53</v>
      </c>
      <c r="Y3469" s="53" t="s">
        <v>290</v>
      </c>
      <c r="Z3469" s="58" t="str">
        <f>'LISTA DOS ITENS'!$F3469&amp;"-"&amp;'LISTA DOS ITENS'!$H3469&amp;"-"&amp;'LISTA DOS ITENS'!$J3469&amp;"-"&amp;'LISTA DOS ITENS'!$K3469&amp;"-"&amp;'LISTA DOS ITENS'!$I3469</f>
        <v>10275629-2101-0026-CONS/NAC-</v>
      </c>
      <c r="AA3469" s="59" t="str">
        <f t="array" ref="AA3469">INDEX('RESUMO - LOTES E VMA'!$M$3:$M$181,MATCH('LISTA DOS ITENS'!$D3469,'RESUMO - LOTES E VMA'!$A$3:$A$181,0))</f>
        <v>Para Leilão</v>
      </c>
      <c r="AB3469" s="60">
        <f t="array" ref="AB3469">INDEX('RESUMO - LOTES E VMA'!$J$3:$J$181,MATCH('LISTA DOS ITENS'!$D3469,'RESUMO - LOTES E VMA'!$A$3:$A$181,0))</f>
        <v>0.05872445365</v>
      </c>
      <c r="AC3469" s="29" t="str">
        <f t="array" ref="AC3469">INDEX('RESUMO - LOTES E VMA'!$L$3:$L$181,MATCH('LISTA DOS ITENS'!$D3469,'RESUMO - LOTES E VMA'!$A$3:$A$181,0))</f>
        <v>1% do Valor de Comparação do VMA</v>
      </c>
      <c r="AD3469" s="53" t="str">
        <f>VLOOKUP(Tabela1[[#This Row],[Índice]],[1]Planilha1!$A:$A,1,0)</f>
        <v>#ERROR!</v>
      </c>
    </row>
    <row r="3470" ht="15.75" customHeight="1">
      <c r="A3470" s="52">
        <v>262509.0</v>
      </c>
      <c r="B3470" s="53" t="s">
        <v>70</v>
      </c>
      <c r="C3470" s="53" t="s">
        <v>71</v>
      </c>
      <c r="D3470" s="22">
        <v>207570.0</v>
      </c>
      <c r="E3470" s="53" t="s">
        <v>119</v>
      </c>
      <c r="F3470" s="54">
        <v>1.0275629E7</v>
      </c>
      <c r="G3470" s="53" t="s">
        <v>2258</v>
      </c>
      <c r="H3470" s="55">
        <v>2101.0</v>
      </c>
      <c r="I3470" s="55" t="s">
        <v>81</v>
      </c>
      <c r="J3470" s="55" t="s">
        <v>126</v>
      </c>
      <c r="K3470" s="53" t="s">
        <v>73</v>
      </c>
      <c r="L3470" s="53"/>
      <c r="M3470" s="53">
        <v>17.0</v>
      </c>
      <c r="N3470" s="53" t="s">
        <v>52</v>
      </c>
      <c r="O3470" s="25">
        <v>247.52352941176468</v>
      </c>
      <c r="P3470" s="25">
        <f>'LISTA DOS ITENS'!$O3470*'LISTA DOS ITENS'!$M3470</f>
        <v>4207.9</v>
      </c>
      <c r="Q3470" s="25">
        <v>771.38</v>
      </c>
      <c r="R3470" s="25">
        <f>'LISTA DOS ITENS'!$Q3470*'LISTA DOS ITENS'!$M3470</f>
        <v>13113.46</v>
      </c>
      <c r="S3470" s="56">
        <f>IF('LISTA DOS ITENS'!$P3470&gt;'LISTA DOS ITENS'!$R3470,'LISTA DOS ITENS'!$P3470,'LISTA DOS ITENS'!$R3470)</f>
        <v>13113.46</v>
      </c>
      <c r="T3470" s="25">
        <v>47.091646861540966</v>
      </c>
      <c r="U3470" s="25">
        <f>'LISTA DOS ITENS'!$T3470*'LISTA DOS ITENS'!$M3470</f>
        <v>800.5579966</v>
      </c>
      <c r="V3470" s="56">
        <f t="array" ref="V3470">INDEX('RESUMO - LOTES E VMA'!$F$3:$F$181,MATCH('LISTA DOS ITENS'!$D3470,'RESUMO - LOTES E VMA'!$A$3:$A$181,0))</f>
        <v>21155.93485</v>
      </c>
      <c r="W3470" s="57">
        <f>'LISTA DOS ITENS'!$U3470/'LISTA DOS ITENS'!$V3470</f>
        <v>0.0378408235</v>
      </c>
      <c r="X3470" s="53" t="s">
        <v>53</v>
      </c>
      <c r="Y3470" s="53" t="s">
        <v>290</v>
      </c>
      <c r="Z3470" s="58" t="str">
        <f>'LISTA DOS ITENS'!$F3470&amp;"-"&amp;'LISTA DOS ITENS'!$H3470&amp;"-"&amp;'LISTA DOS ITENS'!$J3470&amp;"-"&amp;'LISTA DOS ITENS'!$K3470&amp;"-"&amp;'LISTA DOS ITENS'!$I3470</f>
        <v>10275629-2101-0026-CONS/NAC-ED-1000-01.01</v>
      </c>
      <c r="AA3470" s="59" t="str">
        <f t="array" ref="AA3470">INDEX('RESUMO - LOTES E VMA'!$M$3:$M$181,MATCH('LISTA DOS ITENS'!$D3470,'RESUMO - LOTES E VMA'!$A$3:$A$181,0))</f>
        <v>Para Leilão</v>
      </c>
      <c r="AB3470" s="60">
        <f t="array" ref="AB3470">INDEX('RESUMO - LOTES E VMA'!$J$3:$J$181,MATCH('LISTA DOS ITENS'!$D3470,'RESUMO - LOTES E VMA'!$A$3:$A$181,0))</f>
        <v>0.05872445365</v>
      </c>
      <c r="AC3470" s="29" t="str">
        <f t="array" ref="AC3470">INDEX('RESUMO - LOTES E VMA'!$L$3:$L$181,MATCH('LISTA DOS ITENS'!$D3470,'RESUMO - LOTES E VMA'!$A$3:$A$181,0))</f>
        <v>1% do Valor de Comparação do VMA</v>
      </c>
      <c r="AD3470" s="53" t="str">
        <f>VLOOKUP(Tabela1[[#This Row],[Índice]],[1]Planilha1!$A:$A,1,0)</f>
        <v>#ERROR!</v>
      </c>
    </row>
    <row r="3471" ht="15.75" customHeight="1">
      <c r="A3471" s="52">
        <v>262510.0</v>
      </c>
      <c r="B3471" s="53" t="s">
        <v>70</v>
      </c>
      <c r="C3471" s="53" t="s">
        <v>71</v>
      </c>
      <c r="D3471" s="22">
        <v>207570.0</v>
      </c>
      <c r="E3471" s="53" t="s">
        <v>119</v>
      </c>
      <c r="F3471" s="54">
        <v>1.0304756E7</v>
      </c>
      <c r="G3471" s="53" t="s">
        <v>2261</v>
      </c>
      <c r="H3471" s="55">
        <v>2101.0</v>
      </c>
      <c r="I3471" s="55" t="s">
        <v>445</v>
      </c>
      <c r="J3471" s="55" t="s">
        <v>126</v>
      </c>
      <c r="K3471" s="53" t="s">
        <v>73</v>
      </c>
      <c r="L3471" s="53"/>
      <c r="M3471" s="53">
        <v>2.0</v>
      </c>
      <c r="N3471" s="53" t="s">
        <v>52</v>
      </c>
      <c r="O3471" s="25">
        <v>211.09</v>
      </c>
      <c r="P3471" s="25">
        <f>'LISTA DOS ITENS'!$O3471*'LISTA DOS ITENS'!$M3471</f>
        <v>422.18</v>
      </c>
      <c r="Q3471" s="25">
        <v>265.01</v>
      </c>
      <c r="R3471" s="25">
        <f>'LISTA DOS ITENS'!$Q3471*'LISTA DOS ITENS'!$M3471</f>
        <v>530.02</v>
      </c>
      <c r="S3471" s="56">
        <f>IF('LISTA DOS ITENS'!$P3471&gt;'LISTA DOS ITENS'!$R3471,'LISTA DOS ITENS'!$P3471,'LISTA DOS ITENS'!$R3471)</f>
        <v>530.02</v>
      </c>
      <c r="T3471" s="25">
        <v>16.17848185690188</v>
      </c>
      <c r="U3471" s="25">
        <f>'LISTA DOS ITENS'!$T3471*'LISTA DOS ITENS'!$M3471</f>
        <v>32.35696371</v>
      </c>
      <c r="V3471" s="56">
        <f t="array" ref="V3471">INDEX('RESUMO - LOTES E VMA'!$F$3:$F$181,MATCH('LISTA DOS ITENS'!$D3471,'RESUMO - LOTES E VMA'!$A$3:$A$181,0))</f>
        <v>21155.93485</v>
      </c>
      <c r="W3471" s="57">
        <f>'LISTA DOS ITENS'!$U3471/'LISTA DOS ITENS'!$V3471</f>
        <v>0.001529450906</v>
      </c>
      <c r="X3471" s="53" t="s">
        <v>53</v>
      </c>
      <c r="Y3471" s="53" t="s">
        <v>290</v>
      </c>
      <c r="Z3471" s="58" t="str">
        <f>'LISTA DOS ITENS'!$F3471&amp;"-"&amp;'LISTA DOS ITENS'!$H3471&amp;"-"&amp;'LISTA DOS ITENS'!$J3471&amp;"-"&amp;'LISTA DOS ITENS'!$K3471&amp;"-"&amp;'LISTA DOS ITENS'!$I3471</f>
        <v>10304756-2101-0026-CONS/NAC-OP-3516-19-902-MRP</v>
      </c>
      <c r="AA3471" s="59" t="str">
        <f t="array" ref="AA3471">INDEX('RESUMO - LOTES E VMA'!$M$3:$M$181,MATCH('LISTA DOS ITENS'!$D3471,'RESUMO - LOTES E VMA'!$A$3:$A$181,0))</f>
        <v>Para Leilão</v>
      </c>
      <c r="AB3471" s="60">
        <f t="array" ref="AB3471">INDEX('RESUMO - LOTES E VMA'!$J$3:$J$181,MATCH('LISTA DOS ITENS'!$D3471,'RESUMO - LOTES E VMA'!$A$3:$A$181,0))</f>
        <v>0.05872445365</v>
      </c>
      <c r="AC3471" s="29" t="str">
        <f t="array" ref="AC3471">INDEX('RESUMO - LOTES E VMA'!$L$3:$L$181,MATCH('LISTA DOS ITENS'!$D3471,'RESUMO - LOTES E VMA'!$A$3:$A$181,0))</f>
        <v>1% do Valor de Comparação do VMA</v>
      </c>
      <c r="AD3471" s="53" t="str">
        <f>VLOOKUP(Tabela1[[#This Row],[Índice]],[1]Planilha1!$A:$A,1,0)</f>
        <v>#ERROR!</v>
      </c>
    </row>
    <row r="3472" ht="15.75" customHeight="1">
      <c r="A3472" s="52">
        <v>262511.0</v>
      </c>
      <c r="B3472" s="53" t="s">
        <v>70</v>
      </c>
      <c r="C3472" s="53" t="s">
        <v>71</v>
      </c>
      <c r="D3472" s="22">
        <v>207570.0</v>
      </c>
      <c r="E3472" s="53" t="s">
        <v>119</v>
      </c>
      <c r="F3472" s="54">
        <v>1.0315221E7</v>
      </c>
      <c r="G3472" s="53" t="s">
        <v>2262</v>
      </c>
      <c r="H3472" s="55">
        <v>2101.0</v>
      </c>
      <c r="I3472" s="55" t="s">
        <v>81</v>
      </c>
      <c r="J3472" s="55" t="s">
        <v>126</v>
      </c>
      <c r="K3472" s="53" t="s">
        <v>80</v>
      </c>
      <c r="L3472" s="53"/>
      <c r="M3472" s="53">
        <v>2.0</v>
      </c>
      <c r="N3472" s="53" t="s">
        <v>52</v>
      </c>
      <c r="O3472" s="25">
        <v>31.26</v>
      </c>
      <c r="P3472" s="25">
        <f>'LISTA DOS ITENS'!$O3472*'LISTA DOS ITENS'!$M3472</f>
        <v>62.52</v>
      </c>
      <c r="Q3472" s="25">
        <v>34.13</v>
      </c>
      <c r="R3472" s="25">
        <f>'LISTA DOS ITENS'!$Q3472*'LISTA DOS ITENS'!$M3472</f>
        <v>68.26</v>
      </c>
      <c r="S3472" s="56">
        <f>IF('LISTA DOS ITENS'!$P3472&gt;'LISTA DOS ITENS'!$R3472,'LISTA DOS ITENS'!$P3472,'LISTA DOS ITENS'!$R3472)</f>
        <v>68.26</v>
      </c>
      <c r="T3472" s="25">
        <v>2.083587735466817</v>
      </c>
      <c r="U3472" s="25">
        <f>'LISTA DOS ITENS'!$T3472*'LISTA DOS ITENS'!$M3472</f>
        <v>4.167175471</v>
      </c>
      <c r="V3472" s="56">
        <f t="array" ref="V3472">INDEX('RESUMO - LOTES E VMA'!$F$3:$F$181,MATCH('LISTA DOS ITENS'!$D3472,'RESUMO - LOTES E VMA'!$A$3:$A$181,0))</f>
        <v>21155.93485</v>
      </c>
      <c r="W3472" s="57">
        <f>'LISTA DOS ITENS'!$U3472/'LISTA DOS ITENS'!$V3472</f>
        <v>0.0001969743006</v>
      </c>
      <c r="X3472" s="53" t="s">
        <v>53</v>
      </c>
      <c r="Y3472" s="53" t="s">
        <v>290</v>
      </c>
      <c r="Z3472" s="58" t="str">
        <f>'LISTA DOS ITENS'!$F3472&amp;"-"&amp;'LISTA DOS ITENS'!$H3472&amp;"-"&amp;'LISTA DOS ITENS'!$J3472&amp;"-"&amp;'LISTA DOS ITENS'!$K3472&amp;"-"&amp;'LISTA DOS ITENS'!$I3472</f>
        <v>10315221-2101-0026-IMOB/NAC-ED-1000-01.01</v>
      </c>
      <c r="AA3472" s="59" t="str">
        <f t="array" ref="AA3472">INDEX('RESUMO - LOTES E VMA'!$M$3:$M$181,MATCH('LISTA DOS ITENS'!$D3472,'RESUMO - LOTES E VMA'!$A$3:$A$181,0))</f>
        <v>Para Leilão</v>
      </c>
      <c r="AB3472" s="60">
        <f t="array" ref="AB3472">INDEX('RESUMO - LOTES E VMA'!$J$3:$J$181,MATCH('LISTA DOS ITENS'!$D3472,'RESUMO - LOTES E VMA'!$A$3:$A$181,0))</f>
        <v>0.05872445365</v>
      </c>
      <c r="AC3472" s="29" t="str">
        <f t="array" ref="AC3472">INDEX('RESUMO - LOTES E VMA'!$L$3:$L$181,MATCH('LISTA DOS ITENS'!$D3472,'RESUMO - LOTES E VMA'!$A$3:$A$181,0))</f>
        <v>1% do Valor de Comparação do VMA</v>
      </c>
      <c r="AD3472" s="53" t="str">
        <f>VLOOKUP(Tabela1[[#This Row],[Índice]],[1]Planilha1!$A:$A,1,0)</f>
        <v>#ERROR!</v>
      </c>
    </row>
    <row r="3473" ht="15.75" customHeight="1">
      <c r="A3473" s="52">
        <v>262512.0</v>
      </c>
      <c r="B3473" s="53" t="s">
        <v>70</v>
      </c>
      <c r="C3473" s="53" t="s">
        <v>71</v>
      </c>
      <c r="D3473" s="22">
        <v>207570.0</v>
      </c>
      <c r="E3473" s="53" t="s">
        <v>119</v>
      </c>
      <c r="F3473" s="54">
        <v>1.0323703E7</v>
      </c>
      <c r="G3473" s="53" t="s">
        <v>2263</v>
      </c>
      <c r="H3473" s="55">
        <v>2101.0</v>
      </c>
      <c r="I3473" s="55"/>
      <c r="J3473" s="55" t="s">
        <v>126</v>
      </c>
      <c r="K3473" s="53" t="s">
        <v>73</v>
      </c>
      <c r="L3473" s="53"/>
      <c r="M3473" s="53">
        <v>1.0</v>
      </c>
      <c r="N3473" s="53" t="s">
        <v>52</v>
      </c>
      <c r="O3473" s="25">
        <v>345.06</v>
      </c>
      <c r="P3473" s="25">
        <f>'LISTA DOS ITENS'!$O3473*'LISTA DOS ITENS'!$M3473</f>
        <v>345.06</v>
      </c>
      <c r="Q3473" s="25">
        <v>345.06</v>
      </c>
      <c r="R3473" s="25">
        <f>'LISTA DOS ITENS'!$Q3473*'LISTA DOS ITENS'!$M3473</f>
        <v>345.06</v>
      </c>
      <c r="S3473" s="56">
        <f>IF('LISTA DOS ITENS'!$P3473&gt;'LISTA DOS ITENS'!$R3473,'LISTA DOS ITENS'!$P3473,'LISTA DOS ITENS'!$R3473)</f>
        <v>345.06</v>
      </c>
      <c r="T3473" s="25">
        <v>21.065419982425425</v>
      </c>
      <c r="U3473" s="25">
        <f>'LISTA DOS ITENS'!$T3473*'LISTA DOS ITENS'!$M3473</f>
        <v>21.06541998</v>
      </c>
      <c r="V3473" s="56">
        <f t="array" ref="V3473">INDEX('RESUMO - LOTES E VMA'!$F$3:$F$181,MATCH('LISTA DOS ITENS'!$D3473,'RESUMO - LOTES E VMA'!$A$3:$A$181,0))</f>
        <v>21155.93485</v>
      </c>
      <c r="W3473" s="57">
        <f>'LISTA DOS ITENS'!$U3473/'LISTA DOS ITENS'!$V3473</f>
        <v>0.0009957215378</v>
      </c>
      <c r="X3473" s="53" t="s">
        <v>53</v>
      </c>
      <c r="Y3473" s="53" t="s">
        <v>290</v>
      </c>
      <c r="Z3473" s="58" t="str">
        <f>'LISTA DOS ITENS'!$F3473&amp;"-"&amp;'LISTA DOS ITENS'!$H3473&amp;"-"&amp;'LISTA DOS ITENS'!$J3473&amp;"-"&amp;'LISTA DOS ITENS'!$K3473&amp;"-"&amp;'LISTA DOS ITENS'!$I3473</f>
        <v>10323703-2101-0026-CONS/NAC-</v>
      </c>
      <c r="AA3473" s="59" t="str">
        <f t="array" ref="AA3473">INDEX('RESUMO - LOTES E VMA'!$M$3:$M$181,MATCH('LISTA DOS ITENS'!$D3473,'RESUMO - LOTES E VMA'!$A$3:$A$181,0))</f>
        <v>Para Leilão</v>
      </c>
      <c r="AB3473" s="60">
        <f t="array" ref="AB3473">INDEX('RESUMO - LOTES E VMA'!$J$3:$J$181,MATCH('LISTA DOS ITENS'!$D3473,'RESUMO - LOTES E VMA'!$A$3:$A$181,0))</f>
        <v>0.05872445365</v>
      </c>
      <c r="AC3473" s="29" t="str">
        <f t="array" ref="AC3473">INDEX('RESUMO - LOTES E VMA'!$L$3:$L$181,MATCH('LISTA DOS ITENS'!$D3473,'RESUMO - LOTES E VMA'!$A$3:$A$181,0))</f>
        <v>1% do Valor de Comparação do VMA</v>
      </c>
      <c r="AD3473" s="53" t="str">
        <f>VLOOKUP(Tabela1[[#This Row],[Índice]],[1]Planilha1!$A:$A,1,0)</f>
        <v>#ERROR!</v>
      </c>
    </row>
    <row r="3474" ht="15.75" customHeight="1">
      <c r="A3474" s="52">
        <v>262513.0</v>
      </c>
      <c r="B3474" s="53" t="s">
        <v>70</v>
      </c>
      <c r="C3474" s="53" t="s">
        <v>71</v>
      </c>
      <c r="D3474" s="22">
        <v>207570.0</v>
      </c>
      <c r="E3474" s="53" t="s">
        <v>119</v>
      </c>
      <c r="F3474" s="54">
        <v>1.0327091E7</v>
      </c>
      <c r="G3474" s="53" t="s">
        <v>2250</v>
      </c>
      <c r="H3474" s="55">
        <v>2101.0</v>
      </c>
      <c r="I3474" s="55"/>
      <c r="J3474" s="55" t="s">
        <v>126</v>
      </c>
      <c r="K3474" s="53" t="s">
        <v>160</v>
      </c>
      <c r="L3474" s="53"/>
      <c r="M3474" s="53">
        <v>1.0</v>
      </c>
      <c r="N3474" s="53" t="s">
        <v>52</v>
      </c>
      <c r="O3474" s="25">
        <v>33.07</v>
      </c>
      <c r="P3474" s="25">
        <f>'LISTA DOS ITENS'!$O3474*'LISTA DOS ITENS'!$M3474</f>
        <v>33.07</v>
      </c>
      <c r="Q3474" s="25">
        <v>105.82</v>
      </c>
      <c r="R3474" s="25">
        <f>'LISTA DOS ITENS'!$Q3474*'LISTA DOS ITENS'!$M3474</f>
        <v>105.82</v>
      </c>
      <c r="S3474" s="56">
        <f>IF('LISTA DOS ITENS'!$P3474&gt;'LISTA DOS ITENS'!$R3474,'LISTA DOS ITENS'!$P3474,'LISTA DOS ITENS'!$R3474)</f>
        <v>105.82</v>
      </c>
      <c r="T3474" s="25">
        <v>6.460159805657736</v>
      </c>
      <c r="U3474" s="25">
        <f>'LISTA DOS ITENS'!$T3474*'LISTA DOS ITENS'!$M3474</f>
        <v>6.460159806</v>
      </c>
      <c r="V3474" s="56">
        <f t="array" ref="V3474">INDEX('RESUMO - LOTES E VMA'!$F$3:$F$181,MATCH('LISTA DOS ITENS'!$D3474,'RESUMO - LOTES E VMA'!$A$3:$A$181,0))</f>
        <v>21155.93485</v>
      </c>
      <c r="W3474" s="57">
        <f>'LISTA DOS ITENS'!$U3474/'LISTA DOS ITENS'!$V3474</f>
        <v>0.000305359222</v>
      </c>
      <c r="X3474" s="53" t="s">
        <v>53</v>
      </c>
      <c r="Y3474" s="53" t="s">
        <v>290</v>
      </c>
      <c r="Z3474" s="58" t="str">
        <f>'LISTA DOS ITENS'!$F3474&amp;"-"&amp;'LISTA DOS ITENS'!$H3474&amp;"-"&amp;'LISTA DOS ITENS'!$J3474&amp;"-"&amp;'LISTA DOS ITENS'!$K3474&amp;"-"&amp;'LISTA DOS ITENS'!$I3474</f>
        <v>10327091-2101-0026-CONS/IMP-</v>
      </c>
      <c r="AA3474" s="59" t="str">
        <f t="array" ref="AA3474">INDEX('RESUMO - LOTES E VMA'!$M$3:$M$181,MATCH('LISTA DOS ITENS'!$D3474,'RESUMO - LOTES E VMA'!$A$3:$A$181,0))</f>
        <v>Para Leilão</v>
      </c>
      <c r="AB3474" s="60">
        <f t="array" ref="AB3474">INDEX('RESUMO - LOTES E VMA'!$J$3:$J$181,MATCH('LISTA DOS ITENS'!$D3474,'RESUMO - LOTES E VMA'!$A$3:$A$181,0))</f>
        <v>0.05872445365</v>
      </c>
      <c r="AC3474" s="29" t="str">
        <f t="array" ref="AC3474">INDEX('RESUMO - LOTES E VMA'!$L$3:$L$181,MATCH('LISTA DOS ITENS'!$D3474,'RESUMO - LOTES E VMA'!$A$3:$A$181,0))</f>
        <v>1% do Valor de Comparação do VMA</v>
      </c>
      <c r="AD3474" s="53" t="str">
        <f>VLOOKUP(Tabela1[[#This Row],[Índice]],[1]Planilha1!$A:$A,1,0)</f>
        <v>#ERROR!</v>
      </c>
    </row>
    <row r="3475" ht="15.75" customHeight="1">
      <c r="A3475" s="52">
        <v>262514.0</v>
      </c>
      <c r="B3475" s="53" t="s">
        <v>70</v>
      </c>
      <c r="C3475" s="53" t="s">
        <v>71</v>
      </c>
      <c r="D3475" s="22">
        <v>207570.0</v>
      </c>
      <c r="E3475" s="53" t="s">
        <v>119</v>
      </c>
      <c r="F3475" s="54">
        <v>1.0327091E7</v>
      </c>
      <c r="G3475" s="53" t="s">
        <v>2250</v>
      </c>
      <c r="H3475" s="55">
        <v>2101.0</v>
      </c>
      <c r="I3475" s="55" t="s">
        <v>130</v>
      </c>
      <c r="J3475" s="55" t="s">
        <v>126</v>
      </c>
      <c r="K3475" s="53" t="s">
        <v>160</v>
      </c>
      <c r="L3475" s="53"/>
      <c r="M3475" s="53">
        <v>2.0</v>
      </c>
      <c r="N3475" s="53" t="s">
        <v>52</v>
      </c>
      <c r="O3475" s="25">
        <v>33.07</v>
      </c>
      <c r="P3475" s="25">
        <f>'LISTA DOS ITENS'!$O3475*'LISTA DOS ITENS'!$M3475</f>
        <v>66.14</v>
      </c>
      <c r="Q3475" s="25">
        <v>105.82</v>
      </c>
      <c r="R3475" s="25">
        <f>'LISTA DOS ITENS'!$Q3475*'LISTA DOS ITENS'!$M3475</f>
        <v>211.64</v>
      </c>
      <c r="S3475" s="56">
        <f>IF('LISTA DOS ITENS'!$P3475&gt;'LISTA DOS ITENS'!$R3475,'LISTA DOS ITENS'!$P3475,'LISTA DOS ITENS'!$R3475)</f>
        <v>211.64</v>
      </c>
      <c r="T3475" s="25">
        <v>6.460159805657736</v>
      </c>
      <c r="U3475" s="25">
        <f>'LISTA DOS ITENS'!$T3475*'LISTA DOS ITENS'!$M3475</f>
        <v>12.92031961</v>
      </c>
      <c r="V3475" s="56">
        <f t="array" ref="V3475">INDEX('RESUMO - LOTES E VMA'!$F$3:$F$181,MATCH('LISTA DOS ITENS'!$D3475,'RESUMO - LOTES E VMA'!$A$3:$A$181,0))</f>
        <v>21155.93485</v>
      </c>
      <c r="W3475" s="57">
        <f>'LISTA DOS ITENS'!$U3475/'LISTA DOS ITENS'!$V3475</f>
        <v>0.0006107184439</v>
      </c>
      <c r="X3475" s="53" t="s">
        <v>53</v>
      </c>
      <c r="Y3475" s="53" t="s">
        <v>290</v>
      </c>
      <c r="Z3475" s="58" t="str">
        <f>'LISTA DOS ITENS'!$F3475&amp;"-"&amp;'LISTA DOS ITENS'!$H3475&amp;"-"&amp;'LISTA DOS ITENS'!$J3475&amp;"-"&amp;'LISTA DOS ITENS'!$K3475&amp;"-"&amp;'LISTA DOS ITENS'!$I3475</f>
        <v>10327091-2101-0026-CONS/IMP-ED-1000-01.02</v>
      </c>
      <c r="AA3475" s="59" t="str">
        <f t="array" ref="AA3475">INDEX('RESUMO - LOTES E VMA'!$M$3:$M$181,MATCH('LISTA DOS ITENS'!$D3475,'RESUMO - LOTES E VMA'!$A$3:$A$181,0))</f>
        <v>Para Leilão</v>
      </c>
      <c r="AB3475" s="60">
        <f t="array" ref="AB3475">INDEX('RESUMO - LOTES E VMA'!$J$3:$J$181,MATCH('LISTA DOS ITENS'!$D3475,'RESUMO - LOTES E VMA'!$A$3:$A$181,0))</f>
        <v>0.05872445365</v>
      </c>
      <c r="AC3475" s="29" t="str">
        <f t="array" ref="AC3475">INDEX('RESUMO - LOTES E VMA'!$L$3:$L$181,MATCH('LISTA DOS ITENS'!$D3475,'RESUMO - LOTES E VMA'!$A$3:$A$181,0))</f>
        <v>1% do Valor de Comparação do VMA</v>
      </c>
      <c r="AD3475" s="53" t="str">
        <f>VLOOKUP(Tabela1[[#This Row],[Índice]],[1]Planilha1!$A:$A,1,0)</f>
        <v>#ERROR!</v>
      </c>
    </row>
    <row r="3476" ht="15.75" customHeight="1">
      <c r="A3476" s="52">
        <v>262515.0</v>
      </c>
      <c r="B3476" s="53" t="s">
        <v>70</v>
      </c>
      <c r="C3476" s="53" t="s">
        <v>71</v>
      </c>
      <c r="D3476" s="22">
        <v>207570.0</v>
      </c>
      <c r="E3476" s="53" t="s">
        <v>119</v>
      </c>
      <c r="F3476" s="54">
        <v>1.0327091E7</v>
      </c>
      <c r="G3476" s="53" t="s">
        <v>2250</v>
      </c>
      <c r="H3476" s="55">
        <v>2101.0</v>
      </c>
      <c r="I3476" s="55"/>
      <c r="J3476" s="55" t="s">
        <v>126</v>
      </c>
      <c r="K3476" s="53" t="s">
        <v>73</v>
      </c>
      <c r="L3476" s="53"/>
      <c r="M3476" s="53">
        <v>17.0</v>
      </c>
      <c r="N3476" s="53" t="s">
        <v>52</v>
      </c>
      <c r="O3476" s="25">
        <v>1.0</v>
      </c>
      <c r="P3476" s="25">
        <f>'LISTA DOS ITENS'!$O3476*'LISTA DOS ITENS'!$M3476</f>
        <v>17</v>
      </c>
      <c r="Q3476" s="25">
        <v>105.82</v>
      </c>
      <c r="R3476" s="25">
        <f>'LISTA DOS ITENS'!$Q3476*'LISTA DOS ITENS'!$M3476</f>
        <v>1798.94</v>
      </c>
      <c r="S3476" s="56">
        <f>IF('LISTA DOS ITENS'!$P3476&gt;'LISTA DOS ITENS'!$R3476,'LISTA DOS ITENS'!$P3476,'LISTA DOS ITENS'!$R3476)</f>
        <v>1798.94</v>
      </c>
      <c r="T3476" s="25">
        <v>6.460159805657736</v>
      </c>
      <c r="U3476" s="25">
        <f>'LISTA DOS ITENS'!$T3476*'LISTA DOS ITENS'!$M3476</f>
        <v>109.8227167</v>
      </c>
      <c r="V3476" s="56">
        <f t="array" ref="V3476">INDEX('RESUMO - LOTES E VMA'!$F$3:$F$181,MATCH('LISTA DOS ITENS'!$D3476,'RESUMO - LOTES E VMA'!$A$3:$A$181,0))</f>
        <v>21155.93485</v>
      </c>
      <c r="W3476" s="57">
        <f>'LISTA DOS ITENS'!$U3476/'LISTA DOS ITENS'!$V3476</f>
        <v>0.005191106773</v>
      </c>
      <c r="X3476" s="53" t="s">
        <v>53</v>
      </c>
      <c r="Y3476" s="53" t="s">
        <v>290</v>
      </c>
      <c r="Z3476" s="58" t="str">
        <f>'LISTA DOS ITENS'!$F3476&amp;"-"&amp;'LISTA DOS ITENS'!$H3476&amp;"-"&amp;'LISTA DOS ITENS'!$J3476&amp;"-"&amp;'LISTA DOS ITENS'!$K3476&amp;"-"&amp;'LISTA DOS ITENS'!$I3476</f>
        <v>10327091-2101-0026-CONS/NAC-</v>
      </c>
      <c r="AA3476" s="59" t="str">
        <f t="array" ref="AA3476">INDEX('RESUMO - LOTES E VMA'!$M$3:$M$181,MATCH('LISTA DOS ITENS'!$D3476,'RESUMO - LOTES E VMA'!$A$3:$A$181,0))</f>
        <v>Para Leilão</v>
      </c>
      <c r="AB3476" s="60">
        <f t="array" ref="AB3476">INDEX('RESUMO - LOTES E VMA'!$J$3:$J$181,MATCH('LISTA DOS ITENS'!$D3476,'RESUMO - LOTES E VMA'!$A$3:$A$181,0))</f>
        <v>0.05872445365</v>
      </c>
      <c r="AC3476" s="29" t="str">
        <f t="array" ref="AC3476">INDEX('RESUMO - LOTES E VMA'!$L$3:$L$181,MATCH('LISTA DOS ITENS'!$D3476,'RESUMO - LOTES E VMA'!$A$3:$A$181,0))</f>
        <v>1% do Valor de Comparação do VMA</v>
      </c>
      <c r="AD3476" s="53" t="str">
        <f>VLOOKUP(Tabela1[[#This Row],[Índice]],[1]Planilha1!$A:$A,1,0)</f>
        <v>#ERROR!</v>
      </c>
    </row>
    <row r="3477" ht="15.75" customHeight="1">
      <c r="A3477" s="52">
        <v>262516.0</v>
      </c>
      <c r="B3477" s="53" t="s">
        <v>70</v>
      </c>
      <c r="C3477" s="53" t="s">
        <v>71</v>
      </c>
      <c r="D3477" s="22">
        <v>207570.0</v>
      </c>
      <c r="E3477" s="53" t="s">
        <v>119</v>
      </c>
      <c r="F3477" s="54">
        <v>1.0327091E7</v>
      </c>
      <c r="G3477" s="53" t="s">
        <v>2250</v>
      </c>
      <c r="H3477" s="55">
        <v>2101.0</v>
      </c>
      <c r="I3477" s="55" t="s">
        <v>130</v>
      </c>
      <c r="J3477" s="55" t="s">
        <v>126</v>
      </c>
      <c r="K3477" s="53" t="s">
        <v>73</v>
      </c>
      <c r="L3477" s="53"/>
      <c r="M3477" s="53">
        <v>2.0</v>
      </c>
      <c r="N3477" s="53" t="s">
        <v>52</v>
      </c>
      <c r="O3477" s="25">
        <v>1.0</v>
      </c>
      <c r="P3477" s="25">
        <f>'LISTA DOS ITENS'!$O3477*'LISTA DOS ITENS'!$M3477</f>
        <v>2</v>
      </c>
      <c r="Q3477" s="25">
        <v>105.82</v>
      </c>
      <c r="R3477" s="25">
        <f>'LISTA DOS ITENS'!$Q3477*'LISTA DOS ITENS'!$M3477</f>
        <v>211.64</v>
      </c>
      <c r="S3477" s="56">
        <f>IF('LISTA DOS ITENS'!$P3477&gt;'LISTA DOS ITENS'!$R3477,'LISTA DOS ITENS'!$P3477,'LISTA DOS ITENS'!$R3477)</f>
        <v>211.64</v>
      </c>
      <c r="T3477" s="25">
        <v>6.460159805657736</v>
      </c>
      <c r="U3477" s="25">
        <f>'LISTA DOS ITENS'!$T3477*'LISTA DOS ITENS'!$M3477</f>
        <v>12.92031961</v>
      </c>
      <c r="V3477" s="56">
        <f t="array" ref="V3477">INDEX('RESUMO - LOTES E VMA'!$F$3:$F$181,MATCH('LISTA DOS ITENS'!$D3477,'RESUMO - LOTES E VMA'!$A$3:$A$181,0))</f>
        <v>21155.93485</v>
      </c>
      <c r="W3477" s="57">
        <f>'LISTA DOS ITENS'!$U3477/'LISTA DOS ITENS'!$V3477</f>
        <v>0.0006107184439</v>
      </c>
      <c r="X3477" s="53" t="s">
        <v>53</v>
      </c>
      <c r="Y3477" s="53" t="s">
        <v>290</v>
      </c>
      <c r="Z3477" s="58" t="str">
        <f>'LISTA DOS ITENS'!$F3477&amp;"-"&amp;'LISTA DOS ITENS'!$H3477&amp;"-"&amp;'LISTA DOS ITENS'!$J3477&amp;"-"&amp;'LISTA DOS ITENS'!$K3477&amp;"-"&amp;'LISTA DOS ITENS'!$I3477</f>
        <v>10327091-2101-0026-CONS/NAC-ED-1000-01.02</v>
      </c>
      <c r="AA3477" s="59" t="str">
        <f t="array" ref="AA3477">INDEX('RESUMO - LOTES E VMA'!$M$3:$M$181,MATCH('LISTA DOS ITENS'!$D3477,'RESUMO - LOTES E VMA'!$A$3:$A$181,0))</f>
        <v>Para Leilão</v>
      </c>
      <c r="AB3477" s="60">
        <f t="array" ref="AB3477">INDEX('RESUMO - LOTES E VMA'!$J$3:$J$181,MATCH('LISTA DOS ITENS'!$D3477,'RESUMO - LOTES E VMA'!$A$3:$A$181,0))</f>
        <v>0.05872445365</v>
      </c>
      <c r="AC3477" s="29" t="str">
        <f t="array" ref="AC3477">INDEX('RESUMO - LOTES E VMA'!$L$3:$L$181,MATCH('LISTA DOS ITENS'!$D3477,'RESUMO - LOTES E VMA'!$A$3:$A$181,0))</f>
        <v>1% do Valor de Comparação do VMA</v>
      </c>
      <c r="AD3477" s="53" t="str">
        <f>VLOOKUP(Tabela1[[#This Row],[Índice]],[1]Planilha1!$A:$A,1,0)</f>
        <v>#ERROR!</v>
      </c>
    </row>
    <row r="3478" ht="15.75" customHeight="1">
      <c r="A3478" s="52">
        <v>262517.0</v>
      </c>
      <c r="B3478" s="53" t="s">
        <v>70</v>
      </c>
      <c r="C3478" s="53" t="s">
        <v>71</v>
      </c>
      <c r="D3478" s="22">
        <v>207570.0</v>
      </c>
      <c r="E3478" s="53" t="s">
        <v>119</v>
      </c>
      <c r="F3478" s="54">
        <v>1.0327091E7</v>
      </c>
      <c r="G3478" s="53" t="s">
        <v>2250</v>
      </c>
      <c r="H3478" s="55">
        <v>2101.0</v>
      </c>
      <c r="I3478" s="55"/>
      <c r="J3478" s="55" t="s">
        <v>126</v>
      </c>
      <c r="K3478" s="53" t="s">
        <v>125</v>
      </c>
      <c r="L3478" s="53"/>
      <c r="M3478" s="53">
        <v>33.0</v>
      </c>
      <c r="N3478" s="53" t="s">
        <v>52</v>
      </c>
      <c r="O3478" s="25">
        <v>78.99424242424243</v>
      </c>
      <c r="P3478" s="25">
        <f>'LISTA DOS ITENS'!$O3478*'LISTA DOS ITENS'!$M3478</f>
        <v>2606.81</v>
      </c>
      <c r="Q3478" s="25">
        <v>105.82</v>
      </c>
      <c r="R3478" s="25">
        <f>'LISTA DOS ITENS'!$Q3478*'LISTA DOS ITENS'!$M3478</f>
        <v>3492.06</v>
      </c>
      <c r="S3478" s="56">
        <f>IF('LISTA DOS ITENS'!$P3478&gt;'LISTA DOS ITENS'!$R3478,'LISTA DOS ITENS'!$P3478,'LISTA DOS ITENS'!$R3478)</f>
        <v>3492.06</v>
      </c>
      <c r="T3478" s="25">
        <v>6.460159805657736</v>
      </c>
      <c r="U3478" s="25">
        <f>'LISTA DOS ITENS'!$T3478*'LISTA DOS ITENS'!$M3478</f>
        <v>213.1852736</v>
      </c>
      <c r="V3478" s="56">
        <f t="array" ref="V3478">INDEX('RESUMO - LOTES E VMA'!$F$3:$F$181,MATCH('LISTA DOS ITENS'!$D3478,'RESUMO - LOTES E VMA'!$A$3:$A$181,0))</f>
        <v>21155.93485</v>
      </c>
      <c r="W3478" s="57">
        <f>'LISTA DOS ITENS'!$U3478/'LISTA DOS ITENS'!$V3478</f>
        <v>0.01007685432</v>
      </c>
      <c r="X3478" s="53" t="s">
        <v>53</v>
      </c>
      <c r="Y3478" s="53" t="s">
        <v>290</v>
      </c>
      <c r="Z3478" s="58" t="str">
        <f>'LISTA DOS ITENS'!$F3478&amp;"-"&amp;'LISTA DOS ITENS'!$H3478&amp;"-"&amp;'LISTA DOS ITENS'!$J3478&amp;"-"&amp;'LISTA DOS ITENS'!$K3478&amp;"-"&amp;'LISTA DOS ITENS'!$I3478</f>
        <v>10327091-2101-0026-PAR/NAC-</v>
      </c>
      <c r="AA3478" s="59" t="str">
        <f t="array" ref="AA3478">INDEX('RESUMO - LOTES E VMA'!$M$3:$M$181,MATCH('LISTA DOS ITENS'!$D3478,'RESUMO - LOTES E VMA'!$A$3:$A$181,0))</f>
        <v>Para Leilão</v>
      </c>
      <c r="AB3478" s="60">
        <f t="array" ref="AB3478">INDEX('RESUMO - LOTES E VMA'!$J$3:$J$181,MATCH('LISTA DOS ITENS'!$D3478,'RESUMO - LOTES E VMA'!$A$3:$A$181,0))</f>
        <v>0.05872445365</v>
      </c>
      <c r="AC3478" s="29" t="str">
        <f t="array" ref="AC3478">INDEX('RESUMO - LOTES E VMA'!$L$3:$L$181,MATCH('LISTA DOS ITENS'!$D3478,'RESUMO - LOTES E VMA'!$A$3:$A$181,0))</f>
        <v>1% do Valor de Comparação do VMA</v>
      </c>
      <c r="AD3478" s="53" t="str">
        <f>VLOOKUP(Tabela1[[#This Row],[Índice]],[1]Planilha1!$A:$A,1,0)</f>
        <v>#ERROR!</v>
      </c>
    </row>
    <row r="3479" ht="15.75" customHeight="1">
      <c r="A3479" s="52">
        <v>262518.0</v>
      </c>
      <c r="B3479" s="53" t="s">
        <v>70</v>
      </c>
      <c r="C3479" s="53" t="s">
        <v>71</v>
      </c>
      <c r="D3479" s="22">
        <v>207570.0</v>
      </c>
      <c r="E3479" s="53" t="s">
        <v>119</v>
      </c>
      <c r="F3479" s="54">
        <v>1.0327091E7</v>
      </c>
      <c r="G3479" s="53" t="s">
        <v>2250</v>
      </c>
      <c r="H3479" s="55">
        <v>2101.0</v>
      </c>
      <c r="I3479" s="55" t="s">
        <v>81</v>
      </c>
      <c r="J3479" s="55" t="s">
        <v>126</v>
      </c>
      <c r="K3479" s="53" t="s">
        <v>125</v>
      </c>
      <c r="L3479" s="53"/>
      <c r="M3479" s="53">
        <v>1.0</v>
      </c>
      <c r="N3479" s="53" t="s">
        <v>52</v>
      </c>
      <c r="O3479" s="25">
        <v>79.06</v>
      </c>
      <c r="P3479" s="25">
        <f>'LISTA DOS ITENS'!$O3479*'LISTA DOS ITENS'!$M3479</f>
        <v>79.06</v>
      </c>
      <c r="Q3479" s="25">
        <v>105.82</v>
      </c>
      <c r="R3479" s="25">
        <f>'LISTA DOS ITENS'!$Q3479*'LISTA DOS ITENS'!$M3479</f>
        <v>105.82</v>
      </c>
      <c r="S3479" s="56">
        <f>IF('LISTA DOS ITENS'!$P3479&gt;'LISTA DOS ITENS'!$R3479,'LISTA DOS ITENS'!$P3479,'LISTA DOS ITENS'!$R3479)</f>
        <v>105.82</v>
      </c>
      <c r="T3479" s="25">
        <v>6.460159805657736</v>
      </c>
      <c r="U3479" s="25">
        <f>'LISTA DOS ITENS'!$T3479*'LISTA DOS ITENS'!$M3479</f>
        <v>6.460159806</v>
      </c>
      <c r="V3479" s="56">
        <f t="array" ref="V3479">INDEX('RESUMO - LOTES E VMA'!$F$3:$F$181,MATCH('LISTA DOS ITENS'!$D3479,'RESUMO - LOTES E VMA'!$A$3:$A$181,0))</f>
        <v>21155.93485</v>
      </c>
      <c r="W3479" s="57">
        <f>'LISTA DOS ITENS'!$U3479/'LISTA DOS ITENS'!$V3479</f>
        <v>0.000305359222</v>
      </c>
      <c r="X3479" s="53" t="s">
        <v>53</v>
      </c>
      <c r="Y3479" s="53" t="s">
        <v>290</v>
      </c>
      <c r="Z3479" s="58" t="str">
        <f>'LISTA DOS ITENS'!$F3479&amp;"-"&amp;'LISTA DOS ITENS'!$H3479&amp;"-"&amp;'LISTA DOS ITENS'!$J3479&amp;"-"&amp;'LISTA DOS ITENS'!$K3479&amp;"-"&amp;'LISTA DOS ITENS'!$I3479</f>
        <v>10327091-2101-0026-PAR/NAC-ED-1000-01.01</v>
      </c>
      <c r="AA3479" s="59" t="str">
        <f t="array" ref="AA3479">INDEX('RESUMO - LOTES E VMA'!$M$3:$M$181,MATCH('LISTA DOS ITENS'!$D3479,'RESUMO - LOTES E VMA'!$A$3:$A$181,0))</f>
        <v>Para Leilão</v>
      </c>
      <c r="AB3479" s="60">
        <f t="array" ref="AB3479">INDEX('RESUMO - LOTES E VMA'!$J$3:$J$181,MATCH('LISTA DOS ITENS'!$D3479,'RESUMO - LOTES E VMA'!$A$3:$A$181,0))</f>
        <v>0.05872445365</v>
      </c>
      <c r="AC3479" s="29" t="str">
        <f t="array" ref="AC3479">INDEX('RESUMO - LOTES E VMA'!$L$3:$L$181,MATCH('LISTA DOS ITENS'!$D3479,'RESUMO - LOTES E VMA'!$A$3:$A$181,0))</f>
        <v>1% do Valor de Comparação do VMA</v>
      </c>
      <c r="AD3479" s="53" t="str">
        <f>VLOOKUP(Tabela1[[#This Row],[Índice]],[1]Planilha1!$A:$A,1,0)</f>
        <v>#ERROR!</v>
      </c>
    </row>
    <row r="3480" ht="15.75" customHeight="1">
      <c r="A3480" s="52">
        <v>262519.0</v>
      </c>
      <c r="B3480" s="53" t="s">
        <v>70</v>
      </c>
      <c r="C3480" s="53" t="s">
        <v>71</v>
      </c>
      <c r="D3480" s="22">
        <v>207570.0</v>
      </c>
      <c r="E3480" s="53" t="s">
        <v>119</v>
      </c>
      <c r="F3480" s="54">
        <v>1.0327091E7</v>
      </c>
      <c r="G3480" s="53" t="s">
        <v>2250</v>
      </c>
      <c r="H3480" s="55">
        <v>2101.0</v>
      </c>
      <c r="I3480" s="55" t="s">
        <v>130</v>
      </c>
      <c r="J3480" s="55" t="s">
        <v>126</v>
      </c>
      <c r="K3480" s="53" t="s">
        <v>125</v>
      </c>
      <c r="L3480" s="53"/>
      <c r="M3480" s="53">
        <v>16.0</v>
      </c>
      <c r="N3480" s="53" t="s">
        <v>52</v>
      </c>
      <c r="O3480" s="25">
        <v>78.99</v>
      </c>
      <c r="P3480" s="25">
        <f>'LISTA DOS ITENS'!$O3480*'LISTA DOS ITENS'!$M3480</f>
        <v>1263.84</v>
      </c>
      <c r="Q3480" s="25">
        <v>105.82</v>
      </c>
      <c r="R3480" s="25">
        <f>'LISTA DOS ITENS'!$Q3480*'LISTA DOS ITENS'!$M3480</f>
        <v>1693.12</v>
      </c>
      <c r="S3480" s="56">
        <f>IF('LISTA DOS ITENS'!$P3480&gt;'LISTA DOS ITENS'!$R3480,'LISTA DOS ITENS'!$P3480,'LISTA DOS ITENS'!$R3480)</f>
        <v>1693.12</v>
      </c>
      <c r="T3480" s="25">
        <v>6.460159805657736</v>
      </c>
      <c r="U3480" s="25">
        <f>'LISTA DOS ITENS'!$T3480*'LISTA DOS ITENS'!$M3480</f>
        <v>103.3625569</v>
      </c>
      <c r="V3480" s="56">
        <f t="array" ref="V3480">INDEX('RESUMO - LOTES E VMA'!$F$3:$F$181,MATCH('LISTA DOS ITENS'!$D3480,'RESUMO - LOTES E VMA'!$A$3:$A$181,0))</f>
        <v>21155.93485</v>
      </c>
      <c r="W3480" s="57">
        <f>'LISTA DOS ITENS'!$U3480/'LISTA DOS ITENS'!$V3480</f>
        <v>0.004885747551</v>
      </c>
      <c r="X3480" s="53" t="s">
        <v>53</v>
      </c>
      <c r="Y3480" s="53" t="s">
        <v>290</v>
      </c>
      <c r="Z3480" s="58" t="str">
        <f>'LISTA DOS ITENS'!$F3480&amp;"-"&amp;'LISTA DOS ITENS'!$H3480&amp;"-"&amp;'LISTA DOS ITENS'!$J3480&amp;"-"&amp;'LISTA DOS ITENS'!$K3480&amp;"-"&amp;'LISTA DOS ITENS'!$I3480</f>
        <v>10327091-2101-0026-PAR/NAC-ED-1000-01.02</v>
      </c>
      <c r="AA3480" s="59" t="str">
        <f t="array" ref="AA3480">INDEX('RESUMO - LOTES E VMA'!$M$3:$M$181,MATCH('LISTA DOS ITENS'!$D3480,'RESUMO - LOTES E VMA'!$A$3:$A$181,0))</f>
        <v>Para Leilão</v>
      </c>
      <c r="AB3480" s="60">
        <f t="array" ref="AB3480">INDEX('RESUMO - LOTES E VMA'!$J$3:$J$181,MATCH('LISTA DOS ITENS'!$D3480,'RESUMO - LOTES E VMA'!$A$3:$A$181,0))</f>
        <v>0.05872445365</v>
      </c>
      <c r="AC3480" s="29" t="str">
        <f t="array" ref="AC3480">INDEX('RESUMO - LOTES E VMA'!$L$3:$L$181,MATCH('LISTA DOS ITENS'!$D3480,'RESUMO - LOTES E VMA'!$A$3:$A$181,0))</f>
        <v>1% do Valor de Comparação do VMA</v>
      </c>
      <c r="AD3480" s="53" t="str">
        <f>VLOOKUP(Tabela1[[#This Row],[Índice]],[1]Planilha1!$A:$A,1,0)</f>
        <v>#ERROR!</v>
      </c>
    </row>
    <row r="3481" ht="15.75" customHeight="1">
      <c r="A3481" s="52">
        <v>262520.0</v>
      </c>
      <c r="B3481" s="53" t="s">
        <v>70</v>
      </c>
      <c r="C3481" s="53" t="s">
        <v>71</v>
      </c>
      <c r="D3481" s="22">
        <v>207570.0</v>
      </c>
      <c r="E3481" s="53" t="s">
        <v>119</v>
      </c>
      <c r="F3481" s="54">
        <v>1.0327091E7</v>
      </c>
      <c r="G3481" s="53" t="s">
        <v>2250</v>
      </c>
      <c r="H3481" s="55">
        <v>2101.0</v>
      </c>
      <c r="I3481" s="55"/>
      <c r="J3481" s="55" t="s">
        <v>126</v>
      </c>
      <c r="K3481" s="53" t="s">
        <v>57</v>
      </c>
      <c r="L3481" s="53"/>
      <c r="M3481" s="53">
        <v>3.0</v>
      </c>
      <c r="N3481" s="53" t="s">
        <v>52</v>
      </c>
      <c r="O3481" s="25">
        <v>1.0</v>
      </c>
      <c r="P3481" s="25">
        <f>'LISTA DOS ITENS'!$O3481*'LISTA DOS ITENS'!$M3481</f>
        <v>3</v>
      </c>
      <c r="Q3481" s="25">
        <v>105.82</v>
      </c>
      <c r="R3481" s="25">
        <f>'LISTA DOS ITENS'!$Q3481*'LISTA DOS ITENS'!$M3481</f>
        <v>317.46</v>
      </c>
      <c r="S3481" s="56">
        <f>IF('LISTA DOS ITENS'!$P3481&gt;'LISTA DOS ITENS'!$R3481,'LISTA DOS ITENS'!$P3481,'LISTA DOS ITENS'!$R3481)</f>
        <v>317.46</v>
      </c>
      <c r="T3481" s="25">
        <v>6.460159805657736</v>
      </c>
      <c r="U3481" s="25">
        <f>'LISTA DOS ITENS'!$T3481*'LISTA DOS ITENS'!$M3481</f>
        <v>19.38047942</v>
      </c>
      <c r="V3481" s="56">
        <f t="array" ref="V3481">INDEX('RESUMO - LOTES E VMA'!$F$3:$F$181,MATCH('LISTA DOS ITENS'!$D3481,'RESUMO - LOTES E VMA'!$A$3:$A$181,0))</f>
        <v>21155.93485</v>
      </c>
      <c r="W3481" s="57">
        <f>'LISTA DOS ITENS'!$U3481/'LISTA DOS ITENS'!$V3481</f>
        <v>0.0009160776659</v>
      </c>
      <c r="X3481" s="53" t="s">
        <v>53</v>
      </c>
      <c r="Y3481" s="53" t="s">
        <v>290</v>
      </c>
      <c r="Z3481" s="58" t="str">
        <f>'LISTA DOS ITENS'!$F3481&amp;"-"&amp;'LISTA DOS ITENS'!$H3481&amp;"-"&amp;'LISTA DOS ITENS'!$J3481&amp;"-"&amp;'LISTA DOS ITENS'!$K3481&amp;"-"&amp;'LISTA DOS ITENS'!$I3481</f>
        <v>10327091-2101-0026-USADO-</v>
      </c>
      <c r="AA3481" s="59" t="str">
        <f t="array" ref="AA3481">INDEX('RESUMO - LOTES E VMA'!$M$3:$M$181,MATCH('LISTA DOS ITENS'!$D3481,'RESUMO - LOTES E VMA'!$A$3:$A$181,0))</f>
        <v>Para Leilão</v>
      </c>
      <c r="AB3481" s="60">
        <f t="array" ref="AB3481">INDEX('RESUMO - LOTES E VMA'!$J$3:$J$181,MATCH('LISTA DOS ITENS'!$D3481,'RESUMO - LOTES E VMA'!$A$3:$A$181,0))</f>
        <v>0.05872445365</v>
      </c>
      <c r="AC3481" s="29" t="str">
        <f t="array" ref="AC3481">INDEX('RESUMO - LOTES E VMA'!$L$3:$L$181,MATCH('LISTA DOS ITENS'!$D3481,'RESUMO - LOTES E VMA'!$A$3:$A$181,0))</f>
        <v>1% do Valor de Comparação do VMA</v>
      </c>
      <c r="AD3481" s="53" t="str">
        <f>VLOOKUP(Tabela1[[#This Row],[Índice]],[1]Planilha1!$A:$A,1,0)</f>
        <v>#ERROR!</v>
      </c>
    </row>
    <row r="3482" ht="15.75" customHeight="1">
      <c r="A3482" s="52">
        <v>262521.0</v>
      </c>
      <c r="B3482" s="53" t="s">
        <v>70</v>
      </c>
      <c r="C3482" s="53" t="s">
        <v>71</v>
      </c>
      <c r="D3482" s="22">
        <v>207570.0</v>
      </c>
      <c r="E3482" s="53" t="s">
        <v>119</v>
      </c>
      <c r="F3482" s="54">
        <v>1.0338337E7</v>
      </c>
      <c r="G3482" s="53" t="s">
        <v>2239</v>
      </c>
      <c r="H3482" s="55">
        <v>2101.0</v>
      </c>
      <c r="I3482" s="55"/>
      <c r="J3482" s="55" t="s">
        <v>126</v>
      </c>
      <c r="K3482" s="53" t="s">
        <v>80</v>
      </c>
      <c r="L3482" s="53"/>
      <c r="M3482" s="53">
        <v>5.0</v>
      </c>
      <c r="N3482" s="53" t="s">
        <v>52</v>
      </c>
      <c r="O3482" s="25">
        <v>76.708</v>
      </c>
      <c r="P3482" s="25">
        <f>'LISTA DOS ITENS'!$O3482*'LISTA DOS ITENS'!$M3482</f>
        <v>383.54</v>
      </c>
      <c r="Q3482" s="25">
        <v>417.45</v>
      </c>
      <c r="R3482" s="25">
        <f>'LISTA DOS ITENS'!$Q3482*'LISTA DOS ITENS'!$M3482</f>
        <v>2087.25</v>
      </c>
      <c r="S3482" s="56">
        <f>IF('LISTA DOS ITENS'!$P3482&gt;'LISTA DOS ITENS'!$R3482,'LISTA DOS ITENS'!$P3482,'LISTA DOS ITENS'!$R3482)</f>
        <v>2087.25</v>
      </c>
      <c r="T3482" s="25">
        <v>25.48472605246477</v>
      </c>
      <c r="U3482" s="25">
        <f>'LISTA DOS ITENS'!$T3482*'LISTA DOS ITENS'!$M3482</f>
        <v>127.4236303</v>
      </c>
      <c r="V3482" s="56">
        <f t="array" ref="V3482">INDEX('RESUMO - LOTES E VMA'!$F$3:$F$181,MATCH('LISTA DOS ITENS'!$D3482,'RESUMO - LOTES E VMA'!$A$3:$A$181,0))</f>
        <v>21155.93485</v>
      </c>
      <c r="W3482" s="57">
        <f>'LISTA DOS ITENS'!$U3482/'LISTA DOS ITENS'!$V3482</f>
        <v>0.006023067814</v>
      </c>
      <c r="X3482" s="53" t="s">
        <v>53</v>
      </c>
      <c r="Y3482" s="53" t="s">
        <v>290</v>
      </c>
      <c r="Z3482" s="58" t="str">
        <f>'LISTA DOS ITENS'!$F3482&amp;"-"&amp;'LISTA DOS ITENS'!$H3482&amp;"-"&amp;'LISTA DOS ITENS'!$J3482&amp;"-"&amp;'LISTA DOS ITENS'!$K3482&amp;"-"&amp;'LISTA DOS ITENS'!$I3482</f>
        <v>10338337-2101-0026-IMOB/NAC-</v>
      </c>
      <c r="AA3482" s="59" t="str">
        <f t="array" ref="AA3482">INDEX('RESUMO - LOTES E VMA'!$M$3:$M$181,MATCH('LISTA DOS ITENS'!$D3482,'RESUMO - LOTES E VMA'!$A$3:$A$181,0))</f>
        <v>Para Leilão</v>
      </c>
      <c r="AB3482" s="60">
        <f t="array" ref="AB3482">INDEX('RESUMO - LOTES E VMA'!$J$3:$J$181,MATCH('LISTA DOS ITENS'!$D3482,'RESUMO - LOTES E VMA'!$A$3:$A$181,0))</f>
        <v>0.05872445365</v>
      </c>
      <c r="AC3482" s="29" t="str">
        <f t="array" ref="AC3482">INDEX('RESUMO - LOTES E VMA'!$L$3:$L$181,MATCH('LISTA DOS ITENS'!$D3482,'RESUMO - LOTES E VMA'!$A$3:$A$181,0))</f>
        <v>1% do Valor de Comparação do VMA</v>
      </c>
      <c r="AD3482" s="53" t="str">
        <f>VLOOKUP(Tabela1[[#This Row],[Índice]],[1]Planilha1!$A:$A,1,0)</f>
        <v>#ERROR!</v>
      </c>
    </row>
    <row r="3483" ht="15.75" customHeight="1">
      <c r="A3483" s="52">
        <v>262522.0</v>
      </c>
      <c r="B3483" s="53" t="s">
        <v>70</v>
      </c>
      <c r="C3483" s="53" t="s">
        <v>71</v>
      </c>
      <c r="D3483" s="22">
        <v>207570.0</v>
      </c>
      <c r="E3483" s="53" t="s">
        <v>119</v>
      </c>
      <c r="F3483" s="54">
        <v>1.0338337E7</v>
      </c>
      <c r="G3483" s="53" t="s">
        <v>2239</v>
      </c>
      <c r="H3483" s="55">
        <v>2101.0</v>
      </c>
      <c r="I3483" s="55" t="s">
        <v>130</v>
      </c>
      <c r="J3483" s="55" t="s">
        <v>126</v>
      </c>
      <c r="K3483" s="53" t="s">
        <v>80</v>
      </c>
      <c r="L3483" s="53"/>
      <c r="M3483" s="53">
        <v>5.0</v>
      </c>
      <c r="N3483" s="53" t="s">
        <v>52</v>
      </c>
      <c r="O3483" s="25">
        <v>76.47714285714287</v>
      </c>
      <c r="P3483" s="25">
        <f>'LISTA DOS ITENS'!$O3483*'LISTA DOS ITENS'!$M3483</f>
        <v>382.3857143</v>
      </c>
      <c r="Q3483" s="25">
        <v>417.45</v>
      </c>
      <c r="R3483" s="25">
        <f>'LISTA DOS ITENS'!$Q3483*'LISTA DOS ITENS'!$M3483</f>
        <v>2087.25</v>
      </c>
      <c r="S3483" s="56">
        <f>IF('LISTA DOS ITENS'!$P3483&gt;'LISTA DOS ITENS'!$R3483,'LISTA DOS ITENS'!$P3483,'LISTA DOS ITENS'!$R3483)</f>
        <v>2087.25</v>
      </c>
      <c r="T3483" s="25">
        <v>25.48472605246477</v>
      </c>
      <c r="U3483" s="25">
        <f>'LISTA DOS ITENS'!$T3483*'LISTA DOS ITENS'!$M3483</f>
        <v>127.4236303</v>
      </c>
      <c r="V3483" s="56">
        <f t="array" ref="V3483">INDEX('RESUMO - LOTES E VMA'!$F$3:$F$181,MATCH('LISTA DOS ITENS'!$D3483,'RESUMO - LOTES E VMA'!$A$3:$A$181,0))</f>
        <v>21155.93485</v>
      </c>
      <c r="W3483" s="57">
        <f>'LISTA DOS ITENS'!$U3483/'LISTA DOS ITENS'!$V3483</f>
        <v>0.006023067814</v>
      </c>
      <c r="X3483" s="53" t="s">
        <v>53</v>
      </c>
      <c r="Y3483" s="53" t="s">
        <v>290</v>
      </c>
      <c r="Z3483" s="58" t="str">
        <f>'LISTA DOS ITENS'!$F3483&amp;"-"&amp;'LISTA DOS ITENS'!$H3483&amp;"-"&amp;'LISTA DOS ITENS'!$J3483&amp;"-"&amp;'LISTA DOS ITENS'!$K3483&amp;"-"&amp;'LISTA DOS ITENS'!$I3483</f>
        <v>10338337-2101-0026-IMOB/NAC-ED-1000-01.02</v>
      </c>
      <c r="AA3483" s="59" t="str">
        <f t="array" ref="AA3483">INDEX('RESUMO - LOTES E VMA'!$M$3:$M$181,MATCH('LISTA DOS ITENS'!$D3483,'RESUMO - LOTES E VMA'!$A$3:$A$181,0))</f>
        <v>Para Leilão</v>
      </c>
      <c r="AB3483" s="60">
        <f t="array" ref="AB3483">INDEX('RESUMO - LOTES E VMA'!$J$3:$J$181,MATCH('LISTA DOS ITENS'!$D3483,'RESUMO - LOTES E VMA'!$A$3:$A$181,0))</f>
        <v>0.05872445365</v>
      </c>
      <c r="AC3483" s="29" t="str">
        <f t="array" ref="AC3483">INDEX('RESUMO - LOTES E VMA'!$L$3:$L$181,MATCH('LISTA DOS ITENS'!$D3483,'RESUMO - LOTES E VMA'!$A$3:$A$181,0))</f>
        <v>1% do Valor de Comparação do VMA</v>
      </c>
      <c r="AD3483" s="53" t="str">
        <f>VLOOKUP(Tabela1[[#This Row],[Índice]],[1]Planilha1!$A:$A,1,0)</f>
        <v>#ERROR!</v>
      </c>
    </row>
    <row r="3484" ht="15.75" customHeight="1">
      <c r="A3484" s="52">
        <v>262523.0</v>
      </c>
      <c r="B3484" s="53" t="s">
        <v>70</v>
      </c>
      <c r="C3484" s="53" t="s">
        <v>71</v>
      </c>
      <c r="D3484" s="22">
        <v>207570.0</v>
      </c>
      <c r="E3484" s="53" t="s">
        <v>119</v>
      </c>
      <c r="F3484" s="54">
        <v>1.0338337E7</v>
      </c>
      <c r="G3484" s="53" t="s">
        <v>2239</v>
      </c>
      <c r="H3484" s="55">
        <v>2101.0</v>
      </c>
      <c r="I3484" s="55"/>
      <c r="J3484" s="55" t="s">
        <v>126</v>
      </c>
      <c r="K3484" s="53" t="s">
        <v>125</v>
      </c>
      <c r="L3484" s="53"/>
      <c r="M3484" s="53">
        <v>1.0</v>
      </c>
      <c r="N3484" s="53" t="s">
        <v>52</v>
      </c>
      <c r="O3484" s="25">
        <v>90.79</v>
      </c>
      <c r="P3484" s="25">
        <f>'LISTA DOS ITENS'!$O3484*'LISTA DOS ITENS'!$M3484</f>
        <v>90.79</v>
      </c>
      <c r="Q3484" s="25">
        <v>90.79</v>
      </c>
      <c r="R3484" s="25">
        <f>'LISTA DOS ITENS'!$Q3484*'LISTA DOS ITENS'!$M3484</f>
        <v>90.79</v>
      </c>
      <c r="S3484" s="56">
        <f>IF('LISTA DOS ITENS'!$P3484&gt;'LISTA DOS ITENS'!$R3484,'LISTA DOS ITENS'!$P3484,'LISTA DOS ITENS'!$R3484)</f>
        <v>90.79</v>
      </c>
      <c r="T3484" s="25">
        <v>5.542599780340823</v>
      </c>
      <c r="U3484" s="25">
        <f>'LISTA DOS ITENS'!$T3484*'LISTA DOS ITENS'!$M3484</f>
        <v>5.54259978</v>
      </c>
      <c r="V3484" s="56">
        <f t="array" ref="V3484">INDEX('RESUMO - LOTES E VMA'!$F$3:$F$181,MATCH('LISTA DOS ITENS'!$D3484,'RESUMO - LOTES E VMA'!$A$3:$A$181,0))</f>
        <v>21155.93485</v>
      </c>
      <c r="W3484" s="57">
        <f>'LISTA DOS ITENS'!$U3484/'LISTA DOS ITENS'!$V3484</f>
        <v>0.0002619879395</v>
      </c>
      <c r="X3484" s="53" t="s">
        <v>53</v>
      </c>
      <c r="Y3484" s="53" t="s">
        <v>290</v>
      </c>
      <c r="Z3484" s="58" t="str">
        <f>'LISTA DOS ITENS'!$F3484&amp;"-"&amp;'LISTA DOS ITENS'!$H3484&amp;"-"&amp;'LISTA DOS ITENS'!$J3484&amp;"-"&amp;'LISTA DOS ITENS'!$K3484&amp;"-"&amp;'LISTA DOS ITENS'!$I3484</f>
        <v>10338337-2101-0026-PAR/NAC-</v>
      </c>
      <c r="AA3484" s="59" t="str">
        <f t="array" ref="AA3484">INDEX('RESUMO - LOTES E VMA'!$M$3:$M$181,MATCH('LISTA DOS ITENS'!$D3484,'RESUMO - LOTES E VMA'!$A$3:$A$181,0))</f>
        <v>Para Leilão</v>
      </c>
      <c r="AB3484" s="60">
        <f t="array" ref="AB3484">INDEX('RESUMO - LOTES E VMA'!$J$3:$J$181,MATCH('LISTA DOS ITENS'!$D3484,'RESUMO - LOTES E VMA'!$A$3:$A$181,0))</f>
        <v>0.05872445365</v>
      </c>
      <c r="AC3484" s="29" t="str">
        <f t="array" ref="AC3484">INDEX('RESUMO - LOTES E VMA'!$L$3:$L$181,MATCH('LISTA DOS ITENS'!$D3484,'RESUMO - LOTES E VMA'!$A$3:$A$181,0))</f>
        <v>1% do Valor de Comparação do VMA</v>
      </c>
      <c r="AD3484" s="53" t="str">
        <f>VLOOKUP(Tabela1[[#This Row],[Índice]],[1]Planilha1!$A:$A,1,0)</f>
        <v>#ERROR!</v>
      </c>
    </row>
    <row r="3485" ht="15.75" customHeight="1">
      <c r="A3485" s="52">
        <v>262524.0</v>
      </c>
      <c r="B3485" s="53" t="s">
        <v>70</v>
      </c>
      <c r="C3485" s="53" t="s">
        <v>71</v>
      </c>
      <c r="D3485" s="22">
        <v>207570.0</v>
      </c>
      <c r="E3485" s="53" t="s">
        <v>119</v>
      </c>
      <c r="F3485" s="54">
        <v>1.0338337E7</v>
      </c>
      <c r="G3485" s="53" t="s">
        <v>2239</v>
      </c>
      <c r="H3485" s="55">
        <v>2101.0</v>
      </c>
      <c r="I3485" s="55" t="s">
        <v>81</v>
      </c>
      <c r="J3485" s="55" t="s">
        <v>126</v>
      </c>
      <c r="K3485" s="53" t="s">
        <v>125</v>
      </c>
      <c r="L3485" s="53"/>
      <c r="M3485" s="53">
        <v>4.0</v>
      </c>
      <c r="N3485" s="53" t="s">
        <v>52</v>
      </c>
      <c r="O3485" s="25">
        <v>108.9875</v>
      </c>
      <c r="P3485" s="25">
        <f>'LISTA DOS ITENS'!$O3485*'LISTA DOS ITENS'!$M3485</f>
        <v>435.95</v>
      </c>
      <c r="Q3485" s="25">
        <v>90.79</v>
      </c>
      <c r="R3485" s="25">
        <f>'LISTA DOS ITENS'!$Q3485*'LISTA DOS ITENS'!$M3485</f>
        <v>363.16</v>
      </c>
      <c r="S3485" s="56">
        <f>IF('LISTA DOS ITENS'!$P3485&gt;'LISTA DOS ITENS'!$R3485,'LISTA DOS ITENS'!$P3485,'LISTA DOS ITENS'!$R3485)</f>
        <v>435.95</v>
      </c>
      <c r="T3485" s="25">
        <v>5.542599780340823</v>
      </c>
      <c r="U3485" s="25">
        <f>'LISTA DOS ITENS'!$T3485*'LISTA DOS ITENS'!$M3485</f>
        <v>22.17039912</v>
      </c>
      <c r="V3485" s="56">
        <f t="array" ref="V3485">INDEX('RESUMO - LOTES E VMA'!$F$3:$F$181,MATCH('LISTA DOS ITENS'!$D3485,'RESUMO - LOTES E VMA'!$A$3:$A$181,0))</f>
        <v>21155.93485</v>
      </c>
      <c r="W3485" s="57">
        <f>'LISTA DOS ITENS'!$U3485/'LISTA DOS ITENS'!$V3485</f>
        <v>0.001047951758</v>
      </c>
      <c r="X3485" s="53" t="s">
        <v>53</v>
      </c>
      <c r="Y3485" s="53" t="s">
        <v>290</v>
      </c>
      <c r="Z3485" s="58" t="str">
        <f>'LISTA DOS ITENS'!$F3485&amp;"-"&amp;'LISTA DOS ITENS'!$H3485&amp;"-"&amp;'LISTA DOS ITENS'!$J3485&amp;"-"&amp;'LISTA DOS ITENS'!$K3485&amp;"-"&amp;'LISTA DOS ITENS'!$I3485</f>
        <v>10338337-2101-0026-PAR/NAC-ED-1000-01.01</v>
      </c>
      <c r="AA3485" s="59" t="str">
        <f t="array" ref="AA3485">INDEX('RESUMO - LOTES E VMA'!$M$3:$M$181,MATCH('LISTA DOS ITENS'!$D3485,'RESUMO - LOTES E VMA'!$A$3:$A$181,0))</f>
        <v>Para Leilão</v>
      </c>
      <c r="AB3485" s="60">
        <f t="array" ref="AB3485">INDEX('RESUMO - LOTES E VMA'!$J$3:$J$181,MATCH('LISTA DOS ITENS'!$D3485,'RESUMO - LOTES E VMA'!$A$3:$A$181,0))</f>
        <v>0.05872445365</v>
      </c>
      <c r="AC3485" s="29" t="str">
        <f t="array" ref="AC3485">INDEX('RESUMO - LOTES E VMA'!$L$3:$L$181,MATCH('LISTA DOS ITENS'!$D3485,'RESUMO - LOTES E VMA'!$A$3:$A$181,0))</f>
        <v>1% do Valor de Comparação do VMA</v>
      </c>
      <c r="AD3485" s="53" t="str">
        <f>VLOOKUP(Tabela1[[#This Row],[Índice]],[1]Planilha1!$A:$A,1,0)</f>
        <v>#ERROR!</v>
      </c>
    </row>
    <row r="3486" ht="15.75" customHeight="1">
      <c r="A3486" s="52">
        <v>262525.0</v>
      </c>
      <c r="B3486" s="53" t="s">
        <v>70</v>
      </c>
      <c r="C3486" s="53" t="s">
        <v>71</v>
      </c>
      <c r="D3486" s="22">
        <v>207570.0</v>
      </c>
      <c r="E3486" s="53" t="s">
        <v>119</v>
      </c>
      <c r="F3486" s="54">
        <v>1.0339056E7</v>
      </c>
      <c r="G3486" s="53" t="s">
        <v>2264</v>
      </c>
      <c r="H3486" s="55">
        <v>2101.0</v>
      </c>
      <c r="I3486" s="55" t="s">
        <v>81</v>
      </c>
      <c r="J3486" s="55" t="s">
        <v>126</v>
      </c>
      <c r="K3486" s="53" t="s">
        <v>73</v>
      </c>
      <c r="L3486" s="53"/>
      <c r="M3486" s="53">
        <v>4.0</v>
      </c>
      <c r="N3486" s="53" t="s">
        <v>52</v>
      </c>
      <c r="O3486" s="25">
        <v>532.98</v>
      </c>
      <c r="P3486" s="25">
        <f>'LISTA DOS ITENS'!$O3486*'LISTA DOS ITENS'!$M3486</f>
        <v>2131.92</v>
      </c>
      <c r="Q3486" s="25">
        <v>532.98</v>
      </c>
      <c r="R3486" s="25">
        <f>'LISTA DOS ITENS'!$Q3486*'LISTA DOS ITENS'!$M3486</f>
        <v>2131.92</v>
      </c>
      <c r="S3486" s="56">
        <f>IF('LISTA DOS ITENS'!$P3486&gt;'LISTA DOS ITENS'!$R3486,'LISTA DOS ITENS'!$P3486,'LISTA DOS ITENS'!$R3486)</f>
        <v>2131.92</v>
      </c>
      <c r="T3486" s="25">
        <v>32.53766748459139</v>
      </c>
      <c r="U3486" s="25">
        <f>'LISTA DOS ITENS'!$T3486*'LISTA DOS ITENS'!$M3486</f>
        <v>130.1506699</v>
      </c>
      <c r="V3486" s="56">
        <f t="array" ref="V3486">INDEX('RESUMO - LOTES E VMA'!$F$3:$F$181,MATCH('LISTA DOS ITENS'!$D3486,'RESUMO - LOTES E VMA'!$A$3:$A$181,0))</f>
        <v>21155.93485</v>
      </c>
      <c r="W3486" s="57">
        <f>'LISTA DOS ITENS'!$U3486/'LISTA DOS ITENS'!$V3486</f>
        <v>0.006151969689</v>
      </c>
      <c r="X3486" s="53" t="s">
        <v>53</v>
      </c>
      <c r="Y3486" s="53" t="s">
        <v>290</v>
      </c>
      <c r="Z3486" s="58" t="str">
        <f>'LISTA DOS ITENS'!$F3486&amp;"-"&amp;'LISTA DOS ITENS'!$H3486&amp;"-"&amp;'LISTA DOS ITENS'!$J3486&amp;"-"&amp;'LISTA DOS ITENS'!$K3486&amp;"-"&amp;'LISTA DOS ITENS'!$I3486</f>
        <v>10339056-2101-0026-CONS/NAC-ED-1000-01.01</v>
      </c>
      <c r="AA3486" s="59" t="str">
        <f t="array" ref="AA3486">INDEX('RESUMO - LOTES E VMA'!$M$3:$M$181,MATCH('LISTA DOS ITENS'!$D3486,'RESUMO - LOTES E VMA'!$A$3:$A$181,0))</f>
        <v>Para Leilão</v>
      </c>
      <c r="AB3486" s="60">
        <f t="array" ref="AB3486">INDEX('RESUMO - LOTES E VMA'!$J$3:$J$181,MATCH('LISTA DOS ITENS'!$D3486,'RESUMO - LOTES E VMA'!$A$3:$A$181,0))</f>
        <v>0.05872445365</v>
      </c>
      <c r="AC3486" s="29" t="str">
        <f t="array" ref="AC3486">INDEX('RESUMO - LOTES E VMA'!$L$3:$L$181,MATCH('LISTA DOS ITENS'!$D3486,'RESUMO - LOTES E VMA'!$A$3:$A$181,0))</f>
        <v>1% do Valor de Comparação do VMA</v>
      </c>
      <c r="AD3486" s="53" t="str">
        <f>VLOOKUP(Tabela1[[#This Row],[Índice]],[1]Planilha1!$A:$A,1,0)</f>
        <v>#ERROR!</v>
      </c>
    </row>
    <row r="3487" ht="15.75" customHeight="1">
      <c r="A3487" s="52">
        <v>262526.0</v>
      </c>
      <c r="B3487" s="53" t="s">
        <v>70</v>
      </c>
      <c r="C3487" s="53" t="s">
        <v>71</v>
      </c>
      <c r="D3487" s="22">
        <v>207570.0</v>
      </c>
      <c r="E3487" s="53" t="s">
        <v>119</v>
      </c>
      <c r="F3487" s="54">
        <v>1.0385468E7</v>
      </c>
      <c r="G3487" s="53" t="s">
        <v>2245</v>
      </c>
      <c r="H3487" s="55">
        <v>2101.0</v>
      </c>
      <c r="I3487" s="55" t="s">
        <v>1996</v>
      </c>
      <c r="J3487" s="55" t="s">
        <v>126</v>
      </c>
      <c r="K3487" s="53" t="s">
        <v>57</v>
      </c>
      <c r="L3487" s="53"/>
      <c r="M3487" s="53">
        <v>1.0</v>
      </c>
      <c r="N3487" s="53" t="s">
        <v>52</v>
      </c>
      <c r="O3487" s="25">
        <v>0.01</v>
      </c>
      <c r="P3487" s="25">
        <f>'LISTA DOS ITENS'!$O3487*'LISTA DOS ITENS'!$M3487</f>
        <v>0.01</v>
      </c>
      <c r="Q3487" s="25">
        <v>78.88</v>
      </c>
      <c r="R3487" s="25">
        <f>'LISTA DOS ITENS'!$Q3487*'LISTA DOS ITENS'!$M3487</f>
        <v>78.88</v>
      </c>
      <c r="S3487" s="56">
        <f>IF('LISTA DOS ITENS'!$P3487&gt;'LISTA DOS ITENS'!$R3487,'LISTA DOS ITENS'!$P3487,'LISTA DOS ITENS'!$R3487)</f>
        <v>78.88</v>
      </c>
      <c r="T3487" s="25">
        <v>4.815511297205465</v>
      </c>
      <c r="U3487" s="25">
        <f>'LISTA DOS ITENS'!$T3487*'LISTA DOS ITENS'!$M3487</f>
        <v>4.815511297</v>
      </c>
      <c r="V3487" s="56">
        <f t="array" ref="V3487">INDEX('RESUMO - LOTES E VMA'!$F$3:$F$181,MATCH('LISTA DOS ITENS'!$D3487,'RESUMO - LOTES E VMA'!$A$3:$A$181,0))</f>
        <v>21155.93485</v>
      </c>
      <c r="W3487" s="57">
        <f>'LISTA DOS ITENS'!$U3487/'LISTA DOS ITENS'!$V3487</f>
        <v>0.0002276198774</v>
      </c>
      <c r="X3487" s="53" t="s">
        <v>53</v>
      </c>
      <c r="Y3487" s="53" t="s">
        <v>290</v>
      </c>
      <c r="Z3487" s="58" t="str">
        <f>'LISTA DOS ITENS'!$F3487&amp;"-"&amp;'LISTA DOS ITENS'!$H3487&amp;"-"&amp;'LISTA DOS ITENS'!$J3487&amp;"-"&amp;'LISTA DOS ITENS'!$K3487&amp;"-"&amp;'LISTA DOS ITENS'!$I3487</f>
        <v>10385468-2101-0026-USADO-IN-3519-04-225-MRP</v>
      </c>
      <c r="AA3487" s="59" t="str">
        <f t="array" ref="AA3487">INDEX('RESUMO - LOTES E VMA'!$M$3:$M$181,MATCH('LISTA DOS ITENS'!$D3487,'RESUMO - LOTES E VMA'!$A$3:$A$181,0))</f>
        <v>Para Leilão</v>
      </c>
      <c r="AB3487" s="60">
        <f t="array" ref="AB3487">INDEX('RESUMO - LOTES E VMA'!$J$3:$J$181,MATCH('LISTA DOS ITENS'!$D3487,'RESUMO - LOTES E VMA'!$A$3:$A$181,0))</f>
        <v>0.05872445365</v>
      </c>
      <c r="AC3487" s="29" t="str">
        <f t="array" ref="AC3487">INDEX('RESUMO - LOTES E VMA'!$L$3:$L$181,MATCH('LISTA DOS ITENS'!$D3487,'RESUMO - LOTES E VMA'!$A$3:$A$181,0))</f>
        <v>1% do Valor de Comparação do VMA</v>
      </c>
      <c r="AD3487" s="53" t="str">
        <f>VLOOKUP(Tabela1[[#This Row],[Índice]],[1]Planilha1!$A:$A,1,0)</f>
        <v>#ERROR!</v>
      </c>
    </row>
    <row r="3488" ht="15.75" customHeight="1">
      <c r="A3488" s="52">
        <v>262527.0</v>
      </c>
      <c r="B3488" s="53" t="s">
        <v>70</v>
      </c>
      <c r="C3488" s="53" t="s">
        <v>71</v>
      </c>
      <c r="D3488" s="22">
        <v>207570.0</v>
      </c>
      <c r="E3488" s="53" t="s">
        <v>119</v>
      </c>
      <c r="F3488" s="54">
        <v>1.0386774E7</v>
      </c>
      <c r="G3488" s="53" t="s">
        <v>2265</v>
      </c>
      <c r="H3488" s="55">
        <v>2101.0</v>
      </c>
      <c r="I3488" s="55" t="s">
        <v>130</v>
      </c>
      <c r="J3488" s="55" t="s">
        <v>126</v>
      </c>
      <c r="K3488" s="53" t="s">
        <v>73</v>
      </c>
      <c r="L3488" s="53"/>
      <c r="M3488" s="53">
        <v>15.0</v>
      </c>
      <c r="N3488" s="53" t="s">
        <v>52</v>
      </c>
      <c r="O3488" s="25">
        <v>160.744</v>
      </c>
      <c r="P3488" s="25">
        <f>'LISTA DOS ITENS'!$O3488*'LISTA DOS ITENS'!$M3488</f>
        <v>2411.16</v>
      </c>
      <c r="Q3488" s="25">
        <v>356.43</v>
      </c>
      <c r="R3488" s="25">
        <f>'LISTA DOS ITENS'!$Q3488*'LISTA DOS ITENS'!$M3488</f>
        <v>5346.45</v>
      </c>
      <c r="S3488" s="56">
        <f>IF('LISTA DOS ITENS'!$P3488&gt;'LISTA DOS ITENS'!$R3488,'LISTA DOS ITENS'!$P3488,'LISTA DOS ITENS'!$R3488)</f>
        <v>5346.45</v>
      </c>
      <c r="T3488" s="25">
        <v>21.759542237106285</v>
      </c>
      <c r="U3488" s="25">
        <f>'LISTA DOS ITENS'!$T3488*'LISTA DOS ITENS'!$M3488</f>
        <v>326.3931336</v>
      </c>
      <c r="V3488" s="56">
        <f t="array" ref="V3488">INDEX('RESUMO - LOTES E VMA'!$F$3:$F$181,MATCH('LISTA DOS ITENS'!$D3488,'RESUMO - LOTES E VMA'!$A$3:$A$181,0))</f>
        <v>21155.93485</v>
      </c>
      <c r="W3488" s="57">
        <f>'LISTA DOS ITENS'!$U3488/'LISTA DOS ITENS'!$V3488</f>
        <v>0.01542797025</v>
      </c>
      <c r="X3488" s="53" t="s">
        <v>53</v>
      </c>
      <c r="Y3488" s="53" t="s">
        <v>290</v>
      </c>
      <c r="Z3488" s="58" t="str">
        <f>'LISTA DOS ITENS'!$F3488&amp;"-"&amp;'LISTA DOS ITENS'!$H3488&amp;"-"&amp;'LISTA DOS ITENS'!$J3488&amp;"-"&amp;'LISTA DOS ITENS'!$K3488&amp;"-"&amp;'LISTA DOS ITENS'!$I3488</f>
        <v>10386774-2101-0026-CONS/NAC-ED-1000-01.02</v>
      </c>
      <c r="AA3488" s="59" t="str">
        <f t="array" ref="AA3488">INDEX('RESUMO - LOTES E VMA'!$M$3:$M$181,MATCH('LISTA DOS ITENS'!$D3488,'RESUMO - LOTES E VMA'!$A$3:$A$181,0))</f>
        <v>Para Leilão</v>
      </c>
      <c r="AB3488" s="60">
        <f t="array" ref="AB3488">INDEX('RESUMO - LOTES E VMA'!$J$3:$J$181,MATCH('LISTA DOS ITENS'!$D3488,'RESUMO - LOTES E VMA'!$A$3:$A$181,0))</f>
        <v>0.05872445365</v>
      </c>
      <c r="AC3488" s="29" t="str">
        <f t="array" ref="AC3488">INDEX('RESUMO - LOTES E VMA'!$L$3:$L$181,MATCH('LISTA DOS ITENS'!$D3488,'RESUMO - LOTES E VMA'!$A$3:$A$181,0))</f>
        <v>1% do Valor de Comparação do VMA</v>
      </c>
      <c r="AD3488" s="53" t="str">
        <f>VLOOKUP(Tabela1[[#This Row],[Índice]],[1]Planilha1!$A:$A,1,0)</f>
        <v>#ERROR!</v>
      </c>
    </row>
    <row r="3489" ht="15.75" customHeight="1">
      <c r="A3489" s="52">
        <v>262528.0</v>
      </c>
      <c r="B3489" s="53" t="s">
        <v>70</v>
      </c>
      <c r="C3489" s="53" t="s">
        <v>71</v>
      </c>
      <c r="D3489" s="22">
        <v>207570.0</v>
      </c>
      <c r="E3489" s="53" t="s">
        <v>119</v>
      </c>
      <c r="F3489" s="54">
        <v>1.0439967E7</v>
      </c>
      <c r="G3489" s="53" t="s">
        <v>2253</v>
      </c>
      <c r="H3489" s="55">
        <v>2101.0</v>
      </c>
      <c r="I3489" s="55" t="s">
        <v>478</v>
      </c>
      <c r="J3489" s="55" t="s">
        <v>126</v>
      </c>
      <c r="K3489" s="53" t="s">
        <v>80</v>
      </c>
      <c r="L3489" s="53"/>
      <c r="M3489" s="53">
        <v>2.0</v>
      </c>
      <c r="N3489" s="53" t="s">
        <v>52</v>
      </c>
      <c r="O3489" s="25">
        <v>86.32666666666667</v>
      </c>
      <c r="P3489" s="25">
        <f>'LISTA DOS ITENS'!$O3489*'LISTA DOS ITENS'!$M3489</f>
        <v>172.6533333</v>
      </c>
      <c r="Q3489" s="25">
        <v>105.26</v>
      </c>
      <c r="R3489" s="25">
        <f>'LISTA DOS ITENS'!$Q3489*'LISTA DOS ITENS'!$M3489</f>
        <v>210.52</v>
      </c>
      <c r="S3489" s="56">
        <f>IF('LISTA DOS ITENS'!$P3489&gt;'LISTA DOS ITENS'!$R3489,'LISTA DOS ITENS'!$P3489,'LISTA DOS ITENS'!$R3489)</f>
        <v>210.52</v>
      </c>
      <c r="T3489" s="25">
        <v>6.4259726057789965</v>
      </c>
      <c r="U3489" s="25">
        <f>'LISTA DOS ITENS'!$T3489*'LISTA DOS ITENS'!$M3489</f>
        <v>12.85194521</v>
      </c>
      <c r="V3489" s="56">
        <f t="array" ref="V3489">INDEX('RESUMO - LOTES E VMA'!$F$3:$F$181,MATCH('LISTA DOS ITENS'!$D3489,'RESUMO - LOTES E VMA'!$A$3:$A$181,0))</f>
        <v>21155.93485</v>
      </c>
      <c r="W3489" s="57">
        <f>'LISTA DOS ITENS'!$U3489/'LISTA DOS ITENS'!$V3489</f>
        <v>0.0006074865187</v>
      </c>
      <c r="X3489" s="53" t="s">
        <v>53</v>
      </c>
      <c r="Y3489" s="53" t="s">
        <v>290</v>
      </c>
      <c r="Z3489" s="58" t="str">
        <f>'LISTA DOS ITENS'!$F3489&amp;"-"&amp;'LISTA DOS ITENS'!$H3489&amp;"-"&amp;'LISTA DOS ITENS'!$J3489&amp;"-"&amp;'LISTA DOS ITENS'!$K3489&amp;"-"&amp;'LISTA DOS ITENS'!$I3489</f>
        <v>10439967-2101-0026-IMOB/NAC-PV-3911-15-842-3</v>
      </c>
      <c r="AA3489" s="59" t="str">
        <f t="array" ref="AA3489">INDEX('RESUMO - LOTES E VMA'!$M$3:$M$181,MATCH('LISTA DOS ITENS'!$D3489,'RESUMO - LOTES E VMA'!$A$3:$A$181,0))</f>
        <v>Para Leilão</v>
      </c>
      <c r="AB3489" s="60">
        <f t="array" ref="AB3489">INDEX('RESUMO - LOTES E VMA'!$J$3:$J$181,MATCH('LISTA DOS ITENS'!$D3489,'RESUMO - LOTES E VMA'!$A$3:$A$181,0))</f>
        <v>0.05872445365</v>
      </c>
      <c r="AC3489" s="29" t="str">
        <f t="array" ref="AC3489">INDEX('RESUMO - LOTES E VMA'!$L$3:$L$181,MATCH('LISTA DOS ITENS'!$D3489,'RESUMO - LOTES E VMA'!$A$3:$A$181,0))</f>
        <v>1% do Valor de Comparação do VMA</v>
      </c>
      <c r="AD3489" s="53" t="str">
        <f>VLOOKUP(Tabela1[[#This Row],[Índice]],[1]Planilha1!$A:$A,1,0)</f>
        <v>#ERROR!</v>
      </c>
    </row>
    <row r="3490" ht="15.75" customHeight="1">
      <c r="A3490" s="52">
        <v>262529.0</v>
      </c>
      <c r="B3490" s="53" t="s">
        <v>70</v>
      </c>
      <c r="C3490" s="53" t="s">
        <v>71</v>
      </c>
      <c r="D3490" s="22">
        <v>207570.0</v>
      </c>
      <c r="E3490" s="53" t="s">
        <v>119</v>
      </c>
      <c r="F3490" s="54">
        <v>1.0577961E7</v>
      </c>
      <c r="G3490" s="53" t="s">
        <v>2254</v>
      </c>
      <c r="H3490" s="55">
        <v>2101.0</v>
      </c>
      <c r="I3490" s="55" t="s">
        <v>2266</v>
      </c>
      <c r="J3490" s="55" t="s">
        <v>126</v>
      </c>
      <c r="K3490" s="53" t="s">
        <v>73</v>
      </c>
      <c r="L3490" s="53"/>
      <c r="M3490" s="53">
        <v>1.0</v>
      </c>
      <c r="N3490" s="53" t="s">
        <v>52</v>
      </c>
      <c r="O3490" s="25">
        <v>158.47</v>
      </c>
      <c r="P3490" s="25">
        <f>'LISTA DOS ITENS'!$O3490*'LISTA DOS ITENS'!$M3490</f>
        <v>158.47</v>
      </c>
      <c r="Q3490" s="25">
        <v>158.48</v>
      </c>
      <c r="R3490" s="25">
        <f>'LISTA DOS ITENS'!$Q3490*'LISTA DOS ITENS'!$M3490</f>
        <v>158.48</v>
      </c>
      <c r="S3490" s="56">
        <f>IF('LISTA DOS ITENS'!$P3490&gt;'LISTA DOS ITENS'!$R3490,'LISTA DOS ITENS'!$P3490,'LISTA DOS ITENS'!$R3490)</f>
        <v>158.48</v>
      </c>
      <c r="T3490" s="25">
        <v>9.674977565683594</v>
      </c>
      <c r="U3490" s="25">
        <f>'LISTA DOS ITENS'!$T3490*'LISTA DOS ITENS'!$M3490</f>
        <v>9.674977566</v>
      </c>
      <c r="V3490" s="56">
        <f t="array" ref="V3490">INDEX('RESUMO - LOTES E VMA'!$F$3:$F$181,MATCH('LISTA DOS ITENS'!$D3490,'RESUMO - LOTES E VMA'!$A$3:$A$181,0))</f>
        <v>21155.93485</v>
      </c>
      <c r="W3490" s="57">
        <f>'LISTA DOS ITENS'!$U3490/'LISTA DOS ITENS'!$V3490</f>
        <v>0.0004573174211</v>
      </c>
      <c r="X3490" s="53" t="s">
        <v>53</v>
      </c>
      <c r="Y3490" s="53" t="s">
        <v>290</v>
      </c>
      <c r="Z3490" s="58" t="str">
        <f>'LISTA DOS ITENS'!$F3490&amp;"-"&amp;'LISTA DOS ITENS'!$H3490&amp;"-"&amp;'LISTA DOS ITENS'!$J3490&amp;"-"&amp;'LISTA DOS ITENS'!$K3490&amp;"-"&amp;'LISTA DOS ITENS'!$I3490</f>
        <v>10577961-2101-0026-CONS/NAC-IN-5250-19-029-MRP</v>
      </c>
      <c r="AA3490" s="59" t="str">
        <f t="array" ref="AA3490">INDEX('RESUMO - LOTES E VMA'!$M$3:$M$181,MATCH('LISTA DOS ITENS'!$D3490,'RESUMO - LOTES E VMA'!$A$3:$A$181,0))</f>
        <v>Para Leilão</v>
      </c>
      <c r="AB3490" s="60">
        <f t="array" ref="AB3490">INDEX('RESUMO - LOTES E VMA'!$J$3:$J$181,MATCH('LISTA DOS ITENS'!$D3490,'RESUMO - LOTES E VMA'!$A$3:$A$181,0))</f>
        <v>0.05872445365</v>
      </c>
      <c r="AC3490" s="29" t="str">
        <f t="array" ref="AC3490">INDEX('RESUMO - LOTES E VMA'!$L$3:$L$181,MATCH('LISTA DOS ITENS'!$D3490,'RESUMO - LOTES E VMA'!$A$3:$A$181,0))</f>
        <v>1% do Valor de Comparação do VMA</v>
      </c>
      <c r="AD3490" s="53" t="str">
        <f>VLOOKUP(Tabela1[[#This Row],[Índice]],[1]Planilha1!$A:$A,1,0)</f>
        <v>#ERROR!</v>
      </c>
    </row>
    <row r="3491" ht="15.75" customHeight="1">
      <c r="A3491" s="52">
        <v>262530.0</v>
      </c>
      <c r="B3491" s="53" t="s">
        <v>70</v>
      </c>
      <c r="C3491" s="53" t="s">
        <v>71</v>
      </c>
      <c r="D3491" s="22">
        <v>207570.0</v>
      </c>
      <c r="E3491" s="53" t="s">
        <v>119</v>
      </c>
      <c r="F3491" s="54">
        <v>1.0605368E7</v>
      </c>
      <c r="G3491" s="53" t="s">
        <v>2267</v>
      </c>
      <c r="H3491" s="55">
        <v>2101.0</v>
      </c>
      <c r="I3491" s="55"/>
      <c r="J3491" s="55" t="s">
        <v>126</v>
      </c>
      <c r="K3491" s="53" t="s">
        <v>73</v>
      </c>
      <c r="L3491" s="53"/>
      <c r="M3491" s="53">
        <v>30.0</v>
      </c>
      <c r="N3491" s="53" t="s">
        <v>52</v>
      </c>
      <c r="O3491" s="25">
        <v>33.63939393939393</v>
      </c>
      <c r="P3491" s="25">
        <f>'LISTA DOS ITENS'!$O3491*'LISTA DOS ITENS'!$M3491</f>
        <v>1009.181818</v>
      </c>
      <c r="Q3491" s="25">
        <v>33.64</v>
      </c>
      <c r="R3491" s="25">
        <f>'LISTA DOS ITENS'!$Q3491*'LISTA DOS ITENS'!$M3491</f>
        <v>1009.2</v>
      </c>
      <c r="S3491" s="56">
        <f>IF('LISTA DOS ITENS'!$P3491&gt;'LISTA DOS ITENS'!$R3491,'LISTA DOS ITENS'!$P3491,'LISTA DOS ITENS'!$R3491)</f>
        <v>1009.2</v>
      </c>
      <c r="T3491" s="25">
        <v>2.0536739355729186</v>
      </c>
      <c r="U3491" s="25">
        <f>'LISTA DOS ITENS'!$T3491*'LISTA DOS ITENS'!$M3491</f>
        <v>61.61021807</v>
      </c>
      <c r="V3491" s="56">
        <f t="array" ref="V3491">INDEX('RESUMO - LOTES E VMA'!$F$3:$F$181,MATCH('LISTA DOS ITENS'!$D3491,'RESUMO - LOTES E VMA'!$A$3:$A$181,0))</f>
        <v>21155.93485</v>
      </c>
      <c r="W3491" s="57">
        <f>'LISTA DOS ITENS'!$U3491/'LISTA DOS ITENS'!$V3491</f>
        <v>0.002912195491</v>
      </c>
      <c r="X3491" s="53" t="s">
        <v>53</v>
      </c>
      <c r="Y3491" s="53" t="s">
        <v>290</v>
      </c>
      <c r="Z3491" s="58" t="str">
        <f>'LISTA DOS ITENS'!$F3491&amp;"-"&amp;'LISTA DOS ITENS'!$H3491&amp;"-"&amp;'LISTA DOS ITENS'!$J3491&amp;"-"&amp;'LISTA DOS ITENS'!$K3491&amp;"-"&amp;'LISTA DOS ITENS'!$I3491</f>
        <v>10605368-2101-0026-CONS/NAC-</v>
      </c>
      <c r="AA3491" s="59" t="str">
        <f t="array" ref="AA3491">INDEX('RESUMO - LOTES E VMA'!$M$3:$M$181,MATCH('LISTA DOS ITENS'!$D3491,'RESUMO - LOTES E VMA'!$A$3:$A$181,0))</f>
        <v>Para Leilão</v>
      </c>
      <c r="AB3491" s="60">
        <f t="array" ref="AB3491">INDEX('RESUMO - LOTES E VMA'!$J$3:$J$181,MATCH('LISTA DOS ITENS'!$D3491,'RESUMO - LOTES E VMA'!$A$3:$A$181,0))</f>
        <v>0.05872445365</v>
      </c>
      <c r="AC3491" s="29" t="str">
        <f t="array" ref="AC3491">INDEX('RESUMO - LOTES E VMA'!$L$3:$L$181,MATCH('LISTA DOS ITENS'!$D3491,'RESUMO - LOTES E VMA'!$A$3:$A$181,0))</f>
        <v>1% do Valor de Comparação do VMA</v>
      </c>
      <c r="AD3491" s="53" t="str">
        <f>VLOOKUP(Tabela1[[#This Row],[Índice]],[1]Planilha1!$A:$A,1,0)</f>
        <v>#ERROR!</v>
      </c>
    </row>
    <row r="3492" ht="15.75" customHeight="1">
      <c r="A3492" s="52">
        <v>262531.0</v>
      </c>
      <c r="B3492" s="53" t="s">
        <v>70</v>
      </c>
      <c r="C3492" s="53" t="s">
        <v>71</v>
      </c>
      <c r="D3492" s="22">
        <v>207570.0</v>
      </c>
      <c r="E3492" s="53" t="s">
        <v>119</v>
      </c>
      <c r="F3492" s="54">
        <v>1.063284E7</v>
      </c>
      <c r="G3492" s="53" t="s">
        <v>2268</v>
      </c>
      <c r="H3492" s="55">
        <v>2101.0</v>
      </c>
      <c r="I3492" s="55"/>
      <c r="J3492" s="55" t="s">
        <v>126</v>
      </c>
      <c r="K3492" s="53" t="s">
        <v>73</v>
      </c>
      <c r="L3492" s="53"/>
      <c r="M3492" s="53">
        <v>8.0</v>
      </c>
      <c r="N3492" s="53" t="s">
        <v>52</v>
      </c>
      <c r="O3492" s="25">
        <v>123.21375</v>
      </c>
      <c r="P3492" s="25">
        <f>'LISTA DOS ITENS'!$O3492*'LISTA DOS ITENS'!$M3492</f>
        <v>985.71</v>
      </c>
      <c r="Q3492" s="25">
        <v>123.21</v>
      </c>
      <c r="R3492" s="25">
        <f>'LISTA DOS ITENS'!$Q3492*'LISTA DOS ITENS'!$M3492</f>
        <v>985.68</v>
      </c>
      <c r="S3492" s="56">
        <f>IF('LISTA DOS ITENS'!$P3492&gt;'LISTA DOS ITENS'!$R3492,'LISTA DOS ITENS'!$P3492,'LISTA DOS ITENS'!$R3492)</f>
        <v>985.71</v>
      </c>
      <c r="T3492" s="25">
        <v>7.521794459035056</v>
      </c>
      <c r="U3492" s="25">
        <f>'LISTA DOS ITENS'!$T3492*'LISTA DOS ITENS'!$M3492</f>
        <v>60.17435567</v>
      </c>
      <c r="V3492" s="56">
        <f t="array" ref="V3492">INDEX('RESUMO - LOTES E VMA'!$F$3:$F$181,MATCH('LISTA DOS ITENS'!$D3492,'RESUMO - LOTES E VMA'!$A$3:$A$181,0))</f>
        <v>21155.93485</v>
      </c>
      <c r="W3492" s="57">
        <f>'LISTA DOS ITENS'!$U3492/'LISTA DOS ITENS'!$V3492</f>
        <v>0.002844325061</v>
      </c>
      <c r="X3492" s="53" t="s">
        <v>53</v>
      </c>
      <c r="Y3492" s="53" t="s">
        <v>290</v>
      </c>
      <c r="Z3492" s="58" t="str">
        <f>'LISTA DOS ITENS'!$F3492&amp;"-"&amp;'LISTA DOS ITENS'!$H3492&amp;"-"&amp;'LISTA DOS ITENS'!$J3492&amp;"-"&amp;'LISTA DOS ITENS'!$K3492&amp;"-"&amp;'LISTA DOS ITENS'!$I3492</f>
        <v>10632840-2101-0026-CONS/NAC-</v>
      </c>
      <c r="AA3492" s="59" t="str">
        <f t="array" ref="AA3492">INDEX('RESUMO - LOTES E VMA'!$M$3:$M$181,MATCH('LISTA DOS ITENS'!$D3492,'RESUMO - LOTES E VMA'!$A$3:$A$181,0))</f>
        <v>Para Leilão</v>
      </c>
      <c r="AB3492" s="60">
        <f t="array" ref="AB3492">INDEX('RESUMO - LOTES E VMA'!$J$3:$J$181,MATCH('LISTA DOS ITENS'!$D3492,'RESUMO - LOTES E VMA'!$A$3:$A$181,0))</f>
        <v>0.05872445365</v>
      </c>
      <c r="AC3492" s="29" t="str">
        <f t="array" ref="AC3492">INDEX('RESUMO - LOTES E VMA'!$L$3:$L$181,MATCH('LISTA DOS ITENS'!$D3492,'RESUMO - LOTES E VMA'!$A$3:$A$181,0))</f>
        <v>1% do Valor de Comparação do VMA</v>
      </c>
      <c r="AD3492" s="53" t="str">
        <f>VLOOKUP(Tabela1[[#This Row],[Índice]],[1]Planilha1!$A:$A,1,0)</f>
        <v>#ERROR!</v>
      </c>
    </row>
    <row r="3493" ht="15.75" customHeight="1">
      <c r="A3493" s="52">
        <v>262532.0</v>
      </c>
      <c r="B3493" s="53" t="s">
        <v>70</v>
      </c>
      <c r="C3493" s="53" t="s">
        <v>71</v>
      </c>
      <c r="D3493" s="22">
        <v>207570.0</v>
      </c>
      <c r="E3493" s="53" t="s">
        <v>119</v>
      </c>
      <c r="F3493" s="54">
        <v>1.063284E7</v>
      </c>
      <c r="G3493" s="53" t="s">
        <v>2268</v>
      </c>
      <c r="H3493" s="55">
        <v>2101.0</v>
      </c>
      <c r="I3493" s="55" t="s">
        <v>81</v>
      </c>
      <c r="J3493" s="55" t="s">
        <v>126</v>
      </c>
      <c r="K3493" s="53" t="s">
        <v>73</v>
      </c>
      <c r="L3493" s="53"/>
      <c r="M3493" s="53">
        <v>16.0</v>
      </c>
      <c r="N3493" s="53" t="s">
        <v>52</v>
      </c>
      <c r="O3493" s="25">
        <v>111.84</v>
      </c>
      <c r="P3493" s="25">
        <f>'LISTA DOS ITENS'!$O3493*'LISTA DOS ITENS'!$M3493</f>
        <v>1789.44</v>
      </c>
      <c r="Q3493" s="25">
        <v>123.21</v>
      </c>
      <c r="R3493" s="25">
        <f>'LISTA DOS ITENS'!$Q3493*'LISTA DOS ITENS'!$M3493</f>
        <v>1971.36</v>
      </c>
      <c r="S3493" s="56">
        <f>IF('LISTA DOS ITENS'!$P3493&gt;'LISTA DOS ITENS'!$R3493,'LISTA DOS ITENS'!$P3493,'LISTA DOS ITENS'!$R3493)</f>
        <v>1971.36</v>
      </c>
      <c r="T3493" s="25">
        <v>7.521794459035056</v>
      </c>
      <c r="U3493" s="25">
        <f>'LISTA DOS ITENS'!$T3493*'LISTA DOS ITENS'!$M3493</f>
        <v>120.3487113</v>
      </c>
      <c r="V3493" s="56">
        <f t="array" ref="V3493">INDEX('RESUMO - LOTES E VMA'!$F$3:$F$181,MATCH('LISTA DOS ITENS'!$D3493,'RESUMO - LOTES E VMA'!$A$3:$A$181,0))</f>
        <v>21155.93485</v>
      </c>
      <c r="W3493" s="57">
        <f>'LISTA DOS ITENS'!$U3493/'LISTA DOS ITENS'!$V3493</f>
        <v>0.005688650121</v>
      </c>
      <c r="X3493" s="53" t="s">
        <v>53</v>
      </c>
      <c r="Y3493" s="53" t="s">
        <v>290</v>
      </c>
      <c r="Z3493" s="58" t="str">
        <f>'LISTA DOS ITENS'!$F3493&amp;"-"&amp;'LISTA DOS ITENS'!$H3493&amp;"-"&amp;'LISTA DOS ITENS'!$J3493&amp;"-"&amp;'LISTA DOS ITENS'!$K3493&amp;"-"&amp;'LISTA DOS ITENS'!$I3493</f>
        <v>10632840-2101-0026-CONS/NAC-ED-1000-01.01</v>
      </c>
      <c r="AA3493" s="59" t="str">
        <f t="array" ref="AA3493">INDEX('RESUMO - LOTES E VMA'!$M$3:$M$181,MATCH('LISTA DOS ITENS'!$D3493,'RESUMO - LOTES E VMA'!$A$3:$A$181,0))</f>
        <v>Para Leilão</v>
      </c>
      <c r="AB3493" s="60">
        <f t="array" ref="AB3493">INDEX('RESUMO - LOTES E VMA'!$J$3:$J$181,MATCH('LISTA DOS ITENS'!$D3493,'RESUMO - LOTES E VMA'!$A$3:$A$181,0))</f>
        <v>0.05872445365</v>
      </c>
      <c r="AC3493" s="29" t="str">
        <f t="array" ref="AC3493">INDEX('RESUMO - LOTES E VMA'!$L$3:$L$181,MATCH('LISTA DOS ITENS'!$D3493,'RESUMO - LOTES E VMA'!$A$3:$A$181,0))</f>
        <v>1% do Valor de Comparação do VMA</v>
      </c>
      <c r="AD3493" s="53" t="str">
        <f>VLOOKUP(Tabela1[[#This Row],[Índice]],[1]Planilha1!$A:$A,1,0)</f>
        <v>#ERROR!</v>
      </c>
    </row>
    <row r="3494" ht="15.75" customHeight="1">
      <c r="A3494" s="52">
        <v>262533.0</v>
      </c>
      <c r="B3494" s="53" t="s">
        <v>70</v>
      </c>
      <c r="C3494" s="53" t="s">
        <v>71</v>
      </c>
      <c r="D3494" s="22">
        <v>207570.0</v>
      </c>
      <c r="E3494" s="53" t="s">
        <v>119</v>
      </c>
      <c r="F3494" s="54">
        <v>1.063284E7</v>
      </c>
      <c r="G3494" s="53" t="s">
        <v>2268</v>
      </c>
      <c r="H3494" s="55">
        <v>2101.0</v>
      </c>
      <c r="I3494" s="55" t="s">
        <v>81</v>
      </c>
      <c r="J3494" s="55" t="s">
        <v>126</v>
      </c>
      <c r="K3494" s="53" t="s">
        <v>80</v>
      </c>
      <c r="L3494" s="53"/>
      <c r="M3494" s="53">
        <v>17.0</v>
      </c>
      <c r="N3494" s="53" t="s">
        <v>52</v>
      </c>
      <c r="O3494" s="25">
        <v>93.48111111111112</v>
      </c>
      <c r="P3494" s="25">
        <f>'LISTA DOS ITENS'!$O3494*'LISTA DOS ITENS'!$M3494</f>
        <v>1589.178889</v>
      </c>
      <c r="Q3494" s="25">
        <v>123.21</v>
      </c>
      <c r="R3494" s="25">
        <f>'LISTA DOS ITENS'!$Q3494*'LISTA DOS ITENS'!$M3494</f>
        <v>2094.57</v>
      </c>
      <c r="S3494" s="56">
        <f>IF('LISTA DOS ITENS'!$P3494&gt;'LISTA DOS ITENS'!$R3494,'LISTA DOS ITENS'!$P3494,'LISTA DOS ITENS'!$R3494)</f>
        <v>2094.57</v>
      </c>
      <c r="T3494" s="25">
        <v>7.521794459035056</v>
      </c>
      <c r="U3494" s="25">
        <f>'LISTA DOS ITENS'!$T3494*'LISTA DOS ITENS'!$M3494</f>
        <v>127.8705058</v>
      </c>
      <c r="V3494" s="56">
        <f t="array" ref="V3494">INDEX('RESUMO - LOTES E VMA'!$F$3:$F$181,MATCH('LISTA DOS ITENS'!$D3494,'RESUMO - LOTES E VMA'!$A$3:$A$181,0))</f>
        <v>21155.93485</v>
      </c>
      <c r="W3494" s="57">
        <f>'LISTA DOS ITENS'!$U3494/'LISTA DOS ITENS'!$V3494</f>
        <v>0.006044190754</v>
      </c>
      <c r="X3494" s="53" t="s">
        <v>53</v>
      </c>
      <c r="Y3494" s="53" t="s">
        <v>290</v>
      </c>
      <c r="Z3494" s="58" t="str">
        <f>'LISTA DOS ITENS'!$F3494&amp;"-"&amp;'LISTA DOS ITENS'!$H3494&amp;"-"&amp;'LISTA DOS ITENS'!$J3494&amp;"-"&amp;'LISTA DOS ITENS'!$K3494&amp;"-"&amp;'LISTA DOS ITENS'!$I3494</f>
        <v>10632840-2101-0026-IMOB/NAC-ED-1000-01.01</v>
      </c>
      <c r="AA3494" s="59" t="str">
        <f t="array" ref="AA3494">INDEX('RESUMO - LOTES E VMA'!$M$3:$M$181,MATCH('LISTA DOS ITENS'!$D3494,'RESUMO - LOTES E VMA'!$A$3:$A$181,0))</f>
        <v>Para Leilão</v>
      </c>
      <c r="AB3494" s="60">
        <f t="array" ref="AB3494">INDEX('RESUMO - LOTES E VMA'!$J$3:$J$181,MATCH('LISTA DOS ITENS'!$D3494,'RESUMO - LOTES E VMA'!$A$3:$A$181,0))</f>
        <v>0.05872445365</v>
      </c>
      <c r="AC3494" s="29" t="str">
        <f t="array" ref="AC3494">INDEX('RESUMO - LOTES E VMA'!$L$3:$L$181,MATCH('LISTA DOS ITENS'!$D3494,'RESUMO - LOTES E VMA'!$A$3:$A$181,0))</f>
        <v>1% do Valor de Comparação do VMA</v>
      </c>
      <c r="AD3494" s="53" t="str">
        <f>VLOOKUP(Tabela1[[#This Row],[Índice]],[1]Planilha1!$A:$A,1,0)</f>
        <v>#ERROR!</v>
      </c>
    </row>
    <row r="3495" ht="15.75" customHeight="1">
      <c r="A3495" s="52">
        <v>262534.0</v>
      </c>
      <c r="B3495" s="53" t="s">
        <v>70</v>
      </c>
      <c r="C3495" s="53" t="s">
        <v>71</v>
      </c>
      <c r="D3495" s="22">
        <v>207570.0</v>
      </c>
      <c r="E3495" s="53" t="s">
        <v>119</v>
      </c>
      <c r="F3495" s="54">
        <v>1.063284E7</v>
      </c>
      <c r="G3495" s="53" t="s">
        <v>2268</v>
      </c>
      <c r="H3495" s="55">
        <v>2101.0</v>
      </c>
      <c r="I3495" s="55" t="s">
        <v>130</v>
      </c>
      <c r="J3495" s="55" t="s">
        <v>126</v>
      </c>
      <c r="K3495" s="53" t="s">
        <v>73</v>
      </c>
      <c r="L3495" s="53"/>
      <c r="M3495" s="53">
        <v>1.0</v>
      </c>
      <c r="N3495" s="53" t="s">
        <v>52</v>
      </c>
      <c r="O3495" s="25">
        <v>115.06</v>
      </c>
      <c r="P3495" s="25">
        <f>'LISTA DOS ITENS'!$O3495*'LISTA DOS ITENS'!$M3495</f>
        <v>115.06</v>
      </c>
      <c r="Q3495" s="25">
        <v>123.21</v>
      </c>
      <c r="R3495" s="25">
        <f>'LISTA DOS ITENS'!$Q3495*'LISTA DOS ITENS'!$M3495</f>
        <v>123.21</v>
      </c>
      <c r="S3495" s="56">
        <f>IF('LISTA DOS ITENS'!$P3495&gt;'LISTA DOS ITENS'!$R3495,'LISTA DOS ITENS'!$P3495,'LISTA DOS ITENS'!$R3495)</f>
        <v>123.21</v>
      </c>
      <c r="T3495" s="25">
        <v>7.521794459035056</v>
      </c>
      <c r="U3495" s="25">
        <f>'LISTA DOS ITENS'!$T3495*'LISTA DOS ITENS'!$M3495</f>
        <v>7.521794459</v>
      </c>
      <c r="V3495" s="56">
        <f t="array" ref="V3495">INDEX('RESUMO - LOTES E VMA'!$F$3:$F$181,MATCH('LISTA DOS ITENS'!$D3495,'RESUMO - LOTES E VMA'!$A$3:$A$181,0))</f>
        <v>21155.93485</v>
      </c>
      <c r="W3495" s="57">
        <f>'LISTA DOS ITENS'!$U3495/'LISTA DOS ITENS'!$V3495</f>
        <v>0.0003555406326</v>
      </c>
      <c r="X3495" s="53" t="s">
        <v>53</v>
      </c>
      <c r="Y3495" s="53" t="s">
        <v>290</v>
      </c>
      <c r="Z3495" s="58" t="str">
        <f>'LISTA DOS ITENS'!$F3495&amp;"-"&amp;'LISTA DOS ITENS'!$H3495&amp;"-"&amp;'LISTA DOS ITENS'!$J3495&amp;"-"&amp;'LISTA DOS ITENS'!$K3495&amp;"-"&amp;'LISTA DOS ITENS'!$I3495</f>
        <v>10632840-2101-0026-CONS/NAC-ED-1000-01.02</v>
      </c>
      <c r="AA3495" s="59" t="str">
        <f t="array" ref="AA3495">INDEX('RESUMO - LOTES E VMA'!$M$3:$M$181,MATCH('LISTA DOS ITENS'!$D3495,'RESUMO - LOTES E VMA'!$A$3:$A$181,0))</f>
        <v>Para Leilão</v>
      </c>
      <c r="AB3495" s="60">
        <f t="array" ref="AB3495">INDEX('RESUMO - LOTES E VMA'!$J$3:$J$181,MATCH('LISTA DOS ITENS'!$D3495,'RESUMO - LOTES E VMA'!$A$3:$A$181,0))</f>
        <v>0.05872445365</v>
      </c>
      <c r="AC3495" s="29" t="str">
        <f t="array" ref="AC3495">INDEX('RESUMO - LOTES E VMA'!$L$3:$L$181,MATCH('LISTA DOS ITENS'!$D3495,'RESUMO - LOTES E VMA'!$A$3:$A$181,0))</f>
        <v>1% do Valor de Comparação do VMA</v>
      </c>
      <c r="AD3495" s="53" t="str">
        <f>VLOOKUP(Tabela1[[#This Row],[Índice]],[1]Planilha1!$A:$A,1,0)</f>
        <v>#ERROR!</v>
      </c>
    </row>
    <row r="3496" ht="15.75" customHeight="1">
      <c r="A3496" s="52">
        <v>262535.0</v>
      </c>
      <c r="B3496" s="53" t="s">
        <v>70</v>
      </c>
      <c r="C3496" s="53" t="s">
        <v>71</v>
      </c>
      <c r="D3496" s="22">
        <v>207570.0</v>
      </c>
      <c r="E3496" s="53" t="s">
        <v>119</v>
      </c>
      <c r="F3496" s="54">
        <v>1.063284E7</v>
      </c>
      <c r="G3496" s="53" t="s">
        <v>2268</v>
      </c>
      <c r="H3496" s="55">
        <v>2101.0</v>
      </c>
      <c r="I3496" s="55"/>
      <c r="J3496" s="55" t="s">
        <v>126</v>
      </c>
      <c r="K3496" s="53" t="s">
        <v>80</v>
      </c>
      <c r="L3496" s="53"/>
      <c r="M3496" s="53">
        <v>5.0</v>
      </c>
      <c r="N3496" s="53" t="s">
        <v>52</v>
      </c>
      <c r="O3496" s="25">
        <v>80.564</v>
      </c>
      <c r="P3496" s="25">
        <f>'LISTA DOS ITENS'!$O3496*'LISTA DOS ITENS'!$M3496</f>
        <v>402.82</v>
      </c>
      <c r="Q3496" s="25">
        <v>123.21</v>
      </c>
      <c r="R3496" s="25">
        <f>'LISTA DOS ITENS'!$Q3496*'LISTA DOS ITENS'!$M3496</f>
        <v>616.05</v>
      </c>
      <c r="S3496" s="56">
        <f>IF('LISTA DOS ITENS'!$P3496&gt;'LISTA DOS ITENS'!$R3496,'LISTA DOS ITENS'!$P3496,'LISTA DOS ITENS'!$R3496)</f>
        <v>616.05</v>
      </c>
      <c r="T3496" s="25">
        <v>7.521794459035056</v>
      </c>
      <c r="U3496" s="25">
        <f>'LISTA DOS ITENS'!$T3496*'LISTA DOS ITENS'!$M3496</f>
        <v>37.6089723</v>
      </c>
      <c r="V3496" s="56">
        <f t="array" ref="V3496">INDEX('RESUMO - LOTES E VMA'!$F$3:$F$181,MATCH('LISTA DOS ITENS'!$D3496,'RESUMO - LOTES E VMA'!$A$3:$A$181,0))</f>
        <v>21155.93485</v>
      </c>
      <c r="W3496" s="57">
        <f>'LISTA DOS ITENS'!$U3496/'LISTA DOS ITENS'!$V3496</f>
        <v>0.001777703163</v>
      </c>
      <c r="X3496" s="53" t="s">
        <v>53</v>
      </c>
      <c r="Y3496" s="53" t="s">
        <v>290</v>
      </c>
      <c r="Z3496" s="58" t="str">
        <f>'LISTA DOS ITENS'!$F3496&amp;"-"&amp;'LISTA DOS ITENS'!$H3496&amp;"-"&amp;'LISTA DOS ITENS'!$J3496&amp;"-"&amp;'LISTA DOS ITENS'!$K3496&amp;"-"&amp;'LISTA DOS ITENS'!$I3496</f>
        <v>10632840-2101-0026-IMOB/NAC-</v>
      </c>
      <c r="AA3496" s="59" t="str">
        <f t="array" ref="AA3496">INDEX('RESUMO - LOTES E VMA'!$M$3:$M$181,MATCH('LISTA DOS ITENS'!$D3496,'RESUMO - LOTES E VMA'!$A$3:$A$181,0))</f>
        <v>Para Leilão</v>
      </c>
      <c r="AB3496" s="60">
        <f t="array" ref="AB3496">INDEX('RESUMO - LOTES E VMA'!$J$3:$J$181,MATCH('LISTA DOS ITENS'!$D3496,'RESUMO - LOTES E VMA'!$A$3:$A$181,0))</f>
        <v>0.05872445365</v>
      </c>
      <c r="AC3496" s="29" t="str">
        <f t="array" ref="AC3496">INDEX('RESUMO - LOTES E VMA'!$L$3:$L$181,MATCH('LISTA DOS ITENS'!$D3496,'RESUMO - LOTES E VMA'!$A$3:$A$181,0))</f>
        <v>1% do Valor de Comparação do VMA</v>
      </c>
      <c r="AD3496" s="53" t="str">
        <f>VLOOKUP(Tabela1[[#This Row],[Índice]],[1]Planilha1!$A:$A,1,0)</f>
        <v>#ERROR!</v>
      </c>
    </row>
    <row r="3497" ht="15.75" customHeight="1">
      <c r="A3497" s="52">
        <v>262536.0</v>
      </c>
      <c r="B3497" s="53" t="s">
        <v>70</v>
      </c>
      <c r="C3497" s="53" t="s">
        <v>71</v>
      </c>
      <c r="D3497" s="22">
        <v>207570.0</v>
      </c>
      <c r="E3497" s="53" t="s">
        <v>119</v>
      </c>
      <c r="F3497" s="54">
        <v>1.0632841E7</v>
      </c>
      <c r="G3497" s="53" t="s">
        <v>2269</v>
      </c>
      <c r="H3497" s="55">
        <v>2101.0</v>
      </c>
      <c r="I3497" s="55"/>
      <c r="J3497" s="55" t="s">
        <v>126</v>
      </c>
      <c r="K3497" s="53" t="s">
        <v>73</v>
      </c>
      <c r="L3497" s="53"/>
      <c r="M3497" s="53">
        <v>2.0</v>
      </c>
      <c r="N3497" s="53" t="s">
        <v>52</v>
      </c>
      <c r="O3497" s="25">
        <v>331.6</v>
      </c>
      <c r="P3497" s="25">
        <f>'LISTA DOS ITENS'!$O3497*'LISTA DOS ITENS'!$M3497</f>
        <v>663.2</v>
      </c>
      <c r="Q3497" s="25">
        <v>331.6</v>
      </c>
      <c r="R3497" s="25">
        <f>'LISTA DOS ITENS'!$Q3497*'LISTA DOS ITENS'!$M3497</f>
        <v>663.2</v>
      </c>
      <c r="S3497" s="56">
        <f>IF('LISTA DOS ITENS'!$P3497&gt;'LISTA DOS ITENS'!$R3497,'LISTA DOS ITENS'!$P3497,'LISTA DOS ITENS'!$R3497)</f>
        <v>663.2</v>
      </c>
      <c r="T3497" s="25">
        <v>16.575510660063795</v>
      </c>
      <c r="U3497" s="25">
        <f>'LISTA DOS ITENS'!$T3497*'LISTA DOS ITENS'!$M3497</f>
        <v>33.15102132</v>
      </c>
      <c r="V3497" s="56">
        <f t="array" ref="V3497">INDEX('RESUMO - LOTES E VMA'!$F$3:$F$181,MATCH('LISTA DOS ITENS'!$D3497,'RESUMO - LOTES E VMA'!$A$3:$A$181,0))</f>
        <v>21155.93485</v>
      </c>
      <c r="W3497" s="57">
        <f>'LISTA DOS ITENS'!$U3497/'LISTA DOS ITENS'!$V3497</f>
        <v>0.001566984468</v>
      </c>
      <c r="X3497" s="53" t="s">
        <v>53</v>
      </c>
      <c r="Y3497" s="53" t="s">
        <v>290</v>
      </c>
      <c r="Z3497" s="58" t="str">
        <f>'LISTA DOS ITENS'!$F3497&amp;"-"&amp;'LISTA DOS ITENS'!$H3497&amp;"-"&amp;'LISTA DOS ITENS'!$J3497&amp;"-"&amp;'LISTA DOS ITENS'!$K3497&amp;"-"&amp;'LISTA DOS ITENS'!$I3497</f>
        <v>10632841-2101-0026-CONS/NAC-</v>
      </c>
      <c r="AA3497" s="59" t="str">
        <f t="array" ref="AA3497">INDEX('RESUMO - LOTES E VMA'!$M$3:$M$181,MATCH('LISTA DOS ITENS'!$D3497,'RESUMO - LOTES E VMA'!$A$3:$A$181,0))</f>
        <v>Para Leilão</v>
      </c>
      <c r="AB3497" s="60">
        <f t="array" ref="AB3497">INDEX('RESUMO - LOTES E VMA'!$J$3:$J$181,MATCH('LISTA DOS ITENS'!$D3497,'RESUMO - LOTES E VMA'!$A$3:$A$181,0))</f>
        <v>0.05872445365</v>
      </c>
      <c r="AC3497" s="29" t="str">
        <f t="array" ref="AC3497">INDEX('RESUMO - LOTES E VMA'!$L$3:$L$181,MATCH('LISTA DOS ITENS'!$D3497,'RESUMO - LOTES E VMA'!$A$3:$A$181,0))</f>
        <v>1% do Valor de Comparação do VMA</v>
      </c>
      <c r="AD3497" s="53" t="str">
        <f>VLOOKUP(Tabela1[[#This Row],[Índice]],[1]Planilha1!$A:$A,1,0)</f>
        <v>#ERROR!</v>
      </c>
    </row>
    <row r="3498" ht="15.75" customHeight="1">
      <c r="A3498" s="52">
        <v>262537.0</v>
      </c>
      <c r="B3498" s="53" t="s">
        <v>70</v>
      </c>
      <c r="C3498" s="53" t="s">
        <v>71</v>
      </c>
      <c r="D3498" s="22">
        <v>207570.0</v>
      </c>
      <c r="E3498" s="53" t="s">
        <v>119</v>
      </c>
      <c r="F3498" s="54">
        <v>1.0632841E7</v>
      </c>
      <c r="G3498" s="53" t="s">
        <v>2269</v>
      </c>
      <c r="H3498" s="55">
        <v>2101.0</v>
      </c>
      <c r="I3498" s="55" t="s">
        <v>81</v>
      </c>
      <c r="J3498" s="55" t="s">
        <v>126</v>
      </c>
      <c r="K3498" s="53" t="s">
        <v>80</v>
      </c>
      <c r="L3498" s="53"/>
      <c r="M3498" s="53">
        <v>30.0</v>
      </c>
      <c r="N3498" s="53" t="s">
        <v>52</v>
      </c>
      <c r="O3498" s="25">
        <v>87.70533333333333</v>
      </c>
      <c r="P3498" s="25">
        <f>'LISTA DOS ITENS'!$O3498*'LISTA DOS ITENS'!$M3498</f>
        <v>2631.16</v>
      </c>
      <c r="Q3498" s="25">
        <v>331.6</v>
      </c>
      <c r="R3498" s="25">
        <f>'LISTA DOS ITENS'!$Q3498*'LISTA DOS ITENS'!$M3498</f>
        <v>9948</v>
      </c>
      <c r="S3498" s="56">
        <f>IF('LISTA DOS ITENS'!$P3498&gt;'LISTA DOS ITENS'!$R3498,'LISTA DOS ITENS'!$P3498,'LISTA DOS ITENS'!$R3498)</f>
        <v>9948</v>
      </c>
      <c r="T3498" s="25">
        <v>16.575510660063795</v>
      </c>
      <c r="U3498" s="25">
        <f>'LISTA DOS ITENS'!$T3498*'LISTA DOS ITENS'!$M3498</f>
        <v>497.2653198</v>
      </c>
      <c r="V3498" s="56">
        <f t="array" ref="V3498">INDEX('RESUMO - LOTES E VMA'!$F$3:$F$181,MATCH('LISTA DOS ITENS'!$D3498,'RESUMO - LOTES E VMA'!$A$3:$A$181,0))</f>
        <v>21155.93485</v>
      </c>
      <c r="W3498" s="57">
        <f>'LISTA DOS ITENS'!$U3498/'LISTA DOS ITENS'!$V3498</f>
        <v>0.02350476702</v>
      </c>
      <c r="X3498" s="53" t="s">
        <v>53</v>
      </c>
      <c r="Y3498" s="53" t="s">
        <v>290</v>
      </c>
      <c r="Z3498" s="58" t="str">
        <f>'LISTA DOS ITENS'!$F3498&amp;"-"&amp;'LISTA DOS ITENS'!$H3498&amp;"-"&amp;'LISTA DOS ITENS'!$J3498&amp;"-"&amp;'LISTA DOS ITENS'!$K3498&amp;"-"&amp;'LISTA DOS ITENS'!$I3498</f>
        <v>10632841-2101-0026-IMOB/NAC-ED-1000-01.01</v>
      </c>
      <c r="AA3498" s="59" t="str">
        <f t="array" ref="AA3498">INDEX('RESUMO - LOTES E VMA'!$M$3:$M$181,MATCH('LISTA DOS ITENS'!$D3498,'RESUMO - LOTES E VMA'!$A$3:$A$181,0))</f>
        <v>Para Leilão</v>
      </c>
      <c r="AB3498" s="60">
        <f t="array" ref="AB3498">INDEX('RESUMO - LOTES E VMA'!$J$3:$J$181,MATCH('LISTA DOS ITENS'!$D3498,'RESUMO - LOTES E VMA'!$A$3:$A$181,0))</f>
        <v>0.05872445365</v>
      </c>
      <c r="AC3498" s="29" t="str">
        <f t="array" ref="AC3498">INDEX('RESUMO - LOTES E VMA'!$L$3:$L$181,MATCH('LISTA DOS ITENS'!$D3498,'RESUMO - LOTES E VMA'!$A$3:$A$181,0))</f>
        <v>1% do Valor de Comparação do VMA</v>
      </c>
      <c r="AD3498" s="53" t="str">
        <f>VLOOKUP(Tabela1[[#This Row],[Índice]],[1]Planilha1!$A:$A,1,0)</f>
        <v>#ERROR!</v>
      </c>
    </row>
    <row r="3499" ht="15.75" customHeight="1">
      <c r="A3499" s="52">
        <v>262538.0</v>
      </c>
      <c r="B3499" s="53" t="s">
        <v>70</v>
      </c>
      <c r="C3499" s="53" t="s">
        <v>71</v>
      </c>
      <c r="D3499" s="22">
        <v>207570.0</v>
      </c>
      <c r="E3499" s="53" t="s">
        <v>119</v>
      </c>
      <c r="F3499" s="54">
        <v>1.0632841E7</v>
      </c>
      <c r="G3499" s="53" t="s">
        <v>2269</v>
      </c>
      <c r="H3499" s="55">
        <v>2101.0</v>
      </c>
      <c r="I3499" s="55" t="s">
        <v>130</v>
      </c>
      <c r="J3499" s="55" t="s">
        <v>126</v>
      </c>
      <c r="K3499" s="53" t="s">
        <v>80</v>
      </c>
      <c r="L3499" s="53"/>
      <c r="M3499" s="53">
        <v>65.0</v>
      </c>
      <c r="N3499" s="53" t="s">
        <v>52</v>
      </c>
      <c r="O3499" s="25">
        <v>92.67599999999999</v>
      </c>
      <c r="P3499" s="25">
        <f>'LISTA DOS ITENS'!$O3499*'LISTA DOS ITENS'!$M3499</f>
        <v>6023.94</v>
      </c>
      <c r="Q3499" s="25">
        <v>331.6</v>
      </c>
      <c r="R3499" s="25">
        <f>'LISTA DOS ITENS'!$Q3499*'LISTA DOS ITENS'!$M3499</f>
        <v>21554</v>
      </c>
      <c r="S3499" s="56">
        <f>IF('LISTA DOS ITENS'!$P3499&gt;'LISTA DOS ITENS'!$R3499,'LISTA DOS ITENS'!$P3499,'LISTA DOS ITENS'!$R3499)</f>
        <v>21554</v>
      </c>
      <c r="T3499" s="25">
        <v>16.575510660063795</v>
      </c>
      <c r="U3499" s="25">
        <f>'LISTA DOS ITENS'!$T3499*'LISTA DOS ITENS'!$M3499</f>
        <v>1077.408193</v>
      </c>
      <c r="V3499" s="56">
        <f t="array" ref="V3499">INDEX('RESUMO - LOTES E VMA'!$F$3:$F$181,MATCH('LISTA DOS ITENS'!$D3499,'RESUMO - LOTES E VMA'!$A$3:$A$181,0))</f>
        <v>21155.93485</v>
      </c>
      <c r="W3499" s="57">
        <f>'LISTA DOS ITENS'!$U3499/'LISTA DOS ITENS'!$V3499</f>
        <v>0.05092699522</v>
      </c>
      <c r="X3499" s="53" t="s">
        <v>53</v>
      </c>
      <c r="Y3499" s="53" t="s">
        <v>290</v>
      </c>
      <c r="Z3499" s="58" t="str">
        <f>'LISTA DOS ITENS'!$F3499&amp;"-"&amp;'LISTA DOS ITENS'!$H3499&amp;"-"&amp;'LISTA DOS ITENS'!$J3499&amp;"-"&amp;'LISTA DOS ITENS'!$K3499&amp;"-"&amp;'LISTA DOS ITENS'!$I3499</f>
        <v>10632841-2101-0026-IMOB/NAC-ED-1000-01.02</v>
      </c>
      <c r="AA3499" s="59" t="str">
        <f t="array" ref="AA3499">INDEX('RESUMO - LOTES E VMA'!$M$3:$M$181,MATCH('LISTA DOS ITENS'!$D3499,'RESUMO - LOTES E VMA'!$A$3:$A$181,0))</f>
        <v>Para Leilão</v>
      </c>
      <c r="AB3499" s="60">
        <f t="array" ref="AB3499">INDEX('RESUMO - LOTES E VMA'!$J$3:$J$181,MATCH('LISTA DOS ITENS'!$D3499,'RESUMO - LOTES E VMA'!$A$3:$A$181,0))</f>
        <v>0.05872445365</v>
      </c>
      <c r="AC3499" s="29" t="str">
        <f t="array" ref="AC3499">INDEX('RESUMO - LOTES E VMA'!$L$3:$L$181,MATCH('LISTA DOS ITENS'!$D3499,'RESUMO - LOTES E VMA'!$A$3:$A$181,0))</f>
        <v>1% do Valor de Comparação do VMA</v>
      </c>
      <c r="AD3499" s="53" t="str">
        <f>VLOOKUP(Tabela1[[#This Row],[Índice]],[1]Planilha1!$A:$A,1,0)</f>
        <v>#ERROR!</v>
      </c>
    </row>
    <row r="3500" ht="15.75" customHeight="1">
      <c r="A3500" s="52">
        <v>262539.0</v>
      </c>
      <c r="B3500" s="53" t="s">
        <v>70</v>
      </c>
      <c r="C3500" s="53" t="s">
        <v>71</v>
      </c>
      <c r="D3500" s="22">
        <v>207570.0</v>
      </c>
      <c r="E3500" s="53" t="s">
        <v>119</v>
      </c>
      <c r="F3500" s="54">
        <v>1.0632841E7</v>
      </c>
      <c r="G3500" s="53" t="s">
        <v>2269</v>
      </c>
      <c r="H3500" s="55">
        <v>2101.0</v>
      </c>
      <c r="I3500" s="55"/>
      <c r="J3500" s="55" t="s">
        <v>126</v>
      </c>
      <c r="K3500" s="53" t="s">
        <v>80</v>
      </c>
      <c r="L3500" s="53"/>
      <c r="M3500" s="53">
        <v>1.0</v>
      </c>
      <c r="N3500" s="53" t="s">
        <v>52</v>
      </c>
      <c r="O3500" s="25">
        <v>35.7</v>
      </c>
      <c r="P3500" s="25">
        <f>'LISTA DOS ITENS'!$O3500*'LISTA DOS ITENS'!$M3500</f>
        <v>35.7</v>
      </c>
      <c r="Q3500" s="25">
        <v>331.6</v>
      </c>
      <c r="R3500" s="25">
        <f>'LISTA DOS ITENS'!$Q3500*'LISTA DOS ITENS'!$M3500</f>
        <v>331.6</v>
      </c>
      <c r="S3500" s="56">
        <f>IF('LISTA DOS ITENS'!$P3500&gt;'LISTA DOS ITENS'!$R3500,'LISTA DOS ITENS'!$P3500,'LISTA DOS ITENS'!$R3500)</f>
        <v>331.6</v>
      </c>
      <c r="T3500" s="25">
        <v>16.575510660063795</v>
      </c>
      <c r="U3500" s="25">
        <f>'LISTA DOS ITENS'!$T3500*'LISTA DOS ITENS'!$M3500</f>
        <v>16.57551066</v>
      </c>
      <c r="V3500" s="56">
        <f t="array" ref="V3500">INDEX('RESUMO - LOTES E VMA'!$F$3:$F$181,MATCH('LISTA DOS ITENS'!$D3500,'RESUMO - LOTES E VMA'!$A$3:$A$181,0))</f>
        <v>21155.93485</v>
      </c>
      <c r="W3500" s="57">
        <f>'LISTA DOS ITENS'!$U3500/'LISTA DOS ITENS'!$V3500</f>
        <v>0.0007834922341</v>
      </c>
      <c r="X3500" s="53" t="s">
        <v>53</v>
      </c>
      <c r="Y3500" s="53" t="s">
        <v>290</v>
      </c>
      <c r="Z3500" s="58" t="str">
        <f>'LISTA DOS ITENS'!$F3500&amp;"-"&amp;'LISTA DOS ITENS'!$H3500&amp;"-"&amp;'LISTA DOS ITENS'!$J3500&amp;"-"&amp;'LISTA DOS ITENS'!$K3500&amp;"-"&amp;'LISTA DOS ITENS'!$I3500</f>
        <v>10632841-2101-0026-IMOB/NAC-</v>
      </c>
      <c r="AA3500" s="59" t="str">
        <f t="array" ref="AA3500">INDEX('RESUMO - LOTES E VMA'!$M$3:$M$181,MATCH('LISTA DOS ITENS'!$D3500,'RESUMO - LOTES E VMA'!$A$3:$A$181,0))</f>
        <v>Para Leilão</v>
      </c>
      <c r="AB3500" s="60">
        <f t="array" ref="AB3500">INDEX('RESUMO - LOTES E VMA'!$J$3:$J$181,MATCH('LISTA DOS ITENS'!$D3500,'RESUMO - LOTES E VMA'!$A$3:$A$181,0))</f>
        <v>0.05872445365</v>
      </c>
      <c r="AC3500" s="29" t="str">
        <f t="array" ref="AC3500">INDEX('RESUMO - LOTES E VMA'!$L$3:$L$181,MATCH('LISTA DOS ITENS'!$D3500,'RESUMO - LOTES E VMA'!$A$3:$A$181,0))</f>
        <v>1% do Valor de Comparação do VMA</v>
      </c>
      <c r="AD3500" s="53" t="str">
        <f>VLOOKUP(Tabela1[[#This Row],[Índice]],[1]Planilha1!$A:$A,1,0)</f>
        <v>#ERROR!</v>
      </c>
    </row>
    <row r="3501" ht="15.75" customHeight="1">
      <c r="A3501" s="52">
        <v>262540.0</v>
      </c>
      <c r="B3501" s="53" t="s">
        <v>70</v>
      </c>
      <c r="C3501" s="53" t="s">
        <v>71</v>
      </c>
      <c r="D3501" s="22">
        <v>207570.0</v>
      </c>
      <c r="E3501" s="53" t="s">
        <v>119</v>
      </c>
      <c r="F3501" s="54">
        <v>1.0656473E7</v>
      </c>
      <c r="G3501" s="53" t="s">
        <v>2242</v>
      </c>
      <c r="H3501" s="55">
        <v>2101.0</v>
      </c>
      <c r="I3501" s="55" t="s">
        <v>130</v>
      </c>
      <c r="J3501" s="55" t="s">
        <v>126</v>
      </c>
      <c r="K3501" s="53" t="s">
        <v>125</v>
      </c>
      <c r="L3501" s="53"/>
      <c r="M3501" s="53">
        <v>9.0</v>
      </c>
      <c r="N3501" s="53" t="s">
        <v>52</v>
      </c>
      <c r="O3501" s="25">
        <v>40.105891472868215</v>
      </c>
      <c r="P3501" s="25">
        <f>'LISTA DOS ITENS'!$O3501*'LISTA DOS ITENS'!$M3501</f>
        <v>360.9530233</v>
      </c>
      <c r="Q3501" s="25">
        <v>51.0</v>
      </c>
      <c r="R3501" s="25">
        <f>'LISTA DOS ITENS'!$Q3501*'LISTA DOS ITENS'!$M3501</f>
        <v>459</v>
      </c>
      <c r="S3501" s="56">
        <f>IF('LISTA DOS ITENS'!$P3501&gt;'LISTA DOS ITENS'!$R3501,'LISTA DOS ITENS'!$P3501,'LISTA DOS ITENS'!$R3501)</f>
        <v>459</v>
      </c>
      <c r="T3501" s="25">
        <v>2.5493095406008854</v>
      </c>
      <c r="U3501" s="25">
        <f>'LISTA DOS ITENS'!$T3501*'LISTA DOS ITENS'!$M3501</f>
        <v>22.94378587</v>
      </c>
      <c r="V3501" s="56">
        <f t="array" ref="V3501">INDEX('RESUMO - LOTES E VMA'!$F$3:$F$181,MATCH('LISTA DOS ITENS'!$D3501,'RESUMO - LOTES E VMA'!$A$3:$A$181,0))</f>
        <v>21155.93485</v>
      </c>
      <c r="W3501" s="57">
        <f>'LISTA DOS ITENS'!$U3501/'LISTA DOS ITENS'!$V3501</f>
        <v>0.001084508249</v>
      </c>
      <c r="X3501" s="53" t="s">
        <v>53</v>
      </c>
      <c r="Y3501" s="53" t="s">
        <v>290</v>
      </c>
      <c r="Z3501" s="58" t="str">
        <f>'LISTA DOS ITENS'!$F3501&amp;"-"&amp;'LISTA DOS ITENS'!$H3501&amp;"-"&amp;'LISTA DOS ITENS'!$J3501&amp;"-"&amp;'LISTA DOS ITENS'!$K3501&amp;"-"&amp;'LISTA DOS ITENS'!$I3501</f>
        <v>10656473-2101-0026-PAR/NAC-ED-1000-01.02</v>
      </c>
      <c r="AA3501" s="59" t="str">
        <f t="array" ref="AA3501">INDEX('RESUMO - LOTES E VMA'!$M$3:$M$181,MATCH('LISTA DOS ITENS'!$D3501,'RESUMO - LOTES E VMA'!$A$3:$A$181,0))</f>
        <v>Para Leilão</v>
      </c>
      <c r="AB3501" s="60">
        <f t="array" ref="AB3501">INDEX('RESUMO - LOTES E VMA'!$J$3:$J$181,MATCH('LISTA DOS ITENS'!$D3501,'RESUMO - LOTES E VMA'!$A$3:$A$181,0))</f>
        <v>0.05872445365</v>
      </c>
      <c r="AC3501" s="29" t="str">
        <f t="array" ref="AC3501">INDEX('RESUMO - LOTES E VMA'!$L$3:$L$181,MATCH('LISTA DOS ITENS'!$D3501,'RESUMO - LOTES E VMA'!$A$3:$A$181,0))</f>
        <v>1% do Valor de Comparação do VMA</v>
      </c>
      <c r="AD3501" s="53" t="str">
        <f>VLOOKUP(Tabela1[[#This Row],[Índice]],[1]Planilha1!$A:$A,1,0)</f>
        <v>#ERROR!</v>
      </c>
    </row>
    <row r="3502" ht="15.75" customHeight="1">
      <c r="A3502" s="52">
        <v>262541.0</v>
      </c>
      <c r="B3502" s="53" t="s">
        <v>70</v>
      </c>
      <c r="C3502" s="53" t="s">
        <v>71</v>
      </c>
      <c r="D3502" s="22">
        <v>207570.0</v>
      </c>
      <c r="E3502" s="53" t="s">
        <v>119</v>
      </c>
      <c r="F3502" s="54">
        <v>1.0701671E7</v>
      </c>
      <c r="G3502" s="53" t="s">
        <v>2270</v>
      </c>
      <c r="H3502" s="55">
        <v>2101.0</v>
      </c>
      <c r="I3502" s="55" t="s">
        <v>130</v>
      </c>
      <c r="J3502" s="55" t="s">
        <v>126</v>
      </c>
      <c r="K3502" s="53" t="s">
        <v>80</v>
      </c>
      <c r="L3502" s="53"/>
      <c r="M3502" s="53">
        <v>13.0</v>
      </c>
      <c r="N3502" s="53" t="s">
        <v>52</v>
      </c>
      <c r="O3502" s="25">
        <v>104.39</v>
      </c>
      <c r="P3502" s="25">
        <f>'LISTA DOS ITENS'!$O3502*'LISTA DOS ITENS'!$M3502</f>
        <v>1357.07</v>
      </c>
      <c r="Q3502" s="25">
        <v>377.07</v>
      </c>
      <c r="R3502" s="25">
        <f>'LISTA DOS ITENS'!$Q3502*'LISTA DOS ITENS'!$M3502</f>
        <v>4901.91</v>
      </c>
      <c r="S3502" s="56">
        <f>IF('LISTA DOS ITENS'!$P3502&gt;'LISTA DOS ITENS'!$R3502,'LISTA DOS ITENS'!$P3502,'LISTA DOS ITENS'!$R3502)</f>
        <v>4901.91</v>
      </c>
      <c r="T3502" s="25">
        <v>25.400188823728058</v>
      </c>
      <c r="U3502" s="25">
        <f>'LISTA DOS ITENS'!$T3502*'LISTA DOS ITENS'!$M3502</f>
        <v>330.2024547</v>
      </c>
      <c r="V3502" s="56">
        <f t="array" ref="V3502">INDEX('RESUMO - LOTES E VMA'!$F$3:$F$181,MATCH('LISTA DOS ITENS'!$D3502,'RESUMO - LOTES E VMA'!$A$3:$A$181,0))</f>
        <v>21155.93485</v>
      </c>
      <c r="W3502" s="57">
        <f>'LISTA DOS ITENS'!$U3502/'LISTA DOS ITENS'!$V3502</f>
        <v>0.01560802948</v>
      </c>
      <c r="X3502" s="53" t="s">
        <v>53</v>
      </c>
      <c r="Y3502" s="53" t="s">
        <v>290</v>
      </c>
      <c r="Z3502" s="58" t="str">
        <f>'LISTA DOS ITENS'!$F3502&amp;"-"&amp;'LISTA DOS ITENS'!$H3502&amp;"-"&amp;'LISTA DOS ITENS'!$J3502&amp;"-"&amp;'LISTA DOS ITENS'!$K3502&amp;"-"&amp;'LISTA DOS ITENS'!$I3502</f>
        <v>10701671-2101-0026-IMOB/NAC-ED-1000-01.02</v>
      </c>
      <c r="AA3502" s="59" t="str">
        <f t="array" ref="AA3502">INDEX('RESUMO - LOTES E VMA'!$M$3:$M$181,MATCH('LISTA DOS ITENS'!$D3502,'RESUMO - LOTES E VMA'!$A$3:$A$181,0))</f>
        <v>Para Leilão</v>
      </c>
      <c r="AB3502" s="60">
        <f t="array" ref="AB3502">INDEX('RESUMO - LOTES E VMA'!$J$3:$J$181,MATCH('LISTA DOS ITENS'!$D3502,'RESUMO - LOTES E VMA'!$A$3:$A$181,0))</f>
        <v>0.05872445365</v>
      </c>
      <c r="AC3502" s="29" t="str">
        <f t="array" ref="AC3502">INDEX('RESUMO - LOTES E VMA'!$L$3:$L$181,MATCH('LISTA DOS ITENS'!$D3502,'RESUMO - LOTES E VMA'!$A$3:$A$181,0))</f>
        <v>1% do Valor de Comparação do VMA</v>
      </c>
      <c r="AD3502" s="53" t="str">
        <f>VLOOKUP(Tabela1[[#This Row],[Índice]],[1]Planilha1!$A:$A,1,0)</f>
        <v>#ERROR!</v>
      </c>
    </row>
    <row r="3503" ht="15.75" customHeight="1">
      <c r="A3503" s="52">
        <v>262542.0</v>
      </c>
      <c r="B3503" s="53" t="s">
        <v>70</v>
      </c>
      <c r="C3503" s="53" t="s">
        <v>71</v>
      </c>
      <c r="D3503" s="22">
        <v>207570.0</v>
      </c>
      <c r="E3503" s="53" t="s">
        <v>119</v>
      </c>
      <c r="F3503" s="54">
        <v>1.0701671E7</v>
      </c>
      <c r="G3503" s="53" t="s">
        <v>2270</v>
      </c>
      <c r="H3503" s="55">
        <v>2101.0</v>
      </c>
      <c r="I3503" s="55" t="s">
        <v>2003</v>
      </c>
      <c r="J3503" s="55" t="s">
        <v>126</v>
      </c>
      <c r="K3503" s="53" t="s">
        <v>80</v>
      </c>
      <c r="L3503" s="53"/>
      <c r="M3503" s="53">
        <v>5.0</v>
      </c>
      <c r="N3503" s="53" t="s">
        <v>52</v>
      </c>
      <c r="O3503" s="25">
        <v>149.62051546391754</v>
      </c>
      <c r="P3503" s="25">
        <f>'LISTA DOS ITENS'!$O3503*'LISTA DOS ITENS'!$M3503</f>
        <v>748.1025773</v>
      </c>
      <c r="Q3503" s="25">
        <v>377.07</v>
      </c>
      <c r="R3503" s="25">
        <f>'LISTA DOS ITENS'!$Q3503*'LISTA DOS ITENS'!$M3503</f>
        <v>1885.35</v>
      </c>
      <c r="S3503" s="56">
        <f>IF('LISTA DOS ITENS'!$P3503&gt;'LISTA DOS ITENS'!$R3503,'LISTA DOS ITENS'!$P3503,'LISTA DOS ITENS'!$R3503)</f>
        <v>1885.35</v>
      </c>
      <c r="T3503" s="25">
        <v>25.400188823728058</v>
      </c>
      <c r="U3503" s="25">
        <f>'LISTA DOS ITENS'!$T3503*'LISTA DOS ITENS'!$M3503</f>
        <v>127.0009441</v>
      </c>
      <c r="V3503" s="56">
        <f t="array" ref="V3503">INDEX('RESUMO - LOTES E VMA'!$F$3:$F$181,MATCH('LISTA DOS ITENS'!$D3503,'RESUMO - LOTES E VMA'!$A$3:$A$181,0))</f>
        <v>21155.93485</v>
      </c>
      <c r="W3503" s="57">
        <f>'LISTA DOS ITENS'!$U3503/'LISTA DOS ITENS'!$V3503</f>
        <v>0.00600308826</v>
      </c>
      <c r="X3503" s="53" t="s">
        <v>53</v>
      </c>
      <c r="Y3503" s="53" t="s">
        <v>290</v>
      </c>
      <c r="Z3503" s="58" t="str">
        <f>'LISTA DOS ITENS'!$F3503&amp;"-"&amp;'LISTA DOS ITENS'!$H3503&amp;"-"&amp;'LISTA DOS ITENS'!$J3503&amp;"-"&amp;'LISTA DOS ITENS'!$K3503&amp;"-"&amp;'LISTA DOS ITENS'!$I3503</f>
        <v>10701671-2101-0026-IMOB/NAC-IN-3519-04-008-MRP</v>
      </c>
      <c r="AA3503" s="59" t="str">
        <f t="array" ref="AA3503">INDEX('RESUMO - LOTES E VMA'!$M$3:$M$181,MATCH('LISTA DOS ITENS'!$D3503,'RESUMO - LOTES E VMA'!$A$3:$A$181,0))</f>
        <v>Para Leilão</v>
      </c>
      <c r="AB3503" s="60">
        <f t="array" ref="AB3503">INDEX('RESUMO - LOTES E VMA'!$J$3:$J$181,MATCH('LISTA DOS ITENS'!$D3503,'RESUMO - LOTES E VMA'!$A$3:$A$181,0))</f>
        <v>0.05872445365</v>
      </c>
      <c r="AC3503" s="29" t="str">
        <f t="array" ref="AC3503">INDEX('RESUMO - LOTES E VMA'!$L$3:$L$181,MATCH('LISTA DOS ITENS'!$D3503,'RESUMO - LOTES E VMA'!$A$3:$A$181,0))</f>
        <v>1% do Valor de Comparação do VMA</v>
      </c>
      <c r="AD3503" s="53" t="str">
        <f>VLOOKUP(Tabela1[[#This Row],[Índice]],[1]Planilha1!$A:$A,1,0)</f>
        <v>#ERROR!</v>
      </c>
    </row>
    <row r="3504" ht="15.75" customHeight="1">
      <c r="A3504" s="52">
        <v>262543.0</v>
      </c>
      <c r="B3504" s="53" t="s">
        <v>70</v>
      </c>
      <c r="C3504" s="53" t="s">
        <v>71</v>
      </c>
      <c r="D3504" s="22">
        <v>207570.0</v>
      </c>
      <c r="E3504" s="53" t="s">
        <v>119</v>
      </c>
      <c r="F3504" s="54">
        <v>1.0793945E7</v>
      </c>
      <c r="G3504" s="53" t="s">
        <v>2271</v>
      </c>
      <c r="H3504" s="55">
        <v>2101.0</v>
      </c>
      <c r="I3504" s="55" t="s">
        <v>81</v>
      </c>
      <c r="J3504" s="55" t="s">
        <v>126</v>
      </c>
      <c r="K3504" s="53" t="s">
        <v>73</v>
      </c>
      <c r="L3504" s="53"/>
      <c r="M3504" s="53">
        <v>4.0</v>
      </c>
      <c r="N3504" s="53" t="s">
        <v>52</v>
      </c>
      <c r="O3504" s="25">
        <v>98.7675</v>
      </c>
      <c r="P3504" s="25">
        <f>'LISTA DOS ITENS'!$O3504*'LISTA DOS ITENS'!$M3504</f>
        <v>395.07</v>
      </c>
      <c r="Q3504" s="25">
        <v>106.06</v>
      </c>
      <c r="R3504" s="25">
        <f>'LISTA DOS ITENS'!$Q3504*'LISTA DOS ITENS'!$M3504</f>
        <v>424.24</v>
      </c>
      <c r="S3504" s="56">
        <f>IF('LISTA DOS ITENS'!$P3504&gt;'LISTA DOS ITENS'!$R3504,'LISTA DOS ITENS'!$P3504,'LISTA DOS ITENS'!$R3504)</f>
        <v>424.24</v>
      </c>
      <c r="T3504" s="25">
        <v>6.474811462748625</v>
      </c>
      <c r="U3504" s="25">
        <f>'LISTA DOS ITENS'!$T3504*'LISTA DOS ITENS'!$M3504</f>
        <v>25.89924585</v>
      </c>
      <c r="V3504" s="56">
        <f t="array" ref="V3504">INDEX('RESUMO - LOTES E VMA'!$F$3:$F$181,MATCH('LISTA DOS ITENS'!$D3504,'RESUMO - LOTES E VMA'!$A$3:$A$181,0))</f>
        <v>21155.93485</v>
      </c>
      <c r="W3504" s="57">
        <f>'LISTA DOS ITENS'!$U3504/'LISTA DOS ITENS'!$V3504</f>
        <v>0.00122420711</v>
      </c>
      <c r="X3504" s="53" t="s">
        <v>53</v>
      </c>
      <c r="Y3504" s="53" t="s">
        <v>290</v>
      </c>
      <c r="Z3504" s="58" t="str">
        <f>'LISTA DOS ITENS'!$F3504&amp;"-"&amp;'LISTA DOS ITENS'!$H3504&amp;"-"&amp;'LISTA DOS ITENS'!$J3504&amp;"-"&amp;'LISTA DOS ITENS'!$K3504&amp;"-"&amp;'LISTA DOS ITENS'!$I3504</f>
        <v>10793945-2101-0026-CONS/NAC-ED-1000-01.01</v>
      </c>
      <c r="AA3504" s="59" t="str">
        <f t="array" ref="AA3504">INDEX('RESUMO - LOTES E VMA'!$M$3:$M$181,MATCH('LISTA DOS ITENS'!$D3504,'RESUMO - LOTES E VMA'!$A$3:$A$181,0))</f>
        <v>Para Leilão</v>
      </c>
      <c r="AB3504" s="60">
        <f t="array" ref="AB3504">INDEX('RESUMO - LOTES E VMA'!$J$3:$J$181,MATCH('LISTA DOS ITENS'!$D3504,'RESUMO - LOTES E VMA'!$A$3:$A$181,0))</f>
        <v>0.05872445365</v>
      </c>
      <c r="AC3504" s="29" t="str">
        <f t="array" ref="AC3504">INDEX('RESUMO - LOTES E VMA'!$L$3:$L$181,MATCH('LISTA DOS ITENS'!$D3504,'RESUMO - LOTES E VMA'!$A$3:$A$181,0))</f>
        <v>1% do Valor de Comparação do VMA</v>
      </c>
      <c r="AD3504" s="53" t="str">
        <f>VLOOKUP(Tabela1[[#This Row],[Índice]],[1]Planilha1!$A:$A,1,0)</f>
        <v>#ERROR!</v>
      </c>
    </row>
    <row r="3505" ht="15.75" customHeight="1">
      <c r="A3505" s="52">
        <v>262544.0</v>
      </c>
      <c r="B3505" s="53" t="s">
        <v>70</v>
      </c>
      <c r="C3505" s="53" t="s">
        <v>71</v>
      </c>
      <c r="D3505" s="22">
        <v>207570.0</v>
      </c>
      <c r="E3505" s="53" t="s">
        <v>119</v>
      </c>
      <c r="F3505" s="54">
        <v>1.0793945E7</v>
      </c>
      <c r="G3505" s="53" t="s">
        <v>2271</v>
      </c>
      <c r="H3505" s="55">
        <v>2101.0</v>
      </c>
      <c r="I3505" s="55" t="s">
        <v>130</v>
      </c>
      <c r="J3505" s="55" t="s">
        <v>126</v>
      </c>
      <c r="K3505" s="53" t="s">
        <v>73</v>
      </c>
      <c r="L3505" s="53"/>
      <c r="M3505" s="53">
        <v>13.0</v>
      </c>
      <c r="N3505" s="53" t="s">
        <v>52</v>
      </c>
      <c r="O3505" s="25">
        <v>98.27923076923078</v>
      </c>
      <c r="P3505" s="25">
        <f>'LISTA DOS ITENS'!$O3505*'LISTA DOS ITENS'!$M3505</f>
        <v>1277.63</v>
      </c>
      <c r="Q3505" s="25">
        <v>106.06</v>
      </c>
      <c r="R3505" s="25">
        <f>'LISTA DOS ITENS'!$Q3505*'LISTA DOS ITENS'!$M3505</f>
        <v>1378.78</v>
      </c>
      <c r="S3505" s="56">
        <f>IF('LISTA DOS ITENS'!$P3505&gt;'LISTA DOS ITENS'!$R3505,'LISTA DOS ITENS'!$P3505,'LISTA DOS ITENS'!$R3505)</f>
        <v>1378.78</v>
      </c>
      <c r="T3505" s="25">
        <v>6.474811462748625</v>
      </c>
      <c r="U3505" s="25">
        <f>'LISTA DOS ITENS'!$T3505*'LISTA DOS ITENS'!$M3505</f>
        <v>84.17254902</v>
      </c>
      <c r="V3505" s="56">
        <f t="array" ref="V3505">INDEX('RESUMO - LOTES E VMA'!$F$3:$F$181,MATCH('LISTA DOS ITENS'!$D3505,'RESUMO - LOTES E VMA'!$A$3:$A$181,0))</f>
        <v>21155.93485</v>
      </c>
      <c r="W3505" s="57">
        <f>'LISTA DOS ITENS'!$U3505/'LISTA DOS ITENS'!$V3505</f>
        <v>0.003978673106</v>
      </c>
      <c r="X3505" s="53" t="s">
        <v>53</v>
      </c>
      <c r="Y3505" s="53" t="s">
        <v>290</v>
      </c>
      <c r="Z3505" s="58" t="str">
        <f>'LISTA DOS ITENS'!$F3505&amp;"-"&amp;'LISTA DOS ITENS'!$H3505&amp;"-"&amp;'LISTA DOS ITENS'!$J3505&amp;"-"&amp;'LISTA DOS ITENS'!$K3505&amp;"-"&amp;'LISTA DOS ITENS'!$I3505</f>
        <v>10793945-2101-0026-CONS/NAC-ED-1000-01.02</v>
      </c>
      <c r="AA3505" s="59" t="str">
        <f t="array" ref="AA3505">INDEX('RESUMO - LOTES E VMA'!$M$3:$M$181,MATCH('LISTA DOS ITENS'!$D3505,'RESUMO - LOTES E VMA'!$A$3:$A$181,0))</f>
        <v>Para Leilão</v>
      </c>
      <c r="AB3505" s="60">
        <f t="array" ref="AB3505">INDEX('RESUMO - LOTES E VMA'!$J$3:$J$181,MATCH('LISTA DOS ITENS'!$D3505,'RESUMO - LOTES E VMA'!$A$3:$A$181,0))</f>
        <v>0.05872445365</v>
      </c>
      <c r="AC3505" s="29" t="str">
        <f t="array" ref="AC3505">INDEX('RESUMO - LOTES E VMA'!$L$3:$L$181,MATCH('LISTA DOS ITENS'!$D3505,'RESUMO - LOTES E VMA'!$A$3:$A$181,0))</f>
        <v>1% do Valor de Comparação do VMA</v>
      </c>
      <c r="AD3505" s="53" t="str">
        <f>VLOOKUP(Tabela1[[#This Row],[Índice]],[1]Planilha1!$A:$A,1,0)</f>
        <v>#ERROR!</v>
      </c>
    </row>
    <row r="3506" ht="15.75" customHeight="1">
      <c r="A3506" s="52">
        <v>262545.0</v>
      </c>
      <c r="B3506" s="53" t="s">
        <v>70</v>
      </c>
      <c r="C3506" s="53" t="s">
        <v>71</v>
      </c>
      <c r="D3506" s="22">
        <v>207570.0</v>
      </c>
      <c r="E3506" s="53" t="s">
        <v>119</v>
      </c>
      <c r="F3506" s="54">
        <v>1.0793945E7</v>
      </c>
      <c r="G3506" s="53" t="s">
        <v>2271</v>
      </c>
      <c r="H3506" s="55">
        <v>2101.0</v>
      </c>
      <c r="I3506" s="55" t="s">
        <v>130</v>
      </c>
      <c r="J3506" s="55" t="s">
        <v>126</v>
      </c>
      <c r="K3506" s="53" t="s">
        <v>125</v>
      </c>
      <c r="L3506" s="53"/>
      <c r="M3506" s="53">
        <v>6.0</v>
      </c>
      <c r="N3506" s="53" t="s">
        <v>52</v>
      </c>
      <c r="O3506" s="25">
        <v>106.06</v>
      </c>
      <c r="P3506" s="25">
        <f>'LISTA DOS ITENS'!$O3506*'LISTA DOS ITENS'!$M3506</f>
        <v>636.36</v>
      </c>
      <c r="Q3506" s="25">
        <v>106.06</v>
      </c>
      <c r="R3506" s="25">
        <f>'LISTA DOS ITENS'!$Q3506*'LISTA DOS ITENS'!$M3506</f>
        <v>636.36</v>
      </c>
      <c r="S3506" s="56">
        <f>IF('LISTA DOS ITENS'!$P3506&gt;'LISTA DOS ITENS'!$R3506,'LISTA DOS ITENS'!$P3506,'LISTA DOS ITENS'!$R3506)</f>
        <v>636.36</v>
      </c>
      <c r="T3506" s="25">
        <v>6.474811462748625</v>
      </c>
      <c r="U3506" s="25">
        <f>'LISTA DOS ITENS'!$T3506*'LISTA DOS ITENS'!$M3506</f>
        <v>38.84886878</v>
      </c>
      <c r="V3506" s="56">
        <f t="array" ref="V3506">INDEX('RESUMO - LOTES E VMA'!$F$3:$F$181,MATCH('LISTA DOS ITENS'!$D3506,'RESUMO - LOTES E VMA'!$A$3:$A$181,0))</f>
        <v>21155.93485</v>
      </c>
      <c r="W3506" s="57">
        <f>'LISTA DOS ITENS'!$U3506/'LISTA DOS ITENS'!$V3506</f>
        <v>0.001836310664</v>
      </c>
      <c r="X3506" s="53" t="s">
        <v>53</v>
      </c>
      <c r="Y3506" s="53" t="s">
        <v>290</v>
      </c>
      <c r="Z3506" s="58" t="str">
        <f>'LISTA DOS ITENS'!$F3506&amp;"-"&amp;'LISTA DOS ITENS'!$H3506&amp;"-"&amp;'LISTA DOS ITENS'!$J3506&amp;"-"&amp;'LISTA DOS ITENS'!$K3506&amp;"-"&amp;'LISTA DOS ITENS'!$I3506</f>
        <v>10793945-2101-0026-PAR/NAC-ED-1000-01.02</v>
      </c>
      <c r="AA3506" s="59" t="str">
        <f t="array" ref="AA3506">INDEX('RESUMO - LOTES E VMA'!$M$3:$M$181,MATCH('LISTA DOS ITENS'!$D3506,'RESUMO - LOTES E VMA'!$A$3:$A$181,0))</f>
        <v>Para Leilão</v>
      </c>
      <c r="AB3506" s="60">
        <f t="array" ref="AB3506">INDEX('RESUMO - LOTES E VMA'!$J$3:$J$181,MATCH('LISTA DOS ITENS'!$D3506,'RESUMO - LOTES E VMA'!$A$3:$A$181,0))</f>
        <v>0.05872445365</v>
      </c>
      <c r="AC3506" s="29" t="str">
        <f t="array" ref="AC3506">INDEX('RESUMO - LOTES E VMA'!$L$3:$L$181,MATCH('LISTA DOS ITENS'!$D3506,'RESUMO - LOTES E VMA'!$A$3:$A$181,0))</f>
        <v>1% do Valor de Comparação do VMA</v>
      </c>
      <c r="AD3506" s="53" t="str">
        <f>VLOOKUP(Tabela1[[#This Row],[Índice]],[1]Planilha1!$A:$A,1,0)</f>
        <v>#ERROR!</v>
      </c>
    </row>
    <row r="3507" ht="15.75" customHeight="1">
      <c r="A3507" s="52">
        <v>262546.0</v>
      </c>
      <c r="B3507" s="53" t="s">
        <v>70</v>
      </c>
      <c r="C3507" s="53" t="s">
        <v>71</v>
      </c>
      <c r="D3507" s="22">
        <v>207570.0</v>
      </c>
      <c r="E3507" s="53" t="s">
        <v>119</v>
      </c>
      <c r="F3507" s="54">
        <v>1.0794053E7</v>
      </c>
      <c r="G3507" s="53" t="s">
        <v>2272</v>
      </c>
      <c r="H3507" s="55">
        <v>2101.0</v>
      </c>
      <c r="I3507" s="55" t="s">
        <v>130</v>
      </c>
      <c r="J3507" s="55" t="s">
        <v>126</v>
      </c>
      <c r="K3507" s="53" t="s">
        <v>73</v>
      </c>
      <c r="L3507" s="53"/>
      <c r="M3507" s="53">
        <v>1.0</v>
      </c>
      <c r="N3507" s="53" t="s">
        <v>52</v>
      </c>
      <c r="O3507" s="25">
        <v>58.67</v>
      </c>
      <c r="P3507" s="25">
        <f>'LISTA DOS ITENS'!$O3507*'LISTA DOS ITENS'!$M3507</f>
        <v>58.67</v>
      </c>
      <c r="Q3507" s="25">
        <v>206.68</v>
      </c>
      <c r="R3507" s="25">
        <f>'LISTA DOS ITENS'!$Q3507*'LISTA DOS ITENS'!$M3507</f>
        <v>206.68</v>
      </c>
      <c r="S3507" s="56">
        <f>IF('LISTA DOS ITENS'!$P3507&gt;'LISTA DOS ITENS'!$R3507,'LISTA DOS ITENS'!$P3507,'LISTA DOS ITENS'!$R3507)</f>
        <v>206.68</v>
      </c>
      <c r="T3507" s="25">
        <v>12.61751869810377</v>
      </c>
      <c r="U3507" s="25">
        <f>'LISTA DOS ITENS'!$T3507*'LISTA DOS ITENS'!$M3507</f>
        <v>12.6175187</v>
      </c>
      <c r="V3507" s="56">
        <f t="array" ref="V3507">INDEX('RESUMO - LOTES E VMA'!$F$3:$F$181,MATCH('LISTA DOS ITENS'!$D3507,'RESUMO - LOTES E VMA'!$A$3:$A$181,0))</f>
        <v>21155.93485</v>
      </c>
      <c r="W3507" s="57">
        <f>'LISTA DOS ITENS'!$U3507/'LISTA DOS ITENS'!$V3507</f>
        <v>0.0005964056322</v>
      </c>
      <c r="X3507" s="53" t="s">
        <v>53</v>
      </c>
      <c r="Y3507" s="53" t="s">
        <v>290</v>
      </c>
      <c r="Z3507" s="58" t="str">
        <f>'LISTA DOS ITENS'!$F3507&amp;"-"&amp;'LISTA DOS ITENS'!$H3507&amp;"-"&amp;'LISTA DOS ITENS'!$J3507&amp;"-"&amp;'LISTA DOS ITENS'!$K3507&amp;"-"&amp;'LISTA DOS ITENS'!$I3507</f>
        <v>10794053-2101-0026-CONS/NAC-ED-1000-01.02</v>
      </c>
      <c r="AA3507" s="59" t="str">
        <f t="array" ref="AA3507">INDEX('RESUMO - LOTES E VMA'!$M$3:$M$181,MATCH('LISTA DOS ITENS'!$D3507,'RESUMO - LOTES E VMA'!$A$3:$A$181,0))</f>
        <v>Para Leilão</v>
      </c>
      <c r="AB3507" s="60">
        <f t="array" ref="AB3507">INDEX('RESUMO - LOTES E VMA'!$J$3:$J$181,MATCH('LISTA DOS ITENS'!$D3507,'RESUMO - LOTES E VMA'!$A$3:$A$181,0))</f>
        <v>0.05872445365</v>
      </c>
      <c r="AC3507" s="29" t="str">
        <f t="array" ref="AC3507">INDEX('RESUMO - LOTES E VMA'!$L$3:$L$181,MATCH('LISTA DOS ITENS'!$D3507,'RESUMO - LOTES E VMA'!$A$3:$A$181,0))</f>
        <v>1% do Valor de Comparação do VMA</v>
      </c>
      <c r="AD3507" s="53" t="str">
        <f>VLOOKUP(Tabela1[[#This Row],[Índice]],[1]Planilha1!$A:$A,1,0)</f>
        <v>#ERROR!</v>
      </c>
    </row>
    <row r="3508" ht="15.75" customHeight="1">
      <c r="A3508" s="52">
        <v>262547.0</v>
      </c>
      <c r="B3508" s="53" t="s">
        <v>70</v>
      </c>
      <c r="C3508" s="53" t="s">
        <v>71</v>
      </c>
      <c r="D3508" s="22">
        <v>207570.0</v>
      </c>
      <c r="E3508" s="53" t="s">
        <v>119</v>
      </c>
      <c r="F3508" s="54">
        <v>1.0806777E7</v>
      </c>
      <c r="G3508" s="53" t="s">
        <v>2248</v>
      </c>
      <c r="H3508" s="55">
        <v>2101.0</v>
      </c>
      <c r="I3508" s="55" t="s">
        <v>81</v>
      </c>
      <c r="J3508" s="55" t="s">
        <v>126</v>
      </c>
      <c r="K3508" s="53" t="s">
        <v>73</v>
      </c>
      <c r="L3508" s="53"/>
      <c r="M3508" s="53">
        <v>1.0</v>
      </c>
      <c r="N3508" s="53" t="s">
        <v>52</v>
      </c>
      <c r="O3508" s="25">
        <v>167.76</v>
      </c>
      <c r="P3508" s="25">
        <f>'LISTA DOS ITENS'!$O3508*'LISTA DOS ITENS'!$M3508</f>
        <v>167.76</v>
      </c>
      <c r="Q3508" s="25">
        <v>150.0</v>
      </c>
      <c r="R3508" s="25">
        <f>'LISTA DOS ITENS'!$Q3508*'LISTA DOS ITENS'!$M3508</f>
        <v>150</v>
      </c>
      <c r="S3508" s="56">
        <f>IF('LISTA DOS ITENS'!$P3508&gt;'LISTA DOS ITENS'!$R3508,'LISTA DOS ITENS'!$P3508,'LISTA DOS ITENS'!$R3508)</f>
        <v>167.76</v>
      </c>
      <c r="T3508" s="25">
        <v>9.157285681805524</v>
      </c>
      <c r="U3508" s="25">
        <f>'LISTA DOS ITENS'!$T3508*'LISTA DOS ITENS'!$M3508</f>
        <v>9.157285682</v>
      </c>
      <c r="V3508" s="56">
        <f t="array" ref="V3508">INDEX('RESUMO - LOTES E VMA'!$F$3:$F$181,MATCH('LISTA DOS ITENS'!$D3508,'RESUMO - LOTES E VMA'!$A$3:$A$181,0))</f>
        <v>21155.93485</v>
      </c>
      <c r="W3508" s="57">
        <f>'LISTA DOS ITENS'!$U3508/'LISTA DOS ITENS'!$V3508</f>
        <v>0.00043284713</v>
      </c>
      <c r="X3508" s="53" t="s">
        <v>53</v>
      </c>
      <c r="Y3508" s="53" t="s">
        <v>290</v>
      </c>
      <c r="Z3508" s="58" t="str">
        <f>'LISTA DOS ITENS'!$F3508&amp;"-"&amp;'LISTA DOS ITENS'!$H3508&amp;"-"&amp;'LISTA DOS ITENS'!$J3508&amp;"-"&amp;'LISTA DOS ITENS'!$K3508&amp;"-"&amp;'LISTA DOS ITENS'!$I3508</f>
        <v>10806777-2101-0026-CONS/NAC-ED-1000-01.01</v>
      </c>
      <c r="AA3508" s="59" t="str">
        <f t="array" ref="AA3508">INDEX('RESUMO - LOTES E VMA'!$M$3:$M$181,MATCH('LISTA DOS ITENS'!$D3508,'RESUMO - LOTES E VMA'!$A$3:$A$181,0))</f>
        <v>Para Leilão</v>
      </c>
      <c r="AB3508" s="60">
        <f t="array" ref="AB3508">INDEX('RESUMO - LOTES E VMA'!$J$3:$J$181,MATCH('LISTA DOS ITENS'!$D3508,'RESUMO - LOTES E VMA'!$A$3:$A$181,0))</f>
        <v>0.05872445365</v>
      </c>
      <c r="AC3508" s="29" t="str">
        <f t="array" ref="AC3508">INDEX('RESUMO - LOTES E VMA'!$L$3:$L$181,MATCH('LISTA DOS ITENS'!$D3508,'RESUMO - LOTES E VMA'!$A$3:$A$181,0))</f>
        <v>1% do Valor de Comparação do VMA</v>
      </c>
      <c r="AD3508" s="53" t="str">
        <f>VLOOKUP(Tabela1[[#This Row],[Índice]],[1]Planilha1!$A:$A,1,0)</f>
        <v>#ERROR!</v>
      </c>
    </row>
    <row r="3509" ht="15.75" customHeight="1">
      <c r="A3509" s="52">
        <v>262548.0</v>
      </c>
      <c r="B3509" s="53" t="s">
        <v>70</v>
      </c>
      <c r="C3509" s="53" t="s">
        <v>71</v>
      </c>
      <c r="D3509" s="22">
        <v>207570.0</v>
      </c>
      <c r="E3509" s="53" t="s">
        <v>119</v>
      </c>
      <c r="F3509" s="54">
        <v>1.0865545E7</v>
      </c>
      <c r="G3509" s="53" t="s">
        <v>2273</v>
      </c>
      <c r="H3509" s="55">
        <v>2101.0</v>
      </c>
      <c r="I3509" s="55" t="s">
        <v>130</v>
      </c>
      <c r="J3509" s="55" t="s">
        <v>126</v>
      </c>
      <c r="K3509" s="53" t="s">
        <v>80</v>
      </c>
      <c r="L3509" s="53"/>
      <c r="M3509" s="53">
        <v>1.0</v>
      </c>
      <c r="N3509" s="53" t="s">
        <v>52</v>
      </c>
      <c r="O3509" s="25">
        <v>121.58</v>
      </c>
      <c r="P3509" s="25">
        <f>'LISTA DOS ITENS'!$O3509*'LISTA DOS ITENS'!$M3509</f>
        <v>121.58</v>
      </c>
      <c r="Q3509" s="25">
        <v>124.8</v>
      </c>
      <c r="R3509" s="25">
        <f>'LISTA DOS ITENS'!$Q3509*'LISTA DOS ITENS'!$M3509</f>
        <v>124.8</v>
      </c>
      <c r="S3509" s="56">
        <f>IF('LISTA DOS ITENS'!$P3509&gt;'LISTA DOS ITENS'!$R3509,'LISTA DOS ITENS'!$P3509,'LISTA DOS ITENS'!$R3509)</f>
        <v>124.8</v>
      </c>
      <c r="T3509" s="25">
        <v>7.6188616872621955</v>
      </c>
      <c r="U3509" s="25">
        <f>'LISTA DOS ITENS'!$T3509*'LISTA DOS ITENS'!$M3509</f>
        <v>7.618861687</v>
      </c>
      <c r="V3509" s="56">
        <f t="array" ref="V3509">INDEX('RESUMO - LOTES E VMA'!$F$3:$F$181,MATCH('LISTA DOS ITENS'!$D3509,'RESUMO - LOTES E VMA'!$A$3:$A$181,0))</f>
        <v>21155.93485</v>
      </c>
      <c r="W3509" s="57">
        <f>'LISTA DOS ITENS'!$U3509/'LISTA DOS ITENS'!$V3509</f>
        <v>0.0003601288121</v>
      </c>
      <c r="X3509" s="53" t="s">
        <v>53</v>
      </c>
      <c r="Y3509" s="53" t="s">
        <v>290</v>
      </c>
      <c r="Z3509" s="58" t="str">
        <f>'LISTA DOS ITENS'!$F3509&amp;"-"&amp;'LISTA DOS ITENS'!$H3509&amp;"-"&amp;'LISTA DOS ITENS'!$J3509&amp;"-"&amp;'LISTA DOS ITENS'!$K3509&amp;"-"&amp;'LISTA DOS ITENS'!$I3509</f>
        <v>10865545-2101-0026-IMOB/NAC-ED-1000-01.02</v>
      </c>
      <c r="AA3509" s="59" t="str">
        <f t="array" ref="AA3509">INDEX('RESUMO - LOTES E VMA'!$M$3:$M$181,MATCH('LISTA DOS ITENS'!$D3509,'RESUMO - LOTES E VMA'!$A$3:$A$181,0))</f>
        <v>Para Leilão</v>
      </c>
      <c r="AB3509" s="60">
        <f t="array" ref="AB3509">INDEX('RESUMO - LOTES E VMA'!$J$3:$J$181,MATCH('LISTA DOS ITENS'!$D3509,'RESUMO - LOTES E VMA'!$A$3:$A$181,0))</f>
        <v>0.05872445365</v>
      </c>
      <c r="AC3509" s="29" t="str">
        <f t="array" ref="AC3509">INDEX('RESUMO - LOTES E VMA'!$L$3:$L$181,MATCH('LISTA DOS ITENS'!$D3509,'RESUMO - LOTES E VMA'!$A$3:$A$181,0))</f>
        <v>1% do Valor de Comparação do VMA</v>
      </c>
      <c r="AD3509" s="53" t="str">
        <f>VLOOKUP(Tabela1[[#This Row],[Índice]],[1]Planilha1!$A:$A,1,0)</f>
        <v>#ERROR!</v>
      </c>
    </row>
    <row r="3510" ht="15.75" customHeight="1">
      <c r="A3510" s="52">
        <v>262549.0</v>
      </c>
      <c r="B3510" s="53" t="s">
        <v>70</v>
      </c>
      <c r="C3510" s="53" t="s">
        <v>71</v>
      </c>
      <c r="D3510" s="22">
        <v>207570.0</v>
      </c>
      <c r="E3510" s="53" t="s">
        <v>119</v>
      </c>
      <c r="F3510" s="54">
        <v>1.0874752E7</v>
      </c>
      <c r="G3510" s="53" t="s">
        <v>2274</v>
      </c>
      <c r="H3510" s="55">
        <v>2101.0</v>
      </c>
      <c r="I3510" s="55"/>
      <c r="J3510" s="55" t="s">
        <v>126</v>
      </c>
      <c r="K3510" s="53" t="s">
        <v>80</v>
      </c>
      <c r="L3510" s="53"/>
      <c r="M3510" s="53">
        <v>3.0</v>
      </c>
      <c r="N3510" s="53" t="s">
        <v>52</v>
      </c>
      <c r="O3510" s="25">
        <v>498.42333333333335</v>
      </c>
      <c r="P3510" s="25">
        <f>'LISTA DOS ITENS'!$O3510*'LISTA DOS ITENS'!$M3510</f>
        <v>1495.27</v>
      </c>
      <c r="Q3510" s="25">
        <v>548.35</v>
      </c>
      <c r="R3510" s="25">
        <f>'LISTA DOS ITENS'!$Q3510*'LISTA DOS ITENS'!$M3510</f>
        <v>1645.05</v>
      </c>
      <c r="S3510" s="56">
        <f>IF('LISTA DOS ITENS'!$P3510&gt;'LISTA DOS ITENS'!$R3510,'LISTA DOS ITENS'!$P3510,'LISTA DOS ITENS'!$R3510)</f>
        <v>1645.05</v>
      </c>
      <c r="T3510" s="25">
        <v>36.93795194921707</v>
      </c>
      <c r="U3510" s="25">
        <f>'LISTA DOS ITENS'!$T3510*'LISTA DOS ITENS'!$M3510</f>
        <v>110.8138558</v>
      </c>
      <c r="V3510" s="56">
        <f t="array" ref="V3510">INDEX('RESUMO - LOTES E VMA'!$F$3:$F$181,MATCH('LISTA DOS ITENS'!$D3510,'RESUMO - LOTES E VMA'!$A$3:$A$181,0))</f>
        <v>21155.93485</v>
      </c>
      <c r="W3510" s="57">
        <f>'LISTA DOS ITENS'!$U3510/'LISTA DOS ITENS'!$V3510</f>
        <v>0.005237955998</v>
      </c>
      <c r="X3510" s="53" t="s">
        <v>53</v>
      </c>
      <c r="Y3510" s="53" t="s">
        <v>290</v>
      </c>
      <c r="Z3510" s="58" t="str">
        <f>'LISTA DOS ITENS'!$F3510&amp;"-"&amp;'LISTA DOS ITENS'!$H3510&amp;"-"&amp;'LISTA DOS ITENS'!$J3510&amp;"-"&amp;'LISTA DOS ITENS'!$K3510&amp;"-"&amp;'LISTA DOS ITENS'!$I3510</f>
        <v>10874752-2101-0026-IMOB/NAC-</v>
      </c>
      <c r="AA3510" s="59" t="str">
        <f t="array" ref="AA3510">INDEX('RESUMO - LOTES E VMA'!$M$3:$M$181,MATCH('LISTA DOS ITENS'!$D3510,'RESUMO - LOTES E VMA'!$A$3:$A$181,0))</f>
        <v>Para Leilão</v>
      </c>
      <c r="AB3510" s="60">
        <f t="array" ref="AB3510">INDEX('RESUMO - LOTES E VMA'!$J$3:$J$181,MATCH('LISTA DOS ITENS'!$D3510,'RESUMO - LOTES E VMA'!$A$3:$A$181,0))</f>
        <v>0.05872445365</v>
      </c>
      <c r="AC3510" s="29" t="str">
        <f t="array" ref="AC3510">INDEX('RESUMO - LOTES E VMA'!$L$3:$L$181,MATCH('LISTA DOS ITENS'!$D3510,'RESUMO - LOTES E VMA'!$A$3:$A$181,0))</f>
        <v>1% do Valor de Comparação do VMA</v>
      </c>
      <c r="AD3510" s="53" t="str">
        <f>VLOOKUP(Tabela1[[#This Row],[Índice]],[1]Planilha1!$A:$A,1,0)</f>
        <v>#ERROR!</v>
      </c>
    </row>
    <row r="3511" ht="15.75" customHeight="1">
      <c r="A3511" s="52">
        <v>262550.0</v>
      </c>
      <c r="B3511" s="53" t="s">
        <v>70</v>
      </c>
      <c r="C3511" s="53" t="s">
        <v>71</v>
      </c>
      <c r="D3511" s="22">
        <v>207570.0</v>
      </c>
      <c r="E3511" s="53" t="s">
        <v>119</v>
      </c>
      <c r="F3511" s="54">
        <v>1.0915254E7</v>
      </c>
      <c r="G3511" s="53" t="s">
        <v>2268</v>
      </c>
      <c r="H3511" s="55">
        <v>2101.0</v>
      </c>
      <c r="I3511" s="55" t="s">
        <v>81</v>
      </c>
      <c r="J3511" s="55" t="s">
        <v>126</v>
      </c>
      <c r="K3511" s="53" t="s">
        <v>80</v>
      </c>
      <c r="L3511" s="53"/>
      <c r="M3511" s="53">
        <v>21.0</v>
      </c>
      <c r="N3511" s="53" t="s">
        <v>52</v>
      </c>
      <c r="O3511" s="25">
        <v>103.84583333333335</v>
      </c>
      <c r="P3511" s="25">
        <f>'LISTA DOS ITENS'!$O3511*'LISTA DOS ITENS'!$M3511</f>
        <v>2180.7625</v>
      </c>
      <c r="Q3511" s="25">
        <v>106.84</v>
      </c>
      <c r="R3511" s="25">
        <f>'LISTA DOS ITENS'!$Q3511*'LISTA DOS ITENS'!$M3511</f>
        <v>2243.64</v>
      </c>
      <c r="S3511" s="56">
        <f>IF('LISTA DOS ITENS'!$P3511&gt;'LISTA DOS ITENS'!$R3511,'LISTA DOS ITENS'!$P3511,'LISTA DOS ITENS'!$R3511)</f>
        <v>2243.64</v>
      </c>
      <c r="T3511" s="25">
        <v>5.340553555250953</v>
      </c>
      <c r="U3511" s="25">
        <f>'LISTA DOS ITENS'!$T3511*'LISTA DOS ITENS'!$M3511</f>
        <v>112.1516247</v>
      </c>
      <c r="V3511" s="56">
        <f t="array" ref="V3511">INDEX('RESUMO - LOTES E VMA'!$F$3:$F$181,MATCH('LISTA DOS ITENS'!$D3511,'RESUMO - LOTES E VMA'!$A$3:$A$181,0))</f>
        <v>21155.93485</v>
      </c>
      <c r="W3511" s="57">
        <f>'LISTA DOS ITENS'!$U3511/'LISTA DOS ITENS'!$V3511</f>
        <v>0.005301189735</v>
      </c>
      <c r="X3511" s="53" t="s">
        <v>53</v>
      </c>
      <c r="Y3511" s="53" t="s">
        <v>290</v>
      </c>
      <c r="Z3511" s="58" t="str">
        <f>'LISTA DOS ITENS'!$F3511&amp;"-"&amp;'LISTA DOS ITENS'!$H3511&amp;"-"&amp;'LISTA DOS ITENS'!$J3511&amp;"-"&amp;'LISTA DOS ITENS'!$K3511&amp;"-"&amp;'LISTA DOS ITENS'!$I3511</f>
        <v>10915254-2101-0026-IMOB/NAC-ED-1000-01.01</v>
      </c>
      <c r="AA3511" s="59" t="str">
        <f t="array" ref="AA3511">INDEX('RESUMO - LOTES E VMA'!$M$3:$M$181,MATCH('LISTA DOS ITENS'!$D3511,'RESUMO - LOTES E VMA'!$A$3:$A$181,0))</f>
        <v>Para Leilão</v>
      </c>
      <c r="AB3511" s="60">
        <f t="array" ref="AB3511">INDEX('RESUMO - LOTES E VMA'!$J$3:$J$181,MATCH('LISTA DOS ITENS'!$D3511,'RESUMO - LOTES E VMA'!$A$3:$A$181,0))</f>
        <v>0.05872445365</v>
      </c>
      <c r="AC3511" s="29" t="str">
        <f t="array" ref="AC3511">INDEX('RESUMO - LOTES E VMA'!$L$3:$L$181,MATCH('LISTA DOS ITENS'!$D3511,'RESUMO - LOTES E VMA'!$A$3:$A$181,0))</f>
        <v>1% do Valor de Comparação do VMA</v>
      </c>
      <c r="AD3511" s="53" t="str">
        <f>VLOOKUP(Tabela1[[#This Row],[Índice]],[1]Planilha1!$A:$A,1,0)</f>
        <v>#ERROR!</v>
      </c>
    </row>
    <row r="3512" ht="15.75" customHeight="1">
      <c r="A3512" s="52">
        <v>262551.0</v>
      </c>
      <c r="B3512" s="53" t="s">
        <v>70</v>
      </c>
      <c r="C3512" s="53" t="s">
        <v>71</v>
      </c>
      <c r="D3512" s="22">
        <v>207570.0</v>
      </c>
      <c r="E3512" s="53" t="s">
        <v>119</v>
      </c>
      <c r="F3512" s="54">
        <v>1.0915254E7</v>
      </c>
      <c r="G3512" s="53" t="s">
        <v>2268</v>
      </c>
      <c r="H3512" s="55">
        <v>2101.0</v>
      </c>
      <c r="I3512" s="55"/>
      <c r="J3512" s="55" t="s">
        <v>126</v>
      </c>
      <c r="K3512" s="53" t="s">
        <v>80</v>
      </c>
      <c r="L3512" s="53"/>
      <c r="M3512" s="53">
        <v>3.0</v>
      </c>
      <c r="N3512" s="53" t="s">
        <v>52</v>
      </c>
      <c r="O3512" s="25">
        <v>106.84333333333332</v>
      </c>
      <c r="P3512" s="25">
        <f>'LISTA DOS ITENS'!$O3512*'LISTA DOS ITENS'!$M3512</f>
        <v>320.53</v>
      </c>
      <c r="Q3512" s="25">
        <v>106.84</v>
      </c>
      <c r="R3512" s="25">
        <f>'LISTA DOS ITENS'!$Q3512*'LISTA DOS ITENS'!$M3512</f>
        <v>320.52</v>
      </c>
      <c r="S3512" s="56">
        <f>IF('LISTA DOS ITENS'!$P3512&gt;'LISTA DOS ITENS'!$R3512,'LISTA DOS ITENS'!$P3512,'LISTA DOS ITENS'!$R3512)</f>
        <v>320.53</v>
      </c>
      <c r="T3512" s="25">
        <v>5.340553555250953</v>
      </c>
      <c r="U3512" s="25">
        <f>'LISTA DOS ITENS'!$T3512*'LISTA DOS ITENS'!$M3512</f>
        <v>16.02166067</v>
      </c>
      <c r="V3512" s="56">
        <f t="array" ref="V3512">INDEX('RESUMO - LOTES E VMA'!$F$3:$F$181,MATCH('LISTA DOS ITENS'!$D3512,'RESUMO - LOTES E VMA'!$A$3:$A$181,0))</f>
        <v>21155.93485</v>
      </c>
      <c r="W3512" s="57">
        <f>'LISTA DOS ITENS'!$U3512/'LISTA DOS ITENS'!$V3512</f>
        <v>0.0007573128193</v>
      </c>
      <c r="X3512" s="53" t="s">
        <v>53</v>
      </c>
      <c r="Y3512" s="53" t="s">
        <v>290</v>
      </c>
      <c r="Z3512" s="58" t="str">
        <f>'LISTA DOS ITENS'!$F3512&amp;"-"&amp;'LISTA DOS ITENS'!$H3512&amp;"-"&amp;'LISTA DOS ITENS'!$J3512&amp;"-"&amp;'LISTA DOS ITENS'!$K3512&amp;"-"&amp;'LISTA DOS ITENS'!$I3512</f>
        <v>10915254-2101-0026-IMOB/NAC-</v>
      </c>
      <c r="AA3512" s="59" t="str">
        <f t="array" ref="AA3512">INDEX('RESUMO - LOTES E VMA'!$M$3:$M$181,MATCH('LISTA DOS ITENS'!$D3512,'RESUMO - LOTES E VMA'!$A$3:$A$181,0))</f>
        <v>Para Leilão</v>
      </c>
      <c r="AB3512" s="60">
        <f t="array" ref="AB3512">INDEX('RESUMO - LOTES E VMA'!$J$3:$J$181,MATCH('LISTA DOS ITENS'!$D3512,'RESUMO - LOTES E VMA'!$A$3:$A$181,0))</f>
        <v>0.05872445365</v>
      </c>
      <c r="AC3512" s="29" t="str">
        <f t="array" ref="AC3512">INDEX('RESUMO - LOTES E VMA'!$L$3:$L$181,MATCH('LISTA DOS ITENS'!$D3512,'RESUMO - LOTES E VMA'!$A$3:$A$181,0))</f>
        <v>1% do Valor de Comparação do VMA</v>
      </c>
      <c r="AD3512" s="53" t="str">
        <f>VLOOKUP(Tabela1[[#This Row],[Índice]],[1]Planilha1!$A:$A,1,0)</f>
        <v>#ERROR!</v>
      </c>
    </row>
    <row r="3513" ht="15.75" customHeight="1">
      <c r="A3513" s="52">
        <v>262552.0</v>
      </c>
      <c r="B3513" s="53" t="s">
        <v>70</v>
      </c>
      <c r="C3513" s="53" t="s">
        <v>71</v>
      </c>
      <c r="D3513" s="22">
        <v>207570.0</v>
      </c>
      <c r="E3513" s="53" t="s">
        <v>119</v>
      </c>
      <c r="F3513" s="54">
        <v>1.0942356E7</v>
      </c>
      <c r="G3513" s="53" t="s">
        <v>2275</v>
      </c>
      <c r="H3513" s="55">
        <v>2101.0</v>
      </c>
      <c r="I3513" s="55" t="s">
        <v>81</v>
      </c>
      <c r="J3513" s="55" t="s">
        <v>126</v>
      </c>
      <c r="K3513" s="53" t="s">
        <v>80</v>
      </c>
      <c r="L3513" s="53"/>
      <c r="M3513" s="53">
        <v>3.0</v>
      </c>
      <c r="N3513" s="53" t="s">
        <v>52</v>
      </c>
      <c r="O3513" s="25">
        <v>1207.5933333333335</v>
      </c>
      <c r="P3513" s="25">
        <f>'LISTA DOS ITENS'!$O3513*'LISTA DOS ITENS'!$M3513</f>
        <v>3622.78</v>
      </c>
      <c r="Q3513" s="25">
        <v>1145.27</v>
      </c>
      <c r="R3513" s="25">
        <f>'LISTA DOS ITENS'!$Q3513*'LISTA DOS ITENS'!$M3513</f>
        <v>3435.81</v>
      </c>
      <c r="S3513" s="56">
        <f>IF('LISTA DOS ITENS'!$P3513&gt;'LISTA DOS ITENS'!$R3513,'LISTA DOS ITENS'!$P3513,'LISTA DOS ITENS'!$R3513)</f>
        <v>3622.78</v>
      </c>
      <c r="T3513" s="25">
        <v>69.9170971520094</v>
      </c>
      <c r="U3513" s="25">
        <f>'LISTA DOS ITENS'!$T3513*'LISTA DOS ITENS'!$M3513</f>
        <v>209.7512915</v>
      </c>
      <c r="V3513" s="56">
        <f t="array" ref="V3513">INDEX('RESUMO - LOTES E VMA'!$F$3:$F$181,MATCH('LISTA DOS ITENS'!$D3513,'RESUMO - LOTES E VMA'!$A$3:$A$181,0))</f>
        <v>21155.93485</v>
      </c>
      <c r="W3513" s="57">
        <f>'LISTA DOS ITENS'!$U3513/'LISTA DOS ITENS'!$V3513</f>
        <v>0.009914536651</v>
      </c>
      <c r="X3513" s="53" t="s">
        <v>53</v>
      </c>
      <c r="Y3513" s="53" t="s">
        <v>290</v>
      </c>
      <c r="Z3513" s="58" t="str">
        <f>'LISTA DOS ITENS'!$F3513&amp;"-"&amp;'LISTA DOS ITENS'!$H3513&amp;"-"&amp;'LISTA DOS ITENS'!$J3513&amp;"-"&amp;'LISTA DOS ITENS'!$K3513&amp;"-"&amp;'LISTA DOS ITENS'!$I3513</f>
        <v>10942356-2101-0026-IMOB/NAC-ED-1000-01.01</v>
      </c>
      <c r="AA3513" s="59" t="str">
        <f t="array" ref="AA3513">INDEX('RESUMO - LOTES E VMA'!$M$3:$M$181,MATCH('LISTA DOS ITENS'!$D3513,'RESUMO - LOTES E VMA'!$A$3:$A$181,0))</f>
        <v>Para Leilão</v>
      </c>
      <c r="AB3513" s="60">
        <f t="array" ref="AB3513">INDEX('RESUMO - LOTES E VMA'!$J$3:$J$181,MATCH('LISTA DOS ITENS'!$D3513,'RESUMO - LOTES E VMA'!$A$3:$A$181,0))</f>
        <v>0.05872445365</v>
      </c>
      <c r="AC3513" s="29" t="str">
        <f t="array" ref="AC3513">INDEX('RESUMO - LOTES E VMA'!$L$3:$L$181,MATCH('LISTA DOS ITENS'!$D3513,'RESUMO - LOTES E VMA'!$A$3:$A$181,0))</f>
        <v>1% do Valor de Comparação do VMA</v>
      </c>
      <c r="AD3513" s="53" t="str">
        <f>VLOOKUP(Tabela1[[#This Row],[Índice]],[1]Planilha1!$A:$A,1,0)</f>
        <v>#ERROR!</v>
      </c>
    </row>
    <row r="3514" ht="15.75" customHeight="1">
      <c r="A3514" s="52">
        <v>262553.0</v>
      </c>
      <c r="B3514" s="53" t="s">
        <v>70</v>
      </c>
      <c r="C3514" s="53" t="s">
        <v>71</v>
      </c>
      <c r="D3514" s="22">
        <v>207570.0</v>
      </c>
      <c r="E3514" s="53" t="s">
        <v>119</v>
      </c>
      <c r="F3514" s="54">
        <v>1.0945156E7</v>
      </c>
      <c r="G3514" s="53" t="s">
        <v>2276</v>
      </c>
      <c r="H3514" s="55">
        <v>2101.0</v>
      </c>
      <c r="I3514" s="55"/>
      <c r="J3514" s="55" t="s">
        <v>126</v>
      </c>
      <c r="K3514" s="53" t="s">
        <v>80</v>
      </c>
      <c r="L3514" s="53"/>
      <c r="M3514" s="53">
        <v>1.0</v>
      </c>
      <c r="N3514" s="53" t="s">
        <v>52</v>
      </c>
      <c r="O3514" s="25">
        <v>338.3</v>
      </c>
      <c r="P3514" s="25">
        <f>'LISTA DOS ITENS'!$O3514*'LISTA DOS ITENS'!$M3514</f>
        <v>338.3</v>
      </c>
      <c r="Q3514" s="25">
        <v>780.0</v>
      </c>
      <c r="R3514" s="25">
        <f>'LISTA DOS ITENS'!$Q3514*'LISTA DOS ITENS'!$M3514</f>
        <v>780</v>
      </c>
      <c r="S3514" s="56">
        <f>IF('LISTA DOS ITENS'!$P3514&gt;'LISTA DOS ITENS'!$R3514,'LISTA DOS ITENS'!$P3514,'LISTA DOS ITENS'!$R3514)</f>
        <v>780</v>
      </c>
      <c r="T3514" s="25">
        <v>47.617885545388724</v>
      </c>
      <c r="U3514" s="25">
        <f>'LISTA DOS ITENS'!$T3514*'LISTA DOS ITENS'!$M3514</f>
        <v>47.61788555</v>
      </c>
      <c r="V3514" s="56">
        <f t="array" ref="V3514">INDEX('RESUMO - LOTES E VMA'!$F$3:$F$181,MATCH('LISTA DOS ITENS'!$D3514,'RESUMO - LOTES E VMA'!$A$3:$A$181,0))</f>
        <v>21155.93485</v>
      </c>
      <c r="W3514" s="57">
        <f>'LISTA DOS ITENS'!$U3514/'LISTA DOS ITENS'!$V3514</f>
        <v>0.002250805076</v>
      </c>
      <c r="X3514" s="53" t="s">
        <v>53</v>
      </c>
      <c r="Y3514" s="53" t="s">
        <v>290</v>
      </c>
      <c r="Z3514" s="58" t="str">
        <f>'LISTA DOS ITENS'!$F3514&amp;"-"&amp;'LISTA DOS ITENS'!$H3514&amp;"-"&amp;'LISTA DOS ITENS'!$J3514&amp;"-"&amp;'LISTA DOS ITENS'!$K3514&amp;"-"&amp;'LISTA DOS ITENS'!$I3514</f>
        <v>10945156-2101-0026-IMOB/NAC-</v>
      </c>
      <c r="AA3514" s="59" t="str">
        <f t="array" ref="AA3514">INDEX('RESUMO - LOTES E VMA'!$M$3:$M$181,MATCH('LISTA DOS ITENS'!$D3514,'RESUMO - LOTES E VMA'!$A$3:$A$181,0))</f>
        <v>Para Leilão</v>
      </c>
      <c r="AB3514" s="60">
        <f t="array" ref="AB3514">INDEX('RESUMO - LOTES E VMA'!$J$3:$J$181,MATCH('LISTA DOS ITENS'!$D3514,'RESUMO - LOTES E VMA'!$A$3:$A$181,0))</f>
        <v>0.05872445365</v>
      </c>
      <c r="AC3514" s="29" t="str">
        <f t="array" ref="AC3514">INDEX('RESUMO - LOTES E VMA'!$L$3:$L$181,MATCH('LISTA DOS ITENS'!$D3514,'RESUMO - LOTES E VMA'!$A$3:$A$181,0))</f>
        <v>1% do Valor de Comparação do VMA</v>
      </c>
      <c r="AD3514" s="53" t="str">
        <f>VLOOKUP(Tabela1[[#This Row],[Índice]],[1]Planilha1!$A:$A,1,0)</f>
        <v>#ERROR!</v>
      </c>
    </row>
    <row r="3515" ht="15.75" customHeight="1">
      <c r="A3515" s="52">
        <v>262554.0</v>
      </c>
      <c r="B3515" s="53" t="s">
        <v>70</v>
      </c>
      <c r="C3515" s="53" t="s">
        <v>71</v>
      </c>
      <c r="D3515" s="22">
        <v>207570.0</v>
      </c>
      <c r="E3515" s="53" t="s">
        <v>119</v>
      </c>
      <c r="F3515" s="54">
        <v>1.0945622E7</v>
      </c>
      <c r="G3515" s="53" t="s">
        <v>2262</v>
      </c>
      <c r="H3515" s="55">
        <v>2101.0</v>
      </c>
      <c r="I3515" s="55" t="s">
        <v>2003</v>
      </c>
      <c r="J3515" s="55" t="s">
        <v>126</v>
      </c>
      <c r="K3515" s="53" t="s">
        <v>122</v>
      </c>
      <c r="L3515" s="53"/>
      <c r="M3515" s="53">
        <v>1.0</v>
      </c>
      <c r="N3515" s="53" t="s">
        <v>52</v>
      </c>
      <c r="O3515" s="25">
        <v>218.83</v>
      </c>
      <c r="P3515" s="25">
        <f>'LISTA DOS ITENS'!$O3515*'LISTA DOS ITENS'!$M3515</f>
        <v>218.83</v>
      </c>
      <c r="Q3515" s="25">
        <v>86.31</v>
      </c>
      <c r="R3515" s="25">
        <f>'LISTA DOS ITENS'!$Q3515*'LISTA DOS ITENS'!$M3515</f>
        <v>86.31</v>
      </c>
      <c r="S3515" s="56">
        <f>IF('LISTA DOS ITENS'!$P3515&gt;'LISTA DOS ITENS'!$R3515,'LISTA DOS ITENS'!$P3515,'LISTA DOS ITENS'!$R3515)</f>
        <v>218.83</v>
      </c>
      <c r="T3515" s="25">
        <v>5.269102181310898</v>
      </c>
      <c r="U3515" s="25">
        <f>'LISTA DOS ITENS'!$T3515*'LISTA DOS ITENS'!$M3515</f>
        <v>5.269102181</v>
      </c>
      <c r="V3515" s="56">
        <f t="array" ref="V3515">INDEX('RESUMO - LOTES E VMA'!$F$3:$F$181,MATCH('LISTA DOS ITENS'!$D3515,'RESUMO - LOTES E VMA'!$A$3:$A$181,0))</f>
        <v>21155.93485</v>
      </c>
      <c r="W3515" s="57">
        <f>'LISTA DOS ITENS'!$U3515/'LISTA DOS ITENS'!$V3515</f>
        <v>0.0002490602386</v>
      </c>
      <c r="X3515" s="53" t="s">
        <v>53</v>
      </c>
      <c r="Y3515" s="53" t="s">
        <v>290</v>
      </c>
      <c r="Z3515" s="58" t="str">
        <f>'LISTA DOS ITENS'!$F3515&amp;"-"&amp;'LISTA DOS ITENS'!$H3515&amp;"-"&amp;'LISTA DOS ITENS'!$J3515&amp;"-"&amp;'LISTA DOS ITENS'!$K3515&amp;"-"&amp;'LISTA DOS ITENS'!$I3515</f>
        <v>10945622-2101-0026-IMOB/IAMN-IN-3519-04-008-MRP</v>
      </c>
      <c r="AA3515" s="59" t="str">
        <f t="array" ref="AA3515">INDEX('RESUMO - LOTES E VMA'!$M$3:$M$181,MATCH('LISTA DOS ITENS'!$D3515,'RESUMO - LOTES E VMA'!$A$3:$A$181,0))</f>
        <v>Para Leilão</v>
      </c>
      <c r="AB3515" s="60">
        <f t="array" ref="AB3515">INDEX('RESUMO - LOTES E VMA'!$J$3:$J$181,MATCH('LISTA DOS ITENS'!$D3515,'RESUMO - LOTES E VMA'!$A$3:$A$181,0))</f>
        <v>0.05872445365</v>
      </c>
      <c r="AC3515" s="29" t="str">
        <f t="array" ref="AC3515">INDEX('RESUMO - LOTES E VMA'!$L$3:$L$181,MATCH('LISTA DOS ITENS'!$D3515,'RESUMO - LOTES E VMA'!$A$3:$A$181,0))</f>
        <v>1% do Valor de Comparação do VMA</v>
      </c>
      <c r="AD3515" s="53" t="str">
        <f>VLOOKUP(Tabela1[[#This Row],[Índice]],[1]Planilha1!$A:$A,1,0)</f>
        <v>#ERROR!</v>
      </c>
    </row>
    <row r="3516" ht="15.75" customHeight="1">
      <c r="A3516" s="52">
        <v>262555.0</v>
      </c>
      <c r="B3516" s="53" t="s">
        <v>70</v>
      </c>
      <c r="C3516" s="53" t="s">
        <v>71</v>
      </c>
      <c r="D3516" s="22">
        <v>207570.0</v>
      </c>
      <c r="E3516" s="53" t="s">
        <v>119</v>
      </c>
      <c r="F3516" s="54">
        <v>1.0947281E7</v>
      </c>
      <c r="G3516" s="53" t="s">
        <v>2239</v>
      </c>
      <c r="H3516" s="55">
        <v>2101.0</v>
      </c>
      <c r="I3516" s="55"/>
      <c r="J3516" s="55" t="s">
        <v>126</v>
      </c>
      <c r="K3516" s="53" t="s">
        <v>125</v>
      </c>
      <c r="L3516" s="53"/>
      <c r="M3516" s="53">
        <v>1.0</v>
      </c>
      <c r="N3516" s="53" t="s">
        <v>52</v>
      </c>
      <c r="O3516" s="25">
        <v>75.41</v>
      </c>
      <c r="P3516" s="25">
        <f>'LISTA DOS ITENS'!$O3516*'LISTA DOS ITENS'!$M3516</f>
        <v>75.41</v>
      </c>
      <c r="Q3516" s="25">
        <v>94.9</v>
      </c>
      <c r="R3516" s="25">
        <f>'LISTA DOS ITENS'!$Q3516*'LISTA DOS ITENS'!$M3516</f>
        <v>94.9</v>
      </c>
      <c r="S3516" s="56">
        <f>IF('LISTA DOS ITENS'!$P3516&gt;'LISTA DOS ITENS'!$R3516,'LISTA DOS ITENS'!$P3516,'LISTA DOS ITENS'!$R3516)</f>
        <v>94.9</v>
      </c>
      <c r="T3516" s="25">
        <v>5.793509408022294</v>
      </c>
      <c r="U3516" s="25">
        <f>'LISTA DOS ITENS'!$T3516*'LISTA DOS ITENS'!$M3516</f>
        <v>5.793509408</v>
      </c>
      <c r="V3516" s="56">
        <f t="array" ref="V3516">INDEX('RESUMO - LOTES E VMA'!$F$3:$F$181,MATCH('LISTA DOS ITENS'!$D3516,'RESUMO - LOTES E VMA'!$A$3:$A$181,0))</f>
        <v>21155.93485</v>
      </c>
      <c r="W3516" s="57">
        <f>'LISTA DOS ITENS'!$U3516/'LISTA DOS ITENS'!$V3516</f>
        <v>0.0002738479509</v>
      </c>
      <c r="X3516" s="53" t="s">
        <v>53</v>
      </c>
      <c r="Y3516" s="53" t="s">
        <v>290</v>
      </c>
      <c r="Z3516" s="58" t="str">
        <f>'LISTA DOS ITENS'!$F3516&amp;"-"&amp;'LISTA DOS ITENS'!$H3516&amp;"-"&amp;'LISTA DOS ITENS'!$J3516&amp;"-"&amp;'LISTA DOS ITENS'!$K3516&amp;"-"&amp;'LISTA DOS ITENS'!$I3516</f>
        <v>10947281-2101-0026-PAR/NAC-</v>
      </c>
      <c r="AA3516" s="59" t="str">
        <f t="array" ref="AA3516">INDEX('RESUMO - LOTES E VMA'!$M$3:$M$181,MATCH('LISTA DOS ITENS'!$D3516,'RESUMO - LOTES E VMA'!$A$3:$A$181,0))</f>
        <v>Para Leilão</v>
      </c>
      <c r="AB3516" s="60">
        <f t="array" ref="AB3516">INDEX('RESUMO - LOTES E VMA'!$J$3:$J$181,MATCH('LISTA DOS ITENS'!$D3516,'RESUMO - LOTES E VMA'!$A$3:$A$181,0))</f>
        <v>0.05872445365</v>
      </c>
      <c r="AC3516" s="29" t="str">
        <f t="array" ref="AC3516">INDEX('RESUMO - LOTES E VMA'!$L$3:$L$181,MATCH('LISTA DOS ITENS'!$D3516,'RESUMO - LOTES E VMA'!$A$3:$A$181,0))</f>
        <v>1% do Valor de Comparação do VMA</v>
      </c>
      <c r="AD3516" s="53" t="str">
        <f>VLOOKUP(Tabela1[[#This Row],[Índice]],[1]Planilha1!$A:$A,1,0)</f>
        <v>#ERROR!</v>
      </c>
    </row>
    <row r="3517" ht="15.75" customHeight="1">
      <c r="A3517" s="52">
        <v>262556.0</v>
      </c>
      <c r="B3517" s="53" t="s">
        <v>70</v>
      </c>
      <c r="C3517" s="53" t="s">
        <v>71</v>
      </c>
      <c r="D3517" s="22">
        <v>207570.0</v>
      </c>
      <c r="E3517" s="53" t="s">
        <v>119</v>
      </c>
      <c r="F3517" s="54">
        <v>1.0947281E7</v>
      </c>
      <c r="G3517" s="53" t="s">
        <v>2239</v>
      </c>
      <c r="H3517" s="55">
        <v>2101.0</v>
      </c>
      <c r="I3517" s="55" t="s">
        <v>81</v>
      </c>
      <c r="J3517" s="55" t="s">
        <v>126</v>
      </c>
      <c r="K3517" s="53" t="s">
        <v>125</v>
      </c>
      <c r="L3517" s="53"/>
      <c r="M3517" s="53">
        <v>1.0</v>
      </c>
      <c r="N3517" s="53" t="s">
        <v>52</v>
      </c>
      <c r="O3517" s="25">
        <v>75.42</v>
      </c>
      <c r="P3517" s="25">
        <f>'LISTA DOS ITENS'!$O3517*'LISTA DOS ITENS'!$M3517</f>
        <v>75.42</v>
      </c>
      <c r="Q3517" s="25">
        <v>94.9</v>
      </c>
      <c r="R3517" s="25">
        <f>'LISTA DOS ITENS'!$Q3517*'LISTA DOS ITENS'!$M3517</f>
        <v>94.9</v>
      </c>
      <c r="S3517" s="56">
        <f>IF('LISTA DOS ITENS'!$P3517&gt;'LISTA DOS ITENS'!$R3517,'LISTA DOS ITENS'!$P3517,'LISTA DOS ITENS'!$R3517)</f>
        <v>94.9</v>
      </c>
      <c r="T3517" s="25">
        <v>5.793509408022294</v>
      </c>
      <c r="U3517" s="25">
        <f>'LISTA DOS ITENS'!$T3517*'LISTA DOS ITENS'!$M3517</f>
        <v>5.793509408</v>
      </c>
      <c r="V3517" s="56">
        <f t="array" ref="V3517">INDEX('RESUMO - LOTES E VMA'!$F$3:$F$181,MATCH('LISTA DOS ITENS'!$D3517,'RESUMO - LOTES E VMA'!$A$3:$A$181,0))</f>
        <v>21155.93485</v>
      </c>
      <c r="W3517" s="57">
        <f>'LISTA DOS ITENS'!$U3517/'LISTA DOS ITENS'!$V3517</f>
        <v>0.0002738479509</v>
      </c>
      <c r="X3517" s="53" t="s">
        <v>53</v>
      </c>
      <c r="Y3517" s="53" t="s">
        <v>290</v>
      </c>
      <c r="Z3517" s="58" t="str">
        <f>'LISTA DOS ITENS'!$F3517&amp;"-"&amp;'LISTA DOS ITENS'!$H3517&amp;"-"&amp;'LISTA DOS ITENS'!$J3517&amp;"-"&amp;'LISTA DOS ITENS'!$K3517&amp;"-"&amp;'LISTA DOS ITENS'!$I3517</f>
        <v>10947281-2101-0026-PAR/NAC-ED-1000-01.01</v>
      </c>
      <c r="AA3517" s="59" t="str">
        <f t="array" ref="AA3517">INDEX('RESUMO - LOTES E VMA'!$M$3:$M$181,MATCH('LISTA DOS ITENS'!$D3517,'RESUMO - LOTES E VMA'!$A$3:$A$181,0))</f>
        <v>Para Leilão</v>
      </c>
      <c r="AB3517" s="60">
        <f t="array" ref="AB3517">INDEX('RESUMO - LOTES E VMA'!$J$3:$J$181,MATCH('LISTA DOS ITENS'!$D3517,'RESUMO - LOTES E VMA'!$A$3:$A$181,0))</f>
        <v>0.05872445365</v>
      </c>
      <c r="AC3517" s="29" t="str">
        <f t="array" ref="AC3517">INDEX('RESUMO - LOTES E VMA'!$L$3:$L$181,MATCH('LISTA DOS ITENS'!$D3517,'RESUMO - LOTES E VMA'!$A$3:$A$181,0))</f>
        <v>1% do Valor de Comparação do VMA</v>
      </c>
      <c r="AD3517" s="53" t="str">
        <f>VLOOKUP(Tabela1[[#This Row],[Índice]],[1]Planilha1!$A:$A,1,0)</f>
        <v>#ERROR!</v>
      </c>
    </row>
    <row r="3518" ht="15.75" customHeight="1">
      <c r="A3518" s="52">
        <v>262557.0</v>
      </c>
      <c r="B3518" s="53" t="s">
        <v>70</v>
      </c>
      <c r="C3518" s="53" t="s">
        <v>71</v>
      </c>
      <c r="D3518" s="22">
        <v>207570.0</v>
      </c>
      <c r="E3518" s="53" t="s">
        <v>119</v>
      </c>
      <c r="F3518" s="54">
        <v>1.0947281E7</v>
      </c>
      <c r="G3518" s="53" t="s">
        <v>2239</v>
      </c>
      <c r="H3518" s="55">
        <v>2101.0</v>
      </c>
      <c r="I3518" s="55" t="s">
        <v>81</v>
      </c>
      <c r="J3518" s="55" t="s">
        <v>126</v>
      </c>
      <c r="K3518" s="53" t="s">
        <v>73</v>
      </c>
      <c r="L3518" s="53"/>
      <c r="M3518" s="53">
        <v>7.0</v>
      </c>
      <c r="N3518" s="53" t="s">
        <v>52</v>
      </c>
      <c r="O3518" s="25">
        <v>79.74</v>
      </c>
      <c r="P3518" s="25">
        <f>'LISTA DOS ITENS'!$O3518*'LISTA DOS ITENS'!$M3518</f>
        <v>558.18</v>
      </c>
      <c r="Q3518" s="25">
        <v>94.9</v>
      </c>
      <c r="R3518" s="25">
        <f>'LISTA DOS ITENS'!$Q3518*'LISTA DOS ITENS'!$M3518</f>
        <v>664.3</v>
      </c>
      <c r="S3518" s="56">
        <f>IF('LISTA DOS ITENS'!$P3518&gt;'LISTA DOS ITENS'!$R3518,'LISTA DOS ITENS'!$P3518,'LISTA DOS ITENS'!$R3518)</f>
        <v>664.3</v>
      </c>
      <c r="T3518" s="25">
        <v>5.793509408022294</v>
      </c>
      <c r="U3518" s="25">
        <f>'LISTA DOS ITENS'!$T3518*'LISTA DOS ITENS'!$M3518</f>
        <v>40.55456586</v>
      </c>
      <c r="V3518" s="56">
        <f t="array" ref="V3518">INDEX('RESUMO - LOTES E VMA'!$F$3:$F$181,MATCH('LISTA DOS ITENS'!$D3518,'RESUMO - LOTES E VMA'!$A$3:$A$181,0))</f>
        <v>21155.93485</v>
      </c>
      <c r="W3518" s="57">
        <f>'LISTA DOS ITENS'!$U3518/'LISTA DOS ITENS'!$V3518</f>
        <v>0.001916935656</v>
      </c>
      <c r="X3518" s="53" t="s">
        <v>53</v>
      </c>
      <c r="Y3518" s="53" t="s">
        <v>290</v>
      </c>
      <c r="Z3518" s="58" t="str">
        <f>'LISTA DOS ITENS'!$F3518&amp;"-"&amp;'LISTA DOS ITENS'!$H3518&amp;"-"&amp;'LISTA DOS ITENS'!$J3518&amp;"-"&amp;'LISTA DOS ITENS'!$K3518&amp;"-"&amp;'LISTA DOS ITENS'!$I3518</f>
        <v>10947281-2101-0026-CONS/NAC-ED-1000-01.01</v>
      </c>
      <c r="AA3518" s="59" t="str">
        <f t="array" ref="AA3518">INDEX('RESUMO - LOTES E VMA'!$M$3:$M$181,MATCH('LISTA DOS ITENS'!$D3518,'RESUMO - LOTES E VMA'!$A$3:$A$181,0))</f>
        <v>Para Leilão</v>
      </c>
      <c r="AB3518" s="60">
        <f t="array" ref="AB3518">INDEX('RESUMO - LOTES E VMA'!$J$3:$J$181,MATCH('LISTA DOS ITENS'!$D3518,'RESUMO - LOTES E VMA'!$A$3:$A$181,0))</f>
        <v>0.05872445365</v>
      </c>
      <c r="AC3518" s="29" t="str">
        <f t="array" ref="AC3518">INDEX('RESUMO - LOTES E VMA'!$L$3:$L$181,MATCH('LISTA DOS ITENS'!$D3518,'RESUMO - LOTES E VMA'!$A$3:$A$181,0))</f>
        <v>1% do Valor de Comparação do VMA</v>
      </c>
      <c r="AD3518" s="53" t="str">
        <f>VLOOKUP(Tabela1[[#This Row],[Índice]],[1]Planilha1!$A:$A,1,0)</f>
        <v>#ERROR!</v>
      </c>
    </row>
    <row r="3519" ht="15.75" customHeight="1">
      <c r="A3519" s="52">
        <v>262558.0</v>
      </c>
      <c r="B3519" s="53" t="s">
        <v>70</v>
      </c>
      <c r="C3519" s="53" t="s">
        <v>71</v>
      </c>
      <c r="D3519" s="22">
        <v>207570.0</v>
      </c>
      <c r="E3519" s="53" t="s">
        <v>119</v>
      </c>
      <c r="F3519" s="54">
        <v>1.0947281E7</v>
      </c>
      <c r="G3519" s="53" t="s">
        <v>2239</v>
      </c>
      <c r="H3519" s="55">
        <v>2101.0</v>
      </c>
      <c r="I3519" s="55" t="s">
        <v>81</v>
      </c>
      <c r="J3519" s="55" t="s">
        <v>126</v>
      </c>
      <c r="K3519" s="53" t="s">
        <v>80</v>
      </c>
      <c r="L3519" s="53"/>
      <c r="M3519" s="53">
        <v>1.0</v>
      </c>
      <c r="N3519" s="53" t="s">
        <v>52</v>
      </c>
      <c r="O3519" s="25">
        <v>239.86</v>
      </c>
      <c r="P3519" s="25">
        <f>'LISTA DOS ITENS'!$O3519*'LISTA DOS ITENS'!$M3519</f>
        <v>239.86</v>
      </c>
      <c r="Q3519" s="25">
        <v>94.9</v>
      </c>
      <c r="R3519" s="25">
        <f>'LISTA DOS ITENS'!$Q3519*'LISTA DOS ITENS'!$M3519</f>
        <v>94.9</v>
      </c>
      <c r="S3519" s="56">
        <f>IF('LISTA DOS ITENS'!$P3519&gt;'LISTA DOS ITENS'!$R3519,'LISTA DOS ITENS'!$P3519,'LISTA DOS ITENS'!$R3519)</f>
        <v>239.86</v>
      </c>
      <c r="T3519" s="25">
        <v>5.793509408022294</v>
      </c>
      <c r="U3519" s="25">
        <f>'LISTA DOS ITENS'!$T3519*'LISTA DOS ITENS'!$M3519</f>
        <v>5.793509408</v>
      </c>
      <c r="V3519" s="56">
        <f t="array" ref="V3519">INDEX('RESUMO - LOTES E VMA'!$F$3:$F$181,MATCH('LISTA DOS ITENS'!$D3519,'RESUMO - LOTES E VMA'!$A$3:$A$181,0))</f>
        <v>21155.93485</v>
      </c>
      <c r="W3519" s="57">
        <f>'LISTA DOS ITENS'!$U3519/'LISTA DOS ITENS'!$V3519</f>
        <v>0.0002738479509</v>
      </c>
      <c r="X3519" s="53" t="s">
        <v>53</v>
      </c>
      <c r="Y3519" s="53" t="s">
        <v>290</v>
      </c>
      <c r="Z3519" s="58" t="str">
        <f>'LISTA DOS ITENS'!$F3519&amp;"-"&amp;'LISTA DOS ITENS'!$H3519&amp;"-"&amp;'LISTA DOS ITENS'!$J3519&amp;"-"&amp;'LISTA DOS ITENS'!$K3519&amp;"-"&amp;'LISTA DOS ITENS'!$I3519</f>
        <v>10947281-2101-0026-IMOB/NAC-ED-1000-01.01</v>
      </c>
      <c r="AA3519" s="59" t="str">
        <f t="array" ref="AA3519">INDEX('RESUMO - LOTES E VMA'!$M$3:$M$181,MATCH('LISTA DOS ITENS'!$D3519,'RESUMO - LOTES E VMA'!$A$3:$A$181,0))</f>
        <v>Para Leilão</v>
      </c>
      <c r="AB3519" s="60">
        <f t="array" ref="AB3519">INDEX('RESUMO - LOTES E VMA'!$J$3:$J$181,MATCH('LISTA DOS ITENS'!$D3519,'RESUMO - LOTES E VMA'!$A$3:$A$181,0))</f>
        <v>0.05872445365</v>
      </c>
      <c r="AC3519" s="29" t="str">
        <f t="array" ref="AC3519">INDEX('RESUMO - LOTES E VMA'!$L$3:$L$181,MATCH('LISTA DOS ITENS'!$D3519,'RESUMO - LOTES E VMA'!$A$3:$A$181,0))</f>
        <v>1% do Valor de Comparação do VMA</v>
      </c>
      <c r="AD3519" s="53" t="str">
        <f>VLOOKUP(Tabela1[[#This Row],[Índice]],[1]Planilha1!$A:$A,1,0)</f>
        <v>#ERROR!</v>
      </c>
    </row>
    <row r="3520" ht="15.75" customHeight="1">
      <c r="A3520" s="52">
        <v>262559.0</v>
      </c>
      <c r="B3520" s="53" t="s">
        <v>70</v>
      </c>
      <c r="C3520" s="53" t="s">
        <v>71</v>
      </c>
      <c r="D3520" s="22">
        <v>207570.0</v>
      </c>
      <c r="E3520" s="53" t="s">
        <v>119</v>
      </c>
      <c r="F3520" s="54">
        <v>1.0950841E7</v>
      </c>
      <c r="G3520" s="53" t="s">
        <v>2272</v>
      </c>
      <c r="H3520" s="55">
        <v>2101.0</v>
      </c>
      <c r="I3520" s="55"/>
      <c r="J3520" s="55" t="s">
        <v>126</v>
      </c>
      <c r="K3520" s="53" t="s">
        <v>73</v>
      </c>
      <c r="L3520" s="53"/>
      <c r="M3520" s="53">
        <v>1.0</v>
      </c>
      <c r="N3520" s="53" t="s">
        <v>52</v>
      </c>
      <c r="O3520" s="25">
        <v>102.0</v>
      </c>
      <c r="P3520" s="25">
        <f>'LISTA DOS ITENS'!$O3520*'LISTA DOS ITENS'!$M3520</f>
        <v>102</v>
      </c>
      <c r="Q3520" s="25">
        <v>102.0</v>
      </c>
      <c r="R3520" s="25">
        <f>'LISTA DOS ITENS'!$Q3520*'LISTA DOS ITENS'!$M3520</f>
        <v>102</v>
      </c>
      <c r="S3520" s="56">
        <f>IF('LISTA DOS ITENS'!$P3520&gt;'LISTA DOS ITENS'!$R3520,'LISTA DOS ITENS'!$P3520,'LISTA DOS ITENS'!$R3520)</f>
        <v>102</v>
      </c>
      <c r="T3520" s="25">
        <v>6.226954263627756</v>
      </c>
      <c r="U3520" s="25">
        <f>'LISTA DOS ITENS'!$T3520*'LISTA DOS ITENS'!$M3520</f>
        <v>6.226954264</v>
      </c>
      <c r="V3520" s="56">
        <f t="array" ref="V3520">INDEX('RESUMO - LOTES E VMA'!$F$3:$F$181,MATCH('LISTA DOS ITENS'!$D3520,'RESUMO - LOTES E VMA'!$A$3:$A$181,0))</f>
        <v>21155.93485</v>
      </c>
      <c r="W3520" s="57">
        <f>'LISTA DOS ITENS'!$U3520/'LISTA DOS ITENS'!$V3520</f>
        <v>0.0002943360484</v>
      </c>
      <c r="X3520" s="53" t="s">
        <v>53</v>
      </c>
      <c r="Y3520" s="53" t="s">
        <v>290</v>
      </c>
      <c r="Z3520" s="58" t="str">
        <f>'LISTA DOS ITENS'!$F3520&amp;"-"&amp;'LISTA DOS ITENS'!$H3520&amp;"-"&amp;'LISTA DOS ITENS'!$J3520&amp;"-"&amp;'LISTA DOS ITENS'!$K3520&amp;"-"&amp;'LISTA DOS ITENS'!$I3520</f>
        <v>10950841-2101-0026-CONS/NAC-</v>
      </c>
      <c r="AA3520" s="59" t="str">
        <f t="array" ref="AA3520">INDEX('RESUMO - LOTES E VMA'!$M$3:$M$181,MATCH('LISTA DOS ITENS'!$D3520,'RESUMO - LOTES E VMA'!$A$3:$A$181,0))</f>
        <v>Para Leilão</v>
      </c>
      <c r="AB3520" s="60">
        <f t="array" ref="AB3520">INDEX('RESUMO - LOTES E VMA'!$J$3:$J$181,MATCH('LISTA DOS ITENS'!$D3520,'RESUMO - LOTES E VMA'!$A$3:$A$181,0))</f>
        <v>0.05872445365</v>
      </c>
      <c r="AC3520" s="29" t="str">
        <f t="array" ref="AC3520">INDEX('RESUMO - LOTES E VMA'!$L$3:$L$181,MATCH('LISTA DOS ITENS'!$D3520,'RESUMO - LOTES E VMA'!$A$3:$A$181,0))</f>
        <v>1% do Valor de Comparação do VMA</v>
      </c>
      <c r="AD3520" s="53" t="str">
        <f>VLOOKUP(Tabela1[[#This Row],[Índice]],[1]Planilha1!$A:$A,1,0)</f>
        <v>#ERROR!</v>
      </c>
    </row>
    <row r="3521" ht="15.75" customHeight="1">
      <c r="A3521" s="52">
        <v>262560.0</v>
      </c>
      <c r="B3521" s="53" t="s">
        <v>70</v>
      </c>
      <c r="C3521" s="53" t="s">
        <v>71</v>
      </c>
      <c r="D3521" s="22">
        <v>207570.0</v>
      </c>
      <c r="E3521" s="53" t="s">
        <v>119</v>
      </c>
      <c r="F3521" s="54">
        <v>1.0983713E7</v>
      </c>
      <c r="G3521" s="53" t="s">
        <v>2277</v>
      </c>
      <c r="H3521" s="55">
        <v>2101.0</v>
      </c>
      <c r="I3521" s="55" t="s">
        <v>81</v>
      </c>
      <c r="J3521" s="55" t="s">
        <v>126</v>
      </c>
      <c r="K3521" s="53" t="s">
        <v>80</v>
      </c>
      <c r="L3521" s="53"/>
      <c r="M3521" s="53">
        <v>23.0</v>
      </c>
      <c r="N3521" s="53" t="s">
        <v>52</v>
      </c>
      <c r="O3521" s="25">
        <v>77.30878787878788</v>
      </c>
      <c r="P3521" s="25">
        <f>'LISTA DOS ITENS'!$O3521*'LISTA DOS ITENS'!$M3521</f>
        <v>1778.102121</v>
      </c>
      <c r="Q3521" s="25">
        <v>95.56</v>
      </c>
      <c r="R3521" s="25">
        <f>'LISTA DOS ITENS'!$Q3521*'LISTA DOS ITENS'!$M3521</f>
        <v>2197.88</v>
      </c>
      <c r="S3521" s="56">
        <f>IF('LISTA DOS ITENS'!$P3521&gt;'LISTA DOS ITENS'!$R3521,'LISTA DOS ITENS'!$P3521,'LISTA DOS ITENS'!$R3521)</f>
        <v>2197.88</v>
      </c>
      <c r="T3521" s="25">
        <v>4.776706268623934</v>
      </c>
      <c r="U3521" s="25">
        <f>'LISTA DOS ITENS'!$T3521*'LISTA DOS ITENS'!$M3521</f>
        <v>109.8642442</v>
      </c>
      <c r="V3521" s="56">
        <f t="array" ref="V3521">INDEX('RESUMO - LOTES E VMA'!$F$3:$F$181,MATCH('LISTA DOS ITENS'!$D3521,'RESUMO - LOTES E VMA'!$A$3:$A$181,0))</f>
        <v>21155.93485</v>
      </c>
      <c r="W3521" s="57">
        <f>'LISTA DOS ITENS'!$U3521/'LISTA DOS ITENS'!$V3521</f>
        <v>0.005193069697</v>
      </c>
      <c r="X3521" s="53" t="s">
        <v>53</v>
      </c>
      <c r="Y3521" s="53" t="s">
        <v>290</v>
      </c>
      <c r="Z3521" s="58" t="str">
        <f>'LISTA DOS ITENS'!$F3521&amp;"-"&amp;'LISTA DOS ITENS'!$H3521&amp;"-"&amp;'LISTA DOS ITENS'!$J3521&amp;"-"&amp;'LISTA DOS ITENS'!$K3521&amp;"-"&amp;'LISTA DOS ITENS'!$I3521</f>
        <v>10983713-2101-0026-IMOB/NAC-ED-1000-01.01</v>
      </c>
      <c r="AA3521" s="59" t="str">
        <f t="array" ref="AA3521">INDEX('RESUMO - LOTES E VMA'!$M$3:$M$181,MATCH('LISTA DOS ITENS'!$D3521,'RESUMO - LOTES E VMA'!$A$3:$A$181,0))</f>
        <v>Para Leilão</v>
      </c>
      <c r="AB3521" s="60">
        <f t="array" ref="AB3521">INDEX('RESUMO - LOTES E VMA'!$J$3:$J$181,MATCH('LISTA DOS ITENS'!$D3521,'RESUMO - LOTES E VMA'!$A$3:$A$181,0))</f>
        <v>0.05872445365</v>
      </c>
      <c r="AC3521" s="29" t="str">
        <f t="array" ref="AC3521">INDEX('RESUMO - LOTES E VMA'!$L$3:$L$181,MATCH('LISTA DOS ITENS'!$D3521,'RESUMO - LOTES E VMA'!$A$3:$A$181,0))</f>
        <v>1% do Valor de Comparação do VMA</v>
      </c>
      <c r="AD3521" s="53" t="str">
        <f>VLOOKUP(Tabela1[[#This Row],[Índice]],[1]Planilha1!$A:$A,1,0)</f>
        <v>#ERROR!</v>
      </c>
    </row>
    <row r="3522" ht="15.75" customHeight="1">
      <c r="A3522" s="52">
        <v>262561.0</v>
      </c>
      <c r="B3522" s="53" t="s">
        <v>70</v>
      </c>
      <c r="C3522" s="53" t="s">
        <v>71</v>
      </c>
      <c r="D3522" s="22">
        <v>207570.0</v>
      </c>
      <c r="E3522" s="53" t="s">
        <v>119</v>
      </c>
      <c r="F3522" s="54">
        <v>1.0992646E7</v>
      </c>
      <c r="G3522" s="53" t="s">
        <v>2276</v>
      </c>
      <c r="H3522" s="55">
        <v>2101.0</v>
      </c>
      <c r="I3522" s="55"/>
      <c r="J3522" s="55" t="s">
        <v>126</v>
      </c>
      <c r="K3522" s="53" t="s">
        <v>73</v>
      </c>
      <c r="L3522" s="53"/>
      <c r="M3522" s="53">
        <v>3.0</v>
      </c>
      <c r="N3522" s="53" t="s">
        <v>52</v>
      </c>
      <c r="O3522" s="25">
        <v>133.19</v>
      </c>
      <c r="P3522" s="25">
        <f>'LISTA DOS ITENS'!$O3522*'LISTA DOS ITENS'!$M3522</f>
        <v>399.57</v>
      </c>
      <c r="Q3522" s="25">
        <v>673.16</v>
      </c>
      <c r="R3522" s="25">
        <f>'LISTA DOS ITENS'!$Q3522*'LISTA DOS ITENS'!$M3522</f>
        <v>2019.48</v>
      </c>
      <c r="S3522" s="56">
        <f>IF('LISTA DOS ITENS'!$P3522&gt;'LISTA DOS ITENS'!$R3522,'LISTA DOS ITENS'!$P3522,'LISTA DOS ITENS'!$R3522)</f>
        <v>2019.48</v>
      </c>
      <c r="T3522" s="25">
        <v>41.095456197094705</v>
      </c>
      <c r="U3522" s="25">
        <f>'LISTA DOS ITENS'!$T3522*'LISTA DOS ITENS'!$M3522</f>
        <v>123.2863686</v>
      </c>
      <c r="V3522" s="56">
        <f t="array" ref="V3522">INDEX('RESUMO - LOTES E VMA'!$F$3:$F$181,MATCH('LISTA DOS ITENS'!$D3522,'RESUMO - LOTES E VMA'!$A$3:$A$181,0))</f>
        <v>21155.93485</v>
      </c>
      <c r="W3522" s="57">
        <f>'LISTA DOS ITENS'!$U3522/'LISTA DOS ITENS'!$V3522</f>
        <v>0.00582750748</v>
      </c>
      <c r="X3522" s="53" t="s">
        <v>53</v>
      </c>
      <c r="Y3522" s="53" t="s">
        <v>290</v>
      </c>
      <c r="Z3522" s="58" t="str">
        <f>'LISTA DOS ITENS'!$F3522&amp;"-"&amp;'LISTA DOS ITENS'!$H3522&amp;"-"&amp;'LISTA DOS ITENS'!$J3522&amp;"-"&amp;'LISTA DOS ITENS'!$K3522&amp;"-"&amp;'LISTA DOS ITENS'!$I3522</f>
        <v>10992646-2101-0026-CONS/NAC-</v>
      </c>
      <c r="AA3522" s="59" t="str">
        <f t="array" ref="AA3522">INDEX('RESUMO - LOTES E VMA'!$M$3:$M$181,MATCH('LISTA DOS ITENS'!$D3522,'RESUMO - LOTES E VMA'!$A$3:$A$181,0))</f>
        <v>Para Leilão</v>
      </c>
      <c r="AB3522" s="60">
        <f t="array" ref="AB3522">INDEX('RESUMO - LOTES E VMA'!$J$3:$J$181,MATCH('LISTA DOS ITENS'!$D3522,'RESUMO - LOTES E VMA'!$A$3:$A$181,0))</f>
        <v>0.05872445365</v>
      </c>
      <c r="AC3522" s="29" t="str">
        <f t="array" ref="AC3522">INDEX('RESUMO - LOTES E VMA'!$L$3:$L$181,MATCH('LISTA DOS ITENS'!$D3522,'RESUMO - LOTES E VMA'!$A$3:$A$181,0))</f>
        <v>1% do Valor de Comparação do VMA</v>
      </c>
      <c r="AD3522" s="53" t="str">
        <f>VLOOKUP(Tabela1[[#This Row],[Índice]],[1]Planilha1!$A:$A,1,0)</f>
        <v>#ERROR!</v>
      </c>
    </row>
    <row r="3523" ht="15.75" customHeight="1">
      <c r="A3523" s="52">
        <v>262562.0</v>
      </c>
      <c r="B3523" s="53" t="s">
        <v>70</v>
      </c>
      <c r="C3523" s="53" t="s">
        <v>71</v>
      </c>
      <c r="D3523" s="22">
        <v>207570.0</v>
      </c>
      <c r="E3523" s="53" t="s">
        <v>119</v>
      </c>
      <c r="F3523" s="54">
        <v>1.0992646E7</v>
      </c>
      <c r="G3523" s="53" t="s">
        <v>2276</v>
      </c>
      <c r="H3523" s="55">
        <v>2101.0</v>
      </c>
      <c r="I3523" s="55" t="s">
        <v>81</v>
      </c>
      <c r="J3523" s="55" t="s">
        <v>126</v>
      </c>
      <c r="K3523" s="53" t="s">
        <v>80</v>
      </c>
      <c r="L3523" s="53"/>
      <c r="M3523" s="53">
        <v>1.0</v>
      </c>
      <c r="N3523" s="53" t="s">
        <v>52</v>
      </c>
      <c r="O3523" s="25">
        <v>673.16</v>
      </c>
      <c r="P3523" s="25">
        <f>'LISTA DOS ITENS'!$O3523*'LISTA DOS ITENS'!$M3523</f>
        <v>673.16</v>
      </c>
      <c r="Q3523" s="25">
        <v>673.16</v>
      </c>
      <c r="R3523" s="25">
        <f>'LISTA DOS ITENS'!$Q3523*'LISTA DOS ITENS'!$M3523</f>
        <v>673.16</v>
      </c>
      <c r="S3523" s="56">
        <f>IF('LISTA DOS ITENS'!$P3523&gt;'LISTA DOS ITENS'!$R3523,'LISTA DOS ITENS'!$P3523,'LISTA DOS ITENS'!$R3523)</f>
        <v>673.16</v>
      </c>
      <c r="T3523" s="25">
        <v>41.095456197094705</v>
      </c>
      <c r="U3523" s="25">
        <f>'LISTA DOS ITENS'!$T3523*'LISTA DOS ITENS'!$M3523</f>
        <v>41.0954562</v>
      </c>
      <c r="V3523" s="56">
        <f t="array" ref="V3523">INDEX('RESUMO - LOTES E VMA'!$F$3:$F$181,MATCH('LISTA DOS ITENS'!$D3523,'RESUMO - LOTES E VMA'!$A$3:$A$181,0))</f>
        <v>21155.93485</v>
      </c>
      <c r="W3523" s="57">
        <f>'LISTA DOS ITENS'!$U3523/'LISTA DOS ITENS'!$V3523</f>
        <v>0.001942502493</v>
      </c>
      <c r="X3523" s="53" t="s">
        <v>53</v>
      </c>
      <c r="Y3523" s="53" t="s">
        <v>290</v>
      </c>
      <c r="Z3523" s="58" t="str">
        <f>'LISTA DOS ITENS'!$F3523&amp;"-"&amp;'LISTA DOS ITENS'!$H3523&amp;"-"&amp;'LISTA DOS ITENS'!$J3523&amp;"-"&amp;'LISTA DOS ITENS'!$K3523&amp;"-"&amp;'LISTA DOS ITENS'!$I3523</f>
        <v>10992646-2101-0026-IMOB/NAC-ED-1000-01.01</v>
      </c>
      <c r="AA3523" s="59" t="str">
        <f t="array" ref="AA3523">INDEX('RESUMO - LOTES E VMA'!$M$3:$M$181,MATCH('LISTA DOS ITENS'!$D3523,'RESUMO - LOTES E VMA'!$A$3:$A$181,0))</f>
        <v>Para Leilão</v>
      </c>
      <c r="AB3523" s="60">
        <f t="array" ref="AB3523">INDEX('RESUMO - LOTES E VMA'!$J$3:$J$181,MATCH('LISTA DOS ITENS'!$D3523,'RESUMO - LOTES E VMA'!$A$3:$A$181,0))</f>
        <v>0.05872445365</v>
      </c>
      <c r="AC3523" s="29" t="str">
        <f t="array" ref="AC3523">INDEX('RESUMO - LOTES E VMA'!$L$3:$L$181,MATCH('LISTA DOS ITENS'!$D3523,'RESUMO - LOTES E VMA'!$A$3:$A$181,0))</f>
        <v>1% do Valor de Comparação do VMA</v>
      </c>
      <c r="AD3523" s="53" t="str">
        <f>VLOOKUP(Tabela1[[#This Row],[Índice]],[1]Planilha1!$A:$A,1,0)</f>
        <v>#ERROR!</v>
      </c>
    </row>
    <row r="3524" ht="15.75" customHeight="1">
      <c r="A3524" s="52">
        <v>262563.0</v>
      </c>
      <c r="B3524" s="53" t="s">
        <v>70</v>
      </c>
      <c r="C3524" s="53" t="s">
        <v>71</v>
      </c>
      <c r="D3524" s="22">
        <v>207570.0</v>
      </c>
      <c r="E3524" s="53" t="s">
        <v>119</v>
      </c>
      <c r="F3524" s="54">
        <v>1.0992646E7</v>
      </c>
      <c r="G3524" s="53" t="s">
        <v>2276</v>
      </c>
      <c r="H3524" s="55">
        <v>2101.0</v>
      </c>
      <c r="I3524" s="55" t="s">
        <v>130</v>
      </c>
      <c r="J3524" s="55" t="s">
        <v>126</v>
      </c>
      <c r="K3524" s="53" t="s">
        <v>80</v>
      </c>
      <c r="L3524" s="53"/>
      <c r="M3524" s="53">
        <v>2.0</v>
      </c>
      <c r="N3524" s="53" t="s">
        <v>52</v>
      </c>
      <c r="O3524" s="25">
        <v>673.16</v>
      </c>
      <c r="P3524" s="25">
        <f>'LISTA DOS ITENS'!$O3524*'LISTA DOS ITENS'!$M3524</f>
        <v>1346.32</v>
      </c>
      <c r="Q3524" s="25">
        <v>673.16</v>
      </c>
      <c r="R3524" s="25">
        <f>'LISTA DOS ITENS'!$Q3524*'LISTA DOS ITENS'!$M3524</f>
        <v>1346.32</v>
      </c>
      <c r="S3524" s="56">
        <f>IF('LISTA DOS ITENS'!$P3524&gt;'LISTA DOS ITENS'!$R3524,'LISTA DOS ITENS'!$P3524,'LISTA DOS ITENS'!$R3524)</f>
        <v>1346.32</v>
      </c>
      <c r="T3524" s="25">
        <v>41.095456197094705</v>
      </c>
      <c r="U3524" s="25">
        <f>'LISTA DOS ITENS'!$T3524*'LISTA DOS ITENS'!$M3524</f>
        <v>82.19091239</v>
      </c>
      <c r="V3524" s="56">
        <f t="array" ref="V3524">INDEX('RESUMO - LOTES E VMA'!$F$3:$F$181,MATCH('LISTA DOS ITENS'!$D3524,'RESUMO - LOTES E VMA'!$A$3:$A$181,0))</f>
        <v>21155.93485</v>
      </c>
      <c r="W3524" s="57">
        <f>'LISTA DOS ITENS'!$U3524/'LISTA DOS ITENS'!$V3524</f>
        <v>0.003885004987</v>
      </c>
      <c r="X3524" s="53" t="s">
        <v>53</v>
      </c>
      <c r="Y3524" s="53" t="s">
        <v>290</v>
      </c>
      <c r="Z3524" s="58" t="str">
        <f>'LISTA DOS ITENS'!$F3524&amp;"-"&amp;'LISTA DOS ITENS'!$H3524&amp;"-"&amp;'LISTA DOS ITENS'!$J3524&amp;"-"&amp;'LISTA DOS ITENS'!$K3524&amp;"-"&amp;'LISTA DOS ITENS'!$I3524</f>
        <v>10992646-2101-0026-IMOB/NAC-ED-1000-01.02</v>
      </c>
      <c r="AA3524" s="59" t="str">
        <f t="array" ref="AA3524">INDEX('RESUMO - LOTES E VMA'!$M$3:$M$181,MATCH('LISTA DOS ITENS'!$D3524,'RESUMO - LOTES E VMA'!$A$3:$A$181,0))</f>
        <v>Para Leilão</v>
      </c>
      <c r="AB3524" s="60">
        <f t="array" ref="AB3524">INDEX('RESUMO - LOTES E VMA'!$J$3:$J$181,MATCH('LISTA DOS ITENS'!$D3524,'RESUMO - LOTES E VMA'!$A$3:$A$181,0))</f>
        <v>0.05872445365</v>
      </c>
      <c r="AC3524" s="29" t="str">
        <f t="array" ref="AC3524">INDEX('RESUMO - LOTES E VMA'!$L$3:$L$181,MATCH('LISTA DOS ITENS'!$D3524,'RESUMO - LOTES E VMA'!$A$3:$A$181,0))</f>
        <v>1% do Valor de Comparação do VMA</v>
      </c>
      <c r="AD3524" s="53" t="str">
        <f>VLOOKUP(Tabela1[[#This Row],[Índice]],[1]Planilha1!$A:$A,1,0)</f>
        <v>#ERROR!</v>
      </c>
    </row>
    <row r="3525" ht="15.75" customHeight="1">
      <c r="A3525" s="52">
        <v>262564.0</v>
      </c>
      <c r="B3525" s="53" t="s">
        <v>70</v>
      </c>
      <c r="C3525" s="53" t="s">
        <v>71</v>
      </c>
      <c r="D3525" s="22">
        <v>207570.0</v>
      </c>
      <c r="E3525" s="53" t="s">
        <v>119</v>
      </c>
      <c r="F3525" s="54">
        <v>1.1016853E7</v>
      </c>
      <c r="G3525" s="53" t="s">
        <v>2270</v>
      </c>
      <c r="H3525" s="55">
        <v>2101.0</v>
      </c>
      <c r="I3525" s="55" t="s">
        <v>81</v>
      </c>
      <c r="J3525" s="55" t="s">
        <v>126</v>
      </c>
      <c r="K3525" s="53" t="s">
        <v>73</v>
      </c>
      <c r="L3525" s="53"/>
      <c r="M3525" s="53">
        <v>6.0</v>
      </c>
      <c r="N3525" s="53" t="s">
        <v>52</v>
      </c>
      <c r="O3525" s="25">
        <v>448.57166666666666</v>
      </c>
      <c r="P3525" s="25">
        <f>'LISTA DOS ITENS'!$O3525*'LISTA DOS ITENS'!$M3525</f>
        <v>2691.43</v>
      </c>
      <c r="Q3525" s="25">
        <v>110.0</v>
      </c>
      <c r="R3525" s="25">
        <f>'LISTA DOS ITENS'!$Q3525*'LISTA DOS ITENS'!$M3525</f>
        <v>660</v>
      </c>
      <c r="S3525" s="56">
        <f>IF('LISTA DOS ITENS'!$P3525&gt;'LISTA DOS ITENS'!$R3525,'LISTA DOS ITENS'!$P3525,'LISTA DOS ITENS'!$R3525)</f>
        <v>2691.43</v>
      </c>
      <c r="T3525" s="25">
        <v>6.71534283332405</v>
      </c>
      <c r="U3525" s="25">
        <f>'LISTA DOS ITENS'!$T3525*'LISTA DOS ITENS'!$M3525</f>
        <v>40.292057</v>
      </c>
      <c r="V3525" s="56">
        <f t="array" ref="V3525">INDEX('RESUMO - LOTES E VMA'!$F$3:$F$181,MATCH('LISTA DOS ITENS'!$D3525,'RESUMO - LOTES E VMA'!$A$3:$A$181,0))</f>
        <v>21155.93485</v>
      </c>
      <c r="W3525" s="57">
        <f>'LISTA DOS ITENS'!$U3525/'LISTA DOS ITENS'!$V3525</f>
        <v>0.001904527372</v>
      </c>
      <c r="X3525" s="53" t="s">
        <v>53</v>
      </c>
      <c r="Y3525" s="53" t="s">
        <v>290</v>
      </c>
      <c r="Z3525" s="58" t="str">
        <f>'LISTA DOS ITENS'!$F3525&amp;"-"&amp;'LISTA DOS ITENS'!$H3525&amp;"-"&amp;'LISTA DOS ITENS'!$J3525&amp;"-"&amp;'LISTA DOS ITENS'!$K3525&amp;"-"&amp;'LISTA DOS ITENS'!$I3525</f>
        <v>11016853-2101-0026-CONS/NAC-ED-1000-01.01</v>
      </c>
      <c r="AA3525" s="59" t="str">
        <f t="array" ref="AA3525">INDEX('RESUMO - LOTES E VMA'!$M$3:$M$181,MATCH('LISTA DOS ITENS'!$D3525,'RESUMO - LOTES E VMA'!$A$3:$A$181,0))</f>
        <v>Para Leilão</v>
      </c>
      <c r="AB3525" s="60">
        <f t="array" ref="AB3525">INDEX('RESUMO - LOTES E VMA'!$J$3:$J$181,MATCH('LISTA DOS ITENS'!$D3525,'RESUMO - LOTES E VMA'!$A$3:$A$181,0))</f>
        <v>0.05872445365</v>
      </c>
      <c r="AC3525" s="29" t="str">
        <f t="array" ref="AC3525">INDEX('RESUMO - LOTES E VMA'!$L$3:$L$181,MATCH('LISTA DOS ITENS'!$D3525,'RESUMO - LOTES E VMA'!$A$3:$A$181,0))</f>
        <v>1% do Valor de Comparação do VMA</v>
      </c>
      <c r="AD3525" s="53" t="str">
        <f>VLOOKUP(Tabela1[[#This Row],[Índice]],[1]Planilha1!$A:$A,1,0)</f>
        <v>#ERROR!</v>
      </c>
    </row>
    <row r="3526" ht="15.75" customHeight="1">
      <c r="A3526" s="52">
        <v>262565.0</v>
      </c>
      <c r="B3526" s="53" t="s">
        <v>70</v>
      </c>
      <c r="C3526" s="53" t="s">
        <v>71</v>
      </c>
      <c r="D3526" s="22">
        <v>207570.0</v>
      </c>
      <c r="E3526" s="53" t="s">
        <v>119</v>
      </c>
      <c r="F3526" s="54">
        <v>1.1016853E7</v>
      </c>
      <c r="G3526" s="53" t="s">
        <v>2270</v>
      </c>
      <c r="H3526" s="55">
        <v>2101.0</v>
      </c>
      <c r="I3526" s="55" t="s">
        <v>81</v>
      </c>
      <c r="J3526" s="55" t="s">
        <v>126</v>
      </c>
      <c r="K3526" s="53" t="s">
        <v>80</v>
      </c>
      <c r="L3526" s="53"/>
      <c r="M3526" s="53">
        <v>5.0</v>
      </c>
      <c r="N3526" s="53" t="s">
        <v>52</v>
      </c>
      <c r="O3526" s="25">
        <v>283.518</v>
      </c>
      <c r="P3526" s="25">
        <f>'LISTA DOS ITENS'!$O3526*'LISTA DOS ITENS'!$M3526</f>
        <v>1417.59</v>
      </c>
      <c r="Q3526" s="25">
        <v>110.0</v>
      </c>
      <c r="R3526" s="25">
        <f>'LISTA DOS ITENS'!$Q3526*'LISTA DOS ITENS'!$M3526</f>
        <v>550</v>
      </c>
      <c r="S3526" s="56">
        <f>IF('LISTA DOS ITENS'!$P3526&gt;'LISTA DOS ITENS'!$R3526,'LISTA DOS ITENS'!$P3526,'LISTA DOS ITENS'!$R3526)</f>
        <v>1417.59</v>
      </c>
      <c r="T3526" s="25">
        <v>6.71534283332405</v>
      </c>
      <c r="U3526" s="25">
        <f>'LISTA DOS ITENS'!$T3526*'LISTA DOS ITENS'!$M3526</f>
        <v>33.57671417</v>
      </c>
      <c r="V3526" s="56">
        <f t="array" ref="V3526">INDEX('RESUMO - LOTES E VMA'!$F$3:$F$181,MATCH('LISTA DOS ITENS'!$D3526,'RESUMO - LOTES E VMA'!$A$3:$A$181,0))</f>
        <v>21155.93485</v>
      </c>
      <c r="W3526" s="57">
        <f>'LISTA DOS ITENS'!$U3526/'LISTA DOS ITENS'!$V3526</f>
        <v>0.001587106143</v>
      </c>
      <c r="X3526" s="53" t="s">
        <v>53</v>
      </c>
      <c r="Y3526" s="53" t="s">
        <v>290</v>
      </c>
      <c r="Z3526" s="58" t="str">
        <f>'LISTA DOS ITENS'!$F3526&amp;"-"&amp;'LISTA DOS ITENS'!$H3526&amp;"-"&amp;'LISTA DOS ITENS'!$J3526&amp;"-"&amp;'LISTA DOS ITENS'!$K3526&amp;"-"&amp;'LISTA DOS ITENS'!$I3526</f>
        <v>11016853-2101-0026-IMOB/NAC-ED-1000-01.01</v>
      </c>
      <c r="AA3526" s="59" t="str">
        <f t="array" ref="AA3526">INDEX('RESUMO - LOTES E VMA'!$M$3:$M$181,MATCH('LISTA DOS ITENS'!$D3526,'RESUMO - LOTES E VMA'!$A$3:$A$181,0))</f>
        <v>Para Leilão</v>
      </c>
      <c r="AB3526" s="60">
        <f t="array" ref="AB3526">INDEX('RESUMO - LOTES E VMA'!$J$3:$J$181,MATCH('LISTA DOS ITENS'!$D3526,'RESUMO - LOTES E VMA'!$A$3:$A$181,0))</f>
        <v>0.05872445365</v>
      </c>
      <c r="AC3526" s="29" t="str">
        <f t="array" ref="AC3526">INDEX('RESUMO - LOTES E VMA'!$L$3:$L$181,MATCH('LISTA DOS ITENS'!$D3526,'RESUMO - LOTES E VMA'!$A$3:$A$181,0))</f>
        <v>1% do Valor de Comparação do VMA</v>
      </c>
      <c r="AD3526" s="53" t="str">
        <f>VLOOKUP(Tabela1[[#This Row],[Índice]],[1]Planilha1!$A:$A,1,0)</f>
        <v>#ERROR!</v>
      </c>
    </row>
    <row r="3527" ht="15.75" customHeight="1">
      <c r="A3527" s="52">
        <v>262566.0</v>
      </c>
      <c r="B3527" s="53" t="s">
        <v>70</v>
      </c>
      <c r="C3527" s="53" t="s">
        <v>71</v>
      </c>
      <c r="D3527" s="22">
        <v>207570.0</v>
      </c>
      <c r="E3527" s="53" t="s">
        <v>119</v>
      </c>
      <c r="F3527" s="54">
        <v>1.1055118E7</v>
      </c>
      <c r="G3527" s="53" t="s">
        <v>2278</v>
      </c>
      <c r="H3527" s="55">
        <v>2101.0</v>
      </c>
      <c r="I3527" s="55" t="s">
        <v>81</v>
      </c>
      <c r="J3527" s="55" t="s">
        <v>126</v>
      </c>
      <c r="K3527" s="53" t="s">
        <v>73</v>
      </c>
      <c r="L3527" s="53"/>
      <c r="M3527" s="53">
        <v>2.0</v>
      </c>
      <c r="N3527" s="53" t="s">
        <v>52</v>
      </c>
      <c r="O3527" s="25">
        <v>393.12</v>
      </c>
      <c r="P3527" s="25">
        <f>'LISTA DOS ITENS'!$O3527*'LISTA DOS ITENS'!$M3527</f>
        <v>786.24</v>
      </c>
      <c r="Q3527" s="25">
        <v>393.12</v>
      </c>
      <c r="R3527" s="25">
        <f>'LISTA DOS ITENS'!$Q3527*'LISTA DOS ITENS'!$M3527</f>
        <v>786.24</v>
      </c>
      <c r="S3527" s="56">
        <f>IF('LISTA DOS ITENS'!$P3527&gt;'LISTA DOS ITENS'!$R3527,'LISTA DOS ITENS'!$P3527,'LISTA DOS ITENS'!$R3527)</f>
        <v>786.24</v>
      </c>
      <c r="T3527" s="25">
        <v>23.999414314875917</v>
      </c>
      <c r="U3527" s="25">
        <f>'LISTA DOS ITENS'!$T3527*'LISTA DOS ITENS'!$M3527</f>
        <v>47.99882863</v>
      </c>
      <c r="V3527" s="56">
        <f t="array" ref="V3527">INDEX('RESUMO - LOTES E VMA'!$F$3:$F$181,MATCH('LISTA DOS ITENS'!$D3527,'RESUMO - LOTES E VMA'!$A$3:$A$181,0))</f>
        <v>21155.93485</v>
      </c>
      <c r="W3527" s="57">
        <f>'LISTA DOS ITENS'!$U3527/'LISTA DOS ITENS'!$V3527</f>
        <v>0.002268811517</v>
      </c>
      <c r="X3527" s="53" t="s">
        <v>53</v>
      </c>
      <c r="Y3527" s="53" t="s">
        <v>290</v>
      </c>
      <c r="Z3527" s="58" t="str">
        <f>'LISTA DOS ITENS'!$F3527&amp;"-"&amp;'LISTA DOS ITENS'!$H3527&amp;"-"&amp;'LISTA DOS ITENS'!$J3527&amp;"-"&amp;'LISTA DOS ITENS'!$K3527&amp;"-"&amp;'LISTA DOS ITENS'!$I3527</f>
        <v>11055118-2101-0026-CONS/NAC-ED-1000-01.01</v>
      </c>
      <c r="AA3527" s="59" t="str">
        <f t="array" ref="AA3527">INDEX('RESUMO - LOTES E VMA'!$M$3:$M$181,MATCH('LISTA DOS ITENS'!$D3527,'RESUMO - LOTES E VMA'!$A$3:$A$181,0))</f>
        <v>Para Leilão</v>
      </c>
      <c r="AB3527" s="60">
        <f t="array" ref="AB3527">INDEX('RESUMO - LOTES E VMA'!$J$3:$J$181,MATCH('LISTA DOS ITENS'!$D3527,'RESUMO - LOTES E VMA'!$A$3:$A$181,0))</f>
        <v>0.05872445365</v>
      </c>
      <c r="AC3527" s="29" t="str">
        <f t="array" ref="AC3527">INDEX('RESUMO - LOTES E VMA'!$L$3:$L$181,MATCH('LISTA DOS ITENS'!$D3527,'RESUMO - LOTES E VMA'!$A$3:$A$181,0))</f>
        <v>1% do Valor de Comparação do VMA</v>
      </c>
      <c r="AD3527" s="53" t="str">
        <f>VLOOKUP(Tabela1[[#This Row],[Índice]],[1]Planilha1!$A:$A,1,0)</f>
        <v>#ERROR!</v>
      </c>
    </row>
    <row r="3528" ht="15.75" customHeight="1">
      <c r="A3528" s="52">
        <v>262567.0</v>
      </c>
      <c r="B3528" s="53" t="s">
        <v>70</v>
      </c>
      <c r="C3528" s="53" t="s">
        <v>71</v>
      </c>
      <c r="D3528" s="22">
        <v>207570.0</v>
      </c>
      <c r="E3528" s="53" t="s">
        <v>119</v>
      </c>
      <c r="F3528" s="54">
        <v>1.1167005E7</v>
      </c>
      <c r="G3528" s="53" t="s">
        <v>2279</v>
      </c>
      <c r="H3528" s="55">
        <v>2101.0</v>
      </c>
      <c r="I3528" s="55" t="s">
        <v>81</v>
      </c>
      <c r="J3528" s="55" t="s">
        <v>126</v>
      </c>
      <c r="K3528" s="53" t="s">
        <v>117</v>
      </c>
      <c r="L3528" s="53"/>
      <c r="M3528" s="53">
        <v>8.0</v>
      </c>
      <c r="N3528" s="53" t="s">
        <v>52</v>
      </c>
      <c r="O3528" s="25">
        <v>315.6425</v>
      </c>
      <c r="P3528" s="25">
        <f>'LISTA DOS ITENS'!$O3528*'LISTA DOS ITENS'!$M3528</f>
        <v>2525.14</v>
      </c>
      <c r="Q3528" s="25">
        <v>360.26</v>
      </c>
      <c r="R3528" s="25">
        <f>'LISTA DOS ITENS'!$Q3528*'LISTA DOS ITENS'!$M3528</f>
        <v>2882.08</v>
      </c>
      <c r="S3528" s="56">
        <f>IF('LISTA DOS ITENS'!$P3528&gt;'LISTA DOS ITENS'!$R3528,'LISTA DOS ITENS'!$P3528,'LISTA DOS ITENS'!$R3528)</f>
        <v>2882.08</v>
      </c>
      <c r="T3528" s="25">
        <v>24.267833626743762</v>
      </c>
      <c r="U3528" s="25">
        <f>'LISTA DOS ITENS'!$T3528*'LISTA DOS ITENS'!$M3528</f>
        <v>194.142669</v>
      </c>
      <c r="V3528" s="56">
        <f t="array" ref="V3528">INDEX('RESUMO - LOTES E VMA'!$F$3:$F$181,MATCH('LISTA DOS ITENS'!$D3528,'RESUMO - LOTES E VMA'!$A$3:$A$181,0))</f>
        <v>21155.93485</v>
      </c>
      <c r="W3528" s="57">
        <f>'LISTA DOS ITENS'!$U3528/'LISTA DOS ITENS'!$V3528</f>
        <v>0.009176747347</v>
      </c>
      <c r="X3528" s="53" t="s">
        <v>53</v>
      </c>
      <c r="Y3528" s="53" t="s">
        <v>290</v>
      </c>
      <c r="Z3528" s="58" t="str">
        <f>'LISTA DOS ITENS'!$F3528&amp;"-"&amp;'LISTA DOS ITENS'!$H3528&amp;"-"&amp;'LISTA DOS ITENS'!$J3528&amp;"-"&amp;'LISTA DOS ITENS'!$K3528&amp;"-"&amp;'LISTA DOS ITENS'!$I3528</f>
        <v>11167005-2101-0026-CONS/IAMN-ED-1000-01.01</v>
      </c>
      <c r="AA3528" s="59" t="str">
        <f t="array" ref="AA3528">INDEX('RESUMO - LOTES E VMA'!$M$3:$M$181,MATCH('LISTA DOS ITENS'!$D3528,'RESUMO - LOTES E VMA'!$A$3:$A$181,0))</f>
        <v>Para Leilão</v>
      </c>
      <c r="AB3528" s="60">
        <f t="array" ref="AB3528">INDEX('RESUMO - LOTES E VMA'!$J$3:$J$181,MATCH('LISTA DOS ITENS'!$D3528,'RESUMO - LOTES E VMA'!$A$3:$A$181,0))</f>
        <v>0.05872445365</v>
      </c>
      <c r="AC3528" s="29" t="str">
        <f t="array" ref="AC3528">INDEX('RESUMO - LOTES E VMA'!$L$3:$L$181,MATCH('LISTA DOS ITENS'!$D3528,'RESUMO - LOTES E VMA'!$A$3:$A$181,0))</f>
        <v>1% do Valor de Comparação do VMA</v>
      </c>
      <c r="AD3528" s="53" t="str">
        <f>VLOOKUP(Tabela1[[#This Row],[Índice]],[1]Planilha1!$A:$A,1,0)</f>
        <v>#ERROR!</v>
      </c>
    </row>
    <row r="3529" ht="15.75" customHeight="1">
      <c r="A3529" s="52">
        <v>262568.0</v>
      </c>
      <c r="B3529" s="53" t="s">
        <v>70</v>
      </c>
      <c r="C3529" s="53" t="s">
        <v>71</v>
      </c>
      <c r="D3529" s="22">
        <v>207570.0</v>
      </c>
      <c r="E3529" s="53" t="s">
        <v>119</v>
      </c>
      <c r="F3529" s="54">
        <v>1.1167121E7</v>
      </c>
      <c r="G3529" s="53" t="s">
        <v>2280</v>
      </c>
      <c r="H3529" s="55">
        <v>2101.0</v>
      </c>
      <c r="I3529" s="55" t="s">
        <v>81</v>
      </c>
      <c r="J3529" s="55" t="s">
        <v>126</v>
      </c>
      <c r="K3529" s="53" t="s">
        <v>117</v>
      </c>
      <c r="L3529" s="53"/>
      <c r="M3529" s="53">
        <v>10.0</v>
      </c>
      <c r="N3529" s="53" t="s">
        <v>52</v>
      </c>
      <c r="O3529" s="25">
        <v>217.89600000000002</v>
      </c>
      <c r="P3529" s="25">
        <f>'LISTA DOS ITENS'!$O3529*'LISTA DOS ITENS'!$M3529</f>
        <v>2178.96</v>
      </c>
      <c r="Q3529" s="25">
        <v>217.9</v>
      </c>
      <c r="R3529" s="25">
        <f>'LISTA DOS ITENS'!$Q3529*'LISTA DOS ITENS'!$M3529</f>
        <v>2179</v>
      </c>
      <c r="S3529" s="56">
        <f>IF('LISTA DOS ITENS'!$P3529&gt;'LISTA DOS ITENS'!$R3529,'LISTA DOS ITENS'!$P3529,'LISTA DOS ITENS'!$R3529)</f>
        <v>2179</v>
      </c>
      <c r="T3529" s="25">
        <v>13.302483667102823</v>
      </c>
      <c r="U3529" s="25">
        <f>'LISTA DOS ITENS'!$T3529*'LISTA DOS ITENS'!$M3529</f>
        <v>133.0248367</v>
      </c>
      <c r="V3529" s="56">
        <f t="array" ref="V3529">INDEX('RESUMO - LOTES E VMA'!$F$3:$F$181,MATCH('LISTA DOS ITENS'!$D3529,'RESUMO - LOTES E VMA'!$A$3:$A$181,0))</f>
        <v>21155.93485</v>
      </c>
      <c r="W3529" s="57">
        <f>'LISTA DOS ITENS'!$U3529/'LISTA DOS ITENS'!$V3529</f>
        <v>0.006287825975</v>
      </c>
      <c r="X3529" s="53" t="s">
        <v>53</v>
      </c>
      <c r="Y3529" s="53" t="s">
        <v>290</v>
      </c>
      <c r="Z3529" s="58" t="str">
        <f>'LISTA DOS ITENS'!$F3529&amp;"-"&amp;'LISTA DOS ITENS'!$H3529&amp;"-"&amp;'LISTA DOS ITENS'!$J3529&amp;"-"&amp;'LISTA DOS ITENS'!$K3529&amp;"-"&amp;'LISTA DOS ITENS'!$I3529</f>
        <v>11167121-2101-0026-CONS/IAMN-ED-1000-01.01</v>
      </c>
      <c r="AA3529" s="59" t="str">
        <f t="array" ref="AA3529">INDEX('RESUMO - LOTES E VMA'!$M$3:$M$181,MATCH('LISTA DOS ITENS'!$D3529,'RESUMO - LOTES E VMA'!$A$3:$A$181,0))</f>
        <v>Para Leilão</v>
      </c>
      <c r="AB3529" s="60">
        <f t="array" ref="AB3529">INDEX('RESUMO - LOTES E VMA'!$J$3:$J$181,MATCH('LISTA DOS ITENS'!$D3529,'RESUMO - LOTES E VMA'!$A$3:$A$181,0))</f>
        <v>0.05872445365</v>
      </c>
      <c r="AC3529" s="29" t="str">
        <f t="array" ref="AC3529">INDEX('RESUMO - LOTES E VMA'!$L$3:$L$181,MATCH('LISTA DOS ITENS'!$D3529,'RESUMO - LOTES E VMA'!$A$3:$A$181,0))</f>
        <v>1% do Valor de Comparação do VMA</v>
      </c>
      <c r="AD3529" s="53" t="str">
        <f>VLOOKUP(Tabela1[[#This Row],[Índice]],[1]Planilha1!$A:$A,1,0)</f>
        <v>#ERROR!</v>
      </c>
    </row>
    <row r="3530" ht="15.75" customHeight="1">
      <c r="A3530" s="52">
        <v>262569.0</v>
      </c>
      <c r="B3530" s="53" t="s">
        <v>70</v>
      </c>
      <c r="C3530" s="53" t="s">
        <v>71</v>
      </c>
      <c r="D3530" s="22">
        <v>207570.0</v>
      </c>
      <c r="E3530" s="53" t="s">
        <v>119</v>
      </c>
      <c r="F3530" s="54">
        <v>1.1258535E7</v>
      </c>
      <c r="G3530" s="53" t="s">
        <v>2262</v>
      </c>
      <c r="H3530" s="55">
        <v>2101.0</v>
      </c>
      <c r="I3530" s="55"/>
      <c r="J3530" s="55" t="s">
        <v>126</v>
      </c>
      <c r="K3530" s="53" t="s">
        <v>73</v>
      </c>
      <c r="L3530" s="53"/>
      <c r="M3530" s="53">
        <v>4.0</v>
      </c>
      <c r="N3530" s="53" t="s">
        <v>52</v>
      </c>
      <c r="O3530" s="25">
        <v>264.4875</v>
      </c>
      <c r="P3530" s="25">
        <f>'LISTA DOS ITENS'!$O3530*'LISTA DOS ITENS'!$M3530</f>
        <v>1057.95</v>
      </c>
      <c r="Q3530" s="25">
        <v>264.49</v>
      </c>
      <c r="R3530" s="25">
        <f>'LISTA DOS ITENS'!$Q3530*'LISTA DOS ITENS'!$M3530</f>
        <v>1057.96</v>
      </c>
      <c r="S3530" s="56">
        <f>IF('LISTA DOS ITENS'!$P3530&gt;'LISTA DOS ITENS'!$R3530,'LISTA DOS ITENS'!$P3530,'LISTA DOS ITENS'!$R3530)</f>
        <v>1057.96</v>
      </c>
      <c r="T3530" s="25">
        <v>16.14673659987162</v>
      </c>
      <c r="U3530" s="25">
        <f>'LISTA DOS ITENS'!$T3530*'LISTA DOS ITENS'!$M3530</f>
        <v>64.5869464</v>
      </c>
      <c r="V3530" s="56">
        <f t="array" ref="V3530">INDEX('RESUMO - LOTES E VMA'!$F$3:$F$181,MATCH('LISTA DOS ITENS'!$D3530,'RESUMO - LOTES E VMA'!$A$3:$A$181,0))</f>
        <v>21155.93485</v>
      </c>
      <c r="W3530" s="57">
        <f>'LISTA DOS ITENS'!$U3530/'LISTA DOS ITENS'!$V3530</f>
        <v>0.003052899664</v>
      </c>
      <c r="X3530" s="53" t="s">
        <v>53</v>
      </c>
      <c r="Y3530" s="53" t="s">
        <v>290</v>
      </c>
      <c r="Z3530" s="58" t="str">
        <f>'LISTA DOS ITENS'!$F3530&amp;"-"&amp;'LISTA DOS ITENS'!$H3530&amp;"-"&amp;'LISTA DOS ITENS'!$J3530&amp;"-"&amp;'LISTA DOS ITENS'!$K3530&amp;"-"&amp;'LISTA DOS ITENS'!$I3530</f>
        <v>11258535-2101-0026-CONS/NAC-</v>
      </c>
      <c r="AA3530" s="59" t="str">
        <f t="array" ref="AA3530">INDEX('RESUMO - LOTES E VMA'!$M$3:$M$181,MATCH('LISTA DOS ITENS'!$D3530,'RESUMO - LOTES E VMA'!$A$3:$A$181,0))</f>
        <v>Para Leilão</v>
      </c>
      <c r="AB3530" s="60">
        <f t="array" ref="AB3530">INDEX('RESUMO - LOTES E VMA'!$J$3:$J$181,MATCH('LISTA DOS ITENS'!$D3530,'RESUMO - LOTES E VMA'!$A$3:$A$181,0))</f>
        <v>0.05872445365</v>
      </c>
      <c r="AC3530" s="29" t="str">
        <f t="array" ref="AC3530">INDEX('RESUMO - LOTES E VMA'!$L$3:$L$181,MATCH('LISTA DOS ITENS'!$D3530,'RESUMO - LOTES E VMA'!$A$3:$A$181,0))</f>
        <v>1% do Valor de Comparação do VMA</v>
      </c>
      <c r="AD3530" s="53" t="str">
        <f>VLOOKUP(Tabela1[[#This Row],[Índice]],[1]Planilha1!$A:$A,1,0)</f>
        <v>#ERROR!</v>
      </c>
    </row>
    <row r="3531" ht="15.75" customHeight="1">
      <c r="A3531" s="52">
        <v>262570.0</v>
      </c>
      <c r="B3531" s="53" t="s">
        <v>70</v>
      </c>
      <c r="C3531" s="53" t="s">
        <v>71</v>
      </c>
      <c r="D3531" s="22">
        <v>207570.0</v>
      </c>
      <c r="E3531" s="53" t="s">
        <v>119</v>
      </c>
      <c r="F3531" s="54">
        <v>1.1653418E7</v>
      </c>
      <c r="G3531" s="53" t="s">
        <v>2281</v>
      </c>
      <c r="H3531" s="55">
        <v>2101.0</v>
      </c>
      <c r="I3531" s="55"/>
      <c r="J3531" s="55" t="s">
        <v>126</v>
      </c>
      <c r="K3531" s="53" t="s">
        <v>73</v>
      </c>
      <c r="L3531" s="53"/>
      <c r="M3531" s="53">
        <v>4.0</v>
      </c>
      <c r="N3531" s="53" t="s">
        <v>52</v>
      </c>
      <c r="O3531" s="25">
        <v>336.96</v>
      </c>
      <c r="P3531" s="25">
        <f>'LISTA DOS ITENS'!$O3531*'LISTA DOS ITENS'!$M3531</f>
        <v>1347.84</v>
      </c>
      <c r="Q3531" s="25">
        <v>336.96</v>
      </c>
      <c r="R3531" s="25">
        <f>'LISTA DOS ITENS'!$Q3531*'LISTA DOS ITENS'!$M3531</f>
        <v>1347.84</v>
      </c>
      <c r="S3531" s="56">
        <f>IF('LISTA DOS ITENS'!$P3531&gt;'LISTA DOS ITENS'!$R3531,'LISTA DOS ITENS'!$P3531,'LISTA DOS ITENS'!$R3531)</f>
        <v>1347.84</v>
      </c>
      <c r="T3531" s="25">
        <v>20.570926555607926</v>
      </c>
      <c r="U3531" s="25">
        <f>'LISTA DOS ITENS'!$T3531*'LISTA DOS ITENS'!$M3531</f>
        <v>82.28370622</v>
      </c>
      <c r="V3531" s="56">
        <f t="array" ref="V3531">INDEX('RESUMO - LOTES E VMA'!$F$3:$F$181,MATCH('LISTA DOS ITENS'!$D3531,'RESUMO - LOTES E VMA'!$A$3:$A$181,0))</f>
        <v>21155.93485</v>
      </c>
      <c r="W3531" s="57">
        <f>'LISTA DOS ITENS'!$U3531/'LISTA DOS ITENS'!$V3531</f>
        <v>0.003889391171</v>
      </c>
      <c r="X3531" s="53" t="s">
        <v>53</v>
      </c>
      <c r="Y3531" s="53" t="s">
        <v>290</v>
      </c>
      <c r="Z3531" s="58" t="str">
        <f>'LISTA DOS ITENS'!$F3531&amp;"-"&amp;'LISTA DOS ITENS'!$H3531&amp;"-"&amp;'LISTA DOS ITENS'!$J3531&amp;"-"&amp;'LISTA DOS ITENS'!$K3531&amp;"-"&amp;'LISTA DOS ITENS'!$I3531</f>
        <v>11653418-2101-0026-CONS/NAC-</v>
      </c>
      <c r="AA3531" s="59" t="str">
        <f t="array" ref="AA3531">INDEX('RESUMO - LOTES E VMA'!$M$3:$M$181,MATCH('LISTA DOS ITENS'!$D3531,'RESUMO - LOTES E VMA'!$A$3:$A$181,0))</f>
        <v>Para Leilão</v>
      </c>
      <c r="AB3531" s="60">
        <f t="array" ref="AB3531">INDEX('RESUMO - LOTES E VMA'!$J$3:$J$181,MATCH('LISTA DOS ITENS'!$D3531,'RESUMO - LOTES E VMA'!$A$3:$A$181,0))</f>
        <v>0.05872445365</v>
      </c>
      <c r="AC3531" s="29" t="str">
        <f t="array" ref="AC3531">INDEX('RESUMO - LOTES E VMA'!$L$3:$L$181,MATCH('LISTA DOS ITENS'!$D3531,'RESUMO - LOTES E VMA'!$A$3:$A$181,0))</f>
        <v>1% do Valor de Comparação do VMA</v>
      </c>
      <c r="AD3531" s="53" t="str">
        <f>VLOOKUP(Tabela1[[#This Row],[Índice]],[1]Planilha1!$A:$A,1,0)</f>
        <v>#ERROR!</v>
      </c>
    </row>
    <row r="3532" ht="15.75" customHeight="1">
      <c r="A3532" s="52">
        <v>262571.0</v>
      </c>
      <c r="B3532" s="53" t="s">
        <v>70</v>
      </c>
      <c r="C3532" s="53" t="s">
        <v>71</v>
      </c>
      <c r="D3532" s="22">
        <v>207570.0</v>
      </c>
      <c r="E3532" s="53" t="s">
        <v>119</v>
      </c>
      <c r="F3532" s="54">
        <v>1.0003345E7</v>
      </c>
      <c r="G3532" s="53" t="s">
        <v>2246</v>
      </c>
      <c r="H3532" s="55">
        <v>2170.0</v>
      </c>
      <c r="I3532" s="55"/>
      <c r="J3532" s="55" t="s">
        <v>126</v>
      </c>
      <c r="K3532" s="53" t="s">
        <v>73</v>
      </c>
      <c r="L3532" s="53"/>
      <c r="M3532" s="53">
        <v>1.0</v>
      </c>
      <c r="N3532" s="53" t="s">
        <v>52</v>
      </c>
      <c r="O3532" s="25">
        <v>26.95</v>
      </c>
      <c r="P3532" s="25">
        <f>'LISTA DOS ITENS'!$O3532*'LISTA DOS ITENS'!$M3532</f>
        <v>26.95</v>
      </c>
      <c r="Q3532" s="25">
        <v>151.1</v>
      </c>
      <c r="R3532" s="25">
        <f>'LISTA DOS ITENS'!$Q3532*'LISTA DOS ITENS'!$M3532</f>
        <v>151.1</v>
      </c>
      <c r="S3532" s="56">
        <f>IF('LISTA DOS ITENS'!$P3532&gt;'LISTA DOS ITENS'!$R3532,'LISTA DOS ITENS'!$P3532,'LISTA DOS ITENS'!$R3532)</f>
        <v>151.1</v>
      </c>
      <c r="T3532" s="25">
        <v>7.552954344799877</v>
      </c>
      <c r="U3532" s="25">
        <f>'LISTA DOS ITENS'!$T3532*'LISTA DOS ITENS'!$M3532</f>
        <v>7.552954345</v>
      </c>
      <c r="V3532" s="56">
        <f t="array" ref="V3532">INDEX('RESUMO - LOTES E VMA'!$F$3:$F$181,MATCH('LISTA DOS ITENS'!$D3532,'RESUMO - LOTES E VMA'!$A$3:$A$181,0))</f>
        <v>21155.93485</v>
      </c>
      <c r="W3532" s="57">
        <f>'LISTA DOS ITENS'!$U3532/'LISTA DOS ITENS'!$V3532</f>
        <v>0.0003570134999</v>
      </c>
      <c r="X3532" s="53" t="s">
        <v>53</v>
      </c>
      <c r="Y3532" s="53" t="s">
        <v>290</v>
      </c>
      <c r="Z3532" s="58" t="str">
        <f>'LISTA DOS ITENS'!$F3532&amp;"-"&amp;'LISTA DOS ITENS'!$H3532&amp;"-"&amp;'LISTA DOS ITENS'!$J3532&amp;"-"&amp;'LISTA DOS ITENS'!$K3532&amp;"-"&amp;'LISTA DOS ITENS'!$I3532</f>
        <v>10003345-2170-0026-CONS/NAC-</v>
      </c>
      <c r="AA3532" s="59" t="str">
        <f t="array" ref="AA3532">INDEX('RESUMO - LOTES E VMA'!$M$3:$M$181,MATCH('LISTA DOS ITENS'!$D3532,'RESUMO - LOTES E VMA'!$A$3:$A$181,0))</f>
        <v>Para Leilão</v>
      </c>
      <c r="AB3532" s="60">
        <f t="array" ref="AB3532">INDEX('RESUMO - LOTES E VMA'!$J$3:$J$181,MATCH('LISTA DOS ITENS'!$D3532,'RESUMO - LOTES E VMA'!$A$3:$A$181,0))</f>
        <v>0.05872445365</v>
      </c>
      <c r="AC3532" s="29" t="str">
        <f t="array" ref="AC3532">INDEX('RESUMO - LOTES E VMA'!$L$3:$L$181,MATCH('LISTA DOS ITENS'!$D3532,'RESUMO - LOTES E VMA'!$A$3:$A$181,0))</f>
        <v>1% do Valor de Comparação do VMA</v>
      </c>
      <c r="AD3532" s="53" t="str">
        <f>VLOOKUP(Tabela1[[#This Row],[Índice]],[1]Planilha1!$A:$A,1,0)</f>
        <v>#ERROR!</v>
      </c>
    </row>
    <row r="3533" ht="15.75" customHeight="1">
      <c r="A3533" s="52">
        <v>262572.0</v>
      </c>
      <c r="B3533" s="53" t="s">
        <v>70</v>
      </c>
      <c r="C3533" s="53" t="s">
        <v>71</v>
      </c>
      <c r="D3533" s="22">
        <v>207570.0</v>
      </c>
      <c r="E3533" s="53" t="s">
        <v>119</v>
      </c>
      <c r="F3533" s="54">
        <v>1.0003345E7</v>
      </c>
      <c r="G3533" s="53" t="s">
        <v>2246</v>
      </c>
      <c r="H3533" s="55">
        <v>2170.0</v>
      </c>
      <c r="I3533" s="55" t="s">
        <v>2023</v>
      </c>
      <c r="J3533" s="55" t="s">
        <v>126</v>
      </c>
      <c r="K3533" s="53" t="s">
        <v>73</v>
      </c>
      <c r="L3533" s="53"/>
      <c r="M3533" s="53">
        <v>2.0</v>
      </c>
      <c r="N3533" s="53" t="s">
        <v>52</v>
      </c>
      <c r="O3533" s="25">
        <v>26.945</v>
      </c>
      <c r="P3533" s="25">
        <f>'LISTA DOS ITENS'!$O3533*'LISTA DOS ITENS'!$M3533</f>
        <v>53.89</v>
      </c>
      <c r="Q3533" s="25">
        <v>151.1</v>
      </c>
      <c r="R3533" s="25">
        <f>'LISTA DOS ITENS'!$Q3533*'LISTA DOS ITENS'!$M3533</f>
        <v>302.2</v>
      </c>
      <c r="S3533" s="56">
        <f>IF('LISTA DOS ITENS'!$P3533&gt;'LISTA DOS ITENS'!$R3533,'LISTA DOS ITENS'!$P3533,'LISTA DOS ITENS'!$R3533)</f>
        <v>302.2</v>
      </c>
      <c r="T3533" s="25">
        <v>7.552954344799877</v>
      </c>
      <c r="U3533" s="25">
        <f>'LISTA DOS ITENS'!$T3533*'LISTA DOS ITENS'!$M3533</f>
        <v>15.10590869</v>
      </c>
      <c r="V3533" s="56">
        <f t="array" ref="V3533">INDEX('RESUMO - LOTES E VMA'!$F$3:$F$181,MATCH('LISTA DOS ITENS'!$D3533,'RESUMO - LOTES E VMA'!$A$3:$A$181,0))</f>
        <v>21155.93485</v>
      </c>
      <c r="W3533" s="57">
        <f>'LISTA DOS ITENS'!$U3533/'LISTA DOS ITENS'!$V3533</f>
        <v>0.0007140269998</v>
      </c>
      <c r="X3533" s="53" t="s">
        <v>53</v>
      </c>
      <c r="Y3533" s="53" t="s">
        <v>290</v>
      </c>
      <c r="Z3533" s="58" t="str">
        <f>'LISTA DOS ITENS'!$F3533&amp;"-"&amp;'LISTA DOS ITENS'!$H3533&amp;"-"&amp;'LISTA DOS ITENS'!$J3533&amp;"-"&amp;'LISTA DOS ITENS'!$K3533&amp;"-"&amp;'LISTA DOS ITENS'!$I3533</f>
        <v>10003345-2170-0026-CONS/NAC-PV-3913-14-919-2</v>
      </c>
      <c r="AA3533" s="59" t="str">
        <f t="array" ref="AA3533">INDEX('RESUMO - LOTES E VMA'!$M$3:$M$181,MATCH('LISTA DOS ITENS'!$D3533,'RESUMO - LOTES E VMA'!$A$3:$A$181,0))</f>
        <v>Para Leilão</v>
      </c>
      <c r="AB3533" s="60">
        <f t="array" ref="AB3533">INDEX('RESUMO - LOTES E VMA'!$J$3:$J$181,MATCH('LISTA DOS ITENS'!$D3533,'RESUMO - LOTES E VMA'!$A$3:$A$181,0))</f>
        <v>0.05872445365</v>
      </c>
      <c r="AC3533" s="29" t="str">
        <f t="array" ref="AC3533">INDEX('RESUMO - LOTES E VMA'!$L$3:$L$181,MATCH('LISTA DOS ITENS'!$D3533,'RESUMO - LOTES E VMA'!$A$3:$A$181,0))</f>
        <v>1% do Valor de Comparação do VMA</v>
      </c>
      <c r="AD3533" s="53" t="str">
        <f>VLOOKUP(Tabela1[[#This Row],[Índice]],[1]Planilha1!$A:$A,1,0)</f>
        <v>#ERROR!</v>
      </c>
    </row>
    <row r="3534" ht="15.75" customHeight="1">
      <c r="A3534" s="52">
        <v>262573.0</v>
      </c>
      <c r="B3534" s="53" t="s">
        <v>70</v>
      </c>
      <c r="C3534" s="53" t="s">
        <v>71</v>
      </c>
      <c r="D3534" s="22">
        <v>207570.0</v>
      </c>
      <c r="E3534" s="53" t="s">
        <v>119</v>
      </c>
      <c r="F3534" s="54">
        <v>1.0003345E7</v>
      </c>
      <c r="G3534" s="53" t="s">
        <v>2246</v>
      </c>
      <c r="H3534" s="55">
        <v>2170.0</v>
      </c>
      <c r="I3534" s="55"/>
      <c r="J3534" s="55" t="s">
        <v>126</v>
      </c>
      <c r="K3534" s="53" t="s">
        <v>57</v>
      </c>
      <c r="L3534" s="53"/>
      <c r="M3534" s="53">
        <v>8.0</v>
      </c>
      <c r="N3534" s="53" t="s">
        <v>52</v>
      </c>
      <c r="O3534" s="25">
        <v>0.01</v>
      </c>
      <c r="P3534" s="25">
        <f>'LISTA DOS ITENS'!$O3534*'LISTA DOS ITENS'!$M3534</f>
        <v>0.08</v>
      </c>
      <c r="Q3534" s="25">
        <v>151.1</v>
      </c>
      <c r="R3534" s="25">
        <f>'LISTA DOS ITENS'!$Q3534*'LISTA DOS ITENS'!$M3534</f>
        <v>1208.8</v>
      </c>
      <c r="S3534" s="56">
        <f>IF('LISTA DOS ITENS'!$P3534&gt;'LISTA DOS ITENS'!$R3534,'LISTA DOS ITENS'!$P3534,'LISTA DOS ITENS'!$R3534)</f>
        <v>1208.8</v>
      </c>
      <c r="T3534" s="25">
        <v>7.552954344799877</v>
      </c>
      <c r="U3534" s="25">
        <f>'LISTA DOS ITENS'!$T3534*'LISTA DOS ITENS'!$M3534</f>
        <v>60.42363476</v>
      </c>
      <c r="V3534" s="56">
        <f t="array" ref="V3534">INDEX('RESUMO - LOTES E VMA'!$F$3:$F$181,MATCH('LISTA DOS ITENS'!$D3534,'RESUMO - LOTES E VMA'!$A$3:$A$181,0))</f>
        <v>21155.93485</v>
      </c>
      <c r="W3534" s="57">
        <f>'LISTA DOS ITENS'!$U3534/'LISTA DOS ITENS'!$V3534</f>
        <v>0.002856107999</v>
      </c>
      <c r="X3534" s="53" t="s">
        <v>53</v>
      </c>
      <c r="Y3534" s="53" t="s">
        <v>290</v>
      </c>
      <c r="Z3534" s="58" t="str">
        <f>'LISTA DOS ITENS'!$F3534&amp;"-"&amp;'LISTA DOS ITENS'!$H3534&amp;"-"&amp;'LISTA DOS ITENS'!$J3534&amp;"-"&amp;'LISTA DOS ITENS'!$K3534&amp;"-"&amp;'LISTA DOS ITENS'!$I3534</f>
        <v>10003345-2170-0026-USADO-</v>
      </c>
      <c r="AA3534" s="59" t="str">
        <f t="array" ref="AA3534">INDEX('RESUMO - LOTES E VMA'!$M$3:$M$181,MATCH('LISTA DOS ITENS'!$D3534,'RESUMO - LOTES E VMA'!$A$3:$A$181,0))</f>
        <v>Para Leilão</v>
      </c>
      <c r="AB3534" s="60">
        <f t="array" ref="AB3534">INDEX('RESUMO - LOTES E VMA'!$J$3:$J$181,MATCH('LISTA DOS ITENS'!$D3534,'RESUMO - LOTES E VMA'!$A$3:$A$181,0))</f>
        <v>0.05872445365</v>
      </c>
      <c r="AC3534" s="29" t="str">
        <f t="array" ref="AC3534">INDEX('RESUMO - LOTES E VMA'!$L$3:$L$181,MATCH('LISTA DOS ITENS'!$D3534,'RESUMO - LOTES E VMA'!$A$3:$A$181,0))</f>
        <v>1% do Valor de Comparação do VMA</v>
      </c>
      <c r="AD3534" s="53" t="str">
        <f>VLOOKUP(Tabela1[[#This Row],[Índice]],[1]Planilha1!$A:$A,1,0)</f>
        <v>#ERROR!</v>
      </c>
    </row>
    <row r="3535" ht="15.75" customHeight="1">
      <c r="A3535" s="52">
        <v>262574.0</v>
      </c>
      <c r="B3535" s="53" t="s">
        <v>70</v>
      </c>
      <c r="C3535" s="53" t="s">
        <v>71</v>
      </c>
      <c r="D3535" s="22">
        <v>207570.0</v>
      </c>
      <c r="E3535" s="53" t="s">
        <v>119</v>
      </c>
      <c r="F3535" s="54">
        <v>1.0003382E7</v>
      </c>
      <c r="G3535" s="53" t="s">
        <v>2252</v>
      </c>
      <c r="H3535" s="55">
        <v>2170.0</v>
      </c>
      <c r="I3535" s="55"/>
      <c r="J3535" s="55" t="s">
        <v>126</v>
      </c>
      <c r="K3535" s="53" t="s">
        <v>73</v>
      </c>
      <c r="L3535" s="53"/>
      <c r="M3535" s="53">
        <v>2.0</v>
      </c>
      <c r="N3535" s="53" t="s">
        <v>52</v>
      </c>
      <c r="O3535" s="25">
        <v>60.075</v>
      </c>
      <c r="P3535" s="25">
        <f>'LISTA DOS ITENS'!$O3535*'LISTA DOS ITENS'!$M3535</f>
        <v>120.15</v>
      </c>
      <c r="Q3535" s="25">
        <v>96.24</v>
      </c>
      <c r="R3535" s="25">
        <f>'LISTA DOS ITENS'!$Q3535*'LISTA DOS ITENS'!$M3535</f>
        <v>192.48</v>
      </c>
      <c r="S3535" s="56">
        <f>IF('LISTA DOS ITENS'!$P3535&gt;'LISTA DOS ITENS'!$R3535,'LISTA DOS ITENS'!$P3535,'LISTA DOS ITENS'!$R3535)</f>
        <v>192.48</v>
      </c>
      <c r="T3535" s="25">
        <v>5.875314493446424</v>
      </c>
      <c r="U3535" s="25">
        <f>'LISTA DOS ITENS'!$T3535*'LISTA DOS ITENS'!$M3535</f>
        <v>11.75062899</v>
      </c>
      <c r="V3535" s="56">
        <f t="array" ref="V3535">INDEX('RESUMO - LOTES E VMA'!$F$3:$F$181,MATCH('LISTA DOS ITENS'!$D3535,'RESUMO - LOTES E VMA'!$A$3:$A$181,0))</f>
        <v>21155.93485</v>
      </c>
      <c r="W3535" s="57">
        <f>'LISTA DOS ITENS'!$U3535/'LISTA DOS ITENS'!$V3535</f>
        <v>0.0005554294372</v>
      </c>
      <c r="X3535" s="53" t="s">
        <v>53</v>
      </c>
      <c r="Y3535" s="53" t="s">
        <v>290</v>
      </c>
      <c r="Z3535" s="58" t="str">
        <f>'LISTA DOS ITENS'!$F3535&amp;"-"&amp;'LISTA DOS ITENS'!$H3535&amp;"-"&amp;'LISTA DOS ITENS'!$J3535&amp;"-"&amp;'LISTA DOS ITENS'!$K3535&amp;"-"&amp;'LISTA DOS ITENS'!$I3535</f>
        <v>10003382-2170-0026-CONS/NAC-</v>
      </c>
      <c r="AA3535" s="59" t="str">
        <f t="array" ref="AA3535">INDEX('RESUMO - LOTES E VMA'!$M$3:$M$181,MATCH('LISTA DOS ITENS'!$D3535,'RESUMO - LOTES E VMA'!$A$3:$A$181,0))</f>
        <v>Para Leilão</v>
      </c>
      <c r="AB3535" s="60">
        <f t="array" ref="AB3535">INDEX('RESUMO - LOTES E VMA'!$J$3:$J$181,MATCH('LISTA DOS ITENS'!$D3535,'RESUMO - LOTES E VMA'!$A$3:$A$181,0))</f>
        <v>0.05872445365</v>
      </c>
      <c r="AC3535" s="29" t="str">
        <f t="array" ref="AC3535">INDEX('RESUMO - LOTES E VMA'!$L$3:$L$181,MATCH('LISTA DOS ITENS'!$D3535,'RESUMO - LOTES E VMA'!$A$3:$A$181,0))</f>
        <v>1% do Valor de Comparação do VMA</v>
      </c>
      <c r="AD3535" s="53" t="str">
        <f>VLOOKUP(Tabela1[[#This Row],[Índice]],[1]Planilha1!$A:$A,1,0)</f>
        <v>#ERROR!</v>
      </c>
    </row>
    <row r="3536" ht="15.75" customHeight="1">
      <c r="A3536" s="52">
        <v>262575.0</v>
      </c>
      <c r="B3536" s="53" t="s">
        <v>70</v>
      </c>
      <c r="C3536" s="53" t="s">
        <v>71</v>
      </c>
      <c r="D3536" s="22">
        <v>207570.0</v>
      </c>
      <c r="E3536" s="53" t="s">
        <v>119</v>
      </c>
      <c r="F3536" s="54">
        <v>1.0217445E7</v>
      </c>
      <c r="G3536" s="53" t="s">
        <v>2258</v>
      </c>
      <c r="H3536" s="55">
        <v>2170.0</v>
      </c>
      <c r="I3536" s="55"/>
      <c r="J3536" s="55" t="s">
        <v>126</v>
      </c>
      <c r="K3536" s="53" t="s">
        <v>80</v>
      </c>
      <c r="L3536" s="53"/>
      <c r="M3536" s="53">
        <v>1.0</v>
      </c>
      <c r="N3536" s="53" t="s">
        <v>52</v>
      </c>
      <c r="O3536" s="25">
        <v>88.56</v>
      </c>
      <c r="P3536" s="25">
        <f>'LISTA DOS ITENS'!$O3536*'LISTA DOS ITENS'!$M3536</f>
        <v>88.56</v>
      </c>
      <c r="Q3536" s="25">
        <v>77.01</v>
      </c>
      <c r="R3536" s="25">
        <f>'LISTA DOS ITENS'!$Q3536*'LISTA DOS ITENS'!$M3536</f>
        <v>77.01</v>
      </c>
      <c r="S3536" s="56">
        <f>IF('LISTA DOS ITENS'!$P3536&gt;'LISTA DOS ITENS'!$R3536,'LISTA DOS ITENS'!$P3536,'LISTA DOS ITENS'!$R3536)</f>
        <v>88.56</v>
      </c>
      <c r="T3536" s="25">
        <v>4.701350469038956</v>
      </c>
      <c r="U3536" s="25">
        <f>'LISTA DOS ITENS'!$T3536*'LISTA DOS ITENS'!$M3536</f>
        <v>4.701350469</v>
      </c>
      <c r="V3536" s="56">
        <f t="array" ref="V3536">INDEX('RESUMO - LOTES E VMA'!$F$3:$F$181,MATCH('LISTA DOS ITENS'!$D3536,'RESUMO - LOTES E VMA'!$A$3:$A$181,0))</f>
        <v>21155.93485</v>
      </c>
      <c r="W3536" s="57">
        <f>'LISTA DOS ITENS'!$U3536/'LISTA DOS ITENS'!$V3536</f>
        <v>0.0002222237165</v>
      </c>
      <c r="X3536" s="53" t="s">
        <v>53</v>
      </c>
      <c r="Y3536" s="53" t="s">
        <v>290</v>
      </c>
      <c r="Z3536" s="58" t="str">
        <f>'LISTA DOS ITENS'!$F3536&amp;"-"&amp;'LISTA DOS ITENS'!$H3536&amp;"-"&amp;'LISTA DOS ITENS'!$J3536&amp;"-"&amp;'LISTA DOS ITENS'!$K3536&amp;"-"&amp;'LISTA DOS ITENS'!$I3536</f>
        <v>10217445-2170-0026-IMOB/NAC-</v>
      </c>
      <c r="AA3536" s="59" t="str">
        <f t="array" ref="AA3536">INDEX('RESUMO - LOTES E VMA'!$M$3:$M$181,MATCH('LISTA DOS ITENS'!$D3536,'RESUMO - LOTES E VMA'!$A$3:$A$181,0))</f>
        <v>Para Leilão</v>
      </c>
      <c r="AB3536" s="60">
        <f t="array" ref="AB3536">INDEX('RESUMO - LOTES E VMA'!$J$3:$J$181,MATCH('LISTA DOS ITENS'!$D3536,'RESUMO - LOTES E VMA'!$A$3:$A$181,0))</f>
        <v>0.05872445365</v>
      </c>
      <c r="AC3536" s="29" t="str">
        <f t="array" ref="AC3536">INDEX('RESUMO - LOTES E VMA'!$L$3:$L$181,MATCH('LISTA DOS ITENS'!$D3536,'RESUMO - LOTES E VMA'!$A$3:$A$181,0))</f>
        <v>1% do Valor de Comparação do VMA</v>
      </c>
      <c r="AD3536" s="53" t="str">
        <f>VLOOKUP(Tabela1[[#This Row],[Índice]],[1]Planilha1!$A:$A,1,0)</f>
        <v>#ERROR!</v>
      </c>
    </row>
    <row r="3537" ht="15.75" customHeight="1">
      <c r="A3537" s="52">
        <v>262576.0</v>
      </c>
      <c r="B3537" s="53" t="s">
        <v>70</v>
      </c>
      <c r="C3537" s="53" t="s">
        <v>71</v>
      </c>
      <c r="D3537" s="22">
        <v>207570.0</v>
      </c>
      <c r="E3537" s="53" t="s">
        <v>119</v>
      </c>
      <c r="F3537" s="54">
        <v>1.0945622E7</v>
      </c>
      <c r="G3537" s="53" t="s">
        <v>2262</v>
      </c>
      <c r="H3537" s="55">
        <v>2170.0</v>
      </c>
      <c r="I3537" s="55"/>
      <c r="J3537" s="55" t="s">
        <v>126</v>
      </c>
      <c r="K3537" s="53" t="s">
        <v>122</v>
      </c>
      <c r="L3537" s="53"/>
      <c r="M3537" s="53">
        <v>1.0</v>
      </c>
      <c r="N3537" s="53" t="s">
        <v>52</v>
      </c>
      <c r="O3537" s="25">
        <v>176.87</v>
      </c>
      <c r="P3537" s="25">
        <f>'LISTA DOS ITENS'!$O3537*'LISTA DOS ITENS'!$M3537</f>
        <v>176.87</v>
      </c>
      <c r="Q3537" s="25">
        <v>86.31</v>
      </c>
      <c r="R3537" s="25">
        <f>'LISTA DOS ITENS'!$Q3537*'LISTA DOS ITENS'!$M3537</f>
        <v>86.31</v>
      </c>
      <c r="S3537" s="56">
        <f>IF('LISTA DOS ITENS'!$P3537&gt;'LISTA DOS ITENS'!$R3537,'LISTA DOS ITENS'!$P3537,'LISTA DOS ITENS'!$R3537)</f>
        <v>176.87</v>
      </c>
      <c r="T3537" s="25">
        <v>5.269102181310898</v>
      </c>
      <c r="U3537" s="25">
        <f>'LISTA DOS ITENS'!$T3537*'LISTA DOS ITENS'!$M3537</f>
        <v>5.269102181</v>
      </c>
      <c r="V3537" s="56">
        <f t="array" ref="V3537">INDEX('RESUMO - LOTES E VMA'!$F$3:$F$181,MATCH('LISTA DOS ITENS'!$D3537,'RESUMO - LOTES E VMA'!$A$3:$A$181,0))</f>
        <v>21155.93485</v>
      </c>
      <c r="W3537" s="57">
        <f>'LISTA DOS ITENS'!$U3537/'LISTA DOS ITENS'!$V3537</f>
        <v>0.0002490602386</v>
      </c>
      <c r="X3537" s="53" t="s">
        <v>53</v>
      </c>
      <c r="Y3537" s="53" t="s">
        <v>290</v>
      </c>
      <c r="Z3537" s="58" t="str">
        <f>'LISTA DOS ITENS'!$F3537&amp;"-"&amp;'LISTA DOS ITENS'!$H3537&amp;"-"&amp;'LISTA DOS ITENS'!$J3537&amp;"-"&amp;'LISTA DOS ITENS'!$K3537&amp;"-"&amp;'LISTA DOS ITENS'!$I3537</f>
        <v>10945622-2170-0026-IMOB/IAMN-</v>
      </c>
      <c r="AA3537" s="59" t="str">
        <f t="array" ref="AA3537">INDEX('RESUMO - LOTES E VMA'!$M$3:$M$181,MATCH('LISTA DOS ITENS'!$D3537,'RESUMO - LOTES E VMA'!$A$3:$A$181,0))</f>
        <v>Para Leilão</v>
      </c>
      <c r="AB3537" s="60">
        <f t="array" ref="AB3537">INDEX('RESUMO - LOTES E VMA'!$J$3:$J$181,MATCH('LISTA DOS ITENS'!$D3537,'RESUMO - LOTES E VMA'!$A$3:$A$181,0))</f>
        <v>0.05872445365</v>
      </c>
      <c r="AC3537" s="29" t="str">
        <f t="array" ref="AC3537">INDEX('RESUMO - LOTES E VMA'!$L$3:$L$181,MATCH('LISTA DOS ITENS'!$D3537,'RESUMO - LOTES E VMA'!$A$3:$A$181,0))</f>
        <v>1% do Valor de Comparação do VMA</v>
      </c>
      <c r="AD3537" s="53" t="str">
        <f>VLOOKUP(Tabela1[[#This Row],[Índice]],[1]Planilha1!$A:$A,1,0)</f>
        <v>#ERROR!</v>
      </c>
    </row>
    <row r="3538" ht="15.75" customHeight="1">
      <c r="A3538" s="52">
        <v>262577.0</v>
      </c>
      <c r="B3538" s="53" t="s">
        <v>70</v>
      </c>
      <c r="C3538" s="53" t="s">
        <v>71</v>
      </c>
      <c r="D3538" s="22">
        <v>207570.0</v>
      </c>
      <c r="E3538" s="53" t="s">
        <v>119</v>
      </c>
      <c r="F3538" s="54">
        <v>1.0945622E7</v>
      </c>
      <c r="G3538" s="53" t="s">
        <v>2262</v>
      </c>
      <c r="H3538" s="55">
        <v>2170.0</v>
      </c>
      <c r="I3538" s="55"/>
      <c r="J3538" s="55" t="s">
        <v>126</v>
      </c>
      <c r="K3538" s="53" t="s">
        <v>80</v>
      </c>
      <c r="L3538" s="53"/>
      <c r="M3538" s="53">
        <v>2.0</v>
      </c>
      <c r="N3538" s="53" t="s">
        <v>52</v>
      </c>
      <c r="O3538" s="25">
        <v>105.06666666666666</v>
      </c>
      <c r="P3538" s="25">
        <f>'LISTA DOS ITENS'!$O3538*'LISTA DOS ITENS'!$M3538</f>
        <v>210.1333333</v>
      </c>
      <c r="Q3538" s="25">
        <v>86.31</v>
      </c>
      <c r="R3538" s="25">
        <f>'LISTA DOS ITENS'!$Q3538*'LISTA DOS ITENS'!$M3538</f>
        <v>172.62</v>
      </c>
      <c r="S3538" s="56">
        <f>IF('LISTA DOS ITENS'!$P3538&gt;'LISTA DOS ITENS'!$R3538,'LISTA DOS ITENS'!$P3538,'LISTA DOS ITENS'!$R3538)</f>
        <v>210.1333333</v>
      </c>
      <c r="T3538" s="25">
        <v>5.269102181310898</v>
      </c>
      <c r="U3538" s="25">
        <f>'LISTA DOS ITENS'!$T3538*'LISTA DOS ITENS'!$M3538</f>
        <v>10.53820436</v>
      </c>
      <c r="V3538" s="56">
        <f t="array" ref="V3538">INDEX('RESUMO - LOTES E VMA'!$F$3:$F$181,MATCH('LISTA DOS ITENS'!$D3538,'RESUMO - LOTES E VMA'!$A$3:$A$181,0))</f>
        <v>21155.93485</v>
      </c>
      <c r="W3538" s="57">
        <f>'LISTA DOS ITENS'!$U3538/'LISTA DOS ITENS'!$V3538</f>
        <v>0.0004981204772</v>
      </c>
      <c r="X3538" s="53" t="s">
        <v>53</v>
      </c>
      <c r="Y3538" s="53" t="s">
        <v>290</v>
      </c>
      <c r="Z3538" s="58" t="str">
        <f>'LISTA DOS ITENS'!$F3538&amp;"-"&amp;'LISTA DOS ITENS'!$H3538&amp;"-"&amp;'LISTA DOS ITENS'!$J3538&amp;"-"&amp;'LISTA DOS ITENS'!$K3538&amp;"-"&amp;'LISTA DOS ITENS'!$I3538</f>
        <v>10945622-2170-0026-IMOB/NAC-</v>
      </c>
      <c r="AA3538" s="59" t="str">
        <f t="array" ref="AA3538">INDEX('RESUMO - LOTES E VMA'!$M$3:$M$181,MATCH('LISTA DOS ITENS'!$D3538,'RESUMO - LOTES E VMA'!$A$3:$A$181,0))</f>
        <v>Para Leilão</v>
      </c>
      <c r="AB3538" s="60">
        <f t="array" ref="AB3538">INDEX('RESUMO - LOTES E VMA'!$J$3:$J$181,MATCH('LISTA DOS ITENS'!$D3538,'RESUMO - LOTES E VMA'!$A$3:$A$181,0))</f>
        <v>0.05872445365</v>
      </c>
      <c r="AC3538" s="29" t="str">
        <f t="array" ref="AC3538">INDEX('RESUMO - LOTES E VMA'!$L$3:$L$181,MATCH('LISTA DOS ITENS'!$D3538,'RESUMO - LOTES E VMA'!$A$3:$A$181,0))</f>
        <v>1% do Valor de Comparação do VMA</v>
      </c>
      <c r="AD3538" s="53" t="str">
        <f>VLOOKUP(Tabela1[[#This Row],[Índice]],[1]Planilha1!$A:$A,1,0)</f>
        <v>#ERROR!</v>
      </c>
    </row>
    <row r="3539" ht="15.75" customHeight="1">
      <c r="A3539" s="52">
        <v>262578.0</v>
      </c>
      <c r="B3539" s="53" t="s">
        <v>70</v>
      </c>
      <c r="C3539" s="53" t="s">
        <v>71</v>
      </c>
      <c r="D3539" s="22">
        <v>207570.0</v>
      </c>
      <c r="E3539" s="53" t="s">
        <v>119</v>
      </c>
      <c r="F3539" s="54">
        <v>1.0003349E7</v>
      </c>
      <c r="G3539" s="53" t="s">
        <v>2248</v>
      </c>
      <c r="H3539" s="55">
        <v>2201.0</v>
      </c>
      <c r="I3539" s="55"/>
      <c r="J3539" s="55" t="s">
        <v>126</v>
      </c>
      <c r="K3539" s="53" t="s">
        <v>293</v>
      </c>
      <c r="L3539" s="53"/>
      <c r="M3539" s="53">
        <v>1.0</v>
      </c>
      <c r="N3539" s="53" t="s">
        <v>52</v>
      </c>
      <c r="O3539" s="25">
        <v>1.0</v>
      </c>
      <c r="P3539" s="25">
        <f>'LISTA DOS ITENS'!$O3539*'LISTA DOS ITENS'!$M3539</f>
        <v>1</v>
      </c>
      <c r="Q3539" s="25">
        <v>24.73</v>
      </c>
      <c r="R3539" s="25">
        <f>'LISTA DOS ITENS'!$Q3539*'LISTA DOS ITENS'!$M3539</f>
        <v>24.73</v>
      </c>
      <c r="S3539" s="56">
        <f>IF('LISTA DOS ITENS'!$P3539&gt;'LISTA DOS ITENS'!$R3539,'LISTA DOS ITENS'!$P3539,'LISTA DOS ITENS'!$R3539)</f>
        <v>24.73</v>
      </c>
      <c r="T3539" s="25">
        <v>1.5097311660736705</v>
      </c>
      <c r="U3539" s="25">
        <f>'LISTA DOS ITENS'!$T3539*'LISTA DOS ITENS'!$M3539</f>
        <v>1.509731166</v>
      </c>
      <c r="V3539" s="56">
        <f t="array" ref="V3539">INDEX('RESUMO - LOTES E VMA'!$F$3:$F$181,MATCH('LISTA DOS ITENS'!$D3539,'RESUMO - LOTES E VMA'!$A$3:$A$181,0))</f>
        <v>21155.93485</v>
      </c>
      <c r="W3539" s="57">
        <f>'LISTA DOS ITENS'!$U3539/'LISTA DOS ITENS'!$V3539</f>
        <v>0.0000713620635</v>
      </c>
      <c r="X3539" s="53" t="s">
        <v>53</v>
      </c>
      <c r="Y3539" s="53" t="s">
        <v>290</v>
      </c>
      <c r="Z3539" s="58" t="str">
        <f>'LISTA DOS ITENS'!$F3539&amp;"-"&amp;'LISTA DOS ITENS'!$H3539&amp;"-"&amp;'LISTA DOS ITENS'!$J3539&amp;"-"&amp;'LISTA DOS ITENS'!$K3539&amp;"-"&amp;'LISTA DOS ITENS'!$I3539</f>
        <v>10003349-2201-0026-SOBRE_EMP-</v>
      </c>
      <c r="AA3539" s="59" t="str">
        <f t="array" ref="AA3539">INDEX('RESUMO - LOTES E VMA'!$M$3:$M$181,MATCH('LISTA DOS ITENS'!$D3539,'RESUMO - LOTES E VMA'!$A$3:$A$181,0))</f>
        <v>Para Leilão</v>
      </c>
      <c r="AB3539" s="60">
        <f t="array" ref="AB3539">INDEX('RESUMO - LOTES E VMA'!$J$3:$J$181,MATCH('LISTA DOS ITENS'!$D3539,'RESUMO - LOTES E VMA'!$A$3:$A$181,0))</f>
        <v>0.05872445365</v>
      </c>
      <c r="AC3539" s="29" t="str">
        <f t="array" ref="AC3539">INDEX('RESUMO - LOTES E VMA'!$L$3:$L$181,MATCH('LISTA DOS ITENS'!$D3539,'RESUMO - LOTES E VMA'!$A$3:$A$181,0))</f>
        <v>1% do Valor de Comparação do VMA</v>
      </c>
      <c r="AD3539" s="53" t="str">
        <f>VLOOKUP(Tabela1[[#This Row],[Índice]],[1]Planilha1!$A:$A,1,0)</f>
        <v>#ERROR!</v>
      </c>
    </row>
    <row r="3540" ht="15.75" customHeight="1">
      <c r="A3540" s="52">
        <v>262579.0</v>
      </c>
      <c r="B3540" s="53" t="s">
        <v>70</v>
      </c>
      <c r="C3540" s="53" t="s">
        <v>71</v>
      </c>
      <c r="D3540" s="22">
        <v>207570.0</v>
      </c>
      <c r="E3540" s="53" t="s">
        <v>119</v>
      </c>
      <c r="F3540" s="54">
        <v>1.0003364E7</v>
      </c>
      <c r="G3540" s="53" t="s">
        <v>2282</v>
      </c>
      <c r="H3540" s="55">
        <v>2201.0</v>
      </c>
      <c r="I3540" s="55"/>
      <c r="J3540" s="55" t="s">
        <v>126</v>
      </c>
      <c r="K3540" s="53" t="s">
        <v>293</v>
      </c>
      <c r="L3540" s="53"/>
      <c r="M3540" s="53">
        <v>5.0</v>
      </c>
      <c r="N3540" s="53" t="s">
        <v>52</v>
      </c>
      <c r="O3540" s="25">
        <v>1.0</v>
      </c>
      <c r="P3540" s="25">
        <f>'LISTA DOS ITENS'!$O3540*'LISTA DOS ITENS'!$M3540</f>
        <v>5</v>
      </c>
      <c r="Q3540" s="25">
        <v>99.56</v>
      </c>
      <c r="R3540" s="25">
        <f>'LISTA DOS ITENS'!$Q3540*'LISTA DOS ITENS'!$M3540</f>
        <v>497.8</v>
      </c>
      <c r="S3540" s="56">
        <f>IF('LISTA DOS ITENS'!$P3540&gt;'LISTA DOS ITENS'!$R3540,'LISTA DOS ITENS'!$P3540,'LISTA DOS ITENS'!$R3540)</f>
        <v>497.8</v>
      </c>
      <c r="T3540" s="25">
        <v>6.077995749870386</v>
      </c>
      <c r="U3540" s="25">
        <f>'LISTA DOS ITENS'!$T3540*'LISTA DOS ITENS'!$M3540</f>
        <v>30.38997875</v>
      </c>
      <c r="V3540" s="56">
        <f t="array" ref="V3540">INDEX('RESUMO - LOTES E VMA'!$F$3:$F$181,MATCH('LISTA DOS ITENS'!$D3540,'RESUMO - LOTES E VMA'!$A$3:$A$181,0))</f>
        <v>21155.93485</v>
      </c>
      <c r="W3540" s="57">
        <f>'LISTA DOS ITENS'!$U3540/'LISTA DOS ITENS'!$V3540</f>
        <v>0.001436475342</v>
      </c>
      <c r="X3540" s="53" t="s">
        <v>53</v>
      </c>
      <c r="Y3540" s="53" t="s">
        <v>290</v>
      </c>
      <c r="Z3540" s="58" t="str">
        <f>'LISTA DOS ITENS'!$F3540&amp;"-"&amp;'LISTA DOS ITENS'!$H3540&amp;"-"&amp;'LISTA DOS ITENS'!$J3540&amp;"-"&amp;'LISTA DOS ITENS'!$K3540&amp;"-"&amp;'LISTA DOS ITENS'!$I3540</f>
        <v>10003364-2201-0026-SOBRE_EMP-</v>
      </c>
      <c r="AA3540" s="59" t="str">
        <f t="array" ref="AA3540">INDEX('RESUMO - LOTES E VMA'!$M$3:$M$181,MATCH('LISTA DOS ITENS'!$D3540,'RESUMO - LOTES E VMA'!$A$3:$A$181,0))</f>
        <v>Para Leilão</v>
      </c>
      <c r="AB3540" s="60">
        <f t="array" ref="AB3540">INDEX('RESUMO - LOTES E VMA'!$J$3:$J$181,MATCH('LISTA DOS ITENS'!$D3540,'RESUMO - LOTES E VMA'!$A$3:$A$181,0))</f>
        <v>0.05872445365</v>
      </c>
      <c r="AC3540" s="29" t="str">
        <f t="array" ref="AC3540">INDEX('RESUMO - LOTES E VMA'!$L$3:$L$181,MATCH('LISTA DOS ITENS'!$D3540,'RESUMO - LOTES E VMA'!$A$3:$A$181,0))</f>
        <v>1% do Valor de Comparação do VMA</v>
      </c>
      <c r="AD3540" s="53" t="str">
        <f>VLOOKUP(Tabela1[[#This Row],[Índice]],[1]Planilha1!$A:$A,1,0)</f>
        <v>#ERROR!</v>
      </c>
    </row>
    <row r="3541" ht="15.75" customHeight="1">
      <c r="A3541" s="52">
        <v>262580.0</v>
      </c>
      <c r="B3541" s="53" t="s">
        <v>70</v>
      </c>
      <c r="C3541" s="53" t="s">
        <v>71</v>
      </c>
      <c r="D3541" s="22">
        <v>207570.0</v>
      </c>
      <c r="E3541" s="53" t="s">
        <v>119</v>
      </c>
      <c r="F3541" s="54">
        <v>1.0003393E7</v>
      </c>
      <c r="G3541" s="53" t="s">
        <v>2253</v>
      </c>
      <c r="H3541" s="55">
        <v>2201.0</v>
      </c>
      <c r="I3541" s="55"/>
      <c r="J3541" s="55" t="s">
        <v>126</v>
      </c>
      <c r="K3541" s="53" t="s">
        <v>73</v>
      </c>
      <c r="L3541" s="53"/>
      <c r="M3541" s="53">
        <v>1.0</v>
      </c>
      <c r="N3541" s="53" t="s">
        <v>52</v>
      </c>
      <c r="O3541" s="25">
        <v>74.41</v>
      </c>
      <c r="P3541" s="25">
        <f>'LISTA DOS ITENS'!$O3541*'LISTA DOS ITENS'!$M3541</f>
        <v>74.41</v>
      </c>
      <c r="Q3541" s="25">
        <v>114.85</v>
      </c>
      <c r="R3541" s="25">
        <f>'LISTA DOS ITENS'!$Q3541*'LISTA DOS ITENS'!$M3541</f>
        <v>114.85</v>
      </c>
      <c r="S3541" s="56">
        <f>IF('LISTA DOS ITENS'!$P3541&gt;'LISTA DOS ITENS'!$R3541,'LISTA DOS ITENS'!$P3541,'LISTA DOS ITENS'!$R3541)</f>
        <v>114.85</v>
      </c>
      <c r="T3541" s="25">
        <v>7.011428403702428</v>
      </c>
      <c r="U3541" s="25">
        <f>'LISTA DOS ITENS'!$T3541*'LISTA DOS ITENS'!$M3541</f>
        <v>7.011428404</v>
      </c>
      <c r="V3541" s="56">
        <f t="array" ref="V3541">INDEX('RESUMO - LOTES E VMA'!$F$3:$F$181,MATCH('LISTA DOS ITENS'!$D3541,'RESUMO - LOTES E VMA'!$A$3:$A$181,0))</f>
        <v>21155.93485</v>
      </c>
      <c r="W3541" s="57">
        <f>'LISTA DOS ITENS'!$U3541/'LISTA DOS ITENS'!$V3541</f>
        <v>0.0003314166192</v>
      </c>
      <c r="X3541" s="53" t="s">
        <v>53</v>
      </c>
      <c r="Y3541" s="53" t="s">
        <v>290</v>
      </c>
      <c r="Z3541" s="58" t="str">
        <f>'LISTA DOS ITENS'!$F3541&amp;"-"&amp;'LISTA DOS ITENS'!$H3541&amp;"-"&amp;'LISTA DOS ITENS'!$J3541&amp;"-"&amp;'LISTA DOS ITENS'!$K3541&amp;"-"&amp;'LISTA DOS ITENS'!$I3541</f>
        <v>10003393-2201-0026-CONS/NAC-</v>
      </c>
      <c r="AA3541" s="59" t="str">
        <f t="array" ref="AA3541">INDEX('RESUMO - LOTES E VMA'!$M$3:$M$181,MATCH('LISTA DOS ITENS'!$D3541,'RESUMO - LOTES E VMA'!$A$3:$A$181,0))</f>
        <v>Para Leilão</v>
      </c>
      <c r="AB3541" s="60">
        <f t="array" ref="AB3541">INDEX('RESUMO - LOTES E VMA'!$J$3:$J$181,MATCH('LISTA DOS ITENS'!$D3541,'RESUMO - LOTES E VMA'!$A$3:$A$181,0))</f>
        <v>0.05872445365</v>
      </c>
      <c r="AC3541" s="29" t="str">
        <f t="array" ref="AC3541">INDEX('RESUMO - LOTES E VMA'!$L$3:$L$181,MATCH('LISTA DOS ITENS'!$D3541,'RESUMO - LOTES E VMA'!$A$3:$A$181,0))</f>
        <v>1% do Valor de Comparação do VMA</v>
      </c>
      <c r="AD3541" s="53" t="str">
        <f>VLOOKUP(Tabela1[[#This Row],[Índice]],[1]Planilha1!$A:$A,1,0)</f>
        <v>#ERROR!</v>
      </c>
    </row>
    <row r="3542" ht="15.75" customHeight="1">
      <c r="A3542" s="52">
        <v>262581.0</v>
      </c>
      <c r="B3542" s="53" t="s">
        <v>70</v>
      </c>
      <c r="C3542" s="53" t="s">
        <v>71</v>
      </c>
      <c r="D3542" s="22">
        <v>207570.0</v>
      </c>
      <c r="E3542" s="53" t="s">
        <v>119</v>
      </c>
      <c r="F3542" s="54">
        <v>1.0003393E7</v>
      </c>
      <c r="G3542" s="53" t="s">
        <v>2253</v>
      </c>
      <c r="H3542" s="55">
        <v>2201.0</v>
      </c>
      <c r="I3542" s="55"/>
      <c r="J3542" s="55" t="s">
        <v>126</v>
      </c>
      <c r="K3542" s="53" t="s">
        <v>293</v>
      </c>
      <c r="L3542" s="53"/>
      <c r="M3542" s="53">
        <v>1.0</v>
      </c>
      <c r="N3542" s="53" t="s">
        <v>52</v>
      </c>
      <c r="O3542" s="25">
        <v>1.0</v>
      </c>
      <c r="P3542" s="25">
        <f>'LISTA DOS ITENS'!$O3542*'LISTA DOS ITENS'!$M3542</f>
        <v>1</v>
      </c>
      <c r="Q3542" s="25">
        <v>114.85</v>
      </c>
      <c r="R3542" s="25">
        <f>'LISTA DOS ITENS'!$Q3542*'LISTA DOS ITENS'!$M3542</f>
        <v>114.85</v>
      </c>
      <c r="S3542" s="56">
        <f>IF('LISTA DOS ITENS'!$P3542&gt;'LISTA DOS ITENS'!$R3542,'LISTA DOS ITENS'!$P3542,'LISTA DOS ITENS'!$R3542)</f>
        <v>114.85</v>
      </c>
      <c r="T3542" s="25">
        <v>7.011428403702428</v>
      </c>
      <c r="U3542" s="25">
        <f>'LISTA DOS ITENS'!$T3542*'LISTA DOS ITENS'!$M3542</f>
        <v>7.011428404</v>
      </c>
      <c r="V3542" s="56">
        <f t="array" ref="V3542">INDEX('RESUMO - LOTES E VMA'!$F$3:$F$181,MATCH('LISTA DOS ITENS'!$D3542,'RESUMO - LOTES E VMA'!$A$3:$A$181,0))</f>
        <v>21155.93485</v>
      </c>
      <c r="W3542" s="57">
        <f>'LISTA DOS ITENS'!$U3542/'LISTA DOS ITENS'!$V3542</f>
        <v>0.0003314166192</v>
      </c>
      <c r="X3542" s="53" t="s">
        <v>53</v>
      </c>
      <c r="Y3542" s="53" t="s">
        <v>290</v>
      </c>
      <c r="Z3542" s="58" t="str">
        <f>'LISTA DOS ITENS'!$F3542&amp;"-"&amp;'LISTA DOS ITENS'!$H3542&amp;"-"&amp;'LISTA DOS ITENS'!$J3542&amp;"-"&amp;'LISTA DOS ITENS'!$K3542&amp;"-"&amp;'LISTA DOS ITENS'!$I3542</f>
        <v>10003393-2201-0026-SOBRE_EMP-</v>
      </c>
      <c r="AA3542" s="59" t="str">
        <f t="array" ref="AA3542">INDEX('RESUMO - LOTES E VMA'!$M$3:$M$181,MATCH('LISTA DOS ITENS'!$D3542,'RESUMO - LOTES E VMA'!$A$3:$A$181,0))</f>
        <v>Para Leilão</v>
      </c>
      <c r="AB3542" s="60">
        <f t="array" ref="AB3542">INDEX('RESUMO - LOTES E VMA'!$J$3:$J$181,MATCH('LISTA DOS ITENS'!$D3542,'RESUMO - LOTES E VMA'!$A$3:$A$181,0))</f>
        <v>0.05872445365</v>
      </c>
      <c r="AC3542" s="29" t="str">
        <f t="array" ref="AC3542">INDEX('RESUMO - LOTES E VMA'!$L$3:$L$181,MATCH('LISTA DOS ITENS'!$D3542,'RESUMO - LOTES E VMA'!$A$3:$A$181,0))</f>
        <v>1% do Valor de Comparação do VMA</v>
      </c>
      <c r="AD3542" s="53" t="str">
        <f>VLOOKUP(Tabela1[[#This Row],[Índice]],[1]Planilha1!$A:$A,1,0)</f>
        <v>#ERROR!</v>
      </c>
    </row>
    <row r="3543" ht="15.75" customHeight="1">
      <c r="A3543" s="52">
        <v>262582.0</v>
      </c>
      <c r="B3543" s="53" t="s">
        <v>70</v>
      </c>
      <c r="C3543" s="53" t="s">
        <v>71</v>
      </c>
      <c r="D3543" s="22">
        <v>207570.0</v>
      </c>
      <c r="E3543" s="53" t="s">
        <v>119</v>
      </c>
      <c r="F3543" s="54">
        <v>1.0012474E7</v>
      </c>
      <c r="G3543" s="53" t="s">
        <v>2283</v>
      </c>
      <c r="H3543" s="55">
        <v>2201.0</v>
      </c>
      <c r="I3543" s="55"/>
      <c r="J3543" s="55" t="s">
        <v>126</v>
      </c>
      <c r="K3543" s="53" t="s">
        <v>73</v>
      </c>
      <c r="L3543" s="53"/>
      <c r="M3543" s="53">
        <v>2.0</v>
      </c>
      <c r="N3543" s="53" t="s">
        <v>52</v>
      </c>
      <c r="O3543" s="25">
        <v>804.95</v>
      </c>
      <c r="P3543" s="25">
        <f>'LISTA DOS ITENS'!$O3543*'LISTA DOS ITENS'!$M3543</f>
        <v>1609.9</v>
      </c>
      <c r="Q3543" s="25">
        <v>804.95</v>
      </c>
      <c r="R3543" s="25">
        <f>'LISTA DOS ITENS'!$Q3543*'LISTA DOS ITENS'!$M3543</f>
        <v>1609.9</v>
      </c>
      <c r="S3543" s="56">
        <f>IF('LISTA DOS ITENS'!$P3543&gt;'LISTA DOS ITENS'!$R3543,'LISTA DOS ITENS'!$P3543,'LISTA DOS ITENS'!$R3543)</f>
        <v>1609.9</v>
      </c>
      <c r="T3543" s="25">
        <v>49.14104739712904</v>
      </c>
      <c r="U3543" s="25">
        <f>'LISTA DOS ITENS'!$T3543*'LISTA DOS ITENS'!$M3543</f>
        <v>98.28209479</v>
      </c>
      <c r="V3543" s="56">
        <f t="array" ref="V3543">INDEX('RESUMO - LOTES E VMA'!$F$3:$F$181,MATCH('LISTA DOS ITENS'!$D3543,'RESUMO - LOTES E VMA'!$A$3:$A$181,0))</f>
        <v>21155.93485</v>
      </c>
      <c r="W3543" s="57">
        <f>'LISTA DOS ITENS'!$U3543/'LISTA DOS ITENS'!$V3543</f>
        <v>0.004645603964</v>
      </c>
      <c r="X3543" s="53" t="s">
        <v>53</v>
      </c>
      <c r="Y3543" s="53" t="s">
        <v>290</v>
      </c>
      <c r="Z3543" s="58" t="str">
        <f>'LISTA DOS ITENS'!$F3543&amp;"-"&amp;'LISTA DOS ITENS'!$H3543&amp;"-"&amp;'LISTA DOS ITENS'!$J3543&amp;"-"&amp;'LISTA DOS ITENS'!$K3543&amp;"-"&amp;'LISTA DOS ITENS'!$I3543</f>
        <v>10012474-2201-0026-CONS/NAC-</v>
      </c>
      <c r="AA3543" s="59" t="str">
        <f t="array" ref="AA3543">INDEX('RESUMO - LOTES E VMA'!$M$3:$M$181,MATCH('LISTA DOS ITENS'!$D3543,'RESUMO - LOTES E VMA'!$A$3:$A$181,0))</f>
        <v>Para Leilão</v>
      </c>
      <c r="AB3543" s="60">
        <f t="array" ref="AB3543">INDEX('RESUMO - LOTES E VMA'!$J$3:$J$181,MATCH('LISTA DOS ITENS'!$D3543,'RESUMO - LOTES E VMA'!$A$3:$A$181,0))</f>
        <v>0.05872445365</v>
      </c>
      <c r="AC3543" s="29" t="str">
        <f t="array" ref="AC3543">INDEX('RESUMO - LOTES E VMA'!$L$3:$L$181,MATCH('LISTA DOS ITENS'!$D3543,'RESUMO - LOTES E VMA'!$A$3:$A$181,0))</f>
        <v>1% do Valor de Comparação do VMA</v>
      </c>
      <c r="AD3543" s="53" t="str">
        <f>VLOOKUP(Tabela1[[#This Row],[Índice]],[1]Planilha1!$A:$A,1,0)</f>
        <v>#ERROR!</v>
      </c>
    </row>
    <row r="3544" ht="15.75" customHeight="1">
      <c r="A3544" s="52">
        <v>262583.0</v>
      </c>
      <c r="B3544" s="53" t="s">
        <v>70</v>
      </c>
      <c r="C3544" s="53" t="s">
        <v>71</v>
      </c>
      <c r="D3544" s="22">
        <v>207570.0</v>
      </c>
      <c r="E3544" s="53" t="s">
        <v>119</v>
      </c>
      <c r="F3544" s="54">
        <v>1.0037153E7</v>
      </c>
      <c r="G3544" s="53" t="s">
        <v>2248</v>
      </c>
      <c r="H3544" s="55">
        <v>2201.0</v>
      </c>
      <c r="I3544" s="55"/>
      <c r="J3544" s="55" t="s">
        <v>126</v>
      </c>
      <c r="K3544" s="53" t="s">
        <v>293</v>
      </c>
      <c r="L3544" s="53"/>
      <c r="M3544" s="53">
        <v>1.0</v>
      </c>
      <c r="N3544" s="53" t="s">
        <v>52</v>
      </c>
      <c r="O3544" s="25">
        <v>1.0</v>
      </c>
      <c r="P3544" s="25">
        <f>'LISTA DOS ITENS'!$O3544*'LISTA DOS ITENS'!$M3544</f>
        <v>1</v>
      </c>
      <c r="Q3544" s="25">
        <v>276.04</v>
      </c>
      <c r="R3544" s="25">
        <f>'LISTA DOS ITENS'!$Q3544*'LISTA DOS ITENS'!$M3544</f>
        <v>276.04</v>
      </c>
      <c r="S3544" s="56">
        <f>IF('LISTA DOS ITENS'!$P3544&gt;'LISTA DOS ITENS'!$R3544,'LISTA DOS ITENS'!$P3544,'LISTA DOS ITENS'!$R3544)</f>
        <v>276.04</v>
      </c>
      <c r="T3544" s="25">
        <v>16.851847597370647</v>
      </c>
      <c r="U3544" s="25">
        <f>'LISTA DOS ITENS'!$T3544*'LISTA DOS ITENS'!$M3544</f>
        <v>16.8518476</v>
      </c>
      <c r="V3544" s="56">
        <f t="array" ref="V3544">INDEX('RESUMO - LOTES E VMA'!$F$3:$F$181,MATCH('LISTA DOS ITENS'!$D3544,'RESUMO - LOTES E VMA'!$A$3:$A$181,0))</f>
        <v>21155.93485</v>
      </c>
      <c r="W3544" s="57">
        <f>'LISTA DOS ITENS'!$U3544/'LISTA DOS ITENS'!$V3544</f>
        <v>0.0007965541451</v>
      </c>
      <c r="X3544" s="53" t="s">
        <v>53</v>
      </c>
      <c r="Y3544" s="53" t="s">
        <v>290</v>
      </c>
      <c r="Z3544" s="58" t="str">
        <f>'LISTA DOS ITENS'!$F3544&amp;"-"&amp;'LISTA DOS ITENS'!$H3544&amp;"-"&amp;'LISTA DOS ITENS'!$J3544&amp;"-"&amp;'LISTA DOS ITENS'!$K3544&amp;"-"&amp;'LISTA DOS ITENS'!$I3544</f>
        <v>10037153-2201-0026-SOBRE_EMP-</v>
      </c>
      <c r="AA3544" s="59" t="str">
        <f t="array" ref="AA3544">INDEX('RESUMO - LOTES E VMA'!$M$3:$M$181,MATCH('LISTA DOS ITENS'!$D3544,'RESUMO - LOTES E VMA'!$A$3:$A$181,0))</f>
        <v>Para Leilão</v>
      </c>
      <c r="AB3544" s="60">
        <f t="array" ref="AB3544">INDEX('RESUMO - LOTES E VMA'!$J$3:$J$181,MATCH('LISTA DOS ITENS'!$D3544,'RESUMO - LOTES E VMA'!$A$3:$A$181,0))</f>
        <v>0.05872445365</v>
      </c>
      <c r="AC3544" s="29" t="str">
        <f t="array" ref="AC3544">INDEX('RESUMO - LOTES E VMA'!$L$3:$L$181,MATCH('LISTA DOS ITENS'!$D3544,'RESUMO - LOTES E VMA'!$A$3:$A$181,0))</f>
        <v>1% do Valor de Comparação do VMA</v>
      </c>
      <c r="AD3544" s="53" t="str">
        <f>VLOOKUP(Tabela1[[#This Row],[Índice]],[1]Planilha1!$A:$A,1,0)</f>
        <v>#ERROR!</v>
      </c>
    </row>
    <row r="3545" ht="15.75" customHeight="1">
      <c r="A3545" s="52">
        <v>262584.0</v>
      </c>
      <c r="B3545" s="53" t="s">
        <v>70</v>
      </c>
      <c r="C3545" s="53" t="s">
        <v>71</v>
      </c>
      <c r="D3545" s="22">
        <v>207570.0</v>
      </c>
      <c r="E3545" s="53" t="s">
        <v>119</v>
      </c>
      <c r="F3545" s="54">
        <v>1.0147717E7</v>
      </c>
      <c r="G3545" s="53" t="s">
        <v>2255</v>
      </c>
      <c r="H3545" s="55">
        <v>2201.0</v>
      </c>
      <c r="I3545" s="55"/>
      <c r="J3545" s="55" t="s">
        <v>126</v>
      </c>
      <c r="K3545" s="53" t="s">
        <v>73</v>
      </c>
      <c r="L3545" s="53"/>
      <c r="M3545" s="53">
        <v>1.0</v>
      </c>
      <c r="N3545" s="53" t="s">
        <v>52</v>
      </c>
      <c r="O3545" s="25">
        <v>86.62</v>
      </c>
      <c r="P3545" s="25">
        <f>'LISTA DOS ITENS'!$O3545*'LISTA DOS ITENS'!$M3545</f>
        <v>86.62</v>
      </c>
      <c r="Q3545" s="25">
        <v>86.62</v>
      </c>
      <c r="R3545" s="25">
        <f>'LISTA DOS ITENS'!$Q3545*'LISTA DOS ITENS'!$M3545</f>
        <v>86.62</v>
      </c>
      <c r="S3545" s="56">
        <f>IF('LISTA DOS ITENS'!$P3545&gt;'LISTA DOS ITENS'!$R3545,'LISTA DOS ITENS'!$P3545,'LISTA DOS ITENS'!$R3545)</f>
        <v>86.62</v>
      </c>
      <c r="T3545" s="25">
        <v>5.28802723838663</v>
      </c>
      <c r="U3545" s="25">
        <f>'LISTA DOS ITENS'!$T3545*'LISTA DOS ITENS'!$M3545</f>
        <v>5.288027238</v>
      </c>
      <c r="V3545" s="56">
        <f t="array" ref="V3545">INDEX('RESUMO - LOTES E VMA'!$F$3:$F$181,MATCH('LISTA DOS ITENS'!$D3545,'RESUMO - LOTES E VMA'!$A$3:$A$181,0))</f>
        <v>21155.93485</v>
      </c>
      <c r="W3545" s="57">
        <f>'LISTA DOS ITENS'!$U3545/'LISTA DOS ITENS'!$V3545</f>
        <v>0.0002499547893</v>
      </c>
      <c r="X3545" s="53" t="s">
        <v>53</v>
      </c>
      <c r="Y3545" s="53" t="s">
        <v>290</v>
      </c>
      <c r="Z3545" s="58" t="str">
        <f>'LISTA DOS ITENS'!$F3545&amp;"-"&amp;'LISTA DOS ITENS'!$H3545&amp;"-"&amp;'LISTA DOS ITENS'!$J3545&amp;"-"&amp;'LISTA DOS ITENS'!$K3545&amp;"-"&amp;'LISTA DOS ITENS'!$I3545</f>
        <v>10147717-2201-0026-CONS/NAC-</v>
      </c>
      <c r="AA3545" s="59" t="str">
        <f t="array" ref="AA3545">INDEX('RESUMO - LOTES E VMA'!$M$3:$M$181,MATCH('LISTA DOS ITENS'!$D3545,'RESUMO - LOTES E VMA'!$A$3:$A$181,0))</f>
        <v>Para Leilão</v>
      </c>
      <c r="AB3545" s="60">
        <f t="array" ref="AB3545">INDEX('RESUMO - LOTES E VMA'!$J$3:$J$181,MATCH('LISTA DOS ITENS'!$D3545,'RESUMO - LOTES E VMA'!$A$3:$A$181,0))</f>
        <v>0.05872445365</v>
      </c>
      <c r="AC3545" s="29" t="str">
        <f t="array" ref="AC3545">INDEX('RESUMO - LOTES E VMA'!$L$3:$L$181,MATCH('LISTA DOS ITENS'!$D3545,'RESUMO - LOTES E VMA'!$A$3:$A$181,0))</f>
        <v>1% do Valor de Comparação do VMA</v>
      </c>
      <c r="AD3545" s="53" t="str">
        <f>VLOOKUP(Tabela1[[#This Row],[Índice]],[1]Planilha1!$A:$A,1,0)</f>
        <v>#ERROR!</v>
      </c>
    </row>
    <row r="3546" ht="15.75" customHeight="1">
      <c r="A3546" s="52">
        <v>262585.0</v>
      </c>
      <c r="B3546" s="53" t="s">
        <v>70</v>
      </c>
      <c r="C3546" s="53" t="s">
        <v>71</v>
      </c>
      <c r="D3546" s="22">
        <v>207570.0</v>
      </c>
      <c r="E3546" s="53" t="s">
        <v>119</v>
      </c>
      <c r="F3546" s="54">
        <v>1.0147717E7</v>
      </c>
      <c r="G3546" s="53" t="s">
        <v>2255</v>
      </c>
      <c r="H3546" s="55">
        <v>2201.0</v>
      </c>
      <c r="I3546" s="55"/>
      <c r="J3546" s="55" t="s">
        <v>126</v>
      </c>
      <c r="K3546" s="53" t="s">
        <v>80</v>
      </c>
      <c r="L3546" s="53"/>
      <c r="M3546" s="53">
        <v>1.0</v>
      </c>
      <c r="N3546" s="53" t="s">
        <v>52</v>
      </c>
      <c r="O3546" s="25">
        <v>25.94</v>
      </c>
      <c r="P3546" s="25">
        <f>'LISTA DOS ITENS'!$O3546*'LISTA DOS ITENS'!$M3546</f>
        <v>25.94</v>
      </c>
      <c r="Q3546" s="25">
        <v>86.62</v>
      </c>
      <c r="R3546" s="25">
        <f>'LISTA DOS ITENS'!$Q3546*'LISTA DOS ITENS'!$M3546</f>
        <v>86.62</v>
      </c>
      <c r="S3546" s="56">
        <f>IF('LISTA DOS ITENS'!$P3546&gt;'LISTA DOS ITENS'!$R3546,'LISTA DOS ITENS'!$P3546,'LISTA DOS ITENS'!$R3546)</f>
        <v>86.62</v>
      </c>
      <c r="T3546" s="25">
        <v>5.28802723838663</v>
      </c>
      <c r="U3546" s="25">
        <f>'LISTA DOS ITENS'!$T3546*'LISTA DOS ITENS'!$M3546</f>
        <v>5.288027238</v>
      </c>
      <c r="V3546" s="56">
        <f t="array" ref="V3546">INDEX('RESUMO - LOTES E VMA'!$F$3:$F$181,MATCH('LISTA DOS ITENS'!$D3546,'RESUMO - LOTES E VMA'!$A$3:$A$181,0))</f>
        <v>21155.93485</v>
      </c>
      <c r="W3546" s="57">
        <f>'LISTA DOS ITENS'!$U3546/'LISTA DOS ITENS'!$V3546</f>
        <v>0.0002499547893</v>
      </c>
      <c r="X3546" s="53" t="s">
        <v>53</v>
      </c>
      <c r="Y3546" s="53" t="s">
        <v>290</v>
      </c>
      <c r="Z3546" s="58" t="str">
        <f>'LISTA DOS ITENS'!$F3546&amp;"-"&amp;'LISTA DOS ITENS'!$H3546&amp;"-"&amp;'LISTA DOS ITENS'!$J3546&amp;"-"&amp;'LISTA DOS ITENS'!$K3546&amp;"-"&amp;'LISTA DOS ITENS'!$I3546</f>
        <v>10147717-2201-0026-IMOB/NAC-</v>
      </c>
      <c r="AA3546" s="59" t="str">
        <f t="array" ref="AA3546">INDEX('RESUMO - LOTES E VMA'!$M$3:$M$181,MATCH('LISTA DOS ITENS'!$D3546,'RESUMO - LOTES E VMA'!$A$3:$A$181,0))</f>
        <v>Para Leilão</v>
      </c>
      <c r="AB3546" s="60">
        <f t="array" ref="AB3546">INDEX('RESUMO - LOTES E VMA'!$J$3:$J$181,MATCH('LISTA DOS ITENS'!$D3546,'RESUMO - LOTES E VMA'!$A$3:$A$181,0))</f>
        <v>0.05872445365</v>
      </c>
      <c r="AC3546" s="29" t="str">
        <f t="array" ref="AC3546">INDEX('RESUMO - LOTES E VMA'!$L$3:$L$181,MATCH('LISTA DOS ITENS'!$D3546,'RESUMO - LOTES E VMA'!$A$3:$A$181,0))</f>
        <v>1% do Valor de Comparação do VMA</v>
      </c>
      <c r="AD3546" s="53" t="str">
        <f>VLOOKUP(Tabela1[[#This Row],[Índice]],[1]Planilha1!$A:$A,1,0)</f>
        <v>#ERROR!</v>
      </c>
    </row>
    <row r="3547" ht="15.75" customHeight="1">
      <c r="A3547" s="52">
        <v>262586.0</v>
      </c>
      <c r="B3547" s="53" t="s">
        <v>70</v>
      </c>
      <c r="C3547" s="53" t="s">
        <v>71</v>
      </c>
      <c r="D3547" s="22">
        <v>207570.0</v>
      </c>
      <c r="E3547" s="53" t="s">
        <v>119</v>
      </c>
      <c r="F3547" s="54">
        <v>1.0228305E7</v>
      </c>
      <c r="G3547" s="53" t="s">
        <v>2277</v>
      </c>
      <c r="H3547" s="55">
        <v>2201.0</v>
      </c>
      <c r="I3547" s="55"/>
      <c r="J3547" s="55" t="s">
        <v>126</v>
      </c>
      <c r="K3547" s="53" t="s">
        <v>117</v>
      </c>
      <c r="L3547" s="53"/>
      <c r="M3547" s="53">
        <v>2.0</v>
      </c>
      <c r="N3547" s="53" t="s">
        <v>52</v>
      </c>
      <c r="O3547" s="25">
        <v>44.05</v>
      </c>
      <c r="P3547" s="25">
        <f>'LISTA DOS ITENS'!$O3547*'LISTA DOS ITENS'!$M3547</f>
        <v>88.1</v>
      </c>
      <c r="Q3547" s="25">
        <v>44.05</v>
      </c>
      <c r="R3547" s="25">
        <f>'LISTA DOS ITENS'!$Q3547*'LISTA DOS ITENS'!$M3547</f>
        <v>88.1</v>
      </c>
      <c r="S3547" s="56">
        <f>IF('LISTA DOS ITENS'!$P3547&gt;'LISTA DOS ITENS'!$R3547,'LISTA DOS ITENS'!$P3547,'LISTA DOS ITENS'!$R3547)</f>
        <v>88.1</v>
      </c>
      <c r="T3547" s="25">
        <v>2.6891895618902217</v>
      </c>
      <c r="U3547" s="25">
        <f>'LISTA DOS ITENS'!$T3547*'LISTA DOS ITENS'!$M3547</f>
        <v>5.378379124</v>
      </c>
      <c r="V3547" s="56">
        <f t="array" ref="V3547">INDEX('RESUMO - LOTES E VMA'!$F$3:$F$181,MATCH('LISTA DOS ITENS'!$D3547,'RESUMO - LOTES E VMA'!$A$3:$A$181,0))</f>
        <v>21155.93485</v>
      </c>
      <c r="W3547" s="57">
        <f>'LISTA DOS ITENS'!$U3547/'LISTA DOS ITENS'!$V3547</f>
        <v>0.0002542255477</v>
      </c>
      <c r="X3547" s="53" t="s">
        <v>53</v>
      </c>
      <c r="Y3547" s="53" t="s">
        <v>290</v>
      </c>
      <c r="Z3547" s="58" t="str">
        <f>'LISTA DOS ITENS'!$F3547&amp;"-"&amp;'LISTA DOS ITENS'!$H3547&amp;"-"&amp;'LISTA DOS ITENS'!$J3547&amp;"-"&amp;'LISTA DOS ITENS'!$K3547&amp;"-"&amp;'LISTA DOS ITENS'!$I3547</f>
        <v>10228305-2201-0026-CONS/IAMN-</v>
      </c>
      <c r="AA3547" s="59" t="str">
        <f t="array" ref="AA3547">INDEX('RESUMO - LOTES E VMA'!$M$3:$M$181,MATCH('LISTA DOS ITENS'!$D3547,'RESUMO - LOTES E VMA'!$A$3:$A$181,0))</f>
        <v>Para Leilão</v>
      </c>
      <c r="AB3547" s="60">
        <f t="array" ref="AB3547">INDEX('RESUMO - LOTES E VMA'!$J$3:$J$181,MATCH('LISTA DOS ITENS'!$D3547,'RESUMO - LOTES E VMA'!$A$3:$A$181,0))</f>
        <v>0.05872445365</v>
      </c>
      <c r="AC3547" s="29" t="str">
        <f t="array" ref="AC3547">INDEX('RESUMO - LOTES E VMA'!$L$3:$L$181,MATCH('LISTA DOS ITENS'!$D3547,'RESUMO - LOTES E VMA'!$A$3:$A$181,0))</f>
        <v>1% do Valor de Comparação do VMA</v>
      </c>
      <c r="AD3547" s="53" t="str">
        <f>VLOOKUP(Tabela1[[#This Row],[Índice]],[1]Planilha1!$A:$A,1,0)</f>
        <v>#ERROR!</v>
      </c>
    </row>
    <row r="3548" ht="15.75" customHeight="1">
      <c r="A3548" s="52">
        <v>262587.0</v>
      </c>
      <c r="B3548" s="53" t="s">
        <v>70</v>
      </c>
      <c r="C3548" s="53" t="s">
        <v>71</v>
      </c>
      <c r="D3548" s="22">
        <v>207570.0</v>
      </c>
      <c r="E3548" s="53" t="s">
        <v>119</v>
      </c>
      <c r="F3548" s="54">
        <v>1.0315221E7</v>
      </c>
      <c r="G3548" s="53" t="s">
        <v>2262</v>
      </c>
      <c r="H3548" s="55">
        <v>2201.0</v>
      </c>
      <c r="I3548" s="55"/>
      <c r="J3548" s="55" t="s">
        <v>126</v>
      </c>
      <c r="K3548" s="53" t="s">
        <v>80</v>
      </c>
      <c r="L3548" s="53"/>
      <c r="M3548" s="53">
        <v>49.0</v>
      </c>
      <c r="N3548" s="53" t="s">
        <v>52</v>
      </c>
      <c r="O3548" s="25">
        <v>28.802244897959184</v>
      </c>
      <c r="P3548" s="25">
        <f>'LISTA DOS ITENS'!$O3548*'LISTA DOS ITENS'!$M3548</f>
        <v>1411.31</v>
      </c>
      <c r="Q3548" s="25">
        <v>34.13</v>
      </c>
      <c r="R3548" s="25">
        <f>'LISTA DOS ITENS'!$Q3548*'LISTA DOS ITENS'!$M3548</f>
        <v>1672.37</v>
      </c>
      <c r="S3548" s="56">
        <f>IF('LISTA DOS ITENS'!$P3548&gt;'LISTA DOS ITENS'!$R3548,'LISTA DOS ITENS'!$P3548,'LISTA DOS ITENS'!$R3548)</f>
        <v>1672.37</v>
      </c>
      <c r="T3548" s="25">
        <v>2.083587735466817</v>
      </c>
      <c r="U3548" s="25">
        <f>'LISTA DOS ITENS'!$T3548*'LISTA DOS ITENS'!$M3548</f>
        <v>102.095799</v>
      </c>
      <c r="V3548" s="56">
        <f t="array" ref="V3548">INDEX('RESUMO - LOTES E VMA'!$F$3:$F$181,MATCH('LISTA DOS ITENS'!$D3548,'RESUMO - LOTES E VMA'!$A$3:$A$181,0))</f>
        <v>21155.93485</v>
      </c>
      <c r="W3548" s="57">
        <f>'LISTA DOS ITENS'!$U3548/'LISTA DOS ITENS'!$V3548</f>
        <v>0.004825870365</v>
      </c>
      <c r="X3548" s="53" t="s">
        <v>53</v>
      </c>
      <c r="Y3548" s="53" t="s">
        <v>290</v>
      </c>
      <c r="Z3548" s="58" t="str">
        <f>'LISTA DOS ITENS'!$F3548&amp;"-"&amp;'LISTA DOS ITENS'!$H3548&amp;"-"&amp;'LISTA DOS ITENS'!$J3548&amp;"-"&amp;'LISTA DOS ITENS'!$K3548&amp;"-"&amp;'LISTA DOS ITENS'!$I3548</f>
        <v>10315221-2201-0026-IMOB/NAC-</v>
      </c>
      <c r="AA3548" s="59" t="str">
        <f t="array" ref="AA3548">INDEX('RESUMO - LOTES E VMA'!$M$3:$M$181,MATCH('LISTA DOS ITENS'!$D3548,'RESUMO - LOTES E VMA'!$A$3:$A$181,0))</f>
        <v>Para Leilão</v>
      </c>
      <c r="AB3548" s="60">
        <f t="array" ref="AB3548">INDEX('RESUMO - LOTES E VMA'!$J$3:$J$181,MATCH('LISTA DOS ITENS'!$D3548,'RESUMO - LOTES E VMA'!$A$3:$A$181,0))</f>
        <v>0.05872445365</v>
      </c>
      <c r="AC3548" s="29" t="str">
        <f t="array" ref="AC3548">INDEX('RESUMO - LOTES E VMA'!$L$3:$L$181,MATCH('LISTA DOS ITENS'!$D3548,'RESUMO - LOTES E VMA'!$A$3:$A$181,0))</f>
        <v>1% do Valor de Comparação do VMA</v>
      </c>
      <c r="AD3548" s="53" t="str">
        <f>VLOOKUP(Tabela1[[#This Row],[Índice]],[1]Planilha1!$A:$A,1,0)</f>
        <v>#ERROR!</v>
      </c>
    </row>
    <row r="3549" ht="15.75" customHeight="1">
      <c r="A3549" s="52">
        <v>262588.0</v>
      </c>
      <c r="B3549" s="53" t="s">
        <v>70</v>
      </c>
      <c r="C3549" s="53" t="s">
        <v>71</v>
      </c>
      <c r="D3549" s="22">
        <v>207570.0</v>
      </c>
      <c r="E3549" s="53" t="s">
        <v>119</v>
      </c>
      <c r="F3549" s="54">
        <v>1.0323703E7</v>
      </c>
      <c r="G3549" s="53" t="s">
        <v>2263</v>
      </c>
      <c r="H3549" s="55">
        <v>2201.0</v>
      </c>
      <c r="I3549" s="55"/>
      <c r="J3549" s="55" t="s">
        <v>126</v>
      </c>
      <c r="K3549" s="53" t="s">
        <v>73</v>
      </c>
      <c r="L3549" s="53"/>
      <c r="M3549" s="53">
        <v>2.0</v>
      </c>
      <c r="N3549" s="53" t="s">
        <v>52</v>
      </c>
      <c r="O3549" s="25">
        <v>209.74</v>
      </c>
      <c r="P3549" s="25">
        <f>'LISTA DOS ITENS'!$O3549*'LISTA DOS ITENS'!$M3549</f>
        <v>419.48</v>
      </c>
      <c r="Q3549" s="25">
        <v>345.06</v>
      </c>
      <c r="R3549" s="25">
        <f>'LISTA DOS ITENS'!$Q3549*'LISTA DOS ITENS'!$M3549</f>
        <v>690.12</v>
      </c>
      <c r="S3549" s="56">
        <f>IF('LISTA DOS ITENS'!$P3549&gt;'LISTA DOS ITENS'!$R3549,'LISTA DOS ITENS'!$P3549,'LISTA DOS ITENS'!$R3549)</f>
        <v>690.12</v>
      </c>
      <c r="T3549" s="25">
        <v>21.065419982425425</v>
      </c>
      <c r="U3549" s="25">
        <f>'LISTA DOS ITENS'!$T3549*'LISTA DOS ITENS'!$M3549</f>
        <v>42.13083996</v>
      </c>
      <c r="V3549" s="56">
        <f t="array" ref="V3549">INDEX('RESUMO - LOTES E VMA'!$F$3:$F$181,MATCH('LISTA DOS ITENS'!$D3549,'RESUMO - LOTES E VMA'!$A$3:$A$181,0))</f>
        <v>21155.93485</v>
      </c>
      <c r="W3549" s="57">
        <f>'LISTA DOS ITENS'!$U3549/'LISTA DOS ITENS'!$V3549</f>
        <v>0.001991443076</v>
      </c>
      <c r="X3549" s="53" t="s">
        <v>53</v>
      </c>
      <c r="Y3549" s="53" t="s">
        <v>290</v>
      </c>
      <c r="Z3549" s="58" t="str">
        <f>'LISTA DOS ITENS'!$F3549&amp;"-"&amp;'LISTA DOS ITENS'!$H3549&amp;"-"&amp;'LISTA DOS ITENS'!$J3549&amp;"-"&amp;'LISTA DOS ITENS'!$K3549&amp;"-"&amp;'LISTA DOS ITENS'!$I3549</f>
        <v>10323703-2201-0026-CONS/NAC-</v>
      </c>
      <c r="AA3549" s="59" t="str">
        <f t="array" ref="AA3549">INDEX('RESUMO - LOTES E VMA'!$M$3:$M$181,MATCH('LISTA DOS ITENS'!$D3549,'RESUMO - LOTES E VMA'!$A$3:$A$181,0))</f>
        <v>Para Leilão</v>
      </c>
      <c r="AB3549" s="60">
        <f t="array" ref="AB3549">INDEX('RESUMO - LOTES E VMA'!$J$3:$J$181,MATCH('LISTA DOS ITENS'!$D3549,'RESUMO - LOTES E VMA'!$A$3:$A$181,0))</f>
        <v>0.05872445365</v>
      </c>
      <c r="AC3549" s="29" t="str">
        <f t="array" ref="AC3549">INDEX('RESUMO - LOTES E VMA'!$L$3:$L$181,MATCH('LISTA DOS ITENS'!$D3549,'RESUMO - LOTES E VMA'!$A$3:$A$181,0))</f>
        <v>1% do Valor de Comparação do VMA</v>
      </c>
      <c r="AD3549" s="53" t="str">
        <f>VLOOKUP(Tabela1[[#This Row],[Índice]],[1]Planilha1!$A:$A,1,0)</f>
        <v>#ERROR!</v>
      </c>
    </row>
    <row r="3550" ht="15.75" customHeight="1">
      <c r="A3550" s="52">
        <v>262589.0</v>
      </c>
      <c r="B3550" s="53" t="s">
        <v>70</v>
      </c>
      <c r="C3550" s="53" t="s">
        <v>71</v>
      </c>
      <c r="D3550" s="22">
        <v>207570.0</v>
      </c>
      <c r="E3550" s="53" t="s">
        <v>119</v>
      </c>
      <c r="F3550" s="54">
        <v>1.0338337E7</v>
      </c>
      <c r="G3550" s="53" t="s">
        <v>2239</v>
      </c>
      <c r="H3550" s="55">
        <v>2201.0</v>
      </c>
      <c r="I3550" s="55"/>
      <c r="J3550" s="55" t="s">
        <v>126</v>
      </c>
      <c r="K3550" s="53" t="s">
        <v>80</v>
      </c>
      <c r="L3550" s="53"/>
      <c r="M3550" s="53">
        <v>4.0</v>
      </c>
      <c r="N3550" s="53" t="s">
        <v>52</v>
      </c>
      <c r="O3550" s="25">
        <v>65.79126984126985</v>
      </c>
      <c r="P3550" s="25">
        <f>'LISTA DOS ITENS'!$O3550*'LISTA DOS ITENS'!$M3550</f>
        <v>263.1650794</v>
      </c>
      <c r="Q3550" s="25">
        <v>417.45</v>
      </c>
      <c r="R3550" s="25">
        <f>'LISTA DOS ITENS'!$Q3550*'LISTA DOS ITENS'!$M3550</f>
        <v>1669.8</v>
      </c>
      <c r="S3550" s="56">
        <f>IF('LISTA DOS ITENS'!$P3550&gt;'LISTA DOS ITENS'!$R3550,'LISTA DOS ITENS'!$P3550,'LISTA DOS ITENS'!$R3550)</f>
        <v>1669.8</v>
      </c>
      <c r="T3550" s="25">
        <v>25.48472605246477</v>
      </c>
      <c r="U3550" s="25">
        <f>'LISTA DOS ITENS'!$T3550*'LISTA DOS ITENS'!$M3550</f>
        <v>101.9389042</v>
      </c>
      <c r="V3550" s="56">
        <f t="array" ref="V3550">INDEX('RESUMO - LOTES E VMA'!$F$3:$F$181,MATCH('LISTA DOS ITENS'!$D3550,'RESUMO - LOTES E VMA'!$A$3:$A$181,0))</f>
        <v>21155.93485</v>
      </c>
      <c r="W3550" s="57">
        <f>'LISTA DOS ITENS'!$U3550/'LISTA DOS ITENS'!$V3550</f>
        <v>0.004818454251</v>
      </c>
      <c r="X3550" s="53" t="s">
        <v>53</v>
      </c>
      <c r="Y3550" s="53" t="s">
        <v>290</v>
      </c>
      <c r="Z3550" s="58" t="str">
        <f>'LISTA DOS ITENS'!$F3550&amp;"-"&amp;'LISTA DOS ITENS'!$H3550&amp;"-"&amp;'LISTA DOS ITENS'!$J3550&amp;"-"&amp;'LISTA DOS ITENS'!$K3550&amp;"-"&amp;'LISTA DOS ITENS'!$I3550</f>
        <v>10338337-2201-0026-IMOB/NAC-</v>
      </c>
      <c r="AA3550" s="59" t="str">
        <f t="array" ref="AA3550">INDEX('RESUMO - LOTES E VMA'!$M$3:$M$181,MATCH('LISTA DOS ITENS'!$D3550,'RESUMO - LOTES E VMA'!$A$3:$A$181,0))</f>
        <v>Para Leilão</v>
      </c>
      <c r="AB3550" s="60">
        <f t="array" ref="AB3550">INDEX('RESUMO - LOTES E VMA'!$J$3:$J$181,MATCH('LISTA DOS ITENS'!$D3550,'RESUMO - LOTES E VMA'!$A$3:$A$181,0))</f>
        <v>0.05872445365</v>
      </c>
      <c r="AC3550" s="29" t="str">
        <f t="array" ref="AC3550">INDEX('RESUMO - LOTES E VMA'!$L$3:$L$181,MATCH('LISTA DOS ITENS'!$D3550,'RESUMO - LOTES E VMA'!$A$3:$A$181,0))</f>
        <v>1% do Valor de Comparação do VMA</v>
      </c>
      <c r="AD3550" s="53" t="str">
        <f>VLOOKUP(Tabela1[[#This Row],[Índice]],[1]Planilha1!$A:$A,1,0)</f>
        <v>#ERROR!</v>
      </c>
    </row>
    <row r="3551" ht="15.75" customHeight="1">
      <c r="A3551" s="52">
        <v>262590.0</v>
      </c>
      <c r="B3551" s="53" t="s">
        <v>70</v>
      </c>
      <c r="C3551" s="53" t="s">
        <v>71</v>
      </c>
      <c r="D3551" s="22">
        <v>207570.0</v>
      </c>
      <c r="E3551" s="53" t="s">
        <v>119</v>
      </c>
      <c r="F3551" s="54">
        <v>1.0411675E7</v>
      </c>
      <c r="G3551" s="53" t="s">
        <v>2284</v>
      </c>
      <c r="H3551" s="55">
        <v>2201.0</v>
      </c>
      <c r="I3551" s="55"/>
      <c r="J3551" s="55" t="s">
        <v>126</v>
      </c>
      <c r="K3551" s="53" t="s">
        <v>73</v>
      </c>
      <c r="L3551" s="53"/>
      <c r="M3551" s="53">
        <v>4.0</v>
      </c>
      <c r="N3551" s="53" t="s">
        <v>52</v>
      </c>
      <c r="O3551" s="25">
        <v>2.5</v>
      </c>
      <c r="P3551" s="25">
        <f>'LISTA DOS ITENS'!$O3551*'LISTA DOS ITENS'!$M3551</f>
        <v>10</v>
      </c>
      <c r="Q3551" s="25">
        <v>2.5</v>
      </c>
      <c r="R3551" s="25">
        <f>'LISTA DOS ITENS'!$Q3551*'LISTA DOS ITENS'!$M3551</f>
        <v>10</v>
      </c>
      <c r="S3551" s="56">
        <f>IF('LISTA DOS ITENS'!$P3551&gt;'LISTA DOS ITENS'!$R3551,'LISTA DOS ITENS'!$P3551,'LISTA DOS ITENS'!$R3551)</f>
        <v>10</v>
      </c>
      <c r="T3551" s="25">
        <v>0.15262142803009204</v>
      </c>
      <c r="U3551" s="25">
        <f>'LISTA DOS ITENS'!$T3551*'LISTA DOS ITENS'!$M3551</f>
        <v>0.6104857121</v>
      </c>
      <c r="V3551" s="56">
        <f t="array" ref="V3551">INDEX('RESUMO - LOTES E VMA'!$F$3:$F$181,MATCH('LISTA DOS ITENS'!$D3551,'RESUMO - LOTES E VMA'!$A$3:$A$181,0))</f>
        <v>21155.93485</v>
      </c>
      <c r="W3551" s="57">
        <f>'LISTA DOS ITENS'!$U3551/'LISTA DOS ITENS'!$V3551</f>
        <v>0.00002885647533</v>
      </c>
      <c r="X3551" s="53" t="s">
        <v>53</v>
      </c>
      <c r="Y3551" s="53" t="s">
        <v>290</v>
      </c>
      <c r="Z3551" s="58" t="str">
        <f>'LISTA DOS ITENS'!$F3551&amp;"-"&amp;'LISTA DOS ITENS'!$H3551&amp;"-"&amp;'LISTA DOS ITENS'!$J3551&amp;"-"&amp;'LISTA DOS ITENS'!$K3551&amp;"-"&amp;'LISTA DOS ITENS'!$I3551</f>
        <v>10411675-2201-0026-CONS/NAC-</v>
      </c>
      <c r="AA3551" s="59" t="str">
        <f t="array" ref="AA3551">INDEX('RESUMO - LOTES E VMA'!$M$3:$M$181,MATCH('LISTA DOS ITENS'!$D3551,'RESUMO - LOTES E VMA'!$A$3:$A$181,0))</f>
        <v>Para Leilão</v>
      </c>
      <c r="AB3551" s="60">
        <f t="array" ref="AB3551">INDEX('RESUMO - LOTES E VMA'!$J$3:$J$181,MATCH('LISTA DOS ITENS'!$D3551,'RESUMO - LOTES E VMA'!$A$3:$A$181,0))</f>
        <v>0.05872445365</v>
      </c>
      <c r="AC3551" s="29" t="str">
        <f t="array" ref="AC3551">INDEX('RESUMO - LOTES E VMA'!$L$3:$L$181,MATCH('LISTA DOS ITENS'!$D3551,'RESUMO - LOTES E VMA'!$A$3:$A$181,0))</f>
        <v>1% do Valor de Comparação do VMA</v>
      </c>
      <c r="AD3551" s="53" t="str">
        <f>VLOOKUP(Tabela1[[#This Row],[Índice]],[1]Planilha1!$A:$A,1,0)</f>
        <v>#ERROR!</v>
      </c>
    </row>
    <row r="3552" ht="15.75" customHeight="1">
      <c r="A3552" s="52">
        <v>262591.0</v>
      </c>
      <c r="B3552" s="53" t="s">
        <v>70</v>
      </c>
      <c r="C3552" s="53" t="s">
        <v>71</v>
      </c>
      <c r="D3552" s="22">
        <v>207570.0</v>
      </c>
      <c r="E3552" s="53" t="s">
        <v>119</v>
      </c>
      <c r="F3552" s="54">
        <v>1.0543076E7</v>
      </c>
      <c r="G3552" s="53" t="s">
        <v>2285</v>
      </c>
      <c r="H3552" s="55">
        <v>2201.0</v>
      </c>
      <c r="I3552" s="55"/>
      <c r="J3552" s="55" t="s">
        <v>126</v>
      </c>
      <c r="K3552" s="53" t="s">
        <v>80</v>
      </c>
      <c r="L3552" s="53"/>
      <c r="M3552" s="53">
        <v>2.0</v>
      </c>
      <c r="N3552" s="53" t="s">
        <v>52</v>
      </c>
      <c r="O3552" s="25">
        <v>21.655</v>
      </c>
      <c r="P3552" s="25">
        <f>'LISTA DOS ITENS'!$O3552*'LISTA DOS ITENS'!$M3552</f>
        <v>43.31</v>
      </c>
      <c r="Q3552" s="25">
        <v>21.66</v>
      </c>
      <c r="R3552" s="25">
        <f>'LISTA DOS ITENS'!$Q3552*'LISTA DOS ITENS'!$M3552</f>
        <v>43.32</v>
      </c>
      <c r="S3552" s="56">
        <f>IF('LISTA DOS ITENS'!$P3552&gt;'LISTA DOS ITENS'!$R3552,'LISTA DOS ITENS'!$P3552,'LISTA DOS ITENS'!$R3552)</f>
        <v>43.32</v>
      </c>
      <c r="T3552" s="25">
        <v>1.3223120524527177</v>
      </c>
      <c r="U3552" s="25">
        <f>'LISTA DOS ITENS'!$T3552*'LISTA DOS ITENS'!$M3552</f>
        <v>2.644624105</v>
      </c>
      <c r="V3552" s="56">
        <f t="array" ref="V3552">INDEX('RESUMO - LOTES E VMA'!$F$3:$F$181,MATCH('LISTA DOS ITENS'!$D3552,'RESUMO - LOTES E VMA'!$A$3:$A$181,0))</f>
        <v>21155.93485</v>
      </c>
      <c r="W3552" s="57">
        <f>'LISTA DOS ITENS'!$U3552/'LISTA DOS ITENS'!$V3552</f>
        <v>0.0001250062511</v>
      </c>
      <c r="X3552" s="53" t="s">
        <v>53</v>
      </c>
      <c r="Y3552" s="53" t="s">
        <v>290</v>
      </c>
      <c r="Z3552" s="58" t="str">
        <f>'LISTA DOS ITENS'!$F3552&amp;"-"&amp;'LISTA DOS ITENS'!$H3552&amp;"-"&amp;'LISTA DOS ITENS'!$J3552&amp;"-"&amp;'LISTA DOS ITENS'!$K3552&amp;"-"&amp;'LISTA DOS ITENS'!$I3552</f>
        <v>10543076-2201-0026-IMOB/NAC-</v>
      </c>
      <c r="AA3552" s="59" t="str">
        <f t="array" ref="AA3552">INDEX('RESUMO - LOTES E VMA'!$M$3:$M$181,MATCH('LISTA DOS ITENS'!$D3552,'RESUMO - LOTES E VMA'!$A$3:$A$181,0))</f>
        <v>Para Leilão</v>
      </c>
      <c r="AB3552" s="60">
        <f t="array" ref="AB3552">INDEX('RESUMO - LOTES E VMA'!$J$3:$J$181,MATCH('LISTA DOS ITENS'!$D3552,'RESUMO - LOTES E VMA'!$A$3:$A$181,0))</f>
        <v>0.05872445365</v>
      </c>
      <c r="AC3552" s="29" t="str">
        <f t="array" ref="AC3552">INDEX('RESUMO - LOTES E VMA'!$L$3:$L$181,MATCH('LISTA DOS ITENS'!$D3552,'RESUMO - LOTES E VMA'!$A$3:$A$181,0))</f>
        <v>1% do Valor de Comparação do VMA</v>
      </c>
      <c r="AD3552" s="53" t="str">
        <f>VLOOKUP(Tabela1[[#This Row],[Índice]],[1]Planilha1!$A:$A,1,0)</f>
        <v>#ERROR!</v>
      </c>
    </row>
    <row r="3553" ht="15.75" customHeight="1">
      <c r="A3553" s="52">
        <v>262592.0</v>
      </c>
      <c r="B3553" s="53" t="s">
        <v>70</v>
      </c>
      <c r="C3553" s="53" t="s">
        <v>71</v>
      </c>
      <c r="D3553" s="22">
        <v>207570.0</v>
      </c>
      <c r="E3553" s="53" t="s">
        <v>119</v>
      </c>
      <c r="F3553" s="54">
        <v>1.0544501E7</v>
      </c>
      <c r="G3553" s="53" t="s">
        <v>2286</v>
      </c>
      <c r="H3553" s="55">
        <v>2201.0</v>
      </c>
      <c r="I3553" s="55"/>
      <c r="J3553" s="55" t="s">
        <v>126</v>
      </c>
      <c r="K3553" s="53" t="s">
        <v>2287</v>
      </c>
      <c r="L3553" s="53"/>
      <c r="M3553" s="53">
        <v>1.0</v>
      </c>
      <c r="N3553" s="53" t="s">
        <v>52</v>
      </c>
      <c r="O3553" s="25">
        <v>92.44</v>
      </c>
      <c r="P3553" s="25">
        <f>'LISTA DOS ITENS'!$O3553*'LISTA DOS ITENS'!$M3553</f>
        <v>92.44</v>
      </c>
      <c r="Q3553" s="25">
        <v>92.44</v>
      </c>
      <c r="R3553" s="25">
        <f>'LISTA DOS ITENS'!$Q3553*'LISTA DOS ITENS'!$M3553</f>
        <v>92.44</v>
      </c>
      <c r="S3553" s="56">
        <f>IF('LISTA DOS ITENS'!$P3553&gt;'LISTA DOS ITENS'!$R3553,'LISTA DOS ITENS'!$P3553,'LISTA DOS ITENS'!$R3553)</f>
        <v>92.44</v>
      </c>
      <c r="T3553" s="25">
        <v>5.6433299228406835</v>
      </c>
      <c r="U3553" s="25">
        <f>'LISTA DOS ITENS'!$T3553*'LISTA DOS ITENS'!$M3553</f>
        <v>5.643329923</v>
      </c>
      <c r="V3553" s="56">
        <f t="array" ref="V3553">INDEX('RESUMO - LOTES E VMA'!$F$3:$F$181,MATCH('LISTA DOS ITENS'!$D3553,'RESUMO - LOTES E VMA'!$A$3:$A$181,0))</f>
        <v>21155.93485</v>
      </c>
      <c r="W3553" s="57">
        <f>'LISTA DOS ITENS'!$U3553/'LISTA DOS ITENS'!$V3553</f>
        <v>0.000266749258</v>
      </c>
      <c r="X3553" s="53" t="s">
        <v>53</v>
      </c>
      <c r="Y3553" s="53" t="s">
        <v>290</v>
      </c>
      <c r="Z3553" s="58" t="str">
        <f>'LISTA DOS ITENS'!$F3553&amp;"-"&amp;'LISTA DOS ITENS'!$H3553&amp;"-"&amp;'LISTA DOS ITENS'!$J3553&amp;"-"&amp;'LISTA DOS ITENS'!$K3553&amp;"-"&amp;'LISTA DOS ITENS'!$I3553</f>
        <v>10544501-2201-0026-PAR/IAMN-</v>
      </c>
      <c r="AA3553" s="59" t="str">
        <f t="array" ref="AA3553">INDEX('RESUMO - LOTES E VMA'!$M$3:$M$181,MATCH('LISTA DOS ITENS'!$D3553,'RESUMO - LOTES E VMA'!$A$3:$A$181,0))</f>
        <v>Para Leilão</v>
      </c>
      <c r="AB3553" s="60">
        <f t="array" ref="AB3553">INDEX('RESUMO - LOTES E VMA'!$J$3:$J$181,MATCH('LISTA DOS ITENS'!$D3553,'RESUMO - LOTES E VMA'!$A$3:$A$181,0))</f>
        <v>0.05872445365</v>
      </c>
      <c r="AC3553" s="29" t="str">
        <f t="array" ref="AC3553">INDEX('RESUMO - LOTES E VMA'!$L$3:$L$181,MATCH('LISTA DOS ITENS'!$D3553,'RESUMO - LOTES E VMA'!$A$3:$A$181,0))</f>
        <v>1% do Valor de Comparação do VMA</v>
      </c>
      <c r="AD3553" s="53" t="str">
        <f>VLOOKUP(Tabela1[[#This Row],[Índice]],[1]Planilha1!$A:$A,1,0)</f>
        <v>#ERROR!</v>
      </c>
    </row>
    <row r="3554" ht="15.75" customHeight="1">
      <c r="A3554" s="52">
        <v>262593.0</v>
      </c>
      <c r="B3554" s="53" t="s">
        <v>70</v>
      </c>
      <c r="C3554" s="53" t="s">
        <v>71</v>
      </c>
      <c r="D3554" s="22">
        <v>207570.0</v>
      </c>
      <c r="E3554" s="53" t="s">
        <v>119</v>
      </c>
      <c r="F3554" s="54">
        <v>1.0587128E7</v>
      </c>
      <c r="G3554" s="53" t="s">
        <v>2288</v>
      </c>
      <c r="H3554" s="55">
        <v>2201.0</v>
      </c>
      <c r="I3554" s="55" t="s">
        <v>2289</v>
      </c>
      <c r="J3554" s="55" t="s">
        <v>126</v>
      </c>
      <c r="K3554" s="53" t="s">
        <v>73</v>
      </c>
      <c r="L3554" s="53"/>
      <c r="M3554" s="53">
        <v>1.0</v>
      </c>
      <c r="N3554" s="53" t="s">
        <v>52</v>
      </c>
      <c r="O3554" s="25">
        <v>10.0</v>
      </c>
      <c r="P3554" s="25">
        <f>'LISTA DOS ITENS'!$O3554*'LISTA DOS ITENS'!$M3554</f>
        <v>10</v>
      </c>
      <c r="Q3554" s="25">
        <v>10.0</v>
      </c>
      <c r="R3554" s="25">
        <f>'LISTA DOS ITENS'!$Q3554*'LISTA DOS ITENS'!$M3554</f>
        <v>10</v>
      </c>
      <c r="S3554" s="56">
        <f>IF('LISTA DOS ITENS'!$P3554&gt;'LISTA DOS ITENS'!$R3554,'LISTA DOS ITENS'!$P3554,'LISTA DOS ITENS'!$R3554)</f>
        <v>10</v>
      </c>
      <c r="T3554" s="25">
        <v>0.6104857121203682</v>
      </c>
      <c r="U3554" s="25">
        <f>'LISTA DOS ITENS'!$T3554*'LISTA DOS ITENS'!$M3554</f>
        <v>0.6104857121</v>
      </c>
      <c r="V3554" s="56">
        <f t="array" ref="V3554">INDEX('RESUMO - LOTES E VMA'!$F$3:$F$181,MATCH('LISTA DOS ITENS'!$D3554,'RESUMO - LOTES E VMA'!$A$3:$A$181,0))</f>
        <v>21155.93485</v>
      </c>
      <c r="W3554" s="57">
        <f>'LISTA DOS ITENS'!$U3554/'LISTA DOS ITENS'!$V3554</f>
        <v>0.00002885647533</v>
      </c>
      <c r="X3554" s="53" t="s">
        <v>53</v>
      </c>
      <c r="Y3554" s="53" t="s">
        <v>290</v>
      </c>
      <c r="Z3554" s="58" t="str">
        <f>'LISTA DOS ITENS'!$F3554&amp;"-"&amp;'LISTA DOS ITENS'!$H3554&amp;"-"&amp;'LISTA DOS ITENS'!$J3554&amp;"-"&amp;'LISTA DOS ITENS'!$K3554&amp;"-"&amp;'LISTA DOS ITENS'!$I3554</f>
        <v>10587128-2201-0026-CONS/NAC-PP-5230-20-006-MRP</v>
      </c>
      <c r="AA3554" s="59" t="str">
        <f t="array" ref="AA3554">INDEX('RESUMO - LOTES E VMA'!$M$3:$M$181,MATCH('LISTA DOS ITENS'!$D3554,'RESUMO - LOTES E VMA'!$A$3:$A$181,0))</f>
        <v>Para Leilão</v>
      </c>
      <c r="AB3554" s="60">
        <f t="array" ref="AB3554">INDEX('RESUMO - LOTES E VMA'!$J$3:$J$181,MATCH('LISTA DOS ITENS'!$D3554,'RESUMO - LOTES E VMA'!$A$3:$A$181,0))</f>
        <v>0.05872445365</v>
      </c>
      <c r="AC3554" s="29" t="str">
        <f t="array" ref="AC3554">INDEX('RESUMO - LOTES E VMA'!$L$3:$L$181,MATCH('LISTA DOS ITENS'!$D3554,'RESUMO - LOTES E VMA'!$A$3:$A$181,0))</f>
        <v>1% do Valor de Comparação do VMA</v>
      </c>
      <c r="AD3554" s="53" t="str">
        <f>VLOOKUP(Tabela1[[#This Row],[Índice]],[1]Planilha1!$A:$A,1,0)</f>
        <v>#ERROR!</v>
      </c>
    </row>
    <row r="3555" ht="15.75" customHeight="1">
      <c r="A3555" s="52">
        <v>262594.0</v>
      </c>
      <c r="B3555" s="53" t="s">
        <v>70</v>
      </c>
      <c r="C3555" s="53" t="s">
        <v>71</v>
      </c>
      <c r="D3555" s="22">
        <v>207570.0</v>
      </c>
      <c r="E3555" s="53" t="s">
        <v>119</v>
      </c>
      <c r="F3555" s="54">
        <v>1.0874752E7</v>
      </c>
      <c r="G3555" s="53" t="s">
        <v>2274</v>
      </c>
      <c r="H3555" s="55">
        <v>2201.0</v>
      </c>
      <c r="I3555" s="55"/>
      <c r="J3555" s="55" t="s">
        <v>126</v>
      </c>
      <c r="K3555" s="53" t="s">
        <v>80</v>
      </c>
      <c r="L3555" s="53"/>
      <c r="M3555" s="53">
        <v>10.0</v>
      </c>
      <c r="N3555" s="53" t="s">
        <v>52</v>
      </c>
      <c r="O3555" s="25">
        <v>548.354</v>
      </c>
      <c r="P3555" s="25">
        <f>'LISTA DOS ITENS'!$O3555*'LISTA DOS ITENS'!$M3555</f>
        <v>5483.54</v>
      </c>
      <c r="Q3555" s="25">
        <v>548.35</v>
      </c>
      <c r="R3555" s="25">
        <f>'LISTA DOS ITENS'!$Q3555*'LISTA DOS ITENS'!$M3555</f>
        <v>5483.5</v>
      </c>
      <c r="S3555" s="56">
        <f>IF('LISTA DOS ITENS'!$P3555&gt;'LISTA DOS ITENS'!$R3555,'LISTA DOS ITENS'!$P3555,'LISTA DOS ITENS'!$R3555)</f>
        <v>5483.54</v>
      </c>
      <c r="T3555" s="25">
        <v>36.93795194921707</v>
      </c>
      <c r="U3555" s="25">
        <f>'LISTA DOS ITENS'!$T3555*'LISTA DOS ITENS'!$M3555</f>
        <v>369.3795195</v>
      </c>
      <c r="V3555" s="56">
        <f t="array" ref="V3555">INDEX('RESUMO - LOTES E VMA'!$F$3:$F$181,MATCH('LISTA DOS ITENS'!$D3555,'RESUMO - LOTES E VMA'!$A$3:$A$181,0))</f>
        <v>21155.93485</v>
      </c>
      <c r="W3555" s="57">
        <f>'LISTA DOS ITENS'!$U3555/'LISTA DOS ITENS'!$V3555</f>
        <v>0.01745985333</v>
      </c>
      <c r="X3555" s="53" t="s">
        <v>53</v>
      </c>
      <c r="Y3555" s="53" t="s">
        <v>290</v>
      </c>
      <c r="Z3555" s="58" t="str">
        <f>'LISTA DOS ITENS'!$F3555&amp;"-"&amp;'LISTA DOS ITENS'!$H3555&amp;"-"&amp;'LISTA DOS ITENS'!$J3555&amp;"-"&amp;'LISTA DOS ITENS'!$K3555&amp;"-"&amp;'LISTA DOS ITENS'!$I3555</f>
        <v>10874752-2201-0026-IMOB/NAC-</v>
      </c>
      <c r="AA3555" s="59" t="str">
        <f t="array" ref="AA3555">INDEX('RESUMO - LOTES E VMA'!$M$3:$M$181,MATCH('LISTA DOS ITENS'!$D3555,'RESUMO - LOTES E VMA'!$A$3:$A$181,0))</f>
        <v>Para Leilão</v>
      </c>
      <c r="AB3555" s="60">
        <f t="array" ref="AB3555">INDEX('RESUMO - LOTES E VMA'!$J$3:$J$181,MATCH('LISTA DOS ITENS'!$D3555,'RESUMO - LOTES E VMA'!$A$3:$A$181,0))</f>
        <v>0.05872445365</v>
      </c>
      <c r="AC3555" s="29" t="str">
        <f t="array" ref="AC3555">INDEX('RESUMO - LOTES E VMA'!$L$3:$L$181,MATCH('LISTA DOS ITENS'!$D3555,'RESUMO - LOTES E VMA'!$A$3:$A$181,0))</f>
        <v>1% do Valor de Comparação do VMA</v>
      </c>
      <c r="AD3555" s="53" t="str">
        <f>VLOOKUP(Tabela1[[#This Row],[Índice]],[1]Planilha1!$A:$A,1,0)</f>
        <v>#ERROR!</v>
      </c>
    </row>
    <row r="3556" ht="15.75" customHeight="1">
      <c r="A3556" s="52">
        <v>262595.0</v>
      </c>
      <c r="B3556" s="53" t="s">
        <v>70</v>
      </c>
      <c r="C3556" s="53" t="s">
        <v>71</v>
      </c>
      <c r="D3556" s="22">
        <v>207570.0</v>
      </c>
      <c r="E3556" s="53" t="s">
        <v>119</v>
      </c>
      <c r="F3556" s="54">
        <v>1.133635E7</v>
      </c>
      <c r="G3556" s="53" t="s">
        <v>2290</v>
      </c>
      <c r="H3556" s="55">
        <v>2201.0</v>
      </c>
      <c r="I3556" s="55"/>
      <c r="J3556" s="55" t="s">
        <v>126</v>
      </c>
      <c r="K3556" s="53" t="s">
        <v>117</v>
      </c>
      <c r="L3556" s="53"/>
      <c r="M3556" s="53">
        <v>1.0</v>
      </c>
      <c r="N3556" s="53" t="s">
        <v>52</v>
      </c>
      <c r="O3556" s="25">
        <v>356.49</v>
      </c>
      <c r="P3556" s="25">
        <f>'LISTA DOS ITENS'!$O3556*'LISTA DOS ITENS'!$M3556</f>
        <v>356.49</v>
      </c>
      <c r="Q3556" s="25">
        <v>356.49</v>
      </c>
      <c r="R3556" s="25">
        <f>'LISTA DOS ITENS'!$Q3556*'LISTA DOS ITENS'!$M3556</f>
        <v>356.49</v>
      </c>
      <c r="S3556" s="56">
        <f>IF('LISTA DOS ITENS'!$P3556&gt;'LISTA DOS ITENS'!$R3556,'LISTA DOS ITENS'!$P3556,'LISTA DOS ITENS'!$R3556)</f>
        <v>356.49</v>
      </c>
      <c r="T3556" s="25">
        <v>21.763205151379008</v>
      </c>
      <c r="U3556" s="25">
        <f>'LISTA DOS ITENS'!$T3556*'LISTA DOS ITENS'!$M3556</f>
        <v>21.76320515</v>
      </c>
      <c r="V3556" s="56">
        <f t="array" ref="V3556">INDEX('RESUMO - LOTES E VMA'!$F$3:$F$181,MATCH('LISTA DOS ITENS'!$D3556,'RESUMO - LOTES E VMA'!$A$3:$A$181,0))</f>
        <v>21155.93485</v>
      </c>
      <c r="W3556" s="57">
        <f>'LISTA DOS ITENS'!$U3556/'LISTA DOS ITENS'!$V3556</f>
        <v>0.001028704489</v>
      </c>
      <c r="X3556" s="53" t="s">
        <v>53</v>
      </c>
      <c r="Y3556" s="53" t="s">
        <v>290</v>
      </c>
      <c r="Z3556" s="58" t="str">
        <f>'LISTA DOS ITENS'!$F3556&amp;"-"&amp;'LISTA DOS ITENS'!$H3556&amp;"-"&amp;'LISTA DOS ITENS'!$J3556&amp;"-"&amp;'LISTA DOS ITENS'!$K3556&amp;"-"&amp;'LISTA DOS ITENS'!$I3556</f>
        <v>11336350-2201-0026-CONS/IAMN-</v>
      </c>
      <c r="AA3556" s="59" t="str">
        <f t="array" ref="AA3556">INDEX('RESUMO - LOTES E VMA'!$M$3:$M$181,MATCH('LISTA DOS ITENS'!$D3556,'RESUMO - LOTES E VMA'!$A$3:$A$181,0))</f>
        <v>Para Leilão</v>
      </c>
      <c r="AB3556" s="60">
        <f t="array" ref="AB3556">INDEX('RESUMO - LOTES E VMA'!$J$3:$J$181,MATCH('LISTA DOS ITENS'!$D3556,'RESUMO - LOTES E VMA'!$A$3:$A$181,0))</f>
        <v>0.05872445365</v>
      </c>
      <c r="AC3556" s="29" t="str">
        <f t="array" ref="AC3556">INDEX('RESUMO - LOTES E VMA'!$L$3:$L$181,MATCH('LISTA DOS ITENS'!$D3556,'RESUMO - LOTES E VMA'!$A$3:$A$181,0))</f>
        <v>1% do Valor de Comparação do VMA</v>
      </c>
      <c r="AD3556" s="53" t="str">
        <f>VLOOKUP(Tabela1[[#This Row],[Índice]],[1]Planilha1!$A:$A,1,0)</f>
        <v>#ERROR!</v>
      </c>
    </row>
    <row r="3557" ht="15.75" customHeight="1">
      <c r="A3557" s="52">
        <v>262596.0</v>
      </c>
      <c r="B3557" s="53" t="s">
        <v>70</v>
      </c>
      <c r="C3557" s="53" t="s">
        <v>71</v>
      </c>
      <c r="D3557" s="22">
        <v>207570.0</v>
      </c>
      <c r="E3557" s="53" t="s">
        <v>119</v>
      </c>
      <c r="F3557" s="54">
        <v>1.1336353E7</v>
      </c>
      <c r="G3557" s="53" t="s">
        <v>2291</v>
      </c>
      <c r="H3557" s="55">
        <v>2201.0</v>
      </c>
      <c r="I3557" s="55"/>
      <c r="J3557" s="55" t="s">
        <v>126</v>
      </c>
      <c r="K3557" s="53" t="s">
        <v>73</v>
      </c>
      <c r="L3557" s="53"/>
      <c r="M3557" s="53">
        <v>1.0</v>
      </c>
      <c r="N3557" s="53" t="s">
        <v>52</v>
      </c>
      <c r="O3557" s="25">
        <v>1816.56</v>
      </c>
      <c r="P3557" s="25">
        <f>'LISTA DOS ITENS'!$O3557*'LISTA DOS ITENS'!$M3557</f>
        <v>1816.56</v>
      </c>
      <c r="Q3557" s="25">
        <v>1816.56</v>
      </c>
      <c r="R3557" s="25">
        <f>'LISTA DOS ITENS'!$Q3557*'LISTA DOS ITENS'!$M3557</f>
        <v>1816.56</v>
      </c>
      <c r="S3557" s="56">
        <f>IF('LISTA DOS ITENS'!$P3557&gt;'LISTA DOS ITENS'!$R3557,'LISTA DOS ITENS'!$P3557,'LISTA DOS ITENS'!$R3557)</f>
        <v>1816.56</v>
      </c>
      <c r="T3557" s="25">
        <v>110.8983925209376</v>
      </c>
      <c r="U3557" s="25">
        <f>'LISTA DOS ITENS'!$T3557*'LISTA DOS ITENS'!$M3557</f>
        <v>110.8983925</v>
      </c>
      <c r="V3557" s="56">
        <f t="array" ref="V3557">INDEX('RESUMO - LOTES E VMA'!$F$3:$F$181,MATCH('LISTA DOS ITENS'!$D3557,'RESUMO - LOTES E VMA'!$A$3:$A$181,0))</f>
        <v>21155.93485</v>
      </c>
      <c r="W3557" s="57">
        <f>'LISTA DOS ITENS'!$U3557/'LISTA DOS ITENS'!$V3557</f>
        <v>0.005241951883</v>
      </c>
      <c r="X3557" s="53" t="s">
        <v>53</v>
      </c>
      <c r="Y3557" s="53" t="s">
        <v>290</v>
      </c>
      <c r="Z3557" s="58" t="str">
        <f>'LISTA DOS ITENS'!$F3557&amp;"-"&amp;'LISTA DOS ITENS'!$H3557&amp;"-"&amp;'LISTA DOS ITENS'!$J3557&amp;"-"&amp;'LISTA DOS ITENS'!$K3557&amp;"-"&amp;'LISTA DOS ITENS'!$I3557</f>
        <v>11336353-2201-0026-CONS/NAC-</v>
      </c>
      <c r="AA3557" s="59" t="str">
        <f t="array" ref="AA3557">INDEX('RESUMO - LOTES E VMA'!$M$3:$M$181,MATCH('LISTA DOS ITENS'!$D3557,'RESUMO - LOTES E VMA'!$A$3:$A$181,0))</f>
        <v>Para Leilão</v>
      </c>
      <c r="AB3557" s="60">
        <f t="array" ref="AB3557">INDEX('RESUMO - LOTES E VMA'!$J$3:$J$181,MATCH('LISTA DOS ITENS'!$D3557,'RESUMO - LOTES E VMA'!$A$3:$A$181,0))</f>
        <v>0.05872445365</v>
      </c>
      <c r="AC3557" s="29" t="str">
        <f t="array" ref="AC3557">INDEX('RESUMO - LOTES E VMA'!$L$3:$L$181,MATCH('LISTA DOS ITENS'!$D3557,'RESUMO - LOTES E VMA'!$A$3:$A$181,0))</f>
        <v>1% do Valor de Comparação do VMA</v>
      </c>
      <c r="AD3557" s="53" t="str">
        <f>VLOOKUP(Tabela1[[#This Row],[Índice]],[1]Planilha1!$A:$A,1,0)</f>
        <v>#ERROR!</v>
      </c>
    </row>
    <row r="3558" ht="15.75" customHeight="1">
      <c r="A3558" s="52">
        <v>262597.0</v>
      </c>
      <c r="B3558" s="53" t="s">
        <v>70</v>
      </c>
      <c r="C3558" s="53" t="s">
        <v>71</v>
      </c>
      <c r="D3558" s="22">
        <v>207570.0</v>
      </c>
      <c r="E3558" s="53" t="s">
        <v>119</v>
      </c>
      <c r="F3558" s="54">
        <v>1.0003326E7</v>
      </c>
      <c r="G3558" s="53" t="s">
        <v>2240</v>
      </c>
      <c r="H3558" s="55">
        <v>2101.0</v>
      </c>
      <c r="I3558" s="55"/>
      <c r="J3558" s="55" t="s">
        <v>121</v>
      </c>
      <c r="K3558" s="53" t="s">
        <v>73</v>
      </c>
      <c r="L3558" s="53"/>
      <c r="M3558" s="53">
        <v>1.0</v>
      </c>
      <c r="N3558" s="53" t="s">
        <v>52</v>
      </c>
      <c r="O3558" s="25">
        <v>113.16</v>
      </c>
      <c r="P3558" s="25">
        <f>'LISTA DOS ITENS'!$O3558*'LISTA DOS ITENS'!$M3558</f>
        <v>113.16</v>
      </c>
      <c r="Q3558" s="25">
        <v>503.23</v>
      </c>
      <c r="R3558" s="25">
        <f>'LISTA DOS ITENS'!$Q3558*'LISTA DOS ITENS'!$M3558</f>
        <v>503.23</v>
      </c>
      <c r="S3558" s="56">
        <f>IF('LISTA DOS ITENS'!$P3558&gt;'LISTA DOS ITENS'!$R3558,'LISTA DOS ITENS'!$P3558,'LISTA DOS ITENS'!$R3558)</f>
        <v>503.23</v>
      </c>
      <c r="T3558" s="25">
        <v>30.72147249103329</v>
      </c>
      <c r="U3558" s="25">
        <f>'LISTA DOS ITENS'!$T3558*'LISTA DOS ITENS'!$M3558</f>
        <v>30.72147249</v>
      </c>
      <c r="V3558" s="56">
        <f t="array" ref="V3558">INDEX('RESUMO - LOTES E VMA'!$F$3:$F$181,MATCH('LISTA DOS ITENS'!$D3558,'RESUMO - LOTES E VMA'!$A$3:$A$181,0))</f>
        <v>21155.93485</v>
      </c>
      <c r="W3558" s="57">
        <f>'LISTA DOS ITENS'!$U3558/'LISTA DOS ITENS'!$V3558</f>
        <v>0.001452144408</v>
      </c>
      <c r="X3558" s="53" t="s">
        <v>53</v>
      </c>
      <c r="Y3558" s="53" t="s">
        <v>290</v>
      </c>
      <c r="Z3558" s="58" t="str">
        <f>'LISTA DOS ITENS'!$F3558&amp;"-"&amp;'LISTA DOS ITENS'!$H3558&amp;"-"&amp;'LISTA DOS ITENS'!$J3558&amp;"-"&amp;'LISTA DOS ITENS'!$K3558&amp;"-"&amp;'LISTA DOS ITENS'!$I3558</f>
        <v>10003326-2101-A026-CONS/NAC-</v>
      </c>
      <c r="AA3558" s="59" t="str">
        <f t="array" ref="AA3558">INDEX('RESUMO - LOTES E VMA'!$M$3:$M$181,MATCH('LISTA DOS ITENS'!$D3558,'RESUMO - LOTES E VMA'!$A$3:$A$181,0))</f>
        <v>Para Leilão</v>
      </c>
      <c r="AB3558" s="60">
        <f t="array" ref="AB3558">INDEX('RESUMO - LOTES E VMA'!$J$3:$J$181,MATCH('LISTA DOS ITENS'!$D3558,'RESUMO - LOTES E VMA'!$A$3:$A$181,0))</f>
        <v>0.05872445365</v>
      </c>
      <c r="AC3558" s="29" t="str">
        <f t="array" ref="AC3558">INDEX('RESUMO - LOTES E VMA'!$L$3:$L$181,MATCH('LISTA DOS ITENS'!$D3558,'RESUMO - LOTES E VMA'!$A$3:$A$181,0))</f>
        <v>1% do Valor de Comparação do VMA</v>
      </c>
      <c r="AD3558" s="53" t="str">
        <f>VLOOKUP(Tabela1[[#This Row],[Índice]],[1]Planilha1!$A:$A,1,0)</f>
        <v>#ERROR!</v>
      </c>
    </row>
    <row r="3559" ht="15.75" customHeight="1">
      <c r="A3559" s="52">
        <v>262598.0</v>
      </c>
      <c r="B3559" s="53" t="s">
        <v>70</v>
      </c>
      <c r="C3559" s="53" t="s">
        <v>71</v>
      </c>
      <c r="D3559" s="22">
        <v>207570.0</v>
      </c>
      <c r="E3559" s="53" t="s">
        <v>119</v>
      </c>
      <c r="F3559" s="54">
        <v>1.0003366E7</v>
      </c>
      <c r="G3559" s="53" t="s">
        <v>2292</v>
      </c>
      <c r="H3559" s="55">
        <v>2101.0</v>
      </c>
      <c r="I3559" s="55"/>
      <c r="J3559" s="55" t="s">
        <v>121</v>
      </c>
      <c r="K3559" s="53" t="s">
        <v>51</v>
      </c>
      <c r="L3559" s="53"/>
      <c r="M3559" s="53">
        <v>2.0</v>
      </c>
      <c r="N3559" s="53" t="s">
        <v>52</v>
      </c>
      <c r="O3559" s="25">
        <v>0.01</v>
      </c>
      <c r="P3559" s="25">
        <f>'LISTA DOS ITENS'!$O3559*'LISTA DOS ITENS'!$M3559</f>
        <v>0.02</v>
      </c>
      <c r="Q3559" s="25">
        <v>262.27</v>
      </c>
      <c r="R3559" s="25">
        <f>'LISTA DOS ITENS'!$Q3559*'LISTA DOS ITENS'!$M3559</f>
        <v>524.54</v>
      </c>
      <c r="S3559" s="56">
        <f>IF('LISTA DOS ITENS'!$P3559&gt;'LISTA DOS ITENS'!$R3559,'LISTA DOS ITENS'!$P3559,'LISTA DOS ITENS'!$R3559)</f>
        <v>524.54</v>
      </c>
      <c r="T3559" s="25">
        <v>16.011208771780897</v>
      </c>
      <c r="U3559" s="25">
        <f>'LISTA DOS ITENS'!$T3559*'LISTA DOS ITENS'!$M3559</f>
        <v>32.02241754</v>
      </c>
      <c r="V3559" s="56">
        <f t="array" ref="V3559">INDEX('RESUMO - LOTES E VMA'!$F$3:$F$181,MATCH('LISTA DOS ITENS'!$D3559,'RESUMO - LOTES E VMA'!$A$3:$A$181,0))</f>
        <v>21155.93485</v>
      </c>
      <c r="W3559" s="57">
        <f>'LISTA DOS ITENS'!$U3559/'LISTA DOS ITENS'!$V3559</f>
        <v>0.001513637557</v>
      </c>
      <c r="X3559" s="53" t="s">
        <v>53</v>
      </c>
      <c r="Y3559" s="53" t="s">
        <v>290</v>
      </c>
      <c r="Z3559" s="58" t="str">
        <f>'LISTA DOS ITENS'!$F3559&amp;"-"&amp;'LISTA DOS ITENS'!$H3559&amp;"-"&amp;'LISTA DOS ITENS'!$J3559&amp;"-"&amp;'LISTA DOS ITENS'!$K3559&amp;"-"&amp;'LISTA DOS ITENS'!$I3559</f>
        <v>10003366-2101-A026-A RECUPER-</v>
      </c>
      <c r="AA3559" s="59" t="str">
        <f t="array" ref="AA3559">INDEX('RESUMO - LOTES E VMA'!$M$3:$M$181,MATCH('LISTA DOS ITENS'!$D3559,'RESUMO - LOTES E VMA'!$A$3:$A$181,0))</f>
        <v>Para Leilão</v>
      </c>
      <c r="AB3559" s="60">
        <f t="array" ref="AB3559">INDEX('RESUMO - LOTES E VMA'!$J$3:$J$181,MATCH('LISTA DOS ITENS'!$D3559,'RESUMO - LOTES E VMA'!$A$3:$A$181,0))</f>
        <v>0.05872445365</v>
      </c>
      <c r="AC3559" s="29" t="str">
        <f t="array" ref="AC3559">INDEX('RESUMO - LOTES E VMA'!$L$3:$L$181,MATCH('LISTA DOS ITENS'!$D3559,'RESUMO - LOTES E VMA'!$A$3:$A$181,0))</f>
        <v>1% do Valor de Comparação do VMA</v>
      </c>
      <c r="AD3559" s="53" t="str">
        <f>VLOOKUP(Tabela1[[#This Row],[Índice]],[1]Planilha1!$A:$A,1,0)</f>
        <v>#ERROR!</v>
      </c>
    </row>
    <row r="3560" ht="15.75" customHeight="1">
      <c r="A3560" s="52">
        <v>262599.0</v>
      </c>
      <c r="B3560" s="53" t="s">
        <v>70</v>
      </c>
      <c r="C3560" s="53" t="s">
        <v>71</v>
      </c>
      <c r="D3560" s="22">
        <v>207570.0</v>
      </c>
      <c r="E3560" s="53" t="s">
        <v>119</v>
      </c>
      <c r="F3560" s="54">
        <v>1.0148388E7</v>
      </c>
      <c r="G3560" s="53" t="s">
        <v>2293</v>
      </c>
      <c r="H3560" s="55">
        <v>2101.0</v>
      </c>
      <c r="I3560" s="55" t="s">
        <v>81</v>
      </c>
      <c r="J3560" s="55" t="s">
        <v>121</v>
      </c>
      <c r="K3560" s="53" t="s">
        <v>73</v>
      </c>
      <c r="L3560" s="53"/>
      <c r="M3560" s="53">
        <v>10.0</v>
      </c>
      <c r="N3560" s="53" t="s">
        <v>52</v>
      </c>
      <c r="O3560" s="25">
        <v>91.7309090909091</v>
      </c>
      <c r="P3560" s="25">
        <f>'LISTA DOS ITENS'!$O3560*'LISTA DOS ITENS'!$M3560</f>
        <v>917.3090909</v>
      </c>
      <c r="Q3560" s="25">
        <v>103.69</v>
      </c>
      <c r="R3560" s="25">
        <f>'LISTA DOS ITENS'!$Q3560*'LISTA DOS ITENS'!$M3560</f>
        <v>1036.9</v>
      </c>
      <c r="S3560" s="56">
        <f>IF('LISTA DOS ITENS'!$P3560&gt;'LISTA DOS ITENS'!$R3560,'LISTA DOS ITENS'!$P3560,'LISTA DOS ITENS'!$R3560)</f>
        <v>1036.9</v>
      </c>
      <c r="T3560" s="25">
        <v>6.330126348976098</v>
      </c>
      <c r="U3560" s="25">
        <f>'LISTA DOS ITENS'!$T3560*'LISTA DOS ITENS'!$M3560</f>
        <v>63.30126349</v>
      </c>
      <c r="V3560" s="56">
        <f t="array" ref="V3560">INDEX('RESUMO - LOTES E VMA'!$F$3:$F$181,MATCH('LISTA DOS ITENS'!$D3560,'RESUMO - LOTES E VMA'!$A$3:$A$181,0))</f>
        <v>21155.93485</v>
      </c>
      <c r="W3560" s="57">
        <f>'LISTA DOS ITENS'!$U3560/'LISTA DOS ITENS'!$V3560</f>
        <v>0.002992127927</v>
      </c>
      <c r="X3560" s="53" t="s">
        <v>53</v>
      </c>
      <c r="Y3560" s="53" t="s">
        <v>290</v>
      </c>
      <c r="Z3560" s="58" t="str">
        <f>'LISTA DOS ITENS'!$F3560&amp;"-"&amp;'LISTA DOS ITENS'!$H3560&amp;"-"&amp;'LISTA DOS ITENS'!$J3560&amp;"-"&amp;'LISTA DOS ITENS'!$K3560&amp;"-"&amp;'LISTA DOS ITENS'!$I3560</f>
        <v>10148388-2101-A026-CONS/NAC-ED-1000-01.01</v>
      </c>
      <c r="AA3560" s="59" t="str">
        <f t="array" ref="AA3560">INDEX('RESUMO - LOTES E VMA'!$M$3:$M$181,MATCH('LISTA DOS ITENS'!$D3560,'RESUMO - LOTES E VMA'!$A$3:$A$181,0))</f>
        <v>Para Leilão</v>
      </c>
      <c r="AB3560" s="60">
        <f t="array" ref="AB3560">INDEX('RESUMO - LOTES E VMA'!$J$3:$J$181,MATCH('LISTA DOS ITENS'!$D3560,'RESUMO - LOTES E VMA'!$A$3:$A$181,0))</f>
        <v>0.05872445365</v>
      </c>
      <c r="AC3560" s="29" t="str">
        <f t="array" ref="AC3560">INDEX('RESUMO - LOTES E VMA'!$L$3:$L$181,MATCH('LISTA DOS ITENS'!$D3560,'RESUMO - LOTES E VMA'!$A$3:$A$181,0))</f>
        <v>1% do Valor de Comparação do VMA</v>
      </c>
      <c r="AD3560" s="53" t="str">
        <f>VLOOKUP(Tabela1[[#This Row],[Índice]],[1]Planilha1!$A:$A,1,0)</f>
        <v>#ERROR!</v>
      </c>
    </row>
    <row r="3561" ht="15.75" customHeight="1">
      <c r="A3561" s="52">
        <v>262600.0</v>
      </c>
      <c r="B3561" s="53" t="s">
        <v>70</v>
      </c>
      <c r="C3561" s="53" t="s">
        <v>71</v>
      </c>
      <c r="D3561" s="22">
        <v>207570.0</v>
      </c>
      <c r="E3561" s="53" t="s">
        <v>119</v>
      </c>
      <c r="F3561" s="54">
        <v>1.0148388E7</v>
      </c>
      <c r="G3561" s="53" t="s">
        <v>2293</v>
      </c>
      <c r="H3561" s="55">
        <v>2101.0</v>
      </c>
      <c r="I3561" s="55"/>
      <c r="J3561" s="55" t="s">
        <v>121</v>
      </c>
      <c r="K3561" s="53" t="s">
        <v>73</v>
      </c>
      <c r="L3561" s="53"/>
      <c r="M3561" s="53">
        <v>1.0</v>
      </c>
      <c r="N3561" s="53" t="s">
        <v>52</v>
      </c>
      <c r="O3561" s="25">
        <v>103.69</v>
      </c>
      <c r="P3561" s="25">
        <f>'LISTA DOS ITENS'!$O3561*'LISTA DOS ITENS'!$M3561</f>
        <v>103.69</v>
      </c>
      <c r="Q3561" s="25">
        <v>103.69</v>
      </c>
      <c r="R3561" s="25">
        <f>'LISTA DOS ITENS'!$Q3561*'LISTA DOS ITENS'!$M3561</f>
        <v>103.69</v>
      </c>
      <c r="S3561" s="56">
        <f>IF('LISTA DOS ITENS'!$P3561&gt;'LISTA DOS ITENS'!$R3561,'LISTA DOS ITENS'!$P3561,'LISTA DOS ITENS'!$R3561)</f>
        <v>103.69</v>
      </c>
      <c r="T3561" s="25">
        <v>6.330126348976098</v>
      </c>
      <c r="U3561" s="25">
        <f>'LISTA DOS ITENS'!$T3561*'LISTA DOS ITENS'!$M3561</f>
        <v>6.330126349</v>
      </c>
      <c r="V3561" s="56">
        <f t="array" ref="V3561">INDEX('RESUMO - LOTES E VMA'!$F$3:$F$181,MATCH('LISTA DOS ITENS'!$D3561,'RESUMO - LOTES E VMA'!$A$3:$A$181,0))</f>
        <v>21155.93485</v>
      </c>
      <c r="W3561" s="57">
        <f>'LISTA DOS ITENS'!$U3561/'LISTA DOS ITENS'!$V3561</f>
        <v>0.0002992127927</v>
      </c>
      <c r="X3561" s="53" t="s">
        <v>53</v>
      </c>
      <c r="Y3561" s="53" t="s">
        <v>290</v>
      </c>
      <c r="Z3561" s="58" t="str">
        <f>'LISTA DOS ITENS'!$F3561&amp;"-"&amp;'LISTA DOS ITENS'!$H3561&amp;"-"&amp;'LISTA DOS ITENS'!$J3561&amp;"-"&amp;'LISTA DOS ITENS'!$K3561&amp;"-"&amp;'LISTA DOS ITENS'!$I3561</f>
        <v>10148388-2101-A026-CONS/NAC-</v>
      </c>
      <c r="AA3561" s="59" t="str">
        <f t="array" ref="AA3561">INDEX('RESUMO - LOTES E VMA'!$M$3:$M$181,MATCH('LISTA DOS ITENS'!$D3561,'RESUMO - LOTES E VMA'!$A$3:$A$181,0))</f>
        <v>Para Leilão</v>
      </c>
      <c r="AB3561" s="60">
        <f t="array" ref="AB3561">INDEX('RESUMO - LOTES E VMA'!$J$3:$J$181,MATCH('LISTA DOS ITENS'!$D3561,'RESUMO - LOTES E VMA'!$A$3:$A$181,0))</f>
        <v>0.05872445365</v>
      </c>
      <c r="AC3561" s="29" t="str">
        <f t="array" ref="AC3561">INDEX('RESUMO - LOTES E VMA'!$L$3:$L$181,MATCH('LISTA DOS ITENS'!$D3561,'RESUMO - LOTES E VMA'!$A$3:$A$181,0))</f>
        <v>1% do Valor de Comparação do VMA</v>
      </c>
      <c r="AD3561" s="53" t="str">
        <f>VLOOKUP(Tabela1[[#This Row],[Índice]],[1]Planilha1!$A:$A,1,0)</f>
        <v>#ERROR!</v>
      </c>
    </row>
    <row r="3562" ht="15.75" customHeight="1">
      <c r="A3562" s="52">
        <v>262601.0</v>
      </c>
      <c r="B3562" s="53" t="s">
        <v>70</v>
      </c>
      <c r="C3562" s="53" t="s">
        <v>71</v>
      </c>
      <c r="D3562" s="22">
        <v>207570.0</v>
      </c>
      <c r="E3562" s="53" t="s">
        <v>119</v>
      </c>
      <c r="F3562" s="54">
        <v>1.0169015E7</v>
      </c>
      <c r="G3562" s="53" t="s">
        <v>2294</v>
      </c>
      <c r="H3562" s="55">
        <v>2101.0</v>
      </c>
      <c r="I3562" s="55" t="s">
        <v>1758</v>
      </c>
      <c r="J3562" s="55" t="s">
        <v>121</v>
      </c>
      <c r="K3562" s="53" t="s">
        <v>73</v>
      </c>
      <c r="L3562" s="53"/>
      <c r="M3562" s="53">
        <v>5.0</v>
      </c>
      <c r="N3562" s="53" t="s">
        <v>52</v>
      </c>
      <c r="O3562" s="25">
        <v>53.0</v>
      </c>
      <c r="P3562" s="25">
        <f>'LISTA DOS ITENS'!$O3562*'LISTA DOS ITENS'!$M3562</f>
        <v>265</v>
      </c>
      <c r="Q3562" s="25">
        <v>53.0</v>
      </c>
      <c r="R3562" s="25">
        <f>'LISTA DOS ITENS'!$Q3562*'LISTA DOS ITENS'!$M3562</f>
        <v>265</v>
      </c>
      <c r="S3562" s="56">
        <f>IF('LISTA DOS ITENS'!$P3562&gt;'LISTA DOS ITENS'!$R3562,'LISTA DOS ITENS'!$P3562,'LISTA DOS ITENS'!$R3562)</f>
        <v>265</v>
      </c>
      <c r="T3562" s="25">
        <v>3.2355742742379516</v>
      </c>
      <c r="U3562" s="25">
        <f>'LISTA DOS ITENS'!$T3562*'LISTA DOS ITENS'!$M3562</f>
        <v>16.17787137</v>
      </c>
      <c r="V3562" s="56">
        <f t="array" ref="V3562">INDEX('RESUMO - LOTES E VMA'!$F$3:$F$181,MATCH('LISTA DOS ITENS'!$D3562,'RESUMO - LOTES E VMA'!$A$3:$A$181,0))</f>
        <v>21155.93485</v>
      </c>
      <c r="W3562" s="57">
        <f>'LISTA DOS ITENS'!$U3562/'LISTA DOS ITENS'!$V3562</f>
        <v>0.0007646965963</v>
      </c>
      <c r="X3562" s="53" t="s">
        <v>53</v>
      </c>
      <c r="Y3562" s="53" t="s">
        <v>290</v>
      </c>
      <c r="Z3562" s="58" t="str">
        <f>'LISTA DOS ITENS'!$F3562&amp;"-"&amp;'LISTA DOS ITENS'!$H3562&amp;"-"&amp;'LISTA DOS ITENS'!$J3562&amp;"-"&amp;'LISTA DOS ITENS'!$K3562&amp;"-"&amp;'LISTA DOS ITENS'!$I3562</f>
        <v>10169015-2101-A026-CONS/NAC-PV-3542-18-002-5</v>
      </c>
      <c r="AA3562" s="59" t="str">
        <f t="array" ref="AA3562">INDEX('RESUMO - LOTES E VMA'!$M$3:$M$181,MATCH('LISTA DOS ITENS'!$D3562,'RESUMO - LOTES E VMA'!$A$3:$A$181,0))</f>
        <v>Para Leilão</v>
      </c>
      <c r="AB3562" s="60">
        <f t="array" ref="AB3562">INDEX('RESUMO - LOTES E VMA'!$J$3:$J$181,MATCH('LISTA DOS ITENS'!$D3562,'RESUMO - LOTES E VMA'!$A$3:$A$181,0))</f>
        <v>0.05872445365</v>
      </c>
      <c r="AC3562" s="29" t="str">
        <f t="array" ref="AC3562">INDEX('RESUMO - LOTES E VMA'!$L$3:$L$181,MATCH('LISTA DOS ITENS'!$D3562,'RESUMO - LOTES E VMA'!$A$3:$A$181,0))</f>
        <v>1% do Valor de Comparação do VMA</v>
      </c>
      <c r="AD3562" s="53" t="str">
        <f>VLOOKUP(Tabela1[[#This Row],[Índice]],[1]Planilha1!$A:$A,1,0)</f>
        <v>#ERROR!</v>
      </c>
    </row>
    <row r="3563" ht="15.75" customHeight="1">
      <c r="A3563" s="52">
        <v>262602.0</v>
      </c>
      <c r="B3563" s="53" t="s">
        <v>70</v>
      </c>
      <c r="C3563" s="53" t="s">
        <v>71</v>
      </c>
      <c r="D3563" s="22">
        <v>207570.0</v>
      </c>
      <c r="E3563" s="53" t="s">
        <v>119</v>
      </c>
      <c r="F3563" s="54">
        <v>1.0180165E7</v>
      </c>
      <c r="G3563" s="53" t="s">
        <v>2286</v>
      </c>
      <c r="H3563" s="55">
        <v>2101.0</v>
      </c>
      <c r="I3563" s="55" t="s">
        <v>81</v>
      </c>
      <c r="J3563" s="55" t="s">
        <v>121</v>
      </c>
      <c r="K3563" s="53" t="s">
        <v>73</v>
      </c>
      <c r="L3563" s="53"/>
      <c r="M3563" s="53">
        <v>2.0</v>
      </c>
      <c r="N3563" s="53" t="s">
        <v>52</v>
      </c>
      <c r="O3563" s="25">
        <v>146.645</v>
      </c>
      <c r="P3563" s="25">
        <f>'LISTA DOS ITENS'!$O3563*'LISTA DOS ITENS'!$M3563</f>
        <v>293.29</v>
      </c>
      <c r="Q3563" s="25">
        <v>146.65</v>
      </c>
      <c r="R3563" s="25">
        <f>'LISTA DOS ITENS'!$Q3563*'LISTA DOS ITENS'!$M3563</f>
        <v>293.3</v>
      </c>
      <c r="S3563" s="56">
        <f>IF('LISTA DOS ITENS'!$P3563&gt;'LISTA DOS ITENS'!$R3563,'LISTA DOS ITENS'!$P3563,'LISTA DOS ITENS'!$R3563)</f>
        <v>293.3</v>
      </c>
      <c r="T3563" s="25">
        <v>8.9527729682452</v>
      </c>
      <c r="U3563" s="25">
        <f>'LISTA DOS ITENS'!$T3563*'LISTA DOS ITENS'!$M3563</f>
        <v>17.90554594</v>
      </c>
      <c r="V3563" s="56">
        <f t="array" ref="V3563">INDEX('RESUMO - LOTES E VMA'!$F$3:$F$181,MATCH('LISTA DOS ITENS'!$D3563,'RESUMO - LOTES E VMA'!$A$3:$A$181,0))</f>
        <v>21155.93485</v>
      </c>
      <c r="W3563" s="57">
        <f>'LISTA DOS ITENS'!$U3563/'LISTA DOS ITENS'!$V3563</f>
        <v>0.0008463604215</v>
      </c>
      <c r="X3563" s="53" t="s">
        <v>53</v>
      </c>
      <c r="Y3563" s="53" t="s">
        <v>290</v>
      </c>
      <c r="Z3563" s="58" t="str">
        <f>'LISTA DOS ITENS'!$F3563&amp;"-"&amp;'LISTA DOS ITENS'!$H3563&amp;"-"&amp;'LISTA DOS ITENS'!$J3563&amp;"-"&amp;'LISTA DOS ITENS'!$K3563&amp;"-"&amp;'LISTA DOS ITENS'!$I3563</f>
        <v>10180165-2101-A026-CONS/NAC-ED-1000-01.01</v>
      </c>
      <c r="AA3563" s="59" t="str">
        <f t="array" ref="AA3563">INDEX('RESUMO - LOTES E VMA'!$M$3:$M$181,MATCH('LISTA DOS ITENS'!$D3563,'RESUMO - LOTES E VMA'!$A$3:$A$181,0))</f>
        <v>Para Leilão</v>
      </c>
      <c r="AB3563" s="60">
        <f t="array" ref="AB3563">INDEX('RESUMO - LOTES E VMA'!$J$3:$J$181,MATCH('LISTA DOS ITENS'!$D3563,'RESUMO - LOTES E VMA'!$A$3:$A$181,0))</f>
        <v>0.05872445365</v>
      </c>
      <c r="AC3563" s="29" t="str">
        <f t="array" ref="AC3563">INDEX('RESUMO - LOTES E VMA'!$L$3:$L$181,MATCH('LISTA DOS ITENS'!$D3563,'RESUMO - LOTES E VMA'!$A$3:$A$181,0))</f>
        <v>1% do Valor de Comparação do VMA</v>
      </c>
      <c r="AD3563" s="53" t="str">
        <f>VLOOKUP(Tabela1[[#This Row],[Índice]],[1]Planilha1!$A:$A,1,0)</f>
        <v>#ERROR!</v>
      </c>
    </row>
    <row r="3564" ht="15.75" customHeight="1">
      <c r="A3564" s="52">
        <v>262603.0</v>
      </c>
      <c r="B3564" s="53" t="s">
        <v>70</v>
      </c>
      <c r="C3564" s="53" t="s">
        <v>71</v>
      </c>
      <c r="D3564" s="22">
        <v>207570.0</v>
      </c>
      <c r="E3564" s="53" t="s">
        <v>119</v>
      </c>
      <c r="F3564" s="54">
        <v>1.0180165E7</v>
      </c>
      <c r="G3564" s="53" t="s">
        <v>2286</v>
      </c>
      <c r="H3564" s="55">
        <v>2101.0</v>
      </c>
      <c r="I3564" s="55" t="s">
        <v>130</v>
      </c>
      <c r="J3564" s="55" t="s">
        <v>121</v>
      </c>
      <c r="K3564" s="53" t="s">
        <v>73</v>
      </c>
      <c r="L3564" s="53"/>
      <c r="M3564" s="53">
        <v>2.0</v>
      </c>
      <c r="N3564" s="53" t="s">
        <v>52</v>
      </c>
      <c r="O3564" s="25">
        <v>151.745</v>
      </c>
      <c r="P3564" s="25">
        <f>'LISTA DOS ITENS'!$O3564*'LISTA DOS ITENS'!$M3564</f>
        <v>303.49</v>
      </c>
      <c r="Q3564" s="25">
        <v>146.65</v>
      </c>
      <c r="R3564" s="25">
        <f>'LISTA DOS ITENS'!$Q3564*'LISTA DOS ITENS'!$M3564</f>
        <v>293.3</v>
      </c>
      <c r="S3564" s="56">
        <f>IF('LISTA DOS ITENS'!$P3564&gt;'LISTA DOS ITENS'!$R3564,'LISTA DOS ITENS'!$P3564,'LISTA DOS ITENS'!$R3564)</f>
        <v>303.49</v>
      </c>
      <c r="T3564" s="25">
        <v>8.9527729682452</v>
      </c>
      <c r="U3564" s="25">
        <f>'LISTA DOS ITENS'!$T3564*'LISTA DOS ITENS'!$M3564</f>
        <v>17.90554594</v>
      </c>
      <c r="V3564" s="56">
        <f t="array" ref="V3564">INDEX('RESUMO - LOTES E VMA'!$F$3:$F$181,MATCH('LISTA DOS ITENS'!$D3564,'RESUMO - LOTES E VMA'!$A$3:$A$181,0))</f>
        <v>21155.93485</v>
      </c>
      <c r="W3564" s="57">
        <f>'LISTA DOS ITENS'!$U3564/'LISTA DOS ITENS'!$V3564</f>
        <v>0.0008463604215</v>
      </c>
      <c r="X3564" s="53" t="s">
        <v>53</v>
      </c>
      <c r="Y3564" s="53" t="s">
        <v>290</v>
      </c>
      <c r="Z3564" s="58" t="str">
        <f>'LISTA DOS ITENS'!$F3564&amp;"-"&amp;'LISTA DOS ITENS'!$H3564&amp;"-"&amp;'LISTA DOS ITENS'!$J3564&amp;"-"&amp;'LISTA DOS ITENS'!$K3564&amp;"-"&amp;'LISTA DOS ITENS'!$I3564</f>
        <v>10180165-2101-A026-CONS/NAC-ED-1000-01.02</v>
      </c>
      <c r="AA3564" s="59" t="str">
        <f t="array" ref="AA3564">INDEX('RESUMO - LOTES E VMA'!$M$3:$M$181,MATCH('LISTA DOS ITENS'!$D3564,'RESUMO - LOTES E VMA'!$A$3:$A$181,0))</f>
        <v>Para Leilão</v>
      </c>
      <c r="AB3564" s="60">
        <f t="array" ref="AB3564">INDEX('RESUMO - LOTES E VMA'!$J$3:$J$181,MATCH('LISTA DOS ITENS'!$D3564,'RESUMO - LOTES E VMA'!$A$3:$A$181,0))</f>
        <v>0.05872445365</v>
      </c>
      <c r="AC3564" s="29" t="str">
        <f t="array" ref="AC3564">INDEX('RESUMO - LOTES E VMA'!$L$3:$L$181,MATCH('LISTA DOS ITENS'!$D3564,'RESUMO - LOTES E VMA'!$A$3:$A$181,0))</f>
        <v>1% do Valor de Comparação do VMA</v>
      </c>
      <c r="AD3564" s="53" t="str">
        <f>VLOOKUP(Tabela1[[#This Row],[Índice]],[1]Planilha1!$A:$A,1,0)</f>
        <v>#ERROR!</v>
      </c>
    </row>
    <row r="3565" ht="15.75" customHeight="1">
      <c r="A3565" s="52">
        <v>262604.0</v>
      </c>
      <c r="B3565" s="53" t="s">
        <v>70</v>
      </c>
      <c r="C3565" s="53" t="s">
        <v>71</v>
      </c>
      <c r="D3565" s="22">
        <v>207570.0</v>
      </c>
      <c r="E3565" s="53" t="s">
        <v>119</v>
      </c>
      <c r="F3565" s="54">
        <v>1.0196477E7</v>
      </c>
      <c r="G3565" s="53" t="s">
        <v>2295</v>
      </c>
      <c r="H3565" s="55">
        <v>2101.0</v>
      </c>
      <c r="I3565" s="55"/>
      <c r="J3565" s="55" t="s">
        <v>121</v>
      </c>
      <c r="K3565" s="53" t="s">
        <v>73</v>
      </c>
      <c r="L3565" s="53"/>
      <c r="M3565" s="53">
        <v>7.0</v>
      </c>
      <c r="N3565" s="53" t="s">
        <v>52</v>
      </c>
      <c r="O3565" s="25">
        <v>178.0</v>
      </c>
      <c r="P3565" s="25">
        <f>'LISTA DOS ITENS'!$O3565*'LISTA DOS ITENS'!$M3565</f>
        <v>1246</v>
      </c>
      <c r="Q3565" s="25">
        <v>178.0</v>
      </c>
      <c r="R3565" s="25">
        <f>'LISTA DOS ITENS'!$Q3565*'LISTA DOS ITENS'!$M3565</f>
        <v>1246</v>
      </c>
      <c r="S3565" s="56">
        <f>IF('LISTA DOS ITENS'!$P3565&gt;'LISTA DOS ITENS'!$R3565,'LISTA DOS ITENS'!$P3565,'LISTA DOS ITENS'!$R3565)</f>
        <v>1246</v>
      </c>
      <c r="T3565" s="25">
        <v>10.866645675742554</v>
      </c>
      <c r="U3565" s="25">
        <f>'LISTA DOS ITENS'!$T3565*'LISTA DOS ITENS'!$M3565</f>
        <v>76.06651973</v>
      </c>
      <c r="V3565" s="56">
        <f t="array" ref="V3565">INDEX('RESUMO - LOTES E VMA'!$F$3:$F$181,MATCH('LISTA DOS ITENS'!$D3565,'RESUMO - LOTES E VMA'!$A$3:$A$181,0))</f>
        <v>21155.93485</v>
      </c>
      <c r="W3565" s="57">
        <f>'LISTA DOS ITENS'!$U3565/'LISTA DOS ITENS'!$V3565</f>
        <v>0.003595516826</v>
      </c>
      <c r="X3565" s="53" t="s">
        <v>53</v>
      </c>
      <c r="Y3565" s="53" t="s">
        <v>290</v>
      </c>
      <c r="Z3565" s="58" t="str">
        <f>'LISTA DOS ITENS'!$F3565&amp;"-"&amp;'LISTA DOS ITENS'!$H3565&amp;"-"&amp;'LISTA DOS ITENS'!$J3565&amp;"-"&amp;'LISTA DOS ITENS'!$K3565&amp;"-"&amp;'LISTA DOS ITENS'!$I3565</f>
        <v>10196477-2101-A026-CONS/NAC-</v>
      </c>
      <c r="AA3565" s="59" t="str">
        <f t="array" ref="AA3565">INDEX('RESUMO - LOTES E VMA'!$M$3:$M$181,MATCH('LISTA DOS ITENS'!$D3565,'RESUMO - LOTES E VMA'!$A$3:$A$181,0))</f>
        <v>Para Leilão</v>
      </c>
      <c r="AB3565" s="60">
        <f t="array" ref="AB3565">INDEX('RESUMO - LOTES E VMA'!$J$3:$J$181,MATCH('LISTA DOS ITENS'!$D3565,'RESUMO - LOTES E VMA'!$A$3:$A$181,0))</f>
        <v>0.05872445365</v>
      </c>
      <c r="AC3565" s="29" t="str">
        <f t="array" ref="AC3565">INDEX('RESUMO - LOTES E VMA'!$L$3:$L$181,MATCH('LISTA DOS ITENS'!$D3565,'RESUMO - LOTES E VMA'!$A$3:$A$181,0))</f>
        <v>1% do Valor de Comparação do VMA</v>
      </c>
      <c r="AD3565" s="53" t="str">
        <f>VLOOKUP(Tabela1[[#This Row],[Índice]],[1]Planilha1!$A:$A,1,0)</f>
        <v>#ERROR!</v>
      </c>
    </row>
    <row r="3566" ht="15.75" customHeight="1">
      <c r="A3566" s="52">
        <v>262605.0</v>
      </c>
      <c r="B3566" s="53" t="s">
        <v>70</v>
      </c>
      <c r="C3566" s="53" t="s">
        <v>71</v>
      </c>
      <c r="D3566" s="22">
        <v>207570.0</v>
      </c>
      <c r="E3566" s="53" t="s">
        <v>119</v>
      </c>
      <c r="F3566" s="54">
        <v>1.0296544E7</v>
      </c>
      <c r="G3566" s="53" t="s">
        <v>2296</v>
      </c>
      <c r="H3566" s="55">
        <v>2101.0</v>
      </c>
      <c r="I3566" s="55"/>
      <c r="J3566" s="55" t="s">
        <v>121</v>
      </c>
      <c r="K3566" s="53" t="s">
        <v>80</v>
      </c>
      <c r="L3566" s="53"/>
      <c r="M3566" s="53">
        <v>1.0</v>
      </c>
      <c r="N3566" s="53" t="s">
        <v>52</v>
      </c>
      <c r="O3566" s="25">
        <v>77.78</v>
      </c>
      <c r="P3566" s="25">
        <f>'LISTA DOS ITENS'!$O3566*'LISTA DOS ITENS'!$M3566</f>
        <v>77.78</v>
      </c>
      <c r="Q3566" s="25">
        <v>77.78</v>
      </c>
      <c r="R3566" s="25">
        <f>'LISTA DOS ITENS'!$Q3566*'LISTA DOS ITENS'!$M3566</f>
        <v>77.78</v>
      </c>
      <c r="S3566" s="56">
        <f>IF('LISTA DOS ITENS'!$P3566&gt;'LISTA DOS ITENS'!$R3566,'LISTA DOS ITENS'!$P3566,'LISTA DOS ITENS'!$R3566)</f>
        <v>77.78</v>
      </c>
      <c r="T3566" s="25">
        <v>4.748357868872224</v>
      </c>
      <c r="U3566" s="25">
        <f>'LISTA DOS ITENS'!$T3566*'LISTA DOS ITENS'!$M3566</f>
        <v>4.748357869</v>
      </c>
      <c r="V3566" s="56">
        <f t="array" ref="V3566">INDEX('RESUMO - LOTES E VMA'!$F$3:$F$181,MATCH('LISTA DOS ITENS'!$D3566,'RESUMO - LOTES E VMA'!$A$3:$A$181,0))</f>
        <v>21155.93485</v>
      </c>
      <c r="W3566" s="57">
        <f>'LISTA DOS ITENS'!$U3566/'LISTA DOS ITENS'!$V3566</f>
        <v>0.0002244456651</v>
      </c>
      <c r="X3566" s="53" t="s">
        <v>53</v>
      </c>
      <c r="Y3566" s="53" t="s">
        <v>290</v>
      </c>
      <c r="Z3566" s="58" t="str">
        <f>'LISTA DOS ITENS'!$F3566&amp;"-"&amp;'LISTA DOS ITENS'!$H3566&amp;"-"&amp;'LISTA DOS ITENS'!$J3566&amp;"-"&amp;'LISTA DOS ITENS'!$K3566&amp;"-"&amp;'LISTA DOS ITENS'!$I3566</f>
        <v>10296544-2101-A026-IMOB/NAC-</v>
      </c>
      <c r="AA3566" s="59" t="str">
        <f t="array" ref="AA3566">INDEX('RESUMO - LOTES E VMA'!$M$3:$M$181,MATCH('LISTA DOS ITENS'!$D3566,'RESUMO - LOTES E VMA'!$A$3:$A$181,0))</f>
        <v>Para Leilão</v>
      </c>
      <c r="AB3566" s="60">
        <f t="array" ref="AB3566">INDEX('RESUMO - LOTES E VMA'!$J$3:$J$181,MATCH('LISTA DOS ITENS'!$D3566,'RESUMO - LOTES E VMA'!$A$3:$A$181,0))</f>
        <v>0.05872445365</v>
      </c>
      <c r="AC3566" s="29" t="str">
        <f t="array" ref="AC3566">INDEX('RESUMO - LOTES E VMA'!$L$3:$L$181,MATCH('LISTA DOS ITENS'!$D3566,'RESUMO - LOTES E VMA'!$A$3:$A$181,0))</f>
        <v>1% do Valor de Comparação do VMA</v>
      </c>
      <c r="AD3566" s="53" t="str">
        <f>VLOOKUP(Tabela1[[#This Row],[Índice]],[1]Planilha1!$A:$A,1,0)</f>
        <v>#ERROR!</v>
      </c>
    </row>
    <row r="3567" ht="15.75" customHeight="1">
      <c r="A3567" s="52">
        <v>262606.0</v>
      </c>
      <c r="B3567" s="53" t="s">
        <v>70</v>
      </c>
      <c r="C3567" s="53" t="s">
        <v>71</v>
      </c>
      <c r="D3567" s="22">
        <v>207570.0</v>
      </c>
      <c r="E3567" s="53" t="s">
        <v>119</v>
      </c>
      <c r="F3567" s="54">
        <v>1.0304756E7</v>
      </c>
      <c r="G3567" s="53" t="s">
        <v>2261</v>
      </c>
      <c r="H3567" s="55">
        <v>2101.0</v>
      </c>
      <c r="I3567" s="55"/>
      <c r="J3567" s="55" t="s">
        <v>121</v>
      </c>
      <c r="K3567" s="53" t="s">
        <v>73</v>
      </c>
      <c r="L3567" s="53"/>
      <c r="M3567" s="53">
        <v>4.0</v>
      </c>
      <c r="N3567" s="53" t="s">
        <v>52</v>
      </c>
      <c r="O3567" s="25">
        <v>265.0125</v>
      </c>
      <c r="P3567" s="25">
        <f>'LISTA DOS ITENS'!$O3567*'LISTA DOS ITENS'!$M3567</f>
        <v>1060.05</v>
      </c>
      <c r="Q3567" s="25">
        <v>265.01</v>
      </c>
      <c r="R3567" s="25">
        <f>'LISTA DOS ITENS'!$Q3567*'LISTA DOS ITENS'!$M3567</f>
        <v>1060.04</v>
      </c>
      <c r="S3567" s="56">
        <f>IF('LISTA DOS ITENS'!$P3567&gt;'LISTA DOS ITENS'!$R3567,'LISTA DOS ITENS'!$P3567,'LISTA DOS ITENS'!$R3567)</f>
        <v>1060.05</v>
      </c>
      <c r="T3567" s="25">
        <v>16.17848185690188</v>
      </c>
      <c r="U3567" s="25">
        <f>'LISTA DOS ITENS'!$T3567*'LISTA DOS ITENS'!$M3567</f>
        <v>64.71392743</v>
      </c>
      <c r="V3567" s="56">
        <f t="array" ref="V3567">INDEX('RESUMO - LOTES E VMA'!$F$3:$F$181,MATCH('LISTA DOS ITENS'!$D3567,'RESUMO - LOTES E VMA'!$A$3:$A$181,0))</f>
        <v>21155.93485</v>
      </c>
      <c r="W3567" s="57">
        <f>'LISTA DOS ITENS'!$U3567/'LISTA DOS ITENS'!$V3567</f>
        <v>0.003058901811</v>
      </c>
      <c r="X3567" s="53" t="s">
        <v>53</v>
      </c>
      <c r="Y3567" s="53" t="s">
        <v>290</v>
      </c>
      <c r="Z3567" s="58" t="str">
        <f>'LISTA DOS ITENS'!$F3567&amp;"-"&amp;'LISTA DOS ITENS'!$H3567&amp;"-"&amp;'LISTA DOS ITENS'!$J3567&amp;"-"&amp;'LISTA DOS ITENS'!$K3567&amp;"-"&amp;'LISTA DOS ITENS'!$I3567</f>
        <v>10304756-2101-A026-CONS/NAC-</v>
      </c>
      <c r="AA3567" s="59" t="str">
        <f t="array" ref="AA3567">INDEX('RESUMO - LOTES E VMA'!$M$3:$M$181,MATCH('LISTA DOS ITENS'!$D3567,'RESUMO - LOTES E VMA'!$A$3:$A$181,0))</f>
        <v>Para Leilão</v>
      </c>
      <c r="AB3567" s="60">
        <f t="array" ref="AB3567">INDEX('RESUMO - LOTES E VMA'!$J$3:$J$181,MATCH('LISTA DOS ITENS'!$D3567,'RESUMO - LOTES E VMA'!$A$3:$A$181,0))</f>
        <v>0.05872445365</v>
      </c>
      <c r="AC3567" s="29" t="str">
        <f t="array" ref="AC3567">INDEX('RESUMO - LOTES E VMA'!$L$3:$L$181,MATCH('LISTA DOS ITENS'!$D3567,'RESUMO - LOTES E VMA'!$A$3:$A$181,0))</f>
        <v>1% do Valor de Comparação do VMA</v>
      </c>
      <c r="AD3567" s="53" t="str">
        <f>VLOOKUP(Tabela1[[#This Row],[Índice]],[1]Planilha1!$A:$A,1,0)</f>
        <v>#ERROR!</v>
      </c>
    </row>
    <row r="3568" ht="15.75" customHeight="1">
      <c r="A3568" s="52">
        <v>262607.0</v>
      </c>
      <c r="B3568" s="53" t="s">
        <v>70</v>
      </c>
      <c r="C3568" s="53" t="s">
        <v>71</v>
      </c>
      <c r="D3568" s="22">
        <v>207570.0</v>
      </c>
      <c r="E3568" s="53" t="s">
        <v>119</v>
      </c>
      <c r="F3568" s="54">
        <v>1.0305532E7</v>
      </c>
      <c r="G3568" s="53" t="s">
        <v>2297</v>
      </c>
      <c r="H3568" s="55">
        <v>2101.0</v>
      </c>
      <c r="I3568" s="55"/>
      <c r="J3568" s="55" t="s">
        <v>121</v>
      </c>
      <c r="K3568" s="53" t="s">
        <v>57</v>
      </c>
      <c r="L3568" s="53"/>
      <c r="M3568" s="53">
        <v>4.0</v>
      </c>
      <c r="N3568" s="53" t="s">
        <v>52</v>
      </c>
      <c r="O3568" s="25">
        <v>1.0</v>
      </c>
      <c r="P3568" s="25">
        <f>'LISTA DOS ITENS'!$O3568*'LISTA DOS ITENS'!$M3568</f>
        <v>4</v>
      </c>
      <c r="Q3568" s="25">
        <v>511.17</v>
      </c>
      <c r="R3568" s="25">
        <f>'LISTA DOS ITENS'!$Q3568*'LISTA DOS ITENS'!$M3568</f>
        <v>2044.68</v>
      </c>
      <c r="S3568" s="56">
        <f>IF('LISTA DOS ITENS'!$P3568&gt;'LISTA DOS ITENS'!$R3568,'LISTA DOS ITENS'!$P3568,'LISTA DOS ITENS'!$R3568)</f>
        <v>2044.68</v>
      </c>
      <c r="T3568" s="25">
        <v>31.206198146456863</v>
      </c>
      <c r="U3568" s="25">
        <f>'LISTA DOS ITENS'!$T3568*'LISTA DOS ITENS'!$M3568</f>
        <v>124.8247926</v>
      </c>
      <c r="V3568" s="56">
        <f t="array" ref="V3568">INDEX('RESUMO - LOTES E VMA'!$F$3:$F$181,MATCH('LISTA DOS ITENS'!$D3568,'RESUMO - LOTES E VMA'!$A$3:$A$181,0))</f>
        <v>21155.93485</v>
      </c>
      <c r="W3568" s="57">
        <f>'LISTA DOS ITENS'!$U3568/'LISTA DOS ITENS'!$V3568</f>
        <v>0.005900225798</v>
      </c>
      <c r="X3568" s="53" t="s">
        <v>53</v>
      </c>
      <c r="Y3568" s="53" t="s">
        <v>290</v>
      </c>
      <c r="Z3568" s="58" t="str">
        <f>'LISTA DOS ITENS'!$F3568&amp;"-"&amp;'LISTA DOS ITENS'!$H3568&amp;"-"&amp;'LISTA DOS ITENS'!$J3568&amp;"-"&amp;'LISTA DOS ITENS'!$K3568&amp;"-"&amp;'LISTA DOS ITENS'!$I3568</f>
        <v>10305532-2101-A026-USADO-</v>
      </c>
      <c r="AA3568" s="59" t="str">
        <f t="array" ref="AA3568">INDEX('RESUMO - LOTES E VMA'!$M$3:$M$181,MATCH('LISTA DOS ITENS'!$D3568,'RESUMO - LOTES E VMA'!$A$3:$A$181,0))</f>
        <v>Para Leilão</v>
      </c>
      <c r="AB3568" s="60">
        <f t="array" ref="AB3568">INDEX('RESUMO - LOTES E VMA'!$J$3:$J$181,MATCH('LISTA DOS ITENS'!$D3568,'RESUMO - LOTES E VMA'!$A$3:$A$181,0))</f>
        <v>0.05872445365</v>
      </c>
      <c r="AC3568" s="29" t="str">
        <f t="array" ref="AC3568">INDEX('RESUMO - LOTES E VMA'!$L$3:$L$181,MATCH('LISTA DOS ITENS'!$D3568,'RESUMO - LOTES E VMA'!$A$3:$A$181,0))</f>
        <v>1% do Valor de Comparação do VMA</v>
      </c>
      <c r="AD3568" s="53" t="str">
        <f>VLOOKUP(Tabela1[[#This Row],[Índice]],[1]Planilha1!$A:$A,1,0)</f>
        <v>#ERROR!</v>
      </c>
    </row>
    <row r="3569" ht="15.75" customHeight="1">
      <c r="A3569" s="52">
        <v>262608.0</v>
      </c>
      <c r="B3569" s="53" t="s">
        <v>70</v>
      </c>
      <c r="C3569" s="53" t="s">
        <v>71</v>
      </c>
      <c r="D3569" s="22">
        <v>207570.0</v>
      </c>
      <c r="E3569" s="53" t="s">
        <v>119</v>
      </c>
      <c r="F3569" s="54">
        <v>1.0376961E7</v>
      </c>
      <c r="G3569" s="53" t="s">
        <v>2297</v>
      </c>
      <c r="H3569" s="55">
        <v>2101.0</v>
      </c>
      <c r="I3569" s="55"/>
      <c r="J3569" s="55" t="s">
        <v>121</v>
      </c>
      <c r="K3569" s="53" t="s">
        <v>80</v>
      </c>
      <c r="L3569" s="53"/>
      <c r="M3569" s="53">
        <v>25.0</v>
      </c>
      <c r="N3569" s="53" t="s">
        <v>52</v>
      </c>
      <c r="O3569" s="25">
        <v>87.6212</v>
      </c>
      <c r="P3569" s="25">
        <f>'LISTA DOS ITENS'!$O3569*'LISTA DOS ITENS'!$M3569</f>
        <v>2190.53</v>
      </c>
      <c r="Q3569" s="25">
        <v>87.62</v>
      </c>
      <c r="R3569" s="25">
        <f>'LISTA DOS ITENS'!$Q3569*'LISTA DOS ITENS'!$M3569</f>
        <v>2190.5</v>
      </c>
      <c r="S3569" s="56">
        <f>IF('LISTA DOS ITENS'!$P3569&gt;'LISTA DOS ITENS'!$R3569,'LISTA DOS ITENS'!$P3569,'LISTA DOS ITENS'!$R3569)</f>
        <v>2190.53</v>
      </c>
      <c r="T3569" s="25">
        <v>5.349075809598666</v>
      </c>
      <c r="U3569" s="25">
        <f>'LISTA DOS ITENS'!$T3569*'LISTA DOS ITENS'!$M3569</f>
        <v>133.7268952</v>
      </c>
      <c r="V3569" s="56">
        <f t="array" ref="V3569">INDEX('RESUMO - LOTES E VMA'!$F$3:$F$181,MATCH('LISTA DOS ITENS'!$D3569,'RESUMO - LOTES E VMA'!$A$3:$A$181,0))</f>
        <v>21155.93485</v>
      </c>
      <c r="W3569" s="57">
        <f>'LISTA DOS ITENS'!$U3569/'LISTA DOS ITENS'!$V3569</f>
        <v>0.006321010922</v>
      </c>
      <c r="X3569" s="53" t="s">
        <v>53</v>
      </c>
      <c r="Y3569" s="53" t="s">
        <v>290</v>
      </c>
      <c r="Z3569" s="58" t="str">
        <f>'LISTA DOS ITENS'!$F3569&amp;"-"&amp;'LISTA DOS ITENS'!$H3569&amp;"-"&amp;'LISTA DOS ITENS'!$J3569&amp;"-"&amp;'LISTA DOS ITENS'!$K3569&amp;"-"&amp;'LISTA DOS ITENS'!$I3569</f>
        <v>10376961-2101-A026-IMOB/NAC-</v>
      </c>
      <c r="AA3569" s="59" t="str">
        <f t="array" ref="AA3569">INDEX('RESUMO - LOTES E VMA'!$M$3:$M$181,MATCH('LISTA DOS ITENS'!$D3569,'RESUMO - LOTES E VMA'!$A$3:$A$181,0))</f>
        <v>Para Leilão</v>
      </c>
      <c r="AB3569" s="60">
        <f t="array" ref="AB3569">INDEX('RESUMO - LOTES E VMA'!$J$3:$J$181,MATCH('LISTA DOS ITENS'!$D3569,'RESUMO - LOTES E VMA'!$A$3:$A$181,0))</f>
        <v>0.05872445365</v>
      </c>
      <c r="AC3569" s="29" t="str">
        <f t="array" ref="AC3569">INDEX('RESUMO - LOTES E VMA'!$L$3:$L$181,MATCH('LISTA DOS ITENS'!$D3569,'RESUMO - LOTES E VMA'!$A$3:$A$181,0))</f>
        <v>1% do Valor de Comparação do VMA</v>
      </c>
      <c r="AD3569" s="53" t="str">
        <f>VLOOKUP(Tabela1[[#This Row],[Índice]],[1]Planilha1!$A:$A,1,0)</f>
        <v>#ERROR!</v>
      </c>
    </row>
    <row r="3570" ht="15.75" customHeight="1">
      <c r="A3570" s="52">
        <v>262609.0</v>
      </c>
      <c r="B3570" s="53" t="s">
        <v>70</v>
      </c>
      <c r="C3570" s="53" t="s">
        <v>71</v>
      </c>
      <c r="D3570" s="22">
        <v>207570.0</v>
      </c>
      <c r="E3570" s="53" t="s">
        <v>119</v>
      </c>
      <c r="F3570" s="54">
        <v>1.0439967E7</v>
      </c>
      <c r="G3570" s="53" t="s">
        <v>2253</v>
      </c>
      <c r="H3570" s="55">
        <v>2101.0</v>
      </c>
      <c r="I3570" s="55" t="s">
        <v>81</v>
      </c>
      <c r="J3570" s="55" t="s">
        <v>121</v>
      </c>
      <c r="K3570" s="53" t="s">
        <v>80</v>
      </c>
      <c r="L3570" s="53"/>
      <c r="M3570" s="53">
        <v>1.0</v>
      </c>
      <c r="N3570" s="53" t="s">
        <v>52</v>
      </c>
      <c r="O3570" s="25">
        <v>86.32</v>
      </c>
      <c r="P3570" s="25">
        <f>'LISTA DOS ITENS'!$O3570*'LISTA DOS ITENS'!$M3570</f>
        <v>86.32</v>
      </c>
      <c r="Q3570" s="25">
        <v>105.26</v>
      </c>
      <c r="R3570" s="25">
        <f>'LISTA DOS ITENS'!$Q3570*'LISTA DOS ITENS'!$M3570</f>
        <v>105.26</v>
      </c>
      <c r="S3570" s="56">
        <f>IF('LISTA DOS ITENS'!$P3570&gt;'LISTA DOS ITENS'!$R3570,'LISTA DOS ITENS'!$P3570,'LISTA DOS ITENS'!$R3570)</f>
        <v>105.26</v>
      </c>
      <c r="T3570" s="25">
        <v>6.4259726057789965</v>
      </c>
      <c r="U3570" s="25">
        <f>'LISTA DOS ITENS'!$T3570*'LISTA DOS ITENS'!$M3570</f>
        <v>6.425972606</v>
      </c>
      <c r="V3570" s="56">
        <f t="array" ref="V3570">INDEX('RESUMO - LOTES E VMA'!$F$3:$F$181,MATCH('LISTA DOS ITENS'!$D3570,'RESUMO - LOTES E VMA'!$A$3:$A$181,0))</f>
        <v>21155.93485</v>
      </c>
      <c r="W3570" s="57">
        <f>'LISTA DOS ITENS'!$U3570/'LISTA DOS ITENS'!$V3570</f>
        <v>0.0003037432593</v>
      </c>
      <c r="X3570" s="53" t="s">
        <v>53</v>
      </c>
      <c r="Y3570" s="53" t="s">
        <v>290</v>
      </c>
      <c r="Z3570" s="58" t="str">
        <f>'LISTA DOS ITENS'!$F3570&amp;"-"&amp;'LISTA DOS ITENS'!$H3570&amp;"-"&amp;'LISTA DOS ITENS'!$J3570&amp;"-"&amp;'LISTA DOS ITENS'!$K3570&amp;"-"&amp;'LISTA DOS ITENS'!$I3570</f>
        <v>10439967-2101-A026-IMOB/NAC-ED-1000-01.01</v>
      </c>
      <c r="AA3570" s="59" t="str">
        <f t="array" ref="AA3570">INDEX('RESUMO - LOTES E VMA'!$M$3:$M$181,MATCH('LISTA DOS ITENS'!$D3570,'RESUMO - LOTES E VMA'!$A$3:$A$181,0))</f>
        <v>Para Leilão</v>
      </c>
      <c r="AB3570" s="60">
        <f t="array" ref="AB3570">INDEX('RESUMO - LOTES E VMA'!$J$3:$J$181,MATCH('LISTA DOS ITENS'!$D3570,'RESUMO - LOTES E VMA'!$A$3:$A$181,0))</f>
        <v>0.05872445365</v>
      </c>
      <c r="AC3570" s="29" t="str">
        <f t="array" ref="AC3570">INDEX('RESUMO - LOTES E VMA'!$L$3:$L$181,MATCH('LISTA DOS ITENS'!$D3570,'RESUMO - LOTES E VMA'!$A$3:$A$181,0))</f>
        <v>1% do Valor de Comparação do VMA</v>
      </c>
      <c r="AD3570" s="53" t="str">
        <f>VLOOKUP(Tabela1[[#This Row],[Índice]],[1]Planilha1!$A:$A,1,0)</f>
        <v>#ERROR!</v>
      </c>
    </row>
    <row r="3571" ht="15.75" customHeight="1">
      <c r="A3571" s="52">
        <v>262610.0</v>
      </c>
      <c r="B3571" s="53" t="s">
        <v>70</v>
      </c>
      <c r="C3571" s="53" t="s">
        <v>71</v>
      </c>
      <c r="D3571" s="22">
        <v>207570.0</v>
      </c>
      <c r="E3571" s="53" t="s">
        <v>119</v>
      </c>
      <c r="F3571" s="54">
        <v>1.0587755E7</v>
      </c>
      <c r="G3571" s="53" t="s">
        <v>2272</v>
      </c>
      <c r="H3571" s="55">
        <v>2101.0</v>
      </c>
      <c r="I3571" s="55"/>
      <c r="J3571" s="55" t="s">
        <v>121</v>
      </c>
      <c r="K3571" s="53" t="s">
        <v>80</v>
      </c>
      <c r="L3571" s="53"/>
      <c r="M3571" s="53">
        <v>15.0</v>
      </c>
      <c r="N3571" s="53" t="s">
        <v>52</v>
      </c>
      <c r="O3571" s="25">
        <v>16.012166666666666</v>
      </c>
      <c r="P3571" s="25">
        <f>'LISTA DOS ITENS'!$O3571*'LISTA DOS ITENS'!$M3571</f>
        <v>240.1825</v>
      </c>
      <c r="Q3571" s="25">
        <v>16.01</v>
      </c>
      <c r="R3571" s="25">
        <f>'LISTA DOS ITENS'!$Q3571*'LISTA DOS ITENS'!$M3571</f>
        <v>240.15</v>
      </c>
      <c r="S3571" s="56">
        <f>IF('LISTA DOS ITENS'!$P3571&gt;'LISTA DOS ITENS'!$R3571,'LISTA DOS ITENS'!$P3571,'LISTA DOS ITENS'!$R3571)</f>
        <v>240.1825</v>
      </c>
      <c r="T3571" s="25">
        <v>0.9773876251047096</v>
      </c>
      <c r="U3571" s="25">
        <f>'LISTA DOS ITENS'!$T3571*'LISTA DOS ITENS'!$M3571</f>
        <v>14.66081438</v>
      </c>
      <c r="V3571" s="56">
        <f t="array" ref="V3571">INDEX('RESUMO - LOTES E VMA'!$F$3:$F$181,MATCH('LISTA DOS ITENS'!$D3571,'RESUMO - LOTES E VMA'!$A$3:$A$181,0))</f>
        <v>21155.93485</v>
      </c>
      <c r="W3571" s="57">
        <f>'LISTA DOS ITENS'!$U3571/'LISTA DOS ITENS'!$V3571</f>
        <v>0.0006929882551</v>
      </c>
      <c r="X3571" s="53" t="s">
        <v>53</v>
      </c>
      <c r="Y3571" s="53" t="s">
        <v>290</v>
      </c>
      <c r="Z3571" s="58" t="str">
        <f>'LISTA DOS ITENS'!$F3571&amp;"-"&amp;'LISTA DOS ITENS'!$H3571&amp;"-"&amp;'LISTA DOS ITENS'!$J3571&amp;"-"&amp;'LISTA DOS ITENS'!$K3571&amp;"-"&amp;'LISTA DOS ITENS'!$I3571</f>
        <v>10587755-2101-A026-IMOB/NAC-</v>
      </c>
      <c r="AA3571" s="59" t="str">
        <f t="array" ref="AA3571">INDEX('RESUMO - LOTES E VMA'!$M$3:$M$181,MATCH('LISTA DOS ITENS'!$D3571,'RESUMO - LOTES E VMA'!$A$3:$A$181,0))</f>
        <v>Para Leilão</v>
      </c>
      <c r="AB3571" s="60">
        <f t="array" ref="AB3571">INDEX('RESUMO - LOTES E VMA'!$J$3:$J$181,MATCH('LISTA DOS ITENS'!$D3571,'RESUMO - LOTES E VMA'!$A$3:$A$181,0))</f>
        <v>0.05872445365</v>
      </c>
      <c r="AC3571" s="29" t="str">
        <f t="array" ref="AC3571">INDEX('RESUMO - LOTES E VMA'!$L$3:$L$181,MATCH('LISTA DOS ITENS'!$D3571,'RESUMO - LOTES E VMA'!$A$3:$A$181,0))</f>
        <v>1% do Valor de Comparação do VMA</v>
      </c>
      <c r="AD3571" s="53" t="str">
        <f>VLOOKUP(Tabela1[[#This Row],[Índice]],[1]Planilha1!$A:$A,1,0)</f>
        <v>#ERROR!</v>
      </c>
    </row>
    <row r="3572" ht="15.75" customHeight="1">
      <c r="A3572" s="52">
        <v>262611.0</v>
      </c>
      <c r="B3572" s="53" t="s">
        <v>70</v>
      </c>
      <c r="C3572" s="53" t="s">
        <v>71</v>
      </c>
      <c r="D3572" s="22">
        <v>207570.0</v>
      </c>
      <c r="E3572" s="53" t="s">
        <v>119</v>
      </c>
      <c r="F3572" s="54">
        <v>1.0726314E7</v>
      </c>
      <c r="G3572" s="53" t="s">
        <v>2298</v>
      </c>
      <c r="H3572" s="55">
        <v>2101.0</v>
      </c>
      <c r="I3572" s="55"/>
      <c r="J3572" s="55" t="s">
        <v>121</v>
      </c>
      <c r="K3572" s="53" t="s">
        <v>73</v>
      </c>
      <c r="L3572" s="53"/>
      <c r="M3572" s="53">
        <v>43.0</v>
      </c>
      <c r="N3572" s="53" t="s">
        <v>52</v>
      </c>
      <c r="O3572" s="25">
        <v>28.702093023255816</v>
      </c>
      <c r="P3572" s="25">
        <f>'LISTA DOS ITENS'!$O3572*'LISTA DOS ITENS'!$M3572</f>
        <v>1234.19</v>
      </c>
      <c r="Q3572" s="25">
        <v>28.7</v>
      </c>
      <c r="R3572" s="25">
        <f>'LISTA DOS ITENS'!$Q3572*'LISTA DOS ITENS'!$M3572</f>
        <v>1234.1</v>
      </c>
      <c r="S3572" s="56">
        <f>IF('LISTA DOS ITENS'!$P3572&gt;'LISTA DOS ITENS'!$R3572,'LISTA DOS ITENS'!$P3572,'LISTA DOS ITENS'!$R3572)</f>
        <v>1234.19</v>
      </c>
      <c r="T3572" s="25">
        <v>1.7520939937854567</v>
      </c>
      <c r="U3572" s="25">
        <f>'LISTA DOS ITENS'!$T3572*'LISTA DOS ITENS'!$M3572</f>
        <v>75.34004173</v>
      </c>
      <c r="V3572" s="56">
        <f t="array" ref="V3572">INDEX('RESUMO - LOTES E VMA'!$F$3:$F$181,MATCH('LISTA DOS ITENS'!$D3572,'RESUMO - LOTES E VMA'!$A$3:$A$181,0))</f>
        <v>21155.93485</v>
      </c>
      <c r="W3572" s="57">
        <f>'LISTA DOS ITENS'!$U3572/'LISTA DOS ITENS'!$V3572</f>
        <v>0.003561177621</v>
      </c>
      <c r="X3572" s="53" t="s">
        <v>53</v>
      </c>
      <c r="Y3572" s="53" t="s">
        <v>290</v>
      </c>
      <c r="Z3572" s="58" t="str">
        <f>'LISTA DOS ITENS'!$F3572&amp;"-"&amp;'LISTA DOS ITENS'!$H3572&amp;"-"&amp;'LISTA DOS ITENS'!$J3572&amp;"-"&amp;'LISTA DOS ITENS'!$K3572&amp;"-"&amp;'LISTA DOS ITENS'!$I3572</f>
        <v>10726314-2101-A026-CONS/NAC-</v>
      </c>
      <c r="AA3572" s="59" t="str">
        <f t="array" ref="AA3572">INDEX('RESUMO - LOTES E VMA'!$M$3:$M$181,MATCH('LISTA DOS ITENS'!$D3572,'RESUMO - LOTES E VMA'!$A$3:$A$181,0))</f>
        <v>Para Leilão</v>
      </c>
      <c r="AB3572" s="60">
        <f t="array" ref="AB3572">INDEX('RESUMO - LOTES E VMA'!$J$3:$J$181,MATCH('LISTA DOS ITENS'!$D3572,'RESUMO - LOTES E VMA'!$A$3:$A$181,0))</f>
        <v>0.05872445365</v>
      </c>
      <c r="AC3572" s="29" t="str">
        <f t="array" ref="AC3572">INDEX('RESUMO - LOTES E VMA'!$L$3:$L$181,MATCH('LISTA DOS ITENS'!$D3572,'RESUMO - LOTES E VMA'!$A$3:$A$181,0))</f>
        <v>1% do Valor de Comparação do VMA</v>
      </c>
      <c r="AD3572" s="53" t="str">
        <f>VLOOKUP(Tabela1[[#This Row],[Índice]],[1]Planilha1!$A:$A,1,0)</f>
        <v>#ERROR!</v>
      </c>
    </row>
    <row r="3573" ht="15.75" customHeight="1">
      <c r="A3573" s="52">
        <v>262612.0</v>
      </c>
      <c r="B3573" s="53" t="s">
        <v>70</v>
      </c>
      <c r="C3573" s="53" t="s">
        <v>71</v>
      </c>
      <c r="D3573" s="22">
        <v>207570.0</v>
      </c>
      <c r="E3573" s="53" t="s">
        <v>119</v>
      </c>
      <c r="F3573" s="54">
        <v>1.0853117E7</v>
      </c>
      <c r="G3573" s="53" t="s">
        <v>2258</v>
      </c>
      <c r="H3573" s="55">
        <v>2101.0</v>
      </c>
      <c r="I3573" s="55" t="s">
        <v>81</v>
      </c>
      <c r="J3573" s="55" t="s">
        <v>121</v>
      </c>
      <c r="K3573" s="53" t="s">
        <v>80</v>
      </c>
      <c r="L3573" s="53"/>
      <c r="M3573" s="53">
        <v>1.0</v>
      </c>
      <c r="N3573" s="53" t="s">
        <v>52</v>
      </c>
      <c r="O3573" s="25">
        <v>1341.26</v>
      </c>
      <c r="P3573" s="25">
        <f>'LISTA DOS ITENS'!$O3573*'LISTA DOS ITENS'!$M3573</f>
        <v>1341.26</v>
      </c>
      <c r="Q3573" s="25">
        <v>85.0</v>
      </c>
      <c r="R3573" s="25">
        <f>'LISTA DOS ITENS'!$Q3573*'LISTA DOS ITENS'!$M3573</f>
        <v>85</v>
      </c>
      <c r="S3573" s="56">
        <f>IF('LISTA DOS ITENS'!$P3573&gt;'LISTA DOS ITENS'!$R3573,'LISTA DOS ITENS'!$P3573,'LISTA DOS ITENS'!$R3573)</f>
        <v>1341.26</v>
      </c>
      <c r="T3573" s="25">
        <v>5.18912855302313</v>
      </c>
      <c r="U3573" s="25">
        <f>'LISTA DOS ITENS'!$T3573*'LISTA DOS ITENS'!$M3573</f>
        <v>5.189128553</v>
      </c>
      <c r="V3573" s="56">
        <f t="array" ref="V3573">INDEX('RESUMO - LOTES E VMA'!$F$3:$F$181,MATCH('LISTA DOS ITENS'!$D3573,'RESUMO - LOTES E VMA'!$A$3:$A$181,0))</f>
        <v>21155.93485</v>
      </c>
      <c r="W3573" s="57">
        <f>'LISTA DOS ITENS'!$U3573/'LISTA DOS ITENS'!$V3573</f>
        <v>0.0002452800403</v>
      </c>
      <c r="X3573" s="53" t="s">
        <v>53</v>
      </c>
      <c r="Y3573" s="53" t="s">
        <v>290</v>
      </c>
      <c r="Z3573" s="58" t="str">
        <f>'LISTA DOS ITENS'!$F3573&amp;"-"&amp;'LISTA DOS ITENS'!$H3573&amp;"-"&amp;'LISTA DOS ITENS'!$J3573&amp;"-"&amp;'LISTA DOS ITENS'!$K3573&amp;"-"&amp;'LISTA DOS ITENS'!$I3573</f>
        <v>10853117-2101-A026-IMOB/NAC-ED-1000-01.01</v>
      </c>
      <c r="AA3573" s="59" t="str">
        <f t="array" ref="AA3573">INDEX('RESUMO - LOTES E VMA'!$M$3:$M$181,MATCH('LISTA DOS ITENS'!$D3573,'RESUMO - LOTES E VMA'!$A$3:$A$181,0))</f>
        <v>Para Leilão</v>
      </c>
      <c r="AB3573" s="60">
        <f t="array" ref="AB3573">INDEX('RESUMO - LOTES E VMA'!$J$3:$J$181,MATCH('LISTA DOS ITENS'!$D3573,'RESUMO - LOTES E VMA'!$A$3:$A$181,0))</f>
        <v>0.05872445365</v>
      </c>
      <c r="AC3573" s="29" t="str">
        <f t="array" ref="AC3573">INDEX('RESUMO - LOTES E VMA'!$L$3:$L$181,MATCH('LISTA DOS ITENS'!$D3573,'RESUMO - LOTES E VMA'!$A$3:$A$181,0))</f>
        <v>1% do Valor de Comparação do VMA</v>
      </c>
      <c r="AD3573" s="53" t="str">
        <f>VLOOKUP(Tabela1[[#This Row],[Índice]],[1]Planilha1!$A:$A,1,0)</f>
        <v>#ERROR!</v>
      </c>
    </row>
    <row r="3574" ht="15.75" customHeight="1">
      <c r="A3574" s="52">
        <v>262613.0</v>
      </c>
      <c r="B3574" s="53" t="s">
        <v>70</v>
      </c>
      <c r="C3574" s="53" t="s">
        <v>71</v>
      </c>
      <c r="D3574" s="22">
        <v>207570.0</v>
      </c>
      <c r="E3574" s="53" t="s">
        <v>119</v>
      </c>
      <c r="F3574" s="54">
        <v>1.0888574E7</v>
      </c>
      <c r="G3574" s="53" t="s">
        <v>2299</v>
      </c>
      <c r="H3574" s="55">
        <v>2101.0</v>
      </c>
      <c r="I3574" s="55" t="s">
        <v>130</v>
      </c>
      <c r="J3574" s="55" t="s">
        <v>121</v>
      </c>
      <c r="K3574" s="53" t="s">
        <v>73</v>
      </c>
      <c r="L3574" s="53"/>
      <c r="M3574" s="53">
        <v>16.0</v>
      </c>
      <c r="N3574" s="53" t="s">
        <v>52</v>
      </c>
      <c r="O3574" s="25">
        <v>150.0</v>
      </c>
      <c r="P3574" s="25">
        <f>'LISTA DOS ITENS'!$O3574*'LISTA DOS ITENS'!$M3574</f>
        <v>2400</v>
      </c>
      <c r="Q3574" s="25">
        <v>683.0</v>
      </c>
      <c r="R3574" s="25">
        <f>'LISTA DOS ITENS'!$Q3574*'LISTA DOS ITENS'!$M3574</f>
        <v>10928</v>
      </c>
      <c r="S3574" s="56">
        <f>IF('LISTA DOS ITENS'!$P3574&gt;'LISTA DOS ITENS'!$R3574,'LISTA DOS ITENS'!$P3574,'LISTA DOS ITENS'!$R3574)</f>
        <v>10928</v>
      </c>
      <c r="T3574" s="25">
        <v>41.696174137821146</v>
      </c>
      <c r="U3574" s="25">
        <f>'LISTA DOS ITENS'!$T3574*'LISTA DOS ITENS'!$M3574</f>
        <v>667.1387862</v>
      </c>
      <c r="V3574" s="56">
        <f t="array" ref="V3574">INDEX('RESUMO - LOTES E VMA'!$F$3:$F$181,MATCH('LISTA DOS ITENS'!$D3574,'RESUMO - LOTES E VMA'!$A$3:$A$181,0))</f>
        <v>21155.93485</v>
      </c>
      <c r="W3574" s="57">
        <f>'LISTA DOS ITENS'!$U3574/'LISTA DOS ITENS'!$V3574</f>
        <v>0.03153435624</v>
      </c>
      <c r="X3574" s="53" t="s">
        <v>53</v>
      </c>
      <c r="Y3574" s="53" t="s">
        <v>290</v>
      </c>
      <c r="Z3574" s="58" t="str">
        <f>'LISTA DOS ITENS'!$F3574&amp;"-"&amp;'LISTA DOS ITENS'!$H3574&amp;"-"&amp;'LISTA DOS ITENS'!$J3574&amp;"-"&amp;'LISTA DOS ITENS'!$K3574&amp;"-"&amp;'LISTA DOS ITENS'!$I3574</f>
        <v>10888574-2101-A026-CONS/NAC-ED-1000-01.02</v>
      </c>
      <c r="AA3574" s="59" t="str">
        <f t="array" ref="AA3574">INDEX('RESUMO - LOTES E VMA'!$M$3:$M$181,MATCH('LISTA DOS ITENS'!$D3574,'RESUMO - LOTES E VMA'!$A$3:$A$181,0))</f>
        <v>Para Leilão</v>
      </c>
      <c r="AB3574" s="60">
        <f t="array" ref="AB3574">INDEX('RESUMO - LOTES E VMA'!$J$3:$J$181,MATCH('LISTA DOS ITENS'!$D3574,'RESUMO - LOTES E VMA'!$A$3:$A$181,0))</f>
        <v>0.05872445365</v>
      </c>
      <c r="AC3574" s="29" t="str">
        <f t="array" ref="AC3574">INDEX('RESUMO - LOTES E VMA'!$L$3:$L$181,MATCH('LISTA DOS ITENS'!$D3574,'RESUMO - LOTES E VMA'!$A$3:$A$181,0))</f>
        <v>1% do Valor de Comparação do VMA</v>
      </c>
      <c r="AD3574" s="53" t="str">
        <f>VLOOKUP(Tabela1[[#This Row],[Índice]],[1]Planilha1!$A:$A,1,0)</f>
        <v>#ERROR!</v>
      </c>
    </row>
    <row r="3575" ht="15.75" customHeight="1">
      <c r="A3575" s="52">
        <v>262614.0</v>
      </c>
      <c r="B3575" s="53" t="s">
        <v>70</v>
      </c>
      <c r="C3575" s="53" t="s">
        <v>71</v>
      </c>
      <c r="D3575" s="22">
        <v>207570.0</v>
      </c>
      <c r="E3575" s="53" t="s">
        <v>119</v>
      </c>
      <c r="F3575" s="54">
        <v>1.0903757E7</v>
      </c>
      <c r="G3575" s="53" t="s">
        <v>2300</v>
      </c>
      <c r="H3575" s="55">
        <v>2101.0</v>
      </c>
      <c r="I3575" s="55" t="s">
        <v>2301</v>
      </c>
      <c r="J3575" s="55" t="s">
        <v>121</v>
      </c>
      <c r="K3575" s="53" t="s">
        <v>125</v>
      </c>
      <c r="L3575" s="53"/>
      <c r="M3575" s="53">
        <v>3.0</v>
      </c>
      <c r="N3575" s="53" t="s">
        <v>52</v>
      </c>
      <c r="O3575" s="25">
        <v>420.77</v>
      </c>
      <c r="P3575" s="25">
        <f>'LISTA DOS ITENS'!$O3575*'LISTA DOS ITENS'!$M3575</f>
        <v>1262.31</v>
      </c>
      <c r="Q3575" s="25">
        <v>879.79</v>
      </c>
      <c r="R3575" s="25">
        <f>'LISTA DOS ITENS'!$Q3575*'LISTA DOS ITENS'!$M3575</f>
        <v>2639.37</v>
      </c>
      <c r="S3575" s="56">
        <f>IF('LISTA DOS ITENS'!$P3575&gt;'LISTA DOS ITENS'!$R3575,'LISTA DOS ITENS'!$P3575,'LISTA DOS ITENS'!$R3575)</f>
        <v>2639.37</v>
      </c>
      <c r="T3575" s="25">
        <v>53.70992246663787</v>
      </c>
      <c r="U3575" s="25">
        <f>'LISTA DOS ITENS'!$T3575*'LISTA DOS ITENS'!$M3575</f>
        <v>161.1297674</v>
      </c>
      <c r="V3575" s="56">
        <f t="array" ref="V3575">INDEX('RESUMO - LOTES E VMA'!$F$3:$F$181,MATCH('LISTA DOS ITENS'!$D3575,'RESUMO - LOTES E VMA'!$A$3:$A$181,0))</f>
        <v>21155.93485</v>
      </c>
      <c r="W3575" s="57">
        <f>'LISTA DOS ITENS'!$U3575/'LISTA DOS ITENS'!$V3575</f>
        <v>0.00761629153</v>
      </c>
      <c r="X3575" s="53" t="s">
        <v>53</v>
      </c>
      <c r="Y3575" s="53" t="s">
        <v>290</v>
      </c>
      <c r="Z3575" s="58" t="str">
        <f>'LISTA DOS ITENS'!$F3575&amp;"-"&amp;'LISTA DOS ITENS'!$H3575&amp;"-"&amp;'LISTA DOS ITENS'!$J3575&amp;"-"&amp;'LISTA DOS ITENS'!$K3575&amp;"-"&amp;'LISTA DOS ITENS'!$I3575</f>
        <v>10903757-2101-A026-PAR/NAC-OP-3534-20-719-MRP</v>
      </c>
      <c r="AA3575" s="59" t="str">
        <f t="array" ref="AA3575">INDEX('RESUMO - LOTES E VMA'!$M$3:$M$181,MATCH('LISTA DOS ITENS'!$D3575,'RESUMO - LOTES E VMA'!$A$3:$A$181,0))</f>
        <v>Para Leilão</v>
      </c>
      <c r="AB3575" s="60">
        <f t="array" ref="AB3575">INDEX('RESUMO - LOTES E VMA'!$J$3:$J$181,MATCH('LISTA DOS ITENS'!$D3575,'RESUMO - LOTES E VMA'!$A$3:$A$181,0))</f>
        <v>0.05872445365</v>
      </c>
      <c r="AC3575" s="29" t="str">
        <f t="array" ref="AC3575">INDEX('RESUMO - LOTES E VMA'!$L$3:$L$181,MATCH('LISTA DOS ITENS'!$D3575,'RESUMO - LOTES E VMA'!$A$3:$A$181,0))</f>
        <v>1% do Valor de Comparação do VMA</v>
      </c>
      <c r="AD3575" s="53" t="str">
        <f>VLOOKUP(Tabela1[[#This Row],[Índice]],[1]Planilha1!$A:$A,1,0)</f>
        <v>#ERROR!</v>
      </c>
    </row>
    <row r="3576" ht="15.75" customHeight="1">
      <c r="A3576" s="52">
        <v>262615.0</v>
      </c>
      <c r="B3576" s="53" t="s">
        <v>70</v>
      </c>
      <c r="C3576" s="53" t="s">
        <v>71</v>
      </c>
      <c r="D3576" s="22">
        <v>207570.0</v>
      </c>
      <c r="E3576" s="53" t="s">
        <v>119</v>
      </c>
      <c r="F3576" s="54">
        <v>1.0953424E7</v>
      </c>
      <c r="G3576" s="53" t="s">
        <v>2302</v>
      </c>
      <c r="H3576" s="55">
        <v>2101.0</v>
      </c>
      <c r="I3576" s="55"/>
      <c r="J3576" s="55" t="s">
        <v>121</v>
      </c>
      <c r="K3576" s="53" t="s">
        <v>80</v>
      </c>
      <c r="L3576" s="53"/>
      <c r="M3576" s="53">
        <v>6.0</v>
      </c>
      <c r="N3576" s="53" t="s">
        <v>52</v>
      </c>
      <c r="O3576" s="25">
        <v>498.43</v>
      </c>
      <c r="P3576" s="25">
        <f>'LISTA DOS ITENS'!$O3576*'LISTA DOS ITENS'!$M3576</f>
        <v>2990.58</v>
      </c>
      <c r="Q3576" s="25">
        <v>498.43</v>
      </c>
      <c r="R3576" s="25">
        <f>'LISTA DOS ITENS'!$Q3576*'LISTA DOS ITENS'!$M3576</f>
        <v>2990.58</v>
      </c>
      <c r="S3576" s="56">
        <f>IF('LISTA DOS ITENS'!$P3576&gt;'LISTA DOS ITENS'!$R3576,'LISTA DOS ITENS'!$P3576,'LISTA DOS ITENS'!$R3576)</f>
        <v>2990.58</v>
      </c>
      <c r="T3576" s="25">
        <v>30.428439349215513</v>
      </c>
      <c r="U3576" s="25">
        <f>'LISTA DOS ITENS'!$T3576*'LISTA DOS ITENS'!$M3576</f>
        <v>182.5706361</v>
      </c>
      <c r="V3576" s="56">
        <f t="array" ref="V3576">INDEX('RESUMO - LOTES E VMA'!$F$3:$F$181,MATCH('LISTA DOS ITENS'!$D3576,'RESUMO - LOTES E VMA'!$A$3:$A$181,0))</f>
        <v>21155.93485</v>
      </c>
      <c r="W3576" s="57">
        <f>'LISTA DOS ITENS'!$U3576/'LISTA DOS ITENS'!$V3576</f>
        <v>0.0086297598</v>
      </c>
      <c r="X3576" s="53" t="s">
        <v>53</v>
      </c>
      <c r="Y3576" s="53" t="s">
        <v>290</v>
      </c>
      <c r="Z3576" s="58" t="str">
        <f>'LISTA DOS ITENS'!$F3576&amp;"-"&amp;'LISTA DOS ITENS'!$H3576&amp;"-"&amp;'LISTA DOS ITENS'!$J3576&amp;"-"&amp;'LISTA DOS ITENS'!$K3576&amp;"-"&amp;'LISTA DOS ITENS'!$I3576</f>
        <v>10953424-2101-A026-IMOB/NAC-</v>
      </c>
      <c r="AA3576" s="59" t="str">
        <f t="array" ref="AA3576">INDEX('RESUMO - LOTES E VMA'!$M$3:$M$181,MATCH('LISTA DOS ITENS'!$D3576,'RESUMO - LOTES E VMA'!$A$3:$A$181,0))</f>
        <v>Para Leilão</v>
      </c>
      <c r="AB3576" s="60">
        <f t="array" ref="AB3576">INDEX('RESUMO - LOTES E VMA'!$J$3:$J$181,MATCH('LISTA DOS ITENS'!$D3576,'RESUMO - LOTES E VMA'!$A$3:$A$181,0))</f>
        <v>0.05872445365</v>
      </c>
      <c r="AC3576" s="29" t="str">
        <f t="array" ref="AC3576">INDEX('RESUMO - LOTES E VMA'!$L$3:$L$181,MATCH('LISTA DOS ITENS'!$D3576,'RESUMO - LOTES E VMA'!$A$3:$A$181,0))</f>
        <v>1% do Valor de Comparação do VMA</v>
      </c>
      <c r="AD3576" s="53" t="str">
        <f>VLOOKUP(Tabela1[[#This Row],[Índice]],[1]Planilha1!$A:$A,1,0)</f>
        <v>#ERROR!</v>
      </c>
    </row>
    <row r="3577" ht="15.75" customHeight="1">
      <c r="A3577" s="52">
        <v>262616.0</v>
      </c>
      <c r="B3577" s="53" t="s">
        <v>70</v>
      </c>
      <c r="C3577" s="53" t="s">
        <v>71</v>
      </c>
      <c r="D3577" s="22">
        <v>207570.0</v>
      </c>
      <c r="E3577" s="53" t="s">
        <v>119</v>
      </c>
      <c r="F3577" s="54">
        <v>1.0963332E7</v>
      </c>
      <c r="G3577" s="53" t="s">
        <v>2303</v>
      </c>
      <c r="H3577" s="55">
        <v>2101.0</v>
      </c>
      <c r="I3577" s="55" t="s">
        <v>81</v>
      </c>
      <c r="J3577" s="55" t="s">
        <v>121</v>
      </c>
      <c r="K3577" s="53" t="s">
        <v>80</v>
      </c>
      <c r="L3577" s="53"/>
      <c r="M3577" s="53">
        <v>7.0</v>
      </c>
      <c r="N3577" s="53" t="s">
        <v>52</v>
      </c>
      <c r="O3577" s="25">
        <v>288.65285714285716</v>
      </c>
      <c r="P3577" s="25">
        <f>'LISTA DOS ITENS'!$O3577*'LISTA DOS ITENS'!$M3577</f>
        <v>2020.57</v>
      </c>
      <c r="Q3577" s="25">
        <v>331.12</v>
      </c>
      <c r="R3577" s="25">
        <f>'LISTA DOS ITENS'!$Q3577*'LISTA DOS ITENS'!$M3577</f>
        <v>2317.84</v>
      </c>
      <c r="S3577" s="56">
        <f>IF('LISTA DOS ITENS'!$P3577&gt;'LISTA DOS ITENS'!$R3577,'LISTA DOS ITENS'!$P3577,'LISTA DOS ITENS'!$R3577)</f>
        <v>2317.84</v>
      </c>
      <c r="T3577" s="25">
        <v>20.21440289972963</v>
      </c>
      <c r="U3577" s="25">
        <f>'LISTA DOS ITENS'!$T3577*'LISTA DOS ITENS'!$M3577</f>
        <v>141.5008203</v>
      </c>
      <c r="V3577" s="56">
        <f t="array" ref="V3577">INDEX('RESUMO - LOTES E VMA'!$F$3:$F$181,MATCH('LISTA DOS ITENS'!$D3577,'RESUMO - LOTES E VMA'!$A$3:$A$181,0))</f>
        <v>21155.93485</v>
      </c>
      <c r="W3577" s="57">
        <f>'LISTA DOS ITENS'!$U3577/'LISTA DOS ITENS'!$V3577</f>
        <v>0.006688469278</v>
      </c>
      <c r="X3577" s="53" t="s">
        <v>53</v>
      </c>
      <c r="Y3577" s="53" t="s">
        <v>290</v>
      </c>
      <c r="Z3577" s="58" t="str">
        <f>'LISTA DOS ITENS'!$F3577&amp;"-"&amp;'LISTA DOS ITENS'!$H3577&amp;"-"&amp;'LISTA DOS ITENS'!$J3577&amp;"-"&amp;'LISTA DOS ITENS'!$K3577&amp;"-"&amp;'LISTA DOS ITENS'!$I3577</f>
        <v>10963332-2101-A026-IMOB/NAC-ED-1000-01.01</v>
      </c>
      <c r="AA3577" s="59" t="str">
        <f t="array" ref="AA3577">INDEX('RESUMO - LOTES E VMA'!$M$3:$M$181,MATCH('LISTA DOS ITENS'!$D3577,'RESUMO - LOTES E VMA'!$A$3:$A$181,0))</f>
        <v>Para Leilão</v>
      </c>
      <c r="AB3577" s="60">
        <f t="array" ref="AB3577">INDEX('RESUMO - LOTES E VMA'!$J$3:$J$181,MATCH('LISTA DOS ITENS'!$D3577,'RESUMO - LOTES E VMA'!$A$3:$A$181,0))</f>
        <v>0.05872445365</v>
      </c>
      <c r="AC3577" s="29" t="str">
        <f t="array" ref="AC3577">INDEX('RESUMO - LOTES E VMA'!$L$3:$L$181,MATCH('LISTA DOS ITENS'!$D3577,'RESUMO - LOTES E VMA'!$A$3:$A$181,0))</f>
        <v>1% do Valor de Comparação do VMA</v>
      </c>
      <c r="AD3577" s="53" t="str">
        <f>VLOOKUP(Tabela1[[#This Row],[Índice]],[1]Planilha1!$A:$A,1,0)</f>
        <v>#ERROR!</v>
      </c>
    </row>
    <row r="3578" ht="15.75" customHeight="1">
      <c r="A3578" s="52">
        <v>262617.0</v>
      </c>
      <c r="B3578" s="53" t="s">
        <v>70</v>
      </c>
      <c r="C3578" s="53" t="s">
        <v>71</v>
      </c>
      <c r="D3578" s="22">
        <v>207570.0</v>
      </c>
      <c r="E3578" s="53" t="s">
        <v>119</v>
      </c>
      <c r="F3578" s="54">
        <v>1.0974658E7</v>
      </c>
      <c r="G3578" s="53" t="s">
        <v>2268</v>
      </c>
      <c r="H3578" s="55">
        <v>2101.0</v>
      </c>
      <c r="I3578" s="55" t="s">
        <v>81</v>
      </c>
      <c r="J3578" s="55" t="s">
        <v>121</v>
      </c>
      <c r="K3578" s="53" t="s">
        <v>80</v>
      </c>
      <c r="L3578" s="53"/>
      <c r="M3578" s="53">
        <v>120.0</v>
      </c>
      <c r="N3578" s="53" t="s">
        <v>52</v>
      </c>
      <c r="O3578" s="25">
        <v>67.55024999999999</v>
      </c>
      <c r="P3578" s="25">
        <f>'LISTA DOS ITENS'!$O3578*'LISTA DOS ITENS'!$M3578</f>
        <v>8106.03</v>
      </c>
      <c r="Q3578" s="25">
        <v>70.23</v>
      </c>
      <c r="R3578" s="25">
        <f>'LISTA DOS ITENS'!$Q3578*'LISTA DOS ITENS'!$M3578</f>
        <v>8427.6</v>
      </c>
      <c r="S3578" s="56">
        <f>IF('LISTA DOS ITENS'!$P3578&gt;'LISTA DOS ITENS'!$R3578,'LISTA DOS ITENS'!$P3578,'LISTA DOS ITENS'!$R3578)</f>
        <v>8427.6</v>
      </c>
      <c r="T3578" s="25">
        <v>4.287441156221346</v>
      </c>
      <c r="U3578" s="25">
        <f>'LISTA DOS ITENS'!$T3578*'LISTA DOS ITENS'!$M3578</f>
        <v>514.4929387</v>
      </c>
      <c r="V3578" s="56">
        <f t="array" ref="V3578">INDEX('RESUMO - LOTES E VMA'!$F$3:$F$181,MATCH('LISTA DOS ITENS'!$D3578,'RESUMO - LOTES E VMA'!$A$3:$A$181,0))</f>
        <v>21155.93485</v>
      </c>
      <c r="W3578" s="57">
        <f>'LISTA DOS ITENS'!$U3578/'LISTA DOS ITENS'!$V3578</f>
        <v>0.02431908315</v>
      </c>
      <c r="X3578" s="53" t="s">
        <v>53</v>
      </c>
      <c r="Y3578" s="53" t="s">
        <v>290</v>
      </c>
      <c r="Z3578" s="58" t="str">
        <f>'LISTA DOS ITENS'!$F3578&amp;"-"&amp;'LISTA DOS ITENS'!$H3578&amp;"-"&amp;'LISTA DOS ITENS'!$J3578&amp;"-"&amp;'LISTA DOS ITENS'!$K3578&amp;"-"&amp;'LISTA DOS ITENS'!$I3578</f>
        <v>10974658-2101-A026-IMOB/NAC-ED-1000-01.01</v>
      </c>
      <c r="AA3578" s="59" t="str">
        <f t="array" ref="AA3578">INDEX('RESUMO - LOTES E VMA'!$M$3:$M$181,MATCH('LISTA DOS ITENS'!$D3578,'RESUMO - LOTES E VMA'!$A$3:$A$181,0))</f>
        <v>Para Leilão</v>
      </c>
      <c r="AB3578" s="60">
        <f t="array" ref="AB3578">INDEX('RESUMO - LOTES E VMA'!$J$3:$J$181,MATCH('LISTA DOS ITENS'!$D3578,'RESUMO - LOTES E VMA'!$A$3:$A$181,0))</f>
        <v>0.05872445365</v>
      </c>
      <c r="AC3578" s="29" t="str">
        <f t="array" ref="AC3578">INDEX('RESUMO - LOTES E VMA'!$L$3:$L$181,MATCH('LISTA DOS ITENS'!$D3578,'RESUMO - LOTES E VMA'!$A$3:$A$181,0))</f>
        <v>1% do Valor de Comparação do VMA</v>
      </c>
      <c r="AD3578" s="53" t="str">
        <f>VLOOKUP(Tabela1[[#This Row],[Índice]],[1]Planilha1!$A:$A,1,0)</f>
        <v>#ERROR!</v>
      </c>
    </row>
    <row r="3579" ht="15.75" customHeight="1">
      <c r="A3579" s="52">
        <v>262618.0</v>
      </c>
      <c r="B3579" s="53" t="s">
        <v>70</v>
      </c>
      <c r="C3579" s="53" t="s">
        <v>71</v>
      </c>
      <c r="D3579" s="22">
        <v>207570.0</v>
      </c>
      <c r="E3579" s="53" t="s">
        <v>119</v>
      </c>
      <c r="F3579" s="54">
        <v>1.0983713E7</v>
      </c>
      <c r="G3579" s="53" t="s">
        <v>2277</v>
      </c>
      <c r="H3579" s="55">
        <v>2101.0</v>
      </c>
      <c r="I3579" s="55"/>
      <c r="J3579" s="55" t="s">
        <v>121</v>
      </c>
      <c r="K3579" s="53" t="s">
        <v>80</v>
      </c>
      <c r="L3579" s="53"/>
      <c r="M3579" s="53">
        <v>1.0</v>
      </c>
      <c r="N3579" s="53" t="s">
        <v>52</v>
      </c>
      <c r="O3579" s="25">
        <v>93.65</v>
      </c>
      <c r="P3579" s="25">
        <f>'LISTA DOS ITENS'!$O3579*'LISTA DOS ITENS'!$M3579</f>
        <v>93.65</v>
      </c>
      <c r="Q3579" s="25">
        <v>95.56</v>
      </c>
      <c r="R3579" s="25">
        <f>'LISTA DOS ITENS'!$Q3579*'LISTA DOS ITENS'!$M3579</f>
        <v>95.56</v>
      </c>
      <c r="S3579" s="56">
        <f>IF('LISTA DOS ITENS'!$P3579&gt;'LISTA DOS ITENS'!$R3579,'LISTA DOS ITENS'!$P3579,'LISTA DOS ITENS'!$R3579)</f>
        <v>95.56</v>
      </c>
      <c r="T3579" s="25">
        <v>4.776706268623934</v>
      </c>
      <c r="U3579" s="25">
        <f>'LISTA DOS ITENS'!$T3579*'LISTA DOS ITENS'!$M3579</f>
        <v>4.776706269</v>
      </c>
      <c r="V3579" s="56">
        <f t="array" ref="V3579">INDEX('RESUMO - LOTES E VMA'!$F$3:$F$181,MATCH('LISTA DOS ITENS'!$D3579,'RESUMO - LOTES E VMA'!$A$3:$A$181,0))</f>
        <v>21155.93485</v>
      </c>
      <c r="W3579" s="57">
        <f>'LISTA DOS ITENS'!$U3579/'LISTA DOS ITENS'!$V3579</f>
        <v>0.000225785639</v>
      </c>
      <c r="X3579" s="53" t="s">
        <v>53</v>
      </c>
      <c r="Y3579" s="53" t="s">
        <v>290</v>
      </c>
      <c r="Z3579" s="58" t="str">
        <f>'LISTA DOS ITENS'!$F3579&amp;"-"&amp;'LISTA DOS ITENS'!$H3579&amp;"-"&amp;'LISTA DOS ITENS'!$J3579&amp;"-"&amp;'LISTA DOS ITENS'!$K3579&amp;"-"&amp;'LISTA DOS ITENS'!$I3579</f>
        <v>10983713-2101-A026-IMOB/NAC-</v>
      </c>
      <c r="AA3579" s="59" t="str">
        <f t="array" ref="AA3579">INDEX('RESUMO - LOTES E VMA'!$M$3:$M$181,MATCH('LISTA DOS ITENS'!$D3579,'RESUMO - LOTES E VMA'!$A$3:$A$181,0))</f>
        <v>Para Leilão</v>
      </c>
      <c r="AB3579" s="60">
        <f t="array" ref="AB3579">INDEX('RESUMO - LOTES E VMA'!$J$3:$J$181,MATCH('LISTA DOS ITENS'!$D3579,'RESUMO - LOTES E VMA'!$A$3:$A$181,0))</f>
        <v>0.05872445365</v>
      </c>
      <c r="AC3579" s="29" t="str">
        <f t="array" ref="AC3579">INDEX('RESUMO - LOTES E VMA'!$L$3:$L$181,MATCH('LISTA DOS ITENS'!$D3579,'RESUMO - LOTES E VMA'!$A$3:$A$181,0))</f>
        <v>1% do Valor de Comparação do VMA</v>
      </c>
      <c r="AD3579" s="53" t="str">
        <f>VLOOKUP(Tabela1[[#This Row],[Índice]],[1]Planilha1!$A:$A,1,0)</f>
        <v>#ERROR!</v>
      </c>
    </row>
    <row r="3580" ht="15.75" customHeight="1">
      <c r="A3580" s="52">
        <v>262619.0</v>
      </c>
      <c r="B3580" s="53" t="s">
        <v>70</v>
      </c>
      <c r="C3580" s="53" t="s">
        <v>71</v>
      </c>
      <c r="D3580" s="22">
        <v>207570.0</v>
      </c>
      <c r="E3580" s="53" t="s">
        <v>119</v>
      </c>
      <c r="F3580" s="54">
        <v>1.0984799E7</v>
      </c>
      <c r="G3580" s="53" t="s">
        <v>2304</v>
      </c>
      <c r="H3580" s="55">
        <v>2101.0</v>
      </c>
      <c r="I3580" s="55" t="s">
        <v>81</v>
      </c>
      <c r="J3580" s="55" t="s">
        <v>121</v>
      </c>
      <c r="K3580" s="53" t="s">
        <v>80</v>
      </c>
      <c r="L3580" s="53"/>
      <c r="M3580" s="53">
        <v>13.0</v>
      </c>
      <c r="N3580" s="53" t="s">
        <v>52</v>
      </c>
      <c r="O3580" s="25">
        <v>258.10571428571427</v>
      </c>
      <c r="P3580" s="25">
        <f>'LISTA DOS ITENS'!$O3580*'LISTA DOS ITENS'!$M3580</f>
        <v>3355.374286</v>
      </c>
      <c r="Q3580" s="25">
        <v>528.6</v>
      </c>
      <c r="R3580" s="25">
        <f>'LISTA DOS ITENS'!$Q3580*'LISTA DOS ITENS'!$M3580</f>
        <v>6871.8</v>
      </c>
      <c r="S3580" s="56">
        <f>IF('LISTA DOS ITENS'!$P3580&gt;'LISTA DOS ITENS'!$R3580,'LISTA DOS ITENS'!$P3580,'LISTA DOS ITENS'!$R3580)</f>
        <v>6871.8</v>
      </c>
      <c r="T3580" s="25">
        <v>32.270274742682666</v>
      </c>
      <c r="U3580" s="25">
        <f>'LISTA DOS ITENS'!$T3580*'LISTA DOS ITENS'!$M3580</f>
        <v>419.5135717</v>
      </c>
      <c r="V3580" s="56">
        <f t="array" ref="V3580">INDEX('RESUMO - LOTES E VMA'!$F$3:$F$181,MATCH('LISTA DOS ITENS'!$D3580,'RESUMO - LOTES E VMA'!$A$3:$A$181,0))</f>
        <v>21155.93485</v>
      </c>
      <c r="W3580" s="57">
        <f>'LISTA DOS ITENS'!$U3580/'LISTA DOS ITENS'!$V3580</f>
        <v>0.01982959272</v>
      </c>
      <c r="X3580" s="53" t="s">
        <v>53</v>
      </c>
      <c r="Y3580" s="53" t="s">
        <v>290</v>
      </c>
      <c r="Z3580" s="58" t="str">
        <f>'LISTA DOS ITENS'!$F3580&amp;"-"&amp;'LISTA DOS ITENS'!$H3580&amp;"-"&amp;'LISTA DOS ITENS'!$J3580&amp;"-"&amp;'LISTA DOS ITENS'!$K3580&amp;"-"&amp;'LISTA DOS ITENS'!$I3580</f>
        <v>10984799-2101-A026-IMOB/NAC-ED-1000-01.01</v>
      </c>
      <c r="AA3580" s="59" t="str">
        <f t="array" ref="AA3580">INDEX('RESUMO - LOTES E VMA'!$M$3:$M$181,MATCH('LISTA DOS ITENS'!$D3580,'RESUMO - LOTES E VMA'!$A$3:$A$181,0))</f>
        <v>Para Leilão</v>
      </c>
      <c r="AB3580" s="60">
        <f t="array" ref="AB3580">INDEX('RESUMO - LOTES E VMA'!$J$3:$J$181,MATCH('LISTA DOS ITENS'!$D3580,'RESUMO - LOTES E VMA'!$A$3:$A$181,0))</f>
        <v>0.05872445365</v>
      </c>
      <c r="AC3580" s="29" t="str">
        <f t="array" ref="AC3580">INDEX('RESUMO - LOTES E VMA'!$L$3:$L$181,MATCH('LISTA DOS ITENS'!$D3580,'RESUMO - LOTES E VMA'!$A$3:$A$181,0))</f>
        <v>1% do Valor de Comparação do VMA</v>
      </c>
      <c r="AD3580" s="53" t="str">
        <f>VLOOKUP(Tabela1[[#This Row],[Índice]],[1]Planilha1!$A:$A,1,0)</f>
        <v>#ERROR!</v>
      </c>
    </row>
    <row r="3581" ht="15.75" customHeight="1">
      <c r="A3581" s="52">
        <v>262620.0</v>
      </c>
      <c r="B3581" s="53" t="s">
        <v>70</v>
      </c>
      <c r="C3581" s="53" t="s">
        <v>71</v>
      </c>
      <c r="D3581" s="22">
        <v>207570.0</v>
      </c>
      <c r="E3581" s="53" t="s">
        <v>119</v>
      </c>
      <c r="F3581" s="54">
        <v>1.0984799E7</v>
      </c>
      <c r="G3581" s="53" t="s">
        <v>2304</v>
      </c>
      <c r="H3581" s="55">
        <v>2101.0</v>
      </c>
      <c r="I3581" s="55"/>
      <c r="J3581" s="55" t="s">
        <v>121</v>
      </c>
      <c r="K3581" s="53" t="s">
        <v>80</v>
      </c>
      <c r="L3581" s="53"/>
      <c r="M3581" s="53">
        <v>1.0</v>
      </c>
      <c r="N3581" s="53" t="s">
        <v>52</v>
      </c>
      <c r="O3581" s="25">
        <v>528.6</v>
      </c>
      <c r="P3581" s="25">
        <f>'LISTA DOS ITENS'!$O3581*'LISTA DOS ITENS'!$M3581</f>
        <v>528.6</v>
      </c>
      <c r="Q3581" s="25">
        <v>528.6</v>
      </c>
      <c r="R3581" s="25">
        <f>'LISTA DOS ITENS'!$Q3581*'LISTA DOS ITENS'!$M3581</f>
        <v>528.6</v>
      </c>
      <c r="S3581" s="56">
        <f>IF('LISTA DOS ITENS'!$P3581&gt;'LISTA DOS ITENS'!$R3581,'LISTA DOS ITENS'!$P3581,'LISTA DOS ITENS'!$R3581)</f>
        <v>528.6</v>
      </c>
      <c r="T3581" s="25">
        <v>32.270274742682666</v>
      </c>
      <c r="U3581" s="25">
        <f>'LISTA DOS ITENS'!$T3581*'LISTA DOS ITENS'!$M3581</f>
        <v>32.27027474</v>
      </c>
      <c r="V3581" s="56">
        <f t="array" ref="V3581">INDEX('RESUMO - LOTES E VMA'!$F$3:$F$181,MATCH('LISTA DOS ITENS'!$D3581,'RESUMO - LOTES E VMA'!$A$3:$A$181,0))</f>
        <v>21155.93485</v>
      </c>
      <c r="W3581" s="57">
        <f>'LISTA DOS ITENS'!$U3581/'LISTA DOS ITENS'!$V3581</f>
        <v>0.001525353286</v>
      </c>
      <c r="X3581" s="53" t="s">
        <v>53</v>
      </c>
      <c r="Y3581" s="53" t="s">
        <v>290</v>
      </c>
      <c r="Z3581" s="58" t="str">
        <f>'LISTA DOS ITENS'!$F3581&amp;"-"&amp;'LISTA DOS ITENS'!$H3581&amp;"-"&amp;'LISTA DOS ITENS'!$J3581&amp;"-"&amp;'LISTA DOS ITENS'!$K3581&amp;"-"&amp;'LISTA DOS ITENS'!$I3581</f>
        <v>10984799-2101-A026-IMOB/NAC-</v>
      </c>
      <c r="AA3581" s="59" t="str">
        <f t="array" ref="AA3581">INDEX('RESUMO - LOTES E VMA'!$M$3:$M$181,MATCH('LISTA DOS ITENS'!$D3581,'RESUMO - LOTES E VMA'!$A$3:$A$181,0))</f>
        <v>Para Leilão</v>
      </c>
      <c r="AB3581" s="60">
        <f t="array" ref="AB3581">INDEX('RESUMO - LOTES E VMA'!$J$3:$J$181,MATCH('LISTA DOS ITENS'!$D3581,'RESUMO - LOTES E VMA'!$A$3:$A$181,0))</f>
        <v>0.05872445365</v>
      </c>
      <c r="AC3581" s="29" t="str">
        <f t="array" ref="AC3581">INDEX('RESUMO - LOTES E VMA'!$L$3:$L$181,MATCH('LISTA DOS ITENS'!$D3581,'RESUMO - LOTES E VMA'!$A$3:$A$181,0))</f>
        <v>1% do Valor de Comparação do VMA</v>
      </c>
      <c r="AD3581" s="53" t="str">
        <f>VLOOKUP(Tabela1[[#This Row],[Índice]],[1]Planilha1!$A:$A,1,0)</f>
        <v>#ERROR!</v>
      </c>
    </row>
    <row r="3582" ht="15.75" customHeight="1">
      <c r="A3582" s="52">
        <v>262621.0</v>
      </c>
      <c r="B3582" s="53" t="s">
        <v>70</v>
      </c>
      <c r="C3582" s="53" t="s">
        <v>71</v>
      </c>
      <c r="D3582" s="22">
        <v>207570.0</v>
      </c>
      <c r="E3582" s="53" t="s">
        <v>119</v>
      </c>
      <c r="F3582" s="54">
        <v>1.0991385E7</v>
      </c>
      <c r="G3582" s="53" t="s">
        <v>2274</v>
      </c>
      <c r="H3582" s="55">
        <v>2101.0</v>
      </c>
      <c r="I3582" s="55"/>
      <c r="J3582" s="55" t="s">
        <v>121</v>
      </c>
      <c r="K3582" s="53" t="s">
        <v>73</v>
      </c>
      <c r="L3582" s="53"/>
      <c r="M3582" s="53">
        <v>3.0</v>
      </c>
      <c r="N3582" s="53" t="s">
        <v>52</v>
      </c>
      <c r="O3582" s="25">
        <v>938.3966666666666</v>
      </c>
      <c r="P3582" s="25">
        <f>'LISTA DOS ITENS'!$O3582*'LISTA DOS ITENS'!$M3582</f>
        <v>2815.19</v>
      </c>
      <c r="Q3582" s="25">
        <v>938.4</v>
      </c>
      <c r="R3582" s="25">
        <f>'LISTA DOS ITENS'!$Q3582*'LISTA DOS ITENS'!$M3582</f>
        <v>2815.2</v>
      </c>
      <c r="S3582" s="56">
        <f>IF('LISTA DOS ITENS'!$P3582&gt;'LISTA DOS ITENS'!$R3582,'LISTA DOS ITENS'!$P3582,'LISTA DOS ITENS'!$R3582)</f>
        <v>2815.2</v>
      </c>
      <c r="T3582" s="25">
        <v>57.28797922537535</v>
      </c>
      <c r="U3582" s="25">
        <f>'LISTA DOS ITENS'!$T3582*'LISTA DOS ITENS'!$M3582</f>
        <v>171.8639377</v>
      </c>
      <c r="V3582" s="56">
        <f t="array" ref="V3582">INDEX('RESUMO - LOTES E VMA'!$F$3:$F$181,MATCH('LISTA DOS ITENS'!$D3582,'RESUMO - LOTES E VMA'!$A$3:$A$181,0))</f>
        <v>21155.93485</v>
      </c>
      <c r="W3582" s="57">
        <f>'LISTA DOS ITENS'!$U3582/'LISTA DOS ITENS'!$V3582</f>
        <v>0.008123674936</v>
      </c>
      <c r="X3582" s="53" t="s">
        <v>53</v>
      </c>
      <c r="Y3582" s="53" t="s">
        <v>290</v>
      </c>
      <c r="Z3582" s="58" t="str">
        <f>'LISTA DOS ITENS'!$F3582&amp;"-"&amp;'LISTA DOS ITENS'!$H3582&amp;"-"&amp;'LISTA DOS ITENS'!$J3582&amp;"-"&amp;'LISTA DOS ITENS'!$K3582&amp;"-"&amp;'LISTA DOS ITENS'!$I3582</f>
        <v>10991385-2101-A026-CONS/NAC-</v>
      </c>
      <c r="AA3582" s="59" t="str">
        <f t="array" ref="AA3582">INDEX('RESUMO - LOTES E VMA'!$M$3:$M$181,MATCH('LISTA DOS ITENS'!$D3582,'RESUMO - LOTES E VMA'!$A$3:$A$181,0))</f>
        <v>Para Leilão</v>
      </c>
      <c r="AB3582" s="60">
        <f t="array" ref="AB3582">INDEX('RESUMO - LOTES E VMA'!$J$3:$J$181,MATCH('LISTA DOS ITENS'!$D3582,'RESUMO - LOTES E VMA'!$A$3:$A$181,0))</f>
        <v>0.05872445365</v>
      </c>
      <c r="AC3582" s="29" t="str">
        <f t="array" ref="AC3582">INDEX('RESUMO - LOTES E VMA'!$L$3:$L$181,MATCH('LISTA DOS ITENS'!$D3582,'RESUMO - LOTES E VMA'!$A$3:$A$181,0))</f>
        <v>1% do Valor de Comparação do VMA</v>
      </c>
      <c r="AD3582" s="53" t="str">
        <f>VLOOKUP(Tabela1[[#This Row],[Índice]],[1]Planilha1!$A:$A,1,0)</f>
        <v>#ERROR!</v>
      </c>
    </row>
    <row r="3583" ht="15.75" customHeight="1">
      <c r="A3583" s="52">
        <v>262622.0</v>
      </c>
      <c r="B3583" s="53" t="s">
        <v>70</v>
      </c>
      <c r="C3583" s="53" t="s">
        <v>71</v>
      </c>
      <c r="D3583" s="22">
        <v>207570.0</v>
      </c>
      <c r="E3583" s="53" t="s">
        <v>119</v>
      </c>
      <c r="F3583" s="54">
        <v>1.105726E7</v>
      </c>
      <c r="G3583" s="53" t="s">
        <v>2305</v>
      </c>
      <c r="H3583" s="55">
        <v>2101.0</v>
      </c>
      <c r="I3583" s="55"/>
      <c r="J3583" s="55" t="s">
        <v>121</v>
      </c>
      <c r="K3583" s="53" t="s">
        <v>80</v>
      </c>
      <c r="L3583" s="53"/>
      <c r="M3583" s="53">
        <v>5.0</v>
      </c>
      <c r="N3583" s="53" t="s">
        <v>52</v>
      </c>
      <c r="O3583" s="25">
        <v>987.89</v>
      </c>
      <c r="P3583" s="25">
        <f>'LISTA DOS ITENS'!$O3583*'LISTA DOS ITENS'!$M3583</f>
        <v>4939.45</v>
      </c>
      <c r="Q3583" s="25">
        <v>987.89</v>
      </c>
      <c r="R3583" s="25">
        <f>'LISTA DOS ITENS'!$Q3583*'LISTA DOS ITENS'!$M3583</f>
        <v>4939.45</v>
      </c>
      <c r="S3583" s="56">
        <f>IF('LISTA DOS ITENS'!$P3583&gt;'LISTA DOS ITENS'!$R3583,'LISTA DOS ITENS'!$P3583,'LISTA DOS ITENS'!$R3583)</f>
        <v>4939.45</v>
      </c>
      <c r="T3583" s="25">
        <v>60.309273014659055</v>
      </c>
      <c r="U3583" s="25">
        <f>'LISTA DOS ITENS'!$T3583*'LISTA DOS ITENS'!$M3583</f>
        <v>301.5463651</v>
      </c>
      <c r="V3583" s="56">
        <f t="array" ref="V3583">INDEX('RESUMO - LOTES E VMA'!$F$3:$F$181,MATCH('LISTA DOS ITENS'!$D3583,'RESUMO - LOTES E VMA'!$A$3:$A$181,0))</f>
        <v>21155.93485</v>
      </c>
      <c r="W3583" s="57">
        <f>'LISTA DOS ITENS'!$U3583/'LISTA DOS ITENS'!$V3583</f>
        <v>0.01425351171</v>
      </c>
      <c r="X3583" s="53" t="s">
        <v>53</v>
      </c>
      <c r="Y3583" s="53" t="s">
        <v>290</v>
      </c>
      <c r="Z3583" s="58" t="str">
        <f>'LISTA DOS ITENS'!$F3583&amp;"-"&amp;'LISTA DOS ITENS'!$H3583&amp;"-"&amp;'LISTA DOS ITENS'!$J3583&amp;"-"&amp;'LISTA DOS ITENS'!$K3583&amp;"-"&amp;'LISTA DOS ITENS'!$I3583</f>
        <v>11057260-2101-A026-IMOB/NAC-</v>
      </c>
      <c r="AA3583" s="59" t="str">
        <f t="array" ref="AA3583">INDEX('RESUMO - LOTES E VMA'!$M$3:$M$181,MATCH('LISTA DOS ITENS'!$D3583,'RESUMO - LOTES E VMA'!$A$3:$A$181,0))</f>
        <v>Para Leilão</v>
      </c>
      <c r="AB3583" s="60">
        <f t="array" ref="AB3583">INDEX('RESUMO - LOTES E VMA'!$J$3:$J$181,MATCH('LISTA DOS ITENS'!$D3583,'RESUMO - LOTES E VMA'!$A$3:$A$181,0))</f>
        <v>0.05872445365</v>
      </c>
      <c r="AC3583" s="29" t="str">
        <f t="array" ref="AC3583">INDEX('RESUMO - LOTES E VMA'!$L$3:$L$181,MATCH('LISTA DOS ITENS'!$D3583,'RESUMO - LOTES E VMA'!$A$3:$A$181,0))</f>
        <v>1% do Valor de Comparação do VMA</v>
      </c>
      <c r="AD3583" s="53" t="str">
        <f>VLOOKUP(Tabela1[[#This Row],[Índice]],[1]Planilha1!$A:$A,1,0)</f>
        <v>#ERROR!</v>
      </c>
    </row>
    <row r="3584" ht="15.75" customHeight="1">
      <c r="A3584" s="52">
        <v>262623.0</v>
      </c>
      <c r="B3584" s="53" t="s">
        <v>70</v>
      </c>
      <c r="C3584" s="53" t="s">
        <v>71</v>
      </c>
      <c r="D3584" s="22">
        <v>207570.0</v>
      </c>
      <c r="E3584" s="53" t="s">
        <v>119</v>
      </c>
      <c r="F3584" s="54">
        <v>1.1078467E7</v>
      </c>
      <c r="G3584" s="53" t="s">
        <v>2273</v>
      </c>
      <c r="H3584" s="55">
        <v>2101.0</v>
      </c>
      <c r="I3584" s="55" t="s">
        <v>81</v>
      </c>
      <c r="J3584" s="55" t="s">
        <v>121</v>
      </c>
      <c r="K3584" s="53" t="s">
        <v>125</v>
      </c>
      <c r="L3584" s="53"/>
      <c r="M3584" s="53">
        <v>19.0</v>
      </c>
      <c r="N3584" s="53" t="s">
        <v>52</v>
      </c>
      <c r="O3584" s="25">
        <v>189.36736842105265</v>
      </c>
      <c r="P3584" s="25">
        <f>'LISTA DOS ITENS'!$O3584*'LISTA DOS ITENS'!$M3584</f>
        <v>3597.98</v>
      </c>
      <c r="Q3584" s="25">
        <v>140.0</v>
      </c>
      <c r="R3584" s="25">
        <f>'LISTA DOS ITENS'!$Q3584*'LISTA DOS ITENS'!$M3584</f>
        <v>2660</v>
      </c>
      <c r="S3584" s="56">
        <f>IF('LISTA DOS ITENS'!$P3584&gt;'LISTA DOS ITENS'!$R3584,'LISTA DOS ITENS'!$P3584,'LISTA DOS ITENS'!$R3584)</f>
        <v>3597.98</v>
      </c>
      <c r="T3584" s="25">
        <v>8.546799969685155</v>
      </c>
      <c r="U3584" s="25">
        <f>'LISTA DOS ITENS'!$T3584*'LISTA DOS ITENS'!$M3584</f>
        <v>162.3891994</v>
      </c>
      <c r="V3584" s="56">
        <f t="array" ref="V3584">INDEX('RESUMO - LOTES E VMA'!$F$3:$F$181,MATCH('LISTA DOS ITENS'!$D3584,'RESUMO - LOTES E VMA'!$A$3:$A$181,0))</f>
        <v>21155.93485</v>
      </c>
      <c r="W3584" s="57">
        <f>'LISTA DOS ITENS'!$U3584/'LISTA DOS ITENS'!$V3584</f>
        <v>0.007675822438</v>
      </c>
      <c r="X3584" s="53" t="s">
        <v>53</v>
      </c>
      <c r="Y3584" s="53" t="s">
        <v>290</v>
      </c>
      <c r="Z3584" s="58" t="str">
        <f>'LISTA DOS ITENS'!$F3584&amp;"-"&amp;'LISTA DOS ITENS'!$H3584&amp;"-"&amp;'LISTA DOS ITENS'!$J3584&amp;"-"&amp;'LISTA DOS ITENS'!$K3584&amp;"-"&amp;'LISTA DOS ITENS'!$I3584</f>
        <v>11078467-2101-A026-PAR/NAC-ED-1000-01.01</v>
      </c>
      <c r="AA3584" s="59" t="str">
        <f t="array" ref="AA3584">INDEX('RESUMO - LOTES E VMA'!$M$3:$M$181,MATCH('LISTA DOS ITENS'!$D3584,'RESUMO - LOTES E VMA'!$A$3:$A$181,0))</f>
        <v>Para Leilão</v>
      </c>
      <c r="AB3584" s="60">
        <f t="array" ref="AB3584">INDEX('RESUMO - LOTES E VMA'!$J$3:$J$181,MATCH('LISTA DOS ITENS'!$D3584,'RESUMO - LOTES E VMA'!$A$3:$A$181,0))</f>
        <v>0.05872445365</v>
      </c>
      <c r="AC3584" s="29" t="str">
        <f t="array" ref="AC3584">INDEX('RESUMO - LOTES E VMA'!$L$3:$L$181,MATCH('LISTA DOS ITENS'!$D3584,'RESUMO - LOTES E VMA'!$A$3:$A$181,0))</f>
        <v>1% do Valor de Comparação do VMA</v>
      </c>
      <c r="AD3584" s="53" t="str">
        <f>VLOOKUP(Tabela1[[#This Row],[Índice]],[1]Planilha1!$A:$A,1,0)</f>
        <v>#ERROR!</v>
      </c>
    </row>
    <row r="3585" ht="15.75" customHeight="1">
      <c r="A3585" s="52">
        <v>262624.0</v>
      </c>
      <c r="B3585" s="53" t="s">
        <v>70</v>
      </c>
      <c r="C3585" s="53" t="s">
        <v>71</v>
      </c>
      <c r="D3585" s="22">
        <v>207570.0</v>
      </c>
      <c r="E3585" s="53" t="s">
        <v>119</v>
      </c>
      <c r="F3585" s="54">
        <v>1.113512E7</v>
      </c>
      <c r="G3585" s="53" t="s">
        <v>2306</v>
      </c>
      <c r="H3585" s="55">
        <v>2101.0</v>
      </c>
      <c r="I3585" s="55" t="s">
        <v>81</v>
      </c>
      <c r="J3585" s="55" t="s">
        <v>121</v>
      </c>
      <c r="K3585" s="53" t="s">
        <v>73</v>
      </c>
      <c r="L3585" s="53"/>
      <c r="M3585" s="53">
        <v>1.0</v>
      </c>
      <c r="N3585" s="53" t="s">
        <v>52</v>
      </c>
      <c r="O3585" s="25">
        <v>2174.0</v>
      </c>
      <c r="P3585" s="25">
        <f>'LISTA DOS ITENS'!$O3585*'LISTA DOS ITENS'!$M3585</f>
        <v>2174</v>
      </c>
      <c r="Q3585" s="25">
        <v>2174.0</v>
      </c>
      <c r="R3585" s="25">
        <f>'LISTA DOS ITENS'!$Q3585*'LISTA DOS ITENS'!$M3585</f>
        <v>2174</v>
      </c>
      <c r="S3585" s="56">
        <f>IF('LISTA DOS ITENS'!$P3585&gt;'LISTA DOS ITENS'!$R3585,'LISTA DOS ITENS'!$P3585,'LISTA DOS ITENS'!$R3585)</f>
        <v>2174</v>
      </c>
      <c r="T3585" s="25">
        <v>132.71959381496805</v>
      </c>
      <c r="U3585" s="25">
        <f>'LISTA DOS ITENS'!$T3585*'LISTA DOS ITENS'!$M3585</f>
        <v>132.7195938</v>
      </c>
      <c r="V3585" s="56">
        <f t="array" ref="V3585">INDEX('RESUMO - LOTES E VMA'!$F$3:$F$181,MATCH('LISTA DOS ITENS'!$D3585,'RESUMO - LOTES E VMA'!$A$3:$A$181,0))</f>
        <v>21155.93485</v>
      </c>
      <c r="W3585" s="57">
        <f>'LISTA DOS ITENS'!$U3585/'LISTA DOS ITENS'!$V3585</f>
        <v>0.006273397737</v>
      </c>
      <c r="X3585" s="53" t="s">
        <v>53</v>
      </c>
      <c r="Y3585" s="53" t="s">
        <v>290</v>
      </c>
      <c r="Z3585" s="58" t="str">
        <f>'LISTA DOS ITENS'!$F3585&amp;"-"&amp;'LISTA DOS ITENS'!$H3585&amp;"-"&amp;'LISTA DOS ITENS'!$J3585&amp;"-"&amp;'LISTA DOS ITENS'!$K3585&amp;"-"&amp;'LISTA DOS ITENS'!$I3585</f>
        <v>11135120-2101-A026-CONS/NAC-ED-1000-01.01</v>
      </c>
      <c r="AA3585" s="59" t="str">
        <f t="array" ref="AA3585">INDEX('RESUMO - LOTES E VMA'!$M$3:$M$181,MATCH('LISTA DOS ITENS'!$D3585,'RESUMO - LOTES E VMA'!$A$3:$A$181,0))</f>
        <v>Para Leilão</v>
      </c>
      <c r="AB3585" s="60">
        <f t="array" ref="AB3585">INDEX('RESUMO - LOTES E VMA'!$J$3:$J$181,MATCH('LISTA DOS ITENS'!$D3585,'RESUMO - LOTES E VMA'!$A$3:$A$181,0))</f>
        <v>0.05872445365</v>
      </c>
      <c r="AC3585" s="29" t="str">
        <f t="array" ref="AC3585">INDEX('RESUMO - LOTES E VMA'!$L$3:$L$181,MATCH('LISTA DOS ITENS'!$D3585,'RESUMO - LOTES E VMA'!$A$3:$A$181,0))</f>
        <v>1% do Valor de Comparação do VMA</v>
      </c>
      <c r="AD3585" s="53" t="str">
        <f>VLOOKUP(Tabela1[[#This Row],[Índice]],[1]Planilha1!$A:$A,1,0)</f>
        <v>#ERROR!</v>
      </c>
    </row>
    <row r="3586" ht="15.75" customHeight="1">
      <c r="A3586" s="52">
        <v>262625.0</v>
      </c>
      <c r="B3586" s="53" t="s">
        <v>70</v>
      </c>
      <c r="C3586" s="53" t="s">
        <v>71</v>
      </c>
      <c r="D3586" s="22">
        <v>207570.0</v>
      </c>
      <c r="E3586" s="53" t="s">
        <v>119</v>
      </c>
      <c r="F3586" s="54">
        <v>1.1151723E7</v>
      </c>
      <c r="G3586" s="53" t="s">
        <v>2307</v>
      </c>
      <c r="H3586" s="55">
        <v>2101.0</v>
      </c>
      <c r="I3586" s="55"/>
      <c r="J3586" s="55" t="s">
        <v>121</v>
      </c>
      <c r="K3586" s="53" t="s">
        <v>73</v>
      </c>
      <c r="L3586" s="53"/>
      <c r="M3586" s="53">
        <v>1.0</v>
      </c>
      <c r="N3586" s="53" t="s">
        <v>52</v>
      </c>
      <c r="O3586" s="25">
        <v>7020.29</v>
      </c>
      <c r="P3586" s="25">
        <f>'LISTA DOS ITENS'!$O3586*'LISTA DOS ITENS'!$M3586</f>
        <v>7020.29</v>
      </c>
      <c r="Q3586" s="25">
        <v>7020.29</v>
      </c>
      <c r="R3586" s="25">
        <f>'LISTA DOS ITENS'!$Q3586*'LISTA DOS ITENS'!$M3586</f>
        <v>7020.29</v>
      </c>
      <c r="S3586" s="56">
        <f>IF('LISTA DOS ITENS'!$P3586&gt;'LISTA DOS ITENS'!$R3586,'LISTA DOS ITENS'!$P3586,'LISTA DOS ITENS'!$R3586)</f>
        <v>7020.29</v>
      </c>
      <c r="T3586" s="25">
        <v>428.57867399415</v>
      </c>
      <c r="U3586" s="25">
        <f>'LISTA DOS ITENS'!$T3586*'LISTA DOS ITENS'!$M3586</f>
        <v>428.578674</v>
      </c>
      <c r="V3586" s="56">
        <f t="array" ref="V3586">INDEX('RESUMO - LOTES E VMA'!$F$3:$F$181,MATCH('LISTA DOS ITENS'!$D3586,'RESUMO - LOTES E VMA'!$A$3:$A$181,0))</f>
        <v>21155.93485</v>
      </c>
      <c r="W3586" s="57">
        <f>'LISTA DOS ITENS'!$U3586/'LISTA DOS ITENS'!$V3586</f>
        <v>0.02025808252</v>
      </c>
      <c r="X3586" s="53" t="s">
        <v>53</v>
      </c>
      <c r="Y3586" s="53" t="s">
        <v>290</v>
      </c>
      <c r="Z3586" s="58" t="str">
        <f>'LISTA DOS ITENS'!$F3586&amp;"-"&amp;'LISTA DOS ITENS'!$H3586&amp;"-"&amp;'LISTA DOS ITENS'!$J3586&amp;"-"&amp;'LISTA DOS ITENS'!$K3586&amp;"-"&amp;'LISTA DOS ITENS'!$I3586</f>
        <v>11151723-2101-A026-CONS/NAC-</v>
      </c>
      <c r="AA3586" s="59" t="str">
        <f t="array" ref="AA3586">INDEX('RESUMO - LOTES E VMA'!$M$3:$M$181,MATCH('LISTA DOS ITENS'!$D3586,'RESUMO - LOTES E VMA'!$A$3:$A$181,0))</f>
        <v>Para Leilão</v>
      </c>
      <c r="AB3586" s="60">
        <f t="array" ref="AB3586">INDEX('RESUMO - LOTES E VMA'!$J$3:$J$181,MATCH('LISTA DOS ITENS'!$D3586,'RESUMO - LOTES E VMA'!$A$3:$A$181,0))</f>
        <v>0.05872445365</v>
      </c>
      <c r="AC3586" s="29" t="str">
        <f t="array" ref="AC3586">INDEX('RESUMO - LOTES E VMA'!$L$3:$L$181,MATCH('LISTA DOS ITENS'!$D3586,'RESUMO - LOTES E VMA'!$A$3:$A$181,0))</f>
        <v>1% do Valor de Comparação do VMA</v>
      </c>
      <c r="AD3586" s="53" t="str">
        <f>VLOOKUP(Tabela1[[#This Row],[Índice]],[1]Planilha1!$A:$A,1,0)</f>
        <v>#ERROR!</v>
      </c>
    </row>
    <row r="3587" ht="15.75" customHeight="1">
      <c r="A3587" s="52">
        <v>262626.0</v>
      </c>
      <c r="B3587" s="53" t="s">
        <v>70</v>
      </c>
      <c r="C3587" s="53" t="s">
        <v>71</v>
      </c>
      <c r="D3587" s="22">
        <v>207570.0</v>
      </c>
      <c r="E3587" s="53" t="s">
        <v>119</v>
      </c>
      <c r="F3587" s="54">
        <v>1.0806777E7</v>
      </c>
      <c r="G3587" s="53" t="s">
        <v>2248</v>
      </c>
      <c r="H3587" s="55">
        <v>2170.0</v>
      </c>
      <c r="I3587" s="55"/>
      <c r="J3587" s="55" t="s">
        <v>121</v>
      </c>
      <c r="K3587" s="53" t="s">
        <v>160</v>
      </c>
      <c r="L3587" s="53"/>
      <c r="M3587" s="53">
        <v>1.0</v>
      </c>
      <c r="N3587" s="53" t="s">
        <v>52</v>
      </c>
      <c r="O3587" s="25">
        <v>8.98</v>
      </c>
      <c r="P3587" s="25">
        <f>'LISTA DOS ITENS'!$O3587*'LISTA DOS ITENS'!$M3587</f>
        <v>8.98</v>
      </c>
      <c r="Q3587" s="25">
        <v>150.0</v>
      </c>
      <c r="R3587" s="25">
        <f>'LISTA DOS ITENS'!$Q3587*'LISTA DOS ITENS'!$M3587</f>
        <v>150</v>
      </c>
      <c r="S3587" s="56">
        <f>IF('LISTA DOS ITENS'!$P3587&gt;'LISTA DOS ITENS'!$R3587,'LISTA DOS ITENS'!$P3587,'LISTA DOS ITENS'!$R3587)</f>
        <v>150</v>
      </c>
      <c r="T3587" s="25">
        <v>9.157285681805524</v>
      </c>
      <c r="U3587" s="25">
        <f>'LISTA DOS ITENS'!$T3587*'LISTA DOS ITENS'!$M3587</f>
        <v>9.157285682</v>
      </c>
      <c r="V3587" s="56">
        <f t="array" ref="V3587">INDEX('RESUMO - LOTES E VMA'!$F$3:$F$181,MATCH('LISTA DOS ITENS'!$D3587,'RESUMO - LOTES E VMA'!$A$3:$A$181,0))</f>
        <v>21155.93485</v>
      </c>
      <c r="W3587" s="57">
        <f>'LISTA DOS ITENS'!$U3587/'LISTA DOS ITENS'!$V3587</f>
        <v>0.00043284713</v>
      </c>
      <c r="X3587" s="53" t="s">
        <v>53</v>
      </c>
      <c r="Y3587" s="53" t="s">
        <v>290</v>
      </c>
      <c r="Z3587" s="58" t="str">
        <f>'LISTA DOS ITENS'!$F3587&amp;"-"&amp;'LISTA DOS ITENS'!$H3587&amp;"-"&amp;'LISTA DOS ITENS'!$J3587&amp;"-"&amp;'LISTA DOS ITENS'!$K3587&amp;"-"&amp;'LISTA DOS ITENS'!$I3587</f>
        <v>10806777-2170-A026-CONS/IMP-</v>
      </c>
      <c r="AA3587" s="59" t="str">
        <f t="array" ref="AA3587">INDEX('RESUMO - LOTES E VMA'!$M$3:$M$181,MATCH('LISTA DOS ITENS'!$D3587,'RESUMO - LOTES E VMA'!$A$3:$A$181,0))</f>
        <v>Para Leilão</v>
      </c>
      <c r="AB3587" s="60">
        <f t="array" ref="AB3587">INDEX('RESUMO - LOTES E VMA'!$J$3:$J$181,MATCH('LISTA DOS ITENS'!$D3587,'RESUMO - LOTES E VMA'!$A$3:$A$181,0))</f>
        <v>0.05872445365</v>
      </c>
      <c r="AC3587" s="29" t="str">
        <f t="array" ref="AC3587">INDEX('RESUMO - LOTES E VMA'!$L$3:$L$181,MATCH('LISTA DOS ITENS'!$D3587,'RESUMO - LOTES E VMA'!$A$3:$A$181,0))</f>
        <v>1% do Valor de Comparação do VMA</v>
      </c>
      <c r="AD3587" s="53" t="str">
        <f>VLOOKUP(Tabela1[[#This Row],[Índice]],[1]Planilha1!$A:$A,1,0)</f>
        <v>#ERROR!</v>
      </c>
    </row>
    <row r="3588" ht="15.75" customHeight="1">
      <c r="A3588" s="52">
        <v>262627.0</v>
      </c>
      <c r="B3588" s="53" t="s">
        <v>70</v>
      </c>
      <c r="C3588" s="53" t="s">
        <v>71</v>
      </c>
      <c r="D3588" s="22">
        <v>207570.0</v>
      </c>
      <c r="E3588" s="53" t="s">
        <v>119</v>
      </c>
      <c r="F3588" s="54">
        <v>1.0001177E7</v>
      </c>
      <c r="G3588" s="53" t="s">
        <v>2308</v>
      </c>
      <c r="H3588" s="55">
        <v>2201.0</v>
      </c>
      <c r="I3588" s="55"/>
      <c r="J3588" s="55" t="s">
        <v>121</v>
      </c>
      <c r="K3588" s="53" t="s">
        <v>80</v>
      </c>
      <c r="L3588" s="53"/>
      <c r="M3588" s="53">
        <v>2.0</v>
      </c>
      <c r="N3588" s="53" t="s">
        <v>52</v>
      </c>
      <c r="O3588" s="25">
        <v>422.88</v>
      </c>
      <c r="P3588" s="25">
        <f>'LISTA DOS ITENS'!$O3588*'LISTA DOS ITENS'!$M3588</f>
        <v>845.76</v>
      </c>
      <c r="Q3588" s="25">
        <v>422.88</v>
      </c>
      <c r="R3588" s="25">
        <f>'LISTA DOS ITENS'!$Q3588*'LISTA DOS ITENS'!$M3588</f>
        <v>845.76</v>
      </c>
      <c r="S3588" s="56">
        <f>IF('LISTA DOS ITENS'!$P3588&gt;'LISTA DOS ITENS'!$R3588,'LISTA DOS ITENS'!$P3588,'LISTA DOS ITENS'!$R3588)</f>
        <v>845.76</v>
      </c>
      <c r="T3588" s="25">
        <v>25.816219794146132</v>
      </c>
      <c r="U3588" s="25">
        <f>'LISTA DOS ITENS'!$T3588*'LISTA DOS ITENS'!$M3588</f>
        <v>51.63243959</v>
      </c>
      <c r="V3588" s="56">
        <f t="array" ref="V3588">INDEX('RESUMO - LOTES E VMA'!$F$3:$F$181,MATCH('LISTA DOS ITENS'!$D3588,'RESUMO - LOTES E VMA'!$A$3:$A$181,0))</f>
        <v>21155.93485</v>
      </c>
      <c r="W3588" s="57">
        <f>'LISTA DOS ITENS'!$U3588/'LISTA DOS ITENS'!$V3588</f>
        <v>0.002440565258</v>
      </c>
      <c r="X3588" s="53" t="s">
        <v>53</v>
      </c>
      <c r="Y3588" s="53" t="s">
        <v>290</v>
      </c>
      <c r="Z3588" s="58" t="str">
        <f>'LISTA DOS ITENS'!$F3588&amp;"-"&amp;'LISTA DOS ITENS'!$H3588&amp;"-"&amp;'LISTA DOS ITENS'!$J3588&amp;"-"&amp;'LISTA DOS ITENS'!$K3588&amp;"-"&amp;'LISTA DOS ITENS'!$I3588</f>
        <v>10001177-2201-A026-IMOB/NAC-</v>
      </c>
      <c r="AA3588" s="59" t="str">
        <f t="array" ref="AA3588">INDEX('RESUMO - LOTES E VMA'!$M$3:$M$181,MATCH('LISTA DOS ITENS'!$D3588,'RESUMO - LOTES E VMA'!$A$3:$A$181,0))</f>
        <v>Para Leilão</v>
      </c>
      <c r="AB3588" s="60">
        <f t="array" ref="AB3588">INDEX('RESUMO - LOTES E VMA'!$J$3:$J$181,MATCH('LISTA DOS ITENS'!$D3588,'RESUMO - LOTES E VMA'!$A$3:$A$181,0))</f>
        <v>0.05872445365</v>
      </c>
      <c r="AC3588" s="29" t="str">
        <f t="array" ref="AC3588">INDEX('RESUMO - LOTES E VMA'!$L$3:$L$181,MATCH('LISTA DOS ITENS'!$D3588,'RESUMO - LOTES E VMA'!$A$3:$A$181,0))</f>
        <v>1% do Valor de Comparação do VMA</v>
      </c>
      <c r="AD3588" s="53" t="str">
        <f>VLOOKUP(Tabela1[[#This Row],[Índice]],[1]Planilha1!$A:$A,1,0)</f>
        <v>#ERROR!</v>
      </c>
    </row>
    <row r="3589" ht="15.75" customHeight="1">
      <c r="A3589" s="52">
        <v>262628.0</v>
      </c>
      <c r="B3589" s="53" t="s">
        <v>70</v>
      </c>
      <c r="C3589" s="53" t="s">
        <v>71</v>
      </c>
      <c r="D3589" s="22">
        <v>207570.0</v>
      </c>
      <c r="E3589" s="53" t="s">
        <v>119</v>
      </c>
      <c r="F3589" s="54">
        <v>1.0003321E7</v>
      </c>
      <c r="G3589" s="53" t="s">
        <v>2293</v>
      </c>
      <c r="H3589" s="55">
        <v>2201.0</v>
      </c>
      <c r="I3589" s="55"/>
      <c r="J3589" s="55" t="s">
        <v>121</v>
      </c>
      <c r="K3589" s="53" t="s">
        <v>73</v>
      </c>
      <c r="L3589" s="53"/>
      <c r="M3589" s="53">
        <v>1.0</v>
      </c>
      <c r="N3589" s="53" t="s">
        <v>52</v>
      </c>
      <c r="O3589" s="25">
        <v>100.77</v>
      </c>
      <c r="P3589" s="25">
        <f>'LISTA DOS ITENS'!$O3589*'LISTA DOS ITENS'!$M3589</f>
        <v>100.77</v>
      </c>
      <c r="Q3589" s="25">
        <v>171.44</v>
      </c>
      <c r="R3589" s="25">
        <f>'LISTA DOS ITENS'!$Q3589*'LISTA DOS ITENS'!$M3589</f>
        <v>171.44</v>
      </c>
      <c r="S3589" s="56">
        <f>IF('LISTA DOS ITENS'!$P3589&gt;'LISTA DOS ITENS'!$R3589,'LISTA DOS ITENS'!$P3589,'LISTA DOS ITENS'!$R3589)</f>
        <v>171.44</v>
      </c>
      <c r="T3589" s="25">
        <v>10.466167048591593</v>
      </c>
      <c r="U3589" s="25">
        <f>'LISTA DOS ITENS'!$T3589*'LISTA DOS ITENS'!$M3589</f>
        <v>10.46616705</v>
      </c>
      <c r="V3589" s="56">
        <f t="array" ref="V3589">INDEX('RESUMO - LOTES E VMA'!$F$3:$F$181,MATCH('LISTA DOS ITENS'!$D3589,'RESUMO - LOTES E VMA'!$A$3:$A$181,0))</f>
        <v>21155.93485</v>
      </c>
      <c r="W3589" s="57">
        <f>'LISTA DOS ITENS'!$U3589/'LISTA DOS ITENS'!$V3589</f>
        <v>0.0004947154131</v>
      </c>
      <c r="X3589" s="53" t="s">
        <v>53</v>
      </c>
      <c r="Y3589" s="53" t="s">
        <v>290</v>
      </c>
      <c r="Z3589" s="58" t="str">
        <f>'LISTA DOS ITENS'!$F3589&amp;"-"&amp;'LISTA DOS ITENS'!$H3589&amp;"-"&amp;'LISTA DOS ITENS'!$J3589&amp;"-"&amp;'LISTA DOS ITENS'!$K3589&amp;"-"&amp;'LISTA DOS ITENS'!$I3589</f>
        <v>10003321-2201-A026-CONS/NAC-</v>
      </c>
      <c r="AA3589" s="59" t="str">
        <f t="array" ref="AA3589">INDEX('RESUMO - LOTES E VMA'!$M$3:$M$181,MATCH('LISTA DOS ITENS'!$D3589,'RESUMO - LOTES E VMA'!$A$3:$A$181,0))</f>
        <v>Para Leilão</v>
      </c>
      <c r="AB3589" s="60">
        <f t="array" ref="AB3589">INDEX('RESUMO - LOTES E VMA'!$J$3:$J$181,MATCH('LISTA DOS ITENS'!$D3589,'RESUMO - LOTES E VMA'!$A$3:$A$181,0))</f>
        <v>0.05872445365</v>
      </c>
      <c r="AC3589" s="29" t="str">
        <f t="array" ref="AC3589">INDEX('RESUMO - LOTES E VMA'!$L$3:$L$181,MATCH('LISTA DOS ITENS'!$D3589,'RESUMO - LOTES E VMA'!$A$3:$A$181,0))</f>
        <v>1% do Valor de Comparação do VMA</v>
      </c>
      <c r="AD3589" s="53" t="str">
        <f>VLOOKUP(Tabela1[[#This Row],[Índice]],[1]Planilha1!$A:$A,1,0)</f>
        <v>#ERROR!</v>
      </c>
    </row>
    <row r="3590" ht="15.75" customHeight="1">
      <c r="A3590" s="52">
        <v>262629.0</v>
      </c>
      <c r="B3590" s="53" t="s">
        <v>70</v>
      </c>
      <c r="C3590" s="53" t="s">
        <v>71</v>
      </c>
      <c r="D3590" s="22">
        <v>207570.0</v>
      </c>
      <c r="E3590" s="53" t="s">
        <v>119</v>
      </c>
      <c r="F3590" s="54">
        <v>1.0003321E7</v>
      </c>
      <c r="G3590" s="53" t="s">
        <v>2293</v>
      </c>
      <c r="H3590" s="55">
        <v>2201.0</v>
      </c>
      <c r="I3590" s="55"/>
      <c r="J3590" s="55" t="s">
        <v>121</v>
      </c>
      <c r="K3590" s="53" t="s">
        <v>80</v>
      </c>
      <c r="L3590" s="53"/>
      <c r="M3590" s="53">
        <v>4.0</v>
      </c>
      <c r="N3590" s="53" t="s">
        <v>52</v>
      </c>
      <c r="O3590" s="25">
        <v>79.855</v>
      </c>
      <c r="P3590" s="25">
        <f>'LISTA DOS ITENS'!$O3590*'LISTA DOS ITENS'!$M3590</f>
        <v>319.42</v>
      </c>
      <c r="Q3590" s="25">
        <v>171.44</v>
      </c>
      <c r="R3590" s="25">
        <f>'LISTA DOS ITENS'!$Q3590*'LISTA DOS ITENS'!$M3590</f>
        <v>685.76</v>
      </c>
      <c r="S3590" s="56">
        <f>IF('LISTA DOS ITENS'!$P3590&gt;'LISTA DOS ITENS'!$R3590,'LISTA DOS ITENS'!$P3590,'LISTA DOS ITENS'!$R3590)</f>
        <v>685.76</v>
      </c>
      <c r="T3590" s="25">
        <v>10.466167048591593</v>
      </c>
      <c r="U3590" s="25">
        <f>'LISTA DOS ITENS'!$T3590*'LISTA DOS ITENS'!$M3590</f>
        <v>41.86466819</v>
      </c>
      <c r="V3590" s="56">
        <f t="array" ref="V3590">INDEX('RESUMO - LOTES E VMA'!$F$3:$F$181,MATCH('LISTA DOS ITENS'!$D3590,'RESUMO - LOTES E VMA'!$A$3:$A$181,0))</f>
        <v>21155.93485</v>
      </c>
      <c r="W3590" s="57">
        <f>'LISTA DOS ITENS'!$U3590/'LISTA DOS ITENS'!$V3590</f>
        <v>0.001978861652</v>
      </c>
      <c r="X3590" s="53" t="s">
        <v>53</v>
      </c>
      <c r="Y3590" s="53" t="s">
        <v>290</v>
      </c>
      <c r="Z3590" s="58" t="str">
        <f>'LISTA DOS ITENS'!$F3590&amp;"-"&amp;'LISTA DOS ITENS'!$H3590&amp;"-"&amp;'LISTA DOS ITENS'!$J3590&amp;"-"&amp;'LISTA DOS ITENS'!$K3590&amp;"-"&amp;'LISTA DOS ITENS'!$I3590</f>
        <v>10003321-2201-A026-IMOB/NAC-</v>
      </c>
      <c r="AA3590" s="59" t="str">
        <f t="array" ref="AA3590">INDEX('RESUMO - LOTES E VMA'!$M$3:$M$181,MATCH('LISTA DOS ITENS'!$D3590,'RESUMO - LOTES E VMA'!$A$3:$A$181,0))</f>
        <v>Para Leilão</v>
      </c>
      <c r="AB3590" s="60">
        <f t="array" ref="AB3590">INDEX('RESUMO - LOTES E VMA'!$J$3:$J$181,MATCH('LISTA DOS ITENS'!$D3590,'RESUMO - LOTES E VMA'!$A$3:$A$181,0))</f>
        <v>0.05872445365</v>
      </c>
      <c r="AC3590" s="29" t="str">
        <f t="array" ref="AC3590">INDEX('RESUMO - LOTES E VMA'!$L$3:$L$181,MATCH('LISTA DOS ITENS'!$D3590,'RESUMO - LOTES E VMA'!$A$3:$A$181,0))</f>
        <v>1% do Valor de Comparação do VMA</v>
      </c>
      <c r="AD3590" s="53" t="str">
        <f>VLOOKUP(Tabela1[[#This Row],[Índice]],[1]Planilha1!$A:$A,1,0)</f>
        <v>#ERROR!</v>
      </c>
    </row>
    <row r="3591" ht="15.75" customHeight="1">
      <c r="A3591" s="52">
        <v>262630.0</v>
      </c>
      <c r="B3591" s="53" t="s">
        <v>70</v>
      </c>
      <c r="C3591" s="53" t="s">
        <v>71</v>
      </c>
      <c r="D3591" s="22">
        <v>207570.0</v>
      </c>
      <c r="E3591" s="53" t="s">
        <v>119</v>
      </c>
      <c r="F3591" s="54">
        <v>1.0014079E7</v>
      </c>
      <c r="G3591" s="53" t="s">
        <v>2309</v>
      </c>
      <c r="H3591" s="55">
        <v>2201.0</v>
      </c>
      <c r="I3591" s="55"/>
      <c r="J3591" s="55" t="s">
        <v>121</v>
      </c>
      <c r="K3591" s="53" t="s">
        <v>73</v>
      </c>
      <c r="L3591" s="53"/>
      <c r="M3591" s="53">
        <v>5.0</v>
      </c>
      <c r="N3591" s="53" t="s">
        <v>52</v>
      </c>
      <c r="O3591" s="25">
        <v>11.73</v>
      </c>
      <c r="P3591" s="25">
        <f>'LISTA DOS ITENS'!$O3591*'LISTA DOS ITENS'!$M3591</f>
        <v>58.65</v>
      </c>
      <c r="Q3591" s="25">
        <v>24.21</v>
      </c>
      <c r="R3591" s="25">
        <f>'LISTA DOS ITENS'!$Q3591*'LISTA DOS ITENS'!$M3591</f>
        <v>121.05</v>
      </c>
      <c r="S3591" s="56">
        <f>IF('LISTA DOS ITENS'!$P3591&gt;'LISTA DOS ITENS'!$R3591,'LISTA DOS ITENS'!$P3591,'LISTA DOS ITENS'!$R3591)</f>
        <v>121.05</v>
      </c>
      <c r="T3591" s="25">
        <v>1.2101722348617143</v>
      </c>
      <c r="U3591" s="25">
        <f>'LISTA DOS ITENS'!$T3591*'LISTA DOS ITENS'!$M3591</f>
        <v>6.050861174</v>
      </c>
      <c r="V3591" s="56">
        <f t="array" ref="V3591">INDEX('RESUMO - LOTES E VMA'!$F$3:$F$181,MATCH('LISTA DOS ITENS'!$D3591,'RESUMO - LOTES E VMA'!$A$3:$A$181,0))</f>
        <v>21155.93485</v>
      </c>
      <c r="W3591" s="57">
        <f>'LISTA DOS ITENS'!$U3591/'LISTA DOS ITENS'!$V3591</f>
        <v>0.0002860124697</v>
      </c>
      <c r="X3591" s="53" t="s">
        <v>53</v>
      </c>
      <c r="Y3591" s="53" t="s">
        <v>290</v>
      </c>
      <c r="Z3591" s="58" t="str">
        <f>'LISTA DOS ITENS'!$F3591&amp;"-"&amp;'LISTA DOS ITENS'!$H3591&amp;"-"&amp;'LISTA DOS ITENS'!$J3591&amp;"-"&amp;'LISTA DOS ITENS'!$K3591&amp;"-"&amp;'LISTA DOS ITENS'!$I3591</f>
        <v>10014079-2201-A026-CONS/NAC-</v>
      </c>
      <c r="AA3591" s="59" t="str">
        <f t="array" ref="AA3591">INDEX('RESUMO - LOTES E VMA'!$M$3:$M$181,MATCH('LISTA DOS ITENS'!$D3591,'RESUMO - LOTES E VMA'!$A$3:$A$181,0))</f>
        <v>Para Leilão</v>
      </c>
      <c r="AB3591" s="60">
        <f t="array" ref="AB3591">INDEX('RESUMO - LOTES E VMA'!$J$3:$J$181,MATCH('LISTA DOS ITENS'!$D3591,'RESUMO - LOTES E VMA'!$A$3:$A$181,0))</f>
        <v>0.05872445365</v>
      </c>
      <c r="AC3591" s="29" t="str">
        <f t="array" ref="AC3591">INDEX('RESUMO - LOTES E VMA'!$L$3:$L$181,MATCH('LISTA DOS ITENS'!$D3591,'RESUMO - LOTES E VMA'!$A$3:$A$181,0))</f>
        <v>1% do Valor de Comparação do VMA</v>
      </c>
      <c r="AD3591" s="53" t="str">
        <f>VLOOKUP(Tabela1[[#This Row],[Índice]],[1]Planilha1!$A:$A,1,0)</f>
        <v>#ERROR!</v>
      </c>
    </row>
    <row r="3592" ht="15.75" customHeight="1">
      <c r="A3592" s="52">
        <v>262631.0</v>
      </c>
      <c r="B3592" s="53" t="s">
        <v>70</v>
      </c>
      <c r="C3592" s="53" t="s">
        <v>71</v>
      </c>
      <c r="D3592" s="22">
        <v>207570.0</v>
      </c>
      <c r="E3592" s="53" t="s">
        <v>119</v>
      </c>
      <c r="F3592" s="54">
        <v>1.0014079E7</v>
      </c>
      <c r="G3592" s="53" t="s">
        <v>2309</v>
      </c>
      <c r="H3592" s="55">
        <v>2201.0</v>
      </c>
      <c r="I3592" s="55"/>
      <c r="J3592" s="55" t="s">
        <v>121</v>
      </c>
      <c r="K3592" s="53" t="s">
        <v>80</v>
      </c>
      <c r="L3592" s="53"/>
      <c r="M3592" s="53">
        <v>3.0</v>
      </c>
      <c r="N3592" s="53" t="s">
        <v>52</v>
      </c>
      <c r="O3592" s="25">
        <v>24.206666666666667</v>
      </c>
      <c r="P3592" s="25">
        <f>'LISTA DOS ITENS'!$O3592*'LISTA DOS ITENS'!$M3592</f>
        <v>72.62</v>
      </c>
      <c r="Q3592" s="25">
        <v>24.21</v>
      </c>
      <c r="R3592" s="25">
        <f>'LISTA DOS ITENS'!$Q3592*'LISTA DOS ITENS'!$M3592</f>
        <v>72.63</v>
      </c>
      <c r="S3592" s="56">
        <f>IF('LISTA DOS ITENS'!$P3592&gt;'LISTA DOS ITENS'!$R3592,'LISTA DOS ITENS'!$P3592,'LISTA DOS ITENS'!$R3592)</f>
        <v>72.63</v>
      </c>
      <c r="T3592" s="25">
        <v>1.2101722348617143</v>
      </c>
      <c r="U3592" s="25">
        <f>'LISTA DOS ITENS'!$T3592*'LISTA DOS ITENS'!$M3592</f>
        <v>3.630516705</v>
      </c>
      <c r="V3592" s="56">
        <f t="array" ref="V3592">INDEX('RESUMO - LOTES E VMA'!$F$3:$F$181,MATCH('LISTA DOS ITENS'!$D3592,'RESUMO - LOTES E VMA'!$A$3:$A$181,0))</f>
        <v>21155.93485</v>
      </c>
      <c r="W3592" s="57">
        <f>'LISTA DOS ITENS'!$U3592/'LISTA DOS ITENS'!$V3592</f>
        <v>0.0001716074818</v>
      </c>
      <c r="X3592" s="53" t="s">
        <v>53</v>
      </c>
      <c r="Y3592" s="53" t="s">
        <v>290</v>
      </c>
      <c r="Z3592" s="58" t="str">
        <f>'LISTA DOS ITENS'!$F3592&amp;"-"&amp;'LISTA DOS ITENS'!$H3592&amp;"-"&amp;'LISTA DOS ITENS'!$J3592&amp;"-"&amp;'LISTA DOS ITENS'!$K3592&amp;"-"&amp;'LISTA DOS ITENS'!$I3592</f>
        <v>10014079-2201-A026-IMOB/NAC-</v>
      </c>
      <c r="AA3592" s="59" t="str">
        <f t="array" ref="AA3592">INDEX('RESUMO - LOTES E VMA'!$M$3:$M$181,MATCH('LISTA DOS ITENS'!$D3592,'RESUMO - LOTES E VMA'!$A$3:$A$181,0))</f>
        <v>Para Leilão</v>
      </c>
      <c r="AB3592" s="60">
        <f t="array" ref="AB3592">INDEX('RESUMO - LOTES E VMA'!$J$3:$J$181,MATCH('LISTA DOS ITENS'!$D3592,'RESUMO - LOTES E VMA'!$A$3:$A$181,0))</f>
        <v>0.05872445365</v>
      </c>
      <c r="AC3592" s="29" t="str">
        <f t="array" ref="AC3592">INDEX('RESUMO - LOTES E VMA'!$L$3:$L$181,MATCH('LISTA DOS ITENS'!$D3592,'RESUMO - LOTES E VMA'!$A$3:$A$181,0))</f>
        <v>1% do Valor de Comparação do VMA</v>
      </c>
      <c r="AD3592" s="53" t="str">
        <f>VLOOKUP(Tabela1[[#This Row],[Índice]],[1]Planilha1!$A:$A,1,0)</f>
        <v>#ERROR!</v>
      </c>
    </row>
    <row r="3593" ht="15.75" customHeight="1">
      <c r="A3593" s="52">
        <v>262632.0</v>
      </c>
      <c r="B3593" s="53" t="s">
        <v>70</v>
      </c>
      <c r="C3593" s="53" t="s">
        <v>71</v>
      </c>
      <c r="D3593" s="22">
        <v>207570.0</v>
      </c>
      <c r="E3593" s="53" t="s">
        <v>119</v>
      </c>
      <c r="F3593" s="54">
        <v>1.0014079E7</v>
      </c>
      <c r="G3593" s="53" t="s">
        <v>2309</v>
      </c>
      <c r="H3593" s="55">
        <v>2201.0</v>
      </c>
      <c r="I3593" s="55"/>
      <c r="J3593" s="55" t="s">
        <v>121</v>
      </c>
      <c r="K3593" s="53" t="s">
        <v>293</v>
      </c>
      <c r="L3593" s="53"/>
      <c r="M3593" s="53">
        <v>2.0</v>
      </c>
      <c r="N3593" s="53" t="s">
        <v>52</v>
      </c>
      <c r="O3593" s="25">
        <v>1.0</v>
      </c>
      <c r="P3593" s="25">
        <f>'LISTA DOS ITENS'!$O3593*'LISTA DOS ITENS'!$M3593</f>
        <v>2</v>
      </c>
      <c r="Q3593" s="25">
        <v>24.21</v>
      </c>
      <c r="R3593" s="25">
        <f>'LISTA DOS ITENS'!$Q3593*'LISTA DOS ITENS'!$M3593</f>
        <v>48.42</v>
      </c>
      <c r="S3593" s="56">
        <f>IF('LISTA DOS ITENS'!$P3593&gt;'LISTA DOS ITENS'!$R3593,'LISTA DOS ITENS'!$P3593,'LISTA DOS ITENS'!$R3593)</f>
        <v>48.42</v>
      </c>
      <c r="T3593" s="25">
        <v>1.2101722348617143</v>
      </c>
      <c r="U3593" s="25">
        <f>'LISTA DOS ITENS'!$T3593*'LISTA DOS ITENS'!$M3593</f>
        <v>2.42034447</v>
      </c>
      <c r="V3593" s="56">
        <f t="array" ref="V3593">INDEX('RESUMO - LOTES E VMA'!$F$3:$F$181,MATCH('LISTA DOS ITENS'!$D3593,'RESUMO - LOTES E VMA'!$A$3:$A$181,0))</f>
        <v>21155.93485</v>
      </c>
      <c r="W3593" s="57">
        <f>'LISTA DOS ITENS'!$U3593/'LISTA DOS ITENS'!$V3593</f>
        <v>0.0001144049879</v>
      </c>
      <c r="X3593" s="53" t="s">
        <v>53</v>
      </c>
      <c r="Y3593" s="53" t="s">
        <v>290</v>
      </c>
      <c r="Z3593" s="58" t="str">
        <f>'LISTA DOS ITENS'!$F3593&amp;"-"&amp;'LISTA DOS ITENS'!$H3593&amp;"-"&amp;'LISTA DOS ITENS'!$J3593&amp;"-"&amp;'LISTA DOS ITENS'!$K3593&amp;"-"&amp;'LISTA DOS ITENS'!$I3593</f>
        <v>10014079-2201-A026-SOBRE_EMP-</v>
      </c>
      <c r="AA3593" s="59" t="str">
        <f t="array" ref="AA3593">INDEX('RESUMO - LOTES E VMA'!$M$3:$M$181,MATCH('LISTA DOS ITENS'!$D3593,'RESUMO - LOTES E VMA'!$A$3:$A$181,0))</f>
        <v>Para Leilão</v>
      </c>
      <c r="AB3593" s="60">
        <f t="array" ref="AB3593">INDEX('RESUMO - LOTES E VMA'!$J$3:$J$181,MATCH('LISTA DOS ITENS'!$D3593,'RESUMO - LOTES E VMA'!$A$3:$A$181,0))</f>
        <v>0.05872445365</v>
      </c>
      <c r="AC3593" s="29" t="str">
        <f t="array" ref="AC3593">INDEX('RESUMO - LOTES E VMA'!$L$3:$L$181,MATCH('LISTA DOS ITENS'!$D3593,'RESUMO - LOTES E VMA'!$A$3:$A$181,0))</f>
        <v>1% do Valor de Comparação do VMA</v>
      </c>
      <c r="AD3593" s="53" t="str">
        <f>VLOOKUP(Tabela1[[#This Row],[Índice]],[1]Planilha1!$A:$A,1,0)</f>
        <v>#ERROR!</v>
      </c>
    </row>
    <row r="3594" ht="15.75" customHeight="1">
      <c r="A3594" s="52">
        <v>262633.0</v>
      </c>
      <c r="B3594" s="53" t="s">
        <v>70</v>
      </c>
      <c r="C3594" s="53" t="s">
        <v>71</v>
      </c>
      <c r="D3594" s="22">
        <v>207570.0</v>
      </c>
      <c r="E3594" s="53" t="s">
        <v>119</v>
      </c>
      <c r="F3594" s="54">
        <v>1.0148337E7</v>
      </c>
      <c r="G3594" s="53" t="s">
        <v>2310</v>
      </c>
      <c r="H3594" s="55">
        <v>2201.0</v>
      </c>
      <c r="I3594" s="55"/>
      <c r="J3594" s="55" t="s">
        <v>121</v>
      </c>
      <c r="K3594" s="53" t="s">
        <v>80</v>
      </c>
      <c r="L3594" s="53"/>
      <c r="M3594" s="53">
        <v>1.0</v>
      </c>
      <c r="N3594" s="53" t="s">
        <v>52</v>
      </c>
      <c r="O3594" s="25">
        <v>536.36</v>
      </c>
      <c r="P3594" s="25">
        <f>'LISTA DOS ITENS'!$O3594*'LISTA DOS ITENS'!$M3594</f>
        <v>536.36</v>
      </c>
      <c r="Q3594" s="25">
        <v>536.36</v>
      </c>
      <c r="R3594" s="25">
        <f>'LISTA DOS ITENS'!$Q3594*'LISTA DOS ITENS'!$M3594</f>
        <v>536.36</v>
      </c>
      <c r="S3594" s="56">
        <f>IF('LISTA DOS ITENS'!$P3594&gt;'LISTA DOS ITENS'!$R3594,'LISTA DOS ITENS'!$P3594,'LISTA DOS ITENS'!$R3594)</f>
        <v>536.36</v>
      </c>
      <c r="T3594" s="25">
        <v>32.74401165528807</v>
      </c>
      <c r="U3594" s="25">
        <f>'LISTA DOS ITENS'!$T3594*'LISTA DOS ITENS'!$M3594</f>
        <v>32.74401166</v>
      </c>
      <c r="V3594" s="56">
        <f t="array" ref="V3594">INDEX('RESUMO - LOTES E VMA'!$F$3:$F$181,MATCH('LISTA DOS ITENS'!$D3594,'RESUMO - LOTES E VMA'!$A$3:$A$181,0))</f>
        <v>21155.93485</v>
      </c>
      <c r="W3594" s="57">
        <f>'LISTA DOS ITENS'!$U3594/'LISTA DOS ITENS'!$V3594</f>
        <v>0.001547745911</v>
      </c>
      <c r="X3594" s="53" t="s">
        <v>53</v>
      </c>
      <c r="Y3594" s="53" t="s">
        <v>290</v>
      </c>
      <c r="Z3594" s="58" t="str">
        <f>'LISTA DOS ITENS'!$F3594&amp;"-"&amp;'LISTA DOS ITENS'!$H3594&amp;"-"&amp;'LISTA DOS ITENS'!$J3594&amp;"-"&amp;'LISTA DOS ITENS'!$K3594&amp;"-"&amp;'LISTA DOS ITENS'!$I3594</f>
        <v>10148337-2201-A026-IMOB/NAC-</v>
      </c>
      <c r="AA3594" s="59" t="str">
        <f t="array" ref="AA3594">INDEX('RESUMO - LOTES E VMA'!$M$3:$M$181,MATCH('LISTA DOS ITENS'!$D3594,'RESUMO - LOTES E VMA'!$A$3:$A$181,0))</f>
        <v>Para Leilão</v>
      </c>
      <c r="AB3594" s="60">
        <f t="array" ref="AB3594">INDEX('RESUMO - LOTES E VMA'!$J$3:$J$181,MATCH('LISTA DOS ITENS'!$D3594,'RESUMO - LOTES E VMA'!$A$3:$A$181,0))</f>
        <v>0.05872445365</v>
      </c>
      <c r="AC3594" s="29" t="str">
        <f t="array" ref="AC3594">INDEX('RESUMO - LOTES E VMA'!$L$3:$L$181,MATCH('LISTA DOS ITENS'!$D3594,'RESUMO - LOTES E VMA'!$A$3:$A$181,0))</f>
        <v>1% do Valor de Comparação do VMA</v>
      </c>
      <c r="AD3594" s="53" t="str">
        <f>VLOOKUP(Tabela1[[#This Row],[Índice]],[1]Planilha1!$A:$A,1,0)</f>
        <v>#ERROR!</v>
      </c>
    </row>
    <row r="3595" ht="15.75" customHeight="1">
      <c r="A3595" s="52">
        <v>262634.0</v>
      </c>
      <c r="B3595" s="53" t="s">
        <v>70</v>
      </c>
      <c r="C3595" s="53" t="s">
        <v>71</v>
      </c>
      <c r="D3595" s="22">
        <v>207570.0</v>
      </c>
      <c r="E3595" s="53" t="s">
        <v>119</v>
      </c>
      <c r="F3595" s="54">
        <v>1.0188278E7</v>
      </c>
      <c r="G3595" s="53" t="s">
        <v>2311</v>
      </c>
      <c r="H3595" s="55">
        <v>2201.0</v>
      </c>
      <c r="I3595" s="55"/>
      <c r="J3595" s="55" t="s">
        <v>121</v>
      </c>
      <c r="K3595" s="53" t="s">
        <v>80</v>
      </c>
      <c r="L3595" s="53"/>
      <c r="M3595" s="53">
        <v>8.0</v>
      </c>
      <c r="N3595" s="53" t="s">
        <v>52</v>
      </c>
      <c r="O3595" s="25">
        <v>40.53</v>
      </c>
      <c r="P3595" s="25">
        <f>'LISTA DOS ITENS'!$O3595*'LISTA DOS ITENS'!$M3595</f>
        <v>324.24</v>
      </c>
      <c r="Q3595" s="25">
        <v>40.53</v>
      </c>
      <c r="R3595" s="25">
        <f>'LISTA DOS ITENS'!$Q3595*'LISTA DOS ITENS'!$M3595</f>
        <v>324.24</v>
      </c>
      <c r="S3595" s="56">
        <f>IF('LISTA DOS ITENS'!$P3595&gt;'LISTA DOS ITENS'!$R3595,'LISTA DOS ITENS'!$P3595,'LISTA DOS ITENS'!$R3595)</f>
        <v>324.24</v>
      </c>
      <c r="T3595" s="25">
        <v>2.4742985912238527</v>
      </c>
      <c r="U3595" s="25">
        <f>'LISTA DOS ITENS'!$T3595*'LISTA DOS ITENS'!$M3595</f>
        <v>19.79438873</v>
      </c>
      <c r="V3595" s="56">
        <f t="array" ref="V3595">INDEX('RESUMO - LOTES E VMA'!$F$3:$F$181,MATCH('LISTA DOS ITENS'!$D3595,'RESUMO - LOTES E VMA'!$A$3:$A$181,0))</f>
        <v>21155.93485</v>
      </c>
      <c r="W3595" s="57">
        <f>'LISTA DOS ITENS'!$U3595/'LISTA DOS ITENS'!$V3595</f>
        <v>0.0009356423562</v>
      </c>
      <c r="X3595" s="53" t="s">
        <v>53</v>
      </c>
      <c r="Y3595" s="53" t="s">
        <v>290</v>
      </c>
      <c r="Z3595" s="58" t="str">
        <f>'LISTA DOS ITENS'!$F3595&amp;"-"&amp;'LISTA DOS ITENS'!$H3595&amp;"-"&amp;'LISTA DOS ITENS'!$J3595&amp;"-"&amp;'LISTA DOS ITENS'!$K3595&amp;"-"&amp;'LISTA DOS ITENS'!$I3595</f>
        <v>10188278-2201-A026-IMOB/NAC-</v>
      </c>
      <c r="AA3595" s="59" t="str">
        <f t="array" ref="AA3595">INDEX('RESUMO - LOTES E VMA'!$M$3:$M$181,MATCH('LISTA DOS ITENS'!$D3595,'RESUMO - LOTES E VMA'!$A$3:$A$181,0))</f>
        <v>Para Leilão</v>
      </c>
      <c r="AB3595" s="60">
        <f t="array" ref="AB3595">INDEX('RESUMO - LOTES E VMA'!$J$3:$J$181,MATCH('LISTA DOS ITENS'!$D3595,'RESUMO - LOTES E VMA'!$A$3:$A$181,0))</f>
        <v>0.05872445365</v>
      </c>
      <c r="AC3595" s="29" t="str">
        <f t="array" ref="AC3595">INDEX('RESUMO - LOTES E VMA'!$L$3:$L$181,MATCH('LISTA DOS ITENS'!$D3595,'RESUMO - LOTES E VMA'!$A$3:$A$181,0))</f>
        <v>1% do Valor de Comparação do VMA</v>
      </c>
      <c r="AD3595" s="53" t="str">
        <f>VLOOKUP(Tabela1[[#This Row],[Índice]],[1]Planilha1!$A:$A,1,0)</f>
        <v>#ERROR!</v>
      </c>
    </row>
    <row r="3596" ht="15.75" customHeight="1">
      <c r="A3596" s="52">
        <v>262635.0</v>
      </c>
      <c r="B3596" s="53" t="s">
        <v>70</v>
      </c>
      <c r="C3596" s="53" t="s">
        <v>71</v>
      </c>
      <c r="D3596" s="22">
        <v>207570.0</v>
      </c>
      <c r="E3596" s="53" t="s">
        <v>119</v>
      </c>
      <c r="F3596" s="54">
        <v>1.0358681E7</v>
      </c>
      <c r="G3596" s="53" t="s">
        <v>2312</v>
      </c>
      <c r="H3596" s="55">
        <v>2201.0</v>
      </c>
      <c r="I3596" s="55"/>
      <c r="J3596" s="55" t="s">
        <v>121</v>
      </c>
      <c r="K3596" s="53" t="s">
        <v>80</v>
      </c>
      <c r="L3596" s="53"/>
      <c r="M3596" s="53">
        <v>36.0</v>
      </c>
      <c r="N3596" s="53" t="s">
        <v>52</v>
      </c>
      <c r="O3596" s="25">
        <v>129.7713888888889</v>
      </c>
      <c r="P3596" s="25">
        <f>'LISTA DOS ITENS'!$O3596*'LISTA DOS ITENS'!$M3596</f>
        <v>4671.77</v>
      </c>
      <c r="Q3596" s="25">
        <v>129.77</v>
      </c>
      <c r="R3596" s="25">
        <f>'LISTA DOS ITENS'!$Q3596*'LISTA DOS ITENS'!$M3596</f>
        <v>4671.72</v>
      </c>
      <c r="S3596" s="56">
        <f>IF('LISTA DOS ITENS'!$P3596&gt;'LISTA DOS ITENS'!$R3596,'LISTA DOS ITENS'!$P3596,'LISTA DOS ITENS'!$R3596)</f>
        <v>4671.77</v>
      </c>
      <c r="T3596" s="25">
        <v>7.922273086186019</v>
      </c>
      <c r="U3596" s="25">
        <f>'LISTA DOS ITENS'!$T3596*'LISTA DOS ITENS'!$M3596</f>
        <v>285.2018311</v>
      </c>
      <c r="V3596" s="56">
        <f t="array" ref="V3596">INDEX('RESUMO - LOTES E VMA'!$F$3:$F$181,MATCH('LISTA DOS ITENS'!$D3596,'RESUMO - LOTES E VMA'!$A$3:$A$181,0))</f>
        <v>21155.93485</v>
      </c>
      <c r="W3596" s="57">
        <f>'LISTA DOS ITENS'!$U3596/'LISTA DOS ITENS'!$V3596</f>
        <v>0.01348093729</v>
      </c>
      <c r="X3596" s="53" t="s">
        <v>53</v>
      </c>
      <c r="Y3596" s="53" t="s">
        <v>290</v>
      </c>
      <c r="Z3596" s="58" t="str">
        <f>'LISTA DOS ITENS'!$F3596&amp;"-"&amp;'LISTA DOS ITENS'!$H3596&amp;"-"&amp;'LISTA DOS ITENS'!$J3596&amp;"-"&amp;'LISTA DOS ITENS'!$K3596&amp;"-"&amp;'LISTA DOS ITENS'!$I3596</f>
        <v>10358681-2201-A026-IMOB/NAC-</v>
      </c>
      <c r="AA3596" s="59" t="str">
        <f t="array" ref="AA3596">INDEX('RESUMO - LOTES E VMA'!$M$3:$M$181,MATCH('LISTA DOS ITENS'!$D3596,'RESUMO - LOTES E VMA'!$A$3:$A$181,0))</f>
        <v>Para Leilão</v>
      </c>
      <c r="AB3596" s="60">
        <f t="array" ref="AB3596">INDEX('RESUMO - LOTES E VMA'!$J$3:$J$181,MATCH('LISTA DOS ITENS'!$D3596,'RESUMO - LOTES E VMA'!$A$3:$A$181,0))</f>
        <v>0.05872445365</v>
      </c>
      <c r="AC3596" s="29" t="str">
        <f t="array" ref="AC3596">INDEX('RESUMO - LOTES E VMA'!$L$3:$L$181,MATCH('LISTA DOS ITENS'!$D3596,'RESUMO - LOTES E VMA'!$A$3:$A$181,0))</f>
        <v>1% do Valor de Comparação do VMA</v>
      </c>
      <c r="AD3596" s="53" t="str">
        <f>VLOOKUP(Tabela1[[#This Row],[Índice]],[1]Planilha1!$A:$A,1,0)</f>
        <v>#ERROR!</v>
      </c>
    </row>
    <row r="3597" ht="15.75" customHeight="1">
      <c r="A3597" s="52">
        <v>262636.0</v>
      </c>
      <c r="B3597" s="53" t="s">
        <v>70</v>
      </c>
      <c r="C3597" s="53" t="s">
        <v>71</v>
      </c>
      <c r="D3597" s="22">
        <v>207570.0</v>
      </c>
      <c r="E3597" s="53" t="s">
        <v>119</v>
      </c>
      <c r="F3597" s="54">
        <v>1.0439967E7</v>
      </c>
      <c r="G3597" s="53" t="s">
        <v>2253</v>
      </c>
      <c r="H3597" s="55">
        <v>2201.0</v>
      </c>
      <c r="I3597" s="55"/>
      <c r="J3597" s="55" t="s">
        <v>121</v>
      </c>
      <c r="K3597" s="53" t="s">
        <v>80</v>
      </c>
      <c r="L3597" s="53"/>
      <c r="M3597" s="53">
        <v>5.0</v>
      </c>
      <c r="N3597" s="53" t="s">
        <v>52</v>
      </c>
      <c r="O3597" s="25">
        <v>86.326</v>
      </c>
      <c r="P3597" s="25">
        <f>'LISTA DOS ITENS'!$O3597*'LISTA DOS ITENS'!$M3597</f>
        <v>431.63</v>
      </c>
      <c r="Q3597" s="25">
        <v>105.26</v>
      </c>
      <c r="R3597" s="25">
        <f>'LISTA DOS ITENS'!$Q3597*'LISTA DOS ITENS'!$M3597</f>
        <v>526.3</v>
      </c>
      <c r="S3597" s="56">
        <f>IF('LISTA DOS ITENS'!$P3597&gt;'LISTA DOS ITENS'!$R3597,'LISTA DOS ITENS'!$P3597,'LISTA DOS ITENS'!$R3597)</f>
        <v>526.3</v>
      </c>
      <c r="T3597" s="25">
        <v>6.4259726057789965</v>
      </c>
      <c r="U3597" s="25">
        <f>'LISTA DOS ITENS'!$T3597*'LISTA DOS ITENS'!$M3597</f>
        <v>32.12986303</v>
      </c>
      <c r="V3597" s="56">
        <f t="array" ref="V3597">INDEX('RESUMO - LOTES E VMA'!$F$3:$F$181,MATCH('LISTA DOS ITENS'!$D3597,'RESUMO - LOTES E VMA'!$A$3:$A$181,0))</f>
        <v>21155.93485</v>
      </c>
      <c r="W3597" s="57">
        <f>'LISTA DOS ITENS'!$U3597/'LISTA DOS ITENS'!$V3597</f>
        <v>0.001518716297</v>
      </c>
      <c r="X3597" s="53" t="s">
        <v>53</v>
      </c>
      <c r="Y3597" s="53" t="s">
        <v>290</v>
      </c>
      <c r="Z3597" s="58" t="str">
        <f>'LISTA DOS ITENS'!$F3597&amp;"-"&amp;'LISTA DOS ITENS'!$H3597&amp;"-"&amp;'LISTA DOS ITENS'!$J3597&amp;"-"&amp;'LISTA DOS ITENS'!$K3597&amp;"-"&amp;'LISTA DOS ITENS'!$I3597</f>
        <v>10439967-2201-A026-IMOB/NAC-</v>
      </c>
      <c r="AA3597" s="59" t="str">
        <f t="array" ref="AA3597">INDEX('RESUMO - LOTES E VMA'!$M$3:$M$181,MATCH('LISTA DOS ITENS'!$D3597,'RESUMO - LOTES E VMA'!$A$3:$A$181,0))</f>
        <v>Para Leilão</v>
      </c>
      <c r="AB3597" s="60">
        <f t="array" ref="AB3597">INDEX('RESUMO - LOTES E VMA'!$J$3:$J$181,MATCH('LISTA DOS ITENS'!$D3597,'RESUMO - LOTES E VMA'!$A$3:$A$181,0))</f>
        <v>0.05872445365</v>
      </c>
      <c r="AC3597" s="29" t="str">
        <f t="array" ref="AC3597">INDEX('RESUMO - LOTES E VMA'!$L$3:$L$181,MATCH('LISTA DOS ITENS'!$D3597,'RESUMO - LOTES E VMA'!$A$3:$A$181,0))</f>
        <v>1% do Valor de Comparação do VMA</v>
      </c>
      <c r="AD3597" s="53" t="str">
        <f>VLOOKUP(Tabela1[[#This Row],[Índice]],[1]Planilha1!$A:$A,1,0)</f>
        <v>#ERROR!</v>
      </c>
    </row>
    <row r="3598" ht="15.75" customHeight="1">
      <c r="A3598" s="52">
        <v>262637.0</v>
      </c>
      <c r="B3598" s="53" t="s">
        <v>70</v>
      </c>
      <c r="C3598" s="53" t="s">
        <v>71</v>
      </c>
      <c r="D3598" s="22">
        <v>207570.0</v>
      </c>
      <c r="E3598" s="53" t="s">
        <v>119</v>
      </c>
      <c r="F3598" s="54">
        <v>1.0439967E7</v>
      </c>
      <c r="G3598" s="53" t="s">
        <v>2253</v>
      </c>
      <c r="H3598" s="55">
        <v>2201.0</v>
      </c>
      <c r="I3598" s="55"/>
      <c r="J3598" s="55" t="s">
        <v>121</v>
      </c>
      <c r="K3598" s="53" t="s">
        <v>293</v>
      </c>
      <c r="L3598" s="53"/>
      <c r="M3598" s="53">
        <v>2.0</v>
      </c>
      <c r="N3598" s="53" t="s">
        <v>52</v>
      </c>
      <c r="O3598" s="25">
        <v>1.0</v>
      </c>
      <c r="P3598" s="25">
        <f>'LISTA DOS ITENS'!$O3598*'LISTA DOS ITENS'!$M3598</f>
        <v>2</v>
      </c>
      <c r="Q3598" s="25">
        <v>105.26</v>
      </c>
      <c r="R3598" s="25">
        <f>'LISTA DOS ITENS'!$Q3598*'LISTA DOS ITENS'!$M3598</f>
        <v>210.52</v>
      </c>
      <c r="S3598" s="56">
        <f>IF('LISTA DOS ITENS'!$P3598&gt;'LISTA DOS ITENS'!$R3598,'LISTA DOS ITENS'!$P3598,'LISTA DOS ITENS'!$R3598)</f>
        <v>210.52</v>
      </c>
      <c r="T3598" s="25">
        <v>6.4259726057789965</v>
      </c>
      <c r="U3598" s="25">
        <f>'LISTA DOS ITENS'!$T3598*'LISTA DOS ITENS'!$M3598</f>
        <v>12.85194521</v>
      </c>
      <c r="V3598" s="56">
        <f t="array" ref="V3598">INDEX('RESUMO - LOTES E VMA'!$F$3:$F$181,MATCH('LISTA DOS ITENS'!$D3598,'RESUMO - LOTES E VMA'!$A$3:$A$181,0))</f>
        <v>21155.93485</v>
      </c>
      <c r="W3598" s="57">
        <f>'LISTA DOS ITENS'!$U3598/'LISTA DOS ITENS'!$V3598</f>
        <v>0.0006074865187</v>
      </c>
      <c r="X3598" s="53" t="s">
        <v>53</v>
      </c>
      <c r="Y3598" s="53" t="s">
        <v>290</v>
      </c>
      <c r="Z3598" s="58" t="str">
        <f>'LISTA DOS ITENS'!$F3598&amp;"-"&amp;'LISTA DOS ITENS'!$H3598&amp;"-"&amp;'LISTA DOS ITENS'!$J3598&amp;"-"&amp;'LISTA DOS ITENS'!$K3598&amp;"-"&amp;'LISTA DOS ITENS'!$I3598</f>
        <v>10439967-2201-A026-SOBRE_EMP-</v>
      </c>
      <c r="AA3598" s="59" t="str">
        <f t="array" ref="AA3598">INDEX('RESUMO - LOTES E VMA'!$M$3:$M$181,MATCH('LISTA DOS ITENS'!$D3598,'RESUMO - LOTES E VMA'!$A$3:$A$181,0))</f>
        <v>Para Leilão</v>
      </c>
      <c r="AB3598" s="60">
        <f t="array" ref="AB3598">INDEX('RESUMO - LOTES E VMA'!$J$3:$J$181,MATCH('LISTA DOS ITENS'!$D3598,'RESUMO - LOTES E VMA'!$A$3:$A$181,0))</f>
        <v>0.05872445365</v>
      </c>
      <c r="AC3598" s="29" t="str">
        <f t="array" ref="AC3598">INDEX('RESUMO - LOTES E VMA'!$L$3:$L$181,MATCH('LISTA DOS ITENS'!$D3598,'RESUMO - LOTES E VMA'!$A$3:$A$181,0))</f>
        <v>1% do Valor de Comparação do VMA</v>
      </c>
      <c r="AD3598" s="53" t="str">
        <f>VLOOKUP(Tabela1[[#This Row],[Índice]],[1]Planilha1!$A:$A,1,0)</f>
        <v>#ERROR!</v>
      </c>
    </row>
    <row r="3599" ht="15.75" customHeight="1">
      <c r="A3599" s="52">
        <v>262638.0</v>
      </c>
      <c r="B3599" s="53" t="s">
        <v>70</v>
      </c>
      <c r="C3599" s="53" t="s">
        <v>71</v>
      </c>
      <c r="D3599" s="22">
        <v>207570.0</v>
      </c>
      <c r="E3599" s="53" t="s">
        <v>119</v>
      </c>
      <c r="F3599" s="54">
        <v>1.0545222E7</v>
      </c>
      <c r="G3599" s="53" t="s">
        <v>2313</v>
      </c>
      <c r="H3599" s="55">
        <v>2201.0</v>
      </c>
      <c r="I3599" s="55"/>
      <c r="J3599" s="55" t="s">
        <v>121</v>
      </c>
      <c r="K3599" s="53" t="s">
        <v>80</v>
      </c>
      <c r="L3599" s="53"/>
      <c r="M3599" s="53">
        <v>7.0</v>
      </c>
      <c r="N3599" s="53" t="s">
        <v>52</v>
      </c>
      <c r="O3599" s="25">
        <v>253.73</v>
      </c>
      <c r="P3599" s="25">
        <f>'LISTA DOS ITENS'!$O3599*'LISTA DOS ITENS'!$M3599</f>
        <v>1776.11</v>
      </c>
      <c r="Q3599" s="25">
        <v>253.73</v>
      </c>
      <c r="R3599" s="25">
        <f>'LISTA DOS ITENS'!$Q3599*'LISTA DOS ITENS'!$M3599</f>
        <v>1776.11</v>
      </c>
      <c r="S3599" s="56">
        <f>IF('LISTA DOS ITENS'!$P3599&gt;'LISTA DOS ITENS'!$R3599,'LISTA DOS ITENS'!$P3599,'LISTA DOS ITENS'!$R3599)</f>
        <v>1776.11</v>
      </c>
      <c r="T3599" s="25">
        <v>15.489853973630103</v>
      </c>
      <c r="U3599" s="25">
        <f>'LISTA DOS ITENS'!$T3599*'LISTA DOS ITENS'!$M3599</f>
        <v>108.4289778</v>
      </c>
      <c r="V3599" s="56">
        <f t="array" ref="V3599">INDEX('RESUMO - LOTES E VMA'!$F$3:$F$181,MATCH('LISTA DOS ITENS'!$D3599,'RESUMO - LOTES E VMA'!$A$3:$A$181,0))</f>
        <v>21155.93485</v>
      </c>
      <c r="W3599" s="57">
        <f>'LISTA DOS ITENS'!$U3599/'LISTA DOS ITENS'!$V3599</f>
        <v>0.00512522744</v>
      </c>
      <c r="X3599" s="53" t="s">
        <v>53</v>
      </c>
      <c r="Y3599" s="53" t="s">
        <v>290</v>
      </c>
      <c r="Z3599" s="58" t="str">
        <f>'LISTA DOS ITENS'!$F3599&amp;"-"&amp;'LISTA DOS ITENS'!$H3599&amp;"-"&amp;'LISTA DOS ITENS'!$J3599&amp;"-"&amp;'LISTA DOS ITENS'!$K3599&amp;"-"&amp;'LISTA DOS ITENS'!$I3599</f>
        <v>10545222-2201-A026-IMOB/NAC-</v>
      </c>
      <c r="AA3599" s="59" t="str">
        <f t="array" ref="AA3599">INDEX('RESUMO - LOTES E VMA'!$M$3:$M$181,MATCH('LISTA DOS ITENS'!$D3599,'RESUMO - LOTES E VMA'!$A$3:$A$181,0))</f>
        <v>Para Leilão</v>
      </c>
      <c r="AB3599" s="60">
        <f t="array" ref="AB3599">INDEX('RESUMO - LOTES E VMA'!$J$3:$J$181,MATCH('LISTA DOS ITENS'!$D3599,'RESUMO - LOTES E VMA'!$A$3:$A$181,0))</f>
        <v>0.05872445365</v>
      </c>
      <c r="AC3599" s="29" t="str">
        <f t="array" ref="AC3599">INDEX('RESUMO - LOTES E VMA'!$L$3:$L$181,MATCH('LISTA DOS ITENS'!$D3599,'RESUMO - LOTES E VMA'!$A$3:$A$181,0))</f>
        <v>1% do Valor de Comparação do VMA</v>
      </c>
      <c r="AD3599" s="53" t="str">
        <f>VLOOKUP(Tabela1[[#This Row],[Índice]],[1]Planilha1!$A:$A,1,0)</f>
        <v>#ERROR!</v>
      </c>
    </row>
    <row r="3600" ht="15.75" customHeight="1">
      <c r="A3600" s="52">
        <v>262639.0</v>
      </c>
      <c r="B3600" s="53" t="s">
        <v>70</v>
      </c>
      <c r="C3600" s="53" t="s">
        <v>71</v>
      </c>
      <c r="D3600" s="22">
        <v>207570.0</v>
      </c>
      <c r="E3600" s="53" t="s">
        <v>119</v>
      </c>
      <c r="F3600" s="54">
        <v>1.0564414E7</v>
      </c>
      <c r="G3600" s="53" t="s">
        <v>2242</v>
      </c>
      <c r="H3600" s="55">
        <v>2201.0</v>
      </c>
      <c r="I3600" s="55"/>
      <c r="J3600" s="55" t="s">
        <v>121</v>
      </c>
      <c r="K3600" s="53" t="s">
        <v>80</v>
      </c>
      <c r="L3600" s="53"/>
      <c r="M3600" s="53">
        <v>1.0</v>
      </c>
      <c r="N3600" s="53" t="s">
        <v>52</v>
      </c>
      <c r="O3600" s="25">
        <v>19.23</v>
      </c>
      <c r="P3600" s="25">
        <f>'LISTA DOS ITENS'!$O3600*'LISTA DOS ITENS'!$M3600</f>
        <v>19.23</v>
      </c>
      <c r="Q3600" s="25">
        <v>19.23</v>
      </c>
      <c r="R3600" s="25">
        <f>'LISTA DOS ITENS'!$Q3600*'LISTA DOS ITENS'!$M3600</f>
        <v>19.23</v>
      </c>
      <c r="S3600" s="56">
        <f>IF('LISTA DOS ITENS'!$P3600&gt;'LISTA DOS ITENS'!$R3600,'LISTA DOS ITENS'!$P3600,'LISTA DOS ITENS'!$R3600)</f>
        <v>19.23</v>
      </c>
      <c r="T3600" s="25">
        <v>1.173964024407468</v>
      </c>
      <c r="U3600" s="25">
        <f>'LISTA DOS ITENS'!$T3600*'LISTA DOS ITENS'!$M3600</f>
        <v>1.173964024</v>
      </c>
      <c r="V3600" s="56">
        <f t="array" ref="V3600">INDEX('RESUMO - LOTES E VMA'!$F$3:$F$181,MATCH('LISTA DOS ITENS'!$D3600,'RESUMO - LOTES E VMA'!$A$3:$A$181,0))</f>
        <v>21155.93485</v>
      </c>
      <c r="W3600" s="57">
        <f>'LISTA DOS ITENS'!$U3600/'LISTA DOS ITENS'!$V3600</f>
        <v>0.00005549100206</v>
      </c>
      <c r="X3600" s="53" t="s">
        <v>53</v>
      </c>
      <c r="Y3600" s="53" t="s">
        <v>290</v>
      </c>
      <c r="Z3600" s="58" t="str">
        <f>'LISTA DOS ITENS'!$F3600&amp;"-"&amp;'LISTA DOS ITENS'!$H3600&amp;"-"&amp;'LISTA DOS ITENS'!$J3600&amp;"-"&amp;'LISTA DOS ITENS'!$K3600&amp;"-"&amp;'LISTA DOS ITENS'!$I3600</f>
        <v>10564414-2201-A026-IMOB/NAC-</v>
      </c>
      <c r="AA3600" s="59" t="str">
        <f t="array" ref="AA3600">INDEX('RESUMO - LOTES E VMA'!$M$3:$M$181,MATCH('LISTA DOS ITENS'!$D3600,'RESUMO - LOTES E VMA'!$A$3:$A$181,0))</f>
        <v>Para Leilão</v>
      </c>
      <c r="AB3600" s="60">
        <f t="array" ref="AB3600">INDEX('RESUMO - LOTES E VMA'!$J$3:$J$181,MATCH('LISTA DOS ITENS'!$D3600,'RESUMO - LOTES E VMA'!$A$3:$A$181,0))</f>
        <v>0.05872445365</v>
      </c>
      <c r="AC3600" s="29" t="str">
        <f t="array" ref="AC3600">INDEX('RESUMO - LOTES E VMA'!$L$3:$L$181,MATCH('LISTA DOS ITENS'!$D3600,'RESUMO - LOTES E VMA'!$A$3:$A$181,0))</f>
        <v>1% do Valor de Comparação do VMA</v>
      </c>
      <c r="AD3600" s="53" t="str">
        <f>VLOOKUP(Tabela1[[#This Row],[Índice]],[1]Planilha1!$A:$A,1,0)</f>
        <v>#ERROR!</v>
      </c>
    </row>
    <row r="3601" ht="15.75" customHeight="1">
      <c r="A3601" s="52">
        <v>262640.0</v>
      </c>
      <c r="B3601" s="53" t="s">
        <v>70</v>
      </c>
      <c r="C3601" s="53" t="s">
        <v>71</v>
      </c>
      <c r="D3601" s="22">
        <v>207570.0</v>
      </c>
      <c r="E3601" s="53" t="s">
        <v>119</v>
      </c>
      <c r="F3601" s="54">
        <v>1.0570444E7</v>
      </c>
      <c r="G3601" s="53" t="s">
        <v>2240</v>
      </c>
      <c r="H3601" s="55">
        <v>2201.0</v>
      </c>
      <c r="I3601" s="55"/>
      <c r="J3601" s="55" t="s">
        <v>121</v>
      </c>
      <c r="K3601" s="53" t="s">
        <v>73</v>
      </c>
      <c r="L3601" s="53"/>
      <c r="M3601" s="53">
        <v>2.0</v>
      </c>
      <c r="N3601" s="53" t="s">
        <v>52</v>
      </c>
      <c r="O3601" s="25">
        <v>170.095</v>
      </c>
      <c r="P3601" s="25">
        <f>'LISTA DOS ITENS'!$O3601*'LISTA DOS ITENS'!$M3601</f>
        <v>340.19</v>
      </c>
      <c r="Q3601" s="25">
        <v>170.1</v>
      </c>
      <c r="R3601" s="25">
        <f>'LISTA DOS ITENS'!$Q3601*'LISTA DOS ITENS'!$M3601</f>
        <v>340.2</v>
      </c>
      <c r="S3601" s="56">
        <f>IF('LISTA DOS ITENS'!$P3601&gt;'LISTA DOS ITENS'!$R3601,'LISTA DOS ITENS'!$P3601,'LISTA DOS ITENS'!$R3601)</f>
        <v>340.2</v>
      </c>
      <c r="T3601" s="25">
        <v>10.384361963167462</v>
      </c>
      <c r="U3601" s="25">
        <f>'LISTA DOS ITENS'!$T3601*'LISTA DOS ITENS'!$M3601</f>
        <v>20.76872393</v>
      </c>
      <c r="V3601" s="56">
        <f t="array" ref="V3601">INDEX('RESUMO - LOTES E VMA'!$F$3:$F$181,MATCH('LISTA DOS ITENS'!$D3601,'RESUMO - LOTES E VMA'!$A$3:$A$181,0))</f>
        <v>21155.93485</v>
      </c>
      <c r="W3601" s="57">
        <f>'LISTA DOS ITENS'!$U3601/'LISTA DOS ITENS'!$V3601</f>
        <v>0.0009816972908</v>
      </c>
      <c r="X3601" s="53" t="s">
        <v>53</v>
      </c>
      <c r="Y3601" s="53" t="s">
        <v>290</v>
      </c>
      <c r="Z3601" s="58" t="str">
        <f>'LISTA DOS ITENS'!$F3601&amp;"-"&amp;'LISTA DOS ITENS'!$H3601&amp;"-"&amp;'LISTA DOS ITENS'!$J3601&amp;"-"&amp;'LISTA DOS ITENS'!$K3601&amp;"-"&amp;'LISTA DOS ITENS'!$I3601</f>
        <v>10570444-2201-A026-CONS/NAC-</v>
      </c>
      <c r="AA3601" s="59" t="str">
        <f t="array" ref="AA3601">INDEX('RESUMO - LOTES E VMA'!$M$3:$M$181,MATCH('LISTA DOS ITENS'!$D3601,'RESUMO - LOTES E VMA'!$A$3:$A$181,0))</f>
        <v>Para Leilão</v>
      </c>
      <c r="AB3601" s="60">
        <f t="array" ref="AB3601">INDEX('RESUMO - LOTES E VMA'!$J$3:$J$181,MATCH('LISTA DOS ITENS'!$D3601,'RESUMO - LOTES E VMA'!$A$3:$A$181,0))</f>
        <v>0.05872445365</v>
      </c>
      <c r="AC3601" s="29" t="str">
        <f t="array" ref="AC3601">INDEX('RESUMO - LOTES E VMA'!$L$3:$L$181,MATCH('LISTA DOS ITENS'!$D3601,'RESUMO - LOTES E VMA'!$A$3:$A$181,0))</f>
        <v>1% do Valor de Comparação do VMA</v>
      </c>
      <c r="AD3601" s="53" t="str">
        <f>VLOOKUP(Tabela1[[#This Row],[Índice]],[1]Planilha1!$A:$A,1,0)</f>
        <v>#ERROR!</v>
      </c>
    </row>
    <row r="3602" ht="15.75" customHeight="1">
      <c r="A3602" s="52">
        <v>262641.0</v>
      </c>
      <c r="B3602" s="53" t="s">
        <v>70</v>
      </c>
      <c r="C3602" s="53" t="s">
        <v>71</v>
      </c>
      <c r="D3602" s="22">
        <v>207570.0</v>
      </c>
      <c r="E3602" s="53" t="s">
        <v>119</v>
      </c>
      <c r="F3602" s="54">
        <v>1.0580451E7</v>
      </c>
      <c r="G3602" s="53" t="s">
        <v>2314</v>
      </c>
      <c r="H3602" s="55">
        <v>2201.0</v>
      </c>
      <c r="I3602" s="55"/>
      <c r="J3602" s="55" t="s">
        <v>121</v>
      </c>
      <c r="K3602" s="53" t="s">
        <v>80</v>
      </c>
      <c r="L3602" s="53"/>
      <c r="M3602" s="53">
        <v>4.0</v>
      </c>
      <c r="N3602" s="53" t="s">
        <v>52</v>
      </c>
      <c r="O3602" s="25">
        <v>325.6</v>
      </c>
      <c r="P3602" s="25">
        <f>'LISTA DOS ITENS'!$O3602*'LISTA DOS ITENS'!$M3602</f>
        <v>1302.4</v>
      </c>
      <c r="Q3602" s="25">
        <v>325.6</v>
      </c>
      <c r="R3602" s="25">
        <f>'LISTA DOS ITENS'!$Q3602*'LISTA DOS ITENS'!$M3602</f>
        <v>1302.4</v>
      </c>
      <c r="S3602" s="56">
        <f>IF('LISTA DOS ITENS'!$P3602&gt;'LISTA DOS ITENS'!$R3602,'LISTA DOS ITENS'!$P3602,'LISTA DOS ITENS'!$R3602)</f>
        <v>1302.4</v>
      </c>
      <c r="T3602" s="25">
        <v>19.87741478663919</v>
      </c>
      <c r="U3602" s="25">
        <f>'LISTA DOS ITENS'!$T3602*'LISTA DOS ITENS'!$M3602</f>
        <v>79.50965915</v>
      </c>
      <c r="V3602" s="56">
        <f t="array" ref="V3602">INDEX('RESUMO - LOTES E VMA'!$F$3:$F$181,MATCH('LISTA DOS ITENS'!$D3602,'RESUMO - LOTES E VMA'!$A$3:$A$181,0))</f>
        <v>21155.93485</v>
      </c>
      <c r="W3602" s="57">
        <f>'LISTA DOS ITENS'!$U3602/'LISTA DOS ITENS'!$V3602</f>
        <v>0.003758267347</v>
      </c>
      <c r="X3602" s="53" t="s">
        <v>53</v>
      </c>
      <c r="Y3602" s="53" t="s">
        <v>290</v>
      </c>
      <c r="Z3602" s="58" t="str">
        <f>'LISTA DOS ITENS'!$F3602&amp;"-"&amp;'LISTA DOS ITENS'!$H3602&amp;"-"&amp;'LISTA DOS ITENS'!$J3602&amp;"-"&amp;'LISTA DOS ITENS'!$K3602&amp;"-"&amp;'LISTA DOS ITENS'!$I3602</f>
        <v>10580451-2201-A026-IMOB/NAC-</v>
      </c>
      <c r="AA3602" s="59" t="str">
        <f t="array" ref="AA3602">INDEX('RESUMO - LOTES E VMA'!$M$3:$M$181,MATCH('LISTA DOS ITENS'!$D3602,'RESUMO - LOTES E VMA'!$A$3:$A$181,0))</f>
        <v>Para Leilão</v>
      </c>
      <c r="AB3602" s="60">
        <f t="array" ref="AB3602">INDEX('RESUMO - LOTES E VMA'!$J$3:$J$181,MATCH('LISTA DOS ITENS'!$D3602,'RESUMO - LOTES E VMA'!$A$3:$A$181,0))</f>
        <v>0.05872445365</v>
      </c>
      <c r="AC3602" s="29" t="str">
        <f t="array" ref="AC3602">INDEX('RESUMO - LOTES E VMA'!$L$3:$L$181,MATCH('LISTA DOS ITENS'!$D3602,'RESUMO - LOTES E VMA'!$A$3:$A$181,0))</f>
        <v>1% do Valor de Comparação do VMA</v>
      </c>
      <c r="AD3602" s="53" t="str">
        <f>VLOOKUP(Tabela1[[#This Row],[Índice]],[1]Planilha1!$A:$A,1,0)</f>
        <v>#ERROR!</v>
      </c>
    </row>
    <row r="3603" ht="15.75" customHeight="1">
      <c r="A3603" s="52">
        <v>262642.0</v>
      </c>
      <c r="B3603" s="53" t="s">
        <v>70</v>
      </c>
      <c r="C3603" s="53" t="s">
        <v>71</v>
      </c>
      <c r="D3603" s="22">
        <v>207570.0</v>
      </c>
      <c r="E3603" s="53" t="s">
        <v>119</v>
      </c>
      <c r="F3603" s="54">
        <v>1.0794051E7</v>
      </c>
      <c r="G3603" s="53" t="s">
        <v>2268</v>
      </c>
      <c r="H3603" s="55">
        <v>2201.0</v>
      </c>
      <c r="I3603" s="55"/>
      <c r="J3603" s="55" t="s">
        <v>121</v>
      </c>
      <c r="K3603" s="53" t="s">
        <v>293</v>
      </c>
      <c r="L3603" s="53"/>
      <c r="M3603" s="53">
        <v>9.0</v>
      </c>
      <c r="N3603" s="53" t="s">
        <v>52</v>
      </c>
      <c r="O3603" s="25">
        <v>1.0</v>
      </c>
      <c r="P3603" s="25">
        <f>'LISTA DOS ITENS'!$O3603*'LISTA DOS ITENS'!$M3603</f>
        <v>9</v>
      </c>
      <c r="Q3603" s="25">
        <v>68.0</v>
      </c>
      <c r="R3603" s="25">
        <f>'LISTA DOS ITENS'!$Q3603*'LISTA DOS ITENS'!$M3603</f>
        <v>612</v>
      </c>
      <c r="S3603" s="56">
        <f>IF('LISTA DOS ITENS'!$P3603&gt;'LISTA DOS ITENS'!$R3603,'LISTA DOS ITENS'!$P3603,'LISTA DOS ITENS'!$R3603)</f>
        <v>612</v>
      </c>
      <c r="T3603" s="25">
        <v>4.151302842418504</v>
      </c>
      <c r="U3603" s="25">
        <f>'LISTA DOS ITENS'!$T3603*'LISTA DOS ITENS'!$M3603</f>
        <v>37.36172558</v>
      </c>
      <c r="V3603" s="56">
        <f t="array" ref="V3603">INDEX('RESUMO - LOTES E VMA'!$F$3:$F$181,MATCH('LISTA DOS ITENS'!$D3603,'RESUMO - LOTES E VMA'!$A$3:$A$181,0))</f>
        <v>21155.93485</v>
      </c>
      <c r="W3603" s="57">
        <f>'LISTA DOS ITENS'!$U3603/'LISTA DOS ITENS'!$V3603</f>
        <v>0.00176601629</v>
      </c>
      <c r="X3603" s="53" t="s">
        <v>53</v>
      </c>
      <c r="Y3603" s="53" t="s">
        <v>290</v>
      </c>
      <c r="Z3603" s="58" t="str">
        <f>'LISTA DOS ITENS'!$F3603&amp;"-"&amp;'LISTA DOS ITENS'!$H3603&amp;"-"&amp;'LISTA DOS ITENS'!$J3603&amp;"-"&amp;'LISTA DOS ITENS'!$K3603&amp;"-"&amp;'LISTA DOS ITENS'!$I3603</f>
        <v>10794051-2201-A026-SOBRE_EMP-</v>
      </c>
      <c r="AA3603" s="59" t="str">
        <f t="array" ref="AA3603">INDEX('RESUMO - LOTES E VMA'!$M$3:$M$181,MATCH('LISTA DOS ITENS'!$D3603,'RESUMO - LOTES E VMA'!$A$3:$A$181,0))</f>
        <v>Para Leilão</v>
      </c>
      <c r="AB3603" s="60">
        <f t="array" ref="AB3603">INDEX('RESUMO - LOTES E VMA'!$J$3:$J$181,MATCH('LISTA DOS ITENS'!$D3603,'RESUMO - LOTES E VMA'!$A$3:$A$181,0))</f>
        <v>0.05872445365</v>
      </c>
      <c r="AC3603" s="29" t="str">
        <f t="array" ref="AC3603">INDEX('RESUMO - LOTES E VMA'!$L$3:$L$181,MATCH('LISTA DOS ITENS'!$D3603,'RESUMO - LOTES E VMA'!$A$3:$A$181,0))</f>
        <v>1% do Valor de Comparação do VMA</v>
      </c>
      <c r="AD3603" s="53" t="str">
        <f>VLOOKUP(Tabela1[[#This Row],[Índice]],[1]Planilha1!$A:$A,1,0)</f>
        <v>#ERROR!</v>
      </c>
    </row>
    <row r="3604" ht="15.75" customHeight="1">
      <c r="A3604" s="52">
        <v>262643.0</v>
      </c>
      <c r="B3604" s="53" t="s">
        <v>70</v>
      </c>
      <c r="C3604" s="53" t="s">
        <v>71</v>
      </c>
      <c r="D3604" s="22">
        <v>207570.0</v>
      </c>
      <c r="E3604" s="53" t="s">
        <v>119</v>
      </c>
      <c r="F3604" s="54">
        <v>1.0915254E7</v>
      </c>
      <c r="G3604" s="53" t="s">
        <v>2268</v>
      </c>
      <c r="H3604" s="55">
        <v>2201.0</v>
      </c>
      <c r="I3604" s="55"/>
      <c r="J3604" s="55" t="s">
        <v>121</v>
      </c>
      <c r="K3604" s="53" t="s">
        <v>80</v>
      </c>
      <c r="L3604" s="53"/>
      <c r="M3604" s="53">
        <v>1.0</v>
      </c>
      <c r="N3604" s="53" t="s">
        <v>52</v>
      </c>
      <c r="O3604" s="25">
        <v>68.0</v>
      </c>
      <c r="P3604" s="25">
        <f>'LISTA DOS ITENS'!$O3604*'LISTA DOS ITENS'!$M3604</f>
        <v>68</v>
      </c>
      <c r="Q3604" s="25">
        <v>106.84</v>
      </c>
      <c r="R3604" s="25">
        <f>'LISTA DOS ITENS'!$Q3604*'LISTA DOS ITENS'!$M3604</f>
        <v>106.84</v>
      </c>
      <c r="S3604" s="56">
        <f>IF('LISTA DOS ITENS'!$P3604&gt;'LISTA DOS ITENS'!$R3604,'LISTA DOS ITENS'!$P3604,'LISTA DOS ITENS'!$R3604)</f>
        <v>106.84</v>
      </c>
      <c r="T3604" s="25">
        <v>5.340553555250953</v>
      </c>
      <c r="U3604" s="25">
        <f>'LISTA DOS ITENS'!$T3604*'LISTA DOS ITENS'!$M3604</f>
        <v>5.340553555</v>
      </c>
      <c r="V3604" s="56">
        <f t="array" ref="V3604">INDEX('RESUMO - LOTES E VMA'!$F$3:$F$181,MATCH('LISTA DOS ITENS'!$D3604,'RESUMO - LOTES E VMA'!$A$3:$A$181,0))</f>
        <v>21155.93485</v>
      </c>
      <c r="W3604" s="57">
        <f>'LISTA DOS ITENS'!$U3604/'LISTA DOS ITENS'!$V3604</f>
        <v>0.0002524376064</v>
      </c>
      <c r="X3604" s="53" t="s">
        <v>53</v>
      </c>
      <c r="Y3604" s="53" t="s">
        <v>290</v>
      </c>
      <c r="Z3604" s="58" t="str">
        <f>'LISTA DOS ITENS'!$F3604&amp;"-"&amp;'LISTA DOS ITENS'!$H3604&amp;"-"&amp;'LISTA DOS ITENS'!$J3604&amp;"-"&amp;'LISTA DOS ITENS'!$K3604&amp;"-"&amp;'LISTA DOS ITENS'!$I3604</f>
        <v>10915254-2201-A026-IMOB/NAC-</v>
      </c>
      <c r="AA3604" s="59" t="str">
        <f t="array" ref="AA3604">INDEX('RESUMO - LOTES E VMA'!$M$3:$M$181,MATCH('LISTA DOS ITENS'!$D3604,'RESUMO - LOTES E VMA'!$A$3:$A$181,0))</f>
        <v>Para Leilão</v>
      </c>
      <c r="AB3604" s="60">
        <f t="array" ref="AB3604">INDEX('RESUMO - LOTES E VMA'!$J$3:$J$181,MATCH('LISTA DOS ITENS'!$D3604,'RESUMO - LOTES E VMA'!$A$3:$A$181,0))</f>
        <v>0.05872445365</v>
      </c>
      <c r="AC3604" s="29" t="str">
        <f t="array" ref="AC3604">INDEX('RESUMO - LOTES E VMA'!$L$3:$L$181,MATCH('LISTA DOS ITENS'!$D3604,'RESUMO - LOTES E VMA'!$A$3:$A$181,0))</f>
        <v>1% do Valor de Comparação do VMA</v>
      </c>
      <c r="AD3604" s="53" t="str">
        <f>VLOOKUP(Tabela1[[#This Row],[Índice]],[1]Planilha1!$A:$A,1,0)</f>
        <v>#ERROR!</v>
      </c>
    </row>
    <row r="3605" ht="15.75" customHeight="1">
      <c r="A3605" s="52">
        <v>262644.0</v>
      </c>
      <c r="B3605" s="53" t="s">
        <v>70</v>
      </c>
      <c r="C3605" s="53" t="s">
        <v>71</v>
      </c>
      <c r="D3605" s="22">
        <v>207570.0</v>
      </c>
      <c r="E3605" s="53" t="s">
        <v>119</v>
      </c>
      <c r="F3605" s="54">
        <v>1.0945156E7</v>
      </c>
      <c r="G3605" s="53" t="s">
        <v>2276</v>
      </c>
      <c r="H3605" s="55">
        <v>2201.0</v>
      </c>
      <c r="I3605" s="55"/>
      <c r="J3605" s="55" t="s">
        <v>121</v>
      </c>
      <c r="K3605" s="53" t="s">
        <v>80</v>
      </c>
      <c r="L3605" s="53"/>
      <c r="M3605" s="53">
        <v>5.0</v>
      </c>
      <c r="N3605" s="53" t="s">
        <v>52</v>
      </c>
      <c r="O3605" s="25">
        <v>780.0</v>
      </c>
      <c r="P3605" s="25">
        <f>'LISTA DOS ITENS'!$O3605*'LISTA DOS ITENS'!$M3605</f>
        <v>3900</v>
      </c>
      <c r="Q3605" s="25">
        <v>780.0</v>
      </c>
      <c r="R3605" s="25">
        <f>'LISTA DOS ITENS'!$Q3605*'LISTA DOS ITENS'!$M3605</f>
        <v>3900</v>
      </c>
      <c r="S3605" s="56">
        <f>IF('LISTA DOS ITENS'!$P3605&gt;'LISTA DOS ITENS'!$R3605,'LISTA DOS ITENS'!$P3605,'LISTA DOS ITENS'!$R3605)</f>
        <v>3900</v>
      </c>
      <c r="T3605" s="25">
        <v>47.617885545388724</v>
      </c>
      <c r="U3605" s="25">
        <f>'LISTA DOS ITENS'!$T3605*'LISTA DOS ITENS'!$M3605</f>
        <v>238.0894277</v>
      </c>
      <c r="V3605" s="56">
        <f t="array" ref="V3605">INDEX('RESUMO - LOTES E VMA'!$F$3:$F$181,MATCH('LISTA DOS ITENS'!$D3605,'RESUMO - LOTES E VMA'!$A$3:$A$181,0))</f>
        <v>21155.93485</v>
      </c>
      <c r="W3605" s="57">
        <f>'LISTA DOS ITENS'!$U3605/'LISTA DOS ITENS'!$V3605</f>
        <v>0.01125402538</v>
      </c>
      <c r="X3605" s="53" t="s">
        <v>53</v>
      </c>
      <c r="Y3605" s="53" t="s">
        <v>290</v>
      </c>
      <c r="Z3605" s="58" t="str">
        <f>'LISTA DOS ITENS'!$F3605&amp;"-"&amp;'LISTA DOS ITENS'!$H3605&amp;"-"&amp;'LISTA DOS ITENS'!$J3605&amp;"-"&amp;'LISTA DOS ITENS'!$K3605&amp;"-"&amp;'LISTA DOS ITENS'!$I3605</f>
        <v>10945156-2201-A026-IMOB/NAC-</v>
      </c>
      <c r="AA3605" s="59" t="str">
        <f t="array" ref="AA3605">INDEX('RESUMO - LOTES E VMA'!$M$3:$M$181,MATCH('LISTA DOS ITENS'!$D3605,'RESUMO - LOTES E VMA'!$A$3:$A$181,0))</f>
        <v>Para Leilão</v>
      </c>
      <c r="AB3605" s="60">
        <f t="array" ref="AB3605">INDEX('RESUMO - LOTES E VMA'!$J$3:$J$181,MATCH('LISTA DOS ITENS'!$D3605,'RESUMO - LOTES E VMA'!$A$3:$A$181,0))</f>
        <v>0.05872445365</v>
      </c>
      <c r="AC3605" s="29" t="str">
        <f t="array" ref="AC3605">INDEX('RESUMO - LOTES E VMA'!$L$3:$L$181,MATCH('LISTA DOS ITENS'!$D3605,'RESUMO - LOTES E VMA'!$A$3:$A$181,0))</f>
        <v>1% do Valor de Comparação do VMA</v>
      </c>
      <c r="AD3605" s="53" t="str">
        <f>VLOOKUP(Tabela1[[#This Row],[Índice]],[1]Planilha1!$A:$A,1,0)</f>
        <v>#ERROR!</v>
      </c>
    </row>
    <row r="3606" ht="15.75" customHeight="1">
      <c r="A3606" s="52">
        <v>262645.0</v>
      </c>
      <c r="B3606" s="53" t="s">
        <v>70</v>
      </c>
      <c r="C3606" s="53" t="s">
        <v>71</v>
      </c>
      <c r="D3606" s="22">
        <v>207570.0</v>
      </c>
      <c r="E3606" s="53" t="s">
        <v>119</v>
      </c>
      <c r="F3606" s="54">
        <v>1.0945622E7</v>
      </c>
      <c r="G3606" s="53" t="s">
        <v>2262</v>
      </c>
      <c r="H3606" s="55">
        <v>2201.0</v>
      </c>
      <c r="I3606" s="55"/>
      <c r="J3606" s="55" t="s">
        <v>121</v>
      </c>
      <c r="K3606" s="53" t="s">
        <v>293</v>
      </c>
      <c r="L3606" s="53"/>
      <c r="M3606" s="53">
        <v>1.0</v>
      </c>
      <c r="N3606" s="53" t="s">
        <v>52</v>
      </c>
      <c r="O3606" s="25">
        <v>1.0</v>
      </c>
      <c r="P3606" s="25">
        <f>'LISTA DOS ITENS'!$O3606*'LISTA DOS ITENS'!$M3606</f>
        <v>1</v>
      </c>
      <c r="Q3606" s="25">
        <v>86.31</v>
      </c>
      <c r="R3606" s="25">
        <f>'LISTA DOS ITENS'!$Q3606*'LISTA DOS ITENS'!$M3606</f>
        <v>86.31</v>
      </c>
      <c r="S3606" s="56">
        <f>IF('LISTA DOS ITENS'!$P3606&gt;'LISTA DOS ITENS'!$R3606,'LISTA DOS ITENS'!$P3606,'LISTA DOS ITENS'!$R3606)</f>
        <v>86.31</v>
      </c>
      <c r="T3606" s="25">
        <v>5.269102181310898</v>
      </c>
      <c r="U3606" s="25">
        <f>'LISTA DOS ITENS'!$T3606*'LISTA DOS ITENS'!$M3606</f>
        <v>5.269102181</v>
      </c>
      <c r="V3606" s="56">
        <f t="array" ref="V3606">INDEX('RESUMO - LOTES E VMA'!$F$3:$F$181,MATCH('LISTA DOS ITENS'!$D3606,'RESUMO - LOTES E VMA'!$A$3:$A$181,0))</f>
        <v>21155.93485</v>
      </c>
      <c r="W3606" s="57">
        <f>'LISTA DOS ITENS'!$U3606/'LISTA DOS ITENS'!$V3606</f>
        <v>0.0002490602386</v>
      </c>
      <c r="X3606" s="53" t="s">
        <v>53</v>
      </c>
      <c r="Y3606" s="53" t="s">
        <v>290</v>
      </c>
      <c r="Z3606" s="58" t="str">
        <f>'LISTA DOS ITENS'!$F3606&amp;"-"&amp;'LISTA DOS ITENS'!$H3606&amp;"-"&amp;'LISTA DOS ITENS'!$J3606&amp;"-"&amp;'LISTA DOS ITENS'!$K3606&amp;"-"&amp;'LISTA DOS ITENS'!$I3606</f>
        <v>10945622-2201-A026-SOBRE_EMP-</v>
      </c>
      <c r="AA3606" s="59" t="str">
        <f t="array" ref="AA3606">INDEX('RESUMO - LOTES E VMA'!$M$3:$M$181,MATCH('LISTA DOS ITENS'!$D3606,'RESUMO - LOTES E VMA'!$A$3:$A$181,0))</f>
        <v>Para Leilão</v>
      </c>
      <c r="AB3606" s="60">
        <f t="array" ref="AB3606">INDEX('RESUMO - LOTES E VMA'!$J$3:$J$181,MATCH('LISTA DOS ITENS'!$D3606,'RESUMO - LOTES E VMA'!$A$3:$A$181,0))</f>
        <v>0.05872445365</v>
      </c>
      <c r="AC3606" s="29" t="str">
        <f t="array" ref="AC3606">INDEX('RESUMO - LOTES E VMA'!$L$3:$L$181,MATCH('LISTA DOS ITENS'!$D3606,'RESUMO - LOTES E VMA'!$A$3:$A$181,0))</f>
        <v>1% do Valor de Comparação do VMA</v>
      </c>
      <c r="AD3606" s="53" t="str">
        <f>VLOOKUP(Tabela1[[#This Row],[Índice]],[1]Planilha1!$A:$A,1,0)</f>
        <v>#ERROR!</v>
      </c>
    </row>
    <row r="3607" ht="15.75" customHeight="1">
      <c r="A3607" s="52">
        <v>262646.0</v>
      </c>
      <c r="B3607" s="53" t="s">
        <v>70</v>
      </c>
      <c r="C3607" s="53" t="s">
        <v>71</v>
      </c>
      <c r="D3607" s="22">
        <v>207570.0</v>
      </c>
      <c r="E3607" s="53" t="s">
        <v>119</v>
      </c>
      <c r="F3607" s="54">
        <v>1.0983713E7</v>
      </c>
      <c r="G3607" s="53" t="s">
        <v>2277</v>
      </c>
      <c r="H3607" s="55">
        <v>2201.0</v>
      </c>
      <c r="I3607" s="55"/>
      <c r="J3607" s="55" t="s">
        <v>121</v>
      </c>
      <c r="K3607" s="53" t="s">
        <v>80</v>
      </c>
      <c r="L3607" s="53"/>
      <c r="M3607" s="53">
        <v>19.0</v>
      </c>
      <c r="N3607" s="53" t="s">
        <v>52</v>
      </c>
      <c r="O3607" s="25">
        <v>95.5621052631579</v>
      </c>
      <c r="P3607" s="25">
        <f>'LISTA DOS ITENS'!$O3607*'LISTA DOS ITENS'!$M3607</f>
        <v>1815.68</v>
      </c>
      <c r="Q3607" s="25">
        <v>95.56</v>
      </c>
      <c r="R3607" s="25">
        <f>'LISTA DOS ITENS'!$Q3607*'LISTA DOS ITENS'!$M3607</f>
        <v>1815.64</v>
      </c>
      <c r="S3607" s="56">
        <f>IF('LISTA DOS ITENS'!$P3607&gt;'LISTA DOS ITENS'!$R3607,'LISTA DOS ITENS'!$P3607,'LISTA DOS ITENS'!$R3607)</f>
        <v>1815.68</v>
      </c>
      <c r="T3607" s="25">
        <v>4.776706268623934</v>
      </c>
      <c r="U3607" s="25">
        <f>'LISTA DOS ITENS'!$T3607*'LISTA DOS ITENS'!$M3607</f>
        <v>90.7574191</v>
      </c>
      <c r="V3607" s="56">
        <f t="array" ref="V3607">INDEX('RESUMO - LOTES E VMA'!$F$3:$F$181,MATCH('LISTA DOS ITENS'!$D3607,'RESUMO - LOTES E VMA'!$A$3:$A$181,0))</f>
        <v>21155.93485</v>
      </c>
      <c r="W3607" s="57">
        <f>'LISTA DOS ITENS'!$U3607/'LISTA DOS ITENS'!$V3607</f>
        <v>0.004289927141</v>
      </c>
      <c r="X3607" s="53" t="s">
        <v>53</v>
      </c>
      <c r="Y3607" s="53" t="s">
        <v>290</v>
      </c>
      <c r="Z3607" s="58" t="str">
        <f>'LISTA DOS ITENS'!$F3607&amp;"-"&amp;'LISTA DOS ITENS'!$H3607&amp;"-"&amp;'LISTA DOS ITENS'!$J3607&amp;"-"&amp;'LISTA DOS ITENS'!$K3607&amp;"-"&amp;'LISTA DOS ITENS'!$I3607</f>
        <v>10983713-2201-A026-IMOB/NAC-</v>
      </c>
      <c r="AA3607" s="59" t="str">
        <f t="array" ref="AA3607">INDEX('RESUMO - LOTES E VMA'!$M$3:$M$181,MATCH('LISTA DOS ITENS'!$D3607,'RESUMO - LOTES E VMA'!$A$3:$A$181,0))</f>
        <v>Para Leilão</v>
      </c>
      <c r="AB3607" s="60">
        <f t="array" ref="AB3607">INDEX('RESUMO - LOTES E VMA'!$J$3:$J$181,MATCH('LISTA DOS ITENS'!$D3607,'RESUMO - LOTES E VMA'!$A$3:$A$181,0))</f>
        <v>0.05872445365</v>
      </c>
      <c r="AC3607" s="29" t="str">
        <f t="array" ref="AC3607">INDEX('RESUMO - LOTES E VMA'!$L$3:$L$181,MATCH('LISTA DOS ITENS'!$D3607,'RESUMO - LOTES E VMA'!$A$3:$A$181,0))</f>
        <v>1% do Valor de Comparação do VMA</v>
      </c>
      <c r="AD3607" s="53" t="str">
        <f>VLOOKUP(Tabela1[[#This Row],[Índice]],[1]Planilha1!$A:$A,1,0)</f>
        <v>#ERROR!</v>
      </c>
    </row>
    <row r="3608" ht="15.75" customHeight="1">
      <c r="A3608" s="52">
        <v>262647.0</v>
      </c>
      <c r="B3608" s="53" t="s">
        <v>70</v>
      </c>
      <c r="C3608" s="53" t="s">
        <v>71</v>
      </c>
      <c r="D3608" s="22">
        <v>207570.0</v>
      </c>
      <c r="E3608" s="53" t="s">
        <v>119</v>
      </c>
      <c r="F3608" s="54">
        <v>1.0984799E7</v>
      </c>
      <c r="G3608" s="53" t="s">
        <v>2304</v>
      </c>
      <c r="H3608" s="55">
        <v>2201.0</v>
      </c>
      <c r="I3608" s="55"/>
      <c r="J3608" s="55" t="s">
        <v>121</v>
      </c>
      <c r="K3608" s="53" t="s">
        <v>80</v>
      </c>
      <c r="L3608" s="53"/>
      <c r="M3608" s="53">
        <v>1.0</v>
      </c>
      <c r="N3608" s="53" t="s">
        <v>52</v>
      </c>
      <c r="O3608" s="25">
        <v>528.6</v>
      </c>
      <c r="P3608" s="25">
        <f>'LISTA DOS ITENS'!$O3608*'LISTA DOS ITENS'!$M3608</f>
        <v>528.6</v>
      </c>
      <c r="Q3608" s="25">
        <v>528.6</v>
      </c>
      <c r="R3608" s="25">
        <f>'LISTA DOS ITENS'!$Q3608*'LISTA DOS ITENS'!$M3608</f>
        <v>528.6</v>
      </c>
      <c r="S3608" s="56">
        <f>IF('LISTA DOS ITENS'!$P3608&gt;'LISTA DOS ITENS'!$R3608,'LISTA DOS ITENS'!$P3608,'LISTA DOS ITENS'!$R3608)</f>
        <v>528.6</v>
      </c>
      <c r="T3608" s="25">
        <v>32.270274742682666</v>
      </c>
      <c r="U3608" s="25">
        <f>'LISTA DOS ITENS'!$T3608*'LISTA DOS ITENS'!$M3608</f>
        <v>32.27027474</v>
      </c>
      <c r="V3608" s="56">
        <f t="array" ref="V3608">INDEX('RESUMO - LOTES E VMA'!$F$3:$F$181,MATCH('LISTA DOS ITENS'!$D3608,'RESUMO - LOTES E VMA'!$A$3:$A$181,0))</f>
        <v>21155.93485</v>
      </c>
      <c r="W3608" s="57">
        <f>'LISTA DOS ITENS'!$U3608/'LISTA DOS ITENS'!$V3608</f>
        <v>0.001525353286</v>
      </c>
      <c r="X3608" s="53" t="s">
        <v>53</v>
      </c>
      <c r="Y3608" s="53" t="s">
        <v>290</v>
      </c>
      <c r="Z3608" s="58" t="str">
        <f>'LISTA DOS ITENS'!$F3608&amp;"-"&amp;'LISTA DOS ITENS'!$H3608&amp;"-"&amp;'LISTA DOS ITENS'!$J3608&amp;"-"&amp;'LISTA DOS ITENS'!$K3608&amp;"-"&amp;'LISTA DOS ITENS'!$I3608</f>
        <v>10984799-2201-A026-IMOB/NAC-</v>
      </c>
      <c r="AA3608" s="59" t="str">
        <f t="array" ref="AA3608">INDEX('RESUMO - LOTES E VMA'!$M$3:$M$181,MATCH('LISTA DOS ITENS'!$D3608,'RESUMO - LOTES E VMA'!$A$3:$A$181,0))</f>
        <v>Para Leilão</v>
      </c>
      <c r="AB3608" s="60">
        <f t="array" ref="AB3608">INDEX('RESUMO - LOTES E VMA'!$J$3:$J$181,MATCH('LISTA DOS ITENS'!$D3608,'RESUMO - LOTES E VMA'!$A$3:$A$181,0))</f>
        <v>0.05872445365</v>
      </c>
      <c r="AC3608" s="29" t="str">
        <f t="array" ref="AC3608">INDEX('RESUMO - LOTES E VMA'!$L$3:$L$181,MATCH('LISTA DOS ITENS'!$D3608,'RESUMO - LOTES E VMA'!$A$3:$A$181,0))</f>
        <v>1% do Valor de Comparação do VMA</v>
      </c>
      <c r="AD3608" s="53" t="str">
        <f>VLOOKUP(Tabela1[[#This Row],[Índice]],[1]Planilha1!$A:$A,1,0)</f>
        <v>#ERROR!</v>
      </c>
    </row>
    <row r="3609" ht="15.75" customHeight="1">
      <c r="A3609" s="52">
        <v>262648.0</v>
      </c>
      <c r="B3609" s="53" t="s">
        <v>70</v>
      </c>
      <c r="C3609" s="53" t="s">
        <v>71</v>
      </c>
      <c r="D3609" s="22">
        <v>207570.0</v>
      </c>
      <c r="E3609" s="53" t="s">
        <v>119</v>
      </c>
      <c r="F3609" s="54">
        <v>1.1121408E7</v>
      </c>
      <c r="G3609" s="53" t="s">
        <v>2270</v>
      </c>
      <c r="H3609" s="55">
        <v>2201.0</v>
      </c>
      <c r="I3609" s="55"/>
      <c r="J3609" s="55" t="s">
        <v>121</v>
      </c>
      <c r="K3609" s="53" t="s">
        <v>80</v>
      </c>
      <c r="L3609" s="53"/>
      <c r="M3609" s="53">
        <v>1.0</v>
      </c>
      <c r="N3609" s="53" t="s">
        <v>52</v>
      </c>
      <c r="O3609" s="25">
        <v>111.92</v>
      </c>
      <c r="P3609" s="25">
        <f>'LISTA DOS ITENS'!$O3609*'LISTA DOS ITENS'!$M3609</f>
        <v>111.92</v>
      </c>
      <c r="Q3609" s="25">
        <v>111.92</v>
      </c>
      <c r="R3609" s="25">
        <f>'LISTA DOS ITENS'!$Q3609*'LISTA DOS ITENS'!$M3609</f>
        <v>111.92</v>
      </c>
      <c r="S3609" s="56">
        <f>IF('LISTA DOS ITENS'!$P3609&gt;'LISTA DOS ITENS'!$R3609,'LISTA DOS ITENS'!$P3609,'LISTA DOS ITENS'!$R3609)</f>
        <v>111.92</v>
      </c>
      <c r="T3609" s="25">
        <v>6.8325560900511615</v>
      </c>
      <c r="U3609" s="25">
        <f>'LISTA DOS ITENS'!$T3609*'LISTA DOS ITENS'!$M3609</f>
        <v>6.83255609</v>
      </c>
      <c r="V3609" s="56">
        <f t="array" ref="V3609">INDEX('RESUMO - LOTES E VMA'!$F$3:$F$181,MATCH('LISTA DOS ITENS'!$D3609,'RESUMO - LOTES E VMA'!$A$3:$A$181,0))</f>
        <v>21155.93485</v>
      </c>
      <c r="W3609" s="57">
        <f>'LISTA DOS ITENS'!$U3609/'LISTA DOS ITENS'!$V3609</f>
        <v>0.0003229616719</v>
      </c>
      <c r="X3609" s="53" t="s">
        <v>53</v>
      </c>
      <c r="Y3609" s="53" t="s">
        <v>290</v>
      </c>
      <c r="Z3609" s="58" t="str">
        <f>'LISTA DOS ITENS'!$F3609&amp;"-"&amp;'LISTA DOS ITENS'!$H3609&amp;"-"&amp;'LISTA DOS ITENS'!$J3609&amp;"-"&amp;'LISTA DOS ITENS'!$K3609&amp;"-"&amp;'LISTA DOS ITENS'!$I3609</f>
        <v>11121408-2201-A026-IMOB/NAC-</v>
      </c>
      <c r="AA3609" s="59" t="str">
        <f t="array" ref="AA3609">INDEX('RESUMO - LOTES E VMA'!$M$3:$M$181,MATCH('LISTA DOS ITENS'!$D3609,'RESUMO - LOTES E VMA'!$A$3:$A$181,0))</f>
        <v>Para Leilão</v>
      </c>
      <c r="AB3609" s="60">
        <f t="array" ref="AB3609">INDEX('RESUMO - LOTES E VMA'!$J$3:$J$181,MATCH('LISTA DOS ITENS'!$D3609,'RESUMO - LOTES E VMA'!$A$3:$A$181,0))</f>
        <v>0.05872445365</v>
      </c>
      <c r="AC3609" s="29" t="str">
        <f t="array" ref="AC3609">INDEX('RESUMO - LOTES E VMA'!$L$3:$L$181,MATCH('LISTA DOS ITENS'!$D3609,'RESUMO - LOTES E VMA'!$A$3:$A$181,0))</f>
        <v>1% do Valor de Comparação do VMA</v>
      </c>
      <c r="AD3609" s="53" t="str">
        <f>VLOOKUP(Tabela1[[#This Row],[Índice]],[1]Planilha1!$A:$A,1,0)</f>
        <v>#ERROR!</v>
      </c>
    </row>
    <row r="3610" ht="15.75" customHeight="1">
      <c r="A3610" s="52">
        <v>262649.0</v>
      </c>
      <c r="B3610" s="53" t="s">
        <v>70</v>
      </c>
      <c r="C3610" s="53" t="s">
        <v>71</v>
      </c>
      <c r="D3610" s="22">
        <v>207570.0</v>
      </c>
      <c r="E3610" s="53" t="s">
        <v>119</v>
      </c>
      <c r="F3610" s="54">
        <v>1.1258597E7</v>
      </c>
      <c r="G3610" s="53" t="s">
        <v>2315</v>
      </c>
      <c r="H3610" s="55">
        <v>2201.0</v>
      </c>
      <c r="I3610" s="55"/>
      <c r="J3610" s="55" t="s">
        <v>121</v>
      </c>
      <c r="K3610" s="53" t="s">
        <v>80</v>
      </c>
      <c r="L3610" s="53"/>
      <c r="M3610" s="53">
        <v>1.0</v>
      </c>
      <c r="N3610" s="53" t="s">
        <v>52</v>
      </c>
      <c r="O3610" s="25">
        <v>45.28</v>
      </c>
      <c r="P3610" s="25">
        <f>'LISTA DOS ITENS'!$O3610*'LISTA DOS ITENS'!$M3610</f>
        <v>45.28</v>
      </c>
      <c r="Q3610" s="25">
        <v>45.28</v>
      </c>
      <c r="R3610" s="25">
        <f>'LISTA DOS ITENS'!$Q3610*'LISTA DOS ITENS'!$M3610</f>
        <v>45.28</v>
      </c>
      <c r="S3610" s="56">
        <f>IF('LISTA DOS ITENS'!$P3610&gt;'LISTA DOS ITENS'!$R3610,'LISTA DOS ITENS'!$P3610,'LISTA DOS ITENS'!$R3610)</f>
        <v>45.28</v>
      </c>
      <c r="T3610" s="25">
        <v>2.764279304481027</v>
      </c>
      <c r="U3610" s="25">
        <f>'LISTA DOS ITENS'!$T3610*'LISTA DOS ITENS'!$M3610</f>
        <v>2.764279304</v>
      </c>
      <c r="V3610" s="56">
        <f t="array" ref="V3610">INDEX('RESUMO - LOTES E VMA'!$F$3:$F$181,MATCH('LISTA DOS ITENS'!$D3610,'RESUMO - LOTES E VMA'!$A$3:$A$181,0))</f>
        <v>21155.93485</v>
      </c>
      <c r="W3610" s="57">
        <f>'LISTA DOS ITENS'!$U3610/'LISTA DOS ITENS'!$V3610</f>
        <v>0.0001306621203</v>
      </c>
      <c r="X3610" s="53" t="s">
        <v>53</v>
      </c>
      <c r="Y3610" s="53" t="s">
        <v>290</v>
      </c>
      <c r="Z3610" s="58" t="str">
        <f>'LISTA DOS ITENS'!$F3610&amp;"-"&amp;'LISTA DOS ITENS'!$H3610&amp;"-"&amp;'LISTA DOS ITENS'!$J3610&amp;"-"&amp;'LISTA DOS ITENS'!$K3610&amp;"-"&amp;'LISTA DOS ITENS'!$I3610</f>
        <v>11258597-2201-A026-IMOB/NAC-</v>
      </c>
      <c r="AA3610" s="59" t="str">
        <f t="array" ref="AA3610">INDEX('RESUMO - LOTES E VMA'!$M$3:$M$181,MATCH('LISTA DOS ITENS'!$D3610,'RESUMO - LOTES E VMA'!$A$3:$A$181,0))</f>
        <v>Para Leilão</v>
      </c>
      <c r="AB3610" s="60">
        <f t="array" ref="AB3610">INDEX('RESUMO - LOTES E VMA'!$J$3:$J$181,MATCH('LISTA DOS ITENS'!$D3610,'RESUMO - LOTES E VMA'!$A$3:$A$181,0))</f>
        <v>0.05872445365</v>
      </c>
      <c r="AC3610" s="29" t="str">
        <f t="array" ref="AC3610">INDEX('RESUMO - LOTES E VMA'!$L$3:$L$181,MATCH('LISTA DOS ITENS'!$D3610,'RESUMO - LOTES E VMA'!$A$3:$A$181,0))</f>
        <v>1% do Valor de Comparação do VMA</v>
      </c>
      <c r="AD3610" s="53" t="str">
        <f>VLOOKUP(Tabela1[[#This Row],[Índice]],[1]Planilha1!$A:$A,1,0)</f>
        <v>#ERROR!</v>
      </c>
    </row>
    <row r="3611" ht="15.75" customHeight="1">
      <c r="A3611" s="52">
        <v>262650.0</v>
      </c>
      <c r="B3611" s="53" t="s">
        <v>70</v>
      </c>
      <c r="C3611" s="53" t="s">
        <v>71</v>
      </c>
      <c r="D3611" s="22">
        <v>207570.0</v>
      </c>
      <c r="E3611" s="53" t="s">
        <v>119</v>
      </c>
      <c r="F3611" s="54">
        <v>1.1269369E7</v>
      </c>
      <c r="G3611" s="53" t="s">
        <v>2316</v>
      </c>
      <c r="H3611" s="55">
        <v>2201.0</v>
      </c>
      <c r="I3611" s="55"/>
      <c r="J3611" s="55" t="s">
        <v>121</v>
      </c>
      <c r="K3611" s="53" t="s">
        <v>80</v>
      </c>
      <c r="L3611" s="53"/>
      <c r="M3611" s="53">
        <v>4.0</v>
      </c>
      <c r="N3611" s="53" t="s">
        <v>52</v>
      </c>
      <c r="O3611" s="25">
        <v>275.535</v>
      </c>
      <c r="P3611" s="25">
        <f>'LISTA DOS ITENS'!$O3611*'LISTA DOS ITENS'!$M3611</f>
        <v>1102.14</v>
      </c>
      <c r="Q3611" s="25">
        <v>275.54</v>
      </c>
      <c r="R3611" s="25">
        <f>'LISTA DOS ITENS'!$Q3611*'LISTA DOS ITENS'!$M3611</f>
        <v>1102.16</v>
      </c>
      <c r="S3611" s="56">
        <f>IF('LISTA DOS ITENS'!$P3611&gt;'LISTA DOS ITENS'!$R3611,'LISTA DOS ITENS'!$P3611,'LISTA DOS ITENS'!$R3611)</f>
        <v>1102.16</v>
      </c>
      <c r="T3611" s="25">
        <v>16.821323311764626</v>
      </c>
      <c r="U3611" s="25">
        <f>'LISTA DOS ITENS'!$T3611*'LISTA DOS ITENS'!$M3611</f>
        <v>67.28529325</v>
      </c>
      <c r="V3611" s="56">
        <f t="array" ref="V3611">INDEX('RESUMO - LOTES E VMA'!$F$3:$F$181,MATCH('LISTA DOS ITENS'!$D3611,'RESUMO - LOTES E VMA'!$A$3:$A$181,0))</f>
        <v>21155.93485</v>
      </c>
      <c r="W3611" s="57">
        <f>'LISTA DOS ITENS'!$U3611/'LISTA DOS ITENS'!$V3611</f>
        <v>0.003180445285</v>
      </c>
      <c r="X3611" s="53" t="s">
        <v>53</v>
      </c>
      <c r="Y3611" s="53" t="s">
        <v>290</v>
      </c>
      <c r="Z3611" s="58" t="str">
        <f>'LISTA DOS ITENS'!$F3611&amp;"-"&amp;'LISTA DOS ITENS'!$H3611&amp;"-"&amp;'LISTA DOS ITENS'!$J3611&amp;"-"&amp;'LISTA DOS ITENS'!$K3611&amp;"-"&amp;'LISTA DOS ITENS'!$I3611</f>
        <v>11269369-2201-A026-IMOB/NAC-</v>
      </c>
      <c r="AA3611" s="59" t="str">
        <f t="array" ref="AA3611">INDEX('RESUMO - LOTES E VMA'!$M$3:$M$181,MATCH('LISTA DOS ITENS'!$D3611,'RESUMO - LOTES E VMA'!$A$3:$A$181,0))</f>
        <v>Para Leilão</v>
      </c>
      <c r="AB3611" s="60">
        <f t="array" ref="AB3611">INDEX('RESUMO - LOTES E VMA'!$J$3:$J$181,MATCH('LISTA DOS ITENS'!$D3611,'RESUMO - LOTES E VMA'!$A$3:$A$181,0))</f>
        <v>0.05872445365</v>
      </c>
      <c r="AC3611" s="29" t="str">
        <f t="array" ref="AC3611">INDEX('RESUMO - LOTES E VMA'!$L$3:$L$181,MATCH('LISTA DOS ITENS'!$D3611,'RESUMO - LOTES E VMA'!$A$3:$A$181,0))</f>
        <v>1% do Valor de Comparação do VMA</v>
      </c>
      <c r="AD3611" s="53" t="str">
        <f>VLOOKUP(Tabela1[[#This Row],[Índice]],[1]Planilha1!$A:$A,1,0)</f>
        <v>#ERROR!</v>
      </c>
    </row>
    <row r="3612" ht="15.75" customHeight="1">
      <c r="A3612" s="52">
        <v>262651.0</v>
      </c>
      <c r="B3612" s="53" t="s">
        <v>70</v>
      </c>
      <c r="C3612" s="53" t="s">
        <v>71</v>
      </c>
      <c r="D3612" s="22">
        <v>207570.0</v>
      </c>
      <c r="E3612" s="53" t="s">
        <v>119</v>
      </c>
      <c r="F3612" s="54">
        <v>1.1334634E7</v>
      </c>
      <c r="G3612" s="53" t="s">
        <v>2317</v>
      </c>
      <c r="H3612" s="55">
        <v>2201.0</v>
      </c>
      <c r="I3612" s="55"/>
      <c r="J3612" s="55" t="s">
        <v>121</v>
      </c>
      <c r="K3612" s="53" t="s">
        <v>80</v>
      </c>
      <c r="L3612" s="53"/>
      <c r="M3612" s="53">
        <v>1.0</v>
      </c>
      <c r="N3612" s="53" t="s">
        <v>52</v>
      </c>
      <c r="O3612" s="25">
        <v>270.17</v>
      </c>
      <c r="P3612" s="25">
        <f>'LISTA DOS ITENS'!$O3612*'LISTA DOS ITENS'!$M3612</f>
        <v>270.17</v>
      </c>
      <c r="Q3612" s="25">
        <v>270.17</v>
      </c>
      <c r="R3612" s="25">
        <f>'LISTA DOS ITENS'!$Q3612*'LISTA DOS ITENS'!$M3612</f>
        <v>270.17</v>
      </c>
      <c r="S3612" s="56">
        <f>IF('LISTA DOS ITENS'!$P3612&gt;'LISTA DOS ITENS'!$R3612,'LISTA DOS ITENS'!$P3612,'LISTA DOS ITENS'!$R3612)</f>
        <v>270.17</v>
      </c>
      <c r="T3612" s="25">
        <v>16.49349248435599</v>
      </c>
      <c r="U3612" s="25">
        <f>'LISTA DOS ITENS'!$T3612*'LISTA DOS ITENS'!$M3612</f>
        <v>16.49349248</v>
      </c>
      <c r="V3612" s="56">
        <f t="array" ref="V3612">INDEX('RESUMO - LOTES E VMA'!$F$3:$F$181,MATCH('LISTA DOS ITENS'!$D3612,'RESUMO - LOTES E VMA'!$A$3:$A$181,0))</f>
        <v>21155.93485</v>
      </c>
      <c r="W3612" s="57">
        <f>'LISTA DOS ITENS'!$U3612/'LISTA DOS ITENS'!$V3612</f>
        <v>0.0007796153941</v>
      </c>
      <c r="X3612" s="53" t="s">
        <v>53</v>
      </c>
      <c r="Y3612" s="53" t="s">
        <v>290</v>
      </c>
      <c r="Z3612" s="58" t="str">
        <f>'LISTA DOS ITENS'!$F3612&amp;"-"&amp;'LISTA DOS ITENS'!$H3612&amp;"-"&amp;'LISTA DOS ITENS'!$J3612&amp;"-"&amp;'LISTA DOS ITENS'!$K3612&amp;"-"&amp;'LISTA DOS ITENS'!$I3612</f>
        <v>11334634-2201-A026-IMOB/NAC-</v>
      </c>
      <c r="AA3612" s="59" t="str">
        <f t="array" ref="AA3612">INDEX('RESUMO - LOTES E VMA'!$M$3:$M$181,MATCH('LISTA DOS ITENS'!$D3612,'RESUMO - LOTES E VMA'!$A$3:$A$181,0))</f>
        <v>Para Leilão</v>
      </c>
      <c r="AB3612" s="60">
        <f t="array" ref="AB3612">INDEX('RESUMO - LOTES E VMA'!$J$3:$J$181,MATCH('LISTA DOS ITENS'!$D3612,'RESUMO - LOTES E VMA'!$A$3:$A$181,0))</f>
        <v>0.05872445365</v>
      </c>
      <c r="AC3612" s="29" t="str">
        <f t="array" ref="AC3612">INDEX('RESUMO - LOTES E VMA'!$L$3:$L$181,MATCH('LISTA DOS ITENS'!$D3612,'RESUMO - LOTES E VMA'!$A$3:$A$181,0))</f>
        <v>1% do Valor de Comparação do VMA</v>
      </c>
      <c r="AD3612" s="53" t="str">
        <f>VLOOKUP(Tabela1[[#This Row],[Índice]],[1]Planilha1!$A:$A,1,0)</f>
        <v>#ERROR!</v>
      </c>
    </row>
    <row r="3613" ht="15.75" customHeight="1">
      <c r="A3613" s="52">
        <v>262652.0</v>
      </c>
      <c r="B3613" s="53" t="s">
        <v>70</v>
      </c>
      <c r="C3613" s="53" t="s">
        <v>71</v>
      </c>
      <c r="D3613" s="22">
        <v>207570.0</v>
      </c>
      <c r="E3613" s="53" t="s">
        <v>119</v>
      </c>
      <c r="F3613" s="54">
        <v>1.133635E7</v>
      </c>
      <c r="G3613" s="53" t="s">
        <v>2290</v>
      </c>
      <c r="H3613" s="55">
        <v>2201.0</v>
      </c>
      <c r="I3613" s="55"/>
      <c r="J3613" s="55" t="s">
        <v>121</v>
      </c>
      <c r="K3613" s="53" t="s">
        <v>117</v>
      </c>
      <c r="L3613" s="53"/>
      <c r="M3613" s="53">
        <v>2.0</v>
      </c>
      <c r="N3613" s="53" t="s">
        <v>52</v>
      </c>
      <c r="O3613" s="25">
        <v>356.49</v>
      </c>
      <c r="P3613" s="25">
        <f>'LISTA DOS ITENS'!$O3613*'LISTA DOS ITENS'!$M3613</f>
        <v>712.98</v>
      </c>
      <c r="Q3613" s="25">
        <v>356.49</v>
      </c>
      <c r="R3613" s="25">
        <f>'LISTA DOS ITENS'!$Q3613*'LISTA DOS ITENS'!$M3613</f>
        <v>712.98</v>
      </c>
      <c r="S3613" s="56">
        <f>IF('LISTA DOS ITENS'!$P3613&gt;'LISTA DOS ITENS'!$R3613,'LISTA DOS ITENS'!$P3613,'LISTA DOS ITENS'!$R3613)</f>
        <v>712.98</v>
      </c>
      <c r="T3613" s="25">
        <v>21.763205151379008</v>
      </c>
      <c r="U3613" s="25">
        <f>'LISTA DOS ITENS'!$T3613*'LISTA DOS ITENS'!$M3613</f>
        <v>43.5264103</v>
      </c>
      <c r="V3613" s="56">
        <f t="array" ref="V3613">INDEX('RESUMO - LOTES E VMA'!$F$3:$F$181,MATCH('LISTA DOS ITENS'!$D3613,'RESUMO - LOTES E VMA'!$A$3:$A$181,0))</f>
        <v>21155.93485</v>
      </c>
      <c r="W3613" s="57">
        <f>'LISTA DOS ITENS'!$U3613/'LISTA DOS ITENS'!$V3613</f>
        <v>0.002057408978</v>
      </c>
      <c r="X3613" s="53" t="s">
        <v>53</v>
      </c>
      <c r="Y3613" s="53" t="s">
        <v>290</v>
      </c>
      <c r="Z3613" s="58" t="str">
        <f>'LISTA DOS ITENS'!$F3613&amp;"-"&amp;'LISTA DOS ITENS'!$H3613&amp;"-"&amp;'LISTA DOS ITENS'!$J3613&amp;"-"&amp;'LISTA DOS ITENS'!$K3613&amp;"-"&amp;'LISTA DOS ITENS'!$I3613</f>
        <v>11336350-2201-A026-CONS/IAMN-</v>
      </c>
      <c r="AA3613" s="59" t="str">
        <f t="array" ref="AA3613">INDEX('RESUMO - LOTES E VMA'!$M$3:$M$181,MATCH('LISTA DOS ITENS'!$D3613,'RESUMO - LOTES E VMA'!$A$3:$A$181,0))</f>
        <v>Para Leilão</v>
      </c>
      <c r="AB3613" s="60">
        <f t="array" ref="AB3613">INDEX('RESUMO - LOTES E VMA'!$J$3:$J$181,MATCH('LISTA DOS ITENS'!$D3613,'RESUMO - LOTES E VMA'!$A$3:$A$181,0))</f>
        <v>0.05872445365</v>
      </c>
      <c r="AC3613" s="29" t="str">
        <f t="array" ref="AC3613">INDEX('RESUMO - LOTES E VMA'!$L$3:$L$181,MATCH('LISTA DOS ITENS'!$D3613,'RESUMO - LOTES E VMA'!$A$3:$A$181,0))</f>
        <v>1% do Valor de Comparação do VMA</v>
      </c>
      <c r="AD3613" s="53" t="str">
        <f>VLOOKUP(Tabela1[[#This Row],[Índice]],[1]Planilha1!$A:$A,1,0)</f>
        <v>#ERROR!</v>
      </c>
    </row>
    <row r="3614" ht="15.75" customHeight="1">
      <c r="A3614" s="52">
        <v>262653.0</v>
      </c>
      <c r="B3614" s="53" t="s">
        <v>70</v>
      </c>
      <c r="C3614" s="53" t="s">
        <v>71</v>
      </c>
      <c r="D3614" s="22">
        <v>207570.0</v>
      </c>
      <c r="E3614" s="53" t="s">
        <v>119</v>
      </c>
      <c r="F3614" s="54">
        <v>1.1368693E7</v>
      </c>
      <c r="G3614" s="53" t="s">
        <v>2271</v>
      </c>
      <c r="H3614" s="55">
        <v>2201.0</v>
      </c>
      <c r="I3614" s="55"/>
      <c r="J3614" s="55" t="s">
        <v>121</v>
      </c>
      <c r="K3614" s="53" t="s">
        <v>80</v>
      </c>
      <c r="L3614" s="53"/>
      <c r="M3614" s="53">
        <v>1.0</v>
      </c>
      <c r="N3614" s="53" t="s">
        <v>52</v>
      </c>
      <c r="O3614" s="25">
        <v>552.6</v>
      </c>
      <c r="P3614" s="25">
        <f>'LISTA DOS ITENS'!$O3614*'LISTA DOS ITENS'!$M3614</f>
        <v>552.6</v>
      </c>
      <c r="Q3614" s="25">
        <v>552.6</v>
      </c>
      <c r="R3614" s="25">
        <f>'LISTA DOS ITENS'!$Q3614*'LISTA DOS ITENS'!$M3614</f>
        <v>552.6</v>
      </c>
      <c r="S3614" s="56">
        <f>IF('LISTA DOS ITENS'!$P3614&gt;'LISTA DOS ITENS'!$R3614,'LISTA DOS ITENS'!$P3614,'LISTA DOS ITENS'!$R3614)</f>
        <v>552.6</v>
      </c>
      <c r="T3614" s="25">
        <v>33.73544045177155</v>
      </c>
      <c r="U3614" s="25">
        <f>'LISTA DOS ITENS'!$T3614*'LISTA DOS ITENS'!$M3614</f>
        <v>33.73544045</v>
      </c>
      <c r="V3614" s="56">
        <f t="array" ref="V3614">INDEX('RESUMO - LOTES E VMA'!$F$3:$F$181,MATCH('LISTA DOS ITENS'!$D3614,'RESUMO - LOTES E VMA'!$A$3:$A$181,0))</f>
        <v>21155.93485</v>
      </c>
      <c r="W3614" s="57">
        <f>'LISTA DOS ITENS'!$U3614/'LISTA DOS ITENS'!$V3614</f>
        <v>0.001594608827</v>
      </c>
      <c r="X3614" s="53" t="s">
        <v>53</v>
      </c>
      <c r="Y3614" s="53" t="s">
        <v>290</v>
      </c>
      <c r="Z3614" s="58" t="str">
        <f>'LISTA DOS ITENS'!$F3614&amp;"-"&amp;'LISTA DOS ITENS'!$H3614&amp;"-"&amp;'LISTA DOS ITENS'!$J3614&amp;"-"&amp;'LISTA DOS ITENS'!$K3614&amp;"-"&amp;'LISTA DOS ITENS'!$I3614</f>
        <v>11368693-2201-A026-IMOB/NAC-</v>
      </c>
      <c r="AA3614" s="59" t="str">
        <f t="array" ref="AA3614">INDEX('RESUMO - LOTES E VMA'!$M$3:$M$181,MATCH('LISTA DOS ITENS'!$D3614,'RESUMO - LOTES E VMA'!$A$3:$A$181,0))</f>
        <v>Para Leilão</v>
      </c>
      <c r="AB3614" s="60">
        <f t="array" ref="AB3614">INDEX('RESUMO - LOTES E VMA'!$J$3:$J$181,MATCH('LISTA DOS ITENS'!$D3614,'RESUMO - LOTES E VMA'!$A$3:$A$181,0))</f>
        <v>0.05872445365</v>
      </c>
      <c r="AC3614" s="29" t="str">
        <f t="array" ref="AC3614">INDEX('RESUMO - LOTES E VMA'!$L$3:$L$181,MATCH('LISTA DOS ITENS'!$D3614,'RESUMO - LOTES E VMA'!$A$3:$A$181,0))</f>
        <v>1% do Valor de Comparação do VMA</v>
      </c>
      <c r="AD3614" s="53" t="str">
        <f>VLOOKUP(Tabela1[[#This Row],[Índice]],[1]Planilha1!$A:$A,1,0)</f>
        <v>#ERROR!</v>
      </c>
    </row>
    <row r="3615" ht="15.75" customHeight="1">
      <c r="A3615" s="52">
        <v>262654.0</v>
      </c>
      <c r="B3615" s="53" t="s">
        <v>70</v>
      </c>
      <c r="C3615" s="53" t="s">
        <v>71</v>
      </c>
      <c r="D3615" s="22">
        <v>207570.0</v>
      </c>
      <c r="E3615" s="53" t="s">
        <v>119</v>
      </c>
      <c r="F3615" s="54">
        <v>1.0003321E7</v>
      </c>
      <c r="G3615" s="53" t="s">
        <v>2293</v>
      </c>
      <c r="H3615" s="55">
        <v>2101.0</v>
      </c>
      <c r="I3615" s="55"/>
      <c r="J3615" s="55" t="s">
        <v>134</v>
      </c>
      <c r="K3615" s="53" t="s">
        <v>51</v>
      </c>
      <c r="L3615" s="53"/>
      <c r="M3615" s="53">
        <v>2.0</v>
      </c>
      <c r="N3615" s="53" t="s">
        <v>52</v>
      </c>
      <c r="O3615" s="25">
        <v>1.0</v>
      </c>
      <c r="P3615" s="25">
        <f>'LISTA DOS ITENS'!$O3615*'LISTA DOS ITENS'!$M3615</f>
        <v>2</v>
      </c>
      <c r="Q3615" s="25">
        <v>171.44</v>
      </c>
      <c r="R3615" s="25">
        <f>'LISTA DOS ITENS'!$Q3615*'LISTA DOS ITENS'!$M3615</f>
        <v>342.88</v>
      </c>
      <c r="S3615" s="56">
        <f>IF('LISTA DOS ITENS'!$P3615&gt;'LISTA DOS ITENS'!$R3615,'LISTA DOS ITENS'!$P3615,'LISTA DOS ITENS'!$R3615)</f>
        <v>342.88</v>
      </c>
      <c r="T3615" s="25">
        <v>10.466167048591593</v>
      </c>
      <c r="U3615" s="25">
        <f>'LISTA DOS ITENS'!$T3615*'LISTA DOS ITENS'!$M3615</f>
        <v>20.9323341</v>
      </c>
      <c r="V3615" s="56">
        <f t="array" ref="V3615">INDEX('RESUMO - LOTES E VMA'!$F$3:$F$181,MATCH('LISTA DOS ITENS'!$D3615,'RESUMO - LOTES E VMA'!$A$3:$A$181,0))</f>
        <v>21155.93485</v>
      </c>
      <c r="W3615" s="57">
        <f>'LISTA DOS ITENS'!$U3615/'LISTA DOS ITENS'!$V3615</f>
        <v>0.0009894308262</v>
      </c>
      <c r="X3615" s="53" t="s">
        <v>53</v>
      </c>
      <c r="Y3615" s="53" t="s">
        <v>290</v>
      </c>
      <c r="Z3615" s="58" t="str">
        <f>'LISTA DOS ITENS'!$F3615&amp;"-"&amp;'LISTA DOS ITENS'!$H3615&amp;"-"&amp;'LISTA DOS ITENS'!$J3615&amp;"-"&amp;'LISTA DOS ITENS'!$K3615&amp;"-"&amp;'LISTA DOS ITENS'!$I3615</f>
        <v>10003321-2101-R026-A RECUPER-</v>
      </c>
      <c r="AA3615" s="59" t="str">
        <f t="array" ref="AA3615">INDEX('RESUMO - LOTES E VMA'!$M$3:$M$181,MATCH('LISTA DOS ITENS'!$D3615,'RESUMO - LOTES E VMA'!$A$3:$A$181,0))</f>
        <v>Para Leilão</v>
      </c>
      <c r="AB3615" s="60">
        <f t="array" ref="AB3615">INDEX('RESUMO - LOTES E VMA'!$J$3:$J$181,MATCH('LISTA DOS ITENS'!$D3615,'RESUMO - LOTES E VMA'!$A$3:$A$181,0))</f>
        <v>0.05872445365</v>
      </c>
      <c r="AC3615" s="29" t="str">
        <f t="array" ref="AC3615">INDEX('RESUMO - LOTES E VMA'!$L$3:$L$181,MATCH('LISTA DOS ITENS'!$D3615,'RESUMO - LOTES E VMA'!$A$3:$A$181,0))</f>
        <v>1% do Valor de Comparação do VMA</v>
      </c>
      <c r="AD3615" s="53" t="str">
        <f>VLOOKUP(Tabela1[[#This Row],[Índice]],[1]Planilha1!$A:$A,1,0)</f>
        <v>#ERROR!</v>
      </c>
    </row>
    <row r="3616" ht="15.75" customHeight="1">
      <c r="A3616" s="52">
        <v>262655.0</v>
      </c>
      <c r="B3616" s="53" t="s">
        <v>70</v>
      </c>
      <c r="C3616" s="53" t="s">
        <v>71</v>
      </c>
      <c r="D3616" s="22">
        <v>207570.0</v>
      </c>
      <c r="E3616" s="53" t="s">
        <v>119</v>
      </c>
      <c r="F3616" s="54">
        <v>1.0003326E7</v>
      </c>
      <c r="G3616" s="53" t="s">
        <v>2240</v>
      </c>
      <c r="H3616" s="55">
        <v>2101.0</v>
      </c>
      <c r="I3616" s="55"/>
      <c r="J3616" s="55" t="s">
        <v>134</v>
      </c>
      <c r="K3616" s="53" t="s">
        <v>51</v>
      </c>
      <c r="L3616" s="53"/>
      <c r="M3616" s="53">
        <v>8.0</v>
      </c>
      <c r="N3616" s="53" t="s">
        <v>52</v>
      </c>
      <c r="O3616" s="25">
        <v>1.0</v>
      </c>
      <c r="P3616" s="25">
        <f>'LISTA DOS ITENS'!$O3616*'LISTA DOS ITENS'!$M3616</f>
        <v>8</v>
      </c>
      <c r="Q3616" s="25">
        <v>503.23</v>
      </c>
      <c r="R3616" s="25">
        <f>'LISTA DOS ITENS'!$Q3616*'LISTA DOS ITENS'!$M3616</f>
        <v>4025.84</v>
      </c>
      <c r="S3616" s="56">
        <f>IF('LISTA DOS ITENS'!$P3616&gt;'LISTA DOS ITENS'!$R3616,'LISTA DOS ITENS'!$P3616,'LISTA DOS ITENS'!$R3616)</f>
        <v>4025.84</v>
      </c>
      <c r="T3616" s="25">
        <v>30.72147249103329</v>
      </c>
      <c r="U3616" s="25">
        <f>'LISTA DOS ITENS'!$T3616*'LISTA DOS ITENS'!$M3616</f>
        <v>245.7717799</v>
      </c>
      <c r="V3616" s="56">
        <f t="array" ref="V3616">INDEX('RESUMO - LOTES E VMA'!$F$3:$F$181,MATCH('LISTA DOS ITENS'!$D3616,'RESUMO - LOTES E VMA'!$A$3:$A$181,0))</f>
        <v>21155.93485</v>
      </c>
      <c r="W3616" s="57">
        <f>'LISTA DOS ITENS'!$U3616/'LISTA DOS ITENS'!$V3616</f>
        <v>0.01161715527</v>
      </c>
      <c r="X3616" s="53" t="s">
        <v>53</v>
      </c>
      <c r="Y3616" s="53" t="s">
        <v>290</v>
      </c>
      <c r="Z3616" s="58" t="str">
        <f>'LISTA DOS ITENS'!$F3616&amp;"-"&amp;'LISTA DOS ITENS'!$H3616&amp;"-"&amp;'LISTA DOS ITENS'!$J3616&amp;"-"&amp;'LISTA DOS ITENS'!$K3616&amp;"-"&amp;'LISTA DOS ITENS'!$I3616</f>
        <v>10003326-2101-R026-A RECUPER-</v>
      </c>
      <c r="AA3616" s="59" t="str">
        <f t="array" ref="AA3616">INDEX('RESUMO - LOTES E VMA'!$M$3:$M$181,MATCH('LISTA DOS ITENS'!$D3616,'RESUMO - LOTES E VMA'!$A$3:$A$181,0))</f>
        <v>Para Leilão</v>
      </c>
      <c r="AB3616" s="60">
        <f t="array" ref="AB3616">INDEX('RESUMO - LOTES E VMA'!$J$3:$J$181,MATCH('LISTA DOS ITENS'!$D3616,'RESUMO - LOTES E VMA'!$A$3:$A$181,0))</f>
        <v>0.05872445365</v>
      </c>
      <c r="AC3616" s="29" t="str">
        <f t="array" ref="AC3616">INDEX('RESUMO - LOTES E VMA'!$L$3:$L$181,MATCH('LISTA DOS ITENS'!$D3616,'RESUMO - LOTES E VMA'!$A$3:$A$181,0))</f>
        <v>1% do Valor de Comparação do VMA</v>
      </c>
      <c r="AD3616" s="53" t="str">
        <f>VLOOKUP(Tabela1[[#This Row],[Índice]],[1]Planilha1!$A:$A,1,0)</f>
        <v>#ERROR!</v>
      </c>
    </row>
    <row r="3617" ht="15.75" customHeight="1">
      <c r="A3617" s="52">
        <v>262656.0</v>
      </c>
      <c r="B3617" s="53" t="s">
        <v>70</v>
      </c>
      <c r="C3617" s="53" t="s">
        <v>71</v>
      </c>
      <c r="D3617" s="22">
        <v>207570.0</v>
      </c>
      <c r="E3617" s="53" t="s">
        <v>119</v>
      </c>
      <c r="F3617" s="54">
        <v>1.0003326E7</v>
      </c>
      <c r="G3617" s="53" t="s">
        <v>2240</v>
      </c>
      <c r="H3617" s="55">
        <v>2101.0</v>
      </c>
      <c r="I3617" s="55" t="s">
        <v>130</v>
      </c>
      <c r="J3617" s="55" t="s">
        <v>134</v>
      </c>
      <c r="K3617" s="53" t="s">
        <v>51</v>
      </c>
      <c r="L3617" s="53"/>
      <c r="M3617" s="53">
        <v>2.0</v>
      </c>
      <c r="N3617" s="53" t="s">
        <v>52</v>
      </c>
      <c r="O3617" s="25">
        <v>1.0</v>
      </c>
      <c r="P3617" s="25">
        <f>'LISTA DOS ITENS'!$O3617*'LISTA DOS ITENS'!$M3617</f>
        <v>2</v>
      </c>
      <c r="Q3617" s="25">
        <v>503.23</v>
      </c>
      <c r="R3617" s="25">
        <f>'LISTA DOS ITENS'!$Q3617*'LISTA DOS ITENS'!$M3617</f>
        <v>1006.46</v>
      </c>
      <c r="S3617" s="56">
        <f>IF('LISTA DOS ITENS'!$P3617&gt;'LISTA DOS ITENS'!$R3617,'LISTA DOS ITENS'!$P3617,'LISTA DOS ITENS'!$R3617)</f>
        <v>1006.46</v>
      </c>
      <c r="T3617" s="25">
        <v>30.72147249103329</v>
      </c>
      <c r="U3617" s="25">
        <f>'LISTA DOS ITENS'!$T3617*'LISTA DOS ITENS'!$M3617</f>
        <v>61.44294498</v>
      </c>
      <c r="V3617" s="56">
        <f t="array" ref="V3617">INDEX('RESUMO - LOTES E VMA'!$F$3:$F$181,MATCH('LISTA DOS ITENS'!$D3617,'RESUMO - LOTES E VMA'!$A$3:$A$181,0))</f>
        <v>21155.93485</v>
      </c>
      <c r="W3617" s="57">
        <f>'LISTA DOS ITENS'!$U3617/'LISTA DOS ITENS'!$V3617</f>
        <v>0.002904288816</v>
      </c>
      <c r="X3617" s="53" t="s">
        <v>53</v>
      </c>
      <c r="Y3617" s="53" t="s">
        <v>290</v>
      </c>
      <c r="Z3617" s="58" t="str">
        <f>'LISTA DOS ITENS'!$F3617&amp;"-"&amp;'LISTA DOS ITENS'!$H3617&amp;"-"&amp;'LISTA DOS ITENS'!$J3617&amp;"-"&amp;'LISTA DOS ITENS'!$K3617&amp;"-"&amp;'LISTA DOS ITENS'!$I3617</f>
        <v>10003326-2101-R026-A RECUPER-ED-1000-01.02</v>
      </c>
      <c r="AA3617" s="59" t="str">
        <f t="array" ref="AA3617">INDEX('RESUMO - LOTES E VMA'!$M$3:$M$181,MATCH('LISTA DOS ITENS'!$D3617,'RESUMO - LOTES E VMA'!$A$3:$A$181,0))</f>
        <v>Para Leilão</v>
      </c>
      <c r="AB3617" s="60">
        <f t="array" ref="AB3617">INDEX('RESUMO - LOTES E VMA'!$J$3:$J$181,MATCH('LISTA DOS ITENS'!$D3617,'RESUMO - LOTES E VMA'!$A$3:$A$181,0))</f>
        <v>0.05872445365</v>
      </c>
      <c r="AC3617" s="29" t="str">
        <f t="array" ref="AC3617">INDEX('RESUMO - LOTES E VMA'!$L$3:$L$181,MATCH('LISTA DOS ITENS'!$D3617,'RESUMO - LOTES E VMA'!$A$3:$A$181,0))</f>
        <v>1% do Valor de Comparação do VMA</v>
      </c>
      <c r="AD3617" s="53" t="str">
        <f>VLOOKUP(Tabela1[[#This Row],[Índice]],[1]Planilha1!$A:$A,1,0)</f>
        <v>#ERROR!</v>
      </c>
    </row>
    <row r="3618" ht="15.75" customHeight="1">
      <c r="A3618" s="52">
        <v>262657.0</v>
      </c>
      <c r="B3618" s="53" t="s">
        <v>70</v>
      </c>
      <c r="C3618" s="53" t="s">
        <v>71</v>
      </c>
      <c r="D3618" s="22">
        <v>207570.0</v>
      </c>
      <c r="E3618" s="53" t="s">
        <v>119</v>
      </c>
      <c r="F3618" s="54">
        <v>1.0003326E7</v>
      </c>
      <c r="G3618" s="53" t="s">
        <v>2240</v>
      </c>
      <c r="H3618" s="55">
        <v>2101.0</v>
      </c>
      <c r="I3618" s="55" t="s">
        <v>130</v>
      </c>
      <c r="J3618" s="55" t="s">
        <v>134</v>
      </c>
      <c r="K3618" s="53" t="s">
        <v>125</v>
      </c>
      <c r="L3618" s="53"/>
      <c r="M3618" s="53">
        <v>1.0</v>
      </c>
      <c r="N3618" s="53" t="s">
        <v>52</v>
      </c>
      <c r="O3618" s="25">
        <v>503.22</v>
      </c>
      <c r="P3618" s="25">
        <f>'LISTA DOS ITENS'!$O3618*'LISTA DOS ITENS'!$M3618</f>
        <v>503.22</v>
      </c>
      <c r="Q3618" s="25">
        <v>503.23</v>
      </c>
      <c r="R3618" s="25">
        <f>'LISTA DOS ITENS'!$Q3618*'LISTA DOS ITENS'!$M3618</f>
        <v>503.23</v>
      </c>
      <c r="S3618" s="56">
        <f>IF('LISTA DOS ITENS'!$P3618&gt;'LISTA DOS ITENS'!$R3618,'LISTA DOS ITENS'!$P3618,'LISTA DOS ITENS'!$R3618)</f>
        <v>503.23</v>
      </c>
      <c r="T3618" s="25">
        <v>30.72147249103329</v>
      </c>
      <c r="U3618" s="25">
        <f>'LISTA DOS ITENS'!$T3618*'LISTA DOS ITENS'!$M3618</f>
        <v>30.72147249</v>
      </c>
      <c r="V3618" s="56">
        <f t="array" ref="V3618">INDEX('RESUMO - LOTES E VMA'!$F$3:$F$181,MATCH('LISTA DOS ITENS'!$D3618,'RESUMO - LOTES E VMA'!$A$3:$A$181,0))</f>
        <v>21155.93485</v>
      </c>
      <c r="W3618" s="57">
        <f>'LISTA DOS ITENS'!$U3618/'LISTA DOS ITENS'!$V3618</f>
        <v>0.001452144408</v>
      </c>
      <c r="X3618" s="53" t="s">
        <v>53</v>
      </c>
      <c r="Y3618" s="53" t="s">
        <v>290</v>
      </c>
      <c r="Z3618" s="58" t="str">
        <f>'LISTA DOS ITENS'!$F3618&amp;"-"&amp;'LISTA DOS ITENS'!$H3618&amp;"-"&amp;'LISTA DOS ITENS'!$J3618&amp;"-"&amp;'LISTA DOS ITENS'!$K3618&amp;"-"&amp;'LISTA DOS ITENS'!$I3618</f>
        <v>10003326-2101-R026-PAR/NAC-ED-1000-01.02</v>
      </c>
      <c r="AA3618" s="59" t="str">
        <f t="array" ref="AA3618">INDEX('RESUMO - LOTES E VMA'!$M$3:$M$181,MATCH('LISTA DOS ITENS'!$D3618,'RESUMO - LOTES E VMA'!$A$3:$A$181,0))</f>
        <v>Para Leilão</v>
      </c>
      <c r="AB3618" s="60">
        <f t="array" ref="AB3618">INDEX('RESUMO - LOTES E VMA'!$J$3:$J$181,MATCH('LISTA DOS ITENS'!$D3618,'RESUMO - LOTES E VMA'!$A$3:$A$181,0))</f>
        <v>0.05872445365</v>
      </c>
      <c r="AC3618" s="29" t="str">
        <f t="array" ref="AC3618">INDEX('RESUMO - LOTES E VMA'!$L$3:$L$181,MATCH('LISTA DOS ITENS'!$D3618,'RESUMO - LOTES E VMA'!$A$3:$A$181,0))</f>
        <v>1% do Valor de Comparação do VMA</v>
      </c>
      <c r="AD3618" s="53" t="str">
        <f>VLOOKUP(Tabela1[[#This Row],[Índice]],[1]Planilha1!$A:$A,1,0)</f>
        <v>#ERROR!</v>
      </c>
    </row>
    <row r="3619" ht="15.75" customHeight="1">
      <c r="A3619" s="52">
        <v>262658.0</v>
      </c>
      <c r="B3619" s="53" t="s">
        <v>70</v>
      </c>
      <c r="C3619" s="53" t="s">
        <v>71</v>
      </c>
      <c r="D3619" s="22">
        <v>207570.0</v>
      </c>
      <c r="E3619" s="53" t="s">
        <v>119</v>
      </c>
      <c r="F3619" s="54">
        <v>1.0003329E7</v>
      </c>
      <c r="G3619" s="53" t="s">
        <v>2242</v>
      </c>
      <c r="H3619" s="55">
        <v>2101.0</v>
      </c>
      <c r="I3619" s="55"/>
      <c r="J3619" s="55" t="s">
        <v>134</v>
      </c>
      <c r="K3619" s="53" t="s">
        <v>51</v>
      </c>
      <c r="L3619" s="53"/>
      <c r="M3619" s="53">
        <v>73.0</v>
      </c>
      <c r="N3619" s="53" t="s">
        <v>52</v>
      </c>
      <c r="O3619" s="25">
        <v>0.003287671232876712</v>
      </c>
      <c r="P3619" s="25">
        <f>'LISTA DOS ITENS'!$O3619*'LISTA DOS ITENS'!$M3619</f>
        <v>0.24</v>
      </c>
      <c r="Q3619" s="25">
        <v>32.73</v>
      </c>
      <c r="R3619" s="25">
        <f>'LISTA DOS ITENS'!$Q3619*'LISTA DOS ITENS'!$M3619</f>
        <v>2389.29</v>
      </c>
      <c r="S3619" s="56">
        <f>IF('LISTA DOS ITENS'!$P3619&gt;'LISTA DOS ITENS'!$R3619,'LISTA DOS ITENS'!$P3619,'LISTA DOS ITENS'!$R3619)</f>
        <v>2389.29</v>
      </c>
      <c r="T3619" s="25">
        <v>1.998119735769965</v>
      </c>
      <c r="U3619" s="25">
        <f>'LISTA DOS ITENS'!$T3619*'LISTA DOS ITENS'!$M3619</f>
        <v>145.8627407</v>
      </c>
      <c r="V3619" s="56">
        <f t="array" ref="V3619">INDEX('RESUMO - LOTES E VMA'!$F$3:$F$181,MATCH('LISTA DOS ITENS'!$D3619,'RESUMO - LOTES E VMA'!$A$3:$A$181,0))</f>
        <v>21155.93485</v>
      </c>
      <c r="W3619" s="57">
        <f>'LISTA DOS ITENS'!$U3619/'LISTA DOS ITENS'!$V3619</f>
        <v>0.006894648795</v>
      </c>
      <c r="X3619" s="53" t="s">
        <v>53</v>
      </c>
      <c r="Y3619" s="53" t="s">
        <v>290</v>
      </c>
      <c r="Z3619" s="58" t="str">
        <f>'LISTA DOS ITENS'!$F3619&amp;"-"&amp;'LISTA DOS ITENS'!$H3619&amp;"-"&amp;'LISTA DOS ITENS'!$J3619&amp;"-"&amp;'LISTA DOS ITENS'!$K3619&amp;"-"&amp;'LISTA DOS ITENS'!$I3619</f>
        <v>10003329-2101-R026-A RECUPER-</v>
      </c>
      <c r="AA3619" s="59" t="str">
        <f t="array" ref="AA3619">INDEX('RESUMO - LOTES E VMA'!$M$3:$M$181,MATCH('LISTA DOS ITENS'!$D3619,'RESUMO - LOTES E VMA'!$A$3:$A$181,0))</f>
        <v>Para Leilão</v>
      </c>
      <c r="AB3619" s="60">
        <f t="array" ref="AB3619">INDEX('RESUMO - LOTES E VMA'!$J$3:$J$181,MATCH('LISTA DOS ITENS'!$D3619,'RESUMO - LOTES E VMA'!$A$3:$A$181,0))</f>
        <v>0.05872445365</v>
      </c>
      <c r="AC3619" s="29" t="str">
        <f t="array" ref="AC3619">INDEX('RESUMO - LOTES E VMA'!$L$3:$L$181,MATCH('LISTA DOS ITENS'!$D3619,'RESUMO - LOTES E VMA'!$A$3:$A$181,0))</f>
        <v>1% do Valor de Comparação do VMA</v>
      </c>
      <c r="AD3619" s="53" t="str">
        <f>VLOOKUP(Tabela1[[#This Row],[Índice]],[1]Planilha1!$A:$A,1,0)</f>
        <v>#ERROR!</v>
      </c>
    </row>
    <row r="3620" ht="15.75" customHeight="1">
      <c r="A3620" s="52">
        <v>262659.0</v>
      </c>
      <c r="B3620" s="53" t="s">
        <v>70</v>
      </c>
      <c r="C3620" s="53" t="s">
        <v>71</v>
      </c>
      <c r="D3620" s="22">
        <v>207570.0</v>
      </c>
      <c r="E3620" s="53" t="s">
        <v>119</v>
      </c>
      <c r="F3620" s="54">
        <v>1.000333E7</v>
      </c>
      <c r="G3620" s="53" t="s">
        <v>2244</v>
      </c>
      <c r="H3620" s="55">
        <v>2101.0</v>
      </c>
      <c r="I3620" s="55"/>
      <c r="J3620" s="55" t="s">
        <v>134</v>
      </c>
      <c r="K3620" s="53" t="s">
        <v>51</v>
      </c>
      <c r="L3620" s="53"/>
      <c r="M3620" s="53">
        <v>1.0</v>
      </c>
      <c r="N3620" s="53" t="s">
        <v>52</v>
      </c>
      <c r="O3620" s="25">
        <v>0.01</v>
      </c>
      <c r="P3620" s="25">
        <f>'LISTA DOS ITENS'!$O3620*'LISTA DOS ITENS'!$M3620</f>
        <v>0.01</v>
      </c>
      <c r="Q3620" s="25">
        <v>428.63</v>
      </c>
      <c r="R3620" s="25">
        <f>'LISTA DOS ITENS'!$Q3620*'LISTA DOS ITENS'!$M3620</f>
        <v>428.63</v>
      </c>
      <c r="S3620" s="56">
        <f>IF('LISTA DOS ITENS'!$P3620&gt;'LISTA DOS ITENS'!$R3620,'LISTA DOS ITENS'!$P3620,'LISTA DOS ITENS'!$R3620)</f>
        <v>428.63</v>
      </c>
      <c r="T3620" s="25">
        <v>26.16724907861534</v>
      </c>
      <c r="U3620" s="25">
        <f>'LISTA DOS ITENS'!$T3620*'LISTA DOS ITENS'!$M3620</f>
        <v>26.16724908</v>
      </c>
      <c r="V3620" s="56">
        <f t="array" ref="V3620">INDEX('RESUMO - LOTES E VMA'!$F$3:$F$181,MATCH('LISTA DOS ITENS'!$D3620,'RESUMO - LOTES E VMA'!$A$3:$A$181,0))</f>
        <v>21155.93485</v>
      </c>
      <c r="W3620" s="57">
        <f>'LISTA DOS ITENS'!$U3620/'LISTA DOS ITENS'!$V3620</f>
        <v>0.001236875102</v>
      </c>
      <c r="X3620" s="53" t="s">
        <v>53</v>
      </c>
      <c r="Y3620" s="53" t="s">
        <v>290</v>
      </c>
      <c r="Z3620" s="58" t="str">
        <f>'LISTA DOS ITENS'!$F3620&amp;"-"&amp;'LISTA DOS ITENS'!$H3620&amp;"-"&amp;'LISTA DOS ITENS'!$J3620&amp;"-"&amp;'LISTA DOS ITENS'!$K3620&amp;"-"&amp;'LISTA DOS ITENS'!$I3620</f>
        <v>10003330-2101-R026-A RECUPER-</v>
      </c>
      <c r="AA3620" s="59" t="str">
        <f t="array" ref="AA3620">INDEX('RESUMO - LOTES E VMA'!$M$3:$M$181,MATCH('LISTA DOS ITENS'!$D3620,'RESUMO - LOTES E VMA'!$A$3:$A$181,0))</f>
        <v>Para Leilão</v>
      </c>
      <c r="AB3620" s="60">
        <f t="array" ref="AB3620">INDEX('RESUMO - LOTES E VMA'!$J$3:$J$181,MATCH('LISTA DOS ITENS'!$D3620,'RESUMO - LOTES E VMA'!$A$3:$A$181,0))</f>
        <v>0.05872445365</v>
      </c>
      <c r="AC3620" s="29" t="str">
        <f t="array" ref="AC3620">INDEX('RESUMO - LOTES E VMA'!$L$3:$L$181,MATCH('LISTA DOS ITENS'!$D3620,'RESUMO - LOTES E VMA'!$A$3:$A$181,0))</f>
        <v>1% do Valor de Comparação do VMA</v>
      </c>
      <c r="AD3620" s="53" t="str">
        <f>VLOOKUP(Tabela1[[#This Row],[Índice]],[1]Planilha1!$A:$A,1,0)</f>
        <v>#ERROR!</v>
      </c>
    </row>
    <row r="3621" ht="15.75" customHeight="1">
      <c r="A3621" s="52">
        <v>262660.0</v>
      </c>
      <c r="B3621" s="53" t="s">
        <v>70</v>
      </c>
      <c r="C3621" s="53" t="s">
        <v>71</v>
      </c>
      <c r="D3621" s="22">
        <v>207570.0</v>
      </c>
      <c r="E3621" s="53" t="s">
        <v>119</v>
      </c>
      <c r="F3621" s="54">
        <v>1.0003346E7</v>
      </c>
      <c r="G3621" s="53" t="s">
        <v>2246</v>
      </c>
      <c r="H3621" s="55">
        <v>2101.0</v>
      </c>
      <c r="I3621" s="55" t="s">
        <v>2318</v>
      </c>
      <c r="J3621" s="55" t="s">
        <v>134</v>
      </c>
      <c r="K3621" s="53" t="s">
        <v>51</v>
      </c>
      <c r="L3621" s="53"/>
      <c r="M3621" s="53">
        <v>62.0</v>
      </c>
      <c r="N3621" s="53" t="s">
        <v>52</v>
      </c>
      <c r="O3621" s="25">
        <v>0.01</v>
      </c>
      <c r="P3621" s="25">
        <f>'LISTA DOS ITENS'!$O3621*'LISTA DOS ITENS'!$M3621</f>
        <v>0.62</v>
      </c>
      <c r="Q3621" s="25">
        <v>74.24</v>
      </c>
      <c r="R3621" s="25">
        <f>'LISTA DOS ITENS'!$Q3621*'LISTA DOS ITENS'!$M3621</f>
        <v>4602.88</v>
      </c>
      <c r="S3621" s="56">
        <f>IF('LISTA DOS ITENS'!$P3621&gt;'LISTA DOS ITENS'!$R3621,'LISTA DOS ITENS'!$P3621,'LISTA DOS ITENS'!$R3621)</f>
        <v>4602.88</v>
      </c>
      <c r="T3621" s="25">
        <v>4.532245926781614</v>
      </c>
      <c r="U3621" s="25">
        <f>'LISTA DOS ITENS'!$T3621*'LISTA DOS ITENS'!$M3621</f>
        <v>280.9992475</v>
      </c>
      <c r="V3621" s="56">
        <f t="array" ref="V3621">INDEX('RESUMO - LOTES E VMA'!$F$3:$F$181,MATCH('LISTA DOS ITENS'!$D3621,'RESUMO - LOTES E VMA'!$A$3:$A$181,0))</f>
        <v>21155.93485</v>
      </c>
      <c r="W3621" s="57">
        <f>'LISTA DOS ITENS'!$U3621/'LISTA DOS ITENS'!$V3621</f>
        <v>0.01328228932</v>
      </c>
      <c r="X3621" s="53" t="s">
        <v>53</v>
      </c>
      <c r="Y3621" s="53" t="s">
        <v>290</v>
      </c>
      <c r="Z3621" s="58" t="str">
        <f>'LISTA DOS ITENS'!$F3621&amp;"-"&amp;'LISTA DOS ITENS'!$H3621&amp;"-"&amp;'LISTA DOS ITENS'!$J3621&amp;"-"&amp;'LISTA DOS ITENS'!$K3621&amp;"-"&amp;'LISTA DOS ITENS'!$I3621</f>
        <v>10003346-2101-R026-A RECUPER-IN-3201-15-001-MRP</v>
      </c>
      <c r="AA3621" s="59" t="str">
        <f t="array" ref="AA3621">INDEX('RESUMO - LOTES E VMA'!$M$3:$M$181,MATCH('LISTA DOS ITENS'!$D3621,'RESUMO - LOTES E VMA'!$A$3:$A$181,0))</f>
        <v>Para Leilão</v>
      </c>
      <c r="AB3621" s="60">
        <f t="array" ref="AB3621">INDEX('RESUMO - LOTES E VMA'!$J$3:$J$181,MATCH('LISTA DOS ITENS'!$D3621,'RESUMO - LOTES E VMA'!$A$3:$A$181,0))</f>
        <v>0.05872445365</v>
      </c>
      <c r="AC3621" s="29" t="str">
        <f t="array" ref="AC3621">INDEX('RESUMO - LOTES E VMA'!$L$3:$L$181,MATCH('LISTA DOS ITENS'!$D3621,'RESUMO - LOTES E VMA'!$A$3:$A$181,0))</f>
        <v>1% do Valor de Comparação do VMA</v>
      </c>
      <c r="AD3621" s="53" t="str">
        <f>VLOOKUP(Tabela1[[#This Row],[Índice]],[1]Planilha1!$A:$A,1,0)</f>
        <v>#ERROR!</v>
      </c>
    </row>
    <row r="3622" ht="15.75" customHeight="1">
      <c r="A3622" s="52">
        <v>262661.0</v>
      </c>
      <c r="B3622" s="53" t="s">
        <v>70</v>
      </c>
      <c r="C3622" s="53" t="s">
        <v>71</v>
      </c>
      <c r="D3622" s="22">
        <v>207570.0</v>
      </c>
      <c r="E3622" s="53" t="s">
        <v>119</v>
      </c>
      <c r="F3622" s="54">
        <v>1.0003355E7</v>
      </c>
      <c r="G3622" s="53" t="s">
        <v>2250</v>
      </c>
      <c r="H3622" s="55">
        <v>2101.0</v>
      </c>
      <c r="I3622" s="55"/>
      <c r="J3622" s="55" t="s">
        <v>134</v>
      </c>
      <c r="K3622" s="53" t="s">
        <v>51</v>
      </c>
      <c r="L3622" s="53"/>
      <c r="M3622" s="53">
        <v>1.0</v>
      </c>
      <c r="N3622" s="53" t="s">
        <v>52</v>
      </c>
      <c r="O3622" s="25">
        <v>0.01</v>
      </c>
      <c r="P3622" s="25">
        <f>'LISTA DOS ITENS'!$O3622*'LISTA DOS ITENS'!$M3622</f>
        <v>0.01</v>
      </c>
      <c r="Q3622" s="25">
        <v>61.51</v>
      </c>
      <c r="R3622" s="25">
        <f>'LISTA DOS ITENS'!$Q3622*'LISTA DOS ITENS'!$M3622</f>
        <v>61.51</v>
      </c>
      <c r="S3622" s="56">
        <f>IF('LISTA DOS ITENS'!$P3622&gt;'LISTA DOS ITENS'!$R3622,'LISTA DOS ITENS'!$P3622,'LISTA DOS ITENS'!$R3622)</f>
        <v>61.51</v>
      </c>
      <c r="T3622" s="25">
        <v>3.7550976152523847</v>
      </c>
      <c r="U3622" s="25">
        <f>'LISTA DOS ITENS'!$T3622*'LISTA DOS ITENS'!$M3622</f>
        <v>3.755097615</v>
      </c>
      <c r="V3622" s="56">
        <f t="array" ref="V3622">INDEX('RESUMO - LOTES E VMA'!$F$3:$F$181,MATCH('LISTA DOS ITENS'!$D3622,'RESUMO - LOTES E VMA'!$A$3:$A$181,0))</f>
        <v>21155.93485</v>
      </c>
      <c r="W3622" s="57">
        <f>'LISTA DOS ITENS'!$U3622/'LISTA DOS ITENS'!$V3622</f>
        <v>0.0001774961798</v>
      </c>
      <c r="X3622" s="53" t="s">
        <v>53</v>
      </c>
      <c r="Y3622" s="53" t="s">
        <v>290</v>
      </c>
      <c r="Z3622" s="58" t="str">
        <f>'LISTA DOS ITENS'!$F3622&amp;"-"&amp;'LISTA DOS ITENS'!$H3622&amp;"-"&amp;'LISTA DOS ITENS'!$J3622&amp;"-"&amp;'LISTA DOS ITENS'!$K3622&amp;"-"&amp;'LISTA DOS ITENS'!$I3622</f>
        <v>10003355-2101-R026-A RECUPER-</v>
      </c>
      <c r="AA3622" s="59" t="str">
        <f t="array" ref="AA3622">INDEX('RESUMO - LOTES E VMA'!$M$3:$M$181,MATCH('LISTA DOS ITENS'!$D3622,'RESUMO - LOTES E VMA'!$A$3:$A$181,0))</f>
        <v>Para Leilão</v>
      </c>
      <c r="AB3622" s="60">
        <f t="array" ref="AB3622">INDEX('RESUMO - LOTES E VMA'!$J$3:$J$181,MATCH('LISTA DOS ITENS'!$D3622,'RESUMO - LOTES E VMA'!$A$3:$A$181,0))</f>
        <v>0.05872445365</v>
      </c>
      <c r="AC3622" s="29" t="str">
        <f t="array" ref="AC3622">INDEX('RESUMO - LOTES E VMA'!$L$3:$L$181,MATCH('LISTA DOS ITENS'!$D3622,'RESUMO - LOTES E VMA'!$A$3:$A$181,0))</f>
        <v>1% do Valor de Comparação do VMA</v>
      </c>
      <c r="AD3622" s="53" t="str">
        <f>VLOOKUP(Tabela1[[#This Row],[Índice]],[1]Planilha1!$A:$A,1,0)</f>
        <v>#ERROR!</v>
      </c>
    </row>
    <row r="3623" ht="15.75" customHeight="1">
      <c r="A3623" s="52">
        <v>262662.0</v>
      </c>
      <c r="B3623" s="53" t="s">
        <v>70</v>
      </c>
      <c r="C3623" s="53" t="s">
        <v>71</v>
      </c>
      <c r="D3623" s="22">
        <v>207570.0</v>
      </c>
      <c r="E3623" s="53" t="s">
        <v>119</v>
      </c>
      <c r="F3623" s="54">
        <v>1.0003366E7</v>
      </c>
      <c r="G3623" s="53" t="s">
        <v>2292</v>
      </c>
      <c r="H3623" s="55">
        <v>2101.0</v>
      </c>
      <c r="I3623" s="55"/>
      <c r="J3623" s="55" t="s">
        <v>134</v>
      </c>
      <c r="K3623" s="53" t="s">
        <v>51</v>
      </c>
      <c r="L3623" s="53"/>
      <c r="M3623" s="53">
        <v>4.0</v>
      </c>
      <c r="N3623" s="53" t="s">
        <v>52</v>
      </c>
      <c r="O3623" s="25">
        <v>0.01</v>
      </c>
      <c r="P3623" s="25">
        <f>'LISTA DOS ITENS'!$O3623*'LISTA DOS ITENS'!$M3623</f>
        <v>0.04</v>
      </c>
      <c r="Q3623" s="25">
        <v>262.27</v>
      </c>
      <c r="R3623" s="25">
        <f>'LISTA DOS ITENS'!$Q3623*'LISTA DOS ITENS'!$M3623</f>
        <v>1049.08</v>
      </c>
      <c r="S3623" s="56">
        <f>IF('LISTA DOS ITENS'!$P3623&gt;'LISTA DOS ITENS'!$R3623,'LISTA DOS ITENS'!$P3623,'LISTA DOS ITENS'!$R3623)</f>
        <v>1049.08</v>
      </c>
      <c r="T3623" s="25">
        <v>16.011208771780897</v>
      </c>
      <c r="U3623" s="25">
        <f>'LISTA DOS ITENS'!$T3623*'LISTA DOS ITENS'!$M3623</f>
        <v>64.04483509</v>
      </c>
      <c r="V3623" s="56">
        <f t="array" ref="V3623">INDEX('RESUMO - LOTES E VMA'!$F$3:$F$181,MATCH('LISTA DOS ITENS'!$D3623,'RESUMO - LOTES E VMA'!$A$3:$A$181,0))</f>
        <v>21155.93485</v>
      </c>
      <c r="W3623" s="57">
        <f>'LISTA DOS ITENS'!$U3623/'LISTA DOS ITENS'!$V3623</f>
        <v>0.003027275114</v>
      </c>
      <c r="X3623" s="53" t="s">
        <v>53</v>
      </c>
      <c r="Y3623" s="53" t="s">
        <v>290</v>
      </c>
      <c r="Z3623" s="58" t="str">
        <f>'LISTA DOS ITENS'!$F3623&amp;"-"&amp;'LISTA DOS ITENS'!$H3623&amp;"-"&amp;'LISTA DOS ITENS'!$J3623&amp;"-"&amp;'LISTA DOS ITENS'!$K3623&amp;"-"&amp;'LISTA DOS ITENS'!$I3623</f>
        <v>10003366-2101-R026-A RECUPER-</v>
      </c>
      <c r="AA3623" s="59" t="str">
        <f t="array" ref="AA3623">INDEX('RESUMO - LOTES E VMA'!$M$3:$M$181,MATCH('LISTA DOS ITENS'!$D3623,'RESUMO - LOTES E VMA'!$A$3:$A$181,0))</f>
        <v>Para Leilão</v>
      </c>
      <c r="AB3623" s="60">
        <f t="array" ref="AB3623">INDEX('RESUMO - LOTES E VMA'!$J$3:$J$181,MATCH('LISTA DOS ITENS'!$D3623,'RESUMO - LOTES E VMA'!$A$3:$A$181,0))</f>
        <v>0.05872445365</v>
      </c>
      <c r="AC3623" s="29" t="str">
        <f t="array" ref="AC3623">INDEX('RESUMO - LOTES E VMA'!$L$3:$L$181,MATCH('LISTA DOS ITENS'!$D3623,'RESUMO - LOTES E VMA'!$A$3:$A$181,0))</f>
        <v>1% do Valor de Comparação do VMA</v>
      </c>
      <c r="AD3623" s="53" t="str">
        <f>VLOOKUP(Tabela1[[#This Row],[Índice]],[1]Planilha1!$A:$A,1,0)</f>
        <v>#ERROR!</v>
      </c>
    </row>
    <row r="3624" ht="15.75" customHeight="1">
      <c r="A3624" s="52">
        <v>262663.0</v>
      </c>
      <c r="B3624" s="53" t="s">
        <v>70</v>
      </c>
      <c r="C3624" s="53" t="s">
        <v>71</v>
      </c>
      <c r="D3624" s="22">
        <v>207570.0</v>
      </c>
      <c r="E3624" s="53" t="s">
        <v>119</v>
      </c>
      <c r="F3624" s="54">
        <v>1.000337E7</v>
      </c>
      <c r="G3624" s="53" t="s">
        <v>2319</v>
      </c>
      <c r="H3624" s="55">
        <v>2101.0</v>
      </c>
      <c r="I3624" s="55"/>
      <c r="J3624" s="55" t="s">
        <v>134</v>
      </c>
      <c r="K3624" s="53" t="s">
        <v>51</v>
      </c>
      <c r="L3624" s="53"/>
      <c r="M3624" s="53">
        <v>4.0</v>
      </c>
      <c r="N3624" s="53" t="s">
        <v>52</v>
      </c>
      <c r="O3624" s="25">
        <v>0.0014285714285714286</v>
      </c>
      <c r="P3624" s="25">
        <f>'LISTA DOS ITENS'!$O3624*'LISTA DOS ITENS'!$M3624</f>
        <v>0.005714285714</v>
      </c>
      <c r="Q3624" s="25">
        <v>292.63</v>
      </c>
      <c r="R3624" s="25">
        <f>'LISTA DOS ITENS'!$Q3624*'LISTA DOS ITENS'!$M3624</f>
        <v>1170.52</v>
      </c>
      <c r="S3624" s="56">
        <f>IF('LISTA DOS ITENS'!$P3624&gt;'LISTA DOS ITENS'!$R3624,'LISTA DOS ITENS'!$P3624,'LISTA DOS ITENS'!$R3624)</f>
        <v>1170.52</v>
      </c>
      <c r="T3624" s="25">
        <v>17.864643393778334</v>
      </c>
      <c r="U3624" s="25">
        <f>'LISTA DOS ITENS'!$T3624*'LISTA DOS ITENS'!$M3624</f>
        <v>71.45857358</v>
      </c>
      <c r="V3624" s="56">
        <f t="array" ref="V3624">INDEX('RESUMO - LOTES E VMA'!$F$3:$F$181,MATCH('LISTA DOS ITENS'!$D3624,'RESUMO - LOTES E VMA'!$A$3:$A$181,0))</f>
        <v>21155.93485</v>
      </c>
      <c r="W3624" s="57">
        <f>'LISTA DOS ITENS'!$U3624/'LISTA DOS ITENS'!$V3624</f>
        <v>0.003377708151</v>
      </c>
      <c r="X3624" s="53" t="s">
        <v>53</v>
      </c>
      <c r="Y3624" s="53" t="s">
        <v>290</v>
      </c>
      <c r="Z3624" s="58" t="str">
        <f>'LISTA DOS ITENS'!$F3624&amp;"-"&amp;'LISTA DOS ITENS'!$H3624&amp;"-"&amp;'LISTA DOS ITENS'!$J3624&amp;"-"&amp;'LISTA DOS ITENS'!$K3624&amp;"-"&amp;'LISTA DOS ITENS'!$I3624</f>
        <v>10003370-2101-R026-A RECUPER-</v>
      </c>
      <c r="AA3624" s="59" t="str">
        <f t="array" ref="AA3624">INDEX('RESUMO - LOTES E VMA'!$M$3:$M$181,MATCH('LISTA DOS ITENS'!$D3624,'RESUMO - LOTES E VMA'!$A$3:$A$181,0))</f>
        <v>Para Leilão</v>
      </c>
      <c r="AB3624" s="60">
        <f t="array" ref="AB3624">INDEX('RESUMO - LOTES E VMA'!$J$3:$J$181,MATCH('LISTA DOS ITENS'!$D3624,'RESUMO - LOTES E VMA'!$A$3:$A$181,0))</f>
        <v>0.05872445365</v>
      </c>
      <c r="AC3624" s="29" t="str">
        <f t="array" ref="AC3624">INDEX('RESUMO - LOTES E VMA'!$L$3:$L$181,MATCH('LISTA DOS ITENS'!$D3624,'RESUMO - LOTES E VMA'!$A$3:$A$181,0))</f>
        <v>1% do Valor de Comparação do VMA</v>
      </c>
      <c r="AD3624" s="53" t="str">
        <f>VLOOKUP(Tabela1[[#This Row],[Índice]],[1]Planilha1!$A:$A,1,0)</f>
        <v>#ERROR!</v>
      </c>
    </row>
    <row r="3625" ht="15.75" customHeight="1">
      <c r="A3625" s="52">
        <v>262664.0</v>
      </c>
      <c r="B3625" s="53" t="s">
        <v>70</v>
      </c>
      <c r="C3625" s="53" t="s">
        <v>71</v>
      </c>
      <c r="D3625" s="22">
        <v>207570.0</v>
      </c>
      <c r="E3625" s="53" t="s">
        <v>119</v>
      </c>
      <c r="F3625" s="54">
        <v>1.0003382E7</v>
      </c>
      <c r="G3625" s="53" t="s">
        <v>2252</v>
      </c>
      <c r="H3625" s="55">
        <v>2101.0</v>
      </c>
      <c r="I3625" s="55"/>
      <c r="J3625" s="55" t="s">
        <v>134</v>
      </c>
      <c r="K3625" s="53" t="s">
        <v>51</v>
      </c>
      <c r="L3625" s="53"/>
      <c r="M3625" s="53">
        <v>4.0</v>
      </c>
      <c r="N3625" s="53" t="s">
        <v>52</v>
      </c>
      <c r="O3625" s="25">
        <v>1.0</v>
      </c>
      <c r="P3625" s="25">
        <f>'LISTA DOS ITENS'!$O3625*'LISTA DOS ITENS'!$M3625</f>
        <v>4</v>
      </c>
      <c r="Q3625" s="25">
        <v>96.24</v>
      </c>
      <c r="R3625" s="25">
        <f>'LISTA DOS ITENS'!$Q3625*'LISTA DOS ITENS'!$M3625</f>
        <v>384.96</v>
      </c>
      <c r="S3625" s="56">
        <f>IF('LISTA DOS ITENS'!$P3625&gt;'LISTA DOS ITENS'!$R3625,'LISTA DOS ITENS'!$P3625,'LISTA DOS ITENS'!$R3625)</f>
        <v>384.96</v>
      </c>
      <c r="T3625" s="25">
        <v>5.875314493446424</v>
      </c>
      <c r="U3625" s="25">
        <f>'LISTA DOS ITENS'!$T3625*'LISTA DOS ITENS'!$M3625</f>
        <v>23.50125797</v>
      </c>
      <c r="V3625" s="56">
        <f t="array" ref="V3625">INDEX('RESUMO - LOTES E VMA'!$F$3:$F$181,MATCH('LISTA DOS ITENS'!$D3625,'RESUMO - LOTES E VMA'!$A$3:$A$181,0))</f>
        <v>21155.93485</v>
      </c>
      <c r="W3625" s="57">
        <f>'LISTA DOS ITENS'!$U3625/'LISTA DOS ITENS'!$V3625</f>
        <v>0.001110858874</v>
      </c>
      <c r="X3625" s="53" t="s">
        <v>53</v>
      </c>
      <c r="Y3625" s="53" t="s">
        <v>290</v>
      </c>
      <c r="Z3625" s="58" t="str">
        <f>'LISTA DOS ITENS'!$F3625&amp;"-"&amp;'LISTA DOS ITENS'!$H3625&amp;"-"&amp;'LISTA DOS ITENS'!$J3625&amp;"-"&amp;'LISTA DOS ITENS'!$K3625&amp;"-"&amp;'LISTA DOS ITENS'!$I3625</f>
        <v>10003382-2101-R026-A RECUPER-</v>
      </c>
      <c r="AA3625" s="59" t="str">
        <f t="array" ref="AA3625">INDEX('RESUMO - LOTES E VMA'!$M$3:$M$181,MATCH('LISTA DOS ITENS'!$D3625,'RESUMO - LOTES E VMA'!$A$3:$A$181,0))</f>
        <v>Para Leilão</v>
      </c>
      <c r="AB3625" s="60">
        <f t="array" ref="AB3625">INDEX('RESUMO - LOTES E VMA'!$J$3:$J$181,MATCH('LISTA DOS ITENS'!$D3625,'RESUMO - LOTES E VMA'!$A$3:$A$181,0))</f>
        <v>0.05872445365</v>
      </c>
      <c r="AC3625" s="29" t="str">
        <f t="array" ref="AC3625">INDEX('RESUMO - LOTES E VMA'!$L$3:$L$181,MATCH('LISTA DOS ITENS'!$D3625,'RESUMO - LOTES E VMA'!$A$3:$A$181,0))</f>
        <v>1% do Valor de Comparação do VMA</v>
      </c>
      <c r="AD3625" s="53" t="str">
        <f>VLOOKUP(Tabela1[[#This Row],[Índice]],[1]Planilha1!$A:$A,1,0)</f>
        <v>#ERROR!</v>
      </c>
    </row>
    <row r="3626" ht="15.75" customHeight="1">
      <c r="A3626" s="52">
        <v>262665.0</v>
      </c>
      <c r="B3626" s="53" t="s">
        <v>70</v>
      </c>
      <c r="C3626" s="53" t="s">
        <v>71</v>
      </c>
      <c r="D3626" s="22">
        <v>207570.0</v>
      </c>
      <c r="E3626" s="53" t="s">
        <v>119</v>
      </c>
      <c r="F3626" s="54">
        <v>1.0323703E7</v>
      </c>
      <c r="G3626" s="53" t="s">
        <v>2263</v>
      </c>
      <c r="H3626" s="55">
        <v>2101.0</v>
      </c>
      <c r="I3626" s="55"/>
      <c r="J3626" s="55" t="s">
        <v>134</v>
      </c>
      <c r="K3626" s="53" t="s">
        <v>51</v>
      </c>
      <c r="L3626" s="53"/>
      <c r="M3626" s="53">
        <v>1.0</v>
      </c>
      <c r="N3626" s="53" t="s">
        <v>52</v>
      </c>
      <c r="O3626" s="25">
        <v>0.01</v>
      </c>
      <c r="P3626" s="25">
        <f>'LISTA DOS ITENS'!$O3626*'LISTA DOS ITENS'!$M3626</f>
        <v>0.01</v>
      </c>
      <c r="Q3626" s="25">
        <v>345.06</v>
      </c>
      <c r="R3626" s="25">
        <f>'LISTA DOS ITENS'!$Q3626*'LISTA DOS ITENS'!$M3626</f>
        <v>345.06</v>
      </c>
      <c r="S3626" s="56">
        <f>IF('LISTA DOS ITENS'!$P3626&gt;'LISTA DOS ITENS'!$R3626,'LISTA DOS ITENS'!$P3626,'LISTA DOS ITENS'!$R3626)</f>
        <v>345.06</v>
      </c>
      <c r="T3626" s="25">
        <v>21.065419982425425</v>
      </c>
      <c r="U3626" s="25">
        <f>'LISTA DOS ITENS'!$T3626*'LISTA DOS ITENS'!$M3626</f>
        <v>21.06541998</v>
      </c>
      <c r="V3626" s="56">
        <f t="array" ref="V3626">INDEX('RESUMO - LOTES E VMA'!$F$3:$F$181,MATCH('LISTA DOS ITENS'!$D3626,'RESUMO - LOTES E VMA'!$A$3:$A$181,0))</f>
        <v>21155.93485</v>
      </c>
      <c r="W3626" s="57">
        <f>'LISTA DOS ITENS'!$U3626/'LISTA DOS ITENS'!$V3626</f>
        <v>0.0009957215378</v>
      </c>
      <c r="X3626" s="53" t="s">
        <v>53</v>
      </c>
      <c r="Y3626" s="53" t="s">
        <v>290</v>
      </c>
      <c r="Z3626" s="58" t="str">
        <f>'LISTA DOS ITENS'!$F3626&amp;"-"&amp;'LISTA DOS ITENS'!$H3626&amp;"-"&amp;'LISTA DOS ITENS'!$J3626&amp;"-"&amp;'LISTA DOS ITENS'!$K3626&amp;"-"&amp;'LISTA DOS ITENS'!$I3626</f>
        <v>10323703-2101-R026-A RECUPER-</v>
      </c>
      <c r="AA3626" s="59" t="str">
        <f t="array" ref="AA3626">INDEX('RESUMO - LOTES E VMA'!$M$3:$M$181,MATCH('LISTA DOS ITENS'!$D3626,'RESUMO - LOTES E VMA'!$A$3:$A$181,0))</f>
        <v>Para Leilão</v>
      </c>
      <c r="AB3626" s="60">
        <f t="array" ref="AB3626">INDEX('RESUMO - LOTES E VMA'!$J$3:$J$181,MATCH('LISTA DOS ITENS'!$D3626,'RESUMO - LOTES E VMA'!$A$3:$A$181,0))</f>
        <v>0.05872445365</v>
      </c>
      <c r="AC3626" s="29" t="str">
        <f t="array" ref="AC3626">INDEX('RESUMO - LOTES E VMA'!$L$3:$L$181,MATCH('LISTA DOS ITENS'!$D3626,'RESUMO - LOTES E VMA'!$A$3:$A$181,0))</f>
        <v>1% do Valor de Comparação do VMA</v>
      </c>
      <c r="AD3626" s="53" t="str">
        <f>VLOOKUP(Tabela1[[#This Row],[Índice]],[1]Planilha1!$A:$A,1,0)</f>
        <v>#ERROR!</v>
      </c>
    </row>
    <row r="3627" ht="15.75" customHeight="1">
      <c r="A3627" s="52">
        <v>262666.0</v>
      </c>
      <c r="B3627" s="53" t="s">
        <v>70</v>
      </c>
      <c r="C3627" s="53" t="s">
        <v>71</v>
      </c>
      <c r="D3627" s="22">
        <v>207570.0</v>
      </c>
      <c r="E3627" s="53" t="s">
        <v>119</v>
      </c>
      <c r="F3627" s="54">
        <v>1.0338337E7</v>
      </c>
      <c r="G3627" s="53" t="s">
        <v>2239</v>
      </c>
      <c r="H3627" s="55">
        <v>2101.0</v>
      </c>
      <c r="I3627" s="55"/>
      <c r="J3627" s="55" t="s">
        <v>134</v>
      </c>
      <c r="K3627" s="53" t="s">
        <v>80</v>
      </c>
      <c r="L3627" s="53"/>
      <c r="M3627" s="53">
        <v>1.0</v>
      </c>
      <c r="N3627" s="53" t="s">
        <v>52</v>
      </c>
      <c r="O3627" s="25">
        <v>76.71</v>
      </c>
      <c r="P3627" s="25">
        <f>'LISTA DOS ITENS'!$O3627*'LISTA DOS ITENS'!$M3627</f>
        <v>76.71</v>
      </c>
      <c r="Q3627" s="25">
        <v>417.45</v>
      </c>
      <c r="R3627" s="25">
        <f>'LISTA DOS ITENS'!$Q3627*'LISTA DOS ITENS'!$M3627</f>
        <v>417.45</v>
      </c>
      <c r="S3627" s="56">
        <f>IF('LISTA DOS ITENS'!$P3627&gt;'LISTA DOS ITENS'!$R3627,'LISTA DOS ITENS'!$P3627,'LISTA DOS ITENS'!$R3627)</f>
        <v>417.45</v>
      </c>
      <c r="T3627" s="25">
        <v>25.48472605246477</v>
      </c>
      <c r="U3627" s="25">
        <f>'LISTA DOS ITENS'!$T3627*'LISTA DOS ITENS'!$M3627</f>
        <v>25.48472605</v>
      </c>
      <c r="V3627" s="56">
        <f t="array" ref="V3627">INDEX('RESUMO - LOTES E VMA'!$F$3:$F$181,MATCH('LISTA DOS ITENS'!$D3627,'RESUMO - LOTES E VMA'!$A$3:$A$181,0))</f>
        <v>21155.93485</v>
      </c>
      <c r="W3627" s="57">
        <f>'LISTA DOS ITENS'!$U3627/'LISTA DOS ITENS'!$V3627</f>
        <v>0.001204613563</v>
      </c>
      <c r="X3627" s="53" t="s">
        <v>53</v>
      </c>
      <c r="Y3627" s="53" t="s">
        <v>290</v>
      </c>
      <c r="Z3627" s="58" t="str">
        <f>'LISTA DOS ITENS'!$F3627&amp;"-"&amp;'LISTA DOS ITENS'!$H3627&amp;"-"&amp;'LISTA DOS ITENS'!$J3627&amp;"-"&amp;'LISTA DOS ITENS'!$K3627&amp;"-"&amp;'LISTA DOS ITENS'!$I3627</f>
        <v>10338337-2101-R026-IMOB/NAC-</v>
      </c>
      <c r="AA3627" s="59" t="str">
        <f t="array" ref="AA3627">INDEX('RESUMO - LOTES E VMA'!$M$3:$M$181,MATCH('LISTA DOS ITENS'!$D3627,'RESUMO - LOTES E VMA'!$A$3:$A$181,0))</f>
        <v>Para Leilão</v>
      </c>
      <c r="AB3627" s="60">
        <f t="array" ref="AB3627">INDEX('RESUMO - LOTES E VMA'!$J$3:$J$181,MATCH('LISTA DOS ITENS'!$D3627,'RESUMO - LOTES E VMA'!$A$3:$A$181,0))</f>
        <v>0.05872445365</v>
      </c>
      <c r="AC3627" s="29" t="str">
        <f t="array" ref="AC3627">INDEX('RESUMO - LOTES E VMA'!$L$3:$L$181,MATCH('LISTA DOS ITENS'!$D3627,'RESUMO - LOTES E VMA'!$A$3:$A$181,0))</f>
        <v>1% do Valor de Comparação do VMA</v>
      </c>
      <c r="AD3627" s="53" t="str">
        <f>VLOOKUP(Tabela1[[#This Row],[Índice]],[1]Planilha1!$A:$A,1,0)</f>
        <v>#ERROR!</v>
      </c>
    </row>
    <row r="3628" ht="15.75" customHeight="1">
      <c r="A3628" s="52">
        <v>262667.0</v>
      </c>
      <c r="B3628" s="53" t="s">
        <v>70</v>
      </c>
      <c r="C3628" s="53" t="s">
        <v>71</v>
      </c>
      <c r="D3628" s="22">
        <v>207570.0</v>
      </c>
      <c r="E3628" s="53" t="s">
        <v>119</v>
      </c>
      <c r="F3628" s="54">
        <v>1.0385468E7</v>
      </c>
      <c r="G3628" s="53" t="s">
        <v>2245</v>
      </c>
      <c r="H3628" s="55">
        <v>2101.0</v>
      </c>
      <c r="I3628" s="55"/>
      <c r="J3628" s="55" t="s">
        <v>134</v>
      </c>
      <c r="K3628" s="53" t="s">
        <v>51</v>
      </c>
      <c r="L3628" s="53"/>
      <c r="M3628" s="53">
        <v>12.0</v>
      </c>
      <c r="N3628" s="53" t="s">
        <v>52</v>
      </c>
      <c r="O3628" s="25">
        <v>0.009999999999999998</v>
      </c>
      <c r="P3628" s="25">
        <f>'LISTA DOS ITENS'!$O3628*'LISTA DOS ITENS'!$M3628</f>
        <v>0.12</v>
      </c>
      <c r="Q3628" s="25">
        <v>78.88</v>
      </c>
      <c r="R3628" s="25">
        <f>'LISTA DOS ITENS'!$Q3628*'LISTA DOS ITENS'!$M3628</f>
        <v>946.56</v>
      </c>
      <c r="S3628" s="56">
        <f>IF('LISTA DOS ITENS'!$P3628&gt;'LISTA DOS ITENS'!$R3628,'LISTA DOS ITENS'!$P3628,'LISTA DOS ITENS'!$R3628)</f>
        <v>946.56</v>
      </c>
      <c r="T3628" s="25">
        <v>4.815511297205465</v>
      </c>
      <c r="U3628" s="25">
        <f>'LISTA DOS ITENS'!$T3628*'LISTA DOS ITENS'!$M3628</f>
        <v>57.78613557</v>
      </c>
      <c r="V3628" s="56">
        <f t="array" ref="V3628">INDEX('RESUMO - LOTES E VMA'!$F$3:$F$181,MATCH('LISTA DOS ITENS'!$D3628,'RESUMO - LOTES E VMA'!$A$3:$A$181,0))</f>
        <v>21155.93485</v>
      </c>
      <c r="W3628" s="57">
        <f>'LISTA DOS ITENS'!$U3628/'LISTA DOS ITENS'!$V3628</f>
        <v>0.002731438529</v>
      </c>
      <c r="X3628" s="53" t="s">
        <v>53</v>
      </c>
      <c r="Y3628" s="53" t="s">
        <v>290</v>
      </c>
      <c r="Z3628" s="58" t="str">
        <f>'LISTA DOS ITENS'!$F3628&amp;"-"&amp;'LISTA DOS ITENS'!$H3628&amp;"-"&amp;'LISTA DOS ITENS'!$J3628&amp;"-"&amp;'LISTA DOS ITENS'!$K3628&amp;"-"&amp;'LISTA DOS ITENS'!$I3628</f>
        <v>10385468-2101-R026-A RECUPER-</v>
      </c>
      <c r="AA3628" s="59" t="str">
        <f t="array" ref="AA3628">INDEX('RESUMO - LOTES E VMA'!$M$3:$M$181,MATCH('LISTA DOS ITENS'!$D3628,'RESUMO - LOTES E VMA'!$A$3:$A$181,0))</f>
        <v>Para Leilão</v>
      </c>
      <c r="AB3628" s="60">
        <f t="array" ref="AB3628">INDEX('RESUMO - LOTES E VMA'!$J$3:$J$181,MATCH('LISTA DOS ITENS'!$D3628,'RESUMO - LOTES E VMA'!$A$3:$A$181,0))</f>
        <v>0.05872445365</v>
      </c>
      <c r="AC3628" s="29" t="str">
        <f t="array" ref="AC3628">INDEX('RESUMO - LOTES E VMA'!$L$3:$L$181,MATCH('LISTA DOS ITENS'!$D3628,'RESUMO - LOTES E VMA'!$A$3:$A$181,0))</f>
        <v>1% do Valor de Comparação do VMA</v>
      </c>
      <c r="AD3628" s="53" t="str">
        <f>VLOOKUP(Tabela1[[#This Row],[Índice]],[1]Planilha1!$A:$A,1,0)</f>
        <v>#ERROR!</v>
      </c>
    </row>
    <row r="3629" ht="15.75" customHeight="1">
      <c r="A3629" s="52">
        <v>262668.0</v>
      </c>
      <c r="B3629" s="53" t="s">
        <v>70</v>
      </c>
      <c r="C3629" s="53" t="s">
        <v>71</v>
      </c>
      <c r="D3629" s="22">
        <v>207570.0</v>
      </c>
      <c r="E3629" s="53" t="s">
        <v>119</v>
      </c>
      <c r="F3629" s="54">
        <v>1.075155E7</v>
      </c>
      <c r="G3629" s="53" t="s">
        <v>2320</v>
      </c>
      <c r="H3629" s="55">
        <v>2101.0</v>
      </c>
      <c r="I3629" s="55"/>
      <c r="J3629" s="55" t="s">
        <v>134</v>
      </c>
      <c r="K3629" s="53" t="s">
        <v>51</v>
      </c>
      <c r="L3629" s="53"/>
      <c r="M3629" s="53">
        <v>1.0</v>
      </c>
      <c r="N3629" s="53" t="s">
        <v>52</v>
      </c>
      <c r="O3629" s="25">
        <v>1.0</v>
      </c>
      <c r="P3629" s="25">
        <f>'LISTA DOS ITENS'!$O3629*'LISTA DOS ITENS'!$M3629</f>
        <v>1</v>
      </c>
      <c r="Q3629" s="25">
        <v>368.81</v>
      </c>
      <c r="R3629" s="25">
        <f>'LISTA DOS ITENS'!$Q3629*'LISTA DOS ITENS'!$M3629</f>
        <v>368.81</v>
      </c>
      <c r="S3629" s="56">
        <f>IF('LISTA DOS ITENS'!$P3629&gt;'LISTA DOS ITENS'!$R3629,'LISTA DOS ITENS'!$P3629,'LISTA DOS ITENS'!$R3629)</f>
        <v>368.81</v>
      </c>
      <c r="T3629" s="25">
        <v>22.5153235487113</v>
      </c>
      <c r="U3629" s="25">
        <f>'LISTA DOS ITENS'!$T3629*'LISTA DOS ITENS'!$M3629</f>
        <v>22.51532355</v>
      </c>
      <c r="V3629" s="56">
        <f t="array" ref="V3629">INDEX('RESUMO - LOTES E VMA'!$F$3:$F$181,MATCH('LISTA DOS ITENS'!$D3629,'RESUMO - LOTES E VMA'!$A$3:$A$181,0))</f>
        <v>21155.93485</v>
      </c>
      <c r="W3629" s="57">
        <f>'LISTA DOS ITENS'!$U3629/'LISTA DOS ITENS'!$V3629</f>
        <v>0.001064255667</v>
      </c>
      <c r="X3629" s="53" t="s">
        <v>53</v>
      </c>
      <c r="Y3629" s="53" t="s">
        <v>290</v>
      </c>
      <c r="Z3629" s="58" t="str">
        <f>'LISTA DOS ITENS'!$F3629&amp;"-"&amp;'LISTA DOS ITENS'!$H3629&amp;"-"&amp;'LISTA DOS ITENS'!$J3629&amp;"-"&amp;'LISTA DOS ITENS'!$K3629&amp;"-"&amp;'LISTA DOS ITENS'!$I3629</f>
        <v>10751550-2101-R026-A RECUPER-</v>
      </c>
      <c r="AA3629" s="59" t="str">
        <f t="array" ref="AA3629">INDEX('RESUMO - LOTES E VMA'!$M$3:$M$181,MATCH('LISTA DOS ITENS'!$D3629,'RESUMO - LOTES E VMA'!$A$3:$A$181,0))</f>
        <v>Para Leilão</v>
      </c>
      <c r="AB3629" s="60">
        <f t="array" ref="AB3629">INDEX('RESUMO - LOTES E VMA'!$J$3:$J$181,MATCH('LISTA DOS ITENS'!$D3629,'RESUMO - LOTES E VMA'!$A$3:$A$181,0))</f>
        <v>0.05872445365</v>
      </c>
      <c r="AC3629" s="29" t="str">
        <f t="array" ref="AC3629">INDEX('RESUMO - LOTES E VMA'!$L$3:$L$181,MATCH('LISTA DOS ITENS'!$D3629,'RESUMO - LOTES E VMA'!$A$3:$A$181,0))</f>
        <v>1% do Valor de Comparação do VMA</v>
      </c>
      <c r="AD3629" s="53" t="str">
        <f>VLOOKUP(Tabela1[[#This Row],[Índice]],[1]Planilha1!$A:$A,1,0)</f>
        <v>#ERROR!</v>
      </c>
    </row>
    <row r="3630" ht="15.75" customHeight="1">
      <c r="A3630" s="52">
        <v>262669.0</v>
      </c>
      <c r="B3630" s="53" t="s">
        <v>70</v>
      </c>
      <c r="C3630" s="53" t="s">
        <v>71</v>
      </c>
      <c r="D3630" s="22">
        <v>207570.0</v>
      </c>
      <c r="E3630" s="53" t="s">
        <v>119</v>
      </c>
      <c r="F3630" s="54">
        <v>1.1078406E7</v>
      </c>
      <c r="G3630" s="53" t="s">
        <v>2240</v>
      </c>
      <c r="H3630" s="55">
        <v>2101.0</v>
      </c>
      <c r="I3630" s="55"/>
      <c r="J3630" s="55" t="s">
        <v>134</v>
      </c>
      <c r="K3630" s="53" t="s">
        <v>51</v>
      </c>
      <c r="L3630" s="53"/>
      <c r="M3630" s="53">
        <v>72.0</v>
      </c>
      <c r="N3630" s="53" t="s">
        <v>52</v>
      </c>
      <c r="O3630" s="25">
        <v>1.0</v>
      </c>
      <c r="P3630" s="25">
        <f>'LISTA DOS ITENS'!$O3630*'LISTA DOS ITENS'!$M3630</f>
        <v>72</v>
      </c>
      <c r="Q3630" s="25">
        <v>177.49</v>
      </c>
      <c r="R3630" s="25">
        <f>'LISTA DOS ITENS'!$Q3630*'LISTA DOS ITENS'!$M3630</f>
        <v>12779.28</v>
      </c>
      <c r="S3630" s="56">
        <f>IF('LISTA DOS ITENS'!$P3630&gt;'LISTA DOS ITENS'!$R3630,'LISTA DOS ITENS'!$P3630,'LISTA DOS ITENS'!$R3630)</f>
        <v>12779.28</v>
      </c>
      <c r="T3630" s="25">
        <v>10.835510904424416</v>
      </c>
      <c r="U3630" s="25">
        <f>'LISTA DOS ITENS'!$T3630*'LISTA DOS ITENS'!$M3630</f>
        <v>780.1567851</v>
      </c>
      <c r="V3630" s="56">
        <f t="array" ref="V3630">INDEX('RESUMO - LOTES E VMA'!$F$3:$F$181,MATCH('LISTA DOS ITENS'!$D3630,'RESUMO - LOTES E VMA'!$A$3:$A$181,0))</f>
        <v>21155.93485</v>
      </c>
      <c r="W3630" s="57">
        <f>'LISTA DOS ITENS'!$U3630/'LISTA DOS ITENS'!$V3630</f>
        <v>0.03687649781</v>
      </c>
      <c r="X3630" s="53" t="s">
        <v>53</v>
      </c>
      <c r="Y3630" s="53" t="s">
        <v>290</v>
      </c>
      <c r="Z3630" s="58" t="str">
        <f>'LISTA DOS ITENS'!$F3630&amp;"-"&amp;'LISTA DOS ITENS'!$H3630&amp;"-"&amp;'LISTA DOS ITENS'!$J3630&amp;"-"&amp;'LISTA DOS ITENS'!$K3630&amp;"-"&amp;'LISTA DOS ITENS'!$I3630</f>
        <v>11078406-2101-R026-A RECUPER-</v>
      </c>
      <c r="AA3630" s="59" t="str">
        <f t="array" ref="AA3630">INDEX('RESUMO - LOTES E VMA'!$M$3:$M$181,MATCH('LISTA DOS ITENS'!$D3630,'RESUMO - LOTES E VMA'!$A$3:$A$181,0))</f>
        <v>Para Leilão</v>
      </c>
      <c r="AB3630" s="60">
        <f t="array" ref="AB3630">INDEX('RESUMO - LOTES E VMA'!$J$3:$J$181,MATCH('LISTA DOS ITENS'!$D3630,'RESUMO - LOTES E VMA'!$A$3:$A$181,0))</f>
        <v>0.05872445365</v>
      </c>
      <c r="AC3630" s="29" t="str">
        <f t="array" ref="AC3630">INDEX('RESUMO - LOTES E VMA'!$L$3:$L$181,MATCH('LISTA DOS ITENS'!$D3630,'RESUMO - LOTES E VMA'!$A$3:$A$181,0))</f>
        <v>1% do Valor de Comparação do VMA</v>
      </c>
      <c r="AD3630" s="53" t="str">
        <f>VLOOKUP(Tabela1[[#This Row],[Índice]],[1]Planilha1!$A:$A,1,0)</f>
        <v>#ERROR!</v>
      </c>
    </row>
    <row r="3631" ht="15.75" customHeight="1">
      <c r="A3631" s="52">
        <v>262670.0</v>
      </c>
      <c r="B3631" s="53" t="s">
        <v>70</v>
      </c>
      <c r="C3631" s="53" t="s">
        <v>71</v>
      </c>
      <c r="D3631" s="22">
        <v>207570.0</v>
      </c>
      <c r="E3631" s="53" t="s">
        <v>119</v>
      </c>
      <c r="F3631" s="54">
        <v>1.1101533E7</v>
      </c>
      <c r="G3631" s="53" t="s">
        <v>2321</v>
      </c>
      <c r="H3631" s="55">
        <v>2101.0</v>
      </c>
      <c r="I3631" s="55"/>
      <c r="J3631" s="55" t="s">
        <v>134</v>
      </c>
      <c r="K3631" s="53" t="s">
        <v>51</v>
      </c>
      <c r="L3631" s="53"/>
      <c r="M3631" s="53">
        <v>5.0</v>
      </c>
      <c r="N3631" s="53" t="s">
        <v>52</v>
      </c>
      <c r="O3631" s="25">
        <v>1.0</v>
      </c>
      <c r="P3631" s="25">
        <f>'LISTA DOS ITENS'!$O3631*'LISTA DOS ITENS'!$M3631</f>
        <v>5</v>
      </c>
      <c r="Q3631" s="25">
        <v>250.0</v>
      </c>
      <c r="R3631" s="25">
        <f>'LISTA DOS ITENS'!$Q3631*'LISTA DOS ITENS'!$M3631</f>
        <v>1250</v>
      </c>
      <c r="S3631" s="56">
        <f>IF('LISTA DOS ITENS'!$P3631&gt;'LISTA DOS ITENS'!$R3631,'LISTA DOS ITENS'!$P3631,'LISTA DOS ITENS'!$R3631)</f>
        <v>1250</v>
      </c>
      <c r="T3631" s="25">
        <v>15.262142803009205</v>
      </c>
      <c r="U3631" s="25">
        <f>'LISTA DOS ITENS'!$T3631*'LISTA DOS ITENS'!$M3631</f>
        <v>76.31071402</v>
      </c>
      <c r="V3631" s="56">
        <f t="array" ref="V3631">INDEX('RESUMO - LOTES E VMA'!$F$3:$F$181,MATCH('LISTA DOS ITENS'!$D3631,'RESUMO - LOTES E VMA'!$A$3:$A$181,0))</f>
        <v>21155.93485</v>
      </c>
      <c r="W3631" s="57">
        <f>'LISTA DOS ITENS'!$U3631/'LISTA DOS ITENS'!$V3631</f>
        <v>0.003607059417</v>
      </c>
      <c r="X3631" s="53" t="s">
        <v>53</v>
      </c>
      <c r="Y3631" s="53" t="s">
        <v>290</v>
      </c>
      <c r="Z3631" s="58" t="str">
        <f>'LISTA DOS ITENS'!$F3631&amp;"-"&amp;'LISTA DOS ITENS'!$H3631&amp;"-"&amp;'LISTA DOS ITENS'!$J3631&amp;"-"&amp;'LISTA DOS ITENS'!$K3631&amp;"-"&amp;'LISTA DOS ITENS'!$I3631</f>
        <v>11101533-2101-R026-A RECUPER-</v>
      </c>
      <c r="AA3631" s="59" t="str">
        <f t="array" ref="AA3631">INDEX('RESUMO - LOTES E VMA'!$M$3:$M$181,MATCH('LISTA DOS ITENS'!$D3631,'RESUMO - LOTES E VMA'!$A$3:$A$181,0))</f>
        <v>Para Leilão</v>
      </c>
      <c r="AB3631" s="60">
        <f t="array" ref="AB3631">INDEX('RESUMO - LOTES E VMA'!$J$3:$J$181,MATCH('LISTA DOS ITENS'!$D3631,'RESUMO - LOTES E VMA'!$A$3:$A$181,0))</f>
        <v>0.05872445365</v>
      </c>
      <c r="AC3631" s="29" t="str">
        <f t="array" ref="AC3631">INDEX('RESUMO - LOTES E VMA'!$L$3:$L$181,MATCH('LISTA DOS ITENS'!$D3631,'RESUMO - LOTES E VMA'!$A$3:$A$181,0))</f>
        <v>1% do Valor de Comparação do VMA</v>
      </c>
      <c r="AD3631" s="53" t="str">
        <f>VLOOKUP(Tabela1[[#This Row],[Índice]],[1]Planilha1!$A:$A,1,0)</f>
        <v>#ERROR!</v>
      </c>
    </row>
    <row r="3632" ht="15.75" customHeight="1">
      <c r="A3632" s="52">
        <v>262671.0</v>
      </c>
      <c r="B3632" s="53" t="s">
        <v>70</v>
      </c>
      <c r="C3632" s="53" t="s">
        <v>71</v>
      </c>
      <c r="D3632" s="22">
        <v>207570.0</v>
      </c>
      <c r="E3632" s="53" t="s">
        <v>119</v>
      </c>
      <c r="F3632" s="54">
        <v>1.0541439E7</v>
      </c>
      <c r="G3632" s="53" t="s">
        <v>2282</v>
      </c>
      <c r="H3632" s="55">
        <v>2170.0</v>
      </c>
      <c r="I3632" s="55"/>
      <c r="J3632" s="55" t="s">
        <v>134</v>
      </c>
      <c r="K3632" s="53" t="s">
        <v>80</v>
      </c>
      <c r="L3632" s="53"/>
      <c r="M3632" s="53">
        <v>2.0</v>
      </c>
      <c r="N3632" s="53" t="s">
        <v>52</v>
      </c>
      <c r="O3632" s="25">
        <v>56.16</v>
      </c>
      <c r="P3632" s="25">
        <f>'LISTA DOS ITENS'!$O3632*'LISTA DOS ITENS'!$M3632</f>
        <v>112.32</v>
      </c>
      <c r="Q3632" s="25">
        <v>56.16</v>
      </c>
      <c r="R3632" s="25">
        <f>'LISTA DOS ITENS'!$Q3632*'LISTA DOS ITENS'!$M3632</f>
        <v>112.32</v>
      </c>
      <c r="S3632" s="56">
        <f>IF('LISTA DOS ITENS'!$P3632&gt;'LISTA DOS ITENS'!$R3632,'LISTA DOS ITENS'!$P3632,'LISTA DOS ITENS'!$R3632)</f>
        <v>112.32</v>
      </c>
      <c r="T3632" s="25">
        <v>3.4284877592679877</v>
      </c>
      <c r="U3632" s="25">
        <f>'LISTA DOS ITENS'!$T3632*'LISTA DOS ITENS'!$M3632</f>
        <v>6.856975519</v>
      </c>
      <c r="V3632" s="56">
        <f t="array" ref="V3632">INDEX('RESUMO - LOTES E VMA'!$F$3:$F$181,MATCH('LISTA DOS ITENS'!$D3632,'RESUMO - LOTES E VMA'!$A$3:$A$181,0))</f>
        <v>21155.93485</v>
      </c>
      <c r="W3632" s="57">
        <f>'LISTA DOS ITENS'!$U3632/'LISTA DOS ITENS'!$V3632</f>
        <v>0.0003241159309</v>
      </c>
      <c r="X3632" s="53" t="s">
        <v>53</v>
      </c>
      <c r="Y3632" s="53" t="s">
        <v>290</v>
      </c>
      <c r="Z3632" s="58" t="str">
        <f>'LISTA DOS ITENS'!$F3632&amp;"-"&amp;'LISTA DOS ITENS'!$H3632&amp;"-"&amp;'LISTA DOS ITENS'!$J3632&amp;"-"&amp;'LISTA DOS ITENS'!$K3632&amp;"-"&amp;'LISTA DOS ITENS'!$I3632</f>
        <v>10541439-2170-R026-IMOB/NAC-</v>
      </c>
      <c r="AA3632" s="59" t="str">
        <f t="array" ref="AA3632">INDEX('RESUMO - LOTES E VMA'!$M$3:$M$181,MATCH('LISTA DOS ITENS'!$D3632,'RESUMO - LOTES E VMA'!$A$3:$A$181,0))</f>
        <v>Para Leilão</v>
      </c>
      <c r="AB3632" s="60">
        <f t="array" ref="AB3632">INDEX('RESUMO - LOTES E VMA'!$J$3:$J$181,MATCH('LISTA DOS ITENS'!$D3632,'RESUMO - LOTES E VMA'!$A$3:$A$181,0))</f>
        <v>0.05872445365</v>
      </c>
      <c r="AC3632" s="29" t="str">
        <f t="array" ref="AC3632">INDEX('RESUMO - LOTES E VMA'!$L$3:$L$181,MATCH('LISTA DOS ITENS'!$D3632,'RESUMO - LOTES E VMA'!$A$3:$A$181,0))</f>
        <v>1% do Valor de Comparação do VMA</v>
      </c>
      <c r="AD3632" s="53" t="str">
        <f>VLOOKUP(Tabela1[[#This Row],[Índice]],[1]Planilha1!$A:$A,1,0)</f>
        <v>#ERROR!</v>
      </c>
    </row>
    <row r="3633" ht="15.75" customHeight="1">
      <c r="A3633" s="52">
        <v>262714.0</v>
      </c>
      <c r="B3633" s="53" t="s">
        <v>70</v>
      </c>
      <c r="C3633" s="53" t="s">
        <v>71</v>
      </c>
      <c r="D3633" s="22">
        <v>207578.0</v>
      </c>
      <c r="E3633" s="53" t="s">
        <v>119</v>
      </c>
      <c r="F3633" s="54">
        <v>1.0001981E7</v>
      </c>
      <c r="G3633" s="53" t="s">
        <v>2322</v>
      </c>
      <c r="H3633" s="55">
        <v>2101.0</v>
      </c>
      <c r="I3633" s="55" t="s">
        <v>2323</v>
      </c>
      <c r="J3633" s="55" t="s">
        <v>126</v>
      </c>
      <c r="K3633" s="53" t="s">
        <v>293</v>
      </c>
      <c r="L3633" s="53"/>
      <c r="M3633" s="53">
        <v>1.0</v>
      </c>
      <c r="N3633" s="53" t="s">
        <v>52</v>
      </c>
      <c r="O3633" s="25">
        <v>1.0</v>
      </c>
      <c r="P3633" s="25">
        <f>'LISTA DOS ITENS'!$O3633*'LISTA DOS ITENS'!$M3633</f>
        <v>1</v>
      </c>
      <c r="Q3633" s="25">
        <v>83.72</v>
      </c>
      <c r="R3633" s="25">
        <f>'LISTA DOS ITENS'!$Q3633*'LISTA DOS ITENS'!$M3633</f>
        <v>83.72</v>
      </c>
      <c r="S3633" s="56">
        <f>IF('LISTA DOS ITENS'!$P3633&gt;'LISTA DOS ITENS'!$R3633,'LISTA DOS ITENS'!$P3633,'LISTA DOS ITENS'!$R3633)</f>
        <v>83.72</v>
      </c>
      <c r="T3633" s="25">
        <v>7.802293151123627</v>
      </c>
      <c r="U3633" s="25">
        <f>'LISTA DOS ITENS'!$T3633*'LISTA DOS ITENS'!$M3633</f>
        <v>7.802293151</v>
      </c>
      <c r="V3633" s="56">
        <f t="array" ref="V3633">INDEX('RESUMO - LOTES E VMA'!$F$3:$F$181,MATCH('LISTA DOS ITENS'!$D3633,'RESUMO - LOTES E VMA'!$A$3:$A$181,0))</f>
        <v>195262.0068</v>
      </c>
      <c r="W3633" s="57">
        <f>'LISTA DOS ITENS'!$U3633/'LISTA DOS ITENS'!$V3633</f>
        <v>0.00003995807111</v>
      </c>
      <c r="X3633" s="53" t="s">
        <v>53</v>
      </c>
      <c r="Y3633" s="53" t="s">
        <v>290</v>
      </c>
      <c r="Z3633" s="58" t="str">
        <f>'LISTA DOS ITENS'!$F3633&amp;"-"&amp;'LISTA DOS ITENS'!$H3633&amp;"-"&amp;'LISTA DOS ITENS'!$J3633&amp;"-"&amp;'LISTA DOS ITENS'!$K3633&amp;"-"&amp;'LISTA DOS ITENS'!$I3633</f>
        <v>10001981-2101-0026-SOBRE_EMP-OP-3519-20-901-MRP</v>
      </c>
      <c r="AA3633" s="59" t="str">
        <f t="array" ref="AA3633">INDEX('RESUMO - LOTES E VMA'!$M$3:$M$181,MATCH('LISTA DOS ITENS'!$D3633,'RESUMO - LOTES E VMA'!$A$3:$A$181,0))</f>
        <v>Para Leilão</v>
      </c>
      <c r="AB3633" s="60">
        <f t="array" ref="AB3633">INDEX('RESUMO - LOTES E VMA'!$J$3:$J$181,MATCH('LISTA DOS ITENS'!$D3633,'RESUMO - LOTES E VMA'!$A$3:$A$181,0))</f>
        <v>0.1002282232</v>
      </c>
      <c r="AC3633" s="29" t="str">
        <f t="array" ref="AC3633">INDEX('RESUMO - LOTES E VMA'!$L$3:$L$181,MATCH('LISTA DOS ITENS'!$D3633,'RESUMO - LOTES E VMA'!$A$3:$A$181,0))</f>
        <v>1% do Valor de Comparação do VMA</v>
      </c>
      <c r="AD3633" s="53" t="str">
        <f>VLOOKUP(Tabela1[[#This Row],[Índice]],[1]Planilha1!$A:$A,1,0)</f>
        <v>#ERROR!</v>
      </c>
    </row>
    <row r="3634" ht="15.75" customHeight="1">
      <c r="A3634" s="52">
        <v>262715.0</v>
      </c>
      <c r="B3634" s="53" t="s">
        <v>70</v>
      </c>
      <c r="C3634" s="53" t="s">
        <v>71</v>
      </c>
      <c r="D3634" s="22">
        <v>207578.0</v>
      </c>
      <c r="E3634" s="53" t="s">
        <v>119</v>
      </c>
      <c r="F3634" s="54">
        <v>1.0001999E7</v>
      </c>
      <c r="G3634" s="53" t="s">
        <v>2324</v>
      </c>
      <c r="H3634" s="55">
        <v>2101.0</v>
      </c>
      <c r="I3634" s="55" t="s">
        <v>81</v>
      </c>
      <c r="J3634" s="55" t="s">
        <v>126</v>
      </c>
      <c r="K3634" s="53" t="s">
        <v>73</v>
      </c>
      <c r="L3634" s="53"/>
      <c r="M3634" s="53">
        <v>200.0</v>
      </c>
      <c r="N3634" s="53" t="s">
        <v>52</v>
      </c>
      <c r="O3634" s="25">
        <v>28.03</v>
      </c>
      <c r="P3634" s="25">
        <f>'LISTA DOS ITENS'!$O3634*'LISTA DOS ITENS'!$M3634</f>
        <v>5606</v>
      </c>
      <c r="Q3634" s="25">
        <v>52.3</v>
      </c>
      <c r="R3634" s="25">
        <f>'LISTA DOS ITENS'!$Q3634*'LISTA DOS ITENS'!$M3634</f>
        <v>10460</v>
      </c>
      <c r="S3634" s="56">
        <f>IF('LISTA DOS ITENS'!$P3634&gt;'LISTA DOS ITENS'!$R3634,'LISTA DOS ITENS'!$P3634,'LISTA DOS ITENS'!$R3634)</f>
        <v>10460</v>
      </c>
      <c r="T3634" s="25">
        <v>4.874103342137669</v>
      </c>
      <c r="U3634" s="25">
        <f>'LISTA DOS ITENS'!$T3634*'LISTA DOS ITENS'!$M3634</f>
        <v>974.8206684</v>
      </c>
      <c r="V3634" s="56">
        <f t="array" ref="V3634">INDEX('RESUMO - LOTES E VMA'!$F$3:$F$181,MATCH('LISTA DOS ITENS'!$D3634,'RESUMO - LOTES E VMA'!$A$3:$A$181,0))</f>
        <v>195262.0068</v>
      </c>
      <c r="W3634" s="57">
        <f>'LISTA DOS ITENS'!$U3634/'LISTA DOS ITENS'!$V3634</f>
        <v>0.004992372477</v>
      </c>
      <c r="X3634" s="53" t="s">
        <v>53</v>
      </c>
      <c r="Y3634" s="53" t="s">
        <v>290</v>
      </c>
      <c r="Z3634" s="58" t="str">
        <f>'LISTA DOS ITENS'!$F3634&amp;"-"&amp;'LISTA DOS ITENS'!$H3634&amp;"-"&amp;'LISTA DOS ITENS'!$J3634&amp;"-"&amp;'LISTA DOS ITENS'!$K3634&amp;"-"&amp;'LISTA DOS ITENS'!$I3634</f>
        <v>10001999-2101-0026-CONS/NAC-ED-1000-01.01</v>
      </c>
      <c r="AA3634" s="59" t="str">
        <f t="array" ref="AA3634">INDEX('RESUMO - LOTES E VMA'!$M$3:$M$181,MATCH('LISTA DOS ITENS'!$D3634,'RESUMO - LOTES E VMA'!$A$3:$A$181,0))</f>
        <v>Para Leilão</v>
      </c>
      <c r="AB3634" s="60">
        <f t="array" ref="AB3634">INDEX('RESUMO - LOTES E VMA'!$J$3:$J$181,MATCH('LISTA DOS ITENS'!$D3634,'RESUMO - LOTES E VMA'!$A$3:$A$181,0))</f>
        <v>0.1002282232</v>
      </c>
      <c r="AC3634" s="29" t="str">
        <f t="array" ref="AC3634">INDEX('RESUMO - LOTES E VMA'!$L$3:$L$181,MATCH('LISTA DOS ITENS'!$D3634,'RESUMO - LOTES E VMA'!$A$3:$A$181,0))</f>
        <v>1% do Valor de Comparação do VMA</v>
      </c>
      <c r="AD3634" s="53" t="str">
        <f>VLOOKUP(Tabela1[[#This Row],[Índice]],[1]Planilha1!$A:$A,1,0)</f>
        <v>#ERROR!</v>
      </c>
    </row>
    <row r="3635" ht="15.75" customHeight="1">
      <c r="A3635" s="52">
        <v>262716.0</v>
      </c>
      <c r="B3635" s="53" t="s">
        <v>70</v>
      </c>
      <c r="C3635" s="53" t="s">
        <v>71</v>
      </c>
      <c r="D3635" s="22">
        <v>207578.0</v>
      </c>
      <c r="E3635" s="53" t="s">
        <v>119</v>
      </c>
      <c r="F3635" s="54">
        <v>1.0001999E7</v>
      </c>
      <c r="G3635" s="53" t="s">
        <v>2324</v>
      </c>
      <c r="H3635" s="55">
        <v>2101.0</v>
      </c>
      <c r="I3635" s="55" t="s">
        <v>445</v>
      </c>
      <c r="J3635" s="55" t="s">
        <v>126</v>
      </c>
      <c r="K3635" s="53" t="s">
        <v>73</v>
      </c>
      <c r="L3635" s="53"/>
      <c r="M3635" s="53">
        <v>1.0</v>
      </c>
      <c r="N3635" s="53" t="s">
        <v>52</v>
      </c>
      <c r="O3635" s="25">
        <v>28.03</v>
      </c>
      <c r="P3635" s="25">
        <f>'LISTA DOS ITENS'!$O3635*'LISTA DOS ITENS'!$M3635</f>
        <v>28.03</v>
      </c>
      <c r="Q3635" s="25">
        <v>52.3</v>
      </c>
      <c r="R3635" s="25">
        <f>'LISTA DOS ITENS'!$Q3635*'LISTA DOS ITENS'!$M3635</f>
        <v>52.3</v>
      </c>
      <c r="S3635" s="56">
        <f>IF('LISTA DOS ITENS'!$P3635&gt;'LISTA DOS ITENS'!$R3635,'LISTA DOS ITENS'!$P3635,'LISTA DOS ITENS'!$R3635)</f>
        <v>52.3</v>
      </c>
      <c r="T3635" s="25">
        <v>4.874103342137669</v>
      </c>
      <c r="U3635" s="25">
        <f>'LISTA DOS ITENS'!$T3635*'LISTA DOS ITENS'!$M3635</f>
        <v>4.874103342</v>
      </c>
      <c r="V3635" s="56">
        <f t="array" ref="V3635">INDEX('RESUMO - LOTES E VMA'!$F$3:$F$181,MATCH('LISTA DOS ITENS'!$D3635,'RESUMO - LOTES E VMA'!$A$3:$A$181,0))</f>
        <v>195262.0068</v>
      </c>
      <c r="W3635" s="57">
        <f>'LISTA DOS ITENS'!$U3635/'LISTA DOS ITENS'!$V3635</f>
        <v>0.00002496186239</v>
      </c>
      <c r="X3635" s="53" t="s">
        <v>53</v>
      </c>
      <c r="Y3635" s="53" t="s">
        <v>290</v>
      </c>
      <c r="Z3635" s="58" t="str">
        <f>'LISTA DOS ITENS'!$F3635&amp;"-"&amp;'LISTA DOS ITENS'!$H3635&amp;"-"&amp;'LISTA DOS ITENS'!$J3635&amp;"-"&amp;'LISTA DOS ITENS'!$K3635&amp;"-"&amp;'LISTA DOS ITENS'!$I3635</f>
        <v>10001999-2101-0026-CONS/NAC-OP-3516-19-902-MRP</v>
      </c>
      <c r="AA3635" s="59" t="str">
        <f t="array" ref="AA3635">INDEX('RESUMO - LOTES E VMA'!$M$3:$M$181,MATCH('LISTA DOS ITENS'!$D3635,'RESUMO - LOTES E VMA'!$A$3:$A$181,0))</f>
        <v>Para Leilão</v>
      </c>
      <c r="AB3635" s="60">
        <f t="array" ref="AB3635">INDEX('RESUMO - LOTES E VMA'!$J$3:$J$181,MATCH('LISTA DOS ITENS'!$D3635,'RESUMO - LOTES E VMA'!$A$3:$A$181,0))</f>
        <v>0.1002282232</v>
      </c>
      <c r="AC3635" s="29" t="str">
        <f t="array" ref="AC3635">INDEX('RESUMO - LOTES E VMA'!$L$3:$L$181,MATCH('LISTA DOS ITENS'!$D3635,'RESUMO - LOTES E VMA'!$A$3:$A$181,0))</f>
        <v>1% do Valor de Comparação do VMA</v>
      </c>
      <c r="AD3635" s="53" t="str">
        <f>VLOOKUP(Tabela1[[#This Row],[Índice]],[1]Planilha1!$A:$A,1,0)</f>
        <v>#ERROR!</v>
      </c>
    </row>
    <row r="3636" ht="15.75" customHeight="1">
      <c r="A3636" s="52">
        <v>262717.0</v>
      </c>
      <c r="B3636" s="53" t="s">
        <v>70</v>
      </c>
      <c r="C3636" s="53" t="s">
        <v>71</v>
      </c>
      <c r="D3636" s="22">
        <v>207578.0</v>
      </c>
      <c r="E3636" s="53" t="s">
        <v>119</v>
      </c>
      <c r="F3636" s="54">
        <v>1.0001999E7</v>
      </c>
      <c r="G3636" s="53" t="s">
        <v>2324</v>
      </c>
      <c r="H3636" s="55">
        <v>2101.0</v>
      </c>
      <c r="I3636" s="55"/>
      <c r="J3636" s="55" t="s">
        <v>126</v>
      </c>
      <c r="K3636" s="53" t="s">
        <v>73</v>
      </c>
      <c r="L3636" s="53"/>
      <c r="M3636" s="53">
        <v>8.0</v>
      </c>
      <c r="N3636" s="53" t="s">
        <v>52</v>
      </c>
      <c r="O3636" s="25">
        <v>28.02875</v>
      </c>
      <c r="P3636" s="25">
        <f>'LISTA DOS ITENS'!$O3636*'LISTA DOS ITENS'!$M3636</f>
        <v>224.23</v>
      </c>
      <c r="Q3636" s="25">
        <v>52.3</v>
      </c>
      <c r="R3636" s="25">
        <f>'LISTA DOS ITENS'!$Q3636*'LISTA DOS ITENS'!$M3636</f>
        <v>418.4</v>
      </c>
      <c r="S3636" s="56">
        <f>IF('LISTA DOS ITENS'!$P3636&gt;'LISTA DOS ITENS'!$R3636,'LISTA DOS ITENS'!$P3636,'LISTA DOS ITENS'!$R3636)</f>
        <v>418.4</v>
      </c>
      <c r="T3636" s="25">
        <v>4.874103342137669</v>
      </c>
      <c r="U3636" s="25">
        <f>'LISTA DOS ITENS'!$T3636*'LISTA DOS ITENS'!$M3636</f>
        <v>38.99282674</v>
      </c>
      <c r="V3636" s="56">
        <f t="array" ref="V3636">INDEX('RESUMO - LOTES E VMA'!$F$3:$F$181,MATCH('LISTA DOS ITENS'!$D3636,'RESUMO - LOTES E VMA'!$A$3:$A$181,0))</f>
        <v>195262.0068</v>
      </c>
      <c r="W3636" s="57">
        <f>'LISTA DOS ITENS'!$U3636/'LISTA DOS ITENS'!$V3636</f>
        <v>0.0001996948991</v>
      </c>
      <c r="X3636" s="53" t="s">
        <v>53</v>
      </c>
      <c r="Y3636" s="53" t="s">
        <v>290</v>
      </c>
      <c r="Z3636" s="58" t="str">
        <f>'LISTA DOS ITENS'!$F3636&amp;"-"&amp;'LISTA DOS ITENS'!$H3636&amp;"-"&amp;'LISTA DOS ITENS'!$J3636&amp;"-"&amp;'LISTA DOS ITENS'!$K3636&amp;"-"&amp;'LISTA DOS ITENS'!$I3636</f>
        <v>10001999-2101-0026-CONS/NAC-</v>
      </c>
      <c r="AA3636" s="59" t="str">
        <f t="array" ref="AA3636">INDEX('RESUMO - LOTES E VMA'!$M$3:$M$181,MATCH('LISTA DOS ITENS'!$D3636,'RESUMO - LOTES E VMA'!$A$3:$A$181,0))</f>
        <v>Para Leilão</v>
      </c>
      <c r="AB3636" s="60">
        <f t="array" ref="AB3636">INDEX('RESUMO - LOTES E VMA'!$J$3:$J$181,MATCH('LISTA DOS ITENS'!$D3636,'RESUMO - LOTES E VMA'!$A$3:$A$181,0))</f>
        <v>0.1002282232</v>
      </c>
      <c r="AC3636" s="29" t="str">
        <f t="array" ref="AC3636">INDEX('RESUMO - LOTES E VMA'!$L$3:$L$181,MATCH('LISTA DOS ITENS'!$D3636,'RESUMO - LOTES E VMA'!$A$3:$A$181,0))</f>
        <v>1% do Valor de Comparação do VMA</v>
      </c>
      <c r="AD3636" s="53" t="str">
        <f>VLOOKUP(Tabela1[[#This Row],[Índice]],[1]Planilha1!$A:$A,1,0)</f>
        <v>#ERROR!</v>
      </c>
    </row>
    <row r="3637" ht="15.75" customHeight="1">
      <c r="A3637" s="52">
        <v>262718.0</v>
      </c>
      <c r="B3637" s="53" t="s">
        <v>70</v>
      </c>
      <c r="C3637" s="53" t="s">
        <v>71</v>
      </c>
      <c r="D3637" s="22">
        <v>207578.0</v>
      </c>
      <c r="E3637" s="53" t="s">
        <v>119</v>
      </c>
      <c r="F3637" s="54">
        <v>1.0001999E7</v>
      </c>
      <c r="G3637" s="53" t="s">
        <v>2324</v>
      </c>
      <c r="H3637" s="55">
        <v>2101.0</v>
      </c>
      <c r="I3637" s="55"/>
      <c r="J3637" s="55" t="s">
        <v>126</v>
      </c>
      <c r="K3637" s="53" t="s">
        <v>57</v>
      </c>
      <c r="L3637" s="53"/>
      <c r="M3637" s="53">
        <v>1.0</v>
      </c>
      <c r="N3637" s="53" t="s">
        <v>52</v>
      </c>
      <c r="O3637" s="25">
        <v>0.01</v>
      </c>
      <c r="P3637" s="25">
        <f>'LISTA DOS ITENS'!$O3637*'LISTA DOS ITENS'!$M3637</f>
        <v>0.01</v>
      </c>
      <c r="Q3637" s="25">
        <v>52.3</v>
      </c>
      <c r="R3637" s="25">
        <f>'LISTA DOS ITENS'!$Q3637*'LISTA DOS ITENS'!$M3637</f>
        <v>52.3</v>
      </c>
      <c r="S3637" s="56">
        <f>IF('LISTA DOS ITENS'!$P3637&gt;'LISTA DOS ITENS'!$R3637,'LISTA DOS ITENS'!$P3637,'LISTA DOS ITENS'!$R3637)</f>
        <v>52.3</v>
      </c>
      <c r="T3637" s="25">
        <v>4.874103342137669</v>
      </c>
      <c r="U3637" s="25">
        <f>'LISTA DOS ITENS'!$T3637*'LISTA DOS ITENS'!$M3637</f>
        <v>4.874103342</v>
      </c>
      <c r="V3637" s="56">
        <f t="array" ref="V3637">INDEX('RESUMO - LOTES E VMA'!$F$3:$F$181,MATCH('LISTA DOS ITENS'!$D3637,'RESUMO - LOTES E VMA'!$A$3:$A$181,0))</f>
        <v>195262.0068</v>
      </c>
      <c r="W3637" s="57">
        <f>'LISTA DOS ITENS'!$U3637/'LISTA DOS ITENS'!$V3637</f>
        <v>0.00002496186239</v>
      </c>
      <c r="X3637" s="53" t="s">
        <v>53</v>
      </c>
      <c r="Y3637" s="53" t="s">
        <v>290</v>
      </c>
      <c r="Z3637" s="58" t="str">
        <f>'LISTA DOS ITENS'!$F3637&amp;"-"&amp;'LISTA DOS ITENS'!$H3637&amp;"-"&amp;'LISTA DOS ITENS'!$J3637&amp;"-"&amp;'LISTA DOS ITENS'!$K3637&amp;"-"&amp;'LISTA DOS ITENS'!$I3637</f>
        <v>10001999-2101-0026-USADO-</v>
      </c>
      <c r="AA3637" s="59" t="str">
        <f t="array" ref="AA3637">INDEX('RESUMO - LOTES E VMA'!$M$3:$M$181,MATCH('LISTA DOS ITENS'!$D3637,'RESUMO - LOTES E VMA'!$A$3:$A$181,0))</f>
        <v>Para Leilão</v>
      </c>
      <c r="AB3637" s="60">
        <f t="array" ref="AB3637">INDEX('RESUMO - LOTES E VMA'!$J$3:$J$181,MATCH('LISTA DOS ITENS'!$D3637,'RESUMO - LOTES E VMA'!$A$3:$A$181,0))</f>
        <v>0.1002282232</v>
      </c>
      <c r="AC3637" s="29" t="str">
        <f t="array" ref="AC3637">INDEX('RESUMO - LOTES E VMA'!$L$3:$L$181,MATCH('LISTA DOS ITENS'!$D3637,'RESUMO - LOTES E VMA'!$A$3:$A$181,0))</f>
        <v>1% do Valor de Comparação do VMA</v>
      </c>
      <c r="AD3637" s="53" t="str">
        <f>VLOOKUP(Tabela1[[#This Row],[Índice]],[1]Planilha1!$A:$A,1,0)</f>
        <v>#ERROR!</v>
      </c>
    </row>
    <row r="3638" ht="15.75" customHeight="1">
      <c r="A3638" s="52">
        <v>262719.0</v>
      </c>
      <c r="B3638" s="53" t="s">
        <v>70</v>
      </c>
      <c r="C3638" s="53" t="s">
        <v>71</v>
      </c>
      <c r="D3638" s="22">
        <v>207578.0</v>
      </c>
      <c r="E3638" s="53" t="s">
        <v>119</v>
      </c>
      <c r="F3638" s="54">
        <v>1.0002041E7</v>
      </c>
      <c r="G3638" s="53" t="s">
        <v>2325</v>
      </c>
      <c r="H3638" s="55">
        <v>2101.0</v>
      </c>
      <c r="I3638" s="55"/>
      <c r="J3638" s="55" t="s">
        <v>126</v>
      </c>
      <c r="K3638" s="53" t="s">
        <v>80</v>
      </c>
      <c r="L3638" s="53"/>
      <c r="M3638" s="53">
        <v>3.0</v>
      </c>
      <c r="N3638" s="53" t="s">
        <v>52</v>
      </c>
      <c r="O3638" s="25">
        <v>134.75666666666666</v>
      </c>
      <c r="P3638" s="25">
        <f>'LISTA DOS ITENS'!$O3638*'LISTA DOS ITENS'!$M3638</f>
        <v>404.27</v>
      </c>
      <c r="Q3638" s="25">
        <v>163.13</v>
      </c>
      <c r="R3638" s="25">
        <f>'LISTA DOS ITENS'!$Q3638*'LISTA DOS ITENS'!$M3638</f>
        <v>489.39</v>
      </c>
      <c r="S3638" s="56">
        <f>IF('LISTA DOS ITENS'!$P3638&gt;'LISTA DOS ITENS'!$R3638,'LISTA DOS ITENS'!$P3638,'LISTA DOS ITENS'!$R3638)</f>
        <v>489.39</v>
      </c>
      <c r="T3638" s="25">
        <v>15.20291545321067</v>
      </c>
      <c r="U3638" s="25">
        <f>'LISTA DOS ITENS'!$T3638*'LISTA DOS ITENS'!$M3638</f>
        <v>45.60874636</v>
      </c>
      <c r="V3638" s="56">
        <f t="array" ref="V3638">INDEX('RESUMO - LOTES E VMA'!$F$3:$F$181,MATCH('LISTA DOS ITENS'!$D3638,'RESUMO - LOTES E VMA'!$A$3:$A$181,0))</f>
        <v>195262.0068</v>
      </c>
      <c r="W3638" s="57">
        <f>'LISTA DOS ITENS'!$U3638/'LISTA DOS ITENS'!$V3638</f>
        <v>0.000233577167</v>
      </c>
      <c r="X3638" s="53" t="s">
        <v>53</v>
      </c>
      <c r="Y3638" s="53" t="s">
        <v>290</v>
      </c>
      <c r="Z3638" s="58" t="str">
        <f>'LISTA DOS ITENS'!$F3638&amp;"-"&amp;'LISTA DOS ITENS'!$H3638&amp;"-"&amp;'LISTA DOS ITENS'!$J3638&amp;"-"&amp;'LISTA DOS ITENS'!$K3638&amp;"-"&amp;'LISTA DOS ITENS'!$I3638</f>
        <v>10002041-2101-0026-IMOB/NAC-</v>
      </c>
      <c r="AA3638" s="59" t="str">
        <f t="array" ref="AA3638">INDEX('RESUMO - LOTES E VMA'!$M$3:$M$181,MATCH('LISTA DOS ITENS'!$D3638,'RESUMO - LOTES E VMA'!$A$3:$A$181,0))</f>
        <v>Para Leilão</v>
      </c>
      <c r="AB3638" s="60">
        <f t="array" ref="AB3638">INDEX('RESUMO - LOTES E VMA'!$J$3:$J$181,MATCH('LISTA DOS ITENS'!$D3638,'RESUMO - LOTES E VMA'!$A$3:$A$181,0))</f>
        <v>0.1002282232</v>
      </c>
      <c r="AC3638" s="29" t="str">
        <f t="array" ref="AC3638">INDEX('RESUMO - LOTES E VMA'!$L$3:$L$181,MATCH('LISTA DOS ITENS'!$D3638,'RESUMO - LOTES E VMA'!$A$3:$A$181,0))</f>
        <v>1% do Valor de Comparação do VMA</v>
      </c>
      <c r="AD3638" s="53" t="str">
        <f>VLOOKUP(Tabela1[[#This Row],[Índice]],[1]Planilha1!$A:$A,1,0)</f>
        <v>#ERROR!</v>
      </c>
    </row>
    <row r="3639" ht="15.75" customHeight="1">
      <c r="A3639" s="52">
        <v>262720.0</v>
      </c>
      <c r="B3639" s="53" t="s">
        <v>70</v>
      </c>
      <c r="C3639" s="53" t="s">
        <v>71</v>
      </c>
      <c r="D3639" s="22">
        <v>207578.0</v>
      </c>
      <c r="E3639" s="53" t="s">
        <v>119</v>
      </c>
      <c r="F3639" s="54">
        <v>1.0002094E7</v>
      </c>
      <c r="G3639" s="53" t="s">
        <v>2326</v>
      </c>
      <c r="H3639" s="55">
        <v>2101.0</v>
      </c>
      <c r="I3639" s="55" t="s">
        <v>81</v>
      </c>
      <c r="J3639" s="55" t="s">
        <v>126</v>
      </c>
      <c r="K3639" s="53" t="s">
        <v>73</v>
      </c>
      <c r="L3639" s="53"/>
      <c r="M3639" s="53">
        <v>1.0</v>
      </c>
      <c r="N3639" s="53" t="s">
        <v>52</v>
      </c>
      <c r="O3639" s="25">
        <v>26.78</v>
      </c>
      <c r="P3639" s="25">
        <f>'LISTA DOS ITENS'!$O3639*'LISTA DOS ITENS'!$M3639</f>
        <v>26.78</v>
      </c>
      <c r="Q3639" s="25">
        <v>26.78</v>
      </c>
      <c r="R3639" s="25">
        <f>'LISTA DOS ITENS'!$Q3639*'LISTA DOS ITENS'!$M3639</f>
        <v>26.78</v>
      </c>
      <c r="S3639" s="56">
        <f>IF('LISTA DOS ITENS'!$P3639&gt;'LISTA DOS ITENS'!$R3639,'LISTA DOS ITENS'!$P3639,'LISTA DOS ITENS'!$R3639)</f>
        <v>26.78</v>
      </c>
      <c r="T3639" s="25">
        <v>2.4957645793966883</v>
      </c>
      <c r="U3639" s="25">
        <f>'LISTA DOS ITENS'!$T3639*'LISTA DOS ITENS'!$M3639</f>
        <v>2.495764579</v>
      </c>
      <c r="V3639" s="56">
        <f t="array" ref="V3639">INDEX('RESUMO - LOTES E VMA'!$F$3:$F$181,MATCH('LISTA DOS ITENS'!$D3639,'RESUMO - LOTES E VMA'!$A$3:$A$181,0))</f>
        <v>195262.0068</v>
      </c>
      <c r="W3639" s="57">
        <f>'LISTA DOS ITENS'!$U3639/'LISTA DOS ITENS'!$V3639</f>
        <v>0.00001278161902</v>
      </c>
      <c r="X3639" s="53" t="s">
        <v>53</v>
      </c>
      <c r="Y3639" s="53" t="s">
        <v>290</v>
      </c>
      <c r="Z3639" s="58" t="str">
        <f>'LISTA DOS ITENS'!$F3639&amp;"-"&amp;'LISTA DOS ITENS'!$H3639&amp;"-"&amp;'LISTA DOS ITENS'!$J3639&amp;"-"&amp;'LISTA DOS ITENS'!$K3639&amp;"-"&amp;'LISTA DOS ITENS'!$I3639</f>
        <v>10002094-2101-0026-CONS/NAC-ED-1000-01.01</v>
      </c>
      <c r="AA3639" s="59" t="str">
        <f t="array" ref="AA3639">INDEX('RESUMO - LOTES E VMA'!$M$3:$M$181,MATCH('LISTA DOS ITENS'!$D3639,'RESUMO - LOTES E VMA'!$A$3:$A$181,0))</f>
        <v>Para Leilão</v>
      </c>
      <c r="AB3639" s="60">
        <f t="array" ref="AB3639">INDEX('RESUMO - LOTES E VMA'!$J$3:$J$181,MATCH('LISTA DOS ITENS'!$D3639,'RESUMO - LOTES E VMA'!$A$3:$A$181,0))</f>
        <v>0.1002282232</v>
      </c>
      <c r="AC3639" s="29" t="str">
        <f t="array" ref="AC3639">INDEX('RESUMO - LOTES E VMA'!$L$3:$L$181,MATCH('LISTA DOS ITENS'!$D3639,'RESUMO - LOTES E VMA'!$A$3:$A$181,0))</f>
        <v>1% do Valor de Comparação do VMA</v>
      </c>
      <c r="AD3639" s="53" t="str">
        <f>VLOOKUP(Tabela1[[#This Row],[Índice]],[1]Planilha1!$A:$A,1,0)</f>
        <v>#ERROR!</v>
      </c>
    </row>
    <row r="3640" ht="15.75" customHeight="1">
      <c r="A3640" s="52">
        <v>262721.0</v>
      </c>
      <c r="B3640" s="53" t="s">
        <v>70</v>
      </c>
      <c r="C3640" s="53" t="s">
        <v>71</v>
      </c>
      <c r="D3640" s="22">
        <v>207578.0</v>
      </c>
      <c r="E3640" s="53" t="s">
        <v>119</v>
      </c>
      <c r="F3640" s="54">
        <v>1.0002095E7</v>
      </c>
      <c r="G3640" s="53" t="s">
        <v>2327</v>
      </c>
      <c r="H3640" s="55">
        <v>2101.0</v>
      </c>
      <c r="I3640" s="55" t="s">
        <v>130</v>
      </c>
      <c r="J3640" s="55" t="s">
        <v>126</v>
      </c>
      <c r="K3640" s="53" t="s">
        <v>73</v>
      </c>
      <c r="L3640" s="53"/>
      <c r="M3640" s="53">
        <v>75.0</v>
      </c>
      <c r="N3640" s="53" t="s">
        <v>52</v>
      </c>
      <c r="O3640" s="25">
        <v>35.461222222222226</v>
      </c>
      <c r="P3640" s="25">
        <f>'LISTA DOS ITENS'!$O3640*'LISTA DOS ITENS'!$M3640</f>
        <v>2659.591667</v>
      </c>
      <c r="Q3640" s="25">
        <v>89.015</v>
      </c>
      <c r="R3640" s="25">
        <f>'LISTA DOS ITENS'!$Q3640*'LISTA DOS ITENS'!$M3640</f>
        <v>6676.125</v>
      </c>
      <c r="S3640" s="56">
        <f>IF('LISTA DOS ITENS'!$P3640&gt;'LISTA DOS ITENS'!$R3640,'LISTA DOS ITENS'!$P3640,'LISTA DOS ITENS'!$R3640)</f>
        <v>6676.125</v>
      </c>
      <c r="T3640" s="25">
        <v>4.449544877580153</v>
      </c>
      <c r="U3640" s="25">
        <f>'LISTA DOS ITENS'!$T3640*'LISTA DOS ITENS'!$M3640</f>
        <v>333.7158658</v>
      </c>
      <c r="V3640" s="56">
        <f t="array" ref="V3640">INDEX('RESUMO - LOTES E VMA'!$F$3:$F$181,MATCH('LISTA DOS ITENS'!$D3640,'RESUMO - LOTES E VMA'!$A$3:$A$181,0))</f>
        <v>195262.0068</v>
      </c>
      <c r="W3640" s="57">
        <f>'LISTA DOS ITENS'!$U3640/'LISTA DOS ITENS'!$V3640</f>
        <v>0.00170906707</v>
      </c>
      <c r="X3640" s="53" t="s">
        <v>53</v>
      </c>
      <c r="Y3640" s="53" t="s">
        <v>290</v>
      </c>
      <c r="Z3640" s="58" t="str">
        <f>'LISTA DOS ITENS'!$F3640&amp;"-"&amp;'LISTA DOS ITENS'!$H3640&amp;"-"&amp;'LISTA DOS ITENS'!$J3640&amp;"-"&amp;'LISTA DOS ITENS'!$K3640&amp;"-"&amp;'LISTA DOS ITENS'!$I3640</f>
        <v>10002095-2101-0026-CONS/NAC-ED-1000-01.02</v>
      </c>
      <c r="AA3640" s="59" t="str">
        <f t="array" ref="AA3640">INDEX('RESUMO - LOTES E VMA'!$M$3:$M$181,MATCH('LISTA DOS ITENS'!$D3640,'RESUMO - LOTES E VMA'!$A$3:$A$181,0))</f>
        <v>Para Leilão</v>
      </c>
      <c r="AB3640" s="60">
        <f t="array" ref="AB3640">INDEX('RESUMO - LOTES E VMA'!$J$3:$J$181,MATCH('LISTA DOS ITENS'!$D3640,'RESUMO - LOTES E VMA'!$A$3:$A$181,0))</f>
        <v>0.1002282232</v>
      </c>
      <c r="AC3640" s="29" t="str">
        <f t="array" ref="AC3640">INDEX('RESUMO - LOTES E VMA'!$L$3:$L$181,MATCH('LISTA DOS ITENS'!$D3640,'RESUMO - LOTES E VMA'!$A$3:$A$181,0))</f>
        <v>1% do Valor de Comparação do VMA</v>
      </c>
      <c r="AD3640" s="53" t="str">
        <f>VLOOKUP(Tabela1[[#This Row],[Índice]],[1]Planilha1!$A:$A,1,0)</f>
        <v>#ERROR!</v>
      </c>
    </row>
    <row r="3641" ht="15.75" customHeight="1">
      <c r="A3641" s="52">
        <v>262722.0</v>
      </c>
      <c r="B3641" s="53" t="s">
        <v>70</v>
      </c>
      <c r="C3641" s="53" t="s">
        <v>71</v>
      </c>
      <c r="D3641" s="22">
        <v>207578.0</v>
      </c>
      <c r="E3641" s="53" t="s">
        <v>119</v>
      </c>
      <c r="F3641" s="54">
        <v>1.0002095E7</v>
      </c>
      <c r="G3641" s="53" t="s">
        <v>2327</v>
      </c>
      <c r="H3641" s="55">
        <v>2101.0</v>
      </c>
      <c r="I3641" s="55"/>
      <c r="J3641" s="55" t="s">
        <v>126</v>
      </c>
      <c r="K3641" s="53" t="s">
        <v>80</v>
      </c>
      <c r="L3641" s="53"/>
      <c r="M3641" s="53">
        <v>180.0</v>
      </c>
      <c r="N3641" s="53" t="s">
        <v>52</v>
      </c>
      <c r="O3641" s="25">
        <v>41.24867403314917</v>
      </c>
      <c r="P3641" s="25">
        <f>'LISTA DOS ITENS'!$O3641*'LISTA DOS ITENS'!$M3641</f>
        <v>7424.761326</v>
      </c>
      <c r="Q3641" s="25">
        <v>89.015</v>
      </c>
      <c r="R3641" s="25">
        <f>'LISTA DOS ITENS'!$Q3641*'LISTA DOS ITENS'!$M3641</f>
        <v>16022.7</v>
      </c>
      <c r="S3641" s="56">
        <f>IF('LISTA DOS ITENS'!$P3641&gt;'LISTA DOS ITENS'!$R3641,'LISTA DOS ITENS'!$P3641,'LISTA DOS ITENS'!$R3641)</f>
        <v>16022.7</v>
      </c>
      <c r="T3641" s="25">
        <v>4.449544877580153</v>
      </c>
      <c r="U3641" s="25">
        <f>'LISTA DOS ITENS'!$T3641*'LISTA DOS ITENS'!$M3641</f>
        <v>800.918078</v>
      </c>
      <c r="V3641" s="56">
        <f t="array" ref="V3641">INDEX('RESUMO - LOTES E VMA'!$F$3:$F$181,MATCH('LISTA DOS ITENS'!$D3641,'RESUMO - LOTES E VMA'!$A$3:$A$181,0))</f>
        <v>195262.0068</v>
      </c>
      <c r="W3641" s="57">
        <f>'LISTA DOS ITENS'!$U3641/'LISTA DOS ITENS'!$V3641</f>
        <v>0.004101760968</v>
      </c>
      <c r="X3641" s="53" t="s">
        <v>53</v>
      </c>
      <c r="Y3641" s="53" t="s">
        <v>290</v>
      </c>
      <c r="Z3641" s="58" t="str">
        <f>'LISTA DOS ITENS'!$F3641&amp;"-"&amp;'LISTA DOS ITENS'!$H3641&amp;"-"&amp;'LISTA DOS ITENS'!$J3641&amp;"-"&amp;'LISTA DOS ITENS'!$K3641&amp;"-"&amp;'LISTA DOS ITENS'!$I3641</f>
        <v>10002095-2101-0026-IMOB/NAC-</v>
      </c>
      <c r="AA3641" s="59" t="str">
        <f t="array" ref="AA3641">INDEX('RESUMO - LOTES E VMA'!$M$3:$M$181,MATCH('LISTA DOS ITENS'!$D3641,'RESUMO - LOTES E VMA'!$A$3:$A$181,0))</f>
        <v>Para Leilão</v>
      </c>
      <c r="AB3641" s="60">
        <f t="array" ref="AB3641">INDEX('RESUMO - LOTES E VMA'!$J$3:$J$181,MATCH('LISTA DOS ITENS'!$D3641,'RESUMO - LOTES E VMA'!$A$3:$A$181,0))</f>
        <v>0.1002282232</v>
      </c>
      <c r="AC3641" s="29" t="str">
        <f t="array" ref="AC3641">INDEX('RESUMO - LOTES E VMA'!$L$3:$L$181,MATCH('LISTA DOS ITENS'!$D3641,'RESUMO - LOTES E VMA'!$A$3:$A$181,0))</f>
        <v>1% do Valor de Comparação do VMA</v>
      </c>
      <c r="AD3641" s="53" t="str">
        <f>VLOOKUP(Tabela1[[#This Row],[Índice]],[1]Planilha1!$A:$A,1,0)</f>
        <v>#ERROR!</v>
      </c>
    </row>
    <row r="3642" ht="15.75" customHeight="1">
      <c r="A3642" s="52">
        <v>262723.0</v>
      </c>
      <c r="B3642" s="53" t="s">
        <v>70</v>
      </c>
      <c r="C3642" s="53" t="s">
        <v>71</v>
      </c>
      <c r="D3642" s="22">
        <v>207578.0</v>
      </c>
      <c r="E3642" s="53" t="s">
        <v>119</v>
      </c>
      <c r="F3642" s="54">
        <v>1.0002095E7</v>
      </c>
      <c r="G3642" s="53" t="s">
        <v>2327</v>
      </c>
      <c r="H3642" s="55">
        <v>2101.0</v>
      </c>
      <c r="I3642" s="55" t="s">
        <v>81</v>
      </c>
      <c r="J3642" s="55" t="s">
        <v>126</v>
      </c>
      <c r="K3642" s="53" t="s">
        <v>125</v>
      </c>
      <c r="L3642" s="53"/>
      <c r="M3642" s="53">
        <v>6.0</v>
      </c>
      <c r="N3642" s="53" t="s">
        <v>52</v>
      </c>
      <c r="O3642" s="25">
        <v>39.531666666666666</v>
      </c>
      <c r="P3642" s="25">
        <f>'LISTA DOS ITENS'!$O3642*'LISTA DOS ITENS'!$M3642</f>
        <v>237.19</v>
      </c>
      <c r="Q3642" s="25">
        <v>89.015</v>
      </c>
      <c r="R3642" s="25">
        <f>'LISTA DOS ITENS'!$Q3642*'LISTA DOS ITENS'!$M3642</f>
        <v>534.09</v>
      </c>
      <c r="S3642" s="56">
        <f>IF('LISTA DOS ITENS'!$P3642&gt;'LISTA DOS ITENS'!$R3642,'LISTA DOS ITENS'!$P3642,'LISTA DOS ITENS'!$R3642)</f>
        <v>534.09</v>
      </c>
      <c r="T3642" s="25">
        <v>4.449544877580153</v>
      </c>
      <c r="U3642" s="25">
        <f>'LISTA DOS ITENS'!$T3642*'LISTA DOS ITENS'!$M3642</f>
        <v>26.69726927</v>
      </c>
      <c r="V3642" s="56">
        <f t="array" ref="V3642">INDEX('RESUMO - LOTES E VMA'!$F$3:$F$181,MATCH('LISTA DOS ITENS'!$D3642,'RESUMO - LOTES E VMA'!$A$3:$A$181,0))</f>
        <v>195262.0068</v>
      </c>
      <c r="W3642" s="57">
        <f>'LISTA DOS ITENS'!$U3642/'LISTA DOS ITENS'!$V3642</f>
        <v>0.0001367253656</v>
      </c>
      <c r="X3642" s="53" t="s">
        <v>53</v>
      </c>
      <c r="Y3642" s="53" t="s">
        <v>290</v>
      </c>
      <c r="Z3642" s="58" t="str">
        <f>'LISTA DOS ITENS'!$F3642&amp;"-"&amp;'LISTA DOS ITENS'!$H3642&amp;"-"&amp;'LISTA DOS ITENS'!$J3642&amp;"-"&amp;'LISTA DOS ITENS'!$K3642&amp;"-"&amp;'LISTA DOS ITENS'!$I3642</f>
        <v>10002095-2101-0026-PAR/NAC-ED-1000-01.01</v>
      </c>
      <c r="AA3642" s="59" t="str">
        <f t="array" ref="AA3642">INDEX('RESUMO - LOTES E VMA'!$M$3:$M$181,MATCH('LISTA DOS ITENS'!$D3642,'RESUMO - LOTES E VMA'!$A$3:$A$181,0))</f>
        <v>Para Leilão</v>
      </c>
      <c r="AB3642" s="60">
        <f t="array" ref="AB3642">INDEX('RESUMO - LOTES E VMA'!$J$3:$J$181,MATCH('LISTA DOS ITENS'!$D3642,'RESUMO - LOTES E VMA'!$A$3:$A$181,0))</f>
        <v>0.1002282232</v>
      </c>
      <c r="AC3642" s="29" t="str">
        <f t="array" ref="AC3642">INDEX('RESUMO - LOTES E VMA'!$L$3:$L$181,MATCH('LISTA DOS ITENS'!$D3642,'RESUMO - LOTES E VMA'!$A$3:$A$181,0))</f>
        <v>1% do Valor de Comparação do VMA</v>
      </c>
      <c r="AD3642" s="53" t="str">
        <f>VLOOKUP(Tabela1[[#This Row],[Índice]],[1]Planilha1!$A:$A,1,0)</f>
        <v>#ERROR!</v>
      </c>
    </row>
    <row r="3643" ht="15.75" customHeight="1">
      <c r="A3643" s="52">
        <v>262724.0</v>
      </c>
      <c r="B3643" s="53" t="s">
        <v>70</v>
      </c>
      <c r="C3643" s="53" t="s">
        <v>71</v>
      </c>
      <c r="D3643" s="22">
        <v>207578.0</v>
      </c>
      <c r="E3643" s="53" t="s">
        <v>119</v>
      </c>
      <c r="F3643" s="54">
        <v>1.0002095E7</v>
      </c>
      <c r="G3643" s="53" t="s">
        <v>2327</v>
      </c>
      <c r="H3643" s="55">
        <v>2101.0</v>
      </c>
      <c r="I3643" s="55" t="s">
        <v>1944</v>
      </c>
      <c r="J3643" s="55" t="s">
        <v>126</v>
      </c>
      <c r="K3643" s="53" t="s">
        <v>73</v>
      </c>
      <c r="L3643" s="53"/>
      <c r="M3643" s="53">
        <v>4.0</v>
      </c>
      <c r="N3643" s="53" t="s">
        <v>52</v>
      </c>
      <c r="O3643" s="25">
        <v>38.9225</v>
      </c>
      <c r="P3643" s="25">
        <f>'LISTA DOS ITENS'!$O3643*'LISTA DOS ITENS'!$M3643</f>
        <v>155.69</v>
      </c>
      <c r="Q3643" s="25">
        <v>89.015</v>
      </c>
      <c r="R3643" s="25">
        <f>'LISTA DOS ITENS'!$Q3643*'LISTA DOS ITENS'!$M3643</f>
        <v>356.06</v>
      </c>
      <c r="S3643" s="56">
        <f>IF('LISTA DOS ITENS'!$P3643&gt;'LISTA DOS ITENS'!$R3643,'LISTA DOS ITENS'!$P3643,'LISTA DOS ITENS'!$R3643)</f>
        <v>356.06</v>
      </c>
      <c r="T3643" s="25">
        <v>4.449544877580153</v>
      </c>
      <c r="U3643" s="25">
        <f>'LISTA DOS ITENS'!$T3643*'LISTA DOS ITENS'!$M3643</f>
        <v>17.79817951</v>
      </c>
      <c r="V3643" s="56">
        <f t="array" ref="V3643">INDEX('RESUMO - LOTES E VMA'!$F$3:$F$181,MATCH('LISTA DOS ITENS'!$D3643,'RESUMO - LOTES E VMA'!$A$3:$A$181,0))</f>
        <v>195262.0068</v>
      </c>
      <c r="W3643" s="57">
        <f>'LISTA DOS ITENS'!$U3643/'LISTA DOS ITENS'!$V3643</f>
        <v>0.00009115024374</v>
      </c>
      <c r="X3643" s="53" t="s">
        <v>53</v>
      </c>
      <c r="Y3643" s="53" t="s">
        <v>290</v>
      </c>
      <c r="Z3643" s="58" t="str">
        <f>'LISTA DOS ITENS'!$F3643&amp;"-"&amp;'LISTA DOS ITENS'!$H3643&amp;"-"&amp;'LISTA DOS ITENS'!$J3643&amp;"-"&amp;'LISTA DOS ITENS'!$K3643&amp;"-"&amp;'LISTA DOS ITENS'!$I3643</f>
        <v>10002095-2101-0026-CONS/NAC-OP-3534-19-720-MRP</v>
      </c>
      <c r="AA3643" s="59" t="str">
        <f t="array" ref="AA3643">INDEX('RESUMO - LOTES E VMA'!$M$3:$M$181,MATCH('LISTA DOS ITENS'!$D3643,'RESUMO - LOTES E VMA'!$A$3:$A$181,0))</f>
        <v>Para Leilão</v>
      </c>
      <c r="AB3643" s="60">
        <f t="array" ref="AB3643">INDEX('RESUMO - LOTES E VMA'!$J$3:$J$181,MATCH('LISTA DOS ITENS'!$D3643,'RESUMO - LOTES E VMA'!$A$3:$A$181,0))</f>
        <v>0.1002282232</v>
      </c>
      <c r="AC3643" s="29" t="str">
        <f t="array" ref="AC3643">INDEX('RESUMO - LOTES E VMA'!$L$3:$L$181,MATCH('LISTA DOS ITENS'!$D3643,'RESUMO - LOTES E VMA'!$A$3:$A$181,0))</f>
        <v>1% do Valor de Comparação do VMA</v>
      </c>
      <c r="AD3643" s="53" t="str">
        <f>VLOOKUP(Tabela1[[#This Row],[Índice]],[1]Planilha1!$A:$A,1,0)</f>
        <v>#ERROR!</v>
      </c>
    </row>
    <row r="3644" ht="15.75" customHeight="1">
      <c r="A3644" s="52">
        <v>262725.0</v>
      </c>
      <c r="B3644" s="53" t="s">
        <v>70</v>
      </c>
      <c r="C3644" s="53" t="s">
        <v>71</v>
      </c>
      <c r="D3644" s="22">
        <v>207578.0</v>
      </c>
      <c r="E3644" s="53" t="s">
        <v>119</v>
      </c>
      <c r="F3644" s="54">
        <v>1.0002095E7</v>
      </c>
      <c r="G3644" s="53" t="s">
        <v>2327</v>
      </c>
      <c r="H3644" s="55">
        <v>2101.0</v>
      </c>
      <c r="I3644" s="55" t="s">
        <v>622</v>
      </c>
      <c r="J3644" s="55" t="s">
        <v>126</v>
      </c>
      <c r="K3644" s="53" t="s">
        <v>73</v>
      </c>
      <c r="L3644" s="53"/>
      <c r="M3644" s="53">
        <v>2.0</v>
      </c>
      <c r="N3644" s="53" t="s">
        <v>52</v>
      </c>
      <c r="O3644" s="25">
        <v>38.925</v>
      </c>
      <c r="P3644" s="25">
        <f>'LISTA DOS ITENS'!$O3644*'LISTA DOS ITENS'!$M3644</f>
        <v>77.85</v>
      </c>
      <c r="Q3644" s="25">
        <v>89.015</v>
      </c>
      <c r="R3644" s="25">
        <f>'LISTA DOS ITENS'!$Q3644*'LISTA DOS ITENS'!$M3644</f>
        <v>178.03</v>
      </c>
      <c r="S3644" s="56">
        <f>IF('LISTA DOS ITENS'!$P3644&gt;'LISTA DOS ITENS'!$R3644,'LISTA DOS ITENS'!$P3644,'LISTA DOS ITENS'!$R3644)</f>
        <v>178.03</v>
      </c>
      <c r="T3644" s="25">
        <v>4.449544877580153</v>
      </c>
      <c r="U3644" s="25">
        <f>'LISTA DOS ITENS'!$T3644*'LISTA DOS ITENS'!$M3644</f>
        <v>8.899089755</v>
      </c>
      <c r="V3644" s="56">
        <f t="array" ref="V3644">INDEX('RESUMO - LOTES E VMA'!$F$3:$F$181,MATCH('LISTA DOS ITENS'!$D3644,'RESUMO - LOTES E VMA'!$A$3:$A$181,0))</f>
        <v>195262.0068</v>
      </c>
      <c r="W3644" s="57">
        <f>'LISTA DOS ITENS'!$U3644/'LISTA DOS ITENS'!$V3644</f>
        <v>0.00004557512187</v>
      </c>
      <c r="X3644" s="53" t="s">
        <v>53</v>
      </c>
      <c r="Y3644" s="53" t="s">
        <v>290</v>
      </c>
      <c r="Z3644" s="58" t="str">
        <f>'LISTA DOS ITENS'!$F3644&amp;"-"&amp;'LISTA DOS ITENS'!$H3644&amp;"-"&amp;'LISTA DOS ITENS'!$J3644&amp;"-"&amp;'LISTA DOS ITENS'!$K3644&amp;"-"&amp;'LISTA DOS ITENS'!$I3644</f>
        <v>10002095-2101-0026-CONS/NAC-OP-3516-19-966-MRP</v>
      </c>
      <c r="AA3644" s="59" t="str">
        <f t="array" ref="AA3644">INDEX('RESUMO - LOTES E VMA'!$M$3:$M$181,MATCH('LISTA DOS ITENS'!$D3644,'RESUMO - LOTES E VMA'!$A$3:$A$181,0))</f>
        <v>Para Leilão</v>
      </c>
      <c r="AB3644" s="60">
        <f t="array" ref="AB3644">INDEX('RESUMO - LOTES E VMA'!$J$3:$J$181,MATCH('LISTA DOS ITENS'!$D3644,'RESUMO - LOTES E VMA'!$A$3:$A$181,0))</f>
        <v>0.1002282232</v>
      </c>
      <c r="AC3644" s="29" t="str">
        <f t="array" ref="AC3644">INDEX('RESUMO - LOTES E VMA'!$L$3:$L$181,MATCH('LISTA DOS ITENS'!$D3644,'RESUMO - LOTES E VMA'!$A$3:$A$181,0))</f>
        <v>1% do Valor de Comparação do VMA</v>
      </c>
      <c r="AD3644" s="53" t="str">
        <f>VLOOKUP(Tabela1[[#This Row],[Índice]],[1]Planilha1!$A:$A,1,0)</f>
        <v>#ERROR!</v>
      </c>
    </row>
    <row r="3645" ht="15.75" customHeight="1">
      <c r="A3645" s="52">
        <v>262726.0</v>
      </c>
      <c r="B3645" s="53" t="s">
        <v>70</v>
      </c>
      <c r="C3645" s="53" t="s">
        <v>71</v>
      </c>
      <c r="D3645" s="22">
        <v>207578.0</v>
      </c>
      <c r="E3645" s="53" t="s">
        <v>119</v>
      </c>
      <c r="F3645" s="54">
        <v>1.0002101E7</v>
      </c>
      <c r="G3645" s="53" t="s">
        <v>2328</v>
      </c>
      <c r="H3645" s="55">
        <v>2101.0</v>
      </c>
      <c r="I3645" s="55" t="s">
        <v>130</v>
      </c>
      <c r="J3645" s="55" t="s">
        <v>126</v>
      </c>
      <c r="K3645" s="53" t="s">
        <v>160</v>
      </c>
      <c r="L3645" s="53"/>
      <c r="M3645" s="53">
        <v>4.0</v>
      </c>
      <c r="N3645" s="53" t="s">
        <v>52</v>
      </c>
      <c r="O3645" s="25">
        <v>32.53</v>
      </c>
      <c r="P3645" s="25">
        <f>'LISTA DOS ITENS'!$O3645*'LISTA DOS ITENS'!$M3645</f>
        <v>130.12</v>
      </c>
      <c r="Q3645" s="25">
        <v>152.76</v>
      </c>
      <c r="R3645" s="25">
        <f>'LISTA DOS ITENS'!$Q3645*'LISTA DOS ITENS'!$M3645</f>
        <v>611.04</v>
      </c>
      <c r="S3645" s="56">
        <f>IF('LISTA DOS ITENS'!$P3645&gt;'LISTA DOS ITENS'!$R3645,'LISTA DOS ITENS'!$P3645,'LISTA DOS ITENS'!$R3645)</f>
        <v>611.04</v>
      </c>
      <c r="T3645" s="25">
        <v>14.236482343115686</v>
      </c>
      <c r="U3645" s="25">
        <f>'LISTA DOS ITENS'!$T3645*'LISTA DOS ITENS'!$M3645</f>
        <v>56.94592937</v>
      </c>
      <c r="V3645" s="56">
        <f t="array" ref="V3645">INDEX('RESUMO - LOTES E VMA'!$F$3:$F$181,MATCH('LISTA DOS ITENS'!$D3645,'RESUMO - LOTES E VMA'!$A$3:$A$181,0))</f>
        <v>195262.0068</v>
      </c>
      <c r="W3645" s="57">
        <f>'LISTA DOS ITENS'!$U3645/'LISTA DOS ITENS'!$V3645</f>
        <v>0.0002916385543</v>
      </c>
      <c r="X3645" s="53" t="s">
        <v>53</v>
      </c>
      <c r="Y3645" s="53" t="s">
        <v>290</v>
      </c>
      <c r="Z3645" s="58" t="str">
        <f>'LISTA DOS ITENS'!$F3645&amp;"-"&amp;'LISTA DOS ITENS'!$H3645&amp;"-"&amp;'LISTA DOS ITENS'!$J3645&amp;"-"&amp;'LISTA DOS ITENS'!$K3645&amp;"-"&amp;'LISTA DOS ITENS'!$I3645</f>
        <v>10002101-2101-0026-CONS/IMP-ED-1000-01.02</v>
      </c>
      <c r="AA3645" s="59" t="str">
        <f t="array" ref="AA3645">INDEX('RESUMO - LOTES E VMA'!$M$3:$M$181,MATCH('LISTA DOS ITENS'!$D3645,'RESUMO - LOTES E VMA'!$A$3:$A$181,0))</f>
        <v>Para Leilão</v>
      </c>
      <c r="AB3645" s="60">
        <f t="array" ref="AB3645">INDEX('RESUMO - LOTES E VMA'!$J$3:$J$181,MATCH('LISTA DOS ITENS'!$D3645,'RESUMO - LOTES E VMA'!$A$3:$A$181,0))</f>
        <v>0.1002282232</v>
      </c>
      <c r="AC3645" s="29" t="str">
        <f t="array" ref="AC3645">INDEX('RESUMO - LOTES E VMA'!$L$3:$L$181,MATCH('LISTA DOS ITENS'!$D3645,'RESUMO - LOTES E VMA'!$A$3:$A$181,0))</f>
        <v>1% do Valor de Comparação do VMA</v>
      </c>
      <c r="AD3645" s="53" t="str">
        <f>VLOOKUP(Tabela1[[#This Row],[Índice]],[1]Planilha1!$A:$A,1,0)</f>
        <v>#ERROR!</v>
      </c>
    </row>
    <row r="3646" ht="15.75" customHeight="1">
      <c r="A3646" s="52">
        <v>262727.0</v>
      </c>
      <c r="B3646" s="53" t="s">
        <v>70</v>
      </c>
      <c r="C3646" s="53" t="s">
        <v>71</v>
      </c>
      <c r="D3646" s="22">
        <v>207578.0</v>
      </c>
      <c r="E3646" s="53" t="s">
        <v>119</v>
      </c>
      <c r="F3646" s="54">
        <v>1.0002101E7</v>
      </c>
      <c r="G3646" s="53" t="s">
        <v>2328</v>
      </c>
      <c r="H3646" s="55">
        <v>2101.0</v>
      </c>
      <c r="I3646" s="55"/>
      <c r="J3646" s="55" t="s">
        <v>126</v>
      </c>
      <c r="K3646" s="53" t="s">
        <v>73</v>
      </c>
      <c r="L3646" s="53"/>
      <c r="M3646" s="53">
        <v>1.0</v>
      </c>
      <c r="N3646" s="53" t="s">
        <v>52</v>
      </c>
      <c r="O3646" s="25">
        <v>69.97</v>
      </c>
      <c r="P3646" s="25">
        <f>'LISTA DOS ITENS'!$O3646*'LISTA DOS ITENS'!$M3646</f>
        <v>69.97</v>
      </c>
      <c r="Q3646" s="25">
        <v>152.76</v>
      </c>
      <c r="R3646" s="25">
        <f>'LISTA DOS ITENS'!$Q3646*'LISTA DOS ITENS'!$M3646</f>
        <v>152.76</v>
      </c>
      <c r="S3646" s="56">
        <f>IF('LISTA DOS ITENS'!$P3646&gt;'LISTA DOS ITENS'!$R3646,'LISTA DOS ITENS'!$P3646,'LISTA DOS ITENS'!$R3646)</f>
        <v>152.76</v>
      </c>
      <c r="T3646" s="25">
        <v>14.236482343115686</v>
      </c>
      <c r="U3646" s="25">
        <f>'LISTA DOS ITENS'!$T3646*'LISTA DOS ITENS'!$M3646</f>
        <v>14.23648234</v>
      </c>
      <c r="V3646" s="56">
        <f t="array" ref="V3646">INDEX('RESUMO - LOTES E VMA'!$F$3:$F$181,MATCH('LISTA DOS ITENS'!$D3646,'RESUMO - LOTES E VMA'!$A$3:$A$181,0))</f>
        <v>195262.0068</v>
      </c>
      <c r="W3646" s="57">
        <f>'LISTA DOS ITENS'!$U3646/'LISTA DOS ITENS'!$V3646</f>
        <v>0.00007290963858</v>
      </c>
      <c r="X3646" s="53" t="s">
        <v>53</v>
      </c>
      <c r="Y3646" s="53" t="s">
        <v>290</v>
      </c>
      <c r="Z3646" s="58" t="str">
        <f>'LISTA DOS ITENS'!$F3646&amp;"-"&amp;'LISTA DOS ITENS'!$H3646&amp;"-"&amp;'LISTA DOS ITENS'!$J3646&amp;"-"&amp;'LISTA DOS ITENS'!$K3646&amp;"-"&amp;'LISTA DOS ITENS'!$I3646</f>
        <v>10002101-2101-0026-CONS/NAC-</v>
      </c>
      <c r="AA3646" s="59" t="str">
        <f t="array" ref="AA3646">INDEX('RESUMO - LOTES E VMA'!$M$3:$M$181,MATCH('LISTA DOS ITENS'!$D3646,'RESUMO - LOTES E VMA'!$A$3:$A$181,0))</f>
        <v>Para Leilão</v>
      </c>
      <c r="AB3646" s="60">
        <f t="array" ref="AB3646">INDEX('RESUMO - LOTES E VMA'!$J$3:$J$181,MATCH('LISTA DOS ITENS'!$D3646,'RESUMO - LOTES E VMA'!$A$3:$A$181,0))</f>
        <v>0.1002282232</v>
      </c>
      <c r="AC3646" s="29" t="str">
        <f t="array" ref="AC3646">INDEX('RESUMO - LOTES E VMA'!$L$3:$L$181,MATCH('LISTA DOS ITENS'!$D3646,'RESUMO - LOTES E VMA'!$A$3:$A$181,0))</f>
        <v>1% do Valor de Comparação do VMA</v>
      </c>
      <c r="AD3646" s="53" t="str">
        <f>VLOOKUP(Tabela1[[#This Row],[Índice]],[1]Planilha1!$A:$A,1,0)</f>
        <v>#ERROR!</v>
      </c>
    </row>
    <row r="3647" ht="15.75" customHeight="1">
      <c r="A3647" s="52">
        <v>262728.0</v>
      </c>
      <c r="B3647" s="53" t="s">
        <v>70</v>
      </c>
      <c r="C3647" s="53" t="s">
        <v>71</v>
      </c>
      <c r="D3647" s="22">
        <v>207578.0</v>
      </c>
      <c r="E3647" s="53" t="s">
        <v>119</v>
      </c>
      <c r="F3647" s="54">
        <v>1.0002101E7</v>
      </c>
      <c r="G3647" s="53" t="s">
        <v>2328</v>
      </c>
      <c r="H3647" s="55">
        <v>2101.0</v>
      </c>
      <c r="I3647" s="55" t="s">
        <v>130</v>
      </c>
      <c r="J3647" s="55" t="s">
        <v>126</v>
      </c>
      <c r="K3647" s="53" t="s">
        <v>73</v>
      </c>
      <c r="L3647" s="53"/>
      <c r="M3647" s="53">
        <v>5.0</v>
      </c>
      <c r="N3647" s="53" t="s">
        <v>52</v>
      </c>
      <c r="O3647" s="25">
        <v>69.878</v>
      </c>
      <c r="P3647" s="25">
        <f>'LISTA DOS ITENS'!$O3647*'LISTA DOS ITENS'!$M3647</f>
        <v>349.39</v>
      </c>
      <c r="Q3647" s="25">
        <v>152.76</v>
      </c>
      <c r="R3647" s="25">
        <f>'LISTA DOS ITENS'!$Q3647*'LISTA DOS ITENS'!$M3647</f>
        <v>763.8</v>
      </c>
      <c r="S3647" s="56">
        <f>IF('LISTA DOS ITENS'!$P3647&gt;'LISTA DOS ITENS'!$R3647,'LISTA DOS ITENS'!$P3647,'LISTA DOS ITENS'!$R3647)</f>
        <v>763.8</v>
      </c>
      <c r="T3647" s="25">
        <v>14.236482343115686</v>
      </c>
      <c r="U3647" s="25">
        <f>'LISTA DOS ITENS'!$T3647*'LISTA DOS ITENS'!$M3647</f>
        <v>71.18241172</v>
      </c>
      <c r="V3647" s="56">
        <f t="array" ref="V3647">INDEX('RESUMO - LOTES E VMA'!$F$3:$F$181,MATCH('LISTA DOS ITENS'!$D3647,'RESUMO - LOTES E VMA'!$A$3:$A$181,0))</f>
        <v>195262.0068</v>
      </c>
      <c r="W3647" s="57">
        <f>'LISTA DOS ITENS'!$U3647/'LISTA DOS ITENS'!$V3647</f>
        <v>0.0003645481929</v>
      </c>
      <c r="X3647" s="53" t="s">
        <v>53</v>
      </c>
      <c r="Y3647" s="53" t="s">
        <v>290</v>
      </c>
      <c r="Z3647" s="58" t="str">
        <f>'LISTA DOS ITENS'!$F3647&amp;"-"&amp;'LISTA DOS ITENS'!$H3647&amp;"-"&amp;'LISTA DOS ITENS'!$J3647&amp;"-"&amp;'LISTA DOS ITENS'!$K3647&amp;"-"&amp;'LISTA DOS ITENS'!$I3647</f>
        <v>10002101-2101-0026-CONS/NAC-ED-1000-01.02</v>
      </c>
      <c r="AA3647" s="59" t="str">
        <f t="array" ref="AA3647">INDEX('RESUMO - LOTES E VMA'!$M$3:$M$181,MATCH('LISTA DOS ITENS'!$D3647,'RESUMO - LOTES E VMA'!$A$3:$A$181,0))</f>
        <v>Para Leilão</v>
      </c>
      <c r="AB3647" s="60">
        <f t="array" ref="AB3647">INDEX('RESUMO - LOTES E VMA'!$J$3:$J$181,MATCH('LISTA DOS ITENS'!$D3647,'RESUMO - LOTES E VMA'!$A$3:$A$181,0))</f>
        <v>0.1002282232</v>
      </c>
      <c r="AC3647" s="29" t="str">
        <f t="array" ref="AC3647">INDEX('RESUMO - LOTES E VMA'!$L$3:$L$181,MATCH('LISTA DOS ITENS'!$D3647,'RESUMO - LOTES E VMA'!$A$3:$A$181,0))</f>
        <v>1% do Valor de Comparação do VMA</v>
      </c>
      <c r="AD3647" s="53" t="str">
        <f>VLOOKUP(Tabela1[[#This Row],[Índice]],[1]Planilha1!$A:$A,1,0)</f>
        <v>#ERROR!</v>
      </c>
    </row>
    <row r="3648" ht="15.75" customHeight="1">
      <c r="A3648" s="52">
        <v>262729.0</v>
      </c>
      <c r="B3648" s="53" t="s">
        <v>70</v>
      </c>
      <c r="C3648" s="53" t="s">
        <v>71</v>
      </c>
      <c r="D3648" s="22">
        <v>207578.0</v>
      </c>
      <c r="E3648" s="53" t="s">
        <v>119</v>
      </c>
      <c r="F3648" s="54">
        <v>1.0002101E7</v>
      </c>
      <c r="G3648" s="53" t="s">
        <v>2328</v>
      </c>
      <c r="H3648" s="55">
        <v>2101.0</v>
      </c>
      <c r="I3648" s="55"/>
      <c r="J3648" s="55" t="s">
        <v>126</v>
      </c>
      <c r="K3648" s="53" t="s">
        <v>122</v>
      </c>
      <c r="L3648" s="53"/>
      <c r="M3648" s="53">
        <v>81.0</v>
      </c>
      <c r="N3648" s="53" t="s">
        <v>52</v>
      </c>
      <c r="O3648" s="25">
        <v>56.678395061728395</v>
      </c>
      <c r="P3648" s="25">
        <f>'LISTA DOS ITENS'!$O3648*'LISTA DOS ITENS'!$M3648</f>
        <v>4590.95</v>
      </c>
      <c r="Q3648" s="25">
        <v>152.76</v>
      </c>
      <c r="R3648" s="25">
        <f>'LISTA DOS ITENS'!$Q3648*'LISTA DOS ITENS'!$M3648</f>
        <v>12373.56</v>
      </c>
      <c r="S3648" s="56">
        <f>IF('LISTA DOS ITENS'!$P3648&gt;'LISTA DOS ITENS'!$R3648,'LISTA DOS ITENS'!$P3648,'LISTA DOS ITENS'!$R3648)</f>
        <v>12373.56</v>
      </c>
      <c r="T3648" s="25">
        <v>14.236482343115686</v>
      </c>
      <c r="U3648" s="25">
        <f>'LISTA DOS ITENS'!$T3648*'LISTA DOS ITENS'!$M3648</f>
        <v>1153.15507</v>
      </c>
      <c r="V3648" s="56">
        <f t="array" ref="V3648">INDEX('RESUMO - LOTES E VMA'!$F$3:$F$181,MATCH('LISTA DOS ITENS'!$D3648,'RESUMO - LOTES E VMA'!$A$3:$A$181,0))</f>
        <v>195262.0068</v>
      </c>
      <c r="W3648" s="57">
        <f>'LISTA DOS ITENS'!$U3648/'LISTA DOS ITENS'!$V3648</f>
        <v>0.005905680725</v>
      </c>
      <c r="X3648" s="53" t="s">
        <v>53</v>
      </c>
      <c r="Y3648" s="53" t="s">
        <v>290</v>
      </c>
      <c r="Z3648" s="58" t="str">
        <f>'LISTA DOS ITENS'!$F3648&amp;"-"&amp;'LISTA DOS ITENS'!$H3648&amp;"-"&amp;'LISTA DOS ITENS'!$J3648&amp;"-"&amp;'LISTA DOS ITENS'!$K3648&amp;"-"&amp;'LISTA DOS ITENS'!$I3648</f>
        <v>10002101-2101-0026-IMOB/IAMN-</v>
      </c>
      <c r="AA3648" s="59" t="str">
        <f t="array" ref="AA3648">INDEX('RESUMO - LOTES E VMA'!$M$3:$M$181,MATCH('LISTA DOS ITENS'!$D3648,'RESUMO - LOTES E VMA'!$A$3:$A$181,0))</f>
        <v>Para Leilão</v>
      </c>
      <c r="AB3648" s="60">
        <f t="array" ref="AB3648">INDEX('RESUMO - LOTES E VMA'!$J$3:$J$181,MATCH('LISTA DOS ITENS'!$D3648,'RESUMO - LOTES E VMA'!$A$3:$A$181,0))</f>
        <v>0.1002282232</v>
      </c>
      <c r="AC3648" s="29" t="str">
        <f t="array" ref="AC3648">INDEX('RESUMO - LOTES E VMA'!$L$3:$L$181,MATCH('LISTA DOS ITENS'!$D3648,'RESUMO - LOTES E VMA'!$A$3:$A$181,0))</f>
        <v>1% do Valor de Comparação do VMA</v>
      </c>
      <c r="AD3648" s="53" t="str">
        <f>VLOOKUP(Tabela1[[#This Row],[Índice]],[1]Planilha1!$A:$A,1,0)</f>
        <v>#ERROR!</v>
      </c>
    </row>
    <row r="3649" ht="15.75" customHeight="1">
      <c r="A3649" s="52">
        <v>262730.0</v>
      </c>
      <c r="B3649" s="53" t="s">
        <v>70</v>
      </c>
      <c r="C3649" s="53" t="s">
        <v>71</v>
      </c>
      <c r="D3649" s="22">
        <v>207578.0</v>
      </c>
      <c r="E3649" s="53" t="s">
        <v>119</v>
      </c>
      <c r="F3649" s="54">
        <v>1.0002101E7</v>
      </c>
      <c r="G3649" s="53" t="s">
        <v>2328</v>
      </c>
      <c r="H3649" s="55">
        <v>2101.0</v>
      </c>
      <c r="I3649" s="55" t="s">
        <v>81</v>
      </c>
      <c r="J3649" s="55" t="s">
        <v>126</v>
      </c>
      <c r="K3649" s="53" t="s">
        <v>122</v>
      </c>
      <c r="L3649" s="53"/>
      <c r="M3649" s="53">
        <v>8.0</v>
      </c>
      <c r="N3649" s="53" t="s">
        <v>52</v>
      </c>
      <c r="O3649" s="25">
        <v>56.68</v>
      </c>
      <c r="P3649" s="25">
        <f>'LISTA DOS ITENS'!$O3649*'LISTA DOS ITENS'!$M3649</f>
        <v>453.44</v>
      </c>
      <c r="Q3649" s="25">
        <v>152.76</v>
      </c>
      <c r="R3649" s="25">
        <f>'LISTA DOS ITENS'!$Q3649*'LISTA DOS ITENS'!$M3649</f>
        <v>1222.08</v>
      </c>
      <c r="S3649" s="56">
        <f>IF('LISTA DOS ITENS'!$P3649&gt;'LISTA DOS ITENS'!$R3649,'LISTA DOS ITENS'!$P3649,'LISTA DOS ITENS'!$R3649)</f>
        <v>1222.08</v>
      </c>
      <c r="T3649" s="25">
        <v>14.236482343115686</v>
      </c>
      <c r="U3649" s="25">
        <f>'LISTA DOS ITENS'!$T3649*'LISTA DOS ITENS'!$M3649</f>
        <v>113.8918587</v>
      </c>
      <c r="V3649" s="56">
        <f t="array" ref="V3649">INDEX('RESUMO - LOTES E VMA'!$F$3:$F$181,MATCH('LISTA DOS ITENS'!$D3649,'RESUMO - LOTES E VMA'!$A$3:$A$181,0))</f>
        <v>195262.0068</v>
      </c>
      <c r="W3649" s="57">
        <f>'LISTA DOS ITENS'!$U3649/'LISTA DOS ITENS'!$V3649</f>
        <v>0.0005832771087</v>
      </c>
      <c r="X3649" s="53" t="s">
        <v>53</v>
      </c>
      <c r="Y3649" s="53" t="s">
        <v>290</v>
      </c>
      <c r="Z3649" s="58" t="str">
        <f>'LISTA DOS ITENS'!$F3649&amp;"-"&amp;'LISTA DOS ITENS'!$H3649&amp;"-"&amp;'LISTA DOS ITENS'!$J3649&amp;"-"&amp;'LISTA DOS ITENS'!$K3649&amp;"-"&amp;'LISTA DOS ITENS'!$I3649</f>
        <v>10002101-2101-0026-IMOB/IAMN-ED-1000-01.01</v>
      </c>
      <c r="AA3649" s="59" t="str">
        <f t="array" ref="AA3649">INDEX('RESUMO - LOTES E VMA'!$M$3:$M$181,MATCH('LISTA DOS ITENS'!$D3649,'RESUMO - LOTES E VMA'!$A$3:$A$181,0))</f>
        <v>Para Leilão</v>
      </c>
      <c r="AB3649" s="60">
        <f t="array" ref="AB3649">INDEX('RESUMO - LOTES E VMA'!$J$3:$J$181,MATCH('LISTA DOS ITENS'!$D3649,'RESUMO - LOTES E VMA'!$A$3:$A$181,0))</f>
        <v>0.1002282232</v>
      </c>
      <c r="AC3649" s="29" t="str">
        <f t="array" ref="AC3649">INDEX('RESUMO - LOTES E VMA'!$L$3:$L$181,MATCH('LISTA DOS ITENS'!$D3649,'RESUMO - LOTES E VMA'!$A$3:$A$181,0))</f>
        <v>1% do Valor de Comparação do VMA</v>
      </c>
      <c r="AD3649" s="53" t="str">
        <f>VLOOKUP(Tabela1[[#This Row],[Índice]],[1]Planilha1!$A:$A,1,0)</f>
        <v>#ERROR!</v>
      </c>
    </row>
    <row r="3650" ht="15.75" customHeight="1">
      <c r="A3650" s="52">
        <v>262731.0</v>
      </c>
      <c r="B3650" s="53" t="s">
        <v>70</v>
      </c>
      <c r="C3650" s="53" t="s">
        <v>71</v>
      </c>
      <c r="D3650" s="22">
        <v>207578.0</v>
      </c>
      <c r="E3650" s="53" t="s">
        <v>119</v>
      </c>
      <c r="F3650" s="54">
        <v>1.0002101E7</v>
      </c>
      <c r="G3650" s="53" t="s">
        <v>2328</v>
      </c>
      <c r="H3650" s="55">
        <v>2101.0</v>
      </c>
      <c r="I3650" s="55" t="s">
        <v>130</v>
      </c>
      <c r="J3650" s="55" t="s">
        <v>126</v>
      </c>
      <c r="K3650" s="53" t="s">
        <v>122</v>
      </c>
      <c r="L3650" s="53"/>
      <c r="M3650" s="53">
        <v>17.0</v>
      </c>
      <c r="N3650" s="53" t="s">
        <v>52</v>
      </c>
      <c r="O3650" s="25">
        <v>56.678823529411765</v>
      </c>
      <c r="P3650" s="25">
        <f>'LISTA DOS ITENS'!$O3650*'LISTA DOS ITENS'!$M3650</f>
        <v>963.54</v>
      </c>
      <c r="Q3650" s="25">
        <v>152.76</v>
      </c>
      <c r="R3650" s="25">
        <f>'LISTA DOS ITENS'!$Q3650*'LISTA DOS ITENS'!$M3650</f>
        <v>2596.92</v>
      </c>
      <c r="S3650" s="56">
        <f>IF('LISTA DOS ITENS'!$P3650&gt;'LISTA DOS ITENS'!$R3650,'LISTA DOS ITENS'!$P3650,'LISTA DOS ITENS'!$R3650)</f>
        <v>2596.92</v>
      </c>
      <c r="T3650" s="25">
        <v>14.236482343115686</v>
      </c>
      <c r="U3650" s="25">
        <f>'LISTA DOS ITENS'!$T3650*'LISTA DOS ITENS'!$M3650</f>
        <v>242.0201998</v>
      </c>
      <c r="V3650" s="56">
        <f t="array" ref="V3650">INDEX('RESUMO - LOTES E VMA'!$F$3:$F$181,MATCH('LISTA DOS ITENS'!$D3650,'RESUMO - LOTES E VMA'!$A$3:$A$181,0))</f>
        <v>195262.0068</v>
      </c>
      <c r="W3650" s="57">
        <f>'LISTA DOS ITENS'!$U3650/'LISTA DOS ITENS'!$V3650</f>
        <v>0.001239463856</v>
      </c>
      <c r="X3650" s="53" t="s">
        <v>53</v>
      </c>
      <c r="Y3650" s="53" t="s">
        <v>290</v>
      </c>
      <c r="Z3650" s="58" t="str">
        <f>'LISTA DOS ITENS'!$F3650&amp;"-"&amp;'LISTA DOS ITENS'!$H3650&amp;"-"&amp;'LISTA DOS ITENS'!$J3650&amp;"-"&amp;'LISTA DOS ITENS'!$K3650&amp;"-"&amp;'LISTA DOS ITENS'!$I3650</f>
        <v>10002101-2101-0026-IMOB/IAMN-ED-1000-01.02</v>
      </c>
      <c r="AA3650" s="59" t="str">
        <f t="array" ref="AA3650">INDEX('RESUMO - LOTES E VMA'!$M$3:$M$181,MATCH('LISTA DOS ITENS'!$D3650,'RESUMO - LOTES E VMA'!$A$3:$A$181,0))</f>
        <v>Para Leilão</v>
      </c>
      <c r="AB3650" s="60">
        <f t="array" ref="AB3650">INDEX('RESUMO - LOTES E VMA'!$J$3:$J$181,MATCH('LISTA DOS ITENS'!$D3650,'RESUMO - LOTES E VMA'!$A$3:$A$181,0))</f>
        <v>0.1002282232</v>
      </c>
      <c r="AC3650" s="29" t="str">
        <f t="array" ref="AC3650">INDEX('RESUMO - LOTES E VMA'!$L$3:$L$181,MATCH('LISTA DOS ITENS'!$D3650,'RESUMO - LOTES E VMA'!$A$3:$A$181,0))</f>
        <v>1% do Valor de Comparação do VMA</v>
      </c>
      <c r="AD3650" s="53" t="str">
        <f>VLOOKUP(Tabela1[[#This Row],[Índice]],[1]Planilha1!$A:$A,1,0)</f>
        <v>#ERROR!</v>
      </c>
    </row>
    <row r="3651" ht="15.75" customHeight="1">
      <c r="A3651" s="52">
        <v>262732.0</v>
      </c>
      <c r="B3651" s="53" t="s">
        <v>70</v>
      </c>
      <c r="C3651" s="53" t="s">
        <v>71</v>
      </c>
      <c r="D3651" s="22">
        <v>207578.0</v>
      </c>
      <c r="E3651" s="53" t="s">
        <v>119</v>
      </c>
      <c r="F3651" s="54">
        <v>1.0002101E7</v>
      </c>
      <c r="G3651" s="53" t="s">
        <v>2328</v>
      </c>
      <c r="H3651" s="55">
        <v>2101.0</v>
      </c>
      <c r="I3651" s="55" t="s">
        <v>81</v>
      </c>
      <c r="J3651" s="55" t="s">
        <v>126</v>
      </c>
      <c r="K3651" s="53" t="s">
        <v>80</v>
      </c>
      <c r="L3651" s="53"/>
      <c r="M3651" s="53">
        <v>30.0</v>
      </c>
      <c r="N3651" s="53" t="s">
        <v>52</v>
      </c>
      <c r="O3651" s="25">
        <v>79.382</v>
      </c>
      <c r="P3651" s="25">
        <f>'LISTA DOS ITENS'!$O3651*'LISTA DOS ITENS'!$M3651</f>
        <v>2381.46</v>
      </c>
      <c r="Q3651" s="25">
        <v>152.76</v>
      </c>
      <c r="R3651" s="25">
        <f>'LISTA DOS ITENS'!$Q3651*'LISTA DOS ITENS'!$M3651</f>
        <v>4582.8</v>
      </c>
      <c r="S3651" s="56">
        <f>IF('LISTA DOS ITENS'!$P3651&gt;'LISTA DOS ITENS'!$R3651,'LISTA DOS ITENS'!$P3651,'LISTA DOS ITENS'!$R3651)</f>
        <v>4582.8</v>
      </c>
      <c r="T3651" s="25">
        <v>14.236482343115686</v>
      </c>
      <c r="U3651" s="25">
        <f>'LISTA DOS ITENS'!$T3651*'LISTA DOS ITENS'!$M3651</f>
        <v>427.0944703</v>
      </c>
      <c r="V3651" s="56">
        <f t="array" ref="V3651">INDEX('RESUMO - LOTES E VMA'!$F$3:$F$181,MATCH('LISTA DOS ITENS'!$D3651,'RESUMO - LOTES E VMA'!$A$3:$A$181,0))</f>
        <v>195262.0068</v>
      </c>
      <c r="W3651" s="57">
        <f>'LISTA DOS ITENS'!$U3651/'LISTA DOS ITENS'!$V3651</f>
        <v>0.002187289158</v>
      </c>
      <c r="X3651" s="53" t="s">
        <v>53</v>
      </c>
      <c r="Y3651" s="53" t="s">
        <v>290</v>
      </c>
      <c r="Z3651" s="58" t="str">
        <f>'LISTA DOS ITENS'!$F3651&amp;"-"&amp;'LISTA DOS ITENS'!$H3651&amp;"-"&amp;'LISTA DOS ITENS'!$J3651&amp;"-"&amp;'LISTA DOS ITENS'!$K3651&amp;"-"&amp;'LISTA DOS ITENS'!$I3651</f>
        <v>10002101-2101-0026-IMOB/NAC-ED-1000-01.01</v>
      </c>
      <c r="AA3651" s="59" t="str">
        <f t="array" ref="AA3651">INDEX('RESUMO - LOTES E VMA'!$M$3:$M$181,MATCH('LISTA DOS ITENS'!$D3651,'RESUMO - LOTES E VMA'!$A$3:$A$181,0))</f>
        <v>Para Leilão</v>
      </c>
      <c r="AB3651" s="60">
        <f t="array" ref="AB3651">INDEX('RESUMO - LOTES E VMA'!$J$3:$J$181,MATCH('LISTA DOS ITENS'!$D3651,'RESUMO - LOTES E VMA'!$A$3:$A$181,0))</f>
        <v>0.1002282232</v>
      </c>
      <c r="AC3651" s="29" t="str">
        <f t="array" ref="AC3651">INDEX('RESUMO - LOTES E VMA'!$L$3:$L$181,MATCH('LISTA DOS ITENS'!$D3651,'RESUMO - LOTES E VMA'!$A$3:$A$181,0))</f>
        <v>1% do Valor de Comparação do VMA</v>
      </c>
      <c r="AD3651" s="53" t="str">
        <f>VLOOKUP(Tabela1[[#This Row],[Índice]],[1]Planilha1!$A:$A,1,0)</f>
        <v>#ERROR!</v>
      </c>
    </row>
    <row r="3652" ht="15.75" customHeight="1">
      <c r="A3652" s="52">
        <v>262733.0</v>
      </c>
      <c r="B3652" s="53" t="s">
        <v>70</v>
      </c>
      <c r="C3652" s="53" t="s">
        <v>71</v>
      </c>
      <c r="D3652" s="22">
        <v>207578.0</v>
      </c>
      <c r="E3652" s="53" t="s">
        <v>119</v>
      </c>
      <c r="F3652" s="54">
        <v>1.0002101E7</v>
      </c>
      <c r="G3652" s="53" t="s">
        <v>2328</v>
      </c>
      <c r="H3652" s="55">
        <v>2101.0</v>
      </c>
      <c r="I3652" s="55" t="s">
        <v>130</v>
      </c>
      <c r="J3652" s="55" t="s">
        <v>126</v>
      </c>
      <c r="K3652" s="53" t="s">
        <v>80</v>
      </c>
      <c r="L3652" s="53"/>
      <c r="M3652" s="53">
        <v>8.0</v>
      </c>
      <c r="N3652" s="53" t="s">
        <v>52</v>
      </c>
      <c r="O3652" s="25">
        <v>76.44375</v>
      </c>
      <c r="P3652" s="25">
        <f>'LISTA DOS ITENS'!$O3652*'LISTA DOS ITENS'!$M3652</f>
        <v>611.55</v>
      </c>
      <c r="Q3652" s="25">
        <v>152.76</v>
      </c>
      <c r="R3652" s="25">
        <f>'LISTA DOS ITENS'!$Q3652*'LISTA DOS ITENS'!$M3652</f>
        <v>1222.08</v>
      </c>
      <c r="S3652" s="56">
        <f>IF('LISTA DOS ITENS'!$P3652&gt;'LISTA DOS ITENS'!$R3652,'LISTA DOS ITENS'!$P3652,'LISTA DOS ITENS'!$R3652)</f>
        <v>1222.08</v>
      </c>
      <c r="T3652" s="25">
        <v>14.236482343115686</v>
      </c>
      <c r="U3652" s="25">
        <f>'LISTA DOS ITENS'!$T3652*'LISTA DOS ITENS'!$M3652</f>
        <v>113.8918587</v>
      </c>
      <c r="V3652" s="56">
        <f t="array" ref="V3652">INDEX('RESUMO - LOTES E VMA'!$F$3:$F$181,MATCH('LISTA DOS ITENS'!$D3652,'RESUMO - LOTES E VMA'!$A$3:$A$181,0))</f>
        <v>195262.0068</v>
      </c>
      <c r="W3652" s="57">
        <f>'LISTA DOS ITENS'!$U3652/'LISTA DOS ITENS'!$V3652</f>
        <v>0.0005832771087</v>
      </c>
      <c r="X3652" s="53" t="s">
        <v>53</v>
      </c>
      <c r="Y3652" s="53" t="s">
        <v>290</v>
      </c>
      <c r="Z3652" s="58" t="str">
        <f>'LISTA DOS ITENS'!$F3652&amp;"-"&amp;'LISTA DOS ITENS'!$H3652&amp;"-"&amp;'LISTA DOS ITENS'!$J3652&amp;"-"&amp;'LISTA DOS ITENS'!$K3652&amp;"-"&amp;'LISTA DOS ITENS'!$I3652</f>
        <v>10002101-2101-0026-IMOB/NAC-ED-1000-01.02</v>
      </c>
      <c r="AA3652" s="59" t="str">
        <f t="array" ref="AA3652">INDEX('RESUMO - LOTES E VMA'!$M$3:$M$181,MATCH('LISTA DOS ITENS'!$D3652,'RESUMO - LOTES E VMA'!$A$3:$A$181,0))</f>
        <v>Para Leilão</v>
      </c>
      <c r="AB3652" s="60">
        <f t="array" ref="AB3652">INDEX('RESUMO - LOTES E VMA'!$J$3:$J$181,MATCH('LISTA DOS ITENS'!$D3652,'RESUMO - LOTES E VMA'!$A$3:$A$181,0))</f>
        <v>0.1002282232</v>
      </c>
      <c r="AC3652" s="29" t="str">
        <f t="array" ref="AC3652">INDEX('RESUMO - LOTES E VMA'!$L$3:$L$181,MATCH('LISTA DOS ITENS'!$D3652,'RESUMO - LOTES E VMA'!$A$3:$A$181,0))</f>
        <v>1% do Valor de Comparação do VMA</v>
      </c>
      <c r="AD3652" s="53" t="str">
        <f>VLOOKUP(Tabela1[[#This Row],[Índice]],[1]Planilha1!$A:$A,1,0)</f>
        <v>#ERROR!</v>
      </c>
    </row>
    <row r="3653" ht="15.75" customHeight="1">
      <c r="A3653" s="52">
        <v>262734.0</v>
      </c>
      <c r="B3653" s="53" t="s">
        <v>70</v>
      </c>
      <c r="C3653" s="53" t="s">
        <v>71</v>
      </c>
      <c r="D3653" s="22">
        <v>207578.0</v>
      </c>
      <c r="E3653" s="53" t="s">
        <v>119</v>
      </c>
      <c r="F3653" s="54">
        <v>1.0002101E7</v>
      </c>
      <c r="G3653" s="53" t="s">
        <v>2328</v>
      </c>
      <c r="H3653" s="55">
        <v>2101.0</v>
      </c>
      <c r="I3653" s="55" t="s">
        <v>81</v>
      </c>
      <c r="J3653" s="55" t="s">
        <v>126</v>
      </c>
      <c r="K3653" s="53" t="s">
        <v>57</v>
      </c>
      <c r="L3653" s="53"/>
      <c r="M3653" s="53">
        <v>4.0</v>
      </c>
      <c r="N3653" s="53" t="s">
        <v>52</v>
      </c>
      <c r="O3653" s="25">
        <v>1.0</v>
      </c>
      <c r="P3653" s="25">
        <f>'LISTA DOS ITENS'!$O3653*'LISTA DOS ITENS'!$M3653</f>
        <v>4</v>
      </c>
      <c r="Q3653" s="25">
        <v>152.76</v>
      </c>
      <c r="R3653" s="25">
        <f>'LISTA DOS ITENS'!$Q3653*'LISTA DOS ITENS'!$M3653</f>
        <v>611.04</v>
      </c>
      <c r="S3653" s="56">
        <f>IF('LISTA DOS ITENS'!$P3653&gt;'LISTA DOS ITENS'!$R3653,'LISTA DOS ITENS'!$P3653,'LISTA DOS ITENS'!$R3653)</f>
        <v>611.04</v>
      </c>
      <c r="T3653" s="25">
        <v>14.236482343115686</v>
      </c>
      <c r="U3653" s="25">
        <f>'LISTA DOS ITENS'!$T3653*'LISTA DOS ITENS'!$M3653</f>
        <v>56.94592937</v>
      </c>
      <c r="V3653" s="56">
        <f t="array" ref="V3653">INDEX('RESUMO - LOTES E VMA'!$F$3:$F$181,MATCH('LISTA DOS ITENS'!$D3653,'RESUMO - LOTES E VMA'!$A$3:$A$181,0))</f>
        <v>195262.0068</v>
      </c>
      <c r="W3653" s="57">
        <f>'LISTA DOS ITENS'!$U3653/'LISTA DOS ITENS'!$V3653</f>
        <v>0.0002916385543</v>
      </c>
      <c r="X3653" s="53" t="s">
        <v>53</v>
      </c>
      <c r="Y3653" s="53" t="s">
        <v>290</v>
      </c>
      <c r="Z3653" s="58" t="str">
        <f>'LISTA DOS ITENS'!$F3653&amp;"-"&amp;'LISTA DOS ITENS'!$H3653&amp;"-"&amp;'LISTA DOS ITENS'!$J3653&amp;"-"&amp;'LISTA DOS ITENS'!$K3653&amp;"-"&amp;'LISTA DOS ITENS'!$I3653</f>
        <v>10002101-2101-0026-USADO-ED-1000-01.01</v>
      </c>
      <c r="AA3653" s="59" t="str">
        <f t="array" ref="AA3653">INDEX('RESUMO - LOTES E VMA'!$M$3:$M$181,MATCH('LISTA DOS ITENS'!$D3653,'RESUMO - LOTES E VMA'!$A$3:$A$181,0))</f>
        <v>Para Leilão</v>
      </c>
      <c r="AB3653" s="60">
        <f t="array" ref="AB3653">INDEX('RESUMO - LOTES E VMA'!$J$3:$J$181,MATCH('LISTA DOS ITENS'!$D3653,'RESUMO - LOTES E VMA'!$A$3:$A$181,0))</f>
        <v>0.1002282232</v>
      </c>
      <c r="AC3653" s="29" t="str">
        <f t="array" ref="AC3653">INDEX('RESUMO - LOTES E VMA'!$L$3:$L$181,MATCH('LISTA DOS ITENS'!$D3653,'RESUMO - LOTES E VMA'!$A$3:$A$181,0))</f>
        <v>1% do Valor de Comparação do VMA</v>
      </c>
      <c r="AD3653" s="53" t="str">
        <f>VLOOKUP(Tabela1[[#This Row],[Índice]],[1]Planilha1!$A:$A,1,0)</f>
        <v>#ERROR!</v>
      </c>
    </row>
    <row r="3654" ht="15.75" customHeight="1">
      <c r="A3654" s="52">
        <v>262735.0</v>
      </c>
      <c r="B3654" s="53" t="s">
        <v>70</v>
      </c>
      <c r="C3654" s="53" t="s">
        <v>71</v>
      </c>
      <c r="D3654" s="22">
        <v>207578.0</v>
      </c>
      <c r="E3654" s="53" t="s">
        <v>119</v>
      </c>
      <c r="F3654" s="54">
        <v>1.0002101E7</v>
      </c>
      <c r="G3654" s="53" t="s">
        <v>2328</v>
      </c>
      <c r="H3654" s="55">
        <v>2101.0</v>
      </c>
      <c r="I3654" s="55" t="s">
        <v>130</v>
      </c>
      <c r="J3654" s="55" t="s">
        <v>126</v>
      </c>
      <c r="K3654" s="53" t="s">
        <v>57</v>
      </c>
      <c r="L3654" s="53"/>
      <c r="M3654" s="53">
        <v>3.0</v>
      </c>
      <c r="N3654" s="53" t="s">
        <v>52</v>
      </c>
      <c r="O3654" s="25">
        <v>1.0</v>
      </c>
      <c r="P3654" s="25">
        <f>'LISTA DOS ITENS'!$O3654*'LISTA DOS ITENS'!$M3654</f>
        <v>3</v>
      </c>
      <c r="Q3654" s="25">
        <v>152.76</v>
      </c>
      <c r="R3654" s="25">
        <f>'LISTA DOS ITENS'!$Q3654*'LISTA DOS ITENS'!$M3654</f>
        <v>458.28</v>
      </c>
      <c r="S3654" s="56">
        <f>IF('LISTA DOS ITENS'!$P3654&gt;'LISTA DOS ITENS'!$R3654,'LISTA DOS ITENS'!$P3654,'LISTA DOS ITENS'!$R3654)</f>
        <v>458.28</v>
      </c>
      <c r="T3654" s="25">
        <v>14.236482343115686</v>
      </c>
      <c r="U3654" s="25">
        <f>'LISTA DOS ITENS'!$T3654*'LISTA DOS ITENS'!$M3654</f>
        <v>42.70944703</v>
      </c>
      <c r="V3654" s="56">
        <f t="array" ref="V3654">INDEX('RESUMO - LOTES E VMA'!$F$3:$F$181,MATCH('LISTA DOS ITENS'!$D3654,'RESUMO - LOTES E VMA'!$A$3:$A$181,0))</f>
        <v>195262.0068</v>
      </c>
      <c r="W3654" s="57">
        <f>'LISTA DOS ITENS'!$U3654/'LISTA DOS ITENS'!$V3654</f>
        <v>0.0002187289158</v>
      </c>
      <c r="X3654" s="53" t="s">
        <v>53</v>
      </c>
      <c r="Y3654" s="53" t="s">
        <v>290</v>
      </c>
      <c r="Z3654" s="58" t="str">
        <f>'LISTA DOS ITENS'!$F3654&amp;"-"&amp;'LISTA DOS ITENS'!$H3654&amp;"-"&amp;'LISTA DOS ITENS'!$J3654&amp;"-"&amp;'LISTA DOS ITENS'!$K3654&amp;"-"&amp;'LISTA DOS ITENS'!$I3654</f>
        <v>10002101-2101-0026-USADO-ED-1000-01.02</v>
      </c>
      <c r="AA3654" s="59" t="str">
        <f t="array" ref="AA3654">INDEX('RESUMO - LOTES E VMA'!$M$3:$M$181,MATCH('LISTA DOS ITENS'!$D3654,'RESUMO - LOTES E VMA'!$A$3:$A$181,0))</f>
        <v>Para Leilão</v>
      </c>
      <c r="AB3654" s="60">
        <f t="array" ref="AB3654">INDEX('RESUMO - LOTES E VMA'!$J$3:$J$181,MATCH('LISTA DOS ITENS'!$D3654,'RESUMO - LOTES E VMA'!$A$3:$A$181,0))</f>
        <v>0.1002282232</v>
      </c>
      <c r="AC3654" s="29" t="str">
        <f t="array" ref="AC3654">INDEX('RESUMO - LOTES E VMA'!$L$3:$L$181,MATCH('LISTA DOS ITENS'!$D3654,'RESUMO - LOTES E VMA'!$A$3:$A$181,0))</f>
        <v>1% do Valor de Comparação do VMA</v>
      </c>
      <c r="AD3654" s="53" t="str">
        <f>VLOOKUP(Tabela1[[#This Row],[Índice]],[1]Planilha1!$A:$A,1,0)</f>
        <v>#ERROR!</v>
      </c>
    </row>
    <row r="3655" ht="15.75" customHeight="1">
      <c r="A3655" s="52">
        <v>262736.0</v>
      </c>
      <c r="B3655" s="53" t="s">
        <v>70</v>
      </c>
      <c r="C3655" s="53" t="s">
        <v>71</v>
      </c>
      <c r="D3655" s="22">
        <v>207578.0</v>
      </c>
      <c r="E3655" s="53" t="s">
        <v>119</v>
      </c>
      <c r="F3655" s="54">
        <v>1.0002101E7</v>
      </c>
      <c r="G3655" s="53" t="s">
        <v>2328</v>
      </c>
      <c r="H3655" s="55">
        <v>2101.0</v>
      </c>
      <c r="I3655" s="55" t="s">
        <v>626</v>
      </c>
      <c r="J3655" s="55" t="s">
        <v>126</v>
      </c>
      <c r="K3655" s="53" t="s">
        <v>122</v>
      </c>
      <c r="L3655" s="53"/>
      <c r="M3655" s="53">
        <v>1.0</v>
      </c>
      <c r="N3655" s="53" t="s">
        <v>52</v>
      </c>
      <c r="O3655" s="25">
        <v>56.68</v>
      </c>
      <c r="P3655" s="25">
        <f>'LISTA DOS ITENS'!$O3655*'LISTA DOS ITENS'!$M3655</f>
        <v>56.68</v>
      </c>
      <c r="Q3655" s="25">
        <v>152.76</v>
      </c>
      <c r="R3655" s="25">
        <f>'LISTA DOS ITENS'!$Q3655*'LISTA DOS ITENS'!$M3655</f>
        <v>152.76</v>
      </c>
      <c r="S3655" s="56">
        <f>IF('LISTA DOS ITENS'!$P3655&gt;'LISTA DOS ITENS'!$R3655,'LISTA DOS ITENS'!$P3655,'LISTA DOS ITENS'!$R3655)</f>
        <v>152.76</v>
      </c>
      <c r="T3655" s="25">
        <v>14.236482343115686</v>
      </c>
      <c r="U3655" s="25">
        <f>'LISTA DOS ITENS'!$T3655*'LISTA DOS ITENS'!$M3655</f>
        <v>14.23648234</v>
      </c>
      <c r="V3655" s="56">
        <f t="array" ref="V3655">INDEX('RESUMO - LOTES E VMA'!$F$3:$F$181,MATCH('LISTA DOS ITENS'!$D3655,'RESUMO - LOTES E VMA'!$A$3:$A$181,0))</f>
        <v>195262.0068</v>
      </c>
      <c r="W3655" s="57">
        <f>'LISTA DOS ITENS'!$U3655/'LISTA DOS ITENS'!$V3655</f>
        <v>0.00007290963858</v>
      </c>
      <c r="X3655" s="53" t="s">
        <v>53</v>
      </c>
      <c r="Y3655" s="53" t="s">
        <v>290</v>
      </c>
      <c r="Z3655" s="58" t="str">
        <f>'LISTA DOS ITENS'!$F3655&amp;"-"&amp;'LISTA DOS ITENS'!$H3655&amp;"-"&amp;'LISTA DOS ITENS'!$J3655&amp;"-"&amp;'LISTA DOS ITENS'!$K3655&amp;"-"&amp;'LISTA DOS ITENS'!$I3655</f>
        <v>10002101-2101-0026-IMOB/IAMN-PV-3534-18-933-MRP</v>
      </c>
      <c r="AA3655" s="59" t="str">
        <f t="array" ref="AA3655">INDEX('RESUMO - LOTES E VMA'!$M$3:$M$181,MATCH('LISTA DOS ITENS'!$D3655,'RESUMO - LOTES E VMA'!$A$3:$A$181,0))</f>
        <v>Para Leilão</v>
      </c>
      <c r="AB3655" s="60">
        <f t="array" ref="AB3655">INDEX('RESUMO - LOTES E VMA'!$J$3:$J$181,MATCH('LISTA DOS ITENS'!$D3655,'RESUMO - LOTES E VMA'!$A$3:$A$181,0))</f>
        <v>0.1002282232</v>
      </c>
      <c r="AC3655" s="29" t="str">
        <f t="array" ref="AC3655">INDEX('RESUMO - LOTES E VMA'!$L$3:$L$181,MATCH('LISTA DOS ITENS'!$D3655,'RESUMO - LOTES E VMA'!$A$3:$A$181,0))</f>
        <v>1% do Valor de Comparação do VMA</v>
      </c>
      <c r="AD3655" s="53" t="str">
        <f>VLOOKUP(Tabela1[[#This Row],[Índice]],[1]Planilha1!$A:$A,1,0)</f>
        <v>#ERROR!</v>
      </c>
    </row>
    <row r="3656" ht="15.75" customHeight="1">
      <c r="A3656" s="52">
        <v>262737.0</v>
      </c>
      <c r="B3656" s="53" t="s">
        <v>70</v>
      </c>
      <c r="C3656" s="53" t="s">
        <v>71</v>
      </c>
      <c r="D3656" s="22">
        <v>207578.0</v>
      </c>
      <c r="E3656" s="53" t="s">
        <v>119</v>
      </c>
      <c r="F3656" s="54">
        <v>1.0002102E7</v>
      </c>
      <c r="G3656" s="53" t="s">
        <v>137</v>
      </c>
      <c r="H3656" s="55">
        <v>2101.0</v>
      </c>
      <c r="I3656" s="55"/>
      <c r="J3656" s="55" t="s">
        <v>126</v>
      </c>
      <c r="K3656" s="53" t="s">
        <v>160</v>
      </c>
      <c r="L3656" s="53"/>
      <c r="M3656" s="53">
        <v>4.0</v>
      </c>
      <c r="N3656" s="53" t="s">
        <v>52</v>
      </c>
      <c r="O3656" s="25">
        <v>265.2477777777778</v>
      </c>
      <c r="P3656" s="25">
        <f>'LISTA DOS ITENS'!$O3656*'LISTA DOS ITENS'!$M3656</f>
        <v>1060.991111</v>
      </c>
      <c r="Q3656" s="25">
        <v>1033.8</v>
      </c>
      <c r="R3656" s="25">
        <f>'LISTA DOS ITENS'!$Q3656*'LISTA DOS ITENS'!$M3656</f>
        <v>4135.2</v>
      </c>
      <c r="S3656" s="56">
        <f>IF('LISTA DOS ITENS'!$P3656&gt;'LISTA DOS ITENS'!$R3656,'LISTA DOS ITENS'!$P3656,'LISTA DOS ITENS'!$R3656)</f>
        <v>4135.2</v>
      </c>
      <c r="T3656" s="25">
        <v>132.4679592359615</v>
      </c>
      <c r="U3656" s="25">
        <f>'LISTA DOS ITENS'!$T3656*'LISTA DOS ITENS'!$M3656</f>
        <v>529.8718369</v>
      </c>
      <c r="V3656" s="56">
        <f t="array" ref="V3656">INDEX('RESUMO - LOTES E VMA'!$F$3:$F$181,MATCH('LISTA DOS ITENS'!$D3656,'RESUMO - LOTES E VMA'!$A$3:$A$181,0))</f>
        <v>195262.0068</v>
      </c>
      <c r="W3656" s="57">
        <f>'LISTA DOS ITENS'!$U3656/'LISTA DOS ITENS'!$V3656</f>
        <v>0.002713645351</v>
      </c>
      <c r="X3656" s="53" t="s">
        <v>53</v>
      </c>
      <c r="Y3656" s="53" t="s">
        <v>290</v>
      </c>
      <c r="Z3656" s="58" t="str">
        <f>'LISTA DOS ITENS'!$F3656&amp;"-"&amp;'LISTA DOS ITENS'!$H3656&amp;"-"&amp;'LISTA DOS ITENS'!$J3656&amp;"-"&amp;'LISTA DOS ITENS'!$K3656&amp;"-"&amp;'LISTA DOS ITENS'!$I3656</f>
        <v>10002102-2101-0026-CONS/IMP-</v>
      </c>
      <c r="AA3656" s="59" t="str">
        <f t="array" ref="AA3656">INDEX('RESUMO - LOTES E VMA'!$M$3:$M$181,MATCH('LISTA DOS ITENS'!$D3656,'RESUMO - LOTES E VMA'!$A$3:$A$181,0))</f>
        <v>Para Leilão</v>
      </c>
      <c r="AB3656" s="60">
        <f t="array" ref="AB3656">INDEX('RESUMO - LOTES E VMA'!$J$3:$J$181,MATCH('LISTA DOS ITENS'!$D3656,'RESUMO - LOTES E VMA'!$A$3:$A$181,0))</f>
        <v>0.1002282232</v>
      </c>
      <c r="AC3656" s="29" t="str">
        <f t="array" ref="AC3656">INDEX('RESUMO - LOTES E VMA'!$L$3:$L$181,MATCH('LISTA DOS ITENS'!$D3656,'RESUMO - LOTES E VMA'!$A$3:$A$181,0))</f>
        <v>1% do Valor de Comparação do VMA</v>
      </c>
      <c r="AD3656" s="53" t="str">
        <f>VLOOKUP(Tabela1[[#This Row],[Índice]],[1]Planilha1!$A:$A,1,0)</f>
        <v>#ERROR!</v>
      </c>
    </row>
    <row r="3657" ht="15.75" customHeight="1">
      <c r="A3657" s="52">
        <v>262738.0</v>
      </c>
      <c r="B3657" s="53" t="s">
        <v>70</v>
      </c>
      <c r="C3657" s="53" t="s">
        <v>71</v>
      </c>
      <c r="D3657" s="22">
        <v>207578.0</v>
      </c>
      <c r="E3657" s="53" t="s">
        <v>119</v>
      </c>
      <c r="F3657" s="54">
        <v>1.0002102E7</v>
      </c>
      <c r="G3657" s="53" t="s">
        <v>137</v>
      </c>
      <c r="H3657" s="55">
        <v>2101.0</v>
      </c>
      <c r="I3657" s="55"/>
      <c r="J3657" s="55" t="s">
        <v>126</v>
      </c>
      <c r="K3657" s="53" t="s">
        <v>73</v>
      </c>
      <c r="L3657" s="53"/>
      <c r="M3657" s="53">
        <v>1.0</v>
      </c>
      <c r="N3657" s="53" t="s">
        <v>52</v>
      </c>
      <c r="O3657" s="25">
        <v>964.71</v>
      </c>
      <c r="P3657" s="25">
        <f>'LISTA DOS ITENS'!$O3657*'LISTA DOS ITENS'!$M3657</f>
        <v>964.71</v>
      </c>
      <c r="Q3657" s="25">
        <v>1033.8</v>
      </c>
      <c r="R3657" s="25">
        <f>'LISTA DOS ITENS'!$Q3657*'LISTA DOS ITENS'!$M3657</f>
        <v>1033.8</v>
      </c>
      <c r="S3657" s="56">
        <f>IF('LISTA DOS ITENS'!$P3657&gt;'LISTA DOS ITENS'!$R3657,'LISTA DOS ITENS'!$P3657,'LISTA DOS ITENS'!$R3657)</f>
        <v>1033.8</v>
      </c>
      <c r="T3657" s="25">
        <v>132.4679592359615</v>
      </c>
      <c r="U3657" s="25">
        <f>'LISTA DOS ITENS'!$T3657*'LISTA DOS ITENS'!$M3657</f>
        <v>132.4679592</v>
      </c>
      <c r="V3657" s="56">
        <f t="array" ref="V3657">INDEX('RESUMO - LOTES E VMA'!$F$3:$F$181,MATCH('LISTA DOS ITENS'!$D3657,'RESUMO - LOTES E VMA'!$A$3:$A$181,0))</f>
        <v>195262.0068</v>
      </c>
      <c r="W3657" s="57">
        <f>'LISTA DOS ITENS'!$U3657/'LISTA DOS ITENS'!$V3657</f>
        <v>0.0006784113378</v>
      </c>
      <c r="X3657" s="53" t="s">
        <v>53</v>
      </c>
      <c r="Y3657" s="53" t="s">
        <v>290</v>
      </c>
      <c r="Z3657" s="58" t="str">
        <f>'LISTA DOS ITENS'!$F3657&amp;"-"&amp;'LISTA DOS ITENS'!$H3657&amp;"-"&amp;'LISTA DOS ITENS'!$J3657&amp;"-"&amp;'LISTA DOS ITENS'!$K3657&amp;"-"&amp;'LISTA DOS ITENS'!$I3657</f>
        <v>10002102-2101-0026-CONS/NAC-</v>
      </c>
      <c r="AA3657" s="59" t="str">
        <f t="array" ref="AA3657">INDEX('RESUMO - LOTES E VMA'!$M$3:$M$181,MATCH('LISTA DOS ITENS'!$D3657,'RESUMO - LOTES E VMA'!$A$3:$A$181,0))</f>
        <v>Para Leilão</v>
      </c>
      <c r="AB3657" s="60">
        <f t="array" ref="AB3657">INDEX('RESUMO - LOTES E VMA'!$J$3:$J$181,MATCH('LISTA DOS ITENS'!$D3657,'RESUMO - LOTES E VMA'!$A$3:$A$181,0))</f>
        <v>0.1002282232</v>
      </c>
      <c r="AC3657" s="29" t="str">
        <f t="array" ref="AC3657">INDEX('RESUMO - LOTES E VMA'!$L$3:$L$181,MATCH('LISTA DOS ITENS'!$D3657,'RESUMO - LOTES E VMA'!$A$3:$A$181,0))</f>
        <v>1% do Valor de Comparação do VMA</v>
      </c>
      <c r="AD3657" s="53" t="str">
        <f>VLOOKUP(Tabela1[[#This Row],[Índice]],[1]Planilha1!$A:$A,1,0)</f>
        <v>#ERROR!</v>
      </c>
    </row>
    <row r="3658" ht="15.75" customHeight="1">
      <c r="A3658" s="52">
        <v>262739.0</v>
      </c>
      <c r="B3658" s="53" t="s">
        <v>70</v>
      </c>
      <c r="C3658" s="53" t="s">
        <v>71</v>
      </c>
      <c r="D3658" s="22">
        <v>207578.0</v>
      </c>
      <c r="E3658" s="53" t="s">
        <v>119</v>
      </c>
      <c r="F3658" s="54">
        <v>1.0002102E7</v>
      </c>
      <c r="G3658" s="53" t="s">
        <v>137</v>
      </c>
      <c r="H3658" s="55">
        <v>2101.0</v>
      </c>
      <c r="I3658" s="55" t="s">
        <v>130</v>
      </c>
      <c r="J3658" s="55" t="s">
        <v>126</v>
      </c>
      <c r="K3658" s="53" t="s">
        <v>160</v>
      </c>
      <c r="L3658" s="53"/>
      <c r="M3658" s="53">
        <v>1.0</v>
      </c>
      <c r="N3658" s="53" t="s">
        <v>52</v>
      </c>
      <c r="O3658" s="25">
        <v>265.25</v>
      </c>
      <c r="P3658" s="25">
        <f>'LISTA DOS ITENS'!$O3658*'LISTA DOS ITENS'!$M3658</f>
        <v>265.25</v>
      </c>
      <c r="Q3658" s="25">
        <v>1033.8</v>
      </c>
      <c r="R3658" s="25">
        <f>'LISTA DOS ITENS'!$Q3658*'LISTA DOS ITENS'!$M3658</f>
        <v>1033.8</v>
      </c>
      <c r="S3658" s="56">
        <f>IF('LISTA DOS ITENS'!$P3658&gt;'LISTA DOS ITENS'!$R3658,'LISTA DOS ITENS'!$P3658,'LISTA DOS ITENS'!$R3658)</f>
        <v>1033.8</v>
      </c>
      <c r="T3658" s="25">
        <v>132.4679592359615</v>
      </c>
      <c r="U3658" s="25">
        <f>'LISTA DOS ITENS'!$T3658*'LISTA DOS ITENS'!$M3658</f>
        <v>132.4679592</v>
      </c>
      <c r="V3658" s="56">
        <f t="array" ref="V3658">INDEX('RESUMO - LOTES E VMA'!$F$3:$F$181,MATCH('LISTA DOS ITENS'!$D3658,'RESUMO - LOTES E VMA'!$A$3:$A$181,0))</f>
        <v>195262.0068</v>
      </c>
      <c r="W3658" s="57">
        <f>'LISTA DOS ITENS'!$U3658/'LISTA DOS ITENS'!$V3658</f>
        <v>0.0006784113378</v>
      </c>
      <c r="X3658" s="53" t="s">
        <v>53</v>
      </c>
      <c r="Y3658" s="53" t="s">
        <v>290</v>
      </c>
      <c r="Z3658" s="58" t="str">
        <f>'LISTA DOS ITENS'!$F3658&amp;"-"&amp;'LISTA DOS ITENS'!$H3658&amp;"-"&amp;'LISTA DOS ITENS'!$J3658&amp;"-"&amp;'LISTA DOS ITENS'!$K3658&amp;"-"&amp;'LISTA DOS ITENS'!$I3658</f>
        <v>10002102-2101-0026-CONS/IMP-ED-1000-01.02</v>
      </c>
      <c r="AA3658" s="59" t="str">
        <f t="array" ref="AA3658">INDEX('RESUMO - LOTES E VMA'!$M$3:$M$181,MATCH('LISTA DOS ITENS'!$D3658,'RESUMO - LOTES E VMA'!$A$3:$A$181,0))</f>
        <v>Para Leilão</v>
      </c>
      <c r="AB3658" s="60">
        <f t="array" ref="AB3658">INDEX('RESUMO - LOTES E VMA'!$J$3:$J$181,MATCH('LISTA DOS ITENS'!$D3658,'RESUMO - LOTES E VMA'!$A$3:$A$181,0))</f>
        <v>0.1002282232</v>
      </c>
      <c r="AC3658" s="29" t="str">
        <f t="array" ref="AC3658">INDEX('RESUMO - LOTES E VMA'!$L$3:$L$181,MATCH('LISTA DOS ITENS'!$D3658,'RESUMO - LOTES E VMA'!$A$3:$A$181,0))</f>
        <v>1% do Valor de Comparação do VMA</v>
      </c>
      <c r="AD3658" s="53" t="str">
        <f>VLOOKUP(Tabela1[[#This Row],[Índice]],[1]Planilha1!$A:$A,1,0)</f>
        <v>#ERROR!</v>
      </c>
    </row>
    <row r="3659" ht="15.75" customHeight="1">
      <c r="A3659" s="52">
        <v>262740.0</v>
      </c>
      <c r="B3659" s="53" t="s">
        <v>70</v>
      </c>
      <c r="C3659" s="53" t="s">
        <v>71</v>
      </c>
      <c r="D3659" s="22">
        <v>207578.0</v>
      </c>
      <c r="E3659" s="53" t="s">
        <v>119</v>
      </c>
      <c r="F3659" s="54">
        <v>1.0002102E7</v>
      </c>
      <c r="G3659" s="53" t="s">
        <v>137</v>
      </c>
      <c r="H3659" s="55">
        <v>2101.0</v>
      </c>
      <c r="I3659" s="55" t="s">
        <v>2256</v>
      </c>
      <c r="J3659" s="55" t="s">
        <v>126</v>
      </c>
      <c r="K3659" s="53" t="s">
        <v>73</v>
      </c>
      <c r="L3659" s="53"/>
      <c r="M3659" s="53">
        <v>2.0</v>
      </c>
      <c r="N3659" s="53" t="s">
        <v>52</v>
      </c>
      <c r="O3659" s="25">
        <v>964.51</v>
      </c>
      <c r="P3659" s="25">
        <f>'LISTA DOS ITENS'!$O3659*'LISTA DOS ITENS'!$M3659</f>
        <v>1929.02</v>
      </c>
      <c r="Q3659" s="25">
        <v>1033.8</v>
      </c>
      <c r="R3659" s="25">
        <f>'LISTA DOS ITENS'!$Q3659*'LISTA DOS ITENS'!$M3659</f>
        <v>2067.6</v>
      </c>
      <c r="S3659" s="56">
        <f>IF('LISTA DOS ITENS'!$P3659&gt;'LISTA DOS ITENS'!$R3659,'LISTA DOS ITENS'!$P3659,'LISTA DOS ITENS'!$R3659)</f>
        <v>2067.6</v>
      </c>
      <c r="T3659" s="25">
        <v>132.4679592359615</v>
      </c>
      <c r="U3659" s="25">
        <f>'LISTA DOS ITENS'!$T3659*'LISTA DOS ITENS'!$M3659</f>
        <v>264.9359185</v>
      </c>
      <c r="V3659" s="56">
        <f t="array" ref="V3659">INDEX('RESUMO - LOTES E VMA'!$F$3:$F$181,MATCH('LISTA DOS ITENS'!$D3659,'RESUMO - LOTES E VMA'!$A$3:$A$181,0))</f>
        <v>195262.0068</v>
      </c>
      <c r="W3659" s="57">
        <f>'LISTA DOS ITENS'!$U3659/'LISTA DOS ITENS'!$V3659</f>
        <v>0.001356822676</v>
      </c>
      <c r="X3659" s="53" t="s">
        <v>53</v>
      </c>
      <c r="Y3659" s="53" t="s">
        <v>290</v>
      </c>
      <c r="Z3659" s="58" t="str">
        <f>'LISTA DOS ITENS'!$F3659&amp;"-"&amp;'LISTA DOS ITENS'!$H3659&amp;"-"&amp;'LISTA DOS ITENS'!$J3659&amp;"-"&amp;'LISTA DOS ITENS'!$K3659&amp;"-"&amp;'LISTA DOS ITENS'!$I3659</f>
        <v>10002102-2101-0026-CONS/NAC-PP-3516-18-003-4</v>
      </c>
      <c r="AA3659" s="59" t="str">
        <f t="array" ref="AA3659">INDEX('RESUMO - LOTES E VMA'!$M$3:$M$181,MATCH('LISTA DOS ITENS'!$D3659,'RESUMO - LOTES E VMA'!$A$3:$A$181,0))</f>
        <v>Para Leilão</v>
      </c>
      <c r="AB3659" s="60">
        <f t="array" ref="AB3659">INDEX('RESUMO - LOTES E VMA'!$J$3:$J$181,MATCH('LISTA DOS ITENS'!$D3659,'RESUMO - LOTES E VMA'!$A$3:$A$181,0))</f>
        <v>0.1002282232</v>
      </c>
      <c r="AC3659" s="29" t="str">
        <f t="array" ref="AC3659">INDEX('RESUMO - LOTES E VMA'!$L$3:$L$181,MATCH('LISTA DOS ITENS'!$D3659,'RESUMO - LOTES E VMA'!$A$3:$A$181,0))</f>
        <v>1% do Valor de Comparação do VMA</v>
      </c>
      <c r="AD3659" s="53" t="str">
        <f>VLOOKUP(Tabela1[[#This Row],[Índice]],[1]Planilha1!$A:$A,1,0)</f>
        <v>#ERROR!</v>
      </c>
    </row>
    <row r="3660" ht="15.75" customHeight="1">
      <c r="A3660" s="52">
        <v>262741.0</v>
      </c>
      <c r="B3660" s="53" t="s">
        <v>70</v>
      </c>
      <c r="C3660" s="53" t="s">
        <v>71</v>
      </c>
      <c r="D3660" s="22">
        <v>207578.0</v>
      </c>
      <c r="E3660" s="53" t="s">
        <v>119</v>
      </c>
      <c r="F3660" s="54">
        <v>1.0002102E7</v>
      </c>
      <c r="G3660" s="53" t="s">
        <v>137</v>
      </c>
      <c r="H3660" s="55">
        <v>2101.0</v>
      </c>
      <c r="I3660" s="55" t="s">
        <v>587</v>
      </c>
      <c r="J3660" s="55" t="s">
        <v>126</v>
      </c>
      <c r="K3660" s="53" t="s">
        <v>73</v>
      </c>
      <c r="L3660" s="53"/>
      <c r="M3660" s="53">
        <v>3.0</v>
      </c>
      <c r="N3660" s="53" t="s">
        <v>52</v>
      </c>
      <c r="O3660" s="25">
        <v>963.07</v>
      </c>
      <c r="P3660" s="25">
        <f>'LISTA DOS ITENS'!$O3660*'LISTA DOS ITENS'!$M3660</f>
        <v>2889.21</v>
      </c>
      <c r="Q3660" s="25">
        <v>1033.8</v>
      </c>
      <c r="R3660" s="25">
        <f>'LISTA DOS ITENS'!$Q3660*'LISTA DOS ITENS'!$M3660</f>
        <v>3101.4</v>
      </c>
      <c r="S3660" s="56">
        <f>IF('LISTA DOS ITENS'!$P3660&gt;'LISTA DOS ITENS'!$R3660,'LISTA DOS ITENS'!$P3660,'LISTA DOS ITENS'!$R3660)</f>
        <v>3101.4</v>
      </c>
      <c r="T3660" s="25">
        <v>132.4679592359615</v>
      </c>
      <c r="U3660" s="25">
        <f>'LISTA DOS ITENS'!$T3660*'LISTA DOS ITENS'!$M3660</f>
        <v>397.4038777</v>
      </c>
      <c r="V3660" s="56">
        <f t="array" ref="V3660">INDEX('RESUMO - LOTES E VMA'!$F$3:$F$181,MATCH('LISTA DOS ITENS'!$D3660,'RESUMO - LOTES E VMA'!$A$3:$A$181,0))</f>
        <v>195262.0068</v>
      </c>
      <c r="W3660" s="57">
        <f>'LISTA DOS ITENS'!$U3660/'LISTA DOS ITENS'!$V3660</f>
        <v>0.002035234013</v>
      </c>
      <c r="X3660" s="53" t="s">
        <v>53</v>
      </c>
      <c r="Y3660" s="53" t="s">
        <v>290</v>
      </c>
      <c r="Z3660" s="58" t="str">
        <f>'LISTA DOS ITENS'!$F3660&amp;"-"&amp;'LISTA DOS ITENS'!$H3660&amp;"-"&amp;'LISTA DOS ITENS'!$J3660&amp;"-"&amp;'LISTA DOS ITENS'!$K3660&amp;"-"&amp;'LISTA DOS ITENS'!$I3660</f>
        <v>10002102-2101-0026-CONS/NAC-PV-3518-18-612-MRP</v>
      </c>
      <c r="AA3660" s="59" t="str">
        <f t="array" ref="AA3660">INDEX('RESUMO - LOTES E VMA'!$M$3:$M$181,MATCH('LISTA DOS ITENS'!$D3660,'RESUMO - LOTES E VMA'!$A$3:$A$181,0))</f>
        <v>Para Leilão</v>
      </c>
      <c r="AB3660" s="60">
        <f t="array" ref="AB3660">INDEX('RESUMO - LOTES E VMA'!$J$3:$J$181,MATCH('LISTA DOS ITENS'!$D3660,'RESUMO - LOTES E VMA'!$A$3:$A$181,0))</f>
        <v>0.1002282232</v>
      </c>
      <c r="AC3660" s="29" t="str">
        <f t="array" ref="AC3660">INDEX('RESUMO - LOTES E VMA'!$L$3:$L$181,MATCH('LISTA DOS ITENS'!$D3660,'RESUMO - LOTES E VMA'!$A$3:$A$181,0))</f>
        <v>1% do Valor de Comparação do VMA</v>
      </c>
      <c r="AD3660" s="53" t="str">
        <f>VLOOKUP(Tabela1[[#This Row],[Índice]],[1]Planilha1!$A:$A,1,0)</f>
        <v>#ERROR!</v>
      </c>
    </row>
    <row r="3661" ht="15.75" customHeight="1">
      <c r="A3661" s="52">
        <v>262742.0</v>
      </c>
      <c r="B3661" s="53" t="s">
        <v>70</v>
      </c>
      <c r="C3661" s="53" t="s">
        <v>71</v>
      </c>
      <c r="D3661" s="22">
        <v>207578.0</v>
      </c>
      <c r="E3661" s="53" t="s">
        <v>119</v>
      </c>
      <c r="F3661" s="54">
        <v>1.0002102E7</v>
      </c>
      <c r="G3661" s="53" t="s">
        <v>137</v>
      </c>
      <c r="H3661" s="55">
        <v>2101.0</v>
      </c>
      <c r="I3661" s="55" t="s">
        <v>130</v>
      </c>
      <c r="J3661" s="55" t="s">
        <v>126</v>
      </c>
      <c r="K3661" s="53" t="s">
        <v>125</v>
      </c>
      <c r="L3661" s="53"/>
      <c r="M3661" s="53">
        <v>1.0</v>
      </c>
      <c r="N3661" s="53" t="s">
        <v>52</v>
      </c>
      <c r="O3661" s="25">
        <v>416.89</v>
      </c>
      <c r="P3661" s="25">
        <f>'LISTA DOS ITENS'!$O3661*'LISTA DOS ITENS'!$M3661</f>
        <v>416.89</v>
      </c>
      <c r="Q3661" s="25">
        <v>964.71</v>
      </c>
      <c r="R3661" s="25">
        <f>'LISTA DOS ITENS'!$Q3661*'LISTA DOS ITENS'!$M3661</f>
        <v>964.71</v>
      </c>
      <c r="S3661" s="56">
        <f>IF('LISTA DOS ITENS'!$P3661&gt;'LISTA DOS ITENS'!$R3661,'LISTA DOS ITENS'!$P3661,'LISTA DOS ITENS'!$R3661)</f>
        <v>964.71</v>
      </c>
      <c r="T3661" s="25">
        <v>123.6149786752993</v>
      </c>
      <c r="U3661" s="25">
        <f>'LISTA DOS ITENS'!$T3661*'LISTA DOS ITENS'!$M3661</f>
        <v>123.6149787</v>
      </c>
      <c r="V3661" s="56">
        <f t="array" ref="V3661">INDEX('RESUMO - LOTES E VMA'!$F$3:$F$181,MATCH('LISTA DOS ITENS'!$D3661,'RESUMO - LOTES E VMA'!$A$3:$A$181,0))</f>
        <v>195262.0068</v>
      </c>
      <c r="W3661" s="57">
        <f>'LISTA DOS ITENS'!$U3661/'LISTA DOS ITENS'!$V3661</f>
        <v>0.000633072356</v>
      </c>
      <c r="X3661" s="53" t="s">
        <v>53</v>
      </c>
      <c r="Y3661" s="53" t="s">
        <v>290</v>
      </c>
      <c r="Z3661" s="58" t="str">
        <f>'LISTA DOS ITENS'!$F3661&amp;"-"&amp;'LISTA DOS ITENS'!$H3661&amp;"-"&amp;'LISTA DOS ITENS'!$J3661&amp;"-"&amp;'LISTA DOS ITENS'!$K3661&amp;"-"&amp;'LISTA DOS ITENS'!$I3661</f>
        <v>10002102-2101-0026-PAR/NAC-ED-1000-01.02</v>
      </c>
      <c r="AA3661" s="59" t="str">
        <f t="array" ref="AA3661">INDEX('RESUMO - LOTES E VMA'!$M$3:$M$181,MATCH('LISTA DOS ITENS'!$D3661,'RESUMO - LOTES E VMA'!$A$3:$A$181,0))</f>
        <v>Para Leilão</v>
      </c>
      <c r="AB3661" s="60">
        <f t="array" ref="AB3661">INDEX('RESUMO - LOTES E VMA'!$J$3:$J$181,MATCH('LISTA DOS ITENS'!$D3661,'RESUMO - LOTES E VMA'!$A$3:$A$181,0))</f>
        <v>0.1002282232</v>
      </c>
      <c r="AC3661" s="29" t="str">
        <f t="array" ref="AC3661">INDEX('RESUMO - LOTES E VMA'!$L$3:$L$181,MATCH('LISTA DOS ITENS'!$D3661,'RESUMO - LOTES E VMA'!$A$3:$A$181,0))</f>
        <v>1% do Valor de Comparação do VMA</v>
      </c>
      <c r="AD3661" s="53" t="str">
        <f>VLOOKUP(Tabela1[[#This Row],[Índice]],[1]Planilha1!$A:$A,1,0)</f>
        <v>#ERROR!</v>
      </c>
    </row>
    <row r="3662" ht="15.75" customHeight="1">
      <c r="A3662" s="52">
        <v>262743.0</v>
      </c>
      <c r="B3662" s="53" t="s">
        <v>70</v>
      </c>
      <c r="C3662" s="53" t="s">
        <v>71</v>
      </c>
      <c r="D3662" s="22">
        <v>207578.0</v>
      </c>
      <c r="E3662" s="53" t="s">
        <v>119</v>
      </c>
      <c r="F3662" s="54">
        <v>1.0002102E7</v>
      </c>
      <c r="G3662" s="53" t="s">
        <v>137</v>
      </c>
      <c r="H3662" s="55">
        <v>2101.0</v>
      </c>
      <c r="I3662" s="55" t="s">
        <v>1920</v>
      </c>
      <c r="J3662" s="55" t="s">
        <v>126</v>
      </c>
      <c r="K3662" s="53" t="s">
        <v>160</v>
      </c>
      <c r="L3662" s="53"/>
      <c r="M3662" s="53">
        <v>1.0</v>
      </c>
      <c r="N3662" s="53" t="s">
        <v>52</v>
      </c>
      <c r="O3662" s="25">
        <v>265.2475</v>
      </c>
      <c r="P3662" s="25">
        <f>'LISTA DOS ITENS'!$O3662*'LISTA DOS ITENS'!$M3662</f>
        <v>265.2475</v>
      </c>
      <c r="Q3662" s="25">
        <v>1033.8</v>
      </c>
      <c r="R3662" s="25">
        <f>'LISTA DOS ITENS'!$Q3662*'LISTA DOS ITENS'!$M3662</f>
        <v>1033.8</v>
      </c>
      <c r="S3662" s="56">
        <f>IF('LISTA DOS ITENS'!$P3662&gt;'LISTA DOS ITENS'!$R3662,'LISTA DOS ITENS'!$P3662,'LISTA DOS ITENS'!$R3662)</f>
        <v>1033.8</v>
      </c>
      <c r="T3662" s="25">
        <v>132.4679592359615</v>
      </c>
      <c r="U3662" s="25">
        <f>'LISTA DOS ITENS'!$T3662*'LISTA DOS ITENS'!$M3662</f>
        <v>132.4679592</v>
      </c>
      <c r="V3662" s="56">
        <f t="array" ref="V3662">INDEX('RESUMO - LOTES E VMA'!$F$3:$F$181,MATCH('LISTA DOS ITENS'!$D3662,'RESUMO - LOTES E VMA'!$A$3:$A$181,0))</f>
        <v>195262.0068</v>
      </c>
      <c r="W3662" s="57">
        <f>'LISTA DOS ITENS'!$U3662/'LISTA DOS ITENS'!$V3662</f>
        <v>0.0006784113378</v>
      </c>
      <c r="X3662" s="53" t="s">
        <v>53</v>
      </c>
      <c r="Y3662" s="53" t="s">
        <v>290</v>
      </c>
      <c r="Z3662" s="58" t="str">
        <f>'LISTA DOS ITENS'!$F3662&amp;"-"&amp;'LISTA DOS ITENS'!$H3662&amp;"-"&amp;'LISTA DOS ITENS'!$J3662&amp;"-"&amp;'LISTA DOS ITENS'!$K3662&amp;"-"&amp;'LISTA DOS ITENS'!$I3662</f>
        <v>10002102-2101-0026-CONS/IMP-OP-3514-19-202-MRP</v>
      </c>
      <c r="AA3662" s="59" t="str">
        <f t="array" ref="AA3662">INDEX('RESUMO - LOTES E VMA'!$M$3:$M$181,MATCH('LISTA DOS ITENS'!$D3662,'RESUMO - LOTES E VMA'!$A$3:$A$181,0))</f>
        <v>Para Leilão</v>
      </c>
      <c r="AB3662" s="60">
        <f t="array" ref="AB3662">INDEX('RESUMO - LOTES E VMA'!$J$3:$J$181,MATCH('LISTA DOS ITENS'!$D3662,'RESUMO - LOTES E VMA'!$A$3:$A$181,0))</f>
        <v>0.1002282232</v>
      </c>
      <c r="AC3662" s="29" t="str">
        <f t="array" ref="AC3662">INDEX('RESUMO - LOTES E VMA'!$L$3:$L$181,MATCH('LISTA DOS ITENS'!$D3662,'RESUMO - LOTES E VMA'!$A$3:$A$181,0))</f>
        <v>1% do Valor de Comparação do VMA</v>
      </c>
      <c r="AD3662" s="53" t="str">
        <f>VLOOKUP(Tabela1[[#This Row],[Índice]],[1]Planilha1!$A:$A,1,0)</f>
        <v>#ERROR!</v>
      </c>
    </row>
    <row r="3663" ht="15.75" customHeight="1">
      <c r="A3663" s="52">
        <v>262744.0</v>
      </c>
      <c r="B3663" s="53" t="s">
        <v>70</v>
      </c>
      <c r="C3663" s="53" t="s">
        <v>71</v>
      </c>
      <c r="D3663" s="22">
        <v>207578.0</v>
      </c>
      <c r="E3663" s="53" t="s">
        <v>119</v>
      </c>
      <c r="F3663" s="54">
        <v>1.0002107E7</v>
      </c>
      <c r="G3663" s="53" t="s">
        <v>2329</v>
      </c>
      <c r="H3663" s="55">
        <v>2101.0</v>
      </c>
      <c r="I3663" s="55" t="s">
        <v>81</v>
      </c>
      <c r="J3663" s="55" t="s">
        <v>126</v>
      </c>
      <c r="K3663" s="53" t="s">
        <v>73</v>
      </c>
      <c r="L3663" s="53"/>
      <c r="M3663" s="53">
        <v>4.0</v>
      </c>
      <c r="N3663" s="53" t="s">
        <v>52</v>
      </c>
      <c r="O3663" s="25">
        <v>756.705</v>
      </c>
      <c r="P3663" s="25">
        <f>'LISTA DOS ITENS'!$O3663*'LISTA DOS ITENS'!$M3663</f>
        <v>3026.82</v>
      </c>
      <c r="Q3663" s="25">
        <v>3902.25</v>
      </c>
      <c r="R3663" s="25">
        <f>'LISTA DOS ITENS'!$Q3663*'LISTA DOS ITENS'!$M3663</f>
        <v>15609</v>
      </c>
      <c r="S3663" s="56">
        <f>IF('LISTA DOS ITENS'!$P3663&gt;'LISTA DOS ITENS'!$R3663,'LISTA DOS ITENS'!$P3663,'LISTA DOS ITENS'!$R3663)</f>
        <v>15609</v>
      </c>
      <c r="T3663" s="25">
        <v>363.6705500355014</v>
      </c>
      <c r="U3663" s="25">
        <f>'LISTA DOS ITENS'!$T3663*'LISTA DOS ITENS'!$M3663</f>
        <v>1454.6822</v>
      </c>
      <c r="V3663" s="56">
        <f t="array" ref="V3663">INDEX('RESUMO - LOTES E VMA'!$F$3:$F$181,MATCH('LISTA DOS ITENS'!$D3663,'RESUMO - LOTES E VMA'!$A$3:$A$181,0))</f>
        <v>195262.0068</v>
      </c>
      <c r="W3663" s="57">
        <f>'LISTA DOS ITENS'!$U3663/'LISTA DOS ITENS'!$V3663</f>
        <v>0.007449898852</v>
      </c>
      <c r="X3663" s="53" t="s">
        <v>53</v>
      </c>
      <c r="Y3663" s="53" t="s">
        <v>290</v>
      </c>
      <c r="Z3663" s="58" t="str">
        <f>'LISTA DOS ITENS'!$F3663&amp;"-"&amp;'LISTA DOS ITENS'!$H3663&amp;"-"&amp;'LISTA DOS ITENS'!$J3663&amp;"-"&amp;'LISTA DOS ITENS'!$K3663&amp;"-"&amp;'LISTA DOS ITENS'!$I3663</f>
        <v>10002107-2101-0026-CONS/NAC-ED-1000-01.01</v>
      </c>
      <c r="AA3663" s="59" t="str">
        <f t="array" ref="AA3663">INDEX('RESUMO - LOTES E VMA'!$M$3:$M$181,MATCH('LISTA DOS ITENS'!$D3663,'RESUMO - LOTES E VMA'!$A$3:$A$181,0))</f>
        <v>Para Leilão</v>
      </c>
      <c r="AB3663" s="60">
        <f t="array" ref="AB3663">INDEX('RESUMO - LOTES E VMA'!$J$3:$J$181,MATCH('LISTA DOS ITENS'!$D3663,'RESUMO - LOTES E VMA'!$A$3:$A$181,0))</f>
        <v>0.1002282232</v>
      </c>
      <c r="AC3663" s="29" t="str">
        <f t="array" ref="AC3663">INDEX('RESUMO - LOTES E VMA'!$L$3:$L$181,MATCH('LISTA DOS ITENS'!$D3663,'RESUMO - LOTES E VMA'!$A$3:$A$181,0))</f>
        <v>1% do Valor de Comparação do VMA</v>
      </c>
      <c r="AD3663" s="53" t="str">
        <f>VLOOKUP(Tabela1[[#This Row],[Índice]],[1]Planilha1!$A:$A,1,0)</f>
        <v>#ERROR!</v>
      </c>
    </row>
    <row r="3664" ht="15.75" customHeight="1">
      <c r="A3664" s="52">
        <v>262745.0</v>
      </c>
      <c r="B3664" s="53" t="s">
        <v>70</v>
      </c>
      <c r="C3664" s="53" t="s">
        <v>71</v>
      </c>
      <c r="D3664" s="22">
        <v>207578.0</v>
      </c>
      <c r="E3664" s="53" t="s">
        <v>119</v>
      </c>
      <c r="F3664" s="54">
        <v>1.0002114E7</v>
      </c>
      <c r="G3664" s="53" t="s">
        <v>2330</v>
      </c>
      <c r="H3664" s="55">
        <v>2101.0</v>
      </c>
      <c r="I3664" s="55" t="s">
        <v>584</v>
      </c>
      <c r="J3664" s="55" t="s">
        <v>126</v>
      </c>
      <c r="K3664" s="53" t="s">
        <v>117</v>
      </c>
      <c r="L3664" s="53"/>
      <c r="M3664" s="53">
        <v>3.0</v>
      </c>
      <c r="N3664" s="53" t="s">
        <v>52</v>
      </c>
      <c r="O3664" s="25">
        <v>2217.6833333333334</v>
      </c>
      <c r="P3664" s="25">
        <f>'LISTA DOS ITENS'!$O3664*'LISTA DOS ITENS'!$M3664</f>
        <v>6653.05</v>
      </c>
      <c r="Q3664" s="25">
        <v>1928.86</v>
      </c>
      <c r="R3664" s="25">
        <f>'LISTA DOS ITENS'!$Q3664*'LISTA DOS ITENS'!$M3664</f>
        <v>5786.58</v>
      </c>
      <c r="S3664" s="56">
        <f>IF('LISTA DOS ITENS'!$P3664&gt;'LISTA DOS ITENS'!$R3664,'LISTA DOS ITENS'!$P3664,'LISTA DOS ITENS'!$R3664)</f>
        <v>6653.05</v>
      </c>
      <c r="T3664" s="25">
        <v>179.76028628137027</v>
      </c>
      <c r="U3664" s="25">
        <f>'LISTA DOS ITENS'!$T3664*'LISTA DOS ITENS'!$M3664</f>
        <v>539.2808588</v>
      </c>
      <c r="V3664" s="56">
        <f t="array" ref="V3664">INDEX('RESUMO - LOTES E VMA'!$F$3:$F$181,MATCH('LISTA DOS ITENS'!$D3664,'RESUMO - LOTES E VMA'!$A$3:$A$181,0))</f>
        <v>195262.0068</v>
      </c>
      <c r="W3664" s="57">
        <f>'LISTA DOS ITENS'!$U3664/'LISTA DOS ITENS'!$V3664</f>
        <v>0.002761832001</v>
      </c>
      <c r="X3664" s="53" t="s">
        <v>53</v>
      </c>
      <c r="Y3664" s="53" t="s">
        <v>290</v>
      </c>
      <c r="Z3664" s="58" t="str">
        <f>'LISTA DOS ITENS'!$F3664&amp;"-"&amp;'LISTA DOS ITENS'!$H3664&amp;"-"&amp;'LISTA DOS ITENS'!$J3664&amp;"-"&amp;'LISTA DOS ITENS'!$K3664&amp;"-"&amp;'LISTA DOS ITENS'!$I3664</f>
        <v>10002114-2101-0026-CONS/IAMN-PV-3534-20-733-MRP</v>
      </c>
      <c r="AA3664" s="59" t="str">
        <f t="array" ref="AA3664">INDEX('RESUMO - LOTES E VMA'!$M$3:$M$181,MATCH('LISTA DOS ITENS'!$D3664,'RESUMO - LOTES E VMA'!$A$3:$A$181,0))</f>
        <v>Para Leilão</v>
      </c>
      <c r="AB3664" s="60">
        <f t="array" ref="AB3664">INDEX('RESUMO - LOTES E VMA'!$J$3:$J$181,MATCH('LISTA DOS ITENS'!$D3664,'RESUMO - LOTES E VMA'!$A$3:$A$181,0))</f>
        <v>0.1002282232</v>
      </c>
      <c r="AC3664" s="29" t="str">
        <f t="array" ref="AC3664">INDEX('RESUMO - LOTES E VMA'!$L$3:$L$181,MATCH('LISTA DOS ITENS'!$D3664,'RESUMO - LOTES E VMA'!$A$3:$A$181,0))</f>
        <v>1% do Valor de Comparação do VMA</v>
      </c>
      <c r="AD3664" s="53" t="str">
        <f>VLOOKUP(Tabela1[[#This Row],[Índice]],[1]Planilha1!$A:$A,1,0)</f>
        <v>#ERROR!</v>
      </c>
    </row>
    <row r="3665" ht="15.75" customHeight="1">
      <c r="A3665" s="52">
        <v>262746.0</v>
      </c>
      <c r="B3665" s="53" t="s">
        <v>70</v>
      </c>
      <c r="C3665" s="53" t="s">
        <v>71</v>
      </c>
      <c r="D3665" s="22">
        <v>207578.0</v>
      </c>
      <c r="E3665" s="53" t="s">
        <v>119</v>
      </c>
      <c r="F3665" s="54">
        <v>1.0002114E7</v>
      </c>
      <c r="G3665" s="53" t="s">
        <v>2330</v>
      </c>
      <c r="H3665" s="55">
        <v>2101.0</v>
      </c>
      <c r="I3665" s="55" t="s">
        <v>2331</v>
      </c>
      <c r="J3665" s="55" t="s">
        <v>126</v>
      </c>
      <c r="K3665" s="53" t="s">
        <v>73</v>
      </c>
      <c r="L3665" s="53"/>
      <c r="M3665" s="53">
        <v>2.0</v>
      </c>
      <c r="N3665" s="53" t="s">
        <v>52</v>
      </c>
      <c r="O3665" s="25">
        <v>1922.94</v>
      </c>
      <c r="P3665" s="25">
        <f>'LISTA DOS ITENS'!$O3665*'LISTA DOS ITENS'!$M3665</f>
        <v>3845.88</v>
      </c>
      <c r="Q3665" s="25">
        <v>1928.86</v>
      </c>
      <c r="R3665" s="25">
        <f>'LISTA DOS ITENS'!$Q3665*'LISTA DOS ITENS'!$M3665</f>
        <v>3857.72</v>
      </c>
      <c r="S3665" s="56">
        <f>IF('LISTA DOS ITENS'!$P3665&gt;'LISTA DOS ITENS'!$R3665,'LISTA DOS ITENS'!$P3665,'LISTA DOS ITENS'!$R3665)</f>
        <v>3857.72</v>
      </c>
      <c r="T3665" s="25">
        <v>179.76028628137027</v>
      </c>
      <c r="U3665" s="25">
        <f>'LISTA DOS ITENS'!$T3665*'LISTA DOS ITENS'!$M3665</f>
        <v>359.5205726</v>
      </c>
      <c r="V3665" s="56">
        <f t="array" ref="V3665">INDEX('RESUMO - LOTES E VMA'!$F$3:$F$181,MATCH('LISTA DOS ITENS'!$D3665,'RESUMO - LOTES E VMA'!$A$3:$A$181,0))</f>
        <v>195262.0068</v>
      </c>
      <c r="W3665" s="57">
        <f>'LISTA DOS ITENS'!$U3665/'LISTA DOS ITENS'!$V3665</f>
        <v>0.001841221334</v>
      </c>
      <c r="X3665" s="53" t="s">
        <v>53</v>
      </c>
      <c r="Y3665" s="53" t="s">
        <v>290</v>
      </c>
      <c r="Z3665" s="58" t="str">
        <f>'LISTA DOS ITENS'!$F3665&amp;"-"&amp;'LISTA DOS ITENS'!$H3665&amp;"-"&amp;'LISTA DOS ITENS'!$J3665&amp;"-"&amp;'LISTA DOS ITENS'!$K3665&amp;"-"&amp;'LISTA DOS ITENS'!$I3665</f>
        <v>10002114-2101-0026-CONS/NAC-PV-3534-18-935-MRP</v>
      </c>
      <c r="AA3665" s="59" t="str">
        <f t="array" ref="AA3665">INDEX('RESUMO - LOTES E VMA'!$M$3:$M$181,MATCH('LISTA DOS ITENS'!$D3665,'RESUMO - LOTES E VMA'!$A$3:$A$181,0))</f>
        <v>Para Leilão</v>
      </c>
      <c r="AB3665" s="60">
        <f t="array" ref="AB3665">INDEX('RESUMO - LOTES E VMA'!$J$3:$J$181,MATCH('LISTA DOS ITENS'!$D3665,'RESUMO - LOTES E VMA'!$A$3:$A$181,0))</f>
        <v>0.1002282232</v>
      </c>
      <c r="AC3665" s="29" t="str">
        <f t="array" ref="AC3665">INDEX('RESUMO - LOTES E VMA'!$L$3:$L$181,MATCH('LISTA DOS ITENS'!$D3665,'RESUMO - LOTES E VMA'!$A$3:$A$181,0))</f>
        <v>1% do Valor de Comparação do VMA</v>
      </c>
      <c r="AD3665" s="53" t="str">
        <f>VLOOKUP(Tabela1[[#This Row],[Índice]],[1]Planilha1!$A:$A,1,0)</f>
        <v>#ERROR!</v>
      </c>
    </row>
    <row r="3666" ht="15.75" customHeight="1">
      <c r="A3666" s="52">
        <v>262747.0</v>
      </c>
      <c r="B3666" s="53" t="s">
        <v>70</v>
      </c>
      <c r="C3666" s="53" t="s">
        <v>71</v>
      </c>
      <c r="D3666" s="22">
        <v>207578.0</v>
      </c>
      <c r="E3666" s="53" t="s">
        <v>119</v>
      </c>
      <c r="F3666" s="54">
        <v>1.0002114E7</v>
      </c>
      <c r="G3666" s="53" t="s">
        <v>2330</v>
      </c>
      <c r="H3666" s="55">
        <v>2101.0</v>
      </c>
      <c r="I3666" s="55" t="s">
        <v>618</v>
      </c>
      <c r="J3666" s="55" t="s">
        <v>126</v>
      </c>
      <c r="K3666" s="53" t="s">
        <v>73</v>
      </c>
      <c r="L3666" s="53"/>
      <c r="M3666" s="53">
        <v>1.0</v>
      </c>
      <c r="N3666" s="53" t="s">
        <v>52</v>
      </c>
      <c r="O3666" s="25">
        <v>1906.825</v>
      </c>
      <c r="P3666" s="25">
        <f>'LISTA DOS ITENS'!$O3666*'LISTA DOS ITENS'!$M3666</f>
        <v>1906.825</v>
      </c>
      <c r="Q3666" s="25">
        <v>1928.86</v>
      </c>
      <c r="R3666" s="25">
        <f>'LISTA DOS ITENS'!$Q3666*'LISTA DOS ITENS'!$M3666</f>
        <v>1928.86</v>
      </c>
      <c r="S3666" s="56">
        <f>IF('LISTA DOS ITENS'!$P3666&gt;'LISTA DOS ITENS'!$R3666,'LISTA DOS ITENS'!$P3666,'LISTA DOS ITENS'!$R3666)</f>
        <v>1928.86</v>
      </c>
      <c r="T3666" s="25">
        <v>179.76028628137027</v>
      </c>
      <c r="U3666" s="25">
        <f>'LISTA DOS ITENS'!$T3666*'LISTA DOS ITENS'!$M3666</f>
        <v>179.7602863</v>
      </c>
      <c r="V3666" s="56">
        <f t="array" ref="V3666">INDEX('RESUMO - LOTES E VMA'!$F$3:$F$181,MATCH('LISTA DOS ITENS'!$D3666,'RESUMO - LOTES E VMA'!$A$3:$A$181,0))</f>
        <v>195262.0068</v>
      </c>
      <c r="W3666" s="57">
        <f>'LISTA DOS ITENS'!$U3666/'LISTA DOS ITENS'!$V3666</f>
        <v>0.0009206106669</v>
      </c>
      <c r="X3666" s="53" t="s">
        <v>53</v>
      </c>
      <c r="Y3666" s="53" t="s">
        <v>290</v>
      </c>
      <c r="Z3666" s="58" t="str">
        <f>'LISTA DOS ITENS'!$F3666&amp;"-"&amp;'LISTA DOS ITENS'!$H3666&amp;"-"&amp;'LISTA DOS ITENS'!$J3666&amp;"-"&amp;'LISTA DOS ITENS'!$K3666&amp;"-"&amp;'LISTA DOS ITENS'!$I3666</f>
        <v>10002114-2101-0026-CONS/NAC-PV-3534-18-947-MRP</v>
      </c>
      <c r="AA3666" s="59" t="str">
        <f t="array" ref="AA3666">INDEX('RESUMO - LOTES E VMA'!$M$3:$M$181,MATCH('LISTA DOS ITENS'!$D3666,'RESUMO - LOTES E VMA'!$A$3:$A$181,0))</f>
        <v>Para Leilão</v>
      </c>
      <c r="AB3666" s="60">
        <f t="array" ref="AB3666">INDEX('RESUMO - LOTES E VMA'!$J$3:$J$181,MATCH('LISTA DOS ITENS'!$D3666,'RESUMO - LOTES E VMA'!$A$3:$A$181,0))</f>
        <v>0.1002282232</v>
      </c>
      <c r="AC3666" s="29" t="str">
        <f t="array" ref="AC3666">INDEX('RESUMO - LOTES E VMA'!$L$3:$L$181,MATCH('LISTA DOS ITENS'!$D3666,'RESUMO - LOTES E VMA'!$A$3:$A$181,0))</f>
        <v>1% do Valor de Comparação do VMA</v>
      </c>
      <c r="AD3666" s="53" t="str">
        <f>VLOOKUP(Tabela1[[#This Row],[Índice]],[1]Planilha1!$A:$A,1,0)</f>
        <v>#ERROR!</v>
      </c>
    </row>
    <row r="3667" ht="15.75" customHeight="1">
      <c r="A3667" s="52">
        <v>262748.0</v>
      </c>
      <c r="B3667" s="53" t="s">
        <v>70</v>
      </c>
      <c r="C3667" s="53" t="s">
        <v>71</v>
      </c>
      <c r="D3667" s="22">
        <v>207578.0</v>
      </c>
      <c r="E3667" s="53" t="s">
        <v>119</v>
      </c>
      <c r="F3667" s="54">
        <v>1.0002118E7</v>
      </c>
      <c r="G3667" s="53" t="s">
        <v>2332</v>
      </c>
      <c r="H3667" s="55">
        <v>2101.0</v>
      </c>
      <c r="I3667" s="55"/>
      <c r="J3667" s="55" t="s">
        <v>126</v>
      </c>
      <c r="K3667" s="53" t="s">
        <v>80</v>
      </c>
      <c r="L3667" s="53"/>
      <c r="M3667" s="53">
        <v>1.0</v>
      </c>
      <c r="N3667" s="53" t="s">
        <v>52</v>
      </c>
      <c r="O3667" s="25">
        <v>1480.09</v>
      </c>
      <c r="P3667" s="25">
        <f>'LISTA DOS ITENS'!$O3667*'LISTA DOS ITENS'!$M3667</f>
        <v>1480.09</v>
      </c>
      <c r="Q3667" s="25">
        <v>1480.09</v>
      </c>
      <c r="R3667" s="25">
        <f>'LISTA DOS ITENS'!$Q3667*'LISTA DOS ITENS'!$M3667</f>
        <v>1480.09</v>
      </c>
      <c r="S3667" s="56">
        <f>IF('LISTA DOS ITENS'!$P3667&gt;'LISTA DOS ITENS'!$R3667,'LISTA DOS ITENS'!$P3667,'LISTA DOS ITENS'!$R3667)</f>
        <v>1480.09</v>
      </c>
      <c r="T3667" s="25">
        <v>137.93712458249604</v>
      </c>
      <c r="U3667" s="25">
        <f>'LISTA DOS ITENS'!$T3667*'LISTA DOS ITENS'!$M3667</f>
        <v>137.9371246</v>
      </c>
      <c r="V3667" s="56">
        <f t="array" ref="V3667">INDEX('RESUMO - LOTES E VMA'!$F$3:$F$181,MATCH('LISTA DOS ITENS'!$D3667,'RESUMO - LOTES E VMA'!$A$3:$A$181,0))</f>
        <v>195262.0068</v>
      </c>
      <c r="W3667" s="57">
        <f>'LISTA DOS ITENS'!$U3667/'LISTA DOS ITENS'!$V3667</f>
        <v>0.0007064207055</v>
      </c>
      <c r="X3667" s="53" t="s">
        <v>53</v>
      </c>
      <c r="Y3667" s="53" t="s">
        <v>290</v>
      </c>
      <c r="Z3667" s="58" t="str">
        <f>'LISTA DOS ITENS'!$F3667&amp;"-"&amp;'LISTA DOS ITENS'!$H3667&amp;"-"&amp;'LISTA DOS ITENS'!$J3667&amp;"-"&amp;'LISTA DOS ITENS'!$K3667&amp;"-"&amp;'LISTA DOS ITENS'!$I3667</f>
        <v>10002118-2101-0026-IMOB/NAC-</v>
      </c>
      <c r="AA3667" s="59" t="str">
        <f t="array" ref="AA3667">INDEX('RESUMO - LOTES E VMA'!$M$3:$M$181,MATCH('LISTA DOS ITENS'!$D3667,'RESUMO - LOTES E VMA'!$A$3:$A$181,0))</f>
        <v>Para Leilão</v>
      </c>
      <c r="AB3667" s="60">
        <f t="array" ref="AB3667">INDEX('RESUMO - LOTES E VMA'!$J$3:$J$181,MATCH('LISTA DOS ITENS'!$D3667,'RESUMO - LOTES E VMA'!$A$3:$A$181,0))</f>
        <v>0.1002282232</v>
      </c>
      <c r="AC3667" s="29" t="str">
        <f t="array" ref="AC3667">INDEX('RESUMO - LOTES E VMA'!$L$3:$L$181,MATCH('LISTA DOS ITENS'!$D3667,'RESUMO - LOTES E VMA'!$A$3:$A$181,0))</f>
        <v>1% do Valor de Comparação do VMA</v>
      </c>
      <c r="AD3667" s="53" t="str">
        <f>VLOOKUP(Tabela1[[#This Row],[Índice]],[1]Planilha1!$A:$A,1,0)</f>
        <v>#ERROR!</v>
      </c>
    </row>
    <row r="3668" ht="15.75" customHeight="1">
      <c r="A3668" s="52">
        <v>262749.0</v>
      </c>
      <c r="B3668" s="53" t="s">
        <v>70</v>
      </c>
      <c r="C3668" s="53" t="s">
        <v>71</v>
      </c>
      <c r="D3668" s="22">
        <v>207578.0</v>
      </c>
      <c r="E3668" s="53" t="s">
        <v>119</v>
      </c>
      <c r="F3668" s="54">
        <v>1.0002119E7</v>
      </c>
      <c r="G3668" s="53" t="s">
        <v>2333</v>
      </c>
      <c r="H3668" s="55">
        <v>2101.0</v>
      </c>
      <c r="I3668" s="55"/>
      <c r="J3668" s="55" t="s">
        <v>126</v>
      </c>
      <c r="K3668" s="53" t="s">
        <v>80</v>
      </c>
      <c r="L3668" s="53"/>
      <c r="M3668" s="53">
        <v>4.0</v>
      </c>
      <c r="N3668" s="53" t="s">
        <v>52</v>
      </c>
      <c r="O3668" s="25">
        <v>1818.94</v>
      </c>
      <c r="P3668" s="25">
        <f>'LISTA DOS ITENS'!$O3668*'LISTA DOS ITENS'!$M3668</f>
        <v>7275.76</v>
      </c>
      <c r="Q3668" s="25">
        <v>1818.94</v>
      </c>
      <c r="R3668" s="25">
        <f>'LISTA DOS ITENS'!$Q3668*'LISTA DOS ITENS'!$M3668</f>
        <v>7275.76</v>
      </c>
      <c r="S3668" s="56">
        <f>IF('LISTA DOS ITENS'!$P3668&gt;'LISTA DOS ITENS'!$R3668,'LISTA DOS ITENS'!$P3668,'LISTA DOS ITENS'!$R3668)</f>
        <v>7275.76</v>
      </c>
      <c r="T3668" s="25">
        <v>169.51628170454862</v>
      </c>
      <c r="U3668" s="25">
        <f>'LISTA DOS ITENS'!$T3668*'LISTA DOS ITENS'!$M3668</f>
        <v>678.0651268</v>
      </c>
      <c r="V3668" s="56">
        <f t="array" ref="V3668">INDEX('RESUMO - LOTES E VMA'!$F$3:$F$181,MATCH('LISTA DOS ITENS'!$D3668,'RESUMO - LOTES E VMA'!$A$3:$A$181,0))</f>
        <v>195262.0068</v>
      </c>
      <c r="W3668" s="57">
        <f>'LISTA DOS ITENS'!$U3668/'LISTA DOS ITENS'!$V3668</f>
        <v>0.003472591202</v>
      </c>
      <c r="X3668" s="53" t="s">
        <v>53</v>
      </c>
      <c r="Y3668" s="53" t="s">
        <v>290</v>
      </c>
      <c r="Z3668" s="58" t="str">
        <f>'LISTA DOS ITENS'!$F3668&amp;"-"&amp;'LISTA DOS ITENS'!$H3668&amp;"-"&amp;'LISTA DOS ITENS'!$J3668&amp;"-"&amp;'LISTA DOS ITENS'!$K3668&amp;"-"&amp;'LISTA DOS ITENS'!$I3668</f>
        <v>10002119-2101-0026-IMOB/NAC-</v>
      </c>
      <c r="AA3668" s="59" t="str">
        <f t="array" ref="AA3668">INDEX('RESUMO - LOTES E VMA'!$M$3:$M$181,MATCH('LISTA DOS ITENS'!$D3668,'RESUMO - LOTES E VMA'!$A$3:$A$181,0))</f>
        <v>Para Leilão</v>
      </c>
      <c r="AB3668" s="60">
        <f t="array" ref="AB3668">INDEX('RESUMO - LOTES E VMA'!$J$3:$J$181,MATCH('LISTA DOS ITENS'!$D3668,'RESUMO - LOTES E VMA'!$A$3:$A$181,0))</f>
        <v>0.1002282232</v>
      </c>
      <c r="AC3668" s="29" t="str">
        <f t="array" ref="AC3668">INDEX('RESUMO - LOTES E VMA'!$L$3:$L$181,MATCH('LISTA DOS ITENS'!$D3668,'RESUMO - LOTES E VMA'!$A$3:$A$181,0))</f>
        <v>1% do Valor de Comparação do VMA</v>
      </c>
      <c r="AD3668" s="53" t="str">
        <f>VLOOKUP(Tabela1[[#This Row],[Índice]],[1]Planilha1!$A:$A,1,0)</f>
        <v>#ERROR!</v>
      </c>
    </row>
    <row r="3669" ht="15.75" customHeight="1">
      <c r="A3669" s="52">
        <v>262750.0</v>
      </c>
      <c r="B3669" s="53" t="s">
        <v>70</v>
      </c>
      <c r="C3669" s="53" t="s">
        <v>71</v>
      </c>
      <c r="D3669" s="22">
        <v>207578.0</v>
      </c>
      <c r="E3669" s="53" t="s">
        <v>119</v>
      </c>
      <c r="F3669" s="54">
        <v>1.0002119E7</v>
      </c>
      <c r="G3669" s="53" t="s">
        <v>2333</v>
      </c>
      <c r="H3669" s="55">
        <v>2101.0</v>
      </c>
      <c r="I3669" s="55" t="s">
        <v>2334</v>
      </c>
      <c r="J3669" s="55" t="s">
        <v>126</v>
      </c>
      <c r="K3669" s="53" t="s">
        <v>80</v>
      </c>
      <c r="L3669" s="53"/>
      <c r="M3669" s="53">
        <v>1.0</v>
      </c>
      <c r="N3669" s="53" t="s">
        <v>52</v>
      </c>
      <c r="O3669" s="25">
        <v>2051.47</v>
      </c>
      <c r="P3669" s="25">
        <f>'LISTA DOS ITENS'!$O3669*'LISTA DOS ITENS'!$M3669</f>
        <v>2051.47</v>
      </c>
      <c r="Q3669" s="25">
        <v>1818.94</v>
      </c>
      <c r="R3669" s="25">
        <f>'LISTA DOS ITENS'!$Q3669*'LISTA DOS ITENS'!$M3669</f>
        <v>1818.94</v>
      </c>
      <c r="S3669" s="56">
        <f>IF('LISTA DOS ITENS'!$P3669&gt;'LISTA DOS ITENS'!$R3669,'LISTA DOS ITENS'!$P3669,'LISTA DOS ITENS'!$R3669)</f>
        <v>2051.47</v>
      </c>
      <c r="T3669" s="25">
        <v>169.51628170454862</v>
      </c>
      <c r="U3669" s="25">
        <f>'LISTA DOS ITENS'!$T3669*'LISTA DOS ITENS'!$M3669</f>
        <v>169.5162817</v>
      </c>
      <c r="V3669" s="56">
        <f t="array" ref="V3669">INDEX('RESUMO - LOTES E VMA'!$F$3:$F$181,MATCH('LISTA DOS ITENS'!$D3669,'RESUMO - LOTES E VMA'!$A$3:$A$181,0))</f>
        <v>195262.0068</v>
      </c>
      <c r="W3669" s="57">
        <f>'LISTA DOS ITENS'!$U3669/'LISTA DOS ITENS'!$V3669</f>
        <v>0.0008681478005</v>
      </c>
      <c r="X3669" s="53" t="s">
        <v>53</v>
      </c>
      <c r="Y3669" s="53" t="s">
        <v>290</v>
      </c>
      <c r="Z3669" s="58" t="str">
        <f>'LISTA DOS ITENS'!$F3669&amp;"-"&amp;'LISTA DOS ITENS'!$H3669&amp;"-"&amp;'LISTA DOS ITENS'!$J3669&amp;"-"&amp;'LISTA DOS ITENS'!$K3669&amp;"-"&amp;'LISTA DOS ITENS'!$I3669</f>
        <v>10002119-2101-0026-IMOB/NAC-IN-3214-09-019-MRP</v>
      </c>
      <c r="AA3669" s="59" t="str">
        <f t="array" ref="AA3669">INDEX('RESUMO - LOTES E VMA'!$M$3:$M$181,MATCH('LISTA DOS ITENS'!$D3669,'RESUMO - LOTES E VMA'!$A$3:$A$181,0))</f>
        <v>Para Leilão</v>
      </c>
      <c r="AB3669" s="60">
        <f t="array" ref="AB3669">INDEX('RESUMO - LOTES E VMA'!$J$3:$J$181,MATCH('LISTA DOS ITENS'!$D3669,'RESUMO - LOTES E VMA'!$A$3:$A$181,0))</f>
        <v>0.1002282232</v>
      </c>
      <c r="AC3669" s="29" t="str">
        <f t="array" ref="AC3669">INDEX('RESUMO - LOTES E VMA'!$L$3:$L$181,MATCH('LISTA DOS ITENS'!$D3669,'RESUMO - LOTES E VMA'!$A$3:$A$181,0))</f>
        <v>1% do Valor de Comparação do VMA</v>
      </c>
      <c r="AD3669" s="53" t="str">
        <f>VLOOKUP(Tabela1[[#This Row],[Índice]],[1]Planilha1!$A:$A,1,0)</f>
        <v>#ERROR!</v>
      </c>
    </row>
    <row r="3670" ht="15.75" customHeight="1">
      <c r="A3670" s="52">
        <v>262751.0</v>
      </c>
      <c r="B3670" s="53" t="s">
        <v>70</v>
      </c>
      <c r="C3670" s="53" t="s">
        <v>71</v>
      </c>
      <c r="D3670" s="22">
        <v>207578.0</v>
      </c>
      <c r="E3670" s="53" t="s">
        <v>119</v>
      </c>
      <c r="F3670" s="54">
        <v>1.0002127E7</v>
      </c>
      <c r="G3670" s="53" t="s">
        <v>2335</v>
      </c>
      <c r="H3670" s="55">
        <v>2101.0</v>
      </c>
      <c r="I3670" s="55" t="s">
        <v>2336</v>
      </c>
      <c r="J3670" s="55" t="s">
        <v>126</v>
      </c>
      <c r="K3670" s="53" t="s">
        <v>57</v>
      </c>
      <c r="L3670" s="53"/>
      <c r="M3670" s="53">
        <v>1.0</v>
      </c>
      <c r="N3670" s="53" t="s">
        <v>52</v>
      </c>
      <c r="O3670" s="25">
        <v>0.01</v>
      </c>
      <c r="P3670" s="25">
        <f>'LISTA DOS ITENS'!$O3670*'LISTA DOS ITENS'!$M3670</f>
        <v>0.01</v>
      </c>
      <c r="Q3670" s="25">
        <v>399.99</v>
      </c>
      <c r="R3670" s="25">
        <f>'LISTA DOS ITENS'!$Q3670*'LISTA DOS ITENS'!$M3670</f>
        <v>399.99</v>
      </c>
      <c r="S3670" s="56">
        <f>IF('LISTA DOS ITENS'!$P3670&gt;'LISTA DOS ITENS'!$R3670,'LISTA DOS ITENS'!$P3670,'LISTA DOS ITENS'!$R3670)</f>
        <v>399.99</v>
      </c>
      <c r="T3670" s="25">
        <v>37.27710508263186</v>
      </c>
      <c r="U3670" s="25">
        <f>'LISTA DOS ITENS'!$T3670*'LISTA DOS ITENS'!$M3670</f>
        <v>37.27710508</v>
      </c>
      <c r="V3670" s="56">
        <f t="array" ref="V3670">INDEX('RESUMO - LOTES E VMA'!$F$3:$F$181,MATCH('LISTA DOS ITENS'!$D3670,'RESUMO - LOTES E VMA'!$A$3:$A$181,0))</f>
        <v>195262.0068</v>
      </c>
      <c r="W3670" s="57">
        <f>'LISTA DOS ITENS'!$U3670/'LISTA DOS ITENS'!$V3670</f>
        <v>0.0001909081326</v>
      </c>
      <c r="X3670" s="53" t="s">
        <v>53</v>
      </c>
      <c r="Y3670" s="53" t="s">
        <v>290</v>
      </c>
      <c r="Z3670" s="58" t="str">
        <f>'LISTA DOS ITENS'!$F3670&amp;"-"&amp;'LISTA DOS ITENS'!$H3670&amp;"-"&amp;'LISTA DOS ITENS'!$J3670&amp;"-"&amp;'LISTA DOS ITENS'!$K3670&amp;"-"&amp;'LISTA DOS ITENS'!$I3670</f>
        <v>10002127-2101-0026-USADO-PP-5275-16-006-MRP</v>
      </c>
      <c r="AA3670" s="59" t="str">
        <f t="array" ref="AA3670">INDEX('RESUMO - LOTES E VMA'!$M$3:$M$181,MATCH('LISTA DOS ITENS'!$D3670,'RESUMO - LOTES E VMA'!$A$3:$A$181,0))</f>
        <v>Para Leilão</v>
      </c>
      <c r="AB3670" s="60">
        <f t="array" ref="AB3670">INDEX('RESUMO - LOTES E VMA'!$J$3:$J$181,MATCH('LISTA DOS ITENS'!$D3670,'RESUMO - LOTES E VMA'!$A$3:$A$181,0))</f>
        <v>0.1002282232</v>
      </c>
      <c r="AC3670" s="29" t="str">
        <f t="array" ref="AC3670">INDEX('RESUMO - LOTES E VMA'!$L$3:$L$181,MATCH('LISTA DOS ITENS'!$D3670,'RESUMO - LOTES E VMA'!$A$3:$A$181,0))</f>
        <v>1% do Valor de Comparação do VMA</v>
      </c>
      <c r="AD3670" s="53" t="str">
        <f>VLOOKUP(Tabela1[[#This Row],[Índice]],[1]Planilha1!$A:$A,1,0)</f>
        <v>#ERROR!</v>
      </c>
    </row>
    <row r="3671" ht="15.75" customHeight="1">
      <c r="A3671" s="52">
        <v>262752.0</v>
      </c>
      <c r="B3671" s="53" t="s">
        <v>70</v>
      </c>
      <c r="C3671" s="53" t="s">
        <v>71</v>
      </c>
      <c r="D3671" s="22">
        <v>207578.0</v>
      </c>
      <c r="E3671" s="53" t="s">
        <v>119</v>
      </c>
      <c r="F3671" s="54">
        <v>1.0002149E7</v>
      </c>
      <c r="G3671" s="53" t="s">
        <v>2337</v>
      </c>
      <c r="H3671" s="55">
        <v>2101.0</v>
      </c>
      <c r="I3671" s="55"/>
      <c r="J3671" s="55" t="s">
        <v>126</v>
      </c>
      <c r="K3671" s="53" t="s">
        <v>57</v>
      </c>
      <c r="L3671" s="53"/>
      <c r="M3671" s="53">
        <v>4.0</v>
      </c>
      <c r="N3671" s="53" t="s">
        <v>52</v>
      </c>
      <c r="O3671" s="25">
        <v>0.01</v>
      </c>
      <c r="P3671" s="25">
        <f>'LISTA DOS ITENS'!$O3671*'LISTA DOS ITENS'!$M3671</f>
        <v>0.04</v>
      </c>
      <c r="Q3671" s="25">
        <v>465.7875</v>
      </c>
      <c r="R3671" s="25">
        <f>'LISTA DOS ITENS'!$Q3671*'LISTA DOS ITENS'!$M3671</f>
        <v>1863.15</v>
      </c>
      <c r="S3671" s="56">
        <f>IF('LISTA DOS ITENS'!$P3671&gt;'LISTA DOS ITENS'!$R3671,'LISTA DOS ITENS'!$P3671,'LISTA DOS ITENS'!$R3671)</f>
        <v>1863.15</v>
      </c>
      <c r="T3671" s="25">
        <v>43.40910918692065</v>
      </c>
      <c r="U3671" s="25">
        <f>'LISTA DOS ITENS'!$T3671*'LISTA DOS ITENS'!$M3671</f>
        <v>173.6364367</v>
      </c>
      <c r="V3671" s="56">
        <f t="array" ref="V3671">INDEX('RESUMO - LOTES E VMA'!$F$3:$F$181,MATCH('LISTA DOS ITENS'!$D3671,'RESUMO - LOTES E VMA'!$A$3:$A$181,0))</f>
        <v>195262.0068</v>
      </c>
      <c r="W3671" s="57">
        <f>'LISTA DOS ITENS'!$U3671/'LISTA DOS ITENS'!$V3671</f>
        <v>0.0008892484494</v>
      </c>
      <c r="X3671" s="53" t="s">
        <v>53</v>
      </c>
      <c r="Y3671" s="53" t="s">
        <v>290</v>
      </c>
      <c r="Z3671" s="58" t="str">
        <f>'LISTA DOS ITENS'!$F3671&amp;"-"&amp;'LISTA DOS ITENS'!$H3671&amp;"-"&amp;'LISTA DOS ITENS'!$J3671&amp;"-"&amp;'LISTA DOS ITENS'!$K3671&amp;"-"&amp;'LISTA DOS ITENS'!$I3671</f>
        <v>10002149-2101-0026-USADO-</v>
      </c>
      <c r="AA3671" s="59" t="str">
        <f t="array" ref="AA3671">INDEX('RESUMO - LOTES E VMA'!$M$3:$M$181,MATCH('LISTA DOS ITENS'!$D3671,'RESUMO - LOTES E VMA'!$A$3:$A$181,0))</f>
        <v>Para Leilão</v>
      </c>
      <c r="AB3671" s="60">
        <f t="array" ref="AB3671">INDEX('RESUMO - LOTES E VMA'!$J$3:$J$181,MATCH('LISTA DOS ITENS'!$D3671,'RESUMO - LOTES E VMA'!$A$3:$A$181,0))</f>
        <v>0.1002282232</v>
      </c>
      <c r="AC3671" s="29" t="str">
        <f t="array" ref="AC3671">INDEX('RESUMO - LOTES E VMA'!$L$3:$L$181,MATCH('LISTA DOS ITENS'!$D3671,'RESUMO - LOTES E VMA'!$A$3:$A$181,0))</f>
        <v>1% do Valor de Comparação do VMA</v>
      </c>
      <c r="AD3671" s="53" t="str">
        <f>VLOOKUP(Tabela1[[#This Row],[Índice]],[1]Planilha1!$A:$A,1,0)</f>
        <v>#ERROR!</v>
      </c>
    </row>
    <row r="3672" ht="15.75" customHeight="1">
      <c r="A3672" s="52">
        <v>262753.0</v>
      </c>
      <c r="B3672" s="53" t="s">
        <v>70</v>
      </c>
      <c r="C3672" s="53" t="s">
        <v>71</v>
      </c>
      <c r="D3672" s="22">
        <v>207578.0</v>
      </c>
      <c r="E3672" s="53" t="s">
        <v>119</v>
      </c>
      <c r="F3672" s="54">
        <v>1.0002151E7</v>
      </c>
      <c r="G3672" s="53" t="s">
        <v>2338</v>
      </c>
      <c r="H3672" s="55">
        <v>2101.0</v>
      </c>
      <c r="I3672" s="55"/>
      <c r="J3672" s="55" t="s">
        <v>126</v>
      </c>
      <c r="K3672" s="53" t="s">
        <v>125</v>
      </c>
      <c r="L3672" s="53"/>
      <c r="M3672" s="53">
        <v>21.0</v>
      </c>
      <c r="N3672" s="53" t="s">
        <v>52</v>
      </c>
      <c r="O3672" s="25">
        <v>92.74380952380952</v>
      </c>
      <c r="P3672" s="25">
        <f>'LISTA DOS ITENS'!$O3672*'LISTA DOS ITENS'!$M3672</f>
        <v>1947.62</v>
      </c>
      <c r="Q3672" s="25">
        <v>92.74</v>
      </c>
      <c r="R3672" s="25">
        <f>'LISTA DOS ITENS'!$Q3672*'LISTA DOS ITENS'!$M3672</f>
        <v>1947.54</v>
      </c>
      <c r="S3672" s="56">
        <f>IF('LISTA DOS ITENS'!$P3672&gt;'LISTA DOS ITENS'!$R3672,'LISTA DOS ITENS'!$P3672,'LISTA DOS ITENS'!$R3672)</f>
        <v>1947.62</v>
      </c>
      <c r="T3672" s="25">
        <v>8.642912886230354</v>
      </c>
      <c r="U3672" s="25">
        <f>'LISTA DOS ITENS'!$T3672*'LISTA DOS ITENS'!$M3672</f>
        <v>181.5011706</v>
      </c>
      <c r="V3672" s="56">
        <f t="array" ref="V3672">INDEX('RESUMO - LOTES E VMA'!$F$3:$F$181,MATCH('LISTA DOS ITENS'!$D3672,'RESUMO - LOTES E VMA'!$A$3:$A$181,0))</f>
        <v>195262.0068</v>
      </c>
      <c r="W3672" s="57">
        <f>'LISTA DOS ITENS'!$U3672/'LISTA DOS ITENS'!$V3672</f>
        <v>0.0009295262996</v>
      </c>
      <c r="X3672" s="53" t="s">
        <v>53</v>
      </c>
      <c r="Y3672" s="53" t="s">
        <v>290</v>
      </c>
      <c r="Z3672" s="58" t="str">
        <f>'LISTA DOS ITENS'!$F3672&amp;"-"&amp;'LISTA DOS ITENS'!$H3672&amp;"-"&amp;'LISTA DOS ITENS'!$J3672&amp;"-"&amp;'LISTA DOS ITENS'!$K3672&amp;"-"&amp;'LISTA DOS ITENS'!$I3672</f>
        <v>10002151-2101-0026-PAR/NAC-</v>
      </c>
      <c r="AA3672" s="59" t="str">
        <f t="array" ref="AA3672">INDEX('RESUMO - LOTES E VMA'!$M$3:$M$181,MATCH('LISTA DOS ITENS'!$D3672,'RESUMO - LOTES E VMA'!$A$3:$A$181,0))</f>
        <v>Para Leilão</v>
      </c>
      <c r="AB3672" s="60">
        <f t="array" ref="AB3672">INDEX('RESUMO - LOTES E VMA'!$J$3:$J$181,MATCH('LISTA DOS ITENS'!$D3672,'RESUMO - LOTES E VMA'!$A$3:$A$181,0))</f>
        <v>0.1002282232</v>
      </c>
      <c r="AC3672" s="29" t="str">
        <f t="array" ref="AC3672">INDEX('RESUMO - LOTES E VMA'!$L$3:$L$181,MATCH('LISTA DOS ITENS'!$D3672,'RESUMO - LOTES E VMA'!$A$3:$A$181,0))</f>
        <v>1% do Valor de Comparação do VMA</v>
      </c>
      <c r="AD3672" s="53" t="str">
        <f>VLOOKUP(Tabela1[[#This Row],[Índice]],[1]Planilha1!$A:$A,1,0)</f>
        <v>#ERROR!</v>
      </c>
    </row>
    <row r="3673" ht="15.75" customHeight="1">
      <c r="A3673" s="52">
        <v>262754.0</v>
      </c>
      <c r="B3673" s="53" t="s">
        <v>70</v>
      </c>
      <c r="C3673" s="53" t="s">
        <v>71</v>
      </c>
      <c r="D3673" s="22">
        <v>207578.0</v>
      </c>
      <c r="E3673" s="53" t="s">
        <v>119</v>
      </c>
      <c r="F3673" s="54">
        <v>1.0002152E7</v>
      </c>
      <c r="G3673" s="53" t="s">
        <v>2339</v>
      </c>
      <c r="H3673" s="55">
        <v>2101.0</v>
      </c>
      <c r="I3673" s="55"/>
      <c r="J3673" s="55" t="s">
        <v>126</v>
      </c>
      <c r="K3673" s="53" t="s">
        <v>73</v>
      </c>
      <c r="L3673" s="53"/>
      <c r="M3673" s="53">
        <v>16.0</v>
      </c>
      <c r="N3673" s="53" t="s">
        <v>52</v>
      </c>
      <c r="O3673" s="25">
        <v>77.9675</v>
      </c>
      <c r="P3673" s="25">
        <f>'LISTA DOS ITENS'!$O3673*'LISTA DOS ITENS'!$M3673</f>
        <v>1247.48</v>
      </c>
      <c r="Q3673" s="25">
        <v>267.57</v>
      </c>
      <c r="R3673" s="25">
        <f>'LISTA DOS ITENS'!$Q3673*'LISTA DOS ITENS'!$M3673</f>
        <v>4281.12</v>
      </c>
      <c r="S3673" s="56">
        <f>IF('LISTA DOS ITENS'!$P3673&gt;'LISTA DOS ITENS'!$R3673,'LISTA DOS ITENS'!$P3673,'LISTA DOS ITENS'!$R3673)</f>
        <v>4281.12</v>
      </c>
      <c r="T3673" s="25">
        <v>24.936210922672586</v>
      </c>
      <c r="U3673" s="25">
        <f>'LISTA DOS ITENS'!$T3673*'LISTA DOS ITENS'!$M3673</f>
        <v>398.9793748</v>
      </c>
      <c r="V3673" s="56">
        <f t="array" ref="V3673">INDEX('RESUMO - LOTES E VMA'!$F$3:$F$181,MATCH('LISTA DOS ITENS'!$D3673,'RESUMO - LOTES E VMA'!$A$3:$A$181,0))</f>
        <v>195262.0068</v>
      </c>
      <c r="W3673" s="57">
        <f>'LISTA DOS ITENS'!$U3673/'LISTA DOS ITENS'!$V3673</f>
        <v>0.002043302644</v>
      </c>
      <c r="X3673" s="53" t="s">
        <v>53</v>
      </c>
      <c r="Y3673" s="53" t="s">
        <v>290</v>
      </c>
      <c r="Z3673" s="58" t="str">
        <f>'LISTA DOS ITENS'!$F3673&amp;"-"&amp;'LISTA DOS ITENS'!$H3673&amp;"-"&amp;'LISTA DOS ITENS'!$J3673&amp;"-"&amp;'LISTA DOS ITENS'!$K3673&amp;"-"&amp;'LISTA DOS ITENS'!$I3673</f>
        <v>10002152-2101-0026-CONS/NAC-</v>
      </c>
      <c r="AA3673" s="59" t="str">
        <f t="array" ref="AA3673">INDEX('RESUMO - LOTES E VMA'!$M$3:$M$181,MATCH('LISTA DOS ITENS'!$D3673,'RESUMO - LOTES E VMA'!$A$3:$A$181,0))</f>
        <v>Para Leilão</v>
      </c>
      <c r="AB3673" s="60">
        <f t="array" ref="AB3673">INDEX('RESUMO - LOTES E VMA'!$J$3:$J$181,MATCH('LISTA DOS ITENS'!$D3673,'RESUMO - LOTES E VMA'!$A$3:$A$181,0))</f>
        <v>0.1002282232</v>
      </c>
      <c r="AC3673" s="29" t="str">
        <f t="array" ref="AC3673">INDEX('RESUMO - LOTES E VMA'!$L$3:$L$181,MATCH('LISTA DOS ITENS'!$D3673,'RESUMO - LOTES E VMA'!$A$3:$A$181,0))</f>
        <v>1% do Valor de Comparação do VMA</v>
      </c>
      <c r="AD3673" s="53" t="str">
        <f>VLOOKUP(Tabela1[[#This Row],[Índice]],[1]Planilha1!$A:$A,1,0)</f>
        <v>#ERROR!</v>
      </c>
    </row>
    <row r="3674" ht="15.75" customHeight="1">
      <c r="A3674" s="52">
        <v>262755.0</v>
      </c>
      <c r="B3674" s="53" t="s">
        <v>70</v>
      </c>
      <c r="C3674" s="53" t="s">
        <v>71</v>
      </c>
      <c r="D3674" s="22">
        <v>207578.0</v>
      </c>
      <c r="E3674" s="53" t="s">
        <v>119</v>
      </c>
      <c r="F3674" s="54">
        <v>1.0002152E7</v>
      </c>
      <c r="G3674" s="53" t="s">
        <v>2339</v>
      </c>
      <c r="H3674" s="55">
        <v>2101.0</v>
      </c>
      <c r="I3674" s="55" t="s">
        <v>130</v>
      </c>
      <c r="J3674" s="55" t="s">
        <v>126</v>
      </c>
      <c r="K3674" s="53" t="s">
        <v>73</v>
      </c>
      <c r="L3674" s="53"/>
      <c r="M3674" s="53">
        <v>5.0</v>
      </c>
      <c r="N3674" s="53" t="s">
        <v>52</v>
      </c>
      <c r="O3674" s="25">
        <v>77.96000000000001</v>
      </c>
      <c r="P3674" s="25">
        <f>'LISTA DOS ITENS'!$O3674*'LISTA DOS ITENS'!$M3674</f>
        <v>389.8</v>
      </c>
      <c r="Q3674" s="25">
        <v>267.57</v>
      </c>
      <c r="R3674" s="25">
        <f>'LISTA DOS ITENS'!$Q3674*'LISTA DOS ITENS'!$M3674</f>
        <v>1337.85</v>
      </c>
      <c r="S3674" s="56">
        <f>IF('LISTA DOS ITENS'!$P3674&gt;'LISTA DOS ITENS'!$R3674,'LISTA DOS ITENS'!$P3674,'LISTA DOS ITENS'!$R3674)</f>
        <v>1337.85</v>
      </c>
      <c r="T3674" s="25">
        <v>24.936210922672586</v>
      </c>
      <c r="U3674" s="25">
        <f>'LISTA DOS ITENS'!$T3674*'LISTA DOS ITENS'!$M3674</f>
        <v>124.6810546</v>
      </c>
      <c r="V3674" s="56">
        <f t="array" ref="V3674">INDEX('RESUMO - LOTES E VMA'!$F$3:$F$181,MATCH('LISTA DOS ITENS'!$D3674,'RESUMO - LOTES E VMA'!$A$3:$A$181,0))</f>
        <v>195262.0068</v>
      </c>
      <c r="W3674" s="57">
        <f>'LISTA DOS ITENS'!$U3674/'LISTA DOS ITENS'!$V3674</f>
        <v>0.0006385320763</v>
      </c>
      <c r="X3674" s="53" t="s">
        <v>53</v>
      </c>
      <c r="Y3674" s="53" t="s">
        <v>290</v>
      </c>
      <c r="Z3674" s="58" t="str">
        <f>'LISTA DOS ITENS'!$F3674&amp;"-"&amp;'LISTA DOS ITENS'!$H3674&amp;"-"&amp;'LISTA DOS ITENS'!$J3674&amp;"-"&amp;'LISTA DOS ITENS'!$K3674&amp;"-"&amp;'LISTA DOS ITENS'!$I3674</f>
        <v>10002152-2101-0026-CONS/NAC-ED-1000-01.02</v>
      </c>
      <c r="AA3674" s="59" t="str">
        <f t="array" ref="AA3674">INDEX('RESUMO - LOTES E VMA'!$M$3:$M$181,MATCH('LISTA DOS ITENS'!$D3674,'RESUMO - LOTES E VMA'!$A$3:$A$181,0))</f>
        <v>Para Leilão</v>
      </c>
      <c r="AB3674" s="60">
        <f t="array" ref="AB3674">INDEX('RESUMO - LOTES E VMA'!$J$3:$J$181,MATCH('LISTA DOS ITENS'!$D3674,'RESUMO - LOTES E VMA'!$A$3:$A$181,0))</f>
        <v>0.1002282232</v>
      </c>
      <c r="AC3674" s="29" t="str">
        <f t="array" ref="AC3674">INDEX('RESUMO - LOTES E VMA'!$L$3:$L$181,MATCH('LISTA DOS ITENS'!$D3674,'RESUMO - LOTES E VMA'!$A$3:$A$181,0))</f>
        <v>1% do Valor de Comparação do VMA</v>
      </c>
      <c r="AD3674" s="53" t="str">
        <f>VLOOKUP(Tabela1[[#This Row],[Índice]],[1]Planilha1!$A:$A,1,0)</f>
        <v>#ERROR!</v>
      </c>
    </row>
    <row r="3675" ht="15.75" customHeight="1">
      <c r="A3675" s="52">
        <v>262756.0</v>
      </c>
      <c r="B3675" s="53" t="s">
        <v>70</v>
      </c>
      <c r="C3675" s="53" t="s">
        <v>71</v>
      </c>
      <c r="D3675" s="22">
        <v>207578.0</v>
      </c>
      <c r="E3675" s="53" t="s">
        <v>119</v>
      </c>
      <c r="F3675" s="54">
        <v>1.0002152E7</v>
      </c>
      <c r="G3675" s="53" t="s">
        <v>2339</v>
      </c>
      <c r="H3675" s="55">
        <v>2101.0</v>
      </c>
      <c r="I3675" s="55"/>
      <c r="J3675" s="55" t="s">
        <v>126</v>
      </c>
      <c r="K3675" s="53" t="s">
        <v>80</v>
      </c>
      <c r="L3675" s="53"/>
      <c r="M3675" s="53">
        <v>2.0</v>
      </c>
      <c r="N3675" s="53" t="s">
        <v>52</v>
      </c>
      <c r="O3675" s="25">
        <v>133.72</v>
      </c>
      <c r="P3675" s="25">
        <f>'LISTA DOS ITENS'!$O3675*'LISTA DOS ITENS'!$M3675</f>
        <v>267.44</v>
      </c>
      <c r="Q3675" s="25">
        <v>267.57</v>
      </c>
      <c r="R3675" s="25">
        <f>'LISTA DOS ITENS'!$Q3675*'LISTA DOS ITENS'!$M3675</f>
        <v>535.14</v>
      </c>
      <c r="S3675" s="56">
        <f>IF('LISTA DOS ITENS'!$P3675&gt;'LISTA DOS ITENS'!$R3675,'LISTA DOS ITENS'!$P3675,'LISTA DOS ITENS'!$R3675)</f>
        <v>535.14</v>
      </c>
      <c r="T3675" s="25">
        <v>24.936210922672586</v>
      </c>
      <c r="U3675" s="25">
        <f>'LISTA DOS ITENS'!$T3675*'LISTA DOS ITENS'!$M3675</f>
        <v>49.87242185</v>
      </c>
      <c r="V3675" s="56">
        <f t="array" ref="V3675">INDEX('RESUMO - LOTES E VMA'!$F$3:$F$181,MATCH('LISTA DOS ITENS'!$D3675,'RESUMO - LOTES E VMA'!$A$3:$A$181,0))</f>
        <v>195262.0068</v>
      </c>
      <c r="W3675" s="57">
        <f>'LISTA DOS ITENS'!$U3675/'LISTA DOS ITENS'!$V3675</f>
        <v>0.0002554128305</v>
      </c>
      <c r="X3675" s="53" t="s">
        <v>53</v>
      </c>
      <c r="Y3675" s="53" t="s">
        <v>290</v>
      </c>
      <c r="Z3675" s="58" t="str">
        <f>'LISTA DOS ITENS'!$F3675&amp;"-"&amp;'LISTA DOS ITENS'!$H3675&amp;"-"&amp;'LISTA DOS ITENS'!$J3675&amp;"-"&amp;'LISTA DOS ITENS'!$K3675&amp;"-"&amp;'LISTA DOS ITENS'!$I3675</f>
        <v>10002152-2101-0026-IMOB/NAC-</v>
      </c>
      <c r="AA3675" s="59" t="str">
        <f t="array" ref="AA3675">INDEX('RESUMO - LOTES E VMA'!$M$3:$M$181,MATCH('LISTA DOS ITENS'!$D3675,'RESUMO - LOTES E VMA'!$A$3:$A$181,0))</f>
        <v>Para Leilão</v>
      </c>
      <c r="AB3675" s="60">
        <f t="array" ref="AB3675">INDEX('RESUMO - LOTES E VMA'!$J$3:$J$181,MATCH('LISTA DOS ITENS'!$D3675,'RESUMO - LOTES E VMA'!$A$3:$A$181,0))</f>
        <v>0.1002282232</v>
      </c>
      <c r="AC3675" s="29" t="str">
        <f t="array" ref="AC3675">INDEX('RESUMO - LOTES E VMA'!$L$3:$L$181,MATCH('LISTA DOS ITENS'!$D3675,'RESUMO - LOTES E VMA'!$A$3:$A$181,0))</f>
        <v>1% do Valor de Comparação do VMA</v>
      </c>
      <c r="AD3675" s="53" t="str">
        <f>VLOOKUP(Tabela1[[#This Row],[Índice]],[1]Planilha1!$A:$A,1,0)</f>
        <v>#ERROR!</v>
      </c>
    </row>
    <row r="3676" ht="15.75" customHeight="1">
      <c r="A3676" s="52">
        <v>262757.0</v>
      </c>
      <c r="B3676" s="53" t="s">
        <v>70</v>
      </c>
      <c r="C3676" s="53" t="s">
        <v>71</v>
      </c>
      <c r="D3676" s="22">
        <v>207578.0</v>
      </c>
      <c r="E3676" s="53" t="s">
        <v>119</v>
      </c>
      <c r="F3676" s="54">
        <v>1.0002152E7</v>
      </c>
      <c r="G3676" s="53" t="s">
        <v>2339</v>
      </c>
      <c r="H3676" s="55">
        <v>2101.0</v>
      </c>
      <c r="I3676" s="55" t="s">
        <v>130</v>
      </c>
      <c r="J3676" s="55" t="s">
        <v>126</v>
      </c>
      <c r="K3676" s="53" t="s">
        <v>57</v>
      </c>
      <c r="L3676" s="53"/>
      <c r="M3676" s="53">
        <v>1.0</v>
      </c>
      <c r="N3676" s="53" t="s">
        <v>52</v>
      </c>
      <c r="O3676" s="25">
        <v>23.38</v>
      </c>
      <c r="P3676" s="25">
        <f>'LISTA DOS ITENS'!$O3676*'LISTA DOS ITENS'!$M3676</f>
        <v>23.38</v>
      </c>
      <c r="Q3676" s="25">
        <v>267.57</v>
      </c>
      <c r="R3676" s="25">
        <f>'LISTA DOS ITENS'!$Q3676*'LISTA DOS ITENS'!$M3676</f>
        <v>267.57</v>
      </c>
      <c r="S3676" s="56">
        <f>IF('LISTA DOS ITENS'!$P3676&gt;'LISTA DOS ITENS'!$R3676,'LISTA DOS ITENS'!$P3676,'LISTA DOS ITENS'!$R3676)</f>
        <v>267.57</v>
      </c>
      <c r="T3676" s="25">
        <v>24.936210922672586</v>
      </c>
      <c r="U3676" s="25">
        <f>'LISTA DOS ITENS'!$T3676*'LISTA DOS ITENS'!$M3676</f>
        <v>24.93621092</v>
      </c>
      <c r="V3676" s="56">
        <f t="array" ref="V3676">INDEX('RESUMO - LOTES E VMA'!$F$3:$F$181,MATCH('LISTA DOS ITENS'!$D3676,'RESUMO - LOTES E VMA'!$A$3:$A$181,0))</f>
        <v>195262.0068</v>
      </c>
      <c r="W3676" s="57">
        <f>'LISTA DOS ITENS'!$U3676/'LISTA DOS ITENS'!$V3676</f>
        <v>0.0001277064153</v>
      </c>
      <c r="X3676" s="53" t="s">
        <v>53</v>
      </c>
      <c r="Y3676" s="53" t="s">
        <v>290</v>
      </c>
      <c r="Z3676" s="58" t="str">
        <f>'LISTA DOS ITENS'!$F3676&amp;"-"&amp;'LISTA DOS ITENS'!$H3676&amp;"-"&amp;'LISTA DOS ITENS'!$J3676&amp;"-"&amp;'LISTA DOS ITENS'!$K3676&amp;"-"&amp;'LISTA DOS ITENS'!$I3676</f>
        <v>10002152-2101-0026-USADO-ED-1000-01.02</v>
      </c>
      <c r="AA3676" s="59" t="str">
        <f t="array" ref="AA3676">INDEX('RESUMO - LOTES E VMA'!$M$3:$M$181,MATCH('LISTA DOS ITENS'!$D3676,'RESUMO - LOTES E VMA'!$A$3:$A$181,0))</f>
        <v>Para Leilão</v>
      </c>
      <c r="AB3676" s="60">
        <f t="array" ref="AB3676">INDEX('RESUMO - LOTES E VMA'!$J$3:$J$181,MATCH('LISTA DOS ITENS'!$D3676,'RESUMO - LOTES E VMA'!$A$3:$A$181,0))</f>
        <v>0.1002282232</v>
      </c>
      <c r="AC3676" s="29" t="str">
        <f t="array" ref="AC3676">INDEX('RESUMO - LOTES E VMA'!$L$3:$L$181,MATCH('LISTA DOS ITENS'!$D3676,'RESUMO - LOTES E VMA'!$A$3:$A$181,0))</f>
        <v>1% do Valor de Comparação do VMA</v>
      </c>
      <c r="AD3676" s="53" t="str">
        <f>VLOOKUP(Tabela1[[#This Row],[Índice]],[1]Planilha1!$A:$A,1,0)</f>
        <v>#ERROR!</v>
      </c>
    </row>
    <row r="3677" ht="15.75" customHeight="1">
      <c r="A3677" s="52">
        <v>262758.0</v>
      </c>
      <c r="B3677" s="53" t="s">
        <v>70</v>
      </c>
      <c r="C3677" s="53" t="s">
        <v>71</v>
      </c>
      <c r="D3677" s="22">
        <v>207578.0</v>
      </c>
      <c r="E3677" s="53" t="s">
        <v>119</v>
      </c>
      <c r="F3677" s="54">
        <v>1.0002154E7</v>
      </c>
      <c r="G3677" s="53" t="s">
        <v>2340</v>
      </c>
      <c r="H3677" s="55">
        <v>2101.0</v>
      </c>
      <c r="I3677" s="55"/>
      <c r="J3677" s="55" t="s">
        <v>126</v>
      </c>
      <c r="K3677" s="53" t="s">
        <v>160</v>
      </c>
      <c r="L3677" s="53"/>
      <c r="M3677" s="53">
        <v>3.0</v>
      </c>
      <c r="N3677" s="53" t="s">
        <v>52</v>
      </c>
      <c r="O3677" s="25">
        <v>113.97666666666667</v>
      </c>
      <c r="P3677" s="25">
        <f>'LISTA DOS ITENS'!$O3677*'LISTA DOS ITENS'!$M3677</f>
        <v>341.93</v>
      </c>
      <c r="Q3677" s="25">
        <v>367.14</v>
      </c>
      <c r="R3677" s="25">
        <f>'LISTA DOS ITENS'!$Q3677*'LISTA DOS ITENS'!$M3677</f>
        <v>1101.42</v>
      </c>
      <c r="S3677" s="56">
        <f>IF('LISTA DOS ITENS'!$P3677&gt;'LISTA DOS ITENS'!$R3677,'LISTA DOS ITENS'!$P3677,'LISTA DOS ITENS'!$R3677)</f>
        <v>1101.42</v>
      </c>
      <c r="T3677" s="25">
        <v>42.93947158830423</v>
      </c>
      <c r="U3677" s="25">
        <f>'LISTA DOS ITENS'!$T3677*'LISTA DOS ITENS'!$M3677</f>
        <v>128.8184148</v>
      </c>
      <c r="V3677" s="56">
        <f t="array" ref="V3677">INDEX('RESUMO - LOTES E VMA'!$F$3:$F$181,MATCH('LISTA DOS ITENS'!$D3677,'RESUMO - LOTES E VMA'!$A$3:$A$181,0))</f>
        <v>195262.0068</v>
      </c>
      <c r="W3677" s="57">
        <f>'LISTA DOS ITENS'!$U3677/'LISTA DOS ITENS'!$V3677</f>
        <v>0.0006597208381</v>
      </c>
      <c r="X3677" s="53" t="s">
        <v>53</v>
      </c>
      <c r="Y3677" s="53" t="s">
        <v>290</v>
      </c>
      <c r="Z3677" s="58" t="str">
        <f>'LISTA DOS ITENS'!$F3677&amp;"-"&amp;'LISTA DOS ITENS'!$H3677&amp;"-"&amp;'LISTA DOS ITENS'!$J3677&amp;"-"&amp;'LISTA DOS ITENS'!$K3677&amp;"-"&amp;'LISTA DOS ITENS'!$I3677</f>
        <v>10002154-2101-0026-CONS/IMP-</v>
      </c>
      <c r="AA3677" s="59" t="str">
        <f t="array" ref="AA3677">INDEX('RESUMO - LOTES E VMA'!$M$3:$M$181,MATCH('LISTA DOS ITENS'!$D3677,'RESUMO - LOTES E VMA'!$A$3:$A$181,0))</f>
        <v>Para Leilão</v>
      </c>
      <c r="AB3677" s="60">
        <f t="array" ref="AB3677">INDEX('RESUMO - LOTES E VMA'!$J$3:$J$181,MATCH('LISTA DOS ITENS'!$D3677,'RESUMO - LOTES E VMA'!$A$3:$A$181,0))</f>
        <v>0.1002282232</v>
      </c>
      <c r="AC3677" s="29" t="str">
        <f t="array" ref="AC3677">INDEX('RESUMO - LOTES E VMA'!$L$3:$L$181,MATCH('LISTA DOS ITENS'!$D3677,'RESUMO - LOTES E VMA'!$A$3:$A$181,0))</f>
        <v>1% do Valor de Comparação do VMA</v>
      </c>
      <c r="AD3677" s="53" t="str">
        <f>VLOOKUP(Tabela1[[#This Row],[Índice]],[1]Planilha1!$A:$A,1,0)</f>
        <v>#ERROR!</v>
      </c>
    </row>
    <row r="3678" ht="15.75" customHeight="1">
      <c r="A3678" s="52">
        <v>262759.0</v>
      </c>
      <c r="B3678" s="53" t="s">
        <v>70</v>
      </c>
      <c r="C3678" s="53" t="s">
        <v>71</v>
      </c>
      <c r="D3678" s="22">
        <v>207578.0</v>
      </c>
      <c r="E3678" s="53" t="s">
        <v>119</v>
      </c>
      <c r="F3678" s="54">
        <v>1.0002154E7</v>
      </c>
      <c r="G3678" s="53" t="s">
        <v>2340</v>
      </c>
      <c r="H3678" s="55">
        <v>2101.0</v>
      </c>
      <c r="I3678" s="55"/>
      <c r="J3678" s="55" t="s">
        <v>126</v>
      </c>
      <c r="K3678" s="53" t="s">
        <v>57</v>
      </c>
      <c r="L3678" s="53"/>
      <c r="M3678" s="53">
        <v>7.0</v>
      </c>
      <c r="N3678" s="53" t="s">
        <v>52</v>
      </c>
      <c r="O3678" s="25">
        <v>0.01</v>
      </c>
      <c r="P3678" s="25">
        <f>'LISTA DOS ITENS'!$O3678*'LISTA DOS ITENS'!$M3678</f>
        <v>0.07</v>
      </c>
      <c r="Q3678" s="25">
        <v>367.14</v>
      </c>
      <c r="R3678" s="25">
        <f>'LISTA DOS ITENS'!$Q3678*'LISTA DOS ITENS'!$M3678</f>
        <v>2569.98</v>
      </c>
      <c r="S3678" s="56">
        <f>IF('LISTA DOS ITENS'!$P3678&gt;'LISTA DOS ITENS'!$R3678,'LISTA DOS ITENS'!$P3678,'LISTA DOS ITENS'!$R3678)</f>
        <v>2569.98</v>
      </c>
      <c r="T3678" s="25">
        <v>42.93947158830423</v>
      </c>
      <c r="U3678" s="25">
        <f>'LISTA DOS ITENS'!$T3678*'LISTA DOS ITENS'!$M3678</f>
        <v>300.5763011</v>
      </c>
      <c r="V3678" s="56">
        <f t="array" ref="V3678">INDEX('RESUMO - LOTES E VMA'!$F$3:$F$181,MATCH('LISTA DOS ITENS'!$D3678,'RESUMO - LOTES E VMA'!$A$3:$A$181,0))</f>
        <v>195262.0068</v>
      </c>
      <c r="W3678" s="57">
        <f>'LISTA DOS ITENS'!$U3678/'LISTA DOS ITENS'!$V3678</f>
        <v>0.001539348622</v>
      </c>
      <c r="X3678" s="53" t="s">
        <v>53</v>
      </c>
      <c r="Y3678" s="53" t="s">
        <v>290</v>
      </c>
      <c r="Z3678" s="58" t="str">
        <f>'LISTA DOS ITENS'!$F3678&amp;"-"&amp;'LISTA DOS ITENS'!$H3678&amp;"-"&amp;'LISTA DOS ITENS'!$J3678&amp;"-"&amp;'LISTA DOS ITENS'!$K3678&amp;"-"&amp;'LISTA DOS ITENS'!$I3678</f>
        <v>10002154-2101-0026-USADO-</v>
      </c>
      <c r="AA3678" s="59" t="str">
        <f t="array" ref="AA3678">INDEX('RESUMO - LOTES E VMA'!$M$3:$M$181,MATCH('LISTA DOS ITENS'!$D3678,'RESUMO - LOTES E VMA'!$A$3:$A$181,0))</f>
        <v>Para Leilão</v>
      </c>
      <c r="AB3678" s="60">
        <f t="array" ref="AB3678">INDEX('RESUMO - LOTES E VMA'!$J$3:$J$181,MATCH('LISTA DOS ITENS'!$D3678,'RESUMO - LOTES E VMA'!$A$3:$A$181,0))</f>
        <v>0.1002282232</v>
      </c>
      <c r="AC3678" s="29" t="str">
        <f t="array" ref="AC3678">INDEX('RESUMO - LOTES E VMA'!$L$3:$L$181,MATCH('LISTA DOS ITENS'!$D3678,'RESUMO - LOTES E VMA'!$A$3:$A$181,0))</f>
        <v>1% do Valor de Comparação do VMA</v>
      </c>
      <c r="AD3678" s="53" t="str">
        <f>VLOOKUP(Tabela1[[#This Row],[Índice]],[1]Planilha1!$A:$A,1,0)</f>
        <v>#ERROR!</v>
      </c>
    </row>
    <row r="3679" ht="15.75" customHeight="1">
      <c r="A3679" s="52">
        <v>262760.0</v>
      </c>
      <c r="B3679" s="53" t="s">
        <v>70</v>
      </c>
      <c r="C3679" s="53" t="s">
        <v>71</v>
      </c>
      <c r="D3679" s="22">
        <v>207578.0</v>
      </c>
      <c r="E3679" s="53" t="s">
        <v>119</v>
      </c>
      <c r="F3679" s="54">
        <v>1.0002154E7</v>
      </c>
      <c r="G3679" s="53" t="s">
        <v>2340</v>
      </c>
      <c r="H3679" s="55">
        <v>2101.0</v>
      </c>
      <c r="I3679" s="55" t="s">
        <v>130</v>
      </c>
      <c r="J3679" s="55" t="s">
        <v>126</v>
      </c>
      <c r="K3679" s="53" t="s">
        <v>57</v>
      </c>
      <c r="L3679" s="53"/>
      <c r="M3679" s="53">
        <v>18.0</v>
      </c>
      <c r="N3679" s="53" t="s">
        <v>52</v>
      </c>
      <c r="O3679" s="25">
        <v>0.01</v>
      </c>
      <c r="P3679" s="25">
        <f>'LISTA DOS ITENS'!$O3679*'LISTA DOS ITENS'!$M3679</f>
        <v>0.18</v>
      </c>
      <c r="Q3679" s="25">
        <v>367.14</v>
      </c>
      <c r="R3679" s="25">
        <f>'LISTA DOS ITENS'!$Q3679*'LISTA DOS ITENS'!$M3679</f>
        <v>6608.52</v>
      </c>
      <c r="S3679" s="56">
        <f>IF('LISTA DOS ITENS'!$P3679&gt;'LISTA DOS ITENS'!$R3679,'LISTA DOS ITENS'!$P3679,'LISTA DOS ITENS'!$R3679)</f>
        <v>6608.52</v>
      </c>
      <c r="T3679" s="25">
        <v>42.93947158830423</v>
      </c>
      <c r="U3679" s="25">
        <f>'LISTA DOS ITENS'!$T3679*'LISTA DOS ITENS'!$M3679</f>
        <v>772.9104886</v>
      </c>
      <c r="V3679" s="56">
        <f t="array" ref="V3679">INDEX('RESUMO - LOTES E VMA'!$F$3:$F$181,MATCH('LISTA DOS ITENS'!$D3679,'RESUMO - LOTES E VMA'!$A$3:$A$181,0))</f>
        <v>195262.0068</v>
      </c>
      <c r="W3679" s="57">
        <f>'LISTA DOS ITENS'!$U3679/'LISTA DOS ITENS'!$V3679</f>
        <v>0.003958325029</v>
      </c>
      <c r="X3679" s="53" t="s">
        <v>53</v>
      </c>
      <c r="Y3679" s="53" t="s">
        <v>290</v>
      </c>
      <c r="Z3679" s="58" t="str">
        <f>'LISTA DOS ITENS'!$F3679&amp;"-"&amp;'LISTA DOS ITENS'!$H3679&amp;"-"&amp;'LISTA DOS ITENS'!$J3679&amp;"-"&amp;'LISTA DOS ITENS'!$K3679&amp;"-"&amp;'LISTA DOS ITENS'!$I3679</f>
        <v>10002154-2101-0026-USADO-ED-1000-01.02</v>
      </c>
      <c r="AA3679" s="59" t="str">
        <f t="array" ref="AA3679">INDEX('RESUMO - LOTES E VMA'!$M$3:$M$181,MATCH('LISTA DOS ITENS'!$D3679,'RESUMO - LOTES E VMA'!$A$3:$A$181,0))</f>
        <v>Para Leilão</v>
      </c>
      <c r="AB3679" s="60">
        <f t="array" ref="AB3679">INDEX('RESUMO - LOTES E VMA'!$J$3:$J$181,MATCH('LISTA DOS ITENS'!$D3679,'RESUMO - LOTES E VMA'!$A$3:$A$181,0))</f>
        <v>0.1002282232</v>
      </c>
      <c r="AC3679" s="29" t="str">
        <f t="array" ref="AC3679">INDEX('RESUMO - LOTES E VMA'!$L$3:$L$181,MATCH('LISTA DOS ITENS'!$D3679,'RESUMO - LOTES E VMA'!$A$3:$A$181,0))</f>
        <v>1% do Valor de Comparação do VMA</v>
      </c>
      <c r="AD3679" s="53" t="str">
        <f>VLOOKUP(Tabela1[[#This Row],[Índice]],[1]Planilha1!$A:$A,1,0)</f>
        <v>#ERROR!</v>
      </c>
    </row>
    <row r="3680" ht="15.75" customHeight="1">
      <c r="A3680" s="52">
        <v>262761.0</v>
      </c>
      <c r="B3680" s="53" t="s">
        <v>70</v>
      </c>
      <c r="C3680" s="53" t="s">
        <v>71</v>
      </c>
      <c r="D3680" s="22">
        <v>207578.0</v>
      </c>
      <c r="E3680" s="53" t="s">
        <v>119</v>
      </c>
      <c r="F3680" s="54">
        <v>1.0002154E7</v>
      </c>
      <c r="G3680" s="53" t="s">
        <v>2340</v>
      </c>
      <c r="H3680" s="55">
        <v>2101.0</v>
      </c>
      <c r="I3680" s="55" t="s">
        <v>1175</v>
      </c>
      <c r="J3680" s="55" t="s">
        <v>126</v>
      </c>
      <c r="K3680" s="53" t="s">
        <v>80</v>
      </c>
      <c r="L3680" s="53"/>
      <c r="M3680" s="53">
        <v>1.0</v>
      </c>
      <c r="N3680" s="53" t="s">
        <v>52</v>
      </c>
      <c r="O3680" s="25">
        <v>232.01</v>
      </c>
      <c r="P3680" s="25">
        <f>'LISTA DOS ITENS'!$O3680*'LISTA DOS ITENS'!$M3680</f>
        <v>232.01</v>
      </c>
      <c r="Q3680" s="25">
        <v>367.14</v>
      </c>
      <c r="R3680" s="25">
        <f>'LISTA DOS ITENS'!$Q3680*'LISTA DOS ITENS'!$M3680</f>
        <v>367.14</v>
      </c>
      <c r="S3680" s="56">
        <f>IF('LISTA DOS ITENS'!$P3680&gt;'LISTA DOS ITENS'!$R3680,'LISTA DOS ITENS'!$P3680,'LISTA DOS ITENS'!$R3680)</f>
        <v>367.14</v>
      </c>
      <c r="T3680" s="25">
        <v>42.93947158830423</v>
      </c>
      <c r="U3680" s="25">
        <f>'LISTA DOS ITENS'!$T3680*'LISTA DOS ITENS'!$M3680</f>
        <v>42.93947159</v>
      </c>
      <c r="V3680" s="56">
        <f t="array" ref="V3680">INDEX('RESUMO - LOTES E VMA'!$F$3:$F$181,MATCH('LISTA DOS ITENS'!$D3680,'RESUMO - LOTES E VMA'!$A$3:$A$181,0))</f>
        <v>195262.0068</v>
      </c>
      <c r="W3680" s="57">
        <f>'LISTA DOS ITENS'!$U3680/'LISTA DOS ITENS'!$V3680</f>
        <v>0.000219906946</v>
      </c>
      <c r="X3680" s="53" t="s">
        <v>53</v>
      </c>
      <c r="Y3680" s="53" t="s">
        <v>290</v>
      </c>
      <c r="Z3680" s="58" t="str">
        <f>'LISTA DOS ITENS'!$F3680&amp;"-"&amp;'LISTA DOS ITENS'!$H3680&amp;"-"&amp;'LISTA DOS ITENS'!$J3680&amp;"-"&amp;'LISTA DOS ITENS'!$K3680&amp;"-"&amp;'LISTA DOS ITENS'!$I3680</f>
        <v>10002154-2101-0026-IMOB/NAC-IN-5210-15-007-MRP</v>
      </c>
      <c r="AA3680" s="59" t="str">
        <f t="array" ref="AA3680">INDEX('RESUMO - LOTES E VMA'!$M$3:$M$181,MATCH('LISTA DOS ITENS'!$D3680,'RESUMO - LOTES E VMA'!$A$3:$A$181,0))</f>
        <v>Para Leilão</v>
      </c>
      <c r="AB3680" s="60">
        <f t="array" ref="AB3680">INDEX('RESUMO - LOTES E VMA'!$J$3:$J$181,MATCH('LISTA DOS ITENS'!$D3680,'RESUMO - LOTES E VMA'!$A$3:$A$181,0))</f>
        <v>0.1002282232</v>
      </c>
      <c r="AC3680" s="29" t="str">
        <f t="array" ref="AC3680">INDEX('RESUMO - LOTES E VMA'!$L$3:$L$181,MATCH('LISTA DOS ITENS'!$D3680,'RESUMO - LOTES E VMA'!$A$3:$A$181,0))</f>
        <v>1% do Valor de Comparação do VMA</v>
      </c>
      <c r="AD3680" s="53" t="str">
        <f>VLOOKUP(Tabela1[[#This Row],[Índice]],[1]Planilha1!$A:$A,1,0)</f>
        <v>#ERROR!</v>
      </c>
    </row>
    <row r="3681" ht="15.75" customHeight="1">
      <c r="A3681" s="52">
        <v>262762.0</v>
      </c>
      <c r="B3681" s="53" t="s">
        <v>70</v>
      </c>
      <c r="C3681" s="53" t="s">
        <v>71</v>
      </c>
      <c r="D3681" s="22">
        <v>207578.0</v>
      </c>
      <c r="E3681" s="53" t="s">
        <v>119</v>
      </c>
      <c r="F3681" s="54">
        <v>1.0002154E7</v>
      </c>
      <c r="G3681" s="53" t="s">
        <v>2340</v>
      </c>
      <c r="H3681" s="55">
        <v>2101.0</v>
      </c>
      <c r="I3681" s="55" t="s">
        <v>1175</v>
      </c>
      <c r="J3681" s="55" t="s">
        <v>126</v>
      </c>
      <c r="K3681" s="53" t="s">
        <v>57</v>
      </c>
      <c r="L3681" s="53"/>
      <c r="M3681" s="53">
        <v>2.0</v>
      </c>
      <c r="N3681" s="53" t="s">
        <v>52</v>
      </c>
      <c r="O3681" s="25">
        <v>0.01</v>
      </c>
      <c r="P3681" s="25">
        <f>'LISTA DOS ITENS'!$O3681*'LISTA DOS ITENS'!$M3681</f>
        <v>0.02</v>
      </c>
      <c r="Q3681" s="25">
        <v>367.14</v>
      </c>
      <c r="R3681" s="25">
        <f>'LISTA DOS ITENS'!$Q3681*'LISTA DOS ITENS'!$M3681</f>
        <v>734.28</v>
      </c>
      <c r="S3681" s="56">
        <f>IF('LISTA DOS ITENS'!$P3681&gt;'LISTA DOS ITENS'!$R3681,'LISTA DOS ITENS'!$P3681,'LISTA DOS ITENS'!$R3681)</f>
        <v>734.28</v>
      </c>
      <c r="T3681" s="25">
        <v>42.93947158830423</v>
      </c>
      <c r="U3681" s="25">
        <f>'LISTA DOS ITENS'!$T3681*'LISTA DOS ITENS'!$M3681</f>
        <v>85.87894318</v>
      </c>
      <c r="V3681" s="56">
        <f t="array" ref="V3681">INDEX('RESUMO - LOTES E VMA'!$F$3:$F$181,MATCH('LISTA DOS ITENS'!$D3681,'RESUMO - LOTES E VMA'!$A$3:$A$181,0))</f>
        <v>195262.0068</v>
      </c>
      <c r="W3681" s="57">
        <f>'LISTA DOS ITENS'!$U3681/'LISTA DOS ITENS'!$V3681</f>
        <v>0.0004398138921</v>
      </c>
      <c r="X3681" s="53" t="s">
        <v>53</v>
      </c>
      <c r="Y3681" s="53" t="s">
        <v>290</v>
      </c>
      <c r="Z3681" s="58" t="str">
        <f>'LISTA DOS ITENS'!$F3681&amp;"-"&amp;'LISTA DOS ITENS'!$H3681&amp;"-"&amp;'LISTA DOS ITENS'!$J3681&amp;"-"&amp;'LISTA DOS ITENS'!$K3681&amp;"-"&amp;'LISTA DOS ITENS'!$I3681</f>
        <v>10002154-2101-0026-USADO-IN-5210-15-007-MRP</v>
      </c>
      <c r="AA3681" s="59" t="str">
        <f t="array" ref="AA3681">INDEX('RESUMO - LOTES E VMA'!$M$3:$M$181,MATCH('LISTA DOS ITENS'!$D3681,'RESUMO - LOTES E VMA'!$A$3:$A$181,0))</f>
        <v>Para Leilão</v>
      </c>
      <c r="AB3681" s="60">
        <f t="array" ref="AB3681">INDEX('RESUMO - LOTES E VMA'!$J$3:$J$181,MATCH('LISTA DOS ITENS'!$D3681,'RESUMO - LOTES E VMA'!$A$3:$A$181,0))</f>
        <v>0.1002282232</v>
      </c>
      <c r="AC3681" s="29" t="str">
        <f t="array" ref="AC3681">INDEX('RESUMO - LOTES E VMA'!$L$3:$L$181,MATCH('LISTA DOS ITENS'!$D3681,'RESUMO - LOTES E VMA'!$A$3:$A$181,0))</f>
        <v>1% do Valor de Comparação do VMA</v>
      </c>
      <c r="AD3681" s="53" t="str">
        <f>VLOOKUP(Tabela1[[#This Row],[Índice]],[1]Planilha1!$A:$A,1,0)</f>
        <v>#ERROR!</v>
      </c>
    </row>
    <row r="3682" ht="15.75" customHeight="1">
      <c r="A3682" s="52">
        <v>262763.0</v>
      </c>
      <c r="B3682" s="53" t="s">
        <v>70</v>
      </c>
      <c r="C3682" s="53" t="s">
        <v>71</v>
      </c>
      <c r="D3682" s="22">
        <v>207578.0</v>
      </c>
      <c r="E3682" s="53" t="s">
        <v>119</v>
      </c>
      <c r="F3682" s="54">
        <v>1.0002155E7</v>
      </c>
      <c r="G3682" s="53" t="s">
        <v>2341</v>
      </c>
      <c r="H3682" s="55">
        <v>2101.0</v>
      </c>
      <c r="I3682" s="55"/>
      <c r="J3682" s="55" t="s">
        <v>126</v>
      </c>
      <c r="K3682" s="53" t="s">
        <v>73</v>
      </c>
      <c r="L3682" s="53"/>
      <c r="M3682" s="53">
        <v>15.0</v>
      </c>
      <c r="N3682" s="53" t="s">
        <v>52</v>
      </c>
      <c r="O3682" s="25">
        <v>164.89933333333332</v>
      </c>
      <c r="P3682" s="25">
        <f>'LISTA DOS ITENS'!$O3682*'LISTA DOS ITENS'!$M3682</f>
        <v>2473.49</v>
      </c>
      <c r="Q3682" s="25">
        <v>164.9</v>
      </c>
      <c r="R3682" s="25">
        <f>'LISTA DOS ITENS'!$Q3682*'LISTA DOS ITENS'!$M3682</f>
        <v>2473.5</v>
      </c>
      <c r="S3682" s="56">
        <f>IF('LISTA DOS ITENS'!$P3682&gt;'LISTA DOS ITENS'!$R3682,'LISTA DOS ITENS'!$P3682,'LISTA DOS ITENS'!$R3682)</f>
        <v>2473.5</v>
      </c>
      <c r="T3682" s="25">
        <v>15.367870767084163</v>
      </c>
      <c r="U3682" s="25">
        <f>'LISTA DOS ITENS'!$T3682*'LISTA DOS ITENS'!$M3682</f>
        <v>230.5180615</v>
      </c>
      <c r="V3682" s="56">
        <f t="array" ref="V3682">INDEX('RESUMO - LOTES E VMA'!$F$3:$F$181,MATCH('LISTA DOS ITENS'!$D3682,'RESUMO - LOTES E VMA'!$A$3:$A$181,0))</f>
        <v>195262.0068</v>
      </c>
      <c r="W3682" s="57">
        <f>'LISTA DOS ITENS'!$U3682/'LISTA DOS ITENS'!$V3682</f>
        <v>0.001180557679</v>
      </c>
      <c r="X3682" s="53" t="s">
        <v>53</v>
      </c>
      <c r="Y3682" s="53" t="s">
        <v>290</v>
      </c>
      <c r="Z3682" s="58" t="str">
        <f>'LISTA DOS ITENS'!$F3682&amp;"-"&amp;'LISTA DOS ITENS'!$H3682&amp;"-"&amp;'LISTA DOS ITENS'!$J3682&amp;"-"&amp;'LISTA DOS ITENS'!$K3682&amp;"-"&amp;'LISTA DOS ITENS'!$I3682</f>
        <v>10002155-2101-0026-CONS/NAC-</v>
      </c>
      <c r="AA3682" s="59" t="str">
        <f t="array" ref="AA3682">INDEX('RESUMO - LOTES E VMA'!$M$3:$M$181,MATCH('LISTA DOS ITENS'!$D3682,'RESUMO - LOTES E VMA'!$A$3:$A$181,0))</f>
        <v>Para Leilão</v>
      </c>
      <c r="AB3682" s="60">
        <f t="array" ref="AB3682">INDEX('RESUMO - LOTES E VMA'!$J$3:$J$181,MATCH('LISTA DOS ITENS'!$D3682,'RESUMO - LOTES E VMA'!$A$3:$A$181,0))</f>
        <v>0.1002282232</v>
      </c>
      <c r="AC3682" s="29" t="str">
        <f t="array" ref="AC3682">INDEX('RESUMO - LOTES E VMA'!$L$3:$L$181,MATCH('LISTA DOS ITENS'!$D3682,'RESUMO - LOTES E VMA'!$A$3:$A$181,0))</f>
        <v>1% do Valor de Comparação do VMA</v>
      </c>
      <c r="AD3682" s="53" t="str">
        <f>VLOOKUP(Tabela1[[#This Row],[Índice]],[1]Planilha1!$A:$A,1,0)</f>
        <v>#ERROR!</v>
      </c>
    </row>
    <row r="3683" ht="15.75" customHeight="1">
      <c r="A3683" s="52">
        <v>262764.0</v>
      </c>
      <c r="B3683" s="53" t="s">
        <v>70</v>
      </c>
      <c r="C3683" s="53" t="s">
        <v>71</v>
      </c>
      <c r="D3683" s="22">
        <v>207578.0</v>
      </c>
      <c r="E3683" s="53" t="s">
        <v>119</v>
      </c>
      <c r="F3683" s="54">
        <v>1.0002155E7</v>
      </c>
      <c r="G3683" s="53" t="s">
        <v>2341</v>
      </c>
      <c r="H3683" s="55">
        <v>2101.0</v>
      </c>
      <c r="I3683" s="55" t="s">
        <v>130</v>
      </c>
      <c r="J3683" s="55" t="s">
        <v>126</v>
      </c>
      <c r="K3683" s="53" t="s">
        <v>73</v>
      </c>
      <c r="L3683" s="53"/>
      <c r="M3683" s="53">
        <v>18.0</v>
      </c>
      <c r="N3683" s="53" t="s">
        <v>52</v>
      </c>
      <c r="O3683" s="25">
        <v>164.92888888888888</v>
      </c>
      <c r="P3683" s="25">
        <f>'LISTA DOS ITENS'!$O3683*'LISTA DOS ITENS'!$M3683</f>
        <v>2968.72</v>
      </c>
      <c r="Q3683" s="25">
        <v>164.9</v>
      </c>
      <c r="R3683" s="25">
        <f>'LISTA DOS ITENS'!$Q3683*'LISTA DOS ITENS'!$M3683</f>
        <v>2968.2</v>
      </c>
      <c r="S3683" s="56">
        <f>IF('LISTA DOS ITENS'!$P3683&gt;'LISTA DOS ITENS'!$R3683,'LISTA DOS ITENS'!$P3683,'LISTA DOS ITENS'!$R3683)</f>
        <v>2968.72</v>
      </c>
      <c r="T3683" s="25">
        <v>15.367870767084163</v>
      </c>
      <c r="U3683" s="25">
        <f>'LISTA DOS ITENS'!$T3683*'LISTA DOS ITENS'!$M3683</f>
        <v>276.6216738</v>
      </c>
      <c r="V3683" s="56">
        <f t="array" ref="V3683">INDEX('RESUMO - LOTES E VMA'!$F$3:$F$181,MATCH('LISTA DOS ITENS'!$D3683,'RESUMO - LOTES E VMA'!$A$3:$A$181,0))</f>
        <v>195262.0068</v>
      </c>
      <c r="W3683" s="57">
        <f>'LISTA DOS ITENS'!$U3683/'LISTA DOS ITENS'!$V3683</f>
        <v>0.001416669215</v>
      </c>
      <c r="X3683" s="53" t="s">
        <v>53</v>
      </c>
      <c r="Y3683" s="53" t="s">
        <v>290</v>
      </c>
      <c r="Z3683" s="58" t="str">
        <f>'LISTA DOS ITENS'!$F3683&amp;"-"&amp;'LISTA DOS ITENS'!$H3683&amp;"-"&amp;'LISTA DOS ITENS'!$J3683&amp;"-"&amp;'LISTA DOS ITENS'!$K3683&amp;"-"&amp;'LISTA DOS ITENS'!$I3683</f>
        <v>10002155-2101-0026-CONS/NAC-ED-1000-01.02</v>
      </c>
      <c r="AA3683" s="59" t="str">
        <f t="array" ref="AA3683">INDEX('RESUMO - LOTES E VMA'!$M$3:$M$181,MATCH('LISTA DOS ITENS'!$D3683,'RESUMO - LOTES E VMA'!$A$3:$A$181,0))</f>
        <v>Para Leilão</v>
      </c>
      <c r="AB3683" s="60">
        <f t="array" ref="AB3683">INDEX('RESUMO - LOTES E VMA'!$J$3:$J$181,MATCH('LISTA DOS ITENS'!$D3683,'RESUMO - LOTES E VMA'!$A$3:$A$181,0))</f>
        <v>0.1002282232</v>
      </c>
      <c r="AC3683" s="29" t="str">
        <f t="array" ref="AC3683">INDEX('RESUMO - LOTES E VMA'!$L$3:$L$181,MATCH('LISTA DOS ITENS'!$D3683,'RESUMO - LOTES E VMA'!$A$3:$A$181,0))</f>
        <v>1% do Valor de Comparação do VMA</v>
      </c>
      <c r="AD3683" s="53" t="str">
        <f>VLOOKUP(Tabela1[[#This Row],[Índice]],[1]Planilha1!$A:$A,1,0)</f>
        <v>#ERROR!</v>
      </c>
    </row>
    <row r="3684" ht="15.75" customHeight="1">
      <c r="A3684" s="52">
        <v>262765.0</v>
      </c>
      <c r="B3684" s="53" t="s">
        <v>70</v>
      </c>
      <c r="C3684" s="53" t="s">
        <v>71</v>
      </c>
      <c r="D3684" s="22">
        <v>207578.0</v>
      </c>
      <c r="E3684" s="53" t="s">
        <v>119</v>
      </c>
      <c r="F3684" s="54">
        <v>1.0002155E7</v>
      </c>
      <c r="G3684" s="53" t="s">
        <v>2341</v>
      </c>
      <c r="H3684" s="55">
        <v>2101.0</v>
      </c>
      <c r="I3684" s="55" t="s">
        <v>146</v>
      </c>
      <c r="J3684" s="55" t="s">
        <v>126</v>
      </c>
      <c r="K3684" s="53" t="s">
        <v>73</v>
      </c>
      <c r="L3684" s="53"/>
      <c r="M3684" s="53">
        <v>2.0</v>
      </c>
      <c r="N3684" s="53" t="s">
        <v>52</v>
      </c>
      <c r="O3684" s="25">
        <v>164.9</v>
      </c>
      <c r="P3684" s="25">
        <f>'LISTA DOS ITENS'!$O3684*'LISTA DOS ITENS'!$M3684</f>
        <v>329.8</v>
      </c>
      <c r="Q3684" s="25">
        <v>164.9</v>
      </c>
      <c r="R3684" s="25">
        <f>'LISTA DOS ITENS'!$Q3684*'LISTA DOS ITENS'!$M3684</f>
        <v>329.8</v>
      </c>
      <c r="S3684" s="56">
        <f>IF('LISTA DOS ITENS'!$P3684&gt;'LISTA DOS ITENS'!$R3684,'LISTA DOS ITENS'!$P3684,'LISTA DOS ITENS'!$R3684)</f>
        <v>329.8</v>
      </c>
      <c r="T3684" s="25">
        <v>15.367870767084163</v>
      </c>
      <c r="U3684" s="25">
        <f>'LISTA DOS ITENS'!$T3684*'LISTA DOS ITENS'!$M3684</f>
        <v>30.73574153</v>
      </c>
      <c r="V3684" s="56">
        <f t="array" ref="V3684">INDEX('RESUMO - LOTES E VMA'!$F$3:$F$181,MATCH('LISTA DOS ITENS'!$D3684,'RESUMO - LOTES E VMA'!$A$3:$A$181,0))</f>
        <v>195262.0068</v>
      </c>
      <c r="W3684" s="57">
        <f>'LISTA DOS ITENS'!$U3684/'LISTA DOS ITENS'!$V3684</f>
        <v>0.0001574076905</v>
      </c>
      <c r="X3684" s="53" t="s">
        <v>53</v>
      </c>
      <c r="Y3684" s="53" t="s">
        <v>290</v>
      </c>
      <c r="Z3684" s="58" t="str">
        <f>'LISTA DOS ITENS'!$F3684&amp;"-"&amp;'LISTA DOS ITENS'!$H3684&amp;"-"&amp;'LISTA DOS ITENS'!$J3684&amp;"-"&amp;'LISTA DOS ITENS'!$K3684&amp;"-"&amp;'LISTA DOS ITENS'!$I3684</f>
        <v>10002155-2101-0026-CONS/NAC-JP-3553-12-001-MRP</v>
      </c>
      <c r="AA3684" s="59" t="str">
        <f t="array" ref="AA3684">INDEX('RESUMO - LOTES E VMA'!$M$3:$M$181,MATCH('LISTA DOS ITENS'!$D3684,'RESUMO - LOTES E VMA'!$A$3:$A$181,0))</f>
        <v>Para Leilão</v>
      </c>
      <c r="AB3684" s="60">
        <f t="array" ref="AB3684">INDEX('RESUMO - LOTES E VMA'!$J$3:$J$181,MATCH('LISTA DOS ITENS'!$D3684,'RESUMO - LOTES E VMA'!$A$3:$A$181,0))</f>
        <v>0.1002282232</v>
      </c>
      <c r="AC3684" s="29" t="str">
        <f t="array" ref="AC3684">INDEX('RESUMO - LOTES E VMA'!$L$3:$L$181,MATCH('LISTA DOS ITENS'!$D3684,'RESUMO - LOTES E VMA'!$A$3:$A$181,0))</f>
        <v>1% do Valor de Comparação do VMA</v>
      </c>
      <c r="AD3684" s="53" t="str">
        <f>VLOOKUP(Tabela1[[#This Row],[Índice]],[1]Planilha1!$A:$A,1,0)</f>
        <v>#ERROR!</v>
      </c>
    </row>
    <row r="3685" ht="15.75" customHeight="1">
      <c r="A3685" s="52">
        <v>262766.0</v>
      </c>
      <c r="B3685" s="53" t="s">
        <v>70</v>
      </c>
      <c r="C3685" s="53" t="s">
        <v>71</v>
      </c>
      <c r="D3685" s="22">
        <v>207578.0</v>
      </c>
      <c r="E3685" s="53" t="s">
        <v>119</v>
      </c>
      <c r="F3685" s="54">
        <v>1.0002156E7</v>
      </c>
      <c r="G3685" s="53" t="s">
        <v>2342</v>
      </c>
      <c r="H3685" s="55">
        <v>2101.0</v>
      </c>
      <c r="I3685" s="55"/>
      <c r="J3685" s="55" t="s">
        <v>126</v>
      </c>
      <c r="K3685" s="53" t="s">
        <v>73</v>
      </c>
      <c r="L3685" s="53"/>
      <c r="M3685" s="53">
        <v>1.0</v>
      </c>
      <c r="N3685" s="53" t="s">
        <v>52</v>
      </c>
      <c r="O3685" s="25">
        <v>522.83</v>
      </c>
      <c r="P3685" s="25">
        <f>'LISTA DOS ITENS'!$O3685*'LISTA DOS ITENS'!$M3685</f>
        <v>522.83</v>
      </c>
      <c r="Q3685" s="25">
        <v>570.77</v>
      </c>
      <c r="R3685" s="25">
        <f>'LISTA DOS ITENS'!$Q3685*'LISTA DOS ITENS'!$M3685</f>
        <v>570.77</v>
      </c>
      <c r="S3685" s="56">
        <f>IF('LISTA DOS ITENS'!$P3685&gt;'LISTA DOS ITENS'!$R3685,'LISTA DOS ITENS'!$P3685,'LISTA DOS ITENS'!$R3685)</f>
        <v>570.77</v>
      </c>
      <c r="T3685" s="25">
        <v>28.530772676250344</v>
      </c>
      <c r="U3685" s="25">
        <f>'LISTA DOS ITENS'!$T3685*'LISTA DOS ITENS'!$M3685</f>
        <v>28.53077268</v>
      </c>
      <c r="V3685" s="56">
        <f t="array" ref="V3685">INDEX('RESUMO - LOTES E VMA'!$F$3:$F$181,MATCH('LISTA DOS ITENS'!$D3685,'RESUMO - LOTES E VMA'!$A$3:$A$181,0))</f>
        <v>195262.0068</v>
      </c>
      <c r="W3685" s="57">
        <f>'LISTA DOS ITENS'!$U3685/'LISTA DOS ITENS'!$V3685</f>
        <v>0.0001461153306</v>
      </c>
      <c r="X3685" s="53" t="s">
        <v>53</v>
      </c>
      <c r="Y3685" s="53" t="s">
        <v>290</v>
      </c>
      <c r="Z3685" s="58" t="str">
        <f>'LISTA DOS ITENS'!$F3685&amp;"-"&amp;'LISTA DOS ITENS'!$H3685&amp;"-"&amp;'LISTA DOS ITENS'!$J3685&amp;"-"&amp;'LISTA DOS ITENS'!$K3685&amp;"-"&amp;'LISTA DOS ITENS'!$I3685</f>
        <v>10002156-2101-0026-CONS/NAC-</v>
      </c>
      <c r="AA3685" s="59" t="str">
        <f t="array" ref="AA3685">INDEX('RESUMO - LOTES E VMA'!$M$3:$M$181,MATCH('LISTA DOS ITENS'!$D3685,'RESUMO - LOTES E VMA'!$A$3:$A$181,0))</f>
        <v>Para Leilão</v>
      </c>
      <c r="AB3685" s="60">
        <f t="array" ref="AB3685">INDEX('RESUMO - LOTES E VMA'!$J$3:$J$181,MATCH('LISTA DOS ITENS'!$D3685,'RESUMO - LOTES E VMA'!$A$3:$A$181,0))</f>
        <v>0.1002282232</v>
      </c>
      <c r="AC3685" s="29" t="str">
        <f t="array" ref="AC3685">INDEX('RESUMO - LOTES E VMA'!$L$3:$L$181,MATCH('LISTA DOS ITENS'!$D3685,'RESUMO - LOTES E VMA'!$A$3:$A$181,0))</f>
        <v>1% do Valor de Comparação do VMA</v>
      </c>
      <c r="AD3685" s="53" t="str">
        <f>VLOOKUP(Tabela1[[#This Row],[Índice]],[1]Planilha1!$A:$A,1,0)</f>
        <v>#ERROR!</v>
      </c>
    </row>
    <row r="3686" ht="15.75" customHeight="1">
      <c r="A3686" s="52">
        <v>262767.0</v>
      </c>
      <c r="B3686" s="53" t="s">
        <v>70</v>
      </c>
      <c r="C3686" s="53" t="s">
        <v>71</v>
      </c>
      <c r="D3686" s="22">
        <v>207578.0</v>
      </c>
      <c r="E3686" s="53" t="s">
        <v>119</v>
      </c>
      <c r="F3686" s="54">
        <v>1.0002156E7</v>
      </c>
      <c r="G3686" s="53" t="s">
        <v>2342</v>
      </c>
      <c r="H3686" s="55">
        <v>2101.0</v>
      </c>
      <c r="I3686" s="55" t="s">
        <v>81</v>
      </c>
      <c r="J3686" s="55" t="s">
        <v>126</v>
      </c>
      <c r="K3686" s="53" t="s">
        <v>80</v>
      </c>
      <c r="L3686" s="53"/>
      <c r="M3686" s="53">
        <v>1.0</v>
      </c>
      <c r="N3686" s="53" t="s">
        <v>52</v>
      </c>
      <c r="O3686" s="25">
        <v>570.6</v>
      </c>
      <c r="P3686" s="25">
        <f>'LISTA DOS ITENS'!$O3686*'LISTA DOS ITENS'!$M3686</f>
        <v>570.6</v>
      </c>
      <c r="Q3686" s="25">
        <v>570.77</v>
      </c>
      <c r="R3686" s="25">
        <f>'LISTA DOS ITENS'!$Q3686*'LISTA DOS ITENS'!$M3686</f>
        <v>570.77</v>
      </c>
      <c r="S3686" s="56">
        <f>IF('LISTA DOS ITENS'!$P3686&gt;'LISTA DOS ITENS'!$R3686,'LISTA DOS ITENS'!$P3686,'LISTA DOS ITENS'!$R3686)</f>
        <v>570.77</v>
      </c>
      <c r="T3686" s="25">
        <v>28.530772676250344</v>
      </c>
      <c r="U3686" s="25">
        <f>'LISTA DOS ITENS'!$T3686*'LISTA DOS ITENS'!$M3686</f>
        <v>28.53077268</v>
      </c>
      <c r="V3686" s="56">
        <f t="array" ref="V3686">INDEX('RESUMO - LOTES E VMA'!$F$3:$F$181,MATCH('LISTA DOS ITENS'!$D3686,'RESUMO - LOTES E VMA'!$A$3:$A$181,0))</f>
        <v>195262.0068</v>
      </c>
      <c r="W3686" s="57">
        <f>'LISTA DOS ITENS'!$U3686/'LISTA DOS ITENS'!$V3686</f>
        <v>0.0001461153306</v>
      </c>
      <c r="X3686" s="53" t="s">
        <v>53</v>
      </c>
      <c r="Y3686" s="53" t="s">
        <v>290</v>
      </c>
      <c r="Z3686" s="58" t="str">
        <f>'LISTA DOS ITENS'!$F3686&amp;"-"&amp;'LISTA DOS ITENS'!$H3686&amp;"-"&amp;'LISTA DOS ITENS'!$J3686&amp;"-"&amp;'LISTA DOS ITENS'!$K3686&amp;"-"&amp;'LISTA DOS ITENS'!$I3686</f>
        <v>10002156-2101-0026-IMOB/NAC-ED-1000-01.01</v>
      </c>
      <c r="AA3686" s="59" t="str">
        <f t="array" ref="AA3686">INDEX('RESUMO - LOTES E VMA'!$M$3:$M$181,MATCH('LISTA DOS ITENS'!$D3686,'RESUMO - LOTES E VMA'!$A$3:$A$181,0))</f>
        <v>Para Leilão</v>
      </c>
      <c r="AB3686" s="60">
        <f t="array" ref="AB3686">INDEX('RESUMO - LOTES E VMA'!$J$3:$J$181,MATCH('LISTA DOS ITENS'!$D3686,'RESUMO - LOTES E VMA'!$A$3:$A$181,0))</f>
        <v>0.1002282232</v>
      </c>
      <c r="AC3686" s="29" t="str">
        <f t="array" ref="AC3686">INDEX('RESUMO - LOTES E VMA'!$L$3:$L$181,MATCH('LISTA DOS ITENS'!$D3686,'RESUMO - LOTES E VMA'!$A$3:$A$181,0))</f>
        <v>1% do Valor de Comparação do VMA</v>
      </c>
      <c r="AD3686" s="53" t="str">
        <f>VLOOKUP(Tabela1[[#This Row],[Índice]],[1]Planilha1!$A:$A,1,0)</f>
        <v>#ERROR!</v>
      </c>
    </row>
    <row r="3687" ht="15.75" customHeight="1">
      <c r="A3687" s="52">
        <v>262768.0</v>
      </c>
      <c r="B3687" s="53" t="s">
        <v>70</v>
      </c>
      <c r="C3687" s="53" t="s">
        <v>71</v>
      </c>
      <c r="D3687" s="22">
        <v>207578.0</v>
      </c>
      <c r="E3687" s="53" t="s">
        <v>119</v>
      </c>
      <c r="F3687" s="54">
        <v>1.0002156E7</v>
      </c>
      <c r="G3687" s="53" t="s">
        <v>2342</v>
      </c>
      <c r="H3687" s="55">
        <v>2101.0</v>
      </c>
      <c r="I3687" s="55" t="s">
        <v>81</v>
      </c>
      <c r="J3687" s="55" t="s">
        <v>126</v>
      </c>
      <c r="K3687" s="53" t="s">
        <v>125</v>
      </c>
      <c r="L3687" s="53"/>
      <c r="M3687" s="53">
        <v>2.0</v>
      </c>
      <c r="N3687" s="53" t="s">
        <v>52</v>
      </c>
      <c r="O3687" s="25">
        <v>488.31</v>
      </c>
      <c r="P3687" s="25">
        <f>'LISTA DOS ITENS'!$O3687*'LISTA DOS ITENS'!$M3687</f>
        <v>976.62</v>
      </c>
      <c r="Q3687" s="25">
        <v>570.77</v>
      </c>
      <c r="R3687" s="25">
        <f>'LISTA DOS ITENS'!$Q3687*'LISTA DOS ITENS'!$M3687</f>
        <v>1141.54</v>
      </c>
      <c r="S3687" s="56">
        <f>IF('LISTA DOS ITENS'!$P3687&gt;'LISTA DOS ITENS'!$R3687,'LISTA DOS ITENS'!$P3687,'LISTA DOS ITENS'!$R3687)</f>
        <v>1141.54</v>
      </c>
      <c r="T3687" s="25">
        <v>28.530772676250344</v>
      </c>
      <c r="U3687" s="25">
        <f>'LISTA DOS ITENS'!$T3687*'LISTA DOS ITENS'!$M3687</f>
        <v>57.06154535</v>
      </c>
      <c r="V3687" s="56">
        <f t="array" ref="V3687">INDEX('RESUMO - LOTES E VMA'!$F$3:$F$181,MATCH('LISTA DOS ITENS'!$D3687,'RESUMO - LOTES E VMA'!$A$3:$A$181,0))</f>
        <v>195262.0068</v>
      </c>
      <c r="W3687" s="57">
        <f>'LISTA DOS ITENS'!$U3687/'LISTA DOS ITENS'!$V3687</f>
        <v>0.0002922306612</v>
      </c>
      <c r="X3687" s="53" t="s">
        <v>53</v>
      </c>
      <c r="Y3687" s="53" t="s">
        <v>290</v>
      </c>
      <c r="Z3687" s="58" t="str">
        <f>'LISTA DOS ITENS'!$F3687&amp;"-"&amp;'LISTA DOS ITENS'!$H3687&amp;"-"&amp;'LISTA DOS ITENS'!$J3687&amp;"-"&amp;'LISTA DOS ITENS'!$K3687&amp;"-"&amp;'LISTA DOS ITENS'!$I3687</f>
        <v>10002156-2101-0026-PAR/NAC-ED-1000-01.01</v>
      </c>
      <c r="AA3687" s="59" t="str">
        <f t="array" ref="AA3687">INDEX('RESUMO - LOTES E VMA'!$M$3:$M$181,MATCH('LISTA DOS ITENS'!$D3687,'RESUMO - LOTES E VMA'!$A$3:$A$181,0))</f>
        <v>Para Leilão</v>
      </c>
      <c r="AB3687" s="60">
        <f t="array" ref="AB3687">INDEX('RESUMO - LOTES E VMA'!$J$3:$J$181,MATCH('LISTA DOS ITENS'!$D3687,'RESUMO - LOTES E VMA'!$A$3:$A$181,0))</f>
        <v>0.1002282232</v>
      </c>
      <c r="AC3687" s="29" t="str">
        <f t="array" ref="AC3687">INDEX('RESUMO - LOTES E VMA'!$L$3:$L$181,MATCH('LISTA DOS ITENS'!$D3687,'RESUMO - LOTES E VMA'!$A$3:$A$181,0))</f>
        <v>1% do Valor de Comparação do VMA</v>
      </c>
      <c r="AD3687" s="53" t="str">
        <f>VLOOKUP(Tabela1[[#This Row],[Índice]],[1]Planilha1!$A:$A,1,0)</f>
        <v>#ERROR!</v>
      </c>
    </row>
    <row r="3688" ht="15.75" customHeight="1">
      <c r="A3688" s="52">
        <v>262769.0</v>
      </c>
      <c r="B3688" s="53" t="s">
        <v>70</v>
      </c>
      <c r="C3688" s="53" t="s">
        <v>71</v>
      </c>
      <c r="D3688" s="22">
        <v>207578.0</v>
      </c>
      <c r="E3688" s="53" t="s">
        <v>119</v>
      </c>
      <c r="F3688" s="54">
        <v>1.0002157E7</v>
      </c>
      <c r="G3688" s="53" t="s">
        <v>2343</v>
      </c>
      <c r="H3688" s="55">
        <v>2101.0</v>
      </c>
      <c r="I3688" s="55" t="s">
        <v>81</v>
      </c>
      <c r="J3688" s="55" t="s">
        <v>126</v>
      </c>
      <c r="K3688" s="53" t="s">
        <v>122</v>
      </c>
      <c r="L3688" s="53"/>
      <c r="M3688" s="53">
        <v>3.0</v>
      </c>
      <c r="N3688" s="53" t="s">
        <v>52</v>
      </c>
      <c r="O3688" s="25">
        <v>572.92</v>
      </c>
      <c r="P3688" s="25">
        <f>'LISTA DOS ITENS'!$O3688*'LISTA DOS ITENS'!$M3688</f>
        <v>1718.76</v>
      </c>
      <c r="Q3688" s="25">
        <v>793.08</v>
      </c>
      <c r="R3688" s="25">
        <f>'LISTA DOS ITENS'!$Q3688*'LISTA DOS ITENS'!$M3688</f>
        <v>2379.24</v>
      </c>
      <c r="S3688" s="56">
        <f>IF('LISTA DOS ITENS'!$P3688&gt;'LISTA DOS ITENS'!$R3688,'LISTA DOS ITENS'!$P3688,'LISTA DOS ITENS'!$R3688)</f>
        <v>2379.24</v>
      </c>
      <c r="T3688" s="25">
        <v>73.91116402643486</v>
      </c>
      <c r="U3688" s="25">
        <f>'LISTA DOS ITENS'!$T3688*'LISTA DOS ITENS'!$M3688</f>
        <v>221.7334921</v>
      </c>
      <c r="V3688" s="56">
        <f t="array" ref="V3688">INDEX('RESUMO - LOTES E VMA'!$F$3:$F$181,MATCH('LISTA DOS ITENS'!$D3688,'RESUMO - LOTES E VMA'!$A$3:$A$181,0))</f>
        <v>195262.0068</v>
      </c>
      <c r="W3688" s="57">
        <f>'LISTA DOS ITENS'!$U3688/'LISTA DOS ITENS'!$V3688</f>
        <v>0.001135569053</v>
      </c>
      <c r="X3688" s="53" t="s">
        <v>53</v>
      </c>
      <c r="Y3688" s="53" t="s">
        <v>290</v>
      </c>
      <c r="Z3688" s="58" t="str">
        <f>'LISTA DOS ITENS'!$F3688&amp;"-"&amp;'LISTA DOS ITENS'!$H3688&amp;"-"&amp;'LISTA DOS ITENS'!$J3688&amp;"-"&amp;'LISTA DOS ITENS'!$K3688&amp;"-"&amp;'LISTA DOS ITENS'!$I3688</f>
        <v>10002157-2101-0026-IMOB/IAMN-ED-1000-01.01</v>
      </c>
      <c r="AA3688" s="59" t="str">
        <f t="array" ref="AA3688">INDEX('RESUMO - LOTES E VMA'!$M$3:$M$181,MATCH('LISTA DOS ITENS'!$D3688,'RESUMO - LOTES E VMA'!$A$3:$A$181,0))</f>
        <v>Para Leilão</v>
      </c>
      <c r="AB3688" s="60">
        <f t="array" ref="AB3688">INDEX('RESUMO - LOTES E VMA'!$J$3:$J$181,MATCH('LISTA DOS ITENS'!$D3688,'RESUMO - LOTES E VMA'!$A$3:$A$181,0))</f>
        <v>0.1002282232</v>
      </c>
      <c r="AC3688" s="29" t="str">
        <f t="array" ref="AC3688">INDEX('RESUMO - LOTES E VMA'!$L$3:$L$181,MATCH('LISTA DOS ITENS'!$D3688,'RESUMO - LOTES E VMA'!$A$3:$A$181,0))</f>
        <v>1% do Valor de Comparação do VMA</v>
      </c>
      <c r="AD3688" s="53" t="str">
        <f>VLOOKUP(Tabela1[[#This Row],[Índice]],[1]Planilha1!$A:$A,1,0)</f>
        <v>#ERROR!</v>
      </c>
    </row>
    <row r="3689" ht="15.75" customHeight="1">
      <c r="A3689" s="52">
        <v>262770.0</v>
      </c>
      <c r="B3689" s="53" t="s">
        <v>70</v>
      </c>
      <c r="C3689" s="53" t="s">
        <v>71</v>
      </c>
      <c r="D3689" s="22">
        <v>207578.0</v>
      </c>
      <c r="E3689" s="53" t="s">
        <v>119</v>
      </c>
      <c r="F3689" s="54">
        <v>1.0002157E7</v>
      </c>
      <c r="G3689" s="53" t="s">
        <v>2343</v>
      </c>
      <c r="H3689" s="55">
        <v>2101.0</v>
      </c>
      <c r="I3689" s="55" t="s">
        <v>2344</v>
      </c>
      <c r="J3689" s="55" t="s">
        <v>126</v>
      </c>
      <c r="K3689" s="53" t="s">
        <v>125</v>
      </c>
      <c r="L3689" s="53"/>
      <c r="M3689" s="53">
        <v>10.0</v>
      </c>
      <c r="N3689" s="53" t="s">
        <v>52</v>
      </c>
      <c r="O3689" s="25">
        <v>793.08</v>
      </c>
      <c r="P3689" s="25">
        <f>'LISTA DOS ITENS'!$O3689*'LISTA DOS ITENS'!$M3689</f>
        <v>7930.8</v>
      </c>
      <c r="Q3689" s="25">
        <v>793.08</v>
      </c>
      <c r="R3689" s="25">
        <f>'LISTA DOS ITENS'!$Q3689*'LISTA DOS ITENS'!$M3689</f>
        <v>7930.8</v>
      </c>
      <c r="S3689" s="56">
        <f>IF('LISTA DOS ITENS'!$P3689&gt;'LISTA DOS ITENS'!$R3689,'LISTA DOS ITENS'!$P3689,'LISTA DOS ITENS'!$R3689)</f>
        <v>7930.8</v>
      </c>
      <c r="T3689" s="25">
        <v>73.91116402643486</v>
      </c>
      <c r="U3689" s="25">
        <f>'LISTA DOS ITENS'!$T3689*'LISTA DOS ITENS'!$M3689</f>
        <v>739.1116403</v>
      </c>
      <c r="V3689" s="56">
        <f t="array" ref="V3689">INDEX('RESUMO - LOTES E VMA'!$F$3:$F$181,MATCH('LISTA DOS ITENS'!$D3689,'RESUMO - LOTES E VMA'!$A$3:$A$181,0))</f>
        <v>195262.0068</v>
      </c>
      <c r="W3689" s="57">
        <f>'LISTA DOS ITENS'!$U3689/'LISTA DOS ITENS'!$V3689</f>
        <v>0.003785230176</v>
      </c>
      <c r="X3689" s="53" t="s">
        <v>53</v>
      </c>
      <c r="Y3689" s="53" t="s">
        <v>290</v>
      </c>
      <c r="Z3689" s="58" t="str">
        <f>'LISTA DOS ITENS'!$F3689&amp;"-"&amp;'LISTA DOS ITENS'!$H3689&amp;"-"&amp;'LISTA DOS ITENS'!$J3689&amp;"-"&amp;'LISTA DOS ITENS'!$K3689&amp;"-"&amp;'LISTA DOS ITENS'!$I3689</f>
        <v>10002157-2101-0026-PAR/NAC-IN-3214-09-018-MRP</v>
      </c>
      <c r="AA3689" s="59" t="str">
        <f t="array" ref="AA3689">INDEX('RESUMO - LOTES E VMA'!$M$3:$M$181,MATCH('LISTA DOS ITENS'!$D3689,'RESUMO - LOTES E VMA'!$A$3:$A$181,0))</f>
        <v>Para Leilão</v>
      </c>
      <c r="AB3689" s="60">
        <f t="array" ref="AB3689">INDEX('RESUMO - LOTES E VMA'!$J$3:$J$181,MATCH('LISTA DOS ITENS'!$D3689,'RESUMO - LOTES E VMA'!$A$3:$A$181,0))</f>
        <v>0.1002282232</v>
      </c>
      <c r="AC3689" s="29" t="str">
        <f t="array" ref="AC3689">INDEX('RESUMO - LOTES E VMA'!$L$3:$L$181,MATCH('LISTA DOS ITENS'!$D3689,'RESUMO - LOTES E VMA'!$A$3:$A$181,0))</f>
        <v>1% do Valor de Comparação do VMA</v>
      </c>
      <c r="AD3689" s="53" t="str">
        <f>VLOOKUP(Tabela1[[#This Row],[Índice]],[1]Planilha1!$A:$A,1,0)</f>
        <v>#ERROR!</v>
      </c>
    </row>
    <row r="3690" ht="15.75" customHeight="1">
      <c r="A3690" s="52">
        <v>262771.0</v>
      </c>
      <c r="B3690" s="53" t="s">
        <v>70</v>
      </c>
      <c r="C3690" s="53" t="s">
        <v>71</v>
      </c>
      <c r="D3690" s="22">
        <v>207578.0</v>
      </c>
      <c r="E3690" s="53" t="s">
        <v>119</v>
      </c>
      <c r="F3690" s="54">
        <v>1.0002157E7</v>
      </c>
      <c r="G3690" s="53" t="s">
        <v>2343</v>
      </c>
      <c r="H3690" s="55">
        <v>2101.0</v>
      </c>
      <c r="I3690" s="55" t="s">
        <v>445</v>
      </c>
      <c r="J3690" s="55" t="s">
        <v>126</v>
      </c>
      <c r="K3690" s="53" t="s">
        <v>80</v>
      </c>
      <c r="L3690" s="53"/>
      <c r="M3690" s="53">
        <v>2.0</v>
      </c>
      <c r="N3690" s="53" t="s">
        <v>52</v>
      </c>
      <c r="O3690" s="25">
        <v>683.94</v>
      </c>
      <c r="P3690" s="25">
        <f>'LISTA DOS ITENS'!$O3690*'LISTA DOS ITENS'!$M3690</f>
        <v>1367.88</v>
      </c>
      <c r="Q3690" s="25">
        <v>793.08</v>
      </c>
      <c r="R3690" s="25">
        <f>'LISTA DOS ITENS'!$Q3690*'LISTA DOS ITENS'!$M3690</f>
        <v>1586.16</v>
      </c>
      <c r="S3690" s="56">
        <f>IF('LISTA DOS ITENS'!$P3690&gt;'LISTA DOS ITENS'!$R3690,'LISTA DOS ITENS'!$P3690,'LISTA DOS ITENS'!$R3690)</f>
        <v>1586.16</v>
      </c>
      <c r="T3690" s="25">
        <v>73.91116402643486</v>
      </c>
      <c r="U3690" s="25">
        <f>'LISTA DOS ITENS'!$T3690*'LISTA DOS ITENS'!$M3690</f>
        <v>147.8223281</v>
      </c>
      <c r="V3690" s="56">
        <f t="array" ref="V3690">INDEX('RESUMO - LOTES E VMA'!$F$3:$F$181,MATCH('LISTA DOS ITENS'!$D3690,'RESUMO - LOTES E VMA'!$A$3:$A$181,0))</f>
        <v>195262.0068</v>
      </c>
      <c r="W3690" s="57">
        <f>'LISTA DOS ITENS'!$U3690/'LISTA DOS ITENS'!$V3690</f>
        <v>0.0007570460352</v>
      </c>
      <c r="X3690" s="53" t="s">
        <v>53</v>
      </c>
      <c r="Y3690" s="53" t="s">
        <v>290</v>
      </c>
      <c r="Z3690" s="58" t="str">
        <f>'LISTA DOS ITENS'!$F3690&amp;"-"&amp;'LISTA DOS ITENS'!$H3690&amp;"-"&amp;'LISTA DOS ITENS'!$J3690&amp;"-"&amp;'LISTA DOS ITENS'!$K3690&amp;"-"&amp;'LISTA DOS ITENS'!$I3690</f>
        <v>10002157-2101-0026-IMOB/NAC-OP-3516-19-902-MRP</v>
      </c>
      <c r="AA3690" s="59" t="str">
        <f t="array" ref="AA3690">INDEX('RESUMO - LOTES E VMA'!$M$3:$M$181,MATCH('LISTA DOS ITENS'!$D3690,'RESUMO - LOTES E VMA'!$A$3:$A$181,0))</f>
        <v>Para Leilão</v>
      </c>
      <c r="AB3690" s="60">
        <f t="array" ref="AB3690">INDEX('RESUMO - LOTES E VMA'!$J$3:$J$181,MATCH('LISTA DOS ITENS'!$D3690,'RESUMO - LOTES E VMA'!$A$3:$A$181,0))</f>
        <v>0.1002282232</v>
      </c>
      <c r="AC3690" s="29" t="str">
        <f t="array" ref="AC3690">INDEX('RESUMO - LOTES E VMA'!$L$3:$L$181,MATCH('LISTA DOS ITENS'!$D3690,'RESUMO - LOTES E VMA'!$A$3:$A$181,0))</f>
        <v>1% do Valor de Comparação do VMA</v>
      </c>
      <c r="AD3690" s="53" t="str">
        <f>VLOOKUP(Tabela1[[#This Row],[Índice]],[1]Planilha1!$A:$A,1,0)</f>
        <v>#ERROR!</v>
      </c>
    </row>
    <row r="3691" ht="15.75" customHeight="1">
      <c r="A3691" s="52">
        <v>262772.0</v>
      </c>
      <c r="B3691" s="53" t="s">
        <v>70</v>
      </c>
      <c r="C3691" s="53" t="s">
        <v>71</v>
      </c>
      <c r="D3691" s="22">
        <v>207578.0</v>
      </c>
      <c r="E3691" s="53" t="s">
        <v>119</v>
      </c>
      <c r="F3691" s="54">
        <v>1.0002159E7</v>
      </c>
      <c r="G3691" s="53" t="s">
        <v>2345</v>
      </c>
      <c r="H3691" s="55">
        <v>2101.0</v>
      </c>
      <c r="I3691" s="55"/>
      <c r="J3691" s="55" t="s">
        <v>126</v>
      </c>
      <c r="K3691" s="53" t="s">
        <v>73</v>
      </c>
      <c r="L3691" s="53"/>
      <c r="M3691" s="53">
        <v>1.0</v>
      </c>
      <c r="N3691" s="53" t="s">
        <v>52</v>
      </c>
      <c r="O3691" s="25">
        <v>1166.26</v>
      </c>
      <c r="P3691" s="25">
        <f>'LISTA DOS ITENS'!$O3691*'LISTA DOS ITENS'!$M3691</f>
        <v>1166.26</v>
      </c>
      <c r="Q3691" s="25">
        <v>1386.21</v>
      </c>
      <c r="R3691" s="25">
        <f>'LISTA DOS ITENS'!$Q3691*'LISTA DOS ITENS'!$M3691</f>
        <v>1386.21</v>
      </c>
      <c r="S3691" s="56">
        <f>IF('LISTA DOS ITENS'!$P3691&gt;'LISTA DOS ITENS'!$R3691,'LISTA DOS ITENS'!$P3691,'LISTA DOS ITENS'!$R3691)</f>
        <v>1386.21</v>
      </c>
      <c r="T3691" s="25">
        <v>177.62469507881812</v>
      </c>
      <c r="U3691" s="25">
        <f>'LISTA DOS ITENS'!$T3691*'LISTA DOS ITENS'!$M3691</f>
        <v>177.6246951</v>
      </c>
      <c r="V3691" s="56">
        <f t="array" ref="V3691">INDEX('RESUMO - LOTES E VMA'!$F$3:$F$181,MATCH('LISTA DOS ITENS'!$D3691,'RESUMO - LOTES E VMA'!$A$3:$A$181,0))</f>
        <v>195262.0068</v>
      </c>
      <c r="W3691" s="57">
        <f>'LISTA DOS ITENS'!$U3691/'LISTA DOS ITENS'!$V3691</f>
        <v>0.0009096736125</v>
      </c>
      <c r="X3691" s="53" t="s">
        <v>53</v>
      </c>
      <c r="Y3691" s="53" t="s">
        <v>290</v>
      </c>
      <c r="Z3691" s="58" t="str">
        <f>'LISTA DOS ITENS'!$F3691&amp;"-"&amp;'LISTA DOS ITENS'!$H3691&amp;"-"&amp;'LISTA DOS ITENS'!$J3691&amp;"-"&amp;'LISTA DOS ITENS'!$K3691&amp;"-"&amp;'LISTA DOS ITENS'!$I3691</f>
        <v>10002159-2101-0026-CONS/NAC-</v>
      </c>
      <c r="AA3691" s="59" t="str">
        <f t="array" ref="AA3691">INDEX('RESUMO - LOTES E VMA'!$M$3:$M$181,MATCH('LISTA DOS ITENS'!$D3691,'RESUMO - LOTES E VMA'!$A$3:$A$181,0))</f>
        <v>Para Leilão</v>
      </c>
      <c r="AB3691" s="60">
        <f t="array" ref="AB3691">INDEX('RESUMO - LOTES E VMA'!$J$3:$J$181,MATCH('LISTA DOS ITENS'!$D3691,'RESUMO - LOTES E VMA'!$A$3:$A$181,0))</f>
        <v>0.1002282232</v>
      </c>
      <c r="AC3691" s="29" t="str">
        <f t="array" ref="AC3691">INDEX('RESUMO - LOTES E VMA'!$L$3:$L$181,MATCH('LISTA DOS ITENS'!$D3691,'RESUMO - LOTES E VMA'!$A$3:$A$181,0))</f>
        <v>1% do Valor de Comparação do VMA</v>
      </c>
      <c r="AD3691" s="53" t="str">
        <f>VLOOKUP(Tabela1[[#This Row],[Índice]],[1]Planilha1!$A:$A,1,0)</f>
        <v>#ERROR!</v>
      </c>
    </row>
    <row r="3692" ht="15.75" customHeight="1">
      <c r="A3692" s="52">
        <v>262773.0</v>
      </c>
      <c r="B3692" s="53" t="s">
        <v>70</v>
      </c>
      <c r="C3692" s="53" t="s">
        <v>71</v>
      </c>
      <c r="D3692" s="22">
        <v>207578.0</v>
      </c>
      <c r="E3692" s="53" t="s">
        <v>119</v>
      </c>
      <c r="F3692" s="54">
        <v>1.0002159E7</v>
      </c>
      <c r="G3692" s="53" t="s">
        <v>2345</v>
      </c>
      <c r="H3692" s="55">
        <v>2101.0</v>
      </c>
      <c r="I3692" s="55" t="s">
        <v>130</v>
      </c>
      <c r="J3692" s="55" t="s">
        <v>126</v>
      </c>
      <c r="K3692" s="53" t="s">
        <v>73</v>
      </c>
      <c r="L3692" s="53"/>
      <c r="M3692" s="53">
        <v>3.0</v>
      </c>
      <c r="N3692" s="53" t="s">
        <v>52</v>
      </c>
      <c r="O3692" s="25">
        <v>1283.3466666666666</v>
      </c>
      <c r="P3692" s="25">
        <f>'LISTA DOS ITENS'!$O3692*'LISTA DOS ITENS'!$M3692</f>
        <v>3850.04</v>
      </c>
      <c r="Q3692" s="25">
        <v>1386.21</v>
      </c>
      <c r="R3692" s="25">
        <f>'LISTA DOS ITENS'!$Q3692*'LISTA DOS ITENS'!$M3692</f>
        <v>4158.63</v>
      </c>
      <c r="S3692" s="56">
        <f>IF('LISTA DOS ITENS'!$P3692&gt;'LISTA DOS ITENS'!$R3692,'LISTA DOS ITENS'!$P3692,'LISTA DOS ITENS'!$R3692)</f>
        <v>4158.63</v>
      </c>
      <c r="T3692" s="25">
        <v>177.62469507881812</v>
      </c>
      <c r="U3692" s="25">
        <f>'LISTA DOS ITENS'!$T3692*'LISTA DOS ITENS'!$M3692</f>
        <v>532.8740852</v>
      </c>
      <c r="V3692" s="56">
        <f t="array" ref="V3692">INDEX('RESUMO - LOTES E VMA'!$F$3:$F$181,MATCH('LISTA DOS ITENS'!$D3692,'RESUMO - LOTES E VMA'!$A$3:$A$181,0))</f>
        <v>195262.0068</v>
      </c>
      <c r="W3692" s="57">
        <f>'LISTA DOS ITENS'!$U3692/'LISTA DOS ITENS'!$V3692</f>
        <v>0.002729020837</v>
      </c>
      <c r="X3692" s="53" t="s">
        <v>53</v>
      </c>
      <c r="Y3692" s="53" t="s">
        <v>290</v>
      </c>
      <c r="Z3692" s="58" t="str">
        <f>'LISTA DOS ITENS'!$F3692&amp;"-"&amp;'LISTA DOS ITENS'!$H3692&amp;"-"&amp;'LISTA DOS ITENS'!$J3692&amp;"-"&amp;'LISTA DOS ITENS'!$K3692&amp;"-"&amp;'LISTA DOS ITENS'!$I3692</f>
        <v>10002159-2101-0026-CONS/NAC-ED-1000-01.02</v>
      </c>
      <c r="AA3692" s="59" t="str">
        <f t="array" ref="AA3692">INDEX('RESUMO - LOTES E VMA'!$M$3:$M$181,MATCH('LISTA DOS ITENS'!$D3692,'RESUMO - LOTES E VMA'!$A$3:$A$181,0))</f>
        <v>Para Leilão</v>
      </c>
      <c r="AB3692" s="60">
        <f t="array" ref="AB3692">INDEX('RESUMO - LOTES E VMA'!$J$3:$J$181,MATCH('LISTA DOS ITENS'!$D3692,'RESUMO - LOTES E VMA'!$A$3:$A$181,0))</f>
        <v>0.1002282232</v>
      </c>
      <c r="AC3692" s="29" t="str">
        <f t="array" ref="AC3692">INDEX('RESUMO - LOTES E VMA'!$L$3:$L$181,MATCH('LISTA DOS ITENS'!$D3692,'RESUMO - LOTES E VMA'!$A$3:$A$181,0))</f>
        <v>1% do Valor de Comparação do VMA</v>
      </c>
      <c r="AD3692" s="53" t="str">
        <f>VLOOKUP(Tabela1[[#This Row],[Índice]],[1]Planilha1!$A:$A,1,0)</f>
        <v>#ERROR!</v>
      </c>
    </row>
    <row r="3693" ht="15.75" customHeight="1">
      <c r="A3693" s="52">
        <v>262774.0</v>
      </c>
      <c r="B3693" s="53" t="s">
        <v>70</v>
      </c>
      <c r="C3693" s="53" t="s">
        <v>71</v>
      </c>
      <c r="D3693" s="22">
        <v>207578.0</v>
      </c>
      <c r="E3693" s="53" t="s">
        <v>119</v>
      </c>
      <c r="F3693" s="54">
        <v>1.0002159E7</v>
      </c>
      <c r="G3693" s="53" t="s">
        <v>2345</v>
      </c>
      <c r="H3693" s="55">
        <v>2101.0</v>
      </c>
      <c r="I3693" s="55" t="s">
        <v>81</v>
      </c>
      <c r="J3693" s="55" t="s">
        <v>126</v>
      </c>
      <c r="K3693" s="53" t="s">
        <v>73</v>
      </c>
      <c r="L3693" s="53"/>
      <c r="M3693" s="53">
        <v>6.0</v>
      </c>
      <c r="N3693" s="53" t="s">
        <v>52</v>
      </c>
      <c r="O3693" s="25">
        <v>1283.3466666666666</v>
      </c>
      <c r="P3693" s="25">
        <f>'LISTA DOS ITENS'!$O3693*'LISTA DOS ITENS'!$M3693</f>
        <v>7700.08</v>
      </c>
      <c r="Q3693" s="25">
        <v>1386.21</v>
      </c>
      <c r="R3693" s="25">
        <f>'LISTA DOS ITENS'!$Q3693*'LISTA DOS ITENS'!$M3693</f>
        <v>8317.26</v>
      </c>
      <c r="S3693" s="56">
        <f>IF('LISTA DOS ITENS'!$P3693&gt;'LISTA DOS ITENS'!$R3693,'LISTA DOS ITENS'!$P3693,'LISTA DOS ITENS'!$R3693)</f>
        <v>8317.26</v>
      </c>
      <c r="T3693" s="25">
        <v>177.62469507881812</v>
      </c>
      <c r="U3693" s="25">
        <f>'LISTA DOS ITENS'!$T3693*'LISTA DOS ITENS'!$M3693</f>
        <v>1065.74817</v>
      </c>
      <c r="V3693" s="56">
        <f t="array" ref="V3693">INDEX('RESUMO - LOTES E VMA'!$F$3:$F$181,MATCH('LISTA DOS ITENS'!$D3693,'RESUMO - LOTES E VMA'!$A$3:$A$181,0))</f>
        <v>195262.0068</v>
      </c>
      <c r="W3693" s="57">
        <f>'LISTA DOS ITENS'!$U3693/'LISTA DOS ITENS'!$V3693</f>
        <v>0.005458041675</v>
      </c>
      <c r="X3693" s="53" t="s">
        <v>53</v>
      </c>
      <c r="Y3693" s="53" t="s">
        <v>290</v>
      </c>
      <c r="Z3693" s="58" t="str">
        <f>'LISTA DOS ITENS'!$F3693&amp;"-"&amp;'LISTA DOS ITENS'!$H3693&amp;"-"&amp;'LISTA DOS ITENS'!$J3693&amp;"-"&amp;'LISTA DOS ITENS'!$K3693&amp;"-"&amp;'LISTA DOS ITENS'!$I3693</f>
        <v>10002159-2101-0026-CONS/NAC-ED-1000-01.01</v>
      </c>
      <c r="AA3693" s="59" t="str">
        <f t="array" ref="AA3693">INDEX('RESUMO - LOTES E VMA'!$M$3:$M$181,MATCH('LISTA DOS ITENS'!$D3693,'RESUMO - LOTES E VMA'!$A$3:$A$181,0))</f>
        <v>Para Leilão</v>
      </c>
      <c r="AB3693" s="60">
        <f t="array" ref="AB3693">INDEX('RESUMO - LOTES E VMA'!$J$3:$J$181,MATCH('LISTA DOS ITENS'!$D3693,'RESUMO - LOTES E VMA'!$A$3:$A$181,0))</f>
        <v>0.1002282232</v>
      </c>
      <c r="AC3693" s="29" t="str">
        <f t="array" ref="AC3693">INDEX('RESUMO - LOTES E VMA'!$L$3:$L$181,MATCH('LISTA DOS ITENS'!$D3693,'RESUMO - LOTES E VMA'!$A$3:$A$181,0))</f>
        <v>1% do Valor de Comparação do VMA</v>
      </c>
      <c r="AD3693" s="53" t="str">
        <f>VLOOKUP(Tabela1[[#This Row],[Índice]],[1]Planilha1!$A:$A,1,0)</f>
        <v>#ERROR!</v>
      </c>
    </row>
    <row r="3694" ht="15.75" customHeight="1">
      <c r="A3694" s="52">
        <v>262775.0</v>
      </c>
      <c r="B3694" s="53" t="s">
        <v>70</v>
      </c>
      <c r="C3694" s="53" t="s">
        <v>71</v>
      </c>
      <c r="D3694" s="22">
        <v>207578.0</v>
      </c>
      <c r="E3694" s="53" t="s">
        <v>119</v>
      </c>
      <c r="F3694" s="54">
        <v>1.0002159E7</v>
      </c>
      <c r="G3694" s="53" t="s">
        <v>2345</v>
      </c>
      <c r="H3694" s="55">
        <v>2101.0</v>
      </c>
      <c r="I3694" s="55" t="s">
        <v>81</v>
      </c>
      <c r="J3694" s="55" t="s">
        <v>126</v>
      </c>
      <c r="K3694" s="53" t="s">
        <v>80</v>
      </c>
      <c r="L3694" s="53"/>
      <c r="M3694" s="53">
        <v>6.0</v>
      </c>
      <c r="N3694" s="53" t="s">
        <v>52</v>
      </c>
      <c r="O3694" s="25">
        <v>1386.21</v>
      </c>
      <c r="P3694" s="25">
        <f>'LISTA DOS ITENS'!$O3694*'LISTA DOS ITENS'!$M3694</f>
        <v>8317.26</v>
      </c>
      <c r="Q3694" s="25">
        <v>1386.21</v>
      </c>
      <c r="R3694" s="25">
        <f>'LISTA DOS ITENS'!$Q3694*'LISTA DOS ITENS'!$M3694</f>
        <v>8317.26</v>
      </c>
      <c r="S3694" s="56">
        <f>IF('LISTA DOS ITENS'!$P3694&gt;'LISTA DOS ITENS'!$R3694,'LISTA DOS ITENS'!$P3694,'LISTA DOS ITENS'!$R3694)</f>
        <v>8317.26</v>
      </c>
      <c r="T3694" s="25">
        <v>177.62469507881812</v>
      </c>
      <c r="U3694" s="25">
        <f>'LISTA DOS ITENS'!$T3694*'LISTA DOS ITENS'!$M3694</f>
        <v>1065.74817</v>
      </c>
      <c r="V3694" s="56">
        <f t="array" ref="V3694">INDEX('RESUMO - LOTES E VMA'!$F$3:$F$181,MATCH('LISTA DOS ITENS'!$D3694,'RESUMO - LOTES E VMA'!$A$3:$A$181,0))</f>
        <v>195262.0068</v>
      </c>
      <c r="W3694" s="57">
        <f>'LISTA DOS ITENS'!$U3694/'LISTA DOS ITENS'!$V3694</f>
        <v>0.005458041675</v>
      </c>
      <c r="X3694" s="53" t="s">
        <v>53</v>
      </c>
      <c r="Y3694" s="53" t="s">
        <v>290</v>
      </c>
      <c r="Z3694" s="58" t="str">
        <f>'LISTA DOS ITENS'!$F3694&amp;"-"&amp;'LISTA DOS ITENS'!$H3694&amp;"-"&amp;'LISTA DOS ITENS'!$J3694&amp;"-"&amp;'LISTA DOS ITENS'!$K3694&amp;"-"&amp;'LISTA DOS ITENS'!$I3694</f>
        <v>10002159-2101-0026-IMOB/NAC-ED-1000-01.01</v>
      </c>
      <c r="AA3694" s="59" t="str">
        <f t="array" ref="AA3694">INDEX('RESUMO - LOTES E VMA'!$M$3:$M$181,MATCH('LISTA DOS ITENS'!$D3694,'RESUMO - LOTES E VMA'!$A$3:$A$181,0))</f>
        <v>Para Leilão</v>
      </c>
      <c r="AB3694" s="60">
        <f t="array" ref="AB3694">INDEX('RESUMO - LOTES E VMA'!$J$3:$J$181,MATCH('LISTA DOS ITENS'!$D3694,'RESUMO - LOTES E VMA'!$A$3:$A$181,0))</f>
        <v>0.1002282232</v>
      </c>
      <c r="AC3694" s="29" t="str">
        <f t="array" ref="AC3694">INDEX('RESUMO - LOTES E VMA'!$L$3:$L$181,MATCH('LISTA DOS ITENS'!$D3694,'RESUMO - LOTES E VMA'!$A$3:$A$181,0))</f>
        <v>1% do Valor de Comparação do VMA</v>
      </c>
      <c r="AD3694" s="53" t="str">
        <f>VLOOKUP(Tabela1[[#This Row],[Índice]],[1]Planilha1!$A:$A,1,0)</f>
        <v>#ERROR!</v>
      </c>
    </row>
    <row r="3695" ht="15.75" customHeight="1">
      <c r="A3695" s="52">
        <v>262776.0</v>
      </c>
      <c r="B3695" s="53" t="s">
        <v>70</v>
      </c>
      <c r="C3695" s="53" t="s">
        <v>71</v>
      </c>
      <c r="D3695" s="22">
        <v>207578.0</v>
      </c>
      <c r="E3695" s="53" t="s">
        <v>119</v>
      </c>
      <c r="F3695" s="54">
        <v>1.0002159E7</v>
      </c>
      <c r="G3695" s="53" t="s">
        <v>2345</v>
      </c>
      <c r="H3695" s="55">
        <v>2101.0</v>
      </c>
      <c r="I3695" s="55" t="s">
        <v>588</v>
      </c>
      <c r="J3695" s="55" t="s">
        <v>126</v>
      </c>
      <c r="K3695" s="53" t="s">
        <v>73</v>
      </c>
      <c r="L3695" s="53"/>
      <c r="M3695" s="53">
        <v>2.0</v>
      </c>
      <c r="N3695" s="53" t="s">
        <v>52</v>
      </c>
      <c r="O3695" s="25">
        <v>1317.885</v>
      </c>
      <c r="P3695" s="25">
        <f>'LISTA DOS ITENS'!$O3695*'LISTA DOS ITENS'!$M3695</f>
        <v>2635.77</v>
      </c>
      <c r="Q3695" s="25">
        <v>1386.21</v>
      </c>
      <c r="R3695" s="25">
        <f>'LISTA DOS ITENS'!$Q3695*'LISTA DOS ITENS'!$M3695</f>
        <v>2772.42</v>
      </c>
      <c r="S3695" s="56">
        <f>IF('LISTA DOS ITENS'!$P3695&gt;'LISTA DOS ITENS'!$R3695,'LISTA DOS ITENS'!$P3695,'LISTA DOS ITENS'!$R3695)</f>
        <v>2772.42</v>
      </c>
      <c r="T3695" s="25">
        <v>177.62469507881812</v>
      </c>
      <c r="U3695" s="25">
        <f>'LISTA DOS ITENS'!$T3695*'LISTA DOS ITENS'!$M3695</f>
        <v>355.2493902</v>
      </c>
      <c r="V3695" s="56">
        <f t="array" ref="V3695">INDEX('RESUMO - LOTES E VMA'!$F$3:$F$181,MATCH('LISTA DOS ITENS'!$D3695,'RESUMO - LOTES E VMA'!$A$3:$A$181,0))</f>
        <v>195262.0068</v>
      </c>
      <c r="W3695" s="57">
        <f>'LISTA DOS ITENS'!$U3695/'LISTA DOS ITENS'!$V3695</f>
        <v>0.001819347225</v>
      </c>
      <c r="X3695" s="53" t="s">
        <v>53</v>
      </c>
      <c r="Y3695" s="53" t="s">
        <v>290</v>
      </c>
      <c r="Z3695" s="58" t="str">
        <f>'LISTA DOS ITENS'!$F3695&amp;"-"&amp;'LISTA DOS ITENS'!$H3695&amp;"-"&amp;'LISTA DOS ITENS'!$J3695&amp;"-"&amp;'LISTA DOS ITENS'!$K3695&amp;"-"&amp;'LISTA DOS ITENS'!$I3695</f>
        <v>10002159-2101-0026-CONS/NAC-OP-3514-18-901-MRP</v>
      </c>
      <c r="AA3695" s="59" t="str">
        <f t="array" ref="AA3695">INDEX('RESUMO - LOTES E VMA'!$M$3:$M$181,MATCH('LISTA DOS ITENS'!$D3695,'RESUMO - LOTES E VMA'!$A$3:$A$181,0))</f>
        <v>Para Leilão</v>
      </c>
      <c r="AB3695" s="60">
        <f t="array" ref="AB3695">INDEX('RESUMO - LOTES E VMA'!$J$3:$J$181,MATCH('LISTA DOS ITENS'!$D3695,'RESUMO - LOTES E VMA'!$A$3:$A$181,0))</f>
        <v>0.1002282232</v>
      </c>
      <c r="AC3695" s="29" t="str">
        <f t="array" ref="AC3695">INDEX('RESUMO - LOTES E VMA'!$L$3:$L$181,MATCH('LISTA DOS ITENS'!$D3695,'RESUMO - LOTES E VMA'!$A$3:$A$181,0))</f>
        <v>1% do Valor de Comparação do VMA</v>
      </c>
      <c r="AD3695" s="53" t="str">
        <f>VLOOKUP(Tabela1[[#This Row],[Índice]],[1]Planilha1!$A:$A,1,0)</f>
        <v>#ERROR!</v>
      </c>
    </row>
    <row r="3696" ht="15.75" customHeight="1">
      <c r="A3696" s="52">
        <v>262777.0</v>
      </c>
      <c r="B3696" s="53" t="s">
        <v>70</v>
      </c>
      <c r="C3696" s="53" t="s">
        <v>71</v>
      </c>
      <c r="D3696" s="22">
        <v>207578.0</v>
      </c>
      <c r="E3696" s="53" t="s">
        <v>119</v>
      </c>
      <c r="F3696" s="54">
        <v>1.0002165E7</v>
      </c>
      <c r="G3696" s="53" t="s">
        <v>2346</v>
      </c>
      <c r="H3696" s="55">
        <v>2101.0</v>
      </c>
      <c r="I3696" s="55"/>
      <c r="J3696" s="55" t="s">
        <v>126</v>
      </c>
      <c r="K3696" s="53" t="s">
        <v>160</v>
      </c>
      <c r="L3696" s="53"/>
      <c r="M3696" s="53">
        <v>10.0</v>
      </c>
      <c r="N3696" s="53" t="s">
        <v>52</v>
      </c>
      <c r="O3696" s="25">
        <v>222.523</v>
      </c>
      <c r="P3696" s="25">
        <f>'LISTA DOS ITENS'!$O3696*'LISTA DOS ITENS'!$M3696</f>
        <v>2225.23</v>
      </c>
      <c r="Q3696" s="25">
        <v>913.0</v>
      </c>
      <c r="R3696" s="25">
        <f>'LISTA DOS ITENS'!$Q3696*'LISTA DOS ITENS'!$M3696</f>
        <v>9130</v>
      </c>
      <c r="S3696" s="56">
        <f>IF('LISTA DOS ITENS'!$P3696&gt;'LISTA DOS ITENS'!$R3696,'LISTA DOS ITENS'!$P3696,'LISTA DOS ITENS'!$R3696)</f>
        <v>9130</v>
      </c>
      <c r="T3696" s="25">
        <v>85.08711952909546</v>
      </c>
      <c r="U3696" s="25">
        <f>'LISTA DOS ITENS'!$T3696*'LISTA DOS ITENS'!$M3696</f>
        <v>850.8711953</v>
      </c>
      <c r="V3696" s="56">
        <f t="array" ref="V3696">INDEX('RESUMO - LOTES E VMA'!$F$3:$F$181,MATCH('LISTA DOS ITENS'!$D3696,'RESUMO - LOTES E VMA'!$A$3:$A$181,0))</f>
        <v>195262.0068</v>
      </c>
      <c r="W3696" s="57">
        <f>'LISTA DOS ITENS'!$U3696/'LISTA DOS ITENS'!$V3696</f>
        <v>0.004357587066</v>
      </c>
      <c r="X3696" s="53" t="s">
        <v>53</v>
      </c>
      <c r="Y3696" s="53" t="s">
        <v>290</v>
      </c>
      <c r="Z3696" s="58" t="str">
        <f>'LISTA DOS ITENS'!$F3696&amp;"-"&amp;'LISTA DOS ITENS'!$H3696&amp;"-"&amp;'LISTA DOS ITENS'!$J3696&amp;"-"&amp;'LISTA DOS ITENS'!$K3696&amp;"-"&amp;'LISTA DOS ITENS'!$I3696</f>
        <v>10002165-2101-0026-CONS/IMP-</v>
      </c>
      <c r="AA3696" s="59" t="str">
        <f t="array" ref="AA3696">INDEX('RESUMO - LOTES E VMA'!$M$3:$M$181,MATCH('LISTA DOS ITENS'!$D3696,'RESUMO - LOTES E VMA'!$A$3:$A$181,0))</f>
        <v>Para Leilão</v>
      </c>
      <c r="AB3696" s="60">
        <f t="array" ref="AB3696">INDEX('RESUMO - LOTES E VMA'!$J$3:$J$181,MATCH('LISTA DOS ITENS'!$D3696,'RESUMO - LOTES E VMA'!$A$3:$A$181,0))</f>
        <v>0.1002282232</v>
      </c>
      <c r="AC3696" s="29" t="str">
        <f t="array" ref="AC3696">INDEX('RESUMO - LOTES E VMA'!$L$3:$L$181,MATCH('LISTA DOS ITENS'!$D3696,'RESUMO - LOTES E VMA'!$A$3:$A$181,0))</f>
        <v>1% do Valor de Comparação do VMA</v>
      </c>
      <c r="AD3696" s="53" t="str">
        <f>VLOOKUP(Tabela1[[#This Row],[Índice]],[1]Planilha1!$A:$A,1,0)</f>
        <v>#ERROR!</v>
      </c>
    </row>
    <row r="3697" ht="15.75" customHeight="1">
      <c r="A3697" s="52">
        <v>262778.0</v>
      </c>
      <c r="B3697" s="53" t="s">
        <v>70</v>
      </c>
      <c r="C3697" s="53" t="s">
        <v>71</v>
      </c>
      <c r="D3697" s="22">
        <v>207578.0</v>
      </c>
      <c r="E3697" s="53" t="s">
        <v>119</v>
      </c>
      <c r="F3697" s="54">
        <v>1.0002165E7</v>
      </c>
      <c r="G3697" s="53" t="s">
        <v>2346</v>
      </c>
      <c r="H3697" s="55">
        <v>2101.0</v>
      </c>
      <c r="I3697" s="55" t="s">
        <v>1920</v>
      </c>
      <c r="J3697" s="55" t="s">
        <v>126</v>
      </c>
      <c r="K3697" s="53" t="s">
        <v>73</v>
      </c>
      <c r="L3697" s="53"/>
      <c r="M3697" s="53">
        <v>2.0</v>
      </c>
      <c r="N3697" s="53" t="s">
        <v>52</v>
      </c>
      <c r="O3697" s="25">
        <v>464.865</v>
      </c>
      <c r="P3697" s="25">
        <f>'LISTA DOS ITENS'!$O3697*'LISTA DOS ITENS'!$M3697</f>
        <v>929.73</v>
      </c>
      <c r="Q3697" s="25">
        <v>913.0</v>
      </c>
      <c r="R3697" s="25">
        <f>'LISTA DOS ITENS'!$Q3697*'LISTA DOS ITENS'!$M3697</f>
        <v>1826</v>
      </c>
      <c r="S3697" s="56">
        <f>IF('LISTA DOS ITENS'!$P3697&gt;'LISTA DOS ITENS'!$R3697,'LISTA DOS ITENS'!$P3697,'LISTA DOS ITENS'!$R3697)</f>
        <v>1826</v>
      </c>
      <c r="T3697" s="25">
        <v>85.08711952909546</v>
      </c>
      <c r="U3697" s="25">
        <f>'LISTA DOS ITENS'!$T3697*'LISTA DOS ITENS'!$M3697</f>
        <v>170.1742391</v>
      </c>
      <c r="V3697" s="56">
        <f t="array" ref="V3697">INDEX('RESUMO - LOTES E VMA'!$F$3:$F$181,MATCH('LISTA DOS ITENS'!$D3697,'RESUMO - LOTES E VMA'!$A$3:$A$181,0))</f>
        <v>195262.0068</v>
      </c>
      <c r="W3697" s="57">
        <f>'LISTA DOS ITENS'!$U3697/'LISTA DOS ITENS'!$V3697</f>
        <v>0.0008715174133</v>
      </c>
      <c r="X3697" s="53" t="s">
        <v>53</v>
      </c>
      <c r="Y3697" s="53" t="s">
        <v>290</v>
      </c>
      <c r="Z3697" s="58" t="str">
        <f>'LISTA DOS ITENS'!$F3697&amp;"-"&amp;'LISTA DOS ITENS'!$H3697&amp;"-"&amp;'LISTA DOS ITENS'!$J3697&amp;"-"&amp;'LISTA DOS ITENS'!$K3697&amp;"-"&amp;'LISTA DOS ITENS'!$I3697</f>
        <v>10002165-2101-0026-CONS/NAC-OP-3514-19-202-MRP</v>
      </c>
      <c r="AA3697" s="59" t="str">
        <f t="array" ref="AA3697">INDEX('RESUMO - LOTES E VMA'!$M$3:$M$181,MATCH('LISTA DOS ITENS'!$D3697,'RESUMO - LOTES E VMA'!$A$3:$A$181,0))</f>
        <v>Para Leilão</v>
      </c>
      <c r="AB3697" s="60">
        <f t="array" ref="AB3697">INDEX('RESUMO - LOTES E VMA'!$J$3:$J$181,MATCH('LISTA DOS ITENS'!$D3697,'RESUMO - LOTES E VMA'!$A$3:$A$181,0))</f>
        <v>0.1002282232</v>
      </c>
      <c r="AC3697" s="29" t="str">
        <f t="array" ref="AC3697">INDEX('RESUMO - LOTES E VMA'!$L$3:$L$181,MATCH('LISTA DOS ITENS'!$D3697,'RESUMO - LOTES E VMA'!$A$3:$A$181,0))</f>
        <v>1% do Valor de Comparação do VMA</v>
      </c>
      <c r="AD3697" s="53" t="str">
        <f>VLOOKUP(Tabela1[[#This Row],[Índice]],[1]Planilha1!$A:$A,1,0)</f>
        <v>#ERROR!</v>
      </c>
    </row>
    <row r="3698" ht="15.75" customHeight="1">
      <c r="A3698" s="52">
        <v>262779.0</v>
      </c>
      <c r="B3698" s="53" t="s">
        <v>70</v>
      </c>
      <c r="C3698" s="53" t="s">
        <v>71</v>
      </c>
      <c r="D3698" s="22">
        <v>207578.0</v>
      </c>
      <c r="E3698" s="53" t="s">
        <v>119</v>
      </c>
      <c r="F3698" s="54">
        <v>1.0002165E7</v>
      </c>
      <c r="G3698" s="53" t="s">
        <v>2346</v>
      </c>
      <c r="H3698" s="55">
        <v>2101.0</v>
      </c>
      <c r="I3698" s="55" t="s">
        <v>1917</v>
      </c>
      <c r="J3698" s="55" t="s">
        <v>126</v>
      </c>
      <c r="K3698" s="53" t="s">
        <v>125</v>
      </c>
      <c r="L3698" s="53"/>
      <c r="M3698" s="53">
        <v>2.0</v>
      </c>
      <c r="N3698" s="53" t="s">
        <v>52</v>
      </c>
      <c r="O3698" s="25">
        <v>913.0</v>
      </c>
      <c r="P3698" s="25">
        <f>'LISTA DOS ITENS'!$O3698*'LISTA DOS ITENS'!$M3698</f>
        <v>1826</v>
      </c>
      <c r="Q3698" s="25">
        <v>913.0</v>
      </c>
      <c r="R3698" s="25">
        <f>'LISTA DOS ITENS'!$Q3698*'LISTA DOS ITENS'!$M3698</f>
        <v>1826</v>
      </c>
      <c r="S3698" s="56">
        <f>IF('LISTA DOS ITENS'!$P3698&gt;'LISTA DOS ITENS'!$R3698,'LISTA DOS ITENS'!$P3698,'LISTA DOS ITENS'!$R3698)</f>
        <v>1826</v>
      </c>
      <c r="T3698" s="25">
        <v>85.08711952909546</v>
      </c>
      <c r="U3698" s="25">
        <f>'LISTA DOS ITENS'!$T3698*'LISTA DOS ITENS'!$M3698</f>
        <v>170.1742391</v>
      </c>
      <c r="V3698" s="56">
        <f t="array" ref="V3698">INDEX('RESUMO - LOTES E VMA'!$F$3:$F$181,MATCH('LISTA DOS ITENS'!$D3698,'RESUMO - LOTES E VMA'!$A$3:$A$181,0))</f>
        <v>195262.0068</v>
      </c>
      <c r="W3698" s="57">
        <f>'LISTA DOS ITENS'!$U3698/'LISTA DOS ITENS'!$V3698</f>
        <v>0.0008715174133</v>
      </c>
      <c r="X3698" s="53" t="s">
        <v>53</v>
      </c>
      <c r="Y3698" s="53" t="s">
        <v>290</v>
      </c>
      <c r="Z3698" s="58" t="str">
        <f>'LISTA DOS ITENS'!$F3698&amp;"-"&amp;'LISTA DOS ITENS'!$H3698&amp;"-"&amp;'LISTA DOS ITENS'!$J3698&amp;"-"&amp;'LISTA DOS ITENS'!$K3698&amp;"-"&amp;'LISTA DOS ITENS'!$I3698</f>
        <v>10002165-2101-0026-PAR/NAC-PP-3534-20-847-MRP</v>
      </c>
      <c r="AA3698" s="59" t="str">
        <f t="array" ref="AA3698">INDEX('RESUMO - LOTES E VMA'!$M$3:$M$181,MATCH('LISTA DOS ITENS'!$D3698,'RESUMO - LOTES E VMA'!$A$3:$A$181,0))</f>
        <v>Para Leilão</v>
      </c>
      <c r="AB3698" s="60">
        <f t="array" ref="AB3698">INDEX('RESUMO - LOTES E VMA'!$J$3:$J$181,MATCH('LISTA DOS ITENS'!$D3698,'RESUMO - LOTES E VMA'!$A$3:$A$181,0))</f>
        <v>0.1002282232</v>
      </c>
      <c r="AC3698" s="29" t="str">
        <f t="array" ref="AC3698">INDEX('RESUMO - LOTES E VMA'!$L$3:$L$181,MATCH('LISTA DOS ITENS'!$D3698,'RESUMO - LOTES E VMA'!$A$3:$A$181,0))</f>
        <v>1% do Valor de Comparação do VMA</v>
      </c>
      <c r="AD3698" s="53" t="str">
        <f>VLOOKUP(Tabela1[[#This Row],[Índice]],[1]Planilha1!$A:$A,1,0)</f>
        <v>#ERROR!</v>
      </c>
    </row>
    <row r="3699" ht="15.75" customHeight="1">
      <c r="A3699" s="52">
        <v>262780.0</v>
      </c>
      <c r="B3699" s="53" t="s">
        <v>70</v>
      </c>
      <c r="C3699" s="53" t="s">
        <v>71</v>
      </c>
      <c r="D3699" s="22">
        <v>207578.0</v>
      </c>
      <c r="E3699" s="53" t="s">
        <v>119</v>
      </c>
      <c r="F3699" s="54">
        <v>1.0002166E7</v>
      </c>
      <c r="G3699" s="53" t="s">
        <v>2347</v>
      </c>
      <c r="H3699" s="55">
        <v>2101.0</v>
      </c>
      <c r="I3699" s="55"/>
      <c r="J3699" s="55" t="s">
        <v>126</v>
      </c>
      <c r="K3699" s="53" t="s">
        <v>125</v>
      </c>
      <c r="L3699" s="53"/>
      <c r="M3699" s="53">
        <v>1.0</v>
      </c>
      <c r="N3699" s="53" t="s">
        <v>52</v>
      </c>
      <c r="O3699" s="25">
        <v>1538.12</v>
      </c>
      <c r="P3699" s="25">
        <f>'LISTA DOS ITENS'!$O3699*'LISTA DOS ITENS'!$M3699</f>
        <v>1538.12</v>
      </c>
      <c r="Q3699" s="25">
        <v>1538.12</v>
      </c>
      <c r="R3699" s="25">
        <f>'LISTA DOS ITENS'!$Q3699*'LISTA DOS ITENS'!$M3699</f>
        <v>1538.12</v>
      </c>
      <c r="S3699" s="56">
        <f>IF('LISTA DOS ITENS'!$P3699&gt;'LISTA DOS ITENS'!$R3699,'LISTA DOS ITENS'!$P3699,'LISTA DOS ITENS'!$R3699)</f>
        <v>1538.12</v>
      </c>
      <c r="T3699" s="25">
        <v>143.34523580513942</v>
      </c>
      <c r="U3699" s="25">
        <f>'LISTA DOS ITENS'!$T3699*'LISTA DOS ITENS'!$M3699</f>
        <v>143.3452358</v>
      </c>
      <c r="V3699" s="56">
        <f t="array" ref="V3699">INDEX('RESUMO - LOTES E VMA'!$F$3:$F$181,MATCH('LISTA DOS ITENS'!$D3699,'RESUMO - LOTES E VMA'!$A$3:$A$181,0))</f>
        <v>195262.0068</v>
      </c>
      <c r="W3699" s="57">
        <f>'LISTA DOS ITENS'!$U3699/'LISTA DOS ITENS'!$V3699</f>
        <v>0.0007341173953</v>
      </c>
      <c r="X3699" s="53" t="s">
        <v>53</v>
      </c>
      <c r="Y3699" s="53" t="s">
        <v>290</v>
      </c>
      <c r="Z3699" s="58" t="str">
        <f>'LISTA DOS ITENS'!$F3699&amp;"-"&amp;'LISTA DOS ITENS'!$H3699&amp;"-"&amp;'LISTA DOS ITENS'!$J3699&amp;"-"&amp;'LISTA DOS ITENS'!$K3699&amp;"-"&amp;'LISTA DOS ITENS'!$I3699</f>
        <v>10002166-2101-0026-PAR/NAC-</v>
      </c>
      <c r="AA3699" s="59" t="str">
        <f t="array" ref="AA3699">INDEX('RESUMO - LOTES E VMA'!$M$3:$M$181,MATCH('LISTA DOS ITENS'!$D3699,'RESUMO - LOTES E VMA'!$A$3:$A$181,0))</f>
        <v>Para Leilão</v>
      </c>
      <c r="AB3699" s="60">
        <f t="array" ref="AB3699">INDEX('RESUMO - LOTES E VMA'!$J$3:$J$181,MATCH('LISTA DOS ITENS'!$D3699,'RESUMO - LOTES E VMA'!$A$3:$A$181,0))</f>
        <v>0.1002282232</v>
      </c>
      <c r="AC3699" s="29" t="str">
        <f t="array" ref="AC3699">INDEX('RESUMO - LOTES E VMA'!$L$3:$L$181,MATCH('LISTA DOS ITENS'!$D3699,'RESUMO - LOTES E VMA'!$A$3:$A$181,0))</f>
        <v>1% do Valor de Comparação do VMA</v>
      </c>
      <c r="AD3699" s="53" t="str">
        <f>VLOOKUP(Tabela1[[#This Row],[Índice]],[1]Planilha1!$A:$A,1,0)</f>
        <v>#ERROR!</v>
      </c>
    </row>
    <row r="3700" ht="15.75" customHeight="1">
      <c r="A3700" s="52">
        <v>262781.0</v>
      </c>
      <c r="B3700" s="53" t="s">
        <v>70</v>
      </c>
      <c r="C3700" s="53" t="s">
        <v>71</v>
      </c>
      <c r="D3700" s="22">
        <v>207578.0</v>
      </c>
      <c r="E3700" s="53" t="s">
        <v>119</v>
      </c>
      <c r="F3700" s="54">
        <v>1.0002169E7</v>
      </c>
      <c r="G3700" s="53" t="s">
        <v>2348</v>
      </c>
      <c r="H3700" s="55">
        <v>2101.0</v>
      </c>
      <c r="I3700" s="55"/>
      <c r="J3700" s="55" t="s">
        <v>126</v>
      </c>
      <c r="K3700" s="53" t="s">
        <v>57</v>
      </c>
      <c r="L3700" s="53"/>
      <c r="M3700" s="53">
        <v>1.0</v>
      </c>
      <c r="N3700" s="53" t="s">
        <v>52</v>
      </c>
      <c r="O3700" s="25">
        <v>0.01</v>
      </c>
      <c r="P3700" s="25">
        <f>'LISTA DOS ITENS'!$O3700*'LISTA DOS ITENS'!$M3700</f>
        <v>0.01</v>
      </c>
      <c r="Q3700" s="25">
        <v>89.89</v>
      </c>
      <c r="R3700" s="25">
        <f>'LISTA DOS ITENS'!$Q3700*'LISTA DOS ITENS'!$M3700</f>
        <v>89.89</v>
      </c>
      <c r="S3700" s="56">
        <f>IF('LISTA DOS ITENS'!$P3700&gt;'LISTA DOS ITENS'!$R3700,'LISTA DOS ITENS'!$P3700,'LISTA DOS ITENS'!$R3700)</f>
        <v>89.89</v>
      </c>
      <c r="T3700" s="25">
        <v>4.493283031463012</v>
      </c>
      <c r="U3700" s="25">
        <f>'LISTA DOS ITENS'!$T3700*'LISTA DOS ITENS'!$M3700</f>
        <v>4.493283031</v>
      </c>
      <c r="V3700" s="56">
        <f t="array" ref="V3700">INDEX('RESUMO - LOTES E VMA'!$F$3:$F$181,MATCH('LISTA DOS ITENS'!$D3700,'RESUMO - LOTES E VMA'!$A$3:$A$181,0))</f>
        <v>195262.0068</v>
      </c>
      <c r="W3700" s="57">
        <f>'LISTA DOS ITENS'!$U3700/'LISTA DOS ITENS'!$V3700</f>
        <v>0.00002301155819</v>
      </c>
      <c r="X3700" s="53" t="s">
        <v>53</v>
      </c>
      <c r="Y3700" s="53" t="s">
        <v>290</v>
      </c>
      <c r="Z3700" s="58" t="str">
        <f>'LISTA DOS ITENS'!$F3700&amp;"-"&amp;'LISTA DOS ITENS'!$H3700&amp;"-"&amp;'LISTA DOS ITENS'!$J3700&amp;"-"&amp;'LISTA DOS ITENS'!$K3700&amp;"-"&amp;'LISTA DOS ITENS'!$I3700</f>
        <v>10002169-2101-0026-USADO-</v>
      </c>
      <c r="AA3700" s="59" t="str">
        <f t="array" ref="AA3700">INDEX('RESUMO - LOTES E VMA'!$M$3:$M$181,MATCH('LISTA DOS ITENS'!$D3700,'RESUMO - LOTES E VMA'!$A$3:$A$181,0))</f>
        <v>Para Leilão</v>
      </c>
      <c r="AB3700" s="60">
        <f t="array" ref="AB3700">INDEX('RESUMO - LOTES E VMA'!$J$3:$J$181,MATCH('LISTA DOS ITENS'!$D3700,'RESUMO - LOTES E VMA'!$A$3:$A$181,0))</f>
        <v>0.1002282232</v>
      </c>
      <c r="AC3700" s="29" t="str">
        <f t="array" ref="AC3700">INDEX('RESUMO - LOTES E VMA'!$L$3:$L$181,MATCH('LISTA DOS ITENS'!$D3700,'RESUMO - LOTES E VMA'!$A$3:$A$181,0))</f>
        <v>1% do Valor de Comparação do VMA</v>
      </c>
      <c r="AD3700" s="53" t="str">
        <f>VLOOKUP(Tabela1[[#This Row],[Índice]],[1]Planilha1!$A:$A,1,0)</f>
        <v>#ERROR!</v>
      </c>
    </row>
    <row r="3701" ht="15.75" customHeight="1">
      <c r="A3701" s="52">
        <v>262782.0</v>
      </c>
      <c r="B3701" s="53" t="s">
        <v>70</v>
      </c>
      <c r="C3701" s="53" t="s">
        <v>71</v>
      </c>
      <c r="D3701" s="22">
        <v>207578.0</v>
      </c>
      <c r="E3701" s="53" t="s">
        <v>119</v>
      </c>
      <c r="F3701" s="54">
        <v>1.000218E7</v>
      </c>
      <c r="G3701" s="53" t="s">
        <v>2349</v>
      </c>
      <c r="H3701" s="55">
        <v>2101.0</v>
      </c>
      <c r="I3701" s="55"/>
      <c r="J3701" s="55" t="s">
        <v>126</v>
      </c>
      <c r="K3701" s="53" t="s">
        <v>160</v>
      </c>
      <c r="L3701" s="53"/>
      <c r="M3701" s="53">
        <v>6.0</v>
      </c>
      <c r="N3701" s="53" t="s">
        <v>52</v>
      </c>
      <c r="O3701" s="25">
        <v>92.96499999999999</v>
      </c>
      <c r="P3701" s="25">
        <f>'LISTA DOS ITENS'!$O3701*'LISTA DOS ITENS'!$M3701</f>
        <v>557.79</v>
      </c>
      <c r="Q3701" s="25">
        <v>712.83</v>
      </c>
      <c r="R3701" s="25">
        <f>'LISTA DOS ITENS'!$Q3701*'LISTA DOS ITENS'!$M3701</f>
        <v>4276.98</v>
      </c>
      <c r="S3701" s="56">
        <f>IF('LISTA DOS ITENS'!$P3701&gt;'LISTA DOS ITENS'!$R3701,'LISTA DOS ITENS'!$P3701,'LISTA DOS ITENS'!$R3701)</f>
        <v>4276.98</v>
      </c>
      <c r="T3701" s="25">
        <v>66.43225784657734</v>
      </c>
      <c r="U3701" s="25">
        <f>'LISTA DOS ITENS'!$T3701*'LISTA DOS ITENS'!$M3701</f>
        <v>398.5935471</v>
      </c>
      <c r="V3701" s="56">
        <f t="array" ref="V3701">INDEX('RESUMO - LOTES E VMA'!$F$3:$F$181,MATCH('LISTA DOS ITENS'!$D3701,'RESUMO - LOTES E VMA'!$A$3:$A$181,0))</f>
        <v>195262.0068</v>
      </c>
      <c r="W3701" s="57">
        <f>'LISTA DOS ITENS'!$U3701/'LISTA DOS ITENS'!$V3701</f>
        <v>0.002041326696</v>
      </c>
      <c r="X3701" s="53" t="s">
        <v>53</v>
      </c>
      <c r="Y3701" s="53" t="s">
        <v>290</v>
      </c>
      <c r="Z3701" s="58" t="str">
        <f>'LISTA DOS ITENS'!$F3701&amp;"-"&amp;'LISTA DOS ITENS'!$H3701&amp;"-"&amp;'LISTA DOS ITENS'!$J3701&amp;"-"&amp;'LISTA DOS ITENS'!$K3701&amp;"-"&amp;'LISTA DOS ITENS'!$I3701</f>
        <v>10002180-2101-0026-CONS/IMP-</v>
      </c>
      <c r="AA3701" s="59" t="str">
        <f t="array" ref="AA3701">INDEX('RESUMO - LOTES E VMA'!$M$3:$M$181,MATCH('LISTA DOS ITENS'!$D3701,'RESUMO - LOTES E VMA'!$A$3:$A$181,0))</f>
        <v>Para Leilão</v>
      </c>
      <c r="AB3701" s="60">
        <f t="array" ref="AB3701">INDEX('RESUMO - LOTES E VMA'!$J$3:$J$181,MATCH('LISTA DOS ITENS'!$D3701,'RESUMO - LOTES E VMA'!$A$3:$A$181,0))</f>
        <v>0.1002282232</v>
      </c>
      <c r="AC3701" s="29" t="str">
        <f t="array" ref="AC3701">INDEX('RESUMO - LOTES E VMA'!$L$3:$L$181,MATCH('LISTA DOS ITENS'!$D3701,'RESUMO - LOTES E VMA'!$A$3:$A$181,0))</f>
        <v>1% do Valor de Comparação do VMA</v>
      </c>
      <c r="AD3701" s="53" t="str">
        <f>VLOOKUP(Tabela1[[#This Row],[Índice]],[1]Planilha1!$A:$A,1,0)</f>
        <v>#ERROR!</v>
      </c>
    </row>
    <row r="3702" ht="15.75" customHeight="1">
      <c r="A3702" s="52">
        <v>262783.0</v>
      </c>
      <c r="B3702" s="53" t="s">
        <v>70</v>
      </c>
      <c r="C3702" s="53" t="s">
        <v>71</v>
      </c>
      <c r="D3702" s="22">
        <v>207578.0</v>
      </c>
      <c r="E3702" s="53" t="s">
        <v>119</v>
      </c>
      <c r="F3702" s="54">
        <v>1.000218E7</v>
      </c>
      <c r="G3702" s="53" t="s">
        <v>2349</v>
      </c>
      <c r="H3702" s="55">
        <v>2101.0</v>
      </c>
      <c r="I3702" s="55" t="s">
        <v>2350</v>
      </c>
      <c r="J3702" s="55" t="s">
        <v>126</v>
      </c>
      <c r="K3702" s="53" t="s">
        <v>160</v>
      </c>
      <c r="L3702" s="53"/>
      <c r="M3702" s="53">
        <v>7.0</v>
      </c>
      <c r="N3702" s="53" t="s">
        <v>52</v>
      </c>
      <c r="O3702" s="25">
        <v>92.96448275862068</v>
      </c>
      <c r="P3702" s="25">
        <f>'LISTA DOS ITENS'!$O3702*'LISTA DOS ITENS'!$M3702</f>
        <v>650.7513793</v>
      </c>
      <c r="Q3702" s="25">
        <v>712.83</v>
      </c>
      <c r="R3702" s="25">
        <f>'LISTA DOS ITENS'!$Q3702*'LISTA DOS ITENS'!$M3702</f>
        <v>4989.81</v>
      </c>
      <c r="S3702" s="56">
        <f>IF('LISTA DOS ITENS'!$P3702&gt;'LISTA DOS ITENS'!$R3702,'LISTA DOS ITENS'!$P3702,'LISTA DOS ITENS'!$R3702)</f>
        <v>4989.81</v>
      </c>
      <c r="T3702" s="25">
        <v>66.43225784657734</v>
      </c>
      <c r="U3702" s="25">
        <f>'LISTA DOS ITENS'!$T3702*'LISTA DOS ITENS'!$M3702</f>
        <v>465.0258049</v>
      </c>
      <c r="V3702" s="56">
        <f t="array" ref="V3702">INDEX('RESUMO - LOTES E VMA'!$F$3:$F$181,MATCH('LISTA DOS ITENS'!$D3702,'RESUMO - LOTES E VMA'!$A$3:$A$181,0))</f>
        <v>195262.0068</v>
      </c>
      <c r="W3702" s="57">
        <f>'LISTA DOS ITENS'!$U3702/'LISTA DOS ITENS'!$V3702</f>
        <v>0.002381547812</v>
      </c>
      <c r="X3702" s="53" t="s">
        <v>53</v>
      </c>
      <c r="Y3702" s="53" t="s">
        <v>290</v>
      </c>
      <c r="Z3702" s="58" t="str">
        <f>'LISTA DOS ITENS'!$F3702&amp;"-"&amp;'LISTA DOS ITENS'!$H3702&amp;"-"&amp;'LISTA DOS ITENS'!$J3702&amp;"-"&amp;'LISTA DOS ITENS'!$K3702&amp;"-"&amp;'LISTA DOS ITENS'!$I3702</f>
        <v>10002180-2101-0026-CONS/IMP-IN-3443-16-001-MRP</v>
      </c>
      <c r="AA3702" s="59" t="str">
        <f t="array" ref="AA3702">INDEX('RESUMO - LOTES E VMA'!$M$3:$M$181,MATCH('LISTA DOS ITENS'!$D3702,'RESUMO - LOTES E VMA'!$A$3:$A$181,0))</f>
        <v>Para Leilão</v>
      </c>
      <c r="AB3702" s="60">
        <f t="array" ref="AB3702">INDEX('RESUMO - LOTES E VMA'!$J$3:$J$181,MATCH('LISTA DOS ITENS'!$D3702,'RESUMO - LOTES E VMA'!$A$3:$A$181,0))</f>
        <v>0.1002282232</v>
      </c>
      <c r="AC3702" s="29" t="str">
        <f t="array" ref="AC3702">INDEX('RESUMO - LOTES E VMA'!$L$3:$L$181,MATCH('LISTA DOS ITENS'!$D3702,'RESUMO - LOTES E VMA'!$A$3:$A$181,0))</f>
        <v>1% do Valor de Comparação do VMA</v>
      </c>
      <c r="AD3702" s="53" t="str">
        <f>VLOOKUP(Tabela1[[#This Row],[Índice]],[1]Planilha1!$A:$A,1,0)</f>
        <v>#ERROR!</v>
      </c>
    </row>
    <row r="3703" ht="15.75" customHeight="1">
      <c r="A3703" s="52">
        <v>262784.0</v>
      </c>
      <c r="B3703" s="53" t="s">
        <v>70</v>
      </c>
      <c r="C3703" s="53" t="s">
        <v>71</v>
      </c>
      <c r="D3703" s="22">
        <v>207578.0</v>
      </c>
      <c r="E3703" s="53" t="s">
        <v>119</v>
      </c>
      <c r="F3703" s="54">
        <v>1.000218E7</v>
      </c>
      <c r="G3703" s="53" t="s">
        <v>2349</v>
      </c>
      <c r="H3703" s="55">
        <v>2101.0</v>
      </c>
      <c r="I3703" s="55" t="s">
        <v>81</v>
      </c>
      <c r="J3703" s="55" t="s">
        <v>126</v>
      </c>
      <c r="K3703" s="53" t="s">
        <v>160</v>
      </c>
      <c r="L3703" s="53"/>
      <c r="M3703" s="53">
        <v>1.0</v>
      </c>
      <c r="N3703" s="53" t="s">
        <v>52</v>
      </c>
      <c r="O3703" s="25">
        <v>92.97</v>
      </c>
      <c r="P3703" s="25">
        <f>'LISTA DOS ITENS'!$O3703*'LISTA DOS ITENS'!$M3703</f>
        <v>92.97</v>
      </c>
      <c r="Q3703" s="25">
        <v>712.83</v>
      </c>
      <c r="R3703" s="25">
        <f>'LISTA DOS ITENS'!$Q3703*'LISTA DOS ITENS'!$M3703</f>
        <v>712.83</v>
      </c>
      <c r="S3703" s="56">
        <f>IF('LISTA DOS ITENS'!$P3703&gt;'LISTA DOS ITENS'!$R3703,'LISTA DOS ITENS'!$P3703,'LISTA DOS ITENS'!$R3703)</f>
        <v>712.83</v>
      </c>
      <c r="T3703" s="25">
        <v>66.43225784657734</v>
      </c>
      <c r="U3703" s="25">
        <f>'LISTA DOS ITENS'!$T3703*'LISTA DOS ITENS'!$M3703</f>
        <v>66.43225785</v>
      </c>
      <c r="V3703" s="56">
        <f t="array" ref="V3703">INDEX('RESUMO - LOTES E VMA'!$F$3:$F$181,MATCH('LISTA DOS ITENS'!$D3703,'RESUMO - LOTES E VMA'!$A$3:$A$181,0))</f>
        <v>195262.0068</v>
      </c>
      <c r="W3703" s="57">
        <f>'LISTA DOS ITENS'!$U3703/'LISTA DOS ITENS'!$V3703</f>
        <v>0.0003402211159</v>
      </c>
      <c r="X3703" s="53" t="s">
        <v>53</v>
      </c>
      <c r="Y3703" s="53" t="s">
        <v>290</v>
      </c>
      <c r="Z3703" s="58" t="str">
        <f>'LISTA DOS ITENS'!$F3703&amp;"-"&amp;'LISTA DOS ITENS'!$H3703&amp;"-"&amp;'LISTA DOS ITENS'!$J3703&amp;"-"&amp;'LISTA DOS ITENS'!$K3703&amp;"-"&amp;'LISTA DOS ITENS'!$I3703</f>
        <v>10002180-2101-0026-CONS/IMP-ED-1000-01.01</v>
      </c>
      <c r="AA3703" s="59" t="str">
        <f t="array" ref="AA3703">INDEX('RESUMO - LOTES E VMA'!$M$3:$M$181,MATCH('LISTA DOS ITENS'!$D3703,'RESUMO - LOTES E VMA'!$A$3:$A$181,0))</f>
        <v>Para Leilão</v>
      </c>
      <c r="AB3703" s="60">
        <f t="array" ref="AB3703">INDEX('RESUMO - LOTES E VMA'!$J$3:$J$181,MATCH('LISTA DOS ITENS'!$D3703,'RESUMO - LOTES E VMA'!$A$3:$A$181,0))</f>
        <v>0.1002282232</v>
      </c>
      <c r="AC3703" s="29" t="str">
        <f t="array" ref="AC3703">INDEX('RESUMO - LOTES E VMA'!$L$3:$L$181,MATCH('LISTA DOS ITENS'!$D3703,'RESUMO - LOTES E VMA'!$A$3:$A$181,0))</f>
        <v>1% do Valor de Comparação do VMA</v>
      </c>
      <c r="AD3703" s="53" t="str">
        <f>VLOOKUP(Tabela1[[#This Row],[Índice]],[1]Planilha1!$A:$A,1,0)</f>
        <v>#ERROR!</v>
      </c>
    </row>
    <row r="3704" ht="15.75" customHeight="1">
      <c r="A3704" s="52">
        <v>262785.0</v>
      </c>
      <c r="B3704" s="53" t="s">
        <v>70</v>
      </c>
      <c r="C3704" s="53" t="s">
        <v>71</v>
      </c>
      <c r="D3704" s="22">
        <v>207578.0</v>
      </c>
      <c r="E3704" s="53" t="s">
        <v>119</v>
      </c>
      <c r="F3704" s="54">
        <v>1.000219E7</v>
      </c>
      <c r="G3704" s="53" t="s">
        <v>2351</v>
      </c>
      <c r="H3704" s="55">
        <v>2101.0</v>
      </c>
      <c r="I3704" s="55"/>
      <c r="J3704" s="55" t="s">
        <v>126</v>
      </c>
      <c r="K3704" s="53" t="s">
        <v>117</v>
      </c>
      <c r="L3704" s="53"/>
      <c r="M3704" s="53">
        <v>3.0</v>
      </c>
      <c r="N3704" s="53" t="s">
        <v>52</v>
      </c>
      <c r="O3704" s="25">
        <v>577.21</v>
      </c>
      <c r="P3704" s="25">
        <f>'LISTA DOS ITENS'!$O3704*'LISTA DOS ITENS'!$M3704</f>
        <v>1731.63</v>
      </c>
      <c r="Q3704" s="25">
        <v>577.21</v>
      </c>
      <c r="R3704" s="25">
        <f>'LISTA DOS ITENS'!$Q3704*'LISTA DOS ITENS'!$M3704</f>
        <v>1731.63</v>
      </c>
      <c r="S3704" s="56">
        <f>IF('LISTA DOS ITENS'!$P3704&gt;'LISTA DOS ITENS'!$R3704,'LISTA DOS ITENS'!$P3704,'LISTA DOS ITENS'!$R3704)</f>
        <v>1731.63</v>
      </c>
      <c r="T3704" s="25">
        <v>53.79313939034961</v>
      </c>
      <c r="U3704" s="25">
        <f>'LISTA DOS ITENS'!$T3704*'LISTA DOS ITENS'!$M3704</f>
        <v>161.3794182</v>
      </c>
      <c r="V3704" s="56">
        <f t="array" ref="V3704">INDEX('RESUMO - LOTES E VMA'!$F$3:$F$181,MATCH('LISTA DOS ITENS'!$D3704,'RESUMO - LOTES E VMA'!$A$3:$A$181,0))</f>
        <v>195262.0068</v>
      </c>
      <c r="W3704" s="57">
        <f>'LISTA DOS ITENS'!$U3704/'LISTA DOS ITENS'!$V3704</f>
        <v>0.0008264762861</v>
      </c>
      <c r="X3704" s="53" t="s">
        <v>53</v>
      </c>
      <c r="Y3704" s="53" t="s">
        <v>290</v>
      </c>
      <c r="Z3704" s="58" t="str">
        <f>'LISTA DOS ITENS'!$F3704&amp;"-"&amp;'LISTA DOS ITENS'!$H3704&amp;"-"&amp;'LISTA DOS ITENS'!$J3704&amp;"-"&amp;'LISTA DOS ITENS'!$K3704&amp;"-"&amp;'LISTA DOS ITENS'!$I3704</f>
        <v>10002190-2101-0026-CONS/IAMN-</v>
      </c>
      <c r="AA3704" s="59" t="str">
        <f t="array" ref="AA3704">INDEX('RESUMO - LOTES E VMA'!$M$3:$M$181,MATCH('LISTA DOS ITENS'!$D3704,'RESUMO - LOTES E VMA'!$A$3:$A$181,0))</f>
        <v>Para Leilão</v>
      </c>
      <c r="AB3704" s="60">
        <f t="array" ref="AB3704">INDEX('RESUMO - LOTES E VMA'!$J$3:$J$181,MATCH('LISTA DOS ITENS'!$D3704,'RESUMO - LOTES E VMA'!$A$3:$A$181,0))</f>
        <v>0.1002282232</v>
      </c>
      <c r="AC3704" s="29" t="str">
        <f t="array" ref="AC3704">INDEX('RESUMO - LOTES E VMA'!$L$3:$L$181,MATCH('LISTA DOS ITENS'!$D3704,'RESUMO - LOTES E VMA'!$A$3:$A$181,0))</f>
        <v>1% do Valor de Comparação do VMA</v>
      </c>
      <c r="AD3704" s="53" t="str">
        <f>VLOOKUP(Tabela1[[#This Row],[Índice]],[1]Planilha1!$A:$A,1,0)</f>
        <v>#ERROR!</v>
      </c>
    </row>
    <row r="3705" ht="15.75" customHeight="1">
      <c r="A3705" s="52">
        <v>262786.0</v>
      </c>
      <c r="B3705" s="53" t="s">
        <v>70</v>
      </c>
      <c r="C3705" s="53" t="s">
        <v>71</v>
      </c>
      <c r="D3705" s="22">
        <v>207578.0</v>
      </c>
      <c r="E3705" s="53" t="s">
        <v>119</v>
      </c>
      <c r="F3705" s="54">
        <v>1.0002198E7</v>
      </c>
      <c r="G3705" s="53" t="s">
        <v>2352</v>
      </c>
      <c r="H3705" s="55">
        <v>2101.0</v>
      </c>
      <c r="I3705" s="55"/>
      <c r="J3705" s="55" t="s">
        <v>126</v>
      </c>
      <c r="K3705" s="53" t="s">
        <v>57</v>
      </c>
      <c r="L3705" s="53"/>
      <c r="M3705" s="53">
        <v>6.0</v>
      </c>
      <c r="N3705" s="53" t="s">
        <v>52</v>
      </c>
      <c r="O3705" s="25">
        <v>1.0</v>
      </c>
      <c r="P3705" s="25">
        <f>'LISTA DOS ITENS'!$O3705*'LISTA DOS ITENS'!$M3705</f>
        <v>6</v>
      </c>
      <c r="Q3705" s="25">
        <v>895.49</v>
      </c>
      <c r="R3705" s="25">
        <f>'LISTA DOS ITENS'!$Q3705*'LISTA DOS ITENS'!$M3705</f>
        <v>5372.94</v>
      </c>
      <c r="S3705" s="56">
        <f>IF('LISTA DOS ITENS'!$P3705&gt;'LISTA DOS ITENS'!$R3705,'LISTA DOS ITENS'!$P3705,'LISTA DOS ITENS'!$R3705)</f>
        <v>5372.94</v>
      </c>
      <c r="T3705" s="25">
        <v>83.45527345795148</v>
      </c>
      <c r="U3705" s="25">
        <f>'LISTA DOS ITENS'!$T3705*'LISTA DOS ITENS'!$M3705</f>
        <v>500.7316407</v>
      </c>
      <c r="V3705" s="56">
        <f t="array" ref="V3705">INDEX('RESUMO - LOTES E VMA'!$F$3:$F$181,MATCH('LISTA DOS ITENS'!$D3705,'RESUMO - LOTES E VMA'!$A$3:$A$181,0))</f>
        <v>195262.0068</v>
      </c>
      <c r="W3705" s="57">
        <f>'LISTA DOS ITENS'!$U3705/'LISTA DOS ITENS'!$V3705</f>
        <v>0.002564408965</v>
      </c>
      <c r="X3705" s="53" t="s">
        <v>53</v>
      </c>
      <c r="Y3705" s="53" t="s">
        <v>290</v>
      </c>
      <c r="Z3705" s="58" t="str">
        <f>'LISTA DOS ITENS'!$F3705&amp;"-"&amp;'LISTA DOS ITENS'!$H3705&amp;"-"&amp;'LISTA DOS ITENS'!$J3705&amp;"-"&amp;'LISTA DOS ITENS'!$K3705&amp;"-"&amp;'LISTA DOS ITENS'!$I3705</f>
        <v>10002198-2101-0026-USADO-</v>
      </c>
      <c r="AA3705" s="59" t="str">
        <f t="array" ref="AA3705">INDEX('RESUMO - LOTES E VMA'!$M$3:$M$181,MATCH('LISTA DOS ITENS'!$D3705,'RESUMO - LOTES E VMA'!$A$3:$A$181,0))</f>
        <v>Para Leilão</v>
      </c>
      <c r="AB3705" s="60">
        <f t="array" ref="AB3705">INDEX('RESUMO - LOTES E VMA'!$J$3:$J$181,MATCH('LISTA DOS ITENS'!$D3705,'RESUMO - LOTES E VMA'!$A$3:$A$181,0))</f>
        <v>0.1002282232</v>
      </c>
      <c r="AC3705" s="29" t="str">
        <f t="array" ref="AC3705">INDEX('RESUMO - LOTES E VMA'!$L$3:$L$181,MATCH('LISTA DOS ITENS'!$D3705,'RESUMO - LOTES E VMA'!$A$3:$A$181,0))</f>
        <v>1% do Valor de Comparação do VMA</v>
      </c>
      <c r="AD3705" s="53" t="str">
        <f>VLOOKUP(Tabela1[[#This Row],[Índice]],[1]Planilha1!$A:$A,1,0)</f>
        <v>#ERROR!</v>
      </c>
    </row>
    <row r="3706" ht="15.75" customHeight="1">
      <c r="A3706" s="52">
        <v>262787.0</v>
      </c>
      <c r="B3706" s="53" t="s">
        <v>70</v>
      </c>
      <c r="C3706" s="53" t="s">
        <v>71</v>
      </c>
      <c r="D3706" s="22">
        <v>207578.0</v>
      </c>
      <c r="E3706" s="53" t="s">
        <v>119</v>
      </c>
      <c r="F3706" s="54">
        <v>1.00022E7</v>
      </c>
      <c r="G3706" s="53" t="s">
        <v>2353</v>
      </c>
      <c r="H3706" s="55">
        <v>2101.0</v>
      </c>
      <c r="I3706" s="55" t="s">
        <v>2003</v>
      </c>
      <c r="J3706" s="55" t="s">
        <v>126</v>
      </c>
      <c r="K3706" s="53" t="s">
        <v>80</v>
      </c>
      <c r="L3706" s="53"/>
      <c r="M3706" s="53">
        <v>1.0</v>
      </c>
      <c r="N3706" s="53" t="s">
        <v>52</v>
      </c>
      <c r="O3706" s="25">
        <v>370.49333333333334</v>
      </c>
      <c r="P3706" s="25">
        <f>'LISTA DOS ITENS'!$O3706*'LISTA DOS ITENS'!$M3706</f>
        <v>370.4933333</v>
      </c>
      <c r="Q3706" s="25">
        <v>384.31</v>
      </c>
      <c r="R3706" s="25">
        <f>'LISTA DOS ITENS'!$Q3706*'LISTA DOS ITENS'!$M3706</f>
        <v>384.31</v>
      </c>
      <c r="S3706" s="56">
        <f>IF('LISTA DOS ITENS'!$P3706&gt;'LISTA DOS ITENS'!$R3706,'LISTA DOS ITENS'!$P3706,'LISTA DOS ITENS'!$R3706)</f>
        <v>384.31</v>
      </c>
      <c r="T3706" s="25">
        <v>35.815806030916406</v>
      </c>
      <c r="U3706" s="25">
        <f>'LISTA DOS ITENS'!$T3706*'LISTA DOS ITENS'!$M3706</f>
        <v>35.81580603</v>
      </c>
      <c r="V3706" s="56">
        <f t="array" ref="V3706">INDEX('RESUMO - LOTES E VMA'!$F$3:$F$181,MATCH('LISTA DOS ITENS'!$D3706,'RESUMO - LOTES E VMA'!$A$3:$A$181,0))</f>
        <v>195262.0068</v>
      </c>
      <c r="W3706" s="57">
        <f>'LISTA DOS ITENS'!$U3706/'LISTA DOS ITENS'!$V3706</f>
        <v>0.0001834243467</v>
      </c>
      <c r="X3706" s="53" t="s">
        <v>53</v>
      </c>
      <c r="Y3706" s="53" t="s">
        <v>290</v>
      </c>
      <c r="Z3706" s="58" t="str">
        <f>'LISTA DOS ITENS'!$F3706&amp;"-"&amp;'LISTA DOS ITENS'!$H3706&amp;"-"&amp;'LISTA DOS ITENS'!$J3706&amp;"-"&amp;'LISTA DOS ITENS'!$K3706&amp;"-"&amp;'LISTA DOS ITENS'!$I3706</f>
        <v>10002200-2101-0026-IMOB/NAC-IN-3519-04-008-MRP</v>
      </c>
      <c r="AA3706" s="59" t="str">
        <f t="array" ref="AA3706">INDEX('RESUMO - LOTES E VMA'!$M$3:$M$181,MATCH('LISTA DOS ITENS'!$D3706,'RESUMO - LOTES E VMA'!$A$3:$A$181,0))</f>
        <v>Para Leilão</v>
      </c>
      <c r="AB3706" s="60">
        <f t="array" ref="AB3706">INDEX('RESUMO - LOTES E VMA'!$J$3:$J$181,MATCH('LISTA DOS ITENS'!$D3706,'RESUMO - LOTES E VMA'!$A$3:$A$181,0))</f>
        <v>0.1002282232</v>
      </c>
      <c r="AC3706" s="29" t="str">
        <f t="array" ref="AC3706">INDEX('RESUMO - LOTES E VMA'!$L$3:$L$181,MATCH('LISTA DOS ITENS'!$D3706,'RESUMO - LOTES E VMA'!$A$3:$A$181,0))</f>
        <v>1% do Valor de Comparação do VMA</v>
      </c>
      <c r="AD3706" s="53" t="str">
        <f>VLOOKUP(Tabela1[[#This Row],[Índice]],[1]Planilha1!$A:$A,1,0)</f>
        <v>#ERROR!</v>
      </c>
    </row>
    <row r="3707" ht="15.75" customHeight="1">
      <c r="A3707" s="52">
        <v>262788.0</v>
      </c>
      <c r="B3707" s="53" t="s">
        <v>70</v>
      </c>
      <c r="C3707" s="53" t="s">
        <v>71</v>
      </c>
      <c r="D3707" s="22">
        <v>207578.0</v>
      </c>
      <c r="E3707" s="53" t="s">
        <v>119</v>
      </c>
      <c r="F3707" s="54">
        <v>1.0002201E7</v>
      </c>
      <c r="G3707" s="53" t="s">
        <v>2354</v>
      </c>
      <c r="H3707" s="55">
        <v>2101.0</v>
      </c>
      <c r="I3707" s="55" t="s">
        <v>1758</v>
      </c>
      <c r="J3707" s="55" t="s">
        <v>126</v>
      </c>
      <c r="K3707" s="53" t="s">
        <v>57</v>
      </c>
      <c r="L3707" s="53"/>
      <c r="M3707" s="53">
        <v>9.0</v>
      </c>
      <c r="N3707" s="53" t="s">
        <v>52</v>
      </c>
      <c r="O3707" s="25">
        <v>0.01</v>
      </c>
      <c r="P3707" s="25">
        <f>'LISTA DOS ITENS'!$O3707*'LISTA DOS ITENS'!$M3707</f>
        <v>0.09</v>
      </c>
      <c r="Q3707" s="25">
        <v>227.41</v>
      </c>
      <c r="R3707" s="25">
        <f>'LISTA DOS ITENS'!$Q3707*'LISTA DOS ITENS'!$M3707</f>
        <v>2046.69</v>
      </c>
      <c r="S3707" s="56">
        <f>IF('LISTA DOS ITENS'!$P3707&gt;'LISTA DOS ITENS'!$R3707,'LISTA DOS ITENS'!$P3707,'LISTA DOS ITENS'!$R3707)</f>
        <v>2046.69</v>
      </c>
      <c r="T3707" s="25">
        <v>11.367421228000929</v>
      </c>
      <c r="U3707" s="25">
        <f>'LISTA DOS ITENS'!$T3707*'LISTA DOS ITENS'!$M3707</f>
        <v>102.3067911</v>
      </c>
      <c r="V3707" s="56">
        <f t="array" ref="V3707">INDEX('RESUMO - LOTES E VMA'!$F$3:$F$181,MATCH('LISTA DOS ITENS'!$D3707,'RESUMO - LOTES E VMA'!$A$3:$A$181,0))</f>
        <v>195262.0068</v>
      </c>
      <c r="W3707" s="57">
        <f>'LISTA DOS ITENS'!$U3707/'LISTA DOS ITENS'!$V3707</f>
        <v>0.0005239462235</v>
      </c>
      <c r="X3707" s="53" t="s">
        <v>53</v>
      </c>
      <c r="Y3707" s="53" t="s">
        <v>290</v>
      </c>
      <c r="Z3707" s="58" t="str">
        <f>'LISTA DOS ITENS'!$F3707&amp;"-"&amp;'LISTA DOS ITENS'!$H3707&amp;"-"&amp;'LISTA DOS ITENS'!$J3707&amp;"-"&amp;'LISTA DOS ITENS'!$K3707&amp;"-"&amp;'LISTA DOS ITENS'!$I3707</f>
        <v>10002201-2101-0026-USADO-PV-3542-18-002-5</v>
      </c>
      <c r="AA3707" s="59" t="str">
        <f t="array" ref="AA3707">INDEX('RESUMO - LOTES E VMA'!$M$3:$M$181,MATCH('LISTA DOS ITENS'!$D3707,'RESUMO - LOTES E VMA'!$A$3:$A$181,0))</f>
        <v>Para Leilão</v>
      </c>
      <c r="AB3707" s="60">
        <f t="array" ref="AB3707">INDEX('RESUMO - LOTES E VMA'!$J$3:$J$181,MATCH('LISTA DOS ITENS'!$D3707,'RESUMO - LOTES E VMA'!$A$3:$A$181,0))</f>
        <v>0.1002282232</v>
      </c>
      <c r="AC3707" s="29" t="str">
        <f t="array" ref="AC3707">INDEX('RESUMO - LOTES E VMA'!$L$3:$L$181,MATCH('LISTA DOS ITENS'!$D3707,'RESUMO - LOTES E VMA'!$A$3:$A$181,0))</f>
        <v>1% do Valor de Comparação do VMA</v>
      </c>
      <c r="AD3707" s="53" t="str">
        <f>VLOOKUP(Tabela1[[#This Row],[Índice]],[1]Planilha1!$A:$A,1,0)</f>
        <v>#ERROR!</v>
      </c>
    </row>
    <row r="3708" ht="15.75" customHeight="1">
      <c r="A3708" s="52">
        <v>262789.0</v>
      </c>
      <c r="B3708" s="53" t="s">
        <v>70</v>
      </c>
      <c r="C3708" s="53" t="s">
        <v>71</v>
      </c>
      <c r="D3708" s="22">
        <v>207578.0</v>
      </c>
      <c r="E3708" s="53" t="s">
        <v>119</v>
      </c>
      <c r="F3708" s="54">
        <v>1.0002222E7</v>
      </c>
      <c r="G3708" s="53" t="s">
        <v>2355</v>
      </c>
      <c r="H3708" s="55">
        <v>2101.0</v>
      </c>
      <c r="I3708" s="55" t="s">
        <v>81</v>
      </c>
      <c r="J3708" s="55" t="s">
        <v>126</v>
      </c>
      <c r="K3708" s="53" t="s">
        <v>73</v>
      </c>
      <c r="L3708" s="53"/>
      <c r="M3708" s="53">
        <v>5.0</v>
      </c>
      <c r="N3708" s="53" t="s">
        <v>52</v>
      </c>
      <c r="O3708" s="25">
        <v>3265.184</v>
      </c>
      <c r="P3708" s="25">
        <f>'LISTA DOS ITENS'!$O3708*'LISTA DOS ITENS'!$M3708</f>
        <v>16325.92</v>
      </c>
      <c r="Q3708" s="25">
        <v>3265.19</v>
      </c>
      <c r="R3708" s="25">
        <f>'LISTA DOS ITENS'!$Q3708*'LISTA DOS ITENS'!$M3708</f>
        <v>16325.95</v>
      </c>
      <c r="S3708" s="56">
        <f>IF('LISTA DOS ITENS'!$P3708&gt;'LISTA DOS ITENS'!$R3708,'LISTA DOS ITENS'!$P3708,'LISTA DOS ITENS'!$R3708)</f>
        <v>16325.95</v>
      </c>
      <c r="T3708" s="25">
        <v>418.39142563133015</v>
      </c>
      <c r="U3708" s="25">
        <f>'LISTA DOS ITENS'!$T3708*'LISTA DOS ITENS'!$M3708</f>
        <v>2091.957128</v>
      </c>
      <c r="V3708" s="56">
        <f t="array" ref="V3708">INDEX('RESUMO - LOTES E VMA'!$F$3:$F$181,MATCH('LISTA DOS ITENS'!$D3708,'RESUMO - LOTES E VMA'!$A$3:$A$181,0))</f>
        <v>195262.0068</v>
      </c>
      <c r="W3708" s="57">
        <f>'LISTA DOS ITENS'!$U3708/'LISTA DOS ITENS'!$V3708</f>
        <v>0.01071359023</v>
      </c>
      <c r="X3708" s="53" t="s">
        <v>53</v>
      </c>
      <c r="Y3708" s="53" t="s">
        <v>290</v>
      </c>
      <c r="Z3708" s="58" t="str">
        <f>'LISTA DOS ITENS'!$F3708&amp;"-"&amp;'LISTA DOS ITENS'!$H3708&amp;"-"&amp;'LISTA DOS ITENS'!$J3708&amp;"-"&amp;'LISTA DOS ITENS'!$K3708&amp;"-"&amp;'LISTA DOS ITENS'!$I3708</f>
        <v>10002222-2101-0026-CONS/NAC-ED-1000-01.01</v>
      </c>
      <c r="AA3708" s="59" t="str">
        <f t="array" ref="AA3708">INDEX('RESUMO - LOTES E VMA'!$M$3:$M$181,MATCH('LISTA DOS ITENS'!$D3708,'RESUMO - LOTES E VMA'!$A$3:$A$181,0))</f>
        <v>Para Leilão</v>
      </c>
      <c r="AB3708" s="60">
        <f t="array" ref="AB3708">INDEX('RESUMO - LOTES E VMA'!$J$3:$J$181,MATCH('LISTA DOS ITENS'!$D3708,'RESUMO - LOTES E VMA'!$A$3:$A$181,0))</f>
        <v>0.1002282232</v>
      </c>
      <c r="AC3708" s="29" t="str">
        <f t="array" ref="AC3708">INDEX('RESUMO - LOTES E VMA'!$L$3:$L$181,MATCH('LISTA DOS ITENS'!$D3708,'RESUMO - LOTES E VMA'!$A$3:$A$181,0))</f>
        <v>1% do Valor de Comparação do VMA</v>
      </c>
      <c r="AD3708" s="53" t="str">
        <f>VLOOKUP(Tabela1[[#This Row],[Índice]],[1]Planilha1!$A:$A,1,0)</f>
        <v>#ERROR!</v>
      </c>
    </row>
    <row r="3709" ht="15.75" customHeight="1">
      <c r="A3709" s="52">
        <v>262790.0</v>
      </c>
      <c r="B3709" s="53" t="s">
        <v>70</v>
      </c>
      <c r="C3709" s="53" t="s">
        <v>71</v>
      </c>
      <c r="D3709" s="22">
        <v>207578.0</v>
      </c>
      <c r="E3709" s="53" t="s">
        <v>119</v>
      </c>
      <c r="F3709" s="54">
        <v>1.0002222E7</v>
      </c>
      <c r="G3709" s="53" t="s">
        <v>2355</v>
      </c>
      <c r="H3709" s="55">
        <v>2101.0</v>
      </c>
      <c r="I3709" s="55" t="s">
        <v>130</v>
      </c>
      <c r="J3709" s="55" t="s">
        <v>126</v>
      </c>
      <c r="K3709" s="53" t="s">
        <v>73</v>
      </c>
      <c r="L3709" s="53"/>
      <c r="M3709" s="53">
        <v>7.0</v>
      </c>
      <c r="N3709" s="53" t="s">
        <v>52</v>
      </c>
      <c r="O3709" s="25">
        <v>2875.8185714285714</v>
      </c>
      <c r="P3709" s="25">
        <f>'LISTA DOS ITENS'!$O3709*'LISTA DOS ITENS'!$M3709</f>
        <v>20130.73</v>
      </c>
      <c r="Q3709" s="25">
        <v>3265.19</v>
      </c>
      <c r="R3709" s="25">
        <f>'LISTA DOS ITENS'!$Q3709*'LISTA DOS ITENS'!$M3709</f>
        <v>22856.33</v>
      </c>
      <c r="S3709" s="56">
        <f>IF('LISTA DOS ITENS'!$P3709&gt;'LISTA DOS ITENS'!$R3709,'LISTA DOS ITENS'!$P3709,'LISTA DOS ITENS'!$R3709)</f>
        <v>22856.33</v>
      </c>
      <c r="T3709" s="25">
        <v>418.39142563133015</v>
      </c>
      <c r="U3709" s="25">
        <f>'LISTA DOS ITENS'!$T3709*'LISTA DOS ITENS'!$M3709</f>
        <v>2928.739979</v>
      </c>
      <c r="V3709" s="56">
        <f t="array" ref="V3709">INDEX('RESUMO - LOTES E VMA'!$F$3:$F$181,MATCH('LISTA DOS ITENS'!$D3709,'RESUMO - LOTES E VMA'!$A$3:$A$181,0))</f>
        <v>195262.0068</v>
      </c>
      <c r="W3709" s="57">
        <f>'LISTA DOS ITENS'!$U3709/'LISTA DOS ITENS'!$V3709</f>
        <v>0.01499902632</v>
      </c>
      <c r="X3709" s="53" t="s">
        <v>53</v>
      </c>
      <c r="Y3709" s="53" t="s">
        <v>290</v>
      </c>
      <c r="Z3709" s="58" t="str">
        <f>'LISTA DOS ITENS'!$F3709&amp;"-"&amp;'LISTA DOS ITENS'!$H3709&amp;"-"&amp;'LISTA DOS ITENS'!$J3709&amp;"-"&amp;'LISTA DOS ITENS'!$K3709&amp;"-"&amp;'LISTA DOS ITENS'!$I3709</f>
        <v>10002222-2101-0026-CONS/NAC-ED-1000-01.02</v>
      </c>
      <c r="AA3709" s="59" t="str">
        <f t="array" ref="AA3709">INDEX('RESUMO - LOTES E VMA'!$M$3:$M$181,MATCH('LISTA DOS ITENS'!$D3709,'RESUMO - LOTES E VMA'!$A$3:$A$181,0))</f>
        <v>Para Leilão</v>
      </c>
      <c r="AB3709" s="60">
        <f t="array" ref="AB3709">INDEX('RESUMO - LOTES E VMA'!$J$3:$J$181,MATCH('LISTA DOS ITENS'!$D3709,'RESUMO - LOTES E VMA'!$A$3:$A$181,0))</f>
        <v>0.1002282232</v>
      </c>
      <c r="AC3709" s="29" t="str">
        <f t="array" ref="AC3709">INDEX('RESUMO - LOTES E VMA'!$L$3:$L$181,MATCH('LISTA DOS ITENS'!$D3709,'RESUMO - LOTES E VMA'!$A$3:$A$181,0))</f>
        <v>1% do Valor de Comparação do VMA</v>
      </c>
      <c r="AD3709" s="53" t="str">
        <f>VLOOKUP(Tabela1[[#This Row],[Índice]],[1]Planilha1!$A:$A,1,0)</f>
        <v>#ERROR!</v>
      </c>
    </row>
    <row r="3710" ht="15.75" customHeight="1">
      <c r="A3710" s="52">
        <v>262791.0</v>
      </c>
      <c r="B3710" s="53" t="s">
        <v>70</v>
      </c>
      <c r="C3710" s="53" t="s">
        <v>71</v>
      </c>
      <c r="D3710" s="22">
        <v>207578.0</v>
      </c>
      <c r="E3710" s="53" t="s">
        <v>119</v>
      </c>
      <c r="F3710" s="54">
        <v>1.0002223E7</v>
      </c>
      <c r="G3710" s="53" t="s">
        <v>2356</v>
      </c>
      <c r="H3710" s="55">
        <v>2101.0</v>
      </c>
      <c r="I3710" s="55"/>
      <c r="J3710" s="55" t="s">
        <v>126</v>
      </c>
      <c r="K3710" s="53" t="s">
        <v>80</v>
      </c>
      <c r="L3710" s="53"/>
      <c r="M3710" s="53">
        <v>1.0</v>
      </c>
      <c r="N3710" s="53" t="s">
        <v>52</v>
      </c>
      <c r="O3710" s="25">
        <v>248.17</v>
      </c>
      <c r="P3710" s="25">
        <f>'LISTA DOS ITENS'!$O3710*'LISTA DOS ITENS'!$M3710</f>
        <v>248.17</v>
      </c>
      <c r="Q3710" s="25">
        <v>881.74</v>
      </c>
      <c r="R3710" s="25">
        <f>'LISTA DOS ITENS'!$Q3710*'LISTA DOS ITENS'!$M3710</f>
        <v>881.74</v>
      </c>
      <c r="S3710" s="56">
        <f>IF('LISTA DOS ITENS'!$P3710&gt;'LISTA DOS ITENS'!$R3710,'LISTA DOS ITENS'!$P3710,'LISTA DOS ITENS'!$R3710)</f>
        <v>881.74</v>
      </c>
      <c r="T3710" s="25">
        <v>82.17384093492292</v>
      </c>
      <c r="U3710" s="25">
        <f>'LISTA DOS ITENS'!$T3710*'LISTA DOS ITENS'!$M3710</f>
        <v>82.17384093</v>
      </c>
      <c r="V3710" s="56">
        <f t="array" ref="V3710">INDEX('RESUMO - LOTES E VMA'!$F$3:$F$181,MATCH('LISTA DOS ITENS'!$D3710,'RESUMO - LOTES E VMA'!$A$3:$A$181,0))</f>
        <v>195262.0068</v>
      </c>
      <c r="W3710" s="57">
        <f>'LISTA DOS ITENS'!$U3710/'LISTA DOS ITENS'!$V3710</f>
        <v>0.0004208388631</v>
      </c>
      <c r="X3710" s="53" t="s">
        <v>53</v>
      </c>
      <c r="Y3710" s="53" t="s">
        <v>290</v>
      </c>
      <c r="Z3710" s="58" t="str">
        <f>'LISTA DOS ITENS'!$F3710&amp;"-"&amp;'LISTA DOS ITENS'!$H3710&amp;"-"&amp;'LISTA DOS ITENS'!$J3710&amp;"-"&amp;'LISTA DOS ITENS'!$K3710&amp;"-"&amp;'LISTA DOS ITENS'!$I3710</f>
        <v>10002223-2101-0026-IMOB/NAC-</v>
      </c>
      <c r="AA3710" s="59" t="str">
        <f t="array" ref="AA3710">INDEX('RESUMO - LOTES E VMA'!$M$3:$M$181,MATCH('LISTA DOS ITENS'!$D3710,'RESUMO - LOTES E VMA'!$A$3:$A$181,0))</f>
        <v>Para Leilão</v>
      </c>
      <c r="AB3710" s="60">
        <f t="array" ref="AB3710">INDEX('RESUMO - LOTES E VMA'!$J$3:$J$181,MATCH('LISTA DOS ITENS'!$D3710,'RESUMO - LOTES E VMA'!$A$3:$A$181,0))</f>
        <v>0.1002282232</v>
      </c>
      <c r="AC3710" s="29" t="str">
        <f t="array" ref="AC3710">INDEX('RESUMO - LOTES E VMA'!$L$3:$L$181,MATCH('LISTA DOS ITENS'!$D3710,'RESUMO - LOTES E VMA'!$A$3:$A$181,0))</f>
        <v>1% do Valor de Comparação do VMA</v>
      </c>
      <c r="AD3710" s="53" t="str">
        <f>VLOOKUP(Tabela1[[#This Row],[Índice]],[1]Planilha1!$A:$A,1,0)</f>
        <v>#ERROR!</v>
      </c>
    </row>
    <row r="3711" ht="15.75" customHeight="1">
      <c r="A3711" s="52">
        <v>262792.0</v>
      </c>
      <c r="B3711" s="53" t="s">
        <v>70</v>
      </c>
      <c r="C3711" s="53" t="s">
        <v>71</v>
      </c>
      <c r="D3711" s="22">
        <v>207578.0</v>
      </c>
      <c r="E3711" s="53" t="s">
        <v>119</v>
      </c>
      <c r="F3711" s="54">
        <v>1.0002223E7</v>
      </c>
      <c r="G3711" s="53" t="s">
        <v>2356</v>
      </c>
      <c r="H3711" s="55">
        <v>2101.0</v>
      </c>
      <c r="I3711" s="55"/>
      <c r="J3711" s="55" t="s">
        <v>126</v>
      </c>
      <c r="K3711" s="53" t="s">
        <v>293</v>
      </c>
      <c r="L3711" s="53"/>
      <c r="M3711" s="53">
        <v>1.0</v>
      </c>
      <c r="N3711" s="53" t="s">
        <v>52</v>
      </c>
      <c r="O3711" s="25">
        <v>1.0</v>
      </c>
      <c r="P3711" s="25">
        <f>'LISTA DOS ITENS'!$O3711*'LISTA DOS ITENS'!$M3711</f>
        <v>1</v>
      </c>
      <c r="Q3711" s="25">
        <v>881.74</v>
      </c>
      <c r="R3711" s="25">
        <f>'LISTA DOS ITENS'!$Q3711*'LISTA DOS ITENS'!$M3711</f>
        <v>881.74</v>
      </c>
      <c r="S3711" s="56">
        <f>IF('LISTA DOS ITENS'!$P3711&gt;'LISTA DOS ITENS'!$R3711,'LISTA DOS ITENS'!$P3711,'LISTA DOS ITENS'!$R3711)</f>
        <v>881.74</v>
      </c>
      <c r="T3711" s="25">
        <v>82.17384093492292</v>
      </c>
      <c r="U3711" s="25">
        <f>'LISTA DOS ITENS'!$T3711*'LISTA DOS ITENS'!$M3711</f>
        <v>82.17384093</v>
      </c>
      <c r="V3711" s="56">
        <f t="array" ref="V3711">INDEX('RESUMO - LOTES E VMA'!$F$3:$F$181,MATCH('LISTA DOS ITENS'!$D3711,'RESUMO - LOTES E VMA'!$A$3:$A$181,0))</f>
        <v>195262.0068</v>
      </c>
      <c r="W3711" s="57">
        <f>'LISTA DOS ITENS'!$U3711/'LISTA DOS ITENS'!$V3711</f>
        <v>0.0004208388631</v>
      </c>
      <c r="X3711" s="53" t="s">
        <v>53</v>
      </c>
      <c r="Y3711" s="53" t="s">
        <v>290</v>
      </c>
      <c r="Z3711" s="58" t="str">
        <f>'LISTA DOS ITENS'!$F3711&amp;"-"&amp;'LISTA DOS ITENS'!$H3711&amp;"-"&amp;'LISTA DOS ITENS'!$J3711&amp;"-"&amp;'LISTA DOS ITENS'!$K3711&amp;"-"&amp;'LISTA DOS ITENS'!$I3711</f>
        <v>10002223-2101-0026-SOBRE_EMP-</v>
      </c>
      <c r="AA3711" s="59" t="str">
        <f t="array" ref="AA3711">INDEX('RESUMO - LOTES E VMA'!$M$3:$M$181,MATCH('LISTA DOS ITENS'!$D3711,'RESUMO - LOTES E VMA'!$A$3:$A$181,0))</f>
        <v>Para Leilão</v>
      </c>
      <c r="AB3711" s="60">
        <f t="array" ref="AB3711">INDEX('RESUMO - LOTES E VMA'!$J$3:$J$181,MATCH('LISTA DOS ITENS'!$D3711,'RESUMO - LOTES E VMA'!$A$3:$A$181,0))</f>
        <v>0.1002282232</v>
      </c>
      <c r="AC3711" s="29" t="str">
        <f t="array" ref="AC3711">INDEX('RESUMO - LOTES E VMA'!$L$3:$L$181,MATCH('LISTA DOS ITENS'!$D3711,'RESUMO - LOTES E VMA'!$A$3:$A$181,0))</f>
        <v>1% do Valor de Comparação do VMA</v>
      </c>
      <c r="AD3711" s="53" t="str">
        <f>VLOOKUP(Tabela1[[#This Row],[Índice]],[1]Planilha1!$A:$A,1,0)</f>
        <v>#ERROR!</v>
      </c>
    </row>
    <row r="3712" ht="15.75" customHeight="1">
      <c r="A3712" s="52">
        <v>262793.0</v>
      </c>
      <c r="B3712" s="53" t="s">
        <v>70</v>
      </c>
      <c r="C3712" s="53" t="s">
        <v>71</v>
      </c>
      <c r="D3712" s="22">
        <v>207578.0</v>
      </c>
      <c r="E3712" s="53" t="s">
        <v>119</v>
      </c>
      <c r="F3712" s="54">
        <v>1.0002224E7</v>
      </c>
      <c r="G3712" s="53" t="s">
        <v>2357</v>
      </c>
      <c r="H3712" s="55">
        <v>2101.0</v>
      </c>
      <c r="I3712" s="55" t="s">
        <v>2323</v>
      </c>
      <c r="J3712" s="55" t="s">
        <v>126</v>
      </c>
      <c r="K3712" s="53" t="s">
        <v>73</v>
      </c>
      <c r="L3712" s="53"/>
      <c r="M3712" s="53">
        <v>1.0</v>
      </c>
      <c r="N3712" s="53" t="s">
        <v>52</v>
      </c>
      <c r="O3712" s="25">
        <v>449.81</v>
      </c>
      <c r="P3712" s="25">
        <f>'LISTA DOS ITENS'!$O3712*'LISTA DOS ITENS'!$M3712</f>
        <v>449.81</v>
      </c>
      <c r="Q3712" s="25">
        <v>449.81</v>
      </c>
      <c r="R3712" s="25">
        <f>'LISTA DOS ITENS'!$Q3712*'LISTA DOS ITENS'!$M3712</f>
        <v>449.81</v>
      </c>
      <c r="S3712" s="56">
        <f>IF('LISTA DOS ITENS'!$P3712&gt;'LISTA DOS ITENS'!$R3712,'LISTA DOS ITENS'!$P3712,'LISTA DOS ITENS'!$R3712)</f>
        <v>449.81</v>
      </c>
      <c r="T3712" s="25">
        <v>41.92008459516148</v>
      </c>
      <c r="U3712" s="25">
        <f>'LISTA DOS ITENS'!$T3712*'LISTA DOS ITENS'!$M3712</f>
        <v>41.9200846</v>
      </c>
      <c r="V3712" s="56">
        <f t="array" ref="V3712">INDEX('RESUMO - LOTES E VMA'!$F$3:$F$181,MATCH('LISTA DOS ITENS'!$D3712,'RESUMO - LOTES E VMA'!$A$3:$A$181,0))</f>
        <v>195262.0068</v>
      </c>
      <c r="W3712" s="57">
        <f>'LISTA DOS ITENS'!$U3712/'LISTA DOS ITENS'!$V3712</f>
        <v>0.000214686335</v>
      </c>
      <c r="X3712" s="53" t="s">
        <v>53</v>
      </c>
      <c r="Y3712" s="53" t="s">
        <v>290</v>
      </c>
      <c r="Z3712" s="58" t="str">
        <f>'LISTA DOS ITENS'!$F3712&amp;"-"&amp;'LISTA DOS ITENS'!$H3712&amp;"-"&amp;'LISTA DOS ITENS'!$J3712&amp;"-"&amp;'LISTA DOS ITENS'!$K3712&amp;"-"&amp;'LISTA DOS ITENS'!$I3712</f>
        <v>10002224-2101-0026-CONS/NAC-OP-3519-20-901-MRP</v>
      </c>
      <c r="AA3712" s="59" t="str">
        <f t="array" ref="AA3712">INDEX('RESUMO - LOTES E VMA'!$M$3:$M$181,MATCH('LISTA DOS ITENS'!$D3712,'RESUMO - LOTES E VMA'!$A$3:$A$181,0))</f>
        <v>Para Leilão</v>
      </c>
      <c r="AB3712" s="60">
        <f t="array" ref="AB3712">INDEX('RESUMO - LOTES E VMA'!$J$3:$J$181,MATCH('LISTA DOS ITENS'!$D3712,'RESUMO - LOTES E VMA'!$A$3:$A$181,0))</f>
        <v>0.1002282232</v>
      </c>
      <c r="AC3712" s="29" t="str">
        <f t="array" ref="AC3712">INDEX('RESUMO - LOTES E VMA'!$L$3:$L$181,MATCH('LISTA DOS ITENS'!$D3712,'RESUMO - LOTES E VMA'!$A$3:$A$181,0))</f>
        <v>1% do Valor de Comparação do VMA</v>
      </c>
      <c r="AD3712" s="53" t="str">
        <f>VLOOKUP(Tabela1[[#This Row],[Índice]],[1]Planilha1!$A:$A,1,0)</f>
        <v>#ERROR!</v>
      </c>
    </row>
    <row r="3713" ht="15.75" customHeight="1">
      <c r="A3713" s="52">
        <v>262794.0</v>
      </c>
      <c r="B3713" s="53" t="s">
        <v>70</v>
      </c>
      <c r="C3713" s="53" t="s">
        <v>71</v>
      </c>
      <c r="D3713" s="22">
        <v>207578.0</v>
      </c>
      <c r="E3713" s="53" t="s">
        <v>119</v>
      </c>
      <c r="F3713" s="54">
        <v>1.0002224E7</v>
      </c>
      <c r="G3713" s="53" t="s">
        <v>2357</v>
      </c>
      <c r="H3713" s="55">
        <v>2101.0</v>
      </c>
      <c r="I3713" s="55"/>
      <c r="J3713" s="55" t="s">
        <v>126</v>
      </c>
      <c r="K3713" s="53" t="s">
        <v>80</v>
      </c>
      <c r="L3713" s="53"/>
      <c r="M3713" s="53">
        <v>6.0</v>
      </c>
      <c r="N3713" s="53" t="s">
        <v>52</v>
      </c>
      <c r="O3713" s="25">
        <v>240.88333333333333</v>
      </c>
      <c r="P3713" s="25">
        <f>'LISTA DOS ITENS'!$O3713*'LISTA DOS ITENS'!$M3713</f>
        <v>1445.3</v>
      </c>
      <c r="Q3713" s="25">
        <v>449.81</v>
      </c>
      <c r="R3713" s="25">
        <f>'LISTA DOS ITENS'!$Q3713*'LISTA DOS ITENS'!$M3713</f>
        <v>2698.86</v>
      </c>
      <c r="S3713" s="56">
        <f>IF('LISTA DOS ITENS'!$P3713&gt;'LISTA DOS ITENS'!$R3713,'LISTA DOS ITENS'!$P3713,'LISTA DOS ITENS'!$R3713)</f>
        <v>2698.86</v>
      </c>
      <c r="T3713" s="25">
        <v>41.92008459516148</v>
      </c>
      <c r="U3713" s="25">
        <f>'LISTA DOS ITENS'!$T3713*'LISTA DOS ITENS'!$M3713</f>
        <v>251.5205076</v>
      </c>
      <c r="V3713" s="56">
        <f t="array" ref="V3713">INDEX('RESUMO - LOTES E VMA'!$F$3:$F$181,MATCH('LISTA DOS ITENS'!$D3713,'RESUMO - LOTES E VMA'!$A$3:$A$181,0))</f>
        <v>195262.0068</v>
      </c>
      <c r="W3713" s="57">
        <f>'LISTA DOS ITENS'!$U3713/'LISTA DOS ITENS'!$V3713</f>
        <v>0.00128811801</v>
      </c>
      <c r="X3713" s="53" t="s">
        <v>53</v>
      </c>
      <c r="Y3713" s="53" t="s">
        <v>290</v>
      </c>
      <c r="Z3713" s="58" t="str">
        <f>'LISTA DOS ITENS'!$F3713&amp;"-"&amp;'LISTA DOS ITENS'!$H3713&amp;"-"&amp;'LISTA DOS ITENS'!$J3713&amp;"-"&amp;'LISTA DOS ITENS'!$K3713&amp;"-"&amp;'LISTA DOS ITENS'!$I3713</f>
        <v>10002224-2101-0026-IMOB/NAC-</v>
      </c>
      <c r="AA3713" s="59" t="str">
        <f t="array" ref="AA3713">INDEX('RESUMO - LOTES E VMA'!$M$3:$M$181,MATCH('LISTA DOS ITENS'!$D3713,'RESUMO - LOTES E VMA'!$A$3:$A$181,0))</f>
        <v>Para Leilão</v>
      </c>
      <c r="AB3713" s="60">
        <f t="array" ref="AB3713">INDEX('RESUMO - LOTES E VMA'!$J$3:$J$181,MATCH('LISTA DOS ITENS'!$D3713,'RESUMO - LOTES E VMA'!$A$3:$A$181,0))</f>
        <v>0.1002282232</v>
      </c>
      <c r="AC3713" s="29" t="str">
        <f t="array" ref="AC3713">INDEX('RESUMO - LOTES E VMA'!$L$3:$L$181,MATCH('LISTA DOS ITENS'!$D3713,'RESUMO - LOTES E VMA'!$A$3:$A$181,0))</f>
        <v>1% do Valor de Comparação do VMA</v>
      </c>
      <c r="AD3713" s="53" t="str">
        <f>VLOOKUP(Tabela1[[#This Row],[Índice]],[1]Planilha1!$A:$A,1,0)</f>
        <v>#ERROR!</v>
      </c>
    </row>
    <row r="3714" ht="15.75" customHeight="1">
      <c r="A3714" s="52">
        <v>262795.0</v>
      </c>
      <c r="B3714" s="53" t="s">
        <v>70</v>
      </c>
      <c r="C3714" s="53" t="s">
        <v>71</v>
      </c>
      <c r="D3714" s="22">
        <v>207578.0</v>
      </c>
      <c r="E3714" s="53" t="s">
        <v>119</v>
      </c>
      <c r="F3714" s="54">
        <v>1.0002224E7</v>
      </c>
      <c r="G3714" s="53" t="s">
        <v>2357</v>
      </c>
      <c r="H3714" s="55">
        <v>2101.0</v>
      </c>
      <c r="I3714" s="55" t="s">
        <v>81</v>
      </c>
      <c r="J3714" s="55" t="s">
        <v>126</v>
      </c>
      <c r="K3714" s="53" t="s">
        <v>80</v>
      </c>
      <c r="L3714" s="53"/>
      <c r="M3714" s="53">
        <v>8.0</v>
      </c>
      <c r="N3714" s="53" t="s">
        <v>52</v>
      </c>
      <c r="O3714" s="25">
        <v>229.72875</v>
      </c>
      <c r="P3714" s="25">
        <f>'LISTA DOS ITENS'!$O3714*'LISTA DOS ITENS'!$M3714</f>
        <v>1837.83</v>
      </c>
      <c r="Q3714" s="25">
        <v>449.81</v>
      </c>
      <c r="R3714" s="25">
        <f>'LISTA DOS ITENS'!$Q3714*'LISTA DOS ITENS'!$M3714</f>
        <v>3598.48</v>
      </c>
      <c r="S3714" s="56">
        <f>IF('LISTA DOS ITENS'!$P3714&gt;'LISTA DOS ITENS'!$R3714,'LISTA DOS ITENS'!$P3714,'LISTA DOS ITENS'!$R3714)</f>
        <v>3598.48</v>
      </c>
      <c r="T3714" s="25">
        <v>41.92008459516148</v>
      </c>
      <c r="U3714" s="25">
        <f>'LISTA DOS ITENS'!$T3714*'LISTA DOS ITENS'!$M3714</f>
        <v>335.3606768</v>
      </c>
      <c r="V3714" s="56">
        <f t="array" ref="V3714">INDEX('RESUMO - LOTES E VMA'!$F$3:$F$181,MATCH('LISTA DOS ITENS'!$D3714,'RESUMO - LOTES E VMA'!$A$3:$A$181,0))</f>
        <v>195262.0068</v>
      </c>
      <c r="W3714" s="57">
        <f>'LISTA DOS ITENS'!$U3714/'LISTA DOS ITENS'!$V3714</f>
        <v>0.00171749068</v>
      </c>
      <c r="X3714" s="53" t="s">
        <v>53</v>
      </c>
      <c r="Y3714" s="53" t="s">
        <v>290</v>
      </c>
      <c r="Z3714" s="58" t="str">
        <f>'LISTA DOS ITENS'!$F3714&amp;"-"&amp;'LISTA DOS ITENS'!$H3714&amp;"-"&amp;'LISTA DOS ITENS'!$J3714&amp;"-"&amp;'LISTA DOS ITENS'!$K3714&amp;"-"&amp;'LISTA DOS ITENS'!$I3714</f>
        <v>10002224-2101-0026-IMOB/NAC-ED-1000-01.01</v>
      </c>
      <c r="AA3714" s="59" t="str">
        <f t="array" ref="AA3714">INDEX('RESUMO - LOTES E VMA'!$M$3:$M$181,MATCH('LISTA DOS ITENS'!$D3714,'RESUMO - LOTES E VMA'!$A$3:$A$181,0))</f>
        <v>Para Leilão</v>
      </c>
      <c r="AB3714" s="60">
        <f t="array" ref="AB3714">INDEX('RESUMO - LOTES E VMA'!$J$3:$J$181,MATCH('LISTA DOS ITENS'!$D3714,'RESUMO - LOTES E VMA'!$A$3:$A$181,0))</f>
        <v>0.1002282232</v>
      </c>
      <c r="AC3714" s="29" t="str">
        <f t="array" ref="AC3714">INDEX('RESUMO - LOTES E VMA'!$L$3:$L$181,MATCH('LISTA DOS ITENS'!$D3714,'RESUMO - LOTES E VMA'!$A$3:$A$181,0))</f>
        <v>1% do Valor de Comparação do VMA</v>
      </c>
      <c r="AD3714" s="53" t="str">
        <f>VLOOKUP(Tabela1[[#This Row],[Índice]],[1]Planilha1!$A:$A,1,0)</f>
        <v>#ERROR!</v>
      </c>
    </row>
    <row r="3715" ht="15.75" customHeight="1">
      <c r="A3715" s="52">
        <v>262796.0</v>
      </c>
      <c r="B3715" s="53" t="s">
        <v>70</v>
      </c>
      <c r="C3715" s="53" t="s">
        <v>71</v>
      </c>
      <c r="D3715" s="22">
        <v>207578.0</v>
      </c>
      <c r="E3715" s="53" t="s">
        <v>119</v>
      </c>
      <c r="F3715" s="54">
        <v>1.0002229E7</v>
      </c>
      <c r="G3715" s="53" t="s">
        <v>138</v>
      </c>
      <c r="H3715" s="55">
        <v>2101.0</v>
      </c>
      <c r="I3715" s="55" t="s">
        <v>140</v>
      </c>
      <c r="J3715" s="55" t="s">
        <v>126</v>
      </c>
      <c r="K3715" s="53" t="s">
        <v>73</v>
      </c>
      <c r="L3715" s="53"/>
      <c r="M3715" s="53">
        <v>1.0</v>
      </c>
      <c r="N3715" s="53" t="s">
        <v>52</v>
      </c>
      <c r="O3715" s="25">
        <v>160.61</v>
      </c>
      <c r="P3715" s="25">
        <f>'LISTA DOS ITENS'!$O3715*'LISTA DOS ITENS'!$M3715</f>
        <v>160.61</v>
      </c>
      <c r="Q3715" s="25">
        <v>1242.37</v>
      </c>
      <c r="R3715" s="25">
        <f>'LISTA DOS ITENS'!$Q3715*'LISTA DOS ITENS'!$M3715</f>
        <v>1242.37</v>
      </c>
      <c r="S3715" s="56">
        <f>IF('LISTA DOS ITENS'!$P3715&gt;'LISTA DOS ITENS'!$R3715,'LISTA DOS ITENS'!$P3715,'LISTA DOS ITENS'!$R3715)</f>
        <v>1242.37</v>
      </c>
      <c r="T3715" s="25">
        <v>115.7827871734527</v>
      </c>
      <c r="U3715" s="25">
        <f>'LISTA DOS ITENS'!$T3715*'LISTA DOS ITENS'!$M3715</f>
        <v>115.7827872</v>
      </c>
      <c r="V3715" s="56">
        <f t="array" ref="V3715">INDEX('RESUMO - LOTES E VMA'!$F$3:$F$181,MATCH('LISTA DOS ITENS'!$D3715,'RESUMO - LOTES E VMA'!$A$3:$A$181,0))</f>
        <v>195262.0068</v>
      </c>
      <c r="W3715" s="57">
        <f>'LISTA DOS ITENS'!$U3715/'LISTA DOS ITENS'!$V3715</f>
        <v>0.0005929611658</v>
      </c>
      <c r="X3715" s="53" t="s">
        <v>53</v>
      </c>
      <c r="Y3715" s="53" t="s">
        <v>290</v>
      </c>
      <c r="Z3715" s="58" t="str">
        <f>'LISTA DOS ITENS'!$F3715&amp;"-"&amp;'LISTA DOS ITENS'!$H3715&amp;"-"&amp;'LISTA DOS ITENS'!$J3715&amp;"-"&amp;'LISTA DOS ITENS'!$K3715&amp;"-"&amp;'LISTA DOS ITENS'!$I3715</f>
        <v>10002229-2101-0026-CONS/NAC-OP-3515-20-901-MRP</v>
      </c>
      <c r="AA3715" s="59" t="str">
        <f t="array" ref="AA3715">INDEX('RESUMO - LOTES E VMA'!$M$3:$M$181,MATCH('LISTA DOS ITENS'!$D3715,'RESUMO - LOTES E VMA'!$A$3:$A$181,0))</f>
        <v>Para Leilão</v>
      </c>
      <c r="AB3715" s="60">
        <f t="array" ref="AB3715">INDEX('RESUMO - LOTES E VMA'!$J$3:$J$181,MATCH('LISTA DOS ITENS'!$D3715,'RESUMO - LOTES E VMA'!$A$3:$A$181,0))</f>
        <v>0.1002282232</v>
      </c>
      <c r="AC3715" s="29" t="str">
        <f t="array" ref="AC3715">INDEX('RESUMO - LOTES E VMA'!$L$3:$L$181,MATCH('LISTA DOS ITENS'!$D3715,'RESUMO - LOTES E VMA'!$A$3:$A$181,0))</f>
        <v>1% do Valor de Comparação do VMA</v>
      </c>
      <c r="AD3715" s="53" t="str">
        <f>VLOOKUP(Tabela1[[#This Row],[Índice]],[1]Planilha1!$A:$A,1,0)</f>
        <v>#ERROR!</v>
      </c>
    </row>
    <row r="3716" ht="15.75" customHeight="1">
      <c r="A3716" s="52">
        <v>262797.0</v>
      </c>
      <c r="B3716" s="53" t="s">
        <v>70</v>
      </c>
      <c r="C3716" s="53" t="s">
        <v>71</v>
      </c>
      <c r="D3716" s="22">
        <v>207578.0</v>
      </c>
      <c r="E3716" s="53" t="s">
        <v>119</v>
      </c>
      <c r="F3716" s="54">
        <v>1.0002229E7</v>
      </c>
      <c r="G3716" s="53" t="s">
        <v>138</v>
      </c>
      <c r="H3716" s="55">
        <v>2101.0</v>
      </c>
      <c r="I3716" s="55" t="s">
        <v>2358</v>
      </c>
      <c r="J3716" s="55" t="s">
        <v>126</v>
      </c>
      <c r="K3716" s="53" t="s">
        <v>73</v>
      </c>
      <c r="L3716" s="53"/>
      <c r="M3716" s="53">
        <v>2.0</v>
      </c>
      <c r="N3716" s="53" t="s">
        <v>52</v>
      </c>
      <c r="O3716" s="25">
        <v>160.61</v>
      </c>
      <c r="P3716" s="25">
        <f>'LISTA DOS ITENS'!$O3716*'LISTA DOS ITENS'!$M3716</f>
        <v>321.22</v>
      </c>
      <c r="Q3716" s="25">
        <v>1242.37</v>
      </c>
      <c r="R3716" s="25">
        <f>'LISTA DOS ITENS'!$Q3716*'LISTA DOS ITENS'!$M3716</f>
        <v>2484.74</v>
      </c>
      <c r="S3716" s="56">
        <f>IF('LISTA DOS ITENS'!$P3716&gt;'LISTA DOS ITENS'!$R3716,'LISTA DOS ITENS'!$P3716,'LISTA DOS ITENS'!$R3716)</f>
        <v>2484.74</v>
      </c>
      <c r="T3716" s="25">
        <v>115.7827871734527</v>
      </c>
      <c r="U3716" s="25">
        <f>'LISTA DOS ITENS'!$T3716*'LISTA DOS ITENS'!$M3716</f>
        <v>231.5655743</v>
      </c>
      <c r="V3716" s="56">
        <f t="array" ref="V3716">INDEX('RESUMO - LOTES E VMA'!$F$3:$F$181,MATCH('LISTA DOS ITENS'!$D3716,'RESUMO - LOTES E VMA'!$A$3:$A$181,0))</f>
        <v>195262.0068</v>
      </c>
      <c r="W3716" s="57">
        <f>'LISTA DOS ITENS'!$U3716/'LISTA DOS ITENS'!$V3716</f>
        <v>0.001185922332</v>
      </c>
      <c r="X3716" s="53" t="s">
        <v>53</v>
      </c>
      <c r="Y3716" s="53" t="s">
        <v>290</v>
      </c>
      <c r="Z3716" s="58" t="str">
        <f>'LISTA DOS ITENS'!$F3716&amp;"-"&amp;'LISTA DOS ITENS'!$H3716&amp;"-"&amp;'LISTA DOS ITENS'!$J3716&amp;"-"&amp;'LISTA DOS ITENS'!$K3716&amp;"-"&amp;'LISTA DOS ITENS'!$I3716</f>
        <v>10002229-2101-0026-CONS/NAC-PV-3534-20-732-MRP</v>
      </c>
      <c r="AA3716" s="59" t="str">
        <f t="array" ref="AA3716">INDEX('RESUMO - LOTES E VMA'!$M$3:$M$181,MATCH('LISTA DOS ITENS'!$D3716,'RESUMO - LOTES E VMA'!$A$3:$A$181,0))</f>
        <v>Para Leilão</v>
      </c>
      <c r="AB3716" s="60">
        <f t="array" ref="AB3716">INDEX('RESUMO - LOTES E VMA'!$J$3:$J$181,MATCH('LISTA DOS ITENS'!$D3716,'RESUMO - LOTES E VMA'!$A$3:$A$181,0))</f>
        <v>0.1002282232</v>
      </c>
      <c r="AC3716" s="29" t="str">
        <f t="array" ref="AC3716">INDEX('RESUMO - LOTES E VMA'!$L$3:$L$181,MATCH('LISTA DOS ITENS'!$D3716,'RESUMO - LOTES E VMA'!$A$3:$A$181,0))</f>
        <v>1% do Valor de Comparação do VMA</v>
      </c>
      <c r="AD3716" s="53" t="str">
        <f>VLOOKUP(Tabela1[[#This Row],[Índice]],[1]Planilha1!$A:$A,1,0)</f>
        <v>#ERROR!</v>
      </c>
    </row>
    <row r="3717" ht="15.75" customHeight="1">
      <c r="A3717" s="52">
        <v>262798.0</v>
      </c>
      <c r="B3717" s="53" t="s">
        <v>70</v>
      </c>
      <c r="C3717" s="53" t="s">
        <v>71</v>
      </c>
      <c r="D3717" s="22">
        <v>207578.0</v>
      </c>
      <c r="E3717" s="53" t="s">
        <v>119</v>
      </c>
      <c r="F3717" s="54">
        <v>1.0002235E7</v>
      </c>
      <c r="G3717" s="53" t="s">
        <v>2359</v>
      </c>
      <c r="H3717" s="55">
        <v>2101.0</v>
      </c>
      <c r="I3717" s="55" t="s">
        <v>2360</v>
      </c>
      <c r="J3717" s="55" t="s">
        <v>126</v>
      </c>
      <c r="K3717" s="53" t="s">
        <v>117</v>
      </c>
      <c r="L3717" s="53"/>
      <c r="M3717" s="53">
        <v>1.0</v>
      </c>
      <c r="N3717" s="53" t="s">
        <v>52</v>
      </c>
      <c r="O3717" s="25">
        <v>811.14</v>
      </c>
      <c r="P3717" s="25">
        <f>'LISTA DOS ITENS'!$O3717*'LISTA DOS ITENS'!$M3717</f>
        <v>811.14</v>
      </c>
      <c r="Q3717" s="25">
        <v>1041.88</v>
      </c>
      <c r="R3717" s="25">
        <f>'LISTA DOS ITENS'!$Q3717*'LISTA DOS ITENS'!$M3717</f>
        <v>1041.88</v>
      </c>
      <c r="S3717" s="56">
        <f>IF('LISTA DOS ITENS'!$P3717&gt;'LISTA DOS ITENS'!$R3717,'LISTA DOS ITENS'!$P3717,'LISTA DOS ITENS'!$R3717)</f>
        <v>1041.88</v>
      </c>
      <c r="T3717" s="25">
        <v>121.85481467130364</v>
      </c>
      <c r="U3717" s="25">
        <f>'LISTA DOS ITENS'!$T3717*'LISTA DOS ITENS'!$M3717</f>
        <v>121.8548147</v>
      </c>
      <c r="V3717" s="56">
        <f t="array" ref="V3717">INDEX('RESUMO - LOTES E VMA'!$F$3:$F$181,MATCH('LISTA DOS ITENS'!$D3717,'RESUMO - LOTES E VMA'!$A$3:$A$181,0))</f>
        <v>195262.0068</v>
      </c>
      <c r="W3717" s="57">
        <f>'LISTA DOS ITENS'!$U3717/'LISTA DOS ITENS'!$V3717</f>
        <v>0.0006240579859</v>
      </c>
      <c r="X3717" s="53" t="s">
        <v>53</v>
      </c>
      <c r="Y3717" s="53" t="s">
        <v>290</v>
      </c>
      <c r="Z3717" s="58" t="str">
        <f>'LISTA DOS ITENS'!$F3717&amp;"-"&amp;'LISTA DOS ITENS'!$H3717&amp;"-"&amp;'LISTA DOS ITENS'!$J3717&amp;"-"&amp;'LISTA DOS ITENS'!$K3717&amp;"-"&amp;'LISTA DOS ITENS'!$I3717</f>
        <v>10002235-2101-0026-CONS/IAMN-PP-3534-20-011-4</v>
      </c>
      <c r="AA3717" s="59" t="str">
        <f t="array" ref="AA3717">INDEX('RESUMO - LOTES E VMA'!$M$3:$M$181,MATCH('LISTA DOS ITENS'!$D3717,'RESUMO - LOTES E VMA'!$A$3:$A$181,0))</f>
        <v>Para Leilão</v>
      </c>
      <c r="AB3717" s="60">
        <f t="array" ref="AB3717">INDEX('RESUMO - LOTES E VMA'!$J$3:$J$181,MATCH('LISTA DOS ITENS'!$D3717,'RESUMO - LOTES E VMA'!$A$3:$A$181,0))</f>
        <v>0.1002282232</v>
      </c>
      <c r="AC3717" s="29" t="str">
        <f t="array" ref="AC3717">INDEX('RESUMO - LOTES E VMA'!$L$3:$L$181,MATCH('LISTA DOS ITENS'!$D3717,'RESUMO - LOTES E VMA'!$A$3:$A$181,0))</f>
        <v>1% do Valor de Comparação do VMA</v>
      </c>
      <c r="AD3717" s="53" t="str">
        <f>VLOOKUP(Tabela1[[#This Row],[Índice]],[1]Planilha1!$A:$A,1,0)</f>
        <v>#ERROR!</v>
      </c>
    </row>
    <row r="3718" ht="15.75" customHeight="1">
      <c r="A3718" s="52">
        <v>262799.0</v>
      </c>
      <c r="B3718" s="53" t="s">
        <v>70</v>
      </c>
      <c r="C3718" s="53" t="s">
        <v>71</v>
      </c>
      <c r="D3718" s="22">
        <v>207578.0</v>
      </c>
      <c r="E3718" s="53" t="s">
        <v>119</v>
      </c>
      <c r="F3718" s="54">
        <v>1.0002238E7</v>
      </c>
      <c r="G3718" s="53" t="s">
        <v>139</v>
      </c>
      <c r="H3718" s="55">
        <v>2101.0</v>
      </c>
      <c r="I3718" s="55" t="s">
        <v>615</v>
      </c>
      <c r="J3718" s="55" t="s">
        <v>126</v>
      </c>
      <c r="K3718" s="53" t="s">
        <v>73</v>
      </c>
      <c r="L3718" s="53"/>
      <c r="M3718" s="53">
        <v>1.0</v>
      </c>
      <c r="N3718" s="53" t="s">
        <v>52</v>
      </c>
      <c r="O3718" s="25">
        <v>2193.3</v>
      </c>
      <c r="P3718" s="25">
        <f>'LISTA DOS ITENS'!$O3718*'LISTA DOS ITENS'!$M3718</f>
        <v>2193.3</v>
      </c>
      <c r="Q3718" s="25">
        <v>2193.3</v>
      </c>
      <c r="R3718" s="25">
        <f>'LISTA DOS ITENS'!$Q3718*'LISTA DOS ITENS'!$M3718</f>
        <v>2193.3</v>
      </c>
      <c r="S3718" s="56">
        <f>IF('LISTA DOS ITENS'!$P3718&gt;'LISTA DOS ITENS'!$R3718,'LISTA DOS ITENS'!$P3718,'LISTA DOS ITENS'!$R3718)</f>
        <v>2193.3</v>
      </c>
      <c r="T3718" s="25">
        <v>204.4047965642553</v>
      </c>
      <c r="U3718" s="25">
        <f>'LISTA DOS ITENS'!$T3718*'LISTA DOS ITENS'!$M3718</f>
        <v>204.4047966</v>
      </c>
      <c r="V3718" s="56">
        <f t="array" ref="V3718">INDEX('RESUMO - LOTES E VMA'!$F$3:$F$181,MATCH('LISTA DOS ITENS'!$D3718,'RESUMO - LOTES E VMA'!$A$3:$A$181,0))</f>
        <v>195262.0068</v>
      </c>
      <c r="W3718" s="57">
        <f>'LISTA DOS ITENS'!$U3718/'LISTA DOS ITENS'!$V3718</f>
        <v>0.001046823189</v>
      </c>
      <c r="X3718" s="53" t="s">
        <v>53</v>
      </c>
      <c r="Y3718" s="53" t="s">
        <v>290</v>
      </c>
      <c r="Z3718" s="58" t="str">
        <f>'LISTA DOS ITENS'!$F3718&amp;"-"&amp;'LISTA DOS ITENS'!$H3718&amp;"-"&amp;'LISTA DOS ITENS'!$J3718&amp;"-"&amp;'LISTA DOS ITENS'!$K3718&amp;"-"&amp;'LISTA DOS ITENS'!$I3718</f>
        <v>10002238-2101-0026-CONS/NAC-OP-3520-18-901-MRP</v>
      </c>
      <c r="AA3718" s="59" t="str">
        <f t="array" ref="AA3718">INDEX('RESUMO - LOTES E VMA'!$M$3:$M$181,MATCH('LISTA DOS ITENS'!$D3718,'RESUMO - LOTES E VMA'!$A$3:$A$181,0))</f>
        <v>Para Leilão</v>
      </c>
      <c r="AB3718" s="60">
        <f t="array" ref="AB3718">INDEX('RESUMO - LOTES E VMA'!$J$3:$J$181,MATCH('LISTA DOS ITENS'!$D3718,'RESUMO - LOTES E VMA'!$A$3:$A$181,0))</f>
        <v>0.1002282232</v>
      </c>
      <c r="AC3718" s="29" t="str">
        <f t="array" ref="AC3718">INDEX('RESUMO - LOTES E VMA'!$L$3:$L$181,MATCH('LISTA DOS ITENS'!$D3718,'RESUMO - LOTES E VMA'!$A$3:$A$181,0))</f>
        <v>1% do Valor de Comparação do VMA</v>
      </c>
      <c r="AD3718" s="53" t="str">
        <f>VLOOKUP(Tabela1[[#This Row],[Índice]],[1]Planilha1!$A:$A,1,0)</f>
        <v>#ERROR!</v>
      </c>
    </row>
    <row r="3719" ht="15.75" customHeight="1">
      <c r="A3719" s="52">
        <v>262800.0</v>
      </c>
      <c r="B3719" s="53" t="s">
        <v>70</v>
      </c>
      <c r="C3719" s="53" t="s">
        <v>71</v>
      </c>
      <c r="D3719" s="22">
        <v>207578.0</v>
      </c>
      <c r="E3719" s="53" t="s">
        <v>119</v>
      </c>
      <c r="F3719" s="54">
        <v>1.0002245E7</v>
      </c>
      <c r="G3719" s="53" t="s">
        <v>2361</v>
      </c>
      <c r="H3719" s="55">
        <v>2101.0</v>
      </c>
      <c r="I3719" s="55" t="s">
        <v>1999</v>
      </c>
      <c r="J3719" s="55" t="s">
        <v>126</v>
      </c>
      <c r="K3719" s="53" t="s">
        <v>57</v>
      </c>
      <c r="L3719" s="53"/>
      <c r="M3719" s="53">
        <v>1.0</v>
      </c>
      <c r="N3719" s="53" t="s">
        <v>52</v>
      </c>
      <c r="O3719" s="25">
        <v>43.2</v>
      </c>
      <c r="P3719" s="25">
        <f>'LISTA DOS ITENS'!$O3719*'LISTA DOS ITENS'!$M3719</f>
        <v>43.2</v>
      </c>
      <c r="Q3719" s="25">
        <v>181.67</v>
      </c>
      <c r="R3719" s="25">
        <f>'LISTA DOS ITENS'!$Q3719*'LISTA DOS ITENS'!$M3719</f>
        <v>181.67</v>
      </c>
      <c r="S3719" s="56">
        <f>IF('LISTA DOS ITENS'!$P3719&gt;'LISTA DOS ITENS'!$R3719,'LISTA DOS ITENS'!$P3719,'LISTA DOS ITENS'!$R3719)</f>
        <v>181.67</v>
      </c>
      <c r="T3719" s="25">
        <v>16.93075246971607</v>
      </c>
      <c r="U3719" s="25">
        <f>'LISTA DOS ITENS'!$T3719*'LISTA DOS ITENS'!$M3719</f>
        <v>16.93075247</v>
      </c>
      <c r="V3719" s="56">
        <f t="array" ref="V3719">INDEX('RESUMO - LOTES E VMA'!$F$3:$F$181,MATCH('LISTA DOS ITENS'!$D3719,'RESUMO - LOTES E VMA'!$A$3:$A$181,0))</f>
        <v>195262.0068</v>
      </c>
      <c r="W3719" s="57">
        <f>'LISTA DOS ITENS'!$U3719/'LISTA DOS ITENS'!$V3719</f>
        <v>0.00008670786882</v>
      </c>
      <c r="X3719" s="53" t="s">
        <v>53</v>
      </c>
      <c r="Y3719" s="53" t="s">
        <v>290</v>
      </c>
      <c r="Z3719" s="58" t="str">
        <f>'LISTA DOS ITENS'!$F3719&amp;"-"&amp;'LISTA DOS ITENS'!$H3719&amp;"-"&amp;'LISTA DOS ITENS'!$J3719&amp;"-"&amp;'LISTA DOS ITENS'!$K3719&amp;"-"&amp;'LISTA DOS ITENS'!$I3719</f>
        <v>10002245-2101-0026-USADO-OP-3534-20-735-MRP</v>
      </c>
      <c r="AA3719" s="59" t="str">
        <f t="array" ref="AA3719">INDEX('RESUMO - LOTES E VMA'!$M$3:$M$181,MATCH('LISTA DOS ITENS'!$D3719,'RESUMO - LOTES E VMA'!$A$3:$A$181,0))</f>
        <v>Para Leilão</v>
      </c>
      <c r="AB3719" s="60">
        <f t="array" ref="AB3719">INDEX('RESUMO - LOTES E VMA'!$J$3:$J$181,MATCH('LISTA DOS ITENS'!$D3719,'RESUMO - LOTES E VMA'!$A$3:$A$181,0))</f>
        <v>0.1002282232</v>
      </c>
      <c r="AC3719" s="29" t="str">
        <f t="array" ref="AC3719">INDEX('RESUMO - LOTES E VMA'!$L$3:$L$181,MATCH('LISTA DOS ITENS'!$D3719,'RESUMO - LOTES E VMA'!$A$3:$A$181,0))</f>
        <v>1% do Valor de Comparação do VMA</v>
      </c>
      <c r="AD3719" s="53" t="str">
        <f>VLOOKUP(Tabela1[[#This Row],[Índice]],[1]Planilha1!$A:$A,1,0)</f>
        <v>#ERROR!</v>
      </c>
    </row>
    <row r="3720" ht="15.75" customHeight="1">
      <c r="A3720" s="52">
        <v>262801.0</v>
      </c>
      <c r="B3720" s="53" t="s">
        <v>70</v>
      </c>
      <c r="C3720" s="53" t="s">
        <v>71</v>
      </c>
      <c r="D3720" s="22">
        <v>207578.0</v>
      </c>
      <c r="E3720" s="53" t="s">
        <v>119</v>
      </c>
      <c r="F3720" s="54">
        <v>1.0002252E7</v>
      </c>
      <c r="G3720" s="53" t="s">
        <v>2362</v>
      </c>
      <c r="H3720" s="55">
        <v>2101.0</v>
      </c>
      <c r="I3720" s="55" t="s">
        <v>1996</v>
      </c>
      <c r="J3720" s="55" t="s">
        <v>126</v>
      </c>
      <c r="K3720" s="53" t="s">
        <v>57</v>
      </c>
      <c r="L3720" s="53"/>
      <c r="M3720" s="53">
        <v>1.0</v>
      </c>
      <c r="N3720" s="53" t="s">
        <v>52</v>
      </c>
      <c r="O3720" s="25">
        <v>0.01</v>
      </c>
      <c r="P3720" s="25">
        <f>'LISTA DOS ITENS'!$O3720*'LISTA DOS ITENS'!$M3720</f>
        <v>0.01</v>
      </c>
      <c r="Q3720" s="25">
        <v>105.34</v>
      </c>
      <c r="R3720" s="25">
        <f>'LISTA DOS ITENS'!$Q3720*'LISTA DOS ITENS'!$M3720</f>
        <v>105.34</v>
      </c>
      <c r="S3720" s="56">
        <f>IF('LISTA DOS ITENS'!$P3720&gt;'LISTA DOS ITENS'!$R3720,'LISTA DOS ITENS'!$P3720,'LISTA DOS ITENS'!$R3720)</f>
        <v>105.34</v>
      </c>
      <c r="T3720" s="25">
        <v>9.81717105278742</v>
      </c>
      <c r="U3720" s="25">
        <f>'LISTA DOS ITENS'!$T3720*'LISTA DOS ITENS'!$M3720</f>
        <v>9.817171053</v>
      </c>
      <c r="V3720" s="56">
        <f t="array" ref="V3720">INDEX('RESUMO - LOTES E VMA'!$F$3:$F$181,MATCH('LISTA DOS ITENS'!$D3720,'RESUMO - LOTES E VMA'!$A$3:$A$181,0))</f>
        <v>195262.0068</v>
      </c>
      <c r="W3720" s="57">
        <f>'LISTA DOS ITENS'!$U3720/'LISTA DOS ITENS'!$V3720</f>
        <v>0.00005027691365</v>
      </c>
      <c r="X3720" s="53" t="s">
        <v>53</v>
      </c>
      <c r="Y3720" s="53" t="s">
        <v>290</v>
      </c>
      <c r="Z3720" s="58" t="str">
        <f>'LISTA DOS ITENS'!$F3720&amp;"-"&amp;'LISTA DOS ITENS'!$H3720&amp;"-"&amp;'LISTA DOS ITENS'!$J3720&amp;"-"&amp;'LISTA DOS ITENS'!$K3720&amp;"-"&amp;'LISTA DOS ITENS'!$I3720</f>
        <v>10002252-2101-0026-USADO-IN-3519-04-225-MRP</v>
      </c>
      <c r="AA3720" s="59" t="str">
        <f t="array" ref="AA3720">INDEX('RESUMO - LOTES E VMA'!$M$3:$M$181,MATCH('LISTA DOS ITENS'!$D3720,'RESUMO - LOTES E VMA'!$A$3:$A$181,0))</f>
        <v>Para Leilão</v>
      </c>
      <c r="AB3720" s="60">
        <f t="array" ref="AB3720">INDEX('RESUMO - LOTES E VMA'!$J$3:$J$181,MATCH('LISTA DOS ITENS'!$D3720,'RESUMO - LOTES E VMA'!$A$3:$A$181,0))</f>
        <v>0.1002282232</v>
      </c>
      <c r="AC3720" s="29" t="str">
        <f t="array" ref="AC3720">INDEX('RESUMO - LOTES E VMA'!$L$3:$L$181,MATCH('LISTA DOS ITENS'!$D3720,'RESUMO - LOTES E VMA'!$A$3:$A$181,0))</f>
        <v>1% do Valor de Comparação do VMA</v>
      </c>
      <c r="AD3720" s="53" t="str">
        <f>VLOOKUP(Tabela1[[#This Row],[Índice]],[1]Planilha1!$A:$A,1,0)</f>
        <v>#ERROR!</v>
      </c>
    </row>
    <row r="3721" ht="15.75" customHeight="1">
      <c r="A3721" s="52">
        <v>262802.0</v>
      </c>
      <c r="B3721" s="53" t="s">
        <v>70</v>
      </c>
      <c r="C3721" s="53" t="s">
        <v>71</v>
      </c>
      <c r="D3721" s="22">
        <v>207578.0</v>
      </c>
      <c r="E3721" s="53" t="s">
        <v>119</v>
      </c>
      <c r="F3721" s="54">
        <v>1.0002252E7</v>
      </c>
      <c r="G3721" s="53" t="s">
        <v>2362</v>
      </c>
      <c r="H3721" s="55">
        <v>2101.0</v>
      </c>
      <c r="I3721" s="55"/>
      <c r="J3721" s="55" t="s">
        <v>126</v>
      </c>
      <c r="K3721" s="53" t="s">
        <v>293</v>
      </c>
      <c r="L3721" s="53"/>
      <c r="M3721" s="53">
        <v>2.0</v>
      </c>
      <c r="N3721" s="53" t="s">
        <v>52</v>
      </c>
      <c r="O3721" s="25">
        <v>1.0</v>
      </c>
      <c r="P3721" s="25">
        <f>'LISTA DOS ITENS'!$O3721*'LISTA DOS ITENS'!$M3721</f>
        <v>2</v>
      </c>
      <c r="Q3721" s="25">
        <v>105.34</v>
      </c>
      <c r="R3721" s="25">
        <f>'LISTA DOS ITENS'!$Q3721*'LISTA DOS ITENS'!$M3721</f>
        <v>210.68</v>
      </c>
      <c r="S3721" s="56">
        <f>IF('LISTA DOS ITENS'!$P3721&gt;'LISTA DOS ITENS'!$R3721,'LISTA DOS ITENS'!$P3721,'LISTA DOS ITENS'!$R3721)</f>
        <v>210.68</v>
      </c>
      <c r="T3721" s="25">
        <v>9.81717105278742</v>
      </c>
      <c r="U3721" s="25">
        <f>'LISTA DOS ITENS'!$T3721*'LISTA DOS ITENS'!$M3721</f>
        <v>19.63434211</v>
      </c>
      <c r="V3721" s="56">
        <f t="array" ref="V3721">INDEX('RESUMO - LOTES E VMA'!$F$3:$F$181,MATCH('LISTA DOS ITENS'!$D3721,'RESUMO - LOTES E VMA'!$A$3:$A$181,0))</f>
        <v>195262.0068</v>
      </c>
      <c r="W3721" s="57">
        <f>'LISTA DOS ITENS'!$U3721/'LISTA DOS ITENS'!$V3721</f>
        <v>0.0001005538273</v>
      </c>
      <c r="X3721" s="53" t="s">
        <v>53</v>
      </c>
      <c r="Y3721" s="53" t="s">
        <v>290</v>
      </c>
      <c r="Z3721" s="58" t="str">
        <f>'LISTA DOS ITENS'!$F3721&amp;"-"&amp;'LISTA DOS ITENS'!$H3721&amp;"-"&amp;'LISTA DOS ITENS'!$J3721&amp;"-"&amp;'LISTA DOS ITENS'!$K3721&amp;"-"&amp;'LISTA DOS ITENS'!$I3721</f>
        <v>10002252-2101-0026-SOBRE_EMP-</v>
      </c>
      <c r="AA3721" s="59" t="str">
        <f t="array" ref="AA3721">INDEX('RESUMO - LOTES E VMA'!$M$3:$M$181,MATCH('LISTA DOS ITENS'!$D3721,'RESUMO - LOTES E VMA'!$A$3:$A$181,0))</f>
        <v>Para Leilão</v>
      </c>
      <c r="AB3721" s="60">
        <f t="array" ref="AB3721">INDEX('RESUMO - LOTES E VMA'!$J$3:$J$181,MATCH('LISTA DOS ITENS'!$D3721,'RESUMO - LOTES E VMA'!$A$3:$A$181,0))</f>
        <v>0.1002282232</v>
      </c>
      <c r="AC3721" s="29" t="str">
        <f t="array" ref="AC3721">INDEX('RESUMO - LOTES E VMA'!$L$3:$L$181,MATCH('LISTA DOS ITENS'!$D3721,'RESUMO - LOTES E VMA'!$A$3:$A$181,0))</f>
        <v>1% do Valor de Comparação do VMA</v>
      </c>
      <c r="AD3721" s="53" t="str">
        <f>VLOOKUP(Tabela1[[#This Row],[Índice]],[1]Planilha1!$A:$A,1,0)</f>
        <v>#ERROR!</v>
      </c>
    </row>
    <row r="3722" ht="15.75" customHeight="1">
      <c r="A3722" s="52">
        <v>262803.0</v>
      </c>
      <c r="B3722" s="53" t="s">
        <v>70</v>
      </c>
      <c r="C3722" s="53" t="s">
        <v>71</v>
      </c>
      <c r="D3722" s="22">
        <v>207578.0</v>
      </c>
      <c r="E3722" s="53" t="s">
        <v>119</v>
      </c>
      <c r="F3722" s="54">
        <v>1.0002271E7</v>
      </c>
      <c r="G3722" s="53" t="s">
        <v>135</v>
      </c>
      <c r="H3722" s="55">
        <v>2101.0</v>
      </c>
      <c r="I3722" s="55" t="s">
        <v>603</v>
      </c>
      <c r="J3722" s="55" t="s">
        <v>126</v>
      </c>
      <c r="K3722" s="53" t="s">
        <v>57</v>
      </c>
      <c r="L3722" s="53"/>
      <c r="M3722" s="53">
        <v>16.0</v>
      </c>
      <c r="N3722" s="53" t="s">
        <v>52</v>
      </c>
      <c r="O3722" s="25">
        <v>72.094375</v>
      </c>
      <c r="P3722" s="25">
        <f>'LISTA DOS ITENS'!$O3722*'LISTA DOS ITENS'!$M3722</f>
        <v>1153.51</v>
      </c>
      <c r="Q3722" s="25">
        <v>211.96</v>
      </c>
      <c r="R3722" s="25">
        <f>'LISTA DOS ITENS'!$Q3722*'LISTA DOS ITENS'!$M3722</f>
        <v>3391.36</v>
      </c>
      <c r="S3722" s="56">
        <f>IF('LISTA DOS ITENS'!$P3722&gt;'LISTA DOS ITENS'!$R3722,'LISTA DOS ITENS'!$P3722,'LISTA DOS ITENS'!$R3722)</f>
        <v>3391.36</v>
      </c>
      <c r="T3722" s="25">
        <v>27.15990388823215</v>
      </c>
      <c r="U3722" s="25">
        <f>'LISTA DOS ITENS'!$T3722*'LISTA DOS ITENS'!$M3722</f>
        <v>434.5584622</v>
      </c>
      <c r="V3722" s="56">
        <f t="array" ref="V3722">INDEX('RESUMO - LOTES E VMA'!$F$3:$F$181,MATCH('LISTA DOS ITENS'!$D3722,'RESUMO - LOTES E VMA'!$A$3:$A$181,0))</f>
        <v>195262.0068</v>
      </c>
      <c r="W3722" s="57">
        <f>'LISTA DOS ITENS'!$U3722/'LISTA DOS ITENS'!$V3722</f>
        <v>0.002225514678</v>
      </c>
      <c r="X3722" s="53" t="s">
        <v>53</v>
      </c>
      <c r="Y3722" s="53" t="s">
        <v>290</v>
      </c>
      <c r="Z3722" s="58" t="str">
        <f>'LISTA DOS ITENS'!$F3722&amp;"-"&amp;'LISTA DOS ITENS'!$H3722&amp;"-"&amp;'LISTA DOS ITENS'!$J3722&amp;"-"&amp;'LISTA DOS ITENS'!$K3722&amp;"-"&amp;'LISTA DOS ITENS'!$I3722</f>
        <v>10002271-2101-0026-USADO-OP-3534-20-720-MRP</v>
      </c>
      <c r="AA3722" s="59" t="str">
        <f t="array" ref="AA3722">INDEX('RESUMO - LOTES E VMA'!$M$3:$M$181,MATCH('LISTA DOS ITENS'!$D3722,'RESUMO - LOTES E VMA'!$A$3:$A$181,0))</f>
        <v>Para Leilão</v>
      </c>
      <c r="AB3722" s="60">
        <f t="array" ref="AB3722">INDEX('RESUMO - LOTES E VMA'!$J$3:$J$181,MATCH('LISTA DOS ITENS'!$D3722,'RESUMO - LOTES E VMA'!$A$3:$A$181,0))</f>
        <v>0.1002282232</v>
      </c>
      <c r="AC3722" s="29" t="str">
        <f t="array" ref="AC3722">INDEX('RESUMO - LOTES E VMA'!$L$3:$L$181,MATCH('LISTA DOS ITENS'!$D3722,'RESUMO - LOTES E VMA'!$A$3:$A$181,0))</f>
        <v>1% do Valor de Comparação do VMA</v>
      </c>
      <c r="AD3722" s="53" t="str">
        <f>VLOOKUP(Tabela1[[#This Row],[Índice]],[1]Planilha1!$A:$A,1,0)</f>
        <v>#ERROR!</v>
      </c>
    </row>
    <row r="3723" ht="15.75" customHeight="1">
      <c r="A3723" s="52">
        <v>262804.0</v>
      </c>
      <c r="B3723" s="53" t="s">
        <v>70</v>
      </c>
      <c r="C3723" s="53" t="s">
        <v>71</v>
      </c>
      <c r="D3723" s="22">
        <v>207578.0</v>
      </c>
      <c r="E3723" s="53" t="s">
        <v>119</v>
      </c>
      <c r="F3723" s="54">
        <v>1.000228E7</v>
      </c>
      <c r="G3723" s="53" t="s">
        <v>2363</v>
      </c>
      <c r="H3723" s="55">
        <v>2101.0</v>
      </c>
      <c r="I3723" s="55"/>
      <c r="J3723" s="55" t="s">
        <v>126</v>
      </c>
      <c r="K3723" s="53" t="s">
        <v>125</v>
      </c>
      <c r="L3723" s="53"/>
      <c r="M3723" s="53">
        <v>2.0</v>
      </c>
      <c r="N3723" s="53" t="s">
        <v>52</v>
      </c>
      <c r="O3723" s="25">
        <v>1080.385</v>
      </c>
      <c r="P3723" s="25">
        <f>'LISTA DOS ITENS'!$O3723*'LISTA DOS ITENS'!$M3723</f>
        <v>2160.77</v>
      </c>
      <c r="Q3723" s="25">
        <v>1080.39</v>
      </c>
      <c r="R3723" s="25">
        <f>'LISTA DOS ITENS'!$Q3723*'LISTA DOS ITENS'!$M3723</f>
        <v>2160.78</v>
      </c>
      <c r="S3723" s="56">
        <f>IF('LISTA DOS ITENS'!$P3723&gt;'LISTA DOS ITENS'!$R3723,'LISTA DOS ITENS'!$P3723,'LISTA DOS ITENS'!$R3723)</f>
        <v>2160.78</v>
      </c>
      <c r="T3723" s="25">
        <v>138.43785884981665</v>
      </c>
      <c r="U3723" s="25">
        <f>'LISTA DOS ITENS'!$T3723*'LISTA DOS ITENS'!$M3723</f>
        <v>276.8757177</v>
      </c>
      <c r="V3723" s="56">
        <f t="array" ref="V3723">INDEX('RESUMO - LOTES E VMA'!$F$3:$F$181,MATCH('LISTA DOS ITENS'!$D3723,'RESUMO - LOTES E VMA'!$A$3:$A$181,0))</f>
        <v>195262.0068</v>
      </c>
      <c r="W3723" s="57">
        <f>'LISTA DOS ITENS'!$U3723/'LISTA DOS ITENS'!$V3723</f>
        <v>0.001417970256</v>
      </c>
      <c r="X3723" s="53" t="s">
        <v>53</v>
      </c>
      <c r="Y3723" s="53" t="s">
        <v>290</v>
      </c>
      <c r="Z3723" s="58" t="str">
        <f>'LISTA DOS ITENS'!$F3723&amp;"-"&amp;'LISTA DOS ITENS'!$H3723&amp;"-"&amp;'LISTA DOS ITENS'!$J3723&amp;"-"&amp;'LISTA DOS ITENS'!$K3723&amp;"-"&amp;'LISTA DOS ITENS'!$I3723</f>
        <v>10002280-2101-0026-PAR/NAC-</v>
      </c>
      <c r="AA3723" s="59" t="str">
        <f t="array" ref="AA3723">INDEX('RESUMO - LOTES E VMA'!$M$3:$M$181,MATCH('LISTA DOS ITENS'!$D3723,'RESUMO - LOTES E VMA'!$A$3:$A$181,0))</f>
        <v>Para Leilão</v>
      </c>
      <c r="AB3723" s="60">
        <f t="array" ref="AB3723">INDEX('RESUMO - LOTES E VMA'!$J$3:$J$181,MATCH('LISTA DOS ITENS'!$D3723,'RESUMO - LOTES E VMA'!$A$3:$A$181,0))</f>
        <v>0.1002282232</v>
      </c>
      <c r="AC3723" s="29" t="str">
        <f t="array" ref="AC3723">INDEX('RESUMO - LOTES E VMA'!$L$3:$L$181,MATCH('LISTA DOS ITENS'!$D3723,'RESUMO - LOTES E VMA'!$A$3:$A$181,0))</f>
        <v>1% do Valor de Comparação do VMA</v>
      </c>
      <c r="AD3723" s="53" t="str">
        <f>VLOOKUP(Tabela1[[#This Row],[Índice]],[1]Planilha1!$A:$A,1,0)</f>
        <v>#ERROR!</v>
      </c>
    </row>
    <row r="3724" ht="15.75" customHeight="1">
      <c r="A3724" s="52">
        <v>262805.0</v>
      </c>
      <c r="B3724" s="53" t="s">
        <v>70</v>
      </c>
      <c r="C3724" s="53" t="s">
        <v>71</v>
      </c>
      <c r="D3724" s="22">
        <v>207578.0</v>
      </c>
      <c r="E3724" s="53" t="s">
        <v>119</v>
      </c>
      <c r="F3724" s="54">
        <v>1.0002281E7</v>
      </c>
      <c r="G3724" s="53" t="s">
        <v>2364</v>
      </c>
      <c r="H3724" s="55">
        <v>2101.0</v>
      </c>
      <c r="I3724" s="55"/>
      <c r="J3724" s="55" t="s">
        <v>126</v>
      </c>
      <c r="K3724" s="53" t="s">
        <v>80</v>
      </c>
      <c r="L3724" s="53"/>
      <c r="M3724" s="53">
        <v>1.0</v>
      </c>
      <c r="N3724" s="53" t="s">
        <v>52</v>
      </c>
      <c r="O3724" s="25">
        <v>2812.54</v>
      </c>
      <c r="P3724" s="25">
        <f>'LISTA DOS ITENS'!$O3724*'LISTA DOS ITENS'!$M3724</f>
        <v>2812.54</v>
      </c>
      <c r="Q3724" s="25">
        <v>2812.54</v>
      </c>
      <c r="R3724" s="25">
        <f>'LISTA DOS ITENS'!$Q3724*'LISTA DOS ITENS'!$M3724</f>
        <v>2812.54</v>
      </c>
      <c r="S3724" s="56">
        <f>IF('LISTA DOS ITENS'!$P3724&gt;'LISTA DOS ITENS'!$R3724,'LISTA DOS ITENS'!$P3724,'LISTA DOS ITENS'!$R3724)</f>
        <v>2812.54</v>
      </c>
      <c r="T3724" s="25">
        <v>262.114925695906</v>
      </c>
      <c r="U3724" s="25">
        <f>'LISTA DOS ITENS'!$T3724*'LISTA DOS ITENS'!$M3724</f>
        <v>262.1149257</v>
      </c>
      <c r="V3724" s="56">
        <f t="array" ref="V3724">INDEX('RESUMO - LOTES E VMA'!$F$3:$F$181,MATCH('LISTA DOS ITENS'!$D3724,'RESUMO - LOTES E VMA'!$A$3:$A$181,0))</f>
        <v>195262.0068</v>
      </c>
      <c r="W3724" s="57">
        <f>'LISTA DOS ITENS'!$U3724/'LISTA DOS ITENS'!$V3724</f>
        <v>0.001342375458</v>
      </c>
      <c r="X3724" s="53" t="s">
        <v>53</v>
      </c>
      <c r="Y3724" s="53" t="s">
        <v>290</v>
      </c>
      <c r="Z3724" s="58" t="str">
        <f>'LISTA DOS ITENS'!$F3724&amp;"-"&amp;'LISTA DOS ITENS'!$H3724&amp;"-"&amp;'LISTA DOS ITENS'!$J3724&amp;"-"&amp;'LISTA DOS ITENS'!$K3724&amp;"-"&amp;'LISTA DOS ITENS'!$I3724</f>
        <v>10002281-2101-0026-IMOB/NAC-</v>
      </c>
      <c r="AA3724" s="59" t="str">
        <f t="array" ref="AA3724">INDEX('RESUMO - LOTES E VMA'!$M$3:$M$181,MATCH('LISTA DOS ITENS'!$D3724,'RESUMO - LOTES E VMA'!$A$3:$A$181,0))</f>
        <v>Para Leilão</v>
      </c>
      <c r="AB3724" s="60">
        <f t="array" ref="AB3724">INDEX('RESUMO - LOTES E VMA'!$J$3:$J$181,MATCH('LISTA DOS ITENS'!$D3724,'RESUMO - LOTES E VMA'!$A$3:$A$181,0))</f>
        <v>0.1002282232</v>
      </c>
      <c r="AC3724" s="29" t="str">
        <f t="array" ref="AC3724">INDEX('RESUMO - LOTES E VMA'!$L$3:$L$181,MATCH('LISTA DOS ITENS'!$D3724,'RESUMO - LOTES E VMA'!$A$3:$A$181,0))</f>
        <v>1% do Valor de Comparação do VMA</v>
      </c>
      <c r="AD3724" s="53" t="str">
        <f>VLOOKUP(Tabela1[[#This Row],[Índice]],[1]Planilha1!$A:$A,1,0)</f>
        <v>#ERROR!</v>
      </c>
    </row>
    <row r="3725" ht="15.75" customHeight="1">
      <c r="A3725" s="52">
        <v>262806.0</v>
      </c>
      <c r="B3725" s="53" t="s">
        <v>70</v>
      </c>
      <c r="C3725" s="53" t="s">
        <v>71</v>
      </c>
      <c r="D3725" s="22">
        <v>207578.0</v>
      </c>
      <c r="E3725" s="53" t="s">
        <v>119</v>
      </c>
      <c r="F3725" s="54">
        <v>1.0013771E7</v>
      </c>
      <c r="G3725" s="53" t="s">
        <v>2365</v>
      </c>
      <c r="H3725" s="55">
        <v>2101.0</v>
      </c>
      <c r="I3725" s="55"/>
      <c r="J3725" s="55" t="s">
        <v>126</v>
      </c>
      <c r="K3725" s="53" t="s">
        <v>73</v>
      </c>
      <c r="L3725" s="53"/>
      <c r="M3725" s="53">
        <v>1.0</v>
      </c>
      <c r="N3725" s="53" t="s">
        <v>52</v>
      </c>
      <c r="O3725" s="25">
        <v>1041.88</v>
      </c>
      <c r="P3725" s="25">
        <f>'LISTA DOS ITENS'!$O3725*'LISTA DOS ITENS'!$M3725</f>
        <v>1041.88</v>
      </c>
      <c r="Q3725" s="25">
        <v>1041.88</v>
      </c>
      <c r="R3725" s="25">
        <f>'LISTA DOS ITENS'!$Q3725*'LISTA DOS ITENS'!$M3725</f>
        <v>1041.88</v>
      </c>
      <c r="S3725" s="56">
        <f>IF('LISTA DOS ITENS'!$P3725&gt;'LISTA DOS ITENS'!$R3725,'LISTA DOS ITENS'!$P3725,'LISTA DOS ITENS'!$R3725)</f>
        <v>1041.88</v>
      </c>
      <c r="T3725" s="25">
        <v>97.09810306130777</v>
      </c>
      <c r="U3725" s="25">
        <f>'LISTA DOS ITENS'!$T3725*'LISTA DOS ITENS'!$M3725</f>
        <v>97.09810306</v>
      </c>
      <c r="V3725" s="56">
        <f t="array" ref="V3725">INDEX('RESUMO - LOTES E VMA'!$F$3:$F$181,MATCH('LISTA DOS ITENS'!$D3725,'RESUMO - LOTES E VMA'!$A$3:$A$181,0))</f>
        <v>195262.0068</v>
      </c>
      <c r="W3725" s="57">
        <f>'LISTA DOS ITENS'!$U3725/'LISTA DOS ITENS'!$V3725</f>
        <v>0.0004972708448</v>
      </c>
      <c r="X3725" s="53" t="s">
        <v>53</v>
      </c>
      <c r="Y3725" s="53" t="s">
        <v>290</v>
      </c>
      <c r="Z3725" s="58" t="str">
        <f>'LISTA DOS ITENS'!$F3725&amp;"-"&amp;'LISTA DOS ITENS'!$H3725&amp;"-"&amp;'LISTA DOS ITENS'!$J3725&amp;"-"&amp;'LISTA DOS ITENS'!$K3725&amp;"-"&amp;'LISTA DOS ITENS'!$I3725</f>
        <v>10013771-2101-0026-CONS/NAC-</v>
      </c>
      <c r="AA3725" s="59" t="str">
        <f t="array" ref="AA3725">INDEX('RESUMO - LOTES E VMA'!$M$3:$M$181,MATCH('LISTA DOS ITENS'!$D3725,'RESUMO - LOTES E VMA'!$A$3:$A$181,0))</f>
        <v>Para Leilão</v>
      </c>
      <c r="AB3725" s="60">
        <f t="array" ref="AB3725">INDEX('RESUMO - LOTES E VMA'!$J$3:$J$181,MATCH('LISTA DOS ITENS'!$D3725,'RESUMO - LOTES E VMA'!$A$3:$A$181,0))</f>
        <v>0.1002282232</v>
      </c>
      <c r="AC3725" s="29" t="str">
        <f t="array" ref="AC3725">INDEX('RESUMO - LOTES E VMA'!$L$3:$L$181,MATCH('LISTA DOS ITENS'!$D3725,'RESUMO - LOTES E VMA'!$A$3:$A$181,0))</f>
        <v>1% do Valor de Comparação do VMA</v>
      </c>
      <c r="AD3725" s="53" t="str">
        <f>VLOOKUP(Tabela1[[#This Row],[Índice]],[1]Planilha1!$A:$A,1,0)</f>
        <v>#ERROR!</v>
      </c>
    </row>
    <row r="3726" ht="15.75" customHeight="1">
      <c r="A3726" s="52">
        <v>262807.0</v>
      </c>
      <c r="B3726" s="53" t="s">
        <v>70</v>
      </c>
      <c r="C3726" s="53" t="s">
        <v>71</v>
      </c>
      <c r="D3726" s="22">
        <v>207578.0</v>
      </c>
      <c r="E3726" s="53" t="s">
        <v>119</v>
      </c>
      <c r="F3726" s="54">
        <v>1.0013771E7</v>
      </c>
      <c r="G3726" s="53" t="s">
        <v>2365</v>
      </c>
      <c r="H3726" s="55">
        <v>2101.0</v>
      </c>
      <c r="I3726" s="55"/>
      <c r="J3726" s="55" t="s">
        <v>126</v>
      </c>
      <c r="K3726" s="53" t="s">
        <v>80</v>
      </c>
      <c r="L3726" s="53"/>
      <c r="M3726" s="53">
        <v>3.0</v>
      </c>
      <c r="N3726" s="53" t="s">
        <v>52</v>
      </c>
      <c r="O3726" s="25">
        <v>1014.9200000000001</v>
      </c>
      <c r="P3726" s="25">
        <f>'LISTA DOS ITENS'!$O3726*'LISTA DOS ITENS'!$M3726</f>
        <v>3044.76</v>
      </c>
      <c r="Q3726" s="25">
        <v>1041.88</v>
      </c>
      <c r="R3726" s="25">
        <f>'LISTA DOS ITENS'!$Q3726*'LISTA DOS ITENS'!$M3726</f>
        <v>3125.64</v>
      </c>
      <c r="S3726" s="56">
        <f>IF('LISTA DOS ITENS'!$P3726&gt;'LISTA DOS ITENS'!$R3726,'LISTA DOS ITENS'!$P3726,'LISTA DOS ITENS'!$R3726)</f>
        <v>3125.64</v>
      </c>
      <c r="T3726" s="25">
        <v>97.09810306130777</v>
      </c>
      <c r="U3726" s="25">
        <f>'LISTA DOS ITENS'!$T3726*'LISTA DOS ITENS'!$M3726</f>
        <v>291.2943092</v>
      </c>
      <c r="V3726" s="56">
        <f t="array" ref="V3726">INDEX('RESUMO - LOTES E VMA'!$F$3:$F$181,MATCH('LISTA DOS ITENS'!$D3726,'RESUMO - LOTES E VMA'!$A$3:$A$181,0))</f>
        <v>195262.0068</v>
      </c>
      <c r="W3726" s="57">
        <f>'LISTA DOS ITENS'!$U3726/'LISTA DOS ITENS'!$V3726</f>
        <v>0.001491812534</v>
      </c>
      <c r="X3726" s="53" t="s">
        <v>53</v>
      </c>
      <c r="Y3726" s="53" t="s">
        <v>290</v>
      </c>
      <c r="Z3726" s="58" t="str">
        <f>'LISTA DOS ITENS'!$F3726&amp;"-"&amp;'LISTA DOS ITENS'!$H3726&amp;"-"&amp;'LISTA DOS ITENS'!$J3726&amp;"-"&amp;'LISTA DOS ITENS'!$K3726&amp;"-"&amp;'LISTA DOS ITENS'!$I3726</f>
        <v>10013771-2101-0026-IMOB/NAC-</v>
      </c>
      <c r="AA3726" s="59" t="str">
        <f t="array" ref="AA3726">INDEX('RESUMO - LOTES E VMA'!$M$3:$M$181,MATCH('LISTA DOS ITENS'!$D3726,'RESUMO - LOTES E VMA'!$A$3:$A$181,0))</f>
        <v>Para Leilão</v>
      </c>
      <c r="AB3726" s="60">
        <f t="array" ref="AB3726">INDEX('RESUMO - LOTES E VMA'!$J$3:$J$181,MATCH('LISTA DOS ITENS'!$D3726,'RESUMO - LOTES E VMA'!$A$3:$A$181,0))</f>
        <v>0.1002282232</v>
      </c>
      <c r="AC3726" s="29" t="str">
        <f t="array" ref="AC3726">INDEX('RESUMO - LOTES E VMA'!$L$3:$L$181,MATCH('LISTA DOS ITENS'!$D3726,'RESUMO - LOTES E VMA'!$A$3:$A$181,0))</f>
        <v>1% do Valor de Comparação do VMA</v>
      </c>
      <c r="AD3726" s="53" t="str">
        <f>VLOOKUP(Tabela1[[#This Row],[Índice]],[1]Planilha1!$A:$A,1,0)</f>
        <v>#ERROR!</v>
      </c>
    </row>
    <row r="3727" ht="15.75" customHeight="1">
      <c r="A3727" s="52">
        <v>262808.0</v>
      </c>
      <c r="B3727" s="53" t="s">
        <v>70</v>
      </c>
      <c r="C3727" s="53" t="s">
        <v>71</v>
      </c>
      <c r="D3727" s="22">
        <v>207578.0</v>
      </c>
      <c r="E3727" s="53" t="s">
        <v>119</v>
      </c>
      <c r="F3727" s="54">
        <v>1.0027428E7</v>
      </c>
      <c r="G3727" s="53" t="s">
        <v>2366</v>
      </c>
      <c r="H3727" s="55">
        <v>2101.0</v>
      </c>
      <c r="I3727" s="55" t="s">
        <v>147</v>
      </c>
      <c r="J3727" s="55" t="s">
        <v>126</v>
      </c>
      <c r="K3727" s="53" t="s">
        <v>80</v>
      </c>
      <c r="L3727" s="53"/>
      <c r="M3727" s="53">
        <v>1.0</v>
      </c>
      <c r="N3727" s="53" t="s">
        <v>52</v>
      </c>
      <c r="O3727" s="25">
        <v>141.25</v>
      </c>
      <c r="P3727" s="25">
        <f>'LISTA DOS ITENS'!$O3727*'LISTA DOS ITENS'!$M3727</f>
        <v>141.25</v>
      </c>
      <c r="Q3727" s="25">
        <v>643.0</v>
      </c>
      <c r="R3727" s="25">
        <f>'LISTA DOS ITENS'!$Q3727*'LISTA DOS ITENS'!$M3727</f>
        <v>643</v>
      </c>
      <c r="S3727" s="56">
        <f>IF('LISTA DOS ITENS'!$P3727&gt;'LISTA DOS ITENS'!$R3727,'LISTA DOS ITENS'!$P3727,'LISTA DOS ITENS'!$R3727)</f>
        <v>643</v>
      </c>
      <c r="T3727" s="25">
        <v>59.92444453144401</v>
      </c>
      <c r="U3727" s="25">
        <f>'LISTA DOS ITENS'!$T3727*'LISTA DOS ITENS'!$M3727</f>
        <v>59.92444453</v>
      </c>
      <c r="V3727" s="56">
        <f t="array" ref="V3727">INDEX('RESUMO - LOTES E VMA'!$F$3:$F$181,MATCH('LISTA DOS ITENS'!$D3727,'RESUMO - LOTES E VMA'!$A$3:$A$181,0))</f>
        <v>195262.0068</v>
      </c>
      <c r="W3727" s="57">
        <f>'LISTA DOS ITENS'!$U3727/'LISTA DOS ITENS'!$V3727</f>
        <v>0.0003068924955</v>
      </c>
      <c r="X3727" s="53" t="s">
        <v>53</v>
      </c>
      <c r="Y3727" s="53" t="s">
        <v>290</v>
      </c>
      <c r="Z3727" s="58" t="str">
        <f>'LISTA DOS ITENS'!$F3727&amp;"-"&amp;'LISTA DOS ITENS'!$H3727&amp;"-"&amp;'LISTA DOS ITENS'!$J3727&amp;"-"&amp;'LISTA DOS ITENS'!$K3727&amp;"-"&amp;'LISTA DOS ITENS'!$I3727</f>
        <v>10027428-2101-0026-IMOB/NAC-OP-3519-18-200-MRP</v>
      </c>
      <c r="AA3727" s="59" t="str">
        <f t="array" ref="AA3727">INDEX('RESUMO - LOTES E VMA'!$M$3:$M$181,MATCH('LISTA DOS ITENS'!$D3727,'RESUMO - LOTES E VMA'!$A$3:$A$181,0))</f>
        <v>Para Leilão</v>
      </c>
      <c r="AB3727" s="60">
        <f t="array" ref="AB3727">INDEX('RESUMO - LOTES E VMA'!$J$3:$J$181,MATCH('LISTA DOS ITENS'!$D3727,'RESUMO - LOTES E VMA'!$A$3:$A$181,0))</f>
        <v>0.1002282232</v>
      </c>
      <c r="AC3727" s="29" t="str">
        <f t="array" ref="AC3727">INDEX('RESUMO - LOTES E VMA'!$L$3:$L$181,MATCH('LISTA DOS ITENS'!$D3727,'RESUMO - LOTES E VMA'!$A$3:$A$181,0))</f>
        <v>1% do Valor de Comparação do VMA</v>
      </c>
      <c r="AD3727" s="53" t="str">
        <f>VLOOKUP(Tabela1[[#This Row],[Índice]],[1]Planilha1!$A:$A,1,0)</f>
        <v>#ERROR!</v>
      </c>
    </row>
    <row r="3728" ht="15.75" customHeight="1">
      <c r="A3728" s="52">
        <v>262809.0</v>
      </c>
      <c r="B3728" s="53" t="s">
        <v>70</v>
      </c>
      <c r="C3728" s="53" t="s">
        <v>71</v>
      </c>
      <c r="D3728" s="22">
        <v>207578.0</v>
      </c>
      <c r="E3728" s="53" t="s">
        <v>119</v>
      </c>
      <c r="F3728" s="54">
        <v>1.0027428E7</v>
      </c>
      <c r="G3728" s="53" t="s">
        <v>2366</v>
      </c>
      <c r="H3728" s="55">
        <v>2101.0</v>
      </c>
      <c r="I3728" s="55"/>
      <c r="J3728" s="55" t="s">
        <v>126</v>
      </c>
      <c r="K3728" s="53" t="s">
        <v>80</v>
      </c>
      <c r="L3728" s="53"/>
      <c r="M3728" s="53">
        <v>1.0</v>
      </c>
      <c r="N3728" s="53" t="s">
        <v>52</v>
      </c>
      <c r="O3728" s="25">
        <v>141.25</v>
      </c>
      <c r="P3728" s="25">
        <f>'LISTA DOS ITENS'!$O3728*'LISTA DOS ITENS'!$M3728</f>
        <v>141.25</v>
      </c>
      <c r="Q3728" s="25">
        <v>643.0</v>
      </c>
      <c r="R3728" s="25">
        <f>'LISTA DOS ITENS'!$Q3728*'LISTA DOS ITENS'!$M3728</f>
        <v>643</v>
      </c>
      <c r="S3728" s="56">
        <f>IF('LISTA DOS ITENS'!$P3728&gt;'LISTA DOS ITENS'!$R3728,'LISTA DOS ITENS'!$P3728,'LISTA DOS ITENS'!$R3728)</f>
        <v>643</v>
      </c>
      <c r="T3728" s="25">
        <v>59.92444453144401</v>
      </c>
      <c r="U3728" s="25">
        <f>'LISTA DOS ITENS'!$T3728*'LISTA DOS ITENS'!$M3728</f>
        <v>59.92444453</v>
      </c>
      <c r="V3728" s="56">
        <f t="array" ref="V3728">INDEX('RESUMO - LOTES E VMA'!$F$3:$F$181,MATCH('LISTA DOS ITENS'!$D3728,'RESUMO - LOTES E VMA'!$A$3:$A$181,0))</f>
        <v>195262.0068</v>
      </c>
      <c r="W3728" s="57">
        <f>'LISTA DOS ITENS'!$U3728/'LISTA DOS ITENS'!$V3728</f>
        <v>0.0003068924955</v>
      </c>
      <c r="X3728" s="53" t="s">
        <v>53</v>
      </c>
      <c r="Y3728" s="53" t="s">
        <v>290</v>
      </c>
      <c r="Z3728" s="58" t="str">
        <f>'LISTA DOS ITENS'!$F3728&amp;"-"&amp;'LISTA DOS ITENS'!$H3728&amp;"-"&amp;'LISTA DOS ITENS'!$J3728&amp;"-"&amp;'LISTA DOS ITENS'!$K3728&amp;"-"&amp;'LISTA DOS ITENS'!$I3728</f>
        <v>10027428-2101-0026-IMOB/NAC-</v>
      </c>
      <c r="AA3728" s="59" t="str">
        <f t="array" ref="AA3728">INDEX('RESUMO - LOTES E VMA'!$M$3:$M$181,MATCH('LISTA DOS ITENS'!$D3728,'RESUMO - LOTES E VMA'!$A$3:$A$181,0))</f>
        <v>Para Leilão</v>
      </c>
      <c r="AB3728" s="60">
        <f t="array" ref="AB3728">INDEX('RESUMO - LOTES E VMA'!$J$3:$J$181,MATCH('LISTA DOS ITENS'!$D3728,'RESUMO - LOTES E VMA'!$A$3:$A$181,0))</f>
        <v>0.1002282232</v>
      </c>
      <c r="AC3728" s="29" t="str">
        <f t="array" ref="AC3728">INDEX('RESUMO - LOTES E VMA'!$L$3:$L$181,MATCH('LISTA DOS ITENS'!$D3728,'RESUMO - LOTES E VMA'!$A$3:$A$181,0))</f>
        <v>1% do Valor de Comparação do VMA</v>
      </c>
      <c r="AD3728" s="53" t="str">
        <f>VLOOKUP(Tabela1[[#This Row],[Índice]],[1]Planilha1!$A:$A,1,0)</f>
        <v>#ERROR!</v>
      </c>
    </row>
    <row r="3729" ht="15.75" customHeight="1">
      <c r="A3729" s="52">
        <v>262810.0</v>
      </c>
      <c r="B3729" s="53" t="s">
        <v>70</v>
      </c>
      <c r="C3729" s="53" t="s">
        <v>71</v>
      </c>
      <c r="D3729" s="22">
        <v>207578.0</v>
      </c>
      <c r="E3729" s="53" t="s">
        <v>119</v>
      </c>
      <c r="F3729" s="54">
        <v>1.0056178E7</v>
      </c>
      <c r="G3729" s="53" t="s">
        <v>2367</v>
      </c>
      <c r="H3729" s="55">
        <v>2101.0</v>
      </c>
      <c r="I3729" s="55"/>
      <c r="J3729" s="55" t="s">
        <v>126</v>
      </c>
      <c r="K3729" s="53" t="s">
        <v>73</v>
      </c>
      <c r="L3729" s="53"/>
      <c r="M3729" s="53">
        <v>1.0</v>
      </c>
      <c r="N3729" s="53" t="s">
        <v>52</v>
      </c>
      <c r="O3729" s="25">
        <v>466.76</v>
      </c>
      <c r="P3729" s="25">
        <f>'LISTA DOS ITENS'!$O3729*'LISTA DOS ITENS'!$M3729</f>
        <v>466.76</v>
      </c>
      <c r="Q3729" s="25">
        <v>649.06</v>
      </c>
      <c r="R3729" s="25">
        <f>'LISTA DOS ITENS'!$Q3729*'LISTA DOS ITENS'!$M3729</f>
        <v>649.06</v>
      </c>
      <c r="S3729" s="56">
        <f>IF('LISTA DOS ITENS'!$P3729&gt;'LISTA DOS ITENS'!$R3729,'LISTA DOS ITENS'!$P3729,'LISTA DOS ITENS'!$R3729)</f>
        <v>649.06</v>
      </c>
      <c r="T3729" s="25">
        <v>60.4892067925024</v>
      </c>
      <c r="U3729" s="25">
        <f>'LISTA DOS ITENS'!$T3729*'LISTA DOS ITENS'!$M3729</f>
        <v>60.48920679</v>
      </c>
      <c r="V3729" s="56">
        <f t="array" ref="V3729">INDEX('RESUMO - LOTES E VMA'!$F$3:$F$181,MATCH('LISTA DOS ITENS'!$D3729,'RESUMO - LOTES E VMA'!$A$3:$A$181,0))</f>
        <v>195262.0068</v>
      </c>
      <c r="W3729" s="57">
        <f>'LISTA DOS ITENS'!$U3729/'LISTA DOS ITENS'!$V3729</f>
        <v>0.000309784826</v>
      </c>
      <c r="X3729" s="53" t="s">
        <v>53</v>
      </c>
      <c r="Y3729" s="53" t="s">
        <v>290</v>
      </c>
      <c r="Z3729" s="58" t="str">
        <f>'LISTA DOS ITENS'!$F3729&amp;"-"&amp;'LISTA DOS ITENS'!$H3729&amp;"-"&amp;'LISTA DOS ITENS'!$J3729&amp;"-"&amp;'LISTA DOS ITENS'!$K3729&amp;"-"&amp;'LISTA DOS ITENS'!$I3729</f>
        <v>10056178-2101-0026-CONS/NAC-</v>
      </c>
      <c r="AA3729" s="59" t="str">
        <f t="array" ref="AA3729">INDEX('RESUMO - LOTES E VMA'!$M$3:$M$181,MATCH('LISTA DOS ITENS'!$D3729,'RESUMO - LOTES E VMA'!$A$3:$A$181,0))</f>
        <v>Para Leilão</v>
      </c>
      <c r="AB3729" s="60">
        <f t="array" ref="AB3729">INDEX('RESUMO - LOTES E VMA'!$J$3:$J$181,MATCH('LISTA DOS ITENS'!$D3729,'RESUMO - LOTES E VMA'!$A$3:$A$181,0))</f>
        <v>0.1002282232</v>
      </c>
      <c r="AC3729" s="29" t="str">
        <f t="array" ref="AC3729">INDEX('RESUMO - LOTES E VMA'!$L$3:$L$181,MATCH('LISTA DOS ITENS'!$D3729,'RESUMO - LOTES E VMA'!$A$3:$A$181,0))</f>
        <v>1% do Valor de Comparação do VMA</v>
      </c>
      <c r="AD3729" s="53" t="str">
        <f>VLOOKUP(Tabela1[[#This Row],[Índice]],[1]Planilha1!$A:$A,1,0)</f>
        <v>#ERROR!</v>
      </c>
    </row>
    <row r="3730" ht="15.75" customHeight="1">
      <c r="A3730" s="52">
        <v>262811.0</v>
      </c>
      <c r="B3730" s="53" t="s">
        <v>70</v>
      </c>
      <c r="C3730" s="53" t="s">
        <v>71</v>
      </c>
      <c r="D3730" s="22">
        <v>207578.0</v>
      </c>
      <c r="E3730" s="53" t="s">
        <v>119</v>
      </c>
      <c r="F3730" s="54">
        <v>1.0056178E7</v>
      </c>
      <c r="G3730" s="53" t="s">
        <v>2367</v>
      </c>
      <c r="H3730" s="55">
        <v>2101.0</v>
      </c>
      <c r="I3730" s="55" t="s">
        <v>130</v>
      </c>
      <c r="J3730" s="55" t="s">
        <v>126</v>
      </c>
      <c r="K3730" s="53" t="s">
        <v>73</v>
      </c>
      <c r="L3730" s="53"/>
      <c r="M3730" s="53">
        <v>1.0</v>
      </c>
      <c r="N3730" s="53" t="s">
        <v>52</v>
      </c>
      <c r="O3730" s="25">
        <v>466.76</v>
      </c>
      <c r="P3730" s="25">
        <f>'LISTA DOS ITENS'!$O3730*'LISTA DOS ITENS'!$M3730</f>
        <v>466.76</v>
      </c>
      <c r="Q3730" s="25">
        <v>649.06</v>
      </c>
      <c r="R3730" s="25">
        <f>'LISTA DOS ITENS'!$Q3730*'LISTA DOS ITENS'!$M3730</f>
        <v>649.06</v>
      </c>
      <c r="S3730" s="56">
        <f>IF('LISTA DOS ITENS'!$P3730&gt;'LISTA DOS ITENS'!$R3730,'LISTA DOS ITENS'!$P3730,'LISTA DOS ITENS'!$R3730)</f>
        <v>649.06</v>
      </c>
      <c r="T3730" s="25">
        <v>60.4892067925024</v>
      </c>
      <c r="U3730" s="25">
        <f>'LISTA DOS ITENS'!$T3730*'LISTA DOS ITENS'!$M3730</f>
        <v>60.48920679</v>
      </c>
      <c r="V3730" s="56">
        <f t="array" ref="V3730">INDEX('RESUMO - LOTES E VMA'!$F$3:$F$181,MATCH('LISTA DOS ITENS'!$D3730,'RESUMO - LOTES E VMA'!$A$3:$A$181,0))</f>
        <v>195262.0068</v>
      </c>
      <c r="W3730" s="57">
        <f>'LISTA DOS ITENS'!$U3730/'LISTA DOS ITENS'!$V3730</f>
        <v>0.000309784826</v>
      </c>
      <c r="X3730" s="53" t="s">
        <v>53</v>
      </c>
      <c r="Y3730" s="53" t="s">
        <v>290</v>
      </c>
      <c r="Z3730" s="58" t="str">
        <f>'LISTA DOS ITENS'!$F3730&amp;"-"&amp;'LISTA DOS ITENS'!$H3730&amp;"-"&amp;'LISTA DOS ITENS'!$J3730&amp;"-"&amp;'LISTA DOS ITENS'!$K3730&amp;"-"&amp;'LISTA DOS ITENS'!$I3730</f>
        <v>10056178-2101-0026-CONS/NAC-ED-1000-01.02</v>
      </c>
      <c r="AA3730" s="59" t="str">
        <f t="array" ref="AA3730">INDEX('RESUMO - LOTES E VMA'!$M$3:$M$181,MATCH('LISTA DOS ITENS'!$D3730,'RESUMO - LOTES E VMA'!$A$3:$A$181,0))</f>
        <v>Para Leilão</v>
      </c>
      <c r="AB3730" s="60">
        <f t="array" ref="AB3730">INDEX('RESUMO - LOTES E VMA'!$J$3:$J$181,MATCH('LISTA DOS ITENS'!$D3730,'RESUMO - LOTES E VMA'!$A$3:$A$181,0))</f>
        <v>0.1002282232</v>
      </c>
      <c r="AC3730" s="29" t="str">
        <f t="array" ref="AC3730">INDEX('RESUMO - LOTES E VMA'!$L$3:$L$181,MATCH('LISTA DOS ITENS'!$D3730,'RESUMO - LOTES E VMA'!$A$3:$A$181,0))</f>
        <v>1% do Valor de Comparação do VMA</v>
      </c>
      <c r="AD3730" s="53" t="str">
        <f>VLOOKUP(Tabela1[[#This Row],[Índice]],[1]Planilha1!$A:$A,1,0)</f>
        <v>#ERROR!</v>
      </c>
    </row>
    <row r="3731" ht="15.75" customHeight="1">
      <c r="A3731" s="52">
        <v>262812.0</v>
      </c>
      <c r="B3731" s="53" t="s">
        <v>70</v>
      </c>
      <c r="C3731" s="53" t="s">
        <v>71</v>
      </c>
      <c r="D3731" s="22">
        <v>207578.0</v>
      </c>
      <c r="E3731" s="53" t="s">
        <v>119</v>
      </c>
      <c r="F3731" s="54">
        <v>1.0056178E7</v>
      </c>
      <c r="G3731" s="53" t="s">
        <v>2367</v>
      </c>
      <c r="H3731" s="55">
        <v>2101.0</v>
      </c>
      <c r="I3731" s="55"/>
      <c r="J3731" s="55" t="s">
        <v>126</v>
      </c>
      <c r="K3731" s="53" t="s">
        <v>125</v>
      </c>
      <c r="L3731" s="53"/>
      <c r="M3731" s="53">
        <v>2.0</v>
      </c>
      <c r="N3731" s="53" t="s">
        <v>52</v>
      </c>
      <c r="O3731" s="25">
        <v>649.06</v>
      </c>
      <c r="P3731" s="25">
        <f>'LISTA DOS ITENS'!$O3731*'LISTA DOS ITENS'!$M3731</f>
        <v>1298.12</v>
      </c>
      <c r="Q3731" s="25">
        <v>649.06</v>
      </c>
      <c r="R3731" s="25">
        <f>'LISTA DOS ITENS'!$Q3731*'LISTA DOS ITENS'!$M3731</f>
        <v>1298.12</v>
      </c>
      <c r="S3731" s="56">
        <f>IF('LISTA DOS ITENS'!$P3731&gt;'LISTA DOS ITENS'!$R3731,'LISTA DOS ITENS'!$P3731,'LISTA DOS ITENS'!$R3731)</f>
        <v>1298.12</v>
      </c>
      <c r="T3731" s="25">
        <v>60.4892067925024</v>
      </c>
      <c r="U3731" s="25">
        <f>'LISTA DOS ITENS'!$T3731*'LISTA DOS ITENS'!$M3731</f>
        <v>120.9784136</v>
      </c>
      <c r="V3731" s="56">
        <f t="array" ref="V3731">INDEX('RESUMO - LOTES E VMA'!$F$3:$F$181,MATCH('LISTA DOS ITENS'!$D3731,'RESUMO - LOTES E VMA'!$A$3:$A$181,0))</f>
        <v>195262.0068</v>
      </c>
      <c r="W3731" s="57">
        <f>'LISTA DOS ITENS'!$U3731/'LISTA DOS ITENS'!$V3731</f>
        <v>0.000619569652</v>
      </c>
      <c r="X3731" s="53" t="s">
        <v>53</v>
      </c>
      <c r="Y3731" s="53" t="s">
        <v>290</v>
      </c>
      <c r="Z3731" s="58" t="str">
        <f>'LISTA DOS ITENS'!$F3731&amp;"-"&amp;'LISTA DOS ITENS'!$H3731&amp;"-"&amp;'LISTA DOS ITENS'!$J3731&amp;"-"&amp;'LISTA DOS ITENS'!$K3731&amp;"-"&amp;'LISTA DOS ITENS'!$I3731</f>
        <v>10056178-2101-0026-PAR/NAC-</v>
      </c>
      <c r="AA3731" s="59" t="str">
        <f t="array" ref="AA3731">INDEX('RESUMO - LOTES E VMA'!$M$3:$M$181,MATCH('LISTA DOS ITENS'!$D3731,'RESUMO - LOTES E VMA'!$A$3:$A$181,0))</f>
        <v>Para Leilão</v>
      </c>
      <c r="AB3731" s="60">
        <f t="array" ref="AB3731">INDEX('RESUMO - LOTES E VMA'!$J$3:$J$181,MATCH('LISTA DOS ITENS'!$D3731,'RESUMO - LOTES E VMA'!$A$3:$A$181,0))</f>
        <v>0.1002282232</v>
      </c>
      <c r="AC3731" s="29" t="str">
        <f t="array" ref="AC3731">INDEX('RESUMO - LOTES E VMA'!$L$3:$L$181,MATCH('LISTA DOS ITENS'!$D3731,'RESUMO - LOTES E VMA'!$A$3:$A$181,0))</f>
        <v>1% do Valor de Comparação do VMA</v>
      </c>
      <c r="AD3731" s="53" t="str">
        <f>VLOOKUP(Tabela1[[#This Row],[Índice]],[1]Planilha1!$A:$A,1,0)</f>
        <v>#ERROR!</v>
      </c>
    </row>
    <row r="3732" ht="15.75" customHeight="1">
      <c r="A3732" s="52">
        <v>262813.0</v>
      </c>
      <c r="B3732" s="53" t="s">
        <v>70</v>
      </c>
      <c r="C3732" s="53" t="s">
        <v>71</v>
      </c>
      <c r="D3732" s="22">
        <v>207578.0</v>
      </c>
      <c r="E3732" s="53" t="s">
        <v>119</v>
      </c>
      <c r="F3732" s="54">
        <v>1.0056178E7</v>
      </c>
      <c r="G3732" s="53" t="s">
        <v>2367</v>
      </c>
      <c r="H3732" s="55">
        <v>2101.0</v>
      </c>
      <c r="I3732" s="55" t="s">
        <v>81</v>
      </c>
      <c r="J3732" s="55" t="s">
        <v>126</v>
      </c>
      <c r="K3732" s="53" t="s">
        <v>125</v>
      </c>
      <c r="L3732" s="53"/>
      <c r="M3732" s="53">
        <v>1.0</v>
      </c>
      <c r="N3732" s="53" t="s">
        <v>52</v>
      </c>
      <c r="O3732" s="25">
        <v>662.26</v>
      </c>
      <c r="P3732" s="25">
        <f>'LISTA DOS ITENS'!$O3732*'LISTA DOS ITENS'!$M3732</f>
        <v>662.26</v>
      </c>
      <c r="Q3732" s="25">
        <v>649.06</v>
      </c>
      <c r="R3732" s="25">
        <f>'LISTA DOS ITENS'!$Q3732*'LISTA DOS ITENS'!$M3732</f>
        <v>649.06</v>
      </c>
      <c r="S3732" s="56">
        <f>IF('LISTA DOS ITENS'!$P3732&gt;'LISTA DOS ITENS'!$R3732,'LISTA DOS ITENS'!$P3732,'LISTA DOS ITENS'!$R3732)</f>
        <v>662.26</v>
      </c>
      <c r="T3732" s="25">
        <v>60.4892067925024</v>
      </c>
      <c r="U3732" s="25">
        <f>'LISTA DOS ITENS'!$T3732*'LISTA DOS ITENS'!$M3732</f>
        <v>60.48920679</v>
      </c>
      <c r="V3732" s="56">
        <f t="array" ref="V3732">INDEX('RESUMO - LOTES E VMA'!$F$3:$F$181,MATCH('LISTA DOS ITENS'!$D3732,'RESUMO - LOTES E VMA'!$A$3:$A$181,0))</f>
        <v>195262.0068</v>
      </c>
      <c r="W3732" s="57">
        <f>'LISTA DOS ITENS'!$U3732/'LISTA DOS ITENS'!$V3732</f>
        <v>0.000309784826</v>
      </c>
      <c r="X3732" s="53" t="s">
        <v>53</v>
      </c>
      <c r="Y3732" s="53" t="s">
        <v>290</v>
      </c>
      <c r="Z3732" s="58" t="str">
        <f>'LISTA DOS ITENS'!$F3732&amp;"-"&amp;'LISTA DOS ITENS'!$H3732&amp;"-"&amp;'LISTA DOS ITENS'!$J3732&amp;"-"&amp;'LISTA DOS ITENS'!$K3732&amp;"-"&amp;'LISTA DOS ITENS'!$I3732</f>
        <v>10056178-2101-0026-PAR/NAC-ED-1000-01.01</v>
      </c>
      <c r="AA3732" s="59" t="str">
        <f t="array" ref="AA3732">INDEX('RESUMO - LOTES E VMA'!$M$3:$M$181,MATCH('LISTA DOS ITENS'!$D3732,'RESUMO - LOTES E VMA'!$A$3:$A$181,0))</f>
        <v>Para Leilão</v>
      </c>
      <c r="AB3732" s="60">
        <f t="array" ref="AB3732">INDEX('RESUMO - LOTES E VMA'!$J$3:$J$181,MATCH('LISTA DOS ITENS'!$D3732,'RESUMO - LOTES E VMA'!$A$3:$A$181,0))</f>
        <v>0.1002282232</v>
      </c>
      <c r="AC3732" s="29" t="str">
        <f t="array" ref="AC3732">INDEX('RESUMO - LOTES E VMA'!$L$3:$L$181,MATCH('LISTA DOS ITENS'!$D3732,'RESUMO - LOTES E VMA'!$A$3:$A$181,0))</f>
        <v>1% do Valor de Comparação do VMA</v>
      </c>
      <c r="AD3732" s="53" t="str">
        <f>VLOOKUP(Tabela1[[#This Row],[Índice]],[1]Planilha1!$A:$A,1,0)</f>
        <v>#ERROR!</v>
      </c>
    </row>
    <row r="3733" ht="15.75" customHeight="1">
      <c r="A3733" s="52">
        <v>262814.0</v>
      </c>
      <c r="B3733" s="53" t="s">
        <v>70</v>
      </c>
      <c r="C3733" s="53" t="s">
        <v>71</v>
      </c>
      <c r="D3733" s="22">
        <v>207578.0</v>
      </c>
      <c r="E3733" s="53" t="s">
        <v>119</v>
      </c>
      <c r="F3733" s="54">
        <v>1.0056178E7</v>
      </c>
      <c r="G3733" s="53" t="s">
        <v>2367</v>
      </c>
      <c r="H3733" s="55">
        <v>2101.0</v>
      </c>
      <c r="I3733" s="55" t="s">
        <v>130</v>
      </c>
      <c r="J3733" s="55" t="s">
        <v>126</v>
      </c>
      <c r="K3733" s="53" t="s">
        <v>125</v>
      </c>
      <c r="L3733" s="53"/>
      <c r="M3733" s="53">
        <v>1.0</v>
      </c>
      <c r="N3733" s="53" t="s">
        <v>52</v>
      </c>
      <c r="O3733" s="25">
        <v>609.46</v>
      </c>
      <c r="P3733" s="25">
        <f>'LISTA DOS ITENS'!$O3733*'LISTA DOS ITENS'!$M3733</f>
        <v>609.46</v>
      </c>
      <c r="Q3733" s="25">
        <v>649.06</v>
      </c>
      <c r="R3733" s="25">
        <f>'LISTA DOS ITENS'!$Q3733*'LISTA DOS ITENS'!$M3733</f>
        <v>649.06</v>
      </c>
      <c r="S3733" s="56">
        <f>IF('LISTA DOS ITENS'!$P3733&gt;'LISTA DOS ITENS'!$R3733,'LISTA DOS ITENS'!$P3733,'LISTA DOS ITENS'!$R3733)</f>
        <v>649.06</v>
      </c>
      <c r="T3733" s="25">
        <v>60.4892067925024</v>
      </c>
      <c r="U3733" s="25">
        <f>'LISTA DOS ITENS'!$T3733*'LISTA DOS ITENS'!$M3733</f>
        <v>60.48920679</v>
      </c>
      <c r="V3733" s="56">
        <f t="array" ref="V3733">INDEX('RESUMO - LOTES E VMA'!$F$3:$F$181,MATCH('LISTA DOS ITENS'!$D3733,'RESUMO - LOTES E VMA'!$A$3:$A$181,0))</f>
        <v>195262.0068</v>
      </c>
      <c r="W3733" s="57">
        <f>'LISTA DOS ITENS'!$U3733/'LISTA DOS ITENS'!$V3733</f>
        <v>0.000309784826</v>
      </c>
      <c r="X3733" s="53" t="s">
        <v>53</v>
      </c>
      <c r="Y3733" s="53" t="s">
        <v>290</v>
      </c>
      <c r="Z3733" s="58" t="str">
        <f>'LISTA DOS ITENS'!$F3733&amp;"-"&amp;'LISTA DOS ITENS'!$H3733&amp;"-"&amp;'LISTA DOS ITENS'!$J3733&amp;"-"&amp;'LISTA DOS ITENS'!$K3733&amp;"-"&amp;'LISTA DOS ITENS'!$I3733</f>
        <v>10056178-2101-0026-PAR/NAC-ED-1000-01.02</v>
      </c>
      <c r="AA3733" s="59" t="str">
        <f t="array" ref="AA3733">INDEX('RESUMO - LOTES E VMA'!$M$3:$M$181,MATCH('LISTA DOS ITENS'!$D3733,'RESUMO - LOTES E VMA'!$A$3:$A$181,0))</f>
        <v>Para Leilão</v>
      </c>
      <c r="AB3733" s="60">
        <f t="array" ref="AB3733">INDEX('RESUMO - LOTES E VMA'!$J$3:$J$181,MATCH('LISTA DOS ITENS'!$D3733,'RESUMO - LOTES E VMA'!$A$3:$A$181,0))</f>
        <v>0.1002282232</v>
      </c>
      <c r="AC3733" s="29" t="str">
        <f t="array" ref="AC3733">INDEX('RESUMO - LOTES E VMA'!$L$3:$L$181,MATCH('LISTA DOS ITENS'!$D3733,'RESUMO - LOTES E VMA'!$A$3:$A$181,0))</f>
        <v>1% do Valor de Comparação do VMA</v>
      </c>
      <c r="AD3733" s="53" t="str">
        <f>VLOOKUP(Tabela1[[#This Row],[Índice]],[1]Planilha1!$A:$A,1,0)</f>
        <v>#ERROR!</v>
      </c>
    </row>
    <row r="3734" ht="15.75" customHeight="1">
      <c r="A3734" s="52">
        <v>262815.0</v>
      </c>
      <c r="B3734" s="53" t="s">
        <v>70</v>
      </c>
      <c r="C3734" s="53" t="s">
        <v>71</v>
      </c>
      <c r="D3734" s="22">
        <v>207578.0</v>
      </c>
      <c r="E3734" s="53" t="s">
        <v>119</v>
      </c>
      <c r="F3734" s="54">
        <v>1.005625E7</v>
      </c>
      <c r="G3734" s="53" t="s">
        <v>2368</v>
      </c>
      <c r="H3734" s="55">
        <v>2101.0</v>
      </c>
      <c r="I3734" s="55" t="s">
        <v>130</v>
      </c>
      <c r="J3734" s="55" t="s">
        <v>126</v>
      </c>
      <c r="K3734" s="53" t="s">
        <v>73</v>
      </c>
      <c r="L3734" s="53"/>
      <c r="M3734" s="53">
        <v>12.0</v>
      </c>
      <c r="N3734" s="53" t="s">
        <v>52</v>
      </c>
      <c r="O3734" s="25">
        <v>392.955</v>
      </c>
      <c r="P3734" s="25">
        <f>'LISTA DOS ITENS'!$O3734*'LISTA DOS ITENS'!$M3734</f>
        <v>4715.46</v>
      </c>
      <c r="Q3734" s="25">
        <v>392.95</v>
      </c>
      <c r="R3734" s="25">
        <f>'LISTA DOS ITENS'!$Q3734*'LISTA DOS ITENS'!$M3734</f>
        <v>4715.4</v>
      </c>
      <c r="S3734" s="56">
        <f>IF('LISTA DOS ITENS'!$P3734&gt;'LISTA DOS ITENS'!$R3734,'LISTA DOS ITENS'!$P3734,'LISTA DOS ITENS'!$R3734)</f>
        <v>4715.46</v>
      </c>
      <c r="T3734" s="25">
        <v>36.621011630841245</v>
      </c>
      <c r="U3734" s="25">
        <f>'LISTA DOS ITENS'!$T3734*'LISTA DOS ITENS'!$M3734</f>
        <v>439.4521396</v>
      </c>
      <c r="V3734" s="56">
        <f t="array" ref="V3734">INDEX('RESUMO - LOTES E VMA'!$F$3:$F$181,MATCH('LISTA DOS ITENS'!$D3734,'RESUMO - LOTES E VMA'!$A$3:$A$181,0))</f>
        <v>195262.0068</v>
      </c>
      <c r="W3734" s="57">
        <f>'LISTA DOS ITENS'!$U3734/'LISTA DOS ITENS'!$V3734</f>
        <v>0.002250576786</v>
      </c>
      <c r="X3734" s="53" t="s">
        <v>53</v>
      </c>
      <c r="Y3734" s="53" t="s">
        <v>290</v>
      </c>
      <c r="Z3734" s="58" t="str">
        <f>'LISTA DOS ITENS'!$F3734&amp;"-"&amp;'LISTA DOS ITENS'!$H3734&amp;"-"&amp;'LISTA DOS ITENS'!$J3734&amp;"-"&amp;'LISTA DOS ITENS'!$K3734&amp;"-"&amp;'LISTA DOS ITENS'!$I3734</f>
        <v>10056250-2101-0026-CONS/NAC-ED-1000-01.02</v>
      </c>
      <c r="AA3734" s="59" t="str">
        <f t="array" ref="AA3734">INDEX('RESUMO - LOTES E VMA'!$M$3:$M$181,MATCH('LISTA DOS ITENS'!$D3734,'RESUMO - LOTES E VMA'!$A$3:$A$181,0))</f>
        <v>Para Leilão</v>
      </c>
      <c r="AB3734" s="60">
        <f t="array" ref="AB3734">INDEX('RESUMO - LOTES E VMA'!$J$3:$J$181,MATCH('LISTA DOS ITENS'!$D3734,'RESUMO - LOTES E VMA'!$A$3:$A$181,0))</f>
        <v>0.1002282232</v>
      </c>
      <c r="AC3734" s="29" t="str">
        <f t="array" ref="AC3734">INDEX('RESUMO - LOTES E VMA'!$L$3:$L$181,MATCH('LISTA DOS ITENS'!$D3734,'RESUMO - LOTES E VMA'!$A$3:$A$181,0))</f>
        <v>1% do Valor de Comparação do VMA</v>
      </c>
      <c r="AD3734" s="53" t="str">
        <f>VLOOKUP(Tabela1[[#This Row],[Índice]],[1]Planilha1!$A:$A,1,0)</f>
        <v>#ERROR!</v>
      </c>
    </row>
    <row r="3735" ht="15.75" customHeight="1">
      <c r="A3735" s="52">
        <v>262816.0</v>
      </c>
      <c r="B3735" s="53" t="s">
        <v>70</v>
      </c>
      <c r="C3735" s="53" t="s">
        <v>71</v>
      </c>
      <c r="D3735" s="22">
        <v>207578.0</v>
      </c>
      <c r="E3735" s="53" t="s">
        <v>119</v>
      </c>
      <c r="F3735" s="54">
        <v>1.005625E7</v>
      </c>
      <c r="G3735" s="53" t="s">
        <v>2368</v>
      </c>
      <c r="H3735" s="55">
        <v>2101.0</v>
      </c>
      <c r="I3735" s="55" t="s">
        <v>1758</v>
      </c>
      <c r="J3735" s="55" t="s">
        <v>126</v>
      </c>
      <c r="K3735" s="53" t="s">
        <v>73</v>
      </c>
      <c r="L3735" s="53"/>
      <c r="M3735" s="53">
        <v>10.0</v>
      </c>
      <c r="N3735" s="53" t="s">
        <v>52</v>
      </c>
      <c r="O3735" s="25">
        <v>392.956</v>
      </c>
      <c r="P3735" s="25">
        <f>'LISTA DOS ITENS'!$O3735*'LISTA DOS ITENS'!$M3735</f>
        <v>3929.56</v>
      </c>
      <c r="Q3735" s="25">
        <v>392.95</v>
      </c>
      <c r="R3735" s="25">
        <f>'LISTA DOS ITENS'!$Q3735*'LISTA DOS ITENS'!$M3735</f>
        <v>3929.5</v>
      </c>
      <c r="S3735" s="56">
        <f>IF('LISTA DOS ITENS'!$P3735&gt;'LISTA DOS ITENS'!$R3735,'LISTA DOS ITENS'!$P3735,'LISTA DOS ITENS'!$R3735)</f>
        <v>3929.56</v>
      </c>
      <c r="T3735" s="25">
        <v>36.621011630841245</v>
      </c>
      <c r="U3735" s="25">
        <f>'LISTA DOS ITENS'!$T3735*'LISTA DOS ITENS'!$M3735</f>
        <v>366.2101163</v>
      </c>
      <c r="V3735" s="56">
        <f t="array" ref="V3735">INDEX('RESUMO - LOTES E VMA'!$F$3:$F$181,MATCH('LISTA DOS ITENS'!$D3735,'RESUMO - LOTES E VMA'!$A$3:$A$181,0))</f>
        <v>195262.0068</v>
      </c>
      <c r="W3735" s="57">
        <f>'LISTA DOS ITENS'!$U3735/'LISTA DOS ITENS'!$V3735</f>
        <v>0.001875480655</v>
      </c>
      <c r="X3735" s="53" t="s">
        <v>53</v>
      </c>
      <c r="Y3735" s="53" t="s">
        <v>290</v>
      </c>
      <c r="Z3735" s="58" t="str">
        <f>'LISTA DOS ITENS'!$F3735&amp;"-"&amp;'LISTA DOS ITENS'!$H3735&amp;"-"&amp;'LISTA DOS ITENS'!$J3735&amp;"-"&amp;'LISTA DOS ITENS'!$K3735&amp;"-"&amp;'LISTA DOS ITENS'!$I3735</f>
        <v>10056250-2101-0026-CONS/NAC-PV-3542-18-002-5</v>
      </c>
      <c r="AA3735" s="59" t="str">
        <f t="array" ref="AA3735">INDEX('RESUMO - LOTES E VMA'!$M$3:$M$181,MATCH('LISTA DOS ITENS'!$D3735,'RESUMO - LOTES E VMA'!$A$3:$A$181,0))</f>
        <v>Para Leilão</v>
      </c>
      <c r="AB3735" s="60">
        <f t="array" ref="AB3735">INDEX('RESUMO - LOTES E VMA'!$J$3:$J$181,MATCH('LISTA DOS ITENS'!$D3735,'RESUMO - LOTES E VMA'!$A$3:$A$181,0))</f>
        <v>0.1002282232</v>
      </c>
      <c r="AC3735" s="29" t="str">
        <f t="array" ref="AC3735">INDEX('RESUMO - LOTES E VMA'!$L$3:$L$181,MATCH('LISTA DOS ITENS'!$D3735,'RESUMO - LOTES E VMA'!$A$3:$A$181,0))</f>
        <v>1% do Valor de Comparação do VMA</v>
      </c>
      <c r="AD3735" s="53" t="str">
        <f>VLOOKUP(Tabela1[[#This Row],[Índice]],[1]Planilha1!$A:$A,1,0)</f>
        <v>#ERROR!</v>
      </c>
    </row>
    <row r="3736" ht="15.75" customHeight="1">
      <c r="A3736" s="52">
        <v>262817.0</v>
      </c>
      <c r="B3736" s="53" t="s">
        <v>70</v>
      </c>
      <c r="C3736" s="53" t="s">
        <v>71</v>
      </c>
      <c r="D3736" s="22">
        <v>207578.0</v>
      </c>
      <c r="E3736" s="53" t="s">
        <v>119</v>
      </c>
      <c r="F3736" s="54">
        <v>1.005625E7</v>
      </c>
      <c r="G3736" s="53" t="s">
        <v>2368</v>
      </c>
      <c r="H3736" s="55">
        <v>2101.0</v>
      </c>
      <c r="I3736" s="55" t="s">
        <v>2147</v>
      </c>
      <c r="J3736" s="55" t="s">
        <v>126</v>
      </c>
      <c r="K3736" s="53" t="s">
        <v>73</v>
      </c>
      <c r="L3736" s="53"/>
      <c r="M3736" s="53">
        <v>3.0</v>
      </c>
      <c r="N3736" s="53" t="s">
        <v>52</v>
      </c>
      <c r="O3736" s="25">
        <v>392.95666666666665</v>
      </c>
      <c r="P3736" s="25">
        <f>'LISTA DOS ITENS'!$O3736*'LISTA DOS ITENS'!$M3736</f>
        <v>1178.87</v>
      </c>
      <c r="Q3736" s="25">
        <v>392.95</v>
      </c>
      <c r="R3736" s="25">
        <f>'LISTA DOS ITENS'!$Q3736*'LISTA DOS ITENS'!$M3736</f>
        <v>1178.85</v>
      </c>
      <c r="S3736" s="56">
        <f>IF('LISTA DOS ITENS'!$P3736&gt;'LISTA DOS ITENS'!$R3736,'LISTA DOS ITENS'!$P3736,'LISTA DOS ITENS'!$R3736)</f>
        <v>1178.87</v>
      </c>
      <c r="T3736" s="25">
        <v>36.621011630841245</v>
      </c>
      <c r="U3736" s="25">
        <f>'LISTA DOS ITENS'!$T3736*'LISTA DOS ITENS'!$M3736</f>
        <v>109.8630349</v>
      </c>
      <c r="V3736" s="56">
        <f t="array" ref="V3736">INDEX('RESUMO - LOTES E VMA'!$F$3:$F$181,MATCH('LISTA DOS ITENS'!$D3736,'RESUMO - LOTES E VMA'!$A$3:$A$181,0))</f>
        <v>195262.0068</v>
      </c>
      <c r="W3736" s="57">
        <f>'LISTA DOS ITENS'!$U3736/'LISTA DOS ITENS'!$V3736</f>
        <v>0.0005626441964</v>
      </c>
      <c r="X3736" s="53" t="s">
        <v>53</v>
      </c>
      <c r="Y3736" s="53" t="s">
        <v>290</v>
      </c>
      <c r="Z3736" s="58" t="str">
        <f>'LISTA DOS ITENS'!$F3736&amp;"-"&amp;'LISTA DOS ITENS'!$H3736&amp;"-"&amp;'LISTA DOS ITENS'!$J3736&amp;"-"&amp;'LISTA DOS ITENS'!$K3736&amp;"-"&amp;'LISTA DOS ITENS'!$I3736</f>
        <v>10056250-2101-0026-CONS/NAC-PP-3542-20-003-4</v>
      </c>
      <c r="AA3736" s="59" t="str">
        <f t="array" ref="AA3736">INDEX('RESUMO - LOTES E VMA'!$M$3:$M$181,MATCH('LISTA DOS ITENS'!$D3736,'RESUMO - LOTES E VMA'!$A$3:$A$181,0))</f>
        <v>Para Leilão</v>
      </c>
      <c r="AB3736" s="60">
        <f t="array" ref="AB3736">INDEX('RESUMO - LOTES E VMA'!$J$3:$J$181,MATCH('LISTA DOS ITENS'!$D3736,'RESUMO - LOTES E VMA'!$A$3:$A$181,0))</f>
        <v>0.1002282232</v>
      </c>
      <c r="AC3736" s="29" t="str">
        <f t="array" ref="AC3736">INDEX('RESUMO - LOTES E VMA'!$L$3:$L$181,MATCH('LISTA DOS ITENS'!$D3736,'RESUMO - LOTES E VMA'!$A$3:$A$181,0))</f>
        <v>1% do Valor de Comparação do VMA</v>
      </c>
      <c r="AD3736" s="53" t="str">
        <f>VLOOKUP(Tabela1[[#This Row],[Índice]],[1]Planilha1!$A:$A,1,0)</f>
        <v>#ERROR!</v>
      </c>
    </row>
    <row r="3737" ht="15.75" customHeight="1">
      <c r="A3737" s="52">
        <v>262818.0</v>
      </c>
      <c r="B3737" s="53" t="s">
        <v>70</v>
      </c>
      <c r="C3737" s="53" t="s">
        <v>71</v>
      </c>
      <c r="D3737" s="22">
        <v>207578.0</v>
      </c>
      <c r="E3737" s="53" t="s">
        <v>119</v>
      </c>
      <c r="F3737" s="54">
        <v>1.0078341E7</v>
      </c>
      <c r="G3737" s="53" t="s">
        <v>2369</v>
      </c>
      <c r="H3737" s="55">
        <v>2101.0</v>
      </c>
      <c r="I3737" s="55"/>
      <c r="J3737" s="55" t="s">
        <v>126</v>
      </c>
      <c r="K3737" s="53" t="s">
        <v>73</v>
      </c>
      <c r="L3737" s="53"/>
      <c r="M3737" s="53">
        <v>6.0</v>
      </c>
      <c r="N3737" s="53" t="s">
        <v>52</v>
      </c>
      <c r="O3737" s="25">
        <v>143.61166666666665</v>
      </c>
      <c r="P3737" s="25">
        <f>'LISTA DOS ITENS'!$O3737*'LISTA DOS ITENS'!$M3737</f>
        <v>861.67</v>
      </c>
      <c r="Q3737" s="25">
        <v>165.12</v>
      </c>
      <c r="R3737" s="25">
        <f>'LISTA DOS ITENS'!$Q3737*'LISTA DOS ITENS'!$M3737</f>
        <v>990.72</v>
      </c>
      <c r="S3737" s="56">
        <f>IF('LISTA DOS ITENS'!$P3737&gt;'LISTA DOS ITENS'!$R3737,'LISTA DOS ITENS'!$P3737,'LISTA DOS ITENS'!$R3737)</f>
        <v>990.72</v>
      </c>
      <c r="T3737" s="25">
        <v>15.38837368745262</v>
      </c>
      <c r="U3737" s="25">
        <f>'LISTA DOS ITENS'!$T3737*'LISTA DOS ITENS'!$M3737</f>
        <v>92.33024212</v>
      </c>
      <c r="V3737" s="56">
        <f t="array" ref="V3737">INDEX('RESUMO - LOTES E VMA'!$F$3:$F$181,MATCH('LISTA DOS ITENS'!$D3737,'RESUMO - LOTES E VMA'!$A$3:$A$181,0))</f>
        <v>195262.0068</v>
      </c>
      <c r="W3737" s="57">
        <f>'LISTA DOS ITENS'!$U3737/'LISTA DOS ITENS'!$V3737</f>
        <v>0.0004728530842</v>
      </c>
      <c r="X3737" s="53" t="s">
        <v>53</v>
      </c>
      <c r="Y3737" s="53" t="s">
        <v>290</v>
      </c>
      <c r="Z3737" s="58" t="str">
        <f>'LISTA DOS ITENS'!$F3737&amp;"-"&amp;'LISTA DOS ITENS'!$H3737&amp;"-"&amp;'LISTA DOS ITENS'!$J3737&amp;"-"&amp;'LISTA DOS ITENS'!$K3737&amp;"-"&amp;'LISTA DOS ITENS'!$I3737</f>
        <v>10078341-2101-0026-CONS/NAC-</v>
      </c>
      <c r="AA3737" s="59" t="str">
        <f t="array" ref="AA3737">INDEX('RESUMO - LOTES E VMA'!$M$3:$M$181,MATCH('LISTA DOS ITENS'!$D3737,'RESUMO - LOTES E VMA'!$A$3:$A$181,0))</f>
        <v>Para Leilão</v>
      </c>
      <c r="AB3737" s="60">
        <f t="array" ref="AB3737">INDEX('RESUMO - LOTES E VMA'!$J$3:$J$181,MATCH('LISTA DOS ITENS'!$D3737,'RESUMO - LOTES E VMA'!$A$3:$A$181,0))</f>
        <v>0.1002282232</v>
      </c>
      <c r="AC3737" s="29" t="str">
        <f t="array" ref="AC3737">INDEX('RESUMO - LOTES E VMA'!$L$3:$L$181,MATCH('LISTA DOS ITENS'!$D3737,'RESUMO - LOTES E VMA'!$A$3:$A$181,0))</f>
        <v>1% do Valor de Comparação do VMA</v>
      </c>
      <c r="AD3737" s="53" t="str">
        <f>VLOOKUP(Tabela1[[#This Row],[Índice]],[1]Planilha1!$A:$A,1,0)</f>
        <v>#ERROR!</v>
      </c>
    </row>
    <row r="3738" ht="15.75" customHeight="1">
      <c r="A3738" s="52">
        <v>262819.0</v>
      </c>
      <c r="B3738" s="53" t="s">
        <v>70</v>
      </c>
      <c r="C3738" s="53" t="s">
        <v>71</v>
      </c>
      <c r="D3738" s="22">
        <v>207578.0</v>
      </c>
      <c r="E3738" s="53" t="s">
        <v>119</v>
      </c>
      <c r="F3738" s="54">
        <v>1.0078341E7</v>
      </c>
      <c r="G3738" s="53" t="s">
        <v>2369</v>
      </c>
      <c r="H3738" s="55">
        <v>2101.0</v>
      </c>
      <c r="I3738" s="55" t="s">
        <v>81</v>
      </c>
      <c r="J3738" s="55" t="s">
        <v>126</v>
      </c>
      <c r="K3738" s="53" t="s">
        <v>73</v>
      </c>
      <c r="L3738" s="53"/>
      <c r="M3738" s="53">
        <v>1.0</v>
      </c>
      <c r="N3738" s="53" t="s">
        <v>52</v>
      </c>
      <c r="O3738" s="25">
        <v>139.65</v>
      </c>
      <c r="P3738" s="25">
        <f>'LISTA DOS ITENS'!$O3738*'LISTA DOS ITENS'!$M3738</f>
        <v>139.65</v>
      </c>
      <c r="Q3738" s="25">
        <v>165.12</v>
      </c>
      <c r="R3738" s="25">
        <f>'LISTA DOS ITENS'!$Q3738*'LISTA DOS ITENS'!$M3738</f>
        <v>165.12</v>
      </c>
      <c r="S3738" s="56">
        <f>IF('LISTA DOS ITENS'!$P3738&gt;'LISTA DOS ITENS'!$R3738,'LISTA DOS ITENS'!$P3738,'LISTA DOS ITENS'!$R3738)</f>
        <v>165.12</v>
      </c>
      <c r="T3738" s="25">
        <v>15.38837368745262</v>
      </c>
      <c r="U3738" s="25">
        <f>'LISTA DOS ITENS'!$T3738*'LISTA DOS ITENS'!$M3738</f>
        <v>15.38837369</v>
      </c>
      <c r="V3738" s="56">
        <f t="array" ref="V3738">INDEX('RESUMO - LOTES E VMA'!$F$3:$F$181,MATCH('LISTA DOS ITENS'!$D3738,'RESUMO - LOTES E VMA'!$A$3:$A$181,0))</f>
        <v>195262.0068</v>
      </c>
      <c r="W3738" s="57">
        <f>'LISTA DOS ITENS'!$U3738/'LISTA DOS ITENS'!$V3738</f>
        <v>0.00007880884736</v>
      </c>
      <c r="X3738" s="53" t="s">
        <v>53</v>
      </c>
      <c r="Y3738" s="53" t="s">
        <v>290</v>
      </c>
      <c r="Z3738" s="58" t="str">
        <f>'LISTA DOS ITENS'!$F3738&amp;"-"&amp;'LISTA DOS ITENS'!$H3738&amp;"-"&amp;'LISTA DOS ITENS'!$J3738&amp;"-"&amp;'LISTA DOS ITENS'!$K3738&amp;"-"&amp;'LISTA DOS ITENS'!$I3738</f>
        <v>10078341-2101-0026-CONS/NAC-ED-1000-01.01</v>
      </c>
      <c r="AA3738" s="59" t="str">
        <f t="array" ref="AA3738">INDEX('RESUMO - LOTES E VMA'!$M$3:$M$181,MATCH('LISTA DOS ITENS'!$D3738,'RESUMO - LOTES E VMA'!$A$3:$A$181,0))</f>
        <v>Para Leilão</v>
      </c>
      <c r="AB3738" s="60">
        <f t="array" ref="AB3738">INDEX('RESUMO - LOTES E VMA'!$J$3:$J$181,MATCH('LISTA DOS ITENS'!$D3738,'RESUMO - LOTES E VMA'!$A$3:$A$181,0))</f>
        <v>0.1002282232</v>
      </c>
      <c r="AC3738" s="29" t="str">
        <f t="array" ref="AC3738">INDEX('RESUMO - LOTES E VMA'!$L$3:$L$181,MATCH('LISTA DOS ITENS'!$D3738,'RESUMO - LOTES E VMA'!$A$3:$A$181,0))</f>
        <v>1% do Valor de Comparação do VMA</v>
      </c>
      <c r="AD3738" s="53" t="str">
        <f>VLOOKUP(Tabela1[[#This Row],[Índice]],[1]Planilha1!$A:$A,1,0)</f>
        <v>#ERROR!</v>
      </c>
    </row>
    <row r="3739" ht="15.75" customHeight="1">
      <c r="A3739" s="52">
        <v>262820.0</v>
      </c>
      <c r="B3739" s="53" t="s">
        <v>70</v>
      </c>
      <c r="C3739" s="53" t="s">
        <v>71</v>
      </c>
      <c r="D3739" s="22">
        <v>207578.0</v>
      </c>
      <c r="E3739" s="53" t="s">
        <v>119</v>
      </c>
      <c r="F3739" s="54">
        <v>1.0078341E7</v>
      </c>
      <c r="G3739" s="53" t="s">
        <v>2369</v>
      </c>
      <c r="H3739" s="55">
        <v>2101.0</v>
      </c>
      <c r="I3739" s="55" t="s">
        <v>130</v>
      </c>
      <c r="J3739" s="55" t="s">
        <v>126</v>
      </c>
      <c r="K3739" s="53" t="s">
        <v>73</v>
      </c>
      <c r="L3739" s="53"/>
      <c r="M3739" s="53">
        <v>1.0</v>
      </c>
      <c r="N3739" s="53" t="s">
        <v>52</v>
      </c>
      <c r="O3739" s="25">
        <v>139.66</v>
      </c>
      <c r="P3739" s="25">
        <f>'LISTA DOS ITENS'!$O3739*'LISTA DOS ITENS'!$M3739</f>
        <v>139.66</v>
      </c>
      <c r="Q3739" s="25">
        <v>165.12</v>
      </c>
      <c r="R3739" s="25">
        <f>'LISTA DOS ITENS'!$Q3739*'LISTA DOS ITENS'!$M3739</f>
        <v>165.12</v>
      </c>
      <c r="S3739" s="56">
        <f>IF('LISTA DOS ITENS'!$P3739&gt;'LISTA DOS ITENS'!$R3739,'LISTA DOS ITENS'!$P3739,'LISTA DOS ITENS'!$R3739)</f>
        <v>165.12</v>
      </c>
      <c r="T3739" s="25">
        <v>15.38837368745262</v>
      </c>
      <c r="U3739" s="25">
        <f>'LISTA DOS ITENS'!$T3739*'LISTA DOS ITENS'!$M3739</f>
        <v>15.38837369</v>
      </c>
      <c r="V3739" s="56">
        <f t="array" ref="V3739">INDEX('RESUMO - LOTES E VMA'!$F$3:$F$181,MATCH('LISTA DOS ITENS'!$D3739,'RESUMO - LOTES E VMA'!$A$3:$A$181,0))</f>
        <v>195262.0068</v>
      </c>
      <c r="W3739" s="57">
        <f>'LISTA DOS ITENS'!$U3739/'LISTA DOS ITENS'!$V3739</f>
        <v>0.00007880884736</v>
      </c>
      <c r="X3739" s="53" t="s">
        <v>53</v>
      </c>
      <c r="Y3739" s="53" t="s">
        <v>290</v>
      </c>
      <c r="Z3739" s="58" t="str">
        <f>'LISTA DOS ITENS'!$F3739&amp;"-"&amp;'LISTA DOS ITENS'!$H3739&amp;"-"&amp;'LISTA DOS ITENS'!$J3739&amp;"-"&amp;'LISTA DOS ITENS'!$K3739&amp;"-"&amp;'LISTA DOS ITENS'!$I3739</f>
        <v>10078341-2101-0026-CONS/NAC-ED-1000-01.02</v>
      </c>
      <c r="AA3739" s="59" t="str">
        <f t="array" ref="AA3739">INDEX('RESUMO - LOTES E VMA'!$M$3:$M$181,MATCH('LISTA DOS ITENS'!$D3739,'RESUMO - LOTES E VMA'!$A$3:$A$181,0))</f>
        <v>Para Leilão</v>
      </c>
      <c r="AB3739" s="60">
        <f t="array" ref="AB3739">INDEX('RESUMO - LOTES E VMA'!$J$3:$J$181,MATCH('LISTA DOS ITENS'!$D3739,'RESUMO - LOTES E VMA'!$A$3:$A$181,0))</f>
        <v>0.1002282232</v>
      </c>
      <c r="AC3739" s="29" t="str">
        <f t="array" ref="AC3739">INDEX('RESUMO - LOTES E VMA'!$L$3:$L$181,MATCH('LISTA DOS ITENS'!$D3739,'RESUMO - LOTES E VMA'!$A$3:$A$181,0))</f>
        <v>1% do Valor de Comparação do VMA</v>
      </c>
      <c r="AD3739" s="53" t="str">
        <f>VLOOKUP(Tabela1[[#This Row],[Índice]],[1]Planilha1!$A:$A,1,0)</f>
        <v>#ERROR!</v>
      </c>
    </row>
    <row r="3740" ht="15.75" customHeight="1">
      <c r="A3740" s="52">
        <v>262821.0</v>
      </c>
      <c r="B3740" s="53" t="s">
        <v>70</v>
      </c>
      <c r="C3740" s="53" t="s">
        <v>71</v>
      </c>
      <c r="D3740" s="22">
        <v>207578.0</v>
      </c>
      <c r="E3740" s="53" t="s">
        <v>119</v>
      </c>
      <c r="F3740" s="54">
        <v>1.0078341E7</v>
      </c>
      <c r="G3740" s="53" t="s">
        <v>2369</v>
      </c>
      <c r="H3740" s="55">
        <v>2101.0</v>
      </c>
      <c r="I3740" s="55" t="s">
        <v>130</v>
      </c>
      <c r="J3740" s="55" t="s">
        <v>126</v>
      </c>
      <c r="K3740" s="53" t="s">
        <v>125</v>
      </c>
      <c r="L3740" s="53"/>
      <c r="M3740" s="53">
        <v>1.0</v>
      </c>
      <c r="N3740" s="53" t="s">
        <v>52</v>
      </c>
      <c r="O3740" s="25">
        <v>160.45</v>
      </c>
      <c r="P3740" s="25">
        <f>'LISTA DOS ITENS'!$O3740*'LISTA DOS ITENS'!$M3740</f>
        <v>160.45</v>
      </c>
      <c r="Q3740" s="25">
        <v>165.12</v>
      </c>
      <c r="R3740" s="25">
        <f>'LISTA DOS ITENS'!$Q3740*'LISTA DOS ITENS'!$M3740</f>
        <v>165.12</v>
      </c>
      <c r="S3740" s="56">
        <f>IF('LISTA DOS ITENS'!$P3740&gt;'LISTA DOS ITENS'!$R3740,'LISTA DOS ITENS'!$P3740,'LISTA DOS ITENS'!$R3740)</f>
        <v>165.12</v>
      </c>
      <c r="T3740" s="25">
        <v>15.38837368745262</v>
      </c>
      <c r="U3740" s="25">
        <f>'LISTA DOS ITENS'!$T3740*'LISTA DOS ITENS'!$M3740</f>
        <v>15.38837369</v>
      </c>
      <c r="V3740" s="56">
        <f t="array" ref="V3740">INDEX('RESUMO - LOTES E VMA'!$F$3:$F$181,MATCH('LISTA DOS ITENS'!$D3740,'RESUMO - LOTES E VMA'!$A$3:$A$181,0))</f>
        <v>195262.0068</v>
      </c>
      <c r="W3740" s="57">
        <f>'LISTA DOS ITENS'!$U3740/'LISTA DOS ITENS'!$V3740</f>
        <v>0.00007880884736</v>
      </c>
      <c r="X3740" s="53" t="s">
        <v>53</v>
      </c>
      <c r="Y3740" s="53" t="s">
        <v>290</v>
      </c>
      <c r="Z3740" s="58" t="str">
        <f>'LISTA DOS ITENS'!$F3740&amp;"-"&amp;'LISTA DOS ITENS'!$H3740&amp;"-"&amp;'LISTA DOS ITENS'!$J3740&amp;"-"&amp;'LISTA DOS ITENS'!$K3740&amp;"-"&amp;'LISTA DOS ITENS'!$I3740</f>
        <v>10078341-2101-0026-PAR/NAC-ED-1000-01.02</v>
      </c>
      <c r="AA3740" s="59" t="str">
        <f t="array" ref="AA3740">INDEX('RESUMO - LOTES E VMA'!$M$3:$M$181,MATCH('LISTA DOS ITENS'!$D3740,'RESUMO - LOTES E VMA'!$A$3:$A$181,0))</f>
        <v>Para Leilão</v>
      </c>
      <c r="AB3740" s="60">
        <f t="array" ref="AB3740">INDEX('RESUMO - LOTES E VMA'!$J$3:$J$181,MATCH('LISTA DOS ITENS'!$D3740,'RESUMO - LOTES E VMA'!$A$3:$A$181,0))</f>
        <v>0.1002282232</v>
      </c>
      <c r="AC3740" s="29" t="str">
        <f t="array" ref="AC3740">INDEX('RESUMO - LOTES E VMA'!$L$3:$L$181,MATCH('LISTA DOS ITENS'!$D3740,'RESUMO - LOTES E VMA'!$A$3:$A$181,0))</f>
        <v>1% do Valor de Comparação do VMA</v>
      </c>
      <c r="AD3740" s="53" t="str">
        <f>VLOOKUP(Tabela1[[#This Row],[Índice]],[1]Planilha1!$A:$A,1,0)</f>
        <v>#ERROR!</v>
      </c>
    </row>
    <row r="3741" ht="15.75" customHeight="1">
      <c r="A3741" s="52">
        <v>262822.0</v>
      </c>
      <c r="B3741" s="53" t="s">
        <v>70</v>
      </c>
      <c r="C3741" s="53" t="s">
        <v>71</v>
      </c>
      <c r="D3741" s="22">
        <v>207578.0</v>
      </c>
      <c r="E3741" s="53" t="s">
        <v>119</v>
      </c>
      <c r="F3741" s="54">
        <v>1.0078366E7</v>
      </c>
      <c r="G3741" s="53" t="s">
        <v>2370</v>
      </c>
      <c r="H3741" s="55">
        <v>2101.0</v>
      </c>
      <c r="I3741" s="55" t="s">
        <v>2371</v>
      </c>
      <c r="J3741" s="55" t="s">
        <v>126</v>
      </c>
      <c r="K3741" s="53" t="s">
        <v>51</v>
      </c>
      <c r="L3741" s="53"/>
      <c r="M3741" s="53">
        <v>2.0</v>
      </c>
      <c r="N3741" s="53" t="s">
        <v>52</v>
      </c>
      <c r="O3741" s="25">
        <v>0.01</v>
      </c>
      <c r="P3741" s="25">
        <f>'LISTA DOS ITENS'!$O3741*'LISTA DOS ITENS'!$M3741</f>
        <v>0.02</v>
      </c>
      <c r="Q3741" s="25">
        <v>125.95</v>
      </c>
      <c r="R3741" s="25">
        <f>'LISTA DOS ITENS'!$Q3741*'LISTA DOS ITENS'!$M3741</f>
        <v>251.9</v>
      </c>
      <c r="S3741" s="56">
        <f>IF('LISTA DOS ITENS'!$P3741&gt;'LISTA DOS ITENS'!$R3741,'LISTA DOS ITENS'!$P3741,'LISTA DOS ITENS'!$R3741)</f>
        <v>251.9</v>
      </c>
      <c r="T3741" s="25">
        <v>11.737921910941482</v>
      </c>
      <c r="U3741" s="25">
        <f>'LISTA DOS ITENS'!$T3741*'LISTA DOS ITENS'!$M3741</f>
        <v>23.47584382</v>
      </c>
      <c r="V3741" s="56">
        <f t="array" ref="V3741">INDEX('RESUMO - LOTES E VMA'!$F$3:$F$181,MATCH('LISTA DOS ITENS'!$D3741,'RESUMO - LOTES E VMA'!$A$3:$A$181,0))</f>
        <v>195262.0068</v>
      </c>
      <c r="W3741" s="57">
        <f>'LISTA DOS ITENS'!$U3741/'LISTA DOS ITENS'!$V3741</f>
        <v>0.0001202274022</v>
      </c>
      <c r="X3741" s="53" t="s">
        <v>53</v>
      </c>
      <c r="Y3741" s="53" t="s">
        <v>290</v>
      </c>
      <c r="Z3741" s="58" t="str">
        <f>'LISTA DOS ITENS'!$F3741&amp;"-"&amp;'LISTA DOS ITENS'!$H3741&amp;"-"&amp;'LISTA DOS ITENS'!$J3741&amp;"-"&amp;'LISTA DOS ITENS'!$K3741&amp;"-"&amp;'LISTA DOS ITENS'!$I3741</f>
        <v>10078366-2101-0026-A RECUPER-OP-3534-20-747-MRP</v>
      </c>
      <c r="AA3741" s="59" t="str">
        <f t="array" ref="AA3741">INDEX('RESUMO - LOTES E VMA'!$M$3:$M$181,MATCH('LISTA DOS ITENS'!$D3741,'RESUMO - LOTES E VMA'!$A$3:$A$181,0))</f>
        <v>Para Leilão</v>
      </c>
      <c r="AB3741" s="60">
        <f t="array" ref="AB3741">INDEX('RESUMO - LOTES E VMA'!$J$3:$J$181,MATCH('LISTA DOS ITENS'!$D3741,'RESUMO - LOTES E VMA'!$A$3:$A$181,0))</f>
        <v>0.1002282232</v>
      </c>
      <c r="AC3741" s="29" t="str">
        <f t="array" ref="AC3741">INDEX('RESUMO - LOTES E VMA'!$L$3:$L$181,MATCH('LISTA DOS ITENS'!$D3741,'RESUMO - LOTES E VMA'!$A$3:$A$181,0))</f>
        <v>1% do Valor de Comparação do VMA</v>
      </c>
      <c r="AD3741" s="53" t="str">
        <f>VLOOKUP(Tabela1[[#This Row],[Índice]],[1]Planilha1!$A:$A,1,0)</f>
        <v>#ERROR!</v>
      </c>
    </row>
    <row r="3742" ht="15.75" customHeight="1">
      <c r="A3742" s="52">
        <v>262823.0</v>
      </c>
      <c r="B3742" s="53" t="s">
        <v>70</v>
      </c>
      <c r="C3742" s="53" t="s">
        <v>71</v>
      </c>
      <c r="D3742" s="22">
        <v>207578.0</v>
      </c>
      <c r="E3742" s="53" t="s">
        <v>119</v>
      </c>
      <c r="F3742" s="54">
        <v>1.00784E7</v>
      </c>
      <c r="G3742" s="53" t="s">
        <v>2372</v>
      </c>
      <c r="H3742" s="55">
        <v>2101.0</v>
      </c>
      <c r="I3742" s="55" t="s">
        <v>147</v>
      </c>
      <c r="J3742" s="55" t="s">
        <v>126</v>
      </c>
      <c r="K3742" s="53" t="s">
        <v>57</v>
      </c>
      <c r="L3742" s="53"/>
      <c r="M3742" s="53">
        <v>2.0</v>
      </c>
      <c r="N3742" s="53" t="s">
        <v>52</v>
      </c>
      <c r="O3742" s="25">
        <v>117.0</v>
      </c>
      <c r="P3742" s="25">
        <f>'LISTA DOS ITENS'!$O3742*'LISTA DOS ITENS'!$M3742</f>
        <v>234</v>
      </c>
      <c r="Q3742" s="25">
        <v>194.57</v>
      </c>
      <c r="R3742" s="25">
        <f>'LISTA DOS ITENS'!$Q3742*'LISTA DOS ITENS'!$M3742</f>
        <v>389.14</v>
      </c>
      <c r="S3742" s="56">
        <f>IF('LISTA DOS ITENS'!$P3742&gt;'LISTA DOS ITENS'!$R3742,'LISTA DOS ITENS'!$P3742,'LISTA DOS ITENS'!$R3742)</f>
        <v>389.14</v>
      </c>
      <c r="T3742" s="25">
        <v>24.93160265867772</v>
      </c>
      <c r="U3742" s="25">
        <f>'LISTA DOS ITENS'!$T3742*'LISTA DOS ITENS'!$M3742</f>
        <v>49.86320532</v>
      </c>
      <c r="V3742" s="56">
        <f t="array" ref="V3742">INDEX('RESUMO - LOTES E VMA'!$F$3:$F$181,MATCH('LISTA DOS ITENS'!$D3742,'RESUMO - LOTES E VMA'!$A$3:$A$181,0))</f>
        <v>195262.0068</v>
      </c>
      <c r="W3742" s="57">
        <f>'LISTA DOS ITENS'!$U3742/'LISTA DOS ITENS'!$V3742</f>
        <v>0.0002553656297</v>
      </c>
      <c r="X3742" s="53" t="s">
        <v>53</v>
      </c>
      <c r="Y3742" s="53" t="s">
        <v>290</v>
      </c>
      <c r="Z3742" s="58" t="str">
        <f>'LISTA DOS ITENS'!$F3742&amp;"-"&amp;'LISTA DOS ITENS'!$H3742&amp;"-"&amp;'LISTA DOS ITENS'!$J3742&amp;"-"&amp;'LISTA DOS ITENS'!$K3742&amp;"-"&amp;'LISTA DOS ITENS'!$I3742</f>
        <v>10078400-2101-0026-USADO-OP-3519-18-200-MRP</v>
      </c>
      <c r="AA3742" s="59" t="str">
        <f t="array" ref="AA3742">INDEX('RESUMO - LOTES E VMA'!$M$3:$M$181,MATCH('LISTA DOS ITENS'!$D3742,'RESUMO - LOTES E VMA'!$A$3:$A$181,0))</f>
        <v>Para Leilão</v>
      </c>
      <c r="AB3742" s="60">
        <f t="array" ref="AB3742">INDEX('RESUMO - LOTES E VMA'!$J$3:$J$181,MATCH('LISTA DOS ITENS'!$D3742,'RESUMO - LOTES E VMA'!$A$3:$A$181,0))</f>
        <v>0.1002282232</v>
      </c>
      <c r="AC3742" s="29" t="str">
        <f t="array" ref="AC3742">INDEX('RESUMO - LOTES E VMA'!$L$3:$L$181,MATCH('LISTA DOS ITENS'!$D3742,'RESUMO - LOTES E VMA'!$A$3:$A$181,0))</f>
        <v>1% do Valor de Comparação do VMA</v>
      </c>
      <c r="AD3742" s="53" t="str">
        <f>VLOOKUP(Tabela1[[#This Row],[Índice]],[1]Planilha1!$A:$A,1,0)</f>
        <v>#ERROR!</v>
      </c>
    </row>
    <row r="3743" ht="15.75" customHeight="1">
      <c r="A3743" s="52">
        <v>262824.0</v>
      </c>
      <c r="B3743" s="53" t="s">
        <v>70</v>
      </c>
      <c r="C3743" s="53" t="s">
        <v>71</v>
      </c>
      <c r="D3743" s="22">
        <v>207578.0</v>
      </c>
      <c r="E3743" s="53" t="s">
        <v>119</v>
      </c>
      <c r="F3743" s="54">
        <v>1.0078507E7</v>
      </c>
      <c r="G3743" s="53" t="s">
        <v>2373</v>
      </c>
      <c r="H3743" s="55">
        <v>2101.0</v>
      </c>
      <c r="I3743" s="55" t="s">
        <v>2374</v>
      </c>
      <c r="J3743" s="55" t="s">
        <v>126</v>
      </c>
      <c r="K3743" s="53" t="s">
        <v>160</v>
      </c>
      <c r="L3743" s="53"/>
      <c r="M3743" s="53">
        <v>4.0</v>
      </c>
      <c r="N3743" s="53" t="s">
        <v>52</v>
      </c>
      <c r="O3743" s="25">
        <v>225.43</v>
      </c>
      <c r="P3743" s="25">
        <f>'LISTA DOS ITENS'!$O3743*'LISTA DOS ITENS'!$M3743</f>
        <v>901.72</v>
      </c>
      <c r="Q3743" s="25">
        <v>417.65</v>
      </c>
      <c r="R3743" s="25">
        <f>'LISTA DOS ITENS'!$Q3743*'LISTA DOS ITENS'!$M3743</f>
        <v>1670.6</v>
      </c>
      <c r="S3743" s="56">
        <f>IF('LISTA DOS ITENS'!$P3743&gt;'LISTA DOS ITENS'!$R3743,'LISTA DOS ITENS'!$P3743,'LISTA DOS ITENS'!$R3743)</f>
        <v>1670.6</v>
      </c>
      <c r="T3743" s="25">
        <v>38.92293041766344</v>
      </c>
      <c r="U3743" s="25">
        <f>'LISTA DOS ITENS'!$T3743*'LISTA DOS ITENS'!$M3743</f>
        <v>155.6917217</v>
      </c>
      <c r="V3743" s="56">
        <f t="array" ref="V3743">INDEX('RESUMO - LOTES E VMA'!$F$3:$F$181,MATCH('LISTA DOS ITENS'!$D3743,'RESUMO - LOTES E VMA'!$A$3:$A$181,0))</f>
        <v>195262.0068</v>
      </c>
      <c r="W3743" s="57">
        <f>'LISTA DOS ITENS'!$U3743/'LISTA DOS ITENS'!$V3743</f>
        <v>0.0007973477495</v>
      </c>
      <c r="X3743" s="53" t="s">
        <v>53</v>
      </c>
      <c r="Y3743" s="53" t="s">
        <v>290</v>
      </c>
      <c r="Z3743" s="58" t="str">
        <f>'LISTA DOS ITENS'!$F3743&amp;"-"&amp;'LISTA DOS ITENS'!$H3743&amp;"-"&amp;'LISTA DOS ITENS'!$J3743&amp;"-"&amp;'LISTA DOS ITENS'!$K3743&amp;"-"&amp;'LISTA DOS ITENS'!$I3743</f>
        <v>10078507-2101-0026-CONS/IMP-IN-5210-19-012-MRP</v>
      </c>
      <c r="AA3743" s="59" t="str">
        <f t="array" ref="AA3743">INDEX('RESUMO - LOTES E VMA'!$M$3:$M$181,MATCH('LISTA DOS ITENS'!$D3743,'RESUMO - LOTES E VMA'!$A$3:$A$181,0))</f>
        <v>Para Leilão</v>
      </c>
      <c r="AB3743" s="60">
        <f t="array" ref="AB3743">INDEX('RESUMO - LOTES E VMA'!$J$3:$J$181,MATCH('LISTA DOS ITENS'!$D3743,'RESUMO - LOTES E VMA'!$A$3:$A$181,0))</f>
        <v>0.1002282232</v>
      </c>
      <c r="AC3743" s="29" t="str">
        <f t="array" ref="AC3743">INDEX('RESUMO - LOTES E VMA'!$L$3:$L$181,MATCH('LISTA DOS ITENS'!$D3743,'RESUMO - LOTES E VMA'!$A$3:$A$181,0))</f>
        <v>1% do Valor de Comparação do VMA</v>
      </c>
      <c r="AD3743" s="53" t="str">
        <f>VLOOKUP(Tabela1[[#This Row],[Índice]],[1]Planilha1!$A:$A,1,0)</f>
        <v>#ERROR!</v>
      </c>
    </row>
    <row r="3744" ht="15.75" customHeight="1">
      <c r="A3744" s="52">
        <v>262825.0</v>
      </c>
      <c r="B3744" s="53" t="s">
        <v>70</v>
      </c>
      <c r="C3744" s="53" t="s">
        <v>71</v>
      </c>
      <c r="D3744" s="22">
        <v>207578.0</v>
      </c>
      <c r="E3744" s="53" t="s">
        <v>119</v>
      </c>
      <c r="F3744" s="54">
        <v>1.0078507E7</v>
      </c>
      <c r="G3744" s="53" t="s">
        <v>2373</v>
      </c>
      <c r="H3744" s="55">
        <v>2101.0</v>
      </c>
      <c r="I3744" s="55" t="s">
        <v>2375</v>
      </c>
      <c r="J3744" s="55" t="s">
        <v>126</v>
      </c>
      <c r="K3744" s="53" t="s">
        <v>160</v>
      </c>
      <c r="L3744" s="53"/>
      <c r="M3744" s="53">
        <v>1.0</v>
      </c>
      <c r="N3744" s="53" t="s">
        <v>52</v>
      </c>
      <c r="O3744" s="25">
        <v>225.44</v>
      </c>
      <c r="P3744" s="25">
        <f>'LISTA DOS ITENS'!$O3744*'LISTA DOS ITENS'!$M3744</f>
        <v>225.44</v>
      </c>
      <c r="Q3744" s="25">
        <v>417.65</v>
      </c>
      <c r="R3744" s="25">
        <f>'LISTA DOS ITENS'!$Q3744*'LISTA DOS ITENS'!$M3744</f>
        <v>417.65</v>
      </c>
      <c r="S3744" s="56">
        <f>IF('LISTA DOS ITENS'!$P3744&gt;'LISTA DOS ITENS'!$R3744,'LISTA DOS ITENS'!$P3744,'LISTA DOS ITENS'!$R3744)</f>
        <v>417.65</v>
      </c>
      <c r="T3744" s="25">
        <v>38.92293041766344</v>
      </c>
      <c r="U3744" s="25">
        <f>'LISTA DOS ITENS'!$T3744*'LISTA DOS ITENS'!$M3744</f>
        <v>38.92293042</v>
      </c>
      <c r="V3744" s="56">
        <f t="array" ref="V3744">INDEX('RESUMO - LOTES E VMA'!$F$3:$F$181,MATCH('LISTA DOS ITENS'!$D3744,'RESUMO - LOTES E VMA'!$A$3:$A$181,0))</f>
        <v>195262.0068</v>
      </c>
      <c r="W3744" s="57">
        <f>'LISTA DOS ITENS'!$U3744/'LISTA DOS ITENS'!$V3744</f>
        <v>0.0001993369374</v>
      </c>
      <c r="X3744" s="53" t="s">
        <v>53</v>
      </c>
      <c r="Y3744" s="53" t="s">
        <v>290</v>
      </c>
      <c r="Z3744" s="58" t="str">
        <f>'LISTA DOS ITENS'!$F3744&amp;"-"&amp;'LISTA DOS ITENS'!$H3744&amp;"-"&amp;'LISTA DOS ITENS'!$J3744&amp;"-"&amp;'LISTA DOS ITENS'!$K3744&amp;"-"&amp;'LISTA DOS ITENS'!$I3744</f>
        <v>10078507-2101-0026-CONS/IMP-IN-5280-18-006-5</v>
      </c>
      <c r="AA3744" s="59" t="str">
        <f t="array" ref="AA3744">INDEX('RESUMO - LOTES E VMA'!$M$3:$M$181,MATCH('LISTA DOS ITENS'!$D3744,'RESUMO - LOTES E VMA'!$A$3:$A$181,0))</f>
        <v>Para Leilão</v>
      </c>
      <c r="AB3744" s="60">
        <f t="array" ref="AB3744">INDEX('RESUMO - LOTES E VMA'!$J$3:$J$181,MATCH('LISTA DOS ITENS'!$D3744,'RESUMO - LOTES E VMA'!$A$3:$A$181,0))</f>
        <v>0.1002282232</v>
      </c>
      <c r="AC3744" s="29" t="str">
        <f t="array" ref="AC3744">INDEX('RESUMO - LOTES E VMA'!$L$3:$L$181,MATCH('LISTA DOS ITENS'!$D3744,'RESUMO - LOTES E VMA'!$A$3:$A$181,0))</f>
        <v>1% do Valor de Comparação do VMA</v>
      </c>
      <c r="AD3744" s="53" t="str">
        <f>VLOOKUP(Tabela1[[#This Row],[Índice]],[1]Planilha1!$A:$A,1,0)</f>
        <v>#ERROR!</v>
      </c>
    </row>
    <row r="3745" ht="15.75" customHeight="1">
      <c r="A3745" s="52">
        <v>262826.0</v>
      </c>
      <c r="B3745" s="53" t="s">
        <v>70</v>
      </c>
      <c r="C3745" s="53" t="s">
        <v>71</v>
      </c>
      <c r="D3745" s="22">
        <v>207578.0</v>
      </c>
      <c r="E3745" s="53" t="s">
        <v>119</v>
      </c>
      <c r="F3745" s="54">
        <v>1.0078507E7</v>
      </c>
      <c r="G3745" s="53" t="s">
        <v>2373</v>
      </c>
      <c r="H3745" s="55">
        <v>2101.0</v>
      </c>
      <c r="I3745" s="55" t="s">
        <v>2374</v>
      </c>
      <c r="J3745" s="55" t="s">
        <v>126</v>
      </c>
      <c r="K3745" s="53" t="s">
        <v>80</v>
      </c>
      <c r="L3745" s="53"/>
      <c r="M3745" s="53">
        <v>1.0</v>
      </c>
      <c r="N3745" s="53" t="s">
        <v>52</v>
      </c>
      <c r="O3745" s="25">
        <v>445.11</v>
      </c>
      <c r="P3745" s="25">
        <f>'LISTA DOS ITENS'!$O3745*'LISTA DOS ITENS'!$M3745</f>
        <v>445.11</v>
      </c>
      <c r="Q3745" s="25">
        <v>417.65</v>
      </c>
      <c r="R3745" s="25">
        <f>'LISTA DOS ITENS'!$Q3745*'LISTA DOS ITENS'!$M3745</f>
        <v>417.65</v>
      </c>
      <c r="S3745" s="56">
        <f>IF('LISTA DOS ITENS'!$P3745&gt;'LISTA DOS ITENS'!$R3745,'LISTA DOS ITENS'!$P3745,'LISTA DOS ITENS'!$R3745)</f>
        <v>445.11</v>
      </c>
      <c r="T3745" s="25">
        <v>38.92293041766344</v>
      </c>
      <c r="U3745" s="25">
        <f>'LISTA DOS ITENS'!$T3745*'LISTA DOS ITENS'!$M3745</f>
        <v>38.92293042</v>
      </c>
      <c r="V3745" s="56">
        <f t="array" ref="V3745">INDEX('RESUMO - LOTES E VMA'!$F$3:$F$181,MATCH('LISTA DOS ITENS'!$D3745,'RESUMO - LOTES E VMA'!$A$3:$A$181,0))</f>
        <v>195262.0068</v>
      </c>
      <c r="W3745" s="57">
        <f>'LISTA DOS ITENS'!$U3745/'LISTA DOS ITENS'!$V3745</f>
        <v>0.0001993369374</v>
      </c>
      <c r="X3745" s="53" t="s">
        <v>53</v>
      </c>
      <c r="Y3745" s="53" t="s">
        <v>290</v>
      </c>
      <c r="Z3745" s="58" t="str">
        <f>'LISTA DOS ITENS'!$F3745&amp;"-"&amp;'LISTA DOS ITENS'!$H3745&amp;"-"&amp;'LISTA DOS ITENS'!$J3745&amp;"-"&amp;'LISTA DOS ITENS'!$K3745&amp;"-"&amp;'LISTA DOS ITENS'!$I3745</f>
        <v>10078507-2101-0026-IMOB/NAC-IN-5210-19-012-MRP</v>
      </c>
      <c r="AA3745" s="59" t="str">
        <f t="array" ref="AA3745">INDEX('RESUMO - LOTES E VMA'!$M$3:$M$181,MATCH('LISTA DOS ITENS'!$D3745,'RESUMO - LOTES E VMA'!$A$3:$A$181,0))</f>
        <v>Para Leilão</v>
      </c>
      <c r="AB3745" s="60">
        <f t="array" ref="AB3745">INDEX('RESUMO - LOTES E VMA'!$J$3:$J$181,MATCH('LISTA DOS ITENS'!$D3745,'RESUMO - LOTES E VMA'!$A$3:$A$181,0))</f>
        <v>0.1002282232</v>
      </c>
      <c r="AC3745" s="29" t="str">
        <f t="array" ref="AC3745">INDEX('RESUMO - LOTES E VMA'!$L$3:$L$181,MATCH('LISTA DOS ITENS'!$D3745,'RESUMO - LOTES E VMA'!$A$3:$A$181,0))</f>
        <v>1% do Valor de Comparação do VMA</v>
      </c>
      <c r="AD3745" s="53" t="str">
        <f>VLOOKUP(Tabela1[[#This Row],[Índice]],[1]Planilha1!$A:$A,1,0)</f>
        <v>#ERROR!</v>
      </c>
    </row>
    <row r="3746" ht="15.75" customHeight="1">
      <c r="A3746" s="52">
        <v>262827.0</v>
      </c>
      <c r="B3746" s="53" t="s">
        <v>70</v>
      </c>
      <c r="C3746" s="53" t="s">
        <v>71</v>
      </c>
      <c r="D3746" s="22">
        <v>207578.0</v>
      </c>
      <c r="E3746" s="53" t="s">
        <v>119</v>
      </c>
      <c r="F3746" s="54">
        <v>1.0078523E7</v>
      </c>
      <c r="G3746" s="53" t="s">
        <v>2376</v>
      </c>
      <c r="H3746" s="55">
        <v>2101.0</v>
      </c>
      <c r="I3746" s="55"/>
      <c r="J3746" s="55" t="s">
        <v>126</v>
      </c>
      <c r="K3746" s="53" t="s">
        <v>73</v>
      </c>
      <c r="L3746" s="53"/>
      <c r="M3746" s="53">
        <v>2.0</v>
      </c>
      <c r="N3746" s="53" t="s">
        <v>52</v>
      </c>
      <c r="O3746" s="25">
        <v>101.825</v>
      </c>
      <c r="P3746" s="25">
        <f>'LISTA DOS ITENS'!$O3746*'LISTA DOS ITENS'!$M3746</f>
        <v>203.65</v>
      </c>
      <c r="Q3746" s="25">
        <v>195.44</v>
      </c>
      <c r="R3746" s="25">
        <f>'LISTA DOS ITENS'!$Q3746*'LISTA DOS ITENS'!$M3746</f>
        <v>390.88</v>
      </c>
      <c r="S3746" s="56">
        <f>IF('LISTA DOS ITENS'!$P3746&gt;'LISTA DOS ITENS'!$R3746,'LISTA DOS ITENS'!$P3746,'LISTA DOS ITENS'!$R3746)</f>
        <v>390.88</v>
      </c>
      <c r="T3746" s="25">
        <v>18.214048894596292</v>
      </c>
      <c r="U3746" s="25">
        <f>'LISTA DOS ITENS'!$T3746*'LISTA DOS ITENS'!$M3746</f>
        <v>36.42809779</v>
      </c>
      <c r="V3746" s="56">
        <f t="array" ref="V3746">INDEX('RESUMO - LOTES E VMA'!$F$3:$F$181,MATCH('LISTA DOS ITENS'!$D3746,'RESUMO - LOTES E VMA'!$A$3:$A$181,0))</f>
        <v>195262.0068</v>
      </c>
      <c r="W3746" s="57">
        <f>'LISTA DOS ITENS'!$U3746/'LISTA DOS ITENS'!$V3746</f>
        <v>0.0001865600912</v>
      </c>
      <c r="X3746" s="53" t="s">
        <v>53</v>
      </c>
      <c r="Y3746" s="53" t="s">
        <v>290</v>
      </c>
      <c r="Z3746" s="58" t="str">
        <f>'LISTA DOS ITENS'!$F3746&amp;"-"&amp;'LISTA DOS ITENS'!$H3746&amp;"-"&amp;'LISTA DOS ITENS'!$J3746&amp;"-"&amp;'LISTA DOS ITENS'!$K3746&amp;"-"&amp;'LISTA DOS ITENS'!$I3746</f>
        <v>10078523-2101-0026-CONS/NAC-</v>
      </c>
      <c r="AA3746" s="59" t="str">
        <f t="array" ref="AA3746">INDEX('RESUMO - LOTES E VMA'!$M$3:$M$181,MATCH('LISTA DOS ITENS'!$D3746,'RESUMO - LOTES E VMA'!$A$3:$A$181,0))</f>
        <v>Para Leilão</v>
      </c>
      <c r="AB3746" s="60">
        <f t="array" ref="AB3746">INDEX('RESUMO - LOTES E VMA'!$J$3:$J$181,MATCH('LISTA DOS ITENS'!$D3746,'RESUMO - LOTES E VMA'!$A$3:$A$181,0))</f>
        <v>0.1002282232</v>
      </c>
      <c r="AC3746" s="29" t="str">
        <f t="array" ref="AC3746">INDEX('RESUMO - LOTES E VMA'!$L$3:$L$181,MATCH('LISTA DOS ITENS'!$D3746,'RESUMO - LOTES E VMA'!$A$3:$A$181,0))</f>
        <v>1% do Valor de Comparação do VMA</v>
      </c>
      <c r="AD3746" s="53" t="str">
        <f>VLOOKUP(Tabela1[[#This Row],[Índice]],[1]Planilha1!$A:$A,1,0)</f>
        <v>#ERROR!</v>
      </c>
    </row>
    <row r="3747" ht="15.75" customHeight="1">
      <c r="A3747" s="52">
        <v>262828.0</v>
      </c>
      <c r="B3747" s="53" t="s">
        <v>70</v>
      </c>
      <c r="C3747" s="53" t="s">
        <v>71</v>
      </c>
      <c r="D3747" s="22">
        <v>207578.0</v>
      </c>
      <c r="E3747" s="53" t="s">
        <v>119</v>
      </c>
      <c r="F3747" s="54">
        <v>1.0078523E7</v>
      </c>
      <c r="G3747" s="53" t="s">
        <v>2376</v>
      </c>
      <c r="H3747" s="55">
        <v>2101.0</v>
      </c>
      <c r="I3747" s="55"/>
      <c r="J3747" s="55" t="s">
        <v>126</v>
      </c>
      <c r="K3747" s="53" t="s">
        <v>125</v>
      </c>
      <c r="L3747" s="53"/>
      <c r="M3747" s="53">
        <v>2.0</v>
      </c>
      <c r="N3747" s="53" t="s">
        <v>52</v>
      </c>
      <c r="O3747" s="25">
        <v>195.44</v>
      </c>
      <c r="P3747" s="25">
        <f>'LISTA DOS ITENS'!$O3747*'LISTA DOS ITENS'!$M3747</f>
        <v>390.88</v>
      </c>
      <c r="Q3747" s="25">
        <v>195.44</v>
      </c>
      <c r="R3747" s="25">
        <f>'LISTA DOS ITENS'!$Q3747*'LISTA DOS ITENS'!$M3747</f>
        <v>390.88</v>
      </c>
      <c r="S3747" s="56">
        <f>IF('LISTA DOS ITENS'!$P3747&gt;'LISTA DOS ITENS'!$R3747,'LISTA DOS ITENS'!$P3747,'LISTA DOS ITENS'!$R3747)</f>
        <v>390.88</v>
      </c>
      <c r="T3747" s="25">
        <v>18.214048894596292</v>
      </c>
      <c r="U3747" s="25">
        <f>'LISTA DOS ITENS'!$T3747*'LISTA DOS ITENS'!$M3747</f>
        <v>36.42809779</v>
      </c>
      <c r="V3747" s="56">
        <f t="array" ref="V3747">INDEX('RESUMO - LOTES E VMA'!$F$3:$F$181,MATCH('LISTA DOS ITENS'!$D3747,'RESUMO - LOTES E VMA'!$A$3:$A$181,0))</f>
        <v>195262.0068</v>
      </c>
      <c r="W3747" s="57">
        <f>'LISTA DOS ITENS'!$U3747/'LISTA DOS ITENS'!$V3747</f>
        <v>0.0001865600912</v>
      </c>
      <c r="X3747" s="53" t="s">
        <v>53</v>
      </c>
      <c r="Y3747" s="53" t="s">
        <v>290</v>
      </c>
      <c r="Z3747" s="58" t="str">
        <f>'LISTA DOS ITENS'!$F3747&amp;"-"&amp;'LISTA DOS ITENS'!$H3747&amp;"-"&amp;'LISTA DOS ITENS'!$J3747&amp;"-"&amp;'LISTA DOS ITENS'!$K3747&amp;"-"&amp;'LISTA DOS ITENS'!$I3747</f>
        <v>10078523-2101-0026-PAR/NAC-</v>
      </c>
      <c r="AA3747" s="59" t="str">
        <f t="array" ref="AA3747">INDEX('RESUMO - LOTES E VMA'!$M$3:$M$181,MATCH('LISTA DOS ITENS'!$D3747,'RESUMO - LOTES E VMA'!$A$3:$A$181,0))</f>
        <v>Para Leilão</v>
      </c>
      <c r="AB3747" s="60">
        <f t="array" ref="AB3747">INDEX('RESUMO - LOTES E VMA'!$J$3:$J$181,MATCH('LISTA DOS ITENS'!$D3747,'RESUMO - LOTES E VMA'!$A$3:$A$181,0))</f>
        <v>0.1002282232</v>
      </c>
      <c r="AC3747" s="29" t="str">
        <f t="array" ref="AC3747">INDEX('RESUMO - LOTES E VMA'!$L$3:$L$181,MATCH('LISTA DOS ITENS'!$D3747,'RESUMO - LOTES E VMA'!$A$3:$A$181,0))</f>
        <v>1% do Valor de Comparação do VMA</v>
      </c>
      <c r="AD3747" s="53" t="str">
        <f>VLOOKUP(Tabela1[[#This Row],[Índice]],[1]Planilha1!$A:$A,1,0)</f>
        <v>#ERROR!</v>
      </c>
    </row>
    <row r="3748" ht="15.75" customHeight="1">
      <c r="A3748" s="52">
        <v>262829.0</v>
      </c>
      <c r="B3748" s="53" t="s">
        <v>70</v>
      </c>
      <c r="C3748" s="53" t="s">
        <v>71</v>
      </c>
      <c r="D3748" s="22">
        <v>207578.0</v>
      </c>
      <c r="E3748" s="53" t="s">
        <v>119</v>
      </c>
      <c r="F3748" s="54">
        <v>1.007853E7</v>
      </c>
      <c r="G3748" s="53" t="s">
        <v>2377</v>
      </c>
      <c r="H3748" s="55">
        <v>2101.0</v>
      </c>
      <c r="I3748" s="55"/>
      <c r="J3748" s="55" t="s">
        <v>126</v>
      </c>
      <c r="K3748" s="53" t="s">
        <v>80</v>
      </c>
      <c r="L3748" s="53"/>
      <c r="M3748" s="53">
        <v>7.0</v>
      </c>
      <c r="N3748" s="53" t="s">
        <v>52</v>
      </c>
      <c r="O3748" s="25">
        <v>242.90714285714284</v>
      </c>
      <c r="P3748" s="25">
        <f>'LISTA DOS ITENS'!$O3748*'LISTA DOS ITENS'!$M3748</f>
        <v>1700.35</v>
      </c>
      <c r="Q3748" s="25">
        <v>269.87</v>
      </c>
      <c r="R3748" s="25">
        <f>'LISTA DOS ITENS'!$Q3748*'LISTA DOS ITENS'!$M3748</f>
        <v>1889.09</v>
      </c>
      <c r="S3748" s="56">
        <f>IF('LISTA DOS ITENS'!$P3748&gt;'LISTA DOS ITENS'!$R3748,'LISTA DOS ITENS'!$P3748,'LISTA DOS ITENS'!$R3748)</f>
        <v>1889.09</v>
      </c>
      <c r="T3748" s="25">
        <v>25.150559635615544</v>
      </c>
      <c r="U3748" s="25">
        <f>'LISTA DOS ITENS'!$T3748*'LISTA DOS ITENS'!$M3748</f>
        <v>176.0539174</v>
      </c>
      <c r="V3748" s="56">
        <f t="array" ref="V3748">INDEX('RESUMO - LOTES E VMA'!$F$3:$F$181,MATCH('LISTA DOS ITENS'!$D3748,'RESUMO - LOTES E VMA'!$A$3:$A$181,0))</f>
        <v>195262.0068</v>
      </c>
      <c r="W3748" s="57">
        <f>'LISTA DOS ITENS'!$U3748/'LISTA DOS ITENS'!$V3748</f>
        <v>0.0009016291513</v>
      </c>
      <c r="X3748" s="53" t="s">
        <v>53</v>
      </c>
      <c r="Y3748" s="53" t="s">
        <v>290</v>
      </c>
      <c r="Z3748" s="58" t="str">
        <f>'LISTA DOS ITENS'!$F3748&amp;"-"&amp;'LISTA DOS ITENS'!$H3748&amp;"-"&amp;'LISTA DOS ITENS'!$J3748&amp;"-"&amp;'LISTA DOS ITENS'!$K3748&amp;"-"&amp;'LISTA DOS ITENS'!$I3748</f>
        <v>10078530-2101-0026-IMOB/NAC-</v>
      </c>
      <c r="AA3748" s="59" t="str">
        <f t="array" ref="AA3748">INDEX('RESUMO - LOTES E VMA'!$M$3:$M$181,MATCH('LISTA DOS ITENS'!$D3748,'RESUMO - LOTES E VMA'!$A$3:$A$181,0))</f>
        <v>Para Leilão</v>
      </c>
      <c r="AB3748" s="60">
        <f t="array" ref="AB3748">INDEX('RESUMO - LOTES E VMA'!$J$3:$J$181,MATCH('LISTA DOS ITENS'!$D3748,'RESUMO - LOTES E VMA'!$A$3:$A$181,0))</f>
        <v>0.1002282232</v>
      </c>
      <c r="AC3748" s="29" t="str">
        <f t="array" ref="AC3748">INDEX('RESUMO - LOTES E VMA'!$L$3:$L$181,MATCH('LISTA DOS ITENS'!$D3748,'RESUMO - LOTES E VMA'!$A$3:$A$181,0))</f>
        <v>1% do Valor de Comparação do VMA</v>
      </c>
      <c r="AD3748" s="53" t="str">
        <f>VLOOKUP(Tabela1[[#This Row],[Índice]],[1]Planilha1!$A:$A,1,0)</f>
        <v>#ERROR!</v>
      </c>
    </row>
    <row r="3749" ht="15.75" customHeight="1">
      <c r="A3749" s="52">
        <v>262830.0</v>
      </c>
      <c r="B3749" s="53" t="s">
        <v>70</v>
      </c>
      <c r="C3749" s="53" t="s">
        <v>71</v>
      </c>
      <c r="D3749" s="22">
        <v>207578.0</v>
      </c>
      <c r="E3749" s="53" t="s">
        <v>119</v>
      </c>
      <c r="F3749" s="54">
        <v>1.007853E7</v>
      </c>
      <c r="G3749" s="53" t="s">
        <v>2377</v>
      </c>
      <c r="H3749" s="55">
        <v>2101.0</v>
      </c>
      <c r="I3749" s="55"/>
      <c r="J3749" s="55" t="s">
        <v>126</v>
      </c>
      <c r="K3749" s="53" t="s">
        <v>125</v>
      </c>
      <c r="L3749" s="53"/>
      <c r="M3749" s="53">
        <v>1.0</v>
      </c>
      <c r="N3749" s="53" t="s">
        <v>52</v>
      </c>
      <c r="O3749" s="25">
        <v>269.87</v>
      </c>
      <c r="P3749" s="25">
        <f>'LISTA DOS ITENS'!$O3749*'LISTA DOS ITENS'!$M3749</f>
        <v>269.87</v>
      </c>
      <c r="Q3749" s="25">
        <v>269.87</v>
      </c>
      <c r="R3749" s="25">
        <f>'LISTA DOS ITENS'!$Q3749*'LISTA DOS ITENS'!$M3749</f>
        <v>269.87</v>
      </c>
      <c r="S3749" s="56">
        <f>IF('LISTA DOS ITENS'!$P3749&gt;'LISTA DOS ITENS'!$R3749,'LISTA DOS ITENS'!$P3749,'LISTA DOS ITENS'!$R3749)</f>
        <v>269.87</v>
      </c>
      <c r="T3749" s="25">
        <v>25.150559635615544</v>
      </c>
      <c r="U3749" s="25">
        <f>'LISTA DOS ITENS'!$T3749*'LISTA DOS ITENS'!$M3749</f>
        <v>25.15055964</v>
      </c>
      <c r="V3749" s="56">
        <f t="array" ref="V3749">INDEX('RESUMO - LOTES E VMA'!$F$3:$F$181,MATCH('LISTA DOS ITENS'!$D3749,'RESUMO - LOTES E VMA'!$A$3:$A$181,0))</f>
        <v>195262.0068</v>
      </c>
      <c r="W3749" s="57">
        <f>'LISTA DOS ITENS'!$U3749/'LISTA DOS ITENS'!$V3749</f>
        <v>0.0001288041645</v>
      </c>
      <c r="X3749" s="53" t="s">
        <v>53</v>
      </c>
      <c r="Y3749" s="53" t="s">
        <v>290</v>
      </c>
      <c r="Z3749" s="58" t="str">
        <f>'LISTA DOS ITENS'!$F3749&amp;"-"&amp;'LISTA DOS ITENS'!$H3749&amp;"-"&amp;'LISTA DOS ITENS'!$J3749&amp;"-"&amp;'LISTA DOS ITENS'!$K3749&amp;"-"&amp;'LISTA DOS ITENS'!$I3749</f>
        <v>10078530-2101-0026-PAR/NAC-</v>
      </c>
      <c r="AA3749" s="59" t="str">
        <f t="array" ref="AA3749">INDEX('RESUMO - LOTES E VMA'!$M$3:$M$181,MATCH('LISTA DOS ITENS'!$D3749,'RESUMO - LOTES E VMA'!$A$3:$A$181,0))</f>
        <v>Para Leilão</v>
      </c>
      <c r="AB3749" s="60">
        <f t="array" ref="AB3749">INDEX('RESUMO - LOTES E VMA'!$J$3:$J$181,MATCH('LISTA DOS ITENS'!$D3749,'RESUMO - LOTES E VMA'!$A$3:$A$181,0))</f>
        <v>0.1002282232</v>
      </c>
      <c r="AC3749" s="29" t="str">
        <f t="array" ref="AC3749">INDEX('RESUMO - LOTES E VMA'!$L$3:$L$181,MATCH('LISTA DOS ITENS'!$D3749,'RESUMO - LOTES E VMA'!$A$3:$A$181,0))</f>
        <v>1% do Valor de Comparação do VMA</v>
      </c>
      <c r="AD3749" s="53" t="str">
        <f>VLOOKUP(Tabela1[[#This Row],[Índice]],[1]Planilha1!$A:$A,1,0)</f>
        <v>#ERROR!</v>
      </c>
    </row>
    <row r="3750" ht="15.75" customHeight="1">
      <c r="A3750" s="52">
        <v>262831.0</v>
      </c>
      <c r="B3750" s="53" t="s">
        <v>70</v>
      </c>
      <c r="C3750" s="53" t="s">
        <v>71</v>
      </c>
      <c r="D3750" s="22">
        <v>207578.0</v>
      </c>
      <c r="E3750" s="53" t="s">
        <v>119</v>
      </c>
      <c r="F3750" s="54">
        <v>1.007853E7</v>
      </c>
      <c r="G3750" s="53" t="s">
        <v>2377</v>
      </c>
      <c r="H3750" s="55">
        <v>2101.0</v>
      </c>
      <c r="I3750" s="55" t="s">
        <v>81</v>
      </c>
      <c r="J3750" s="55" t="s">
        <v>126</v>
      </c>
      <c r="K3750" s="53" t="s">
        <v>125</v>
      </c>
      <c r="L3750" s="53"/>
      <c r="M3750" s="53">
        <v>9.0</v>
      </c>
      <c r="N3750" s="53" t="s">
        <v>52</v>
      </c>
      <c r="O3750" s="25">
        <v>269.8644444444445</v>
      </c>
      <c r="P3750" s="25">
        <f>'LISTA DOS ITENS'!$O3750*'LISTA DOS ITENS'!$M3750</f>
        <v>2428.78</v>
      </c>
      <c r="Q3750" s="25">
        <v>269.87</v>
      </c>
      <c r="R3750" s="25">
        <f>'LISTA DOS ITENS'!$Q3750*'LISTA DOS ITENS'!$M3750</f>
        <v>2428.83</v>
      </c>
      <c r="S3750" s="56">
        <f>IF('LISTA DOS ITENS'!$P3750&gt;'LISTA DOS ITENS'!$R3750,'LISTA DOS ITENS'!$P3750,'LISTA DOS ITENS'!$R3750)</f>
        <v>2428.83</v>
      </c>
      <c r="T3750" s="25">
        <v>25.150559635615544</v>
      </c>
      <c r="U3750" s="25">
        <f>'LISTA DOS ITENS'!$T3750*'LISTA DOS ITENS'!$M3750</f>
        <v>226.3550367</v>
      </c>
      <c r="V3750" s="56">
        <f t="array" ref="V3750">INDEX('RESUMO - LOTES E VMA'!$F$3:$F$181,MATCH('LISTA DOS ITENS'!$D3750,'RESUMO - LOTES E VMA'!$A$3:$A$181,0))</f>
        <v>195262.0068</v>
      </c>
      <c r="W3750" s="57">
        <f>'LISTA DOS ITENS'!$U3750/'LISTA DOS ITENS'!$V3750</f>
        <v>0.00115923748</v>
      </c>
      <c r="X3750" s="53" t="s">
        <v>53</v>
      </c>
      <c r="Y3750" s="53" t="s">
        <v>290</v>
      </c>
      <c r="Z3750" s="58" t="str">
        <f>'LISTA DOS ITENS'!$F3750&amp;"-"&amp;'LISTA DOS ITENS'!$H3750&amp;"-"&amp;'LISTA DOS ITENS'!$J3750&amp;"-"&amp;'LISTA DOS ITENS'!$K3750&amp;"-"&amp;'LISTA DOS ITENS'!$I3750</f>
        <v>10078530-2101-0026-PAR/NAC-ED-1000-01.01</v>
      </c>
      <c r="AA3750" s="59" t="str">
        <f t="array" ref="AA3750">INDEX('RESUMO - LOTES E VMA'!$M$3:$M$181,MATCH('LISTA DOS ITENS'!$D3750,'RESUMO - LOTES E VMA'!$A$3:$A$181,0))</f>
        <v>Para Leilão</v>
      </c>
      <c r="AB3750" s="60">
        <f t="array" ref="AB3750">INDEX('RESUMO - LOTES E VMA'!$J$3:$J$181,MATCH('LISTA DOS ITENS'!$D3750,'RESUMO - LOTES E VMA'!$A$3:$A$181,0))</f>
        <v>0.1002282232</v>
      </c>
      <c r="AC3750" s="29" t="str">
        <f t="array" ref="AC3750">INDEX('RESUMO - LOTES E VMA'!$L$3:$L$181,MATCH('LISTA DOS ITENS'!$D3750,'RESUMO - LOTES E VMA'!$A$3:$A$181,0))</f>
        <v>1% do Valor de Comparação do VMA</v>
      </c>
      <c r="AD3750" s="53" t="str">
        <f>VLOOKUP(Tabela1[[#This Row],[Índice]],[1]Planilha1!$A:$A,1,0)</f>
        <v>#ERROR!</v>
      </c>
    </row>
    <row r="3751" ht="15.75" customHeight="1">
      <c r="A3751" s="52">
        <v>262832.0</v>
      </c>
      <c r="B3751" s="53" t="s">
        <v>70</v>
      </c>
      <c r="C3751" s="53" t="s">
        <v>71</v>
      </c>
      <c r="D3751" s="22">
        <v>207578.0</v>
      </c>
      <c r="E3751" s="53" t="s">
        <v>119</v>
      </c>
      <c r="F3751" s="54">
        <v>1.0116897E7</v>
      </c>
      <c r="G3751" s="53" t="s">
        <v>2378</v>
      </c>
      <c r="H3751" s="55">
        <v>2101.0</v>
      </c>
      <c r="I3751" s="55" t="s">
        <v>2379</v>
      </c>
      <c r="J3751" s="55" t="s">
        <v>126</v>
      </c>
      <c r="K3751" s="53" t="s">
        <v>80</v>
      </c>
      <c r="L3751" s="53"/>
      <c r="M3751" s="53">
        <v>2.0</v>
      </c>
      <c r="N3751" s="53" t="s">
        <v>52</v>
      </c>
      <c r="O3751" s="25">
        <v>532.935</v>
      </c>
      <c r="P3751" s="25">
        <f>'LISTA DOS ITENS'!$O3751*'LISTA DOS ITENS'!$M3751</f>
        <v>1065.87</v>
      </c>
      <c r="Q3751" s="25">
        <v>684.75</v>
      </c>
      <c r="R3751" s="25">
        <f>'LISTA DOS ITENS'!$Q3751*'LISTA DOS ITENS'!$M3751</f>
        <v>1369.5</v>
      </c>
      <c r="S3751" s="56">
        <f>IF('LISTA DOS ITENS'!$P3751&gt;'LISTA DOS ITENS'!$R3751,'LISTA DOS ITENS'!$P3751,'LISTA DOS ITENS'!$R3751)</f>
        <v>1369.5</v>
      </c>
      <c r="T3751" s="25">
        <v>63.81533964682159</v>
      </c>
      <c r="U3751" s="25">
        <f>'LISTA DOS ITENS'!$T3751*'LISTA DOS ITENS'!$M3751</f>
        <v>127.6306793</v>
      </c>
      <c r="V3751" s="56">
        <f t="array" ref="V3751">INDEX('RESUMO - LOTES E VMA'!$F$3:$F$181,MATCH('LISTA DOS ITENS'!$D3751,'RESUMO - LOTES E VMA'!$A$3:$A$181,0))</f>
        <v>195262.0068</v>
      </c>
      <c r="W3751" s="57">
        <f>'LISTA DOS ITENS'!$U3751/'LISTA DOS ITENS'!$V3751</f>
        <v>0.00065363806</v>
      </c>
      <c r="X3751" s="53" t="s">
        <v>53</v>
      </c>
      <c r="Y3751" s="53" t="s">
        <v>290</v>
      </c>
      <c r="Z3751" s="58" t="str">
        <f>'LISTA DOS ITENS'!$F3751&amp;"-"&amp;'LISTA DOS ITENS'!$H3751&amp;"-"&amp;'LISTA DOS ITENS'!$J3751&amp;"-"&amp;'LISTA DOS ITENS'!$K3751&amp;"-"&amp;'LISTA DOS ITENS'!$I3751</f>
        <v>10116897-2101-0026-IMOB/NAC-PP-5210-19-003-MRP</v>
      </c>
      <c r="AA3751" s="59" t="str">
        <f t="array" ref="AA3751">INDEX('RESUMO - LOTES E VMA'!$M$3:$M$181,MATCH('LISTA DOS ITENS'!$D3751,'RESUMO - LOTES E VMA'!$A$3:$A$181,0))</f>
        <v>Para Leilão</v>
      </c>
      <c r="AB3751" s="60">
        <f t="array" ref="AB3751">INDEX('RESUMO - LOTES E VMA'!$J$3:$J$181,MATCH('LISTA DOS ITENS'!$D3751,'RESUMO - LOTES E VMA'!$A$3:$A$181,0))</f>
        <v>0.1002282232</v>
      </c>
      <c r="AC3751" s="29" t="str">
        <f t="array" ref="AC3751">INDEX('RESUMO - LOTES E VMA'!$L$3:$L$181,MATCH('LISTA DOS ITENS'!$D3751,'RESUMO - LOTES E VMA'!$A$3:$A$181,0))</f>
        <v>1% do Valor de Comparação do VMA</v>
      </c>
      <c r="AD3751" s="53" t="str">
        <f>VLOOKUP(Tabela1[[#This Row],[Índice]],[1]Planilha1!$A:$A,1,0)</f>
        <v>#ERROR!</v>
      </c>
    </row>
    <row r="3752" ht="15.75" customHeight="1">
      <c r="A3752" s="52">
        <v>262833.0</v>
      </c>
      <c r="B3752" s="53" t="s">
        <v>70</v>
      </c>
      <c r="C3752" s="53" t="s">
        <v>71</v>
      </c>
      <c r="D3752" s="22">
        <v>207578.0</v>
      </c>
      <c r="E3752" s="53" t="s">
        <v>119</v>
      </c>
      <c r="F3752" s="54">
        <v>1.0208527E7</v>
      </c>
      <c r="G3752" s="53" t="s">
        <v>2380</v>
      </c>
      <c r="H3752" s="55">
        <v>2101.0</v>
      </c>
      <c r="I3752" s="55" t="s">
        <v>588</v>
      </c>
      <c r="J3752" s="55" t="s">
        <v>126</v>
      </c>
      <c r="K3752" s="53" t="s">
        <v>73</v>
      </c>
      <c r="L3752" s="53"/>
      <c r="M3752" s="53">
        <v>2.0</v>
      </c>
      <c r="N3752" s="53" t="s">
        <v>52</v>
      </c>
      <c r="O3752" s="25">
        <v>1608.8775</v>
      </c>
      <c r="P3752" s="25">
        <f>'LISTA DOS ITENS'!$O3752*'LISTA DOS ITENS'!$M3752</f>
        <v>3217.755</v>
      </c>
      <c r="Q3752" s="25">
        <v>1450.0</v>
      </c>
      <c r="R3752" s="25">
        <f>'LISTA DOS ITENS'!$Q3752*'LISTA DOS ITENS'!$M3752</f>
        <v>2900</v>
      </c>
      <c r="S3752" s="56">
        <f>IF('LISTA DOS ITENS'!$P3752&gt;'LISTA DOS ITENS'!$R3752,'LISTA DOS ITENS'!$P3752,'LISTA DOS ITENS'!$R3752)</f>
        <v>3217.755</v>
      </c>
      <c r="T3752" s="25">
        <v>24.650000000000002</v>
      </c>
      <c r="U3752" s="25">
        <f>'LISTA DOS ITENS'!$T3752*'LISTA DOS ITENS'!$M3752</f>
        <v>49.3</v>
      </c>
      <c r="V3752" s="56">
        <f t="array" ref="V3752">INDEX('RESUMO - LOTES E VMA'!$F$3:$F$181,MATCH('LISTA DOS ITENS'!$D3752,'RESUMO - LOTES E VMA'!$A$3:$A$181,0))</f>
        <v>195262.0068</v>
      </c>
      <c r="W3752" s="57">
        <f>'LISTA DOS ITENS'!$U3752/'LISTA DOS ITENS'!$V3752</f>
        <v>0.0002524812728</v>
      </c>
      <c r="X3752" s="53" t="s">
        <v>53</v>
      </c>
      <c r="Y3752" s="53" t="s">
        <v>290</v>
      </c>
      <c r="Z3752" s="58" t="str">
        <f>'LISTA DOS ITENS'!$F3752&amp;"-"&amp;'LISTA DOS ITENS'!$H3752&amp;"-"&amp;'LISTA DOS ITENS'!$J3752&amp;"-"&amp;'LISTA DOS ITENS'!$K3752&amp;"-"&amp;'LISTA DOS ITENS'!$I3752</f>
        <v>10208527-2101-0026-CONS/NAC-OP-3514-18-901-MRP</v>
      </c>
      <c r="AA3752" s="59" t="str">
        <f t="array" ref="AA3752">INDEX('RESUMO - LOTES E VMA'!$M$3:$M$181,MATCH('LISTA DOS ITENS'!$D3752,'RESUMO - LOTES E VMA'!$A$3:$A$181,0))</f>
        <v>Para Leilão</v>
      </c>
      <c r="AB3752" s="60">
        <f t="array" ref="AB3752">INDEX('RESUMO - LOTES E VMA'!$J$3:$J$181,MATCH('LISTA DOS ITENS'!$D3752,'RESUMO - LOTES E VMA'!$A$3:$A$181,0))</f>
        <v>0.1002282232</v>
      </c>
      <c r="AC3752" s="29" t="str">
        <f t="array" ref="AC3752">INDEX('RESUMO - LOTES E VMA'!$L$3:$L$181,MATCH('LISTA DOS ITENS'!$D3752,'RESUMO - LOTES E VMA'!$A$3:$A$181,0))</f>
        <v>1% do Valor de Comparação do VMA</v>
      </c>
      <c r="AD3752" s="53" t="str">
        <f>VLOOKUP(Tabela1[[#This Row],[Índice]],[1]Planilha1!$A:$A,1,0)</f>
        <v>#ERROR!</v>
      </c>
    </row>
    <row r="3753" ht="15.75" customHeight="1">
      <c r="A3753" s="52">
        <v>262834.0</v>
      </c>
      <c r="B3753" s="53" t="s">
        <v>70</v>
      </c>
      <c r="C3753" s="53" t="s">
        <v>71</v>
      </c>
      <c r="D3753" s="22">
        <v>207578.0</v>
      </c>
      <c r="E3753" s="53" t="s">
        <v>119</v>
      </c>
      <c r="F3753" s="54">
        <v>1.0210414E7</v>
      </c>
      <c r="G3753" s="53" t="s">
        <v>2381</v>
      </c>
      <c r="H3753" s="55">
        <v>2101.0</v>
      </c>
      <c r="I3753" s="55"/>
      <c r="J3753" s="55" t="s">
        <v>126</v>
      </c>
      <c r="K3753" s="53" t="s">
        <v>57</v>
      </c>
      <c r="L3753" s="53"/>
      <c r="M3753" s="53">
        <v>1.0</v>
      </c>
      <c r="N3753" s="53" t="s">
        <v>52</v>
      </c>
      <c r="O3753" s="25">
        <v>1.0</v>
      </c>
      <c r="P3753" s="25">
        <f>'LISTA DOS ITENS'!$O3753*'LISTA DOS ITENS'!$M3753</f>
        <v>1</v>
      </c>
      <c r="Q3753" s="25">
        <v>773.71</v>
      </c>
      <c r="R3753" s="25">
        <f>'LISTA DOS ITENS'!$Q3753*'LISTA DOS ITENS'!$M3753</f>
        <v>773.71</v>
      </c>
      <c r="S3753" s="56">
        <f>IF('LISTA DOS ITENS'!$P3753&gt;'LISTA DOS ITENS'!$R3753,'LISTA DOS ITENS'!$P3753,'LISTA DOS ITENS'!$R3753)</f>
        <v>773.71</v>
      </c>
      <c r="T3753" s="25">
        <v>72.10597508308483</v>
      </c>
      <c r="U3753" s="25">
        <f>'LISTA DOS ITENS'!$T3753*'LISTA DOS ITENS'!$M3753</f>
        <v>72.10597508</v>
      </c>
      <c r="V3753" s="56">
        <f t="array" ref="V3753">INDEX('RESUMO - LOTES E VMA'!$F$3:$F$181,MATCH('LISTA DOS ITENS'!$D3753,'RESUMO - LOTES E VMA'!$A$3:$A$181,0))</f>
        <v>195262.0068</v>
      </c>
      <c r="W3753" s="57">
        <f>'LISTA DOS ITENS'!$U3753/'LISTA DOS ITENS'!$V3753</f>
        <v>0.0003692780602</v>
      </c>
      <c r="X3753" s="53" t="s">
        <v>53</v>
      </c>
      <c r="Y3753" s="53" t="s">
        <v>290</v>
      </c>
      <c r="Z3753" s="58" t="str">
        <f>'LISTA DOS ITENS'!$F3753&amp;"-"&amp;'LISTA DOS ITENS'!$H3753&amp;"-"&amp;'LISTA DOS ITENS'!$J3753&amp;"-"&amp;'LISTA DOS ITENS'!$K3753&amp;"-"&amp;'LISTA DOS ITENS'!$I3753</f>
        <v>10210414-2101-0026-USADO-</v>
      </c>
      <c r="AA3753" s="59" t="str">
        <f t="array" ref="AA3753">INDEX('RESUMO - LOTES E VMA'!$M$3:$M$181,MATCH('LISTA DOS ITENS'!$D3753,'RESUMO - LOTES E VMA'!$A$3:$A$181,0))</f>
        <v>Para Leilão</v>
      </c>
      <c r="AB3753" s="60">
        <f t="array" ref="AB3753">INDEX('RESUMO - LOTES E VMA'!$J$3:$J$181,MATCH('LISTA DOS ITENS'!$D3753,'RESUMO - LOTES E VMA'!$A$3:$A$181,0))</f>
        <v>0.1002282232</v>
      </c>
      <c r="AC3753" s="29" t="str">
        <f t="array" ref="AC3753">INDEX('RESUMO - LOTES E VMA'!$L$3:$L$181,MATCH('LISTA DOS ITENS'!$D3753,'RESUMO - LOTES E VMA'!$A$3:$A$181,0))</f>
        <v>1% do Valor de Comparação do VMA</v>
      </c>
      <c r="AD3753" s="53" t="str">
        <f>VLOOKUP(Tabela1[[#This Row],[Índice]],[1]Planilha1!$A:$A,1,0)</f>
        <v>#ERROR!</v>
      </c>
    </row>
    <row r="3754" ht="15.75" customHeight="1">
      <c r="A3754" s="52">
        <v>262835.0</v>
      </c>
      <c r="B3754" s="53" t="s">
        <v>70</v>
      </c>
      <c r="C3754" s="53" t="s">
        <v>71</v>
      </c>
      <c r="D3754" s="22">
        <v>207578.0</v>
      </c>
      <c r="E3754" s="53" t="s">
        <v>119</v>
      </c>
      <c r="F3754" s="54">
        <v>1.0210414E7</v>
      </c>
      <c r="G3754" s="53" t="s">
        <v>2381</v>
      </c>
      <c r="H3754" s="55">
        <v>2101.0</v>
      </c>
      <c r="I3754" s="55" t="s">
        <v>81</v>
      </c>
      <c r="J3754" s="55" t="s">
        <v>126</v>
      </c>
      <c r="K3754" s="53" t="s">
        <v>57</v>
      </c>
      <c r="L3754" s="53"/>
      <c r="M3754" s="53">
        <v>1.0</v>
      </c>
      <c r="N3754" s="53" t="s">
        <v>52</v>
      </c>
      <c r="O3754" s="25">
        <v>1.0</v>
      </c>
      <c r="P3754" s="25">
        <f>'LISTA DOS ITENS'!$O3754*'LISTA DOS ITENS'!$M3754</f>
        <v>1</v>
      </c>
      <c r="Q3754" s="25">
        <v>773.71</v>
      </c>
      <c r="R3754" s="25">
        <f>'LISTA DOS ITENS'!$Q3754*'LISTA DOS ITENS'!$M3754</f>
        <v>773.71</v>
      </c>
      <c r="S3754" s="56">
        <f>IF('LISTA DOS ITENS'!$P3754&gt;'LISTA DOS ITENS'!$R3754,'LISTA DOS ITENS'!$P3754,'LISTA DOS ITENS'!$R3754)</f>
        <v>773.71</v>
      </c>
      <c r="T3754" s="25">
        <v>72.10597508308483</v>
      </c>
      <c r="U3754" s="25">
        <f>'LISTA DOS ITENS'!$T3754*'LISTA DOS ITENS'!$M3754</f>
        <v>72.10597508</v>
      </c>
      <c r="V3754" s="56">
        <f t="array" ref="V3754">INDEX('RESUMO - LOTES E VMA'!$F$3:$F$181,MATCH('LISTA DOS ITENS'!$D3754,'RESUMO - LOTES E VMA'!$A$3:$A$181,0))</f>
        <v>195262.0068</v>
      </c>
      <c r="W3754" s="57">
        <f>'LISTA DOS ITENS'!$U3754/'LISTA DOS ITENS'!$V3754</f>
        <v>0.0003692780602</v>
      </c>
      <c r="X3754" s="53" t="s">
        <v>53</v>
      </c>
      <c r="Y3754" s="53" t="s">
        <v>290</v>
      </c>
      <c r="Z3754" s="58" t="str">
        <f>'LISTA DOS ITENS'!$F3754&amp;"-"&amp;'LISTA DOS ITENS'!$H3754&amp;"-"&amp;'LISTA DOS ITENS'!$J3754&amp;"-"&amp;'LISTA DOS ITENS'!$K3754&amp;"-"&amp;'LISTA DOS ITENS'!$I3754</f>
        <v>10210414-2101-0026-USADO-ED-1000-01.01</v>
      </c>
      <c r="AA3754" s="59" t="str">
        <f t="array" ref="AA3754">INDEX('RESUMO - LOTES E VMA'!$M$3:$M$181,MATCH('LISTA DOS ITENS'!$D3754,'RESUMO - LOTES E VMA'!$A$3:$A$181,0))</f>
        <v>Para Leilão</v>
      </c>
      <c r="AB3754" s="60">
        <f t="array" ref="AB3754">INDEX('RESUMO - LOTES E VMA'!$J$3:$J$181,MATCH('LISTA DOS ITENS'!$D3754,'RESUMO - LOTES E VMA'!$A$3:$A$181,0))</f>
        <v>0.1002282232</v>
      </c>
      <c r="AC3754" s="29" t="str">
        <f t="array" ref="AC3754">INDEX('RESUMO - LOTES E VMA'!$L$3:$L$181,MATCH('LISTA DOS ITENS'!$D3754,'RESUMO - LOTES E VMA'!$A$3:$A$181,0))</f>
        <v>1% do Valor de Comparação do VMA</v>
      </c>
      <c r="AD3754" s="53" t="str">
        <f>VLOOKUP(Tabela1[[#This Row],[Índice]],[1]Planilha1!$A:$A,1,0)</f>
        <v>#ERROR!</v>
      </c>
    </row>
    <row r="3755" ht="15.75" customHeight="1">
      <c r="A3755" s="52">
        <v>262836.0</v>
      </c>
      <c r="B3755" s="53" t="s">
        <v>70</v>
      </c>
      <c r="C3755" s="53" t="s">
        <v>71</v>
      </c>
      <c r="D3755" s="22">
        <v>207578.0</v>
      </c>
      <c r="E3755" s="53" t="s">
        <v>119</v>
      </c>
      <c r="F3755" s="54">
        <v>1.0217304E7</v>
      </c>
      <c r="G3755" s="53" t="s">
        <v>2382</v>
      </c>
      <c r="H3755" s="55">
        <v>2101.0</v>
      </c>
      <c r="I3755" s="55"/>
      <c r="J3755" s="55" t="s">
        <v>126</v>
      </c>
      <c r="K3755" s="53" t="s">
        <v>293</v>
      </c>
      <c r="L3755" s="53"/>
      <c r="M3755" s="53">
        <v>1.0</v>
      </c>
      <c r="N3755" s="53" t="s">
        <v>52</v>
      </c>
      <c r="O3755" s="25">
        <v>1.0</v>
      </c>
      <c r="P3755" s="25">
        <f>'LISTA DOS ITENS'!$O3755*'LISTA DOS ITENS'!$M3755</f>
        <v>1</v>
      </c>
      <c r="Q3755" s="25">
        <v>358.67</v>
      </c>
      <c r="R3755" s="25">
        <f>'LISTA DOS ITENS'!$Q3755*'LISTA DOS ITENS'!$M3755</f>
        <v>358.67</v>
      </c>
      <c r="S3755" s="56">
        <f>IF('LISTA DOS ITENS'!$P3755&gt;'LISTA DOS ITENS'!$R3755,'LISTA DOS ITENS'!$P3755,'LISTA DOS ITENS'!$R3755)</f>
        <v>358.67</v>
      </c>
      <c r="T3755" s="25">
        <v>45.958873030723844</v>
      </c>
      <c r="U3755" s="25">
        <f>'LISTA DOS ITENS'!$T3755*'LISTA DOS ITENS'!$M3755</f>
        <v>45.95887303</v>
      </c>
      <c r="V3755" s="56">
        <f t="array" ref="V3755">INDEX('RESUMO - LOTES E VMA'!$F$3:$F$181,MATCH('LISTA DOS ITENS'!$D3755,'RESUMO - LOTES E VMA'!$A$3:$A$181,0))</f>
        <v>195262.0068</v>
      </c>
      <c r="W3755" s="57">
        <f>'LISTA DOS ITENS'!$U3755/'LISTA DOS ITENS'!$V3755</f>
        <v>0.0002353702791</v>
      </c>
      <c r="X3755" s="53" t="s">
        <v>53</v>
      </c>
      <c r="Y3755" s="53" t="s">
        <v>290</v>
      </c>
      <c r="Z3755" s="58" t="str">
        <f>'LISTA DOS ITENS'!$F3755&amp;"-"&amp;'LISTA DOS ITENS'!$H3755&amp;"-"&amp;'LISTA DOS ITENS'!$J3755&amp;"-"&amp;'LISTA DOS ITENS'!$K3755&amp;"-"&amp;'LISTA DOS ITENS'!$I3755</f>
        <v>10217304-2101-0026-SOBRE_EMP-</v>
      </c>
      <c r="AA3755" s="59" t="str">
        <f t="array" ref="AA3755">INDEX('RESUMO - LOTES E VMA'!$M$3:$M$181,MATCH('LISTA DOS ITENS'!$D3755,'RESUMO - LOTES E VMA'!$A$3:$A$181,0))</f>
        <v>Para Leilão</v>
      </c>
      <c r="AB3755" s="60">
        <f t="array" ref="AB3755">INDEX('RESUMO - LOTES E VMA'!$J$3:$J$181,MATCH('LISTA DOS ITENS'!$D3755,'RESUMO - LOTES E VMA'!$A$3:$A$181,0))</f>
        <v>0.1002282232</v>
      </c>
      <c r="AC3755" s="29" t="str">
        <f t="array" ref="AC3755">INDEX('RESUMO - LOTES E VMA'!$L$3:$L$181,MATCH('LISTA DOS ITENS'!$D3755,'RESUMO - LOTES E VMA'!$A$3:$A$181,0))</f>
        <v>1% do Valor de Comparação do VMA</v>
      </c>
      <c r="AD3755" s="53" t="str">
        <f>VLOOKUP(Tabela1[[#This Row],[Índice]],[1]Planilha1!$A:$A,1,0)</f>
        <v>#ERROR!</v>
      </c>
    </row>
    <row r="3756" ht="15.75" customHeight="1">
      <c r="A3756" s="52">
        <v>262837.0</v>
      </c>
      <c r="B3756" s="53" t="s">
        <v>70</v>
      </c>
      <c r="C3756" s="53" t="s">
        <v>71</v>
      </c>
      <c r="D3756" s="22">
        <v>207578.0</v>
      </c>
      <c r="E3756" s="53" t="s">
        <v>119</v>
      </c>
      <c r="F3756" s="54">
        <v>1.0221025E7</v>
      </c>
      <c r="G3756" s="53" t="s">
        <v>2383</v>
      </c>
      <c r="H3756" s="55">
        <v>2101.0</v>
      </c>
      <c r="I3756" s="55" t="s">
        <v>618</v>
      </c>
      <c r="J3756" s="55" t="s">
        <v>126</v>
      </c>
      <c r="K3756" s="53" t="s">
        <v>293</v>
      </c>
      <c r="L3756" s="53"/>
      <c r="M3756" s="53">
        <v>2.0</v>
      </c>
      <c r="N3756" s="53" t="s">
        <v>52</v>
      </c>
      <c r="O3756" s="25">
        <v>1.0</v>
      </c>
      <c r="P3756" s="25">
        <f>'LISTA DOS ITENS'!$O3756*'LISTA DOS ITENS'!$M3756</f>
        <v>2</v>
      </c>
      <c r="Q3756" s="25">
        <v>48.29</v>
      </c>
      <c r="R3756" s="25">
        <f>'LISTA DOS ITENS'!$Q3756*'LISTA DOS ITENS'!$M3756</f>
        <v>96.58</v>
      </c>
      <c r="S3756" s="56">
        <f>IF('LISTA DOS ITENS'!$P3756&gt;'LISTA DOS ITENS'!$R3756,'LISTA DOS ITENS'!$P3756,'LISTA DOS ITENS'!$R3756)</f>
        <v>96.58</v>
      </c>
      <c r="T3756" s="25">
        <v>4.500391020876254</v>
      </c>
      <c r="U3756" s="25">
        <f>'LISTA DOS ITENS'!$T3756*'LISTA DOS ITENS'!$M3756</f>
        <v>9.000782042</v>
      </c>
      <c r="V3756" s="56">
        <f t="array" ref="V3756">INDEX('RESUMO - LOTES E VMA'!$F$3:$F$181,MATCH('LISTA DOS ITENS'!$D3756,'RESUMO - LOTES E VMA'!$A$3:$A$181,0))</f>
        <v>195262.0068</v>
      </c>
      <c r="W3756" s="57">
        <f>'LISTA DOS ITENS'!$U3756/'LISTA DOS ITENS'!$V3756</f>
        <v>0.00004609592102</v>
      </c>
      <c r="X3756" s="53" t="s">
        <v>53</v>
      </c>
      <c r="Y3756" s="53" t="s">
        <v>290</v>
      </c>
      <c r="Z3756" s="58" t="str">
        <f>'LISTA DOS ITENS'!$F3756&amp;"-"&amp;'LISTA DOS ITENS'!$H3756&amp;"-"&amp;'LISTA DOS ITENS'!$J3756&amp;"-"&amp;'LISTA DOS ITENS'!$K3756&amp;"-"&amp;'LISTA DOS ITENS'!$I3756</f>
        <v>10221025-2101-0026-SOBRE_EMP-PV-3534-18-947-MRP</v>
      </c>
      <c r="AA3756" s="59" t="str">
        <f t="array" ref="AA3756">INDEX('RESUMO - LOTES E VMA'!$M$3:$M$181,MATCH('LISTA DOS ITENS'!$D3756,'RESUMO - LOTES E VMA'!$A$3:$A$181,0))</f>
        <v>Para Leilão</v>
      </c>
      <c r="AB3756" s="60">
        <f t="array" ref="AB3756">INDEX('RESUMO - LOTES E VMA'!$J$3:$J$181,MATCH('LISTA DOS ITENS'!$D3756,'RESUMO - LOTES E VMA'!$A$3:$A$181,0))</f>
        <v>0.1002282232</v>
      </c>
      <c r="AC3756" s="29" t="str">
        <f t="array" ref="AC3756">INDEX('RESUMO - LOTES E VMA'!$L$3:$L$181,MATCH('LISTA DOS ITENS'!$D3756,'RESUMO - LOTES E VMA'!$A$3:$A$181,0))</f>
        <v>1% do Valor de Comparação do VMA</v>
      </c>
      <c r="AD3756" s="53" t="str">
        <f>VLOOKUP(Tabela1[[#This Row],[Índice]],[1]Planilha1!$A:$A,1,0)</f>
        <v>#ERROR!</v>
      </c>
    </row>
    <row r="3757" ht="15.75" customHeight="1">
      <c r="A3757" s="52">
        <v>262838.0</v>
      </c>
      <c r="B3757" s="53" t="s">
        <v>70</v>
      </c>
      <c r="C3757" s="53" t="s">
        <v>71</v>
      </c>
      <c r="D3757" s="22">
        <v>207578.0</v>
      </c>
      <c r="E3757" s="53" t="s">
        <v>119</v>
      </c>
      <c r="F3757" s="54">
        <v>1.022764E7</v>
      </c>
      <c r="G3757" s="53" t="s">
        <v>2384</v>
      </c>
      <c r="H3757" s="55">
        <v>2101.0</v>
      </c>
      <c r="I3757" s="55"/>
      <c r="J3757" s="55" t="s">
        <v>126</v>
      </c>
      <c r="K3757" s="53" t="s">
        <v>73</v>
      </c>
      <c r="L3757" s="53"/>
      <c r="M3757" s="53">
        <v>1.0</v>
      </c>
      <c r="N3757" s="53" t="s">
        <v>52</v>
      </c>
      <c r="O3757" s="25">
        <v>3883.93</v>
      </c>
      <c r="P3757" s="25">
        <f>'LISTA DOS ITENS'!$O3757*'LISTA DOS ITENS'!$M3757</f>
        <v>3883.93</v>
      </c>
      <c r="Q3757" s="25">
        <v>3883.93</v>
      </c>
      <c r="R3757" s="25">
        <f>'LISTA DOS ITENS'!$Q3757*'LISTA DOS ITENS'!$M3757</f>
        <v>3883.93</v>
      </c>
      <c r="S3757" s="56">
        <f>IF('LISTA DOS ITENS'!$P3757&gt;'LISTA DOS ITENS'!$R3757,'LISTA DOS ITENS'!$P3757,'LISTA DOS ITENS'!$R3757)</f>
        <v>3883.93</v>
      </c>
      <c r="T3757" s="25">
        <v>361.96321593936443</v>
      </c>
      <c r="U3757" s="25">
        <f>'LISTA DOS ITENS'!$T3757*'LISTA DOS ITENS'!$M3757</f>
        <v>361.9632159</v>
      </c>
      <c r="V3757" s="56">
        <f t="array" ref="V3757">INDEX('RESUMO - LOTES E VMA'!$F$3:$F$181,MATCH('LISTA DOS ITENS'!$D3757,'RESUMO - LOTES E VMA'!$A$3:$A$181,0))</f>
        <v>195262.0068</v>
      </c>
      <c r="W3757" s="57">
        <f>'LISTA DOS ITENS'!$U3757/'LISTA DOS ITENS'!$V3757</f>
        <v>0.001853730902</v>
      </c>
      <c r="X3757" s="53" t="s">
        <v>53</v>
      </c>
      <c r="Y3757" s="53" t="s">
        <v>290</v>
      </c>
      <c r="Z3757" s="58" t="str">
        <f>'LISTA DOS ITENS'!$F3757&amp;"-"&amp;'LISTA DOS ITENS'!$H3757&amp;"-"&amp;'LISTA DOS ITENS'!$J3757&amp;"-"&amp;'LISTA DOS ITENS'!$K3757&amp;"-"&amp;'LISTA DOS ITENS'!$I3757</f>
        <v>10227640-2101-0026-CONS/NAC-</v>
      </c>
      <c r="AA3757" s="59" t="str">
        <f t="array" ref="AA3757">INDEX('RESUMO - LOTES E VMA'!$M$3:$M$181,MATCH('LISTA DOS ITENS'!$D3757,'RESUMO - LOTES E VMA'!$A$3:$A$181,0))</f>
        <v>Para Leilão</v>
      </c>
      <c r="AB3757" s="60">
        <f t="array" ref="AB3757">INDEX('RESUMO - LOTES E VMA'!$J$3:$J$181,MATCH('LISTA DOS ITENS'!$D3757,'RESUMO - LOTES E VMA'!$A$3:$A$181,0))</f>
        <v>0.1002282232</v>
      </c>
      <c r="AC3757" s="29" t="str">
        <f t="array" ref="AC3757">INDEX('RESUMO - LOTES E VMA'!$L$3:$L$181,MATCH('LISTA DOS ITENS'!$D3757,'RESUMO - LOTES E VMA'!$A$3:$A$181,0))</f>
        <v>1% do Valor de Comparação do VMA</v>
      </c>
      <c r="AD3757" s="53" t="str">
        <f>VLOOKUP(Tabela1[[#This Row],[Índice]],[1]Planilha1!$A:$A,1,0)</f>
        <v>#ERROR!</v>
      </c>
    </row>
    <row r="3758" ht="15.75" customHeight="1">
      <c r="A3758" s="52">
        <v>262839.0</v>
      </c>
      <c r="B3758" s="53" t="s">
        <v>70</v>
      </c>
      <c r="C3758" s="53" t="s">
        <v>71</v>
      </c>
      <c r="D3758" s="22">
        <v>207578.0</v>
      </c>
      <c r="E3758" s="53" t="s">
        <v>119</v>
      </c>
      <c r="F3758" s="54">
        <v>1.022764E7</v>
      </c>
      <c r="G3758" s="53" t="s">
        <v>2384</v>
      </c>
      <c r="H3758" s="55">
        <v>2101.0</v>
      </c>
      <c r="I3758" s="55" t="s">
        <v>81</v>
      </c>
      <c r="J3758" s="55" t="s">
        <v>126</v>
      </c>
      <c r="K3758" s="53" t="s">
        <v>73</v>
      </c>
      <c r="L3758" s="53"/>
      <c r="M3758" s="53">
        <v>1.0</v>
      </c>
      <c r="N3758" s="53" t="s">
        <v>52</v>
      </c>
      <c r="O3758" s="25">
        <v>3883.93</v>
      </c>
      <c r="P3758" s="25">
        <f>'LISTA DOS ITENS'!$O3758*'LISTA DOS ITENS'!$M3758</f>
        <v>3883.93</v>
      </c>
      <c r="Q3758" s="25">
        <v>3883.93</v>
      </c>
      <c r="R3758" s="25">
        <f>'LISTA DOS ITENS'!$Q3758*'LISTA DOS ITENS'!$M3758</f>
        <v>3883.93</v>
      </c>
      <c r="S3758" s="56">
        <f>IF('LISTA DOS ITENS'!$P3758&gt;'LISTA DOS ITENS'!$R3758,'LISTA DOS ITENS'!$P3758,'LISTA DOS ITENS'!$R3758)</f>
        <v>3883.93</v>
      </c>
      <c r="T3758" s="25">
        <v>361.96321593936443</v>
      </c>
      <c r="U3758" s="25">
        <f>'LISTA DOS ITENS'!$T3758*'LISTA DOS ITENS'!$M3758</f>
        <v>361.9632159</v>
      </c>
      <c r="V3758" s="56">
        <f t="array" ref="V3758">INDEX('RESUMO - LOTES E VMA'!$F$3:$F$181,MATCH('LISTA DOS ITENS'!$D3758,'RESUMO - LOTES E VMA'!$A$3:$A$181,0))</f>
        <v>195262.0068</v>
      </c>
      <c r="W3758" s="57">
        <f>'LISTA DOS ITENS'!$U3758/'LISTA DOS ITENS'!$V3758</f>
        <v>0.001853730902</v>
      </c>
      <c r="X3758" s="53" t="s">
        <v>53</v>
      </c>
      <c r="Y3758" s="53" t="s">
        <v>290</v>
      </c>
      <c r="Z3758" s="58" t="str">
        <f>'LISTA DOS ITENS'!$F3758&amp;"-"&amp;'LISTA DOS ITENS'!$H3758&amp;"-"&amp;'LISTA DOS ITENS'!$J3758&amp;"-"&amp;'LISTA DOS ITENS'!$K3758&amp;"-"&amp;'LISTA DOS ITENS'!$I3758</f>
        <v>10227640-2101-0026-CONS/NAC-ED-1000-01.01</v>
      </c>
      <c r="AA3758" s="59" t="str">
        <f t="array" ref="AA3758">INDEX('RESUMO - LOTES E VMA'!$M$3:$M$181,MATCH('LISTA DOS ITENS'!$D3758,'RESUMO - LOTES E VMA'!$A$3:$A$181,0))</f>
        <v>Para Leilão</v>
      </c>
      <c r="AB3758" s="60">
        <f t="array" ref="AB3758">INDEX('RESUMO - LOTES E VMA'!$J$3:$J$181,MATCH('LISTA DOS ITENS'!$D3758,'RESUMO - LOTES E VMA'!$A$3:$A$181,0))</f>
        <v>0.1002282232</v>
      </c>
      <c r="AC3758" s="29" t="str">
        <f t="array" ref="AC3758">INDEX('RESUMO - LOTES E VMA'!$L$3:$L$181,MATCH('LISTA DOS ITENS'!$D3758,'RESUMO - LOTES E VMA'!$A$3:$A$181,0))</f>
        <v>1% do Valor de Comparação do VMA</v>
      </c>
      <c r="AD3758" s="53" t="str">
        <f>VLOOKUP(Tabela1[[#This Row],[Índice]],[1]Planilha1!$A:$A,1,0)</f>
        <v>#ERROR!</v>
      </c>
    </row>
    <row r="3759" ht="15.75" customHeight="1">
      <c r="A3759" s="52">
        <v>262840.0</v>
      </c>
      <c r="B3759" s="53" t="s">
        <v>70</v>
      </c>
      <c r="C3759" s="53" t="s">
        <v>71</v>
      </c>
      <c r="D3759" s="22">
        <v>207578.0</v>
      </c>
      <c r="E3759" s="53" t="s">
        <v>119</v>
      </c>
      <c r="F3759" s="54">
        <v>1.022764E7</v>
      </c>
      <c r="G3759" s="53" t="s">
        <v>2384</v>
      </c>
      <c r="H3759" s="55">
        <v>2101.0</v>
      </c>
      <c r="I3759" s="55" t="s">
        <v>81</v>
      </c>
      <c r="J3759" s="55" t="s">
        <v>126</v>
      </c>
      <c r="K3759" s="53" t="s">
        <v>80</v>
      </c>
      <c r="L3759" s="53"/>
      <c r="M3759" s="53">
        <v>1.0</v>
      </c>
      <c r="N3759" s="53" t="s">
        <v>52</v>
      </c>
      <c r="O3759" s="25">
        <v>2789.47</v>
      </c>
      <c r="P3759" s="25">
        <f>'LISTA DOS ITENS'!$O3759*'LISTA DOS ITENS'!$M3759</f>
        <v>2789.47</v>
      </c>
      <c r="Q3759" s="25">
        <v>3883.93</v>
      </c>
      <c r="R3759" s="25">
        <f>'LISTA DOS ITENS'!$Q3759*'LISTA DOS ITENS'!$M3759</f>
        <v>3883.93</v>
      </c>
      <c r="S3759" s="56">
        <f>IF('LISTA DOS ITENS'!$P3759&gt;'LISTA DOS ITENS'!$R3759,'LISTA DOS ITENS'!$P3759,'LISTA DOS ITENS'!$R3759)</f>
        <v>3883.93</v>
      </c>
      <c r="T3759" s="25">
        <v>361.96321593936443</v>
      </c>
      <c r="U3759" s="25">
        <f>'LISTA DOS ITENS'!$T3759*'LISTA DOS ITENS'!$M3759</f>
        <v>361.9632159</v>
      </c>
      <c r="V3759" s="56">
        <f t="array" ref="V3759">INDEX('RESUMO - LOTES E VMA'!$F$3:$F$181,MATCH('LISTA DOS ITENS'!$D3759,'RESUMO - LOTES E VMA'!$A$3:$A$181,0))</f>
        <v>195262.0068</v>
      </c>
      <c r="W3759" s="57">
        <f>'LISTA DOS ITENS'!$U3759/'LISTA DOS ITENS'!$V3759</f>
        <v>0.001853730902</v>
      </c>
      <c r="X3759" s="53" t="s">
        <v>53</v>
      </c>
      <c r="Y3759" s="53" t="s">
        <v>290</v>
      </c>
      <c r="Z3759" s="58" t="str">
        <f>'LISTA DOS ITENS'!$F3759&amp;"-"&amp;'LISTA DOS ITENS'!$H3759&amp;"-"&amp;'LISTA DOS ITENS'!$J3759&amp;"-"&amp;'LISTA DOS ITENS'!$K3759&amp;"-"&amp;'LISTA DOS ITENS'!$I3759</f>
        <v>10227640-2101-0026-IMOB/NAC-ED-1000-01.01</v>
      </c>
      <c r="AA3759" s="59" t="str">
        <f t="array" ref="AA3759">INDEX('RESUMO - LOTES E VMA'!$M$3:$M$181,MATCH('LISTA DOS ITENS'!$D3759,'RESUMO - LOTES E VMA'!$A$3:$A$181,0))</f>
        <v>Para Leilão</v>
      </c>
      <c r="AB3759" s="60">
        <f t="array" ref="AB3759">INDEX('RESUMO - LOTES E VMA'!$J$3:$J$181,MATCH('LISTA DOS ITENS'!$D3759,'RESUMO - LOTES E VMA'!$A$3:$A$181,0))</f>
        <v>0.1002282232</v>
      </c>
      <c r="AC3759" s="29" t="str">
        <f t="array" ref="AC3759">INDEX('RESUMO - LOTES E VMA'!$L$3:$L$181,MATCH('LISTA DOS ITENS'!$D3759,'RESUMO - LOTES E VMA'!$A$3:$A$181,0))</f>
        <v>1% do Valor de Comparação do VMA</v>
      </c>
      <c r="AD3759" s="53" t="str">
        <f>VLOOKUP(Tabela1[[#This Row],[Índice]],[1]Planilha1!$A:$A,1,0)</f>
        <v>#ERROR!</v>
      </c>
    </row>
    <row r="3760" ht="15.75" customHeight="1">
      <c r="A3760" s="52">
        <v>262841.0</v>
      </c>
      <c r="B3760" s="53" t="s">
        <v>70</v>
      </c>
      <c r="C3760" s="53" t="s">
        <v>71</v>
      </c>
      <c r="D3760" s="22">
        <v>207578.0</v>
      </c>
      <c r="E3760" s="53" t="s">
        <v>119</v>
      </c>
      <c r="F3760" s="54">
        <v>1.0229107E7</v>
      </c>
      <c r="G3760" s="53" t="s">
        <v>2385</v>
      </c>
      <c r="H3760" s="55">
        <v>2101.0</v>
      </c>
      <c r="I3760" s="55"/>
      <c r="J3760" s="55" t="s">
        <v>126</v>
      </c>
      <c r="K3760" s="53" t="s">
        <v>73</v>
      </c>
      <c r="L3760" s="53"/>
      <c r="M3760" s="53">
        <v>2.0</v>
      </c>
      <c r="N3760" s="53" t="s">
        <v>52</v>
      </c>
      <c r="O3760" s="25">
        <v>622.355</v>
      </c>
      <c r="P3760" s="25">
        <f>'LISTA DOS ITENS'!$O3760*'LISTA DOS ITENS'!$M3760</f>
        <v>1244.71</v>
      </c>
      <c r="Q3760" s="25">
        <v>622.36</v>
      </c>
      <c r="R3760" s="25">
        <f>'LISTA DOS ITENS'!$Q3760*'LISTA DOS ITENS'!$M3760</f>
        <v>1244.72</v>
      </c>
      <c r="S3760" s="56">
        <f>IF('LISTA DOS ITENS'!$P3760&gt;'LISTA DOS ITENS'!$R3760,'LISTA DOS ITENS'!$P3760,'LISTA DOS ITENS'!$R3760)</f>
        <v>1244.72</v>
      </c>
      <c r="T3760" s="25">
        <v>58.000897820512435</v>
      </c>
      <c r="U3760" s="25">
        <f>'LISTA DOS ITENS'!$T3760*'LISTA DOS ITENS'!$M3760</f>
        <v>116.0017956</v>
      </c>
      <c r="V3760" s="56">
        <f t="array" ref="V3760">INDEX('RESUMO - LOTES E VMA'!$F$3:$F$181,MATCH('LISTA DOS ITENS'!$D3760,'RESUMO - LOTES E VMA'!$A$3:$A$181,0))</f>
        <v>195262.0068</v>
      </c>
      <c r="W3760" s="57">
        <f>'LISTA DOS ITENS'!$U3760/'LISTA DOS ITENS'!$V3760</f>
        <v>0.0005940827791</v>
      </c>
      <c r="X3760" s="53" t="s">
        <v>53</v>
      </c>
      <c r="Y3760" s="53" t="s">
        <v>290</v>
      </c>
      <c r="Z3760" s="58" t="str">
        <f>'LISTA DOS ITENS'!$F3760&amp;"-"&amp;'LISTA DOS ITENS'!$H3760&amp;"-"&amp;'LISTA DOS ITENS'!$J3760&amp;"-"&amp;'LISTA DOS ITENS'!$K3760&amp;"-"&amp;'LISTA DOS ITENS'!$I3760</f>
        <v>10229107-2101-0026-CONS/NAC-</v>
      </c>
      <c r="AA3760" s="59" t="str">
        <f t="array" ref="AA3760">INDEX('RESUMO - LOTES E VMA'!$M$3:$M$181,MATCH('LISTA DOS ITENS'!$D3760,'RESUMO - LOTES E VMA'!$A$3:$A$181,0))</f>
        <v>Para Leilão</v>
      </c>
      <c r="AB3760" s="60">
        <f t="array" ref="AB3760">INDEX('RESUMO - LOTES E VMA'!$J$3:$J$181,MATCH('LISTA DOS ITENS'!$D3760,'RESUMO - LOTES E VMA'!$A$3:$A$181,0))</f>
        <v>0.1002282232</v>
      </c>
      <c r="AC3760" s="29" t="str">
        <f t="array" ref="AC3760">INDEX('RESUMO - LOTES E VMA'!$L$3:$L$181,MATCH('LISTA DOS ITENS'!$D3760,'RESUMO - LOTES E VMA'!$A$3:$A$181,0))</f>
        <v>1% do Valor de Comparação do VMA</v>
      </c>
      <c r="AD3760" s="53" t="str">
        <f>VLOOKUP(Tabela1[[#This Row],[Índice]],[1]Planilha1!$A:$A,1,0)</f>
        <v>#ERROR!</v>
      </c>
    </row>
    <row r="3761" ht="15.75" customHeight="1">
      <c r="A3761" s="52">
        <v>262842.0</v>
      </c>
      <c r="B3761" s="53" t="s">
        <v>70</v>
      </c>
      <c r="C3761" s="53" t="s">
        <v>71</v>
      </c>
      <c r="D3761" s="22">
        <v>207578.0</v>
      </c>
      <c r="E3761" s="53" t="s">
        <v>119</v>
      </c>
      <c r="F3761" s="54">
        <v>1.0259304E7</v>
      </c>
      <c r="G3761" s="53" t="s">
        <v>2386</v>
      </c>
      <c r="H3761" s="55">
        <v>2101.0</v>
      </c>
      <c r="I3761" s="55" t="s">
        <v>81</v>
      </c>
      <c r="J3761" s="55" t="s">
        <v>126</v>
      </c>
      <c r="K3761" s="53" t="s">
        <v>80</v>
      </c>
      <c r="L3761" s="53"/>
      <c r="M3761" s="53">
        <v>4.0</v>
      </c>
      <c r="N3761" s="53" t="s">
        <v>52</v>
      </c>
      <c r="O3761" s="25">
        <v>225.0325</v>
      </c>
      <c r="P3761" s="25">
        <f>'LISTA DOS ITENS'!$O3761*'LISTA DOS ITENS'!$M3761</f>
        <v>900.13</v>
      </c>
      <c r="Q3761" s="25">
        <v>230.92</v>
      </c>
      <c r="R3761" s="25">
        <f>'LISTA DOS ITENS'!$Q3761*'LISTA DOS ITENS'!$M3761</f>
        <v>923.68</v>
      </c>
      <c r="S3761" s="56">
        <f>IF('LISTA DOS ITENS'!$P3761&gt;'LISTA DOS ITENS'!$R3761,'LISTA DOS ITENS'!$P3761,'LISTA DOS ITENS'!$R3761)</f>
        <v>923.68</v>
      </c>
      <c r="T3761" s="25">
        <v>21.52061077947286</v>
      </c>
      <c r="U3761" s="25">
        <f>'LISTA DOS ITENS'!$T3761*'LISTA DOS ITENS'!$M3761</f>
        <v>86.08244312</v>
      </c>
      <c r="V3761" s="56">
        <f t="array" ref="V3761">INDEX('RESUMO - LOTES E VMA'!$F$3:$F$181,MATCH('LISTA DOS ITENS'!$D3761,'RESUMO - LOTES E VMA'!$A$3:$A$181,0))</f>
        <v>195262.0068</v>
      </c>
      <c r="W3761" s="57">
        <f>'LISTA DOS ITENS'!$U3761/'LISTA DOS ITENS'!$V3761</f>
        <v>0.0004408560812</v>
      </c>
      <c r="X3761" s="53" t="s">
        <v>53</v>
      </c>
      <c r="Y3761" s="53" t="s">
        <v>290</v>
      </c>
      <c r="Z3761" s="58" t="str">
        <f>'LISTA DOS ITENS'!$F3761&amp;"-"&amp;'LISTA DOS ITENS'!$H3761&amp;"-"&amp;'LISTA DOS ITENS'!$J3761&amp;"-"&amp;'LISTA DOS ITENS'!$K3761&amp;"-"&amp;'LISTA DOS ITENS'!$I3761</f>
        <v>10259304-2101-0026-IMOB/NAC-ED-1000-01.01</v>
      </c>
      <c r="AA3761" s="59" t="str">
        <f t="array" ref="AA3761">INDEX('RESUMO - LOTES E VMA'!$M$3:$M$181,MATCH('LISTA DOS ITENS'!$D3761,'RESUMO - LOTES E VMA'!$A$3:$A$181,0))</f>
        <v>Para Leilão</v>
      </c>
      <c r="AB3761" s="60">
        <f t="array" ref="AB3761">INDEX('RESUMO - LOTES E VMA'!$J$3:$J$181,MATCH('LISTA DOS ITENS'!$D3761,'RESUMO - LOTES E VMA'!$A$3:$A$181,0))</f>
        <v>0.1002282232</v>
      </c>
      <c r="AC3761" s="29" t="str">
        <f t="array" ref="AC3761">INDEX('RESUMO - LOTES E VMA'!$L$3:$L$181,MATCH('LISTA DOS ITENS'!$D3761,'RESUMO - LOTES E VMA'!$A$3:$A$181,0))</f>
        <v>1% do Valor de Comparação do VMA</v>
      </c>
      <c r="AD3761" s="53" t="str">
        <f>VLOOKUP(Tabela1[[#This Row],[Índice]],[1]Planilha1!$A:$A,1,0)</f>
        <v>#ERROR!</v>
      </c>
    </row>
    <row r="3762" ht="15.75" customHeight="1">
      <c r="A3762" s="52">
        <v>262843.0</v>
      </c>
      <c r="B3762" s="53" t="s">
        <v>70</v>
      </c>
      <c r="C3762" s="53" t="s">
        <v>71</v>
      </c>
      <c r="D3762" s="22">
        <v>207578.0</v>
      </c>
      <c r="E3762" s="53" t="s">
        <v>119</v>
      </c>
      <c r="F3762" s="54">
        <v>1.0259304E7</v>
      </c>
      <c r="G3762" s="53" t="s">
        <v>2386</v>
      </c>
      <c r="H3762" s="55">
        <v>2101.0</v>
      </c>
      <c r="I3762" s="55" t="s">
        <v>2387</v>
      </c>
      <c r="J3762" s="55" t="s">
        <v>126</v>
      </c>
      <c r="K3762" s="53" t="s">
        <v>80</v>
      </c>
      <c r="L3762" s="53"/>
      <c r="M3762" s="53">
        <v>8.0</v>
      </c>
      <c r="N3762" s="53" t="s">
        <v>52</v>
      </c>
      <c r="O3762" s="25">
        <v>225.03375</v>
      </c>
      <c r="P3762" s="25">
        <f>'LISTA DOS ITENS'!$O3762*'LISTA DOS ITENS'!$M3762</f>
        <v>1800.27</v>
      </c>
      <c r="Q3762" s="25">
        <v>230.92</v>
      </c>
      <c r="R3762" s="25">
        <f>'LISTA DOS ITENS'!$Q3762*'LISTA DOS ITENS'!$M3762</f>
        <v>1847.36</v>
      </c>
      <c r="S3762" s="56">
        <f>IF('LISTA DOS ITENS'!$P3762&gt;'LISTA DOS ITENS'!$R3762,'LISTA DOS ITENS'!$P3762,'LISTA DOS ITENS'!$R3762)</f>
        <v>1847.36</v>
      </c>
      <c r="T3762" s="25">
        <v>21.52061077947286</v>
      </c>
      <c r="U3762" s="25">
        <f>'LISTA DOS ITENS'!$T3762*'LISTA DOS ITENS'!$M3762</f>
        <v>172.1648862</v>
      </c>
      <c r="V3762" s="56">
        <f t="array" ref="V3762">INDEX('RESUMO - LOTES E VMA'!$F$3:$F$181,MATCH('LISTA DOS ITENS'!$D3762,'RESUMO - LOTES E VMA'!$A$3:$A$181,0))</f>
        <v>195262.0068</v>
      </c>
      <c r="W3762" s="57">
        <f>'LISTA DOS ITENS'!$U3762/'LISTA DOS ITENS'!$V3762</f>
        <v>0.0008817121624</v>
      </c>
      <c r="X3762" s="53" t="s">
        <v>53</v>
      </c>
      <c r="Y3762" s="53" t="s">
        <v>290</v>
      </c>
      <c r="Z3762" s="58" t="str">
        <f>'LISTA DOS ITENS'!$F3762&amp;"-"&amp;'LISTA DOS ITENS'!$H3762&amp;"-"&amp;'LISTA DOS ITENS'!$J3762&amp;"-"&amp;'LISTA DOS ITENS'!$K3762&amp;"-"&amp;'LISTA DOS ITENS'!$I3762</f>
        <v>10259304-2101-0026-IMOB/NAC-IN-3100-19-017-MRP</v>
      </c>
      <c r="AA3762" s="59" t="str">
        <f t="array" ref="AA3762">INDEX('RESUMO - LOTES E VMA'!$M$3:$M$181,MATCH('LISTA DOS ITENS'!$D3762,'RESUMO - LOTES E VMA'!$A$3:$A$181,0))</f>
        <v>Para Leilão</v>
      </c>
      <c r="AB3762" s="60">
        <f t="array" ref="AB3762">INDEX('RESUMO - LOTES E VMA'!$J$3:$J$181,MATCH('LISTA DOS ITENS'!$D3762,'RESUMO - LOTES E VMA'!$A$3:$A$181,0))</f>
        <v>0.1002282232</v>
      </c>
      <c r="AC3762" s="29" t="str">
        <f t="array" ref="AC3762">INDEX('RESUMO - LOTES E VMA'!$L$3:$L$181,MATCH('LISTA DOS ITENS'!$D3762,'RESUMO - LOTES E VMA'!$A$3:$A$181,0))</f>
        <v>1% do Valor de Comparação do VMA</v>
      </c>
      <c r="AD3762" s="53" t="str">
        <f>VLOOKUP(Tabela1[[#This Row],[Índice]],[1]Planilha1!$A:$A,1,0)</f>
        <v>#ERROR!</v>
      </c>
    </row>
    <row r="3763" ht="15.75" customHeight="1">
      <c r="A3763" s="52">
        <v>262844.0</v>
      </c>
      <c r="B3763" s="53" t="s">
        <v>70</v>
      </c>
      <c r="C3763" s="53" t="s">
        <v>71</v>
      </c>
      <c r="D3763" s="22">
        <v>207578.0</v>
      </c>
      <c r="E3763" s="53" t="s">
        <v>119</v>
      </c>
      <c r="F3763" s="54">
        <v>1.0276569E7</v>
      </c>
      <c r="G3763" s="53" t="s">
        <v>2388</v>
      </c>
      <c r="H3763" s="55">
        <v>2101.0</v>
      </c>
      <c r="I3763" s="55"/>
      <c r="J3763" s="55" t="s">
        <v>126</v>
      </c>
      <c r="K3763" s="53" t="s">
        <v>160</v>
      </c>
      <c r="L3763" s="53"/>
      <c r="M3763" s="53">
        <v>1.0</v>
      </c>
      <c r="N3763" s="53" t="s">
        <v>52</v>
      </c>
      <c r="O3763" s="25">
        <v>462.95666666666665</v>
      </c>
      <c r="P3763" s="25">
        <f>'LISTA DOS ITENS'!$O3763*'LISTA DOS ITENS'!$M3763</f>
        <v>462.9566667</v>
      </c>
      <c r="Q3763" s="25">
        <v>462.96</v>
      </c>
      <c r="R3763" s="25">
        <f>'LISTA DOS ITENS'!$Q3763*'LISTA DOS ITENS'!$M3763</f>
        <v>462.96</v>
      </c>
      <c r="S3763" s="56">
        <f>IF('LISTA DOS ITENS'!$P3763&gt;'LISTA DOS ITENS'!$R3763,'LISTA DOS ITENS'!$P3763,'LISTA DOS ITENS'!$R3763)</f>
        <v>462.96</v>
      </c>
      <c r="T3763" s="25">
        <v>43.14560006263969</v>
      </c>
      <c r="U3763" s="25">
        <f>'LISTA DOS ITENS'!$T3763*'LISTA DOS ITENS'!$M3763</f>
        <v>43.14560006</v>
      </c>
      <c r="V3763" s="56">
        <f t="array" ref="V3763">INDEX('RESUMO - LOTES E VMA'!$F$3:$F$181,MATCH('LISTA DOS ITENS'!$D3763,'RESUMO - LOTES E VMA'!$A$3:$A$181,0))</f>
        <v>195262.0068</v>
      </c>
      <c r="W3763" s="57">
        <f>'LISTA DOS ITENS'!$U3763/'LISTA DOS ITENS'!$V3763</f>
        <v>0.0002209625967</v>
      </c>
      <c r="X3763" s="53" t="s">
        <v>53</v>
      </c>
      <c r="Y3763" s="53" t="s">
        <v>290</v>
      </c>
      <c r="Z3763" s="58" t="str">
        <f>'LISTA DOS ITENS'!$F3763&amp;"-"&amp;'LISTA DOS ITENS'!$H3763&amp;"-"&amp;'LISTA DOS ITENS'!$J3763&amp;"-"&amp;'LISTA DOS ITENS'!$K3763&amp;"-"&amp;'LISTA DOS ITENS'!$I3763</f>
        <v>10276569-2101-0026-CONS/IMP-</v>
      </c>
      <c r="AA3763" s="59" t="str">
        <f t="array" ref="AA3763">INDEX('RESUMO - LOTES E VMA'!$M$3:$M$181,MATCH('LISTA DOS ITENS'!$D3763,'RESUMO - LOTES E VMA'!$A$3:$A$181,0))</f>
        <v>Para Leilão</v>
      </c>
      <c r="AB3763" s="60">
        <f t="array" ref="AB3763">INDEX('RESUMO - LOTES E VMA'!$J$3:$J$181,MATCH('LISTA DOS ITENS'!$D3763,'RESUMO - LOTES E VMA'!$A$3:$A$181,0))</f>
        <v>0.1002282232</v>
      </c>
      <c r="AC3763" s="29" t="str">
        <f t="array" ref="AC3763">INDEX('RESUMO - LOTES E VMA'!$L$3:$L$181,MATCH('LISTA DOS ITENS'!$D3763,'RESUMO - LOTES E VMA'!$A$3:$A$181,0))</f>
        <v>1% do Valor de Comparação do VMA</v>
      </c>
      <c r="AD3763" s="53" t="str">
        <f>VLOOKUP(Tabela1[[#This Row],[Índice]],[1]Planilha1!$A:$A,1,0)</f>
        <v>#ERROR!</v>
      </c>
    </row>
    <row r="3764" ht="15.75" customHeight="1">
      <c r="A3764" s="52">
        <v>262845.0</v>
      </c>
      <c r="B3764" s="53" t="s">
        <v>70</v>
      </c>
      <c r="C3764" s="53" t="s">
        <v>71</v>
      </c>
      <c r="D3764" s="22">
        <v>207578.0</v>
      </c>
      <c r="E3764" s="53" t="s">
        <v>119</v>
      </c>
      <c r="F3764" s="54">
        <v>1.0288137E7</v>
      </c>
      <c r="G3764" s="53" t="s">
        <v>2389</v>
      </c>
      <c r="H3764" s="55">
        <v>2101.0</v>
      </c>
      <c r="I3764" s="55"/>
      <c r="J3764" s="55" t="s">
        <v>126</v>
      </c>
      <c r="K3764" s="53" t="s">
        <v>73</v>
      </c>
      <c r="L3764" s="53"/>
      <c r="M3764" s="53">
        <v>1.0</v>
      </c>
      <c r="N3764" s="53" t="s">
        <v>52</v>
      </c>
      <c r="O3764" s="25">
        <v>3131.51</v>
      </c>
      <c r="P3764" s="25">
        <f>'LISTA DOS ITENS'!$O3764*'LISTA DOS ITENS'!$M3764</f>
        <v>3131.51</v>
      </c>
      <c r="Q3764" s="25">
        <v>4740.07</v>
      </c>
      <c r="R3764" s="25">
        <f>'LISTA DOS ITENS'!$Q3764*'LISTA DOS ITENS'!$M3764</f>
        <v>4740.07</v>
      </c>
      <c r="S3764" s="56">
        <f>IF('LISTA DOS ITENS'!$P3764&gt;'LISTA DOS ITENS'!$R3764,'LISTA DOS ITENS'!$P3764,'LISTA DOS ITENS'!$R3764)</f>
        <v>4740.07</v>
      </c>
      <c r="T3764" s="25">
        <v>441.7512625041396</v>
      </c>
      <c r="U3764" s="25">
        <f>'LISTA DOS ITENS'!$T3764*'LISTA DOS ITENS'!$M3764</f>
        <v>441.7512625</v>
      </c>
      <c r="V3764" s="56">
        <f t="array" ref="V3764">INDEX('RESUMO - LOTES E VMA'!$F$3:$F$181,MATCH('LISTA DOS ITENS'!$D3764,'RESUMO - LOTES E VMA'!$A$3:$A$181,0))</f>
        <v>195262.0068</v>
      </c>
      <c r="W3764" s="57">
        <f>'LISTA DOS ITENS'!$U3764/'LISTA DOS ITENS'!$V3764</f>
        <v>0.002262351339</v>
      </c>
      <c r="X3764" s="53" t="s">
        <v>53</v>
      </c>
      <c r="Y3764" s="53" t="s">
        <v>290</v>
      </c>
      <c r="Z3764" s="58" t="str">
        <f>'LISTA DOS ITENS'!$F3764&amp;"-"&amp;'LISTA DOS ITENS'!$H3764&amp;"-"&amp;'LISTA DOS ITENS'!$J3764&amp;"-"&amp;'LISTA DOS ITENS'!$K3764&amp;"-"&amp;'LISTA DOS ITENS'!$I3764</f>
        <v>10288137-2101-0026-CONS/NAC-</v>
      </c>
      <c r="AA3764" s="59" t="str">
        <f t="array" ref="AA3764">INDEX('RESUMO - LOTES E VMA'!$M$3:$M$181,MATCH('LISTA DOS ITENS'!$D3764,'RESUMO - LOTES E VMA'!$A$3:$A$181,0))</f>
        <v>Para Leilão</v>
      </c>
      <c r="AB3764" s="60">
        <f t="array" ref="AB3764">INDEX('RESUMO - LOTES E VMA'!$J$3:$J$181,MATCH('LISTA DOS ITENS'!$D3764,'RESUMO - LOTES E VMA'!$A$3:$A$181,0))</f>
        <v>0.1002282232</v>
      </c>
      <c r="AC3764" s="29" t="str">
        <f t="array" ref="AC3764">INDEX('RESUMO - LOTES E VMA'!$L$3:$L$181,MATCH('LISTA DOS ITENS'!$D3764,'RESUMO - LOTES E VMA'!$A$3:$A$181,0))</f>
        <v>1% do Valor de Comparação do VMA</v>
      </c>
      <c r="AD3764" s="53" t="str">
        <f>VLOOKUP(Tabela1[[#This Row],[Índice]],[1]Planilha1!$A:$A,1,0)</f>
        <v>#ERROR!</v>
      </c>
    </row>
    <row r="3765" ht="15.75" customHeight="1">
      <c r="A3765" s="52">
        <v>262846.0</v>
      </c>
      <c r="B3765" s="53" t="s">
        <v>70</v>
      </c>
      <c r="C3765" s="53" t="s">
        <v>71</v>
      </c>
      <c r="D3765" s="22">
        <v>207578.0</v>
      </c>
      <c r="E3765" s="53" t="s">
        <v>119</v>
      </c>
      <c r="F3765" s="54">
        <v>1.0288137E7</v>
      </c>
      <c r="G3765" s="53" t="s">
        <v>2389</v>
      </c>
      <c r="H3765" s="55">
        <v>2101.0</v>
      </c>
      <c r="I3765" s="55"/>
      <c r="J3765" s="55" t="s">
        <v>126</v>
      </c>
      <c r="K3765" s="53" t="s">
        <v>80</v>
      </c>
      <c r="L3765" s="53"/>
      <c r="M3765" s="53">
        <v>1.0</v>
      </c>
      <c r="N3765" s="53" t="s">
        <v>52</v>
      </c>
      <c r="O3765" s="25">
        <v>4740.07</v>
      </c>
      <c r="P3765" s="25">
        <f>'LISTA DOS ITENS'!$O3765*'LISTA DOS ITENS'!$M3765</f>
        <v>4740.07</v>
      </c>
      <c r="Q3765" s="25">
        <v>4740.07</v>
      </c>
      <c r="R3765" s="25">
        <f>'LISTA DOS ITENS'!$Q3765*'LISTA DOS ITENS'!$M3765</f>
        <v>4740.07</v>
      </c>
      <c r="S3765" s="56">
        <f>IF('LISTA DOS ITENS'!$P3765&gt;'LISTA DOS ITENS'!$R3765,'LISTA DOS ITENS'!$P3765,'LISTA DOS ITENS'!$R3765)</f>
        <v>4740.07</v>
      </c>
      <c r="T3765" s="25">
        <v>441.7512625041396</v>
      </c>
      <c r="U3765" s="25">
        <f>'LISTA DOS ITENS'!$T3765*'LISTA DOS ITENS'!$M3765</f>
        <v>441.7512625</v>
      </c>
      <c r="V3765" s="56">
        <f t="array" ref="V3765">INDEX('RESUMO - LOTES E VMA'!$F$3:$F$181,MATCH('LISTA DOS ITENS'!$D3765,'RESUMO - LOTES E VMA'!$A$3:$A$181,0))</f>
        <v>195262.0068</v>
      </c>
      <c r="W3765" s="57">
        <f>'LISTA DOS ITENS'!$U3765/'LISTA DOS ITENS'!$V3765</f>
        <v>0.002262351339</v>
      </c>
      <c r="X3765" s="53" t="s">
        <v>53</v>
      </c>
      <c r="Y3765" s="53" t="s">
        <v>290</v>
      </c>
      <c r="Z3765" s="58" t="str">
        <f>'LISTA DOS ITENS'!$F3765&amp;"-"&amp;'LISTA DOS ITENS'!$H3765&amp;"-"&amp;'LISTA DOS ITENS'!$J3765&amp;"-"&amp;'LISTA DOS ITENS'!$K3765&amp;"-"&amp;'LISTA DOS ITENS'!$I3765</f>
        <v>10288137-2101-0026-IMOB/NAC-</v>
      </c>
      <c r="AA3765" s="59" t="str">
        <f t="array" ref="AA3765">INDEX('RESUMO - LOTES E VMA'!$M$3:$M$181,MATCH('LISTA DOS ITENS'!$D3765,'RESUMO - LOTES E VMA'!$A$3:$A$181,0))</f>
        <v>Para Leilão</v>
      </c>
      <c r="AB3765" s="60">
        <f t="array" ref="AB3765">INDEX('RESUMO - LOTES E VMA'!$J$3:$J$181,MATCH('LISTA DOS ITENS'!$D3765,'RESUMO - LOTES E VMA'!$A$3:$A$181,0))</f>
        <v>0.1002282232</v>
      </c>
      <c r="AC3765" s="29" t="str">
        <f t="array" ref="AC3765">INDEX('RESUMO - LOTES E VMA'!$L$3:$L$181,MATCH('LISTA DOS ITENS'!$D3765,'RESUMO - LOTES E VMA'!$A$3:$A$181,0))</f>
        <v>1% do Valor de Comparação do VMA</v>
      </c>
      <c r="AD3765" s="53" t="str">
        <f>VLOOKUP(Tabela1[[#This Row],[Índice]],[1]Planilha1!$A:$A,1,0)</f>
        <v>#ERROR!</v>
      </c>
    </row>
    <row r="3766" ht="15.75" customHeight="1">
      <c r="A3766" s="52">
        <v>262847.0</v>
      </c>
      <c r="B3766" s="53" t="s">
        <v>70</v>
      </c>
      <c r="C3766" s="53" t="s">
        <v>71</v>
      </c>
      <c r="D3766" s="22">
        <v>207578.0</v>
      </c>
      <c r="E3766" s="53" t="s">
        <v>119</v>
      </c>
      <c r="F3766" s="54">
        <v>1.0288164E7</v>
      </c>
      <c r="G3766" s="53" t="s">
        <v>2390</v>
      </c>
      <c r="H3766" s="55">
        <v>2101.0</v>
      </c>
      <c r="I3766" s="55" t="s">
        <v>1944</v>
      </c>
      <c r="J3766" s="55" t="s">
        <v>126</v>
      </c>
      <c r="K3766" s="53" t="s">
        <v>117</v>
      </c>
      <c r="L3766" s="53"/>
      <c r="M3766" s="53">
        <v>9.0</v>
      </c>
      <c r="N3766" s="53" t="s">
        <v>52</v>
      </c>
      <c r="O3766" s="25">
        <v>2771.647777777778</v>
      </c>
      <c r="P3766" s="25">
        <f>'LISTA DOS ITENS'!$O3766*'LISTA DOS ITENS'!$M3766</f>
        <v>24944.83</v>
      </c>
      <c r="Q3766" s="25">
        <v>2180.0</v>
      </c>
      <c r="R3766" s="25">
        <f>'LISTA DOS ITENS'!$Q3766*'LISTA DOS ITENS'!$M3766</f>
        <v>19620</v>
      </c>
      <c r="S3766" s="56">
        <f>IF('LISTA DOS ITENS'!$P3766&gt;'LISTA DOS ITENS'!$R3766,'LISTA DOS ITENS'!$P3766,'LISTA DOS ITENS'!$R3766)</f>
        <v>24944.83</v>
      </c>
      <c r="T3766" s="25">
        <v>105.54117477811405</v>
      </c>
      <c r="U3766" s="25">
        <f>'LISTA DOS ITENS'!$T3766*'LISTA DOS ITENS'!$M3766</f>
        <v>949.870573</v>
      </c>
      <c r="V3766" s="56">
        <f t="array" ref="V3766">INDEX('RESUMO - LOTES E VMA'!$F$3:$F$181,MATCH('LISTA DOS ITENS'!$D3766,'RESUMO - LOTES E VMA'!$A$3:$A$181,0))</f>
        <v>195262.0068</v>
      </c>
      <c r="W3766" s="57">
        <f>'LISTA DOS ITENS'!$U3766/'LISTA DOS ITENS'!$V3766</f>
        <v>0.004864594955</v>
      </c>
      <c r="X3766" s="53" t="s">
        <v>53</v>
      </c>
      <c r="Y3766" s="53" t="s">
        <v>290</v>
      </c>
      <c r="Z3766" s="58" t="str">
        <f>'LISTA DOS ITENS'!$F3766&amp;"-"&amp;'LISTA DOS ITENS'!$H3766&amp;"-"&amp;'LISTA DOS ITENS'!$J3766&amp;"-"&amp;'LISTA DOS ITENS'!$K3766&amp;"-"&amp;'LISTA DOS ITENS'!$I3766</f>
        <v>10288164-2101-0026-CONS/IAMN-OP-3534-19-720-MRP</v>
      </c>
      <c r="AA3766" s="59" t="str">
        <f t="array" ref="AA3766">INDEX('RESUMO - LOTES E VMA'!$M$3:$M$181,MATCH('LISTA DOS ITENS'!$D3766,'RESUMO - LOTES E VMA'!$A$3:$A$181,0))</f>
        <v>Para Leilão</v>
      </c>
      <c r="AB3766" s="60">
        <f t="array" ref="AB3766">INDEX('RESUMO - LOTES E VMA'!$J$3:$J$181,MATCH('LISTA DOS ITENS'!$D3766,'RESUMO - LOTES E VMA'!$A$3:$A$181,0))</f>
        <v>0.1002282232</v>
      </c>
      <c r="AC3766" s="29" t="str">
        <f t="array" ref="AC3766">INDEX('RESUMO - LOTES E VMA'!$L$3:$L$181,MATCH('LISTA DOS ITENS'!$D3766,'RESUMO - LOTES E VMA'!$A$3:$A$181,0))</f>
        <v>1% do Valor de Comparação do VMA</v>
      </c>
      <c r="AD3766" s="53" t="str">
        <f>VLOOKUP(Tabela1[[#This Row],[Índice]],[1]Planilha1!$A:$A,1,0)</f>
        <v>#ERROR!</v>
      </c>
    </row>
    <row r="3767" ht="15.75" customHeight="1">
      <c r="A3767" s="52">
        <v>262848.0</v>
      </c>
      <c r="B3767" s="53" t="s">
        <v>70</v>
      </c>
      <c r="C3767" s="53" t="s">
        <v>71</v>
      </c>
      <c r="D3767" s="22">
        <v>207578.0</v>
      </c>
      <c r="E3767" s="53" t="s">
        <v>119</v>
      </c>
      <c r="F3767" s="54">
        <v>1.0288167E7</v>
      </c>
      <c r="G3767" s="53" t="s">
        <v>2391</v>
      </c>
      <c r="H3767" s="55">
        <v>2101.0</v>
      </c>
      <c r="I3767" s="55"/>
      <c r="J3767" s="55" t="s">
        <v>126</v>
      </c>
      <c r="K3767" s="53" t="s">
        <v>73</v>
      </c>
      <c r="L3767" s="53"/>
      <c r="M3767" s="53">
        <v>1.0</v>
      </c>
      <c r="N3767" s="53" t="s">
        <v>52</v>
      </c>
      <c r="O3767" s="25">
        <v>3989.02</v>
      </c>
      <c r="P3767" s="25">
        <f>'LISTA DOS ITENS'!$O3767*'LISTA DOS ITENS'!$M3767</f>
        <v>3989.02</v>
      </c>
      <c r="Q3767" s="25">
        <v>3989.02</v>
      </c>
      <c r="R3767" s="25">
        <f>'LISTA DOS ITENS'!$Q3767*'LISTA DOS ITENS'!$M3767</f>
        <v>3989.02</v>
      </c>
      <c r="S3767" s="56">
        <f>IF('LISTA DOS ITENS'!$P3767&gt;'LISTA DOS ITENS'!$R3767,'LISTA DOS ITENS'!$P3767,'LISTA DOS ITENS'!$R3767)</f>
        <v>3989.02</v>
      </c>
      <c r="T3767" s="25">
        <v>371.7570882190059</v>
      </c>
      <c r="U3767" s="25">
        <f>'LISTA DOS ITENS'!$T3767*'LISTA DOS ITENS'!$M3767</f>
        <v>371.7570882</v>
      </c>
      <c r="V3767" s="56">
        <f t="array" ref="V3767">INDEX('RESUMO - LOTES E VMA'!$F$3:$F$181,MATCH('LISTA DOS ITENS'!$D3767,'RESUMO - LOTES E VMA'!$A$3:$A$181,0))</f>
        <v>195262.0068</v>
      </c>
      <c r="W3767" s="57">
        <f>'LISTA DOS ITENS'!$U3767/'LISTA DOS ITENS'!$V3767</f>
        <v>0.001903888495</v>
      </c>
      <c r="X3767" s="53" t="s">
        <v>53</v>
      </c>
      <c r="Y3767" s="53" t="s">
        <v>290</v>
      </c>
      <c r="Z3767" s="58" t="str">
        <f>'LISTA DOS ITENS'!$F3767&amp;"-"&amp;'LISTA DOS ITENS'!$H3767&amp;"-"&amp;'LISTA DOS ITENS'!$J3767&amp;"-"&amp;'LISTA DOS ITENS'!$K3767&amp;"-"&amp;'LISTA DOS ITENS'!$I3767</f>
        <v>10288167-2101-0026-CONS/NAC-</v>
      </c>
      <c r="AA3767" s="59" t="str">
        <f t="array" ref="AA3767">INDEX('RESUMO - LOTES E VMA'!$M$3:$M$181,MATCH('LISTA DOS ITENS'!$D3767,'RESUMO - LOTES E VMA'!$A$3:$A$181,0))</f>
        <v>Para Leilão</v>
      </c>
      <c r="AB3767" s="60">
        <f t="array" ref="AB3767">INDEX('RESUMO - LOTES E VMA'!$J$3:$J$181,MATCH('LISTA DOS ITENS'!$D3767,'RESUMO - LOTES E VMA'!$A$3:$A$181,0))</f>
        <v>0.1002282232</v>
      </c>
      <c r="AC3767" s="29" t="str">
        <f t="array" ref="AC3767">INDEX('RESUMO - LOTES E VMA'!$L$3:$L$181,MATCH('LISTA DOS ITENS'!$D3767,'RESUMO - LOTES E VMA'!$A$3:$A$181,0))</f>
        <v>1% do Valor de Comparação do VMA</v>
      </c>
      <c r="AD3767" s="53" t="str">
        <f>VLOOKUP(Tabela1[[#This Row],[Índice]],[1]Planilha1!$A:$A,1,0)</f>
        <v>#ERROR!</v>
      </c>
    </row>
    <row r="3768" ht="15.75" customHeight="1">
      <c r="A3768" s="52">
        <v>262849.0</v>
      </c>
      <c r="B3768" s="53" t="s">
        <v>70</v>
      </c>
      <c r="C3768" s="53" t="s">
        <v>71</v>
      </c>
      <c r="D3768" s="22">
        <v>207578.0</v>
      </c>
      <c r="E3768" s="53" t="s">
        <v>119</v>
      </c>
      <c r="F3768" s="54">
        <v>1.0292423E7</v>
      </c>
      <c r="G3768" s="53" t="s">
        <v>2392</v>
      </c>
      <c r="H3768" s="55">
        <v>2101.0</v>
      </c>
      <c r="I3768" s="55" t="s">
        <v>130</v>
      </c>
      <c r="J3768" s="55" t="s">
        <v>126</v>
      </c>
      <c r="K3768" s="53" t="s">
        <v>125</v>
      </c>
      <c r="L3768" s="53"/>
      <c r="M3768" s="53">
        <v>2.0</v>
      </c>
      <c r="N3768" s="53" t="s">
        <v>52</v>
      </c>
      <c r="O3768" s="25">
        <v>1625.22</v>
      </c>
      <c r="P3768" s="25">
        <f>'LISTA DOS ITENS'!$O3768*'LISTA DOS ITENS'!$M3768</f>
        <v>3250.44</v>
      </c>
      <c r="Q3768" s="25">
        <v>1625.22</v>
      </c>
      <c r="R3768" s="25">
        <f>'LISTA DOS ITENS'!$Q3768*'LISTA DOS ITENS'!$M3768</f>
        <v>3250.44</v>
      </c>
      <c r="S3768" s="56">
        <f>IF('LISTA DOS ITENS'!$P3768&gt;'LISTA DOS ITENS'!$R3768,'LISTA DOS ITENS'!$P3768,'LISTA DOS ITENS'!$R3768)</f>
        <v>3250.44</v>
      </c>
      <c r="T3768" s="25">
        <v>151.46252836919663</v>
      </c>
      <c r="U3768" s="25">
        <f>'LISTA DOS ITENS'!$T3768*'LISTA DOS ITENS'!$M3768</f>
        <v>302.9250567</v>
      </c>
      <c r="V3768" s="56">
        <f t="array" ref="V3768">INDEX('RESUMO - LOTES E VMA'!$F$3:$F$181,MATCH('LISTA DOS ITENS'!$D3768,'RESUMO - LOTES E VMA'!$A$3:$A$181,0))</f>
        <v>195262.0068</v>
      </c>
      <c r="W3768" s="57">
        <f>'LISTA DOS ITENS'!$U3768/'LISTA DOS ITENS'!$V3768</f>
        <v>0.001551377361</v>
      </c>
      <c r="X3768" s="53" t="s">
        <v>53</v>
      </c>
      <c r="Y3768" s="53" t="s">
        <v>290</v>
      </c>
      <c r="Z3768" s="58" t="str">
        <f>'LISTA DOS ITENS'!$F3768&amp;"-"&amp;'LISTA DOS ITENS'!$H3768&amp;"-"&amp;'LISTA DOS ITENS'!$J3768&amp;"-"&amp;'LISTA DOS ITENS'!$K3768&amp;"-"&amp;'LISTA DOS ITENS'!$I3768</f>
        <v>10292423-2101-0026-PAR/NAC-ED-1000-01.02</v>
      </c>
      <c r="AA3768" s="59" t="str">
        <f t="array" ref="AA3768">INDEX('RESUMO - LOTES E VMA'!$M$3:$M$181,MATCH('LISTA DOS ITENS'!$D3768,'RESUMO - LOTES E VMA'!$A$3:$A$181,0))</f>
        <v>Para Leilão</v>
      </c>
      <c r="AB3768" s="60">
        <f t="array" ref="AB3768">INDEX('RESUMO - LOTES E VMA'!$J$3:$J$181,MATCH('LISTA DOS ITENS'!$D3768,'RESUMO - LOTES E VMA'!$A$3:$A$181,0))</f>
        <v>0.1002282232</v>
      </c>
      <c r="AC3768" s="29" t="str">
        <f t="array" ref="AC3768">INDEX('RESUMO - LOTES E VMA'!$L$3:$L$181,MATCH('LISTA DOS ITENS'!$D3768,'RESUMO - LOTES E VMA'!$A$3:$A$181,0))</f>
        <v>1% do Valor de Comparação do VMA</v>
      </c>
      <c r="AD3768" s="53" t="str">
        <f>VLOOKUP(Tabela1[[#This Row],[Índice]],[1]Planilha1!$A:$A,1,0)</f>
        <v>#ERROR!</v>
      </c>
    </row>
    <row r="3769" ht="15.75" customHeight="1">
      <c r="A3769" s="52">
        <v>262850.0</v>
      </c>
      <c r="B3769" s="53" t="s">
        <v>70</v>
      </c>
      <c r="C3769" s="53" t="s">
        <v>71</v>
      </c>
      <c r="D3769" s="22">
        <v>207578.0</v>
      </c>
      <c r="E3769" s="53" t="s">
        <v>119</v>
      </c>
      <c r="F3769" s="54">
        <v>1.0296558E7</v>
      </c>
      <c r="G3769" s="53" t="s">
        <v>2393</v>
      </c>
      <c r="H3769" s="55">
        <v>2101.0</v>
      </c>
      <c r="I3769" s="55" t="s">
        <v>130</v>
      </c>
      <c r="J3769" s="55" t="s">
        <v>126</v>
      </c>
      <c r="K3769" s="53" t="s">
        <v>73</v>
      </c>
      <c r="L3769" s="53"/>
      <c r="M3769" s="53">
        <v>1.0</v>
      </c>
      <c r="N3769" s="53" t="s">
        <v>52</v>
      </c>
      <c r="O3769" s="25">
        <v>1121.17</v>
      </c>
      <c r="P3769" s="25">
        <f>'LISTA DOS ITENS'!$O3769*'LISTA DOS ITENS'!$M3769</f>
        <v>1121.17</v>
      </c>
      <c r="Q3769" s="25">
        <v>2511.39</v>
      </c>
      <c r="R3769" s="25">
        <f>'LISTA DOS ITENS'!$Q3769*'LISTA DOS ITENS'!$M3769</f>
        <v>2511.39</v>
      </c>
      <c r="S3769" s="56">
        <f>IF('LISTA DOS ITENS'!$P3769&gt;'LISTA DOS ITENS'!$R3769,'LISTA DOS ITENS'!$P3769,'LISTA DOS ITENS'!$R3769)</f>
        <v>2511.39</v>
      </c>
      <c r="T3769" s="25">
        <v>234.04922356426619</v>
      </c>
      <c r="U3769" s="25">
        <f>'LISTA DOS ITENS'!$T3769*'LISTA DOS ITENS'!$M3769</f>
        <v>234.0492236</v>
      </c>
      <c r="V3769" s="56">
        <f t="array" ref="V3769">INDEX('RESUMO - LOTES E VMA'!$F$3:$F$181,MATCH('LISTA DOS ITENS'!$D3769,'RESUMO - LOTES E VMA'!$A$3:$A$181,0))</f>
        <v>195262.0068</v>
      </c>
      <c r="W3769" s="57">
        <f>'LISTA DOS ITENS'!$U3769/'LISTA DOS ITENS'!$V3769</f>
        <v>0.001198641904</v>
      </c>
      <c r="X3769" s="53" t="s">
        <v>53</v>
      </c>
      <c r="Y3769" s="53" t="s">
        <v>290</v>
      </c>
      <c r="Z3769" s="58" t="str">
        <f>'LISTA DOS ITENS'!$F3769&amp;"-"&amp;'LISTA DOS ITENS'!$H3769&amp;"-"&amp;'LISTA DOS ITENS'!$J3769&amp;"-"&amp;'LISTA DOS ITENS'!$K3769&amp;"-"&amp;'LISTA DOS ITENS'!$I3769</f>
        <v>10296558-2101-0026-CONS/NAC-ED-1000-01.02</v>
      </c>
      <c r="AA3769" s="59" t="str">
        <f t="array" ref="AA3769">INDEX('RESUMO - LOTES E VMA'!$M$3:$M$181,MATCH('LISTA DOS ITENS'!$D3769,'RESUMO - LOTES E VMA'!$A$3:$A$181,0))</f>
        <v>Para Leilão</v>
      </c>
      <c r="AB3769" s="60">
        <f t="array" ref="AB3769">INDEX('RESUMO - LOTES E VMA'!$J$3:$J$181,MATCH('LISTA DOS ITENS'!$D3769,'RESUMO - LOTES E VMA'!$A$3:$A$181,0))</f>
        <v>0.1002282232</v>
      </c>
      <c r="AC3769" s="29" t="str">
        <f t="array" ref="AC3769">INDEX('RESUMO - LOTES E VMA'!$L$3:$L$181,MATCH('LISTA DOS ITENS'!$D3769,'RESUMO - LOTES E VMA'!$A$3:$A$181,0))</f>
        <v>1% do Valor de Comparação do VMA</v>
      </c>
      <c r="AD3769" s="53" t="str">
        <f>VLOOKUP(Tabela1[[#This Row],[Índice]],[1]Planilha1!$A:$A,1,0)</f>
        <v>#ERROR!</v>
      </c>
    </row>
    <row r="3770" ht="15.75" customHeight="1">
      <c r="A3770" s="52">
        <v>262851.0</v>
      </c>
      <c r="B3770" s="53" t="s">
        <v>70</v>
      </c>
      <c r="C3770" s="53" t="s">
        <v>71</v>
      </c>
      <c r="D3770" s="22">
        <v>207578.0</v>
      </c>
      <c r="E3770" s="53" t="s">
        <v>119</v>
      </c>
      <c r="F3770" s="54">
        <v>1.0300409E7</v>
      </c>
      <c r="G3770" s="53" t="s">
        <v>2394</v>
      </c>
      <c r="H3770" s="55">
        <v>2101.0</v>
      </c>
      <c r="I3770" s="55"/>
      <c r="J3770" s="55" t="s">
        <v>126</v>
      </c>
      <c r="K3770" s="53" t="s">
        <v>73</v>
      </c>
      <c r="L3770" s="53"/>
      <c r="M3770" s="53">
        <v>10.0</v>
      </c>
      <c r="N3770" s="53" t="s">
        <v>52</v>
      </c>
      <c r="O3770" s="25">
        <v>407.649</v>
      </c>
      <c r="P3770" s="25">
        <f>'LISTA DOS ITENS'!$O3770*'LISTA DOS ITENS'!$M3770</f>
        <v>4076.49</v>
      </c>
      <c r="Q3770" s="25">
        <v>593.0</v>
      </c>
      <c r="R3770" s="25">
        <f>'LISTA DOS ITENS'!$Q3770*'LISTA DOS ITENS'!$M3770</f>
        <v>5930</v>
      </c>
      <c r="S3770" s="56">
        <f>IF('LISTA DOS ITENS'!$P3770&gt;'LISTA DOS ITENS'!$R3770,'LISTA DOS ITENS'!$P3770,'LISTA DOS ITENS'!$R3770)</f>
        <v>5930</v>
      </c>
      <c r="T3770" s="25">
        <v>75.98520006473706</v>
      </c>
      <c r="U3770" s="25">
        <f>'LISTA DOS ITENS'!$T3770*'LISTA DOS ITENS'!$M3770</f>
        <v>759.8520006</v>
      </c>
      <c r="V3770" s="56">
        <f t="array" ref="V3770">INDEX('RESUMO - LOTES E VMA'!$F$3:$F$181,MATCH('LISTA DOS ITENS'!$D3770,'RESUMO - LOTES E VMA'!$A$3:$A$181,0))</f>
        <v>195262.0068</v>
      </c>
      <c r="W3770" s="57">
        <f>'LISTA DOS ITENS'!$U3770/'LISTA DOS ITENS'!$V3770</f>
        <v>0.003891448281</v>
      </c>
      <c r="X3770" s="53" t="s">
        <v>53</v>
      </c>
      <c r="Y3770" s="53" t="s">
        <v>290</v>
      </c>
      <c r="Z3770" s="58" t="str">
        <f>'LISTA DOS ITENS'!$F3770&amp;"-"&amp;'LISTA DOS ITENS'!$H3770&amp;"-"&amp;'LISTA DOS ITENS'!$J3770&amp;"-"&amp;'LISTA DOS ITENS'!$K3770&amp;"-"&amp;'LISTA DOS ITENS'!$I3770</f>
        <v>10300409-2101-0026-CONS/NAC-</v>
      </c>
      <c r="AA3770" s="59" t="str">
        <f t="array" ref="AA3770">INDEX('RESUMO - LOTES E VMA'!$M$3:$M$181,MATCH('LISTA DOS ITENS'!$D3770,'RESUMO - LOTES E VMA'!$A$3:$A$181,0))</f>
        <v>Para Leilão</v>
      </c>
      <c r="AB3770" s="60">
        <f t="array" ref="AB3770">INDEX('RESUMO - LOTES E VMA'!$J$3:$J$181,MATCH('LISTA DOS ITENS'!$D3770,'RESUMO - LOTES E VMA'!$A$3:$A$181,0))</f>
        <v>0.1002282232</v>
      </c>
      <c r="AC3770" s="29" t="str">
        <f t="array" ref="AC3770">INDEX('RESUMO - LOTES E VMA'!$L$3:$L$181,MATCH('LISTA DOS ITENS'!$D3770,'RESUMO - LOTES E VMA'!$A$3:$A$181,0))</f>
        <v>1% do Valor de Comparação do VMA</v>
      </c>
      <c r="AD3770" s="53" t="str">
        <f>VLOOKUP(Tabela1[[#This Row],[Índice]],[1]Planilha1!$A:$A,1,0)</f>
        <v>#ERROR!</v>
      </c>
    </row>
    <row r="3771" ht="15.75" customHeight="1">
      <c r="A3771" s="52">
        <v>262852.0</v>
      </c>
      <c r="B3771" s="53" t="s">
        <v>70</v>
      </c>
      <c r="C3771" s="53" t="s">
        <v>71</v>
      </c>
      <c r="D3771" s="22">
        <v>207578.0</v>
      </c>
      <c r="E3771" s="53" t="s">
        <v>119</v>
      </c>
      <c r="F3771" s="54">
        <v>1.0300409E7</v>
      </c>
      <c r="G3771" s="53" t="s">
        <v>2394</v>
      </c>
      <c r="H3771" s="55">
        <v>2101.0</v>
      </c>
      <c r="I3771" s="55" t="s">
        <v>81</v>
      </c>
      <c r="J3771" s="55" t="s">
        <v>126</v>
      </c>
      <c r="K3771" s="53" t="s">
        <v>73</v>
      </c>
      <c r="L3771" s="53"/>
      <c r="M3771" s="53">
        <v>1.0</v>
      </c>
      <c r="N3771" s="53" t="s">
        <v>52</v>
      </c>
      <c r="O3771" s="25">
        <v>270.88</v>
      </c>
      <c r="P3771" s="25">
        <f>'LISTA DOS ITENS'!$O3771*'LISTA DOS ITENS'!$M3771</f>
        <v>270.88</v>
      </c>
      <c r="Q3771" s="25">
        <v>593.0</v>
      </c>
      <c r="R3771" s="25">
        <f>'LISTA DOS ITENS'!$Q3771*'LISTA DOS ITENS'!$M3771</f>
        <v>593</v>
      </c>
      <c r="S3771" s="56">
        <f>IF('LISTA DOS ITENS'!$P3771&gt;'LISTA DOS ITENS'!$R3771,'LISTA DOS ITENS'!$P3771,'LISTA DOS ITENS'!$R3771)</f>
        <v>593</v>
      </c>
      <c r="T3771" s="25">
        <v>75.98520006473706</v>
      </c>
      <c r="U3771" s="25">
        <f>'LISTA DOS ITENS'!$T3771*'LISTA DOS ITENS'!$M3771</f>
        <v>75.98520006</v>
      </c>
      <c r="V3771" s="56">
        <f t="array" ref="V3771">INDEX('RESUMO - LOTES E VMA'!$F$3:$F$181,MATCH('LISTA DOS ITENS'!$D3771,'RESUMO - LOTES E VMA'!$A$3:$A$181,0))</f>
        <v>195262.0068</v>
      </c>
      <c r="W3771" s="57">
        <f>'LISTA DOS ITENS'!$U3771/'LISTA DOS ITENS'!$V3771</f>
        <v>0.0003891448281</v>
      </c>
      <c r="X3771" s="53" t="s">
        <v>53</v>
      </c>
      <c r="Y3771" s="53" t="s">
        <v>290</v>
      </c>
      <c r="Z3771" s="58" t="str">
        <f>'LISTA DOS ITENS'!$F3771&amp;"-"&amp;'LISTA DOS ITENS'!$H3771&amp;"-"&amp;'LISTA DOS ITENS'!$J3771&amp;"-"&amp;'LISTA DOS ITENS'!$K3771&amp;"-"&amp;'LISTA DOS ITENS'!$I3771</f>
        <v>10300409-2101-0026-CONS/NAC-ED-1000-01.01</v>
      </c>
      <c r="AA3771" s="59" t="str">
        <f t="array" ref="AA3771">INDEX('RESUMO - LOTES E VMA'!$M$3:$M$181,MATCH('LISTA DOS ITENS'!$D3771,'RESUMO - LOTES E VMA'!$A$3:$A$181,0))</f>
        <v>Para Leilão</v>
      </c>
      <c r="AB3771" s="60">
        <f t="array" ref="AB3771">INDEX('RESUMO - LOTES E VMA'!$J$3:$J$181,MATCH('LISTA DOS ITENS'!$D3771,'RESUMO - LOTES E VMA'!$A$3:$A$181,0))</f>
        <v>0.1002282232</v>
      </c>
      <c r="AC3771" s="29" t="str">
        <f t="array" ref="AC3771">INDEX('RESUMO - LOTES E VMA'!$L$3:$L$181,MATCH('LISTA DOS ITENS'!$D3771,'RESUMO - LOTES E VMA'!$A$3:$A$181,0))</f>
        <v>1% do Valor de Comparação do VMA</v>
      </c>
      <c r="AD3771" s="53" t="str">
        <f>VLOOKUP(Tabela1[[#This Row],[Índice]],[1]Planilha1!$A:$A,1,0)</f>
        <v>#ERROR!</v>
      </c>
    </row>
    <row r="3772" ht="15.75" customHeight="1">
      <c r="A3772" s="52">
        <v>262853.0</v>
      </c>
      <c r="B3772" s="53" t="s">
        <v>70</v>
      </c>
      <c r="C3772" s="53" t="s">
        <v>71</v>
      </c>
      <c r="D3772" s="22">
        <v>207578.0</v>
      </c>
      <c r="E3772" s="53" t="s">
        <v>119</v>
      </c>
      <c r="F3772" s="54">
        <v>1.0300409E7</v>
      </c>
      <c r="G3772" s="53" t="s">
        <v>2394</v>
      </c>
      <c r="H3772" s="55">
        <v>2101.0</v>
      </c>
      <c r="I3772" s="55" t="s">
        <v>130</v>
      </c>
      <c r="J3772" s="55" t="s">
        <v>126</v>
      </c>
      <c r="K3772" s="53" t="s">
        <v>73</v>
      </c>
      <c r="L3772" s="53"/>
      <c r="M3772" s="53">
        <v>7.0</v>
      </c>
      <c r="N3772" s="53" t="s">
        <v>52</v>
      </c>
      <c r="O3772" s="25">
        <v>454.0185714285714</v>
      </c>
      <c r="P3772" s="25">
        <f>'LISTA DOS ITENS'!$O3772*'LISTA DOS ITENS'!$M3772</f>
        <v>3178.13</v>
      </c>
      <c r="Q3772" s="25">
        <v>593.0</v>
      </c>
      <c r="R3772" s="25">
        <f>'LISTA DOS ITENS'!$Q3772*'LISTA DOS ITENS'!$M3772</f>
        <v>4151</v>
      </c>
      <c r="S3772" s="56">
        <f>IF('LISTA DOS ITENS'!$P3772&gt;'LISTA DOS ITENS'!$R3772,'LISTA DOS ITENS'!$P3772,'LISTA DOS ITENS'!$R3772)</f>
        <v>4151</v>
      </c>
      <c r="T3772" s="25">
        <v>75.98520006473706</v>
      </c>
      <c r="U3772" s="25">
        <f>'LISTA DOS ITENS'!$T3772*'LISTA DOS ITENS'!$M3772</f>
        <v>531.8964005</v>
      </c>
      <c r="V3772" s="56">
        <f t="array" ref="V3772">INDEX('RESUMO - LOTES E VMA'!$F$3:$F$181,MATCH('LISTA DOS ITENS'!$D3772,'RESUMO - LOTES E VMA'!$A$3:$A$181,0))</f>
        <v>195262.0068</v>
      </c>
      <c r="W3772" s="57">
        <f>'LISTA DOS ITENS'!$U3772/'LISTA DOS ITENS'!$V3772</f>
        <v>0.002724013797</v>
      </c>
      <c r="X3772" s="53" t="s">
        <v>53</v>
      </c>
      <c r="Y3772" s="53" t="s">
        <v>290</v>
      </c>
      <c r="Z3772" s="58" t="str">
        <f>'LISTA DOS ITENS'!$F3772&amp;"-"&amp;'LISTA DOS ITENS'!$H3772&amp;"-"&amp;'LISTA DOS ITENS'!$J3772&amp;"-"&amp;'LISTA DOS ITENS'!$K3772&amp;"-"&amp;'LISTA DOS ITENS'!$I3772</f>
        <v>10300409-2101-0026-CONS/NAC-ED-1000-01.02</v>
      </c>
      <c r="AA3772" s="59" t="str">
        <f t="array" ref="AA3772">INDEX('RESUMO - LOTES E VMA'!$M$3:$M$181,MATCH('LISTA DOS ITENS'!$D3772,'RESUMO - LOTES E VMA'!$A$3:$A$181,0))</f>
        <v>Para Leilão</v>
      </c>
      <c r="AB3772" s="60">
        <f t="array" ref="AB3772">INDEX('RESUMO - LOTES E VMA'!$J$3:$J$181,MATCH('LISTA DOS ITENS'!$D3772,'RESUMO - LOTES E VMA'!$A$3:$A$181,0))</f>
        <v>0.1002282232</v>
      </c>
      <c r="AC3772" s="29" t="str">
        <f t="array" ref="AC3772">INDEX('RESUMO - LOTES E VMA'!$L$3:$L$181,MATCH('LISTA DOS ITENS'!$D3772,'RESUMO - LOTES E VMA'!$A$3:$A$181,0))</f>
        <v>1% do Valor de Comparação do VMA</v>
      </c>
      <c r="AD3772" s="53" t="str">
        <f>VLOOKUP(Tabela1[[#This Row],[Índice]],[1]Planilha1!$A:$A,1,0)</f>
        <v>#ERROR!</v>
      </c>
    </row>
    <row r="3773" ht="15.75" customHeight="1">
      <c r="A3773" s="52">
        <v>262854.0</v>
      </c>
      <c r="B3773" s="53" t="s">
        <v>70</v>
      </c>
      <c r="C3773" s="53" t="s">
        <v>71</v>
      </c>
      <c r="D3773" s="22">
        <v>207578.0</v>
      </c>
      <c r="E3773" s="53" t="s">
        <v>119</v>
      </c>
      <c r="F3773" s="54">
        <v>1.0300409E7</v>
      </c>
      <c r="G3773" s="53" t="s">
        <v>2394</v>
      </c>
      <c r="H3773" s="55">
        <v>2101.0</v>
      </c>
      <c r="I3773" s="55"/>
      <c r="J3773" s="55" t="s">
        <v>126</v>
      </c>
      <c r="K3773" s="53" t="s">
        <v>125</v>
      </c>
      <c r="L3773" s="53"/>
      <c r="M3773" s="53">
        <v>4.0</v>
      </c>
      <c r="N3773" s="53" t="s">
        <v>52</v>
      </c>
      <c r="O3773" s="25">
        <v>592.9975</v>
      </c>
      <c r="P3773" s="25">
        <f>'LISTA DOS ITENS'!$O3773*'LISTA DOS ITENS'!$M3773</f>
        <v>2371.99</v>
      </c>
      <c r="Q3773" s="25">
        <v>593.0</v>
      </c>
      <c r="R3773" s="25">
        <f>'LISTA DOS ITENS'!$Q3773*'LISTA DOS ITENS'!$M3773</f>
        <v>2372</v>
      </c>
      <c r="S3773" s="56">
        <f>IF('LISTA DOS ITENS'!$P3773&gt;'LISTA DOS ITENS'!$R3773,'LISTA DOS ITENS'!$P3773,'LISTA DOS ITENS'!$R3773)</f>
        <v>2372</v>
      </c>
      <c r="T3773" s="25">
        <v>75.98520006473706</v>
      </c>
      <c r="U3773" s="25">
        <f>'LISTA DOS ITENS'!$T3773*'LISTA DOS ITENS'!$M3773</f>
        <v>303.9408003</v>
      </c>
      <c r="V3773" s="56">
        <f t="array" ref="V3773">INDEX('RESUMO - LOTES E VMA'!$F$3:$F$181,MATCH('LISTA DOS ITENS'!$D3773,'RESUMO - LOTES E VMA'!$A$3:$A$181,0))</f>
        <v>195262.0068</v>
      </c>
      <c r="W3773" s="57">
        <f>'LISTA DOS ITENS'!$U3773/'LISTA DOS ITENS'!$V3773</f>
        <v>0.001556579312</v>
      </c>
      <c r="X3773" s="53" t="s">
        <v>53</v>
      </c>
      <c r="Y3773" s="53" t="s">
        <v>290</v>
      </c>
      <c r="Z3773" s="58" t="str">
        <f>'LISTA DOS ITENS'!$F3773&amp;"-"&amp;'LISTA DOS ITENS'!$H3773&amp;"-"&amp;'LISTA DOS ITENS'!$J3773&amp;"-"&amp;'LISTA DOS ITENS'!$K3773&amp;"-"&amp;'LISTA DOS ITENS'!$I3773</f>
        <v>10300409-2101-0026-PAR/NAC-</v>
      </c>
      <c r="AA3773" s="59" t="str">
        <f t="array" ref="AA3773">INDEX('RESUMO - LOTES E VMA'!$M$3:$M$181,MATCH('LISTA DOS ITENS'!$D3773,'RESUMO - LOTES E VMA'!$A$3:$A$181,0))</f>
        <v>Para Leilão</v>
      </c>
      <c r="AB3773" s="60">
        <f t="array" ref="AB3773">INDEX('RESUMO - LOTES E VMA'!$J$3:$J$181,MATCH('LISTA DOS ITENS'!$D3773,'RESUMO - LOTES E VMA'!$A$3:$A$181,0))</f>
        <v>0.1002282232</v>
      </c>
      <c r="AC3773" s="29" t="str">
        <f t="array" ref="AC3773">INDEX('RESUMO - LOTES E VMA'!$L$3:$L$181,MATCH('LISTA DOS ITENS'!$D3773,'RESUMO - LOTES E VMA'!$A$3:$A$181,0))</f>
        <v>1% do Valor de Comparação do VMA</v>
      </c>
      <c r="AD3773" s="53" t="str">
        <f>VLOOKUP(Tabela1[[#This Row],[Índice]],[1]Planilha1!$A:$A,1,0)</f>
        <v>#ERROR!</v>
      </c>
    </row>
    <row r="3774" ht="15.75" customHeight="1">
      <c r="A3774" s="52">
        <v>262855.0</v>
      </c>
      <c r="B3774" s="53" t="s">
        <v>70</v>
      </c>
      <c r="C3774" s="53" t="s">
        <v>71</v>
      </c>
      <c r="D3774" s="22">
        <v>207578.0</v>
      </c>
      <c r="E3774" s="53" t="s">
        <v>119</v>
      </c>
      <c r="F3774" s="54">
        <v>1.0300457E7</v>
      </c>
      <c r="G3774" s="53" t="s">
        <v>136</v>
      </c>
      <c r="H3774" s="55">
        <v>2101.0</v>
      </c>
      <c r="I3774" s="55" t="s">
        <v>81</v>
      </c>
      <c r="J3774" s="55" t="s">
        <v>126</v>
      </c>
      <c r="K3774" s="53" t="s">
        <v>57</v>
      </c>
      <c r="L3774" s="53"/>
      <c r="M3774" s="53">
        <v>2.0</v>
      </c>
      <c r="N3774" s="53" t="s">
        <v>52</v>
      </c>
      <c r="O3774" s="25">
        <v>1.0</v>
      </c>
      <c r="P3774" s="25">
        <f>'LISTA DOS ITENS'!$O3774*'LISTA DOS ITENS'!$M3774</f>
        <v>2</v>
      </c>
      <c r="Q3774" s="25">
        <v>1488.43</v>
      </c>
      <c r="R3774" s="25">
        <f>'LISTA DOS ITENS'!$Q3774*'LISTA DOS ITENS'!$M3774</f>
        <v>2976.86</v>
      </c>
      <c r="S3774" s="56">
        <f>IF('LISTA DOS ITENS'!$P3774&gt;'LISTA DOS ITENS'!$R3774,'LISTA DOS ITENS'!$P3774,'LISTA DOS ITENS'!$R3774)</f>
        <v>2976.86</v>
      </c>
      <c r="T3774" s="25">
        <v>174.08181537337168</v>
      </c>
      <c r="U3774" s="25">
        <f>'LISTA DOS ITENS'!$T3774*'LISTA DOS ITENS'!$M3774</f>
        <v>348.1636307</v>
      </c>
      <c r="V3774" s="56">
        <f t="array" ref="V3774">INDEX('RESUMO - LOTES E VMA'!$F$3:$F$181,MATCH('LISTA DOS ITENS'!$D3774,'RESUMO - LOTES E VMA'!$A$3:$A$181,0))</f>
        <v>195262.0068</v>
      </c>
      <c r="W3774" s="57">
        <f>'LISTA DOS ITENS'!$U3774/'LISTA DOS ITENS'!$V3774</f>
        <v>0.001783058755</v>
      </c>
      <c r="X3774" s="53" t="s">
        <v>53</v>
      </c>
      <c r="Y3774" s="53" t="s">
        <v>290</v>
      </c>
      <c r="Z3774" s="58" t="str">
        <f>'LISTA DOS ITENS'!$F3774&amp;"-"&amp;'LISTA DOS ITENS'!$H3774&amp;"-"&amp;'LISTA DOS ITENS'!$J3774&amp;"-"&amp;'LISTA DOS ITENS'!$K3774&amp;"-"&amp;'LISTA DOS ITENS'!$I3774</f>
        <v>10300457-2101-0026-USADO-ED-1000-01.01</v>
      </c>
      <c r="AA3774" s="59" t="str">
        <f t="array" ref="AA3774">INDEX('RESUMO - LOTES E VMA'!$M$3:$M$181,MATCH('LISTA DOS ITENS'!$D3774,'RESUMO - LOTES E VMA'!$A$3:$A$181,0))</f>
        <v>Para Leilão</v>
      </c>
      <c r="AB3774" s="60">
        <f t="array" ref="AB3774">INDEX('RESUMO - LOTES E VMA'!$J$3:$J$181,MATCH('LISTA DOS ITENS'!$D3774,'RESUMO - LOTES E VMA'!$A$3:$A$181,0))</f>
        <v>0.1002282232</v>
      </c>
      <c r="AC3774" s="29" t="str">
        <f t="array" ref="AC3774">INDEX('RESUMO - LOTES E VMA'!$L$3:$L$181,MATCH('LISTA DOS ITENS'!$D3774,'RESUMO - LOTES E VMA'!$A$3:$A$181,0))</f>
        <v>1% do Valor de Comparação do VMA</v>
      </c>
      <c r="AD3774" s="53" t="str">
        <f>VLOOKUP(Tabela1[[#This Row],[Índice]],[1]Planilha1!$A:$A,1,0)</f>
        <v>#ERROR!</v>
      </c>
    </row>
    <row r="3775" ht="15.75" customHeight="1">
      <c r="A3775" s="52">
        <v>262856.0</v>
      </c>
      <c r="B3775" s="53" t="s">
        <v>70</v>
      </c>
      <c r="C3775" s="53" t="s">
        <v>71</v>
      </c>
      <c r="D3775" s="22">
        <v>207578.0</v>
      </c>
      <c r="E3775" s="53" t="s">
        <v>119</v>
      </c>
      <c r="F3775" s="54">
        <v>1.0300457E7</v>
      </c>
      <c r="G3775" s="53" t="s">
        <v>136</v>
      </c>
      <c r="H3775" s="55">
        <v>2101.0</v>
      </c>
      <c r="I3775" s="55" t="s">
        <v>81</v>
      </c>
      <c r="J3775" s="55" t="s">
        <v>126</v>
      </c>
      <c r="K3775" s="53" t="s">
        <v>80</v>
      </c>
      <c r="L3775" s="53"/>
      <c r="M3775" s="53">
        <v>1.0</v>
      </c>
      <c r="N3775" s="53" t="s">
        <v>52</v>
      </c>
      <c r="O3775" s="25">
        <v>1488.43</v>
      </c>
      <c r="P3775" s="25">
        <f>'LISTA DOS ITENS'!$O3775*'LISTA DOS ITENS'!$M3775</f>
        <v>1488.43</v>
      </c>
      <c r="Q3775" s="25">
        <v>1488.43</v>
      </c>
      <c r="R3775" s="25">
        <f>'LISTA DOS ITENS'!$Q3775*'LISTA DOS ITENS'!$M3775</f>
        <v>1488.43</v>
      </c>
      <c r="S3775" s="56">
        <f>IF('LISTA DOS ITENS'!$P3775&gt;'LISTA DOS ITENS'!$R3775,'LISTA DOS ITENS'!$P3775,'LISTA DOS ITENS'!$R3775)</f>
        <v>1488.43</v>
      </c>
      <c r="T3775" s="25">
        <v>174.08181537337168</v>
      </c>
      <c r="U3775" s="25">
        <f>'LISTA DOS ITENS'!$T3775*'LISTA DOS ITENS'!$M3775</f>
        <v>174.0818154</v>
      </c>
      <c r="V3775" s="56">
        <f t="array" ref="V3775">INDEX('RESUMO - LOTES E VMA'!$F$3:$F$181,MATCH('LISTA DOS ITENS'!$D3775,'RESUMO - LOTES E VMA'!$A$3:$A$181,0))</f>
        <v>195262.0068</v>
      </c>
      <c r="W3775" s="57">
        <f>'LISTA DOS ITENS'!$U3775/'LISTA DOS ITENS'!$V3775</f>
        <v>0.0008915293776</v>
      </c>
      <c r="X3775" s="53" t="s">
        <v>53</v>
      </c>
      <c r="Y3775" s="53" t="s">
        <v>290</v>
      </c>
      <c r="Z3775" s="58" t="str">
        <f>'LISTA DOS ITENS'!$F3775&amp;"-"&amp;'LISTA DOS ITENS'!$H3775&amp;"-"&amp;'LISTA DOS ITENS'!$J3775&amp;"-"&amp;'LISTA DOS ITENS'!$K3775&amp;"-"&amp;'LISTA DOS ITENS'!$I3775</f>
        <v>10300457-2101-0026-IMOB/NAC-ED-1000-01.01</v>
      </c>
      <c r="AA3775" s="59" t="str">
        <f t="array" ref="AA3775">INDEX('RESUMO - LOTES E VMA'!$M$3:$M$181,MATCH('LISTA DOS ITENS'!$D3775,'RESUMO - LOTES E VMA'!$A$3:$A$181,0))</f>
        <v>Para Leilão</v>
      </c>
      <c r="AB3775" s="60">
        <f t="array" ref="AB3775">INDEX('RESUMO - LOTES E VMA'!$J$3:$J$181,MATCH('LISTA DOS ITENS'!$D3775,'RESUMO - LOTES E VMA'!$A$3:$A$181,0))</f>
        <v>0.1002282232</v>
      </c>
      <c r="AC3775" s="29" t="str">
        <f t="array" ref="AC3775">INDEX('RESUMO - LOTES E VMA'!$L$3:$L$181,MATCH('LISTA DOS ITENS'!$D3775,'RESUMO - LOTES E VMA'!$A$3:$A$181,0))</f>
        <v>1% do Valor de Comparação do VMA</v>
      </c>
      <c r="AD3775" s="53" t="str">
        <f>VLOOKUP(Tabela1[[#This Row],[Índice]],[1]Planilha1!$A:$A,1,0)</f>
        <v>#ERROR!</v>
      </c>
    </row>
    <row r="3776" ht="15.75" customHeight="1">
      <c r="A3776" s="52">
        <v>262857.0</v>
      </c>
      <c r="B3776" s="53" t="s">
        <v>70</v>
      </c>
      <c r="C3776" s="53" t="s">
        <v>71</v>
      </c>
      <c r="D3776" s="22">
        <v>207578.0</v>
      </c>
      <c r="E3776" s="53" t="s">
        <v>119</v>
      </c>
      <c r="F3776" s="54">
        <v>1.030515E7</v>
      </c>
      <c r="G3776" s="53" t="s">
        <v>2395</v>
      </c>
      <c r="H3776" s="55">
        <v>2101.0</v>
      </c>
      <c r="I3776" s="55"/>
      <c r="J3776" s="55" t="s">
        <v>126</v>
      </c>
      <c r="K3776" s="53" t="s">
        <v>73</v>
      </c>
      <c r="L3776" s="53"/>
      <c r="M3776" s="53">
        <v>7.0</v>
      </c>
      <c r="N3776" s="53" t="s">
        <v>52</v>
      </c>
      <c r="O3776" s="25">
        <v>406.2114285714286</v>
      </c>
      <c r="P3776" s="25">
        <f>'LISTA DOS ITENS'!$O3776*'LISTA DOS ITENS'!$M3776</f>
        <v>2843.48</v>
      </c>
      <c r="Q3776" s="25">
        <v>673.6</v>
      </c>
      <c r="R3776" s="25">
        <f>'LISTA DOS ITENS'!$Q3776*'LISTA DOS ITENS'!$M3776</f>
        <v>4715.2</v>
      </c>
      <c r="S3776" s="56">
        <f>IF('LISTA DOS ITENS'!$P3776&gt;'LISTA DOS ITENS'!$R3776,'LISTA DOS ITENS'!$P3776,'LISTA DOS ITENS'!$R3776)</f>
        <v>4715.2</v>
      </c>
      <c r="T3776" s="25">
        <v>62.776214364511176</v>
      </c>
      <c r="U3776" s="25">
        <f>'LISTA DOS ITENS'!$T3776*'LISTA DOS ITENS'!$M3776</f>
        <v>439.4335006</v>
      </c>
      <c r="V3776" s="56">
        <f t="array" ref="V3776">INDEX('RESUMO - LOTES E VMA'!$F$3:$F$181,MATCH('LISTA DOS ITENS'!$D3776,'RESUMO - LOTES E VMA'!$A$3:$A$181,0))</f>
        <v>195262.0068</v>
      </c>
      <c r="W3776" s="57">
        <f>'LISTA DOS ITENS'!$U3776/'LISTA DOS ITENS'!$V3776</f>
        <v>0.002250481329</v>
      </c>
      <c r="X3776" s="53" t="s">
        <v>53</v>
      </c>
      <c r="Y3776" s="53" t="s">
        <v>290</v>
      </c>
      <c r="Z3776" s="58" t="str">
        <f>'LISTA DOS ITENS'!$F3776&amp;"-"&amp;'LISTA DOS ITENS'!$H3776&amp;"-"&amp;'LISTA DOS ITENS'!$J3776&amp;"-"&amp;'LISTA DOS ITENS'!$K3776&amp;"-"&amp;'LISTA DOS ITENS'!$I3776</f>
        <v>10305150-2101-0026-CONS/NAC-</v>
      </c>
      <c r="AA3776" s="59" t="str">
        <f t="array" ref="AA3776">INDEX('RESUMO - LOTES E VMA'!$M$3:$M$181,MATCH('LISTA DOS ITENS'!$D3776,'RESUMO - LOTES E VMA'!$A$3:$A$181,0))</f>
        <v>Para Leilão</v>
      </c>
      <c r="AB3776" s="60">
        <f t="array" ref="AB3776">INDEX('RESUMO - LOTES E VMA'!$J$3:$J$181,MATCH('LISTA DOS ITENS'!$D3776,'RESUMO - LOTES E VMA'!$A$3:$A$181,0))</f>
        <v>0.1002282232</v>
      </c>
      <c r="AC3776" s="29" t="str">
        <f t="array" ref="AC3776">INDEX('RESUMO - LOTES E VMA'!$L$3:$L$181,MATCH('LISTA DOS ITENS'!$D3776,'RESUMO - LOTES E VMA'!$A$3:$A$181,0))</f>
        <v>1% do Valor de Comparação do VMA</v>
      </c>
      <c r="AD3776" s="53" t="str">
        <f>VLOOKUP(Tabela1[[#This Row],[Índice]],[1]Planilha1!$A:$A,1,0)</f>
        <v>#ERROR!</v>
      </c>
    </row>
    <row r="3777" ht="15.75" customHeight="1">
      <c r="A3777" s="52">
        <v>262858.0</v>
      </c>
      <c r="B3777" s="53" t="s">
        <v>70</v>
      </c>
      <c r="C3777" s="53" t="s">
        <v>71</v>
      </c>
      <c r="D3777" s="22">
        <v>207578.0</v>
      </c>
      <c r="E3777" s="53" t="s">
        <v>119</v>
      </c>
      <c r="F3777" s="54">
        <v>1.030515E7</v>
      </c>
      <c r="G3777" s="53" t="s">
        <v>2395</v>
      </c>
      <c r="H3777" s="55">
        <v>2101.0</v>
      </c>
      <c r="I3777" s="55"/>
      <c r="J3777" s="55" t="s">
        <v>126</v>
      </c>
      <c r="K3777" s="53" t="s">
        <v>80</v>
      </c>
      <c r="L3777" s="53"/>
      <c r="M3777" s="53">
        <v>1.0</v>
      </c>
      <c r="N3777" s="53" t="s">
        <v>52</v>
      </c>
      <c r="O3777" s="25">
        <v>386.76</v>
      </c>
      <c r="P3777" s="25">
        <f>'LISTA DOS ITENS'!$O3777*'LISTA DOS ITENS'!$M3777</f>
        <v>386.76</v>
      </c>
      <c r="Q3777" s="25">
        <v>673.6</v>
      </c>
      <c r="R3777" s="25">
        <f>'LISTA DOS ITENS'!$Q3777*'LISTA DOS ITENS'!$M3777</f>
        <v>673.6</v>
      </c>
      <c r="S3777" s="56">
        <f>IF('LISTA DOS ITENS'!$P3777&gt;'LISTA DOS ITENS'!$R3777,'LISTA DOS ITENS'!$P3777,'LISTA DOS ITENS'!$R3777)</f>
        <v>673.6</v>
      </c>
      <c r="T3777" s="25">
        <v>62.776214364511176</v>
      </c>
      <c r="U3777" s="25">
        <f>'LISTA DOS ITENS'!$T3777*'LISTA DOS ITENS'!$M3777</f>
        <v>62.77621436</v>
      </c>
      <c r="V3777" s="56">
        <f t="array" ref="V3777">INDEX('RESUMO - LOTES E VMA'!$F$3:$F$181,MATCH('LISTA DOS ITENS'!$D3777,'RESUMO - LOTES E VMA'!$A$3:$A$181,0))</f>
        <v>195262.0068</v>
      </c>
      <c r="W3777" s="57">
        <f>'LISTA DOS ITENS'!$U3777/'LISTA DOS ITENS'!$V3777</f>
        <v>0.0003214973327</v>
      </c>
      <c r="X3777" s="53" t="s">
        <v>53</v>
      </c>
      <c r="Y3777" s="53" t="s">
        <v>290</v>
      </c>
      <c r="Z3777" s="58" t="str">
        <f>'LISTA DOS ITENS'!$F3777&amp;"-"&amp;'LISTA DOS ITENS'!$H3777&amp;"-"&amp;'LISTA DOS ITENS'!$J3777&amp;"-"&amp;'LISTA DOS ITENS'!$K3777&amp;"-"&amp;'LISTA DOS ITENS'!$I3777</f>
        <v>10305150-2101-0026-IMOB/NAC-</v>
      </c>
      <c r="AA3777" s="59" t="str">
        <f t="array" ref="AA3777">INDEX('RESUMO - LOTES E VMA'!$M$3:$M$181,MATCH('LISTA DOS ITENS'!$D3777,'RESUMO - LOTES E VMA'!$A$3:$A$181,0))</f>
        <v>Para Leilão</v>
      </c>
      <c r="AB3777" s="60">
        <f t="array" ref="AB3777">INDEX('RESUMO - LOTES E VMA'!$J$3:$J$181,MATCH('LISTA DOS ITENS'!$D3777,'RESUMO - LOTES E VMA'!$A$3:$A$181,0))</f>
        <v>0.1002282232</v>
      </c>
      <c r="AC3777" s="29" t="str">
        <f t="array" ref="AC3777">INDEX('RESUMO - LOTES E VMA'!$L$3:$L$181,MATCH('LISTA DOS ITENS'!$D3777,'RESUMO - LOTES E VMA'!$A$3:$A$181,0))</f>
        <v>1% do Valor de Comparação do VMA</v>
      </c>
      <c r="AD3777" s="53" t="str">
        <f>VLOOKUP(Tabela1[[#This Row],[Índice]],[1]Planilha1!$A:$A,1,0)</f>
        <v>#ERROR!</v>
      </c>
    </row>
    <row r="3778" ht="15.75" customHeight="1">
      <c r="A3778" s="52">
        <v>262859.0</v>
      </c>
      <c r="B3778" s="53" t="s">
        <v>70</v>
      </c>
      <c r="C3778" s="53" t="s">
        <v>71</v>
      </c>
      <c r="D3778" s="22">
        <v>207578.0</v>
      </c>
      <c r="E3778" s="53" t="s">
        <v>119</v>
      </c>
      <c r="F3778" s="54">
        <v>1.030515E7</v>
      </c>
      <c r="G3778" s="53" t="s">
        <v>2395</v>
      </c>
      <c r="H3778" s="55">
        <v>2101.0</v>
      </c>
      <c r="I3778" s="55" t="s">
        <v>130</v>
      </c>
      <c r="J3778" s="55" t="s">
        <v>126</v>
      </c>
      <c r="K3778" s="53" t="s">
        <v>80</v>
      </c>
      <c r="L3778" s="53"/>
      <c r="M3778" s="53">
        <v>1.0</v>
      </c>
      <c r="N3778" s="53" t="s">
        <v>52</v>
      </c>
      <c r="O3778" s="25">
        <v>386.77</v>
      </c>
      <c r="P3778" s="25">
        <f>'LISTA DOS ITENS'!$O3778*'LISTA DOS ITENS'!$M3778</f>
        <v>386.77</v>
      </c>
      <c r="Q3778" s="25">
        <v>673.6</v>
      </c>
      <c r="R3778" s="25">
        <f>'LISTA DOS ITENS'!$Q3778*'LISTA DOS ITENS'!$M3778</f>
        <v>673.6</v>
      </c>
      <c r="S3778" s="56">
        <f>IF('LISTA DOS ITENS'!$P3778&gt;'LISTA DOS ITENS'!$R3778,'LISTA DOS ITENS'!$P3778,'LISTA DOS ITENS'!$R3778)</f>
        <v>673.6</v>
      </c>
      <c r="T3778" s="25">
        <v>62.776214364511176</v>
      </c>
      <c r="U3778" s="25">
        <f>'LISTA DOS ITENS'!$T3778*'LISTA DOS ITENS'!$M3778</f>
        <v>62.77621436</v>
      </c>
      <c r="V3778" s="56">
        <f t="array" ref="V3778">INDEX('RESUMO - LOTES E VMA'!$F$3:$F$181,MATCH('LISTA DOS ITENS'!$D3778,'RESUMO - LOTES E VMA'!$A$3:$A$181,0))</f>
        <v>195262.0068</v>
      </c>
      <c r="W3778" s="57">
        <f>'LISTA DOS ITENS'!$U3778/'LISTA DOS ITENS'!$V3778</f>
        <v>0.0003214973327</v>
      </c>
      <c r="X3778" s="53" t="s">
        <v>53</v>
      </c>
      <c r="Y3778" s="53" t="s">
        <v>290</v>
      </c>
      <c r="Z3778" s="58" t="str">
        <f>'LISTA DOS ITENS'!$F3778&amp;"-"&amp;'LISTA DOS ITENS'!$H3778&amp;"-"&amp;'LISTA DOS ITENS'!$J3778&amp;"-"&amp;'LISTA DOS ITENS'!$K3778&amp;"-"&amp;'LISTA DOS ITENS'!$I3778</f>
        <v>10305150-2101-0026-IMOB/NAC-ED-1000-01.02</v>
      </c>
      <c r="AA3778" s="59" t="str">
        <f t="array" ref="AA3778">INDEX('RESUMO - LOTES E VMA'!$M$3:$M$181,MATCH('LISTA DOS ITENS'!$D3778,'RESUMO - LOTES E VMA'!$A$3:$A$181,0))</f>
        <v>Para Leilão</v>
      </c>
      <c r="AB3778" s="60">
        <f t="array" ref="AB3778">INDEX('RESUMO - LOTES E VMA'!$J$3:$J$181,MATCH('LISTA DOS ITENS'!$D3778,'RESUMO - LOTES E VMA'!$A$3:$A$181,0))</f>
        <v>0.1002282232</v>
      </c>
      <c r="AC3778" s="29" t="str">
        <f t="array" ref="AC3778">INDEX('RESUMO - LOTES E VMA'!$L$3:$L$181,MATCH('LISTA DOS ITENS'!$D3778,'RESUMO - LOTES E VMA'!$A$3:$A$181,0))</f>
        <v>1% do Valor de Comparação do VMA</v>
      </c>
      <c r="AD3778" s="53" t="str">
        <f>VLOOKUP(Tabela1[[#This Row],[Índice]],[1]Planilha1!$A:$A,1,0)</f>
        <v>#ERROR!</v>
      </c>
    </row>
    <row r="3779" ht="15.75" customHeight="1">
      <c r="A3779" s="52">
        <v>262860.0</v>
      </c>
      <c r="B3779" s="53" t="s">
        <v>70</v>
      </c>
      <c r="C3779" s="53" t="s">
        <v>71</v>
      </c>
      <c r="D3779" s="22">
        <v>207578.0</v>
      </c>
      <c r="E3779" s="53" t="s">
        <v>119</v>
      </c>
      <c r="F3779" s="54">
        <v>1.030515E7</v>
      </c>
      <c r="G3779" s="53" t="s">
        <v>2395</v>
      </c>
      <c r="H3779" s="55">
        <v>2101.0</v>
      </c>
      <c r="I3779" s="55"/>
      <c r="J3779" s="55" t="s">
        <v>126</v>
      </c>
      <c r="K3779" s="53" t="s">
        <v>125</v>
      </c>
      <c r="L3779" s="53"/>
      <c r="M3779" s="53">
        <v>1.0</v>
      </c>
      <c r="N3779" s="53" t="s">
        <v>52</v>
      </c>
      <c r="O3779" s="25">
        <v>534.21</v>
      </c>
      <c r="P3779" s="25">
        <f>'LISTA DOS ITENS'!$O3779*'LISTA DOS ITENS'!$M3779</f>
        <v>534.21</v>
      </c>
      <c r="Q3779" s="25">
        <v>673.6</v>
      </c>
      <c r="R3779" s="25">
        <f>'LISTA DOS ITENS'!$Q3779*'LISTA DOS ITENS'!$M3779</f>
        <v>673.6</v>
      </c>
      <c r="S3779" s="56">
        <f>IF('LISTA DOS ITENS'!$P3779&gt;'LISTA DOS ITENS'!$R3779,'LISTA DOS ITENS'!$P3779,'LISTA DOS ITENS'!$R3779)</f>
        <v>673.6</v>
      </c>
      <c r="T3779" s="25">
        <v>62.776214364511176</v>
      </c>
      <c r="U3779" s="25">
        <f>'LISTA DOS ITENS'!$T3779*'LISTA DOS ITENS'!$M3779</f>
        <v>62.77621436</v>
      </c>
      <c r="V3779" s="56">
        <f t="array" ref="V3779">INDEX('RESUMO - LOTES E VMA'!$F$3:$F$181,MATCH('LISTA DOS ITENS'!$D3779,'RESUMO - LOTES E VMA'!$A$3:$A$181,0))</f>
        <v>195262.0068</v>
      </c>
      <c r="W3779" s="57">
        <f>'LISTA DOS ITENS'!$U3779/'LISTA DOS ITENS'!$V3779</f>
        <v>0.0003214973327</v>
      </c>
      <c r="X3779" s="53" t="s">
        <v>53</v>
      </c>
      <c r="Y3779" s="53" t="s">
        <v>290</v>
      </c>
      <c r="Z3779" s="58" t="str">
        <f>'LISTA DOS ITENS'!$F3779&amp;"-"&amp;'LISTA DOS ITENS'!$H3779&amp;"-"&amp;'LISTA DOS ITENS'!$J3779&amp;"-"&amp;'LISTA DOS ITENS'!$K3779&amp;"-"&amp;'LISTA DOS ITENS'!$I3779</f>
        <v>10305150-2101-0026-PAR/NAC-</v>
      </c>
      <c r="AA3779" s="59" t="str">
        <f t="array" ref="AA3779">INDEX('RESUMO - LOTES E VMA'!$M$3:$M$181,MATCH('LISTA DOS ITENS'!$D3779,'RESUMO - LOTES E VMA'!$A$3:$A$181,0))</f>
        <v>Para Leilão</v>
      </c>
      <c r="AB3779" s="60">
        <f t="array" ref="AB3779">INDEX('RESUMO - LOTES E VMA'!$J$3:$J$181,MATCH('LISTA DOS ITENS'!$D3779,'RESUMO - LOTES E VMA'!$A$3:$A$181,0))</f>
        <v>0.1002282232</v>
      </c>
      <c r="AC3779" s="29" t="str">
        <f t="array" ref="AC3779">INDEX('RESUMO - LOTES E VMA'!$L$3:$L$181,MATCH('LISTA DOS ITENS'!$D3779,'RESUMO - LOTES E VMA'!$A$3:$A$181,0))</f>
        <v>1% do Valor de Comparação do VMA</v>
      </c>
      <c r="AD3779" s="53" t="str">
        <f>VLOOKUP(Tabela1[[#This Row],[Índice]],[1]Planilha1!$A:$A,1,0)</f>
        <v>#ERROR!</v>
      </c>
    </row>
    <row r="3780" ht="15.75" customHeight="1">
      <c r="A3780" s="52">
        <v>262861.0</v>
      </c>
      <c r="B3780" s="53" t="s">
        <v>70</v>
      </c>
      <c r="C3780" s="53" t="s">
        <v>71</v>
      </c>
      <c r="D3780" s="22">
        <v>207578.0</v>
      </c>
      <c r="E3780" s="53" t="s">
        <v>119</v>
      </c>
      <c r="F3780" s="54">
        <v>1.030515E7</v>
      </c>
      <c r="G3780" s="53" t="s">
        <v>2395</v>
      </c>
      <c r="H3780" s="55">
        <v>2101.0</v>
      </c>
      <c r="I3780" s="55"/>
      <c r="J3780" s="55" t="s">
        <v>126</v>
      </c>
      <c r="K3780" s="53" t="s">
        <v>57</v>
      </c>
      <c r="L3780" s="53"/>
      <c r="M3780" s="53">
        <v>7.0</v>
      </c>
      <c r="N3780" s="53" t="s">
        <v>52</v>
      </c>
      <c r="O3780" s="25">
        <v>541.6800000000001</v>
      </c>
      <c r="P3780" s="25">
        <f>'LISTA DOS ITENS'!$O3780*'LISTA DOS ITENS'!$M3780</f>
        <v>3791.76</v>
      </c>
      <c r="Q3780" s="25">
        <v>673.6</v>
      </c>
      <c r="R3780" s="25">
        <f>'LISTA DOS ITENS'!$Q3780*'LISTA DOS ITENS'!$M3780</f>
        <v>4715.2</v>
      </c>
      <c r="S3780" s="56">
        <f>IF('LISTA DOS ITENS'!$P3780&gt;'LISTA DOS ITENS'!$R3780,'LISTA DOS ITENS'!$P3780,'LISTA DOS ITENS'!$R3780)</f>
        <v>4715.2</v>
      </c>
      <c r="T3780" s="25">
        <v>62.776214364511176</v>
      </c>
      <c r="U3780" s="25">
        <f>'LISTA DOS ITENS'!$T3780*'LISTA DOS ITENS'!$M3780</f>
        <v>439.4335006</v>
      </c>
      <c r="V3780" s="56">
        <f t="array" ref="V3780">INDEX('RESUMO - LOTES E VMA'!$F$3:$F$181,MATCH('LISTA DOS ITENS'!$D3780,'RESUMO - LOTES E VMA'!$A$3:$A$181,0))</f>
        <v>195262.0068</v>
      </c>
      <c r="W3780" s="57">
        <f>'LISTA DOS ITENS'!$U3780/'LISTA DOS ITENS'!$V3780</f>
        <v>0.002250481329</v>
      </c>
      <c r="X3780" s="53" t="s">
        <v>53</v>
      </c>
      <c r="Y3780" s="53" t="s">
        <v>290</v>
      </c>
      <c r="Z3780" s="58" t="str">
        <f>'LISTA DOS ITENS'!$F3780&amp;"-"&amp;'LISTA DOS ITENS'!$H3780&amp;"-"&amp;'LISTA DOS ITENS'!$J3780&amp;"-"&amp;'LISTA DOS ITENS'!$K3780&amp;"-"&amp;'LISTA DOS ITENS'!$I3780</f>
        <v>10305150-2101-0026-USADO-</v>
      </c>
      <c r="AA3780" s="59" t="str">
        <f t="array" ref="AA3780">INDEX('RESUMO - LOTES E VMA'!$M$3:$M$181,MATCH('LISTA DOS ITENS'!$D3780,'RESUMO - LOTES E VMA'!$A$3:$A$181,0))</f>
        <v>Para Leilão</v>
      </c>
      <c r="AB3780" s="60">
        <f t="array" ref="AB3780">INDEX('RESUMO - LOTES E VMA'!$J$3:$J$181,MATCH('LISTA DOS ITENS'!$D3780,'RESUMO - LOTES E VMA'!$A$3:$A$181,0))</f>
        <v>0.1002282232</v>
      </c>
      <c r="AC3780" s="29" t="str">
        <f t="array" ref="AC3780">INDEX('RESUMO - LOTES E VMA'!$L$3:$L$181,MATCH('LISTA DOS ITENS'!$D3780,'RESUMO - LOTES E VMA'!$A$3:$A$181,0))</f>
        <v>1% do Valor de Comparação do VMA</v>
      </c>
      <c r="AD3780" s="53" t="str">
        <f>VLOOKUP(Tabela1[[#This Row],[Índice]],[1]Planilha1!$A:$A,1,0)</f>
        <v>#ERROR!</v>
      </c>
    </row>
    <row r="3781" ht="15.75" customHeight="1">
      <c r="A3781" s="52">
        <v>262862.0</v>
      </c>
      <c r="B3781" s="53" t="s">
        <v>70</v>
      </c>
      <c r="C3781" s="53" t="s">
        <v>71</v>
      </c>
      <c r="D3781" s="22">
        <v>207578.0</v>
      </c>
      <c r="E3781" s="53" t="s">
        <v>119</v>
      </c>
      <c r="F3781" s="54">
        <v>1.030515E7</v>
      </c>
      <c r="G3781" s="53" t="s">
        <v>2395</v>
      </c>
      <c r="H3781" s="55">
        <v>2101.0</v>
      </c>
      <c r="I3781" s="55" t="s">
        <v>445</v>
      </c>
      <c r="J3781" s="55" t="s">
        <v>126</v>
      </c>
      <c r="K3781" s="53" t="s">
        <v>73</v>
      </c>
      <c r="L3781" s="53"/>
      <c r="M3781" s="53">
        <v>2.0</v>
      </c>
      <c r="N3781" s="53" t="s">
        <v>52</v>
      </c>
      <c r="O3781" s="25">
        <v>406.21</v>
      </c>
      <c r="P3781" s="25">
        <f>'LISTA DOS ITENS'!$O3781*'LISTA DOS ITENS'!$M3781</f>
        <v>812.42</v>
      </c>
      <c r="Q3781" s="25">
        <v>673.6</v>
      </c>
      <c r="R3781" s="25">
        <f>'LISTA DOS ITENS'!$Q3781*'LISTA DOS ITENS'!$M3781</f>
        <v>1347.2</v>
      </c>
      <c r="S3781" s="56">
        <f>IF('LISTA DOS ITENS'!$P3781&gt;'LISTA DOS ITENS'!$R3781,'LISTA DOS ITENS'!$P3781,'LISTA DOS ITENS'!$R3781)</f>
        <v>1347.2</v>
      </c>
      <c r="T3781" s="25">
        <v>62.776214364511176</v>
      </c>
      <c r="U3781" s="25">
        <f>'LISTA DOS ITENS'!$T3781*'LISTA DOS ITENS'!$M3781</f>
        <v>125.5524287</v>
      </c>
      <c r="V3781" s="56">
        <f t="array" ref="V3781">INDEX('RESUMO - LOTES E VMA'!$F$3:$F$181,MATCH('LISTA DOS ITENS'!$D3781,'RESUMO - LOTES E VMA'!$A$3:$A$181,0))</f>
        <v>195262.0068</v>
      </c>
      <c r="W3781" s="57">
        <f>'LISTA DOS ITENS'!$U3781/'LISTA DOS ITENS'!$V3781</f>
        <v>0.0006429946655</v>
      </c>
      <c r="X3781" s="53" t="s">
        <v>53</v>
      </c>
      <c r="Y3781" s="53" t="s">
        <v>290</v>
      </c>
      <c r="Z3781" s="58" t="str">
        <f>'LISTA DOS ITENS'!$F3781&amp;"-"&amp;'LISTA DOS ITENS'!$H3781&amp;"-"&amp;'LISTA DOS ITENS'!$J3781&amp;"-"&amp;'LISTA DOS ITENS'!$K3781&amp;"-"&amp;'LISTA DOS ITENS'!$I3781</f>
        <v>10305150-2101-0026-CONS/NAC-OP-3516-19-902-MRP</v>
      </c>
      <c r="AA3781" s="59" t="str">
        <f t="array" ref="AA3781">INDEX('RESUMO - LOTES E VMA'!$M$3:$M$181,MATCH('LISTA DOS ITENS'!$D3781,'RESUMO - LOTES E VMA'!$A$3:$A$181,0))</f>
        <v>Para Leilão</v>
      </c>
      <c r="AB3781" s="60">
        <f t="array" ref="AB3781">INDEX('RESUMO - LOTES E VMA'!$J$3:$J$181,MATCH('LISTA DOS ITENS'!$D3781,'RESUMO - LOTES E VMA'!$A$3:$A$181,0))</f>
        <v>0.1002282232</v>
      </c>
      <c r="AC3781" s="29" t="str">
        <f t="array" ref="AC3781">INDEX('RESUMO - LOTES E VMA'!$L$3:$L$181,MATCH('LISTA DOS ITENS'!$D3781,'RESUMO - LOTES E VMA'!$A$3:$A$181,0))</f>
        <v>1% do Valor de Comparação do VMA</v>
      </c>
      <c r="AD3781" s="53" t="str">
        <f>VLOOKUP(Tabela1[[#This Row],[Índice]],[1]Planilha1!$A:$A,1,0)</f>
        <v>#ERROR!</v>
      </c>
    </row>
    <row r="3782" ht="15.75" customHeight="1">
      <c r="A3782" s="52">
        <v>262863.0</v>
      </c>
      <c r="B3782" s="53" t="s">
        <v>70</v>
      </c>
      <c r="C3782" s="53" t="s">
        <v>71</v>
      </c>
      <c r="D3782" s="22">
        <v>207578.0</v>
      </c>
      <c r="E3782" s="53" t="s">
        <v>119</v>
      </c>
      <c r="F3782" s="54">
        <v>1.0305836E7</v>
      </c>
      <c r="G3782" s="53" t="s">
        <v>2396</v>
      </c>
      <c r="H3782" s="55">
        <v>2101.0</v>
      </c>
      <c r="I3782" s="55"/>
      <c r="J3782" s="55" t="s">
        <v>126</v>
      </c>
      <c r="K3782" s="53" t="s">
        <v>73</v>
      </c>
      <c r="L3782" s="53"/>
      <c r="M3782" s="53">
        <v>13.0</v>
      </c>
      <c r="N3782" s="53" t="s">
        <v>52</v>
      </c>
      <c r="O3782" s="25">
        <v>164.71384615384616</v>
      </c>
      <c r="P3782" s="25">
        <f>'LISTA DOS ITENS'!$O3782*'LISTA DOS ITENS'!$M3782</f>
        <v>2141.28</v>
      </c>
      <c r="Q3782" s="25">
        <v>164.71</v>
      </c>
      <c r="R3782" s="25">
        <f>'LISTA DOS ITENS'!$Q3782*'LISTA DOS ITENS'!$M3782</f>
        <v>2141.23</v>
      </c>
      <c r="S3782" s="56">
        <f>IF('LISTA DOS ITENS'!$P3782&gt;'LISTA DOS ITENS'!$R3782,'LISTA DOS ITENS'!$P3782,'LISTA DOS ITENS'!$R3782)</f>
        <v>2141.28</v>
      </c>
      <c r="T3782" s="25">
        <v>15.350163699493224</v>
      </c>
      <c r="U3782" s="25">
        <f>'LISTA DOS ITENS'!$T3782*'LISTA DOS ITENS'!$M3782</f>
        <v>199.5521281</v>
      </c>
      <c r="V3782" s="56">
        <f t="array" ref="V3782">INDEX('RESUMO - LOTES E VMA'!$F$3:$F$181,MATCH('LISTA DOS ITENS'!$D3782,'RESUMO - LOTES E VMA'!$A$3:$A$181,0))</f>
        <v>195262.0068</v>
      </c>
      <c r="W3782" s="57">
        <f>'LISTA DOS ITENS'!$U3782/'LISTA DOS ITENS'!$V3782</f>
        <v>0.001021971101</v>
      </c>
      <c r="X3782" s="53" t="s">
        <v>53</v>
      </c>
      <c r="Y3782" s="53" t="s">
        <v>290</v>
      </c>
      <c r="Z3782" s="58" t="str">
        <f>'LISTA DOS ITENS'!$F3782&amp;"-"&amp;'LISTA DOS ITENS'!$H3782&amp;"-"&amp;'LISTA DOS ITENS'!$J3782&amp;"-"&amp;'LISTA DOS ITENS'!$K3782&amp;"-"&amp;'LISTA DOS ITENS'!$I3782</f>
        <v>10305836-2101-0026-CONS/NAC-</v>
      </c>
      <c r="AA3782" s="59" t="str">
        <f t="array" ref="AA3782">INDEX('RESUMO - LOTES E VMA'!$M$3:$M$181,MATCH('LISTA DOS ITENS'!$D3782,'RESUMO - LOTES E VMA'!$A$3:$A$181,0))</f>
        <v>Para Leilão</v>
      </c>
      <c r="AB3782" s="60">
        <f t="array" ref="AB3782">INDEX('RESUMO - LOTES E VMA'!$J$3:$J$181,MATCH('LISTA DOS ITENS'!$D3782,'RESUMO - LOTES E VMA'!$A$3:$A$181,0))</f>
        <v>0.1002282232</v>
      </c>
      <c r="AC3782" s="29" t="str">
        <f t="array" ref="AC3782">INDEX('RESUMO - LOTES E VMA'!$L$3:$L$181,MATCH('LISTA DOS ITENS'!$D3782,'RESUMO - LOTES E VMA'!$A$3:$A$181,0))</f>
        <v>1% do Valor de Comparação do VMA</v>
      </c>
      <c r="AD3782" s="53" t="str">
        <f>VLOOKUP(Tabela1[[#This Row],[Índice]],[1]Planilha1!$A:$A,1,0)</f>
        <v>#ERROR!</v>
      </c>
    </row>
    <row r="3783" ht="15.75" customHeight="1">
      <c r="A3783" s="52">
        <v>262864.0</v>
      </c>
      <c r="B3783" s="53" t="s">
        <v>70</v>
      </c>
      <c r="C3783" s="53" t="s">
        <v>71</v>
      </c>
      <c r="D3783" s="22">
        <v>207578.0</v>
      </c>
      <c r="E3783" s="53" t="s">
        <v>119</v>
      </c>
      <c r="F3783" s="54">
        <v>1.0305836E7</v>
      </c>
      <c r="G3783" s="53" t="s">
        <v>2396</v>
      </c>
      <c r="H3783" s="55">
        <v>2101.0</v>
      </c>
      <c r="I3783" s="55" t="s">
        <v>81</v>
      </c>
      <c r="J3783" s="55" t="s">
        <v>126</v>
      </c>
      <c r="K3783" s="53" t="s">
        <v>73</v>
      </c>
      <c r="L3783" s="53"/>
      <c r="M3783" s="53">
        <v>1.0</v>
      </c>
      <c r="N3783" s="53" t="s">
        <v>52</v>
      </c>
      <c r="O3783" s="25">
        <v>290.0</v>
      </c>
      <c r="P3783" s="25">
        <f>'LISTA DOS ITENS'!$O3783*'LISTA DOS ITENS'!$M3783</f>
        <v>290</v>
      </c>
      <c r="Q3783" s="25">
        <v>164.71</v>
      </c>
      <c r="R3783" s="25">
        <f>'LISTA DOS ITENS'!$Q3783*'LISTA DOS ITENS'!$M3783</f>
        <v>164.71</v>
      </c>
      <c r="S3783" s="56">
        <f>IF('LISTA DOS ITENS'!$P3783&gt;'LISTA DOS ITENS'!$R3783,'LISTA DOS ITENS'!$P3783,'LISTA DOS ITENS'!$R3783)</f>
        <v>290</v>
      </c>
      <c r="T3783" s="25">
        <v>15.350163699493224</v>
      </c>
      <c r="U3783" s="25">
        <f>'LISTA DOS ITENS'!$T3783*'LISTA DOS ITENS'!$M3783</f>
        <v>15.3501637</v>
      </c>
      <c r="V3783" s="56">
        <f t="array" ref="V3783">INDEX('RESUMO - LOTES E VMA'!$F$3:$F$181,MATCH('LISTA DOS ITENS'!$D3783,'RESUMO - LOTES E VMA'!$A$3:$A$181,0))</f>
        <v>195262.0068</v>
      </c>
      <c r="W3783" s="57">
        <f>'LISTA DOS ITENS'!$U3783/'LISTA DOS ITENS'!$V3783</f>
        <v>0.00007861316163</v>
      </c>
      <c r="X3783" s="53" t="s">
        <v>53</v>
      </c>
      <c r="Y3783" s="53" t="s">
        <v>290</v>
      </c>
      <c r="Z3783" s="58" t="str">
        <f>'LISTA DOS ITENS'!$F3783&amp;"-"&amp;'LISTA DOS ITENS'!$H3783&amp;"-"&amp;'LISTA DOS ITENS'!$J3783&amp;"-"&amp;'LISTA DOS ITENS'!$K3783&amp;"-"&amp;'LISTA DOS ITENS'!$I3783</f>
        <v>10305836-2101-0026-CONS/NAC-ED-1000-01.01</v>
      </c>
      <c r="AA3783" s="59" t="str">
        <f t="array" ref="AA3783">INDEX('RESUMO - LOTES E VMA'!$M$3:$M$181,MATCH('LISTA DOS ITENS'!$D3783,'RESUMO - LOTES E VMA'!$A$3:$A$181,0))</f>
        <v>Para Leilão</v>
      </c>
      <c r="AB3783" s="60">
        <f t="array" ref="AB3783">INDEX('RESUMO - LOTES E VMA'!$J$3:$J$181,MATCH('LISTA DOS ITENS'!$D3783,'RESUMO - LOTES E VMA'!$A$3:$A$181,0))</f>
        <v>0.1002282232</v>
      </c>
      <c r="AC3783" s="29" t="str">
        <f t="array" ref="AC3783">INDEX('RESUMO - LOTES E VMA'!$L$3:$L$181,MATCH('LISTA DOS ITENS'!$D3783,'RESUMO - LOTES E VMA'!$A$3:$A$181,0))</f>
        <v>1% do Valor de Comparação do VMA</v>
      </c>
      <c r="AD3783" s="53" t="str">
        <f>VLOOKUP(Tabela1[[#This Row],[Índice]],[1]Planilha1!$A:$A,1,0)</f>
        <v>#ERROR!</v>
      </c>
    </row>
    <row r="3784" ht="15.75" customHeight="1">
      <c r="A3784" s="52">
        <v>262865.0</v>
      </c>
      <c r="B3784" s="53" t="s">
        <v>70</v>
      </c>
      <c r="C3784" s="53" t="s">
        <v>71</v>
      </c>
      <c r="D3784" s="22">
        <v>207578.0</v>
      </c>
      <c r="E3784" s="53" t="s">
        <v>119</v>
      </c>
      <c r="F3784" s="54">
        <v>1.031678E7</v>
      </c>
      <c r="G3784" s="53" t="s">
        <v>2397</v>
      </c>
      <c r="H3784" s="55">
        <v>2101.0</v>
      </c>
      <c r="I3784" s="55" t="s">
        <v>445</v>
      </c>
      <c r="J3784" s="55" t="s">
        <v>126</v>
      </c>
      <c r="K3784" s="53" t="s">
        <v>80</v>
      </c>
      <c r="L3784" s="53"/>
      <c r="M3784" s="53">
        <v>1.0</v>
      </c>
      <c r="N3784" s="53" t="s">
        <v>52</v>
      </c>
      <c r="O3784" s="25">
        <v>341.19</v>
      </c>
      <c r="P3784" s="25">
        <f>'LISTA DOS ITENS'!$O3784*'LISTA DOS ITENS'!$M3784</f>
        <v>341.19</v>
      </c>
      <c r="Q3784" s="25">
        <v>341.19</v>
      </c>
      <c r="R3784" s="25">
        <f>'LISTA DOS ITENS'!$Q3784*'LISTA DOS ITENS'!$M3784</f>
        <v>341.19</v>
      </c>
      <c r="S3784" s="56">
        <f>IF('LISTA DOS ITENS'!$P3784&gt;'LISTA DOS ITENS'!$R3784,'LISTA DOS ITENS'!$P3784,'LISTA DOS ITENS'!$R3784)</f>
        <v>341.19</v>
      </c>
      <c r="T3784" s="25">
        <v>31.79723363869888</v>
      </c>
      <c r="U3784" s="25">
        <f>'LISTA DOS ITENS'!$T3784*'LISTA DOS ITENS'!$M3784</f>
        <v>31.79723364</v>
      </c>
      <c r="V3784" s="56">
        <f t="array" ref="V3784">INDEX('RESUMO - LOTES E VMA'!$F$3:$F$181,MATCH('LISTA DOS ITENS'!$D3784,'RESUMO - LOTES E VMA'!$A$3:$A$181,0))</f>
        <v>195262.0068</v>
      </c>
      <c r="W3784" s="57">
        <f>'LISTA DOS ITENS'!$U3784/'LISTA DOS ITENS'!$V3784</f>
        <v>0.0001628439355</v>
      </c>
      <c r="X3784" s="53" t="s">
        <v>53</v>
      </c>
      <c r="Y3784" s="53" t="s">
        <v>290</v>
      </c>
      <c r="Z3784" s="58" t="str">
        <f>'LISTA DOS ITENS'!$F3784&amp;"-"&amp;'LISTA DOS ITENS'!$H3784&amp;"-"&amp;'LISTA DOS ITENS'!$J3784&amp;"-"&amp;'LISTA DOS ITENS'!$K3784&amp;"-"&amp;'LISTA DOS ITENS'!$I3784</f>
        <v>10316780-2101-0026-IMOB/NAC-OP-3516-19-902-MRP</v>
      </c>
      <c r="AA3784" s="59" t="str">
        <f t="array" ref="AA3784">INDEX('RESUMO - LOTES E VMA'!$M$3:$M$181,MATCH('LISTA DOS ITENS'!$D3784,'RESUMO - LOTES E VMA'!$A$3:$A$181,0))</f>
        <v>Para Leilão</v>
      </c>
      <c r="AB3784" s="60">
        <f t="array" ref="AB3784">INDEX('RESUMO - LOTES E VMA'!$J$3:$J$181,MATCH('LISTA DOS ITENS'!$D3784,'RESUMO - LOTES E VMA'!$A$3:$A$181,0))</f>
        <v>0.1002282232</v>
      </c>
      <c r="AC3784" s="29" t="str">
        <f t="array" ref="AC3784">INDEX('RESUMO - LOTES E VMA'!$L$3:$L$181,MATCH('LISTA DOS ITENS'!$D3784,'RESUMO - LOTES E VMA'!$A$3:$A$181,0))</f>
        <v>1% do Valor de Comparação do VMA</v>
      </c>
      <c r="AD3784" s="53" t="str">
        <f>VLOOKUP(Tabela1[[#This Row],[Índice]],[1]Planilha1!$A:$A,1,0)</f>
        <v>#ERROR!</v>
      </c>
    </row>
    <row r="3785" ht="15.75" customHeight="1">
      <c r="A3785" s="52">
        <v>262866.0</v>
      </c>
      <c r="B3785" s="53" t="s">
        <v>70</v>
      </c>
      <c r="C3785" s="53" t="s">
        <v>71</v>
      </c>
      <c r="D3785" s="22">
        <v>207578.0</v>
      </c>
      <c r="E3785" s="53" t="s">
        <v>119</v>
      </c>
      <c r="F3785" s="54">
        <v>1.0346081E7</v>
      </c>
      <c r="G3785" s="53" t="s">
        <v>2398</v>
      </c>
      <c r="H3785" s="55">
        <v>2101.0</v>
      </c>
      <c r="I3785" s="55" t="s">
        <v>81</v>
      </c>
      <c r="J3785" s="55" t="s">
        <v>126</v>
      </c>
      <c r="K3785" s="53" t="s">
        <v>80</v>
      </c>
      <c r="L3785" s="53"/>
      <c r="M3785" s="53">
        <v>4.0</v>
      </c>
      <c r="N3785" s="53" t="s">
        <v>52</v>
      </c>
      <c r="O3785" s="25">
        <v>190.87375</v>
      </c>
      <c r="P3785" s="25">
        <f>'LISTA DOS ITENS'!$O3785*'LISTA DOS ITENS'!$M3785</f>
        <v>763.495</v>
      </c>
      <c r="Q3785" s="25">
        <v>190.88</v>
      </c>
      <c r="R3785" s="25">
        <f>'LISTA DOS ITENS'!$Q3785*'LISTA DOS ITENS'!$M3785</f>
        <v>763.52</v>
      </c>
      <c r="S3785" s="56">
        <f>IF('LISTA DOS ITENS'!$P3785&gt;'LISTA DOS ITENS'!$R3785,'LISTA DOS ITENS'!$P3785,'LISTA DOS ITENS'!$R3785)</f>
        <v>763.52</v>
      </c>
      <c r="T3785" s="25">
        <v>17.789079272413737</v>
      </c>
      <c r="U3785" s="25">
        <f>'LISTA DOS ITENS'!$T3785*'LISTA DOS ITENS'!$M3785</f>
        <v>71.15631709</v>
      </c>
      <c r="V3785" s="56">
        <f t="array" ref="V3785">INDEX('RESUMO - LOTES E VMA'!$F$3:$F$181,MATCH('LISTA DOS ITENS'!$D3785,'RESUMO - LOTES E VMA'!$A$3:$A$181,0))</f>
        <v>195262.0068</v>
      </c>
      <c r="W3785" s="57">
        <f>'LISTA DOS ITENS'!$U3785/'LISTA DOS ITENS'!$V3785</f>
        <v>0.0003644145539</v>
      </c>
      <c r="X3785" s="53" t="s">
        <v>53</v>
      </c>
      <c r="Y3785" s="53" t="s">
        <v>290</v>
      </c>
      <c r="Z3785" s="58" t="str">
        <f>'LISTA DOS ITENS'!$F3785&amp;"-"&amp;'LISTA DOS ITENS'!$H3785&amp;"-"&amp;'LISTA DOS ITENS'!$J3785&amp;"-"&amp;'LISTA DOS ITENS'!$K3785&amp;"-"&amp;'LISTA DOS ITENS'!$I3785</f>
        <v>10346081-2101-0026-IMOB/NAC-ED-1000-01.01</v>
      </c>
      <c r="AA3785" s="59" t="str">
        <f t="array" ref="AA3785">INDEX('RESUMO - LOTES E VMA'!$M$3:$M$181,MATCH('LISTA DOS ITENS'!$D3785,'RESUMO - LOTES E VMA'!$A$3:$A$181,0))</f>
        <v>Para Leilão</v>
      </c>
      <c r="AB3785" s="60">
        <f t="array" ref="AB3785">INDEX('RESUMO - LOTES E VMA'!$J$3:$J$181,MATCH('LISTA DOS ITENS'!$D3785,'RESUMO - LOTES E VMA'!$A$3:$A$181,0))</f>
        <v>0.1002282232</v>
      </c>
      <c r="AC3785" s="29" t="str">
        <f t="array" ref="AC3785">INDEX('RESUMO - LOTES E VMA'!$L$3:$L$181,MATCH('LISTA DOS ITENS'!$D3785,'RESUMO - LOTES E VMA'!$A$3:$A$181,0))</f>
        <v>1% do Valor de Comparação do VMA</v>
      </c>
      <c r="AD3785" s="53" t="str">
        <f>VLOOKUP(Tabela1[[#This Row],[Índice]],[1]Planilha1!$A:$A,1,0)</f>
        <v>#ERROR!</v>
      </c>
    </row>
    <row r="3786" ht="15.75" customHeight="1">
      <c r="A3786" s="52">
        <v>262867.0</v>
      </c>
      <c r="B3786" s="53" t="s">
        <v>70</v>
      </c>
      <c r="C3786" s="53" t="s">
        <v>71</v>
      </c>
      <c r="D3786" s="22">
        <v>207578.0</v>
      </c>
      <c r="E3786" s="53" t="s">
        <v>119</v>
      </c>
      <c r="F3786" s="54">
        <v>1.0346081E7</v>
      </c>
      <c r="G3786" s="53" t="s">
        <v>2398</v>
      </c>
      <c r="H3786" s="55">
        <v>2101.0</v>
      </c>
      <c r="I3786" s="55"/>
      <c r="J3786" s="55" t="s">
        <v>126</v>
      </c>
      <c r="K3786" s="53" t="s">
        <v>80</v>
      </c>
      <c r="L3786" s="53"/>
      <c r="M3786" s="53">
        <v>2.0</v>
      </c>
      <c r="N3786" s="53" t="s">
        <v>52</v>
      </c>
      <c r="O3786" s="25">
        <v>190.875</v>
      </c>
      <c r="P3786" s="25">
        <f>'LISTA DOS ITENS'!$O3786*'LISTA DOS ITENS'!$M3786</f>
        <v>381.75</v>
      </c>
      <c r="Q3786" s="25">
        <v>190.88</v>
      </c>
      <c r="R3786" s="25">
        <f>'LISTA DOS ITENS'!$Q3786*'LISTA DOS ITENS'!$M3786</f>
        <v>381.76</v>
      </c>
      <c r="S3786" s="56">
        <f>IF('LISTA DOS ITENS'!$P3786&gt;'LISTA DOS ITENS'!$R3786,'LISTA DOS ITENS'!$P3786,'LISTA DOS ITENS'!$R3786)</f>
        <v>381.76</v>
      </c>
      <c r="T3786" s="25">
        <v>17.789079272413737</v>
      </c>
      <c r="U3786" s="25">
        <f>'LISTA DOS ITENS'!$T3786*'LISTA DOS ITENS'!$M3786</f>
        <v>35.57815854</v>
      </c>
      <c r="V3786" s="56">
        <f t="array" ref="V3786">INDEX('RESUMO - LOTES E VMA'!$F$3:$F$181,MATCH('LISTA DOS ITENS'!$D3786,'RESUMO - LOTES E VMA'!$A$3:$A$181,0))</f>
        <v>195262.0068</v>
      </c>
      <c r="W3786" s="57">
        <f>'LISTA DOS ITENS'!$U3786/'LISTA DOS ITENS'!$V3786</f>
        <v>0.0001822072769</v>
      </c>
      <c r="X3786" s="53" t="s">
        <v>53</v>
      </c>
      <c r="Y3786" s="53" t="s">
        <v>290</v>
      </c>
      <c r="Z3786" s="58" t="str">
        <f>'LISTA DOS ITENS'!$F3786&amp;"-"&amp;'LISTA DOS ITENS'!$H3786&amp;"-"&amp;'LISTA DOS ITENS'!$J3786&amp;"-"&amp;'LISTA DOS ITENS'!$K3786&amp;"-"&amp;'LISTA DOS ITENS'!$I3786</f>
        <v>10346081-2101-0026-IMOB/NAC-</v>
      </c>
      <c r="AA3786" s="59" t="str">
        <f t="array" ref="AA3786">INDEX('RESUMO - LOTES E VMA'!$M$3:$M$181,MATCH('LISTA DOS ITENS'!$D3786,'RESUMO - LOTES E VMA'!$A$3:$A$181,0))</f>
        <v>Para Leilão</v>
      </c>
      <c r="AB3786" s="60">
        <f t="array" ref="AB3786">INDEX('RESUMO - LOTES E VMA'!$J$3:$J$181,MATCH('LISTA DOS ITENS'!$D3786,'RESUMO - LOTES E VMA'!$A$3:$A$181,0))</f>
        <v>0.1002282232</v>
      </c>
      <c r="AC3786" s="29" t="str">
        <f t="array" ref="AC3786">INDEX('RESUMO - LOTES E VMA'!$L$3:$L$181,MATCH('LISTA DOS ITENS'!$D3786,'RESUMO - LOTES E VMA'!$A$3:$A$181,0))</f>
        <v>1% do Valor de Comparação do VMA</v>
      </c>
      <c r="AD3786" s="53" t="str">
        <f>VLOOKUP(Tabela1[[#This Row],[Índice]],[1]Planilha1!$A:$A,1,0)</f>
        <v>#ERROR!</v>
      </c>
    </row>
    <row r="3787" ht="15.75" customHeight="1">
      <c r="A3787" s="52">
        <v>262868.0</v>
      </c>
      <c r="B3787" s="53" t="s">
        <v>70</v>
      </c>
      <c r="C3787" s="53" t="s">
        <v>71</v>
      </c>
      <c r="D3787" s="22">
        <v>207578.0</v>
      </c>
      <c r="E3787" s="53" t="s">
        <v>119</v>
      </c>
      <c r="F3787" s="54">
        <v>1.0384787E7</v>
      </c>
      <c r="G3787" s="53" t="s">
        <v>2399</v>
      </c>
      <c r="H3787" s="55">
        <v>2101.0</v>
      </c>
      <c r="I3787" s="55"/>
      <c r="J3787" s="55" t="s">
        <v>126</v>
      </c>
      <c r="K3787" s="53" t="s">
        <v>73</v>
      </c>
      <c r="L3787" s="53"/>
      <c r="M3787" s="53">
        <v>3.0</v>
      </c>
      <c r="N3787" s="53" t="s">
        <v>52</v>
      </c>
      <c r="O3787" s="25">
        <v>498.7633333333333</v>
      </c>
      <c r="P3787" s="25">
        <f>'LISTA DOS ITENS'!$O3787*'LISTA DOS ITENS'!$M3787</f>
        <v>1496.29</v>
      </c>
      <c r="Q3787" s="25">
        <v>498.76</v>
      </c>
      <c r="R3787" s="25">
        <f>'LISTA DOS ITENS'!$Q3787*'LISTA DOS ITENS'!$M3787</f>
        <v>1496.28</v>
      </c>
      <c r="S3787" s="56">
        <f>IF('LISTA DOS ITENS'!$P3787&gt;'LISTA DOS ITENS'!$R3787,'LISTA DOS ITENS'!$P3787,'LISTA DOS ITENS'!$R3787)</f>
        <v>1496.29</v>
      </c>
      <c r="T3787" s="25">
        <v>46.4819843771431</v>
      </c>
      <c r="U3787" s="25">
        <f>'LISTA DOS ITENS'!$T3787*'LISTA DOS ITENS'!$M3787</f>
        <v>139.4459531</v>
      </c>
      <c r="V3787" s="56">
        <f t="array" ref="V3787">INDEX('RESUMO - LOTES E VMA'!$F$3:$F$181,MATCH('LISTA DOS ITENS'!$D3787,'RESUMO - LOTES E VMA'!$A$3:$A$181,0))</f>
        <v>195262.0068</v>
      </c>
      <c r="W3787" s="57">
        <f>'LISTA DOS ITENS'!$U3787/'LISTA DOS ITENS'!$V3787</f>
        <v>0.0007141479053</v>
      </c>
      <c r="X3787" s="53" t="s">
        <v>53</v>
      </c>
      <c r="Y3787" s="53" t="s">
        <v>290</v>
      </c>
      <c r="Z3787" s="58" t="str">
        <f>'LISTA DOS ITENS'!$F3787&amp;"-"&amp;'LISTA DOS ITENS'!$H3787&amp;"-"&amp;'LISTA DOS ITENS'!$J3787&amp;"-"&amp;'LISTA DOS ITENS'!$K3787&amp;"-"&amp;'LISTA DOS ITENS'!$I3787</f>
        <v>10384787-2101-0026-CONS/NAC-</v>
      </c>
      <c r="AA3787" s="59" t="str">
        <f t="array" ref="AA3787">INDEX('RESUMO - LOTES E VMA'!$M$3:$M$181,MATCH('LISTA DOS ITENS'!$D3787,'RESUMO - LOTES E VMA'!$A$3:$A$181,0))</f>
        <v>Para Leilão</v>
      </c>
      <c r="AB3787" s="60">
        <f t="array" ref="AB3787">INDEX('RESUMO - LOTES E VMA'!$J$3:$J$181,MATCH('LISTA DOS ITENS'!$D3787,'RESUMO - LOTES E VMA'!$A$3:$A$181,0))</f>
        <v>0.1002282232</v>
      </c>
      <c r="AC3787" s="29" t="str">
        <f t="array" ref="AC3787">INDEX('RESUMO - LOTES E VMA'!$L$3:$L$181,MATCH('LISTA DOS ITENS'!$D3787,'RESUMO - LOTES E VMA'!$A$3:$A$181,0))</f>
        <v>1% do Valor de Comparação do VMA</v>
      </c>
      <c r="AD3787" s="53" t="str">
        <f>VLOOKUP(Tabela1[[#This Row],[Índice]],[1]Planilha1!$A:$A,1,0)</f>
        <v>#ERROR!</v>
      </c>
    </row>
    <row r="3788" ht="15.75" customHeight="1">
      <c r="A3788" s="52">
        <v>262869.0</v>
      </c>
      <c r="B3788" s="53" t="s">
        <v>70</v>
      </c>
      <c r="C3788" s="53" t="s">
        <v>71</v>
      </c>
      <c r="D3788" s="22">
        <v>207578.0</v>
      </c>
      <c r="E3788" s="53" t="s">
        <v>119</v>
      </c>
      <c r="F3788" s="54">
        <v>1.0386785E7</v>
      </c>
      <c r="G3788" s="53" t="s">
        <v>2400</v>
      </c>
      <c r="H3788" s="55">
        <v>2101.0</v>
      </c>
      <c r="I3788" s="55" t="s">
        <v>81</v>
      </c>
      <c r="J3788" s="55" t="s">
        <v>126</v>
      </c>
      <c r="K3788" s="53" t="s">
        <v>80</v>
      </c>
      <c r="L3788" s="53"/>
      <c r="M3788" s="53">
        <v>5.0</v>
      </c>
      <c r="N3788" s="53" t="s">
        <v>52</v>
      </c>
      <c r="O3788" s="25">
        <v>266.866</v>
      </c>
      <c r="P3788" s="25">
        <f>'LISTA DOS ITENS'!$O3788*'LISTA DOS ITENS'!$M3788</f>
        <v>1334.33</v>
      </c>
      <c r="Q3788" s="25">
        <v>740.02</v>
      </c>
      <c r="R3788" s="25">
        <f>'LISTA DOS ITENS'!$Q3788*'LISTA DOS ITENS'!$M3788</f>
        <v>3700.1</v>
      </c>
      <c r="S3788" s="56">
        <f>IF('LISTA DOS ITENS'!$P3788&gt;'LISTA DOS ITENS'!$R3788,'LISTA DOS ITENS'!$P3788,'LISTA DOS ITENS'!$R3788)</f>
        <v>3700.1</v>
      </c>
      <c r="T3788" s="25">
        <v>94.8238916558292</v>
      </c>
      <c r="U3788" s="25">
        <f>'LISTA DOS ITENS'!$T3788*'LISTA DOS ITENS'!$M3788</f>
        <v>474.1194583</v>
      </c>
      <c r="V3788" s="56">
        <f t="array" ref="V3788">INDEX('RESUMO - LOTES E VMA'!$F$3:$F$181,MATCH('LISTA DOS ITENS'!$D3788,'RESUMO - LOTES E VMA'!$A$3:$A$181,0))</f>
        <v>195262.0068</v>
      </c>
      <c r="W3788" s="57">
        <f>'LISTA DOS ITENS'!$U3788/'LISTA DOS ITENS'!$V3788</f>
        <v>0.002428119357</v>
      </c>
      <c r="X3788" s="53" t="s">
        <v>53</v>
      </c>
      <c r="Y3788" s="53" t="s">
        <v>290</v>
      </c>
      <c r="Z3788" s="58" t="str">
        <f>'LISTA DOS ITENS'!$F3788&amp;"-"&amp;'LISTA DOS ITENS'!$H3788&amp;"-"&amp;'LISTA DOS ITENS'!$J3788&amp;"-"&amp;'LISTA DOS ITENS'!$K3788&amp;"-"&amp;'LISTA DOS ITENS'!$I3788</f>
        <v>10386785-2101-0026-IMOB/NAC-ED-1000-01.01</v>
      </c>
      <c r="AA3788" s="59" t="str">
        <f t="array" ref="AA3788">INDEX('RESUMO - LOTES E VMA'!$M$3:$M$181,MATCH('LISTA DOS ITENS'!$D3788,'RESUMO - LOTES E VMA'!$A$3:$A$181,0))</f>
        <v>Para Leilão</v>
      </c>
      <c r="AB3788" s="60">
        <f t="array" ref="AB3788">INDEX('RESUMO - LOTES E VMA'!$J$3:$J$181,MATCH('LISTA DOS ITENS'!$D3788,'RESUMO - LOTES E VMA'!$A$3:$A$181,0))</f>
        <v>0.1002282232</v>
      </c>
      <c r="AC3788" s="29" t="str">
        <f t="array" ref="AC3788">INDEX('RESUMO - LOTES E VMA'!$L$3:$L$181,MATCH('LISTA DOS ITENS'!$D3788,'RESUMO - LOTES E VMA'!$A$3:$A$181,0))</f>
        <v>1% do Valor de Comparação do VMA</v>
      </c>
      <c r="AD3788" s="53" t="str">
        <f>VLOOKUP(Tabela1[[#This Row],[Índice]],[1]Planilha1!$A:$A,1,0)</f>
        <v>#ERROR!</v>
      </c>
    </row>
    <row r="3789" ht="15.75" customHeight="1">
      <c r="A3789" s="52">
        <v>262870.0</v>
      </c>
      <c r="B3789" s="53" t="s">
        <v>70</v>
      </c>
      <c r="C3789" s="53" t="s">
        <v>71</v>
      </c>
      <c r="D3789" s="22">
        <v>207578.0</v>
      </c>
      <c r="E3789" s="53" t="s">
        <v>119</v>
      </c>
      <c r="F3789" s="54">
        <v>1.0386785E7</v>
      </c>
      <c r="G3789" s="53" t="s">
        <v>2400</v>
      </c>
      <c r="H3789" s="55">
        <v>2101.0</v>
      </c>
      <c r="I3789" s="55"/>
      <c r="J3789" s="55" t="s">
        <v>126</v>
      </c>
      <c r="K3789" s="53" t="s">
        <v>73</v>
      </c>
      <c r="L3789" s="53"/>
      <c r="M3789" s="53">
        <v>13.0</v>
      </c>
      <c r="N3789" s="53" t="s">
        <v>52</v>
      </c>
      <c r="O3789" s="25">
        <v>740.0230769230768</v>
      </c>
      <c r="P3789" s="25">
        <f>'LISTA DOS ITENS'!$O3789*'LISTA DOS ITENS'!$M3789</f>
        <v>9620.3</v>
      </c>
      <c r="Q3789" s="25">
        <v>740.02</v>
      </c>
      <c r="R3789" s="25">
        <f>'LISTA DOS ITENS'!$Q3789*'LISTA DOS ITENS'!$M3789</f>
        <v>9620.26</v>
      </c>
      <c r="S3789" s="56">
        <f>IF('LISTA DOS ITENS'!$P3789&gt;'LISTA DOS ITENS'!$R3789,'LISTA DOS ITENS'!$P3789,'LISTA DOS ITENS'!$R3789)</f>
        <v>9620.3</v>
      </c>
      <c r="T3789" s="25">
        <v>94.8238916558292</v>
      </c>
      <c r="U3789" s="25">
        <f>'LISTA DOS ITENS'!$T3789*'LISTA DOS ITENS'!$M3789</f>
        <v>1232.710592</v>
      </c>
      <c r="V3789" s="56">
        <f t="array" ref="V3789">INDEX('RESUMO - LOTES E VMA'!$F$3:$F$181,MATCH('LISTA DOS ITENS'!$D3789,'RESUMO - LOTES E VMA'!$A$3:$A$181,0))</f>
        <v>195262.0068</v>
      </c>
      <c r="W3789" s="57">
        <f>'LISTA DOS ITENS'!$U3789/'LISTA DOS ITENS'!$V3789</f>
        <v>0.006313110327</v>
      </c>
      <c r="X3789" s="53" t="s">
        <v>53</v>
      </c>
      <c r="Y3789" s="53" t="s">
        <v>290</v>
      </c>
      <c r="Z3789" s="58" t="str">
        <f>'LISTA DOS ITENS'!$F3789&amp;"-"&amp;'LISTA DOS ITENS'!$H3789&amp;"-"&amp;'LISTA DOS ITENS'!$J3789&amp;"-"&amp;'LISTA DOS ITENS'!$K3789&amp;"-"&amp;'LISTA DOS ITENS'!$I3789</f>
        <v>10386785-2101-0026-CONS/NAC-</v>
      </c>
      <c r="AA3789" s="59" t="str">
        <f t="array" ref="AA3789">INDEX('RESUMO - LOTES E VMA'!$M$3:$M$181,MATCH('LISTA DOS ITENS'!$D3789,'RESUMO - LOTES E VMA'!$A$3:$A$181,0))</f>
        <v>Para Leilão</v>
      </c>
      <c r="AB3789" s="60">
        <f t="array" ref="AB3789">INDEX('RESUMO - LOTES E VMA'!$J$3:$J$181,MATCH('LISTA DOS ITENS'!$D3789,'RESUMO - LOTES E VMA'!$A$3:$A$181,0))</f>
        <v>0.1002282232</v>
      </c>
      <c r="AC3789" s="29" t="str">
        <f t="array" ref="AC3789">INDEX('RESUMO - LOTES E VMA'!$L$3:$L$181,MATCH('LISTA DOS ITENS'!$D3789,'RESUMO - LOTES E VMA'!$A$3:$A$181,0))</f>
        <v>1% do Valor de Comparação do VMA</v>
      </c>
      <c r="AD3789" s="53" t="str">
        <f>VLOOKUP(Tabela1[[#This Row],[Índice]],[1]Planilha1!$A:$A,1,0)</f>
        <v>#ERROR!</v>
      </c>
    </row>
    <row r="3790" ht="15.75" customHeight="1">
      <c r="A3790" s="52">
        <v>262871.0</v>
      </c>
      <c r="B3790" s="53" t="s">
        <v>70</v>
      </c>
      <c r="C3790" s="53" t="s">
        <v>71</v>
      </c>
      <c r="D3790" s="22">
        <v>207578.0</v>
      </c>
      <c r="E3790" s="53" t="s">
        <v>119</v>
      </c>
      <c r="F3790" s="54">
        <v>1.0386785E7</v>
      </c>
      <c r="G3790" s="53" t="s">
        <v>2400</v>
      </c>
      <c r="H3790" s="55">
        <v>2101.0</v>
      </c>
      <c r="I3790" s="55"/>
      <c r="J3790" s="55" t="s">
        <v>126</v>
      </c>
      <c r="K3790" s="53" t="s">
        <v>80</v>
      </c>
      <c r="L3790" s="53"/>
      <c r="M3790" s="53">
        <v>20.0</v>
      </c>
      <c r="N3790" s="53" t="s">
        <v>52</v>
      </c>
      <c r="O3790" s="25">
        <v>270.4105</v>
      </c>
      <c r="P3790" s="25">
        <f>'LISTA DOS ITENS'!$O3790*'LISTA DOS ITENS'!$M3790</f>
        <v>5408.21</v>
      </c>
      <c r="Q3790" s="25">
        <v>740.02</v>
      </c>
      <c r="R3790" s="25">
        <f>'LISTA DOS ITENS'!$Q3790*'LISTA DOS ITENS'!$M3790</f>
        <v>14800.4</v>
      </c>
      <c r="S3790" s="56">
        <f>IF('LISTA DOS ITENS'!$P3790&gt;'LISTA DOS ITENS'!$R3790,'LISTA DOS ITENS'!$P3790,'LISTA DOS ITENS'!$R3790)</f>
        <v>14800.4</v>
      </c>
      <c r="T3790" s="25">
        <v>94.8238916558292</v>
      </c>
      <c r="U3790" s="25">
        <f>'LISTA DOS ITENS'!$T3790*'LISTA DOS ITENS'!$M3790</f>
        <v>1896.477833</v>
      </c>
      <c r="V3790" s="56">
        <f t="array" ref="V3790">INDEX('RESUMO - LOTES E VMA'!$F$3:$F$181,MATCH('LISTA DOS ITENS'!$D3790,'RESUMO - LOTES E VMA'!$A$3:$A$181,0))</f>
        <v>195262.0068</v>
      </c>
      <c r="W3790" s="57">
        <f>'LISTA DOS ITENS'!$U3790/'LISTA DOS ITENS'!$V3790</f>
        <v>0.009712477427</v>
      </c>
      <c r="X3790" s="53" t="s">
        <v>53</v>
      </c>
      <c r="Y3790" s="53" t="s">
        <v>290</v>
      </c>
      <c r="Z3790" s="58" t="str">
        <f>'LISTA DOS ITENS'!$F3790&amp;"-"&amp;'LISTA DOS ITENS'!$H3790&amp;"-"&amp;'LISTA DOS ITENS'!$J3790&amp;"-"&amp;'LISTA DOS ITENS'!$K3790&amp;"-"&amp;'LISTA DOS ITENS'!$I3790</f>
        <v>10386785-2101-0026-IMOB/NAC-</v>
      </c>
      <c r="AA3790" s="59" t="str">
        <f t="array" ref="AA3790">INDEX('RESUMO - LOTES E VMA'!$M$3:$M$181,MATCH('LISTA DOS ITENS'!$D3790,'RESUMO - LOTES E VMA'!$A$3:$A$181,0))</f>
        <v>Para Leilão</v>
      </c>
      <c r="AB3790" s="60">
        <f t="array" ref="AB3790">INDEX('RESUMO - LOTES E VMA'!$J$3:$J$181,MATCH('LISTA DOS ITENS'!$D3790,'RESUMO - LOTES E VMA'!$A$3:$A$181,0))</f>
        <v>0.1002282232</v>
      </c>
      <c r="AC3790" s="29" t="str">
        <f t="array" ref="AC3790">INDEX('RESUMO - LOTES E VMA'!$L$3:$L$181,MATCH('LISTA DOS ITENS'!$D3790,'RESUMO - LOTES E VMA'!$A$3:$A$181,0))</f>
        <v>1% do Valor de Comparação do VMA</v>
      </c>
      <c r="AD3790" s="53" t="str">
        <f>VLOOKUP(Tabela1[[#This Row],[Índice]],[1]Planilha1!$A:$A,1,0)</f>
        <v>#ERROR!</v>
      </c>
    </row>
    <row r="3791" ht="15.75" customHeight="1">
      <c r="A3791" s="52">
        <v>262872.0</v>
      </c>
      <c r="B3791" s="53" t="s">
        <v>70</v>
      </c>
      <c r="C3791" s="53" t="s">
        <v>71</v>
      </c>
      <c r="D3791" s="22">
        <v>207578.0</v>
      </c>
      <c r="E3791" s="53" t="s">
        <v>119</v>
      </c>
      <c r="F3791" s="54">
        <v>1.0386785E7</v>
      </c>
      <c r="G3791" s="53" t="s">
        <v>2400</v>
      </c>
      <c r="H3791" s="55">
        <v>2101.0</v>
      </c>
      <c r="I3791" s="55" t="s">
        <v>81</v>
      </c>
      <c r="J3791" s="55" t="s">
        <v>126</v>
      </c>
      <c r="K3791" s="53" t="s">
        <v>73</v>
      </c>
      <c r="L3791" s="53"/>
      <c r="M3791" s="53">
        <v>5.0</v>
      </c>
      <c r="N3791" s="53" t="s">
        <v>52</v>
      </c>
      <c r="O3791" s="25">
        <v>740.024</v>
      </c>
      <c r="P3791" s="25">
        <f>'LISTA DOS ITENS'!$O3791*'LISTA DOS ITENS'!$M3791</f>
        <v>3700.12</v>
      </c>
      <c r="Q3791" s="25">
        <v>740.02</v>
      </c>
      <c r="R3791" s="25">
        <f>'LISTA DOS ITENS'!$Q3791*'LISTA DOS ITENS'!$M3791</f>
        <v>3700.1</v>
      </c>
      <c r="S3791" s="56">
        <f>IF('LISTA DOS ITENS'!$P3791&gt;'LISTA DOS ITENS'!$R3791,'LISTA DOS ITENS'!$P3791,'LISTA DOS ITENS'!$R3791)</f>
        <v>3700.12</v>
      </c>
      <c r="T3791" s="25">
        <v>94.8238916558292</v>
      </c>
      <c r="U3791" s="25">
        <f>'LISTA DOS ITENS'!$T3791*'LISTA DOS ITENS'!$M3791</f>
        <v>474.1194583</v>
      </c>
      <c r="V3791" s="56">
        <f t="array" ref="V3791">INDEX('RESUMO - LOTES E VMA'!$F$3:$F$181,MATCH('LISTA DOS ITENS'!$D3791,'RESUMO - LOTES E VMA'!$A$3:$A$181,0))</f>
        <v>195262.0068</v>
      </c>
      <c r="W3791" s="57">
        <f>'LISTA DOS ITENS'!$U3791/'LISTA DOS ITENS'!$V3791</f>
        <v>0.002428119357</v>
      </c>
      <c r="X3791" s="53" t="s">
        <v>53</v>
      </c>
      <c r="Y3791" s="53" t="s">
        <v>290</v>
      </c>
      <c r="Z3791" s="58" t="str">
        <f>'LISTA DOS ITENS'!$F3791&amp;"-"&amp;'LISTA DOS ITENS'!$H3791&amp;"-"&amp;'LISTA DOS ITENS'!$J3791&amp;"-"&amp;'LISTA DOS ITENS'!$K3791&amp;"-"&amp;'LISTA DOS ITENS'!$I3791</f>
        <v>10386785-2101-0026-CONS/NAC-ED-1000-01.01</v>
      </c>
      <c r="AA3791" s="59" t="str">
        <f t="array" ref="AA3791">INDEX('RESUMO - LOTES E VMA'!$M$3:$M$181,MATCH('LISTA DOS ITENS'!$D3791,'RESUMO - LOTES E VMA'!$A$3:$A$181,0))</f>
        <v>Para Leilão</v>
      </c>
      <c r="AB3791" s="60">
        <f t="array" ref="AB3791">INDEX('RESUMO - LOTES E VMA'!$J$3:$J$181,MATCH('LISTA DOS ITENS'!$D3791,'RESUMO - LOTES E VMA'!$A$3:$A$181,0))</f>
        <v>0.1002282232</v>
      </c>
      <c r="AC3791" s="29" t="str">
        <f t="array" ref="AC3791">INDEX('RESUMO - LOTES E VMA'!$L$3:$L$181,MATCH('LISTA DOS ITENS'!$D3791,'RESUMO - LOTES E VMA'!$A$3:$A$181,0))</f>
        <v>1% do Valor de Comparação do VMA</v>
      </c>
      <c r="AD3791" s="53" t="str">
        <f>VLOOKUP(Tabela1[[#This Row],[Índice]],[1]Planilha1!$A:$A,1,0)</f>
        <v>#ERROR!</v>
      </c>
    </row>
    <row r="3792" ht="15.75" customHeight="1">
      <c r="A3792" s="52">
        <v>262873.0</v>
      </c>
      <c r="B3792" s="53" t="s">
        <v>70</v>
      </c>
      <c r="C3792" s="53" t="s">
        <v>71</v>
      </c>
      <c r="D3792" s="22">
        <v>207578.0</v>
      </c>
      <c r="E3792" s="53" t="s">
        <v>119</v>
      </c>
      <c r="F3792" s="54">
        <v>1.0463894E7</v>
      </c>
      <c r="G3792" s="53" t="s">
        <v>2401</v>
      </c>
      <c r="H3792" s="55">
        <v>2101.0</v>
      </c>
      <c r="I3792" s="55"/>
      <c r="J3792" s="55" t="s">
        <v>126</v>
      </c>
      <c r="K3792" s="53" t="s">
        <v>73</v>
      </c>
      <c r="L3792" s="53"/>
      <c r="M3792" s="53">
        <v>1.0</v>
      </c>
      <c r="N3792" s="53" t="s">
        <v>52</v>
      </c>
      <c r="O3792" s="25">
        <v>2339.27</v>
      </c>
      <c r="P3792" s="25">
        <f>'LISTA DOS ITENS'!$O3792*'LISTA DOS ITENS'!$M3792</f>
        <v>2339.27</v>
      </c>
      <c r="Q3792" s="25">
        <v>2339.27</v>
      </c>
      <c r="R3792" s="25">
        <f>'LISTA DOS ITENS'!$Q3792*'LISTA DOS ITENS'!$M3792</f>
        <v>2339.27</v>
      </c>
      <c r="S3792" s="56">
        <f>IF('LISTA DOS ITENS'!$P3792&gt;'LISTA DOS ITENS'!$R3792,'LISTA DOS ITENS'!$P3792,'LISTA DOS ITENS'!$R3792)</f>
        <v>2339.27</v>
      </c>
      <c r="T3792" s="25">
        <v>218.00848422872633</v>
      </c>
      <c r="U3792" s="25">
        <f>'LISTA DOS ITENS'!$T3792*'LISTA DOS ITENS'!$M3792</f>
        <v>218.0084842</v>
      </c>
      <c r="V3792" s="56">
        <f t="array" ref="V3792">INDEX('RESUMO - LOTES E VMA'!$F$3:$F$181,MATCH('LISTA DOS ITENS'!$D3792,'RESUMO - LOTES E VMA'!$A$3:$A$181,0))</f>
        <v>195262.0068</v>
      </c>
      <c r="W3792" s="57">
        <f>'LISTA DOS ITENS'!$U3792/'LISTA DOS ITENS'!$V3792</f>
        <v>0.001116492081</v>
      </c>
      <c r="X3792" s="53" t="s">
        <v>53</v>
      </c>
      <c r="Y3792" s="53" t="s">
        <v>290</v>
      </c>
      <c r="Z3792" s="58" t="str">
        <f>'LISTA DOS ITENS'!$F3792&amp;"-"&amp;'LISTA DOS ITENS'!$H3792&amp;"-"&amp;'LISTA DOS ITENS'!$J3792&amp;"-"&amp;'LISTA DOS ITENS'!$K3792&amp;"-"&amp;'LISTA DOS ITENS'!$I3792</f>
        <v>10463894-2101-0026-CONS/NAC-</v>
      </c>
      <c r="AA3792" s="59" t="str">
        <f t="array" ref="AA3792">INDEX('RESUMO - LOTES E VMA'!$M$3:$M$181,MATCH('LISTA DOS ITENS'!$D3792,'RESUMO - LOTES E VMA'!$A$3:$A$181,0))</f>
        <v>Para Leilão</v>
      </c>
      <c r="AB3792" s="60">
        <f t="array" ref="AB3792">INDEX('RESUMO - LOTES E VMA'!$J$3:$J$181,MATCH('LISTA DOS ITENS'!$D3792,'RESUMO - LOTES E VMA'!$A$3:$A$181,0))</f>
        <v>0.1002282232</v>
      </c>
      <c r="AC3792" s="29" t="str">
        <f t="array" ref="AC3792">INDEX('RESUMO - LOTES E VMA'!$L$3:$L$181,MATCH('LISTA DOS ITENS'!$D3792,'RESUMO - LOTES E VMA'!$A$3:$A$181,0))</f>
        <v>1% do Valor de Comparação do VMA</v>
      </c>
      <c r="AD3792" s="53" t="str">
        <f>VLOOKUP(Tabela1[[#This Row],[Índice]],[1]Planilha1!$A:$A,1,0)</f>
        <v>#ERROR!</v>
      </c>
    </row>
    <row r="3793" ht="15.75" customHeight="1">
      <c r="A3793" s="52">
        <v>262874.0</v>
      </c>
      <c r="B3793" s="53" t="s">
        <v>70</v>
      </c>
      <c r="C3793" s="53" t="s">
        <v>71</v>
      </c>
      <c r="D3793" s="22">
        <v>207578.0</v>
      </c>
      <c r="E3793" s="53" t="s">
        <v>119</v>
      </c>
      <c r="F3793" s="54">
        <v>1.0463894E7</v>
      </c>
      <c r="G3793" s="53" t="s">
        <v>2401</v>
      </c>
      <c r="H3793" s="55">
        <v>2101.0</v>
      </c>
      <c r="I3793" s="55" t="s">
        <v>130</v>
      </c>
      <c r="J3793" s="55" t="s">
        <v>126</v>
      </c>
      <c r="K3793" s="53" t="s">
        <v>73</v>
      </c>
      <c r="L3793" s="53"/>
      <c r="M3793" s="53">
        <v>1.0</v>
      </c>
      <c r="N3793" s="53" t="s">
        <v>52</v>
      </c>
      <c r="O3793" s="25">
        <v>2329.21</v>
      </c>
      <c r="P3793" s="25">
        <f>'LISTA DOS ITENS'!$O3793*'LISTA DOS ITENS'!$M3793</f>
        <v>2329.21</v>
      </c>
      <c r="Q3793" s="25">
        <v>2339.27</v>
      </c>
      <c r="R3793" s="25">
        <f>'LISTA DOS ITENS'!$Q3793*'LISTA DOS ITENS'!$M3793</f>
        <v>2339.27</v>
      </c>
      <c r="S3793" s="56">
        <f>IF('LISTA DOS ITENS'!$P3793&gt;'LISTA DOS ITENS'!$R3793,'LISTA DOS ITENS'!$P3793,'LISTA DOS ITENS'!$R3793)</f>
        <v>2339.27</v>
      </c>
      <c r="T3793" s="25">
        <v>218.00848422872633</v>
      </c>
      <c r="U3793" s="25">
        <f>'LISTA DOS ITENS'!$T3793*'LISTA DOS ITENS'!$M3793</f>
        <v>218.0084842</v>
      </c>
      <c r="V3793" s="56">
        <f t="array" ref="V3793">INDEX('RESUMO - LOTES E VMA'!$F$3:$F$181,MATCH('LISTA DOS ITENS'!$D3793,'RESUMO - LOTES E VMA'!$A$3:$A$181,0))</f>
        <v>195262.0068</v>
      </c>
      <c r="W3793" s="57">
        <f>'LISTA DOS ITENS'!$U3793/'LISTA DOS ITENS'!$V3793</f>
        <v>0.001116492081</v>
      </c>
      <c r="X3793" s="53" t="s">
        <v>53</v>
      </c>
      <c r="Y3793" s="53" t="s">
        <v>290</v>
      </c>
      <c r="Z3793" s="58" t="str">
        <f>'LISTA DOS ITENS'!$F3793&amp;"-"&amp;'LISTA DOS ITENS'!$H3793&amp;"-"&amp;'LISTA DOS ITENS'!$J3793&amp;"-"&amp;'LISTA DOS ITENS'!$K3793&amp;"-"&amp;'LISTA DOS ITENS'!$I3793</f>
        <v>10463894-2101-0026-CONS/NAC-ED-1000-01.02</v>
      </c>
      <c r="AA3793" s="59" t="str">
        <f t="array" ref="AA3793">INDEX('RESUMO - LOTES E VMA'!$M$3:$M$181,MATCH('LISTA DOS ITENS'!$D3793,'RESUMO - LOTES E VMA'!$A$3:$A$181,0))</f>
        <v>Para Leilão</v>
      </c>
      <c r="AB3793" s="60">
        <f t="array" ref="AB3793">INDEX('RESUMO - LOTES E VMA'!$J$3:$J$181,MATCH('LISTA DOS ITENS'!$D3793,'RESUMO - LOTES E VMA'!$A$3:$A$181,0))</f>
        <v>0.1002282232</v>
      </c>
      <c r="AC3793" s="29" t="str">
        <f t="array" ref="AC3793">INDEX('RESUMO - LOTES E VMA'!$L$3:$L$181,MATCH('LISTA DOS ITENS'!$D3793,'RESUMO - LOTES E VMA'!$A$3:$A$181,0))</f>
        <v>1% do Valor de Comparação do VMA</v>
      </c>
      <c r="AD3793" s="53" t="str">
        <f>VLOOKUP(Tabela1[[#This Row],[Índice]],[1]Planilha1!$A:$A,1,0)</f>
        <v>#ERROR!</v>
      </c>
    </row>
    <row r="3794" ht="15.75" customHeight="1">
      <c r="A3794" s="52">
        <v>262875.0</v>
      </c>
      <c r="B3794" s="53" t="s">
        <v>70</v>
      </c>
      <c r="C3794" s="53" t="s">
        <v>71</v>
      </c>
      <c r="D3794" s="22">
        <v>207578.0</v>
      </c>
      <c r="E3794" s="53" t="s">
        <v>119</v>
      </c>
      <c r="F3794" s="54">
        <v>1.0463894E7</v>
      </c>
      <c r="G3794" s="53" t="s">
        <v>2401</v>
      </c>
      <c r="H3794" s="55">
        <v>2101.0</v>
      </c>
      <c r="I3794" s="55"/>
      <c r="J3794" s="55" t="s">
        <v>126</v>
      </c>
      <c r="K3794" s="53" t="s">
        <v>57</v>
      </c>
      <c r="L3794" s="53"/>
      <c r="M3794" s="53">
        <v>1.0</v>
      </c>
      <c r="N3794" s="53" t="s">
        <v>52</v>
      </c>
      <c r="O3794" s="25">
        <v>1.0</v>
      </c>
      <c r="P3794" s="25">
        <f>'LISTA DOS ITENS'!$O3794*'LISTA DOS ITENS'!$M3794</f>
        <v>1</v>
      </c>
      <c r="Q3794" s="25">
        <v>2339.27</v>
      </c>
      <c r="R3794" s="25">
        <f>'LISTA DOS ITENS'!$Q3794*'LISTA DOS ITENS'!$M3794</f>
        <v>2339.27</v>
      </c>
      <c r="S3794" s="56">
        <f>IF('LISTA DOS ITENS'!$P3794&gt;'LISTA DOS ITENS'!$R3794,'LISTA DOS ITENS'!$P3794,'LISTA DOS ITENS'!$R3794)</f>
        <v>2339.27</v>
      </c>
      <c r="T3794" s="25">
        <v>218.00848422872633</v>
      </c>
      <c r="U3794" s="25">
        <f>'LISTA DOS ITENS'!$T3794*'LISTA DOS ITENS'!$M3794</f>
        <v>218.0084842</v>
      </c>
      <c r="V3794" s="56">
        <f t="array" ref="V3794">INDEX('RESUMO - LOTES E VMA'!$F$3:$F$181,MATCH('LISTA DOS ITENS'!$D3794,'RESUMO - LOTES E VMA'!$A$3:$A$181,0))</f>
        <v>195262.0068</v>
      </c>
      <c r="W3794" s="57">
        <f>'LISTA DOS ITENS'!$U3794/'LISTA DOS ITENS'!$V3794</f>
        <v>0.001116492081</v>
      </c>
      <c r="X3794" s="53" t="s">
        <v>53</v>
      </c>
      <c r="Y3794" s="53" t="s">
        <v>290</v>
      </c>
      <c r="Z3794" s="58" t="str">
        <f>'LISTA DOS ITENS'!$F3794&amp;"-"&amp;'LISTA DOS ITENS'!$H3794&amp;"-"&amp;'LISTA DOS ITENS'!$J3794&amp;"-"&amp;'LISTA DOS ITENS'!$K3794&amp;"-"&amp;'LISTA DOS ITENS'!$I3794</f>
        <v>10463894-2101-0026-USADO-</v>
      </c>
      <c r="AA3794" s="59" t="str">
        <f t="array" ref="AA3794">INDEX('RESUMO - LOTES E VMA'!$M$3:$M$181,MATCH('LISTA DOS ITENS'!$D3794,'RESUMO - LOTES E VMA'!$A$3:$A$181,0))</f>
        <v>Para Leilão</v>
      </c>
      <c r="AB3794" s="60">
        <f t="array" ref="AB3794">INDEX('RESUMO - LOTES E VMA'!$J$3:$J$181,MATCH('LISTA DOS ITENS'!$D3794,'RESUMO - LOTES E VMA'!$A$3:$A$181,0))</f>
        <v>0.1002282232</v>
      </c>
      <c r="AC3794" s="29" t="str">
        <f t="array" ref="AC3794">INDEX('RESUMO - LOTES E VMA'!$L$3:$L$181,MATCH('LISTA DOS ITENS'!$D3794,'RESUMO - LOTES E VMA'!$A$3:$A$181,0))</f>
        <v>1% do Valor de Comparação do VMA</v>
      </c>
      <c r="AD3794" s="53" t="str">
        <f>VLOOKUP(Tabela1[[#This Row],[Índice]],[1]Planilha1!$A:$A,1,0)</f>
        <v>#ERROR!</v>
      </c>
    </row>
    <row r="3795" ht="15.75" customHeight="1">
      <c r="A3795" s="52">
        <v>262876.0</v>
      </c>
      <c r="B3795" s="53" t="s">
        <v>70</v>
      </c>
      <c r="C3795" s="53" t="s">
        <v>71</v>
      </c>
      <c r="D3795" s="22">
        <v>207578.0</v>
      </c>
      <c r="E3795" s="53" t="s">
        <v>119</v>
      </c>
      <c r="F3795" s="54">
        <v>1.0463894E7</v>
      </c>
      <c r="G3795" s="53" t="s">
        <v>2401</v>
      </c>
      <c r="H3795" s="55">
        <v>2101.0</v>
      </c>
      <c r="I3795" s="55" t="s">
        <v>2402</v>
      </c>
      <c r="J3795" s="55" t="s">
        <v>126</v>
      </c>
      <c r="K3795" s="53" t="s">
        <v>80</v>
      </c>
      <c r="L3795" s="53"/>
      <c r="M3795" s="53">
        <v>1.0</v>
      </c>
      <c r="N3795" s="53" t="s">
        <v>52</v>
      </c>
      <c r="O3795" s="25">
        <v>1958.4</v>
      </c>
      <c r="P3795" s="25">
        <f>'LISTA DOS ITENS'!$O3795*'LISTA DOS ITENS'!$M3795</f>
        <v>1958.4</v>
      </c>
      <c r="Q3795" s="25">
        <v>2339.27</v>
      </c>
      <c r="R3795" s="25">
        <f>'LISTA DOS ITENS'!$Q3795*'LISTA DOS ITENS'!$M3795</f>
        <v>2339.27</v>
      </c>
      <c r="S3795" s="56">
        <f>IF('LISTA DOS ITENS'!$P3795&gt;'LISTA DOS ITENS'!$R3795,'LISTA DOS ITENS'!$P3795,'LISTA DOS ITENS'!$R3795)</f>
        <v>2339.27</v>
      </c>
      <c r="T3795" s="25">
        <v>218.00848422872633</v>
      </c>
      <c r="U3795" s="25">
        <f>'LISTA DOS ITENS'!$T3795*'LISTA DOS ITENS'!$M3795</f>
        <v>218.0084842</v>
      </c>
      <c r="V3795" s="56">
        <f t="array" ref="V3795">INDEX('RESUMO - LOTES E VMA'!$F$3:$F$181,MATCH('LISTA DOS ITENS'!$D3795,'RESUMO - LOTES E VMA'!$A$3:$A$181,0))</f>
        <v>195262.0068</v>
      </c>
      <c r="W3795" s="57">
        <f>'LISTA DOS ITENS'!$U3795/'LISTA DOS ITENS'!$V3795</f>
        <v>0.001116492081</v>
      </c>
      <c r="X3795" s="53" t="s">
        <v>53</v>
      </c>
      <c r="Y3795" s="53" t="s">
        <v>290</v>
      </c>
      <c r="Z3795" s="58" t="str">
        <f>'LISTA DOS ITENS'!$F3795&amp;"-"&amp;'LISTA DOS ITENS'!$H3795&amp;"-"&amp;'LISTA DOS ITENS'!$J3795&amp;"-"&amp;'LISTA DOS ITENS'!$K3795&amp;"-"&amp;'LISTA DOS ITENS'!$I3795</f>
        <v>10463894-2101-0026-IMOB/NAC-IN-3404-16-001-MRP</v>
      </c>
      <c r="AA3795" s="59" t="str">
        <f t="array" ref="AA3795">INDEX('RESUMO - LOTES E VMA'!$M$3:$M$181,MATCH('LISTA DOS ITENS'!$D3795,'RESUMO - LOTES E VMA'!$A$3:$A$181,0))</f>
        <v>Para Leilão</v>
      </c>
      <c r="AB3795" s="60">
        <f t="array" ref="AB3795">INDEX('RESUMO - LOTES E VMA'!$J$3:$J$181,MATCH('LISTA DOS ITENS'!$D3795,'RESUMO - LOTES E VMA'!$A$3:$A$181,0))</f>
        <v>0.1002282232</v>
      </c>
      <c r="AC3795" s="29" t="str">
        <f t="array" ref="AC3795">INDEX('RESUMO - LOTES E VMA'!$L$3:$L$181,MATCH('LISTA DOS ITENS'!$D3795,'RESUMO - LOTES E VMA'!$A$3:$A$181,0))</f>
        <v>1% do Valor de Comparação do VMA</v>
      </c>
      <c r="AD3795" s="53" t="str">
        <f>VLOOKUP(Tabela1[[#This Row],[Índice]],[1]Planilha1!$A:$A,1,0)</f>
        <v>#ERROR!</v>
      </c>
    </row>
    <row r="3796" ht="15.75" customHeight="1">
      <c r="A3796" s="52">
        <v>262877.0</v>
      </c>
      <c r="B3796" s="53" t="s">
        <v>70</v>
      </c>
      <c r="C3796" s="53" t="s">
        <v>71</v>
      </c>
      <c r="D3796" s="22">
        <v>207578.0</v>
      </c>
      <c r="E3796" s="53" t="s">
        <v>119</v>
      </c>
      <c r="F3796" s="54">
        <v>1.0465314E7</v>
      </c>
      <c r="G3796" s="53" t="s">
        <v>2403</v>
      </c>
      <c r="H3796" s="55">
        <v>2101.0</v>
      </c>
      <c r="I3796" s="55" t="s">
        <v>130</v>
      </c>
      <c r="J3796" s="55" t="s">
        <v>126</v>
      </c>
      <c r="K3796" s="53" t="s">
        <v>160</v>
      </c>
      <c r="L3796" s="53"/>
      <c r="M3796" s="53">
        <v>2.0</v>
      </c>
      <c r="N3796" s="53" t="s">
        <v>52</v>
      </c>
      <c r="O3796" s="25">
        <v>66.73</v>
      </c>
      <c r="P3796" s="25">
        <f>'LISTA DOS ITENS'!$O3796*'LISTA DOS ITENS'!$M3796</f>
        <v>133.46</v>
      </c>
      <c r="Q3796" s="25">
        <v>791.1</v>
      </c>
      <c r="R3796" s="25">
        <f>'LISTA DOS ITENS'!$Q3796*'LISTA DOS ITENS'!$M3796</f>
        <v>1582.2</v>
      </c>
      <c r="S3796" s="56">
        <f>IF('LISTA DOS ITENS'!$P3796&gt;'LISTA DOS ITENS'!$R3796,'LISTA DOS ITENS'!$P3796,'LISTA DOS ITENS'!$R3796)</f>
        <v>1582.2</v>
      </c>
      <c r="T3796" s="25">
        <v>73.72663774311876</v>
      </c>
      <c r="U3796" s="25">
        <f>'LISTA DOS ITENS'!$T3796*'LISTA DOS ITENS'!$M3796</f>
        <v>147.4532755</v>
      </c>
      <c r="V3796" s="56">
        <f t="array" ref="V3796">INDEX('RESUMO - LOTES E VMA'!$F$3:$F$181,MATCH('LISTA DOS ITENS'!$D3796,'RESUMO - LOTES E VMA'!$A$3:$A$181,0))</f>
        <v>195262.0068</v>
      </c>
      <c r="W3796" s="57">
        <f>'LISTA DOS ITENS'!$U3796/'LISTA DOS ITENS'!$V3796</f>
        <v>0.0007551559974</v>
      </c>
      <c r="X3796" s="53" t="s">
        <v>53</v>
      </c>
      <c r="Y3796" s="53" t="s">
        <v>290</v>
      </c>
      <c r="Z3796" s="58" t="str">
        <f>'LISTA DOS ITENS'!$F3796&amp;"-"&amp;'LISTA DOS ITENS'!$H3796&amp;"-"&amp;'LISTA DOS ITENS'!$J3796&amp;"-"&amp;'LISTA DOS ITENS'!$K3796&amp;"-"&amp;'LISTA DOS ITENS'!$I3796</f>
        <v>10465314-2101-0026-CONS/IMP-ED-1000-01.02</v>
      </c>
      <c r="AA3796" s="59" t="str">
        <f t="array" ref="AA3796">INDEX('RESUMO - LOTES E VMA'!$M$3:$M$181,MATCH('LISTA DOS ITENS'!$D3796,'RESUMO - LOTES E VMA'!$A$3:$A$181,0))</f>
        <v>Para Leilão</v>
      </c>
      <c r="AB3796" s="60">
        <f t="array" ref="AB3796">INDEX('RESUMO - LOTES E VMA'!$J$3:$J$181,MATCH('LISTA DOS ITENS'!$D3796,'RESUMO - LOTES E VMA'!$A$3:$A$181,0))</f>
        <v>0.1002282232</v>
      </c>
      <c r="AC3796" s="29" t="str">
        <f t="array" ref="AC3796">INDEX('RESUMO - LOTES E VMA'!$L$3:$L$181,MATCH('LISTA DOS ITENS'!$D3796,'RESUMO - LOTES E VMA'!$A$3:$A$181,0))</f>
        <v>1% do Valor de Comparação do VMA</v>
      </c>
      <c r="AD3796" s="53" t="str">
        <f>VLOOKUP(Tabela1[[#This Row],[Índice]],[1]Planilha1!$A:$A,1,0)</f>
        <v>#ERROR!</v>
      </c>
    </row>
    <row r="3797" ht="15.75" customHeight="1">
      <c r="A3797" s="52">
        <v>262878.0</v>
      </c>
      <c r="B3797" s="53" t="s">
        <v>70</v>
      </c>
      <c r="C3797" s="53" t="s">
        <v>71</v>
      </c>
      <c r="D3797" s="22">
        <v>207578.0</v>
      </c>
      <c r="E3797" s="53" t="s">
        <v>119</v>
      </c>
      <c r="F3797" s="54">
        <v>1.0465314E7</v>
      </c>
      <c r="G3797" s="53" t="s">
        <v>2403</v>
      </c>
      <c r="H3797" s="55">
        <v>2101.0</v>
      </c>
      <c r="I3797" s="55"/>
      <c r="J3797" s="55" t="s">
        <v>126</v>
      </c>
      <c r="K3797" s="53" t="s">
        <v>73</v>
      </c>
      <c r="L3797" s="53"/>
      <c r="M3797" s="53">
        <v>11.0</v>
      </c>
      <c r="N3797" s="53" t="s">
        <v>52</v>
      </c>
      <c r="O3797" s="25">
        <v>103.18454545454546</v>
      </c>
      <c r="P3797" s="25">
        <f>'LISTA DOS ITENS'!$O3797*'LISTA DOS ITENS'!$M3797</f>
        <v>1135.03</v>
      </c>
      <c r="Q3797" s="25">
        <v>791.1</v>
      </c>
      <c r="R3797" s="25">
        <f>'LISTA DOS ITENS'!$Q3797*'LISTA DOS ITENS'!$M3797</f>
        <v>8702.1</v>
      </c>
      <c r="S3797" s="56">
        <f>IF('LISTA DOS ITENS'!$P3797&gt;'LISTA DOS ITENS'!$R3797,'LISTA DOS ITENS'!$P3797,'LISTA DOS ITENS'!$R3797)</f>
        <v>8702.1</v>
      </c>
      <c r="T3797" s="25">
        <v>73.72663774311876</v>
      </c>
      <c r="U3797" s="25">
        <f>'LISTA DOS ITENS'!$T3797*'LISTA DOS ITENS'!$M3797</f>
        <v>810.9930152</v>
      </c>
      <c r="V3797" s="56">
        <f t="array" ref="V3797">INDEX('RESUMO - LOTES E VMA'!$F$3:$F$181,MATCH('LISTA DOS ITENS'!$D3797,'RESUMO - LOTES E VMA'!$A$3:$A$181,0))</f>
        <v>195262.0068</v>
      </c>
      <c r="W3797" s="57">
        <f>'LISTA DOS ITENS'!$U3797/'LISTA DOS ITENS'!$V3797</f>
        <v>0.004153357986</v>
      </c>
      <c r="X3797" s="53" t="s">
        <v>53</v>
      </c>
      <c r="Y3797" s="53" t="s">
        <v>290</v>
      </c>
      <c r="Z3797" s="58" t="str">
        <f>'LISTA DOS ITENS'!$F3797&amp;"-"&amp;'LISTA DOS ITENS'!$H3797&amp;"-"&amp;'LISTA DOS ITENS'!$J3797&amp;"-"&amp;'LISTA DOS ITENS'!$K3797&amp;"-"&amp;'LISTA DOS ITENS'!$I3797</f>
        <v>10465314-2101-0026-CONS/NAC-</v>
      </c>
      <c r="AA3797" s="59" t="str">
        <f t="array" ref="AA3797">INDEX('RESUMO - LOTES E VMA'!$M$3:$M$181,MATCH('LISTA DOS ITENS'!$D3797,'RESUMO - LOTES E VMA'!$A$3:$A$181,0))</f>
        <v>Para Leilão</v>
      </c>
      <c r="AB3797" s="60">
        <f t="array" ref="AB3797">INDEX('RESUMO - LOTES E VMA'!$J$3:$J$181,MATCH('LISTA DOS ITENS'!$D3797,'RESUMO - LOTES E VMA'!$A$3:$A$181,0))</f>
        <v>0.1002282232</v>
      </c>
      <c r="AC3797" s="29" t="str">
        <f t="array" ref="AC3797">INDEX('RESUMO - LOTES E VMA'!$L$3:$L$181,MATCH('LISTA DOS ITENS'!$D3797,'RESUMO - LOTES E VMA'!$A$3:$A$181,0))</f>
        <v>1% do Valor de Comparação do VMA</v>
      </c>
      <c r="AD3797" s="53" t="str">
        <f>VLOOKUP(Tabela1[[#This Row],[Índice]],[1]Planilha1!$A:$A,1,0)</f>
        <v>#ERROR!</v>
      </c>
    </row>
    <row r="3798" ht="15.75" customHeight="1">
      <c r="A3798" s="52">
        <v>262879.0</v>
      </c>
      <c r="B3798" s="53" t="s">
        <v>70</v>
      </c>
      <c r="C3798" s="53" t="s">
        <v>71</v>
      </c>
      <c r="D3798" s="22">
        <v>207578.0</v>
      </c>
      <c r="E3798" s="53" t="s">
        <v>119</v>
      </c>
      <c r="F3798" s="54">
        <v>1.0465314E7</v>
      </c>
      <c r="G3798" s="53" t="s">
        <v>2403</v>
      </c>
      <c r="H3798" s="55">
        <v>2101.0</v>
      </c>
      <c r="I3798" s="55" t="s">
        <v>81</v>
      </c>
      <c r="J3798" s="55" t="s">
        <v>126</v>
      </c>
      <c r="K3798" s="53" t="s">
        <v>73</v>
      </c>
      <c r="L3798" s="53"/>
      <c r="M3798" s="53">
        <v>5.0</v>
      </c>
      <c r="N3798" s="53" t="s">
        <v>52</v>
      </c>
      <c r="O3798" s="25">
        <v>103.18199999999999</v>
      </c>
      <c r="P3798" s="25">
        <f>'LISTA DOS ITENS'!$O3798*'LISTA DOS ITENS'!$M3798</f>
        <v>515.91</v>
      </c>
      <c r="Q3798" s="25">
        <v>791.1</v>
      </c>
      <c r="R3798" s="25">
        <f>'LISTA DOS ITENS'!$Q3798*'LISTA DOS ITENS'!$M3798</f>
        <v>3955.5</v>
      </c>
      <c r="S3798" s="56">
        <f>IF('LISTA DOS ITENS'!$P3798&gt;'LISTA DOS ITENS'!$R3798,'LISTA DOS ITENS'!$P3798,'LISTA DOS ITENS'!$R3798)</f>
        <v>3955.5</v>
      </c>
      <c r="T3798" s="25">
        <v>73.72663774311876</v>
      </c>
      <c r="U3798" s="25">
        <f>'LISTA DOS ITENS'!$T3798*'LISTA DOS ITENS'!$M3798</f>
        <v>368.6331887</v>
      </c>
      <c r="V3798" s="56">
        <f t="array" ref="V3798">INDEX('RESUMO - LOTES E VMA'!$F$3:$F$181,MATCH('LISTA DOS ITENS'!$D3798,'RESUMO - LOTES E VMA'!$A$3:$A$181,0))</f>
        <v>195262.0068</v>
      </c>
      <c r="W3798" s="57">
        <f>'LISTA DOS ITENS'!$U3798/'LISTA DOS ITENS'!$V3798</f>
        <v>0.001887889994</v>
      </c>
      <c r="X3798" s="53" t="s">
        <v>53</v>
      </c>
      <c r="Y3798" s="53" t="s">
        <v>290</v>
      </c>
      <c r="Z3798" s="58" t="str">
        <f>'LISTA DOS ITENS'!$F3798&amp;"-"&amp;'LISTA DOS ITENS'!$H3798&amp;"-"&amp;'LISTA DOS ITENS'!$J3798&amp;"-"&amp;'LISTA DOS ITENS'!$K3798&amp;"-"&amp;'LISTA DOS ITENS'!$I3798</f>
        <v>10465314-2101-0026-CONS/NAC-ED-1000-01.01</v>
      </c>
      <c r="AA3798" s="59" t="str">
        <f t="array" ref="AA3798">INDEX('RESUMO - LOTES E VMA'!$M$3:$M$181,MATCH('LISTA DOS ITENS'!$D3798,'RESUMO - LOTES E VMA'!$A$3:$A$181,0))</f>
        <v>Para Leilão</v>
      </c>
      <c r="AB3798" s="60">
        <f t="array" ref="AB3798">INDEX('RESUMO - LOTES E VMA'!$J$3:$J$181,MATCH('LISTA DOS ITENS'!$D3798,'RESUMO - LOTES E VMA'!$A$3:$A$181,0))</f>
        <v>0.1002282232</v>
      </c>
      <c r="AC3798" s="29" t="str">
        <f t="array" ref="AC3798">INDEX('RESUMO - LOTES E VMA'!$L$3:$L$181,MATCH('LISTA DOS ITENS'!$D3798,'RESUMO - LOTES E VMA'!$A$3:$A$181,0))</f>
        <v>1% do Valor de Comparação do VMA</v>
      </c>
      <c r="AD3798" s="53" t="str">
        <f>VLOOKUP(Tabela1[[#This Row],[Índice]],[1]Planilha1!$A:$A,1,0)</f>
        <v>#ERROR!</v>
      </c>
    </row>
    <row r="3799" ht="15.75" customHeight="1">
      <c r="A3799" s="52">
        <v>262880.0</v>
      </c>
      <c r="B3799" s="53" t="s">
        <v>70</v>
      </c>
      <c r="C3799" s="53" t="s">
        <v>71</v>
      </c>
      <c r="D3799" s="22">
        <v>207578.0</v>
      </c>
      <c r="E3799" s="53" t="s">
        <v>119</v>
      </c>
      <c r="F3799" s="54">
        <v>1.0465314E7</v>
      </c>
      <c r="G3799" s="53" t="s">
        <v>2403</v>
      </c>
      <c r="H3799" s="55">
        <v>2101.0</v>
      </c>
      <c r="I3799" s="55" t="s">
        <v>130</v>
      </c>
      <c r="J3799" s="55" t="s">
        <v>126</v>
      </c>
      <c r="K3799" s="53" t="s">
        <v>73</v>
      </c>
      <c r="L3799" s="53"/>
      <c r="M3799" s="53">
        <v>27.0</v>
      </c>
      <c r="N3799" s="53" t="s">
        <v>52</v>
      </c>
      <c r="O3799" s="25">
        <v>103.16888888888889</v>
      </c>
      <c r="P3799" s="25">
        <f>'LISTA DOS ITENS'!$O3799*'LISTA DOS ITENS'!$M3799</f>
        <v>2785.56</v>
      </c>
      <c r="Q3799" s="25">
        <v>791.1</v>
      </c>
      <c r="R3799" s="25">
        <f>'LISTA DOS ITENS'!$Q3799*'LISTA DOS ITENS'!$M3799</f>
        <v>21359.7</v>
      </c>
      <c r="S3799" s="56">
        <f>IF('LISTA DOS ITENS'!$P3799&gt;'LISTA DOS ITENS'!$R3799,'LISTA DOS ITENS'!$P3799,'LISTA DOS ITENS'!$R3799)</f>
        <v>21359.7</v>
      </c>
      <c r="T3799" s="25">
        <v>73.72663774311876</v>
      </c>
      <c r="U3799" s="25">
        <f>'LISTA DOS ITENS'!$T3799*'LISTA DOS ITENS'!$M3799</f>
        <v>1990.619219</v>
      </c>
      <c r="V3799" s="56">
        <f t="array" ref="V3799">INDEX('RESUMO - LOTES E VMA'!$F$3:$F$181,MATCH('LISTA DOS ITENS'!$D3799,'RESUMO - LOTES E VMA'!$A$3:$A$181,0))</f>
        <v>195262.0068</v>
      </c>
      <c r="W3799" s="57">
        <f>'LISTA DOS ITENS'!$U3799/'LISTA DOS ITENS'!$V3799</f>
        <v>0.01019460597</v>
      </c>
      <c r="X3799" s="53" t="s">
        <v>53</v>
      </c>
      <c r="Y3799" s="53" t="s">
        <v>290</v>
      </c>
      <c r="Z3799" s="58" t="str">
        <f>'LISTA DOS ITENS'!$F3799&amp;"-"&amp;'LISTA DOS ITENS'!$H3799&amp;"-"&amp;'LISTA DOS ITENS'!$J3799&amp;"-"&amp;'LISTA DOS ITENS'!$K3799&amp;"-"&amp;'LISTA DOS ITENS'!$I3799</f>
        <v>10465314-2101-0026-CONS/NAC-ED-1000-01.02</v>
      </c>
      <c r="AA3799" s="59" t="str">
        <f t="array" ref="AA3799">INDEX('RESUMO - LOTES E VMA'!$M$3:$M$181,MATCH('LISTA DOS ITENS'!$D3799,'RESUMO - LOTES E VMA'!$A$3:$A$181,0))</f>
        <v>Para Leilão</v>
      </c>
      <c r="AB3799" s="60">
        <f t="array" ref="AB3799">INDEX('RESUMO - LOTES E VMA'!$J$3:$J$181,MATCH('LISTA DOS ITENS'!$D3799,'RESUMO - LOTES E VMA'!$A$3:$A$181,0))</f>
        <v>0.1002282232</v>
      </c>
      <c r="AC3799" s="29" t="str">
        <f t="array" ref="AC3799">INDEX('RESUMO - LOTES E VMA'!$L$3:$L$181,MATCH('LISTA DOS ITENS'!$D3799,'RESUMO - LOTES E VMA'!$A$3:$A$181,0))</f>
        <v>1% do Valor de Comparação do VMA</v>
      </c>
      <c r="AD3799" s="53" t="str">
        <f>VLOOKUP(Tabela1[[#This Row],[Índice]],[1]Planilha1!$A:$A,1,0)</f>
        <v>#ERROR!</v>
      </c>
    </row>
    <row r="3800" ht="15.75" customHeight="1">
      <c r="A3800" s="52">
        <v>262881.0</v>
      </c>
      <c r="B3800" s="53" t="s">
        <v>70</v>
      </c>
      <c r="C3800" s="53" t="s">
        <v>71</v>
      </c>
      <c r="D3800" s="22">
        <v>207578.0</v>
      </c>
      <c r="E3800" s="53" t="s">
        <v>119</v>
      </c>
      <c r="F3800" s="54">
        <v>1.0465314E7</v>
      </c>
      <c r="G3800" s="53" t="s">
        <v>2403</v>
      </c>
      <c r="H3800" s="55">
        <v>2101.0</v>
      </c>
      <c r="I3800" s="55"/>
      <c r="J3800" s="55" t="s">
        <v>126</v>
      </c>
      <c r="K3800" s="53" t="s">
        <v>80</v>
      </c>
      <c r="L3800" s="53"/>
      <c r="M3800" s="53">
        <v>5.0</v>
      </c>
      <c r="N3800" s="53" t="s">
        <v>52</v>
      </c>
      <c r="O3800" s="25">
        <v>99.104</v>
      </c>
      <c r="P3800" s="25">
        <f>'LISTA DOS ITENS'!$O3800*'LISTA DOS ITENS'!$M3800</f>
        <v>495.52</v>
      </c>
      <c r="Q3800" s="25">
        <v>791.1</v>
      </c>
      <c r="R3800" s="25">
        <f>'LISTA DOS ITENS'!$Q3800*'LISTA DOS ITENS'!$M3800</f>
        <v>3955.5</v>
      </c>
      <c r="S3800" s="56">
        <f>IF('LISTA DOS ITENS'!$P3800&gt;'LISTA DOS ITENS'!$R3800,'LISTA DOS ITENS'!$P3800,'LISTA DOS ITENS'!$R3800)</f>
        <v>3955.5</v>
      </c>
      <c r="T3800" s="25">
        <v>73.72663774311876</v>
      </c>
      <c r="U3800" s="25">
        <f>'LISTA DOS ITENS'!$T3800*'LISTA DOS ITENS'!$M3800</f>
        <v>368.6331887</v>
      </c>
      <c r="V3800" s="56">
        <f t="array" ref="V3800">INDEX('RESUMO - LOTES E VMA'!$F$3:$F$181,MATCH('LISTA DOS ITENS'!$D3800,'RESUMO - LOTES E VMA'!$A$3:$A$181,0))</f>
        <v>195262.0068</v>
      </c>
      <c r="W3800" s="57">
        <f>'LISTA DOS ITENS'!$U3800/'LISTA DOS ITENS'!$V3800</f>
        <v>0.001887889994</v>
      </c>
      <c r="X3800" s="53" t="s">
        <v>53</v>
      </c>
      <c r="Y3800" s="53" t="s">
        <v>290</v>
      </c>
      <c r="Z3800" s="58" t="str">
        <f>'LISTA DOS ITENS'!$F3800&amp;"-"&amp;'LISTA DOS ITENS'!$H3800&amp;"-"&amp;'LISTA DOS ITENS'!$J3800&amp;"-"&amp;'LISTA DOS ITENS'!$K3800&amp;"-"&amp;'LISTA DOS ITENS'!$I3800</f>
        <v>10465314-2101-0026-IMOB/NAC-</v>
      </c>
      <c r="AA3800" s="59" t="str">
        <f t="array" ref="AA3800">INDEX('RESUMO - LOTES E VMA'!$M$3:$M$181,MATCH('LISTA DOS ITENS'!$D3800,'RESUMO - LOTES E VMA'!$A$3:$A$181,0))</f>
        <v>Para Leilão</v>
      </c>
      <c r="AB3800" s="60">
        <f t="array" ref="AB3800">INDEX('RESUMO - LOTES E VMA'!$J$3:$J$181,MATCH('LISTA DOS ITENS'!$D3800,'RESUMO - LOTES E VMA'!$A$3:$A$181,0))</f>
        <v>0.1002282232</v>
      </c>
      <c r="AC3800" s="29" t="str">
        <f t="array" ref="AC3800">INDEX('RESUMO - LOTES E VMA'!$L$3:$L$181,MATCH('LISTA DOS ITENS'!$D3800,'RESUMO - LOTES E VMA'!$A$3:$A$181,0))</f>
        <v>1% do Valor de Comparação do VMA</v>
      </c>
      <c r="AD3800" s="53" t="str">
        <f>VLOOKUP(Tabela1[[#This Row],[Índice]],[1]Planilha1!$A:$A,1,0)</f>
        <v>#ERROR!</v>
      </c>
    </row>
    <row r="3801" ht="15.75" customHeight="1">
      <c r="A3801" s="52">
        <v>262882.0</v>
      </c>
      <c r="B3801" s="53" t="s">
        <v>70</v>
      </c>
      <c r="C3801" s="53" t="s">
        <v>71</v>
      </c>
      <c r="D3801" s="22">
        <v>207578.0</v>
      </c>
      <c r="E3801" s="53" t="s">
        <v>119</v>
      </c>
      <c r="F3801" s="54">
        <v>1.0465314E7</v>
      </c>
      <c r="G3801" s="53" t="s">
        <v>2403</v>
      </c>
      <c r="H3801" s="55">
        <v>2101.0</v>
      </c>
      <c r="I3801" s="55" t="s">
        <v>81</v>
      </c>
      <c r="J3801" s="55" t="s">
        <v>126</v>
      </c>
      <c r="K3801" s="53" t="s">
        <v>80</v>
      </c>
      <c r="L3801" s="53"/>
      <c r="M3801" s="53">
        <v>1.0</v>
      </c>
      <c r="N3801" s="53" t="s">
        <v>52</v>
      </c>
      <c r="O3801" s="25">
        <v>99.24</v>
      </c>
      <c r="P3801" s="25">
        <f>'LISTA DOS ITENS'!$O3801*'LISTA DOS ITENS'!$M3801</f>
        <v>99.24</v>
      </c>
      <c r="Q3801" s="25">
        <v>791.1</v>
      </c>
      <c r="R3801" s="25">
        <f>'LISTA DOS ITENS'!$Q3801*'LISTA DOS ITENS'!$M3801</f>
        <v>791.1</v>
      </c>
      <c r="S3801" s="56">
        <f>IF('LISTA DOS ITENS'!$P3801&gt;'LISTA DOS ITENS'!$R3801,'LISTA DOS ITENS'!$P3801,'LISTA DOS ITENS'!$R3801)</f>
        <v>791.1</v>
      </c>
      <c r="T3801" s="25">
        <v>73.72663774311876</v>
      </c>
      <c r="U3801" s="25">
        <f>'LISTA DOS ITENS'!$T3801*'LISTA DOS ITENS'!$M3801</f>
        <v>73.72663774</v>
      </c>
      <c r="V3801" s="56">
        <f t="array" ref="V3801">INDEX('RESUMO - LOTES E VMA'!$F$3:$F$181,MATCH('LISTA DOS ITENS'!$D3801,'RESUMO - LOTES E VMA'!$A$3:$A$181,0))</f>
        <v>195262.0068</v>
      </c>
      <c r="W3801" s="57">
        <f>'LISTA DOS ITENS'!$U3801/'LISTA DOS ITENS'!$V3801</f>
        <v>0.0003775779987</v>
      </c>
      <c r="X3801" s="53" t="s">
        <v>53</v>
      </c>
      <c r="Y3801" s="53" t="s">
        <v>290</v>
      </c>
      <c r="Z3801" s="58" t="str">
        <f>'LISTA DOS ITENS'!$F3801&amp;"-"&amp;'LISTA DOS ITENS'!$H3801&amp;"-"&amp;'LISTA DOS ITENS'!$J3801&amp;"-"&amp;'LISTA DOS ITENS'!$K3801&amp;"-"&amp;'LISTA DOS ITENS'!$I3801</f>
        <v>10465314-2101-0026-IMOB/NAC-ED-1000-01.01</v>
      </c>
      <c r="AA3801" s="59" t="str">
        <f t="array" ref="AA3801">INDEX('RESUMO - LOTES E VMA'!$M$3:$M$181,MATCH('LISTA DOS ITENS'!$D3801,'RESUMO - LOTES E VMA'!$A$3:$A$181,0))</f>
        <v>Para Leilão</v>
      </c>
      <c r="AB3801" s="60">
        <f t="array" ref="AB3801">INDEX('RESUMO - LOTES E VMA'!$J$3:$J$181,MATCH('LISTA DOS ITENS'!$D3801,'RESUMO - LOTES E VMA'!$A$3:$A$181,0))</f>
        <v>0.1002282232</v>
      </c>
      <c r="AC3801" s="29" t="str">
        <f t="array" ref="AC3801">INDEX('RESUMO - LOTES E VMA'!$L$3:$L$181,MATCH('LISTA DOS ITENS'!$D3801,'RESUMO - LOTES E VMA'!$A$3:$A$181,0))</f>
        <v>1% do Valor de Comparação do VMA</v>
      </c>
      <c r="AD3801" s="53" t="str">
        <f>VLOOKUP(Tabela1[[#This Row],[Índice]],[1]Planilha1!$A:$A,1,0)</f>
        <v>#ERROR!</v>
      </c>
    </row>
    <row r="3802" ht="15.75" customHeight="1">
      <c r="A3802" s="52">
        <v>262883.0</v>
      </c>
      <c r="B3802" s="53" t="s">
        <v>70</v>
      </c>
      <c r="C3802" s="53" t="s">
        <v>71</v>
      </c>
      <c r="D3802" s="22">
        <v>207578.0</v>
      </c>
      <c r="E3802" s="53" t="s">
        <v>119</v>
      </c>
      <c r="F3802" s="54">
        <v>1.0465314E7</v>
      </c>
      <c r="G3802" s="53" t="s">
        <v>2403</v>
      </c>
      <c r="H3802" s="55">
        <v>2101.0</v>
      </c>
      <c r="I3802" s="55"/>
      <c r="J3802" s="55" t="s">
        <v>126</v>
      </c>
      <c r="K3802" s="53" t="s">
        <v>125</v>
      </c>
      <c r="L3802" s="53"/>
      <c r="M3802" s="53">
        <v>1.0</v>
      </c>
      <c r="N3802" s="53" t="s">
        <v>52</v>
      </c>
      <c r="O3802" s="25">
        <v>337.93</v>
      </c>
      <c r="P3802" s="25">
        <f>'LISTA DOS ITENS'!$O3802*'LISTA DOS ITENS'!$M3802</f>
        <v>337.93</v>
      </c>
      <c r="Q3802" s="25">
        <v>791.1</v>
      </c>
      <c r="R3802" s="25">
        <f>'LISTA DOS ITENS'!$Q3802*'LISTA DOS ITENS'!$M3802</f>
        <v>791.1</v>
      </c>
      <c r="S3802" s="56">
        <f>IF('LISTA DOS ITENS'!$P3802&gt;'LISTA DOS ITENS'!$R3802,'LISTA DOS ITENS'!$P3802,'LISTA DOS ITENS'!$R3802)</f>
        <v>791.1</v>
      </c>
      <c r="T3802" s="25">
        <v>73.72663774311876</v>
      </c>
      <c r="U3802" s="25">
        <f>'LISTA DOS ITENS'!$T3802*'LISTA DOS ITENS'!$M3802</f>
        <v>73.72663774</v>
      </c>
      <c r="V3802" s="56">
        <f t="array" ref="V3802">INDEX('RESUMO - LOTES E VMA'!$F$3:$F$181,MATCH('LISTA DOS ITENS'!$D3802,'RESUMO - LOTES E VMA'!$A$3:$A$181,0))</f>
        <v>195262.0068</v>
      </c>
      <c r="W3802" s="57">
        <f>'LISTA DOS ITENS'!$U3802/'LISTA DOS ITENS'!$V3802</f>
        <v>0.0003775779987</v>
      </c>
      <c r="X3802" s="53" t="s">
        <v>53</v>
      </c>
      <c r="Y3802" s="53" t="s">
        <v>290</v>
      </c>
      <c r="Z3802" s="58" t="str">
        <f>'LISTA DOS ITENS'!$F3802&amp;"-"&amp;'LISTA DOS ITENS'!$H3802&amp;"-"&amp;'LISTA DOS ITENS'!$J3802&amp;"-"&amp;'LISTA DOS ITENS'!$K3802&amp;"-"&amp;'LISTA DOS ITENS'!$I3802</f>
        <v>10465314-2101-0026-PAR/NAC-</v>
      </c>
      <c r="AA3802" s="59" t="str">
        <f t="array" ref="AA3802">INDEX('RESUMO - LOTES E VMA'!$M$3:$M$181,MATCH('LISTA DOS ITENS'!$D3802,'RESUMO - LOTES E VMA'!$A$3:$A$181,0))</f>
        <v>Para Leilão</v>
      </c>
      <c r="AB3802" s="60">
        <f t="array" ref="AB3802">INDEX('RESUMO - LOTES E VMA'!$J$3:$J$181,MATCH('LISTA DOS ITENS'!$D3802,'RESUMO - LOTES E VMA'!$A$3:$A$181,0))</f>
        <v>0.1002282232</v>
      </c>
      <c r="AC3802" s="29" t="str">
        <f t="array" ref="AC3802">INDEX('RESUMO - LOTES E VMA'!$L$3:$L$181,MATCH('LISTA DOS ITENS'!$D3802,'RESUMO - LOTES E VMA'!$A$3:$A$181,0))</f>
        <v>1% do Valor de Comparação do VMA</v>
      </c>
      <c r="AD3802" s="53" t="str">
        <f>VLOOKUP(Tabela1[[#This Row],[Índice]],[1]Planilha1!$A:$A,1,0)</f>
        <v>#ERROR!</v>
      </c>
    </row>
    <row r="3803" ht="15.75" customHeight="1">
      <c r="A3803" s="52">
        <v>262884.0</v>
      </c>
      <c r="B3803" s="53" t="s">
        <v>70</v>
      </c>
      <c r="C3803" s="53" t="s">
        <v>71</v>
      </c>
      <c r="D3803" s="22">
        <v>207578.0</v>
      </c>
      <c r="E3803" s="53" t="s">
        <v>119</v>
      </c>
      <c r="F3803" s="54">
        <v>1.0465314E7</v>
      </c>
      <c r="G3803" s="53" t="s">
        <v>2403</v>
      </c>
      <c r="H3803" s="55">
        <v>2101.0</v>
      </c>
      <c r="I3803" s="55" t="s">
        <v>81</v>
      </c>
      <c r="J3803" s="55" t="s">
        <v>126</v>
      </c>
      <c r="K3803" s="53" t="s">
        <v>125</v>
      </c>
      <c r="L3803" s="53"/>
      <c r="M3803" s="53">
        <v>1.0</v>
      </c>
      <c r="N3803" s="53" t="s">
        <v>52</v>
      </c>
      <c r="O3803" s="25">
        <v>337.94</v>
      </c>
      <c r="P3803" s="25">
        <f>'LISTA DOS ITENS'!$O3803*'LISTA DOS ITENS'!$M3803</f>
        <v>337.94</v>
      </c>
      <c r="Q3803" s="25">
        <v>791.1</v>
      </c>
      <c r="R3803" s="25">
        <f>'LISTA DOS ITENS'!$Q3803*'LISTA DOS ITENS'!$M3803</f>
        <v>791.1</v>
      </c>
      <c r="S3803" s="56">
        <f>IF('LISTA DOS ITENS'!$P3803&gt;'LISTA DOS ITENS'!$R3803,'LISTA DOS ITENS'!$P3803,'LISTA DOS ITENS'!$R3803)</f>
        <v>791.1</v>
      </c>
      <c r="T3803" s="25">
        <v>73.72663774311876</v>
      </c>
      <c r="U3803" s="25">
        <f>'LISTA DOS ITENS'!$T3803*'LISTA DOS ITENS'!$M3803</f>
        <v>73.72663774</v>
      </c>
      <c r="V3803" s="56">
        <f t="array" ref="V3803">INDEX('RESUMO - LOTES E VMA'!$F$3:$F$181,MATCH('LISTA DOS ITENS'!$D3803,'RESUMO - LOTES E VMA'!$A$3:$A$181,0))</f>
        <v>195262.0068</v>
      </c>
      <c r="W3803" s="57">
        <f>'LISTA DOS ITENS'!$U3803/'LISTA DOS ITENS'!$V3803</f>
        <v>0.0003775779987</v>
      </c>
      <c r="X3803" s="53" t="s">
        <v>53</v>
      </c>
      <c r="Y3803" s="53" t="s">
        <v>290</v>
      </c>
      <c r="Z3803" s="58" t="str">
        <f>'LISTA DOS ITENS'!$F3803&amp;"-"&amp;'LISTA DOS ITENS'!$H3803&amp;"-"&amp;'LISTA DOS ITENS'!$J3803&amp;"-"&amp;'LISTA DOS ITENS'!$K3803&amp;"-"&amp;'LISTA DOS ITENS'!$I3803</f>
        <v>10465314-2101-0026-PAR/NAC-ED-1000-01.01</v>
      </c>
      <c r="AA3803" s="59" t="str">
        <f t="array" ref="AA3803">INDEX('RESUMO - LOTES E VMA'!$M$3:$M$181,MATCH('LISTA DOS ITENS'!$D3803,'RESUMO - LOTES E VMA'!$A$3:$A$181,0))</f>
        <v>Para Leilão</v>
      </c>
      <c r="AB3803" s="60">
        <f t="array" ref="AB3803">INDEX('RESUMO - LOTES E VMA'!$J$3:$J$181,MATCH('LISTA DOS ITENS'!$D3803,'RESUMO - LOTES E VMA'!$A$3:$A$181,0))</f>
        <v>0.1002282232</v>
      </c>
      <c r="AC3803" s="29" t="str">
        <f t="array" ref="AC3803">INDEX('RESUMO - LOTES E VMA'!$L$3:$L$181,MATCH('LISTA DOS ITENS'!$D3803,'RESUMO - LOTES E VMA'!$A$3:$A$181,0))</f>
        <v>1% do Valor de Comparação do VMA</v>
      </c>
      <c r="AD3803" s="53" t="str">
        <f>VLOOKUP(Tabela1[[#This Row],[Índice]],[1]Planilha1!$A:$A,1,0)</f>
        <v>#ERROR!</v>
      </c>
    </row>
    <row r="3804" ht="15.75" customHeight="1">
      <c r="A3804" s="52">
        <v>262885.0</v>
      </c>
      <c r="B3804" s="53" t="s">
        <v>70</v>
      </c>
      <c r="C3804" s="53" t="s">
        <v>71</v>
      </c>
      <c r="D3804" s="22">
        <v>207578.0</v>
      </c>
      <c r="E3804" s="53" t="s">
        <v>119</v>
      </c>
      <c r="F3804" s="54">
        <v>1.0465314E7</v>
      </c>
      <c r="G3804" s="53" t="s">
        <v>2403</v>
      </c>
      <c r="H3804" s="55">
        <v>2101.0</v>
      </c>
      <c r="I3804" s="55"/>
      <c r="J3804" s="55" t="s">
        <v>126</v>
      </c>
      <c r="K3804" s="53" t="s">
        <v>57</v>
      </c>
      <c r="L3804" s="53"/>
      <c r="M3804" s="53">
        <v>13.0</v>
      </c>
      <c r="N3804" s="53" t="s">
        <v>52</v>
      </c>
      <c r="O3804" s="25">
        <v>1.0</v>
      </c>
      <c r="P3804" s="25">
        <f>'LISTA DOS ITENS'!$O3804*'LISTA DOS ITENS'!$M3804</f>
        <v>13</v>
      </c>
      <c r="Q3804" s="25">
        <v>791.1</v>
      </c>
      <c r="R3804" s="25">
        <f>'LISTA DOS ITENS'!$Q3804*'LISTA DOS ITENS'!$M3804</f>
        <v>10284.3</v>
      </c>
      <c r="S3804" s="56">
        <f>IF('LISTA DOS ITENS'!$P3804&gt;'LISTA DOS ITENS'!$R3804,'LISTA DOS ITENS'!$P3804,'LISTA DOS ITENS'!$R3804)</f>
        <v>10284.3</v>
      </c>
      <c r="T3804" s="25">
        <v>73.72663774311876</v>
      </c>
      <c r="U3804" s="25">
        <f>'LISTA DOS ITENS'!$T3804*'LISTA DOS ITENS'!$M3804</f>
        <v>958.4462907</v>
      </c>
      <c r="V3804" s="56">
        <f t="array" ref="V3804">INDEX('RESUMO - LOTES E VMA'!$F$3:$F$181,MATCH('LISTA DOS ITENS'!$D3804,'RESUMO - LOTES E VMA'!$A$3:$A$181,0))</f>
        <v>195262.0068</v>
      </c>
      <c r="W3804" s="57">
        <f>'LISTA DOS ITENS'!$U3804/'LISTA DOS ITENS'!$V3804</f>
        <v>0.004908513983</v>
      </c>
      <c r="X3804" s="53" t="s">
        <v>53</v>
      </c>
      <c r="Y3804" s="53" t="s">
        <v>290</v>
      </c>
      <c r="Z3804" s="58" t="str">
        <f>'LISTA DOS ITENS'!$F3804&amp;"-"&amp;'LISTA DOS ITENS'!$H3804&amp;"-"&amp;'LISTA DOS ITENS'!$J3804&amp;"-"&amp;'LISTA DOS ITENS'!$K3804&amp;"-"&amp;'LISTA DOS ITENS'!$I3804</f>
        <v>10465314-2101-0026-USADO-</v>
      </c>
      <c r="AA3804" s="59" t="str">
        <f t="array" ref="AA3804">INDEX('RESUMO - LOTES E VMA'!$M$3:$M$181,MATCH('LISTA DOS ITENS'!$D3804,'RESUMO - LOTES E VMA'!$A$3:$A$181,0))</f>
        <v>Para Leilão</v>
      </c>
      <c r="AB3804" s="60">
        <f t="array" ref="AB3804">INDEX('RESUMO - LOTES E VMA'!$J$3:$J$181,MATCH('LISTA DOS ITENS'!$D3804,'RESUMO - LOTES E VMA'!$A$3:$A$181,0))</f>
        <v>0.1002282232</v>
      </c>
      <c r="AC3804" s="29" t="str">
        <f t="array" ref="AC3804">INDEX('RESUMO - LOTES E VMA'!$L$3:$L$181,MATCH('LISTA DOS ITENS'!$D3804,'RESUMO - LOTES E VMA'!$A$3:$A$181,0))</f>
        <v>1% do Valor de Comparação do VMA</v>
      </c>
      <c r="AD3804" s="53" t="str">
        <f>VLOOKUP(Tabela1[[#This Row],[Índice]],[1]Planilha1!$A:$A,1,0)</f>
        <v>#ERROR!</v>
      </c>
    </row>
    <row r="3805" ht="15.75" customHeight="1">
      <c r="A3805" s="52">
        <v>262886.0</v>
      </c>
      <c r="B3805" s="53" t="s">
        <v>70</v>
      </c>
      <c r="C3805" s="53" t="s">
        <v>71</v>
      </c>
      <c r="D3805" s="22">
        <v>207578.0</v>
      </c>
      <c r="E3805" s="53" t="s">
        <v>119</v>
      </c>
      <c r="F3805" s="54">
        <v>1.0465314E7</v>
      </c>
      <c r="G3805" s="53" t="s">
        <v>2403</v>
      </c>
      <c r="H3805" s="55">
        <v>2101.0</v>
      </c>
      <c r="I3805" s="55" t="s">
        <v>478</v>
      </c>
      <c r="J3805" s="55" t="s">
        <v>126</v>
      </c>
      <c r="K3805" s="53" t="s">
        <v>160</v>
      </c>
      <c r="L3805" s="53"/>
      <c r="M3805" s="53">
        <v>4.0</v>
      </c>
      <c r="N3805" s="53" t="s">
        <v>52</v>
      </c>
      <c r="O3805" s="25">
        <v>66.73</v>
      </c>
      <c r="P3805" s="25">
        <f>'LISTA DOS ITENS'!$O3805*'LISTA DOS ITENS'!$M3805</f>
        <v>266.92</v>
      </c>
      <c r="Q3805" s="25">
        <v>791.1</v>
      </c>
      <c r="R3805" s="25">
        <f>'LISTA DOS ITENS'!$Q3805*'LISTA DOS ITENS'!$M3805</f>
        <v>3164.4</v>
      </c>
      <c r="S3805" s="56">
        <f>IF('LISTA DOS ITENS'!$P3805&gt;'LISTA DOS ITENS'!$R3805,'LISTA DOS ITENS'!$P3805,'LISTA DOS ITENS'!$R3805)</f>
        <v>3164.4</v>
      </c>
      <c r="T3805" s="25">
        <v>73.72663774311876</v>
      </c>
      <c r="U3805" s="25">
        <f>'LISTA DOS ITENS'!$T3805*'LISTA DOS ITENS'!$M3805</f>
        <v>294.906551</v>
      </c>
      <c r="V3805" s="56">
        <f t="array" ref="V3805">INDEX('RESUMO - LOTES E VMA'!$F$3:$F$181,MATCH('LISTA DOS ITENS'!$D3805,'RESUMO - LOTES E VMA'!$A$3:$A$181,0))</f>
        <v>195262.0068</v>
      </c>
      <c r="W3805" s="57">
        <f>'LISTA DOS ITENS'!$U3805/'LISTA DOS ITENS'!$V3805</f>
        <v>0.001510311995</v>
      </c>
      <c r="X3805" s="53" t="s">
        <v>53</v>
      </c>
      <c r="Y3805" s="53" t="s">
        <v>290</v>
      </c>
      <c r="Z3805" s="58" t="str">
        <f>'LISTA DOS ITENS'!$F3805&amp;"-"&amp;'LISTA DOS ITENS'!$H3805&amp;"-"&amp;'LISTA DOS ITENS'!$J3805&amp;"-"&amp;'LISTA DOS ITENS'!$K3805&amp;"-"&amp;'LISTA DOS ITENS'!$I3805</f>
        <v>10465314-2101-0026-CONS/IMP-PV-3911-15-842-3</v>
      </c>
      <c r="AA3805" s="59" t="str">
        <f t="array" ref="AA3805">INDEX('RESUMO - LOTES E VMA'!$M$3:$M$181,MATCH('LISTA DOS ITENS'!$D3805,'RESUMO - LOTES E VMA'!$A$3:$A$181,0))</f>
        <v>Para Leilão</v>
      </c>
      <c r="AB3805" s="60">
        <f t="array" ref="AB3805">INDEX('RESUMO - LOTES E VMA'!$J$3:$J$181,MATCH('LISTA DOS ITENS'!$D3805,'RESUMO - LOTES E VMA'!$A$3:$A$181,0))</f>
        <v>0.1002282232</v>
      </c>
      <c r="AC3805" s="29" t="str">
        <f t="array" ref="AC3805">INDEX('RESUMO - LOTES E VMA'!$L$3:$L$181,MATCH('LISTA DOS ITENS'!$D3805,'RESUMO - LOTES E VMA'!$A$3:$A$181,0))</f>
        <v>1% do Valor de Comparação do VMA</v>
      </c>
      <c r="AD3805" s="53" t="str">
        <f>VLOOKUP(Tabela1[[#This Row],[Índice]],[1]Planilha1!$A:$A,1,0)</f>
        <v>#ERROR!</v>
      </c>
    </row>
    <row r="3806" ht="15.75" customHeight="1">
      <c r="A3806" s="52">
        <v>262887.0</v>
      </c>
      <c r="B3806" s="53" t="s">
        <v>70</v>
      </c>
      <c r="C3806" s="53" t="s">
        <v>71</v>
      </c>
      <c r="D3806" s="22">
        <v>207578.0</v>
      </c>
      <c r="E3806" s="53" t="s">
        <v>119</v>
      </c>
      <c r="F3806" s="54">
        <v>1.0465314E7</v>
      </c>
      <c r="G3806" s="53" t="s">
        <v>2403</v>
      </c>
      <c r="H3806" s="55">
        <v>2101.0</v>
      </c>
      <c r="I3806" s="55" t="s">
        <v>478</v>
      </c>
      <c r="J3806" s="55" t="s">
        <v>126</v>
      </c>
      <c r="K3806" s="53" t="s">
        <v>73</v>
      </c>
      <c r="L3806" s="53"/>
      <c r="M3806" s="53">
        <v>4.0</v>
      </c>
      <c r="N3806" s="53" t="s">
        <v>52</v>
      </c>
      <c r="O3806" s="25">
        <v>106.44</v>
      </c>
      <c r="P3806" s="25">
        <f>'LISTA DOS ITENS'!$O3806*'LISTA DOS ITENS'!$M3806</f>
        <v>425.76</v>
      </c>
      <c r="Q3806" s="25">
        <v>791.1</v>
      </c>
      <c r="R3806" s="25">
        <f>'LISTA DOS ITENS'!$Q3806*'LISTA DOS ITENS'!$M3806</f>
        <v>3164.4</v>
      </c>
      <c r="S3806" s="56">
        <f>IF('LISTA DOS ITENS'!$P3806&gt;'LISTA DOS ITENS'!$R3806,'LISTA DOS ITENS'!$P3806,'LISTA DOS ITENS'!$R3806)</f>
        <v>3164.4</v>
      </c>
      <c r="T3806" s="25">
        <v>73.72663774311876</v>
      </c>
      <c r="U3806" s="25">
        <f>'LISTA DOS ITENS'!$T3806*'LISTA DOS ITENS'!$M3806</f>
        <v>294.906551</v>
      </c>
      <c r="V3806" s="56">
        <f t="array" ref="V3806">INDEX('RESUMO - LOTES E VMA'!$F$3:$F$181,MATCH('LISTA DOS ITENS'!$D3806,'RESUMO - LOTES E VMA'!$A$3:$A$181,0))</f>
        <v>195262.0068</v>
      </c>
      <c r="W3806" s="57">
        <f>'LISTA DOS ITENS'!$U3806/'LISTA DOS ITENS'!$V3806</f>
        <v>0.001510311995</v>
      </c>
      <c r="X3806" s="53" t="s">
        <v>53</v>
      </c>
      <c r="Y3806" s="53" t="s">
        <v>290</v>
      </c>
      <c r="Z3806" s="58" t="str">
        <f>'LISTA DOS ITENS'!$F3806&amp;"-"&amp;'LISTA DOS ITENS'!$H3806&amp;"-"&amp;'LISTA DOS ITENS'!$J3806&amp;"-"&amp;'LISTA DOS ITENS'!$K3806&amp;"-"&amp;'LISTA DOS ITENS'!$I3806</f>
        <v>10465314-2101-0026-CONS/NAC-PV-3911-15-842-3</v>
      </c>
      <c r="AA3806" s="59" t="str">
        <f t="array" ref="AA3806">INDEX('RESUMO - LOTES E VMA'!$M$3:$M$181,MATCH('LISTA DOS ITENS'!$D3806,'RESUMO - LOTES E VMA'!$A$3:$A$181,0))</f>
        <v>Para Leilão</v>
      </c>
      <c r="AB3806" s="60">
        <f t="array" ref="AB3806">INDEX('RESUMO - LOTES E VMA'!$J$3:$J$181,MATCH('LISTA DOS ITENS'!$D3806,'RESUMO - LOTES E VMA'!$A$3:$A$181,0))</f>
        <v>0.1002282232</v>
      </c>
      <c r="AC3806" s="29" t="str">
        <f t="array" ref="AC3806">INDEX('RESUMO - LOTES E VMA'!$L$3:$L$181,MATCH('LISTA DOS ITENS'!$D3806,'RESUMO - LOTES E VMA'!$A$3:$A$181,0))</f>
        <v>1% do Valor de Comparação do VMA</v>
      </c>
      <c r="AD3806" s="53" t="str">
        <f>VLOOKUP(Tabela1[[#This Row],[Índice]],[1]Planilha1!$A:$A,1,0)</f>
        <v>#ERROR!</v>
      </c>
    </row>
    <row r="3807" ht="15.75" customHeight="1">
      <c r="A3807" s="52">
        <v>262888.0</v>
      </c>
      <c r="B3807" s="53" t="s">
        <v>70</v>
      </c>
      <c r="C3807" s="53" t="s">
        <v>71</v>
      </c>
      <c r="D3807" s="22">
        <v>207578.0</v>
      </c>
      <c r="E3807" s="53" t="s">
        <v>119</v>
      </c>
      <c r="F3807" s="54">
        <v>1.0465314E7</v>
      </c>
      <c r="G3807" s="53" t="s">
        <v>2403</v>
      </c>
      <c r="H3807" s="55">
        <v>2101.0</v>
      </c>
      <c r="I3807" s="55" t="s">
        <v>462</v>
      </c>
      <c r="J3807" s="55" t="s">
        <v>126</v>
      </c>
      <c r="K3807" s="53" t="s">
        <v>160</v>
      </c>
      <c r="L3807" s="53"/>
      <c r="M3807" s="53">
        <v>3.0</v>
      </c>
      <c r="N3807" s="53" t="s">
        <v>52</v>
      </c>
      <c r="O3807" s="25">
        <v>66.73333333333333</v>
      </c>
      <c r="P3807" s="25">
        <f>'LISTA DOS ITENS'!$O3807*'LISTA DOS ITENS'!$M3807</f>
        <v>200.2</v>
      </c>
      <c r="Q3807" s="25">
        <v>791.1</v>
      </c>
      <c r="R3807" s="25">
        <f>'LISTA DOS ITENS'!$Q3807*'LISTA DOS ITENS'!$M3807</f>
        <v>2373.3</v>
      </c>
      <c r="S3807" s="56">
        <f>IF('LISTA DOS ITENS'!$P3807&gt;'LISTA DOS ITENS'!$R3807,'LISTA DOS ITENS'!$P3807,'LISTA DOS ITENS'!$R3807)</f>
        <v>2373.3</v>
      </c>
      <c r="T3807" s="25">
        <v>73.72663774311876</v>
      </c>
      <c r="U3807" s="25">
        <f>'LISTA DOS ITENS'!$T3807*'LISTA DOS ITENS'!$M3807</f>
        <v>221.1799132</v>
      </c>
      <c r="V3807" s="56">
        <f t="array" ref="V3807">INDEX('RESUMO - LOTES E VMA'!$F$3:$F$181,MATCH('LISTA DOS ITENS'!$D3807,'RESUMO - LOTES E VMA'!$A$3:$A$181,0))</f>
        <v>195262.0068</v>
      </c>
      <c r="W3807" s="57">
        <f>'LISTA DOS ITENS'!$U3807/'LISTA DOS ITENS'!$V3807</f>
        <v>0.001132733996</v>
      </c>
      <c r="X3807" s="53" t="s">
        <v>53</v>
      </c>
      <c r="Y3807" s="53" t="s">
        <v>290</v>
      </c>
      <c r="Z3807" s="58" t="str">
        <f>'LISTA DOS ITENS'!$F3807&amp;"-"&amp;'LISTA DOS ITENS'!$H3807&amp;"-"&amp;'LISTA DOS ITENS'!$J3807&amp;"-"&amp;'LISTA DOS ITENS'!$K3807&amp;"-"&amp;'LISTA DOS ITENS'!$I3807</f>
        <v>10465314-2101-0026-CONS/IMP-OP-3534-14-006-12</v>
      </c>
      <c r="AA3807" s="59" t="str">
        <f t="array" ref="AA3807">INDEX('RESUMO - LOTES E VMA'!$M$3:$M$181,MATCH('LISTA DOS ITENS'!$D3807,'RESUMO - LOTES E VMA'!$A$3:$A$181,0))</f>
        <v>Para Leilão</v>
      </c>
      <c r="AB3807" s="60">
        <f t="array" ref="AB3807">INDEX('RESUMO - LOTES E VMA'!$J$3:$J$181,MATCH('LISTA DOS ITENS'!$D3807,'RESUMO - LOTES E VMA'!$A$3:$A$181,0))</f>
        <v>0.1002282232</v>
      </c>
      <c r="AC3807" s="29" t="str">
        <f t="array" ref="AC3807">INDEX('RESUMO - LOTES E VMA'!$L$3:$L$181,MATCH('LISTA DOS ITENS'!$D3807,'RESUMO - LOTES E VMA'!$A$3:$A$181,0))</f>
        <v>1% do Valor de Comparação do VMA</v>
      </c>
      <c r="AD3807" s="53" t="str">
        <f>VLOOKUP(Tabela1[[#This Row],[Índice]],[1]Planilha1!$A:$A,1,0)</f>
        <v>#ERROR!</v>
      </c>
    </row>
    <row r="3808" ht="15.75" customHeight="1">
      <c r="A3808" s="52">
        <v>262889.0</v>
      </c>
      <c r="B3808" s="53" t="s">
        <v>70</v>
      </c>
      <c r="C3808" s="53" t="s">
        <v>71</v>
      </c>
      <c r="D3808" s="22">
        <v>207578.0</v>
      </c>
      <c r="E3808" s="53" t="s">
        <v>119</v>
      </c>
      <c r="F3808" s="54">
        <v>1.0543507E7</v>
      </c>
      <c r="G3808" s="53" t="s">
        <v>2404</v>
      </c>
      <c r="H3808" s="55">
        <v>2101.0</v>
      </c>
      <c r="I3808" s="55" t="s">
        <v>81</v>
      </c>
      <c r="J3808" s="55" t="s">
        <v>126</v>
      </c>
      <c r="K3808" s="53" t="s">
        <v>80</v>
      </c>
      <c r="L3808" s="53"/>
      <c r="M3808" s="53">
        <v>4.0</v>
      </c>
      <c r="N3808" s="53" t="s">
        <v>52</v>
      </c>
      <c r="O3808" s="25">
        <v>769.955</v>
      </c>
      <c r="P3808" s="25">
        <f>'LISTA DOS ITENS'!$O3808*'LISTA DOS ITENS'!$M3808</f>
        <v>3079.82</v>
      </c>
      <c r="Q3808" s="25">
        <v>3334.29</v>
      </c>
      <c r="R3808" s="25">
        <f>'LISTA DOS ITENS'!$Q3808*'LISTA DOS ITENS'!$M3808</f>
        <v>13337.16</v>
      </c>
      <c r="S3808" s="56">
        <f>IF('LISTA DOS ITENS'!$P3808&gt;'LISTA DOS ITENS'!$R3808,'LISTA DOS ITENS'!$P3808,'LISTA DOS ITENS'!$R3808)</f>
        <v>13337.16</v>
      </c>
      <c r="T3808" s="25">
        <v>310.7394652515528</v>
      </c>
      <c r="U3808" s="25">
        <f>'LISTA DOS ITENS'!$T3808*'LISTA DOS ITENS'!$M3808</f>
        <v>1242.957861</v>
      </c>
      <c r="V3808" s="56">
        <f t="array" ref="V3808">INDEX('RESUMO - LOTES E VMA'!$F$3:$F$181,MATCH('LISTA DOS ITENS'!$D3808,'RESUMO - LOTES E VMA'!$A$3:$A$181,0))</f>
        <v>195262.0068</v>
      </c>
      <c r="W3808" s="57">
        <f>'LISTA DOS ITENS'!$U3808/'LISTA DOS ITENS'!$V3808</f>
        <v>0.006365589915</v>
      </c>
      <c r="X3808" s="53" t="s">
        <v>53</v>
      </c>
      <c r="Y3808" s="53" t="s">
        <v>290</v>
      </c>
      <c r="Z3808" s="58" t="str">
        <f>'LISTA DOS ITENS'!$F3808&amp;"-"&amp;'LISTA DOS ITENS'!$H3808&amp;"-"&amp;'LISTA DOS ITENS'!$J3808&amp;"-"&amp;'LISTA DOS ITENS'!$K3808&amp;"-"&amp;'LISTA DOS ITENS'!$I3808</f>
        <v>10543507-2101-0026-IMOB/NAC-ED-1000-01.01</v>
      </c>
      <c r="AA3808" s="59" t="str">
        <f t="array" ref="AA3808">INDEX('RESUMO - LOTES E VMA'!$M$3:$M$181,MATCH('LISTA DOS ITENS'!$D3808,'RESUMO - LOTES E VMA'!$A$3:$A$181,0))</f>
        <v>Para Leilão</v>
      </c>
      <c r="AB3808" s="60">
        <f t="array" ref="AB3808">INDEX('RESUMO - LOTES E VMA'!$J$3:$J$181,MATCH('LISTA DOS ITENS'!$D3808,'RESUMO - LOTES E VMA'!$A$3:$A$181,0))</f>
        <v>0.1002282232</v>
      </c>
      <c r="AC3808" s="29" t="str">
        <f t="array" ref="AC3808">INDEX('RESUMO - LOTES E VMA'!$L$3:$L$181,MATCH('LISTA DOS ITENS'!$D3808,'RESUMO - LOTES E VMA'!$A$3:$A$181,0))</f>
        <v>1% do Valor de Comparação do VMA</v>
      </c>
      <c r="AD3808" s="53" t="str">
        <f>VLOOKUP(Tabela1[[#This Row],[Índice]],[1]Planilha1!$A:$A,1,0)</f>
        <v>#ERROR!</v>
      </c>
    </row>
    <row r="3809" ht="15.75" customHeight="1">
      <c r="A3809" s="52">
        <v>262890.0</v>
      </c>
      <c r="B3809" s="53" t="s">
        <v>70</v>
      </c>
      <c r="C3809" s="53" t="s">
        <v>71</v>
      </c>
      <c r="D3809" s="22">
        <v>207578.0</v>
      </c>
      <c r="E3809" s="53" t="s">
        <v>119</v>
      </c>
      <c r="F3809" s="54">
        <v>1.0585503E7</v>
      </c>
      <c r="G3809" s="53" t="s">
        <v>2405</v>
      </c>
      <c r="H3809" s="55">
        <v>2101.0</v>
      </c>
      <c r="I3809" s="55" t="s">
        <v>81</v>
      </c>
      <c r="J3809" s="55" t="s">
        <v>126</v>
      </c>
      <c r="K3809" s="53" t="s">
        <v>73</v>
      </c>
      <c r="L3809" s="53"/>
      <c r="M3809" s="53">
        <v>1.0</v>
      </c>
      <c r="N3809" s="53" t="s">
        <v>52</v>
      </c>
      <c r="O3809" s="25">
        <v>612.17</v>
      </c>
      <c r="P3809" s="25">
        <f>'LISTA DOS ITENS'!$O3809*'LISTA DOS ITENS'!$M3809</f>
        <v>612.17</v>
      </c>
      <c r="Q3809" s="25">
        <v>2156.69</v>
      </c>
      <c r="R3809" s="25">
        <f>'LISTA DOS ITENS'!$Q3809*'LISTA DOS ITENS'!$M3809</f>
        <v>2156.69</v>
      </c>
      <c r="S3809" s="56">
        <f>IF('LISTA DOS ITENS'!$P3809&gt;'LISTA DOS ITENS'!$R3809,'LISTA DOS ITENS'!$P3809,'LISTA DOS ITENS'!$R3809)</f>
        <v>2156.69</v>
      </c>
      <c r="T3809" s="25">
        <v>200.99292422475892</v>
      </c>
      <c r="U3809" s="25">
        <f>'LISTA DOS ITENS'!$T3809*'LISTA DOS ITENS'!$M3809</f>
        <v>200.9929242</v>
      </c>
      <c r="V3809" s="56">
        <f t="array" ref="V3809">INDEX('RESUMO - LOTES E VMA'!$F$3:$F$181,MATCH('LISTA DOS ITENS'!$D3809,'RESUMO - LOTES E VMA'!$A$3:$A$181,0))</f>
        <v>195262.0068</v>
      </c>
      <c r="W3809" s="57">
        <f>'LISTA DOS ITENS'!$U3809/'LISTA DOS ITENS'!$V3809</f>
        <v>0.001029349885</v>
      </c>
      <c r="X3809" s="53" t="s">
        <v>53</v>
      </c>
      <c r="Y3809" s="53" t="s">
        <v>290</v>
      </c>
      <c r="Z3809" s="58" t="str">
        <f>'LISTA DOS ITENS'!$F3809&amp;"-"&amp;'LISTA DOS ITENS'!$H3809&amp;"-"&amp;'LISTA DOS ITENS'!$J3809&amp;"-"&amp;'LISTA DOS ITENS'!$K3809&amp;"-"&amp;'LISTA DOS ITENS'!$I3809</f>
        <v>10585503-2101-0026-CONS/NAC-ED-1000-01.01</v>
      </c>
      <c r="AA3809" s="59" t="str">
        <f t="array" ref="AA3809">INDEX('RESUMO - LOTES E VMA'!$M$3:$M$181,MATCH('LISTA DOS ITENS'!$D3809,'RESUMO - LOTES E VMA'!$A$3:$A$181,0))</f>
        <v>Para Leilão</v>
      </c>
      <c r="AB3809" s="60">
        <f t="array" ref="AB3809">INDEX('RESUMO - LOTES E VMA'!$J$3:$J$181,MATCH('LISTA DOS ITENS'!$D3809,'RESUMO - LOTES E VMA'!$A$3:$A$181,0))</f>
        <v>0.1002282232</v>
      </c>
      <c r="AC3809" s="29" t="str">
        <f t="array" ref="AC3809">INDEX('RESUMO - LOTES E VMA'!$L$3:$L$181,MATCH('LISTA DOS ITENS'!$D3809,'RESUMO - LOTES E VMA'!$A$3:$A$181,0))</f>
        <v>1% do Valor de Comparação do VMA</v>
      </c>
      <c r="AD3809" s="53" t="str">
        <f>VLOOKUP(Tabela1[[#This Row],[Índice]],[1]Planilha1!$A:$A,1,0)</f>
        <v>#ERROR!</v>
      </c>
    </row>
    <row r="3810" ht="15.75" customHeight="1">
      <c r="A3810" s="52">
        <v>262891.0</v>
      </c>
      <c r="B3810" s="53" t="s">
        <v>70</v>
      </c>
      <c r="C3810" s="53" t="s">
        <v>71</v>
      </c>
      <c r="D3810" s="22">
        <v>207578.0</v>
      </c>
      <c r="E3810" s="53" t="s">
        <v>119</v>
      </c>
      <c r="F3810" s="54">
        <v>1.0585503E7</v>
      </c>
      <c r="G3810" s="53" t="s">
        <v>2405</v>
      </c>
      <c r="H3810" s="55">
        <v>2101.0</v>
      </c>
      <c r="I3810" s="55" t="s">
        <v>81</v>
      </c>
      <c r="J3810" s="55" t="s">
        <v>126</v>
      </c>
      <c r="K3810" s="53" t="s">
        <v>80</v>
      </c>
      <c r="L3810" s="53"/>
      <c r="M3810" s="53">
        <v>1.0</v>
      </c>
      <c r="N3810" s="53" t="s">
        <v>52</v>
      </c>
      <c r="O3810" s="25">
        <v>2156.69</v>
      </c>
      <c r="P3810" s="25">
        <f>'LISTA DOS ITENS'!$O3810*'LISTA DOS ITENS'!$M3810</f>
        <v>2156.69</v>
      </c>
      <c r="Q3810" s="25">
        <v>2156.69</v>
      </c>
      <c r="R3810" s="25">
        <f>'LISTA DOS ITENS'!$Q3810*'LISTA DOS ITENS'!$M3810</f>
        <v>2156.69</v>
      </c>
      <c r="S3810" s="56">
        <f>IF('LISTA DOS ITENS'!$P3810&gt;'LISTA DOS ITENS'!$R3810,'LISTA DOS ITENS'!$P3810,'LISTA DOS ITENS'!$R3810)</f>
        <v>2156.69</v>
      </c>
      <c r="T3810" s="25">
        <v>200.99292422475892</v>
      </c>
      <c r="U3810" s="25">
        <f>'LISTA DOS ITENS'!$T3810*'LISTA DOS ITENS'!$M3810</f>
        <v>200.9929242</v>
      </c>
      <c r="V3810" s="56">
        <f t="array" ref="V3810">INDEX('RESUMO - LOTES E VMA'!$F$3:$F$181,MATCH('LISTA DOS ITENS'!$D3810,'RESUMO - LOTES E VMA'!$A$3:$A$181,0))</f>
        <v>195262.0068</v>
      </c>
      <c r="W3810" s="57">
        <f>'LISTA DOS ITENS'!$U3810/'LISTA DOS ITENS'!$V3810</f>
        <v>0.001029349885</v>
      </c>
      <c r="X3810" s="53" t="s">
        <v>53</v>
      </c>
      <c r="Y3810" s="53" t="s">
        <v>290</v>
      </c>
      <c r="Z3810" s="58" t="str">
        <f>'LISTA DOS ITENS'!$F3810&amp;"-"&amp;'LISTA DOS ITENS'!$H3810&amp;"-"&amp;'LISTA DOS ITENS'!$J3810&amp;"-"&amp;'LISTA DOS ITENS'!$K3810&amp;"-"&amp;'LISTA DOS ITENS'!$I3810</f>
        <v>10585503-2101-0026-IMOB/NAC-ED-1000-01.01</v>
      </c>
      <c r="AA3810" s="59" t="str">
        <f t="array" ref="AA3810">INDEX('RESUMO - LOTES E VMA'!$M$3:$M$181,MATCH('LISTA DOS ITENS'!$D3810,'RESUMO - LOTES E VMA'!$A$3:$A$181,0))</f>
        <v>Para Leilão</v>
      </c>
      <c r="AB3810" s="60">
        <f t="array" ref="AB3810">INDEX('RESUMO - LOTES E VMA'!$J$3:$J$181,MATCH('LISTA DOS ITENS'!$D3810,'RESUMO - LOTES E VMA'!$A$3:$A$181,0))</f>
        <v>0.1002282232</v>
      </c>
      <c r="AC3810" s="29" t="str">
        <f t="array" ref="AC3810">INDEX('RESUMO - LOTES E VMA'!$L$3:$L$181,MATCH('LISTA DOS ITENS'!$D3810,'RESUMO - LOTES E VMA'!$A$3:$A$181,0))</f>
        <v>1% do Valor de Comparação do VMA</v>
      </c>
      <c r="AD3810" s="53" t="str">
        <f>VLOOKUP(Tabela1[[#This Row],[Índice]],[1]Planilha1!$A:$A,1,0)</f>
        <v>#ERROR!</v>
      </c>
    </row>
    <row r="3811" ht="15.75" customHeight="1">
      <c r="A3811" s="52">
        <v>262892.0</v>
      </c>
      <c r="B3811" s="53" t="s">
        <v>70</v>
      </c>
      <c r="C3811" s="53" t="s">
        <v>71</v>
      </c>
      <c r="D3811" s="22">
        <v>207578.0</v>
      </c>
      <c r="E3811" s="53" t="s">
        <v>119</v>
      </c>
      <c r="F3811" s="54">
        <v>1.062324E7</v>
      </c>
      <c r="G3811" s="53" t="s">
        <v>2328</v>
      </c>
      <c r="H3811" s="55">
        <v>2101.0</v>
      </c>
      <c r="I3811" s="55" t="s">
        <v>130</v>
      </c>
      <c r="J3811" s="55" t="s">
        <v>126</v>
      </c>
      <c r="K3811" s="53" t="s">
        <v>80</v>
      </c>
      <c r="L3811" s="53"/>
      <c r="M3811" s="53">
        <v>91.0</v>
      </c>
      <c r="N3811" s="53" t="s">
        <v>52</v>
      </c>
      <c r="O3811" s="25">
        <v>67.81681318681319</v>
      </c>
      <c r="P3811" s="25">
        <f>'LISTA DOS ITENS'!$O3811*'LISTA DOS ITENS'!$M3811</f>
        <v>6171.33</v>
      </c>
      <c r="Q3811" s="25">
        <v>394.39</v>
      </c>
      <c r="R3811" s="25">
        <f>'LISTA DOS ITENS'!$Q3811*'LISTA DOS ITENS'!$M3811</f>
        <v>35889.49</v>
      </c>
      <c r="S3811" s="56">
        <f>IF('LISTA DOS ITENS'!$P3811&gt;'LISTA DOS ITENS'!$R3811,'LISTA DOS ITENS'!$P3811,'LISTA DOS ITENS'!$R3811)</f>
        <v>35889.49</v>
      </c>
      <c r="T3811" s="25">
        <v>36.75521256416206</v>
      </c>
      <c r="U3811" s="25">
        <f>'LISTA DOS ITENS'!$T3811*'LISTA DOS ITENS'!$M3811</f>
        <v>3344.724343</v>
      </c>
      <c r="V3811" s="56">
        <f t="array" ref="V3811">INDEX('RESUMO - LOTES E VMA'!$F$3:$F$181,MATCH('LISTA DOS ITENS'!$D3811,'RESUMO - LOTES E VMA'!$A$3:$A$181,0))</f>
        <v>195262.0068</v>
      </c>
      <c r="W3811" s="57">
        <f>'LISTA DOS ITENS'!$U3811/'LISTA DOS ITENS'!$V3811</f>
        <v>0.01712941703</v>
      </c>
      <c r="X3811" s="53" t="s">
        <v>53</v>
      </c>
      <c r="Y3811" s="53" t="s">
        <v>290</v>
      </c>
      <c r="Z3811" s="58" t="str">
        <f>'LISTA DOS ITENS'!$F3811&amp;"-"&amp;'LISTA DOS ITENS'!$H3811&amp;"-"&amp;'LISTA DOS ITENS'!$J3811&amp;"-"&amp;'LISTA DOS ITENS'!$K3811&amp;"-"&amp;'LISTA DOS ITENS'!$I3811</f>
        <v>10623240-2101-0026-IMOB/NAC-ED-1000-01.02</v>
      </c>
      <c r="AA3811" s="59" t="str">
        <f t="array" ref="AA3811">INDEX('RESUMO - LOTES E VMA'!$M$3:$M$181,MATCH('LISTA DOS ITENS'!$D3811,'RESUMO - LOTES E VMA'!$A$3:$A$181,0))</f>
        <v>Para Leilão</v>
      </c>
      <c r="AB3811" s="60">
        <f t="array" ref="AB3811">INDEX('RESUMO - LOTES E VMA'!$J$3:$J$181,MATCH('LISTA DOS ITENS'!$D3811,'RESUMO - LOTES E VMA'!$A$3:$A$181,0))</f>
        <v>0.1002282232</v>
      </c>
      <c r="AC3811" s="29" t="str">
        <f t="array" ref="AC3811">INDEX('RESUMO - LOTES E VMA'!$L$3:$L$181,MATCH('LISTA DOS ITENS'!$D3811,'RESUMO - LOTES E VMA'!$A$3:$A$181,0))</f>
        <v>1% do Valor de Comparação do VMA</v>
      </c>
      <c r="AD3811" s="53" t="str">
        <f>VLOOKUP(Tabela1[[#This Row],[Índice]],[1]Planilha1!$A:$A,1,0)</f>
        <v>#ERROR!</v>
      </c>
    </row>
    <row r="3812" ht="15.75" customHeight="1">
      <c r="A3812" s="52">
        <v>262893.0</v>
      </c>
      <c r="B3812" s="53" t="s">
        <v>70</v>
      </c>
      <c r="C3812" s="53" t="s">
        <v>71</v>
      </c>
      <c r="D3812" s="22">
        <v>207578.0</v>
      </c>
      <c r="E3812" s="53" t="s">
        <v>119</v>
      </c>
      <c r="F3812" s="54">
        <v>1.0635171E7</v>
      </c>
      <c r="G3812" s="53" t="s">
        <v>2406</v>
      </c>
      <c r="H3812" s="55">
        <v>2101.0</v>
      </c>
      <c r="I3812" s="55"/>
      <c r="J3812" s="55" t="s">
        <v>126</v>
      </c>
      <c r="K3812" s="53" t="s">
        <v>117</v>
      </c>
      <c r="L3812" s="53"/>
      <c r="M3812" s="53">
        <v>1.0</v>
      </c>
      <c r="N3812" s="53" t="s">
        <v>52</v>
      </c>
      <c r="O3812" s="25">
        <v>246.96</v>
      </c>
      <c r="P3812" s="25">
        <f>'LISTA DOS ITENS'!$O3812*'LISTA DOS ITENS'!$M3812</f>
        <v>246.96</v>
      </c>
      <c r="Q3812" s="25">
        <v>308.6</v>
      </c>
      <c r="R3812" s="25">
        <f>'LISTA DOS ITENS'!$Q3812*'LISTA DOS ITENS'!$M3812</f>
        <v>308.6</v>
      </c>
      <c r="S3812" s="56">
        <f>IF('LISTA DOS ITENS'!$P3812&gt;'LISTA DOS ITENS'!$R3812,'LISTA DOS ITENS'!$P3812,'LISTA DOS ITENS'!$R3812)</f>
        <v>308.6</v>
      </c>
      <c r="T3812" s="25">
        <v>28.76000557138977</v>
      </c>
      <c r="U3812" s="25">
        <f>'LISTA DOS ITENS'!$T3812*'LISTA DOS ITENS'!$M3812</f>
        <v>28.76000557</v>
      </c>
      <c r="V3812" s="56">
        <f t="array" ref="V3812">INDEX('RESUMO - LOTES E VMA'!$F$3:$F$181,MATCH('LISTA DOS ITENS'!$D3812,'RESUMO - LOTES E VMA'!$A$3:$A$181,0))</f>
        <v>195262.0068</v>
      </c>
      <c r="W3812" s="57">
        <f>'LISTA DOS ITENS'!$U3812/'LISTA DOS ITENS'!$V3812</f>
        <v>0.0001472893065</v>
      </c>
      <c r="X3812" s="53" t="s">
        <v>53</v>
      </c>
      <c r="Y3812" s="53" t="s">
        <v>290</v>
      </c>
      <c r="Z3812" s="58" t="str">
        <f>'LISTA DOS ITENS'!$F3812&amp;"-"&amp;'LISTA DOS ITENS'!$H3812&amp;"-"&amp;'LISTA DOS ITENS'!$J3812&amp;"-"&amp;'LISTA DOS ITENS'!$K3812&amp;"-"&amp;'LISTA DOS ITENS'!$I3812</f>
        <v>10635171-2101-0026-CONS/IAMN-</v>
      </c>
      <c r="AA3812" s="59" t="str">
        <f t="array" ref="AA3812">INDEX('RESUMO - LOTES E VMA'!$M$3:$M$181,MATCH('LISTA DOS ITENS'!$D3812,'RESUMO - LOTES E VMA'!$A$3:$A$181,0))</f>
        <v>Para Leilão</v>
      </c>
      <c r="AB3812" s="60">
        <f t="array" ref="AB3812">INDEX('RESUMO - LOTES E VMA'!$J$3:$J$181,MATCH('LISTA DOS ITENS'!$D3812,'RESUMO - LOTES E VMA'!$A$3:$A$181,0))</f>
        <v>0.1002282232</v>
      </c>
      <c r="AC3812" s="29" t="str">
        <f t="array" ref="AC3812">INDEX('RESUMO - LOTES E VMA'!$L$3:$L$181,MATCH('LISTA DOS ITENS'!$D3812,'RESUMO - LOTES E VMA'!$A$3:$A$181,0))</f>
        <v>1% do Valor de Comparação do VMA</v>
      </c>
      <c r="AD3812" s="53" t="str">
        <f>VLOOKUP(Tabela1[[#This Row],[Índice]],[1]Planilha1!$A:$A,1,0)</f>
        <v>#ERROR!</v>
      </c>
    </row>
    <row r="3813" ht="15.75" customHeight="1">
      <c r="A3813" s="52">
        <v>262894.0</v>
      </c>
      <c r="B3813" s="53" t="s">
        <v>70</v>
      </c>
      <c r="C3813" s="53" t="s">
        <v>71</v>
      </c>
      <c r="D3813" s="22">
        <v>207578.0</v>
      </c>
      <c r="E3813" s="53" t="s">
        <v>119</v>
      </c>
      <c r="F3813" s="54">
        <v>1.0701518E7</v>
      </c>
      <c r="G3813" s="53" t="s">
        <v>2407</v>
      </c>
      <c r="H3813" s="55">
        <v>2101.0</v>
      </c>
      <c r="I3813" s="55"/>
      <c r="J3813" s="55" t="s">
        <v>126</v>
      </c>
      <c r="K3813" s="53" t="s">
        <v>73</v>
      </c>
      <c r="L3813" s="53"/>
      <c r="M3813" s="53">
        <v>9.0</v>
      </c>
      <c r="N3813" s="53" t="s">
        <v>52</v>
      </c>
      <c r="O3813" s="25">
        <v>148.60888888888888</v>
      </c>
      <c r="P3813" s="25">
        <f>'LISTA DOS ITENS'!$O3813*'LISTA DOS ITENS'!$M3813</f>
        <v>1337.48</v>
      </c>
      <c r="Q3813" s="25">
        <v>646.8</v>
      </c>
      <c r="R3813" s="25">
        <f>'LISTA DOS ITENS'!$Q3813*'LISTA DOS ITENS'!$M3813</f>
        <v>5821.2</v>
      </c>
      <c r="S3813" s="56">
        <f>IF('LISTA DOS ITENS'!$P3813&gt;'LISTA DOS ITENS'!$R3813,'LISTA DOS ITENS'!$P3813,'LISTA DOS ITENS'!$R3813)</f>
        <v>5821.2</v>
      </c>
      <c r="T3813" s="25">
        <v>82.87896695088014</v>
      </c>
      <c r="U3813" s="25">
        <f>'LISTA DOS ITENS'!$T3813*'LISTA DOS ITENS'!$M3813</f>
        <v>745.9107026</v>
      </c>
      <c r="V3813" s="56">
        <f t="array" ref="V3813">INDEX('RESUMO - LOTES E VMA'!$F$3:$F$181,MATCH('LISTA DOS ITENS'!$D3813,'RESUMO - LOTES E VMA'!$A$3:$A$181,0))</f>
        <v>195262.0068</v>
      </c>
      <c r="W3813" s="57">
        <f>'LISTA DOS ITENS'!$U3813/'LISTA DOS ITENS'!$V3813</f>
        <v>0.003820050377</v>
      </c>
      <c r="X3813" s="53" t="s">
        <v>53</v>
      </c>
      <c r="Y3813" s="53" t="s">
        <v>290</v>
      </c>
      <c r="Z3813" s="58" t="str">
        <f>'LISTA DOS ITENS'!$F3813&amp;"-"&amp;'LISTA DOS ITENS'!$H3813&amp;"-"&amp;'LISTA DOS ITENS'!$J3813&amp;"-"&amp;'LISTA DOS ITENS'!$K3813&amp;"-"&amp;'LISTA DOS ITENS'!$I3813</f>
        <v>10701518-2101-0026-CONS/NAC-</v>
      </c>
      <c r="AA3813" s="59" t="str">
        <f t="array" ref="AA3813">INDEX('RESUMO - LOTES E VMA'!$M$3:$M$181,MATCH('LISTA DOS ITENS'!$D3813,'RESUMO - LOTES E VMA'!$A$3:$A$181,0))</f>
        <v>Para Leilão</v>
      </c>
      <c r="AB3813" s="60">
        <f t="array" ref="AB3813">INDEX('RESUMO - LOTES E VMA'!$J$3:$J$181,MATCH('LISTA DOS ITENS'!$D3813,'RESUMO - LOTES E VMA'!$A$3:$A$181,0))</f>
        <v>0.1002282232</v>
      </c>
      <c r="AC3813" s="29" t="str">
        <f t="array" ref="AC3813">INDEX('RESUMO - LOTES E VMA'!$L$3:$L$181,MATCH('LISTA DOS ITENS'!$D3813,'RESUMO - LOTES E VMA'!$A$3:$A$181,0))</f>
        <v>1% do Valor de Comparação do VMA</v>
      </c>
      <c r="AD3813" s="53" t="str">
        <f>VLOOKUP(Tabela1[[#This Row],[Índice]],[1]Planilha1!$A:$A,1,0)</f>
        <v>#ERROR!</v>
      </c>
    </row>
    <row r="3814" ht="15.75" customHeight="1">
      <c r="A3814" s="52">
        <v>262895.0</v>
      </c>
      <c r="B3814" s="53" t="s">
        <v>70</v>
      </c>
      <c r="C3814" s="53" t="s">
        <v>71</v>
      </c>
      <c r="D3814" s="22">
        <v>207578.0</v>
      </c>
      <c r="E3814" s="53" t="s">
        <v>119</v>
      </c>
      <c r="F3814" s="54">
        <v>1.0701518E7</v>
      </c>
      <c r="G3814" s="53" t="s">
        <v>2407</v>
      </c>
      <c r="H3814" s="55">
        <v>2101.0</v>
      </c>
      <c r="I3814" s="55" t="s">
        <v>81</v>
      </c>
      <c r="J3814" s="55" t="s">
        <v>126</v>
      </c>
      <c r="K3814" s="53" t="s">
        <v>73</v>
      </c>
      <c r="L3814" s="53"/>
      <c r="M3814" s="53">
        <v>9.0</v>
      </c>
      <c r="N3814" s="53" t="s">
        <v>52</v>
      </c>
      <c r="O3814" s="25">
        <v>211.75387096774193</v>
      </c>
      <c r="P3814" s="25">
        <f>'LISTA DOS ITENS'!$O3814*'LISTA DOS ITENS'!$M3814</f>
        <v>1905.784839</v>
      </c>
      <c r="Q3814" s="25">
        <v>646.8</v>
      </c>
      <c r="R3814" s="25">
        <f>'LISTA DOS ITENS'!$Q3814*'LISTA DOS ITENS'!$M3814</f>
        <v>5821.2</v>
      </c>
      <c r="S3814" s="56">
        <f>IF('LISTA DOS ITENS'!$P3814&gt;'LISTA DOS ITENS'!$R3814,'LISTA DOS ITENS'!$P3814,'LISTA DOS ITENS'!$R3814)</f>
        <v>5821.2</v>
      </c>
      <c r="T3814" s="25">
        <v>82.87896695088014</v>
      </c>
      <c r="U3814" s="25">
        <f>'LISTA DOS ITENS'!$T3814*'LISTA DOS ITENS'!$M3814</f>
        <v>745.9107026</v>
      </c>
      <c r="V3814" s="56">
        <f t="array" ref="V3814">INDEX('RESUMO - LOTES E VMA'!$F$3:$F$181,MATCH('LISTA DOS ITENS'!$D3814,'RESUMO - LOTES E VMA'!$A$3:$A$181,0))</f>
        <v>195262.0068</v>
      </c>
      <c r="W3814" s="57">
        <f>'LISTA DOS ITENS'!$U3814/'LISTA DOS ITENS'!$V3814</f>
        <v>0.003820050377</v>
      </c>
      <c r="X3814" s="53" t="s">
        <v>53</v>
      </c>
      <c r="Y3814" s="53" t="s">
        <v>290</v>
      </c>
      <c r="Z3814" s="58" t="str">
        <f>'LISTA DOS ITENS'!$F3814&amp;"-"&amp;'LISTA DOS ITENS'!$H3814&amp;"-"&amp;'LISTA DOS ITENS'!$J3814&amp;"-"&amp;'LISTA DOS ITENS'!$K3814&amp;"-"&amp;'LISTA DOS ITENS'!$I3814</f>
        <v>10701518-2101-0026-CONS/NAC-ED-1000-01.01</v>
      </c>
      <c r="AA3814" s="59" t="str">
        <f t="array" ref="AA3814">INDEX('RESUMO - LOTES E VMA'!$M$3:$M$181,MATCH('LISTA DOS ITENS'!$D3814,'RESUMO - LOTES E VMA'!$A$3:$A$181,0))</f>
        <v>Para Leilão</v>
      </c>
      <c r="AB3814" s="60">
        <f t="array" ref="AB3814">INDEX('RESUMO - LOTES E VMA'!$J$3:$J$181,MATCH('LISTA DOS ITENS'!$D3814,'RESUMO - LOTES E VMA'!$A$3:$A$181,0))</f>
        <v>0.1002282232</v>
      </c>
      <c r="AC3814" s="29" t="str">
        <f t="array" ref="AC3814">INDEX('RESUMO - LOTES E VMA'!$L$3:$L$181,MATCH('LISTA DOS ITENS'!$D3814,'RESUMO - LOTES E VMA'!$A$3:$A$181,0))</f>
        <v>1% do Valor de Comparação do VMA</v>
      </c>
      <c r="AD3814" s="53" t="str">
        <f>VLOOKUP(Tabela1[[#This Row],[Índice]],[1]Planilha1!$A:$A,1,0)</f>
        <v>#ERROR!</v>
      </c>
    </row>
    <row r="3815" ht="15.75" customHeight="1">
      <c r="A3815" s="52">
        <v>262896.0</v>
      </c>
      <c r="B3815" s="53" t="s">
        <v>70</v>
      </c>
      <c r="C3815" s="53" t="s">
        <v>71</v>
      </c>
      <c r="D3815" s="22">
        <v>207578.0</v>
      </c>
      <c r="E3815" s="53" t="s">
        <v>119</v>
      </c>
      <c r="F3815" s="54">
        <v>1.0701518E7</v>
      </c>
      <c r="G3815" s="53" t="s">
        <v>2407</v>
      </c>
      <c r="H3815" s="55">
        <v>2101.0</v>
      </c>
      <c r="I3815" s="55" t="s">
        <v>81</v>
      </c>
      <c r="J3815" s="55" t="s">
        <v>126</v>
      </c>
      <c r="K3815" s="53" t="s">
        <v>125</v>
      </c>
      <c r="L3815" s="53"/>
      <c r="M3815" s="53">
        <v>14.0</v>
      </c>
      <c r="N3815" s="53" t="s">
        <v>52</v>
      </c>
      <c r="O3815" s="25">
        <v>225.8414285714286</v>
      </c>
      <c r="P3815" s="25">
        <f>'LISTA DOS ITENS'!$O3815*'LISTA DOS ITENS'!$M3815</f>
        <v>3161.78</v>
      </c>
      <c r="Q3815" s="25">
        <v>646.8</v>
      </c>
      <c r="R3815" s="25">
        <f>'LISTA DOS ITENS'!$Q3815*'LISTA DOS ITENS'!$M3815</f>
        <v>9055.2</v>
      </c>
      <c r="S3815" s="56">
        <f>IF('LISTA DOS ITENS'!$P3815&gt;'LISTA DOS ITENS'!$R3815,'LISTA DOS ITENS'!$P3815,'LISTA DOS ITENS'!$R3815)</f>
        <v>9055.2</v>
      </c>
      <c r="T3815" s="25">
        <v>82.87896695088014</v>
      </c>
      <c r="U3815" s="25">
        <f>'LISTA DOS ITENS'!$T3815*'LISTA DOS ITENS'!$M3815</f>
        <v>1160.305537</v>
      </c>
      <c r="V3815" s="56">
        <f t="array" ref="V3815">INDEX('RESUMO - LOTES E VMA'!$F$3:$F$181,MATCH('LISTA DOS ITENS'!$D3815,'RESUMO - LOTES E VMA'!$A$3:$A$181,0))</f>
        <v>195262.0068</v>
      </c>
      <c r="W3815" s="57">
        <f>'LISTA DOS ITENS'!$U3815/'LISTA DOS ITENS'!$V3815</f>
        <v>0.005942300586</v>
      </c>
      <c r="X3815" s="53" t="s">
        <v>53</v>
      </c>
      <c r="Y3815" s="53" t="s">
        <v>290</v>
      </c>
      <c r="Z3815" s="58" t="str">
        <f>'LISTA DOS ITENS'!$F3815&amp;"-"&amp;'LISTA DOS ITENS'!$H3815&amp;"-"&amp;'LISTA DOS ITENS'!$J3815&amp;"-"&amp;'LISTA DOS ITENS'!$K3815&amp;"-"&amp;'LISTA DOS ITENS'!$I3815</f>
        <v>10701518-2101-0026-PAR/NAC-ED-1000-01.01</v>
      </c>
      <c r="AA3815" s="59" t="str">
        <f t="array" ref="AA3815">INDEX('RESUMO - LOTES E VMA'!$M$3:$M$181,MATCH('LISTA DOS ITENS'!$D3815,'RESUMO - LOTES E VMA'!$A$3:$A$181,0))</f>
        <v>Para Leilão</v>
      </c>
      <c r="AB3815" s="60">
        <f t="array" ref="AB3815">INDEX('RESUMO - LOTES E VMA'!$J$3:$J$181,MATCH('LISTA DOS ITENS'!$D3815,'RESUMO - LOTES E VMA'!$A$3:$A$181,0))</f>
        <v>0.1002282232</v>
      </c>
      <c r="AC3815" s="29" t="str">
        <f t="array" ref="AC3815">INDEX('RESUMO - LOTES E VMA'!$L$3:$L$181,MATCH('LISTA DOS ITENS'!$D3815,'RESUMO - LOTES E VMA'!$A$3:$A$181,0))</f>
        <v>1% do Valor de Comparação do VMA</v>
      </c>
      <c r="AD3815" s="53" t="str">
        <f>VLOOKUP(Tabela1[[#This Row],[Índice]],[1]Planilha1!$A:$A,1,0)</f>
        <v>#ERROR!</v>
      </c>
    </row>
    <row r="3816" ht="15.75" customHeight="1">
      <c r="A3816" s="52">
        <v>262897.0</v>
      </c>
      <c r="B3816" s="53" t="s">
        <v>70</v>
      </c>
      <c r="C3816" s="53" t="s">
        <v>71</v>
      </c>
      <c r="D3816" s="22">
        <v>207578.0</v>
      </c>
      <c r="E3816" s="53" t="s">
        <v>119</v>
      </c>
      <c r="F3816" s="54">
        <v>1.0701518E7</v>
      </c>
      <c r="G3816" s="53" t="s">
        <v>2407</v>
      </c>
      <c r="H3816" s="55">
        <v>2101.0</v>
      </c>
      <c r="I3816" s="55"/>
      <c r="J3816" s="55" t="s">
        <v>126</v>
      </c>
      <c r="K3816" s="53" t="s">
        <v>57</v>
      </c>
      <c r="L3816" s="53"/>
      <c r="M3816" s="53">
        <v>2.0</v>
      </c>
      <c r="N3816" s="53" t="s">
        <v>52</v>
      </c>
      <c r="O3816" s="25">
        <v>1.0</v>
      </c>
      <c r="P3816" s="25">
        <f>'LISTA DOS ITENS'!$O3816*'LISTA DOS ITENS'!$M3816</f>
        <v>2</v>
      </c>
      <c r="Q3816" s="25">
        <v>646.8</v>
      </c>
      <c r="R3816" s="25">
        <f>'LISTA DOS ITENS'!$Q3816*'LISTA DOS ITENS'!$M3816</f>
        <v>1293.6</v>
      </c>
      <c r="S3816" s="56">
        <f>IF('LISTA DOS ITENS'!$P3816&gt;'LISTA DOS ITENS'!$R3816,'LISTA DOS ITENS'!$P3816,'LISTA DOS ITENS'!$R3816)</f>
        <v>1293.6</v>
      </c>
      <c r="T3816" s="25">
        <v>82.87896695088014</v>
      </c>
      <c r="U3816" s="25">
        <f>'LISTA DOS ITENS'!$T3816*'LISTA DOS ITENS'!$M3816</f>
        <v>165.7579339</v>
      </c>
      <c r="V3816" s="56">
        <f t="array" ref="V3816">INDEX('RESUMO - LOTES E VMA'!$F$3:$F$181,MATCH('LISTA DOS ITENS'!$D3816,'RESUMO - LOTES E VMA'!$A$3:$A$181,0))</f>
        <v>195262.0068</v>
      </c>
      <c r="W3816" s="57">
        <f>'LISTA DOS ITENS'!$U3816/'LISTA DOS ITENS'!$V3816</f>
        <v>0.0008489000837</v>
      </c>
      <c r="X3816" s="53" t="s">
        <v>53</v>
      </c>
      <c r="Y3816" s="53" t="s">
        <v>290</v>
      </c>
      <c r="Z3816" s="58" t="str">
        <f>'LISTA DOS ITENS'!$F3816&amp;"-"&amp;'LISTA DOS ITENS'!$H3816&amp;"-"&amp;'LISTA DOS ITENS'!$J3816&amp;"-"&amp;'LISTA DOS ITENS'!$K3816&amp;"-"&amp;'LISTA DOS ITENS'!$I3816</f>
        <v>10701518-2101-0026-USADO-</v>
      </c>
      <c r="AA3816" s="59" t="str">
        <f t="array" ref="AA3816">INDEX('RESUMO - LOTES E VMA'!$M$3:$M$181,MATCH('LISTA DOS ITENS'!$D3816,'RESUMO - LOTES E VMA'!$A$3:$A$181,0))</f>
        <v>Para Leilão</v>
      </c>
      <c r="AB3816" s="60">
        <f t="array" ref="AB3816">INDEX('RESUMO - LOTES E VMA'!$J$3:$J$181,MATCH('LISTA DOS ITENS'!$D3816,'RESUMO - LOTES E VMA'!$A$3:$A$181,0))</f>
        <v>0.1002282232</v>
      </c>
      <c r="AC3816" s="29" t="str">
        <f t="array" ref="AC3816">INDEX('RESUMO - LOTES E VMA'!$L$3:$L$181,MATCH('LISTA DOS ITENS'!$D3816,'RESUMO - LOTES E VMA'!$A$3:$A$181,0))</f>
        <v>1% do Valor de Comparação do VMA</v>
      </c>
      <c r="AD3816" s="53" t="str">
        <f>VLOOKUP(Tabela1[[#This Row],[Índice]],[1]Planilha1!$A:$A,1,0)</f>
        <v>#ERROR!</v>
      </c>
    </row>
    <row r="3817" ht="15.75" customHeight="1">
      <c r="A3817" s="52">
        <v>262898.0</v>
      </c>
      <c r="B3817" s="53" t="s">
        <v>70</v>
      </c>
      <c r="C3817" s="53" t="s">
        <v>71</v>
      </c>
      <c r="D3817" s="22">
        <v>207578.0</v>
      </c>
      <c r="E3817" s="53" t="s">
        <v>119</v>
      </c>
      <c r="F3817" s="54">
        <v>1.0701519E7</v>
      </c>
      <c r="G3817" s="53" t="s">
        <v>2408</v>
      </c>
      <c r="H3817" s="55">
        <v>2101.0</v>
      </c>
      <c r="I3817" s="55" t="s">
        <v>130</v>
      </c>
      <c r="J3817" s="55" t="s">
        <v>126</v>
      </c>
      <c r="K3817" s="53" t="s">
        <v>80</v>
      </c>
      <c r="L3817" s="53"/>
      <c r="M3817" s="53">
        <v>4.0</v>
      </c>
      <c r="N3817" s="53" t="s">
        <v>52</v>
      </c>
      <c r="O3817" s="25">
        <v>414.14700000000005</v>
      </c>
      <c r="P3817" s="25">
        <f>'LISTA DOS ITENS'!$O3817*'LISTA DOS ITENS'!$M3817</f>
        <v>1656.588</v>
      </c>
      <c r="Q3817" s="25">
        <v>477.49</v>
      </c>
      <c r="R3817" s="25">
        <f>'LISTA DOS ITENS'!$Q3817*'LISTA DOS ITENS'!$M3817</f>
        <v>1909.96</v>
      </c>
      <c r="S3817" s="56">
        <f>IF('LISTA DOS ITENS'!$P3817&gt;'LISTA DOS ITENS'!$R3817,'LISTA DOS ITENS'!$P3817,'LISTA DOS ITENS'!$R3817)</f>
        <v>1909.96</v>
      </c>
      <c r="T3817" s="25">
        <v>44.49972475788367</v>
      </c>
      <c r="U3817" s="25">
        <f>'LISTA DOS ITENS'!$T3817*'LISTA DOS ITENS'!$M3817</f>
        <v>177.998899</v>
      </c>
      <c r="V3817" s="56">
        <f t="array" ref="V3817">INDEX('RESUMO - LOTES E VMA'!$F$3:$F$181,MATCH('LISTA DOS ITENS'!$D3817,'RESUMO - LOTES E VMA'!$A$3:$A$181,0))</f>
        <v>195262.0068</v>
      </c>
      <c r="W3817" s="57">
        <f>'LISTA DOS ITENS'!$U3817/'LISTA DOS ITENS'!$V3817</f>
        <v>0.0009115900321</v>
      </c>
      <c r="X3817" s="53" t="s">
        <v>53</v>
      </c>
      <c r="Y3817" s="53" t="s">
        <v>290</v>
      </c>
      <c r="Z3817" s="58" t="str">
        <f>'LISTA DOS ITENS'!$F3817&amp;"-"&amp;'LISTA DOS ITENS'!$H3817&amp;"-"&amp;'LISTA DOS ITENS'!$J3817&amp;"-"&amp;'LISTA DOS ITENS'!$K3817&amp;"-"&amp;'LISTA DOS ITENS'!$I3817</f>
        <v>10701519-2101-0026-IMOB/NAC-ED-1000-01.02</v>
      </c>
      <c r="AA3817" s="59" t="str">
        <f t="array" ref="AA3817">INDEX('RESUMO - LOTES E VMA'!$M$3:$M$181,MATCH('LISTA DOS ITENS'!$D3817,'RESUMO - LOTES E VMA'!$A$3:$A$181,0))</f>
        <v>Para Leilão</v>
      </c>
      <c r="AB3817" s="60">
        <f t="array" ref="AB3817">INDEX('RESUMO - LOTES E VMA'!$J$3:$J$181,MATCH('LISTA DOS ITENS'!$D3817,'RESUMO - LOTES E VMA'!$A$3:$A$181,0))</f>
        <v>0.1002282232</v>
      </c>
      <c r="AC3817" s="29" t="str">
        <f t="array" ref="AC3817">INDEX('RESUMO - LOTES E VMA'!$L$3:$L$181,MATCH('LISTA DOS ITENS'!$D3817,'RESUMO - LOTES E VMA'!$A$3:$A$181,0))</f>
        <v>1% do Valor de Comparação do VMA</v>
      </c>
      <c r="AD3817" s="53" t="str">
        <f>VLOOKUP(Tabela1[[#This Row],[Índice]],[1]Planilha1!$A:$A,1,0)</f>
        <v>#ERROR!</v>
      </c>
    </row>
    <row r="3818" ht="15.75" customHeight="1">
      <c r="A3818" s="52">
        <v>262899.0</v>
      </c>
      <c r="B3818" s="53" t="s">
        <v>70</v>
      </c>
      <c r="C3818" s="53" t="s">
        <v>71</v>
      </c>
      <c r="D3818" s="22">
        <v>207578.0</v>
      </c>
      <c r="E3818" s="53" t="s">
        <v>119</v>
      </c>
      <c r="F3818" s="54">
        <v>1.0733872E7</v>
      </c>
      <c r="G3818" s="53" t="s">
        <v>2409</v>
      </c>
      <c r="H3818" s="55">
        <v>2101.0</v>
      </c>
      <c r="I3818" s="55"/>
      <c r="J3818" s="55" t="s">
        <v>126</v>
      </c>
      <c r="K3818" s="53" t="s">
        <v>122</v>
      </c>
      <c r="L3818" s="53"/>
      <c r="M3818" s="53">
        <v>8.0</v>
      </c>
      <c r="N3818" s="53" t="s">
        <v>52</v>
      </c>
      <c r="O3818" s="25">
        <v>676.0425</v>
      </c>
      <c r="P3818" s="25">
        <f>'LISTA DOS ITENS'!$O3818*'LISTA DOS ITENS'!$M3818</f>
        <v>5408.34</v>
      </c>
      <c r="Q3818" s="25">
        <v>676.04</v>
      </c>
      <c r="R3818" s="25">
        <f>'LISTA DOS ITENS'!$Q3818*'LISTA DOS ITENS'!$M3818</f>
        <v>5408.32</v>
      </c>
      <c r="S3818" s="56">
        <f>IF('LISTA DOS ITENS'!$P3818&gt;'LISTA DOS ITENS'!$R3818,'LISTA DOS ITENS'!$P3818,'LISTA DOS ITENS'!$R3818)</f>
        <v>5408.34</v>
      </c>
      <c r="T3818" s="25">
        <v>63.00361039041587</v>
      </c>
      <c r="U3818" s="25">
        <f>'LISTA DOS ITENS'!$T3818*'LISTA DOS ITENS'!$M3818</f>
        <v>504.0288831</v>
      </c>
      <c r="V3818" s="56">
        <f t="array" ref="V3818">INDEX('RESUMO - LOTES E VMA'!$F$3:$F$181,MATCH('LISTA DOS ITENS'!$D3818,'RESUMO - LOTES E VMA'!$A$3:$A$181,0))</f>
        <v>195262.0068</v>
      </c>
      <c r="W3818" s="57">
        <f>'LISTA DOS ITENS'!$U3818/'LISTA DOS ITENS'!$V3818</f>
        <v>0.002581295212</v>
      </c>
      <c r="X3818" s="53" t="s">
        <v>53</v>
      </c>
      <c r="Y3818" s="53" t="s">
        <v>290</v>
      </c>
      <c r="Z3818" s="58" t="str">
        <f>'LISTA DOS ITENS'!$F3818&amp;"-"&amp;'LISTA DOS ITENS'!$H3818&amp;"-"&amp;'LISTA DOS ITENS'!$J3818&amp;"-"&amp;'LISTA DOS ITENS'!$K3818&amp;"-"&amp;'LISTA DOS ITENS'!$I3818</f>
        <v>10733872-2101-0026-IMOB/IAMN-</v>
      </c>
      <c r="AA3818" s="59" t="str">
        <f t="array" ref="AA3818">INDEX('RESUMO - LOTES E VMA'!$M$3:$M$181,MATCH('LISTA DOS ITENS'!$D3818,'RESUMO - LOTES E VMA'!$A$3:$A$181,0))</f>
        <v>Para Leilão</v>
      </c>
      <c r="AB3818" s="60">
        <f t="array" ref="AB3818">INDEX('RESUMO - LOTES E VMA'!$J$3:$J$181,MATCH('LISTA DOS ITENS'!$D3818,'RESUMO - LOTES E VMA'!$A$3:$A$181,0))</f>
        <v>0.1002282232</v>
      </c>
      <c r="AC3818" s="29" t="str">
        <f t="array" ref="AC3818">INDEX('RESUMO - LOTES E VMA'!$L$3:$L$181,MATCH('LISTA DOS ITENS'!$D3818,'RESUMO - LOTES E VMA'!$A$3:$A$181,0))</f>
        <v>1% do Valor de Comparação do VMA</v>
      </c>
      <c r="AD3818" s="53" t="str">
        <f>VLOOKUP(Tabela1[[#This Row],[Índice]],[1]Planilha1!$A:$A,1,0)</f>
        <v>#ERROR!</v>
      </c>
    </row>
    <row r="3819" ht="15.75" customHeight="1">
      <c r="A3819" s="52">
        <v>262900.0</v>
      </c>
      <c r="B3819" s="53" t="s">
        <v>70</v>
      </c>
      <c r="C3819" s="53" t="s">
        <v>71</v>
      </c>
      <c r="D3819" s="22">
        <v>207578.0</v>
      </c>
      <c r="E3819" s="53" t="s">
        <v>119</v>
      </c>
      <c r="F3819" s="54">
        <v>1.0733872E7</v>
      </c>
      <c r="G3819" s="53" t="s">
        <v>2409</v>
      </c>
      <c r="H3819" s="55">
        <v>2101.0</v>
      </c>
      <c r="I3819" s="55" t="s">
        <v>130</v>
      </c>
      <c r="J3819" s="55" t="s">
        <v>126</v>
      </c>
      <c r="K3819" s="53" t="s">
        <v>122</v>
      </c>
      <c r="L3819" s="53"/>
      <c r="M3819" s="53">
        <v>4.0</v>
      </c>
      <c r="N3819" s="53" t="s">
        <v>52</v>
      </c>
      <c r="O3819" s="25">
        <v>676.0425</v>
      </c>
      <c r="P3819" s="25">
        <f>'LISTA DOS ITENS'!$O3819*'LISTA DOS ITENS'!$M3819</f>
        <v>2704.17</v>
      </c>
      <c r="Q3819" s="25">
        <v>676.04</v>
      </c>
      <c r="R3819" s="25">
        <f>'LISTA DOS ITENS'!$Q3819*'LISTA DOS ITENS'!$M3819</f>
        <v>2704.16</v>
      </c>
      <c r="S3819" s="56">
        <f>IF('LISTA DOS ITENS'!$P3819&gt;'LISTA DOS ITENS'!$R3819,'LISTA DOS ITENS'!$P3819,'LISTA DOS ITENS'!$R3819)</f>
        <v>2704.17</v>
      </c>
      <c r="T3819" s="25">
        <v>63.00361039041587</v>
      </c>
      <c r="U3819" s="25">
        <f>'LISTA DOS ITENS'!$T3819*'LISTA DOS ITENS'!$M3819</f>
        <v>252.0144416</v>
      </c>
      <c r="V3819" s="56">
        <f t="array" ref="V3819">INDEX('RESUMO - LOTES E VMA'!$F$3:$F$181,MATCH('LISTA DOS ITENS'!$D3819,'RESUMO - LOTES E VMA'!$A$3:$A$181,0))</f>
        <v>195262.0068</v>
      </c>
      <c r="W3819" s="57">
        <f>'LISTA DOS ITENS'!$U3819/'LISTA DOS ITENS'!$V3819</f>
        <v>0.001290647606</v>
      </c>
      <c r="X3819" s="53" t="s">
        <v>53</v>
      </c>
      <c r="Y3819" s="53" t="s">
        <v>290</v>
      </c>
      <c r="Z3819" s="58" t="str">
        <f>'LISTA DOS ITENS'!$F3819&amp;"-"&amp;'LISTA DOS ITENS'!$H3819&amp;"-"&amp;'LISTA DOS ITENS'!$J3819&amp;"-"&amp;'LISTA DOS ITENS'!$K3819&amp;"-"&amp;'LISTA DOS ITENS'!$I3819</f>
        <v>10733872-2101-0026-IMOB/IAMN-ED-1000-01.02</v>
      </c>
      <c r="AA3819" s="59" t="str">
        <f t="array" ref="AA3819">INDEX('RESUMO - LOTES E VMA'!$M$3:$M$181,MATCH('LISTA DOS ITENS'!$D3819,'RESUMO - LOTES E VMA'!$A$3:$A$181,0))</f>
        <v>Para Leilão</v>
      </c>
      <c r="AB3819" s="60">
        <f t="array" ref="AB3819">INDEX('RESUMO - LOTES E VMA'!$J$3:$J$181,MATCH('LISTA DOS ITENS'!$D3819,'RESUMO - LOTES E VMA'!$A$3:$A$181,0))</f>
        <v>0.1002282232</v>
      </c>
      <c r="AC3819" s="29" t="str">
        <f t="array" ref="AC3819">INDEX('RESUMO - LOTES E VMA'!$L$3:$L$181,MATCH('LISTA DOS ITENS'!$D3819,'RESUMO - LOTES E VMA'!$A$3:$A$181,0))</f>
        <v>1% do Valor de Comparação do VMA</v>
      </c>
      <c r="AD3819" s="53" t="str">
        <f>VLOOKUP(Tabela1[[#This Row],[Índice]],[1]Planilha1!$A:$A,1,0)</f>
        <v>#ERROR!</v>
      </c>
    </row>
    <row r="3820" ht="15.75" customHeight="1">
      <c r="A3820" s="52">
        <v>262901.0</v>
      </c>
      <c r="B3820" s="53" t="s">
        <v>70</v>
      </c>
      <c r="C3820" s="53" t="s">
        <v>71</v>
      </c>
      <c r="D3820" s="22">
        <v>207578.0</v>
      </c>
      <c r="E3820" s="53" t="s">
        <v>119</v>
      </c>
      <c r="F3820" s="54">
        <v>1.0794125E7</v>
      </c>
      <c r="G3820" s="53" t="s">
        <v>2410</v>
      </c>
      <c r="H3820" s="55">
        <v>2101.0</v>
      </c>
      <c r="I3820" s="55" t="s">
        <v>81</v>
      </c>
      <c r="J3820" s="55" t="s">
        <v>126</v>
      </c>
      <c r="K3820" s="53" t="s">
        <v>80</v>
      </c>
      <c r="L3820" s="53"/>
      <c r="M3820" s="53">
        <v>1.0</v>
      </c>
      <c r="N3820" s="53" t="s">
        <v>52</v>
      </c>
      <c r="O3820" s="25">
        <v>931.77</v>
      </c>
      <c r="P3820" s="25">
        <f>'LISTA DOS ITENS'!$O3820*'LISTA DOS ITENS'!$M3820</f>
        <v>931.77</v>
      </c>
      <c r="Q3820" s="25">
        <v>1161.94</v>
      </c>
      <c r="R3820" s="25">
        <f>'LISTA DOS ITENS'!$Q3820*'LISTA DOS ITENS'!$M3820</f>
        <v>1161.94</v>
      </c>
      <c r="S3820" s="56">
        <f>IF('LISTA DOS ITENS'!$P3820&gt;'LISTA DOS ITENS'!$R3820,'LISTA DOS ITENS'!$P3820,'LISTA DOS ITENS'!$R3820)</f>
        <v>1161.94</v>
      </c>
      <c r="T3820" s="25">
        <v>148.8874255703551</v>
      </c>
      <c r="U3820" s="25">
        <f>'LISTA DOS ITENS'!$T3820*'LISTA DOS ITENS'!$M3820</f>
        <v>148.8874256</v>
      </c>
      <c r="V3820" s="56">
        <f t="array" ref="V3820">INDEX('RESUMO - LOTES E VMA'!$F$3:$F$181,MATCH('LISTA DOS ITENS'!$D3820,'RESUMO - LOTES E VMA'!$A$3:$A$181,0))</f>
        <v>195262.0068</v>
      </c>
      <c r="W3820" s="57">
        <f>'LISTA DOS ITENS'!$U3820/'LISTA DOS ITENS'!$V3820</f>
        <v>0.0007625007447</v>
      </c>
      <c r="X3820" s="53" t="s">
        <v>53</v>
      </c>
      <c r="Y3820" s="53" t="s">
        <v>290</v>
      </c>
      <c r="Z3820" s="58" t="str">
        <f>'LISTA DOS ITENS'!$F3820&amp;"-"&amp;'LISTA DOS ITENS'!$H3820&amp;"-"&amp;'LISTA DOS ITENS'!$J3820&amp;"-"&amp;'LISTA DOS ITENS'!$K3820&amp;"-"&amp;'LISTA DOS ITENS'!$I3820</f>
        <v>10794125-2101-0026-IMOB/NAC-ED-1000-01.01</v>
      </c>
      <c r="AA3820" s="59" t="str">
        <f t="array" ref="AA3820">INDEX('RESUMO - LOTES E VMA'!$M$3:$M$181,MATCH('LISTA DOS ITENS'!$D3820,'RESUMO - LOTES E VMA'!$A$3:$A$181,0))</f>
        <v>Para Leilão</v>
      </c>
      <c r="AB3820" s="60">
        <f t="array" ref="AB3820">INDEX('RESUMO - LOTES E VMA'!$J$3:$J$181,MATCH('LISTA DOS ITENS'!$D3820,'RESUMO - LOTES E VMA'!$A$3:$A$181,0))</f>
        <v>0.1002282232</v>
      </c>
      <c r="AC3820" s="29" t="str">
        <f t="array" ref="AC3820">INDEX('RESUMO - LOTES E VMA'!$L$3:$L$181,MATCH('LISTA DOS ITENS'!$D3820,'RESUMO - LOTES E VMA'!$A$3:$A$181,0))</f>
        <v>1% do Valor de Comparação do VMA</v>
      </c>
      <c r="AD3820" s="53" t="str">
        <f>VLOOKUP(Tabela1[[#This Row],[Índice]],[1]Planilha1!$A:$A,1,0)</f>
        <v>#ERROR!</v>
      </c>
    </row>
    <row r="3821" ht="15.75" customHeight="1">
      <c r="A3821" s="52">
        <v>262902.0</v>
      </c>
      <c r="B3821" s="53" t="s">
        <v>70</v>
      </c>
      <c r="C3821" s="53" t="s">
        <v>71</v>
      </c>
      <c r="D3821" s="22">
        <v>207578.0</v>
      </c>
      <c r="E3821" s="53" t="s">
        <v>119</v>
      </c>
      <c r="F3821" s="54">
        <v>1.080695E7</v>
      </c>
      <c r="G3821" s="53" t="s">
        <v>2411</v>
      </c>
      <c r="H3821" s="55">
        <v>2101.0</v>
      </c>
      <c r="I3821" s="55"/>
      <c r="J3821" s="55" t="s">
        <v>126</v>
      </c>
      <c r="K3821" s="53" t="s">
        <v>73</v>
      </c>
      <c r="L3821" s="53"/>
      <c r="M3821" s="53">
        <v>2.0</v>
      </c>
      <c r="N3821" s="53" t="s">
        <v>52</v>
      </c>
      <c r="O3821" s="25">
        <v>299.48</v>
      </c>
      <c r="P3821" s="25">
        <f>'LISTA DOS ITENS'!$O3821*'LISTA DOS ITENS'!$M3821</f>
        <v>598.96</v>
      </c>
      <c r="Q3821" s="25">
        <v>430.61</v>
      </c>
      <c r="R3821" s="25">
        <f>'LISTA DOS ITENS'!$Q3821*'LISTA DOS ITENS'!$M3821</f>
        <v>861.22</v>
      </c>
      <c r="S3821" s="56">
        <f>IF('LISTA DOS ITENS'!$P3821&gt;'LISTA DOS ITENS'!$R3821,'LISTA DOS ITENS'!$P3821,'LISTA DOS ITENS'!$R3821)</f>
        <v>861.22</v>
      </c>
      <c r="T3821" s="25">
        <v>40.13073881755071</v>
      </c>
      <c r="U3821" s="25">
        <f>'LISTA DOS ITENS'!$T3821*'LISTA DOS ITENS'!$M3821</f>
        <v>80.26147764</v>
      </c>
      <c r="V3821" s="56">
        <f t="array" ref="V3821">INDEX('RESUMO - LOTES E VMA'!$F$3:$F$181,MATCH('LISTA DOS ITENS'!$D3821,'RESUMO - LOTES E VMA'!$A$3:$A$181,0))</f>
        <v>195262.0068</v>
      </c>
      <c r="W3821" s="57">
        <f>'LISTA DOS ITENS'!$U3821/'LISTA DOS ITENS'!$V3821</f>
        <v>0.000411045031</v>
      </c>
      <c r="X3821" s="53" t="s">
        <v>53</v>
      </c>
      <c r="Y3821" s="53" t="s">
        <v>290</v>
      </c>
      <c r="Z3821" s="58" t="str">
        <f>'LISTA DOS ITENS'!$F3821&amp;"-"&amp;'LISTA DOS ITENS'!$H3821&amp;"-"&amp;'LISTA DOS ITENS'!$J3821&amp;"-"&amp;'LISTA DOS ITENS'!$K3821&amp;"-"&amp;'LISTA DOS ITENS'!$I3821</f>
        <v>10806950-2101-0026-CONS/NAC-</v>
      </c>
      <c r="AA3821" s="59" t="str">
        <f t="array" ref="AA3821">INDEX('RESUMO - LOTES E VMA'!$M$3:$M$181,MATCH('LISTA DOS ITENS'!$D3821,'RESUMO - LOTES E VMA'!$A$3:$A$181,0))</f>
        <v>Para Leilão</v>
      </c>
      <c r="AB3821" s="60">
        <f t="array" ref="AB3821">INDEX('RESUMO - LOTES E VMA'!$J$3:$J$181,MATCH('LISTA DOS ITENS'!$D3821,'RESUMO - LOTES E VMA'!$A$3:$A$181,0))</f>
        <v>0.1002282232</v>
      </c>
      <c r="AC3821" s="29" t="str">
        <f t="array" ref="AC3821">INDEX('RESUMO - LOTES E VMA'!$L$3:$L$181,MATCH('LISTA DOS ITENS'!$D3821,'RESUMO - LOTES E VMA'!$A$3:$A$181,0))</f>
        <v>1% do Valor de Comparação do VMA</v>
      </c>
      <c r="AD3821" s="53" t="str">
        <f>VLOOKUP(Tabela1[[#This Row],[Índice]],[1]Planilha1!$A:$A,1,0)</f>
        <v>#ERROR!</v>
      </c>
    </row>
    <row r="3822" ht="15.75" customHeight="1">
      <c r="A3822" s="52">
        <v>262903.0</v>
      </c>
      <c r="B3822" s="53" t="s">
        <v>70</v>
      </c>
      <c r="C3822" s="53" t="s">
        <v>71</v>
      </c>
      <c r="D3822" s="22">
        <v>207578.0</v>
      </c>
      <c r="E3822" s="53" t="s">
        <v>119</v>
      </c>
      <c r="F3822" s="54">
        <v>1.080695E7</v>
      </c>
      <c r="G3822" s="53" t="s">
        <v>2411</v>
      </c>
      <c r="H3822" s="55">
        <v>2101.0</v>
      </c>
      <c r="I3822" s="55" t="s">
        <v>2412</v>
      </c>
      <c r="J3822" s="55" t="s">
        <v>126</v>
      </c>
      <c r="K3822" s="53" t="s">
        <v>80</v>
      </c>
      <c r="L3822" s="53"/>
      <c r="M3822" s="53">
        <v>10.0</v>
      </c>
      <c r="N3822" s="53" t="s">
        <v>52</v>
      </c>
      <c r="O3822" s="25">
        <v>448.0</v>
      </c>
      <c r="P3822" s="25">
        <f>'LISTA DOS ITENS'!$O3822*'LISTA DOS ITENS'!$M3822</f>
        <v>4480</v>
      </c>
      <c r="Q3822" s="25">
        <v>430.61</v>
      </c>
      <c r="R3822" s="25">
        <f>'LISTA DOS ITENS'!$Q3822*'LISTA DOS ITENS'!$M3822</f>
        <v>4306.1</v>
      </c>
      <c r="S3822" s="56">
        <f>IF('LISTA DOS ITENS'!$P3822&gt;'LISTA DOS ITENS'!$R3822,'LISTA DOS ITENS'!$P3822,'LISTA DOS ITENS'!$R3822)</f>
        <v>4480</v>
      </c>
      <c r="T3822" s="25">
        <v>40.13073881755071</v>
      </c>
      <c r="U3822" s="25">
        <f>'LISTA DOS ITENS'!$T3822*'LISTA DOS ITENS'!$M3822</f>
        <v>401.3073882</v>
      </c>
      <c r="V3822" s="56">
        <f t="array" ref="V3822">INDEX('RESUMO - LOTES E VMA'!$F$3:$F$181,MATCH('LISTA DOS ITENS'!$D3822,'RESUMO - LOTES E VMA'!$A$3:$A$181,0))</f>
        <v>195262.0068</v>
      </c>
      <c r="W3822" s="57">
        <f>'LISTA DOS ITENS'!$U3822/'LISTA DOS ITENS'!$V3822</f>
        <v>0.002055225155</v>
      </c>
      <c r="X3822" s="53" t="s">
        <v>53</v>
      </c>
      <c r="Y3822" s="53" t="s">
        <v>290</v>
      </c>
      <c r="Z3822" s="58" t="str">
        <f>'LISTA DOS ITENS'!$F3822&amp;"-"&amp;'LISTA DOS ITENS'!$H3822&amp;"-"&amp;'LISTA DOS ITENS'!$J3822&amp;"-"&amp;'LISTA DOS ITENS'!$K3822&amp;"-"&amp;'LISTA DOS ITENS'!$I3822</f>
        <v>10806950-2101-0026-IMOB/NAC-PT-143.01.12789.02</v>
      </c>
      <c r="AA3822" s="59" t="str">
        <f t="array" ref="AA3822">INDEX('RESUMO - LOTES E VMA'!$M$3:$M$181,MATCH('LISTA DOS ITENS'!$D3822,'RESUMO - LOTES E VMA'!$A$3:$A$181,0))</f>
        <v>Para Leilão</v>
      </c>
      <c r="AB3822" s="60">
        <f t="array" ref="AB3822">INDEX('RESUMO - LOTES E VMA'!$J$3:$J$181,MATCH('LISTA DOS ITENS'!$D3822,'RESUMO - LOTES E VMA'!$A$3:$A$181,0))</f>
        <v>0.1002282232</v>
      </c>
      <c r="AC3822" s="29" t="str">
        <f t="array" ref="AC3822">INDEX('RESUMO - LOTES E VMA'!$L$3:$L$181,MATCH('LISTA DOS ITENS'!$D3822,'RESUMO - LOTES E VMA'!$A$3:$A$181,0))</f>
        <v>1% do Valor de Comparação do VMA</v>
      </c>
      <c r="AD3822" s="53" t="str">
        <f>VLOOKUP(Tabela1[[#This Row],[Índice]],[1]Planilha1!$A:$A,1,0)</f>
        <v>#ERROR!</v>
      </c>
    </row>
    <row r="3823" ht="15.75" customHeight="1">
      <c r="A3823" s="52">
        <v>262904.0</v>
      </c>
      <c r="B3823" s="53" t="s">
        <v>70</v>
      </c>
      <c r="C3823" s="53" t="s">
        <v>71</v>
      </c>
      <c r="D3823" s="22">
        <v>207578.0</v>
      </c>
      <c r="E3823" s="53" t="s">
        <v>119</v>
      </c>
      <c r="F3823" s="54">
        <v>1.0858473E7</v>
      </c>
      <c r="G3823" s="53" t="s">
        <v>2413</v>
      </c>
      <c r="H3823" s="55">
        <v>2101.0</v>
      </c>
      <c r="I3823" s="55" t="s">
        <v>81</v>
      </c>
      <c r="J3823" s="55" t="s">
        <v>126</v>
      </c>
      <c r="K3823" s="53" t="s">
        <v>80</v>
      </c>
      <c r="L3823" s="53"/>
      <c r="M3823" s="53">
        <v>1.0</v>
      </c>
      <c r="N3823" s="53" t="s">
        <v>52</v>
      </c>
      <c r="O3823" s="25">
        <v>4777.9</v>
      </c>
      <c r="P3823" s="25">
        <f>'LISTA DOS ITENS'!$O3823*'LISTA DOS ITENS'!$M3823</f>
        <v>4777.9</v>
      </c>
      <c r="Q3823" s="25">
        <v>4777.9</v>
      </c>
      <c r="R3823" s="25">
        <f>'LISTA DOS ITENS'!$Q3823*'LISTA DOS ITENS'!$M3823</f>
        <v>4777.9</v>
      </c>
      <c r="S3823" s="56">
        <f>IF('LISTA DOS ITENS'!$P3823&gt;'LISTA DOS ITENS'!$R3823,'LISTA DOS ITENS'!$P3823,'LISTA DOS ITENS'!$R3823)</f>
        <v>4777.9</v>
      </c>
      <c r="T3823" s="25">
        <v>612.2254424777524</v>
      </c>
      <c r="U3823" s="25">
        <f>'LISTA DOS ITENS'!$T3823*'LISTA DOS ITENS'!$M3823</f>
        <v>612.2254425</v>
      </c>
      <c r="V3823" s="56">
        <f t="array" ref="V3823">INDEX('RESUMO - LOTES E VMA'!$F$3:$F$181,MATCH('LISTA DOS ITENS'!$D3823,'RESUMO - LOTES E VMA'!$A$3:$A$181,0))</f>
        <v>195262.0068</v>
      </c>
      <c r="W3823" s="57">
        <f>'LISTA DOS ITENS'!$U3823/'LISTA DOS ITENS'!$V3823</f>
        <v>0.003135404847</v>
      </c>
      <c r="X3823" s="53" t="s">
        <v>53</v>
      </c>
      <c r="Y3823" s="53" t="s">
        <v>290</v>
      </c>
      <c r="Z3823" s="58" t="str">
        <f>'LISTA DOS ITENS'!$F3823&amp;"-"&amp;'LISTA DOS ITENS'!$H3823&amp;"-"&amp;'LISTA DOS ITENS'!$J3823&amp;"-"&amp;'LISTA DOS ITENS'!$K3823&amp;"-"&amp;'LISTA DOS ITENS'!$I3823</f>
        <v>10858473-2101-0026-IMOB/NAC-ED-1000-01.01</v>
      </c>
      <c r="AA3823" s="59" t="str">
        <f t="array" ref="AA3823">INDEX('RESUMO - LOTES E VMA'!$M$3:$M$181,MATCH('LISTA DOS ITENS'!$D3823,'RESUMO - LOTES E VMA'!$A$3:$A$181,0))</f>
        <v>Para Leilão</v>
      </c>
      <c r="AB3823" s="60">
        <f t="array" ref="AB3823">INDEX('RESUMO - LOTES E VMA'!$J$3:$J$181,MATCH('LISTA DOS ITENS'!$D3823,'RESUMO - LOTES E VMA'!$A$3:$A$181,0))</f>
        <v>0.1002282232</v>
      </c>
      <c r="AC3823" s="29" t="str">
        <f t="array" ref="AC3823">INDEX('RESUMO - LOTES E VMA'!$L$3:$L$181,MATCH('LISTA DOS ITENS'!$D3823,'RESUMO - LOTES E VMA'!$A$3:$A$181,0))</f>
        <v>1% do Valor de Comparação do VMA</v>
      </c>
      <c r="AD3823" s="53" t="str">
        <f>VLOOKUP(Tabela1[[#This Row],[Índice]],[1]Planilha1!$A:$A,1,0)</f>
        <v>#ERROR!</v>
      </c>
    </row>
    <row r="3824" ht="15.75" customHeight="1">
      <c r="A3824" s="52">
        <v>262905.0</v>
      </c>
      <c r="B3824" s="53" t="s">
        <v>70</v>
      </c>
      <c r="C3824" s="53" t="s">
        <v>71</v>
      </c>
      <c r="D3824" s="22">
        <v>207578.0</v>
      </c>
      <c r="E3824" s="53" t="s">
        <v>119</v>
      </c>
      <c r="F3824" s="54">
        <v>1.0887675E7</v>
      </c>
      <c r="G3824" s="53" t="s">
        <v>2328</v>
      </c>
      <c r="H3824" s="55">
        <v>2101.0</v>
      </c>
      <c r="I3824" s="55"/>
      <c r="J3824" s="55" t="s">
        <v>126</v>
      </c>
      <c r="K3824" s="53" t="s">
        <v>73</v>
      </c>
      <c r="L3824" s="53"/>
      <c r="M3824" s="53">
        <v>6.0</v>
      </c>
      <c r="N3824" s="53" t="s">
        <v>52</v>
      </c>
      <c r="O3824" s="25">
        <v>514.08</v>
      </c>
      <c r="P3824" s="25">
        <f>'LISTA DOS ITENS'!$O3824*'LISTA DOS ITENS'!$M3824</f>
        <v>3084.48</v>
      </c>
      <c r="Q3824" s="25">
        <v>514.08</v>
      </c>
      <c r="R3824" s="25">
        <f>'LISTA DOS ITENS'!$Q3824*'LISTA DOS ITENS'!$M3824</f>
        <v>3084.48</v>
      </c>
      <c r="S3824" s="56">
        <f>IF('LISTA DOS ITENS'!$P3824&gt;'LISTA DOS ITENS'!$R3824,'LISTA DOS ITENS'!$P3824,'LISTA DOS ITENS'!$R3824)</f>
        <v>3084.48</v>
      </c>
      <c r="T3824" s="25">
        <v>47.90973319552837</v>
      </c>
      <c r="U3824" s="25">
        <f>'LISTA DOS ITENS'!$T3824*'LISTA DOS ITENS'!$M3824</f>
        <v>287.4583992</v>
      </c>
      <c r="V3824" s="56">
        <f t="array" ref="V3824">INDEX('RESUMO - LOTES E VMA'!$F$3:$F$181,MATCH('LISTA DOS ITENS'!$D3824,'RESUMO - LOTES E VMA'!$A$3:$A$181,0))</f>
        <v>195262.0068</v>
      </c>
      <c r="W3824" s="57">
        <f>'LISTA DOS ITENS'!$U3824/'LISTA DOS ITENS'!$V3824</f>
        <v>0.001472167596</v>
      </c>
      <c r="X3824" s="53" t="s">
        <v>53</v>
      </c>
      <c r="Y3824" s="53" t="s">
        <v>290</v>
      </c>
      <c r="Z3824" s="58" t="str">
        <f>'LISTA DOS ITENS'!$F3824&amp;"-"&amp;'LISTA DOS ITENS'!$H3824&amp;"-"&amp;'LISTA DOS ITENS'!$J3824&amp;"-"&amp;'LISTA DOS ITENS'!$K3824&amp;"-"&amp;'LISTA DOS ITENS'!$I3824</f>
        <v>10887675-2101-0026-CONS/NAC-</v>
      </c>
      <c r="AA3824" s="59" t="str">
        <f t="array" ref="AA3824">INDEX('RESUMO - LOTES E VMA'!$M$3:$M$181,MATCH('LISTA DOS ITENS'!$D3824,'RESUMO - LOTES E VMA'!$A$3:$A$181,0))</f>
        <v>Para Leilão</v>
      </c>
      <c r="AB3824" s="60">
        <f t="array" ref="AB3824">INDEX('RESUMO - LOTES E VMA'!$J$3:$J$181,MATCH('LISTA DOS ITENS'!$D3824,'RESUMO - LOTES E VMA'!$A$3:$A$181,0))</f>
        <v>0.1002282232</v>
      </c>
      <c r="AC3824" s="29" t="str">
        <f t="array" ref="AC3824">INDEX('RESUMO - LOTES E VMA'!$L$3:$L$181,MATCH('LISTA DOS ITENS'!$D3824,'RESUMO - LOTES E VMA'!$A$3:$A$181,0))</f>
        <v>1% do Valor de Comparação do VMA</v>
      </c>
      <c r="AD3824" s="53" t="str">
        <f>VLOOKUP(Tabela1[[#This Row],[Índice]],[1]Planilha1!$A:$A,1,0)</f>
        <v>#ERROR!</v>
      </c>
    </row>
    <row r="3825" ht="15.75" customHeight="1">
      <c r="A3825" s="52">
        <v>262906.0</v>
      </c>
      <c r="B3825" s="53" t="s">
        <v>70</v>
      </c>
      <c r="C3825" s="53" t="s">
        <v>71</v>
      </c>
      <c r="D3825" s="22">
        <v>207578.0</v>
      </c>
      <c r="E3825" s="53" t="s">
        <v>119</v>
      </c>
      <c r="F3825" s="54">
        <v>1.0920458E7</v>
      </c>
      <c r="G3825" s="53" t="s">
        <v>2414</v>
      </c>
      <c r="H3825" s="55">
        <v>2101.0</v>
      </c>
      <c r="I3825" s="55"/>
      <c r="J3825" s="55" t="s">
        <v>126</v>
      </c>
      <c r="K3825" s="53" t="s">
        <v>57</v>
      </c>
      <c r="L3825" s="53"/>
      <c r="M3825" s="53">
        <v>9.0</v>
      </c>
      <c r="N3825" s="53" t="s">
        <v>52</v>
      </c>
      <c r="O3825" s="25">
        <v>1.0</v>
      </c>
      <c r="P3825" s="25">
        <f>'LISTA DOS ITENS'!$O3825*'LISTA DOS ITENS'!$M3825</f>
        <v>9</v>
      </c>
      <c r="Q3825" s="25">
        <v>219.1713</v>
      </c>
      <c r="R3825" s="25">
        <f>'LISTA DOS ITENS'!$Q3825*'LISTA DOS ITENS'!$M3825</f>
        <v>1972.5417</v>
      </c>
      <c r="S3825" s="56">
        <f>IF('LISTA DOS ITENS'!$P3825&gt;'LISTA DOS ITENS'!$R3825,'LISTA DOS ITENS'!$P3825,'LISTA DOS ITENS'!$R3825)</f>
        <v>1972.5417</v>
      </c>
      <c r="T3825" s="25">
        <v>20.425689595232463</v>
      </c>
      <c r="U3825" s="25">
        <f>'LISTA DOS ITENS'!$T3825*'LISTA DOS ITENS'!$M3825</f>
        <v>183.8312064</v>
      </c>
      <c r="V3825" s="56">
        <f t="array" ref="V3825">INDEX('RESUMO - LOTES E VMA'!$F$3:$F$181,MATCH('LISTA DOS ITENS'!$D3825,'RESUMO - LOTES E VMA'!$A$3:$A$181,0))</f>
        <v>195262.0068</v>
      </c>
      <c r="W3825" s="57">
        <f>'LISTA DOS ITENS'!$U3825/'LISTA DOS ITENS'!$V3825</f>
        <v>0.0009414591676</v>
      </c>
      <c r="X3825" s="53" t="s">
        <v>53</v>
      </c>
      <c r="Y3825" s="53" t="s">
        <v>290</v>
      </c>
      <c r="Z3825" s="58" t="str">
        <f>'LISTA DOS ITENS'!$F3825&amp;"-"&amp;'LISTA DOS ITENS'!$H3825&amp;"-"&amp;'LISTA DOS ITENS'!$J3825&amp;"-"&amp;'LISTA DOS ITENS'!$K3825&amp;"-"&amp;'LISTA DOS ITENS'!$I3825</f>
        <v>10920458-2101-0026-USADO-</v>
      </c>
      <c r="AA3825" s="59" t="str">
        <f t="array" ref="AA3825">INDEX('RESUMO - LOTES E VMA'!$M$3:$M$181,MATCH('LISTA DOS ITENS'!$D3825,'RESUMO - LOTES E VMA'!$A$3:$A$181,0))</f>
        <v>Para Leilão</v>
      </c>
      <c r="AB3825" s="60">
        <f t="array" ref="AB3825">INDEX('RESUMO - LOTES E VMA'!$J$3:$J$181,MATCH('LISTA DOS ITENS'!$D3825,'RESUMO - LOTES E VMA'!$A$3:$A$181,0))</f>
        <v>0.1002282232</v>
      </c>
      <c r="AC3825" s="29" t="str">
        <f t="array" ref="AC3825">INDEX('RESUMO - LOTES E VMA'!$L$3:$L$181,MATCH('LISTA DOS ITENS'!$D3825,'RESUMO - LOTES E VMA'!$A$3:$A$181,0))</f>
        <v>1% do Valor de Comparação do VMA</v>
      </c>
      <c r="AD3825" s="53" t="str">
        <f>VLOOKUP(Tabela1[[#This Row],[Índice]],[1]Planilha1!$A:$A,1,0)</f>
        <v>#ERROR!</v>
      </c>
    </row>
    <row r="3826" ht="15.75" customHeight="1">
      <c r="A3826" s="52">
        <v>262907.0</v>
      </c>
      <c r="B3826" s="53" t="s">
        <v>70</v>
      </c>
      <c r="C3826" s="53" t="s">
        <v>71</v>
      </c>
      <c r="D3826" s="22">
        <v>207578.0</v>
      </c>
      <c r="E3826" s="53" t="s">
        <v>119</v>
      </c>
      <c r="F3826" s="54">
        <v>1.0920458E7</v>
      </c>
      <c r="G3826" s="53" t="s">
        <v>2414</v>
      </c>
      <c r="H3826" s="55">
        <v>2101.0</v>
      </c>
      <c r="I3826" s="55" t="s">
        <v>2415</v>
      </c>
      <c r="J3826" s="55" t="s">
        <v>126</v>
      </c>
      <c r="K3826" s="53" t="s">
        <v>57</v>
      </c>
      <c r="L3826" s="53"/>
      <c r="M3826" s="53">
        <v>17.0</v>
      </c>
      <c r="N3826" s="53" t="s">
        <v>52</v>
      </c>
      <c r="O3826" s="25">
        <v>1.0</v>
      </c>
      <c r="P3826" s="25">
        <f>'LISTA DOS ITENS'!$O3826*'LISTA DOS ITENS'!$M3826</f>
        <v>17</v>
      </c>
      <c r="Q3826" s="25">
        <v>219.1713</v>
      </c>
      <c r="R3826" s="25">
        <f>'LISTA DOS ITENS'!$Q3826*'LISTA DOS ITENS'!$M3826</f>
        <v>3725.9121</v>
      </c>
      <c r="S3826" s="56">
        <f>IF('LISTA DOS ITENS'!$P3826&gt;'LISTA DOS ITENS'!$R3826,'LISTA DOS ITENS'!$P3826,'LISTA DOS ITENS'!$R3826)</f>
        <v>3725.9121</v>
      </c>
      <c r="T3826" s="25">
        <v>20.425689595232463</v>
      </c>
      <c r="U3826" s="25">
        <f>'LISTA DOS ITENS'!$T3826*'LISTA DOS ITENS'!$M3826</f>
        <v>347.2367231</v>
      </c>
      <c r="V3826" s="56">
        <f t="array" ref="V3826">INDEX('RESUMO - LOTES E VMA'!$F$3:$F$181,MATCH('LISTA DOS ITENS'!$D3826,'RESUMO - LOTES E VMA'!$A$3:$A$181,0))</f>
        <v>195262.0068</v>
      </c>
      <c r="W3826" s="57">
        <f>'LISTA DOS ITENS'!$U3826/'LISTA DOS ITENS'!$V3826</f>
        <v>0.001778311761</v>
      </c>
      <c r="X3826" s="53" t="s">
        <v>53</v>
      </c>
      <c r="Y3826" s="53" t="s">
        <v>290</v>
      </c>
      <c r="Z3826" s="58" t="str">
        <f>'LISTA DOS ITENS'!$F3826&amp;"-"&amp;'LISTA DOS ITENS'!$H3826&amp;"-"&amp;'LISTA DOS ITENS'!$J3826&amp;"-"&amp;'LISTA DOS ITENS'!$K3826&amp;"-"&amp;'LISTA DOS ITENS'!$I3826</f>
        <v>10920458-2101-0026-USADO-IN-3433-13-001-MRP</v>
      </c>
      <c r="AA3826" s="59" t="str">
        <f t="array" ref="AA3826">INDEX('RESUMO - LOTES E VMA'!$M$3:$M$181,MATCH('LISTA DOS ITENS'!$D3826,'RESUMO - LOTES E VMA'!$A$3:$A$181,0))</f>
        <v>Para Leilão</v>
      </c>
      <c r="AB3826" s="60">
        <f t="array" ref="AB3826">INDEX('RESUMO - LOTES E VMA'!$J$3:$J$181,MATCH('LISTA DOS ITENS'!$D3826,'RESUMO - LOTES E VMA'!$A$3:$A$181,0))</f>
        <v>0.1002282232</v>
      </c>
      <c r="AC3826" s="29" t="str">
        <f t="array" ref="AC3826">INDEX('RESUMO - LOTES E VMA'!$L$3:$L$181,MATCH('LISTA DOS ITENS'!$D3826,'RESUMO - LOTES E VMA'!$A$3:$A$181,0))</f>
        <v>1% do Valor de Comparação do VMA</v>
      </c>
      <c r="AD3826" s="53" t="str">
        <f>VLOOKUP(Tabela1[[#This Row],[Índice]],[1]Planilha1!$A:$A,1,0)</f>
        <v>#ERROR!</v>
      </c>
    </row>
    <row r="3827" ht="15.75" customHeight="1">
      <c r="A3827" s="52">
        <v>262908.0</v>
      </c>
      <c r="B3827" s="53" t="s">
        <v>70</v>
      </c>
      <c r="C3827" s="53" t="s">
        <v>71</v>
      </c>
      <c r="D3827" s="22">
        <v>207578.0</v>
      </c>
      <c r="E3827" s="53" t="s">
        <v>119</v>
      </c>
      <c r="F3827" s="54">
        <v>1.093718E7</v>
      </c>
      <c r="G3827" s="53" t="s">
        <v>2416</v>
      </c>
      <c r="H3827" s="55">
        <v>2101.0</v>
      </c>
      <c r="I3827" s="55"/>
      <c r="J3827" s="55" t="s">
        <v>126</v>
      </c>
      <c r="K3827" s="53" t="s">
        <v>160</v>
      </c>
      <c r="L3827" s="53"/>
      <c r="M3827" s="53">
        <v>2.0</v>
      </c>
      <c r="N3827" s="53" t="s">
        <v>52</v>
      </c>
      <c r="O3827" s="25">
        <v>121.32</v>
      </c>
      <c r="P3827" s="25">
        <f>'LISTA DOS ITENS'!$O3827*'LISTA DOS ITENS'!$M3827</f>
        <v>242.64</v>
      </c>
      <c r="Q3827" s="25">
        <v>179.72</v>
      </c>
      <c r="R3827" s="25">
        <f>'LISTA DOS ITENS'!$Q3827*'LISTA DOS ITENS'!$M3827</f>
        <v>359.44</v>
      </c>
      <c r="S3827" s="56">
        <f>IF('LISTA DOS ITENS'!$P3827&gt;'LISTA DOS ITENS'!$R3827,'LISTA DOS ITENS'!$P3827,'LISTA DOS ITENS'!$R3827)</f>
        <v>359.44</v>
      </c>
      <c r="T3827" s="25">
        <v>16.749022039177476</v>
      </c>
      <c r="U3827" s="25">
        <f>'LISTA DOS ITENS'!$T3827*'LISTA DOS ITENS'!$M3827</f>
        <v>33.49804408</v>
      </c>
      <c r="V3827" s="56">
        <f t="array" ref="V3827">INDEX('RESUMO - LOTES E VMA'!$F$3:$F$181,MATCH('LISTA DOS ITENS'!$D3827,'RESUMO - LOTES E VMA'!$A$3:$A$181,0))</f>
        <v>195262.0068</v>
      </c>
      <c r="W3827" s="57">
        <f>'LISTA DOS ITENS'!$U3827/'LISTA DOS ITENS'!$V3827</f>
        <v>0.0001715543368</v>
      </c>
      <c r="X3827" s="53" t="s">
        <v>53</v>
      </c>
      <c r="Y3827" s="53" t="s">
        <v>290</v>
      </c>
      <c r="Z3827" s="58" t="str">
        <f>'LISTA DOS ITENS'!$F3827&amp;"-"&amp;'LISTA DOS ITENS'!$H3827&amp;"-"&amp;'LISTA DOS ITENS'!$J3827&amp;"-"&amp;'LISTA DOS ITENS'!$K3827&amp;"-"&amp;'LISTA DOS ITENS'!$I3827</f>
        <v>10937180-2101-0026-CONS/IMP-</v>
      </c>
      <c r="AA3827" s="59" t="str">
        <f t="array" ref="AA3827">INDEX('RESUMO - LOTES E VMA'!$M$3:$M$181,MATCH('LISTA DOS ITENS'!$D3827,'RESUMO - LOTES E VMA'!$A$3:$A$181,0))</f>
        <v>Para Leilão</v>
      </c>
      <c r="AB3827" s="60">
        <f t="array" ref="AB3827">INDEX('RESUMO - LOTES E VMA'!$J$3:$J$181,MATCH('LISTA DOS ITENS'!$D3827,'RESUMO - LOTES E VMA'!$A$3:$A$181,0))</f>
        <v>0.1002282232</v>
      </c>
      <c r="AC3827" s="29" t="str">
        <f t="array" ref="AC3827">INDEX('RESUMO - LOTES E VMA'!$L$3:$L$181,MATCH('LISTA DOS ITENS'!$D3827,'RESUMO - LOTES E VMA'!$A$3:$A$181,0))</f>
        <v>1% do Valor de Comparação do VMA</v>
      </c>
      <c r="AD3827" s="53" t="str">
        <f>VLOOKUP(Tabela1[[#This Row],[Índice]],[1]Planilha1!$A:$A,1,0)</f>
        <v>#ERROR!</v>
      </c>
    </row>
    <row r="3828" ht="15.75" customHeight="1">
      <c r="A3828" s="52">
        <v>262909.0</v>
      </c>
      <c r="B3828" s="53" t="s">
        <v>70</v>
      </c>
      <c r="C3828" s="53" t="s">
        <v>71</v>
      </c>
      <c r="D3828" s="22">
        <v>207578.0</v>
      </c>
      <c r="E3828" s="53" t="s">
        <v>119</v>
      </c>
      <c r="F3828" s="54">
        <v>1.093718E7</v>
      </c>
      <c r="G3828" s="53" t="s">
        <v>2416</v>
      </c>
      <c r="H3828" s="55">
        <v>2101.0</v>
      </c>
      <c r="I3828" s="55"/>
      <c r="J3828" s="55" t="s">
        <v>126</v>
      </c>
      <c r="K3828" s="53" t="s">
        <v>73</v>
      </c>
      <c r="L3828" s="53"/>
      <c r="M3828" s="53">
        <v>28.0</v>
      </c>
      <c r="N3828" s="53" t="s">
        <v>52</v>
      </c>
      <c r="O3828" s="25">
        <v>175.9475</v>
      </c>
      <c r="P3828" s="25">
        <f>'LISTA DOS ITENS'!$O3828*'LISTA DOS ITENS'!$M3828</f>
        <v>4926.53</v>
      </c>
      <c r="Q3828" s="25">
        <v>179.72</v>
      </c>
      <c r="R3828" s="25">
        <f>'LISTA DOS ITENS'!$Q3828*'LISTA DOS ITENS'!$M3828</f>
        <v>5032.16</v>
      </c>
      <c r="S3828" s="56">
        <f>IF('LISTA DOS ITENS'!$P3828&gt;'LISTA DOS ITENS'!$R3828,'LISTA DOS ITENS'!$P3828,'LISTA DOS ITENS'!$R3828)</f>
        <v>5032.16</v>
      </c>
      <c r="T3828" s="25">
        <v>16.749022039177476</v>
      </c>
      <c r="U3828" s="25">
        <f>'LISTA DOS ITENS'!$T3828*'LISTA DOS ITENS'!$M3828</f>
        <v>468.9726171</v>
      </c>
      <c r="V3828" s="56">
        <f t="array" ref="V3828">INDEX('RESUMO - LOTES E VMA'!$F$3:$F$181,MATCH('LISTA DOS ITENS'!$D3828,'RESUMO - LOTES E VMA'!$A$3:$A$181,0))</f>
        <v>195262.0068</v>
      </c>
      <c r="W3828" s="57">
        <f>'LISTA DOS ITENS'!$U3828/'LISTA DOS ITENS'!$V3828</f>
        <v>0.002401760715</v>
      </c>
      <c r="X3828" s="53" t="s">
        <v>53</v>
      </c>
      <c r="Y3828" s="53" t="s">
        <v>290</v>
      </c>
      <c r="Z3828" s="58" t="str">
        <f>'LISTA DOS ITENS'!$F3828&amp;"-"&amp;'LISTA DOS ITENS'!$H3828&amp;"-"&amp;'LISTA DOS ITENS'!$J3828&amp;"-"&amp;'LISTA DOS ITENS'!$K3828&amp;"-"&amp;'LISTA DOS ITENS'!$I3828</f>
        <v>10937180-2101-0026-CONS/NAC-</v>
      </c>
      <c r="AA3828" s="59" t="str">
        <f t="array" ref="AA3828">INDEX('RESUMO - LOTES E VMA'!$M$3:$M$181,MATCH('LISTA DOS ITENS'!$D3828,'RESUMO - LOTES E VMA'!$A$3:$A$181,0))</f>
        <v>Para Leilão</v>
      </c>
      <c r="AB3828" s="60">
        <f t="array" ref="AB3828">INDEX('RESUMO - LOTES E VMA'!$J$3:$J$181,MATCH('LISTA DOS ITENS'!$D3828,'RESUMO - LOTES E VMA'!$A$3:$A$181,0))</f>
        <v>0.1002282232</v>
      </c>
      <c r="AC3828" s="29" t="str">
        <f t="array" ref="AC3828">INDEX('RESUMO - LOTES E VMA'!$L$3:$L$181,MATCH('LISTA DOS ITENS'!$D3828,'RESUMO - LOTES E VMA'!$A$3:$A$181,0))</f>
        <v>1% do Valor de Comparação do VMA</v>
      </c>
      <c r="AD3828" s="53" t="str">
        <f>VLOOKUP(Tabela1[[#This Row],[Índice]],[1]Planilha1!$A:$A,1,0)</f>
        <v>#ERROR!</v>
      </c>
    </row>
    <row r="3829" ht="15.75" customHeight="1">
      <c r="A3829" s="52">
        <v>262910.0</v>
      </c>
      <c r="B3829" s="53" t="s">
        <v>70</v>
      </c>
      <c r="C3829" s="53" t="s">
        <v>71</v>
      </c>
      <c r="D3829" s="22">
        <v>207578.0</v>
      </c>
      <c r="E3829" s="53" t="s">
        <v>119</v>
      </c>
      <c r="F3829" s="54">
        <v>1.093718E7</v>
      </c>
      <c r="G3829" s="53" t="s">
        <v>2416</v>
      </c>
      <c r="H3829" s="55">
        <v>2101.0</v>
      </c>
      <c r="I3829" s="55"/>
      <c r="J3829" s="55" t="s">
        <v>126</v>
      </c>
      <c r="K3829" s="53" t="s">
        <v>80</v>
      </c>
      <c r="L3829" s="53"/>
      <c r="M3829" s="53">
        <v>6.0</v>
      </c>
      <c r="N3829" s="53" t="s">
        <v>52</v>
      </c>
      <c r="O3829" s="25">
        <v>170.6966666666667</v>
      </c>
      <c r="P3829" s="25">
        <f>'LISTA DOS ITENS'!$O3829*'LISTA DOS ITENS'!$M3829</f>
        <v>1024.18</v>
      </c>
      <c r="Q3829" s="25">
        <v>179.72</v>
      </c>
      <c r="R3829" s="25">
        <f>'LISTA DOS ITENS'!$Q3829*'LISTA DOS ITENS'!$M3829</f>
        <v>1078.32</v>
      </c>
      <c r="S3829" s="56">
        <f>IF('LISTA DOS ITENS'!$P3829&gt;'LISTA DOS ITENS'!$R3829,'LISTA DOS ITENS'!$P3829,'LISTA DOS ITENS'!$R3829)</f>
        <v>1078.32</v>
      </c>
      <c r="T3829" s="25">
        <v>16.749022039177476</v>
      </c>
      <c r="U3829" s="25">
        <f>'LISTA DOS ITENS'!$T3829*'LISTA DOS ITENS'!$M3829</f>
        <v>100.4941322</v>
      </c>
      <c r="V3829" s="56">
        <f t="array" ref="V3829">INDEX('RESUMO - LOTES E VMA'!$F$3:$F$181,MATCH('LISTA DOS ITENS'!$D3829,'RESUMO - LOTES E VMA'!$A$3:$A$181,0))</f>
        <v>195262.0068</v>
      </c>
      <c r="W3829" s="57">
        <f>'LISTA DOS ITENS'!$U3829/'LISTA DOS ITENS'!$V3829</f>
        <v>0.0005146630105</v>
      </c>
      <c r="X3829" s="53" t="s">
        <v>53</v>
      </c>
      <c r="Y3829" s="53" t="s">
        <v>290</v>
      </c>
      <c r="Z3829" s="58" t="str">
        <f>'LISTA DOS ITENS'!$F3829&amp;"-"&amp;'LISTA DOS ITENS'!$H3829&amp;"-"&amp;'LISTA DOS ITENS'!$J3829&amp;"-"&amp;'LISTA DOS ITENS'!$K3829&amp;"-"&amp;'LISTA DOS ITENS'!$I3829</f>
        <v>10937180-2101-0026-IMOB/NAC-</v>
      </c>
      <c r="AA3829" s="59" t="str">
        <f t="array" ref="AA3829">INDEX('RESUMO - LOTES E VMA'!$M$3:$M$181,MATCH('LISTA DOS ITENS'!$D3829,'RESUMO - LOTES E VMA'!$A$3:$A$181,0))</f>
        <v>Para Leilão</v>
      </c>
      <c r="AB3829" s="60">
        <f t="array" ref="AB3829">INDEX('RESUMO - LOTES E VMA'!$J$3:$J$181,MATCH('LISTA DOS ITENS'!$D3829,'RESUMO - LOTES E VMA'!$A$3:$A$181,0))</f>
        <v>0.1002282232</v>
      </c>
      <c r="AC3829" s="29" t="str">
        <f t="array" ref="AC3829">INDEX('RESUMO - LOTES E VMA'!$L$3:$L$181,MATCH('LISTA DOS ITENS'!$D3829,'RESUMO - LOTES E VMA'!$A$3:$A$181,0))</f>
        <v>1% do Valor de Comparação do VMA</v>
      </c>
      <c r="AD3829" s="53" t="str">
        <f>VLOOKUP(Tabela1[[#This Row],[Índice]],[1]Planilha1!$A:$A,1,0)</f>
        <v>#ERROR!</v>
      </c>
    </row>
    <row r="3830" ht="15.75" customHeight="1">
      <c r="A3830" s="52">
        <v>262911.0</v>
      </c>
      <c r="B3830" s="53" t="s">
        <v>70</v>
      </c>
      <c r="C3830" s="53" t="s">
        <v>71</v>
      </c>
      <c r="D3830" s="22">
        <v>207578.0</v>
      </c>
      <c r="E3830" s="53" t="s">
        <v>119</v>
      </c>
      <c r="F3830" s="54">
        <v>1.093718E7</v>
      </c>
      <c r="G3830" s="53" t="s">
        <v>2416</v>
      </c>
      <c r="H3830" s="55">
        <v>2101.0</v>
      </c>
      <c r="I3830" s="55" t="s">
        <v>2323</v>
      </c>
      <c r="J3830" s="55" t="s">
        <v>126</v>
      </c>
      <c r="K3830" s="53" t="s">
        <v>73</v>
      </c>
      <c r="L3830" s="53"/>
      <c r="M3830" s="53">
        <v>2.0</v>
      </c>
      <c r="N3830" s="53" t="s">
        <v>52</v>
      </c>
      <c r="O3830" s="25">
        <v>181.545</v>
      </c>
      <c r="P3830" s="25">
        <f>'LISTA DOS ITENS'!$O3830*'LISTA DOS ITENS'!$M3830</f>
        <v>363.09</v>
      </c>
      <c r="Q3830" s="25">
        <v>179.72</v>
      </c>
      <c r="R3830" s="25">
        <f>'LISTA DOS ITENS'!$Q3830*'LISTA DOS ITENS'!$M3830</f>
        <v>359.44</v>
      </c>
      <c r="S3830" s="56">
        <f>IF('LISTA DOS ITENS'!$P3830&gt;'LISTA DOS ITENS'!$R3830,'LISTA DOS ITENS'!$P3830,'LISTA DOS ITENS'!$R3830)</f>
        <v>363.09</v>
      </c>
      <c r="T3830" s="25">
        <v>16.749022039177476</v>
      </c>
      <c r="U3830" s="25">
        <f>'LISTA DOS ITENS'!$T3830*'LISTA DOS ITENS'!$M3830</f>
        <v>33.49804408</v>
      </c>
      <c r="V3830" s="56">
        <f t="array" ref="V3830">INDEX('RESUMO - LOTES E VMA'!$F$3:$F$181,MATCH('LISTA DOS ITENS'!$D3830,'RESUMO - LOTES E VMA'!$A$3:$A$181,0))</f>
        <v>195262.0068</v>
      </c>
      <c r="W3830" s="57">
        <f>'LISTA DOS ITENS'!$U3830/'LISTA DOS ITENS'!$V3830</f>
        <v>0.0001715543368</v>
      </c>
      <c r="X3830" s="53" t="s">
        <v>53</v>
      </c>
      <c r="Y3830" s="53" t="s">
        <v>290</v>
      </c>
      <c r="Z3830" s="58" t="str">
        <f>'LISTA DOS ITENS'!$F3830&amp;"-"&amp;'LISTA DOS ITENS'!$H3830&amp;"-"&amp;'LISTA DOS ITENS'!$J3830&amp;"-"&amp;'LISTA DOS ITENS'!$K3830&amp;"-"&amp;'LISTA DOS ITENS'!$I3830</f>
        <v>10937180-2101-0026-CONS/NAC-OP-3519-20-901-MRP</v>
      </c>
      <c r="AA3830" s="59" t="str">
        <f t="array" ref="AA3830">INDEX('RESUMO - LOTES E VMA'!$M$3:$M$181,MATCH('LISTA DOS ITENS'!$D3830,'RESUMO - LOTES E VMA'!$A$3:$A$181,0))</f>
        <v>Para Leilão</v>
      </c>
      <c r="AB3830" s="60">
        <f t="array" ref="AB3830">INDEX('RESUMO - LOTES E VMA'!$J$3:$J$181,MATCH('LISTA DOS ITENS'!$D3830,'RESUMO - LOTES E VMA'!$A$3:$A$181,0))</f>
        <v>0.1002282232</v>
      </c>
      <c r="AC3830" s="29" t="str">
        <f t="array" ref="AC3830">INDEX('RESUMO - LOTES E VMA'!$L$3:$L$181,MATCH('LISTA DOS ITENS'!$D3830,'RESUMO - LOTES E VMA'!$A$3:$A$181,0))</f>
        <v>1% do Valor de Comparação do VMA</v>
      </c>
      <c r="AD3830" s="53" t="str">
        <f>VLOOKUP(Tabela1[[#This Row],[Índice]],[1]Planilha1!$A:$A,1,0)</f>
        <v>#ERROR!</v>
      </c>
    </row>
    <row r="3831" ht="15.75" customHeight="1">
      <c r="A3831" s="52">
        <v>262912.0</v>
      </c>
      <c r="B3831" s="53" t="s">
        <v>70</v>
      </c>
      <c r="C3831" s="53" t="s">
        <v>71</v>
      </c>
      <c r="D3831" s="22">
        <v>207578.0</v>
      </c>
      <c r="E3831" s="53" t="s">
        <v>119</v>
      </c>
      <c r="F3831" s="54">
        <v>1.0940484E7</v>
      </c>
      <c r="G3831" s="53" t="s">
        <v>2417</v>
      </c>
      <c r="H3831" s="55">
        <v>2101.0</v>
      </c>
      <c r="I3831" s="55" t="s">
        <v>81</v>
      </c>
      <c r="J3831" s="55" t="s">
        <v>126</v>
      </c>
      <c r="K3831" s="53" t="s">
        <v>73</v>
      </c>
      <c r="L3831" s="53"/>
      <c r="M3831" s="53">
        <v>1.0</v>
      </c>
      <c r="N3831" s="53" t="s">
        <v>52</v>
      </c>
      <c r="O3831" s="25">
        <v>152.56</v>
      </c>
      <c r="P3831" s="25">
        <f>'LISTA DOS ITENS'!$O3831*'LISTA DOS ITENS'!$M3831</f>
        <v>152.56</v>
      </c>
      <c r="Q3831" s="25">
        <v>152.56</v>
      </c>
      <c r="R3831" s="25">
        <f>'LISTA DOS ITENS'!$Q3831*'LISTA DOS ITENS'!$M3831</f>
        <v>152.56</v>
      </c>
      <c r="S3831" s="56">
        <f>IF('LISTA DOS ITENS'!$P3831&gt;'LISTA DOS ITENS'!$R3831,'LISTA DOS ITENS'!$P3831,'LISTA DOS ITENS'!$R3831)</f>
        <v>152.56</v>
      </c>
      <c r="T3831" s="25">
        <v>14.217843324598908</v>
      </c>
      <c r="U3831" s="25">
        <f>'LISTA DOS ITENS'!$T3831*'LISTA DOS ITENS'!$M3831</f>
        <v>14.21784332</v>
      </c>
      <c r="V3831" s="56">
        <f t="array" ref="V3831">INDEX('RESUMO - LOTES E VMA'!$F$3:$F$181,MATCH('LISTA DOS ITENS'!$D3831,'RESUMO - LOTES E VMA'!$A$3:$A$181,0))</f>
        <v>195262.0068</v>
      </c>
      <c r="W3831" s="57">
        <f>'LISTA DOS ITENS'!$U3831/'LISTA DOS ITENS'!$V3831</f>
        <v>0.00007281418213</v>
      </c>
      <c r="X3831" s="53" t="s">
        <v>53</v>
      </c>
      <c r="Y3831" s="53" t="s">
        <v>290</v>
      </c>
      <c r="Z3831" s="58" t="str">
        <f>'LISTA DOS ITENS'!$F3831&amp;"-"&amp;'LISTA DOS ITENS'!$H3831&amp;"-"&amp;'LISTA DOS ITENS'!$J3831&amp;"-"&amp;'LISTA DOS ITENS'!$K3831&amp;"-"&amp;'LISTA DOS ITENS'!$I3831</f>
        <v>10940484-2101-0026-CONS/NAC-ED-1000-01.01</v>
      </c>
      <c r="AA3831" s="59" t="str">
        <f t="array" ref="AA3831">INDEX('RESUMO - LOTES E VMA'!$M$3:$M$181,MATCH('LISTA DOS ITENS'!$D3831,'RESUMO - LOTES E VMA'!$A$3:$A$181,0))</f>
        <v>Para Leilão</v>
      </c>
      <c r="AB3831" s="60">
        <f t="array" ref="AB3831">INDEX('RESUMO - LOTES E VMA'!$J$3:$J$181,MATCH('LISTA DOS ITENS'!$D3831,'RESUMO - LOTES E VMA'!$A$3:$A$181,0))</f>
        <v>0.1002282232</v>
      </c>
      <c r="AC3831" s="29" t="str">
        <f t="array" ref="AC3831">INDEX('RESUMO - LOTES E VMA'!$L$3:$L$181,MATCH('LISTA DOS ITENS'!$D3831,'RESUMO - LOTES E VMA'!$A$3:$A$181,0))</f>
        <v>1% do Valor de Comparação do VMA</v>
      </c>
      <c r="AD3831" s="53" t="str">
        <f>VLOOKUP(Tabela1[[#This Row],[Índice]],[1]Planilha1!$A:$A,1,0)</f>
        <v>#ERROR!</v>
      </c>
    </row>
    <row r="3832" ht="15.75" customHeight="1">
      <c r="A3832" s="52">
        <v>262913.0</v>
      </c>
      <c r="B3832" s="53" t="s">
        <v>70</v>
      </c>
      <c r="C3832" s="53" t="s">
        <v>71</v>
      </c>
      <c r="D3832" s="22">
        <v>207578.0</v>
      </c>
      <c r="E3832" s="53" t="s">
        <v>119</v>
      </c>
      <c r="F3832" s="54">
        <v>1.0944938E7</v>
      </c>
      <c r="G3832" s="53" t="s">
        <v>2418</v>
      </c>
      <c r="H3832" s="55">
        <v>2101.0</v>
      </c>
      <c r="I3832" s="55" t="s">
        <v>81</v>
      </c>
      <c r="J3832" s="55" t="s">
        <v>126</v>
      </c>
      <c r="K3832" s="53" t="s">
        <v>73</v>
      </c>
      <c r="L3832" s="53"/>
      <c r="M3832" s="53">
        <v>1.0</v>
      </c>
      <c r="N3832" s="53" t="s">
        <v>52</v>
      </c>
      <c r="O3832" s="25">
        <v>996.95</v>
      </c>
      <c r="P3832" s="25">
        <f>'LISTA DOS ITENS'!$O3832*'LISTA DOS ITENS'!$M3832</f>
        <v>996.95</v>
      </c>
      <c r="Q3832" s="25">
        <v>996.95</v>
      </c>
      <c r="R3832" s="25">
        <f>'LISTA DOS ITENS'!$Q3832*'LISTA DOS ITENS'!$M3832</f>
        <v>996.95</v>
      </c>
      <c r="S3832" s="56">
        <f>IF('LISTA DOS ITENS'!$P3832&gt;'LISTA DOS ITENS'!$R3832,'LISTA DOS ITENS'!$P3832,'LISTA DOS ITENS'!$R3832)</f>
        <v>996.95</v>
      </c>
      <c r="T3832" s="25">
        <v>92.91084755151338</v>
      </c>
      <c r="U3832" s="25">
        <f>'LISTA DOS ITENS'!$T3832*'LISTA DOS ITENS'!$M3832</f>
        <v>92.91084755</v>
      </c>
      <c r="V3832" s="56">
        <f t="array" ref="V3832">INDEX('RESUMO - LOTES E VMA'!$F$3:$F$181,MATCH('LISTA DOS ITENS'!$D3832,'RESUMO - LOTES E VMA'!$A$3:$A$181,0))</f>
        <v>195262.0068</v>
      </c>
      <c r="W3832" s="57">
        <f>'LISTA DOS ITENS'!$U3832/'LISTA DOS ITENS'!$V3832</f>
        <v>0.0004758265527</v>
      </c>
      <c r="X3832" s="53" t="s">
        <v>53</v>
      </c>
      <c r="Y3832" s="53" t="s">
        <v>290</v>
      </c>
      <c r="Z3832" s="58" t="str">
        <f>'LISTA DOS ITENS'!$F3832&amp;"-"&amp;'LISTA DOS ITENS'!$H3832&amp;"-"&amp;'LISTA DOS ITENS'!$J3832&amp;"-"&amp;'LISTA DOS ITENS'!$K3832&amp;"-"&amp;'LISTA DOS ITENS'!$I3832</f>
        <v>10944938-2101-0026-CONS/NAC-ED-1000-01.01</v>
      </c>
      <c r="AA3832" s="59" t="str">
        <f t="array" ref="AA3832">INDEX('RESUMO - LOTES E VMA'!$M$3:$M$181,MATCH('LISTA DOS ITENS'!$D3832,'RESUMO - LOTES E VMA'!$A$3:$A$181,0))</f>
        <v>Para Leilão</v>
      </c>
      <c r="AB3832" s="60">
        <f t="array" ref="AB3832">INDEX('RESUMO - LOTES E VMA'!$J$3:$J$181,MATCH('LISTA DOS ITENS'!$D3832,'RESUMO - LOTES E VMA'!$A$3:$A$181,0))</f>
        <v>0.1002282232</v>
      </c>
      <c r="AC3832" s="29" t="str">
        <f t="array" ref="AC3832">INDEX('RESUMO - LOTES E VMA'!$L$3:$L$181,MATCH('LISTA DOS ITENS'!$D3832,'RESUMO - LOTES E VMA'!$A$3:$A$181,0))</f>
        <v>1% do Valor de Comparação do VMA</v>
      </c>
      <c r="AD3832" s="53" t="str">
        <f>VLOOKUP(Tabela1[[#This Row],[Índice]],[1]Planilha1!$A:$A,1,0)</f>
        <v>#ERROR!</v>
      </c>
    </row>
    <row r="3833" ht="15.75" customHeight="1">
      <c r="A3833" s="52">
        <v>262914.0</v>
      </c>
      <c r="B3833" s="53" t="s">
        <v>70</v>
      </c>
      <c r="C3833" s="53" t="s">
        <v>71</v>
      </c>
      <c r="D3833" s="22">
        <v>207578.0</v>
      </c>
      <c r="E3833" s="53" t="s">
        <v>119</v>
      </c>
      <c r="F3833" s="54">
        <v>1.0983899E7</v>
      </c>
      <c r="G3833" s="53" t="s">
        <v>2419</v>
      </c>
      <c r="H3833" s="55">
        <v>2101.0</v>
      </c>
      <c r="I3833" s="55" t="s">
        <v>81</v>
      </c>
      <c r="J3833" s="55" t="s">
        <v>126</v>
      </c>
      <c r="K3833" s="53" t="s">
        <v>80</v>
      </c>
      <c r="L3833" s="53"/>
      <c r="M3833" s="53">
        <v>11.0</v>
      </c>
      <c r="N3833" s="53" t="s">
        <v>52</v>
      </c>
      <c r="O3833" s="25">
        <v>515.3363636363637</v>
      </c>
      <c r="P3833" s="25">
        <f>'LISTA DOS ITENS'!$O3833*'LISTA DOS ITENS'!$M3833</f>
        <v>5668.7</v>
      </c>
      <c r="Q3833" s="25">
        <v>515.34</v>
      </c>
      <c r="R3833" s="25">
        <f>'LISTA DOS ITENS'!$Q3833*'LISTA DOS ITENS'!$M3833</f>
        <v>5668.74</v>
      </c>
      <c r="S3833" s="56">
        <f>IF('LISTA DOS ITENS'!$P3833&gt;'LISTA DOS ITENS'!$R3833,'LISTA DOS ITENS'!$P3833,'LISTA DOS ITENS'!$R3833)</f>
        <v>5668.74</v>
      </c>
      <c r="T3833" s="25">
        <v>48.02715901218407</v>
      </c>
      <c r="U3833" s="25">
        <f>'LISTA DOS ITENS'!$T3833*'LISTA DOS ITENS'!$M3833</f>
        <v>528.2987491</v>
      </c>
      <c r="V3833" s="56">
        <f t="array" ref="V3833">INDEX('RESUMO - LOTES E VMA'!$F$3:$F$181,MATCH('LISTA DOS ITENS'!$D3833,'RESUMO - LOTES E VMA'!$A$3:$A$181,0))</f>
        <v>195262.0068</v>
      </c>
      <c r="W3833" s="57">
        <f>'LISTA DOS ITENS'!$U3833/'LISTA DOS ITENS'!$V3833</f>
        <v>0.002705589059</v>
      </c>
      <c r="X3833" s="53" t="s">
        <v>53</v>
      </c>
      <c r="Y3833" s="53" t="s">
        <v>290</v>
      </c>
      <c r="Z3833" s="58" t="str">
        <f>'LISTA DOS ITENS'!$F3833&amp;"-"&amp;'LISTA DOS ITENS'!$H3833&amp;"-"&amp;'LISTA DOS ITENS'!$J3833&amp;"-"&amp;'LISTA DOS ITENS'!$K3833&amp;"-"&amp;'LISTA DOS ITENS'!$I3833</f>
        <v>10983899-2101-0026-IMOB/NAC-ED-1000-01.01</v>
      </c>
      <c r="AA3833" s="59" t="str">
        <f t="array" ref="AA3833">INDEX('RESUMO - LOTES E VMA'!$M$3:$M$181,MATCH('LISTA DOS ITENS'!$D3833,'RESUMO - LOTES E VMA'!$A$3:$A$181,0))</f>
        <v>Para Leilão</v>
      </c>
      <c r="AB3833" s="60">
        <f t="array" ref="AB3833">INDEX('RESUMO - LOTES E VMA'!$J$3:$J$181,MATCH('LISTA DOS ITENS'!$D3833,'RESUMO - LOTES E VMA'!$A$3:$A$181,0))</f>
        <v>0.1002282232</v>
      </c>
      <c r="AC3833" s="29" t="str">
        <f t="array" ref="AC3833">INDEX('RESUMO - LOTES E VMA'!$L$3:$L$181,MATCH('LISTA DOS ITENS'!$D3833,'RESUMO - LOTES E VMA'!$A$3:$A$181,0))</f>
        <v>1% do Valor de Comparação do VMA</v>
      </c>
      <c r="AD3833" s="53" t="str">
        <f>VLOOKUP(Tabela1[[#This Row],[Índice]],[1]Planilha1!$A:$A,1,0)</f>
        <v>#ERROR!</v>
      </c>
    </row>
    <row r="3834" ht="15.75" customHeight="1">
      <c r="A3834" s="52">
        <v>262915.0</v>
      </c>
      <c r="B3834" s="53" t="s">
        <v>70</v>
      </c>
      <c r="C3834" s="53" t="s">
        <v>71</v>
      </c>
      <c r="D3834" s="22">
        <v>207578.0</v>
      </c>
      <c r="E3834" s="53" t="s">
        <v>119</v>
      </c>
      <c r="F3834" s="54">
        <v>1.0983899E7</v>
      </c>
      <c r="G3834" s="53" t="s">
        <v>2419</v>
      </c>
      <c r="H3834" s="55">
        <v>2101.0</v>
      </c>
      <c r="I3834" s="55"/>
      <c r="J3834" s="55" t="s">
        <v>126</v>
      </c>
      <c r="K3834" s="53" t="s">
        <v>80</v>
      </c>
      <c r="L3834" s="53"/>
      <c r="M3834" s="53">
        <v>1.0</v>
      </c>
      <c r="N3834" s="53" t="s">
        <v>52</v>
      </c>
      <c r="O3834" s="25">
        <v>515.34</v>
      </c>
      <c r="P3834" s="25">
        <f>'LISTA DOS ITENS'!$O3834*'LISTA DOS ITENS'!$M3834</f>
        <v>515.34</v>
      </c>
      <c r="Q3834" s="25">
        <v>515.34</v>
      </c>
      <c r="R3834" s="25">
        <f>'LISTA DOS ITENS'!$Q3834*'LISTA DOS ITENS'!$M3834</f>
        <v>515.34</v>
      </c>
      <c r="S3834" s="56">
        <f>IF('LISTA DOS ITENS'!$P3834&gt;'LISTA DOS ITENS'!$R3834,'LISTA DOS ITENS'!$P3834,'LISTA DOS ITENS'!$R3834)</f>
        <v>515.34</v>
      </c>
      <c r="T3834" s="25">
        <v>48.02715901218407</v>
      </c>
      <c r="U3834" s="25">
        <f>'LISTA DOS ITENS'!$T3834*'LISTA DOS ITENS'!$M3834</f>
        <v>48.02715901</v>
      </c>
      <c r="V3834" s="56">
        <f t="array" ref="V3834">INDEX('RESUMO - LOTES E VMA'!$F$3:$F$181,MATCH('LISTA DOS ITENS'!$D3834,'RESUMO - LOTES E VMA'!$A$3:$A$181,0))</f>
        <v>195262.0068</v>
      </c>
      <c r="W3834" s="57">
        <f>'LISTA DOS ITENS'!$U3834/'LISTA DOS ITENS'!$V3834</f>
        <v>0.0002459626417</v>
      </c>
      <c r="X3834" s="53" t="s">
        <v>53</v>
      </c>
      <c r="Y3834" s="53" t="s">
        <v>290</v>
      </c>
      <c r="Z3834" s="58" t="str">
        <f>'LISTA DOS ITENS'!$F3834&amp;"-"&amp;'LISTA DOS ITENS'!$H3834&amp;"-"&amp;'LISTA DOS ITENS'!$J3834&amp;"-"&amp;'LISTA DOS ITENS'!$K3834&amp;"-"&amp;'LISTA DOS ITENS'!$I3834</f>
        <v>10983899-2101-0026-IMOB/NAC-</v>
      </c>
      <c r="AA3834" s="59" t="str">
        <f t="array" ref="AA3834">INDEX('RESUMO - LOTES E VMA'!$M$3:$M$181,MATCH('LISTA DOS ITENS'!$D3834,'RESUMO - LOTES E VMA'!$A$3:$A$181,0))</f>
        <v>Para Leilão</v>
      </c>
      <c r="AB3834" s="60">
        <f t="array" ref="AB3834">INDEX('RESUMO - LOTES E VMA'!$J$3:$J$181,MATCH('LISTA DOS ITENS'!$D3834,'RESUMO - LOTES E VMA'!$A$3:$A$181,0))</f>
        <v>0.1002282232</v>
      </c>
      <c r="AC3834" s="29" t="str">
        <f t="array" ref="AC3834">INDEX('RESUMO - LOTES E VMA'!$L$3:$L$181,MATCH('LISTA DOS ITENS'!$D3834,'RESUMO - LOTES E VMA'!$A$3:$A$181,0))</f>
        <v>1% do Valor de Comparação do VMA</v>
      </c>
      <c r="AD3834" s="53" t="str">
        <f>VLOOKUP(Tabela1[[#This Row],[Índice]],[1]Planilha1!$A:$A,1,0)</f>
        <v>#ERROR!</v>
      </c>
    </row>
    <row r="3835" ht="15.75" customHeight="1">
      <c r="A3835" s="52">
        <v>262916.0</v>
      </c>
      <c r="B3835" s="53" t="s">
        <v>70</v>
      </c>
      <c r="C3835" s="53" t="s">
        <v>71</v>
      </c>
      <c r="D3835" s="22">
        <v>207578.0</v>
      </c>
      <c r="E3835" s="53" t="s">
        <v>119</v>
      </c>
      <c r="F3835" s="54">
        <v>1.0983899E7</v>
      </c>
      <c r="G3835" s="53" t="s">
        <v>2419</v>
      </c>
      <c r="H3835" s="55">
        <v>2101.0</v>
      </c>
      <c r="I3835" s="55"/>
      <c r="J3835" s="55" t="s">
        <v>126</v>
      </c>
      <c r="K3835" s="53" t="s">
        <v>73</v>
      </c>
      <c r="L3835" s="53"/>
      <c r="M3835" s="53">
        <v>1.0</v>
      </c>
      <c r="N3835" s="53" t="s">
        <v>52</v>
      </c>
      <c r="O3835" s="25">
        <v>218.26</v>
      </c>
      <c r="P3835" s="25">
        <f>'LISTA DOS ITENS'!$O3835*'LISTA DOS ITENS'!$M3835</f>
        <v>218.26</v>
      </c>
      <c r="Q3835" s="25">
        <v>515.34</v>
      </c>
      <c r="R3835" s="25">
        <f>'LISTA DOS ITENS'!$Q3835*'LISTA DOS ITENS'!$M3835</f>
        <v>515.34</v>
      </c>
      <c r="S3835" s="56">
        <f>IF('LISTA DOS ITENS'!$P3835&gt;'LISTA DOS ITENS'!$R3835,'LISTA DOS ITENS'!$P3835,'LISTA DOS ITENS'!$R3835)</f>
        <v>515.34</v>
      </c>
      <c r="T3835" s="25">
        <v>48.02715901218407</v>
      </c>
      <c r="U3835" s="25">
        <f>'LISTA DOS ITENS'!$T3835*'LISTA DOS ITENS'!$M3835</f>
        <v>48.02715901</v>
      </c>
      <c r="V3835" s="56">
        <f t="array" ref="V3835">INDEX('RESUMO - LOTES E VMA'!$F$3:$F$181,MATCH('LISTA DOS ITENS'!$D3835,'RESUMO - LOTES E VMA'!$A$3:$A$181,0))</f>
        <v>195262.0068</v>
      </c>
      <c r="W3835" s="57">
        <f>'LISTA DOS ITENS'!$U3835/'LISTA DOS ITENS'!$V3835</f>
        <v>0.0002459626417</v>
      </c>
      <c r="X3835" s="53" t="s">
        <v>53</v>
      </c>
      <c r="Y3835" s="53" t="s">
        <v>290</v>
      </c>
      <c r="Z3835" s="58" t="str">
        <f>'LISTA DOS ITENS'!$F3835&amp;"-"&amp;'LISTA DOS ITENS'!$H3835&amp;"-"&amp;'LISTA DOS ITENS'!$J3835&amp;"-"&amp;'LISTA DOS ITENS'!$K3835&amp;"-"&amp;'LISTA DOS ITENS'!$I3835</f>
        <v>10983899-2101-0026-CONS/NAC-</v>
      </c>
      <c r="AA3835" s="59" t="str">
        <f t="array" ref="AA3835">INDEX('RESUMO - LOTES E VMA'!$M$3:$M$181,MATCH('LISTA DOS ITENS'!$D3835,'RESUMO - LOTES E VMA'!$A$3:$A$181,0))</f>
        <v>Para Leilão</v>
      </c>
      <c r="AB3835" s="60">
        <f t="array" ref="AB3835">INDEX('RESUMO - LOTES E VMA'!$J$3:$J$181,MATCH('LISTA DOS ITENS'!$D3835,'RESUMO - LOTES E VMA'!$A$3:$A$181,0))</f>
        <v>0.1002282232</v>
      </c>
      <c r="AC3835" s="29" t="str">
        <f t="array" ref="AC3835">INDEX('RESUMO - LOTES E VMA'!$L$3:$L$181,MATCH('LISTA DOS ITENS'!$D3835,'RESUMO - LOTES E VMA'!$A$3:$A$181,0))</f>
        <v>1% do Valor de Comparação do VMA</v>
      </c>
      <c r="AD3835" s="53" t="str">
        <f>VLOOKUP(Tabela1[[#This Row],[Índice]],[1]Planilha1!$A:$A,1,0)</f>
        <v>#ERROR!</v>
      </c>
    </row>
    <row r="3836" ht="15.75" customHeight="1">
      <c r="A3836" s="52">
        <v>262917.0</v>
      </c>
      <c r="B3836" s="53" t="s">
        <v>70</v>
      </c>
      <c r="C3836" s="53" t="s">
        <v>71</v>
      </c>
      <c r="D3836" s="22">
        <v>207578.0</v>
      </c>
      <c r="E3836" s="53" t="s">
        <v>119</v>
      </c>
      <c r="F3836" s="54">
        <v>1.0991377E7</v>
      </c>
      <c r="G3836" s="53" t="s">
        <v>144</v>
      </c>
      <c r="H3836" s="55">
        <v>2101.0</v>
      </c>
      <c r="I3836" s="55" t="s">
        <v>2420</v>
      </c>
      <c r="J3836" s="55" t="s">
        <v>126</v>
      </c>
      <c r="K3836" s="53" t="s">
        <v>73</v>
      </c>
      <c r="L3836" s="53"/>
      <c r="M3836" s="53">
        <v>1.0</v>
      </c>
      <c r="N3836" s="53" t="s">
        <v>52</v>
      </c>
      <c r="O3836" s="25">
        <v>439.76</v>
      </c>
      <c r="P3836" s="25">
        <f>'LISTA DOS ITENS'!$O3836*'LISTA DOS ITENS'!$M3836</f>
        <v>439.76</v>
      </c>
      <c r="Q3836" s="25">
        <v>1025.31</v>
      </c>
      <c r="R3836" s="25">
        <f>'LISTA DOS ITENS'!$Q3836*'LISTA DOS ITENS'!$M3836</f>
        <v>1025.31</v>
      </c>
      <c r="S3836" s="56">
        <f>IF('LISTA DOS ITENS'!$P3836&gt;'LISTA DOS ITENS'!$R3836,'LISTA DOS ITENS'!$P3836,'LISTA DOS ITENS'!$R3836)</f>
        <v>1025.31</v>
      </c>
      <c r="T3836" s="25">
        <v>131.38007669203296</v>
      </c>
      <c r="U3836" s="25">
        <f>'LISTA DOS ITENS'!$T3836*'LISTA DOS ITENS'!$M3836</f>
        <v>131.3800767</v>
      </c>
      <c r="V3836" s="56">
        <f t="array" ref="V3836">INDEX('RESUMO - LOTES E VMA'!$F$3:$F$181,MATCH('LISTA DOS ITENS'!$D3836,'RESUMO - LOTES E VMA'!$A$3:$A$181,0))</f>
        <v>195262.0068</v>
      </c>
      <c r="W3836" s="57">
        <f>'LISTA DOS ITENS'!$U3836/'LISTA DOS ITENS'!$V3836</f>
        <v>0.0006728399388</v>
      </c>
      <c r="X3836" s="53" t="s">
        <v>53</v>
      </c>
      <c r="Y3836" s="53" t="s">
        <v>290</v>
      </c>
      <c r="Z3836" s="58" t="str">
        <f>'LISTA DOS ITENS'!$F3836&amp;"-"&amp;'LISTA DOS ITENS'!$H3836&amp;"-"&amp;'LISTA DOS ITENS'!$J3836&amp;"-"&amp;'LISTA DOS ITENS'!$K3836&amp;"-"&amp;'LISTA DOS ITENS'!$I3836</f>
        <v>10991377-2101-0026-CONS/NAC-OP-3514-19-902-MRP</v>
      </c>
      <c r="AA3836" s="59" t="str">
        <f t="array" ref="AA3836">INDEX('RESUMO - LOTES E VMA'!$M$3:$M$181,MATCH('LISTA DOS ITENS'!$D3836,'RESUMO - LOTES E VMA'!$A$3:$A$181,0))</f>
        <v>Para Leilão</v>
      </c>
      <c r="AB3836" s="60">
        <f t="array" ref="AB3836">INDEX('RESUMO - LOTES E VMA'!$J$3:$J$181,MATCH('LISTA DOS ITENS'!$D3836,'RESUMO - LOTES E VMA'!$A$3:$A$181,0))</f>
        <v>0.1002282232</v>
      </c>
      <c r="AC3836" s="29" t="str">
        <f t="array" ref="AC3836">INDEX('RESUMO - LOTES E VMA'!$L$3:$L$181,MATCH('LISTA DOS ITENS'!$D3836,'RESUMO - LOTES E VMA'!$A$3:$A$181,0))</f>
        <v>1% do Valor de Comparação do VMA</v>
      </c>
      <c r="AD3836" s="53" t="str">
        <f>VLOOKUP(Tabela1[[#This Row],[Índice]],[1]Planilha1!$A:$A,1,0)</f>
        <v>#ERROR!</v>
      </c>
    </row>
    <row r="3837" ht="15.75" customHeight="1">
      <c r="A3837" s="52">
        <v>262918.0</v>
      </c>
      <c r="B3837" s="53" t="s">
        <v>70</v>
      </c>
      <c r="C3837" s="53" t="s">
        <v>71</v>
      </c>
      <c r="D3837" s="22">
        <v>207578.0</v>
      </c>
      <c r="E3837" s="53" t="s">
        <v>119</v>
      </c>
      <c r="F3837" s="54">
        <v>1.0991377E7</v>
      </c>
      <c r="G3837" s="53" t="s">
        <v>144</v>
      </c>
      <c r="H3837" s="55">
        <v>2101.0</v>
      </c>
      <c r="I3837" s="55"/>
      <c r="J3837" s="55" t="s">
        <v>126</v>
      </c>
      <c r="K3837" s="53" t="s">
        <v>125</v>
      </c>
      <c r="L3837" s="53"/>
      <c r="M3837" s="53">
        <v>2.0</v>
      </c>
      <c r="N3837" s="53" t="s">
        <v>52</v>
      </c>
      <c r="O3837" s="25">
        <v>1693.4540000000002</v>
      </c>
      <c r="P3837" s="25">
        <f>'LISTA DOS ITENS'!$O3837*'LISTA DOS ITENS'!$M3837</f>
        <v>3386.908</v>
      </c>
      <c r="Q3837" s="25">
        <v>1693.45</v>
      </c>
      <c r="R3837" s="25">
        <f>'LISTA DOS ITENS'!$Q3837*'LISTA DOS ITENS'!$M3837</f>
        <v>3386.9</v>
      </c>
      <c r="S3837" s="56">
        <f>IF('LISTA DOS ITENS'!$P3837&gt;'LISTA DOS ITENS'!$R3837,'LISTA DOS ITENS'!$P3837,'LISTA DOS ITENS'!$R3837)</f>
        <v>3386.908</v>
      </c>
      <c r="T3837" s="25">
        <v>216.9934857497959</v>
      </c>
      <c r="U3837" s="25">
        <f>'LISTA DOS ITENS'!$T3837*'LISTA DOS ITENS'!$M3837</f>
        <v>433.9869715</v>
      </c>
      <c r="V3837" s="56">
        <f t="array" ref="V3837">INDEX('RESUMO - LOTES E VMA'!$F$3:$F$181,MATCH('LISTA DOS ITENS'!$D3837,'RESUMO - LOTES E VMA'!$A$3:$A$181,0))</f>
        <v>195262.0068</v>
      </c>
      <c r="W3837" s="57">
        <f>'LISTA DOS ITENS'!$U3837/'LISTA DOS ITENS'!$V3837</f>
        <v>0.002222587889</v>
      </c>
      <c r="X3837" s="53" t="s">
        <v>53</v>
      </c>
      <c r="Y3837" s="53" t="s">
        <v>290</v>
      </c>
      <c r="Z3837" s="58" t="str">
        <f>'LISTA DOS ITENS'!$F3837&amp;"-"&amp;'LISTA DOS ITENS'!$H3837&amp;"-"&amp;'LISTA DOS ITENS'!$J3837&amp;"-"&amp;'LISTA DOS ITENS'!$K3837&amp;"-"&amp;'LISTA DOS ITENS'!$I3837</f>
        <v>10991377-2101-0026-PAR/NAC-</v>
      </c>
      <c r="AA3837" s="59" t="str">
        <f t="array" ref="AA3837">INDEX('RESUMO - LOTES E VMA'!$M$3:$M$181,MATCH('LISTA DOS ITENS'!$D3837,'RESUMO - LOTES E VMA'!$A$3:$A$181,0))</f>
        <v>Para Leilão</v>
      </c>
      <c r="AB3837" s="60">
        <f t="array" ref="AB3837">INDEX('RESUMO - LOTES E VMA'!$J$3:$J$181,MATCH('LISTA DOS ITENS'!$D3837,'RESUMO - LOTES E VMA'!$A$3:$A$181,0))</f>
        <v>0.1002282232</v>
      </c>
      <c r="AC3837" s="29" t="str">
        <f t="array" ref="AC3837">INDEX('RESUMO - LOTES E VMA'!$L$3:$L$181,MATCH('LISTA DOS ITENS'!$D3837,'RESUMO - LOTES E VMA'!$A$3:$A$181,0))</f>
        <v>1% do Valor de Comparação do VMA</v>
      </c>
      <c r="AD3837" s="53" t="str">
        <f>VLOOKUP(Tabela1[[#This Row],[Índice]],[1]Planilha1!$A:$A,1,0)</f>
        <v>#ERROR!</v>
      </c>
    </row>
    <row r="3838" ht="15.75" customHeight="1">
      <c r="A3838" s="52">
        <v>262919.0</v>
      </c>
      <c r="B3838" s="53" t="s">
        <v>70</v>
      </c>
      <c r="C3838" s="53" t="s">
        <v>71</v>
      </c>
      <c r="D3838" s="22">
        <v>207578.0</v>
      </c>
      <c r="E3838" s="53" t="s">
        <v>119</v>
      </c>
      <c r="F3838" s="54">
        <v>1.1027587E7</v>
      </c>
      <c r="G3838" s="53" t="s">
        <v>2421</v>
      </c>
      <c r="H3838" s="55">
        <v>2101.0</v>
      </c>
      <c r="I3838" s="55" t="s">
        <v>130</v>
      </c>
      <c r="J3838" s="55" t="s">
        <v>126</v>
      </c>
      <c r="K3838" s="53" t="s">
        <v>73</v>
      </c>
      <c r="L3838" s="53"/>
      <c r="M3838" s="53">
        <v>2.0</v>
      </c>
      <c r="N3838" s="53" t="s">
        <v>52</v>
      </c>
      <c r="O3838" s="25">
        <v>682.595</v>
      </c>
      <c r="P3838" s="25">
        <f>'LISTA DOS ITENS'!$O3838*'LISTA DOS ITENS'!$M3838</f>
        <v>1365.19</v>
      </c>
      <c r="Q3838" s="25">
        <v>631.0</v>
      </c>
      <c r="R3838" s="25">
        <f>'LISTA DOS ITENS'!$Q3838*'LISTA DOS ITENS'!$M3838</f>
        <v>1262</v>
      </c>
      <c r="S3838" s="56">
        <f>IF('LISTA DOS ITENS'!$P3838&gt;'LISTA DOS ITENS'!$R3838,'LISTA DOS ITENS'!$P3838,'LISTA DOS ITENS'!$R3838)</f>
        <v>1365.19</v>
      </c>
      <c r="T3838" s="25">
        <v>58.806103420437275</v>
      </c>
      <c r="U3838" s="25">
        <f>'LISTA DOS ITENS'!$T3838*'LISTA DOS ITENS'!$M3838</f>
        <v>117.6122068</v>
      </c>
      <c r="V3838" s="56">
        <f t="array" ref="V3838">INDEX('RESUMO - LOTES E VMA'!$F$3:$F$181,MATCH('LISTA DOS ITENS'!$D3838,'RESUMO - LOTES E VMA'!$A$3:$A$181,0))</f>
        <v>195262.0068</v>
      </c>
      <c r="W3838" s="57">
        <f>'LISTA DOS ITENS'!$U3838/'LISTA DOS ITENS'!$V3838</f>
        <v>0.0006023302166</v>
      </c>
      <c r="X3838" s="53" t="s">
        <v>53</v>
      </c>
      <c r="Y3838" s="53" t="s">
        <v>290</v>
      </c>
      <c r="Z3838" s="58" t="str">
        <f>'LISTA DOS ITENS'!$F3838&amp;"-"&amp;'LISTA DOS ITENS'!$H3838&amp;"-"&amp;'LISTA DOS ITENS'!$J3838&amp;"-"&amp;'LISTA DOS ITENS'!$K3838&amp;"-"&amp;'LISTA DOS ITENS'!$I3838</f>
        <v>11027587-2101-0026-CONS/NAC-ED-1000-01.02</v>
      </c>
      <c r="AA3838" s="59" t="str">
        <f t="array" ref="AA3838">INDEX('RESUMO - LOTES E VMA'!$M$3:$M$181,MATCH('LISTA DOS ITENS'!$D3838,'RESUMO - LOTES E VMA'!$A$3:$A$181,0))</f>
        <v>Para Leilão</v>
      </c>
      <c r="AB3838" s="60">
        <f t="array" ref="AB3838">INDEX('RESUMO - LOTES E VMA'!$J$3:$J$181,MATCH('LISTA DOS ITENS'!$D3838,'RESUMO - LOTES E VMA'!$A$3:$A$181,0))</f>
        <v>0.1002282232</v>
      </c>
      <c r="AC3838" s="29" t="str">
        <f t="array" ref="AC3838">INDEX('RESUMO - LOTES E VMA'!$L$3:$L$181,MATCH('LISTA DOS ITENS'!$D3838,'RESUMO - LOTES E VMA'!$A$3:$A$181,0))</f>
        <v>1% do Valor de Comparação do VMA</v>
      </c>
      <c r="AD3838" s="53" t="str">
        <f>VLOOKUP(Tabela1[[#This Row],[Índice]],[1]Planilha1!$A:$A,1,0)</f>
        <v>#ERROR!</v>
      </c>
    </row>
    <row r="3839" ht="15.75" customHeight="1">
      <c r="A3839" s="52">
        <v>262920.0</v>
      </c>
      <c r="B3839" s="53" t="s">
        <v>70</v>
      </c>
      <c r="C3839" s="53" t="s">
        <v>71</v>
      </c>
      <c r="D3839" s="22">
        <v>207578.0</v>
      </c>
      <c r="E3839" s="53" t="s">
        <v>119</v>
      </c>
      <c r="F3839" s="54">
        <v>1.104023E7</v>
      </c>
      <c r="G3839" s="53" t="s">
        <v>2422</v>
      </c>
      <c r="H3839" s="55">
        <v>2101.0</v>
      </c>
      <c r="I3839" s="55" t="s">
        <v>81</v>
      </c>
      <c r="J3839" s="55" t="s">
        <v>126</v>
      </c>
      <c r="K3839" s="53" t="s">
        <v>73</v>
      </c>
      <c r="L3839" s="53"/>
      <c r="M3839" s="53">
        <v>1.0</v>
      </c>
      <c r="N3839" s="53" t="s">
        <v>52</v>
      </c>
      <c r="O3839" s="25">
        <v>1495.83</v>
      </c>
      <c r="P3839" s="25">
        <f>'LISTA DOS ITENS'!$O3839*'LISTA DOS ITENS'!$M3839</f>
        <v>1495.83</v>
      </c>
      <c r="Q3839" s="25">
        <v>560.28</v>
      </c>
      <c r="R3839" s="25">
        <f>'LISTA DOS ITENS'!$Q3839*'LISTA DOS ITENS'!$M3839</f>
        <v>560.28</v>
      </c>
      <c r="S3839" s="56">
        <f>IF('LISTA DOS ITENS'!$P3839&gt;'LISTA DOS ITENS'!$R3839,'LISTA DOS ITENS'!$P3839,'LISTA DOS ITENS'!$R3839)</f>
        <v>1495.83</v>
      </c>
      <c r="T3839" s="25">
        <v>52.21534647290427</v>
      </c>
      <c r="U3839" s="25">
        <f>'LISTA DOS ITENS'!$T3839*'LISTA DOS ITENS'!$M3839</f>
        <v>52.21534647</v>
      </c>
      <c r="V3839" s="56">
        <f t="array" ref="V3839">INDEX('RESUMO - LOTES E VMA'!$F$3:$F$181,MATCH('LISTA DOS ITENS'!$D3839,'RESUMO - LOTES E VMA'!$A$3:$A$181,0))</f>
        <v>195262.0068</v>
      </c>
      <c r="W3839" s="57">
        <f>'LISTA DOS ITENS'!$U3839/'LISTA DOS ITENS'!$V3839</f>
        <v>0.0002674117066</v>
      </c>
      <c r="X3839" s="53" t="s">
        <v>53</v>
      </c>
      <c r="Y3839" s="53" t="s">
        <v>290</v>
      </c>
      <c r="Z3839" s="58" t="str">
        <f>'LISTA DOS ITENS'!$F3839&amp;"-"&amp;'LISTA DOS ITENS'!$H3839&amp;"-"&amp;'LISTA DOS ITENS'!$J3839&amp;"-"&amp;'LISTA DOS ITENS'!$K3839&amp;"-"&amp;'LISTA DOS ITENS'!$I3839</f>
        <v>11040230-2101-0026-CONS/NAC-ED-1000-01.01</v>
      </c>
      <c r="AA3839" s="59" t="str">
        <f t="array" ref="AA3839">INDEX('RESUMO - LOTES E VMA'!$M$3:$M$181,MATCH('LISTA DOS ITENS'!$D3839,'RESUMO - LOTES E VMA'!$A$3:$A$181,0))</f>
        <v>Para Leilão</v>
      </c>
      <c r="AB3839" s="60">
        <f t="array" ref="AB3839">INDEX('RESUMO - LOTES E VMA'!$J$3:$J$181,MATCH('LISTA DOS ITENS'!$D3839,'RESUMO - LOTES E VMA'!$A$3:$A$181,0))</f>
        <v>0.1002282232</v>
      </c>
      <c r="AC3839" s="29" t="str">
        <f t="array" ref="AC3839">INDEX('RESUMO - LOTES E VMA'!$L$3:$L$181,MATCH('LISTA DOS ITENS'!$D3839,'RESUMO - LOTES E VMA'!$A$3:$A$181,0))</f>
        <v>1% do Valor de Comparação do VMA</v>
      </c>
      <c r="AD3839" s="53" t="str">
        <f>VLOOKUP(Tabela1[[#This Row],[Índice]],[1]Planilha1!$A:$A,1,0)</f>
        <v>#ERROR!</v>
      </c>
    </row>
    <row r="3840" ht="15.75" customHeight="1">
      <c r="A3840" s="52">
        <v>262921.0</v>
      </c>
      <c r="B3840" s="53" t="s">
        <v>70</v>
      </c>
      <c r="C3840" s="53" t="s">
        <v>71</v>
      </c>
      <c r="D3840" s="22">
        <v>207578.0</v>
      </c>
      <c r="E3840" s="53" t="s">
        <v>119</v>
      </c>
      <c r="F3840" s="54">
        <v>1.1102571E7</v>
      </c>
      <c r="G3840" s="53" t="s">
        <v>2423</v>
      </c>
      <c r="H3840" s="55">
        <v>2101.0</v>
      </c>
      <c r="I3840" s="55"/>
      <c r="J3840" s="55" t="s">
        <v>126</v>
      </c>
      <c r="K3840" s="53" t="s">
        <v>80</v>
      </c>
      <c r="L3840" s="53"/>
      <c r="M3840" s="53">
        <v>1.0</v>
      </c>
      <c r="N3840" s="53" t="s">
        <v>52</v>
      </c>
      <c r="O3840" s="25">
        <v>3463.75</v>
      </c>
      <c r="P3840" s="25">
        <f>'LISTA DOS ITENS'!$O3840*'LISTA DOS ITENS'!$M3840</f>
        <v>3463.75</v>
      </c>
      <c r="Q3840" s="25">
        <v>3463.75</v>
      </c>
      <c r="R3840" s="25">
        <f>'LISTA DOS ITENS'!$Q3840*'LISTA DOS ITENS'!$M3840</f>
        <v>3463.75</v>
      </c>
      <c r="S3840" s="56">
        <f>IF('LISTA DOS ITENS'!$P3840&gt;'LISTA DOS ITENS'!$R3840,'LISTA DOS ITENS'!$P3840,'LISTA DOS ITENS'!$R3840)</f>
        <v>3463.75</v>
      </c>
      <c r="T3840" s="25">
        <v>322.8045019374637</v>
      </c>
      <c r="U3840" s="25">
        <f>'LISTA DOS ITENS'!$T3840*'LISTA DOS ITENS'!$M3840</f>
        <v>322.8045019</v>
      </c>
      <c r="V3840" s="56">
        <f t="array" ref="V3840">INDEX('RESUMO - LOTES E VMA'!$F$3:$F$181,MATCH('LISTA DOS ITENS'!$D3840,'RESUMO - LOTES E VMA'!$A$3:$A$181,0))</f>
        <v>195262.0068</v>
      </c>
      <c r="W3840" s="57">
        <f>'LISTA DOS ITENS'!$U3840/'LISTA DOS ITENS'!$V3840</f>
        <v>0.00165318644</v>
      </c>
      <c r="X3840" s="53" t="s">
        <v>53</v>
      </c>
      <c r="Y3840" s="53" t="s">
        <v>290</v>
      </c>
      <c r="Z3840" s="58" t="str">
        <f>'LISTA DOS ITENS'!$F3840&amp;"-"&amp;'LISTA DOS ITENS'!$H3840&amp;"-"&amp;'LISTA DOS ITENS'!$J3840&amp;"-"&amp;'LISTA DOS ITENS'!$K3840&amp;"-"&amp;'LISTA DOS ITENS'!$I3840</f>
        <v>11102571-2101-0026-IMOB/NAC-</v>
      </c>
      <c r="AA3840" s="59" t="str">
        <f t="array" ref="AA3840">INDEX('RESUMO - LOTES E VMA'!$M$3:$M$181,MATCH('LISTA DOS ITENS'!$D3840,'RESUMO - LOTES E VMA'!$A$3:$A$181,0))</f>
        <v>Para Leilão</v>
      </c>
      <c r="AB3840" s="60">
        <f t="array" ref="AB3840">INDEX('RESUMO - LOTES E VMA'!$J$3:$J$181,MATCH('LISTA DOS ITENS'!$D3840,'RESUMO - LOTES E VMA'!$A$3:$A$181,0))</f>
        <v>0.1002282232</v>
      </c>
      <c r="AC3840" s="29" t="str">
        <f t="array" ref="AC3840">INDEX('RESUMO - LOTES E VMA'!$L$3:$L$181,MATCH('LISTA DOS ITENS'!$D3840,'RESUMO - LOTES E VMA'!$A$3:$A$181,0))</f>
        <v>1% do Valor de Comparação do VMA</v>
      </c>
      <c r="AD3840" s="53" t="str">
        <f>VLOOKUP(Tabela1[[#This Row],[Índice]],[1]Planilha1!$A:$A,1,0)</f>
        <v>#ERROR!</v>
      </c>
    </row>
    <row r="3841" ht="15.75" customHeight="1">
      <c r="A3841" s="52">
        <v>262922.0</v>
      </c>
      <c r="B3841" s="53" t="s">
        <v>70</v>
      </c>
      <c r="C3841" s="53" t="s">
        <v>71</v>
      </c>
      <c r="D3841" s="22">
        <v>207578.0</v>
      </c>
      <c r="E3841" s="53" t="s">
        <v>119</v>
      </c>
      <c r="F3841" s="54">
        <v>1.1415965E7</v>
      </c>
      <c r="G3841" s="53" t="s">
        <v>2424</v>
      </c>
      <c r="H3841" s="55">
        <v>2101.0</v>
      </c>
      <c r="I3841" s="55" t="s">
        <v>81</v>
      </c>
      <c r="J3841" s="55" t="s">
        <v>126</v>
      </c>
      <c r="K3841" s="53" t="s">
        <v>80</v>
      </c>
      <c r="L3841" s="53"/>
      <c r="M3841" s="53">
        <v>1.0</v>
      </c>
      <c r="N3841" s="53" t="s">
        <v>52</v>
      </c>
      <c r="O3841" s="25">
        <v>1726.94</v>
      </c>
      <c r="P3841" s="25">
        <f>'LISTA DOS ITENS'!$O3841*'LISTA DOS ITENS'!$M3841</f>
        <v>1726.94</v>
      </c>
      <c r="Q3841" s="25">
        <v>1726.95</v>
      </c>
      <c r="R3841" s="25">
        <f>'LISTA DOS ITENS'!$Q3841*'LISTA DOS ITENS'!$M3841</f>
        <v>1726.95</v>
      </c>
      <c r="S3841" s="56">
        <f>IF('LISTA DOS ITENS'!$P3841&gt;'LISTA DOS ITENS'!$R3841,'LISTA DOS ITENS'!$P3841,'LISTA DOS ITENS'!$R3841)</f>
        <v>1726.95</v>
      </c>
      <c r="T3841" s="25">
        <v>160.94326513775619</v>
      </c>
      <c r="U3841" s="25">
        <f>'LISTA DOS ITENS'!$T3841*'LISTA DOS ITENS'!$M3841</f>
        <v>160.9432651</v>
      </c>
      <c r="V3841" s="56">
        <f t="array" ref="V3841">INDEX('RESUMO - LOTES E VMA'!$F$3:$F$181,MATCH('LISTA DOS ITENS'!$D3841,'RESUMO - LOTES E VMA'!$A$3:$A$181,0))</f>
        <v>195262.0068</v>
      </c>
      <c r="W3841" s="57">
        <f>'LISTA DOS ITENS'!$U3841/'LISTA DOS ITENS'!$V3841</f>
        <v>0.0008242426051</v>
      </c>
      <c r="X3841" s="53" t="s">
        <v>53</v>
      </c>
      <c r="Y3841" s="53" t="s">
        <v>290</v>
      </c>
      <c r="Z3841" s="58" t="str">
        <f>'LISTA DOS ITENS'!$F3841&amp;"-"&amp;'LISTA DOS ITENS'!$H3841&amp;"-"&amp;'LISTA DOS ITENS'!$J3841&amp;"-"&amp;'LISTA DOS ITENS'!$K3841&amp;"-"&amp;'LISTA DOS ITENS'!$I3841</f>
        <v>11415965-2101-0026-IMOB/NAC-ED-1000-01.01</v>
      </c>
      <c r="AA3841" s="59" t="str">
        <f t="array" ref="AA3841">INDEX('RESUMO - LOTES E VMA'!$M$3:$M$181,MATCH('LISTA DOS ITENS'!$D3841,'RESUMO - LOTES E VMA'!$A$3:$A$181,0))</f>
        <v>Para Leilão</v>
      </c>
      <c r="AB3841" s="60">
        <f t="array" ref="AB3841">INDEX('RESUMO - LOTES E VMA'!$J$3:$J$181,MATCH('LISTA DOS ITENS'!$D3841,'RESUMO - LOTES E VMA'!$A$3:$A$181,0))</f>
        <v>0.1002282232</v>
      </c>
      <c r="AC3841" s="29" t="str">
        <f t="array" ref="AC3841">INDEX('RESUMO - LOTES E VMA'!$L$3:$L$181,MATCH('LISTA DOS ITENS'!$D3841,'RESUMO - LOTES E VMA'!$A$3:$A$181,0))</f>
        <v>1% do Valor de Comparação do VMA</v>
      </c>
      <c r="AD3841" s="53" t="str">
        <f>VLOOKUP(Tabela1[[#This Row],[Índice]],[1]Planilha1!$A:$A,1,0)</f>
        <v>#ERROR!</v>
      </c>
    </row>
    <row r="3842" ht="15.75" customHeight="1">
      <c r="A3842" s="52">
        <v>262923.0</v>
      </c>
      <c r="B3842" s="53" t="s">
        <v>70</v>
      </c>
      <c r="C3842" s="53" t="s">
        <v>71</v>
      </c>
      <c r="D3842" s="22">
        <v>207578.0</v>
      </c>
      <c r="E3842" s="53" t="s">
        <v>119</v>
      </c>
      <c r="F3842" s="54">
        <v>1.1551758E7</v>
      </c>
      <c r="G3842" s="53" t="s">
        <v>2425</v>
      </c>
      <c r="H3842" s="55">
        <v>2101.0</v>
      </c>
      <c r="I3842" s="55"/>
      <c r="J3842" s="55" t="s">
        <v>126</v>
      </c>
      <c r="K3842" s="53" t="s">
        <v>73</v>
      </c>
      <c r="L3842" s="53"/>
      <c r="M3842" s="53">
        <v>2.0</v>
      </c>
      <c r="N3842" s="53" t="s">
        <v>52</v>
      </c>
      <c r="O3842" s="25">
        <v>2454.55</v>
      </c>
      <c r="P3842" s="25">
        <f>'LISTA DOS ITENS'!$O3842*'LISTA DOS ITENS'!$M3842</f>
        <v>4909.1</v>
      </c>
      <c r="Q3842" s="25">
        <v>2454.55</v>
      </c>
      <c r="R3842" s="25">
        <f>'LISTA DOS ITENS'!$Q3842*'LISTA DOS ITENS'!$M3842</f>
        <v>4909.1</v>
      </c>
      <c r="S3842" s="56">
        <f>IF('LISTA DOS ITENS'!$P3842&gt;'LISTA DOS ITENS'!$R3842,'LISTA DOS ITENS'!$P3842,'LISTA DOS ITENS'!$R3842)</f>
        <v>4909.1</v>
      </c>
      <c r="T3842" s="25">
        <v>228.75201450179767</v>
      </c>
      <c r="U3842" s="25">
        <f>'LISTA DOS ITENS'!$T3842*'LISTA DOS ITENS'!$M3842</f>
        <v>457.504029</v>
      </c>
      <c r="V3842" s="56">
        <f t="array" ref="V3842">INDEX('RESUMO - LOTES E VMA'!$F$3:$F$181,MATCH('LISTA DOS ITENS'!$D3842,'RESUMO - LOTES E VMA'!$A$3:$A$181,0))</f>
        <v>195262.0068</v>
      </c>
      <c r="W3842" s="57">
        <f>'LISTA DOS ITENS'!$U3842/'LISTA DOS ITENS'!$V3842</f>
        <v>0.00234302636</v>
      </c>
      <c r="X3842" s="53" t="s">
        <v>53</v>
      </c>
      <c r="Y3842" s="53" t="s">
        <v>290</v>
      </c>
      <c r="Z3842" s="58" t="str">
        <f>'LISTA DOS ITENS'!$F3842&amp;"-"&amp;'LISTA DOS ITENS'!$H3842&amp;"-"&amp;'LISTA DOS ITENS'!$J3842&amp;"-"&amp;'LISTA DOS ITENS'!$K3842&amp;"-"&amp;'LISTA DOS ITENS'!$I3842</f>
        <v>11551758-2101-0026-CONS/NAC-</v>
      </c>
      <c r="AA3842" s="59" t="str">
        <f t="array" ref="AA3842">INDEX('RESUMO - LOTES E VMA'!$M$3:$M$181,MATCH('LISTA DOS ITENS'!$D3842,'RESUMO - LOTES E VMA'!$A$3:$A$181,0))</f>
        <v>Para Leilão</v>
      </c>
      <c r="AB3842" s="60">
        <f t="array" ref="AB3842">INDEX('RESUMO - LOTES E VMA'!$J$3:$J$181,MATCH('LISTA DOS ITENS'!$D3842,'RESUMO - LOTES E VMA'!$A$3:$A$181,0))</f>
        <v>0.1002282232</v>
      </c>
      <c r="AC3842" s="29" t="str">
        <f t="array" ref="AC3842">INDEX('RESUMO - LOTES E VMA'!$L$3:$L$181,MATCH('LISTA DOS ITENS'!$D3842,'RESUMO - LOTES E VMA'!$A$3:$A$181,0))</f>
        <v>1% do Valor de Comparação do VMA</v>
      </c>
      <c r="AD3842" s="53" t="str">
        <f>VLOOKUP(Tabela1[[#This Row],[Índice]],[1]Planilha1!$A:$A,1,0)</f>
        <v>#ERROR!</v>
      </c>
    </row>
    <row r="3843" ht="15.75" customHeight="1">
      <c r="A3843" s="52">
        <v>262924.0</v>
      </c>
      <c r="B3843" s="53" t="s">
        <v>70</v>
      </c>
      <c r="C3843" s="53" t="s">
        <v>71</v>
      </c>
      <c r="D3843" s="22">
        <v>207578.0</v>
      </c>
      <c r="E3843" s="53" t="s">
        <v>119</v>
      </c>
      <c r="F3843" s="54">
        <v>1.0002095E7</v>
      </c>
      <c r="G3843" s="53" t="s">
        <v>2327</v>
      </c>
      <c r="H3843" s="55">
        <v>2170.0</v>
      </c>
      <c r="I3843" s="55"/>
      <c r="J3843" s="55" t="s">
        <v>126</v>
      </c>
      <c r="K3843" s="53" t="s">
        <v>80</v>
      </c>
      <c r="L3843" s="53"/>
      <c r="M3843" s="53">
        <v>1.0</v>
      </c>
      <c r="N3843" s="53" t="s">
        <v>52</v>
      </c>
      <c r="O3843" s="25">
        <v>23.98</v>
      </c>
      <c r="P3843" s="25">
        <f>'LISTA DOS ITENS'!$O3843*'LISTA DOS ITENS'!$M3843</f>
        <v>23.98</v>
      </c>
      <c r="Q3843" s="25">
        <v>89.015</v>
      </c>
      <c r="R3843" s="25">
        <f>'LISTA DOS ITENS'!$Q3843*'LISTA DOS ITENS'!$M3843</f>
        <v>89.015</v>
      </c>
      <c r="S3843" s="56">
        <f>IF('LISTA DOS ITENS'!$P3843&gt;'LISTA DOS ITENS'!$R3843,'LISTA DOS ITENS'!$P3843,'LISTA DOS ITENS'!$R3843)</f>
        <v>89.015</v>
      </c>
      <c r="T3843" s="25">
        <v>4.449544877580153</v>
      </c>
      <c r="U3843" s="25">
        <f>'LISTA DOS ITENS'!$T3843*'LISTA DOS ITENS'!$M3843</f>
        <v>4.449544878</v>
      </c>
      <c r="V3843" s="56">
        <f t="array" ref="V3843">INDEX('RESUMO - LOTES E VMA'!$F$3:$F$181,MATCH('LISTA DOS ITENS'!$D3843,'RESUMO - LOTES E VMA'!$A$3:$A$181,0))</f>
        <v>195262.0068</v>
      </c>
      <c r="W3843" s="57">
        <f>'LISTA DOS ITENS'!$U3843/'LISTA DOS ITENS'!$V3843</f>
        <v>0.00002278756093</v>
      </c>
      <c r="X3843" s="53" t="s">
        <v>53</v>
      </c>
      <c r="Y3843" s="53" t="s">
        <v>290</v>
      </c>
      <c r="Z3843" s="58" t="str">
        <f>'LISTA DOS ITENS'!$F3843&amp;"-"&amp;'LISTA DOS ITENS'!$H3843&amp;"-"&amp;'LISTA DOS ITENS'!$J3843&amp;"-"&amp;'LISTA DOS ITENS'!$K3843&amp;"-"&amp;'LISTA DOS ITENS'!$I3843</f>
        <v>10002095-2170-0026-IMOB/NAC-</v>
      </c>
      <c r="AA3843" s="59" t="str">
        <f t="array" ref="AA3843">INDEX('RESUMO - LOTES E VMA'!$M$3:$M$181,MATCH('LISTA DOS ITENS'!$D3843,'RESUMO - LOTES E VMA'!$A$3:$A$181,0))</f>
        <v>Para Leilão</v>
      </c>
      <c r="AB3843" s="60">
        <f t="array" ref="AB3843">INDEX('RESUMO - LOTES E VMA'!$J$3:$J$181,MATCH('LISTA DOS ITENS'!$D3843,'RESUMO - LOTES E VMA'!$A$3:$A$181,0))</f>
        <v>0.1002282232</v>
      </c>
      <c r="AC3843" s="29" t="str">
        <f t="array" ref="AC3843">INDEX('RESUMO - LOTES E VMA'!$L$3:$L$181,MATCH('LISTA DOS ITENS'!$D3843,'RESUMO - LOTES E VMA'!$A$3:$A$181,0))</f>
        <v>1% do Valor de Comparação do VMA</v>
      </c>
      <c r="AD3843" s="53" t="str">
        <f>VLOOKUP(Tabela1[[#This Row],[Índice]],[1]Planilha1!$A:$A,1,0)</f>
        <v>#ERROR!</v>
      </c>
    </row>
    <row r="3844" ht="15.75" customHeight="1">
      <c r="A3844" s="52">
        <v>262925.0</v>
      </c>
      <c r="B3844" s="53" t="s">
        <v>70</v>
      </c>
      <c r="C3844" s="53" t="s">
        <v>71</v>
      </c>
      <c r="D3844" s="22">
        <v>207578.0</v>
      </c>
      <c r="E3844" s="53" t="s">
        <v>119</v>
      </c>
      <c r="F3844" s="54">
        <v>1.0002127E7</v>
      </c>
      <c r="G3844" s="53" t="s">
        <v>2335</v>
      </c>
      <c r="H3844" s="55">
        <v>2170.0</v>
      </c>
      <c r="I3844" s="55"/>
      <c r="J3844" s="55" t="s">
        <v>126</v>
      </c>
      <c r="K3844" s="53" t="s">
        <v>57</v>
      </c>
      <c r="L3844" s="53"/>
      <c r="M3844" s="53">
        <v>1.0</v>
      </c>
      <c r="N3844" s="53" t="s">
        <v>52</v>
      </c>
      <c r="O3844" s="25">
        <v>0.01</v>
      </c>
      <c r="P3844" s="25">
        <f>'LISTA DOS ITENS'!$O3844*'LISTA DOS ITENS'!$M3844</f>
        <v>0.01</v>
      </c>
      <c r="Q3844" s="25">
        <v>399.99</v>
      </c>
      <c r="R3844" s="25">
        <f>'LISTA DOS ITENS'!$Q3844*'LISTA DOS ITENS'!$M3844</f>
        <v>399.99</v>
      </c>
      <c r="S3844" s="56">
        <f>IF('LISTA DOS ITENS'!$P3844&gt;'LISTA DOS ITENS'!$R3844,'LISTA DOS ITENS'!$P3844,'LISTA DOS ITENS'!$R3844)</f>
        <v>399.99</v>
      </c>
      <c r="T3844" s="25">
        <v>37.27710508263186</v>
      </c>
      <c r="U3844" s="25">
        <f>'LISTA DOS ITENS'!$T3844*'LISTA DOS ITENS'!$M3844</f>
        <v>37.27710508</v>
      </c>
      <c r="V3844" s="56">
        <f t="array" ref="V3844">INDEX('RESUMO - LOTES E VMA'!$F$3:$F$181,MATCH('LISTA DOS ITENS'!$D3844,'RESUMO - LOTES E VMA'!$A$3:$A$181,0))</f>
        <v>195262.0068</v>
      </c>
      <c r="W3844" s="57">
        <f>'LISTA DOS ITENS'!$U3844/'LISTA DOS ITENS'!$V3844</f>
        <v>0.0001909081326</v>
      </c>
      <c r="X3844" s="53" t="s">
        <v>53</v>
      </c>
      <c r="Y3844" s="53" t="s">
        <v>290</v>
      </c>
      <c r="Z3844" s="58" t="str">
        <f>'LISTA DOS ITENS'!$F3844&amp;"-"&amp;'LISTA DOS ITENS'!$H3844&amp;"-"&amp;'LISTA DOS ITENS'!$J3844&amp;"-"&amp;'LISTA DOS ITENS'!$K3844&amp;"-"&amp;'LISTA DOS ITENS'!$I3844</f>
        <v>10002127-2170-0026-USADO-</v>
      </c>
      <c r="AA3844" s="59" t="str">
        <f t="array" ref="AA3844">INDEX('RESUMO - LOTES E VMA'!$M$3:$M$181,MATCH('LISTA DOS ITENS'!$D3844,'RESUMO - LOTES E VMA'!$A$3:$A$181,0))</f>
        <v>Para Leilão</v>
      </c>
      <c r="AB3844" s="60">
        <f t="array" ref="AB3844">INDEX('RESUMO - LOTES E VMA'!$J$3:$J$181,MATCH('LISTA DOS ITENS'!$D3844,'RESUMO - LOTES E VMA'!$A$3:$A$181,0))</f>
        <v>0.1002282232</v>
      </c>
      <c r="AC3844" s="29" t="str">
        <f t="array" ref="AC3844">INDEX('RESUMO - LOTES E VMA'!$L$3:$L$181,MATCH('LISTA DOS ITENS'!$D3844,'RESUMO - LOTES E VMA'!$A$3:$A$181,0))</f>
        <v>1% do Valor de Comparação do VMA</v>
      </c>
      <c r="AD3844" s="53" t="str">
        <f>VLOOKUP(Tabela1[[#This Row],[Índice]],[1]Planilha1!$A:$A,1,0)</f>
        <v>#ERROR!</v>
      </c>
    </row>
    <row r="3845" ht="15.75" customHeight="1">
      <c r="A3845" s="52">
        <v>262926.0</v>
      </c>
      <c r="B3845" s="53" t="s">
        <v>70</v>
      </c>
      <c r="C3845" s="53" t="s">
        <v>71</v>
      </c>
      <c r="D3845" s="22">
        <v>207578.0</v>
      </c>
      <c r="E3845" s="53" t="s">
        <v>119</v>
      </c>
      <c r="F3845" s="54">
        <v>1.0002156E7</v>
      </c>
      <c r="G3845" s="53" t="s">
        <v>2342</v>
      </c>
      <c r="H3845" s="55">
        <v>2170.0</v>
      </c>
      <c r="I3845" s="55"/>
      <c r="J3845" s="55" t="s">
        <v>126</v>
      </c>
      <c r="K3845" s="53" t="s">
        <v>73</v>
      </c>
      <c r="L3845" s="53"/>
      <c r="M3845" s="53">
        <v>1.0</v>
      </c>
      <c r="N3845" s="53" t="s">
        <v>52</v>
      </c>
      <c r="O3845" s="25">
        <v>522.83</v>
      </c>
      <c r="P3845" s="25">
        <f>'LISTA DOS ITENS'!$O3845*'LISTA DOS ITENS'!$M3845</f>
        <v>522.83</v>
      </c>
      <c r="Q3845" s="25">
        <v>570.77</v>
      </c>
      <c r="R3845" s="25">
        <f>'LISTA DOS ITENS'!$Q3845*'LISTA DOS ITENS'!$M3845</f>
        <v>570.77</v>
      </c>
      <c r="S3845" s="56">
        <f>IF('LISTA DOS ITENS'!$P3845&gt;'LISTA DOS ITENS'!$R3845,'LISTA DOS ITENS'!$P3845,'LISTA DOS ITENS'!$R3845)</f>
        <v>570.77</v>
      </c>
      <c r="T3845" s="25">
        <v>28.530772676250344</v>
      </c>
      <c r="U3845" s="25">
        <f>'LISTA DOS ITENS'!$T3845*'LISTA DOS ITENS'!$M3845</f>
        <v>28.53077268</v>
      </c>
      <c r="V3845" s="56">
        <f t="array" ref="V3845">INDEX('RESUMO - LOTES E VMA'!$F$3:$F$181,MATCH('LISTA DOS ITENS'!$D3845,'RESUMO - LOTES E VMA'!$A$3:$A$181,0))</f>
        <v>195262.0068</v>
      </c>
      <c r="W3845" s="57">
        <f>'LISTA DOS ITENS'!$U3845/'LISTA DOS ITENS'!$V3845</f>
        <v>0.0001461153306</v>
      </c>
      <c r="X3845" s="53" t="s">
        <v>53</v>
      </c>
      <c r="Y3845" s="53" t="s">
        <v>290</v>
      </c>
      <c r="Z3845" s="58" t="str">
        <f>'LISTA DOS ITENS'!$F3845&amp;"-"&amp;'LISTA DOS ITENS'!$H3845&amp;"-"&amp;'LISTA DOS ITENS'!$J3845&amp;"-"&amp;'LISTA DOS ITENS'!$K3845&amp;"-"&amp;'LISTA DOS ITENS'!$I3845</f>
        <v>10002156-2170-0026-CONS/NAC-</v>
      </c>
      <c r="AA3845" s="59" t="str">
        <f t="array" ref="AA3845">INDEX('RESUMO - LOTES E VMA'!$M$3:$M$181,MATCH('LISTA DOS ITENS'!$D3845,'RESUMO - LOTES E VMA'!$A$3:$A$181,0))</f>
        <v>Para Leilão</v>
      </c>
      <c r="AB3845" s="60">
        <f t="array" ref="AB3845">INDEX('RESUMO - LOTES E VMA'!$J$3:$J$181,MATCH('LISTA DOS ITENS'!$D3845,'RESUMO - LOTES E VMA'!$A$3:$A$181,0))</f>
        <v>0.1002282232</v>
      </c>
      <c r="AC3845" s="29" t="str">
        <f t="array" ref="AC3845">INDEX('RESUMO - LOTES E VMA'!$L$3:$L$181,MATCH('LISTA DOS ITENS'!$D3845,'RESUMO - LOTES E VMA'!$A$3:$A$181,0))</f>
        <v>1% do Valor de Comparação do VMA</v>
      </c>
      <c r="AD3845" s="53" t="str">
        <f>VLOOKUP(Tabela1[[#This Row],[Índice]],[1]Planilha1!$A:$A,1,0)</f>
        <v>#ERROR!</v>
      </c>
    </row>
    <row r="3846" ht="15.75" customHeight="1">
      <c r="A3846" s="52">
        <v>262927.0</v>
      </c>
      <c r="B3846" s="53" t="s">
        <v>70</v>
      </c>
      <c r="C3846" s="53" t="s">
        <v>71</v>
      </c>
      <c r="D3846" s="22">
        <v>207578.0</v>
      </c>
      <c r="E3846" s="53" t="s">
        <v>119</v>
      </c>
      <c r="F3846" s="54">
        <v>1.000218E7</v>
      </c>
      <c r="G3846" s="53" t="s">
        <v>2349</v>
      </c>
      <c r="H3846" s="55">
        <v>2170.0</v>
      </c>
      <c r="I3846" s="55"/>
      <c r="J3846" s="55" t="s">
        <v>126</v>
      </c>
      <c r="K3846" s="53" t="s">
        <v>293</v>
      </c>
      <c r="L3846" s="53"/>
      <c r="M3846" s="53">
        <v>8.0</v>
      </c>
      <c r="N3846" s="53" t="s">
        <v>52</v>
      </c>
      <c r="O3846" s="25">
        <v>1.0</v>
      </c>
      <c r="P3846" s="25">
        <f>'LISTA DOS ITENS'!$O3846*'LISTA DOS ITENS'!$M3846</f>
        <v>8</v>
      </c>
      <c r="Q3846" s="25">
        <v>712.83</v>
      </c>
      <c r="R3846" s="25">
        <f>'LISTA DOS ITENS'!$Q3846*'LISTA DOS ITENS'!$M3846</f>
        <v>5702.64</v>
      </c>
      <c r="S3846" s="56">
        <f>IF('LISTA DOS ITENS'!$P3846&gt;'LISTA DOS ITENS'!$R3846,'LISTA DOS ITENS'!$P3846,'LISTA DOS ITENS'!$R3846)</f>
        <v>5702.64</v>
      </c>
      <c r="T3846" s="25">
        <v>66.43225784657734</v>
      </c>
      <c r="U3846" s="25">
        <f>'LISTA DOS ITENS'!$T3846*'LISTA DOS ITENS'!$M3846</f>
        <v>531.4580628</v>
      </c>
      <c r="V3846" s="56">
        <f t="array" ref="V3846">INDEX('RESUMO - LOTES E VMA'!$F$3:$F$181,MATCH('LISTA DOS ITENS'!$D3846,'RESUMO - LOTES E VMA'!$A$3:$A$181,0))</f>
        <v>195262.0068</v>
      </c>
      <c r="W3846" s="57">
        <f>'LISTA DOS ITENS'!$U3846/'LISTA DOS ITENS'!$V3846</f>
        <v>0.002721768928</v>
      </c>
      <c r="X3846" s="53" t="s">
        <v>53</v>
      </c>
      <c r="Y3846" s="53" t="s">
        <v>290</v>
      </c>
      <c r="Z3846" s="58" t="str">
        <f>'LISTA DOS ITENS'!$F3846&amp;"-"&amp;'LISTA DOS ITENS'!$H3846&amp;"-"&amp;'LISTA DOS ITENS'!$J3846&amp;"-"&amp;'LISTA DOS ITENS'!$K3846&amp;"-"&amp;'LISTA DOS ITENS'!$I3846</f>
        <v>10002180-2170-0026-SOBRE_EMP-</v>
      </c>
      <c r="AA3846" s="59" t="str">
        <f t="array" ref="AA3846">INDEX('RESUMO - LOTES E VMA'!$M$3:$M$181,MATCH('LISTA DOS ITENS'!$D3846,'RESUMO - LOTES E VMA'!$A$3:$A$181,0))</f>
        <v>Para Leilão</v>
      </c>
      <c r="AB3846" s="60">
        <f t="array" ref="AB3846">INDEX('RESUMO - LOTES E VMA'!$J$3:$J$181,MATCH('LISTA DOS ITENS'!$D3846,'RESUMO - LOTES E VMA'!$A$3:$A$181,0))</f>
        <v>0.1002282232</v>
      </c>
      <c r="AC3846" s="29" t="str">
        <f t="array" ref="AC3846">INDEX('RESUMO - LOTES E VMA'!$L$3:$L$181,MATCH('LISTA DOS ITENS'!$D3846,'RESUMO - LOTES E VMA'!$A$3:$A$181,0))</f>
        <v>1% do Valor de Comparação do VMA</v>
      </c>
      <c r="AD3846" s="53" t="str">
        <f>VLOOKUP(Tabela1[[#This Row],[Índice]],[1]Planilha1!$A:$A,1,0)</f>
        <v>#ERROR!</v>
      </c>
    </row>
    <row r="3847" ht="15.75" customHeight="1">
      <c r="A3847" s="52">
        <v>262928.0</v>
      </c>
      <c r="B3847" s="53" t="s">
        <v>70</v>
      </c>
      <c r="C3847" s="53" t="s">
        <v>71</v>
      </c>
      <c r="D3847" s="22">
        <v>207578.0</v>
      </c>
      <c r="E3847" s="53" t="s">
        <v>119</v>
      </c>
      <c r="F3847" s="54">
        <v>1.000218E7</v>
      </c>
      <c r="G3847" s="53" t="s">
        <v>2349</v>
      </c>
      <c r="H3847" s="55">
        <v>2170.0</v>
      </c>
      <c r="I3847" s="55"/>
      <c r="J3847" s="55" t="s">
        <v>126</v>
      </c>
      <c r="K3847" s="53" t="s">
        <v>80</v>
      </c>
      <c r="L3847" s="53"/>
      <c r="M3847" s="53">
        <v>3.0</v>
      </c>
      <c r="N3847" s="53" t="s">
        <v>52</v>
      </c>
      <c r="O3847" s="25">
        <v>129.35333333333332</v>
      </c>
      <c r="P3847" s="25">
        <f>'LISTA DOS ITENS'!$O3847*'LISTA DOS ITENS'!$M3847</f>
        <v>388.06</v>
      </c>
      <c r="Q3847" s="25">
        <v>712.83</v>
      </c>
      <c r="R3847" s="25">
        <f>'LISTA DOS ITENS'!$Q3847*'LISTA DOS ITENS'!$M3847</f>
        <v>2138.49</v>
      </c>
      <c r="S3847" s="56">
        <f>IF('LISTA DOS ITENS'!$P3847&gt;'LISTA DOS ITENS'!$R3847,'LISTA DOS ITENS'!$P3847,'LISTA DOS ITENS'!$R3847)</f>
        <v>2138.49</v>
      </c>
      <c r="T3847" s="25">
        <v>66.43225784657734</v>
      </c>
      <c r="U3847" s="25">
        <f>'LISTA DOS ITENS'!$T3847*'LISTA DOS ITENS'!$M3847</f>
        <v>199.2967735</v>
      </c>
      <c r="V3847" s="56">
        <f t="array" ref="V3847">INDEX('RESUMO - LOTES E VMA'!$F$3:$F$181,MATCH('LISTA DOS ITENS'!$D3847,'RESUMO - LOTES E VMA'!$A$3:$A$181,0))</f>
        <v>195262.0068</v>
      </c>
      <c r="W3847" s="57">
        <f>'LISTA DOS ITENS'!$U3847/'LISTA DOS ITENS'!$V3847</f>
        <v>0.001020663348</v>
      </c>
      <c r="X3847" s="53" t="s">
        <v>53</v>
      </c>
      <c r="Y3847" s="53" t="s">
        <v>290</v>
      </c>
      <c r="Z3847" s="58" t="str">
        <f>'LISTA DOS ITENS'!$F3847&amp;"-"&amp;'LISTA DOS ITENS'!$H3847&amp;"-"&amp;'LISTA DOS ITENS'!$J3847&amp;"-"&amp;'LISTA DOS ITENS'!$K3847&amp;"-"&amp;'LISTA DOS ITENS'!$I3847</f>
        <v>10002180-2170-0026-IMOB/NAC-</v>
      </c>
      <c r="AA3847" s="59" t="str">
        <f t="array" ref="AA3847">INDEX('RESUMO - LOTES E VMA'!$M$3:$M$181,MATCH('LISTA DOS ITENS'!$D3847,'RESUMO - LOTES E VMA'!$A$3:$A$181,0))</f>
        <v>Para Leilão</v>
      </c>
      <c r="AB3847" s="60">
        <f t="array" ref="AB3847">INDEX('RESUMO - LOTES E VMA'!$J$3:$J$181,MATCH('LISTA DOS ITENS'!$D3847,'RESUMO - LOTES E VMA'!$A$3:$A$181,0))</f>
        <v>0.1002282232</v>
      </c>
      <c r="AC3847" s="29" t="str">
        <f t="array" ref="AC3847">INDEX('RESUMO - LOTES E VMA'!$L$3:$L$181,MATCH('LISTA DOS ITENS'!$D3847,'RESUMO - LOTES E VMA'!$A$3:$A$181,0))</f>
        <v>1% do Valor de Comparação do VMA</v>
      </c>
      <c r="AD3847" s="53" t="str">
        <f>VLOOKUP(Tabela1[[#This Row],[Índice]],[1]Planilha1!$A:$A,1,0)</f>
        <v>#ERROR!</v>
      </c>
    </row>
    <row r="3848" ht="15.75" customHeight="1">
      <c r="A3848" s="52">
        <v>262929.0</v>
      </c>
      <c r="B3848" s="53" t="s">
        <v>70</v>
      </c>
      <c r="C3848" s="53" t="s">
        <v>71</v>
      </c>
      <c r="D3848" s="22">
        <v>207578.0</v>
      </c>
      <c r="E3848" s="53" t="s">
        <v>119</v>
      </c>
      <c r="F3848" s="54">
        <v>1.0002223E7</v>
      </c>
      <c r="G3848" s="53" t="s">
        <v>2356</v>
      </c>
      <c r="H3848" s="55">
        <v>2170.0</v>
      </c>
      <c r="I3848" s="55"/>
      <c r="J3848" s="55" t="s">
        <v>126</v>
      </c>
      <c r="K3848" s="53" t="s">
        <v>73</v>
      </c>
      <c r="L3848" s="53"/>
      <c r="M3848" s="53">
        <v>1.0</v>
      </c>
      <c r="N3848" s="53" t="s">
        <v>52</v>
      </c>
      <c r="O3848" s="25">
        <v>273.93</v>
      </c>
      <c r="P3848" s="25">
        <f>'LISTA DOS ITENS'!$O3848*'LISTA DOS ITENS'!$M3848</f>
        <v>273.93</v>
      </c>
      <c r="Q3848" s="25">
        <v>881.74</v>
      </c>
      <c r="R3848" s="25">
        <f>'LISTA DOS ITENS'!$Q3848*'LISTA DOS ITENS'!$M3848</f>
        <v>881.74</v>
      </c>
      <c r="S3848" s="56">
        <f>IF('LISTA DOS ITENS'!$P3848&gt;'LISTA DOS ITENS'!$R3848,'LISTA DOS ITENS'!$P3848,'LISTA DOS ITENS'!$R3848)</f>
        <v>881.74</v>
      </c>
      <c r="T3848" s="25">
        <v>82.17384093492292</v>
      </c>
      <c r="U3848" s="25">
        <f>'LISTA DOS ITENS'!$T3848*'LISTA DOS ITENS'!$M3848</f>
        <v>82.17384093</v>
      </c>
      <c r="V3848" s="56">
        <f t="array" ref="V3848">INDEX('RESUMO - LOTES E VMA'!$F$3:$F$181,MATCH('LISTA DOS ITENS'!$D3848,'RESUMO - LOTES E VMA'!$A$3:$A$181,0))</f>
        <v>195262.0068</v>
      </c>
      <c r="W3848" s="57">
        <f>'LISTA DOS ITENS'!$U3848/'LISTA DOS ITENS'!$V3848</f>
        <v>0.0004208388631</v>
      </c>
      <c r="X3848" s="53" t="s">
        <v>53</v>
      </c>
      <c r="Y3848" s="53" t="s">
        <v>290</v>
      </c>
      <c r="Z3848" s="58" t="str">
        <f>'LISTA DOS ITENS'!$F3848&amp;"-"&amp;'LISTA DOS ITENS'!$H3848&amp;"-"&amp;'LISTA DOS ITENS'!$J3848&amp;"-"&amp;'LISTA DOS ITENS'!$K3848&amp;"-"&amp;'LISTA DOS ITENS'!$I3848</f>
        <v>10002223-2170-0026-CONS/NAC-</v>
      </c>
      <c r="AA3848" s="59" t="str">
        <f t="array" ref="AA3848">INDEX('RESUMO - LOTES E VMA'!$M$3:$M$181,MATCH('LISTA DOS ITENS'!$D3848,'RESUMO - LOTES E VMA'!$A$3:$A$181,0))</f>
        <v>Para Leilão</v>
      </c>
      <c r="AB3848" s="60">
        <f t="array" ref="AB3848">INDEX('RESUMO - LOTES E VMA'!$J$3:$J$181,MATCH('LISTA DOS ITENS'!$D3848,'RESUMO - LOTES E VMA'!$A$3:$A$181,0))</f>
        <v>0.1002282232</v>
      </c>
      <c r="AC3848" s="29" t="str">
        <f t="array" ref="AC3848">INDEX('RESUMO - LOTES E VMA'!$L$3:$L$181,MATCH('LISTA DOS ITENS'!$D3848,'RESUMO - LOTES E VMA'!$A$3:$A$181,0))</f>
        <v>1% do Valor de Comparação do VMA</v>
      </c>
      <c r="AD3848" s="53" t="str">
        <f>VLOOKUP(Tabela1[[#This Row],[Índice]],[1]Planilha1!$A:$A,1,0)</f>
        <v>#ERROR!</v>
      </c>
    </row>
    <row r="3849" ht="15.75" customHeight="1">
      <c r="A3849" s="52">
        <v>262930.0</v>
      </c>
      <c r="B3849" s="53" t="s">
        <v>70</v>
      </c>
      <c r="C3849" s="53" t="s">
        <v>71</v>
      </c>
      <c r="D3849" s="22">
        <v>207578.0</v>
      </c>
      <c r="E3849" s="53" t="s">
        <v>119</v>
      </c>
      <c r="F3849" s="54">
        <v>1.0002235E7</v>
      </c>
      <c r="G3849" s="53" t="s">
        <v>2359</v>
      </c>
      <c r="H3849" s="55">
        <v>2170.0</v>
      </c>
      <c r="I3849" s="55"/>
      <c r="J3849" s="55" t="s">
        <v>126</v>
      </c>
      <c r="K3849" s="53" t="s">
        <v>73</v>
      </c>
      <c r="L3849" s="53"/>
      <c r="M3849" s="53">
        <v>1.0</v>
      </c>
      <c r="N3849" s="53" t="s">
        <v>52</v>
      </c>
      <c r="O3849" s="25">
        <v>1041.875</v>
      </c>
      <c r="P3849" s="25">
        <f>'LISTA DOS ITENS'!$O3849*'LISTA DOS ITENS'!$M3849</f>
        <v>1041.875</v>
      </c>
      <c r="Q3849" s="25">
        <v>1041.88</v>
      </c>
      <c r="R3849" s="25">
        <f>'LISTA DOS ITENS'!$Q3849*'LISTA DOS ITENS'!$M3849</f>
        <v>1041.88</v>
      </c>
      <c r="S3849" s="56">
        <f>IF('LISTA DOS ITENS'!$P3849&gt;'LISTA DOS ITENS'!$R3849,'LISTA DOS ITENS'!$P3849,'LISTA DOS ITENS'!$R3849)</f>
        <v>1041.88</v>
      </c>
      <c r="T3849" s="25">
        <v>121.85481467130364</v>
      </c>
      <c r="U3849" s="25">
        <f>'LISTA DOS ITENS'!$T3849*'LISTA DOS ITENS'!$M3849</f>
        <v>121.8548147</v>
      </c>
      <c r="V3849" s="56">
        <f t="array" ref="V3849">INDEX('RESUMO - LOTES E VMA'!$F$3:$F$181,MATCH('LISTA DOS ITENS'!$D3849,'RESUMO - LOTES E VMA'!$A$3:$A$181,0))</f>
        <v>195262.0068</v>
      </c>
      <c r="W3849" s="57">
        <f>'LISTA DOS ITENS'!$U3849/'LISTA DOS ITENS'!$V3849</f>
        <v>0.0006240579859</v>
      </c>
      <c r="X3849" s="53" t="s">
        <v>53</v>
      </c>
      <c r="Y3849" s="53" t="s">
        <v>290</v>
      </c>
      <c r="Z3849" s="58" t="str">
        <f>'LISTA DOS ITENS'!$F3849&amp;"-"&amp;'LISTA DOS ITENS'!$H3849&amp;"-"&amp;'LISTA DOS ITENS'!$J3849&amp;"-"&amp;'LISTA DOS ITENS'!$K3849&amp;"-"&amp;'LISTA DOS ITENS'!$I3849</f>
        <v>10002235-2170-0026-CONS/NAC-</v>
      </c>
      <c r="AA3849" s="59" t="str">
        <f t="array" ref="AA3849">INDEX('RESUMO - LOTES E VMA'!$M$3:$M$181,MATCH('LISTA DOS ITENS'!$D3849,'RESUMO - LOTES E VMA'!$A$3:$A$181,0))</f>
        <v>Para Leilão</v>
      </c>
      <c r="AB3849" s="60">
        <f t="array" ref="AB3849">INDEX('RESUMO - LOTES E VMA'!$J$3:$J$181,MATCH('LISTA DOS ITENS'!$D3849,'RESUMO - LOTES E VMA'!$A$3:$A$181,0))</f>
        <v>0.1002282232</v>
      </c>
      <c r="AC3849" s="29" t="str">
        <f t="array" ref="AC3849">INDEX('RESUMO - LOTES E VMA'!$L$3:$L$181,MATCH('LISTA DOS ITENS'!$D3849,'RESUMO - LOTES E VMA'!$A$3:$A$181,0))</f>
        <v>1% do Valor de Comparação do VMA</v>
      </c>
      <c r="AD3849" s="53" t="str">
        <f>VLOOKUP(Tabela1[[#This Row],[Índice]],[1]Planilha1!$A:$A,1,0)</f>
        <v>#ERROR!</v>
      </c>
    </row>
    <row r="3850" ht="15.75" customHeight="1">
      <c r="A3850" s="52">
        <v>262931.0</v>
      </c>
      <c r="B3850" s="53" t="s">
        <v>70</v>
      </c>
      <c r="C3850" s="53" t="s">
        <v>71</v>
      </c>
      <c r="D3850" s="22">
        <v>207578.0</v>
      </c>
      <c r="E3850" s="53" t="s">
        <v>119</v>
      </c>
      <c r="F3850" s="54">
        <v>1.0465314E7</v>
      </c>
      <c r="G3850" s="53" t="s">
        <v>2403</v>
      </c>
      <c r="H3850" s="55">
        <v>2170.0</v>
      </c>
      <c r="I3850" s="55"/>
      <c r="J3850" s="55" t="s">
        <v>126</v>
      </c>
      <c r="K3850" s="53" t="s">
        <v>73</v>
      </c>
      <c r="L3850" s="53"/>
      <c r="M3850" s="53">
        <v>1.0</v>
      </c>
      <c r="N3850" s="53" t="s">
        <v>52</v>
      </c>
      <c r="O3850" s="25">
        <v>102.27</v>
      </c>
      <c r="P3850" s="25">
        <f>'LISTA DOS ITENS'!$O3850*'LISTA DOS ITENS'!$M3850</f>
        <v>102.27</v>
      </c>
      <c r="Q3850" s="25">
        <v>791.1</v>
      </c>
      <c r="R3850" s="25">
        <f>'LISTA DOS ITENS'!$Q3850*'LISTA DOS ITENS'!$M3850</f>
        <v>791.1</v>
      </c>
      <c r="S3850" s="56">
        <f>IF('LISTA DOS ITENS'!$P3850&gt;'LISTA DOS ITENS'!$R3850,'LISTA DOS ITENS'!$P3850,'LISTA DOS ITENS'!$R3850)</f>
        <v>791.1</v>
      </c>
      <c r="T3850" s="25">
        <v>73.72663774311876</v>
      </c>
      <c r="U3850" s="25">
        <f>'LISTA DOS ITENS'!$T3850*'LISTA DOS ITENS'!$M3850</f>
        <v>73.72663774</v>
      </c>
      <c r="V3850" s="56">
        <f t="array" ref="V3850">INDEX('RESUMO - LOTES E VMA'!$F$3:$F$181,MATCH('LISTA DOS ITENS'!$D3850,'RESUMO - LOTES E VMA'!$A$3:$A$181,0))</f>
        <v>195262.0068</v>
      </c>
      <c r="W3850" s="57">
        <f>'LISTA DOS ITENS'!$U3850/'LISTA DOS ITENS'!$V3850</f>
        <v>0.0003775779987</v>
      </c>
      <c r="X3850" s="53" t="s">
        <v>53</v>
      </c>
      <c r="Y3850" s="53" t="s">
        <v>290</v>
      </c>
      <c r="Z3850" s="58" t="str">
        <f>'LISTA DOS ITENS'!$F3850&amp;"-"&amp;'LISTA DOS ITENS'!$H3850&amp;"-"&amp;'LISTA DOS ITENS'!$J3850&amp;"-"&amp;'LISTA DOS ITENS'!$K3850&amp;"-"&amp;'LISTA DOS ITENS'!$I3850</f>
        <v>10465314-2170-0026-CONS/NAC-</v>
      </c>
      <c r="AA3850" s="59" t="str">
        <f t="array" ref="AA3850">INDEX('RESUMO - LOTES E VMA'!$M$3:$M$181,MATCH('LISTA DOS ITENS'!$D3850,'RESUMO - LOTES E VMA'!$A$3:$A$181,0))</f>
        <v>Para Leilão</v>
      </c>
      <c r="AB3850" s="60">
        <f t="array" ref="AB3850">INDEX('RESUMO - LOTES E VMA'!$J$3:$J$181,MATCH('LISTA DOS ITENS'!$D3850,'RESUMO - LOTES E VMA'!$A$3:$A$181,0))</f>
        <v>0.1002282232</v>
      </c>
      <c r="AC3850" s="29" t="str">
        <f t="array" ref="AC3850">INDEX('RESUMO - LOTES E VMA'!$L$3:$L$181,MATCH('LISTA DOS ITENS'!$D3850,'RESUMO - LOTES E VMA'!$A$3:$A$181,0))</f>
        <v>1% do Valor de Comparação do VMA</v>
      </c>
      <c r="AD3850" s="53" t="str">
        <f>VLOOKUP(Tabela1[[#This Row],[Índice]],[1]Planilha1!$A:$A,1,0)</f>
        <v>#ERROR!</v>
      </c>
    </row>
    <row r="3851" ht="15.75" customHeight="1">
      <c r="A3851" s="52">
        <v>262932.0</v>
      </c>
      <c r="B3851" s="53" t="s">
        <v>70</v>
      </c>
      <c r="C3851" s="53" t="s">
        <v>71</v>
      </c>
      <c r="D3851" s="22">
        <v>207578.0</v>
      </c>
      <c r="E3851" s="53" t="s">
        <v>119</v>
      </c>
      <c r="F3851" s="54">
        <v>1.0701518E7</v>
      </c>
      <c r="G3851" s="53" t="s">
        <v>2407</v>
      </c>
      <c r="H3851" s="55">
        <v>2170.0</v>
      </c>
      <c r="I3851" s="55"/>
      <c r="J3851" s="55" t="s">
        <v>126</v>
      </c>
      <c r="K3851" s="53" t="s">
        <v>73</v>
      </c>
      <c r="L3851" s="53"/>
      <c r="M3851" s="53">
        <v>8.0</v>
      </c>
      <c r="N3851" s="53" t="s">
        <v>52</v>
      </c>
      <c r="O3851" s="25">
        <v>207.75375</v>
      </c>
      <c r="P3851" s="25">
        <f>'LISTA DOS ITENS'!$O3851*'LISTA DOS ITENS'!$M3851</f>
        <v>1662.03</v>
      </c>
      <c r="Q3851" s="25">
        <v>646.8</v>
      </c>
      <c r="R3851" s="25">
        <f>'LISTA DOS ITENS'!$Q3851*'LISTA DOS ITENS'!$M3851</f>
        <v>5174.4</v>
      </c>
      <c r="S3851" s="56">
        <f>IF('LISTA DOS ITENS'!$P3851&gt;'LISTA DOS ITENS'!$R3851,'LISTA DOS ITENS'!$P3851,'LISTA DOS ITENS'!$R3851)</f>
        <v>5174.4</v>
      </c>
      <c r="T3851" s="25">
        <v>82.87896695088014</v>
      </c>
      <c r="U3851" s="25">
        <f>'LISTA DOS ITENS'!$T3851*'LISTA DOS ITENS'!$M3851</f>
        <v>663.0317356</v>
      </c>
      <c r="V3851" s="56">
        <f t="array" ref="V3851">INDEX('RESUMO - LOTES E VMA'!$F$3:$F$181,MATCH('LISTA DOS ITENS'!$D3851,'RESUMO - LOTES E VMA'!$A$3:$A$181,0))</f>
        <v>195262.0068</v>
      </c>
      <c r="W3851" s="57">
        <f>'LISTA DOS ITENS'!$U3851/'LISTA DOS ITENS'!$V3851</f>
        <v>0.003395600335</v>
      </c>
      <c r="X3851" s="53" t="s">
        <v>53</v>
      </c>
      <c r="Y3851" s="53" t="s">
        <v>290</v>
      </c>
      <c r="Z3851" s="58" t="str">
        <f>'LISTA DOS ITENS'!$F3851&amp;"-"&amp;'LISTA DOS ITENS'!$H3851&amp;"-"&amp;'LISTA DOS ITENS'!$J3851&amp;"-"&amp;'LISTA DOS ITENS'!$K3851&amp;"-"&amp;'LISTA DOS ITENS'!$I3851</f>
        <v>10701518-2170-0026-CONS/NAC-</v>
      </c>
      <c r="AA3851" s="59" t="str">
        <f t="array" ref="AA3851">INDEX('RESUMO - LOTES E VMA'!$M$3:$M$181,MATCH('LISTA DOS ITENS'!$D3851,'RESUMO - LOTES E VMA'!$A$3:$A$181,0))</f>
        <v>Para Leilão</v>
      </c>
      <c r="AB3851" s="60">
        <f t="array" ref="AB3851">INDEX('RESUMO - LOTES E VMA'!$J$3:$J$181,MATCH('LISTA DOS ITENS'!$D3851,'RESUMO - LOTES E VMA'!$A$3:$A$181,0))</f>
        <v>0.1002282232</v>
      </c>
      <c r="AC3851" s="29" t="str">
        <f t="array" ref="AC3851">INDEX('RESUMO - LOTES E VMA'!$L$3:$L$181,MATCH('LISTA DOS ITENS'!$D3851,'RESUMO - LOTES E VMA'!$A$3:$A$181,0))</f>
        <v>1% do Valor de Comparação do VMA</v>
      </c>
      <c r="AD3851" s="53" t="str">
        <f>VLOOKUP(Tabela1[[#This Row],[Índice]],[1]Planilha1!$A:$A,1,0)</f>
        <v>#ERROR!</v>
      </c>
    </row>
    <row r="3852" ht="15.75" customHeight="1">
      <c r="A3852" s="52">
        <v>262933.0</v>
      </c>
      <c r="B3852" s="53" t="s">
        <v>70</v>
      </c>
      <c r="C3852" s="53" t="s">
        <v>71</v>
      </c>
      <c r="D3852" s="22">
        <v>207578.0</v>
      </c>
      <c r="E3852" s="53" t="s">
        <v>119</v>
      </c>
      <c r="F3852" s="54">
        <v>1.0979426E7</v>
      </c>
      <c r="G3852" s="53" t="s">
        <v>2354</v>
      </c>
      <c r="H3852" s="55">
        <v>2170.0</v>
      </c>
      <c r="I3852" s="55"/>
      <c r="J3852" s="55" t="s">
        <v>126</v>
      </c>
      <c r="K3852" s="53" t="s">
        <v>80</v>
      </c>
      <c r="L3852" s="53"/>
      <c r="M3852" s="53">
        <v>2.0</v>
      </c>
      <c r="N3852" s="53" t="s">
        <v>52</v>
      </c>
      <c r="O3852" s="25">
        <v>166.935</v>
      </c>
      <c r="P3852" s="25">
        <f>'LISTA DOS ITENS'!$O3852*'LISTA DOS ITENS'!$M3852</f>
        <v>333.87</v>
      </c>
      <c r="Q3852" s="25">
        <v>132.52</v>
      </c>
      <c r="R3852" s="25">
        <f>'LISTA DOS ITENS'!$Q3852*'LISTA DOS ITENS'!$M3852</f>
        <v>265.04</v>
      </c>
      <c r="S3852" s="56">
        <f>IF('LISTA DOS ITENS'!$P3852&gt;'LISTA DOS ITENS'!$R3852,'LISTA DOS ITENS'!$P3852,'LISTA DOS ITENS'!$R3852)</f>
        <v>333.87</v>
      </c>
      <c r="T3852" s="25">
        <v>12.350213669217668</v>
      </c>
      <c r="U3852" s="25">
        <f>'LISTA DOS ITENS'!$T3852*'LISTA DOS ITENS'!$M3852</f>
        <v>24.70042734</v>
      </c>
      <c r="V3852" s="56">
        <f t="array" ref="V3852">INDEX('RESUMO - LOTES E VMA'!$F$3:$F$181,MATCH('LISTA DOS ITENS'!$D3852,'RESUMO - LOTES E VMA'!$A$3:$A$181,0))</f>
        <v>195262.0068</v>
      </c>
      <c r="W3852" s="57">
        <f>'LISTA DOS ITENS'!$U3852/'LISTA DOS ITENS'!$V3852</f>
        <v>0.0001264988911</v>
      </c>
      <c r="X3852" s="53" t="s">
        <v>53</v>
      </c>
      <c r="Y3852" s="53" t="s">
        <v>290</v>
      </c>
      <c r="Z3852" s="58" t="str">
        <f>'LISTA DOS ITENS'!$F3852&amp;"-"&amp;'LISTA DOS ITENS'!$H3852&amp;"-"&amp;'LISTA DOS ITENS'!$J3852&amp;"-"&amp;'LISTA DOS ITENS'!$K3852&amp;"-"&amp;'LISTA DOS ITENS'!$I3852</f>
        <v>10979426-2170-0026-IMOB/NAC-</v>
      </c>
      <c r="AA3852" s="59" t="str">
        <f t="array" ref="AA3852">INDEX('RESUMO - LOTES E VMA'!$M$3:$M$181,MATCH('LISTA DOS ITENS'!$D3852,'RESUMO - LOTES E VMA'!$A$3:$A$181,0))</f>
        <v>Para Leilão</v>
      </c>
      <c r="AB3852" s="60">
        <f t="array" ref="AB3852">INDEX('RESUMO - LOTES E VMA'!$J$3:$J$181,MATCH('LISTA DOS ITENS'!$D3852,'RESUMO - LOTES E VMA'!$A$3:$A$181,0))</f>
        <v>0.1002282232</v>
      </c>
      <c r="AC3852" s="29" t="str">
        <f t="array" ref="AC3852">INDEX('RESUMO - LOTES E VMA'!$L$3:$L$181,MATCH('LISTA DOS ITENS'!$D3852,'RESUMO - LOTES E VMA'!$A$3:$A$181,0))</f>
        <v>1% do Valor de Comparação do VMA</v>
      </c>
      <c r="AD3852" s="53" t="str">
        <f>VLOOKUP(Tabela1[[#This Row],[Índice]],[1]Planilha1!$A:$A,1,0)</f>
        <v>#ERROR!</v>
      </c>
    </row>
    <row r="3853" ht="15.75" customHeight="1">
      <c r="A3853" s="52">
        <v>262934.0</v>
      </c>
      <c r="B3853" s="53" t="s">
        <v>70</v>
      </c>
      <c r="C3853" s="53" t="s">
        <v>71</v>
      </c>
      <c r="D3853" s="22">
        <v>207578.0</v>
      </c>
      <c r="E3853" s="53" t="s">
        <v>119</v>
      </c>
      <c r="F3853" s="54">
        <v>1.0001989E7</v>
      </c>
      <c r="G3853" s="53" t="s">
        <v>2426</v>
      </c>
      <c r="H3853" s="55">
        <v>2201.0</v>
      </c>
      <c r="I3853" s="55"/>
      <c r="J3853" s="55" t="s">
        <v>126</v>
      </c>
      <c r="K3853" s="53" t="s">
        <v>73</v>
      </c>
      <c r="L3853" s="53"/>
      <c r="M3853" s="53">
        <v>2.0</v>
      </c>
      <c r="N3853" s="53" t="s">
        <v>52</v>
      </c>
      <c r="O3853" s="25">
        <v>397.78</v>
      </c>
      <c r="P3853" s="25">
        <f>'LISTA DOS ITENS'!$O3853*'LISTA DOS ITENS'!$M3853</f>
        <v>795.56</v>
      </c>
      <c r="Q3853" s="25">
        <v>670.0</v>
      </c>
      <c r="R3853" s="25">
        <f>'LISTA DOS ITENS'!$Q3853*'LISTA DOS ITENS'!$M3853</f>
        <v>1340</v>
      </c>
      <c r="S3853" s="56">
        <f>IF('LISTA DOS ITENS'!$P3853&gt;'LISTA DOS ITENS'!$R3853,'LISTA DOS ITENS'!$P3853,'LISTA DOS ITENS'!$R3853)</f>
        <v>1340</v>
      </c>
      <c r="T3853" s="25">
        <v>62.44071203120915</v>
      </c>
      <c r="U3853" s="25">
        <f>'LISTA DOS ITENS'!$T3853*'LISTA DOS ITENS'!$M3853</f>
        <v>124.8814241</v>
      </c>
      <c r="V3853" s="56">
        <f t="array" ref="V3853">INDEX('RESUMO - LOTES E VMA'!$F$3:$F$181,MATCH('LISTA DOS ITENS'!$D3853,'RESUMO - LOTES E VMA'!$A$3:$A$181,0))</f>
        <v>195262.0068</v>
      </c>
      <c r="W3853" s="57">
        <f>'LISTA DOS ITENS'!$U3853/'LISTA DOS ITENS'!$V3853</f>
        <v>0.0006395582332</v>
      </c>
      <c r="X3853" s="53" t="s">
        <v>53</v>
      </c>
      <c r="Y3853" s="53" t="s">
        <v>290</v>
      </c>
      <c r="Z3853" s="58" t="str">
        <f>'LISTA DOS ITENS'!$F3853&amp;"-"&amp;'LISTA DOS ITENS'!$H3853&amp;"-"&amp;'LISTA DOS ITENS'!$J3853&amp;"-"&amp;'LISTA DOS ITENS'!$K3853&amp;"-"&amp;'LISTA DOS ITENS'!$I3853</f>
        <v>10001989-2201-0026-CONS/NAC-</v>
      </c>
      <c r="AA3853" s="59" t="str">
        <f t="array" ref="AA3853">INDEX('RESUMO - LOTES E VMA'!$M$3:$M$181,MATCH('LISTA DOS ITENS'!$D3853,'RESUMO - LOTES E VMA'!$A$3:$A$181,0))</f>
        <v>Para Leilão</v>
      </c>
      <c r="AB3853" s="60">
        <f t="array" ref="AB3853">INDEX('RESUMO - LOTES E VMA'!$J$3:$J$181,MATCH('LISTA DOS ITENS'!$D3853,'RESUMO - LOTES E VMA'!$A$3:$A$181,0))</f>
        <v>0.1002282232</v>
      </c>
      <c r="AC3853" s="29" t="str">
        <f t="array" ref="AC3853">INDEX('RESUMO - LOTES E VMA'!$L$3:$L$181,MATCH('LISTA DOS ITENS'!$D3853,'RESUMO - LOTES E VMA'!$A$3:$A$181,0))</f>
        <v>1% do Valor de Comparação do VMA</v>
      </c>
      <c r="AD3853" s="53" t="str">
        <f>VLOOKUP(Tabela1[[#This Row],[Índice]],[1]Planilha1!$A:$A,1,0)</f>
        <v>#ERROR!</v>
      </c>
    </row>
    <row r="3854" ht="15.75" customHeight="1">
      <c r="A3854" s="52">
        <v>262935.0</v>
      </c>
      <c r="B3854" s="53" t="s">
        <v>70</v>
      </c>
      <c r="C3854" s="53" t="s">
        <v>71</v>
      </c>
      <c r="D3854" s="22">
        <v>207578.0</v>
      </c>
      <c r="E3854" s="53" t="s">
        <v>119</v>
      </c>
      <c r="F3854" s="54">
        <v>1.0001989E7</v>
      </c>
      <c r="G3854" s="53" t="s">
        <v>2426</v>
      </c>
      <c r="H3854" s="55">
        <v>2201.0</v>
      </c>
      <c r="I3854" s="55"/>
      <c r="J3854" s="55" t="s">
        <v>126</v>
      </c>
      <c r="K3854" s="53" t="s">
        <v>125</v>
      </c>
      <c r="L3854" s="53"/>
      <c r="M3854" s="53">
        <v>1.0</v>
      </c>
      <c r="N3854" s="53" t="s">
        <v>52</v>
      </c>
      <c r="O3854" s="25">
        <v>670.0</v>
      </c>
      <c r="P3854" s="25">
        <f>'LISTA DOS ITENS'!$O3854*'LISTA DOS ITENS'!$M3854</f>
        <v>670</v>
      </c>
      <c r="Q3854" s="25">
        <v>670.0</v>
      </c>
      <c r="R3854" s="25">
        <f>'LISTA DOS ITENS'!$Q3854*'LISTA DOS ITENS'!$M3854</f>
        <v>670</v>
      </c>
      <c r="S3854" s="56">
        <f>IF('LISTA DOS ITENS'!$P3854&gt;'LISTA DOS ITENS'!$R3854,'LISTA DOS ITENS'!$P3854,'LISTA DOS ITENS'!$R3854)</f>
        <v>670</v>
      </c>
      <c r="T3854" s="25">
        <v>62.44071203120915</v>
      </c>
      <c r="U3854" s="25">
        <f>'LISTA DOS ITENS'!$T3854*'LISTA DOS ITENS'!$M3854</f>
        <v>62.44071203</v>
      </c>
      <c r="V3854" s="56">
        <f t="array" ref="V3854">INDEX('RESUMO - LOTES E VMA'!$F$3:$F$181,MATCH('LISTA DOS ITENS'!$D3854,'RESUMO - LOTES E VMA'!$A$3:$A$181,0))</f>
        <v>195262.0068</v>
      </c>
      <c r="W3854" s="57">
        <f>'LISTA DOS ITENS'!$U3854/'LISTA DOS ITENS'!$V3854</f>
        <v>0.0003197791166</v>
      </c>
      <c r="X3854" s="53" t="s">
        <v>53</v>
      </c>
      <c r="Y3854" s="53" t="s">
        <v>290</v>
      </c>
      <c r="Z3854" s="58" t="str">
        <f>'LISTA DOS ITENS'!$F3854&amp;"-"&amp;'LISTA DOS ITENS'!$H3854&amp;"-"&amp;'LISTA DOS ITENS'!$J3854&amp;"-"&amp;'LISTA DOS ITENS'!$K3854&amp;"-"&amp;'LISTA DOS ITENS'!$I3854</f>
        <v>10001989-2201-0026-PAR/NAC-</v>
      </c>
      <c r="AA3854" s="59" t="str">
        <f t="array" ref="AA3854">INDEX('RESUMO - LOTES E VMA'!$M$3:$M$181,MATCH('LISTA DOS ITENS'!$D3854,'RESUMO - LOTES E VMA'!$A$3:$A$181,0))</f>
        <v>Para Leilão</v>
      </c>
      <c r="AB3854" s="60">
        <f t="array" ref="AB3854">INDEX('RESUMO - LOTES E VMA'!$J$3:$J$181,MATCH('LISTA DOS ITENS'!$D3854,'RESUMO - LOTES E VMA'!$A$3:$A$181,0))</f>
        <v>0.1002282232</v>
      </c>
      <c r="AC3854" s="29" t="str">
        <f t="array" ref="AC3854">INDEX('RESUMO - LOTES E VMA'!$L$3:$L$181,MATCH('LISTA DOS ITENS'!$D3854,'RESUMO - LOTES E VMA'!$A$3:$A$181,0))</f>
        <v>1% do Valor de Comparação do VMA</v>
      </c>
      <c r="AD3854" s="53" t="str">
        <f>VLOOKUP(Tabela1[[#This Row],[Índice]],[1]Planilha1!$A:$A,1,0)</f>
        <v>#ERROR!</v>
      </c>
    </row>
    <row r="3855" ht="15.75" customHeight="1">
      <c r="A3855" s="52">
        <v>262936.0</v>
      </c>
      <c r="B3855" s="53" t="s">
        <v>70</v>
      </c>
      <c r="C3855" s="53" t="s">
        <v>71</v>
      </c>
      <c r="D3855" s="22">
        <v>207578.0</v>
      </c>
      <c r="E3855" s="53" t="s">
        <v>119</v>
      </c>
      <c r="F3855" s="54">
        <v>1.0002041E7</v>
      </c>
      <c r="G3855" s="53" t="s">
        <v>2325</v>
      </c>
      <c r="H3855" s="55">
        <v>2201.0</v>
      </c>
      <c r="I3855" s="55"/>
      <c r="J3855" s="55" t="s">
        <v>126</v>
      </c>
      <c r="K3855" s="53" t="s">
        <v>293</v>
      </c>
      <c r="L3855" s="53"/>
      <c r="M3855" s="53">
        <v>3.0</v>
      </c>
      <c r="N3855" s="53" t="s">
        <v>52</v>
      </c>
      <c r="O3855" s="25">
        <v>1.0</v>
      </c>
      <c r="P3855" s="25">
        <f>'LISTA DOS ITENS'!$O3855*'LISTA DOS ITENS'!$M3855</f>
        <v>3</v>
      </c>
      <c r="Q3855" s="25">
        <v>163.13</v>
      </c>
      <c r="R3855" s="25">
        <f>'LISTA DOS ITENS'!$Q3855*'LISTA DOS ITENS'!$M3855</f>
        <v>489.39</v>
      </c>
      <c r="S3855" s="56">
        <f>IF('LISTA DOS ITENS'!$P3855&gt;'LISTA DOS ITENS'!$R3855,'LISTA DOS ITENS'!$P3855,'LISTA DOS ITENS'!$R3855)</f>
        <v>489.39</v>
      </c>
      <c r="T3855" s="25">
        <v>15.20291545321067</v>
      </c>
      <c r="U3855" s="25">
        <f>'LISTA DOS ITENS'!$T3855*'LISTA DOS ITENS'!$M3855</f>
        <v>45.60874636</v>
      </c>
      <c r="V3855" s="56">
        <f t="array" ref="V3855">INDEX('RESUMO - LOTES E VMA'!$F$3:$F$181,MATCH('LISTA DOS ITENS'!$D3855,'RESUMO - LOTES E VMA'!$A$3:$A$181,0))</f>
        <v>195262.0068</v>
      </c>
      <c r="W3855" s="57">
        <f>'LISTA DOS ITENS'!$U3855/'LISTA DOS ITENS'!$V3855</f>
        <v>0.000233577167</v>
      </c>
      <c r="X3855" s="53" t="s">
        <v>53</v>
      </c>
      <c r="Y3855" s="53" t="s">
        <v>290</v>
      </c>
      <c r="Z3855" s="58" t="str">
        <f>'LISTA DOS ITENS'!$F3855&amp;"-"&amp;'LISTA DOS ITENS'!$H3855&amp;"-"&amp;'LISTA DOS ITENS'!$J3855&amp;"-"&amp;'LISTA DOS ITENS'!$K3855&amp;"-"&amp;'LISTA DOS ITENS'!$I3855</f>
        <v>10002041-2201-0026-SOBRE_EMP-</v>
      </c>
      <c r="AA3855" s="59" t="str">
        <f t="array" ref="AA3855">INDEX('RESUMO - LOTES E VMA'!$M$3:$M$181,MATCH('LISTA DOS ITENS'!$D3855,'RESUMO - LOTES E VMA'!$A$3:$A$181,0))</f>
        <v>Para Leilão</v>
      </c>
      <c r="AB3855" s="60">
        <f t="array" ref="AB3855">INDEX('RESUMO - LOTES E VMA'!$J$3:$J$181,MATCH('LISTA DOS ITENS'!$D3855,'RESUMO - LOTES E VMA'!$A$3:$A$181,0))</f>
        <v>0.1002282232</v>
      </c>
      <c r="AC3855" s="29" t="str">
        <f t="array" ref="AC3855">INDEX('RESUMO - LOTES E VMA'!$L$3:$L$181,MATCH('LISTA DOS ITENS'!$D3855,'RESUMO - LOTES E VMA'!$A$3:$A$181,0))</f>
        <v>1% do Valor de Comparação do VMA</v>
      </c>
      <c r="AD3855" s="53" t="str">
        <f>VLOOKUP(Tabela1[[#This Row],[Índice]],[1]Planilha1!$A:$A,1,0)</f>
        <v>#ERROR!</v>
      </c>
    </row>
    <row r="3856" ht="15.75" customHeight="1">
      <c r="A3856" s="52">
        <v>262937.0</v>
      </c>
      <c r="B3856" s="53" t="s">
        <v>70</v>
      </c>
      <c r="C3856" s="53" t="s">
        <v>71</v>
      </c>
      <c r="D3856" s="22">
        <v>207578.0</v>
      </c>
      <c r="E3856" s="53" t="s">
        <v>119</v>
      </c>
      <c r="F3856" s="54">
        <v>1.0002089E7</v>
      </c>
      <c r="G3856" s="53" t="s">
        <v>2427</v>
      </c>
      <c r="H3856" s="55">
        <v>2201.0</v>
      </c>
      <c r="I3856" s="55"/>
      <c r="J3856" s="55" t="s">
        <v>126</v>
      </c>
      <c r="K3856" s="53" t="s">
        <v>80</v>
      </c>
      <c r="L3856" s="53"/>
      <c r="M3856" s="53">
        <v>3.0</v>
      </c>
      <c r="N3856" s="53" t="s">
        <v>52</v>
      </c>
      <c r="O3856" s="25">
        <v>311.17</v>
      </c>
      <c r="P3856" s="25">
        <f>'LISTA DOS ITENS'!$O3856*'LISTA DOS ITENS'!$M3856</f>
        <v>933.51</v>
      </c>
      <c r="Q3856" s="25">
        <v>311.17</v>
      </c>
      <c r="R3856" s="25">
        <f>'LISTA DOS ITENS'!$Q3856*'LISTA DOS ITENS'!$M3856</f>
        <v>933.51</v>
      </c>
      <c r="S3856" s="56">
        <f>IF('LISTA DOS ITENS'!$P3856&gt;'LISTA DOS ITENS'!$R3856,'LISTA DOS ITENS'!$P3856,'LISTA DOS ITENS'!$R3856)</f>
        <v>933.51</v>
      </c>
      <c r="T3856" s="25">
        <v>28.99951695933038</v>
      </c>
      <c r="U3856" s="25">
        <f>'LISTA DOS ITENS'!$T3856*'LISTA DOS ITENS'!$M3856</f>
        <v>86.99855088</v>
      </c>
      <c r="V3856" s="56">
        <f t="array" ref="V3856">INDEX('RESUMO - LOTES E VMA'!$F$3:$F$181,MATCH('LISTA DOS ITENS'!$D3856,'RESUMO - LOTES E VMA'!$A$3:$A$181,0))</f>
        <v>195262.0068</v>
      </c>
      <c r="W3856" s="57">
        <f>'LISTA DOS ITENS'!$U3856/'LISTA DOS ITENS'!$V3856</f>
        <v>0.0004455477659</v>
      </c>
      <c r="X3856" s="53" t="s">
        <v>53</v>
      </c>
      <c r="Y3856" s="53" t="s">
        <v>290</v>
      </c>
      <c r="Z3856" s="58" t="str">
        <f>'LISTA DOS ITENS'!$F3856&amp;"-"&amp;'LISTA DOS ITENS'!$H3856&amp;"-"&amp;'LISTA DOS ITENS'!$J3856&amp;"-"&amp;'LISTA DOS ITENS'!$K3856&amp;"-"&amp;'LISTA DOS ITENS'!$I3856</f>
        <v>10002089-2201-0026-IMOB/NAC-</v>
      </c>
      <c r="AA3856" s="59" t="str">
        <f t="array" ref="AA3856">INDEX('RESUMO - LOTES E VMA'!$M$3:$M$181,MATCH('LISTA DOS ITENS'!$D3856,'RESUMO - LOTES E VMA'!$A$3:$A$181,0))</f>
        <v>Para Leilão</v>
      </c>
      <c r="AB3856" s="60">
        <f t="array" ref="AB3856">INDEX('RESUMO - LOTES E VMA'!$J$3:$J$181,MATCH('LISTA DOS ITENS'!$D3856,'RESUMO - LOTES E VMA'!$A$3:$A$181,0))</f>
        <v>0.1002282232</v>
      </c>
      <c r="AC3856" s="29" t="str">
        <f t="array" ref="AC3856">INDEX('RESUMO - LOTES E VMA'!$L$3:$L$181,MATCH('LISTA DOS ITENS'!$D3856,'RESUMO - LOTES E VMA'!$A$3:$A$181,0))</f>
        <v>1% do Valor de Comparação do VMA</v>
      </c>
      <c r="AD3856" s="53" t="str">
        <f>VLOOKUP(Tabela1[[#This Row],[Índice]],[1]Planilha1!$A:$A,1,0)</f>
        <v>#ERROR!</v>
      </c>
    </row>
    <row r="3857" ht="15.75" customHeight="1">
      <c r="A3857" s="52">
        <v>262938.0</v>
      </c>
      <c r="B3857" s="53" t="s">
        <v>70</v>
      </c>
      <c r="C3857" s="53" t="s">
        <v>71</v>
      </c>
      <c r="D3857" s="22">
        <v>207578.0</v>
      </c>
      <c r="E3857" s="53" t="s">
        <v>119</v>
      </c>
      <c r="F3857" s="54">
        <v>1.0002094E7</v>
      </c>
      <c r="G3857" s="53" t="s">
        <v>2326</v>
      </c>
      <c r="H3857" s="55">
        <v>2201.0</v>
      </c>
      <c r="I3857" s="55"/>
      <c r="J3857" s="55" t="s">
        <v>126</v>
      </c>
      <c r="K3857" s="53" t="s">
        <v>73</v>
      </c>
      <c r="L3857" s="53"/>
      <c r="M3857" s="53">
        <v>2.0</v>
      </c>
      <c r="N3857" s="53" t="s">
        <v>52</v>
      </c>
      <c r="O3857" s="25">
        <v>26.775</v>
      </c>
      <c r="P3857" s="25">
        <f>'LISTA DOS ITENS'!$O3857*'LISTA DOS ITENS'!$M3857</f>
        <v>53.55</v>
      </c>
      <c r="Q3857" s="25">
        <v>26.78</v>
      </c>
      <c r="R3857" s="25">
        <f>'LISTA DOS ITENS'!$Q3857*'LISTA DOS ITENS'!$M3857</f>
        <v>53.56</v>
      </c>
      <c r="S3857" s="56">
        <f>IF('LISTA DOS ITENS'!$P3857&gt;'LISTA DOS ITENS'!$R3857,'LISTA DOS ITENS'!$P3857,'LISTA DOS ITENS'!$R3857)</f>
        <v>53.56</v>
      </c>
      <c r="T3857" s="25">
        <v>2.4957645793966883</v>
      </c>
      <c r="U3857" s="25">
        <f>'LISTA DOS ITENS'!$T3857*'LISTA DOS ITENS'!$M3857</f>
        <v>4.991529159</v>
      </c>
      <c r="V3857" s="56">
        <f t="array" ref="V3857">INDEX('RESUMO - LOTES E VMA'!$F$3:$F$181,MATCH('LISTA DOS ITENS'!$D3857,'RESUMO - LOTES E VMA'!$A$3:$A$181,0))</f>
        <v>195262.0068</v>
      </c>
      <c r="W3857" s="57">
        <f>'LISTA DOS ITENS'!$U3857/'LISTA DOS ITENS'!$V3857</f>
        <v>0.00002556323804</v>
      </c>
      <c r="X3857" s="53" t="s">
        <v>53</v>
      </c>
      <c r="Y3857" s="53" t="s">
        <v>290</v>
      </c>
      <c r="Z3857" s="58" t="str">
        <f>'LISTA DOS ITENS'!$F3857&amp;"-"&amp;'LISTA DOS ITENS'!$H3857&amp;"-"&amp;'LISTA DOS ITENS'!$J3857&amp;"-"&amp;'LISTA DOS ITENS'!$K3857&amp;"-"&amp;'LISTA DOS ITENS'!$I3857</f>
        <v>10002094-2201-0026-CONS/NAC-</v>
      </c>
      <c r="AA3857" s="59" t="str">
        <f t="array" ref="AA3857">INDEX('RESUMO - LOTES E VMA'!$M$3:$M$181,MATCH('LISTA DOS ITENS'!$D3857,'RESUMO - LOTES E VMA'!$A$3:$A$181,0))</f>
        <v>Para Leilão</v>
      </c>
      <c r="AB3857" s="60">
        <f t="array" ref="AB3857">INDEX('RESUMO - LOTES E VMA'!$J$3:$J$181,MATCH('LISTA DOS ITENS'!$D3857,'RESUMO - LOTES E VMA'!$A$3:$A$181,0))</f>
        <v>0.1002282232</v>
      </c>
      <c r="AC3857" s="29" t="str">
        <f t="array" ref="AC3857">INDEX('RESUMO - LOTES E VMA'!$L$3:$L$181,MATCH('LISTA DOS ITENS'!$D3857,'RESUMO - LOTES E VMA'!$A$3:$A$181,0))</f>
        <v>1% do Valor de Comparação do VMA</v>
      </c>
      <c r="AD3857" s="53" t="str">
        <f>VLOOKUP(Tabela1[[#This Row],[Índice]],[1]Planilha1!$A:$A,1,0)</f>
        <v>#ERROR!</v>
      </c>
    </row>
    <row r="3858" ht="15.75" customHeight="1">
      <c r="A3858" s="52">
        <v>262939.0</v>
      </c>
      <c r="B3858" s="53" t="s">
        <v>70</v>
      </c>
      <c r="C3858" s="53" t="s">
        <v>71</v>
      </c>
      <c r="D3858" s="22">
        <v>207578.0</v>
      </c>
      <c r="E3858" s="53" t="s">
        <v>119</v>
      </c>
      <c r="F3858" s="54">
        <v>1.0002094E7</v>
      </c>
      <c r="G3858" s="53" t="s">
        <v>2326</v>
      </c>
      <c r="H3858" s="55">
        <v>2201.0</v>
      </c>
      <c r="I3858" s="55"/>
      <c r="J3858" s="55" t="s">
        <v>126</v>
      </c>
      <c r="K3858" s="53" t="s">
        <v>57</v>
      </c>
      <c r="L3858" s="53"/>
      <c r="M3858" s="53">
        <v>3.0</v>
      </c>
      <c r="N3858" s="53" t="s">
        <v>52</v>
      </c>
      <c r="O3858" s="25">
        <v>1.0</v>
      </c>
      <c r="P3858" s="25">
        <f>'LISTA DOS ITENS'!$O3858*'LISTA DOS ITENS'!$M3858</f>
        <v>3</v>
      </c>
      <c r="Q3858" s="25">
        <v>26.78</v>
      </c>
      <c r="R3858" s="25">
        <f>'LISTA DOS ITENS'!$Q3858*'LISTA DOS ITENS'!$M3858</f>
        <v>80.34</v>
      </c>
      <c r="S3858" s="56">
        <f>IF('LISTA DOS ITENS'!$P3858&gt;'LISTA DOS ITENS'!$R3858,'LISTA DOS ITENS'!$P3858,'LISTA DOS ITENS'!$R3858)</f>
        <v>80.34</v>
      </c>
      <c r="T3858" s="25">
        <v>2.4957645793966883</v>
      </c>
      <c r="U3858" s="25">
        <f>'LISTA DOS ITENS'!$T3858*'LISTA DOS ITENS'!$M3858</f>
        <v>7.487293738</v>
      </c>
      <c r="V3858" s="56">
        <f t="array" ref="V3858">INDEX('RESUMO - LOTES E VMA'!$F$3:$F$181,MATCH('LISTA DOS ITENS'!$D3858,'RESUMO - LOTES E VMA'!$A$3:$A$181,0))</f>
        <v>195262.0068</v>
      </c>
      <c r="W3858" s="57">
        <f>'LISTA DOS ITENS'!$U3858/'LISTA DOS ITENS'!$V3858</f>
        <v>0.00003834485706</v>
      </c>
      <c r="X3858" s="53" t="s">
        <v>53</v>
      </c>
      <c r="Y3858" s="53" t="s">
        <v>290</v>
      </c>
      <c r="Z3858" s="58" t="str">
        <f>'LISTA DOS ITENS'!$F3858&amp;"-"&amp;'LISTA DOS ITENS'!$H3858&amp;"-"&amp;'LISTA DOS ITENS'!$J3858&amp;"-"&amp;'LISTA DOS ITENS'!$K3858&amp;"-"&amp;'LISTA DOS ITENS'!$I3858</f>
        <v>10002094-2201-0026-USADO-</v>
      </c>
      <c r="AA3858" s="59" t="str">
        <f t="array" ref="AA3858">INDEX('RESUMO - LOTES E VMA'!$M$3:$M$181,MATCH('LISTA DOS ITENS'!$D3858,'RESUMO - LOTES E VMA'!$A$3:$A$181,0))</f>
        <v>Para Leilão</v>
      </c>
      <c r="AB3858" s="60">
        <f t="array" ref="AB3858">INDEX('RESUMO - LOTES E VMA'!$J$3:$J$181,MATCH('LISTA DOS ITENS'!$D3858,'RESUMO - LOTES E VMA'!$A$3:$A$181,0))</f>
        <v>0.1002282232</v>
      </c>
      <c r="AC3858" s="29" t="str">
        <f t="array" ref="AC3858">INDEX('RESUMO - LOTES E VMA'!$L$3:$L$181,MATCH('LISTA DOS ITENS'!$D3858,'RESUMO - LOTES E VMA'!$A$3:$A$181,0))</f>
        <v>1% do Valor de Comparação do VMA</v>
      </c>
      <c r="AD3858" s="53" t="str">
        <f>VLOOKUP(Tabela1[[#This Row],[Índice]],[1]Planilha1!$A:$A,1,0)</f>
        <v>#ERROR!</v>
      </c>
    </row>
    <row r="3859" ht="15.75" customHeight="1">
      <c r="A3859" s="52">
        <v>262940.0</v>
      </c>
      <c r="B3859" s="53" t="s">
        <v>70</v>
      </c>
      <c r="C3859" s="53" t="s">
        <v>71</v>
      </c>
      <c r="D3859" s="22">
        <v>207578.0</v>
      </c>
      <c r="E3859" s="53" t="s">
        <v>119</v>
      </c>
      <c r="F3859" s="54">
        <v>1.0002095E7</v>
      </c>
      <c r="G3859" s="53" t="s">
        <v>2327</v>
      </c>
      <c r="H3859" s="55">
        <v>2201.0</v>
      </c>
      <c r="I3859" s="55"/>
      <c r="J3859" s="55" t="s">
        <v>126</v>
      </c>
      <c r="K3859" s="53" t="s">
        <v>80</v>
      </c>
      <c r="L3859" s="53"/>
      <c r="M3859" s="53">
        <v>16.0</v>
      </c>
      <c r="N3859" s="53" t="s">
        <v>52</v>
      </c>
      <c r="O3859" s="25">
        <v>23.9875</v>
      </c>
      <c r="P3859" s="25">
        <f>'LISTA DOS ITENS'!$O3859*'LISTA DOS ITENS'!$M3859</f>
        <v>383.8</v>
      </c>
      <c r="Q3859" s="25">
        <v>89.015</v>
      </c>
      <c r="R3859" s="25">
        <f>'LISTA DOS ITENS'!$Q3859*'LISTA DOS ITENS'!$M3859</f>
        <v>1424.24</v>
      </c>
      <c r="S3859" s="56">
        <f>IF('LISTA DOS ITENS'!$P3859&gt;'LISTA DOS ITENS'!$R3859,'LISTA DOS ITENS'!$P3859,'LISTA DOS ITENS'!$R3859)</f>
        <v>1424.24</v>
      </c>
      <c r="T3859" s="25">
        <v>4.449544877580153</v>
      </c>
      <c r="U3859" s="25">
        <f>'LISTA DOS ITENS'!$T3859*'LISTA DOS ITENS'!$M3859</f>
        <v>71.19271804</v>
      </c>
      <c r="V3859" s="56">
        <f t="array" ref="V3859">INDEX('RESUMO - LOTES E VMA'!$F$3:$F$181,MATCH('LISTA DOS ITENS'!$D3859,'RESUMO - LOTES E VMA'!$A$3:$A$181,0))</f>
        <v>195262.0068</v>
      </c>
      <c r="W3859" s="57">
        <f>'LISTA DOS ITENS'!$U3859/'LISTA DOS ITENS'!$V3859</f>
        <v>0.000364600975</v>
      </c>
      <c r="X3859" s="53" t="s">
        <v>53</v>
      </c>
      <c r="Y3859" s="53" t="s">
        <v>290</v>
      </c>
      <c r="Z3859" s="58" t="str">
        <f>'LISTA DOS ITENS'!$F3859&amp;"-"&amp;'LISTA DOS ITENS'!$H3859&amp;"-"&amp;'LISTA DOS ITENS'!$J3859&amp;"-"&amp;'LISTA DOS ITENS'!$K3859&amp;"-"&amp;'LISTA DOS ITENS'!$I3859</f>
        <v>10002095-2201-0026-IMOB/NAC-</v>
      </c>
      <c r="AA3859" s="59" t="str">
        <f t="array" ref="AA3859">INDEX('RESUMO - LOTES E VMA'!$M$3:$M$181,MATCH('LISTA DOS ITENS'!$D3859,'RESUMO - LOTES E VMA'!$A$3:$A$181,0))</f>
        <v>Para Leilão</v>
      </c>
      <c r="AB3859" s="60">
        <f t="array" ref="AB3859">INDEX('RESUMO - LOTES E VMA'!$J$3:$J$181,MATCH('LISTA DOS ITENS'!$D3859,'RESUMO - LOTES E VMA'!$A$3:$A$181,0))</f>
        <v>0.1002282232</v>
      </c>
      <c r="AC3859" s="29" t="str">
        <f t="array" ref="AC3859">INDEX('RESUMO - LOTES E VMA'!$L$3:$L$181,MATCH('LISTA DOS ITENS'!$D3859,'RESUMO - LOTES E VMA'!$A$3:$A$181,0))</f>
        <v>1% do Valor de Comparação do VMA</v>
      </c>
      <c r="AD3859" s="53" t="str">
        <f>VLOOKUP(Tabela1[[#This Row],[Índice]],[1]Planilha1!$A:$A,1,0)</f>
        <v>#ERROR!</v>
      </c>
    </row>
    <row r="3860" ht="15.75" customHeight="1">
      <c r="A3860" s="52">
        <v>262941.0</v>
      </c>
      <c r="B3860" s="53" t="s">
        <v>70</v>
      </c>
      <c r="C3860" s="53" t="s">
        <v>71</v>
      </c>
      <c r="D3860" s="22">
        <v>207578.0</v>
      </c>
      <c r="E3860" s="53" t="s">
        <v>119</v>
      </c>
      <c r="F3860" s="54">
        <v>1.000211E7</v>
      </c>
      <c r="G3860" s="53" t="s">
        <v>2428</v>
      </c>
      <c r="H3860" s="55">
        <v>2201.0</v>
      </c>
      <c r="I3860" s="55"/>
      <c r="J3860" s="55" t="s">
        <v>126</v>
      </c>
      <c r="K3860" s="53" t="s">
        <v>73</v>
      </c>
      <c r="L3860" s="53"/>
      <c r="M3860" s="53">
        <v>1.0</v>
      </c>
      <c r="N3860" s="53" t="s">
        <v>52</v>
      </c>
      <c r="O3860" s="25">
        <v>373.43</v>
      </c>
      <c r="P3860" s="25">
        <f>'LISTA DOS ITENS'!$O3860*'LISTA DOS ITENS'!$M3860</f>
        <v>373.43</v>
      </c>
      <c r="Q3860" s="25">
        <v>682.95</v>
      </c>
      <c r="R3860" s="25">
        <f>'LISTA DOS ITENS'!$Q3860*'LISTA DOS ITENS'!$M3860</f>
        <v>682.95</v>
      </c>
      <c r="S3860" s="56">
        <f>IF('LISTA DOS ITENS'!$P3860&gt;'LISTA DOS ITENS'!$R3860,'LISTA DOS ITENS'!$P3860,'LISTA DOS ITENS'!$R3860)</f>
        <v>682.95</v>
      </c>
      <c r="T3860" s="25">
        <v>63.64758848017059</v>
      </c>
      <c r="U3860" s="25">
        <f>'LISTA DOS ITENS'!$T3860*'LISTA DOS ITENS'!$M3860</f>
        <v>63.64758848</v>
      </c>
      <c r="V3860" s="56">
        <f t="array" ref="V3860">INDEX('RESUMO - LOTES E VMA'!$F$3:$F$181,MATCH('LISTA DOS ITENS'!$D3860,'RESUMO - LOTES E VMA'!$A$3:$A$181,0))</f>
        <v>195262.0068</v>
      </c>
      <c r="W3860" s="57">
        <f>'LISTA DOS ITENS'!$U3860/'LISTA DOS ITENS'!$V3860</f>
        <v>0.0003259599219</v>
      </c>
      <c r="X3860" s="53" t="s">
        <v>53</v>
      </c>
      <c r="Y3860" s="53" t="s">
        <v>290</v>
      </c>
      <c r="Z3860" s="58" t="str">
        <f>'LISTA DOS ITENS'!$F3860&amp;"-"&amp;'LISTA DOS ITENS'!$H3860&amp;"-"&amp;'LISTA DOS ITENS'!$J3860&amp;"-"&amp;'LISTA DOS ITENS'!$K3860&amp;"-"&amp;'LISTA DOS ITENS'!$I3860</f>
        <v>10002110-2201-0026-CONS/NAC-</v>
      </c>
      <c r="AA3860" s="59" t="str">
        <f t="array" ref="AA3860">INDEX('RESUMO - LOTES E VMA'!$M$3:$M$181,MATCH('LISTA DOS ITENS'!$D3860,'RESUMO - LOTES E VMA'!$A$3:$A$181,0))</f>
        <v>Para Leilão</v>
      </c>
      <c r="AB3860" s="60">
        <f t="array" ref="AB3860">INDEX('RESUMO - LOTES E VMA'!$J$3:$J$181,MATCH('LISTA DOS ITENS'!$D3860,'RESUMO - LOTES E VMA'!$A$3:$A$181,0))</f>
        <v>0.1002282232</v>
      </c>
      <c r="AC3860" s="29" t="str">
        <f t="array" ref="AC3860">INDEX('RESUMO - LOTES E VMA'!$L$3:$L$181,MATCH('LISTA DOS ITENS'!$D3860,'RESUMO - LOTES E VMA'!$A$3:$A$181,0))</f>
        <v>1% do Valor de Comparação do VMA</v>
      </c>
      <c r="AD3860" s="53" t="str">
        <f>VLOOKUP(Tabela1[[#This Row],[Índice]],[1]Planilha1!$A:$A,1,0)</f>
        <v>#ERROR!</v>
      </c>
    </row>
    <row r="3861" ht="15.75" customHeight="1">
      <c r="A3861" s="52">
        <v>262942.0</v>
      </c>
      <c r="B3861" s="53" t="s">
        <v>70</v>
      </c>
      <c r="C3861" s="53" t="s">
        <v>71</v>
      </c>
      <c r="D3861" s="22">
        <v>207578.0</v>
      </c>
      <c r="E3861" s="53" t="s">
        <v>119</v>
      </c>
      <c r="F3861" s="54">
        <v>1.000211E7</v>
      </c>
      <c r="G3861" s="53" t="s">
        <v>2428</v>
      </c>
      <c r="H3861" s="55">
        <v>2201.0</v>
      </c>
      <c r="I3861" s="55"/>
      <c r="J3861" s="55" t="s">
        <v>126</v>
      </c>
      <c r="K3861" s="53" t="s">
        <v>293</v>
      </c>
      <c r="L3861" s="53"/>
      <c r="M3861" s="53">
        <v>14.0</v>
      </c>
      <c r="N3861" s="53" t="s">
        <v>52</v>
      </c>
      <c r="O3861" s="25">
        <v>1.0</v>
      </c>
      <c r="P3861" s="25">
        <f>'LISTA DOS ITENS'!$O3861*'LISTA DOS ITENS'!$M3861</f>
        <v>14</v>
      </c>
      <c r="Q3861" s="25">
        <v>682.95</v>
      </c>
      <c r="R3861" s="25">
        <f>'LISTA DOS ITENS'!$Q3861*'LISTA DOS ITENS'!$M3861</f>
        <v>9561.3</v>
      </c>
      <c r="S3861" s="56">
        <f>IF('LISTA DOS ITENS'!$P3861&gt;'LISTA DOS ITENS'!$R3861,'LISTA DOS ITENS'!$P3861,'LISTA DOS ITENS'!$R3861)</f>
        <v>9561.3</v>
      </c>
      <c r="T3861" s="25">
        <v>63.64758848017059</v>
      </c>
      <c r="U3861" s="25">
        <f>'LISTA DOS ITENS'!$T3861*'LISTA DOS ITENS'!$M3861</f>
        <v>891.0662387</v>
      </c>
      <c r="V3861" s="56">
        <f t="array" ref="V3861">INDEX('RESUMO - LOTES E VMA'!$F$3:$F$181,MATCH('LISTA DOS ITENS'!$D3861,'RESUMO - LOTES E VMA'!$A$3:$A$181,0))</f>
        <v>195262.0068</v>
      </c>
      <c r="W3861" s="57">
        <f>'LISTA DOS ITENS'!$U3861/'LISTA DOS ITENS'!$V3861</f>
        <v>0.004563438907</v>
      </c>
      <c r="X3861" s="53" t="s">
        <v>53</v>
      </c>
      <c r="Y3861" s="53" t="s">
        <v>290</v>
      </c>
      <c r="Z3861" s="58" t="str">
        <f>'LISTA DOS ITENS'!$F3861&amp;"-"&amp;'LISTA DOS ITENS'!$H3861&amp;"-"&amp;'LISTA DOS ITENS'!$J3861&amp;"-"&amp;'LISTA DOS ITENS'!$K3861&amp;"-"&amp;'LISTA DOS ITENS'!$I3861</f>
        <v>10002110-2201-0026-SOBRE_EMP-</v>
      </c>
      <c r="AA3861" s="59" t="str">
        <f t="array" ref="AA3861">INDEX('RESUMO - LOTES E VMA'!$M$3:$M$181,MATCH('LISTA DOS ITENS'!$D3861,'RESUMO - LOTES E VMA'!$A$3:$A$181,0))</f>
        <v>Para Leilão</v>
      </c>
      <c r="AB3861" s="60">
        <f t="array" ref="AB3861">INDEX('RESUMO - LOTES E VMA'!$J$3:$J$181,MATCH('LISTA DOS ITENS'!$D3861,'RESUMO - LOTES E VMA'!$A$3:$A$181,0))</f>
        <v>0.1002282232</v>
      </c>
      <c r="AC3861" s="29" t="str">
        <f t="array" ref="AC3861">INDEX('RESUMO - LOTES E VMA'!$L$3:$L$181,MATCH('LISTA DOS ITENS'!$D3861,'RESUMO - LOTES E VMA'!$A$3:$A$181,0))</f>
        <v>1% do Valor de Comparação do VMA</v>
      </c>
      <c r="AD3861" s="53" t="str">
        <f>VLOOKUP(Tabela1[[#This Row],[Índice]],[1]Planilha1!$A:$A,1,0)</f>
        <v>#ERROR!</v>
      </c>
    </row>
    <row r="3862" ht="15.75" customHeight="1">
      <c r="A3862" s="52">
        <v>262943.0</v>
      </c>
      <c r="B3862" s="53" t="s">
        <v>70</v>
      </c>
      <c r="C3862" s="53" t="s">
        <v>71</v>
      </c>
      <c r="D3862" s="22">
        <v>207578.0</v>
      </c>
      <c r="E3862" s="53" t="s">
        <v>119</v>
      </c>
      <c r="F3862" s="54">
        <v>1.0002114E7</v>
      </c>
      <c r="G3862" s="53" t="s">
        <v>2330</v>
      </c>
      <c r="H3862" s="55">
        <v>2201.0</v>
      </c>
      <c r="I3862" s="55" t="s">
        <v>2429</v>
      </c>
      <c r="J3862" s="55" t="s">
        <v>126</v>
      </c>
      <c r="K3862" s="53" t="s">
        <v>122</v>
      </c>
      <c r="L3862" s="53"/>
      <c r="M3862" s="53">
        <v>2.0</v>
      </c>
      <c r="N3862" s="53" t="s">
        <v>52</v>
      </c>
      <c r="O3862" s="25">
        <v>1291.23</v>
      </c>
      <c r="P3862" s="25">
        <f>'LISTA DOS ITENS'!$O3862*'LISTA DOS ITENS'!$M3862</f>
        <v>2582.46</v>
      </c>
      <c r="Q3862" s="25">
        <v>1928.86</v>
      </c>
      <c r="R3862" s="25">
        <f>'LISTA DOS ITENS'!$Q3862*'LISTA DOS ITENS'!$M3862</f>
        <v>3857.72</v>
      </c>
      <c r="S3862" s="56">
        <f>IF('LISTA DOS ITENS'!$P3862&gt;'LISTA DOS ITENS'!$R3862,'LISTA DOS ITENS'!$P3862,'LISTA DOS ITENS'!$R3862)</f>
        <v>3857.72</v>
      </c>
      <c r="T3862" s="25">
        <v>179.76028628137027</v>
      </c>
      <c r="U3862" s="25">
        <f>'LISTA DOS ITENS'!$T3862*'LISTA DOS ITENS'!$M3862</f>
        <v>359.5205726</v>
      </c>
      <c r="V3862" s="56">
        <f t="array" ref="V3862">INDEX('RESUMO - LOTES E VMA'!$F$3:$F$181,MATCH('LISTA DOS ITENS'!$D3862,'RESUMO - LOTES E VMA'!$A$3:$A$181,0))</f>
        <v>195262.0068</v>
      </c>
      <c r="W3862" s="57">
        <f>'LISTA DOS ITENS'!$U3862/'LISTA DOS ITENS'!$V3862</f>
        <v>0.001841221334</v>
      </c>
      <c r="X3862" s="53" t="s">
        <v>53</v>
      </c>
      <c r="Y3862" s="53" t="s">
        <v>290</v>
      </c>
      <c r="Z3862" s="58" t="str">
        <f>'LISTA DOS ITENS'!$F3862&amp;"-"&amp;'LISTA DOS ITENS'!$H3862&amp;"-"&amp;'LISTA DOS ITENS'!$J3862&amp;"-"&amp;'LISTA DOS ITENS'!$K3862&amp;"-"&amp;'LISTA DOS ITENS'!$I3862</f>
        <v>10002114-2201-0026-IMOB/IAMN-PV-3912-16-891-2</v>
      </c>
      <c r="AA3862" s="59" t="str">
        <f t="array" ref="AA3862">INDEX('RESUMO - LOTES E VMA'!$M$3:$M$181,MATCH('LISTA DOS ITENS'!$D3862,'RESUMO - LOTES E VMA'!$A$3:$A$181,0))</f>
        <v>Para Leilão</v>
      </c>
      <c r="AB3862" s="60">
        <f t="array" ref="AB3862">INDEX('RESUMO - LOTES E VMA'!$J$3:$J$181,MATCH('LISTA DOS ITENS'!$D3862,'RESUMO - LOTES E VMA'!$A$3:$A$181,0))</f>
        <v>0.1002282232</v>
      </c>
      <c r="AC3862" s="29" t="str">
        <f t="array" ref="AC3862">INDEX('RESUMO - LOTES E VMA'!$L$3:$L$181,MATCH('LISTA DOS ITENS'!$D3862,'RESUMO - LOTES E VMA'!$A$3:$A$181,0))</f>
        <v>1% do Valor de Comparação do VMA</v>
      </c>
      <c r="AD3862" s="53" t="str">
        <f>VLOOKUP(Tabela1[[#This Row],[Índice]],[1]Planilha1!$A:$A,1,0)</f>
        <v>#ERROR!</v>
      </c>
    </row>
    <row r="3863" ht="15.75" customHeight="1">
      <c r="A3863" s="52">
        <v>262944.0</v>
      </c>
      <c r="B3863" s="53" t="s">
        <v>70</v>
      </c>
      <c r="C3863" s="53" t="s">
        <v>71</v>
      </c>
      <c r="D3863" s="22">
        <v>207578.0</v>
      </c>
      <c r="E3863" s="53" t="s">
        <v>119</v>
      </c>
      <c r="F3863" s="54">
        <v>1.0002118E7</v>
      </c>
      <c r="G3863" s="53" t="s">
        <v>2332</v>
      </c>
      <c r="H3863" s="55">
        <v>2201.0</v>
      </c>
      <c r="I3863" s="55"/>
      <c r="J3863" s="55" t="s">
        <v>126</v>
      </c>
      <c r="K3863" s="53" t="s">
        <v>80</v>
      </c>
      <c r="L3863" s="53"/>
      <c r="M3863" s="53">
        <v>1.0</v>
      </c>
      <c r="N3863" s="53" t="s">
        <v>52</v>
      </c>
      <c r="O3863" s="25">
        <v>1480.09</v>
      </c>
      <c r="P3863" s="25">
        <f>'LISTA DOS ITENS'!$O3863*'LISTA DOS ITENS'!$M3863</f>
        <v>1480.09</v>
      </c>
      <c r="Q3863" s="25">
        <v>1480.09</v>
      </c>
      <c r="R3863" s="25">
        <f>'LISTA DOS ITENS'!$Q3863*'LISTA DOS ITENS'!$M3863</f>
        <v>1480.09</v>
      </c>
      <c r="S3863" s="56">
        <f>IF('LISTA DOS ITENS'!$P3863&gt;'LISTA DOS ITENS'!$R3863,'LISTA DOS ITENS'!$P3863,'LISTA DOS ITENS'!$R3863)</f>
        <v>1480.09</v>
      </c>
      <c r="T3863" s="25">
        <v>137.93712458249604</v>
      </c>
      <c r="U3863" s="25">
        <f>'LISTA DOS ITENS'!$T3863*'LISTA DOS ITENS'!$M3863</f>
        <v>137.9371246</v>
      </c>
      <c r="V3863" s="56">
        <f t="array" ref="V3863">INDEX('RESUMO - LOTES E VMA'!$F$3:$F$181,MATCH('LISTA DOS ITENS'!$D3863,'RESUMO - LOTES E VMA'!$A$3:$A$181,0))</f>
        <v>195262.0068</v>
      </c>
      <c r="W3863" s="57">
        <f>'LISTA DOS ITENS'!$U3863/'LISTA DOS ITENS'!$V3863</f>
        <v>0.0007064207055</v>
      </c>
      <c r="X3863" s="53" t="s">
        <v>53</v>
      </c>
      <c r="Y3863" s="53" t="s">
        <v>290</v>
      </c>
      <c r="Z3863" s="58" t="str">
        <f>'LISTA DOS ITENS'!$F3863&amp;"-"&amp;'LISTA DOS ITENS'!$H3863&amp;"-"&amp;'LISTA DOS ITENS'!$J3863&amp;"-"&amp;'LISTA DOS ITENS'!$K3863&amp;"-"&amp;'LISTA DOS ITENS'!$I3863</f>
        <v>10002118-2201-0026-IMOB/NAC-</v>
      </c>
      <c r="AA3863" s="59" t="str">
        <f t="array" ref="AA3863">INDEX('RESUMO - LOTES E VMA'!$M$3:$M$181,MATCH('LISTA DOS ITENS'!$D3863,'RESUMO - LOTES E VMA'!$A$3:$A$181,0))</f>
        <v>Para Leilão</v>
      </c>
      <c r="AB3863" s="60">
        <f t="array" ref="AB3863">INDEX('RESUMO - LOTES E VMA'!$J$3:$J$181,MATCH('LISTA DOS ITENS'!$D3863,'RESUMO - LOTES E VMA'!$A$3:$A$181,0))</f>
        <v>0.1002282232</v>
      </c>
      <c r="AC3863" s="29" t="str">
        <f t="array" ref="AC3863">INDEX('RESUMO - LOTES E VMA'!$L$3:$L$181,MATCH('LISTA DOS ITENS'!$D3863,'RESUMO - LOTES E VMA'!$A$3:$A$181,0))</f>
        <v>1% do Valor de Comparação do VMA</v>
      </c>
      <c r="AD3863" s="53" t="str">
        <f>VLOOKUP(Tabela1[[#This Row],[Índice]],[1]Planilha1!$A:$A,1,0)</f>
        <v>#ERROR!</v>
      </c>
    </row>
    <row r="3864" ht="15.75" customHeight="1">
      <c r="A3864" s="52">
        <v>262945.0</v>
      </c>
      <c r="B3864" s="53" t="s">
        <v>70</v>
      </c>
      <c r="C3864" s="53" t="s">
        <v>71</v>
      </c>
      <c r="D3864" s="22">
        <v>207578.0</v>
      </c>
      <c r="E3864" s="53" t="s">
        <v>119</v>
      </c>
      <c r="F3864" s="54">
        <v>1.0002165E7</v>
      </c>
      <c r="G3864" s="53" t="s">
        <v>2346</v>
      </c>
      <c r="H3864" s="55">
        <v>2201.0</v>
      </c>
      <c r="I3864" s="55"/>
      <c r="J3864" s="55" t="s">
        <v>126</v>
      </c>
      <c r="K3864" s="53" t="s">
        <v>293</v>
      </c>
      <c r="L3864" s="53"/>
      <c r="M3864" s="53">
        <v>2.0</v>
      </c>
      <c r="N3864" s="53" t="s">
        <v>52</v>
      </c>
      <c r="O3864" s="25">
        <v>1.0</v>
      </c>
      <c r="P3864" s="25">
        <f>'LISTA DOS ITENS'!$O3864*'LISTA DOS ITENS'!$M3864</f>
        <v>2</v>
      </c>
      <c r="Q3864" s="25">
        <v>913.0</v>
      </c>
      <c r="R3864" s="25">
        <f>'LISTA DOS ITENS'!$Q3864*'LISTA DOS ITENS'!$M3864</f>
        <v>1826</v>
      </c>
      <c r="S3864" s="56">
        <f>IF('LISTA DOS ITENS'!$P3864&gt;'LISTA DOS ITENS'!$R3864,'LISTA DOS ITENS'!$P3864,'LISTA DOS ITENS'!$R3864)</f>
        <v>1826</v>
      </c>
      <c r="T3864" s="25">
        <v>85.08711952909546</v>
      </c>
      <c r="U3864" s="25">
        <f>'LISTA DOS ITENS'!$T3864*'LISTA DOS ITENS'!$M3864</f>
        <v>170.1742391</v>
      </c>
      <c r="V3864" s="56">
        <f t="array" ref="V3864">INDEX('RESUMO - LOTES E VMA'!$F$3:$F$181,MATCH('LISTA DOS ITENS'!$D3864,'RESUMO - LOTES E VMA'!$A$3:$A$181,0))</f>
        <v>195262.0068</v>
      </c>
      <c r="W3864" s="57">
        <f>'LISTA DOS ITENS'!$U3864/'LISTA DOS ITENS'!$V3864</f>
        <v>0.0008715174133</v>
      </c>
      <c r="X3864" s="53" t="s">
        <v>53</v>
      </c>
      <c r="Y3864" s="53" t="s">
        <v>290</v>
      </c>
      <c r="Z3864" s="58" t="str">
        <f>'LISTA DOS ITENS'!$F3864&amp;"-"&amp;'LISTA DOS ITENS'!$H3864&amp;"-"&amp;'LISTA DOS ITENS'!$J3864&amp;"-"&amp;'LISTA DOS ITENS'!$K3864&amp;"-"&amp;'LISTA DOS ITENS'!$I3864</f>
        <v>10002165-2201-0026-SOBRE_EMP-</v>
      </c>
      <c r="AA3864" s="59" t="str">
        <f t="array" ref="AA3864">INDEX('RESUMO - LOTES E VMA'!$M$3:$M$181,MATCH('LISTA DOS ITENS'!$D3864,'RESUMO - LOTES E VMA'!$A$3:$A$181,0))</f>
        <v>Para Leilão</v>
      </c>
      <c r="AB3864" s="60">
        <f t="array" ref="AB3864">INDEX('RESUMO - LOTES E VMA'!$J$3:$J$181,MATCH('LISTA DOS ITENS'!$D3864,'RESUMO - LOTES E VMA'!$A$3:$A$181,0))</f>
        <v>0.1002282232</v>
      </c>
      <c r="AC3864" s="29" t="str">
        <f t="array" ref="AC3864">INDEX('RESUMO - LOTES E VMA'!$L$3:$L$181,MATCH('LISTA DOS ITENS'!$D3864,'RESUMO - LOTES E VMA'!$A$3:$A$181,0))</f>
        <v>1% do Valor de Comparação do VMA</v>
      </c>
      <c r="AD3864" s="53" t="str">
        <f>VLOOKUP(Tabela1[[#This Row],[Índice]],[1]Planilha1!$A:$A,1,0)</f>
        <v>#ERROR!</v>
      </c>
    </row>
    <row r="3865" ht="15.75" customHeight="1">
      <c r="A3865" s="52">
        <v>262946.0</v>
      </c>
      <c r="B3865" s="53" t="s">
        <v>70</v>
      </c>
      <c r="C3865" s="53" t="s">
        <v>71</v>
      </c>
      <c r="D3865" s="22">
        <v>207578.0</v>
      </c>
      <c r="E3865" s="53" t="s">
        <v>119</v>
      </c>
      <c r="F3865" s="54">
        <v>1.0002293E7</v>
      </c>
      <c r="G3865" s="53" t="s">
        <v>2430</v>
      </c>
      <c r="H3865" s="55">
        <v>2201.0</v>
      </c>
      <c r="I3865" s="55"/>
      <c r="J3865" s="55" t="s">
        <v>126</v>
      </c>
      <c r="K3865" s="53" t="s">
        <v>73</v>
      </c>
      <c r="L3865" s="53"/>
      <c r="M3865" s="53">
        <v>1.0</v>
      </c>
      <c r="N3865" s="53" t="s">
        <v>52</v>
      </c>
      <c r="O3865" s="25">
        <v>10.0</v>
      </c>
      <c r="P3865" s="25">
        <f>'LISTA DOS ITENS'!$O3865*'LISTA DOS ITENS'!$M3865</f>
        <v>10</v>
      </c>
      <c r="Q3865" s="25">
        <v>10.0</v>
      </c>
      <c r="R3865" s="25">
        <f>'LISTA DOS ITENS'!$Q3865*'LISTA DOS ITENS'!$M3865</f>
        <v>10</v>
      </c>
      <c r="S3865" s="56">
        <f>IF('LISTA DOS ITENS'!$P3865&gt;'LISTA DOS ITENS'!$R3865,'LISTA DOS ITENS'!$P3865,'LISTA DOS ITENS'!$R3865)</f>
        <v>10</v>
      </c>
      <c r="T3865" s="25">
        <v>0.9319509258389426</v>
      </c>
      <c r="U3865" s="25">
        <f>'LISTA DOS ITENS'!$T3865*'LISTA DOS ITENS'!$M3865</f>
        <v>0.9319509258</v>
      </c>
      <c r="V3865" s="56">
        <f t="array" ref="V3865">INDEX('RESUMO - LOTES E VMA'!$F$3:$F$181,MATCH('LISTA DOS ITENS'!$D3865,'RESUMO - LOTES E VMA'!$A$3:$A$181,0))</f>
        <v>195262.0068</v>
      </c>
      <c r="W3865" s="57">
        <f>'LISTA DOS ITENS'!$U3865/'LISTA DOS ITENS'!$V3865</f>
        <v>0.000004772822636</v>
      </c>
      <c r="X3865" s="53" t="s">
        <v>53</v>
      </c>
      <c r="Y3865" s="53" t="s">
        <v>290</v>
      </c>
      <c r="Z3865" s="58" t="str">
        <f>'LISTA DOS ITENS'!$F3865&amp;"-"&amp;'LISTA DOS ITENS'!$H3865&amp;"-"&amp;'LISTA DOS ITENS'!$J3865&amp;"-"&amp;'LISTA DOS ITENS'!$K3865&amp;"-"&amp;'LISTA DOS ITENS'!$I3865</f>
        <v>10002293-2201-0026-CONS/NAC-</v>
      </c>
      <c r="AA3865" s="59" t="str">
        <f t="array" ref="AA3865">INDEX('RESUMO - LOTES E VMA'!$M$3:$M$181,MATCH('LISTA DOS ITENS'!$D3865,'RESUMO - LOTES E VMA'!$A$3:$A$181,0))</f>
        <v>Para Leilão</v>
      </c>
      <c r="AB3865" s="60">
        <f t="array" ref="AB3865">INDEX('RESUMO - LOTES E VMA'!$J$3:$J$181,MATCH('LISTA DOS ITENS'!$D3865,'RESUMO - LOTES E VMA'!$A$3:$A$181,0))</f>
        <v>0.1002282232</v>
      </c>
      <c r="AC3865" s="29" t="str">
        <f t="array" ref="AC3865">INDEX('RESUMO - LOTES E VMA'!$L$3:$L$181,MATCH('LISTA DOS ITENS'!$D3865,'RESUMO - LOTES E VMA'!$A$3:$A$181,0))</f>
        <v>1% do Valor de Comparação do VMA</v>
      </c>
      <c r="AD3865" s="53" t="str">
        <f>VLOOKUP(Tabela1[[#This Row],[Índice]],[1]Planilha1!$A:$A,1,0)</f>
        <v>#ERROR!</v>
      </c>
    </row>
    <row r="3866" ht="15.75" customHeight="1">
      <c r="A3866" s="52">
        <v>262947.0</v>
      </c>
      <c r="B3866" s="53" t="s">
        <v>70</v>
      </c>
      <c r="C3866" s="53" t="s">
        <v>71</v>
      </c>
      <c r="D3866" s="22">
        <v>207578.0</v>
      </c>
      <c r="E3866" s="53" t="s">
        <v>119</v>
      </c>
      <c r="F3866" s="54">
        <v>1.0036607E7</v>
      </c>
      <c r="G3866" s="53" t="s">
        <v>2431</v>
      </c>
      <c r="H3866" s="55">
        <v>2201.0</v>
      </c>
      <c r="I3866" s="55"/>
      <c r="J3866" s="55" t="s">
        <v>126</v>
      </c>
      <c r="K3866" s="53" t="s">
        <v>293</v>
      </c>
      <c r="L3866" s="53"/>
      <c r="M3866" s="53">
        <v>2.0</v>
      </c>
      <c r="N3866" s="53" t="s">
        <v>52</v>
      </c>
      <c r="O3866" s="25">
        <v>1.0</v>
      </c>
      <c r="P3866" s="25">
        <f>'LISTA DOS ITENS'!$O3866*'LISTA DOS ITENS'!$M3866</f>
        <v>2</v>
      </c>
      <c r="Q3866" s="25">
        <v>263.55</v>
      </c>
      <c r="R3866" s="25">
        <f>'LISTA DOS ITENS'!$Q3866*'LISTA DOS ITENS'!$M3866</f>
        <v>527.1</v>
      </c>
      <c r="S3866" s="56">
        <f>IF('LISTA DOS ITENS'!$P3866&gt;'LISTA DOS ITENS'!$R3866,'LISTA DOS ITENS'!$P3866,'LISTA DOS ITENS'!$R3866)</f>
        <v>527.1</v>
      </c>
      <c r="T3866" s="25">
        <v>24.561566650485332</v>
      </c>
      <c r="U3866" s="25">
        <f>'LISTA DOS ITENS'!$T3866*'LISTA DOS ITENS'!$M3866</f>
        <v>49.1231333</v>
      </c>
      <c r="V3866" s="56">
        <f t="array" ref="V3866">INDEX('RESUMO - LOTES E VMA'!$F$3:$F$181,MATCH('LISTA DOS ITENS'!$D3866,'RESUMO - LOTES E VMA'!$A$3:$A$181,0))</f>
        <v>195262.0068</v>
      </c>
      <c r="W3866" s="57">
        <f>'LISTA DOS ITENS'!$U3866/'LISTA DOS ITENS'!$V3866</f>
        <v>0.0002515754811</v>
      </c>
      <c r="X3866" s="53" t="s">
        <v>53</v>
      </c>
      <c r="Y3866" s="53" t="s">
        <v>290</v>
      </c>
      <c r="Z3866" s="58" t="str">
        <f>'LISTA DOS ITENS'!$F3866&amp;"-"&amp;'LISTA DOS ITENS'!$H3866&amp;"-"&amp;'LISTA DOS ITENS'!$J3866&amp;"-"&amp;'LISTA DOS ITENS'!$K3866&amp;"-"&amp;'LISTA DOS ITENS'!$I3866</f>
        <v>10036607-2201-0026-SOBRE_EMP-</v>
      </c>
      <c r="AA3866" s="59" t="str">
        <f t="array" ref="AA3866">INDEX('RESUMO - LOTES E VMA'!$M$3:$M$181,MATCH('LISTA DOS ITENS'!$D3866,'RESUMO - LOTES E VMA'!$A$3:$A$181,0))</f>
        <v>Para Leilão</v>
      </c>
      <c r="AB3866" s="60">
        <f t="array" ref="AB3866">INDEX('RESUMO - LOTES E VMA'!$J$3:$J$181,MATCH('LISTA DOS ITENS'!$D3866,'RESUMO - LOTES E VMA'!$A$3:$A$181,0))</f>
        <v>0.1002282232</v>
      </c>
      <c r="AC3866" s="29" t="str">
        <f t="array" ref="AC3866">INDEX('RESUMO - LOTES E VMA'!$L$3:$L$181,MATCH('LISTA DOS ITENS'!$D3866,'RESUMO - LOTES E VMA'!$A$3:$A$181,0))</f>
        <v>1% do Valor de Comparação do VMA</v>
      </c>
      <c r="AD3866" s="53" t="str">
        <f>VLOOKUP(Tabela1[[#This Row],[Índice]],[1]Planilha1!$A:$A,1,0)</f>
        <v>#ERROR!</v>
      </c>
    </row>
    <row r="3867" ht="15.75" customHeight="1">
      <c r="A3867" s="52">
        <v>262948.0</v>
      </c>
      <c r="B3867" s="53" t="s">
        <v>70</v>
      </c>
      <c r="C3867" s="53" t="s">
        <v>71</v>
      </c>
      <c r="D3867" s="22">
        <v>207578.0</v>
      </c>
      <c r="E3867" s="53" t="s">
        <v>119</v>
      </c>
      <c r="F3867" s="54">
        <v>1.0090093E7</v>
      </c>
      <c r="G3867" s="53" t="s">
        <v>2432</v>
      </c>
      <c r="H3867" s="55">
        <v>2201.0</v>
      </c>
      <c r="I3867" s="55"/>
      <c r="J3867" s="55" t="s">
        <v>126</v>
      </c>
      <c r="K3867" s="53" t="s">
        <v>80</v>
      </c>
      <c r="L3867" s="53"/>
      <c r="M3867" s="53">
        <v>2.0</v>
      </c>
      <c r="N3867" s="53" t="s">
        <v>52</v>
      </c>
      <c r="O3867" s="25">
        <v>1163.32</v>
      </c>
      <c r="P3867" s="25">
        <f>'LISTA DOS ITENS'!$O3867*'LISTA DOS ITENS'!$M3867</f>
        <v>2326.64</v>
      </c>
      <c r="Q3867" s="25">
        <v>1163.32</v>
      </c>
      <c r="R3867" s="25">
        <f>'LISTA DOS ITENS'!$Q3867*'LISTA DOS ITENS'!$M3867</f>
        <v>2326.64</v>
      </c>
      <c r="S3867" s="56">
        <f>IF('LISTA DOS ITENS'!$P3867&gt;'LISTA DOS ITENS'!$R3867,'LISTA DOS ITENS'!$P3867,'LISTA DOS ITENS'!$R3867)</f>
        <v>2326.64</v>
      </c>
      <c r="T3867" s="25">
        <v>108.41571510469586</v>
      </c>
      <c r="U3867" s="25">
        <f>'LISTA DOS ITENS'!$T3867*'LISTA DOS ITENS'!$M3867</f>
        <v>216.8314302</v>
      </c>
      <c r="V3867" s="56">
        <f t="array" ref="V3867">INDEX('RESUMO - LOTES E VMA'!$F$3:$F$181,MATCH('LISTA DOS ITENS'!$D3867,'RESUMO - LOTES E VMA'!$A$3:$A$181,0))</f>
        <v>195262.0068</v>
      </c>
      <c r="W3867" s="57">
        <f>'LISTA DOS ITENS'!$U3867/'LISTA DOS ITENS'!$V3867</f>
        <v>0.001110464006</v>
      </c>
      <c r="X3867" s="53" t="s">
        <v>53</v>
      </c>
      <c r="Y3867" s="53" t="s">
        <v>290</v>
      </c>
      <c r="Z3867" s="58" t="str">
        <f>'LISTA DOS ITENS'!$F3867&amp;"-"&amp;'LISTA DOS ITENS'!$H3867&amp;"-"&amp;'LISTA DOS ITENS'!$J3867&amp;"-"&amp;'LISTA DOS ITENS'!$K3867&amp;"-"&amp;'LISTA DOS ITENS'!$I3867</f>
        <v>10090093-2201-0026-IMOB/NAC-</v>
      </c>
      <c r="AA3867" s="59" t="str">
        <f t="array" ref="AA3867">INDEX('RESUMO - LOTES E VMA'!$M$3:$M$181,MATCH('LISTA DOS ITENS'!$D3867,'RESUMO - LOTES E VMA'!$A$3:$A$181,0))</f>
        <v>Para Leilão</v>
      </c>
      <c r="AB3867" s="60">
        <f t="array" ref="AB3867">INDEX('RESUMO - LOTES E VMA'!$J$3:$J$181,MATCH('LISTA DOS ITENS'!$D3867,'RESUMO - LOTES E VMA'!$A$3:$A$181,0))</f>
        <v>0.1002282232</v>
      </c>
      <c r="AC3867" s="29" t="str">
        <f t="array" ref="AC3867">INDEX('RESUMO - LOTES E VMA'!$L$3:$L$181,MATCH('LISTA DOS ITENS'!$D3867,'RESUMO - LOTES E VMA'!$A$3:$A$181,0))</f>
        <v>1% do Valor de Comparação do VMA</v>
      </c>
      <c r="AD3867" s="53" t="str">
        <f>VLOOKUP(Tabela1[[#This Row],[Índice]],[1]Planilha1!$A:$A,1,0)</f>
        <v>#ERROR!</v>
      </c>
    </row>
    <row r="3868" ht="15.75" customHeight="1">
      <c r="A3868" s="52">
        <v>262949.0</v>
      </c>
      <c r="B3868" s="53" t="s">
        <v>70</v>
      </c>
      <c r="C3868" s="53" t="s">
        <v>71</v>
      </c>
      <c r="D3868" s="22">
        <v>207578.0</v>
      </c>
      <c r="E3868" s="53" t="s">
        <v>119</v>
      </c>
      <c r="F3868" s="54">
        <v>1.014841E7</v>
      </c>
      <c r="G3868" s="53" t="s">
        <v>2433</v>
      </c>
      <c r="H3868" s="55">
        <v>2201.0</v>
      </c>
      <c r="I3868" s="55"/>
      <c r="J3868" s="55" t="s">
        <v>126</v>
      </c>
      <c r="K3868" s="53" t="s">
        <v>117</v>
      </c>
      <c r="L3868" s="53"/>
      <c r="M3868" s="53">
        <v>2.0</v>
      </c>
      <c r="N3868" s="53" t="s">
        <v>52</v>
      </c>
      <c r="O3868" s="25">
        <v>991.695</v>
      </c>
      <c r="P3868" s="25">
        <f>'LISTA DOS ITENS'!$O3868*'LISTA DOS ITENS'!$M3868</f>
        <v>1983.39</v>
      </c>
      <c r="Q3868" s="25">
        <v>991.7</v>
      </c>
      <c r="R3868" s="25">
        <f>'LISTA DOS ITENS'!$Q3868*'LISTA DOS ITENS'!$M3868</f>
        <v>1983.4</v>
      </c>
      <c r="S3868" s="56">
        <f>IF('LISTA DOS ITENS'!$P3868&gt;'LISTA DOS ITENS'!$R3868,'LISTA DOS ITENS'!$P3868,'LISTA DOS ITENS'!$R3868)</f>
        <v>1983.4</v>
      </c>
      <c r="T3868" s="25">
        <v>92.42157331544794</v>
      </c>
      <c r="U3868" s="25">
        <f>'LISTA DOS ITENS'!$T3868*'LISTA DOS ITENS'!$M3868</f>
        <v>184.8431466</v>
      </c>
      <c r="V3868" s="56">
        <f t="array" ref="V3868">INDEX('RESUMO - LOTES E VMA'!$F$3:$F$181,MATCH('LISTA DOS ITENS'!$D3868,'RESUMO - LOTES E VMA'!$A$3:$A$181,0))</f>
        <v>195262.0068</v>
      </c>
      <c r="W3868" s="57">
        <f>'LISTA DOS ITENS'!$U3868/'LISTA DOS ITENS'!$V3868</f>
        <v>0.0009466416416</v>
      </c>
      <c r="X3868" s="53" t="s">
        <v>53</v>
      </c>
      <c r="Y3868" s="53" t="s">
        <v>290</v>
      </c>
      <c r="Z3868" s="58" t="str">
        <f>'LISTA DOS ITENS'!$F3868&amp;"-"&amp;'LISTA DOS ITENS'!$H3868&amp;"-"&amp;'LISTA DOS ITENS'!$J3868&amp;"-"&amp;'LISTA DOS ITENS'!$K3868&amp;"-"&amp;'LISTA DOS ITENS'!$I3868</f>
        <v>10148410-2201-0026-CONS/IAMN-</v>
      </c>
      <c r="AA3868" s="59" t="str">
        <f t="array" ref="AA3868">INDEX('RESUMO - LOTES E VMA'!$M$3:$M$181,MATCH('LISTA DOS ITENS'!$D3868,'RESUMO - LOTES E VMA'!$A$3:$A$181,0))</f>
        <v>Para Leilão</v>
      </c>
      <c r="AB3868" s="60">
        <f t="array" ref="AB3868">INDEX('RESUMO - LOTES E VMA'!$J$3:$J$181,MATCH('LISTA DOS ITENS'!$D3868,'RESUMO - LOTES E VMA'!$A$3:$A$181,0))</f>
        <v>0.1002282232</v>
      </c>
      <c r="AC3868" s="29" t="str">
        <f t="array" ref="AC3868">INDEX('RESUMO - LOTES E VMA'!$L$3:$L$181,MATCH('LISTA DOS ITENS'!$D3868,'RESUMO - LOTES E VMA'!$A$3:$A$181,0))</f>
        <v>1% do Valor de Comparação do VMA</v>
      </c>
      <c r="AD3868" s="53" t="str">
        <f>VLOOKUP(Tabela1[[#This Row],[Índice]],[1]Planilha1!$A:$A,1,0)</f>
        <v>#ERROR!</v>
      </c>
    </row>
    <row r="3869" ht="15.75" customHeight="1">
      <c r="A3869" s="52">
        <v>262950.0</v>
      </c>
      <c r="B3869" s="53" t="s">
        <v>70</v>
      </c>
      <c r="C3869" s="53" t="s">
        <v>71</v>
      </c>
      <c r="D3869" s="22">
        <v>207578.0</v>
      </c>
      <c r="E3869" s="53" t="s">
        <v>119</v>
      </c>
      <c r="F3869" s="54">
        <v>1.0184966E7</v>
      </c>
      <c r="G3869" s="53" t="s">
        <v>2434</v>
      </c>
      <c r="H3869" s="55">
        <v>2201.0</v>
      </c>
      <c r="I3869" s="55"/>
      <c r="J3869" s="55" t="s">
        <v>126</v>
      </c>
      <c r="K3869" s="53" t="s">
        <v>80</v>
      </c>
      <c r="L3869" s="53"/>
      <c r="M3869" s="53">
        <v>1.0</v>
      </c>
      <c r="N3869" s="53" t="s">
        <v>52</v>
      </c>
      <c r="O3869" s="25">
        <v>1144.65</v>
      </c>
      <c r="P3869" s="25">
        <f>'LISTA DOS ITENS'!$O3869*'LISTA DOS ITENS'!$M3869</f>
        <v>1144.65</v>
      </c>
      <c r="Q3869" s="25">
        <v>1144.65</v>
      </c>
      <c r="R3869" s="25">
        <f>'LISTA DOS ITENS'!$Q3869*'LISTA DOS ITENS'!$M3869</f>
        <v>1144.65</v>
      </c>
      <c r="S3869" s="56">
        <f>IF('LISTA DOS ITENS'!$P3869&gt;'LISTA DOS ITENS'!$R3869,'LISTA DOS ITENS'!$P3869,'LISTA DOS ITENS'!$R3869)</f>
        <v>1144.65</v>
      </c>
      <c r="T3869" s="25">
        <v>106.67576272615457</v>
      </c>
      <c r="U3869" s="25">
        <f>'LISTA DOS ITENS'!$T3869*'LISTA DOS ITENS'!$M3869</f>
        <v>106.6757627</v>
      </c>
      <c r="V3869" s="56">
        <f t="array" ref="V3869">INDEX('RESUMO - LOTES E VMA'!$F$3:$F$181,MATCH('LISTA DOS ITENS'!$D3869,'RESUMO - LOTES E VMA'!$A$3:$A$181,0))</f>
        <v>195262.0068</v>
      </c>
      <c r="W3869" s="57">
        <f>'LISTA DOS ITENS'!$U3869/'LISTA DOS ITENS'!$V3869</f>
        <v>0.000546321143</v>
      </c>
      <c r="X3869" s="53" t="s">
        <v>53</v>
      </c>
      <c r="Y3869" s="53" t="s">
        <v>290</v>
      </c>
      <c r="Z3869" s="58" t="str">
        <f>'LISTA DOS ITENS'!$F3869&amp;"-"&amp;'LISTA DOS ITENS'!$H3869&amp;"-"&amp;'LISTA DOS ITENS'!$J3869&amp;"-"&amp;'LISTA DOS ITENS'!$K3869&amp;"-"&amp;'LISTA DOS ITENS'!$I3869</f>
        <v>10184966-2201-0026-IMOB/NAC-</v>
      </c>
      <c r="AA3869" s="59" t="str">
        <f t="array" ref="AA3869">INDEX('RESUMO - LOTES E VMA'!$M$3:$M$181,MATCH('LISTA DOS ITENS'!$D3869,'RESUMO - LOTES E VMA'!$A$3:$A$181,0))</f>
        <v>Para Leilão</v>
      </c>
      <c r="AB3869" s="60">
        <f t="array" ref="AB3869">INDEX('RESUMO - LOTES E VMA'!$J$3:$J$181,MATCH('LISTA DOS ITENS'!$D3869,'RESUMO - LOTES E VMA'!$A$3:$A$181,0))</f>
        <v>0.1002282232</v>
      </c>
      <c r="AC3869" s="29" t="str">
        <f t="array" ref="AC3869">INDEX('RESUMO - LOTES E VMA'!$L$3:$L$181,MATCH('LISTA DOS ITENS'!$D3869,'RESUMO - LOTES E VMA'!$A$3:$A$181,0))</f>
        <v>1% do Valor de Comparação do VMA</v>
      </c>
      <c r="AD3869" s="53" t="str">
        <f>VLOOKUP(Tabela1[[#This Row],[Índice]],[1]Planilha1!$A:$A,1,0)</f>
        <v>#ERROR!</v>
      </c>
    </row>
    <row r="3870" ht="15.75" customHeight="1">
      <c r="A3870" s="52">
        <v>262951.0</v>
      </c>
      <c r="B3870" s="53" t="s">
        <v>70</v>
      </c>
      <c r="C3870" s="53" t="s">
        <v>71</v>
      </c>
      <c r="D3870" s="22">
        <v>207578.0</v>
      </c>
      <c r="E3870" s="53" t="s">
        <v>119</v>
      </c>
      <c r="F3870" s="54">
        <v>1.0189323E7</v>
      </c>
      <c r="G3870" s="53" t="s">
        <v>2435</v>
      </c>
      <c r="H3870" s="55">
        <v>2201.0</v>
      </c>
      <c r="I3870" s="55" t="s">
        <v>1175</v>
      </c>
      <c r="J3870" s="55" t="s">
        <v>126</v>
      </c>
      <c r="K3870" s="53" t="s">
        <v>80</v>
      </c>
      <c r="L3870" s="53"/>
      <c r="M3870" s="53">
        <v>1.0</v>
      </c>
      <c r="N3870" s="53" t="s">
        <v>52</v>
      </c>
      <c r="O3870" s="25">
        <v>558.55</v>
      </c>
      <c r="P3870" s="25">
        <f>'LISTA DOS ITENS'!$O3870*'LISTA DOS ITENS'!$M3870</f>
        <v>558.55</v>
      </c>
      <c r="Q3870" s="25">
        <v>558.55</v>
      </c>
      <c r="R3870" s="25">
        <f>'LISTA DOS ITENS'!$Q3870*'LISTA DOS ITENS'!$M3870</f>
        <v>558.55</v>
      </c>
      <c r="S3870" s="56">
        <f>IF('LISTA DOS ITENS'!$P3870&gt;'LISTA DOS ITENS'!$R3870,'LISTA DOS ITENS'!$P3870,'LISTA DOS ITENS'!$R3870)</f>
        <v>558.55</v>
      </c>
      <c r="T3870" s="25">
        <v>52.05411896273414</v>
      </c>
      <c r="U3870" s="25">
        <f>'LISTA DOS ITENS'!$T3870*'LISTA DOS ITENS'!$M3870</f>
        <v>52.05411896</v>
      </c>
      <c r="V3870" s="56">
        <f t="array" ref="V3870">INDEX('RESUMO - LOTES E VMA'!$F$3:$F$181,MATCH('LISTA DOS ITENS'!$D3870,'RESUMO - LOTES E VMA'!$A$3:$A$181,0))</f>
        <v>195262.0068</v>
      </c>
      <c r="W3870" s="57">
        <f>'LISTA DOS ITENS'!$U3870/'LISTA DOS ITENS'!$V3870</f>
        <v>0.0002665860083</v>
      </c>
      <c r="X3870" s="53" t="s">
        <v>53</v>
      </c>
      <c r="Y3870" s="53" t="s">
        <v>290</v>
      </c>
      <c r="Z3870" s="58" t="str">
        <f>'LISTA DOS ITENS'!$F3870&amp;"-"&amp;'LISTA DOS ITENS'!$H3870&amp;"-"&amp;'LISTA DOS ITENS'!$J3870&amp;"-"&amp;'LISTA DOS ITENS'!$K3870&amp;"-"&amp;'LISTA DOS ITENS'!$I3870</f>
        <v>10189323-2201-0026-IMOB/NAC-IN-5210-15-007-MRP</v>
      </c>
      <c r="AA3870" s="59" t="str">
        <f t="array" ref="AA3870">INDEX('RESUMO - LOTES E VMA'!$M$3:$M$181,MATCH('LISTA DOS ITENS'!$D3870,'RESUMO - LOTES E VMA'!$A$3:$A$181,0))</f>
        <v>Para Leilão</v>
      </c>
      <c r="AB3870" s="60">
        <f t="array" ref="AB3870">INDEX('RESUMO - LOTES E VMA'!$J$3:$J$181,MATCH('LISTA DOS ITENS'!$D3870,'RESUMO - LOTES E VMA'!$A$3:$A$181,0))</f>
        <v>0.1002282232</v>
      </c>
      <c r="AC3870" s="29" t="str">
        <f t="array" ref="AC3870">INDEX('RESUMO - LOTES E VMA'!$L$3:$L$181,MATCH('LISTA DOS ITENS'!$D3870,'RESUMO - LOTES E VMA'!$A$3:$A$181,0))</f>
        <v>1% do Valor de Comparação do VMA</v>
      </c>
      <c r="AD3870" s="53" t="str">
        <f>VLOOKUP(Tabela1[[#This Row],[Índice]],[1]Planilha1!$A:$A,1,0)</f>
        <v>#ERROR!</v>
      </c>
    </row>
    <row r="3871" ht="15.75" customHeight="1">
      <c r="A3871" s="52">
        <v>262952.0</v>
      </c>
      <c r="B3871" s="53" t="s">
        <v>70</v>
      </c>
      <c r="C3871" s="53" t="s">
        <v>71</v>
      </c>
      <c r="D3871" s="22">
        <v>207578.0</v>
      </c>
      <c r="E3871" s="53" t="s">
        <v>119</v>
      </c>
      <c r="F3871" s="54">
        <v>1.0189348E7</v>
      </c>
      <c r="G3871" s="53" t="s">
        <v>2436</v>
      </c>
      <c r="H3871" s="55">
        <v>2201.0</v>
      </c>
      <c r="I3871" s="55"/>
      <c r="J3871" s="55" t="s">
        <v>126</v>
      </c>
      <c r="K3871" s="53" t="s">
        <v>80</v>
      </c>
      <c r="L3871" s="53"/>
      <c r="M3871" s="53">
        <v>1.0</v>
      </c>
      <c r="N3871" s="53" t="s">
        <v>52</v>
      </c>
      <c r="O3871" s="25">
        <v>1130.09</v>
      </c>
      <c r="P3871" s="25">
        <f>'LISTA DOS ITENS'!$O3871*'LISTA DOS ITENS'!$M3871</f>
        <v>1130.09</v>
      </c>
      <c r="Q3871" s="25">
        <v>1130.09</v>
      </c>
      <c r="R3871" s="25">
        <f>'LISTA DOS ITENS'!$Q3871*'LISTA DOS ITENS'!$M3871</f>
        <v>1130.09</v>
      </c>
      <c r="S3871" s="56">
        <f>IF('LISTA DOS ITENS'!$P3871&gt;'LISTA DOS ITENS'!$R3871,'LISTA DOS ITENS'!$P3871,'LISTA DOS ITENS'!$R3871)</f>
        <v>1130.09</v>
      </c>
      <c r="T3871" s="25">
        <v>105.31884217813305</v>
      </c>
      <c r="U3871" s="25">
        <f>'LISTA DOS ITENS'!$T3871*'LISTA DOS ITENS'!$M3871</f>
        <v>105.3188422</v>
      </c>
      <c r="V3871" s="56">
        <f t="array" ref="V3871">INDEX('RESUMO - LOTES E VMA'!$F$3:$F$181,MATCH('LISTA DOS ITENS'!$D3871,'RESUMO - LOTES E VMA'!$A$3:$A$181,0))</f>
        <v>195262.0068</v>
      </c>
      <c r="W3871" s="57">
        <f>'LISTA DOS ITENS'!$U3871/'LISTA DOS ITENS'!$V3871</f>
        <v>0.0005393719132</v>
      </c>
      <c r="X3871" s="53" t="s">
        <v>53</v>
      </c>
      <c r="Y3871" s="53" t="s">
        <v>290</v>
      </c>
      <c r="Z3871" s="58" t="str">
        <f>'LISTA DOS ITENS'!$F3871&amp;"-"&amp;'LISTA DOS ITENS'!$H3871&amp;"-"&amp;'LISTA DOS ITENS'!$J3871&amp;"-"&amp;'LISTA DOS ITENS'!$K3871&amp;"-"&amp;'LISTA DOS ITENS'!$I3871</f>
        <v>10189348-2201-0026-IMOB/NAC-</v>
      </c>
      <c r="AA3871" s="59" t="str">
        <f t="array" ref="AA3871">INDEX('RESUMO - LOTES E VMA'!$M$3:$M$181,MATCH('LISTA DOS ITENS'!$D3871,'RESUMO - LOTES E VMA'!$A$3:$A$181,0))</f>
        <v>Para Leilão</v>
      </c>
      <c r="AB3871" s="60">
        <f t="array" ref="AB3871">INDEX('RESUMO - LOTES E VMA'!$J$3:$J$181,MATCH('LISTA DOS ITENS'!$D3871,'RESUMO - LOTES E VMA'!$A$3:$A$181,0))</f>
        <v>0.1002282232</v>
      </c>
      <c r="AC3871" s="29" t="str">
        <f t="array" ref="AC3871">INDEX('RESUMO - LOTES E VMA'!$L$3:$L$181,MATCH('LISTA DOS ITENS'!$D3871,'RESUMO - LOTES E VMA'!$A$3:$A$181,0))</f>
        <v>1% do Valor de Comparação do VMA</v>
      </c>
      <c r="AD3871" s="53" t="str">
        <f>VLOOKUP(Tabela1[[#This Row],[Índice]],[1]Planilha1!$A:$A,1,0)</f>
        <v>#ERROR!</v>
      </c>
    </row>
    <row r="3872" ht="15.75" customHeight="1">
      <c r="A3872" s="52">
        <v>262953.0</v>
      </c>
      <c r="B3872" s="53" t="s">
        <v>70</v>
      </c>
      <c r="C3872" s="53" t="s">
        <v>71</v>
      </c>
      <c r="D3872" s="22">
        <v>207578.0</v>
      </c>
      <c r="E3872" s="53" t="s">
        <v>119</v>
      </c>
      <c r="F3872" s="54">
        <v>1.0197117E7</v>
      </c>
      <c r="G3872" s="53" t="s">
        <v>2437</v>
      </c>
      <c r="H3872" s="55">
        <v>2201.0</v>
      </c>
      <c r="I3872" s="55"/>
      <c r="J3872" s="55" t="s">
        <v>126</v>
      </c>
      <c r="K3872" s="53" t="s">
        <v>80</v>
      </c>
      <c r="L3872" s="53"/>
      <c r="M3872" s="53">
        <v>1.0</v>
      </c>
      <c r="N3872" s="53" t="s">
        <v>52</v>
      </c>
      <c r="O3872" s="25">
        <v>188.25</v>
      </c>
      <c r="P3872" s="25">
        <f>'LISTA DOS ITENS'!$O3872*'LISTA DOS ITENS'!$M3872</f>
        <v>188.25</v>
      </c>
      <c r="Q3872" s="25">
        <v>188.25</v>
      </c>
      <c r="R3872" s="25">
        <f>'LISTA DOS ITENS'!$Q3872*'LISTA DOS ITENS'!$M3872</f>
        <v>188.25</v>
      </c>
      <c r="S3872" s="56">
        <f>IF('LISTA DOS ITENS'!$P3872&gt;'LISTA DOS ITENS'!$R3872,'LISTA DOS ITENS'!$P3872,'LISTA DOS ITENS'!$R3872)</f>
        <v>188.25</v>
      </c>
      <c r="T3872" s="25">
        <v>17.543976178918093</v>
      </c>
      <c r="U3872" s="25">
        <f>'LISTA DOS ITENS'!$T3872*'LISTA DOS ITENS'!$M3872</f>
        <v>17.54397618</v>
      </c>
      <c r="V3872" s="56">
        <f t="array" ref="V3872">INDEX('RESUMO - LOTES E VMA'!$F$3:$F$181,MATCH('LISTA DOS ITENS'!$D3872,'RESUMO - LOTES E VMA'!$A$3:$A$181,0))</f>
        <v>195262.0068</v>
      </c>
      <c r="W3872" s="57">
        <f>'LISTA DOS ITENS'!$U3872/'LISTA DOS ITENS'!$V3872</f>
        <v>0.00008984838612</v>
      </c>
      <c r="X3872" s="53" t="s">
        <v>53</v>
      </c>
      <c r="Y3872" s="53" t="s">
        <v>290</v>
      </c>
      <c r="Z3872" s="58" t="str">
        <f>'LISTA DOS ITENS'!$F3872&amp;"-"&amp;'LISTA DOS ITENS'!$H3872&amp;"-"&amp;'LISTA DOS ITENS'!$J3872&amp;"-"&amp;'LISTA DOS ITENS'!$K3872&amp;"-"&amp;'LISTA DOS ITENS'!$I3872</f>
        <v>10197117-2201-0026-IMOB/NAC-</v>
      </c>
      <c r="AA3872" s="59" t="str">
        <f t="array" ref="AA3872">INDEX('RESUMO - LOTES E VMA'!$M$3:$M$181,MATCH('LISTA DOS ITENS'!$D3872,'RESUMO - LOTES E VMA'!$A$3:$A$181,0))</f>
        <v>Para Leilão</v>
      </c>
      <c r="AB3872" s="60">
        <f t="array" ref="AB3872">INDEX('RESUMO - LOTES E VMA'!$J$3:$J$181,MATCH('LISTA DOS ITENS'!$D3872,'RESUMO - LOTES E VMA'!$A$3:$A$181,0))</f>
        <v>0.1002282232</v>
      </c>
      <c r="AC3872" s="29" t="str">
        <f t="array" ref="AC3872">INDEX('RESUMO - LOTES E VMA'!$L$3:$L$181,MATCH('LISTA DOS ITENS'!$D3872,'RESUMO - LOTES E VMA'!$A$3:$A$181,0))</f>
        <v>1% do Valor de Comparação do VMA</v>
      </c>
      <c r="AD3872" s="53" t="str">
        <f>VLOOKUP(Tabela1[[#This Row],[Índice]],[1]Planilha1!$A:$A,1,0)</f>
        <v>#ERROR!</v>
      </c>
    </row>
    <row r="3873" ht="15.75" customHeight="1">
      <c r="A3873" s="52">
        <v>262954.0</v>
      </c>
      <c r="B3873" s="53" t="s">
        <v>70</v>
      </c>
      <c r="C3873" s="53" t="s">
        <v>71</v>
      </c>
      <c r="D3873" s="22">
        <v>207578.0</v>
      </c>
      <c r="E3873" s="53" t="s">
        <v>119</v>
      </c>
      <c r="F3873" s="54">
        <v>1.0214394E7</v>
      </c>
      <c r="G3873" s="53" t="s">
        <v>2438</v>
      </c>
      <c r="H3873" s="55">
        <v>2201.0</v>
      </c>
      <c r="I3873" s="55"/>
      <c r="J3873" s="55" t="s">
        <v>126</v>
      </c>
      <c r="K3873" s="53" t="s">
        <v>117</v>
      </c>
      <c r="L3873" s="53"/>
      <c r="M3873" s="53">
        <v>1.0</v>
      </c>
      <c r="N3873" s="53" t="s">
        <v>52</v>
      </c>
      <c r="O3873" s="25">
        <v>187.84</v>
      </c>
      <c r="P3873" s="25">
        <f>'LISTA DOS ITENS'!$O3873*'LISTA DOS ITENS'!$M3873</f>
        <v>187.84</v>
      </c>
      <c r="Q3873" s="25">
        <v>514.36</v>
      </c>
      <c r="R3873" s="25">
        <f>'LISTA DOS ITENS'!$Q3873*'LISTA DOS ITENS'!$M3873</f>
        <v>514.36</v>
      </c>
      <c r="S3873" s="56">
        <f>IF('LISTA DOS ITENS'!$P3873&gt;'LISTA DOS ITENS'!$R3873,'LISTA DOS ITENS'!$P3873,'LISTA DOS ITENS'!$R3873)</f>
        <v>514.36</v>
      </c>
      <c r="T3873" s="25">
        <v>47.93582782145185</v>
      </c>
      <c r="U3873" s="25">
        <f>'LISTA DOS ITENS'!$T3873*'LISTA DOS ITENS'!$M3873</f>
        <v>47.93582782</v>
      </c>
      <c r="V3873" s="56">
        <f t="array" ref="V3873">INDEX('RESUMO - LOTES E VMA'!$F$3:$F$181,MATCH('LISTA DOS ITENS'!$D3873,'RESUMO - LOTES E VMA'!$A$3:$A$181,0))</f>
        <v>195262.0068</v>
      </c>
      <c r="W3873" s="57">
        <f>'LISTA DOS ITENS'!$U3873/'LISTA DOS ITENS'!$V3873</f>
        <v>0.0002454949051</v>
      </c>
      <c r="X3873" s="53" t="s">
        <v>53</v>
      </c>
      <c r="Y3873" s="53" t="s">
        <v>290</v>
      </c>
      <c r="Z3873" s="58" t="str">
        <f>'LISTA DOS ITENS'!$F3873&amp;"-"&amp;'LISTA DOS ITENS'!$H3873&amp;"-"&amp;'LISTA DOS ITENS'!$J3873&amp;"-"&amp;'LISTA DOS ITENS'!$K3873&amp;"-"&amp;'LISTA DOS ITENS'!$I3873</f>
        <v>10214394-2201-0026-CONS/IAMN-</v>
      </c>
      <c r="AA3873" s="59" t="str">
        <f t="array" ref="AA3873">INDEX('RESUMO - LOTES E VMA'!$M$3:$M$181,MATCH('LISTA DOS ITENS'!$D3873,'RESUMO - LOTES E VMA'!$A$3:$A$181,0))</f>
        <v>Para Leilão</v>
      </c>
      <c r="AB3873" s="60">
        <f t="array" ref="AB3873">INDEX('RESUMO - LOTES E VMA'!$J$3:$J$181,MATCH('LISTA DOS ITENS'!$D3873,'RESUMO - LOTES E VMA'!$A$3:$A$181,0))</f>
        <v>0.1002282232</v>
      </c>
      <c r="AC3873" s="29" t="str">
        <f t="array" ref="AC3873">INDEX('RESUMO - LOTES E VMA'!$L$3:$L$181,MATCH('LISTA DOS ITENS'!$D3873,'RESUMO - LOTES E VMA'!$A$3:$A$181,0))</f>
        <v>1% do Valor de Comparação do VMA</v>
      </c>
      <c r="AD3873" s="53" t="str">
        <f>VLOOKUP(Tabela1[[#This Row],[Índice]],[1]Planilha1!$A:$A,1,0)</f>
        <v>#ERROR!</v>
      </c>
    </row>
    <row r="3874" ht="15.75" customHeight="1">
      <c r="A3874" s="52">
        <v>262955.0</v>
      </c>
      <c r="B3874" s="53" t="s">
        <v>70</v>
      </c>
      <c r="C3874" s="53" t="s">
        <v>71</v>
      </c>
      <c r="D3874" s="22">
        <v>207578.0</v>
      </c>
      <c r="E3874" s="53" t="s">
        <v>119</v>
      </c>
      <c r="F3874" s="54">
        <v>1.0214394E7</v>
      </c>
      <c r="G3874" s="53" t="s">
        <v>2438</v>
      </c>
      <c r="H3874" s="55">
        <v>2201.0</v>
      </c>
      <c r="I3874" s="55"/>
      <c r="J3874" s="55" t="s">
        <v>126</v>
      </c>
      <c r="K3874" s="53" t="s">
        <v>122</v>
      </c>
      <c r="L3874" s="53"/>
      <c r="M3874" s="53">
        <v>1.0</v>
      </c>
      <c r="N3874" s="53" t="s">
        <v>52</v>
      </c>
      <c r="O3874" s="25">
        <v>514.36</v>
      </c>
      <c r="P3874" s="25">
        <f>'LISTA DOS ITENS'!$O3874*'LISTA DOS ITENS'!$M3874</f>
        <v>514.36</v>
      </c>
      <c r="Q3874" s="25">
        <v>514.36</v>
      </c>
      <c r="R3874" s="25">
        <f>'LISTA DOS ITENS'!$Q3874*'LISTA DOS ITENS'!$M3874</f>
        <v>514.36</v>
      </c>
      <c r="S3874" s="56">
        <f>IF('LISTA DOS ITENS'!$P3874&gt;'LISTA DOS ITENS'!$R3874,'LISTA DOS ITENS'!$P3874,'LISTA DOS ITENS'!$R3874)</f>
        <v>514.36</v>
      </c>
      <c r="T3874" s="25">
        <v>47.93582782145185</v>
      </c>
      <c r="U3874" s="25">
        <f>'LISTA DOS ITENS'!$T3874*'LISTA DOS ITENS'!$M3874</f>
        <v>47.93582782</v>
      </c>
      <c r="V3874" s="56">
        <f t="array" ref="V3874">INDEX('RESUMO - LOTES E VMA'!$F$3:$F$181,MATCH('LISTA DOS ITENS'!$D3874,'RESUMO - LOTES E VMA'!$A$3:$A$181,0))</f>
        <v>195262.0068</v>
      </c>
      <c r="W3874" s="57">
        <f>'LISTA DOS ITENS'!$U3874/'LISTA DOS ITENS'!$V3874</f>
        <v>0.0002454949051</v>
      </c>
      <c r="X3874" s="53" t="s">
        <v>53</v>
      </c>
      <c r="Y3874" s="53" t="s">
        <v>290</v>
      </c>
      <c r="Z3874" s="58" t="str">
        <f>'LISTA DOS ITENS'!$F3874&amp;"-"&amp;'LISTA DOS ITENS'!$H3874&amp;"-"&amp;'LISTA DOS ITENS'!$J3874&amp;"-"&amp;'LISTA DOS ITENS'!$K3874&amp;"-"&amp;'LISTA DOS ITENS'!$I3874</f>
        <v>10214394-2201-0026-IMOB/IAMN-</v>
      </c>
      <c r="AA3874" s="59" t="str">
        <f t="array" ref="AA3874">INDEX('RESUMO - LOTES E VMA'!$M$3:$M$181,MATCH('LISTA DOS ITENS'!$D3874,'RESUMO - LOTES E VMA'!$A$3:$A$181,0))</f>
        <v>Para Leilão</v>
      </c>
      <c r="AB3874" s="60">
        <f t="array" ref="AB3874">INDEX('RESUMO - LOTES E VMA'!$J$3:$J$181,MATCH('LISTA DOS ITENS'!$D3874,'RESUMO - LOTES E VMA'!$A$3:$A$181,0))</f>
        <v>0.1002282232</v>
      </c>
      <c r="AC3874" s="29" t="str">
        <f t="array" ref="AC3874">INDEX('RESUMO - LOTES E VMA'!$L$3:$L$181,MATCH('LISTA DOS ITENS'!$D3874,'RESUMO - LOTES E VMA'!$A$3:$A$181,0))</f>
        <v>1% do Valor de Comparação do VMA</v>
      </c>
      <c r="AD3874" s="53" t="str">
        <f>VLOOKUP(Tabela1[[#This Row],[Índice]],[1]Planilha1!$A:$A,1,0)</f>
        <v>#ERROR!</v>
      </c>
    </row>
    <row r="3875" ht="15.75" customHeight="1">
      <c r="A3875" s="52">
        <v>262956.0</v>
      </c>
      <c r="B3875" s="53" t="s">
        <v>70</v>
      </c>
      <c r="C3875" s="53" t="s">
        <v>71</v>
      </c>
      <c r="D3875" s="22">
        <v>207578.0</v>
      </c>
      <c r="E3875" s="53" t="s">
        <v>119</v>
      </c>
      <c r="F3875" s="54">
        <v>1.0228303E7</v>
      </c>
      <c r="G3875" s="53" t="s">
        <v>2439</v>
      </c>
      <c r="H3875" s="55">
        <v>2201.0</v>
      </c>
      <c r="I3875" s="55"/>
      <c r="J3875" s="55" t="s">
        <v>126</v>
      </c>
      <c r="K3875" s="53" t="s">
        <v>80</v>
      </c>
      <c r="L3875" s="53"/>
      <c r="M3875" s="53">
        <v>2.0</v>
      </c>
      <c r="N3875" s="53" t="s">
        <v>52</v>
      </c>
      <c r="O3875" s="25">
        <v>65.42</v>
      </c>
      <c r="P3875" s="25">
        <f>'LISTA DOS ITENS'!$O3875*'LISTA DOS ITENS'!$M3875</f>
        <v>130.84</v>
      </c>
      <c r="Q3875" s="25">
        <v>81.98</v>
      </c>
      <c r="R3875" s="25">
        <f>'LISTA DOS ITENS'!$Q3875*'LISTA DOS ITENS'!$M3875</f>
        <v>163.96</v>
      </c>
      <c r="S3875" s="56">
        <f>IF('LISTA DOS ITENS'!$P3875&gt;'LISTA DOS ITENS'!$R3875,'LISTA DOS ITENS'!$P3875,'LISTA DOS ITENS'!$R3875)</f>
        <v>163.96</v>
      </c>
      <c r="T3875" s="25">
        <v>4.097890120361972</v>
      </c>
      <c r="U3875" s="25">
        <f>'LISTA DOS ITENS'!$T3875*'LISTA DOS ITENS'!$M3875</f>
        <v>8.195780241</v>
      </c>
      <c r="V3875" s="56">
        <f t="array" ref="V3875">INDEX('RESUMO - LOTES E VMA'!$F$3:$F$181,MATCH('LISTA DOS ITENS'!$D3875,'RESUMO - LOTES E VMA'!$A$3:$A$181,0))</f>
        <v>195262.0068</v>
      </c>
      <c r="W3875" s="57">
        <f>'LISTA DOS ITENS'!$U3875/'LISTA DOS ITENS'!$V3875</f>
        <v>0.00004197324598</v>
      </c>
      <c r="X3875" s="53" t="s">
        <v>53</v>
      </c>
      <c r="Y3875" s="53" t="s">
        <v>290</v>
      </c>
      <c r="Z3875" s="58" t="str">
        <f>'LISTA DOS ITENS'!$F3875&amp;"-"&amp;'LISTA DOS ITENS'!$H3875&amp;"-"&amp;'LISTA DOS ITENS'!$J3875&amp;"-"&amp;'LISTA DOS ITENS'!$K3875&amp;"-"&amp;'LISTA DOS ITENS'!$I3875</f>
        <v>10228303-2201-0026-IMOB/NAC-</v>
      </c>
      <c r="AA3875" s="59" t="str">
        <f t="array" ref="AA3875">INDEX('RESUMO - LOTES E VMA'!$M$3:$M$181,MATCH('LISTA DOS ITENS'!$D3875,'RESUMO - LOTES E VMA'!$A$3:$A$181,0))</f>
        <v>Para Leilão</v>
      </c>
      <c r="AB3875" s="60">
        <f t="array" ref="AB3875">INDEX('RESUMO - LOTES E VMA'!$J$3:$J$181,MATCH('LISTA DOS ITENS'!$D3875,'RESUMO - LOTES E VMA'!$A$3:$A$181,0))</f>
        <v>0.1002282232</v>
      </c>
      <c r="AC3875" s="29" t="str">
        <f t="array" ref="AC3875">INDEX('RESUMO - LOTES E VMA'!$L$3:$L$181,MATCH('LISTA DOS ITENS'!$D3875,'RESUMO - LOTES E VMA'!$A$3:$A$181,0))</f>
        <v>1% do Valor de Comparação do VMA</v>
      </c>
      <c r="AD3875" s="53" t="str">
        <f>VLOOKUP(Tabela1[[#This Row],[Índice]],[1]Planilha1!$A:$A,1,0)</f>
        <v>#ERROR!</v>
      </c>
    </row>
    <row r="3876" ht="15.75" customHeight="1">
      <c r="A3876" s="52">
        <v>262957.0</v>
      </c>
      <c r="B3876" s="53" t="s">
        <v>70</v>
      </c>
      <c r="C3876" s="53" t="s">
        <v>71</v>
      </c>
      <c r="D3876" s="22">
        <v>207578.0</v>
      </c>
      <c r="E3876" s="53" t="s">
        <v>119</v>
      </c>
      <c r="F3876" s="54">
        <v>1.0253566E7</v>
      </c>
      <c r="G3876" s="53" t="s">
        <v>2440</v>
      </c>
      <c r="H3876" s="55">
        <v>2201.0</v>
      </c>
      <c r="I3876" s="55"/>
      <c r="J3876" s="55" t="s">
        <v>126</v>
      </c>
      <c r="K3876" s="53" t="s">
        <v>122</v>
      </c>
      <c r="L3876" s="53"/>
      <c r="M3876" s="53">
        <v>1.0</v>
      </c>
      <c r="N3876" s="53" t="s">
        <v>52</v>
      </c>
      <c r="O3876" s="25">
        <v>108.19</v>
      </c>
      <c r="P3876" s="25">
        <f>'LISTA DOS ITENS'!$O3876*'LISTA DOS ITENS'!$M3876</f>
        <v>108.19</v>
      </c>
      <c r="Q3876" s="25">
        <v>108.19</v>
      </c>
      <c r="R3876" s="25">
        <f>'LISTA DOS ITENS'!$Q3876*'LISTA DOS ITENS'!$M3876</f>
        <v>108.19</v>
      </c>
      <c r="S3876" s="56">
        <f>IF('LISTA DOS ITENS'!$P3876&gt;'LISTA DOS ITENS'!$R3876,'LISTA DOS ITENS'!$P3876,'LISTA DOS ITENS'!$R3876)</f>
        <v>108.19</v>
      </c>
      <c r="T3876" s="25">
        <v>10.08277706665152</v>
      </c>
      <c r="U3876" s="25">
        <f>'LISTA DOS ITENS'!$T3876*'LISTA DOS ITENS'!$M3876</f>
        <v>10.08277707</v>
      </c>
      <c r="V3876" s="56">
        <f t="array" ref="V3876">INDEX('RESUMO - LOTES E VMA'!$F$3:$F$181,MATCH('LISTA DOS ITENS'!$D3876,'RESUMO - LOTES E VMA'!$A$3:$A$181,0))</f>
        <v>195262.0068</v>
      </c>
      <c r="W3876" s="57">
        <f>'LISTA DOS ITENS'!$U3876/'LISTA DOS ITENS'!$V3876</f>
        <v>0.0000516371681</v>
      </c>
      <c r="X3876" s="53" t="s">
        <v>53</v>
      </c>
      <c r="Y3876" s="53" t="s">
        <v>290</v>
      </c>
      <c r="Z3876" s="58" t="str">
        <f>'LISTA DOS ITENS'!$F3876&amp;"-"&amp;'LISTA DOS ITENS'!$H3876&amp;"-"&amp;'LISTA DOS ITENS'!$J3876&amp;"-"&amp;'LISTA DOS ITENS'!$K3876&amp;"-"&amp;'LISTA DOS ITENS'!$I3876</f>
        <v>10253566-2201-0026-IMOB/IAMN-</v>
      </c>
      <c r="AA3876" s="59" t="str">
        <f t="array" ref="AA3876">INDEX('RESUMO - LOTES E VMA'!$M$3:$M$181,MATCH('LISTA DOS ITENS'!$D3876,'RESUMO - LOTES E VMA'!$A$3:$A$181,0))</f>
        <v>Para Leilão</v>
      </c>
      <c r="AB3876" s="60">
        <f t="array" ref="AB3876">INDEX('RESUMO - LOTES E VMA'!$J$3:$J$181,MATCH('LISTA DOS ITENS'!$D3876,'RESUMO - LOTES E VMA'!$A$3:$A$181,0))</f>
        <v>0.1002282232</v>
      </c>
      <c r="AC3876" s="29" t="str">
        <f t="array" ref="AC3876">INDEX('RESUMO - LOTES E VMA'!$L$3:$L$181,MATCH('LISTA DOS ITENS'!$D3876,'RESUMO - LOTES E VMA'!$A$3:$A$181,0))</f>
        <v>1% do Valor de Comparação do VMA</v>
      </c>
      <c r="AD3876" s="53" t="str">
        <f>VLOOKUP(Tabela1[[#This Row],[Índice]],[1]Planilha1!$A:$A,1,0)</f>
        <v>#ERROR!</v>
      </c>
    </row>
    <row r="3877" ht="15.75" customHeight="1">
      <c r="A3877" s="52">
        <v>262958.0</v>
      </c>
      <c r="B3877" s="53" t="s">
        <v>70</v>
      </c>
      <c r="C3877" s="53" t="s">
        <v>71</v>
      </c>
      <c r="D3877" s="22">
        <v>207578.0</v>
      </c>
      <c r="E3877" s="53" t="s">
        <v>119</v>
      </c>
      <c r="F3877" s="54">
        <v>1.0253566E7</v>
      </c>
      <c r="G3877" s="53" t="s">
        <v>2440</v>
      </c>
      <c r="H3877" s="55">
        <v>2201.0</v>
      </c>
      <c r="I3877" s="55"/>
      <c r="J3877" s="55" t="s">
        <v>126</v>
      </c>
      <c r="K3877" s="53" t="s">
        <v>80</v>
      </c>
      <c r="L3877" s="53"/>
      <c r="M3877" s="53">
        <v>1.0</v>
      </c>
      <c r="N3877" s="53" t="s">
        <v>52</v>
      </c>
      <c r="O3877" s="25">
        <v>87.5</v>
      </c>
      <c r="P3877" s="25">
        <f>'LISTA DOS ITENS'!$O3877*'LISTA DOS ITENS'!$M3877</f>
        <v>87.5</v>
      </c>
      <c r="Q3877" s="25">
        <v>108.19</v>
      </c>
      <c r="R3877" s="25">
        <f>'LISTA DOS ITENS'!$Q3877*'LISTA DOS ITENS'!$M3877</f>
        <v>108.19</v>
      </c>
      <c r="S3877" s="56">
        <f>IF('LISTA DOS ITENS'!$P3877&gt;'LISTA DOS ITENS'!$R3877,'LISTA DOS ITENS'!$P3877,'LISTA DOS ITENS'!$R3877)</f>
        <v>108.19</v>
      </c>
      <c r="T3877" s="25">
        <v>10.08277706665152</v>
      </c>
      <c r="U3877" s="25">
        <f>'LISTA DOS ITENS'!$T3877*'LISTA DOS ITENS'!$M3877</f>
        <v>10.08277707</v>
      </c>
      <c r="V3877" s="56">
        <f t="array" ref="V3877">INDEX('RESUMO - LOTES E VMA'!$F$3:$F$181,MATCH('LISTA DOS ITENS'!$D3877,'RESUMO - LOTES E VMA'!$A$3:$A$181,0))</f>
        <v>195262.0068</v>
      </c>
      <c r="W3877" s="57">
        <f>'LISTA DOS ITENS'!$U3877/'LISTA DOS ITENS'!$V3877</f>
        <v>0.0000516371681</v>
      </c>
      <c r="X3877" s="53" t="s">
        <v>53</v>
      </c>
      <c r="Y3877" s="53" t="s">
        <v>290</v>
      </c>
      <c r="Z3877" s="58" t="str">
        <f>'LISTA DOS ITENS'!$F3877&amp;"-"&amp;'LISTA DOS ITENS'!$H3877&amp;"-"&amp;'LISTA DOS ITENS'!$J3877&amp;"-"&amp;'LISTA DOS ITENS'!$K3877&amp;"-"&amp;'LISTA DOS ITENS'!$I3877</f>
        <v>10253566-2201-0026-IMOB/NAC-</v>
      </c>
      <c r="AA3877" s="59" t="str">
        <f t="array" ref="AA3877">INDEX('RESUMO - LOTES E VMA'!$M$3:$M$181,MATCH('LISTA DOS ITENS'!$D3877,'RESUMO - LOTES E VMA'!$A$3:$A$181,0))</f>
        <v>Para Leilão</v>
      </c>
      <c r="AB3877" s="60">
        <f t="array" ref="AB3877">INDEX('RESUMO - LOTES E VMA'!$J$3:$J$181,MATCH('LISTA DOS ITENS'!$D3877,'RESUMO - LOTES E VMA'!$A$3:$A$181,0))</f>
        <v>0.1002282232</v>
      </c>
      <c r="AC3877" s="29" t="str">
        <f t="array" ref="AC3877">INDEX('RESUMO - LOTES E VMA'!$L$3:$L$181,MATCH('LISTA DOS ITENS'!$D3877,'RESUMO - LOTES E VMA'!$A$3:$A$181,0))</f>
        <v>1% do Valor de Comparação do VMA</v>
      </c>
      <c r="AD3877" s="53" t="str">
        <f>VLOOKUP(Tabela1[[#This Row],[Índice]],[1]Planilha1!$A:$A,1,0)</f>
        <v>#ERROR!</v>
      </c>
    </row>
    <row r="3878" ht="15.75" customHeight="1">
      <c r="A3878" s="52">
        <v>262959.0</v>
      </c>
      <c r="B3878" s="53" t="s">
        <v>70</v>
      </c>
      <c r="C3878" s="53" t="s">
        <v>71</v>
      </c>
      <c r="D3878" s="22">
        <v>207578.0</v>
      </c>
      <c r="E3878" s="53" t="s">
        <v>119</v>
      </c>
      <c r="F3878" s="54">
        <v>1.0259304E7</v>
      </c>
      <c r="G3878" s="53" t="s">
        <v>2386</v>
      </c>
      <c r="H3878" s="55">
        <v>2201.0</v>
      </c>
      <c r="I3878" s="55"/>
      <c r="J3878" s="55" t="s">
        <v>126</v>
      </c>
      <c r="K3878" s="53" t="s">
        <v>80</v>
      </c>
      <c r="L3878" s="53"/>
      <c r="M3878" s="53">
        <v>2.0</v>
      </c>
      <c r="N3878" s="53" t="s">
        <v>52</v>
      </c>
      <c r="O3878" s="25">
        <v>212.485</v>
      </c>
      <c r="P3878" s="25">
        <f>'LISTA DOS ITENS'!$O3878*'LISTA DOS ITENS'!$M3878</f>
        <v>424.97</v>
      </c>
      <c r="Q3878" s="25">
        <v>230.92</v>
      </c>
      <c r="R3878" s="25">
        <f>'LISTA DOS ITENS'!$Q3878*'LISTA DOS ITENS'!$M3878</f>
        <v>461.84</v>
      </c>
      <c r="S3878" s="56">
        <f>IF('LISTA DOS ITENS'!$P3878&gt;'LISTA DOS ITENS'!$R3878,'LISTA DOS ITENS'!$P3878,'LISTA DOS ITENS'!$R3878)</f>
        <v>461.84</v>
      </c>
      <c r="T3878" s="25">
        <v>21.52061077947286</v>
      </c>
      <c r="U3878" s="25">
        <f>'LISTA DOS ITENS'!$T3878*'LISTA DOS ITENS'!$M3878</f>
        <v>43.04122156</v>
      </c>
      <c r="V3878" s="56">
        <f t="array" ref="V3878">INDEX('RESUMO - LOTES E VMA'!$F$3:$F$181,MATCH('LISTA DOS ITENS'!$D3878,'RESUMO - LOTES E VMA'!$A$3:$A$181,0))</f>
        <v>195262.0068</v>
      </c>
      <c r="W3878" s="57">
        <f>'LISTA DOS ITENS'!$U3878/'LISTA DOS ITENS'!$V3878</f>
        <v>0.0002204280406</v>
      </c>
      <c r="X3878" s="53" t="s">
        <v>53</v>
      </c>
      <c r="Y3878" s="53" t="s">
        <v>290</v>
      </c>
      <c r="Z3878" s="58" t="str">
        <f>'LISTA DOS ITENS'!$F3878&amp;"-"&amp;'LISTA DOS ITENS'!$H3878&amp;"-"&amp;'LISTA DOS ITENS'!$J3878&amp;"-"&amp;'LISTA DOS ITENS'!$K3878&amp;"-"&amp;'LISTA DOS ITENS'!$I3878</f>
        <v>10259304-2201-0026-IMOB/NAC-</v>
      </c>
      <c r="AA3878" s="59" t="str">
        <f t="array" ref="AA3878">INDEX('RESUMO - LOTES E VMA'!$M$3:$M$181,MATCH('LISTA DOS ITENS'!$D3878,'RESUMO - LOTES E VMA'!$A$3:$A$181,0))</f>
        <v>Para Leilão</v>
      </c>
      <c r="AB3878" s="60">
        <f t="array" ref="AB3878">INDEX('RESUMO - LOTES E VMA'!$J$3:$J$181,MATCH('LISTA DOS ITENS'!$D3878,'RESUMO - LOTES E VMA'!$A$3:$A$181,0))</f>
        <v>0.1002282232</v>
      </c>
      <c r="AC3878" s="29" t="str">
        <f t="array" ref="AC3878">INDEX('RESUMO - LOTES E VMA'!$L$3:$L$181,MATCH('LISTA DOS ITENS'!$D3878,'RESUMO - LOTES E VMA'!$A$3:$A$181,0))</f>
        <v>1% do Valor de Comparação do VMA</v>
      </c>
      <c r="AD3878" s="53" t="str">
        <f>VLOOKUP(Tabela1[[#This Row],[Índice]],[1]Planilha1!$A:$A,1,0)</f>
        <v>#ERROR!</v>
      </c>
    </row>
    <row r="3879" ht="15.75" customHeight="1">
      <c r="A3879" s="52">
        <v>262960.0</v>
      </c>
      <c r="B3879" s="53" t="s">
        <v>70</v>
      </c>
      <c r="C3879" s="53" t="s">
        <v>71</v>
      </c>
      <c r="D3879" s="22">
        <v>207578.0</v>
      </c>
      <c r="E3879" s="53" t="s">
        <v>119</v>
      </c>
      <c r="F3879" s="54">
        <v>1.0276293E7</v>
      </c>
      <c r="G3879" s="53" t="s">
        <v>2441</v>
      </c>
      <c r="H3879" s="55">
        <v>2201.0</v>
      </c>
      <c r="I3879" s="55"/>
      <c r="J3879" s="55" t="s">
        <v>126</v>
      </c>
      <c r="K3879" s="53" t="s">
        <v>73</v>
      </c>
      <c r="L3879" s="53"/>
      <c r="M3879" s="53">
        <v>1.0</v>
      </c>
      <c r="N3879" s="53" t="s">
        <v>52</v>
      </c>
      <c r="O3879" s="25">
        <v>222.98</v>
      </c>
      <c r="P3879" s="25">
        <f>'LISTA DOS ITENS'!$O3879*'LISTA DOS ITENS'!$M3879</f>
        <v>222.98</v>
      </c>
      <c r="Q3879" s="25">
        <v>246.59</v>
      </c>
      <c r="R3879" s="25">
        <f>'LISTA DOS ITENS'!$Q3879*'LISTA DOS ITENS'!$M3879</f>
        <v>246.59</v>
      </c>
      <c r="S3879" s="56">
        <f>IF('LISTA DOS ITENS'!$P3879&gt;'LISTA DOS ITENS'!$R3879,'LISTA DOS ITENS'!$P3879,'LISTA DOS ITENS'!$R3879)</f>
        <v>246.59</v>
      </c>
      <c r="T3879" s="25">
        <v>22.980977880262486</v>
      </c>
      <c r="U3879" s="25">
        <f>'LISTA DOS ITENS'!$T3879*'LISTA DOS ITENS'!$M3879</f>
        <v>22.98097788</v>
      </c>
      <c r="V3879" s="56">
        <f t="array" ref="V3879">INDEX('RESUMO - LOTES E VMA'!$F$3:$F$181,MATCH('LISTA DOS ITENS'!$D3879,'RESUMO - LOTES E VMA'!$A$3:$A$181,0))</f>
        <v>195262.0068</v>
      </c>
      <c r="W3879" s="57">
        <f>'LISTA DOS ITENS'!$U3879/'LISTA DOS ITENS'!$V3879</f>
        <v>0.0001176930334</v>
      </c>
      <c r="X3879" s="53" t="s">
        <v>53</v>
      </c>
      <c r="Y3879" s="53" t="s">
        <v>290</v>
      </c>
      <c r="Z3879" s="58" t="str">
        <f>'LISTA DOS ITENS'!$F3879&amp;"-"&amp;'LISTA DOS ITENS'!$H3879&amp;"-"&amp;'LISTA DOS ITENS'!$J3879&amp;"-"&amp;'LISTA DOS ITENS'!$K3879&amp;"-"&amp;'LISTA DOS ITENS'!$I3879</f>
        <v>10276293-2201-0026-CONS/NAC-</v>
      </c>
      <c r="AA3879" s="59" t="str">
        <f t="array" ref="AA3879">INDEX('RESUMO - LOTES E VMA'!$M$3:$M$181,MATCH('LISTA DOS ITENS'!$D3879,'RESUMO - LOTES E VMA'!$A$3:$A$181,0))</f>
        <v>Para Leilão</v>
      </c>
      <c r="AB3879" s="60">
        <f t="array" ref="AB3879">INDEX('RESUMO - LOTES E VMA'!$J$3:$J$181,MATCH('LISTA DOS ITENS'!$D3879,'RESUMO - LOTES E VMA'!$A$3:$A$181,0))</f>
        <v>0.1002282232</v>
      </c>
      <c r="AC3879" s="29" t="str">
        <f t="array" ref="AC3879">INDEX('RESUMO - LOTES E VMA'!$L$3:$L$181,MATCH('LISTA DOS ITENS'!$D3879,'RESUMO - LOTES E VMA'!$A$3:$A$181,0))</f>
        <v>1% do Valor de Comparação do VMA</v>
      </c>
      <c r="AD3879" s="53" t="str">
        <f>VLOOKUP(Tabela1[[#This Row],[Índice]],[1]Planilha1!$A:$A,1,0)</f>
        <v>#ERROR!</v>
      </c>
    </row>
    <row r="3880" ht="15.75" customHeight="1">
      <c r="A3880" s="52">
        <v>262961.0</v>
      </c>
      <c r="B3880" s="53" t="s">
        <v>70</v>
      </c>
      <c r="C3880" s="53" t="s">
        <v>71</v>
      </c>
      <c r="D3880" s="22">
        <v>207578.0</v>
      </c>
      <c r="E3880" s="53" t="s">
        <v>119</v>
      </c>
      <c r="F3880" s="54">
        <v>1.0276293E7</v>
      </c>
      <c r="G3880" s="53" t="s">
        <v>2441</v>
      </c>
      <c r="H3880" s="55">
        <v>2201.0</v>
      </c>
      <c r="I3880" s="55"/>
      <c r="J3880" s="55" t="s">
        <v>126</v>
      </c>
      <c r="K3880" s="53" t="s">
        <v>80</v>
      </c>
      <c r="L3880" s="53"/>
      <c r="M3880" s="53">
        <v>5.0</v>
      </c>
      <c r="N3880" s="53" t="s">
        <v>52</v>
      </c>
      <c r="O3880" s="25">
        <v>246.592</v>
      </c>
      <c r="P3880" s="25">
        <f>'LISTA DOS ITENS'!$O3880*'LISTA DOS ITENS'!$M3880</f>
        <v>1232.96</v>
      </c>
      <c r="Q3880" s="25">
        <v>246.59</v>
      </c>
      <c r="R3880" s="25">
        <f>'LISTA DOS ITENS'!$Q3880*'LISTA DOS ITENS'!$M3880</f>
        <v>1232.95</v>
      </c>
      <c r="S3880" s="56">
        <f>IF('LISTA DOS ITENS'!$P3880&gt;'LISTA DOS ITENS'!$R3880,'LISTA DOS ITENS'!$P3880,'LISTA DOS ITENS'!$R3880)</f>
        <v>1232.96</v>
      </c>
      <c r="T3880" s="25">
        <v>22.980977880262486</v>
      </c>
      <c r="U3880" s="25">
        <f>'LISTA DOS ITENS'!$T3880*'LISTA DOS ITENS'!$M3880</f>
        <v>114.9048894</v>
      </c>
      <c r="V3880" s="56">
        <f t="array" ref="V3880">INDEX('RESUMO - LOTES E VMA'!$F$3:$F$181,MATCH('LISTA DOS ITENS'!$D3880,'RESUMO - LOTES E VMA'!$A$3:$A$181,0))</f>
        <v>195262.0068</v>
      </c>
      <c r="W3880" s="57">
        <f>'LISTA DOS ITENS'!$U3880/'LISTA DOS ITENS'!$V3880</f>
        <v>0.0005884651669</v>
      </c>
      <c r="X3880" s="53" t="s">
        <v>53</v>
      </c>
      <c r="Y3880" s="53" t="s">
        <v>290</v>
      </c>
      <c r="Z3880" s="58" t="str">
        <f>'LISTA DOS ITENS'!$F3880&amp;"-"&amp;'LISTA DOS ITENS'!$H3880&amp;"-"&amp;'LISTA DOS ITENS'!$J3880&amp;"-"&amp;'LISTA DOS ITENS'!$K3880&amp;"-"&amp;'LISTA DOS ITENS'!$I3880</f>
        <v>10276293-2201-0026-IMOB/NAC-</v>
      </c>
      <c r="AA3880" s="59" t="str">
        <f t="array" ref="AA3880">INDEX('RESUMO - LOTES E VMA'!$M$3:$M$181,MATCH('LISTA DOS ITENS'!$D3880,'RESUMO - LOTES E VMA'!$A$3:$A$181,0))</f>
        <v>Para Leilão</v>
      </c>
      <c r="AB3880" s="60">
        <f t="array" ref="AB3880">INDEX('RESUMO - LOTES E VMA'!$J$3:$J$181,MATCH('LISTA DOS ITENS'!$D3880,'RESUMO - LOTES E VMA'!$A$3:$A$181,0))</f>
        <v>0.1002282232</v>
      </c>
      <c r="AC3880" s="29" t="str">
        <f t="array" ref="AC3880">INDEX('RESUMO - LOTES E VMA'!$L$3:$L$181,MATCH('LISTA DOS ITENS'!$D3880,'RESUMO - LOTES E VMA'!$A$3:$A$181,0))</f>
        <v>1% do Valor de Comparação do VMA</v>
      </c>
      <c r="AD3880" s="53" t="str">
        <f>VLOOKUP(Tabela1[[#This Row],[Índice]],[1]Planilha1!$A:$A,1,0)</f>
        <v>#ERROR!</v>
      </c>
    </row>
    <row r="3881" ht="15.75" customHeight="1">
      <c r="A3881" s="52">
        <v>262962.0</v>
      </c>
      <c r="B3881" s="53" t="s">
        <v>70</v>
      </c>
      <c r="C3881" s="53" t="s">
        <v>71</v>
      </c>
      <c r="D3881" s="22">
        <v>207578.0</v>
      </c>
      <c r="E3881" s="53" t="s">
        <v>119</v>
      </c>
      <c r="F3881" s="54">
        <v>1.0296556E7</v>
      </c>
      <c r="G3881" s="53" t="s">
        <v>2442</v>
      </c>
      <c r="H3881" s="55">
        <v>2201.0</v>
      </c>
      <c r="I3881" s="55"/>
      <c r="J3881" s="55" t="s">
        <v>126</v>
      </c>
      <c r="K3881" s="53" t="s">
        <v>80</v>
      </c>
      <c r="L3881" s="53"/>
      <c r="M3881" s="53">
        <v>2.0</v>
      </c>
      <c r="N3881" s="53" t="s">
        <v>52</v>
      </c>
      <c r="O3881" s="25">
        <v>753.225</v>
      </c>
      <c r="P3881" s="25">
        <f>'LISTA DOS ITENS'!$O3881*'LISTA DOS ITENS'!$M3881</f>
        <v>1506.45</v>
      </c>
      <c r="Q3881" s="25">
        <v>753.23</v>
      </c>
      <c r="R3881" s="25">
        <f>'LISTA DOS ITENS'!$Q3881*'LISTA DOS ITENS'!$M3881</f>
        <v>1506.46</v>
      </c>
      <c r="S3881" s="56">
        <f>IF('LISTA DOS ITENS'!$P3881&gt;'LISTA DOS ITENS'!$R3881,'LISTA DOS ITENS'!$P3881,'LISTA DOS ITENS'!$R3881)</f>
        <v>1506.46</v>
      </c>
      <c r="T3881" s="25">
        <v>70.19733958696668</v>
      </c>
      <c r="U3881" s="25">
        <f>'LISTA DOS ITENS'!$T3881*'LISTA DOS ITENS'!$M3881</f>
        <v>140.3946792</v>
      </c>
      <c r="V3881" s="56">
        <f t="array" ref="V3881">INDEX('RESUMO - LOTES E VMA'!$F$3:$F$181,MATCH('LISTA DOS ITENS'!$D3881,'RESUMO - LOTES E VMA'!$A$3:$A$181,0))</f>
        <v>195262.0068</v>
      </c>
      <c r="W3881" s="57">
        <f>'LISTA DOS ITENS'!$U3881/'LISTA DOS ITENS'!$V3881</f>
        <v>0.0007190066388</v>
      </c>
      <c r="X3881" s="53" t="s">
        <v>53</v>
      </c>
      <c r="Y3881" s="53" t="s">
        <v>290</v>
      </c>
      <c r="Z3881" s="58" t="str">
        <f>'LISTA DOS ITENS'!$F3881&amp;"-"&amp;'LISTA DOS ITENS'!$H3881&amp;"-"&amp;'LISTA DOS ITENS'!$J3881&amp;"-"&amp;'LISTA DOS ITENS'!$K3881&amp;"-"&amp;'LISTA DOS ITENS'!$I3881</f>
        <v>10296556-2201-0026-IMOB/NAC-</v>
      </c>
      <c r="AA3881" s="59" t="str">
        <f t="array" ref="AA3881">INDEX('RESUMO - LOTES E VMA'!$M$3:$M$181,MATCH('LISTA DOS ITENS'!$D3881,'RESUMO - LOTES E VMA'!$A$3:$A$181,0))</f>
        <v>Para Leilão</v>
      </c>
      <c r="AB3881" s="60">
        <f t="array" ref="AB3881">INDEX('RESUMO - LOTES E VMA'!$J$3:$J$181,MATCH('LISTA DOS ITENS'!$D3881,'RESUMO - LOTES E VMA'!$A$3:$A$181,0))</f>
        <v>0.1002282232</v>
      </c>
      <c r="AC3881" s="29" t="str">
        <f t="array" ref="AC3881">INDEX('RESUMO - LOTES E VMA'!$L$3:$L$181,MATCH('LISTA DOS ITENS'!$D3881,'RESUMO - LOTES E VMA'!$A$3:$A$181,0))</f>
        <v>1% do Valor de Comparação do VMA</v>
      </c>
      <c r="AD3881" s="53" t="str">
        <f>VLOOKUP(Tabela1[[#This Row],[Índice]],[1]Planilha1!$A:$A,1,0)</f>
        <v>#ERROR!</v>
      </c>
    </row>
    <row r="3882" ht="15.75" customHeight="1">
      <c r="A3882" s="52">
        <v>262963.0</v>
      </c>
      <c r="B3882" s="53" t="s">
        <v>70</v>
      </c>
      <c r="C3882" s="53" t="s">
        <v>71</v>
      </c>
      <c r="D3882" s="22">
        <v>207578.0</v>
      </c>
      <c r="E3882" s="53" t="s">
        <v>119</v>
      </c>
      <c r="F3882" s="54">
        <v>1.0338096E7</v>
      </c>
      <c r="G3882" s="53" t="s">
        <v>2443</v>
      </c>
      <c r="H3882" s="55">
        <v>2201.0</v>
      </c>
      <c r="I3882" s="55"/>
      <c r="J3882" s="55" t="s">
        <v>126</v>
      </c>
      <c r="K3882" s="53" t="s">
        <v>80</v>
      </c>
      <c r="L3882" s="53"/>
      <c r="M3882" s="53">
        <v>1.0</v>
      </c>
      <c r="N3882" s="53" t="s">
        <v>52</v>
      </c>
      <c r="O3882" s="25">
        <v>3168.95</v>
      </c>
      <c r="P3882" s="25">
        <f>'LISTA DOS ITENS'!$O3882*'LISTA DOS ITENS'!$M3882</f>
        <v>3168.95</v>
      </c>
      <c r="Q3882" s="25">
        <v>3168.95</v>
      </c>
      <c r="R3882" s="25">
        <f>'LISTA DOS ITENS'!$Q3882*'LISTA DOS ITENS'!$M3882</f>
        <v>3168.95</v>
      </c>
      <c r="S3882" s="56">
        <f>IF('LISTA DOS ITENS'!$P3882&gt;'LISTA DOS ITENS'!$R3882,'LISTA DOS ITENS'!$P3882,'LISTA DOS ITENS'!$R3882)</f>
        <v>3168.95</v>
      </c>
      <c r="T3882" s="25">
        <v>193.3969964710136</v>
      </c>
      <c r="U3882" s="25">
        <f>'LISTA DOS ITENS'!$T3882*'LISTA DOS ITENS'!$M3882</f>
        <v>193.3969965</v>
      </c>
      <c r="V3882" s="56">
        <f t="array" ref="V3882">INDEX('RESUMO - LOTES E VMA'!$F$3:$F$181,MATCH('LISTA DOS ITENS'!$D3882,'RESUMO - LOTES E VMA'!$A$3:$A$181,0))</f>
        <v>195262.0068</v>
      </c>
      <c r="W3882" s="57">
        <f>'LISTA DOS ITENS'!$U3882/'LISTA DOS ITENS'!$V3882</f>
        <v>0.000990448678</v>
      </c>
      <c r="X3882" s="53" t="s">
        <v>53</v>
      </c>
      <c r="Y3882" s="53" t="s">
        <v>290</v>
      </c>
      <c r="Z3882" s="58" t="str">
        <f>'LISTA DOS ITENS'!$F3882&amp;"-"&amp;'LISTA DOS ITENS'!$H3882&amp;"-"&amp;'LISTA DOS ITENS'!$J3882&amp;"-"&amp;'LISTA DOS ITENS'!$K3882&amp;"-"&amp;'LISTA DOS ITENS'!$I3882</f>
        <v>10338096-2201-0026-IMOB/NAC-</v>
      </c>
      <c r="AA3882" s="59" t="str">
        <f t="array" ref="AA3882">INDEX('RESUMO - LOTES E VMA'!$M$3:$M$181,MATCH('LISTA DOS ITENS'!$D3882,'RESUMO - LOTES E VMA'!$A$3:$A$181,0))</f>
        <v>Para Leilão</v>
      </c>
      <c r="AB3882" s="60">
        <f t="array" ref="AB3882">INDEX('RESUMO - LOTES E VMA'!$J$3:$J$181,MATCH('LISTA DOS ITENS'!$D3882,'RESUMO - LOTES E VMA'!$A$3:$A$181,0))</f>
        <v>0.1002282232</v>
      </c>
      <c r="AC3882" s="29" t="str">
        <f t="array" ref="AC3882">INDEX('RESUMO - LOTES E VMA'!$L$3:$L$181,MATCH('LISTA DOS ITENS'!$D3882,'RESUMO - LOTES E VMA'!$A$3:$A$181,0))</f>
        <v>1% do Valor de Comparação do VMA</v>
      </c>
      <c r="AD3882" s="53" t="str">
        <f>VLOOKUP(Tabela1[[#This Row],[Índice]],[1]Planilha1!$A:$A,1,0)</f>
        <v>#ERROR!</v>
      </c>
    </row>
    <row r="3883" ht="15.75" customHeight="1">
      <c r="A3883" s="52">
        <v>262964.0</v>
      </c>
      <c r="B3883" s="53" t="s">
        <v>70</v>
      </c>
      <c r="C3883" s="53" t="s">
        <v>71</v>
      </c>
      <c r="D3883" s="22">
        <v>207578.0</v>
      </c>
      <c r="E3883" s="53" t="s">
        <v>119</v>
      </c>
      <c r="F3883" s="54">
        <v>1.0386785E7</v>
      </c>
      <c r="G3883" s="53" t="s">
        <v>2400</v>
      </c>
      <c r="H3883" s="55">
        <v>2201.0</v>
      </c>
      <c r="I3883" s="55"/>
      <c r="J3883" s="55" t="s">
        <v>126</v>
      </c>
      <c r="K3883" s="53" t="s">
        <v>73</v>
      </c>
      <c r="L3883" s="53"/>
      <c r="M3883" s="53">
        <v>6.0</v>
      </c>
      <c r="N3883" s="53" t="s">
        <v>52</v>
      </c>
      <c r="O3883" s="25">
        <v>656.2983333333333</v>
      </c>
      <c r="P3883" s="25">
        <f>'LISTA DOS ITENS'!$O3883*'LISTA DOS ITENS'!$M3883</f>
        <v>3937.79</v>
      </c>
      <c r="Q3883" s="25">
        <v>740.02</v>
      </c>
      <c r="R3883" s="25">
        <f>'LISTA DOS ITENS'!$Q3883*'LISTA DOS ITENS'!$M3883</f>
        <v>4440.12</v>
      </c>
      <c r="S3883" s="56">
        <f>IF('LISTA DOS ITENS'!$P3883&gt;'LISTA DOS ITENS'!$R3883,'LISTA DOS ITENS'!$P3883,'LISTA DOS ITENS'!$R3883)</f>
        <v>4440.12</v>
      </c>
      <c r="T3883" s="25">
        <v>94.8238916558292</v>
      </c>
      <c r="U3883" s="25">
        <f>'LISTA DOS ITENS'!$T3883*'LISTA DOS ITENS'!$M3883</f>
        <v>568.9433499</v>
      </c>
      <c r="V3883" s="56">
        <f t="array" ref="V3883">INDEX('RESUMO - LOTES E VMA'!$F$3:$F$181,MATCH('LISTA DOS ITENS'!$D3883,'RESUMO - LOTES E VMA'!$A$3:$A$181,0))</f>
        <v>195262.0068</v>
      </c>
      <c r="W3883" s="57">
        <f>'LISTA DOS ITENS'!$U3883/'LISTA DOS ITENS'!$V3883</f>
        <v>0.002913743228</v>
      </c>
      <c r="X3883" s="53" t="s">
        <v>53</v>
      </c>
      <c r="Y3883" s="53" t="s">
        <v>290</v>
      </c>
      <c r="Z3883" s="58" t="str">
        <f>'LISTA DOS ITENS'!$F3883&amp;"-"&amp;'LISTA DOS ITENS'!$H3883&amp;"-"&amp;'LISTA DOS ITENS'!$J3883&amp;"-"&amp;'LISTA DOS ITENS'!$K3883&amp;"-"&amp;'LISTA DOS ITENS'!$I3883</f>
        <v>10386785-2201-0026-CONS/NAC-</v>
      </c>
      <c r="AA3883" s="59" t="str">
        <f t="array" ref="AA3883">INDEX('RESUMO - LOTES E VMA'!$M$3:$M$181,MATCH('LISTA DOS ITENS'!$D3883,'RESUMO - LOTES E VMA'!$A$3:$A$181,0))</f>
        <v>Para Leilão</v>
      </c>
      <c r="AB3883" s="60">
        <f t="array" ref="AB3883">INDEX('RESUMO - LOTES E VMA'!$J$3:$J$181,MATCH('LISTA DOS ITENS'!$D3883,'RESUMO - LOTES E VMA'!$A$3:$A$181,0))</f>
        <v>0.1002282232</v>
      </c>
      <c r="AC3883" s="29" t="str">
        <f t="array" ref="AC3883">INDEX('RESUMO - LOTES E VMA'!$L$3:$L$181,MATCH('LISTA DOS ITENS'!$D3883,'RESUMO - LOTES E VMA'!$A$3:$A$181,0))</f>
        <v>1% do Valor de Comparação do VMA</v>
      </c>
      <c r="AD3883" s="53" t="str">
        <f>VLOOKUP(Tabela1[[#This Row],[Índice]],[1]Planilha1!$A:$A,1,0)</f>
        <v>#ERROR!</v>
      </c>
    </row>
    <row r="3884" ht="15.75" customHeight="1">
      <c r="A3884" s="52">
        <v>262965.0</v>
      </c>
      <c r="B3884" s="53" t="s">
        <v>70</v>
      </c>
      <c r="C3884" s="53" t="s">
        <v>71</v>
      </c>
      <c r="D3884" s="22">
        <v>207578.0</v>
      </c>
      <c r="E3884" s="53" t="s">
        <v>119</v>
      </c>
      <c r="F3884" s="54">
        <v>1.0386859E7</v>
      </c>
      <c r="G3884" s="53" t="s">
        <v>2444</v>
      </c>
      <c r="H3884" s="55">
        <v>2201.0</v>
      </c>
      <c r="I3884" s="55"/>
      <c r="J3884" s="55" t="s">
        <v>126</v>
      </c>
      <c r="K3884" s="53" t="s">
        <v>293</v>
      </c>
      <c r="L3884" s="53"/>
      <c r="M3884" s="53">
        <v>1.0</v>
      </c>
      <c r="N3884" s="53" t="s">
        <v>52</v>
      </c>
      <c r="O3884" s="25">
        <v>1.0</v>
      </c>
      <c r="P3884" s="25">
        <f>'LISTA DOS ITENS'!$O3884*'LISTA DOS ITENS'!$M3884</f>
        <v>1</v>
      </c>
      <c r="Q3884" s="25">
        <v>1452.0</v>
      </c>
      <c r="R3884" s="25">
        <f>'LISTA DOS ITENS'!$Q3884*'LISTA DOS ITENS'!$M3884</f>
        <v>1452</v>
      </c>
      <c r="S3884" s="56">
        <f>IF('LISTA DOS ITENS'!$P3884&gt;'LISTA DOS ITENS'!$R3884,'LISTA DOS ITENS'!$P3884,'LISTA DOS ITENS'!$R3884)</f>
        <v>1452</v>
      </c>
      <c r="T3884" s="25">
        <v>135.31927443181448</v>
      </c>
      <c r="U3884" s="25">
        <f>'LISTA DOS ITENS'!$T3884*'LISTA DOS ITENS'!$M3884</f>
        <v>135.3192744</v>
      </c>
      <c r="V3884" s="56">
        <f t="array" ref="V3884">INDEX('RESUMO - LOTES E VMA'!$F$3:$F$181,MATCH('LISTA DOS ITENS'!$D3884,'RESUMO - LOTES E VMA'!$A$3:$A$181,0))</f>
        <v>195262.0068</v>
      </c>
      <c r="W3884" s="57">
        <f>'LISTA DOS ITENS'!$U3884/'LISTA DOS ITENS'!$V3884</f>
        <v>0.0006930138467</v>
      </c>
      <c r="X3884" s="53" t="s">
        <v>53</v>
      </c>
      <c r="Y3884" s="53" t="s">
        <v>290</v>
      </c>
      <c r="Z3884" s="58" t="str">
        <f>'LISTA DOS ITENS'!$F3884&amp;"-"&amp;'LISTA DOS ITENS'!$H3884&amp;"-"&amp;'LISTA DOS ITENS'!$J3884&amp;"-"&amp;'LISTA DOS ITENS'!$K3884&amp;"-"&amp;'LISTA DOS ITENS'!$I3884</f>
        <v>10386859-2201-0026-SOBRE_EMP-</v>
      </c>
      <c r="AA3884" s="59" t="str">
        <f t="array" ref="AA3884">INDEX('RESUMO - LOTES E VMA'!$M$3:$M$181,MATCH('LISTA DOS ITENS'!$D3884,'RESUMO - LOTES E VMA'!$A$3:$A$181,0))</f>
        <v>Para Leilão</v>
      </c>
      <c r="AB3884" s="60">
        <f t="array" ref="AB3884">INDEX('RESUMO - LOTES E VMA'!$J$3:$J$181,MATCH('LISTA DOS ITENS'!$D3884,'RESUMO - LOTES E VMA'!$A$3:$A$181,0))</f>
        <v>0.1002282232</v>
      </c>
      <c r="AC3884" s="29" t="str">
        <f t="array" ref="AC3884">INDEX('RESUMO - LOTES E VMA'!$L$3:$L$181,MATCH('LISTA DOS ITENS'!$D3884,'RESUMO - LOTES E VMA'!$A$3:$A$181,0))</f>
        <v>1% do Valor de Comparação do VMA</v>
      </c>
      <c r="AD3884" s="53" t="str">
        <f>VLOOKUP(Tabela1[[#This Row],[Índice]],[1]Planilha1!$A:$A,1,0)</f>
        <v>#ERROR!</v>
      </c>
    </row>
    <row r="3885" ht="15.75" customHeight="1">
      <c r="A3885" s="52">
        <v>262966.0</v>
      </c>
      <c r="B3885" s="53" t="s">
        <v>70</v>
      </c>
      <c r="C3885" s="53" t="s">
        <v>71</v>
      </c>
      <c r="D3885" s="22">
        <v>207578.0</v>
      </c>
      <c r="E3885" s="53" t="s">
        <v>119</v>
      </c>
      <c r="F3885" s="54">
        <v>1.0465314E7</v>
      </c>
      <c r="G3885" s="53" t="s">
        <v>2403</v>
      </c>
      <c r="H3885" s="55">
        <v>2201.0</v>
      </c>
      <c r="I3885" s="55"/>
      <c r="J3885" s="55" t="s">
        <v>126</v>
      </c>
      <c r="K3885" s="53" t="s">
        <v>160</v>
      </c>
      <c r="L3885" s="53"/>
      <c r="M3885" s="53">
        <v>4.0</v>
      </c>
      <c r="N3885" s="53" t="s">
        <v>52</v>
      </c>
      <c r="O3885" s="25">
        <v>66.7325</v>
      </c>
      <c r="P3885" s="25">
        <f>'LISTA DOS ITENS'!$O3885*'LISTA DOS ITENS'!$M3885</f>
        <v>266.93</v>
      </c>
      <c r="Q3885" s="25">
        <v>791.1</v>
      </c>
      <c r="R3885" s="25">
        <f>'LISTA DOS ITENS'!$Q3885*'LISTA DOS ITENS'!$M3885</f>
        <v>3164.4</v>
      </c>
      <c r="S3885" s="56">
        <f>IF('LISTA DOS ITENS'!$P3885&gt;'LISTA DOS ITENS'!$R3885,'LISTA DOS ITENS'!$P3885,'LISTA DOS ITENS'!$R3885)</f>
        <v>3164.4</v>
      </c>
      <c r="T3885" s="25">
        <v>73.72663774311876</v>
      </c>
      <c r="U3885" s="25">
        <f>'LISTA DOS ITENS'!$T3885*'LISTA DOS ITENS'!$M3885</f>
        <v>294.906551</v>
      </c>
      <c r="V3885" s="56">
        <f t="array" ref="V3885">INDEX('RESUMO - LOTES E VMA'!$F$3:$F$181,MATCH('LISTA DOS ITENS'!$D3885,'RESUMO - LOTES E VMA'!$A$3:$A$181,0))</f>
        <v>195262.0068</v>
      </c>
      <c r="W3885" s="57">
        <f>'LISTA DOS ITENS'!$U3885/'LISTA DOS ITENS'!$V3885</f>
        <v>0.001510311995</v>
      </c>
      <c r="X3885" s="53" t="s">
        <v>53</v>
      </c>
      <c r="Y3885" s="53" t="s">
        <v>290</v>
      </c>
      <c r="Z3885" s="58" t="str">
        <f>'LISTA DOS ITENS'!$F3885&amp;"-"&amp;'LISTA DOS ITENS'!$H3885&amp;"-"&amp;'LISTA DOS ITENS'!$J3885&amp;"-"&amp;'LISTA DOS ITENS'!$K3885&amp;"-"&amp;'LISTA DOS ITENS'!$I3885</f>
        <v>10465314-2201-0026-CONS/IMP-</v>
      </c>
      <c r="AA3885" s="59" t="str">
        <f t="array" ref="AA3885">INDEX('RESUMO - LOTES E VMA'!$M$3:$M$181,MATCH('LISTA DOS ITENS'!$D3885,'RESUMO - LOTES E VMA'!$A$3:$A$181,0))</f>
        <v>Para Leilão</v>
      </c>
      <c r="AB3885" s="60">
        <f t="array" ref="AB3885">INDEX('RESUMO - LOTES E VMA'!$J$3:$J$181,MATCH('LISTA DOS ITENS'!$D3885,'RESUMO - LOTES E VMA'!$A$3:$A$181,0))</f>
        <v>0.1002282232</v>
      </c>
      <c r="AC3885" s="29" t="str">
        <f t="array" ref="AC3885">INDEX('RESUMO - LOTES E VMA'!$L$3:$L$181,MATCH('LISTA DOS ITENS'!$D3885,'RESUMO - LOTES E VMA'!$A$3:$A$181,0))</f>
        <v>1% do Valor de Comparação do VMA</v>
      </c>
      <c r="AD3885" s="53" t="str">
        <f>VLOOKUP(Tabela1[[#This Row],[Índice]],[1]Planilha1!$A:$A,1,0)</f>
        <v>#ERROR!</v>
      </c>
    </row>
    <row r="3886" ht="15.75" customHeight="1">
      <c r="A3886" s="52">
        <v>262967.0</v>
      </c>
      <c r="B3886" s="53" t="s">
        <v>70</v>
      </c>
      <c r="C3886" s="53" t="s">
        <v>71</v>
      </c>
      <c r="D3886" s="22">
        <v>207578.0</v>
      </c>
      <c r="E3886" s="53" t="s">
        <v>119</v>
      </c>
      <c r="F3886" s="54">
        <v>1.0465314E7</v>
      </c>
      <c r="G3886" s="53" t="s">
        <v>2403</v>
      </c>
      <c r="H3886" s="55">
        <v>2201.0</v>
      </c>
      <c r="I3886" s="55"/>
      <c r="J3886" s="55" t="s">
        <v>126</v>
      </c>
      <c r="K3886" s="53" t="s">
        <v>73</v>
      </c>
      <c r="L3886" s="53"/>
      <c r="M3886" s="53">
        <v>6.0</v>
      </c>
      <c r="N3886" s="53" t="s">
        <v>52</v>
      </c>
      <c r="O3886" s="25">
        <v>102.27166666666666</v>
      </c>
      <c r="P3886" s="25">
        <f>'LISTA DOS ITENS'!$O3886*'LISTA DOS ITENS'!$M3886</f>
        <v>613.63</v>
      </c>
      <c r="Q3886" s="25">
        <v>791.1</v>
      </c>
      <c r="R3886" s="25">
        <f>'LISTA DOS ITENS'!$Q3886*'LISTA DOS ITENS'!$M3886</f>
        <v>4746.6</v>
      </c>
      <c r="S3886" s="56">
        <f>IF('LISTA DOS ITENS'!$P3886&gt;'LISTA DOS ITENS'!$R3886,'LISTA DOS ITENS'!$P3886,'LISTA DOS ITENS'!$R3886)</f>
        <v>4746.6</v>
      </c>
      <c r="T3886" s="25">
        <v>73.72663774311876</v>
      </c>
      <c r="U3886" s="25">
        <f>'LISTA DOS ITENS'!$T3886*'LISTA DOS ITENS'!$M3886</f>
        <v>442.3598265</v>
      </c>
      <c r="V3886" s="56">
        <f t="array" ref="V3886">INDEX('RESUMO - LOTES E VMA'!$F$3:$F$181,MATCH('LISTA DOS ITENS'!$D3886,'RESUMO - LOTES E VMA'!$A$3:$A$181,0))</f>
        <v>195262.0068</v>
      </c>
      <c r="W3886" s="57">
        <f>'LISTA DOS ITENS'!$U3886/'LISTA DOS ITENS'!$V3886</f>
        <v>0.002265467992</v>
      </c>
      <c r="X3886" s="53" t="s">
        <v>53</v>
      </c>
      <c r="Y3886" s="53" t="s">
        <v>290</v>
      </c>
      <c r="Z3886" s="58" t="str">
        <f>'LISTA DOS ITENS'!$F3886&amp;"-"&amp;'LISTA DOS ITENS'!$H3886&amp;"-"&amp;'LISTA DOS ITENS'!$J3886&amp;"-"&amp;'LISTA DOS ITENS'!$K3886&amp;"-"&amp;'LISTA DOS ITENS'!$I3886</f>
        <v>10465314-2201-0026-CONS/NAC-</v>
      </c>
      <c r="AA3886" s="59" t="str">
        <f t="array" ref="AA3886">INDEX('RESUMO - LOTES E VMA'!$M$3:$M$181,MATCH('LISTA DOS ITENS'!$D3886,'RESUMO - LOTES E VMA'!$A$3:$A$181,0))</f>
        <v>Para Leilão</v>
      </c>
      <c r="AB3886" s="60">
        <f t="array" ref="AB3886">INDEX('RESUMO - LOTES E VMA'!$J$3:$J$181,MATCH('LISTA DOS ITENS'!$D3886,'RESUMO - LOTES E VMA'!$A$3:$A$181,0))</f>
        <v>0.1002282232</v>
      </c>
      <c r="AC3886" s="29" t="str">
        <f t="array" ref="AC3886">INDEX('RESUMO - LOTES E VMA'!$L$3:$L$181,MATCH('LISTA DOS ITENS'!$D3886,'RESUMO - LOTES E VMA'!$A$3:$A$181,0))</f>
        <v>1% do Valor de Comparação do VMA</v>
      </c>
      <c r="AD3886" s="53" t="str">
        <f>VLOOKUP(Tabela1[[#This Row],[Índice]],[1]Planilha1!$A:$A,1,0)</f>
        <v>#ERROR!</v>
      </c>
    </row>
    <row r="3887" ht="15.75" customHeight="1">
      <c r="A3887" s="52">
        <v>262968.0</v>
      </c>
      <c r="B3887" s="53" t="s">
        <v>70</v>
      </c>
      <c r="C3887" s="53" t="s">
        <v>71</v>
      </c>
      <c r="D3887" s="22">
        <v>207578.0</v>
      </c>
      <c r="E3887" s="53" t="s">
        <v>119</v>
      </c>
      <c r="F3887" s="54">
        <v>1.0587344E7</v>
      </c>
      <c r="G3887" s="53" t="s">
        <v>2445</v>
      </c>
      <c r="H3887" s="55">
        <v>2201.0</v>
      </c>
      <c r="I3887" s="55"/>
      <c r="J3887" s="55" t="s">
        <v>126</v>
      </c>
      <c r="K3887" s="53" t="s">
        <v>73</v>
      </c>
      <c r="L3887" s="53"/>
      <c r="M3887" s="53">
        <v>1.0</v>
      </c>
      <c r="N3887" s="53" t="s">
        <v>52</v>
      </c>
      <c r="O3887" s="25">
        <v>177.47</v>
      </c>
      <c r="P3887" s="25">
        <f>'LISTA DOS ITENS'!$O3887*'LISTA DOS ITENS'!$M3887</f>
        <v>177.47</v>
      </c>
      <c r="Q3887" s="25">
        <v>177.47</v>
      </c>
      <c r="R3887" s="25">
        <f>'LISTA DOS ITENS'!$Q3887*'LISTA DOS ITENS'!$M3887</f>
        <v>177.47</v>
      </c>
      <c r="S3887" s="56">
        <f>IF('LISTA DOS ITENS'!$P3887&gt;'LISTA DOS ITENS'!$R3887,'LISTA DOS ITENS'!$P3887,'LISTA DOS ITENS'!$R3887)</f>
        <v>177.47</v>
      </c>
      <c r="T3887" s="25">
        <v>16.539333080863713</v>
      </c>
      <c r="U3887" s="25">
        <f>'LISTA DOS ITENS'!$T3887*'LISTA DOS ITENS'!$M3887</f>
        <v>16.53933308</v>
      </c>
      <c r="V3887" s="56">
        <f t="array" ref="V3887">INDEX('RESUMO - LOTES E VMA'!$F$3:$F$181,MATCH('LISTA DOS ITENS'!$D3887,'RESUMO - LOTES E VMA'!$A$3:$A$181,0))</f>
        <v>195262.0068</v>
      </c>
      <c r="W3887" s="57">
        <f>'LISTA DOS ITENS'!$U3887/'LISTA DOS ITENS'!$V3887</f>
        <v>0.00008470328332</v>
      </c>
      <c r="X3887" s="53" t="s">
        <v>53</v>
      </c>
      <c r="Y3887" s="53" t="s">
        <v>290</v>
      </c>
      <c r="Z3887" s="58" t="str">
        <f>'LISTA DOS ITENS'!$F3887&amp;"-"&amp;'LISTA DOS ITENS'!$H3887&amp;"-"&amp;'LISTA DOS ITENS'!$J3887&amp;"-"&amp;'LISTA DOS ITENS'!$K3887&amp;"-"&amp;'LISTA DOS ITENS'!$I3887</f>
        <v>10587344-2201-0026-CONS/NAC-</v>
      </c>
      <c r="AA3887" s="59" t="str">
        <f t="array" ref="AA3887">INDEX('RESUMO - LOTES E VMA'!$M$3:$M$181,MATCH('LISTA DOS ITENS'!$D3887,'RESUMO - LOTES E VMA'!$A$3:$A$181,0))</f>
        <v>Para Leilão</v>
      </c>
      <c r="AB3887" s="60">
        <f t="array" ref="AB3887">INDEX('RESUMO - LOTES E VMA'!$J$3:$J$181,MATCH('LISTA DOS ITENS'!$D3887,'RESUMO - LOTES E VMA'!$A$3:$A$181,0))</f>
        <v>0.1002282232</v>
      </c>
      <c r="AC3887" s="29" t="str">
        <f t="array" ref="AC3887">INDEX('RESUMO - LOTES E VMA'!$L$3:$L$181,MATCH('LISTA DOS ITENS'!$D3887,'RESUMO - LOTES E VMA'!$A$3:$A$181,0))</f>
        <v>1% do Valor de Comparação do VMA</v>
      </c>
      <c r="AD3887" s="53" t="str">
        <f>VLOOKUP(Tabela1[[#This Row],[Índice]],[1]Planilha1!$A:$A,1,0)</f>
        <v>#ERROR!</v>
      </c>
    </row>
    <row r="3888" ht="15.75" customHeight="1">
      <c r="A3888" s="52">
        <v>262969.0</v>
      </c>
      <c r="B3888" s="53" t="s">
        <v>70</v>
      </c>
      <c r="C3888" s="53" t="s">
        <v>71</v>
      </c>
      <c r="D3888" s="22">
        <v>207578.0</v>
      </c>
      <c r="E3888" s="53" t="s">
        <v>119</v>
      </c>
      <c r="F3888" s="54">
        <v>1.0635171E7</v>
      </c>
      <c r="G3888" s="53" t="s">
        <v>2406</v>
      </c>
      <c r="H3888" s="55">
        <v>2201.0</v>
      </c>
      <c r="I3888" s="55"/>
      <c r="J3888" s="55" t="s">
        <v>126</v>
      </c>
      <c r="K3888" s="53" t="s">
        <v>117</v>
      </c>
      <c r="L3888" s="53"/>
      <c r="M3888" s="53">
        <v>3.0</v>
      </c>
      <c r="N3888" s="53" t="s">
        <v>52</v>
      </c>
      <c r="O3888" s="25">
        <v>246.96</v>
      </c>
      <c r="P3888" s="25">
        <f>'LISTA DOS ITENS'!$O3888*'LISTA DOS ITENS'!$M3888</f>
        <v>740.88</v>
      </c>
      <c r="Q3888" s="25">
        <v>308.6</v>
      </c>
      <c r="R3888" s="25">
        <f>'LISTA DOS ITENS'!$Q3888*'LISTA DOS ITENS'!$M3888</f>
        <v>925.8</v>
      </c>
      <c r="S3888" s="56">
        <f>IF('LISTA DOS ITENS'!$P3888&gt;'LISTA DOS ITENS'!$R3888,'LISTA DOS ITENS'!$P3888,'LISTA DOS ITENS'!$R3888)</f>
        <v>925.8</v>
      </c>
      <c r="T3888" s="25">
        <v>28.76000557138977</v>
      </c>
      <c r="U3888" s="25">
        <f>'LISTA DOS ITENS'!$T3888*'LISTA DOS ITENS'!$M3888</f>
        <v>86.28001671</v>
      </c>
      <c r="V3888" s="56">
        <f t="array" ref="V3888">INDEX('RESUMO - LOTES E VMA'!$F$3:$F$181,MATCH('LISTA DOS ITENS'!$D3888,'RESUMO - LOTES E VMA'!$A$3:$A$181,0))</f>
        <v>195262.0068</v>
      </c>
      <c r="W3888" s="57">
        <f>'LISTA DOS ITENS'!$U3888/'LISTA DOS ITENS'!$V3888</f>
        <v>0.0004418679196</v>
      </c>
      <c r="X3888" s="53" t="s">
        <v>53</v>
      </c>
      <c r="Y3888" s="53" t="s">
        <v>290</v>
      </c>
      <c r="Z3888" s="58" t="str">
        <f>'LISTA DOS ITENS'!$F3888&amp;"-"&amp;'LISTA DOS ITENS'!$H3888&amp;"-"&amp;'LISTA DOS ITENS'!$J3888&amp;"-"&amp;'LISTA DOS ITENS'!$K3888&amp;"-"&amp;'LISTA DOS ITENS'!$I3888</f>
        <v>10635171-2201-0026-CONS/IAMN-</v>
      </c>
      <c r="AA3888" s="59" t="str">
        <f t="array" ref="AA3888">INDEX('RESUMO - LOTES E VMA'!$M$3:$M$181,MATCH('LISTA DOS ITENS'!$D3888,'RESUMO - LOTES E VMA'!$A$3:$A$181,0))</f>
        <v>Para Leilão</v>
      </c>
      <c r="AB3888" s="60">
        <f t="array" ref="AB3888">INDEX('RESUMO - LOTES E VMA'!$J$3:$J$181,MATCH('LISTA DOS ITENS'!$D3888,'RESUMO - LOTES E VMA'!$A$3:$A$181,0))</f>
        <v>0.1002282232</v>
      </c>
      <c r="AC3888" s="29" t="str">
        <f t="array" ref="AC3888">INDEX('RESUMO - LOTES E VMA'!$L$3:$L$181,MATCH('LISTA DOS ITENS'!$D3888,'RESUMO - LOTES E VMA'!$A$3:$A$181,0))</f>
        <v>1% do Valor de Comparação do VMA</v>
      </c>
      <c r="AD3888" s="53" t="str">
        <f>VLOOKUP(Tabela1[[#This Row],[Índice]],[1]Planilha1!$A:$A,1,0)</f>
        <v>#ERROR!</v>
      </c>
    </row>
    <row r="3889" ht="15.75" customHeight="1">
      <c r="A3889" s="52">
        <v>262970.0</v>
      </c>
      <c r="B3889" s="53" t="s">
        <v>70</v>
      </c>
      <c r="C3889" s="53" t="s">
        <v>71</v>
      </c>
      <c r="D3889" s="22">
        <v>207578.0</v>
      </c>
      <c r="E3889" s="53" t="s">
        <v>119</v>
      </c>
      <c r="F3889" s="54">
        <v>1.0635171E7</v>
      </c>
      <c r="G3889" s="53" t="s">
        <v>2406</v>
      </c>
      <c r="H3889" s="55">
        <v>2201.0</v>
      </c>
      <c r="I3889" s="55"/>
      <c r="J3889" s="55" t="s">
        <v>126</v>
      </c>
      <c r="K3889" s="53" t="s">
        <v>80</v>
      </c>
      <c r="L3889" s="53"/>
      <c r="M3889" s="53">
        <v>1.0</v>
      </c>
      <c r="N3889" s="53" t="s">
        <v>52</v>
      </c>
      <c r="O3889" s="25">
        <v>308.6</v>
      </c>
      <c r="P3889" s="25">
        <f>'LISTA DOS ITENS'!$O3889*'LISTA DOS ITENS'!$M3889</f>
        <v>308.6</v>
      </c>
      <c r="Q3889" s="25">
        <v>308.6</v>
      </c>
      <c r="R3889" s="25">
        <f>'LISTA DOS ITENS'!$Q3889*'LISTA DOS ITENS'!$M3889</f>
        <v>308.6</v>
      </c>
      <c r="S3889" s="56">
        <f>IF('LISTA DOS ITENS'!$P3889&gt;'LISTA DOS ITENS'!$R3889,'LISTA DOS ITENS'!$P3889,'LISTA DOS ITENS'!$R3889)</f>
        <v>308.6</v>
      </c>
      <c r="T3889" s="25">
        <v>28.76000557138977</v>
      </c>
      <c r="U3889" s="25">
        <f>'LISTA DOS ITENS'!$T3889*'LISTA DOS ITENS'!$M3889</f>
        <v>28.76000557</v>
      </c>
      <c r="V3889" s="56">
        <f t="array" ref="V3889">INDEX('RESUMO - LOTES E VMA'!$F$3:$F$181,MATCH('LISTA DOS ITENS'!$D3889,'RESUMO - LOTES E VMA'!$A$3:$A$181,0))</f>
        <v>195262.0068</v>
      </c>
      <c r="W3889" s="57">
        <f>'LISTA DOS ITENS'!$U3889/'LISTA DOS ITENS'!$V3889</f>
        <v>0.0001472893065</v>
      </c>
      <c r="X3889" s="53" t="s">
        <v>53</v>
      </c>
      <c r="Y3889" s="53" t="s">
        <v>290</v>
      </c>
      <c r="Z3889" s="58" t="str">
        <f>'LISTA DOS ITENS'!$F3889&amp;"-"&amp;'LISTA DOS ITENS'!$H3889&amp;"-"&amp;'LISTA DOS ITENS'!$J3889&amp;"-"&amp;'LISTA DOS ITENS'!$K3889&amp;"-"&amp;'LISTA DOS ITENS'!$I3889</f>
        <v>10635171-2201-0026-IMOB/NAC-</v>
      </c>
      <c r="AA3889" s="59" t="str">
        <f t="array" ref="AA3889">INDEX('RESUMO - LOTES E VMA'!$M$3:$M$181,MATCH('LISTA DOS ITENS'!$D3889,'RESUMO - LOTES E VMA'!$A$3:$A$181,0))</f>
        <v>Para Leilão</v>
      </c>
      <c r="AB3889" s="60">
        <f t="array" ref="AB3889">INDEX('RESUMO - LOTES E VMA'!$J$3:$J$181,MATCH('LISTA DOS ITENS'!$D3889,'RESUMO - LOTES E VMA'!$A$3:$A$181,0))</f>
        <v>0.1002282232</v>
      </c>
      <c r="AC3889" s="29" t="str">
        <f t="array" ref="AC3889">INDEX('RESUMO - LOTES E VMA'!$L$3:$L$181,MATCH('LISTA DOS ITENS'!$D3889,'RESUMO - LOTES E VMA'!$A$3:$A$181,0))</f>
        <v>1% do Valor de Comparação do VMA</v>
      </c>
      <c r="AD3889" s="53" t="str">
        <f>VLOOKUP(Tabela1[[#This Row],[Índice]],[1]Planilha1!$A:$A,1,0)</f>
        <v>#ERROR!</v>
      </c>
    </row>
    <row r="3890" ht="15.75" customHeight="1">
      <c r="A3890" s="52">
        <v>262971.0</v>
      </c>
      <c r="B3890" s="53" t="s">
        <v>70</v>
      </c>
      <c r="C3890" s="53" t="s">
        <v>71</v>
      </c>
      <c r="D3890" s="22">
        <v>207578.0</v>
      </c>
      <c r="E3890" s="53" t="s">
        <v>119</v>
      </c>
      <c r="F3890" s="54">
        <v>1.0662222E7</v>
      </c>
      <c r="G3890" s="53" t="s">
        <v>2446</v>
      </c>
      <c r="H3890" s="55">
        <v>2201.0</v>
      </c>
      <c r="I3890" s="55"/>
      <c r="J3890" s="55" t="s">
        <v>126</v>
      </c>
      <c r="K3890" s="53" t="s">
        <v>73</v>
      </c>
      <c r="L3890" s="53"/>
      <c r="M3890" s="53">
        <v>2.0</v>
      </c>
      <c r="N3890" s="53" t="s">
        <v>52</v>
      </c>
      <c r="O3890" s="25">
        <v>392.86</v>
      </c>
      <c r="P3890" s="25">
        <f>'LISTA DOS ITENS'!$O3890*'LISTA DOS ITENS'!$M3890</f>
        <v>785.72</v>
      </c>
      <c r="Q3890" s="25">
        <v>392.86</v>
      </c>
      <c r="R3890" s="25">
        <f>'LISTA DOS ITENS'!$Q3890*'LISTA DOS ITENS'!$M3890</f>
        <v>785.72</v>
      </c>
      <c r="S3890" s="56">
        <f>IF('LISTA DOS ITENS'!$P3890&gt;'LISTA DOS ITENS'!$R3890,'LISTA DOS ITENS'!$P3890,'LISTA DOS ITENS'!$R3890)</f>
        <v>785.72</v>
      </c>
      <c r="T3890" s="25">
        <v>36.6126240725087</v>
      </c>
      <c r="U3890" s="25">
        <f>'LISTA DOS ITENS'!$T3890*'LISTA DOS ITENS'!$M3890</f>
        <v>73.22524815</v>
      </c>
      <c r="V3890" s="56">
        <f t="array" ref="V3890">INDEX('RESUMO - LOTES E VMA'!$F$3:$F$181,MATCH('LISTA DOS ITENS'!$D3890,'RESUMO - LOTES E VMA'!$A$3:$A$181,0))</f>
        <v>195262.0068</v>
      </c>
      <c r="W3890" s="57">
        <f>'LISTA DOS ITENS'!$U3890/'LISTA DOS ITENS'!$V3890</f>
        <v>0.0003750102201</v>
      </c>
      <c r="X3890" s="53" t="s">
        <v>53</v>
      </c>
      <c r="Y3890" s="53" t="s">
        <v>290</v>
      </c>
      <c r="Z3890" s="58" t="str">
        <f>'LISTA DOS ITENS'!$F3890&amp;"-"&amp;'LISTA DOS ITENS'!$H3890&amp;"-"&amp;'LISTA DOS ITENS'!$J3890&amp;"-"&amp;'LISTA DOS ITENS'!$K3890&amp;"-"&amp;'LISTA DOS ITENS'!$I3890</f>
        <v>10662222-2201-0026-CONS/NAC-</v>
      </c>
      <c r="AA3890" s="59" t="str">
        <f t="array" ref="AA3890">INDEX('RESUMO - LOTES E VMA'!$M$3:$M$181,MATCH('LISTA DOS ITENS'!$D3890,'RESUMO - LOTES E VMA'!$A$3:$A$181,0))</f>
        <v>Para Leilão</v>
      </c>
      <c r="AB3890" s="60">
        <f t="array" ref="AB3890">INDEX('RESUMO - LOTES E VMA'!$J$3:$J$181,MATCH('LISTA DOS ITENS'!$D3890,'RESUMO - LOTES E VMA'!$A$3:$A$181,0))</f>
        <v>0.1002282232</v>
      </c>
      <c r="AC3890" s="29" t="str">
        <f t="array" ref="AC3890">INDEX('RESUMO - LOTES E VMA'!$L$3:$L$181,MATCH('LISTA DOS ITENS'!$D3890,'RESUMO - LOTES E VMA'!$A$3:$A$181,0))</f>
        <v>1% do Valor de Comparação do VMA</v>
      </c>
      <c r="AD3890" s="53" t="str">
        <f>VLOOKUP(Tabela1[[#This Row],[Índice]],[1]Planilha1!$A:$A,1,0)</f>
        <v>#ERROR!</v>
      </c>
    </row>
    <row r="3891" ht="15.75" customHeight="1">
      <c r="A3891" s="52">
        <v>262972.0</v>
      </c>
      <c r="B3891" s="53" t="s">
        <v>70</v>
      </c>
      <c r="C3891" s="53" t="s">
        <v>71</v>
      </c>
      <c r="D3891" s="22">
        <v>207578.0</v>
      </c>
      <c r="E3891" s="53" t="s">
        <v>119</v>
      </c>
      <c r="F3891" s="54">
        <v>1.0701518E7</v>
      </c>
      <c r="G3891" s="53" t="s">
        <v>2407</v>
      </c>
      <c r="H3891" s="55">
        <v>2201.0</v>
      </c>
      <c r="I3891" s="55"/>
      <c r="J3891" s="55" t="s">
        <v>126</v>
      </c>
      <c r="K3891" s="53" t="s">
        <v>73</v>
      </c>
      <c r="L3891" s="53"/>
      <c r="M3891" s="53">
        <v>1.0</v>
      </c>
      <c r="N3891" s="53" t="s">
        <v>52</v>
      </c>
      <c r="O3891" s="25">
        <v>646.8</v>
      </c>
      <c r="P3891" s="25">
        <f>'LISTA DOS ITENS'!$O3891*'LISTA DOS ITENS'!$M3891</f>
        <v>646.8</v>
      </c>
      <c r="Q3891" s="25">
        <v>646.8</v>
      </c>
      <c r="R3891" s="25">
        <f>'LISTA DOS ITENS'!$Q3891*'LISTA DOS ITENS'!$M3891</f>
        <v>646.8</v>
      </c>
      <c r="S3891" s="56">
        <f>IF('LISTA DOS ITENS'!$P3891&gt;'LISTA DOS ITENS'!$R3891,'LISTA DOS ITENS'!$P3891,'LISTA DOS ITENS'!$R3891)</f>
        <v>646.8</v>
      </c>
      <c r="T3891" s="25">
        <v>82.87896695088014</v>
      </c>
      <c r="U3891" s="25">
        <f>'LISTA DOS ITENS'!$T3891*'LISTA DOS ITENS'!$M3891</f>
        <v>82.87896695</v>
      </c>
      <c r="V3891" s="56">
        <f t="array" ref="V3891">INDEX('RESUMO - LOTES E VMA'!$F$3:$F$181,MATCH('LISTA DOS ITENS'!$D3891,'RESUMO - LOTES E VMA'!$A$3:$A$181,0))</f>
        <v>195262.0068</v>
      </c>
      <c r="W3891" s="57">
        <f>'LISTA DOS ITENS'!$U3891/'LISTA DOS ITENS'!$V3891</f>
        <v>0.0004244500419</v>
      </c>
      <c r="X3891" s="53" t="s">
        <v>53</v>
      </c>
      <c r="Y3891" s="53" t="s">
        <v>290</v>
      </c>
      <c r="Z3891" s="58" t="str">
        <f>'LISTA DOS ITENS'!$F3891&amp;"-"&amp;'LISTA DOS ITENS'!$H3891&amp;"-"&amp;'LISTA DOS ITENS'!$J3891&amp;"-"&amp;'LISTA DOS ITENS'!$K3891&amp;"-"&amp;'LISTA DOS ITENS'!$I3891</f>
        <v>10701518-2201-0026-CONS/NAC-</v>
      </c>
      <c r="AA3891" s="59" t="str">
        <f t="array" ref="AA3891">INDEX('RESUMO - LOTES E VMA'!$M$3:$M$181,MATCH('LISTA DOS ITENS'!$D3891,'RESUMO - LOTES E VMA'!$A$3:$A$181,0))</f>
        <v>Para Leilão</v>
      </c>
      <c r="AB3891" s="60">
        <f t="array" ref="AB3891">INDEX('RESUMO - LOTES E VMA'!$J$3:$J$181,MATCH('LISTA DOS ITENS'!$D3891,'RESUMO - LOTES E VMA'!$A$3:$A$181,0))</f>
        <v>0.1002282232</v>
      </c>
      <c r="AC3891" s="29" t="str">
        <f t="array" ref="AC3891">INDEX('RESUMO - LOTES E VMA'!$L$3:$L$181,MATCH('LISTA DOS ITENS'!$D3891,'RESUMO - LOTES E VMA'!$A$3:$A$181,0))</f>
        <v>1% do Valor de Comparação do VMA</v>
      </c>
      <c r="AD3891" s="53" t="str">
        <f>VLOOKUP(Tabela1[[#This Row],[Índice]],[1]Planilha1!$A:$A,1,0)</f>
        <v>#ERROR!</v>
      </c>
    </row>
    <row r="3892" ht="15.75" customHeight="1">
      <c r="A3892" s="52">
        <v>262973.0</v>
      </c>
      <c r="B3892" s="53" t="s">
        <v>70</v>
      </c>
      <c r="C3892" s="53" t="s">
        <v>71</v>
      </c>
      <c r="D3892" s="22">
        <v>207578.0</v>
      </c>
      <c r="E3892" s="53" t="s">
        <v>119</v>
      </c>
      <c r="F3892" s="54">
        <v>1.0746859E7</v>
      </c>
      <c r="G3892" s="53" t="s">
        <v>2447</v>
      </c>
      <c r="H3892" s="55">
        <v>2201.0</v>
      </c>
      <c r="I3892" s="55"/>
      <c r="J3892" s="55" t="s">
        <v>126</v>
      </c>
      <c r="K3892" s="53" t="s">
        <v>73</v>
      </c>
      <c r="L3892" s="53"/>
      <c r="M3892" s="53">
        <v>29.0</v>
      </c>
      <c r="N3892" s="53" t="s">
        <v>52</v>
      </c>
      <c r="O3892" s="25">
        <v>387.91172413793106</v>
      </c>
      <c r="P3892" s="25">
        <f>'LISTA DOS ITENS'!$O3892*'LISTA DOS ITENS'!$M3892</f>
        <v>11249.44</v>
      </c>
      <c r="Q3892" s="25">
        <v>387.91</v>
      </c>
      <c r="R3892" s="25">
        <f>'LISTA DOS ITENS'!$Q3892*'LISTA DOS ITENS'!$M3892</f>
        <v>11249.39</v>
      </c>
      <c r="S3892" s="56">
        <f>IF('LISTA DOS ITENS'!$P3892&gt;'LISTA DOS ITENS'!$R3892,'LISTA DOS ITENS'!$P3892,'LISTA DOS ITENS'!$R3892)</f>
        <v>11249.44</v>
      </c>
      <c r="T3892" s="25">
        <v>36.15130836421842</v>
      </c>
      <c r="U3892" s="25">
        <f>'LISTA DOS ITENS'!$T3892*'LISTA DOS ITENS'!$M3892</f>
        <v>1048.387943</v>
      </c>
      <c r="V3892" s="56">
        <f t="array" ref="V3892">INDEX('RESUMO - LOTES E VMA'!$F$3:$F$181,MATCH('LISTA DOS ITENS'!$D3892,'RESUMO - LOTES E VMA'!$A$3:$A$181,0))</f>
        <v>195262.0068</v>
      </c>
      <c r="W3892" s="57">
        <f>'LISTA DOS ITENS'!$U3892/'LISTA DOS ITENS'!$V3892</f>
        <v>0.005369134323</v>
      </c>
      <c r="X3892" s="53" t="s">
        <v>53</v>
      </c>
      <c r="Y3892" s="53" t="s">
        <v>290</v>
      </c>
      <c r="Z3892" s="58" t="str">
        <f>'LISTA DOS ITENS'!$F3892&amp;"-"&amp;'LISTA DOS ITENS'!$H3892&amp;"-"&amp;'LISTA DOS ITENS'!$J3892&amp;"-"&amp;'LISTA DOS ITENS'!$K3892&amp;"-"&amp;'LISTA DOS ITENS'!$I3892</f>
        <v>10746859-2201-0026-CONS/NAC-</v>
      </c>
      <c r="AA3892" s="59" t="str">
        <f t="array" ref="AA3892">INDEX('RESUMO - LOTES E VMA'!$M$3:$M$181,MATCH('LISTA DOS ITENS'!$D3892,'RESUMO - LOTES E VMA'!$A$3:$A$181,0))</f>
        <v>Para Leilão</v>
      </c>
      <c r="AB3892" s="60">
        <f t="array" ref="AB3892">INDEX('RESUMO - LOTES E VMA'!$J$3:$J$181,MATCH('LISTA DOS ITENS'!$D3892,'RESUMO - LOTES E VMA'!$A$3:$A$181,0))</f>
        <v>0.1002282232</v>
      </c>
      <c r="AC3892" s="29" t="str">
        <f t="array" ref="AC3892">INDEX('RESUMO - LOTES E VMA'!$L$3:$L$181,MATCH('LISTA DOS ITENS'!$D3892,'RESUMO - LOTES E VMA'!$A$3:$A$181,0))</f>
        <v>1% do Valor de Comparação do VMA</v>
      </c>
      <c r="AD3892" s="53" t="str">
        <f>VLOOKUP(Tabela1[[#This Row],[Índice]],[1]Planilha1!$A:$A,1,0)</f>
        <v>#ERROR!</v>
      </c>
    </row>
    <row r="3893" ht="15.75" customHeight="1">
      <c r="A3893" s="52">
        <v>262974.0</v>
      </c>
      <c r="B3893" s="53" t="s">
        <v>70</v>
      </c>
      <c r="C3893" s="53" t="s">
        <v>71</v>
      </c>
      <c r="D3893" s="22">
        <v>207578.0</v>
      </c>
      <c r="E3893" s="53" t="s">
        <v>119</v>
      </c>
      <c r="F3893" s="54">
        <v>1.0746859E7</v>
      </c>
      <c r="G3893" s="53" t="s">
        <v>2447</v>
      </c>
      <c r="H3893" s="55">
        <v>2201.0</v>
      </c>
      <c r="I3893" s="55"/>
      <c r="J3893" s="55" t="s">
        <v>126</v>
      </c>
      <c r="K3893" s="53" t="s">
        <v>80</v>
      </c>
      <c r="L3893" s="53"/>
      <c r="M3893" s="53">
        <v>1.0</v>
      </c>
      <c r="N3893" s="53" t="s">
        <v>52</v>
      </c>
      <c r="O3893" s="25">
        <v>384.15</v>
      </c>
      <c r="P3893" s="25">
        <f>'LISTA DOS ITENS'!$O3893*'LISTA DOS ITENS'!$M3893</f>
        <v>384.15</v>
      </c>
      <c r="Q3893" s="25">
        <v>387.91</v>
      </c>
      <c r="R3893" s="25">
        <f>'LISTA DOS ITENS'!$Q3893*'LISTA DOS ITENS'!$M3893</f>
        <v>387.91</v>
      </c>
      <c r="S3893" s="56">
        <f>IF('LISTA DOS ITENS'!$P3893&gt;'LISTA DOS ITENS'!$R3893,'LISTA DOS ITENS'!$P3893,'LISTA DOS ITENS'!$R3893)</f>
        <v>387.91</v>
      </c>
      <c r="T3893" s="25">
        <v>36.15130836421842</v>
      </c>
      <c r="U3893" s="25">
        <f>'LISTA DOS ITENS'!$T3893*'LISTA DOS ITENS'!$M3893</f>
        <v>36.15130836</v>
      </c>
      <c r="V3893" s="56">
        <f t="array" ref="V3893">INDEX('RESUMO - LOTES E VMA'!$F$3:$F$181,MATCH('LISTA DOS ITENS'!$D3893,'RESUMO - LOTES E VMA'!$A$3:$A$181,0))</f>
        <v>195262.0068</v>
      </c>
      <c r="W3893" s="57">
        <f>'LISTA DOS ITENS'!$U3893/'LISTA DOS ITENS'!$V3893</f>
        <v>0.0001851425629</v>
      </c>
      <c r="X3893" s="53" t="s">
        <v>53</v>
      </c>
      <c r="Y3893" s="53" t="s">
        <v>290</v>
      </c>
      <c r="Z3893" s="58" t="str">
        <f>'LISTA DOS ITENS'!$F3893&amp;"-"&amp;'LISTA DOS ITENS'!$H3893&amp;"-"&amp;'LISTA DOS ITENS'!$J3893&amp;"-"&amp;'LISTA DOS ITENS'!$K3893&amp;"-"&amp;'LISTA DOS ITENS'!$I3893</f>
        <v>10746859-2201-0026-IMOB/NAC-</v>
      </c>
      <c r="AA3893" s="59" t="str">
        <f t="array" ref="AA3893">INDEX('RESUMO - LOTES E VMA'!$M$3:$M$181,MATCH('LISTA DOS ITENS'!$D3893,'RESUMO - LOTES E VMA'!$A$3:$A$181,0))</f>
        <v>Para Leilão</v>
      </c>
      <c r="AB3893" s="60">
        <f t="array" ref="AB3893">INDEX('RESUMO - LOTES E VMA'!$J$3:$J$181,MATCH('LISTA DOS ITENS'!$D3893,'RESUMO - LOTES E VMA'!$A$3:$A$181,0))</f>
        <v>0.1002282232</v>
      </c>
      <c r="AC3893" s="29" t="str">
        <f t="array" ref="AC3893">INDEX('RESUMO - LOTES E VMA'!$L$3:$L$181,MATCH('LISTA DOS ITENS'!$D3893,'RESUMO - LOTES E VMA'!$A$3:$A$181,0))</f>
        <v>1% do Valor de Comparação do VMA</v>
      </c>
      <c r="AD3893" s="53" t="str">
        <f>VLOOKUP(Tabela1[[#This Row],[Índice]],[1]Planilha1!$A:$A,1,0)</f>
        <v>#ERROR!</v>
      </c>
    </row>
    <row r="3894" ht="15.75" customHeight="1">
      <c r="A3894" s="52">
        <v>262975.0</v>
      </c>
      <c r="B3894" s="53" t="s">
        <v>70</v>
      </c>
      <c r="C3894" s="53" t="s">
        <v>71</v>
      </c>
      <c r="D3894" s="22">
        <v>207578.0</v>
      </c>
      <c r="E3894" s="53" t="s">
        <v>119</v>
      </c>
      <c r="F3894" s="54">
        <v>1.0759312E7</v>
      </c>
      <c r="G3894" s="53" t="s">
        <v>2448</v>
      </c>
      <c r="H3894" s="55">
        <v>2201.0</v>
      </c>
      <c r="I3894" s="55"/>
      <c r="J3894" s="55" t="s">
        <v>126</v>
      </c>
      <c r="K3894" s="53" t="s">
        <v>80</v>
      </c>
      <c r="L3894" s="53"/>
      <c r="M3894" s="53">
        <v>2.0</v>
      </c>
      <c r="N3894" s="53" t="s">
        <v>52</v>
      </c>
      <c r="O3894" s="25">
        <v>1250.0</v>
      </c>
      <c r="P3894" s="25">
        <f>'LISTA DOS ITENS'!$O3894*'LISTA DOS ITENS'!$M3894</f>
        <v>2500</v>
      </c>
      <c r="Q3894" s="25">
        <v>3978.26</v>
      </c>
      <c r="R3894" s="25">
        <f>'LISTA DOS ITENS'!$Q3894*'LISTA DOS ITENS'!$M3894</f>
        <v>7956.52</v>
      </c>
      <c r="S3894" s="56">
        <f>IF('LISTA DOS ITENS'!$P3894&gt;'LISTA DOS ITENS'!$R3894,'LISTA DOS ITENS'!$P3894,'LISTA DOS ITENS'!$R3894)</f>
        <v>7956.52</v>
      </c>
      <c r="T3894" s="25">
        <v>67.63042000000002</v>
      </c>
      <c r="U3894" s="25">
        <f>'LISTA DOS ITENS'!$T3894*'LISTA DOS ITENS'!$M3894</f>
        <v>135.26084</v>
      </c>
      <c r="V3894" s="56">
        <f t="array" ref="V3894">INDEX('RESUMO - LOTES E VMA'!$F$3:$F$181,MATCH('LISTA DOS ITENS'!$D3894,'RESUMO - LOTES E VMA'!$A$3:$A$181,0))</f>
        <v>195262.0068</v>
      </c>
      <c r="W3894" s="57">
        <f>'LISTA DOS ITENS'!$U3894/'LISTA DOS ITENS'!$V3894</f>
        <v>0.0006927145851</v>
      </c>
      <c r="X3894" s="53" t="s">
        <v>53</v>
      </c>
      <c r="Y3894" s="53" t="s">
        <v>290</v>
      </c>
      <c r="Z3894" s="58" t="str">
        <f>'LISTA DOS ITENS'!$F3894&amp;"-"&amp;'LISTA DOS ITENS'!$H3894&amp;"-"&amp;'LISTA DOS ITENS'!$J3894&amp;"-"&amp;'LISTA DOS ITENS'!$K3894&amp;"-"&amp;'LISTA DOS ITENS'!$I3894</f>
        <v>10759312-2201-0026-IMOB/NAC-</v>
      </c>
      <c r="AA3894" s="59" t="str">
        <f t="array" ref="AA3894">INDEX('RESUMO - LOTES E VMA'!$M$3:$M$181,MATCH('LISTA DOS ITENS'!$D3894,'RESUMO - LOTES E VMA'!$A$3:$A$181,0))</f>
        <v>Para Leilão</v>
      </c>
      <c r="AB3894" s="60">
        <f t="array" ref="AB3894">INDEX('RESUMO - LOTES E VMA'!$J$3:$J$181,MATCH('LISTA DOS ITENS'!$D3894,'RESUMO - LOTES E VMA'!$A$3:$A$181,0))</f>
        <v>0.1002282232</v>
      </c>
      <c r="AC3894" s="29" t="str">
        <f t="array" ref="AC3894">INDEX('RESUMO - LOTES E VMA'!$L$3:$L$181,MATCH('LISTA DOS ITENS'!$D3894,'RESUMO - LOTES E VMA'!$A$3:$A$181,0))</f>
        <v>1% do Valor de Comparação do VMA</v>
      </c>
      <c r="AD3894" s="53" t="str">
        <f>VLOOKUP(Tabela1[[#This Row],[Índice]],[1]Planilha1!$A:$A,1,0)</f>
        <v>#ERROR!</v>
      </c>
    </row>
    <row r="3895" ht="15.75" customHeight="1">
      <c r="A3895" s="52">
        <v>262976.0</v>
      </c>
      <c r="B3895" s="53" t="s">
        <v>70</v>
      </c>
      <c r="C3895" s="53" t="s">
        <v>71</v>
      </c>
      <c r="D3895" s="22">
        <v>207578.0</v>
      </c>
      <c r="E3895" s="53" t="s">
        <v>119</v>
      </c>
      <c r="F3895" s="54">
        <v>1.0794125E7</v>
      </c>
      <c r="G3895" s="53" t="s">
        <v>2410</v>
      </c>
      <c r="H3895" s="55">
        <v>2201.0</v>
      </c>
      <c r="I3895" s="55"/>
      <c r="J3895" s="55" t="s">
        <v>126</v>
      </c>
      <c r="K3895" s="53" t="s">
        <v>293</v>
      </c>
      <c r="L3895" s="53"/>
      <c r="M3895" s="53">
        <v>4.0</v>
      </c>
      <c r="N3895" s="53" t="s">
        <v>52</v>
      </c>
      <c r="O3895" s="25">
        <v>1.0</v>
      </c>
      <c r="P3895" s="25">
        <f>'LISTA DOS ITENS'!$O3895*'LISTA DOS ITENS'!$M3895</f>
        <v>4</v>
      </c>
      <c r="Q3895" s="25">
        <v>1161.94</v>
      </c>
      <c r="R3895" s="25">
        <f>'LISTA DOS ITENS'!$Q3895*'LISTA DOS ITENS'!$M3895</f>
        <v>4647.76</v>
      </c>
      <c r="S3895" s="56">
        <f>IF('LISTA DOS ITENS'!$P3895&gt;'LISTA DOS ITENS'!$R3895,'LISTA DOS ITENS'!$P3895,'LISTA DOS ITENS'!$R3895)</f>
        <v>4647.76</v>
      </c>
      <c r="T3895" s="25">
        <v>148.8874255703551</v>
      </c>
      <c r="U3895" s="25">
        <f>'LISTA DOS ITENS'!$T3895*'LISTA DOS ITENS'!$M3895</f>
        <v>595.5497023</v>
      </c>
      <c r="V3895" s="56">
        <f t="array" ref="V3895">INDEX('RESUMO - LOTES E VMA'!$F$3:$F$181,MATCH('LISTA DOS ITENS'!$D3895,'RESUMO - LOTES E VMA'!$A$3:$A$181,0))</f>
        <v>195262.0068</v>
      </c>
      <c r="W3895" s="57">
        <f>'LISTA DOS ITENS'!$U3895/'LISTA DOS ITENS'!$V3895</f>
        <v>0.003050002979</v>
      </c>
      <c r="X3895" s="53" t="s">
        <v>53</v>
      </c>
      <c r="Y3895" s="53" t="s">
        <v>290</v>
      </c>
      <c r="Z3895" s="58" t="str">
        <f>'LISTA DOS ITENS'!$F3895&amp;"-"&amp;'LISTA DOS ITENS'!$H3895&amp;"-"&amp;'LISTA DOS ITENS'!$J3895&amp;"-"&amp;'LISTA DOS ITENS'!$K3895&amp;"-"&amp;'LISTA DOS ITENS'!$I3895</f>
        <v>10794125-2201-0026-SOBRE_EMP-</v>
      </c>
      <c r="AA3895" s="59" t="str">
        <f t="array" ref="AA3895">INDEX('RESUMO - LOTES E VMA'!$M$3:$M$181,MATCH('LISTA DOS ITENS'!$D3895,'RESUMO - LOTES E VMA'!$A$3:$A$181,0))</f>
        <v>Para Leilão</v>
      </c>
      <c r="AB3895" s="60">
        <f t="array" ref="AB3895">INDEX('RESUMO - LOTES E VMA'!$J$3:$J$181,MATCH('LISTA DOS ITENS'!$D3895,'RESUMO - LOTES E VMA'!$A$3:$A$181,0))</f>
        <v>0.1002282232</v>
      </c>
      <c r="AC3895" s="29" t="str">
        <f t="array" ref="AC3895">INDEX('RESUMO - LOTES E VMA'!$L$3:$L$181,MATCH('LISTA DOS ITENS'!$D3895,'RESUMO - LOTES E VMA'!$A$3:$A$181,0))</f>
        <v>1% do Valor de Comparação do VMA</v>
      </c>
      <c r="AD3895" s="53" t="str">
        <f>VLOOKUP(Tabela1[[#This Row],[Índice]],[1]Planilha1!$A:$A,1,0)</f>
        <v>#ERROR!</v>
      </c>
    </row>
    <row r="3896" ht="15.75" customHeight="1">
      <c r="A3896" s="52">
        <v>262977.0</v>
      </c>
      <c r="B3896" s="53" t="s">
        <v>70</v>
      </c>
      <c r="C3896" s="53" t="s">
        <v>71</v>
      </c>
      <c r="D3896" s="22">
        <v>207578.0</v>
      </c>
      <c r="E3896" s="53" t="s">
        <v>119</v>
      </c>
      <c r="F3896" s="54">
        <v>1.0920458E7</v>
      </c>
      <c r="G3896" s="53" t="s">
        <v>2414</v>
      </c>
      <c r="H3896" s="55">
        <v>2201.0</v>
      </c>
      <c r="I3896" s="55"/>
      <c r="J3896" s="55" t="s">
        <v>126</v>
      </c>
      <c r="K3896" s="53" t="s">
        <v>57</v>
      </c>
      <c r="L3896" s="53"/>
      <c r="M3896" s="53">
        <v>1.0</v>
      </c>
      <c r="N3896" s="53" t="s">
        <v>52</v>
      </c>
      <c r="O3896" s="25">
        <v>1.0</v>
      </c>
      <c r="P3896" s="25">
        <f>'LISTA DOS ITENS'!$O3896*'LISTA DOS ITENS'!$M3896</f>
        <v>1</v>
      </c>
      <c r="Q3896" s="25">
        <v>219.1713</v>
      </c>
      <c r="R3896" s="25">
        <f>'LISTA DOS ITENS'!$Q3896*'LISTA DOS ITENS'!$M3896</f>
        <v>219.1713</v>
      </c>
      <c r="S3896" s="56">
        <f>IF('LISTA DOS ITENS'!$P3896&gt;'LISTA DOS ITENS'!$R3896,'LISTA DOS ITENS'!$P3896,'LISTA DOS ITENS'!$R3896)</f>
        <v>219.1713</v>
      </c>
      <c r="T3896" s="25">
        <v>20.425689595232463</v>
      </c>
      <c r="U3896" s="25">
        <f>'LISTA DOS ITENS'!$T3896*'LISTA DOS ITENS'!$M3896</f>
        <v>20.4256896</v>
      </c>
      <c r="V3896" s="56">
        <f t="array" ref="V3896">INDEX('RESUMO - LOTES E VMA'!$F$3:$F$181,MATCH('LISTA DOS ITENS'!$D3896,'RESUMO - LOTES E VMA'!$A$3:$A$181,0))</f>
        <v>195262.0068</v>
      </c>
      <c r="W3896" s="57">
        <f>'LISTA DOS ITENS'!$U3896/'LISTA DOS ITENS'!$V3896</f>
        <v>0.0001046065742</v>
      </c>
      <c r="X3896" s="53" t="s">
        <v>53</v>
      </c>
      <c r="Y3896" s="53" t="s">
        <v>290</v>
      </c>
      <c r="Z3896" s="58" t="str">
        <f>'LISTA DOS ITENS'!$F3896&amp;"-"&amp;'LISTA DOS ITENS'!$H3896&amp;"-"&amp;'LISTA DOS ITENS'!$J3896&amp;"-"&amp;'LISTA DOS ITENS'!$K3896&amp;"-"&amp;'LISTA DOS ITENS'!$I3896</f>
        <v>10920458-2201-0026-USADO-</v>
      </c>
      <c r="AA3896" s="59" t="str">
        <f t="array" ref="AA3896">INDEX('RESUMO - LOTES E VMA'!$M$3:$M$181,MATCH('LISTA DOS ITENS'!$D3896,'RESUMO - LOTES E VMA'!$A$3:$A$181,0))</f>
        <v>Para Leilão</v>
      </c>
      <c r="AB3896" s="60">
        <f t="array" ref="AB3896">INDEX('RESUMO - LOTES E VMA'!$J$3:$J$181,MATCH('LISTA DOS ITENS'!$D3896,'RESUMO - LOTES E VMA'!$A$3:$A$181,0))</f>
        <v>0.1002282232</v>
      </c>
      <c r="AC3896" s="29" t="str">
        <f t="array" ref="AC3896">INDEX('RESUMO - LOTES E VMA'!$L$3:$L$181,MATCH('LISTA DOS ITENS'!$D3896,'RESUMO - LOTES E VMA'!$A$3:$A$181,0))</f>
        <v>1% do Valor de Comparação do VMA</v>
      </c>
      <c r="AD3896" s="53" t="str">
        <f>VLOOKUP(Tabela1[[#This Row],[Índice]],[1]Planilha1!$A:$A,1,0)</f>
        <v>#ERROR!</v>
      </c>
    </row>
    <row r="3897" ht="15.75" customHeight="1">
      <c r="A3897" s="52">
        <v>262978.0</v>
      </c>
      <c r="B3897" s="53" t="s">
        <v>70</v>
      </c>
      <c r="C3897" s="53" t="s">
        <v>71</v>
      </c>
      <c r="D3897" s="22">
        <v>207578.0</v>
      </c>
      <c r="E3897" s="53" t="s">
        <v>119</v>
      </c>
      <c r="F3897" s="54">
        <v>1.0950666E7</v>
      </c>
      <c r="G3897" s="53" t="s">
        <v>2449</v>
      </c>
      <c r="H3897" s="55">
        <v>2201.0</v>
      </c>
      <c r="I3897" s="55"/>
      <c r="J3897" s="55" t="s">
        <v>126</v>
      </c>
      <c r="K3897" s="53" t="s">
        <v>80</v>
      </c>
      <c r="L3897" s="53"/>
      <c r="M3897" s="53">
        <v>2.0</v>
      </c>
      <c r="N3897" s="53" t="s">
        <v>52</v>
      </c>
      <c r="O3897" s="25">
        <v>719.76</v>
      </c>
      <c r="P3897" s="25">
        <f>'LISTA DOS ITENS'!$O3897*'LISTA DOS ITENS'!$M3897</f>
        <v>1439.52</v>
      </c>
      <c r="Q3897" s="25">
        <v>719.76</v>
      </c>
      <c r="R3897" s="25">
        <f>'LISTA DOS ITENS'!$Q3897*'LISTA DOS ITENS'!$M3897</f>
        <v>1439.52</v>
      </c>
      <c r="S3897" s="56">
        <f>IF('LISTA DOS ITENS'!$P3897&gt;'LISTA DOS ITENS'!$R3897,'LISTA DOS ITENS'!$P3897,'LISTA DOS ITENS'!$R3897)</f>
        <v>1439.52</v>
      </c>
      <c r="T3897" s="25">
        <v>92.22783743439315</v>
      </c>
      <c r="U3897" s="25">
        <f>'LISTA DOS ITENS'!$T3897*'LISTA DOS ITENS'!$M3897</f>
        <v>184.4556749</v>
      </c>
      <c r="V3897" s="56">
        <f t="array" ref="V3897">INDEX('RESUMO - LOTES E VMA'!$F$3:$F$181,MATCH('LISTA DOS ITENS'!$D3897,'RESUMO - LOTES E VMA'!$A$3:$A$181,0))</f>
        <v>195262.0068</v>
      </c>
      <c r="W3897" s="57">
        <f>'LISTA DOS ITENS'!$U3897/'LISTA DOS ITENS'!$V3897</f>
        <v>0.0009446572731</v>
      </c>
      <c r="X3897" s="53" t="s">
        <v>53</v>
      </c>
      <c r="Y3897" s="53" t="s">
        <v>290</v>
      </c>
      <c r="Z3897" s="58" t="str">
        <f>'LISTA DOS ITENS'!$F3897&amp;"-"&amp;'LISTA DOS ITENS'!$H3897&amp;"-"&amp;'LISTA DOS ITENS'!$J3897&amp;"-"&amp;'LISTA DOS ITENS'!$K3897&amp;"-"&amp;'LISTA DOS ITENS'!$I3897</f>
        <v>10950666-2201-0026-IMOB/NAC-</v>
      </c>
      <c r="AA3897" s="59" t="str">
        <f t="array" ref="AA3897">INDEX('RESUMO - LOTES E VMA'!$M$3:$M$181,MATCH('LISTA DOS ITENS'!$D3897,'RESUMO - LOTES E VMA'!$A$3:$A$181,0))</f>
        <v>Para Leilão</v>
      </c>
      <c r="AB3897" s="60">
        <f t="array" ref="AB3897">INDEX('RESUMO - LOTES E VMA'!$J$3:$J$181,MATCH('LISTA DOS ITENS'!$D3897,'RESUMO - LOTES E VMA'!$A$3:$A$181,0))</f>
        <v>0.1002282232</v>
      </c>
      <c r="AC3897" s="29" t="str">
        <f t="array" ref="AC3897">INDEX('RESUMO - LOTES E VMA'!$L$3:$L$181,MATCH('LISTA DOS ITENS'!$D3897,'RESUMO - LOTES E VMA'!$A$3:$A$181,0))</f>
        <v>1% do Valor de Comparação do VMA</v>
      </c>
      <c r="AD3897" s="53" t="str">
        <f>VLOOKUP(Tabela1[[#This Row],[Índice]],[1]Planilha1!$A:$A,1,0)</f>
        <v>#ERROR!</v>
      </c>
    </row>
    <row r="3898" ht="15.75" customHeight="1">
      <c r="A3898" s="52">
        <v>262979.0</v>
      </c>
      <c r="B3898" s="53" t="s">
        <v>70</v>
      </c>
      <c r="C3898" s="53" t="s">
        <v>71</v>
      </c>
      <c r="D3898" s="22">
        <v>207578.0</v>
      </c>
      <c r="E3898" s="53" t="s">
        <v>119</v>
      </c>
      <c r="F3898" s="54">
        <v>1.0989478E7</v>
      </c>
      <c r="G3898" s="53" t="s">
        <v>2450</v>
      </c>
      <c r="H3898" s="55">
        <v>2201.0</v>
      </c>
      <c r="I3898" s="55"/>
      <c r="J3898" s="55" t="s">
        <v>126</v>
      </c>
      <c r="K3898" s="53" t="s">
        <v>80</v>
      </c>
      <c r="L3898" s="53"/>
      <c r="M3898" s="53">
        <v>6.0</v>
      </c>
      <c r="N3898" s="53" t="s">
        <v>52</v>
      </c>
      <c r="O3898" s="25">
        <v>18098.835</v>
      </c>
      <c r="P3898" s="25">
        <f>'LISTA DOS ITENS'!$O3898*'LISTA DOS ITENS'!$M3898</f>
        <v>108593.01</v>
      </c>
      <c r="Q3898" s="25">
        <v>23020.78</v>
      </c>
      <c r="R3898" s="25">
        <f>'LISTA DOS ITENS'!$Q3898*'LISTA DOS ITENS'!$M3898</f>
        <v>138124.68</v>
      </c>
      <c r="S3898" s="56">
        <f>IF('LISTA DOS ITENS'!$P3898&gt;'LISTA DOS ITENS'!$R3898,'LISTA DOS ITENS'!$P3898,'LISTA DOS ITENS'!$R3898)</f>
        <v>138124.68</v>
      </c>
      <c r="T3898" s="25">
        <v>2145.423723453461</v>
      </c>
      <c r="U3898" s="25">
        <f>'LISTA DOS ITENS'!$T3898*'LISTA DOS ITENS'!$M3898</f>
        <v>12872.54234</v>
      </c>
      <c r="V3898" s="56">
        <f t="array" ref="V3898">INDEX('RESUMO - LOTES E VMA'!$F$3:$F$181,MATCH('LISTA DOS ITENS'!$D3898,'RESUMO - LOTES E VMA'!$A$3:$A$181,0))</f>
        <v>195262.0068</v>
      </c>
      <c r="W3898" s="57">
        <f>'LISTA DOS ITENS'!$U3898/'LISTA DOS ITENS'!$V3898</f>
        <v>0.06592445993</v>
      </c>
      <c r="X3898" s="53" t="s">
        <v>53</v>
      </c>
      <c r="Y3898" s="53" t="s">
        <v>290</v>
      </c>
      <c r="Z3898" s="58" t="str">
        <f>'LISTA DOS ITENS'!$F3898&amp;"-"&amp;'LISTA DOS ITENS'!$H3898&amp;"-"&amp;'LISTA DOS ITENS'!$J3898&amp;"-"&amp;'LISTA DOS ITENS'!$K3898&amp;"-"&amp;'LISTA DOS ITENS'!$I3898</f>
        <v>10989478-2201-0026-IMOB/NAC-</v>
      </c>
      <c r="AA3898" s="59" t="str">
        <f t="array" ref="AA3898">INDEX('RESUMO - LOTES E VMA'!$M$3:$M$181,MATCH('LISTA DOS ITENS'!$D3898,'RESUMO - LOTES E VMA'!$A$3:$A$181,0))</f>
        <v>Para Leilão</v>
      </c>
      <c r="AB3898" s="60">
        <f t="array" ref="AB3898">INDEX('RESUMO - LOTES E VMA'!$J$3:$J$181,MATCH('LISTA DOS ITENS'!$D3898,'RESUMO - LOTES E VMA'!$A$3:$A$181,0))</f>
        <v>0.1002282232</v>
      </c>
      <c r="AC3898" s="29" t="str">
        <f t="array" ref="AC3898">INDEX('RESUMO - LOTES E VMA'!$L$3:$L$181,MATCH('LISTA DOS ITENS'!$D3898,'RESUMO - LOTES E VMA'!$A$3:$A$181,0))</f>
        <v>1% do Valor de Comparação do VMA</v>
      </c>
      <c r="AD3898" s="53" t="str">
        <f>VLOOKUP(Tabela1[[#This Row],[Índice]],[1]Planilha1!$A:$A,1,0)</f>
        <v>#ERROR!</v>
      </c>
    </row>
    <row r="3899" ht="15.75" customHeight="1">
      <c r="A3899" s="52">
        <v>262980.0</v>
      </c>
      <c r="B3899" s="53" t="s">
        <v>70</v>
      </c>
      <c r="C3899" s="53" t="s">
        <v>71</v>
      </c>
      <c r="D3899" s="22">
        <v>207578.0</v>
      </c>
      <c r="E3899" s="53" t="s">
        <v>119</v>
      </c>
      <c r="F3899" s="54">
        <v>1.104289E7</v>
      </c>
      <c r="G3899" s="53" t="s">
        <v>2451</v>
      </c>
      <c r="H3899" s="55">
        <v>2201.0</v>
      </c>
      <c r="I3899" s="55"/>
      <c r="J3899" s="55" t="s">
        <v>126</v>
      </c>
      <c r="K3899" s="53" t="s">
        <v>73</v>
      </c>
      <c r="L3899" s="53"/>
      <c r="M3899" s="53">
        <v>2.0</v>
      </c>
      <c r="N3899" s="53" t="s">
        <v>52</v>
      </c>
      <c r="O3899" s="25">
        <v>903.8000000000001</v>
      </c>
      <c r="P3899" s="25">
        <f>'LISTA DOS ITENS'!$O3899*'LISTA DOS ITENS'!$M3899</f>
        <v>1807.6</v>
      </c>
      <c r="Q3899" s="25">
        <v>903.8</v>
      </c>
      <c r="R3899" s="25">
        <f>'LISTA DOS ITENS'!$Q3899*'LISTA DOS ITENS'!$M3899</f>
        <v>1807.6</v>
      </c>
      <c r="S3899" s="56">
        <f>IF('LISTA DOS ITENS'!$P3899&gt;'LISTA DOS ITENS'!$R3899,'LISTA DOS ITENS'!$P3899,'LISTA DOS ITENS'!$R3899)</f>
        <v>1807.6</v>
      </c>
      <c r="T3899" s="25">
        <v>84.22972467732363</v>
      </c>
      <c r="U3899" s="25">
        <f>'LISTA DOS ITENS'!$T3899*'LISTA DOS ITENS'!$M3899</f>
        <v>168.4594494</v>
      </c>
      <c r="V3899" s="56">
        <f t="array" ref="V3899">INDEX('RESUMO - LOTES E VMA'!$F$3:$F$181,MATCH('LISTA DOS ITENS'!$D3899,'RESUMO - LOTES E VMA'!$A$3:$A$181,0))</f>
        <v>195262.0068</v>
      </c>
      <c r="W3899" s="57">
        <f>'LISTA DOS ITENS'!$U3899/'LISTA DOS ITENS'!$V3899</f>
        <v>0.0008627354196</v>
      </c>
      <c r="X3899" s="53" t="s">
        <v>53</v>
      </c>
      <c r="Y3899" s="53" t="s">
        <v>290</v>
      </c>
      <c r="Z3899" s="58" t="str">
        <f>'LISTA DOS ITENS'!$F3899&amp;"-"&amp;'LISTA DOS ITENS'!$H3899&amp;"-"&amp;'LISTA DOS ITENS'!$J3899&amp;"-"&amp;'LISTA DOS ITENS'!$K3899&amp;"-"&amp;'LISTA DOS ITENS'!$I3899</f>
        <v>11042890-2201-0026-CONS/NAC-</v>
      </c>
      <c r="AA3899" s="59" t="str">
        <f t="array" ref="AA3899">INDEX('RESUMO - LOTES E VMA'!$M$3:$M$181,MATCH('LISTA DOS ITENS'!$D3899,'RESUMO - LOTES E VMA'!$A$3:$A$181,0))</f>
        <v>Para Leilão</v>
      </c>
      <c r="AB3899" s="60">
        <f t="array" ref="AB3899">INDEX('RESUMO - LOTES E VMA'!$J$3:$J$181,MATCH('LISTA DOS ITENS'!$D3899,'RESUMO - LOTES E VMA'!$A$3:$A$181,0))</f>
        <v>0.1002282232</v>
      </c>
      <c r="AC3899" s="29" t="str">
        <f t="array" ref="AC3899">INDEX('RESUMO - LOTES E VMA'!$L$3:$L$181,MATCH('LISTA DOS ITENS'!$D3899,'RESUMO - LOTES E VMA'!$A$3:$A$181,0))</f>
        <v>1% do Valor de Comparação do VMA</v>
      </c>
      <c r="AD3899" s="53" t="str">
        <f>VLOOKUP(Tabela1[[#This Row],[Índice]],[1]Planilha1!$A:$A,1,0)</f>
        <v>#ERROR!</v>
      </c>
    </row>
    <row r="3900" ht="15.75" customHeight="1">
      <c r="A3900" s="52">
        <v>262981.0</v>
      </c>
      <c r="B3900" s="53" t="s">
        <v>70</v>
      </c>
      <c r="C3900" s="53" t="s">
        <v>71</v>
      </c>
      <c r="D3900" s="22">
        <v>207578.0</v>
      </c>
      <c r="E3900" s="53" t="s">
        <v>119</v>
      </c>
      <c r="F3900" s="54">
        <v>1.1077558E7</v>
      </c>
      <c r="G3900" s="53" t="s">
        <v>2452</v>
      </c>
      <c r="H3900" s="55">
        <v>2201.0</v>
      </c>
      <c r="I3900" s="55"/>
      <c r="J3900" s="55" t="s">
        <v>126</v>
      </c>
      <c r="K3900" s="53" t="s">
        <v>117</v>
      </c>
      <c r="L3900" s="53"/>
      <c r="M3900" s="53">
        <v>1.0</v>
      </c>
      <c r="N3900" s="53" t="s">
        <v>52</v>
      </c>
      <c r="O3900" s="25">
        <v>1245.97</v>
      </c>
      <c r="P3900" s="25">
        <f>'LISTA DOS ITENS'!$O3900*'LISTA DOS ITENS'!$M3900</f>
        <v>1245.97</v>
      </c>
      <c r="Q3900" s="25">
        <v>1245.97</v>
      </c>
      <c r="R3900" s="25">
        <f>'LISTA DOS ITENS'!$Q3900*'LISTA DOS ITENS'!$M3900</f>
        <v>1245.97</v>
      </c>
      <c r="S3900" s="56">
        <f>IF('LISTA DOS ITENS'!$P3900&gt;'LISTA DOS ITENS'!$R3900,'LISTA DOS ITENS'!$P3900,'LISTA DOS ITENS'!$R3900)</f>
        <v>1245.97</v>
      </c>
      <c r="T3900" s="25">
        <v>116.11828950675473</v>
      </c>
      <c r="U3900" s="25">
        <f>'LISTA DOS ITENS'!$T3900*'LISTA DOS ITENS'!$M3900</f>
        <v>116.1182895</v>
      </c>
      <c r="V3900" s="56">
        <f t="array" ref="V3900">INDEX('RESUMO - LOTES E VMA'!$F$3:$F$181,MATCH('LISTA DOS ITENS'!$D3900,'RESUMO - LOTES E VMA'!$A$3:$A$181,0))</f>
        <v>195262.0068</v>
      </c>
      <c r="W3900" s="57">
        <f>'LISTA DOS ITENS'!$U3900/'LISTA DOS ITENS'!$V3900</f>
        <v>0.000594679382</v>
      </c>
      <c r="X3900" s="53" t="s">
        <v>53</v>
      </c>
      <c r="Y3900" s="53" t="s">
        <v>290</v>
      </c>
      <c r="Z3900" s="58" t="str">
        <f>'LISTA DOS ITENS'!$F3900&amp;"-"&amp;'LISTA DOS ITENS'!$H3900&amp;"-"&amp;'LISTA DOS ITENS'!$J3900&amp;"-"&amp;'LISTA DOS ITENS'!$K3900&amp;"-"&amp;'LISTA DOS ITENS'!$I3900</f>
        <v>11077558-2201-0026-CONS/IAMN-</v>
      </c>
      <c r="AA3900" s="59" t="str">
        <f t="array" ref="AA3900">INDEX('RESUMO - LOTES E VMA'!$M$3:$M$181,MATCH('LISTA DOS ITENS'!$D3900,'RESUMO - LOTES E VMA'!$A$3:$A$181,0))</f>
        <v>Para Leilão</v>
      </c>
      <c r="AB3900" s="60">
        <f t="array" ref="AB3900">INDEX('RESUMO - LOTES E VMA'!$J$3:$J$181,MATCH('LISTA DOS ITENS'!$D3900,'RESUMO - LOTES E VMA'!$A$3:$A$181,0))</f>
        <v>0.1002282232</v>
      </c>
      <c r="AC3900" s="29" t="str">
        <f t="array" ref="AC3900">INDEX('RESUMO - LOTES E VMA'!$L$3:$L$181,MATCH('LISTA DOS ITENS'!$D3900,'RESUMO - LOTES E VMA'!$A$3:$A$181,0))</f>
        <v>1% do Valor de Comparação do VMA</v>
      </c>
      <c r="AD3900" s="53" t="str">
        <f>VLOOKUP(Tabela1[[#This Row],[Índice]],[1]Planilha1!$A:$A,1,0)</f>
        <v>#ERROR!</v>
      </c>
    </row>
    <row r="3901" ht="15.75" customHeight="1">
      <c r="A3901" s="52">
        <v>262982.0</v>
      </c>
      <c r="B3901" s="53" t="s">
        <v>70</v>
      </c>
      <c r="C3901" s="53" t="s">
        <v>71</v>
      </c>
      <c r="D3901" s="22">
        <v>207578.0</v>
      </c>
      <c r="E3901" s="53" t="s">
        <v>119</v>
      </c>
      <c r="F3901" s="54">
        <v>1.1077605E7</v>
      </c>
      <c r="G3901" s="53" t="s">
        <v>2453</v>
      </c>
      <c r="H3901" s="55">
        <v>2201.0</v>
      </c>
      <c r="I3901" s="55"/>
      <c r="J3901" s="55" t="s">
        <v>126</v>
      </c>
      <c r="K3901" s="53" t="s">
        <v>73</v>
      </c>
      <c r="L3901" s="53"/>
      <c r="M3901" s="53">
        <v>5.0</v>
      </c>
      <c r="N3901" s="53" t="s">
        <v>52</v>
      </c>
      <c r="O3901" s="25">
        <v>941.0120000000001</v>
      </c>
      <c r="P3901" s="25">
        <f>'LISTA DOS ITENS'!$O3901*'LISTA DOS ITENS'!$M3901</f>
        <v>4705.06</v>
      </c>
      <c r="Q3901" s="25">
        <v>944.93</v>
      </c>
      <c r="R3901" s="25">
        <f>'LISTA DOS ITENS'!$Q3901*'LISTA DOS ITENS'!$M3901</f>
        <v>4724.65</v>
      </c>
      <c r="S3901" s="56">
        <f>IF('LISTA DOS ITENS'!$P3901&gt;'LISTA DOS ITENS'!$R3901,'LISTA DOS ITENS'!$P3901,'LISTA DOS ITENS'!$R3901)</f>
        <v>4724.65</v>
      </c>
      <c r="T3901" s="25">
        <v>16.06381</v>
      </c>
      <c r="U3901" s="25">
        <f>'LISTA DOS ITENS'!$T3901*'LISTA DOS ITENS'!$M3901</f>
        <v>80.31905</v>
      </c>
      <c r="V3901" s="56">
        <f t="array" ref="V3901">INDEX('RESUMO - LOTES E VMA'!$F$3:$F$181,MATCH('LISTA DOS ITENS'!$D3901,'RESUMO - LOTES E VMA'!$A$3:$A$181,0))</f>
        <v>195262.0068</v>
      </c>
      <c r="W3901" s="57">
        <f>'LISTA DOS ITENS'!$U3901/'LISTA DOS ITENS'!$V3901</f>
        <v>0.0004113398778</v>
      </c>
      <c r="X3901" s="53" t="s">
        <v>53</v>
      </c>
      <c r="Y3901" s="53" t="s">
        <v>290</v>
      </c>
      <c r="Z3901" s="58" t="str">
        <f>'LISTA DOS ITENS'!$F3901&amp;"-"&amp;'LISTA DOS ITENS'!$H3901&amp;"-"&amp;'LISTA DOS ITENS'!$J3901&amp;"-"&amp;'LISTA DOS ITENS'!$K3901&amp;"-"&amp;'LISTA DOS ITENS'!$I3901</f>
        <v>11077605-2201-0026-CONS/NAC-</v>
      </c>
      <c r="AA3901" s="59" t="str">
        <f t="array" ref="AA3901">INDEX('RESUMO - LOTES E VMA'!$M$3:$M$181,MATCH('LISTA DOS ITENS'!$D3901,'RESUMO - LOTES E VMA'!$A$3:$A$181,0))</f>
        <v>Para Leilão</v>
      </c>
      <c r="AB3901" s="60">
        <f t="array" ref="AB3901">INDEX('RESUMO - LOTES E VMA'!$J$3:$J$181,MATCH('LISTA DOS ITENS'!$D3901,'RESUMO - LOTES E VMA'!$A$3:$A$181,0))</f>
        <v>0.1002282232</v>
      </c>
      <c r="AC3901" s="29" t="str">
        <f t="array" ref="AC3901">INDEX('RESUMO - LOTES E VMA'!$L$3:$L$181,MATCH('LISTA DOS ITENS'!$D3901,'RESUMO - LOTES E VMA'!$A$3:$A$181,0))</f>
        <v>1% do Valor de Comparação do VMA</v>
      </c>
      <c r="AD3901" s="53" t="str">
        <f>VLOOKUP(Tabela1[[#This Row],[Índice]],[1]Planilha1!$A:$A,1,0)</f>
        <v>#ERROR!</v>
      </c>
    </row>
    <row r="3902" ht="15.75" customHeight="1">
      <c r="A3902" s="52">
        <v>262983.0</v>
      </c>
      <c r="B3902" s="53" t="s">
        <v>70</v>
      </c>
      <c r="C3902" s="53" t="s">
        <v>71</v>
      </c>
      <c r="D3902" s="22">
        <v>207578.0</v>
      </c>
      <c r="E3902" s="53" t="s">
        <v>119</v>
      </c>
      <c r="F3902" s="54">
        <v>1.1102533E7</v>
      </c>
      <c r="G3902" s="53" t="s">
        <v>2454</v>
      </c>
      <c r="H3902" s="55">
        <v>2201.0</v>
      </c>
      <c r="I3902" s="55"/>
      <c r="J3902" s="55" t="s">
        <v>126</v>
      </c>
      <c r="K3902" s="53" t="s">
        <v>80</v>
      </c>
      <c r="L3902" s="53"/>
      <c r="M3902" s="53">
        <v>2.0</v>
      </c>
      <c r="N3902" s="53" t="s">
        <v>52</v>
      </c>
      <c r="O3902" s="25">
        <v>2327.325</v>
      </c>
      <c r="P3902" s="25">
        <f>'LISTA DOS ITENS'!$O3902*'LISTA DOS ITENS'!$M3902</f>
        <v>4654.65</v>
      </c>
      <c r="Q3902" s="25">
        <v>4097.1</v>
      </c>
      <c r="R3902" s="25">
        <f>'LISTA DOS ITENS'!$Q3902*'LISTA DOS ITENS'!$M3902</f>
        <v>8194.2</v>
      </c>
      <c r="S3902" s="56">
        <f>IF('LISTA DOS ITENS'!$P3902&gt;'LISTA DOS ITENS'!$R3902,'LISTA DOS ITENS'!$P3902,'LISTA DOS ITENS'!$R3902)</f>
        <v>8194.2</v>
      </c>
      <c r="T3902" s="25">
        <v>381.8296138254732</v>
      </c>
      <c r="U3902" s="25">
        <f>'LISTA DOS ITENS'!$T3902*'LISTA DOS ITENS'!$M3902</f>
        <v>763.6592277</v>
      </c>
      <c r="V3902" s="56">
        <f t="array" ref="V3902">INDEX('RESUMO - LOTES E VMA'!$F$3:$F$181,MATCH('LISTA DOS ITENS'!$D3902,'RESUMO - LOTES E VMA'!$A$3:$A$181,0))</f>
        <v>195262.0068</v>
      </c>
      <c r="W3902" s="57">
        <f>'LISTA DOS ITENS'!$U3902/'LISTA DOS ITENS'!$V3902</f>
        <v>0.003910946324</v>
      </c>
      <c r="X3902" s="53" t="s">
        <v>53</v>
      </c>
      <c r="Y3902" s="53" t="s">
        <v>290</v>
      </c>
      <c r="Z3902" s="58" t="str">
        <f>'LISTA DOS ITENS'!$F3902&amp;"-"&amp;'LISTA DOS ITENS'!$H3902&amp;"-"&amp;'LISTA DOS ITENS'!$J3902&amp;"-"&amp;'LISTA DOS ITENS'!$K3902&amp;"-"&amp;'LISTA DOS ITENS'!$I3902</f>
        <v>11102533-2201-0026-IMOB/NAC-</v>
      </c>
      <c r="AA3902" s="59" t="str">
        <f t="array" ref="AA3902">INDEX('RESUMO - LOTES E VMA'!$M$3:$M$181,MATCH('LISTA DOS ITENS'!$D3902,'RESUMO - LOTES E VMA'!$A$3:$A$181,0))</f>
        <v>Para Leilão</v>
      </c>
      <c r="AB3902" s="60">
        <f t="array" ref="AB3902">INDEX('RESUMO - LOTES E VMA'!$J$3:$J$181,MATCH('LISTA DOS ITENS'!$D3902,'RESUMO - LOTES E VMA'!$A$3:$A$181,0))</f>
        <v>0.1002282232</v>
      </c>
      <c r="AC3902" s="29" t="str">
        <f t="array" ref="AC3902">INDEX('RESUMO - LOTES E VMA'!$L$3:$L$181,MATCH('LISTA DOS ITENS'!$D3902,'RESUMO - LOTES E VMA'!$A$3:$A$181,0))</f>
        <v>1% do Valor de Comparação do VMA</v>
      </c>
      <c r="AD3902" s="53" t="str">
        <f>VLOOKUP(Tabela1[[#This Row],[Índice]],[1]Planilha1!$A:$A,1,0)</f>
        <v>#ERROR!</v>
      </c>
    </row>
    <row r="3903" ht="15.75" customHeight="1">
      <c r="A3903" s="52">
        <v>262984.0</v>
      </c>
      <c r="B3903" s="53" t="s">
        <v>70</v>
      </c>
      <c r="C3903" s="53" t="s">
        <v>71</v>
      </c>
      <c r="D3903" s="22">
        <v>207578.0</v>
      </c>
      <c r="E3903" s="53" t="s">
        <v>119</v>
      </c>
      <c r="F3903" s="54">
        <v>1.1102571E7</v>
      </c>
      <c r="G3903" s="53" t="s">
        <v>2423</v>
      </c>
      <c r="H3903" s="55">
        <v>2201.0</v>
      </c>
      <c r="I3903" s="55"/>
      <c r="J3903" s="55" t="s">
        <v>126</v>
      </c>
      <c r="K3903" s="53" t="s">
        <v>80</v>
      </c>
      <c r="L3903" s="53"/>
      <c r="M3903" s="53">
        <v>1.0</v>
      </c>
      <c r="N3903" s="53" t="s">
        <v>52</v>
      </c>
      <c r="O3903" s="25">
        <v>3463.74</v>
      </c>
      <c r="P3903" s="25">
        <f>'LISTA DOS ITENS'!$O3903*'LISTA DOS ITENS'!$M3903</f>
        <v>3463.74</v>
      </c>
      <c r="Q3903" s="25">
        <v>3463.75</v>
      </c>
      <c r="R3903" s="25">
        <f>'LISTA DOS ITENS'!$Q3903*'LISTA DOS ITENS'!$M3903</f>
        <v>3463.75</v>
      </c>
      <c r="S3903" s="56">
        <f>IF('LISTA DOS ITENS'!$P3903&gt;'LISTA DOS ITENS'!$R3903,'LISTA DOS ITENS'!$P3903,'LISTA DOS ITENS'!$R3903)</f>
        <v>3463.75</v>
      </c>
      <c r="T3903" s="25">
        <v>322.8045019374637</v>
      </c>
      <c r="U3903" s="25">
        <f>'LISTA DOS ITENS'!$T3903*'LISTA DOS ITENS'!$M3903</f>
        <v>322.8045019</v>
      </c>
      <c r="V3903" s="56">
        <f t="array" ref="V3903">INDEX('RESUMO - LOTES E VMA'!$F$3:$F$181,MATCH('LISTA DOS ITENS'!$D3903,'RESUMO - LOTES E VMA'!$A$3:$A$181,0))</f>
        <v>195262.0068</v>
      </c>
      <c r="W3903" s="57">
        <f>'LISTA DOS ITENS'!$U3903/'LISTA DOS ITENS'!$V3903</f>
        <v>0.00165318644</v>
      </c>
      <c r="X3903" s="53" t="s">
        <v>53</v>
      </c>
      <c r="Y3903" s="53" t="s">
        <v>290</v>
      </c>
      <c r="Z3903" s="58" t="str">
        <f>'LISTA DOS ITENS'!$F3903&amp;"-"&amp;'LISTA DOS ITENS'!$H3903&amp;"-"&amp;'LISTA DOS ITENS'!$J3903&amp;"-"&amp;'LISTA DOS ITENS'!$K3903&amp;"-"&amp;'LISTA DOS ITENS'!$I3903</f>
        <v>11102571-2201-0026-IMOB/NAC-</v>
      </c>
      <c r="AA3903" s="59" t="str">
        <f t="array" ref="AA3903">INDEX('RESUMO - LOTES E VMA'!$M$3:$M$181,MATCH('LISTA DOS ITENS'!$D3903,'RESUMO - LOTES E VMA'!$A$3:$A$181,0))</f>
        <v>Para Leilão</v>
      </c>
      <c r="AB3903" s="60">
        <f t="array" ref="AB3903">INDEX('RESUMO - LOTES E VMA'!$J$3:$J$181,MATCH('LISTA DOS ITENS'!$D3903,'RESUMO - LOTES E VMA'!$A$3:$A$181,0))</f>
        <v>0.1002282232</v>
      </c>
      <c r="AC3903" s="29" t="str">
        <f t="array" ref="AC3903">INDEX('RESUMO - LOTES E VMA'!$L$3:$L$181,MATCH('LISTA DOS ITENS'!$D3903,'RESUMO - LOTES E VMA'!$A$3:$A$181,0))</f>
        <v>1% do Valor de Comparação do VMA</v>
      </c>
      <c r="AD3903" s="53" t="str">
        <f>VLOOKUP(Tabela1[[#This Row],[Índice]],[1]Planilha1!$A:$A,1,0)</f>
        <v>#ERROR!</v>
      </c>
    </row>
    <row r="3904" ht="15.75" customHeight="1">
      <c r="A3904" s="52">
        <v>262985.0</v>
      </c>
      <c r="B3904" s="53" t="s">
        <v>70</v>
      </c>
      <c r="C3904" s="53" t="s">
        <v>71</v>
      </c>
      <c r="D3904" s="22">
        <v>207578.0</v>
      </c>
      <c r="E3904" s="53" t="s">
        <v>119</v>
      </c>
      <c r="F3904" s="54">
        <v>1.1189014E7</v>
      </c>
      <c r="G3904" s="53" t="s">
        <v>2455</v>
      </c>
      <c r="H3904" s="55">
        <v>2201.0</v>
      </c>
      <c r="I3904" s="55"/>
      <c r="J3904" s="55" t="s">
        <v>126</v>
      </c>
      <c r="K3904" s="53" t="s">
        <v>80</v>
      </c>
      <c r="L3904" s="53"/>
      <c r="M3904" s="53">
        <v>2.0</v>
      </c>
      <c r="N3904" s="53" t="s">
        <v>52</v>
      </c>
      <c r="O3904" s="25">
        <v>1950.0</v>
      </c>
      <c r="P3904" s="25">
        <f>'LISTA DOS ITENS'!$O3904*'LISTA DOS ITENS'!$M3904</f>
        <v>3900</v>
      </c>
      <c r="Q3904" s="25">
        <v>1950.0</v>
      </c>
      <c r="R3904" s="25">
        <f>'LISTA DOS ITENS'!$Q3904*'LISTA DOS ITENS'!$M3904</f>
        <v>3900</v>
      </c>
      <c r="S3904" s="56">
        <f>IF('LISTA DOS ITENS'!$P3904&gt;'LISTA DOS ITENS'!$R3904,'LISTA DOS ITENS'!$P3904,'LISTA DOS ITENS'!$R3904)</f>
        <v>3900</v>
      </c>
      <c r="T3904" s="25">
        <v>181.7304305385938</v>
      </c>
      <c r="U3904" s="25">
        <f>'LISTA DOS ITENS'!$T3904*'LISTA DOS ITENS'!$M3904</f>
        <v>363.4608611</v>
      </c>
      <c r="V3904" s="56">
        <f t="array" ref="V3904">INDEX('RESUMO - LOTES E VMA'!$F$3:$F$181,MATCH('LISTA DOS ITENS'!$D3904,'RESUMO - LOTES E VMA'!$A$3:$A$181,0))</f>
        <v>195262.0068</v>
      </c>
      <c r="W3904" s="57">
        <f>'LISTA DOS ITENS'!$U3904/'LISTA DOS ITENS'!$V3904</f>
        <v>0.001861400828</v>
      </c>
      <c r="X3904" s="53" t="s">
        <v>53</v>
      </c>
      <c r="Y3904" s="53" t="s">
        <v>290</v>
      </c>
      <c r="Z3904" s="58" t="str">
        <f>'LISTA DOS ITENS'!$F3904&amp;"-"&amp;'LISTA DOS ITENS'!$H3904&amp;"-"&amp;'LISTA DOS ITENS'!$J3904&amp;"-"&amp;'LISTA DOS ITENS'!$K3904&amp;"-"&amp;'LISTA DOS ITENS'!$I3904</f>
        <v>11189014-2201-0026-IMOB/NAC-</v>
      </c>
      <c r="AA3904" s="59" t="str">
        <f t="array" ref="AA3904">INDEX('RESUMO - LOTES E VMA'!$M$3:$M$181,MATCH('LISTA DOS ITENS'!$D3904,'RESUMO - LOTES E VMA'!$A$3:$A$181,0))</f>
        <v>Para Leilão</v>
      </c>
      <c r="AB3904" s="60">
        <f t="array" ref="AB3904">INDEX('RESUMO - LOTES E VMA'!$J$3:$J$181,MATCH('LISTA DOS ITENS'!$D3904,'RESUMO - LOTES E VMA'!$A$3:$A$181,0))</f>
        <v>0.1002282232</v>
      </c>
      <c r="AC3904" s="29" t="str">
        <f t="array" ref="AC3904">INDEX('RESUMO - LOTES E VMA'!$L$3:$L$181,MATCH('LISTA DOS ITENS'!$D3904,'RESUMO - LOTES E VMA'!$A$3:$A$181,0))</f>
        <v>1% do Valor de Comparação do VMA</v>
      </c>
      <c r="AD3904" s="53" t="str">
        <f>VLOOKUP(Tabela1[[#This Row],[Índice]],[1]Planilha1!$A:$A,1,0)</f>
        <v>#ERROR!</v>
      </c>
    </row>
    <row r="3905" ht="15.75" customHeight="1">
      <c r="A3905" s="52">
        <v>262986.0</v>
      </c>
      <c r="B3905" s="53" t="s">
        <v>70</v>
      </c>
      <c r="C3905" s="53" t="s">
        <v>71</v>
      </c>
      <c r="D3905" s="22">
        <v>207578.0</v>
      </c>
      <c r="E3905" s="53" t="s">
        <v>119</v>
      </c>
      <c r="F3905" s="54">
        <v>1.125871E7</v>
      </c>
      <c r="G3905" s="53" t="s">
        <v>2456</v>
      </c>
      <c r="H3905" s="55">
        <v>2201.0</v>
      </c>
      <c r="I3905" s="55"/>
      <c r="J3905" s="55" t="s">
        <v>126</v>
      </c>
      <c r="K3905" s="53" t="s">
        <v>73</v>
      </c>
      <c r="L3905" s="53"/>
      <c r="M3905" s="53">
        <v>2.0</v>
      </c>
      <c r="N3905" s="53" t="s">
        <v>52</v>
      </c>
      <c r="O3905" s="25">
        <v>4449.895</v>
      </c>
      <c r="P3905" s="25">
        <f>'LISTA DOS ITENS'!$O3905*'LISTA DOS ITENS'!$M3905</f>
        <v>8899.79</v>
      </c>
      <c r="Q3905" s="25">
        <v>4449.9</v>
      </c>
      <c r="R3905" s="25">
        <f>'LISTA DOS ITENS'!$Q3905*'LISTA DOS ITENS'!$M3905</f>
        <v>8899.8</v>
      </c>
      <c r="S3905" s="56">
        <f>IF('LISTA DOS ITENS'!$P3905&gt;'LISTA DOS ITENS'!$R3905,'LISTA DOS ITENS'!$P3905,'LISTA DOS ITENS'!$R3905)</f>
        <v>8899.8</v>
      </c>
      <c r="T3905" s="25">
        <v>414.70884248907106</v>
      </c>
      <c r="U3905" s="25">
        <f>'LISTA DOS ITENS'!$T3905*'LISTA DOS ITENS'!$M3905</f>
        <v>829.417685</v>
      </c>
      <c r="V3905" s="56">
        <f t="array" ref="V3905">INDEX('RESUMO - LOTES E VMA'!$F$3:$F$181,MATCH('LISTA DOS ITENS'!$D3905,'RESUMO - LOTES E VMA'!$A$3:$A$181,0))</f>
        <v>195262.0068</v>
      </c>
      <c r="W3905" s="57">
        <f>'LISTA DOS ITENS'!$U3905/'LISTA DOS ITENS'!$V3905</f>
        <v>0.004247716689</v>
      </c>
      <c r="X3905" s="53" t="s">
        <v>53</v>
      </c>
      <c r="Y3905" s="53" t="s">
        <v>290</v>
      </c>
      <c r="Z3905" s="58" t="str">
        <f>'LISTA DOS ITENS'!$F3905&amp;"-"&amp;'LISTA DOS ITENS'!$H3905&amp;"-"&amp;'LISTA DOS ITENS'!$J3905&amp;"-"&amp;'LISTA DOS ITENS'!$K3905&amp;"-"&amp;'LISTA DOS ITENS'!$I3905</f>
        <v>11258710-2201-0026-CONS/NAC-</v>
      </c>
      <c r="AA3905" s="59" t="str">
        <f t="array" ref="AA3905">INDEX('RESUMO - LOTES E VMA'!$M$3:$M$181,MATCH('LISTA DOS ITENS'!$D3905,'RESUMO - LOTES E VMA'!$A$3:$A$181,0))</f>
        <v>Para Leilão</v>
      </c>
      <c r="AB3905" s="60">
        <f t="array" ref="AB3905">INDEX('RESUMO - LOTES E VMA'!$J$3:$J$181,MATCH('LISTA DOS ITENS'!$D3905,'RESUMO - LOTES E VMA'!$A$3:$A$181,0))</f>
        <v>0.1002282232</v>
      </c>
      <c r="AC3905" s="29" t="str">
        <f t="array" ref="AC3905">INDEX('RESUMO - LOTES E VMA'!$L$3:$L$181,MATCH('LISTA DOS ITENS'!$D3905,'RESUMO - LOTES E VMA'!$A$3:$A$181,0))</f>
        <v>1% do Valor de Comparação do VMA</v>
      </c>
      <c r="AD3905" s="53" t="str">
        <f>VLOOKUP(Tabela1[[#This Row],[Índice]],[1]Planilha1!$A:$A,1,0)</f>
        <v>#ERROR!</v>
      </c>
    </row>
    <row r="3906" ht="15.75" customHeight="1">
      <c r="A3906" s="52">
        <v>262987.0</v>
      </c>
      <c r="B3906" s="53" t="s">
        <v>70</v>
      </c>
      <c r="C3906" s="53" t="s">
        <v>71</v>
      </c>
      <c r="D3906" s="22">
        <v>207578.0</v>
      </c>
      <c r="E3906" s="53" t="s">
        <v>119</v>
      </c>
      <c r="F3906" s="54">
        <v>1.1336274E7</v>
      </c>
      <c r="G3906" s="53" t="s">
        <v>2457</v>
      </c>
      <c r="H3906" s="55">
        <v>2201.0</v>
      </c>
      <c r="I3906" s="55"/>
      <c r="J3906" s="55" t="s">
        <v>126</v>
      </c>
      <c r="K3906" s="53" t="s">
        <v>293</v>
      </c>
      <c r="L3906" s="53"/>
      <c r="M3906" s="53">
        <v>26.0</v>
      </c>
      <c r="N3906" s="53" t="s">
        <v>52</v>
      </c>
      <c r="O3906" s="25">
        <v>1.0</v>
      </c>
      <c r="P3906" s="25">
        <f>'LISTA DOS ITENS'!$O3906*'LISTA DOS ITENS'!$M3906</f>
        <v>26</v>
      </c>
      <c r="Q3906" s="25">
        <v>4035.19</v>
      </c>
      <c r="R3906" s="25">
        <f>'LISTA DOS ITENS'!$Q3906*'LISTA DOS ITENS'!$M3906</f>
        <v>104914.94</v>
      </c>
      <c r="S3906" s="56">
        <f>IF('LISTA DOS ITENS'!$P3906&gt;'LISTA DOS ITENS'!$R3906,'LISTA DOS ITENS'!$P3906,'LISTA DOS ITENS'!$R3906)</f>
        <v>104914.94</v>
      </c>
      <c r="T3906" s="25">
        <v>822.1879310344827</v>
      </c>
      <c r="U3906" s="25">
        <f>'LISTA DOS ITENS'!$T3906*'LISTA DOS ITENS'!$M3906</f>
        <v>21376.88621</v>
      </c>
      <c r="V3906" s="56">
        <f t="array" ref="V3906">INDEX('RESUMO - LOTES E VMA'!$F$3:$F$181,MATCH('LISTA DOS ITENS'!$D3906,'RESUMO - LOTES E VMA'!$A$3:$A$181,0))</f>
        <v>195262.0068</v>
      </c>
      <c r="W3906" s="57">
        <f>'LISTA DOS ITENS'!$U3906/'LISTA DOS ITENS'!$V3906</f>
        <v>0.1094779602</v>
      </c>
      <c r="X3906" s="53" t="s">
        <v>53</v>
      </c>
      <c r="Y3906" s="53" t="s">
        <v>290</v>
      </c>
      <c r="Z3906" s="58" t="str">
        <f>'LISTA DOS ITENS'!$F3906&amp;"-"&amp;'LISTA DOS ITENS'!$H3906&amp;"-"&amp;'LISTA DOS ITENS'!$J3906&amp;"-"&amp;'LISTA DOS ITENS'!$K3906&amp;"-"&amp;'LISTA DOS ITENS'!$I3906</f>
        <v>11336274-2201-0026-SOBRE_EMP-</v>
      </c>
      <c r="AA3906" s="59" t="str">
        <f t="array" ref="AA3906">INDEX('RESUMO - LOTES E VMA'!$M$3:$M$181,MATCH('LISTA DOS ITENS'!$D3906,'RESUMO - LOTES E VMA'!$A$3:$A$181,0))</f>
        <v>Para Leilão</v>
      </c>
      <c r="AB3906" s="60">
        <f t="array" ref="AB3906">INDEX('RESUMO - LOTES E VMA'!$J$3:$J$181,MATCH('LISTA DOS ITENS'!$D3906,'RESUMO - LOTES E VMA'!$A$3:$A$181,0))</f>
        <v>0.1002282232</v>
      </c>
      <c r="AC3906" s="29" t="str">
        <f t="array" ref="AC3906">INDEX('RESUMO - LOTES E VMA'!$L$3:$L$181,MATCH('LISTA DOS ITENS'!$D3906,'RESUMO - LOTES E VMA'!$A$3:$A$181,0))</f>
        <v>1% do Valor de Comparação do VMA</v>
      </c>
      <c r="AD3906" s="53" t="str">
        <f>VLOOKUP(Tabela1[[#This Row],[Índice]],[1]Planilha1!$A:$A,1,0)</f>
        <v>#ERROR!</v>
      </c>
    </row>
    <row r="3907" ht="15.75" customHeight="1">
      <c r="A3907" s="52">
        <v>262988.0</v>
      </c>
      <c r="B3907" s="53" t="s">
        <v>70</v>
      </c>
      <c r="C3907" s="53" t="s">
        <v>71</v>
      </c>
      <c r="D3907" s="22">
        <v>207578.0</v>
      </c>
      <c r="E3907" s="53" t="s">
        <v>119</v>
      </c>
      <c r="F3907" s="54">
        <v>1.1338284E7</v>
      </c>
      <c r="G3907" s="53" t="s">
        <v>2458</v>
      </c>
      <c r="H3907" s="55">
        <v>2201.0</v>
      </c>
      <c r="I3907" s="55"/>
      <c r="J3907" s="55" t="s">
        <v>126</v>
      </c>
      <c r="K3907" s="53" t="s">
        <v>293</v>
      </c>
      <c r="L3907" s="53"/>
      <c r="M3907" s="53">
        <v>1.0</v>
      </c>
      <c r="N3907" s="53" t="s">
        <v>52</v>
      </c>
      <c r="O3907" s="25">
        <v>1.0</v>
      </c>
      <c r="P3907" s="25">
        <f>'LISTA DOS ITENS'!$O3907*'LISTA DOS ITENS'!$M3907</f>
        <v>1</v>
      </c>
      <c r="Q3907" s="25">
        <v>8744.75</v>
      </c>
      <c r="R3907" s="25">
        <f>'LISTA DOS ITENS'!$Q3907*'LISTA DOS ITENS'!$M3907</f>
        <v>8744.75</v>
      </c>
      <c r="S3907" s="56">
        <f>IF('LISTA DOS ITENS'!$P3907&gt;'LISTA DOS ITENS'!$R3907,'LISTA DOS ITENS'!$P3907,'LISTA DOS ITENS'!$R3907)</f>
        <v>8744.75</v>
      </c>
      <c r="T3907" s="25">
        <v>814.9677858730093</v>
      </c>
      <c r="U3907" s="25">
        <f>'LISTA DOS ITENS'!$T3907*'LISTA DOS ITENS'!$M3907</f>
        <v>814.9677859</v>
      </c>
      <c r="V3907" s="56">
        <f t="array" ref="V3907">INDEX('RESUMO - LOTES E VMA'!$F$3:$F$181,MATCH('LISTA DOS ITENS'!$D3907,'RESUMO - LOTES E VMA'!$A$3:$A$181,0))</f>
        <v>195262.0068</v>
      </c>
      <c r="W3907" s="57">
        <f>'LISTA DOS ITENS'!$U3907/'LISTA DOS ITENS'!$V3907</f>
        <v>0.004173714074</v>
      </c>
      <c r="X3907" s="53" t="s">
        <v>53</v>
      </c>
      <c r="Y3907" s="53" t="s">
        <v>290</v>
      </c>
      <c r="Z3907" s="58" t="str">
        <f>'LISTA DOS ITENS'!$F3907&amp;"-"&amp;'LISTA DOS ITENS'!$H3907&amp;"-"&amp;'LISTA DOS ITENS'!$J3907&amp;"-"&amp;'LISTA DOS ITENS'!$K3907&amp;"-"&amp;'LISTA DOS ITENS'!$I3907</f>
        <v>11338284-2201-0026-SOBRE_EMP-</v>
      </c>
      <c r="AA3907" s="59" t="str">
        <f t="array" ref="AA3907">INDEX('RESUMO - LOTES E VMA'!$M$3:$M$181,MATCH('LISTA DOS ITENS'!$D3907,'RESUMO - LOTES E VMA'!$A$3:$A$181,0))</f>
        <v>Para Leilão</v>
      </c>
      <c r="AB3907" s="60">
        <f t="array" ref="AB3907">INDEX('RESUMO - LOTES E VMA'!$J$3:$J$181,MATCH('LISTA DOS ITENS'!$D3907,'RESUMO - LOTES E VMA'!$A$3:$A$181,0))</f>
        <v>0.1002282232</v>
      </c>
      <c r="AC3907" s="29" t="str">
        <f t="array" ref="AC3907">INDEX('RESUMO - LOTES E VMA'!$L$3:$L$181,MATCH('LISTA DOS ITENS'!$D3907,'RESUMO - LOTES E VMA'!$A$3:$A$181,0))</f>
        <v>1% do Valor de Comparação do VMA</v>
      </c>
      <c r="AD3907" s="53" t="str">
        <f>VLOOKUP(Tabela1[[#This Row],[Índice]],[1]Planilha1!$A:$A,1,0)</f>
        <v>#ERROR!</v>
      </c>
    </row>
    <row r="3908" ht="15.75" customHeight="1">
      <c r="A3908" s="52">
        <v>262989.0</v>
      </c>
      <c r="B3908" s="53" t="s">
        <v>70</v>
      </c>
      <c r="C3908" s="53" t="s">
        <v>71</v>
      </c>
      <c r="D3908" s="22">
        <v>207578.0</v>
      </c>
      <c r="E3908" s="53" t="s">
        <v>119</v>
      </c>
      <c r="F3908" s="54">
        <v>1.1338284E7</v>
      </c>
      <c r="G3908" s="53" t="s">
        <v>2458</v>
      </c>
      <c r="H3908" s="55">
        <v>2201.0</v>
      </c>
      <c r="I3908" s="55" t="s">
        <v>2459</v>
      </c>
      <c r="J3908" s="55" t="s">
        <v>126</v>
      </c>
      <c r="K3908" s="53" t="s">
        <v>293</v>
      </c>
      <c r="L3908" s="53"/>
      <c r="M3908" s="53">
        <v>1.0</v>
      </c>
      <c r="N3908" s="53" t="s">
        <v>52</v>
      </c>
      <c r="O3908" s="25">
        <v>1.0</v>
      </c>
      <c r="P3908" s="25">
        <f>'LISTA DOS ITENS'!$O3908*'LISTA DOS ITENS'!$M3908</f>
        <v>1</v>
      </c>
      <c r="Q3908" s="25">
        <v>8744.75</v>
      </c>
      <c r="R3908" s="25">
        <f>'LISTA DOS ITENS'!$Q3908*'LISTA DOS ITENS'!$M3908</f>
        <v>8744.75</v>
      </c>
      <c r="S3908" s="56">
        <f>IF('LISTA DOS ITENS'!$P3908&gt;'LISTA DOS ITENS'!$R3908,'LISTA DOS ITENS'!$P3908,'LISTA DOS ITENS'!$R3908)</f>
        <v>8744.75</v>
      </c>
      <c r="T3908" s="25">
        <v>814.9677858730093</v>
      </c>
      <c r="U3908" s="25">
        <f>'LISTA DOS ITENS'!$T3908*'LISTA DOS ITENS'!$M3908</f>
        <v>814.9677859</v>
      </c>
      <c r="V3908" s="56">
        <f t="array" ref="V3908">INDEX('RESUMO - LOTES E VMA'!$F$3:$F$181,MATCH('LISTA DOS ITENS'!$D3908,'RESUMO - LOTES E VMA'!$A$3:$A$181,0))</f>
        <v>195262.0068</v>
      </c>
      <c r="W3908" s="57">
        <f>'LISTA DOS ITENS'!$U3908/'LISTA DOS ITENS'!$V3908</f>
        <v>0.004173714074</v>
      </c>
      <c r="X3908" s="53" t="s">
        <v>53</v>
      </c>
      <c r="Y3908" s="53" t="s">
        <v>290</v>
      </c>
      <c r="Z3908" s="58" t="str">
        <f>'LISTA DOS ITENS'!$F3908&amp;"-"&amp;'LISTA DOS ITENS'!$H3908&amp;"-"&amp;'LISTA DOS ITENS'!$J3908&amp;"-"&amp;'LISTA DOS ITENS'!$K3908&amp;"-"&amp;'LISTA DOS ITENS'!$I3908</f>
        <v>11338284-2201-0026-SOBRE_EMP-JC-3A26-17-464-543</v>
      </c>
      <c r="AA3908" s="59" t="str">
        <f t="array" ref="AA3908">INDEX('RESUMO - LOTES E VMA'!$M$3:$M$181,MATCH('LISTA DOS ITENS'!$D3908,'RESUMO - LOTES E VMA'!$A$3:$A$181,0))</f>
        <v>Para Leilão</v>
      </c>
      <c r="AB3908" s="60">
        <f t="array" ref="AB3908">INDEX('RESUMO - LOTES E VMA'!$J$3:$J$181,MATCH('LISTA DOS ITENS'!$D3908,'RESUMO - LOTES E VMA'!$A$3:$A$181,0))</f>
        <v>0.1002282232</v>
      </c>
      <c r="AC3908" s="29" t="str">
        <f t="array" ref="AC3908">INDEX('RESUMO - LOTES E VMA'!$L$3:$L$181,MATCH('LISTA DOS ITENS'!$D3908,'RESUMO - LOTES E VMA'!$A$3:$A$181,0))</f>
        <v>1% do Valor de Comparação do VMA</v>
      </c>
      <c r="AD3908" s="53" t="str">
        <f>VLOOKUP(Tabela1[[#This Row],[Índice]],[1]Planilha1!$A:$A,1,0)</f>
        <v>#ERROR!</v>
      </c>
    </row>
    <row r="3909" ht="15.75" customHeight="1">
      <c r="A3909" s="52">
        <v>262990.0</v>
      </c>
      <c r="B3909" s="53" t="s">
        <v>70</v>
      </c>
      <c r="C3909" s="53" t="s">
        <v>71</v>
      </c>
      <c r="D3909" s="22">
        <v>207578.0</v>
      </c>
      <c r="E3909" s="53" t="s">
        <v>119</v>
      </c>
      <c r="F3909" s="54">
        <v>1.1386163E7</v>
      </c>
      <c r="G3909" s="53" t="s">
        <v>2460</v>
      </c>
      <c r="H3909" s="55">
        <v>2201.0</v>
      </c>
      <c r="I3909" s="55"/>
      <c r="J3909" s="55" t="s">
        <v>126</v>
      </c>
      <c r="K3909" s="53" t="s">
        <v>73</v>
      </c>
      <c r="L3909" s="53"/>
      <c r="M3909" s="53">
        <v>6.0</v>
      </c>
      <c r="N3909" s="53" t="s">
        <v>52</v>
      </c>
      <c r="O3909" s="25">
        <v>1580.7266666666667</v>
      </c>
      <c r="P3909" s="25">
        <f>'LISTA DOS ITENS'!$O3909*'LISTA DOS ITENS'!$M3909</f>
        <v>9484.36</v>
      </c>
      <c r="Q3909" s="25">
        <v>1580.73</v>
      </c>
      <c r="R3909" s="25">
        <f>'LISTA DOS ITENS'!$Q3909*'LISTA DOS ITENS'!$M3909</f>
        <v>9484.38</v>
      </c>
      <c r="S3909" s="56">
        <f>IF('LISTA DOS ITENS'!$P3909&gt;'LISTA DOS ITENS'!$R3909,'LISTA DOS ITENS'!$P3909,'LISTA DOS ITENS'!$R3909)</f>
        <v>9484.38</v>
      </c>
      <c r="T3909" s="25">
        <v>147.31627870013918</v>
      </c>
      <c r="U3909" s="25">
        <f>'LISTA DOS ITENS'!$T3909*'LISTA DOS ITENS'!$M3909</f>
        <v>883.8976722</v>
      </c>
      <c r="V3909" s="56">
        <f t="array" ref="V3909">INDEX('RESUMO - LOTES E VMA'!$F$3:$F$181,MATCH('LISTA DOS ITENS'!$D3909,'RESUMO - LOTES E VMA'!$A$3:$A$181,0))</f>
        <v>195262.0068</v>
      </c>
      <c r="W3909" s="57">
        <f>'LISTA DOS ITENS'!$U3909/'LISTA DOS ITENS'!$V3909</f>
        <v>0.004526726355</v>
      </c>
      <c r="X3909" s="53" t="s">
        <v>53</v>
      </c>
      <c r="Y3909" s="53" t="s">
        <v>290</v>
      </c>
      <c r="Z3909" s="58" t="str">
        <f>'LISTA DOS ITENS'!$F3909&amp;"-"&amp;'LISTA DOS ITENS'!$H3909&amp;"-"&amp;'LISTA DOS ITENS'!$J3909&amp;"-"&amp;'LISTA DOS ITENS'!$K3909&amp;"-"&amp;'LISTA DOS ITENS'!$I3909</f>
        <v>11386163-2201-0026-CONS/NAC-</v>
      </c>
      <c r="AA3909" s="59" t="str">
        <f t="array" ref="AA3909">INDEX('RESUMO - LOTES E VMA'!$M$3:$M$181,MATCH('LISTA DOS ITENS'!$D3909,'RESUMO - LOTES E VMA'!$A$3:$A$181,0))</f>
        <v>Para Leilão</v>
      </c>
      <c r="AB3909" s="60">
        <f t="array" ref="AB3909">INDEX('RESUMO - LOTES E VMA'!$J$3:$J$181,MATCH('LISTA DOS ITENS'!$D3909,'RESUMO - LOTES E VMA'!$A$3:$A$181,0))</f>
        <v>0.1002282232</v>
      </c>
      <c r="AC3909" s="29" t="str">
        <f t="array" ref="AC3909">INDEX('RESUMO - LOTES E VMA'!$L$3:$L$181,MATCH('LISTA DOS ITENS'!$D3909,'RESUMO - LOTES E VMA'!$A$3:$A$181,0))</f>
        <v>1% do Valor de Comparação do VMA</v>
      </c>
      <c r="AD3909" s="53" t="str">
        <f>VLOOKUP(Tabela1[[#This Row],[Índice]],[1]Planilha1!$A:$A,1,0)</f>
        <v>#ERROR!</v>
      </c>
    </row>
    <row r="3910" ht="15.75" customHeight="1">
      <c r="A3910" s="52">
        <v>262991.0</v>
      </c>
      <c r="B3910" s="53" t="s">
        <v>70</v>
      </c>
      <c r="C3910" s="53" t="s">
        <v>71</v>
      </c>
      <c r="D3910" s="22">
        <v>207578.0</v>
      </c>
      <c r="E3910" s="53" t="s">
        <v>119</v>
      </c>
      <c r="F3910" s="54">
        <v>1.1386247E7</v>
      </c>
      <c r="G3910" s="53" t="s">
        <v>2461</v>
      </c>
      <c r="H3910" s="55">
        <v>2201.0</v>
      </c>
      <c r="I3910" s="55"/>
      <c r="J3910" s="55" t="s">
        <v>126</v>
      </c>
      <c r="K3910" s="53" t="s">
        <v>73</v>
      </c>
      <c r="L3910" s="53"/>
      <c r="M3910" s="53">
        <v>6.0</v>
      </c>
      <c r="N3910" s="53" t="s">
        <v>52</v>
      </c>
      <c r="O3910" s="25">
        <v>600.335</v>
      </c>
      <c r="P3910" s="25">
        <f>'LISTA DOS ITENS'!$O3910*'LISTA DOS ITENS'!$M3910</f>
        <v>3602.01</v>
      </c>
      <c r="Q3910" s="25">
        <v>600.34</v>
      </c>
      <c r="R3910" s="25">
        <f>'LISTA DOS ITENS'!$Q3910*'LISTA DOS ITENS'!$M3910</f>
        <v>3602.04</v>
      </c>
      <c r="S3910" s="56">
        <f>IF('LISTA DOS ITENS'!$P3910&gt;'LISTA DOS ITENS'!$R3910,'LISTA DOS ITENS'!$P3910,'LISTA DOS ITENS'!$R3910)</f>
        <v>3602.04</v>
      </c>
      <c r="T3910" s="25">
        <v>55.94874188181508</v>
      </c>
      <c r="U3910" s="25">
        <f>'LISTA DOS ITENS'!$T3910*'LISTA DOS ITENS'!$M3910</f>
        <v>335.6924513</v>
      </c>
      <c r="V3910" s="56">
        <f t="array" ref="V3910">INDEX('RESUMO - LOTES E VMA'!$F$3:$F$181,MATCH('LISTA DOS ITENS'!$D3910,'RESUMO - LOTES E VMA'!$A$3:$A$181,0))</f>
        <v>195262.0068</v>
      </c>
      <c r="W3910" s="57">
        <f>'LISTA DOS ITENS'!$U3910/'LISTA DOS ITENS'!$V3910</f>
        <v>0.001719189805</v>
      </c>
      <c r="X3910" s="53" t="s">
        <v>53</v>
      </c>
      <c r="Y3910" s="53" t="s">
        <v>290</v>
      </c>
      <c r="Z3910" s="58" t="str">
        <f>'LISTA DOS ITENS'!$F3910&amp;"-"&amp;'LISTA DOS ITENS'!$H3910&amp;"-"&amp;'LISTA DOS ITENS'!$J3910&amp;"-"&amp;'LISTA DOS ITENS'!$K3910&amp;"-"&amp;'LISTA DOS ITENS'!$I3910</f>
        <v>11386247-2201-0026-CONS/NAC-</v>
      </c>
      <c r="AA3910" s="59" t="str">
        <f t="array" ref="AA3910">INDEX('RESUMO - LOTES E VMA'!$M$3:$M$181,MATCH('LISTA DOS ITENS'!$D3910,'RESUMO - LOTES E VMA'!$A$3:$A$181,0))</f>
        <v>Para Leilão</v>
      </c>
      <c r="AB3910" s="60">
        <f t="array" ref="AB3910">INDEX('RESUMO - LOTES E VMA'!$J$3:$J$181,MATCH('LISTA DOS ITENS'!$D3910,'RESUMO - LOTES E VMA'!$A$3:$A$181,0))</f>
        <v>0.1002282232</v>
      </c>
      <c r="AC3910" s="29" t="str">
        <f t="array" ref="AC3910">INDEX('RESUMO - LOTES E VMA'!$L$3:$L$181,MATCH('LISTA DOS ITENS'!$D3910,'RESUMO - LOTES E VMA'!$A$3:$A$181,0))</f>
        <v>1% do Valor de Comparação do VMA</v>
      </c>
      <c r="AD3910" s="53" t="str">
        <f>VLOOKUP(Tabela1[[#This Row],[Índice]],[1]Planilha1!$A:$A,1,0)</f>
        <v>#ERROR!</v>
      </c>
    </row>
    <row r="3911" ht="15.75" customHeight="1">
      <c r="A3911" s="52">
        <v>262992.0</v>
      </c>
      <c r="B3911" s="53" t="s">
        <v>70</v>
      </c>
      <c r="C3911" s="53" t="s">
        <v>71</v>
      </c>
      <c r="D3911" s="22">
        <v>207578.0</v>
      </c>
      <c r="E3911" s="53" t="s">
        <v>119</v>
      </c>
      <c r="F3911" s="54">
        <v>1.1438655E7</v>
      </c>
      <c r="G3911" s="53" t="s">
        <v>2462</v>
      </c>
      <c r="H3911" s="55">
        <v>2201.0</v>
      </c>
      <c r="I3911" s="55"/>
      <c r="J3911" s="55" t="s">
        <v>126</v>
      </c>
      <c r="K3911" s="53" t="s">
        <v>293</v>
      </c>
      <c r="L3911" s="53"/>
      <c r="M3911" s="53">
        <v>25.0</v>
      </c>
      <c r="N3911" s="53" t="s">
        <v>52</v>
      </c>
      <c r="O3911" s="25">
        <v>1.0</v>
      </c>
      <c r="P3911" s="25">
        <f>'LISTA DOS ITENS'!$O3911*'LISTA DOS ITENS'!$M3911</f>
        <v>25</v>
      </c>
      <c r="Q3911" s="25">
        <v>8393.69</v>
      </c>
      <c r="R3911" s="25">
        <f>'LISTA DOS ITENS'!$Q3911*'LISTA DOS ITENS'!$M3911</f>
        <v>209842.25</v>
      </c>
      <c r="S3911" s="56">
        <f>IF('LISTA DOS ITENS'!$P3911&gt;'LISTA DOS ITENS'!$R3911,'LISTA DOS ITENS'!$P3911,'LISTA DOS ITENS'!$R3911)</f>
        <v>209842.25</v>
      </c>
      <c r="T3911" s="25">
        <v>782.2507166705075</v>
      </c>
      <c r="U3911" s="25">
        <f>'LISTA DOS ITENS'!$T3911*'LISTA DOS ITENS'!$M3911</f>
        <v>19556.26792</v>
      </c>
      <c r="V3911" s="56">
        <f t="array" ref="V3911">INDEX('RESUMO - LOTES E VMA'!$F$3:$F$181,MATCH('LISTA DOS ITENS'!$D3911,'RESUMO - LOTES E VMA'!$A$3:$A$181,0))</f>
        <v>195262.0068</v>
      </c>
      <c r="W3911" s="57">
        <f>'LISTA DOS ITENS'!$U3911/'LISTA DOS ITENS'!$V3911</f>
        <v>0.1001539841</v>
      </c>
      <c r="X3911" s="53" t="s">
        <v>53</v>
      </c>
      <c r="Y3911" s="53" t="s">
        <v>290</v>
      </c>
      <c r="Z3911" s="58" t="str">
        <f>'LISTA DOS ITENS'!$F3911&amp;"-"&amp;'LISTA DOS ITENS'!$H3911&amp;"-"&amp;'LISTA DOS ITENS'!$J3911&amp;"-"&amp;'LISTA DOS ITENS'!$K3911&amp;"-"&amp;'LISTA DOS ITENS'!$I3911</f>
        <v>11438655-2201-0026-SOBRE_EMP-</v>
      </c>
      <c r="AA3911" s="59" t="str">
        <f t="array" ref="AA3911">INDEX('RESUMO - LOTES E VMA'!$M$3:$M$181,MATCH('LISTA DOS ITENS'!$D3911,'RESUMO - LOTES E VMA'!$A$3:$A$181,0))</f>
        <v>Para Leilão</v>
      </c>
      <c r="AB3911" s="60">
        <f t="array" ref="AB3911">INDEX('RESUMO - LOTES E VMA'!$J$3:$J$181,MATCH('LISTA DOS ITENS'!$D3911,'RESUMO - LOTES E VMA'!$A$3:$A$181,0))</f>
        <v>0.1002282232</v>
      </c>
      <c r="AC3911" s="29" t="str">
        <f t="array" ref="AC3911">INDEX('RESUMO - LOTES E VMA'!$L$3:$L$181,MATCH('LISTA DOS ITENS'!$D3911,'RESUMO - LOTES E VMA'!$A$3:$A$181,0))</f>
        <v>1% do Valor de Comparação do VMA</v>
      </c>
      <c r="AD3911" s="53" t="str">
        <f>VLOOKUP(Tabela1[[#This Row],[Índice]],[1]Planilha1!$A:$A,1,0)</f>
        <v>#ERROR!</v>
      </c>
    </row>
    <row r="3912" ht="15.75" customHeight="1">
      <c r="A3912" s="52">
        <v>262993.0</v>
      </c>
      <c r="B3912" s="53" t="s">
        <v>70</v>
      </c>
      <c r="C3912" s="53" t="s">
        <v>71</v>
      </c>
      <c r="D3912" s="22">
        <v>207578.0</v>
      </c>
      <c r="E3912" s="53" t="s">
        <v>119</v>
      </c>
      <c r="F3912" s="54">
        <v>1.0002048E7</v>
      </c>
      <c r="G3912" s="53" t="s">
        <v>2418</v>
      </c>
      <c r="H3912" s="55">
        <v>2101.0</v>
      </c>
      <c r="I3912" s="55"/>
      <c r="J3912" s="55" t="s">
        <v>121</v>
      </c>
      <c r="K3912" s="53" t="s">
        <v>73</v>
      </c>
      <c r="L3912" s="53"/>
      <c r="M3912" s="53">
        <v>6.0</v>
      </c>
      <c r="N3912" s="53" t="s">
        <v>52</v>
      </c>
      <c r="O3912" s="25">
        <v>1710.1861224489794</v>
      </c>
      <c r="P3912" s="25">
        <f>'LISTA DOS ITENS'!$O3912*'LISTA DOS ITENS'!$M3912</f>
        <v>10261.11673</v>
      </c>
      <c r="Q3912" s="25">
        <v>1710.19</v>
      </c>
      <c r="R3912" s="25">
        <f>'LISTA DOS ITENS'!$Q3912*'LISTA DOS ITENS'!$M3912</f>
        <v>10261.14</v>
      </c>
      <c r="S3912" s="56">
        <f>IF('LISTA DOS ITENS'!$P3912&gt;'LISTA DOS ITENS'!$R3912,'LISTA DOS ITENS'!$P3912,'LISTA DOS ITENS'!$R3912)</f>
        <v>10261.14</v>
      </c>
      <c r="T3912" s="25">
        <v>219.13849797422034</v>
      </c>
      <c r="U3912" s="25">
        <f>'LISTA DOS ITENS'!$T3912*'LISTA DOS ITENS'!$M3912</f>
        <v>1314.830988</v>
      </c>
      <c r="V3912" s="56">
        <f t="array" ref="V3912">INDEX('RESUMO - LOTES E VMA'!$F$3:$F$181,MATCH('LISTA DOS ITENS'!$D3912,'RESUMO - LOTES E VMA'!$A$3:$A$181,0))</f>
        <v>195262.0068</v>
      </c>
      <c r="W3912" s="57">
        <f>'LISTA DOS ITENS'!$U3912/'LISTA DOS ITENS'!$V3912</f>
        <v>0.006733675483</v>
      </c>
      <c r="X3912" s="53" t="s">
        <v>53</v>
      </c>
      <c r="Y3912" s="53" t="s">
        <v>290</v>
      </c>
      <c r="Z3912" s="58" t="str">
        <f>'LISTA DOS ITENS'!$F3912&amp;"-"&amp;'LISTA DOS ITENS'!$H3912&amp;"-"&amp;'LISTA DOS ITENS'!$J3912&amp;"-"&amp;'LISTA DOS ITENS'!$K3912&amp;"-"&amp;'LISTA DOS ITENS'!$I3912</f>
        <v>10002048-2101-A026-CONS/NAC-</v>
      </c>
      <c r="AA3912" s="59" t="str">
        <f t="array" ref="AA3912">INDEX('RESUMO - LOTES E VMA'!$M$3:$M$181,MATCH('LISTA DOS ITENS'!$D3912,'RESUMO - LOTES E VMA'!$A$3:$A$181,0))</f>
        <v>Para Leilão</v>
      </c>
      <c r="AB3912" s="60">
        <f t="array" ref="AB3912">INDEX('RESUMO - LOTES E VMA'!$J$3:$J$181,MATCH('LISTA DOS ITENS'!$D3912,'RESUMO - LOTES E VMA'!$A$3:$A$181,0))</f>
        <v>0.1002282232</v>
      </c>
      <c r="AC3912" s="29" t="str">
        <f t="array" ref="AC3912">INDEX('RESUMO - LOTES E VMA'!$L$3:$L$181,MATCH('LISTA DOS ITENS'!$D3912,'RESUMO - LOTES E VMA'!$A$3:$A$181,0))</f>
        <v>1% do Valor de Comparação do VMA</v>
      </c>
      <c r="AD3912" s="53" t="str">
        <f>VLOOKUP(Tabela1[[#This Row],[Índice]],[1]Planilha1!$A:$A,1,0)</f>
        <v>#ERROR!</v>
      </c>
    </row>
    <row r="3913" ht="15.75" customHeight="1">
      <c r="A3913" s="52">
        <v>262994.0</v>
      </c>
      <c r="B3913" s="53" t="s">
        <v>70</v>
      </c>
      <c r="C3913" s="53" t="s">
        <v>71</v>
      </c>
      <c r="D3913" s="22">
        <v>207578.0</v>
      </c>
      <c r="E3913" s="53" t="s">
        <v>119</v>
      </c>
      <c r="F3913" s="54">
        <v>1.0002048E7</v>
      </c>
      <c r="G3913" s="53" t="s">
        <v>2418</v>
      </c>
      <c r="H3913" s="55">
        <v>2101.0</v>
      </c>
      <c r="I3913" s="55"/>
      <c r="J3913" s="55" t="s">
        <v>121</v>
      </c>
      <c r="K3913" s="53" t="s">
        <v>80</v>
      </c>
      <c r="L3913" s="53"/>
      <c r="M3913" s="53">
        <v>24.0</v>
      </c>
      <c r="N3913" s="53" t="s">
        <v>52</v>
      </c>
      <c r="O3913" s="25">
        <v>1649.76375</v>
      </c>
      <c r="P3913" s="25">
        <f>'LISTA DOS ITENS'!$O3913*'LISTA DOS ITENS'!$M3913</f>
        <v>39594.33</v>
      </c>
      <c r="Q3913" s="25">
        <v>1710.19</v>
      </c>
      <c r="R3913" s="25">
        <f>'LISTA DOS ITENS'!$Q3913*'LISTA DOS ITENS'!$M3913</f>
        <v>41044.56</v>
      </c>
      <c r="S3913" s="56">
        <f>IF('LISTA DOS ITENS'!$P3913&gt;'LISTA DOS ITENS'!$R3913,'LISTA DOS ITENS'!$P3913,'LISTA DOS ITENS'!$R3913)</f>
        <v>41044.56</v>
      </c>
      <c r="T3913" s="25">
        <v>219.13849797422034</v>
      </c>
      <c r="U3913" s="25">
        <f>'LISTA DOS ITENS'!$T3913*'LISTA DOS ITENS'!$M3913</f>
        <v>5259.323951</v>
      </c>
      <c r="V3913" s="56">
        <f t="array" ref="V3913">INDEX('RESUMO - LOTES E VMA'!$F$3:$F$181,MATCH('LISTA DOS ITENS'!$D3913,'RESUMO - LOTES E VMA'!$A$3:$A$181,0))</f>
        <v>195262.0068</v>
      </c>
      <c r="W3913" s="57">
        <f>'LISTA DOS ITENS'!$U3913/'LISTA DOS ITENS'!$V3913</f>
        <v>0.02693470193</v>
      </c>
      <c r="X3913" s="53" t="s">
        <v>53</v>
      </c>
      <c r="Y3913" s="53" t="s">
        <v>290</v>
      </c>
      <c r="Z3913" s="58" t="str">
        <f>'LISTA DOS ITENS'!$F3913&amp;"-"&amp;'LISTA DOS ITENS'!$H3913&amp;"-"&amp;'LISTA DOS ITENS'!$J3913&amp;"-"&amp;'LISTA DOS ITENS'!$K3913&amp;"-"&amp;'LISTA DOS ITENS'!$I3913</f>
        <v>10002048-2101-A026-IMOB/NAC-</v>
      </c>
      <c r="AA3913" s="59" t="str">
        <f t="array" ref="AA3913">INDEX('RESUMO - LOTES E VMA'!$M$3:$M$181,MATCH('LISTA DOS ITENS'!$D3913,'RESUMO - LOTES E VMA'!$A$3:$A$181,0))</f>
        <v>Para Leilão</v>
      </c>
      <c r="AB3913" s="60">
        <f t="array" ref="AB3913">INDEX('RESUMO - LOTES E VMA'!$J$3:$J$181,MATCH('LISTA DOS ITENS'!$D3913,'RESUMO - LOTES E VMA'!$A$3:$A$181,0))</f>
        <v>0.1002282232</v>
      </c>
      <c r="AC3913" s="29" t="str">
        <f t="array" ref="AC3913">INDEX('RESUMO - LOTES E VMA'!$L$3:$L$181,MATCH('LISTA DOS ITENS'!$D3913,'RESUMO - LOTES E VMA'!$A$3:$A$181,0))</f>
        <v>1% do Valor de Comparação do VMA</v>
      </c>
      <c r="AD3913" s="53" t="str">
        <f>VLOOKUP(Tabela1[[#This Row],[Índice]],[1]Planilha1!$A:$A,1,0)</f>
        <v>#ERROR!</v>
      </c>
    </row>
    <row r="3914" ht="15.75" customHeight="1">
      <c r="A3914" s="52">
        <v>262995.0</v>
      </c>
      <c r="B3914" s="53" t="s">
        <v>70</v>
      </c>
      <c r="C3914" s="53" t="s">
        <v>71</v>
      </c>
      <c r="D3914" s="22">
        <v>207578.0</v>
      </c>
      <c r="E3914" s="53" t="s">
        <v>119</v>
      </c>
      <c r="F3914" s="54">
        <v>1.0002048E7</v>
      </c>
      <c r="G3914" s="53" t="s">
        <v>2418</v>
      </c>
      <c r="H3914" s="55">
        <v>2101.0</v>
      </c>
      <c r="I3914" s="55" t="s">
        <v>603</v>
      </c>
      <c r="J3914" s="55" t="s">
        <v>121</v>
      </c>
      <c r="K3914" s="53" t="s">
        <v>80</v>
      </c>
      <c r="L3914" s="53"/>
      <c r="M3914" s="53">
        <v>1.0</v>
      </c>
      <c r="N3914" s="53" t="s">
        <v>52</v>
      </c>
      <c r="O3914" s="25">
        <v>1618.6542857142856</v>
      </c>
      <c r="P3914" s="25">
        <f>'LISTA DOS ITENS'!$O3914*'LISTA DOS ITENS'!$M3914</f>
        <v>1618.654286</v>
      </c>
      <c r="Q3914" s="25">
        <v>1710.19</v>
      </c>
      <c r="R3914" s="25">
        <f>'LISTA DOS ITENS'!$Q3914*'LISTA DOS ITENS'!$M3914</f>
        <v>1710.19</v>
      </c>
      <c r="S3914" s="56">
        <f>IF('LISTA DOS ITENS'!$P3914&gt;'LISTA DOS ITENS'!$R3914,'LISTA DOS ITENS'!$P3914,'LISTA DOS ITENS'!$R3914)</f>
        <v>1710.19</v>
      </c>
      <c r="T3914" s="25">
        <v>219.13849797422034</v>
      </c>
      <c r="U3914" s="25">
        <f>'LISTA DOS ITENS'!$T3914*'LISTA DOS ITENS'!$M3914</f>
        <v>219.138498</v>
      </c>
      <c r="V3914" s="56">
        <f t="array" ref="V3914">INDEX('RESUMO - LOTES E VMA'!$F$3:$F$181,MATCH('LISTA DOS ITENS'!$D3914,'RESUMO - LOTES E VMA'!$A$3:$A$181,0))</f>
        <v>195262.0068</v>
      </c>
      <c r="W3914" s="57">
        <f>'LISTA DOS ITENS'!$U3914/'LISTA DOS ITENS'!$V3914</f>
        <v>0.001122279247</v>
      </c>
      <c r="X3914" s="53" t="s">
        <v>53</v>
      </c>
      <c r="Y3914" s="53" t="s">
        <v>290</v>
      </c>
      <c r="Z3914" s="58" t="str">
        <f>'LISTA DOS ITENS'!$F3914&amp;"-"&amp;'LISTA DOS ITENS'!$H3914&amp;"-"&amp;'LISTA DOS ITENS'!$J3914&amp;"-"&amp;'LISTA DOS ITENS'!$K3914&amp;"-"&amp;'LISTA DOS ITENS'!$I3914</f>
        <v>10002048-2101-A026-IMOB/NAC-OP-3534-20-720-MRP</v>
      </c>
      <c r="AA3914" s="59" t="str">
        <f t="array" ref="AA3914">INDEX('RESUMO - LOTES E VMA'!$M$3:$M$181,MATCH('LISTA DOS ITENS'!$D3914,'RESUMO - LOTES E VMA'!$A$3:$A$181,0))</f>
        <v>Para Leilão</v>
      </c>
      <c r="AB3914" s="60">
        <f t="array" ref="AB3914">INDEX('RESUMO - LOTES E VMA'!$J$3:$J$181,MATCH('LISTA DOS ITENS'!$D3914,'RESUMO - LOTES E VMA'!$A$3:$A$181,0))</f>
        <v>0.1002282232</v>
      </c>
      <c r="AC3914" s="29" t="str">
        <f t="array" ref="AC3914">INDEX('RESUMO - LOTES E VMA'!$L$3:$L$181,MATCH('LISTA DOS ITENS'!$D3914,'RESUMO - LOTES E VMA'!$A$3:$A$181,0))</f>
        <v>1% do Valor de Comparação do VMA</v>
      </c>
      <c r="AD3914" s="53" t="str">
        <f>VLOOKUP(Tabela1[[#This Row],[Índice]],[1]Planilha1!$A:$A,1,0)</f>
        <v>#ERROR!</v>
      </c>
    </row>
    <row r="3915" ht="15.75" customHeight="1">
      <c r="A3915" s="52">
        <v>262996.0</v>
      </c>
      <c r="B3915" s="53" t="s">
        <v>70</v>
      </c>
      <c r="C3915" s="53" t="s">
        <v>71</v>
      </c>
      <c r="D3915" s="22">
        <v>207578.0</v>
      </c>
      <c r="E3915" s="53" t="s">
        <v>119</v>
      </c>
      <c r="F3915" s="54">
        <v>1.0002084E7</v>
      </c>
      <c r="G3915" s="53" t="s">
        <v>2463</v>
      </c>
      <c r="H3915" s="55">
        <v>2101.0</v>
      </c>
      <c r="I3915" s="55"/>
      <c r="J3915" s="55" t="s">
        <v>121</v>
      </c>
      <c r="K3915" s="53" t="s">
        <v>125</v>
      </c>
      <c r="L3915" s="53"/>
      <c r="M3915" s="53">
        <v>33.0</v>
      </c>
      <c r="N3915" s="53" t="s">
        <v>52</v>
      </c>
      <c r="O3915" s="25">
        <v>43.344545454545454</v>
      </c>
      <c r="P3915" s="25">
        <f>'LISTA DOS ITENS'!$O3915*'LISTA DOS ITENS'!$M3915</f>
        <v>1430.37</v>
      </c>
      <c r="Q3915" s="25">
        <v>43.34</v>
      </c>
      <c r="R3915" s="25">
        <f>'LISTA DOS ITENS'!$Q3915*'LISTA DOS ITENS'!$M3915</f>
        <v>1430.22</v>
      </c>
      <c r="S3915" s="56">
        <f>IF('LISTA DOS ITENS'!$P3915&gt;'LISTA DOS ITENS'!$R3915,'LISTA DOS ITENS'!$P3915,'LISTA DOS ITENS'!$R3915)</f>
        <v>1430.37</v>
      </c>
      <c r="T3915" s="25">
        <v>4.039075312585978</v>
      </c>
      <c r="U3915" s="25">
        <f>'LISTA DOS ITENS'!$T3915*'LISTA DOS ITENS'!$M3915</f>
        <v>133.2894853</v>
      </c>
      <c r="V3915" s="56">
        <f t="array" ref="V3915">INDEX('RESUMO - LOTES E VMA'!$F$3:$F$181,MATCH('LISTA DOS ITENS'!$D3915,'RESUMO - LOTES E VMA'!$A$3:$A$181,0))</f>
        <v>195262.0068</v>
      </c>
      <c r="W3915" s="57">
        <f>'LISTA DOS ITENS'!$U3915/'LISTA DOS ITENS'!$V3915</f>
        <v>0.000682618639</v>
      </c>
      <c r="X3915" s="53" t="s">
        <v>53</v>
      </c>
      <c r="Y3915" s="53" t="s">
        <v>290</v>
      </c>
      <c r="Z3915" s="58" t="str">
        <f>'LISTA DOS ITENS'!$F3915&amp;"-"&amp;'LISTA DOS ITENS'!$H3915&amp;"-"&amp;'LISTA DOS ITENS'!$J3915&amp;"-"&amp;'LISTA DOS ITENS'!$K3915&amp;"-"&amp;'LISTA DOS ITENS'!$I3915</f>
        <v>10002084-2101-A026-PAR/NAC-</v>
      </c>
      <c r="AA3915" s="59" t="str">
        <f t="array" ref="AA3915">INDEX('RESUMO - LOTES E VMA'!$M$3:$M$181,MATCH('LISTA DOS ITENS'!$D3915,'RESUMO - LOTES E VMA'!$A$3:$A$181,0))</f>
        <v>Para Leilão</v>
      </c>
      <c r="AB3915" s="60">
        <f t="array" ref="AB3915">INDEX('RESUMO - LOTES E VMA'!$J$3:$J$181,MATCH('LISTA DOS ITENS'!$D3915,'RESUMO - LOTES E VMA'!$A$3:$A$181,0))</f>
        <v>0.1002282232</v>
      </c>
      <c r="AC3915" s="29" t="str">
        <f t="array" ref="AC3915">INDEX('RESUMO - LOTES E VMA'!$L$3:$L$181,MATCH('LISTA DOS ITENS'!$D3915,'RESUMO - LOTES E VMA'!$A$3:$A$181,0))</f>
        <v>1% do Valor de Comparação do VMA</v>
      </c>
      <c r="AD3915" s="53" t="str">
        <f>VLOOKUP(Tabela1[[#This Row],[Índice]],[1]Planilha1!$A:$A,1,0)</f>
        <v>#ERROR!</v>
      </c>
    </row>
    <row r="3916" ht="15.75" customHeight="1">
      <c r="A3916" s="52">
        <v>262997.0</v>
      </c>
      <c r="B3916" s="53" t="s">
        <v>70</v>
      </c>
      <c r="C3916" s="53" t="s">
        <v>71</v>
      </c>
      <c r="D3916" s="22">
        <v>207578.0</v>
      </c>
      <c r="E3916" s="53" t="s">
        <v>119</v>
      </c>
      <c r="F3916" s="54">
        <v>1.0002093E7</v>
      </c>
      <c r="G3916" s="53" t="s">
        <v>2464</v>
      </c>
      <c r="H3916" s="55">
        <v>2101.0</v>
      </c>
      <c r="I3916" s="55"/>
      <c r="J3916" s="55" t="s">
        <v>121</v>
      </c>
      <c r="K3916" s="53" t="s">
        <v>80</v>
      </c>
      <c r="L3916" s="53"/>
      <c r="M3916" s="53">
        <v>1.0</v>
      </c>
      <c r="N3916" s="53" t="s">
        <v>52</v>
      </c>
      <c r="O3916" s="25">
        <v>1093.74</v>
      </c>
      <c r="P3916" s="25">
        <f>'LISTA DOS ITENS'!$O3916*'LISTA DOS ITENS'!$M3916</f>
        <v>1093.74</v>
      </c>
      <c r="Q3916" s="25">
        <v>1093.74</v>
      </c>
      <c r="R3916" s="25">
        <f>'LISTA DOS ITENS'!$Q3916*'LISTA DOS ITENS'!$M3916</f>
        <v>1093.74</v>
      </c>
      <c r="S3916" s="56">
        <f>IF('LISTA DOS ITENS'!$P3916&gt;'LISTA DOS ITENS'!$R3916,'LISTA DOS ITENS'!$P3916,'LISTA DOS ITENS'!$R3916)</f>
        <v>1093.74</v>
      </c>
      <c r="T3916" s="25">
        <v>101.93120056270851</v>
      </c>
      <c r="U3916" s="25">
        <f>'LISTA DOS ITENS'!$T3916*'LISTA DOS ITENS'!$M3916</f>
        <v>101.9312006</v>
      </c>
      <c r="V3916" s="56">
        <f t="array" ref="V3916">INDEX('RESUMO - LOTES E VMA'!$F$3:$F$181,MATCH('LISTA DOS ITENS'!$D3916,'RESUMO - LOTES E VMA'!$A$3:$A$181,0))</f>
        <v>195262.0068</v>
      </c>
      <c r="W3916" s="57">
        <f>'LISTA DOS ITENS'!$U3916/'LISTA DOS ITENS'!$V3916</f>
        <v>0.000522022703</v>
      </c>
      <c r="X3916" s="53" t="s">
        <v>53</v>
      </c>
      <c r="Y3916" s="53" t="s">
        <v>290</v>
      </c>
      <c r="Z3916" s="58" t="str">
        <f>'LISTA DOS ITENS'!$F3916&amp;"-"&amp;'LISTA DOS ITENS'!$H3916&amp;"-"&amp;'LISTA DOS ITENS'!$J3916&amp;"-"&amp;'LISTA DOS ITENS'!$K3916&amp;"-"&amp;'LISTA DOS ITENS'!$I3916</f>
        <v>10002093-2101-A026-IMOB/NAC-</v>
      </c>
      <c r="AA3916" s="59" t="str">
        <f t="array" ref="AA3916">INDEX('RESUMO - LOTES E VMA'!$M$3:$M$181,MATCH('LISTA DOS ITENS'!$D3916,'RESUMO - LOTES E VMA'!$A$3:$A$181,0))</f>
        <v>Para Leilão</v>
      </c>
      <c r="AB3916" s="60">
        <f t="array" ref="AB3916">INDEX('RESUMO - LOTES E VMA'!$J$3:$J$181,MATCH('LISTA DOS ITENS'!$D3916,'RESUMO - LOTES E VMA'!$A$3:$A$181,0))</f>
        <v>0.1002282232</v>
      </c>
      <c r="AC3916" s="29" t="str">
        <f t="array" ref="AC3916">INDEX('RESUMO - LOTES E VMA'!$L$3:$L$181,MATCH('LISTA DOS ITENS'!$D3916,'RESUMO - LOTES E VMA'!$A$3:$A$181,0))</f>
        <v>1% do Valor de Comparação do VMA</v>
      </c>
      <c r="AD3916" s="53" t="str">
        <f>VLOOKUP(Tabela1[[#This Row],[Índice]],[1]Planilha1!$A:$A,1,0)</f>
        <v>#ERROR!</v>
      </c>
    </row>
    <row r="3917" ht="15.75" customHeight="1">
      <c r="A3917" s="52">
        <v>262998.0</v>
      </c>
      <c r="B3917" s="53" t="s">
        <v>70</v>
      </c>
      <c r="C3917" s="53" t="s">
        <v>71</v>
      </c>
      <c r="D3917" s="22">
        <v>207578.0</v>
      </c>
      <c r="E3917" s="53" t="s">
        <v>119</v>
      </c>
      <c r="F3917" s="54">
        <v>1.0002117E7</v>
      </c>
      <c r="G3917" s="53" t="s">
        <v>2465</v>
      </c>
      <c r="H3917" s="55">
        <v>2101.0</v>
      </c>
      <c r="I3917" s="55"/>
      <c r="J3917" s="55" t="s">
        <v>121</v>
      </c>
      <c r="K3917" s="53" t="s">
        <v>73</v>
      </c>
      <c r="L3917" s="53"/>
      <c r="M3917" s="53">
        <v>5.0</v>
      </c>
      <c r="N3917" s="53" t="s">
        <v>52</v>
      </c>
      <c r="O3917" s="25">
        <v>1112.0</v>
      </c>
      <c r="P3917" s="25">
        <f>'LISTA DOS ITENS'!$O3917*'LISTA DOS ITENS'!$M3917</f>
        <v>5560</v>
      </c>
      <c r="Q3917" s="25">
        <v>1112.0</v>
      </c>
      <c r="R3917" s="25">
        <f>'LISTA DOS ITENS'!$Q3917*'LISTA DOS ITENS'!$M3917</f>
        <v>5560</v>
      </c>
      <c r="S3917" s="56">
        <f>IF('LISTA DOS ITENS'!$P3917&gt;'LISTA DOS ITENS'!$R3917,'LISTA DOS ITENS'!$P3917,'LISTA DOS ITENS'!$R3917)</f>
        <v>5560</v>
      </c>
      <c r="T3917" s="25">
        <v>18.904</v>
      </c>
      <c r="U3917" s="25">
        <f>'LISTA DOS ITENS'!$T3917*'LISTA DOS ITENS'!$M3917</f>
        <v>94.52</v>
      </c>
      <c r="V3917" s="56">
        <f t="array" ref="V3917">INDEX('RESUMO - LOTES E VMA'!$F$3:$F$181,MATCH('LISTA DOS ITENS'!$D3917,'RESUMO - LOTES E VMA'!$A$3:$A$181,0))</f>
        <v>195262.0068</v>
      </c>
      <c r="W3917" s="57">
        <f>'LISTA DOS ITENS'!$U3917/'LISTA DOS ITENS'!$V3917</f>
        <v>0.0004840675437</v>
      </c>
      <c r="X3917" s="53" t="s">
        <v>53</v>
      </c>
      <c r="Y3917" s="53" t="s">
        <v>290</v>
      </c>
      <c r="Z3917" s="58" t="str">
        <f>'LISTA DOS ITENS'!$F3917&amp;"-"&amp;'LISTA DOS ITENS'!$H3917&amp;"-"&amp;'LISTA DOS ITENS'!$J3917&amp;"-"&amp;'LISTA DOS ITENS'!$K3917&amp;"-"&amp;'LISTA DOS ITENS'!$I3917</f>
        <v>10002117-2101-A026-CONS/NAC-</v>
      </c>
      <c r="AA3917" s="59" t="str">
        <f t="array" ref="AA3917">INDEX('RESUMO - LOTES E VMA'!$M$3:$M$181,MATCH('LISTA DOS ITENS'!$D3917,'RESUMO - LOTES E VMA'!$A$3:$A$181,0))</f>
        <v>Para Leilão</v>
      </c>
      <c r="AB3917" s="60">
        <f t="array" ref="AB3917">INDEX('RESUMO - LOTES E VMA'!$J$3:$J$181,MATCH('LISTA DOS ITENS'!$D3917,'RESUMO - LOTES E VMA'!$A$3:$A$181,0))</f>
        <v>0.1002282232</v>
      </c>
      <c r="AC3917" s="29" t="str">
        <f t="array" ref="AC3917">INDEX('RESUMO - LOTES E VMA'!$L$3:$L$181,MATCH('LISTA DOS ITENS'!$D3917,'RESUMO - LOTES E VMA'!$A$3:$A$181,0))</f>
        <v>1% do Valor de Comparação do VMA</v>
      </c>
      <c r="AD3917" s="53" t="str">
        <f>VLOOKUP(Tabela1[[#This Row],[Índice]],[1]Planilha1!$A:$A,1,0)</f>
        <v>#ERROR!</v>
      </c>
    </row>
    <row r="3918" ht="15.75" customHeight="1">
      <c r="A3918" s="52">
        <v>262999.0</v>
      </c>
      <c r="B3918" s="53" t="s">
        <v>70</v>
      </c>
      <c r="C3918" s="53" t="s">
        <v>71</v>
      </c>
      <c r="D3918" s="22">
        <v>207578.0</v>
      </c>
      <c r="E3918" s="53" t="s">
        <v>119</v>
      </c>
      <c r="F3918" s="54">
        <v>1.000215E7</v>
      </c>
      <c r="G3918" s="53" t="s">
        <v>2466</v>
      </c>
      <c r="H3918" s="55">
        <v>2101.0</v>
      </c>
      <c r="I3918" s="55"/>
      <c r="J3918" s="55" t="s">
        <v>121</v>
      </c>
      <c r="K3918" s="53" t="s">
        <v>73</v>
      </c>
      <c r="L3918" s="53"/>
      <c r="M3918" s="53">
        <v>2.0</v>
      </c>
      <c r="N3918" s="53" t="s">
        <v>52</v>
      </c>
      <c r="O3918" s="25">
        <v>113.4</v>
      </c>
      <c r="P3918" s="25">
        <f>'LISTA DOS ITENS'!$O3918*'LISTA DOS ITENS'!$M3918</f>
        <v>226.8</v>
      </c>
      <c r="Q3918" s="25">
        <v>489.01</v>
      </c>
      <c r="R3918" s="25">
        <f>'LISTA DOS ITENS'!$Q3918*'LISTA DOS ITENS'!$M3918</f>
        <v>978.02</v>
      </c>
      <c r="S3918" s="56">
        <f>IF('LISTA DOS ITENS'!$P3918&gt;'LISTA DOS ITENS'!$R3918,'LISTA DOS ITENS'!$P3918,'LISTA DOS ITENS'!$R3918)</f>
        <v>978.02</v>
      </c>
      <c r="T3918" s="25">
        <v>45.573332224450134</v>
      </c>
      <c r="U3918" s="25">
        <f>'LISTA DOS ITENS'!$T3918*'LISTA DOS ITENS'!$M3918</f>
        <v>91.14666445</v>
      </c>
      <c r="V3918" s="56">
        <f t="array" ref="V3918">INDEX('RESUMO - LOTES E VMA'!$F$3:$F$181,MATCH('LISTA DOS ITENS'!$D3918,'RESUMO - LOTES E VMA'!$A$3:$A$181,0))</f>
        <v>195262.0068</v>
      </c>
      <c r="W3918" s="57">
        <f>'LISTA DOS ITENS'!$U3918/'LISTA DOS ITENS'!$V3918</f>
        <v>0.0004667915994</v>
      </c>
      <c r="X3918" s="53" t="s">
        <v>53</v>
      </c>
      <c r="Y3918" s="53" t="s">
        <v>290</v>
      </c>
      <c r="Z3918" s="58" t="str">
        <f>'LISTA DOS ITENS'!$F3918&amp;"-"&amp;'LISTA DOS ITENS'!$H3918&amp;"-"&amp;'LISTA DOS ITENS'!$J3918&amp;"-"&amp;'LISTA DOS ITENS'!$K3918&amp;"-"&amp;'LISTA DOS ITENS'!$I3918</f>
        <v>10002150-2101-A026-CONS/NAC-</v>
      </c>
      <c r="AA3918" s="59" t="str">
        <f t="array" ref="AA3918">INDEX('RESUMO - LOTES E VMA'!$M$3:$M$181,MATCH('LISTA DOS ITENS'!$D3918,'RESUMO - LOTES E VMA'!$A$3:$A$181,0))</f>
        <v>Para Leilão</v>
      </c>
      <c r="AB3918" s="60">
        <f t="array" ref="AB3918">INDEX('RESUMO - LOTES E VMA'!$J$3:$J$181,MATCH('LISTA DOS ITENS'!$D3918,'RESUMO - LOTES E VMA'!$A$3:$A$181,0))</f>
        <v>0.1002282232</v>
      </c>
      <c r="AC3918" s="29" t="str">
        <f t="array" ref="AC3918">INDEX('RESUMO - LOTES E VMA'!$L$3:$L$181,MATCH('LISTA DOS ITENS'!$D3918,'RESUMO - LOTES E VMA'!$A$3:$A$181,0))</f>
        <v>1% do Valor de Comparação do VMA</v>
      </c>
      <c r="AD3918" s="53" t="str">
        <f>VLOOKUP(Tabela1[[#This Row],[Índice]],[1]Planilha1!$A:$A,1,0)</f>
        <v>#ERROR!</v>
      </c>
    </row>
    <row r="3919" ht="15.75" customHeight="1">
      <c r="A3919" s="52">
        <v>263000.0</v>
      </c>
      <c r="B3919" s="53" t="s">
        <v>70</v>
      </c>
      <c r="C3919" s="53" t="s">
        <v>71</v>
      </c>
      <c r="D3919" s="22">
        <v>207578.0</v>
      </c>
      <c r="E3919" s="53" t="s">
        <v>119</v>
      </c>
      <c r="F3919" s="54">
        <v>1.0002152E7</v>
      </c>
      <c r="G3919" s="53" t="s">
        <v>2339</v>
      </c>
      <c r="H3919" s="55">
        <v>2101.0</v>
      </c>
      <c r="I3919" s="55" t="s">
        <v>81</v>
      </c>
      <c r="J3919" s="55" t="s">
        <v>121</v>
      </c>
      <c r="K3919" s="53" t="s">
        <v>73</v>
      </c>
      <c r="L3919" s="53"/>
      <c r="M3919" s="53">
        <v>23.0</v>
      </c>
      <c r="N3919" s="53" t="s">
        <v>52</v>
      </c>
      <c r="O3919" s="25">
        <v>353.15</v>
      </c>
      <c r="P3919" s="25">
        <f>'LISTA DOS ITENS'!$O3919*'LISTA DOS ITENS'!$M3919</f>
        <v>8122.45</v>
      </c>
      <c r="Q3919" s="25">
        <v>267.57</v>
      </c>
      <c r="R3919" s="25">
        <f>'LISTA DOS ITENS'!$Q3919*'LISTA DOS ITENS'!$M3919</f>
        <v>6154.11</v>
      </c>
      <c r="S3919" s="56">
        <f>IF('LISTA DOS ITENS'!$P3919&gt;'LISTA DOS ITENS'!$R3919,'LISTA DOS ITENS'!$P3919,'LISTA DOS ITENS'!$R3919)</f>
        <v>8122.45</v>
      </c>
      <c r="T3919" s="25">
        <v>24.936210922672586</v>
      </c>
      <c r="U3919" s="25">
        <f>'LISTA DOS ITENS'!$T3919*'LISTA DOS ITENS'!$M3919</f>
        <v>573.5328512</v>
      </c>
      <c r="V3919" s="56">
        <f t="array" ref="V3919">INDEX('RESUMO - LOTES E VMA'!$F$3:$F$181,MATCH('LISTA DOS ITENS'!$D3919,'RESUMO - LOTES E VMA'!$A$3:$A$181,0))</f>
        <v>195262.0068</v>
      </c>
      <c r="W3919" s="57">
        <f>'LISTA DOS ITENS'!$U3919/'LISTA DOS ITENS'!$V3919</f>
        <v>0.002937247551</v>
      </c>
      <c r="X3919" s="53" t="s">
        <v>53</v>
      </c>
      <c r="Y3919" s="53" t="s">
        <v>290</v>
      </c>
      <c r="Z3919" s="58" t="str">
        <f>'LISTA DOS ITENS'!$F3919&amp;"-"&amp;'LISTA DOS ITENS'!$H3919&amp;"-"&amp;'LISTA DOS ITENS'!$J3919&amp;"-"&amp;'LISTA DOS ITENS'!$K3919&amp;"-"&amp;'LISTA DOS ITENS'!$I3919</f>
        <v>10002152-2101-A026-CONS/NAC-ED-1000-01.01</v>
      </c>
      <c r="AA3919" s="59" t="str">
        <f t="array" ref="AA3919">INDEX('RESUMO - LOTES E VMA'!$M$3:$M$181,MATCH('LISTA DOS ITENS'!$D3919,'RESUMO - LOTES E VMA'!$A$3:$A$181,0))</f>
        <v>Para Leilão</v>
      </c>
      <c r="AB3919" s="60">
        <f t="array" ref="AB3919">INDEX('RESUMO - LOTES E VMA'!$J$3:$J$181,MATCH('LISTA DOS ITENS'!$D3919,'RESUMO - LOTES E VMA'!$A$3:$A$181,0))</f>
        <v>0.1002282232</v>
      </c>
      <c r="AC3919" s="29" t="str">
        <f t="array" ref="AC3919">INDEX('RESUMO - LOTES E VMA'!$L$3:$L$181,MATCH('LISTA DOS ITENS'!$D3919,'RESUMO - LOTES E VMA'!$A$3:$A$181,0))</f>
        <v>1% do Valor de Comparação do VMA</v>
      </c>
      <c r="AD3919" s="53" t="str">
        <f>VLOOKUP(Tabela1[[#This Row],[Índice]],[1]Planilha1!$A:$A,1,0)</f>
        <v>#ERROR!</v>
      </c>
    </row>
    <row r="3920" ht="15.75" customHeight="1">
      <c r="A3920" s="52">
        <v>263001.0</v>
      </c>
      <c r="B3920" s="53" t="s">
        <v>70</v>
      </c>
      <c r="C3920" s="53" t="s">
        <v>71</v>
      </c>
      <c r="D3920" s="22">
        <v>207578.0</v>
      </c>
      <c r="E3920" s="53" t="s">
        <v>119</v>
      </c>
      <c r="F3920" s="54">
        <v>1.0002155E7</v>
      </c>
      <c r="G3920" s="53" t="s">
        <v>2341</v>
      </c>
      <c r="H3920" s="55">
        <v>2101.0</v>
      </c>
      <c r="I3920" s="55"/>
      <c r="J3920" s="55" t="s">
        <v>121</v>
      </c>
      <c r="K3920" s="53" t="s">
        <v>73</v>
      </c>
      <c r="L3920" s="53"/>
      <c r="M3920" s="53">
        <v>1.0</v>
      </c>
      <c r="N3920" s="53" t="s">
        <v>52</v>
      </c>
      <c r="O3920" s="25">
        <v>164.9</v>
      </c>
      <c r="P3920" s="25">
        <f>'LISTA DOS ITENS'!$O3920*'LISTA DOS ITENS'!$M3920</f>
        <v>164.9</v>
      </c>
      <c r="Q3920" s="25">
        <v>164.9</v>
      </c>
      <c r="R3920" s="25">
        <f>'LISTA DOS ITENS'!$Q3920*'LISTA DOS ITENS'!$M3920</f>
        <v>164.9</v>
      </c>
      <c r="S3920" s="56">
        <f>IF('LISTA DOS ITENS'!$P3920&gt;'LISTA DOS ITENS'!$R3920,'LISTA DOS ITENS'!$P3920,'LISTA DOS ITENS'!$R3920)</f>
        <v>164.9</v>
      </c>
      <c r="T3920" s="25">
        <v>15.367870767084163</v>
      </c>
      <c r="U3920" s="25">
        <f>'LISTA DOS ITENS'!$T3920*'LISTA DOS ITENS'!$M3920</f>
        <v>15.36787077</v>
      </c>
      <c r="V3920" s="56">
        <f t="array" ref="V3920">INDEX('RESUMO - LOTES E VMA'!$F$3:$F$181,MATCH('LISTA DOS ITENS'!$D3920,'RESUMO - LOTES E VMA'!$A$3:$A$181,0))</f>
        <v>195262.0068</v>
      </c>
      <c r="W3920" s="57">
        <f>'LISTA DOS ITENS'!$U3920/'LISTA DOS ITENS'!$V3920</f>
        <v>0.00007870384526</v>
      </c>
      <c r="X3920" s="53" t="s">
        <v>53</v>
      </c>
      <c r="Y3920" s="53" t="s">
        <v>290</v>
      </c>
      <c r="Z3920" s="58" t="str">
        <f>'LISTA DOS ITENS'!$F3920&amp;"-"&amp;'LISTA DOS ITENS'!$H3920&amp;"-"&amp;'LISTA DOS ITENS'!$J3920&amp;"-"&amp;'LISTA DOS ITENS'!$K3920&amp;"-"&amp;'LISTA DOS ITENS'!$I3920</f>
        <v>10002155-2101-A026-CONS/NAC-</v>
      </c>
      <c r="AA3920" s="59" t="str">
        <f t="array" ref="AA3920">INDEX('RESUMO - LOTES E VMA'!$M$3:$M$181,MATCH('LISTA DOS ITENS'!$D3920,'RESUMO - LOTES E VMA'!$A$3:$A$181,0))</f>
        <v>Para Leilão</v>
      </c>
      <c r="AB3920" s="60">
        <f t="array" ref="AB3920">INDEX('RESUMO - LOTES E VMA'!$J$3:$J$181,MATCH('LISTA DOS ITENS'!$D3920,'RESUMO - LOTES E VMA'!$A$3:$A$181,0))</f>
        <v>0.1002282232</v>
      </c>
      <c r="AC3920" s="29" t="str">
        <f t="array" ref="AC3920">INDEX('RESUMO - LOTES E VMA'!$L$3:$L$181,MATCH('LISTA DOS ITENS'!$D3920,'RESUMO - LOTES E VMA'!$A$3:$A$181,0))</f>
        <v>1% do Valor de Comparação do VMA</v>
      </c>
      <c r="AD3920" s="53" t="str">
        <f>VLOOKUP(Tabela1[[#This Row],[Índice]],[1]Planilha1!$A:$A,1,0)</f>
        <v>#ERROR!</v>
      </c>
    </row>
    <row r="3921" ht="15.75" customHeight="1">
      <c r="A3921" s="52">
        <v>263002.0</v>
      </c>
      <c r="B3921" s="53" t="s">
        <v>70</v>
      </c>
      <c r="C3921" s="53" t="s">
        <v>71</v>
      </c>
      <c r="D3921" s="22">
        <v>207578.0</v>
      </c>
      <c r="E3921" s="53" t="s">
        <v>119</v>
      </c>
      <c r="F3921" s="54">
        <v>1.0002203E7</v>
      </c>
      <c r="G3921" s="53" t="s">
        <v>2467</v>
      </c>
      <c r="H3921" s="55">
        <v>2101.0</v>
      </c>
      <c r="I3921" s="55" t="s">
        <v>597</v>
      </c>
      <c r="J3921" s="55" t="s">
        <v>121</v>
      </c>
      <c r="K3921" s="53" t="s">
        <v>57</v>
      </c>
      <c r="L3921" s="53"/>
      <c r="M3921" s="53">
        <v>1.0</v>
      </c>
      <c r="N3921" s="53" t="s">
        <v>52</v>
      </c>
      <c r="O3921" s="25">
        <v>32.0</v>
      </c>
      <c r="P3921" s="25">
        <f>'LISTA DOS ITENS'!$O3921*'LISTA DOS ITENS'!$M3921</f>
        <v>32</v>
      </c>
      <c r="Q3921" s="25">
        <v>550.15</v>
      </c>
      <c r="R3921" s="25">
        <f>'LISTA DOS ITENS'!$Q3921*'LISTA DOS ITENS'!$M3921</f>
        <v>550.15</v>
      </c>
      <c r="S3921" s="56">
        <f>IF('LISTA DOS ITENS'!$P3921&gt;'LISTA DOS ITENS'!$R3921,'LISTA DOS ITENS'!$P3921,'LISTA DOS ITENS'!$R3921)</f>
        <v>550.15</v>
      </c>
      <c r="T3921" s="25">
        <v>51.271280185029426</v>
      </c>
      <c r="U3921" s="25">
        <f>'LISTA DOS ITENS'!$T3921*'LISTA DOS ITENS'!$M3921</f>
        <v>51.27128019</v>
      </c>
      <c r="V3921" s="56">
        <f t="array" ref="V3921">INDEX('RESUMO - LOTES E VMA'!$F$3:$F$181,MATCH('LISTA DOS ITENS'!$D3921,'RESUMO - LOTES E VMA'!$A$3:$A$181,0))</f>
        <v>195262.0068</v>
      </c>
      <c r="W3921" s="57">
        <f>'LISTA DOS ITENS'!$U3921/'LISTA DOS ITENS'!$V3921</f>
        <v>0.0002625768373</v>
      </c>
      <c r="X3921" s="53" t="s">
        <v>53</v>
      </c>
      <c r="Y3921" s="53" t="s">
        <v>290</v>
      </c>
      <c r="Z3921" s="58" t="str">
        <f>'LISTA DOS ITENS'!$F3921&amp;"-"&amp;'LISTA DOS ITENS'!$H3921&amp;"-"&amp;'LISTA DOS ITENS'!$J3921&amp;"-"&amp;'LISTA DOS ITENS'!$K3921&amp;"-"&amp;'LISTA DOS ITENS'!$I3921</f>
        <v>10002203-2101-A026-USADO-PV-3534-19-732-MRP</v>
      </c>
      <c r="AA3921" s="59" t="str">
        <f t="array" ref="AA3921">INDEX('RESUMO - LOTES E VMA'!$M$3:$M$181,MATCH('LISTA DOS ITENS'!$D3921,'RESUMO - LOTES E VMA'!$A$3:$A$181,0))</f>
        <v>Para Leilão</v>
      </c>
      <c r="AB3921" s="60">
        <f t="array" ref="AB3921">INDEX('RESUMO - LOTES E VMA'!$J$3:$J$181,MATCH('LISTA DOS ITENS'!$D3921,'RESUMO - LOTES E VMA'!$A$3:$A$181,0))</f>
        <v>0.1002282232</v>
      </c>
      <c r="AC3921" s="29" t="str">
        <f t="array" ref="AC3921">INDEX('RESUMO - LOTES E VMA'!$L$3:$L$181,MATCH('LISTA DOS ITENS'!$D3921,'RESUMO - LOTES E VMA'!$A$3:$A$181,0))</f>
        <v>1% do Valor de Comparação do VMA</v>
      </c>
      <c r="AD3921" s="53" t="str">
        <f>VLOOKUP(Tabela1[[#This Row],[Índice]],[1]Planilha1!$A:$A,1,0)</f>
        <v>#ERROR!</v>
      </c>
    </row>
    <row r="3922" ht="15.75" customHeight="1">
      <c r="A3922" s="52">
        <v>263003.0</v>
      </c>
      <c r="B3922" s="53" t="s">
        <v>70</v>
      </c>
      <c r="C3922" s="53" t="s">
        <v>71</v>
      </c>
      <c r="D3922" s="22">
        <v>207578.0</v>
      </c>
      <c r="E3922" s="53" t="s">
        <v>119</v>
      </c>
      <c r="F3922" s="54">
        <v>1.0002208E7</v>
      </c>
      <c r="G3922" s="53" t="s">
        <v>2468</v>
      </c>
      <c r="H3922" s="55">
        <v>2101.0</v>
      </c>
      <c r="I3922" s="55"/>
      <c r="J3922" s="55" t="s">
        <v>121</v>
      </c>
      <c r="K3922" s="53" t="s">
        <v>73</v>
      </c>
      <c r="L3922" s="53"/>
      <c r="M3922" s="53">
        <v>1.0</v>
      </c>
      <c r="N3922" s="53" t="s">
        <v>52</v>
      </c>
      <c r="O3922" s="25">
        <v>1755.41</v>
      </c>
      <c r="P3922" s="25">
        <f>'LISTA DOS ITENS'!$O3922*'LISTA DOS ITENS'!$M3922</f>
        <v>1755.41</v>
      </c>
      <c r="Q3922" s="25">
        <v>1755.41</v>
      </c>
      <c r="R3922" s="25">
        <f>'LISTA DOS ITENS'!$Q3922*'LISTA DOS ITENS'!$M3922</f>
        <v>1755.41</v>
      </c>
      <c r="S3922" s="56">
        <f>IF('LISTA DOS ITENS'!$P3922&gt;'LISTA DOS ITENS'!$R3922,'LISTA DOS ITENS'!$P3922,'LISTA DOS ITENS'!$R3922)</f>
        <v>1755.41</v>
      </c>
      <c r="T3922" s="25">
        <v>64.918963759715</v>
      </c>
      <c r="U3922" s="25">
        <f>'LISTA DOS ITENS'!$T3922*'LISTA DOS ITENS'!$M3922</f>
        <v>64.91896376</v>
      </c>
      <c r="V3922" s="56">
        <f t="array" ref="V3922">INDEX('RESUMO - LOTES E VMA'!$F$3:$F$181,MATCH('LISTA DOS ITENS'!$D3922,'RESUMO - LOTES E VMA'!$A$3:$A$181,0))</f>
        <v>195262.0068</v>
      </c>
      <c r="W3922" s="57">
        <f>'LISTA DOS ITENS'!$U3922/'LISTA DOS ITENS'!$V3922</f>
        <v>0.0003324710466</v>
      </c>
      <c r="X3922" s="53" t="s">
        <v>53</v>
      </c>
      <c r="Y3922" s="53" t="s">
        <v>290</v>
      </c>
      <c r="Z3922" s="58" t="str">
        <f>'LISTA DOS ITENS'!$F3922&amp;"-"&amp;'LISTA DOS ITENS'!$H3922&amp;"-"&amp;'LISTA DOS ITENS'!$J3922&amp;"-"&amp;'LISTA DOS ITENS'!$K3922&amp;"-"&amp;'LISTA DOS ITENS'!$I3922</f>
        <v>10002208-2101-A026-CONS/NAC-</v>
      </c>
      <c r="AA3922" s="59" t="str">
        <f t="array" ref="AA3922">INDEX('RESUMO - LOTES E VMA'!$M$3:$M$181,MATCH('LISTA DOS ITENS'!$D3922,'RESUMO - LOTES E VMA'!$A$3:$A$181,0))</f>
        <v>Para Leilão</v>
      </c>
      <c r="AB3922" s="60">
        <f t="array" ref="AB3922">INDEX('RESUMO - LOTES E VMA'!$J$3:$J$181,MATCH('LISTA DOS ITENS'!$D3922,'RESUMO - LOTES E VMA'!$A$3:$A$181,0))</f>
        <v>0.1002282232</v>
      </c>
      <c r="AC3922" s="29" t="str">
        <f t="array" ref="AC3922">INDEX('RESUMO - LOTES E VMA'!$L$3:$L$181,MATCH('LISTA DOS ITENS'!$D3922,'RESUMO - LOTES E VMA'!$A$3:$A$181,0))</f>
        <v>1% do Valor de Comparação do VMA</v>
      </c>
      <c r="AD3922" s="53" t="str">
        <f>VLOOKUP(Tabela1[[#This Row],[Índice]],[1]Planilha1!$A:$A,1,0)</f>
        <v>#ERROR!</v>
      </c>
    </row>
    <row r="3923" ht="15.75" customHeight="1">
      <c r="A3923" s="52">
        <v>263004.0</v>
      </c>
      <c r="B3923" s="53" t="s">
        <v>70</v>
      </c>
      <c r="C3923" s="53" t="s">
        <v>71</v>
      </c>
      <c r="D3923" s="22">
        <v>207578.0</v>
      </c>
      <c r="E3923" s="53" t="s">
        <v>119</v>
      </c>
      <c r="F3923" s="54">
        <v>1.0002213E7</v>
      </c>
      <c r="G3923" s="53" t="s">
        <v>2469</v>
      </c>
      <c r="H3923" s="55">
        <v>2101.0</v>
      </c>
      <c r="I3923" s="55"/>
      <c r="J3923" s="55" t="s">
        <v>121</v>
      </c>
      <c r="K3923" s="53" t="s">
        <v>160</v>
      </c>
      <c r="L3923" s="53"/>
      <c r="M3923" s="53">
        <v>25.0</v>
      </c>
      <c r="N3923" s="53" t="s">
        <v>52</v>
      </c>
      <c r="O3923" s="25">
        <v>115.1</v>
      </c>
      <c r="P3923" s="25">
        <f>'LISTA DOS ITENS'!$O3923*'LISTA DOS ITENS'!$M3923</f>
        <v>2877.5</v>
      </c>
      <c r="Q3923" s="25">
        <v>160.26</v>
      </c>
      <c r="R3923" s="25">
        <f>'LISTA DOS ITENS'!$Q3923*'LISTA DOS ITENS'!$M3923</f>
        <v>4006.5</v>
      </c>
      <c r="S3923" s="56">
        <f>IF('LISTA DOS ITENS'!$P3923&gt;'LISTA DOS ITENS'!$R3923,'LISTA DOS ITENS'!$P3923,'LISTA DOS ITENS'!$R3923)</f>
        <v>4006.5</v>
      </c>
      <c r="T3923" s="25">
        <v>8.010830332876429</v>
      </c>
      <c r="U3923" s="25">
        <f>'LISTA DOS ITENS'!$T3923*'LISTA DOS ITENS'!$M3923</f>
        <v>200.2707583</v>
      </c>
      <c r="V3923" s="56">
        <f t="array" ref="V3923">INDEX('RESUMO - LOTES E VMA'!$F$3:$F$181,MATCH('LISTA DOS ITENS'!$D3923,'RESUMO - LOTES E VMA'!$A$3:$A$181,0))</f>
        <v>195262.0068</v>
      </c>
      <c r="W3923" s="57">
        <f>'LISTA DOS ITENS'!$U3923/'LISTA DOS ITENS'!$V3923</f>
        <v>0.001025651439</v>
      </c>
      <c r="X3923" s="53" t="s">
        <v>53</v>
      </c>
      <c r="Y3923" s="53" t="s">
        <v>290</v>
      </c>
      <c r="Z3923" s="58" t="str">
        <f>'LISTA DOS ITENS'!$F3923&amp;"-"&amp;'LISTA DOS ITENS'!$H3923&amp;"-"&amp;'LISTA DOS ITENS'!$J3923&amp;"-"&amp;'LISTA DOS ITENS'!$K3923&amp;"-"&amp;'LISTA DOS ITENS'!$I3923</f>
        <v>10002213-2101-A026-CONS/IMP-</v>
      </c>
      <c r="AA3923" s="59" t="str">
        <f t="array" ref="AA3923">INDEX('RESUMO - LOTES E VMA'!$M$3:$M$181,MATCH('LISTA DOS ITENS'!$D3923,'RESUMO - LOTES E VMA'!$A$3:$A$181,0))</f>
        <v>Para Leilão</v>
      </c>
      <c r="AB3923" s="60">
        <f t="array" ref="AB3923">INDEX('RESUMO - LOTES E VMA'!$J$3:$J$181,MATCH('LISTA DOS ITENS'!$D3923,'RESUMO - LOTES E VMA'!$A$3:$A$181,0))</f>
        <v>0.1002282232</v>
      </c>
      <c r="AC3923" s="29" t="str">
        <f t="array" ref="AC3923">INDEX('RESUMO - LOTES E VMA'!$L$3:$L$181,MATCH('LISTA DOS ITENS'!$D3923,'RESUMO - LOTES E VMA'!$A$3:$A$181,0))</f>
        <v>1% do Valor de Comparação do VMA</v>
      </c>
      <c r="AD3923" s="53" t="str">
        <f>VLOOKUP(Tabela1[[#This Row],[Índice]],[1]Planilha1!$A:$A,1,0)</f>
        <v>#ERROR!</v>
      </c>
    </row>
    <row r="3924" ht="15.75" customHeight="1">
      <c r="A3924" s="52">
        <v>263005.0</v>
      </c>
      <c r="B3924" s="53" t="s">
        <v>70</v>
      </c>
      <c r="C3924" s="53" t="s">
        <v>71</v>
      </c>
      <c r="D3924" s="22">
        <v>207578.0</v>
      </c>
      <c r="E3924" s="53" t="s">
        <v>119</v>
      </c>
      <c r="F3924" s="54">
        <v>1.0002213E7</v>
      </c>
      <c r="G3924" s="53" t="s">
        <v>2469</v>
      </c>
      <c r="H3924" s="55">
        <v>2101.0</v>
      </c>
      <c r="I3924" s="55" t="s">
        <v>81</v>
      </c>
      <c r="J3924" s="55" t="s">
        <v>121</v>
      </c>
      <c r="K3924" s="53" t="s">
        <v>73</v>
      </c>
      <c r="L3924" s="53"/>
      <c r="M3924" s="53">
        <v>4.0</v>
      </c>
      <c r="N3924" s="53" t="s">
        <v>52</v>
      </c>
      <c r="O3924" s="25">
        <v>365.55</v>
      </c>
      <c r="P3924" s="25">
        <f>'LISTA DOS ITENS'!$O3924*'LISTA DOS ITENS'!$M3924</f>
        <v>1462.2</v>
      </c>
      <c r="Q3924" s="25">
        <v>160.26</v>
      </c>
      <c r="R3924" s="25">
        <f>'LISTA DOS ITENS'!$Q3924*'LISTA DOS ITENS'!$M3924</f>
        <v>641.04</v>
      </c>
      <c r="S3924" s="56">
        <f>IF('LISTA DOS ITENS'!$P3924&gt;'LISTA DOS ITENS'!$R3924,'LISTA DOS ITENS'!$P3924,'LISTA DOS ITENS'!$R3924)</f>
        <v>1462.2</v>
      </c>
      <c r="T3924" s="25">
        <v>8.010830332876429</v>
      </c>
      <c r="U3924" s="25">
        <f>'LISTA DOS ITENS'!$T3924*'LISTA DOS ITENS'!$M3924</f>
        <v>32.04332133</v>
      </c>
      <c r="V3924" s="56">
        <f t="array" ref="V3924">INDEX('RESUMO - LOTES E VMA'!$F$3:$F$181,MATCH('LISTA DOS ITENS'!$D3924,'RESUMO - LOTES E VMA'!$A$3:$A$181,0))</f>
        <v>195262.0068</v>
      </c>
      <c r="W3924" s="57">
        <f>'LISTA DOS ITENS'!$U3924/'LISTA DOS ITENS'!$V3924</f>
        <v>0.0001641042303</v>
      </c>
      <c r="X3924" s="53" t="s">
        <v>53</v>
      </c>
      <c r="Y3924" s="53" t="s">
        <v>290</v>
      </c>
      <c r="Z3924" s="58" t="str">
        <f>'LISTA DOS ITENS'!$F3924&amp;"-"&amp;'LISTA DOS ITENS'!$H3924&amp;"-"&amp;'LISTA DOS ITENS'!$J3924&amp;"-"&amp;'LISTA DOS ITENS'!$K3924&amp;"-"&amp;'LISTA DOS ITENS'!$I3924</f>
        <v>10002213-2101-A026-CONS/NAC-ED-1000-01.01</v>
      </c>
      <c r="AA3924" s="59" t="str">
        <f t="array" ref="AA3924">INDEX('RESUMO - LOTES E VMA'!$M$3:$M$181,MATCH('LISTA DOS ITENS'!$D3924,'RESUMO - LOTES E VMA'!$A$3:$A$181,0))</f>
        <v>Para Leilão</v>
      </c>
      <c r="AB3924" s="60">
        <f t="array" ref="AB3924">INDEX('RESUMO - LOTES E VMA'!$J$3:$J$181,MATCH('LISTA DOS ITENS'!$D3924,'RESUMO - LOTES E VMA'!$A$3:$A$181,0))</f>
        <v>0.1002282232</v>
      </c>
      <c r="AC3924" s="29" t="str">
        <f t="array" ref="AC3924">INDEX('RESUMO - LOTES E VMA'!$L$3:$L$181,MATCH('LISTA DOS ITENS'!$D3924,'RESUMO - LOTES E VMA'!$A$3:$A$181,0))</f>
        <v>1% do Valor de Comparação do VMA</v>
      </c>
      <c r="AD3924" s="53" t="str">
        <f>VLOOKUP(Tabela1[[#This Row],[Índice]],[1]Planilha1!$A:$A,1,0)</f>
        <v>#ERROR!</v>
      </c>
    </row>
    <row r="3925" ht="15.75" customHeight="1">
      <c r="A3925" s="52">
        <v>263006.0</v>
      </c>
      <c r="B3925" s="53" t="s">
        <v>70</v>
      </c>
      <c r="C3925" s="53" t="s">
        <v>71</v>
      </c>
      <c r="D3925" s="22">
        <v>207578.0</v>
      </c>
      <c r="E3925" s="53" t="s">
        <v>119</v>
      </c>
      <c r="F3925" s="54">
        <v>1.0002213E7</v>
      </c>
      <c r="G3925" s="53" t="s">
        <v>2469</v>
      </c>
      <c r="H3925" s="55">
        <v>2101.0</v>
      </c>
      <c r="I3925" s="55"/>
      <c r="J3925" s="55" t="s">
        <v>121</v>
      </c>
      <c r="K3925" s="53" t="s">
        <v>73</v>
      </c>
      <c r="L3925" s="53"/>
      <c r="M3925" s="53">
        <v>1.0</v>
      </c>
      <c r="N3925" s="53" t="s">
        <v>52</v>
      </c>
      <c r="O3925" s="25">
        <v>160.26</v>
      </c>
      <c r="P3925" s="25">
        <f>'LISTA DOS ITENS'!$O3925*'LISTA DOS ITENS'!$M3925</f>
        <v>160.26</v>
      </c>
      <c r="Q3925" s="25">
        <v>160.26</v>
      </c>
      <c r="R3925" s="25">
        <f>'LISTA DOS ITENS'!$Q3925*'LISTA DOS ITENS'!$M3925</f>
        <v>160.26</v>
      </c>
      <c r="S3925" s="56">
        <f>IF('LISTA DOS ITENS'!$P3925&gt;'LISTA DOS ITENS'!$R3925,'LISTA DOS ITENS'!$P3925,'LISTA DOS ITENS'!$R3925)</f>
        <v>160.26</v>
      </c>
      <c r="T3925" s="25">
        <v>8.010830332876429</v>
      </c>
      <c r="U3925" s="25">
        <f>'LISTA DOS ITENS'!$T3925*'LISTA DOS ITENS'!$M3925</f>
        <v>8.010830333</v>
      </c>
      <c r="V3925" s="56">
        <f t="array" ref="V3925">INDEX('RESUMO - LOTES E VMA'!$F$3:$F$181,MATCH('LISTA DOS ITENS'!$D3925,'RESUMO - LOTES E VMA'!$A$3:$A$181,0))</f>
        <v>195262.0068</v>
      </c>
      <c r="W3925" s="57">
        <f>'LISTA DOS ITENS'!$U3925/'LISTA DOS ITENS'!$V3925</f>
        <v>0.00004102605758</v>
      </c>
      <c r="X3925" s="53" t="s">
        <v>53</v>
      </c>
      <c r="Y3925" s="53" t="s">
        <v>290</v>
      </c>
      <c r="Z3925" s="58" t="str">
        <f>'LISTA DOS ITENS'!$F3925&amp;"-"&amp;'LISTA DOS ITENS'!$H3925&amp;"-"&amp;'LISTA DOS ITENS'!$J3925&amp;"-"&amp;'LISTA DOS ITENS'!$K3925&amp;"-"&amp;'LISTA DOS ITENS'!$I3925</f>
        <v>10002213-2101-A026-CONS/NAC-</v>
      </c>
      <c r="AA3925" s="59" t="str">
        <f t="array" ref="AA3925">INDEX('RESUMO - LOTES E VMA'!$M$3:$M$181,MATCH('LISTA DOS ITENS'!$D3925,'RESUMO - LOTES E VMA'!$A$3:$A$181,0))</f>
        <v>Para Leilão</v>
      </c>
      <c r="AB3925" s="60">
        <f t="array" ref="AB3925">INDEX('RESUMO - LOTES E VMA'!$J$3:$J$181,MATCH('LISTA DOS ITENS'!$D3925,'RESUMO - LOTES E VMA'!$A$3:$A$181,0))</f>
        <v>0.1002282232</v>
      </c>
      <c r="AC3925" s="29" t="str">
        <f t="array" ref="AC3925">INDEX('RESUMO - LOTES E VMA'!$L$3:$L$181,MATCH('LISTA DOS ITENS'!$D3925,'RESUMO - LOTES E VMA'!$A$3:$A$181,0))</f>
        <v>1% do Valor de Comparação do VMA</v>
      </c>
      <c r="AD3925" s="53" t="str">
        <f>VLOOKUP(Tabela1[[#This Row],[Índice]],[1]Planilha1!$A:$A,1,0)</f>
        <v>#ERROR!</v>
      </c>
    </row>
    <row r="3926" ht="15.75" customHeight="1">
      <c r="A3926" s="52">
        <v>263007.0</v>
      </c>
      <c r="B3926" s="53" t="s">
        <v>70</v>
      </c>
      <c r="C3926" s="53" t="s">
        <v>71</v>
      </c>
      <c r="D3926" s="22">
        <v>207578.0</v>
      </c>
      <c r="E3926" s="53" t="s">
        <v>119</v>
      </c>
      <c r="F3926" s="54">
        <v>1.0002216E7</v>
      </c>
      <c r="G3926" s="53" t="s">
        <v>2470</v>
      </c>
      <c r="H3926" s="55">
        <v>2101.0</v>
      </c>
      <c r="I3926" s="55"/>
      <c r="J3926" s="55" t="s">
        <v>121</v>
      </c>
      <c r="K3926" s="53" t="s">
        <v>73</v>
      </c>
      <c r="L3926" s="53"/>
      <c r="M3926" s="53">
        <v>16.0</v>
      </c>
      <c r="N3926" s="53" t="s">
        <v>52</v>
      </c>
      <c r="O3926" s="25">
        <v>254.244375</v>
      </c>
      <c r="P3926" s="25">
        <f>'LISTA DOS ITENS'!$O3926*'LISTA DOS ITENS'!$M3926</f>
        <v>4067.91</v>
      </c>
      <c r="Q3926" s="25">
        <v>254.24</v>
      </c>
      <c r="R3926" s="25">
        <f>'LISTA DOS ITENS'!$Q3926*'LISTA DOS ITENS'!$M3926</f>
        <v>4067.84</v>
      </c>
      <c r="S3926" s="56">
        <f>IF('LISTA DOS ITENS'!$P3926&gt;'LISTA DOS ITENS'!$R3926,'LISTA DOS ITENS'!$P3926,'LISTA DOS ITENS'!$R3926)</f>
        <v>4067.91</v>
      </c>
      <c r="T3926" s="25">
        <v>23.693920338529278</v>
      </c>
      <c r="U3926" s="25">
        <f>'LISTA DOS ITENS'!$T3926*'LISTA DOS ITENS'!$M3926</f>
        <v>379.1027254</v>
      </c>
      <c r="V3926" s="56">
        <f t="array" ref="V3926">INDEX('RESUMO - LOTES E VMA'!$F$3:$F$181,MATCH('LISTA DOS ITENS'!$D3926,'RESUMO - LOTES E VMA'!$A$3:$A$181,0))</f>
        <v>195262.0068</v>
      </c>
      <c r="W3926" s="57">
        <f>'LISTA DOS ITENS'!$U3926/'LISTA DOS ITENS'!$V3926</f>
        <v>0.001941507883</v>
      </c>
      <c r="X3926" s="53" t="s">
        <v>53</v>
      </c>
      <c r="Y3926" s="53" t="s">
        <v>290</v>
      </c>
      <c r="Z3926" s="58" t="str">
        <f>'LISTA DOS ITENS'!$F3926&amp;"-"&amp;'LISTA DOS ITENS'!$H3926&amp;"-"&amp;'LISTA DOS ITENS'!$J3926&amp;"-"&amp;'LISTA DOS ITENS'!$K3926&amp;"-"&amp;'LISTA DOS ITENS'!$I3926</f>
        <v>10002216-2101-A026-CONS/NAC-</v>
      </c>
      <c r="AA3926" s="59" t="str">
        <f t="array" ref="AA3926">INDEX('RESUMO - LOTES E VMA'!$M$3:$M$181,MATCH('LISTA DOS ITENS'!$D3926,'RESUMO - LOTES E VMA'!$A$3:$A$181,0))</f>
        <v>Para Leilão</v>
      </c>
      <c r="AB3926" s="60">
        <f t="array" ref="AB3926">INDEX('RESUMO - LOTES E VMA'!$J$3:$J$181,MATCH('LISTA DOS ITENS'!$D3926,'RESUMO - LOTES E VMA'!$A$3:$A$181,0))</f>
        <v>0.1002282232</v>
      </c>
      <c r="AC3926" s="29" t="str">
        <f t="array" ref="AC3926">INDEX('RESUMO - LOTES E VMA'!$L$3:$L$181,MATCH('LISTA DOS ITENS'!$D3926,'RESUMO - LOTES E VMA'!$A$3:$A$181,0))</f>
        <v>1% do Valor de Comparação do VMA</v>
      </c>
      <c r="AD3926" s="53" t="str">
        <f>VLOOKUP(Tabela1[[#This Row],[Índice]],[1]Planilha1!$A:$A,1,0)</f>
        <v>#ERROR!</v>
      </c>
    </row>
    <row r="3927" ht="15.75" customHeight="1">
      <c r="A3927" s="52">
        <v>263008.0</v>
      </c>
      <c r="B3927" s="53" t="s">
        <v>70</v>
      </c>
      <c r="C3927" s="53" t="s">
        <v>71</v>
      </c>
      <c r="D3927" s="22">
        <v>207578.0</v>
      </c>
      <c r="E3927" s="53" t="s">
        <v>119</v>
      </c>
      <c r="F3927" s="54">
        <v>1.0002216E7</v>
      </c>
      <c r="G3927" s="53" t="s">
        <v>2470</v>
      </c>
      <c r="H3927" s="55">
        <v>2101.0</v>
      </c>
      <c r="I3927" s="55" t="s">
        <v>2471</v>
      </c>
      <c r="J3927" s="55" t="s">
        <v>121</v>
      </c>
      <c r="K3927" s="53" t="s">
        <v>73</v>
      </c>
      <c r="L3927" s="53"/>
      <c r="M3927" s="53">
        <v>16.0</v>
      </c>
      <c r="N3927" s="53" t="s">
        <v>52</v>
      </c>
      <c r="O3927" s="25">
        <v>254.24375</v>
      </c>
      <c r="P3927" s="25">
        <f>'LISTA DOS ITENS'!$O3927*'LISTA DOS ITENS'!$M3927</f>
        <v>4067.9</v>
      </c>
      <c r="Q3927" s="25">
        <v>254.24</v>
      </c>
      <c r="R3927" s="25">
        <f>'LISTA DOS ITENS'!$Q3927*'LISTA DOS ITENS'!$M3927</f>
        <v>4067.84</v>
      </c>
      <c r="S3927" s="56">
        <f>IF('LISTA DOS ITENS'!$P3927&gt;'LISTA DOS ITENS'!$R3927,'LISTA DOS ITENS'!$P3927,'LISTA DOS ITENS'!$R3927)</f>
        <v>4067.9</v>
      </c>
      <c r="T3927" s="25">
        <v>23.693920338529278</v>
      </c>
      <c r="U3927" s="25">
        <f>'LISTA DOS ITENS'!$T3927*'LISTA DOS ITENS'!$M3927</f>
        <v>379.1027254</v>
      </c>
      <c r="V3927" s="56">
        <f t="array" ref="V3927">INDEX('RESUMO - LOTES E VMA'!$F$3:$F$181,MATCH('LISTA DOS ITENS'!$D3927,'RESUMO - LOTES E VMA'!$A$3:$A$181,0))</f>
        <v>195262.0068</v>
      </c>
      <c r="W3927" s="57">
        <f>'LISTA DOS ITENS'!$U3927/'LISTA DOS ITENS'!$V3927</f>
        <v>0.001941507883</v>
      </c>
      <c r="X3927" s="53" t="s">
        <v>53</v>
      </c>
      <c r="Y3927" s="53" t="s">
        <v>290</v>
      </c>
      <c r="Z3927" s="58" t="str">
        <f>'LISTA DOS ITENS'!$F3927&amp;"-"&amp;'LISTA DOS ITENS'!$H3927&amp;"-"&amp;'LISTA DOS ITENS'!$J3927&amp;"-"&amp;'LISTA DOS ITENS'!$K3927&amp;"-"&amp;'LISTA DOS ITENS'!$I3927</f>
        <v>10002216-2101-A026-CONS/NAC-IN-5295-17-044-MRP</v>
      </c>
      <c r="AA3927" s="59" t="str">
        <f t="array" ref="AA3927">INDEX('RESUMO - LOTES E VMA'!$M$3:$M$181,MATCH('LISTA DOS ITENS'!$D3927,'RESUMO - LOTES E VMA'!$A$3:$A$181,0))</f>
        <v>Para Leilão</v>
      </c>
      <c r="AB3927" s="60">
        <f t="array" ref="AB3927">INDEX('RESUMO - LOTES E VMA'!$J$3:$J$181,MATCH('LISTA DOS ITENS'!$D3927,'RESUMO - LOTES E VMA'!$A$3:$A$181,0))</f>
        <v>0.1002282232</v>
      </c>
      <c r="AC3927" s="29" t="str">
        <f t="array" ref="AC3927">INDEX('RESUMO - LOTES E VMA'!$L$3:$L$181,MATCH('LISTA DOS ITENS'!$D3927,'RESUMO - LOTES E VMA'!$A$3:$A$181,0))</f>
        <v>1% do Valor de Comparação do VMA</v>
      </c>
      <c r="AD3927" s="53" t="str">
        <f>VLOOKUP(Tabela1[[#This Row],[Índice]],[1]Planilha1!$A:$A,1,0)</f>
        <v>#ERROR!</v>
      </c>
    </row>
    <row r="3928" ht="15.75" customHeight="1">
      <c r="A3928" s="52">
        <v>263009.0</v>
      </c>
      <c r="B3928" s="53" t="s">
        <v>70</v>
      </c>
      <c r="C3928" s="53" t="s">
        <v>71</v>
      </c>
      <c r="D3928" s="22">
        <v>207578.0</v>
      </c>
      <c r="E3928" s="53" t="s">
        <v>119</v>
      </c>
      <c r="F3928" s="54">
        <v>1.0002221E7</v>
      </c>
      <c r="G3928" s="53" t="s">
        <v>2472</v>
      </c>
      <c r="H3928" s="55">
        <v>2101.0</v>
      </c>
      <c r="I3928" s="55"/>
      <c r="J3928" s="55" t="s">
        <v>121</v>
      </c>
      <c r="K3928" s="53" t="s">
        <v>73</v>
      </c>
      <c r="L3928" s="53"/>
      <c r="M3928" s="53">
        <v>1.0</v>
      </c>
      <c r="N3928" s="53" t="s">
        <v>52</v>
      </c>
      <c r="O3928" s="25">
        <v>106.0</v>
      </c>
      <c r="P3928" s="25">
        <f>'LISTA DOS ITENS'!$O3928*'LISTA DOS ITENS'!$M3928</f>
        <v>106</v>
      </c>
      <c r="Q3928" s="25">
        <v>250.0</v>
      </c>
      <c r="R3928" s="25">
        <f>'LISTA DOS ITENS'!$Q3928*'LISTA DOS ITENS'!$M3928</f>
        <v>250</v>
      </c>
      <c r="S3928" s="56">
        <f>IF('LISTA DOS ITENS'!$P3928&gt;'LISTA DOS ITENS'!$R3928,'LISTA DOS ITENS'!$P3928,'LISTA DOS ITENS'!$R3928)</f>
        <v>250</v>
      </c>
      <c r="T3928" s="25">
        <v>23.298773145973566</v>
      </c>
      <c r="U3928" s="25">
        <f>'LISTA DOS ITENS'!$T3928*'LISTA DOS ITENS'!$M3928</f>
        <v>23.29877315</v>
      </c>
      <c r="V3928" s="56">
        <f t="array" ref="V3928">INDEX('RESUMO - LOTES E VMA'!$F$3:$F$181,MATCH('LISTA DOS ITENS'!$D3928,'RESUMO - LOTES E VMA'!$A$3:$A$181,0))</f>
        <v>195262.0068</v>
      </c>
      <c r="W3928" s="57">
        <f>'LISTA DOS ITENS'!$U3928/'LISTA DOS ITENS'!$V3928</f>
        <v>0.0001193205659</v>
      </c>
      <c r="X3928" s="53" t="s">
        <v>53</v>
      </c>
      <c r="Y3928" s="53" t="s">
        <v>290</v>
      </c>
      <c r="Z3928" s="58" t="str">
        <f>'LISTA DOS ITENS'!$F3928&amp;"-"&amp;'LISTA DOS ITENS'!$H3928&amp;"-"&amp;'LISTA DOS ITENS'!$J3928&amp;"-"&amp;'LISTA DOS ITENS'!$K3928&amp;"-"&amp;'LISTA DOS ITENS'!$I3928</f>
        <v>10002221-2101-A026-CONS/NAC-</v>
      </c>
      <c r="AA3928" s="59" t="str">
        <f t="array" ref="AA3928">INDEX('RESUMO - LOTES E VMA'!$M$3:$M$181,MATCH('LISTA DOS ITENS'!$D3928,'RESUMO - LOTES E VMA'!$A$3:$A$181,0))</f>
        <v>Para Leilão</v>
      </c>
      <c r="AB3928" s="60">
        <f t="array" ref="AB3928">INDEX('RESUMO - LOTES E VMA'!$J$3:$J$181,MATCH('LISTA DOS ITENS'!$D3928,'RESUMO - LOTES E VMA'!$A$3:$A$181,0))</f>
        <v>0.1002282232</v>
      </c>
      <c r="AC3928" s="29" t="str">
        <f t="array" ref="AC3928">INDEX('RESUMO - LOTES E VMA'!$L$3:$L$181,MATCH('LISTA DOS ITENS'!$D3928,'RESUMO - LOTES E VMA'!$A$3:$A$181,0))</f>
        <v>1% do Valor de Comparação do VMA</v>
      </c>
      <c r="AD3928" s="53" t="str">
        <f>VLOOKUP(Tabela1[[#This Row],[Índice]],[1]Planilha1!$A:$A,1,0)</f>
        <v>#ERROR!</v>
      </c>
    </row>
    <row r="3929" ht="15.75" customHeight="1">
      <c r="A3929" s="52">
        <v>263010.0</v>
      </c>
      <c r="B3929" s="53" t="s">
        <v>70</v>
      </c>
      <c r="C3929" s="53" t="s">
        <v>71</v>
      </c>
      <c r="D3929" s="22">
        <v>207578.0</v>
      </c>
      <c r="E3929" s="53" t="s">
        <v>119</v>
      </c>
      <c r="F3929" s="54">
        <v>1.0002221E7</v>
      </c>
      <c r="G3929" s="53" t="s">
        <v>2472</v>
      </c>
      <c r="H3929" s="55">
        <v>2101.0</v>
      </c>
      <c r="I3929" s="55"/>
      <c r="J3929" s="55" t="s">
        <v>121</v>
      </c>
      <c r="K3929" s="53" t="s">
        <v>57</v>
      </c>
      <c r="L3929" s="53"/>
      <c r="M3929" s="53">
        <v>2.0</v>
      </c>
      <c r="N3929" s="53" t="s">
        <v>52</v>
      </c>
      <c r="O3929" s="25">
        <v>1.0</v>
      </c>
      <c r="P3929" s="25">
        <f>'LISTA DOS ITENS'!$O3929*'LISTA DOS ITENS'!$M3929</f>
        <v>2</v>
      </c>
      <c r="Q3929" s="25">
        <v>250.0</v>
      </c>
      <c r="R3929" s="25">
        <f>'LISTA DOS ITENS'!$Q3929*'LISTA DOS ITENS'!$M3929</f>
        <v>500</v>
      </c>
      <c r="S3929" s="56">
        <f>IF('LISTA DOS ITENS'!$P3929&gt;'LISTA DOS ITENS'!$R3929,'LISTA DOS ITENS'!$P3929,'LISTA DOS ITENS'!$R3929)</f>
        <v>500</v>
      </c>
      <c r="T3929" s="25">
        <v>23.298773145973566</v>
      </c>
      <c r="U3929" s="25">
        <f>'LISTA DOS ITENS'!$T3929*'LISTA DOS ITENS'!$M3929</f>
        <v>46.59754629</v>
      </c>
      <c r="V3929" s="56">
        <f t="array" ref="V3929">INDEX('RESUMO - LOTES E VMA'!$F$3:$F$181,MATCH('LISTA DOS ITENS'!$D3929,'RESUMO - LOTES E VMA'!$A$3:$A$181,0))</f>
        <v>195262.0068</v>
      </c>
      <c r="W3929" s="57">
        <f>'LISTA DOS ITENS'!$U3929/'LISTA DOS ITENS'!$V3929</f>
        <v>0.0002386411318</v>
      </c>
      <c r="X3929" s="53" t="s">
        <v>53</v>
      </c>
      <c r="Y3929" s="53" t="s">
        <v>290</v>
      </c>
      <c r="Z3929" s="58" t="str">
        <f>'LISTA DOS ITENS'!$F3929&amp;"-"&amp;'LISTA DOS ITENS'!$H3929&amp;"-"&amp;'LISTA DOS ITENS'!$J3929&amp;"-"&amp;'LISTA DOS ITENS'!$K3929&amp;"-"&amp;'LISTA DOS ITENS'!$I3929</f>
        <v>10002221-2101-A026-USADO-</v>
      </c>
      <c r="AA3929" s="59" t="str">
        <f t="array" ref="AA3929">INDEX('RESUMO - LOTES E VMA'!$M$3:$M$181,MATCH('LISTA DOS ITENS'!$D3929,'RESUMO - LOTES E VMA'!$A$3:$A$181,0))</f>
        <v>Para Leilão</v>
      </c>
      <c r="AB3929" s="60">
        <f t="array" ref="AB3929">INDEX('RESUMO - LOTES E VMA'!$J$3:$J$181,MATCH('LISTA DOS ITENS'!$D3929,'RESUMO - LOTES E VMA'!$A$3:$A$181,0))</f>
        <v>0.1002282232</v>
      </c>
      <c r="AC3929" s="29" t="str">
        <f t="array" ref="AC3929">INDEX('RESUMO - LOTES E VMA'!$L$3:$L$181,MATCH('LISTA DOS ITENS'!$D3929,'RESUMO - LOTES E VMA'!$A$3:$A$181,0))</f>
        <v>1% do Valor de Comparação do VMA</v>
      </c>
      <c r="AD3929" s="53" t="str">
        <f>VLOOKUP(Tabela1[[#This Row],[Índice]],[1]Planilha1!$A:$A,1,0)</f>
        <v>#ERROR!</v>
      </c>
    </row>
    <row r="3930" ht="15.75" customHeight="1">
      <c r="A3930" s="52">
        <v>263011.0</v>
      </c>
      <c r="B3930" s="53" t="s">
        <v>70</v>
      </c>
      <c r="C3930" s="53" t="s">
        <v>71</v>
      </c>
      <c r="D3930" s="22">
        <v>207578.0</v>
      </c>
      <c r="E3930" s="53" t="s">
        <v>119</v>
      </c>
      <c r="F3930" s="54">
        <v>1.0002238E7</v>
      </c>
      <c r="G3930" s="53" t="s">
        <v>139</v>
      </c>
      <c r="H3930" s="55">
        <v>2101.0</v>
      </c>
      <c r="I3930" s="55"/>
      <c r="J3930" s="55" t="s">
        <v>121</v>
      </c>
      <c r="K3930" s="53" t="s">
        <v>73</v>
      </c>
      <c r="L3930" s="53"/>
      <c r="M3930" s="53">
        <v>1.0</v>
      </c>
      <c r="N3930" s="53" t="s">
        <v>52</v>
      </c>
      <c r="O3930" s="25">
        <v>2193.3</v>
      </c>
      <c r="P3930" s="25">
        <f>'LISTA DOS ITENS'!$O3930*'LISTA DOS ITENS'!$M3930</f>
        <v>2193.3</v>
      </c>
      <c r="Q3930" s="25">
        <v>2193.3</v>
      </c>
      <c r="R3930" s="25">
        <f>'LISTA DOS ITENS'!$Q3930*'LISTA DOS ITENS'!$M3930</f>
        <v>2193.3</v>
      </c>
      <c r="S3930" s="56">
        <f>IF('LISTA DOS ITENS'!$P3930&gt;'LISTA DOS ITENS'!$R3930,'LISTA DOS ITENS'!$P3930,'LISTA DOS ITENS'!$R3930)</f>
        <v>2193.3</v>
      </c>
      <c r="T3930" s="25">
        <v>204.4047965642553</v>
      </c>
      <c r="U3930" s="25">
        <f>'LISTA DOS ITENS'!$T3930*'LISTA DOS ITENS'!$M3930</f>
        <v>204.4047966</v>
      </c>
      <c r="V3930" s="56">
        <f t="array" ref="V3930">INDEX('RESUMO - LOTES E VMA'!$F$3:$F$181,MATCH('LISTA DOS ITENS'!$D3930,'RESUMO - LOTES E VMA'!$A$3:$A$181,0))</f>
        <v>195262.0068</v>
      </c>
      <c r="W3930" s="57">
        <f>'LISTA DOS ITENS'!$U3930/'LISTA DOS ITENS'!$V3930</f>
        <v>0.001046823189</v>
      </c>
      <c r="X3930" s="53" t="s">
        <v>53</v>
      </c>
      <c r="Y3930" s="53" t="s">
        <v>290</v>
      </c>
      <c r="Z3930" s="58" t="str">
        <f>'LISTA DOS ITENS'!$F3930&amp;"-"&amp;'LISTA DOS ITENS'!$H3930&amp;"-"&amp;'LISTA DOS ITENS'!$J3930&amp;"-"&amp;'LISTA DOS ITENS'!$K3930&amp;"-"&amp;'LISTA DOS ITENS'!$I3930</f>
        <v>10002238-2101-A026-CONS/NAC-</v>
      </c>
      <c r="AA3930" s="59" t="str">
        <f t="array" ref="AA3930">INDEX('RESUMO - LOTES E VMA'!$M$3:$M$181,MATCH('LISTA DOS ITENS'!$D3930,'RESUMO - LOTES E VMA'!$A$3:$A$181,0))</f>
        <v>Para Leilão</v>
      </c>
      <c r="AB3930" s="60">
        <f t="array" ref="AB3930">INDEX('RESUMO - LOTES E VMA'!$J$3:$J$181,MATCH('LISTA DOS ITENS'!$D3930,'RESUMO - LOTES E VMA'!$A$3:$A$181,0))</f>
        <v>0.1002282232</v>
      </c>
      <c r="AC3930" s="29" t="str">
        <f t="array" ref="AC3930">INDEX('RESUMO - LOTES E VMA'!$L$3:$L$181,MATCH('LISTA DOS ITENS'!$D3930,'RESUMO - LOTES E VMA'!$A$3:$A$181,0))</f>
        <v>1% do Valor de Comparação do VMA</v>
      </c>
      <c r="AD3930" s="53" t="str">
        <f>VLOOKUP(Tabela1[[#This Row],[Índice]],[1]Planilha1!$A:$A,1,0)</f>
        <v>#ERROR!</v>
      </c>
    </row>
    <row r="3931" ht="15.75" customHeight="1">
      <c r="A3931" s="52">
        <v>263012.0</v>
      </c>
      <c r="B3931" s="53" t="s">
        <v>70</v>
      </c>
      <c r="C3931" s="53" t="s">
        <v>71</v>
      </c>
      <c r="D3931" s="22">
        <v>207578.0</v>
      </c>
      <c r="E3931" s="53" t="s">
        <v>119</v>
      </c>
      <c r="F3931" s="54">
        <v>1.000225E7</v>
      </c>
      <c r="G3931" s="53" t="s">
        <v>2473</v>
      </c>
      <c r="H3931" s="55">
        <v>2101.0</v>
      </c>
      <c r="I3931" s="55"/>
      <c r="J3931" s="55" t="s">
        <v>121</v>
      </c>
      <c r="K3931" s="53" t="s">
        <v>73</v>
      </c>
      <c r="L3931" s="53"/>
      <c r="M3931" s="53">
        <v>2.0</v>
      </c>
      <c r="N3931" s="53" t="s">
        <v>52</v>
      </c>
      <c r="O3931" s="25">
        <v>639.0550000000001</v>
      </c>
      <c r="P3931" s="25">
        <f>'LISTA DOS ITENS'!$O3931*'LISTA DOS ITENS'!$M3931</f>
        <v>1278.11</v>
      </c>
      <c r="Q3931" s="25">
        <v>639.06</v>
      </c>
      <c r="R3931" s="25">
        <f>'LISTA DOS ITENS'!$Q3931*'LISTA DOS ITENS'!$M3931</f>
        <v>1278.12</v>
      </c>
      <c r="S3931" s="56">
        <f>IF('LISTA DOS ITENS'!$P3931&gt;'LISTA DOS ITENS'!$R3931,'LISTA DOS ITENS'!$P3931,'LISTA DOS ITENS'!$R3931)</f>
        <v>1278.12</v>
      </c>
      <c r="T3931" s="25">
        <v>81.88718710517851</v>
      </c>
      <c r="U3931" s="25">
        <f>'LISTA DOS ITENS'!$T3931*'LISTA DOS ITENS'!$M3931</f>
        <v>163.7743742</v>
      </c>
      <c r="V3931" s="56">
        <f t="array" ref="V3931">INDEX('RESUMO - LOTES E VMA'!$F$3:$F$181,MATCH('LISTA DOS ITENS'!$D3931,'RESUMO - LOTES E VMA'!$A$3:$A$181,0))</f>
        <v>195262.0068</v>
      </c>
      <c r="W3931" s="57">
        <f>'LISTA DOS ITENS'!$U3931/'LISTA DOS ITENS'!$V3931</f>
        <v>0.0008387416319</v>
      </c>
      <c r="X3931" s="53" t="s">
        <v>53</v>
      </c>
      <c r="Y3931" s="53" t="s">
        <v>290</v>
      </c>
      <c r="Z3931" s="58" t="str">
        <f>'LISTA DOS ITENS'!$F3931&amp;"-"&amp;'LISTA DOS ITENS'!$H3931&amp;"-"&amp;'LISTA DOS ITENS'!$J3931&amp;"-"&amp;'LISTA DOS ITENS'!$K3931&amp;"-"&amp;'LISTA DOS ITENS'!$I3931</f>
        <v>10002250-2101-A026-CONS/NAC-</v>
      </c>
      <c r="AA3931" s="59" t="str">
        <f t="array" ref="AA3931">INDEX('RESUMO - LOTES E VMA'!$M$3:$M$181,MATCH('LISTA DOS ITENS'!$D3931,'RESUMO - LOTES E VMA'!$A$3:$A$181,0))</f>
        <v>Para Leilão</v>
      </c>
      <c r="AB3931" s="60">
        <f t="array" ref="AB3931">INDEX('RESUMO - LOTES E VMA'!$J$3:$J$181,MATCH('LISTA DOS ITENS'!$D3931,'RESUMO - LOTES E VMA'!$A$3:$A$181,0))</f>
        <v>0.1002282232</v>
      </c>
      <c r="AC3931" s="29" t="str">
        <f t="array" ref="AC3931">INDEX('RESUMO - LOTES E VMA'!$L$3:$L$181,MATCH('LISTA DOS ITENS'!$D3931,'RESUMO - LOTES E VMA'!$A$3:$A$181,0))</f>
        <v>1% do Valor de Comparação do VMA</v>
      </c>
      <c r="AD3931" s="53" t="str">
        <f>VLOOKUP(Tabela1[[#This Row],[Índice]],[1]Planilha1!$A:$A,1,0)</f>
        <v>#ERROR!</v>
      </c>
    </row>
    <row r="3932" ht="15.75" customHeight="1">
      <c r="A3932" s="52">
        <v>263013.0</v>
      </c>
      <c r="B3932" s="53" t="s">
        <v>70</v>
      </c>
      <c r="C3932" s="53" t="s">
        <v>71</v>
      </c>
      <c r="D3932" s="22">
        <v>207578.0</v>
      </c>
      <c r="E3932" s="53" t="s">
        <v>119</v>
      </c>
      <c r="F3932" s="54">
        <v>1.000227E7</v>
      </c>
      <c r="G3932" s="53" t="s">
        <v>2416</v>
      </c>
      <c r="H3932" s="55">
        <v>2101.0</v>
      </c>
      <c r="I3932" s="55"/>
      <c r="J3932" s="55" t="s">
        <v>121</v>
      </c>
      <c r="K3932" s="53" t="s">
        <v>80</v>
      </c>
      <c r="L3932" s="53"/>
      <c r="M3932" s="53">
        <v>5.0</v>
      </c>
      <c r="N3932" s="53" t="s">
        <v>52</v>
      </c>
      <c r="O3932" s="25">
        <v>247.62600000000003</v>
      </c>
      <c r="P3932" s="25">
        <f>'LISTA DOS ITENS'!$O3932*'LISTA DOS ITENS'!$M3932</f>
        <v>1238.13</v>
      </c>
      <c r="Q3932" s="25">
        <v>247.63</v>
      </c>
      <c r="R3932" s="25">
        <f>'LISTA DOS ITENS'!$Q3932*'LISTA DOS ITENS'!$M3932</f>
        <v>1238.15</v>
      </c>
      <c r="S3932" s="56">
        <f>IF('LISTA DOS ITENS'!$P3932&gt;'LISTA DOS ITENS'!$R3932,'LISTA DOS ITENS'!$P3932,'LISTA DOS ITENS'!$R3932)</f>
        <v>1238.15</v>
      </c>
      <c r="T3932" s="25">
        <v>23.077900776549736</v>
      </c>
      <c r="U3932" s="25">
        <f>'LISTA DOS ITENS'!$T3932*'LISTA DOS ITENS'!$M3932</f>
        <v>115.3895039</v>
      </c>
      <c r="V3932" s="56">
        <f t="array" ref="V3932">INDEX('RESUMO - LOTES E VMA'!$F$3:$F$181,MATCH('LISTA DOS ITENS'!$D3932,'RESUMO - LOTES E VMA'!$A$3:$A$181,0))</f>
        <v>195262.0068</v>
      </c>
      <c r="W3932" s="57">
        <f>'LISTA DOS ITENS'!$U3932/'LISTA DOS ITENS'!$V3932</f>
        <v>0.0005909470346</v>
      </c>
      <c r="X3932" s="53" t="s">
        <v>53</v>
      </c>
      <c r="Y3932" s="53" t="s">
        <v>290</v>
      </c>
      <c r="Z3932" s="58" t="str">
        <f>'LISTA DOS ITENS'!$F3932&amp;"-"&amp;'LISTA DOS ITENS'!$H3932&amp;"-"&amp;'LISTA DOS ITENS'!$J3932&amp;"-"&amp;'LISTA DOS ITENS'!$K3932&amp;"-"&amp;'LISTA DOS ITENS'!$I3932</f>
        <v>10002270-2101-A026-IMOB/NAC-</v>
      </c>
      <c r="AA3932" s="59" t="str">
        <f t="array" ref="AA3932">INDEX('RESUMO - LOTES E VMA'!$M$3:$M$181,MATCH('LISTA DOS ITENS'!$D3932,'RESUMO - LOTES E VMA'!$A$3:$A$181,0))</f>
        <v>Para Leilão</v>
      </c>
      <c r="AB3932" s="60">
        <f t="array" ref="AB3932">INDEX('RESUMO - LOTES E VMA'!$J$3:$J$181,MATCH('LISTA DOS ITENS'!$D3932,'RESUMO - LOTES E VMA'!$A$3:$A$181,0))</f>
        <v>0.1002282232</v>
      </c>
      <c r="AC3932" s="29" t="str">
        <f t="array" ref="AC3932">INDEX('RESUMO - LOTES E VMA'!$L$3:$L$181,MATCH('LISTA DOS ITENS'!$D3932,'RESUMO - LOTES E VMA'!$A$3:$A$181,0))</f>
        <v>1% do Valor de Comparação do VMA</v>
      </c>
      <c r="AD3932" s="53" t="str">
        <f>VLOOKUP(Tabela1[[#This Row],[Índice]],[1]Planilha1!$A:$A,1,0)</f>
        <v>#ERROR!</v>
      </c>
    </row>
    <row r="3933" ht="15.75" customHeight="1">
      <c r="A3933" s="52">
        <v>263014.0</v>
      </c>
      <c r="B3933" s="53" t="s">
        <v>70</v>
      </c>
      <c r="C3933" s="53" t="s">
        <v>71</v>
      </c>
      <c r="D3933" s="22">
        <v>207578.0</v>
      </c>
      <c r="E3933" s="53" t="s">
        <v>119</v>
      </c>
      <c r="F3933" s="54">
        <v>1.0002273E7</v>
      </c>
      <c r="G3933" s="53" t="s">
        <v>2474</v>
      </c>
      <c r="H3933" s="55">
        <v>2101.0</v>
      </c>
      <c r="I3933" s="55"/>
      <c r="J3933" s="55" t="s">
        <v>121</v>
      </c>
      <c r="K3933" s="53" t="s">
        <v>73</v>
      </c>
      <c r="L3933" s="53"/>
      <c r="M3933" s="53">
        <v>1.0</v>
      </c>
      <c r="N3933" s="53" t="s">
        <v>52</v>
      </c>
      <c r="O3933" s="25">
        <v>975.61</v>
      </c>
      <c r="P3933" s="25">
        <f>'LISTA DOS ITENS'!$O3933*'LISTA DOS ITENS'!$M3933</f>
        <v>975.61</v>
      </c>
      <c r="Q3933" s="25">
        <v>975.61</v>
      </c>
      <c r="R3933" s="25">
        <f>'LISTA DOS ITENS'!$Q3933*'LISTA DOS ITENS'!$M3933</f>
        <v>975.61</v>
      </c>
      <c r="S3933" s="56">
        <f>IF('LISTA DOS ITENS'!$P3933&gt;'LISTA DOS ITENS'!$R3933,'LISTA DOS ITENS'!$P3933,'LISTA DOS ITENS'!$R3933)</f>
        <v>975.61</v>
      </c>
      <c r="T3933" s="25">
        <v>90.92206427577308</v>
      </c>
      <c r="U3933" s="25">
        <f>'LISTA DOS ITENS'!$T3933*'LISTA DOS ITENS'!$M3933</f>
        <v>90.92206428</v>
      </c>
      <c r="V3933" s="56">
        <f t="array" ref="V3933">INDEX('RESUMO - LOTES E VMA'!$F$3:$F$181,MATCH('LISTA DOS ITENS'!$D3933,'RESUMO - LOTES E VMA'!$A$3:$A$181,0))</f>
        <v>195262.0068</v>
      </c>
      <c r="W3933" s="57">
        <f>'LISTA DOS ITENS'!$U3933/'LISTA DOS ITENS'!$V3933</f>
        <v>0.0004656413492</v>
      </c>
      <c r="X3933" s="53" t="s">
        <v>53</v>
      </c>
      <c r="Y3933" s="53" t="s">
        <v>290</v>
      </c>
      <c r="Z3933" s="58" t="str">
        <f>'LISTA DOS ITENS'!$F3933&amp;"-"&amp;'LISTA DOS ITENS'!$H3933&amp;"-"&amp;'LISTA DOS ITENS'!$J3933&amp;"-"&amp;'LISTA DOS ITENS'!$K3933&amp;"-"&amp;'LISTA DOS ITENS'!$I3933</f>
        <v>10002273-2101-A026-CONS/NAC-</v>
      </c>
      <c r="AA3933" s="59" t="str">
        <f t="array" ref="AA3933">INDEX('RESUMO - LOTES E VMA'!$M$3:$M$181,MATCH('LISTA DOS ITENS'!$D3933,'RESUMO - LOTES E VMA'!$A$3:$A$181,0))</f>
        <v>Para Leilão</v>
      </c>
      <c r="AB3933" s="60">
        <f t="array" ref="AB3933">INDEX('RESUMO - LOTES E VMA'!$J$3:$J$181,MATCH('LISTA DOS ITENS'!$D3933,'RESUMO - LOTES E VMA'!$A$3:$A$181,0))</f>
        <v>0.1002282232</v>
      </c>
      <c r="AC3933" s="29" t="str">
        <f t="array" ref="AC3933">INDEX('RESUMO - LOTES E VMA'!$L$3:$L$181,MATCH('LISTA DOS ITENS'!$D3933,'RESUMO - LOTES E VMA'!$A$3:$A$181,0))</f>
        <v>1% do Valor de Comparação do VMA</v>
      </c>
      <c r="AD3933" s="53" t="str">
        <f>VLOOKUP(Tabela1[[#This Row],[Índice]],[1]Planilha1!$A:$A,1,0)</f>
        <v>#ERROR!</v>
      </c>
    </row>
    <row r="3934" ht="15.75" customHeight="1">
      <c r="A3934" s="52">
        <v>263015.0</v>
      </c>
      <c r="B3934" s="53" t="s">
        <v>70</v>
      </c>
      <c r="C3934" s="53" t="s">
        <v>71</v>
      </c>
      <c r="D3934" s="22">
        <v>207578.0</v>
      </c>
      <c r="E3934" s="53" t="s">
        <v>119</v>
      </c>
      <c r="F3934" s="54">
        <v>1.000229E7</v>
      </c>
      <c r="G3934" s="53" t="s">
        <v>2475</v>
      </c>
      <c r="H3934" s="55">
        <v>2101.0</v>
      </c>
      <c r="I3934" s="55"/>
      <c r="J3934" s="55" t="s">
        <v>121</v>
      </c>
      <c r="K3934" s="53" t="s">
        <v>73</v>
      </c>
      <c r="L3934" s="53"/>
      <c r="M3934" s="53">
        <v>6.0</v>
      </c>
      <c r="N3934" s="53" t="s">
        <v>52</v>
      </c>
      <c r="O3934" s="25">
        <v>603.9616666666667</v>
      </c>
      <c r="P3934" s="25">
        <f>'LISTA DOS ITENS'!$O3934*'LISTA DOS ITENS'!$M3934</f>
        <v>3623.77</v>
      </c>
      <c r="Q3934" s="25">
        <v>603.96</v>
      </c>
      <c r="R3934" s="25">
        <f>'LISTA DOS ITENS'!$Q3934*'LISTA DOS ITENS'!$M3934</f>
        <v>3623.76</v>
      </c>
      <c r="S3934" s="56">
        <f>IF('LISTA DOS ITENS'!$P3934&gt;'LISTA DOS ITENS'!$R3934,'LISTA DOS ITENS'!$P3934,'LISTA DOS ITENS'!$R3934)</f>
        <v>3623.77</v>
      </c>
      <c r="T3934" s="25">
        <v>56.286108116968784</v>
      </c>
      <c r="U3934" s="25">
        <f>'LISTA DOS ITENS'!$T3934*'LISTA DOS ITENS'!$M3934</f>
        <v>337.7166487</v>
      </c>
      <c r="V3934" s="56">
        <f t="array" ref="V3934">INDEX('RESUMO - LOTES E VMA'!$F$3:$F$181,MATCH('LISTA DOS ITENS'!$D3934,'RESUMO - LOTES E VMA'!$A$3:$A$181,0))</f>
        <v>195262.0068</v>
      </c>
      <c r="W3934" s="57">
        <f>'LISTA DOS ITENS'!$U3934/'LISTA DOS ITENS'!$V3934</f>
        <v>0.001729556375</v>
      </c>
      <c r="X3934" s="53" t="s">
        <v>53</v>
      </c>
      <c r="Y3934" s="53" t="s">
        <v>290</v>
      </c>
      <c r="Z3934" s="58" t="str">
        <f>'LISTA DOS ITENS'!$F3934&amp;"-"&amp;'LISTA DOS ITENS'!$H3934&amp;"-"&amp;'LISTA DOS ITENS'!$J3934&amp;"-"&amp;'LISTA DOS ITENS'!$K3934&amp;"-"&amp;'LISTA DOS ITENS'!$I3934</f>
        <v>10002290-2101-A026-CONS/NAC-</v>
      </c>
      <c r="AA3934" s="59" t="str">
        <f t="array" ref="AA3934">INDEX('RESUMO - LOTES E VMA'!$M$3:$M$181,MATCH('LISTA DOS ITENS'!$D3934,'RESUMO - LOTES E VMA'!$A$3:$A$181,0))</f>
        <v>Para Leilão</v>
      </c>
      <c r="AB3934" s="60">
        <f t="array" ref="AB3934">INDEX('RESUMO - LOTES E VMA'!$J$3:$J$181,MATCH('LISTA DOS ITENS'!$D3934,'RESUMO - LOTES E VMA'!$A$3:$A$181,0))</f>
        <v>0.1002282232</v>
      </c>
      <c r="AC3934" s="29" t="str">
        <f t="array" ref="AC3934">INDEX('RESUMO - LOTES E VMA'!$L$3:$L$181,MATCH('LISTA DOS ITENS'!$D3934,'RESUMO - LOTES E VMA'!$A$3:$A$181,0))</f>
        <v>1% do Valor de Comparação do VMA</v>
      </c>
      <c r="AD3934" s="53" t="str">
        <f>VLOOKUP(Tabela1[[#This Row],[Índice]],[1]Planilha1!$A:$A,1,0)</f>
        <v>#ERROR!</v>
      </c>
    </row>
    <row r="3935" ht="15.75" customHeight="1">
      <c r="A3935" s="52">
        <v>263016.0</v>
      </c>
      <c r="B3935" s="53" t="s">
        <v>70</v>
      </c>
      <c r="C3935" s="53" t="s">
        <v>71</v>
      </c>
      <c r="D3935" s="22">
        <v>207578.0</v>
      </c>
      <c r="E3935" s="53" t="s">
        <v>119</v>
      </c>
      <c r="F3935" s="54">
        <v>1.0007047E7</v>
      </c>
      <c r="G3935" s="53" t="s">
        <v>2476</v>
      </c>
      <c r="H3935" s="55">
        <v>2101.0</v>
      </c>
      <c r="I3935" s="55" t="s">
        <v>81</v>
      </c>
      <c r="J3935" s="55" t="s">
        <v>121</v>
      </c>
      <c r="K3935" s="53" t="s">
        <v>73</v>
      </c>
      <c r="L3935" s="53"/>
      <c r="M3935" s="53">
        <v>3.0</v>
      </c>
      <c r="N3935" s="53" t="s">
        <v>52</v>
      </c>
      <c r="O3935" s="25">
        <v>304.40000000000003</v>
      </c>
      <c r="P3935" s="25">
        <f>'LISTA DOS ITENS'!$O3935*'LISTA DOS ITENS'!$M3935</f>
        <v>913.2</v>
      </c>
      <c r="Q3935" s="25">
        <v>308.93</v>
      </c>
      <c r="R3935" s="25">
        <f>'LISTA DOS ITENS'!$Q3935*'LISTA DOS ITENS'!$M3935</f>
        <v>926.79</v>
      </c>
      <c r="S3935" s="56">
        <f>IF('LISTA DOS ITENS'!$P3935&gt;'LISTA DOS ITENS'!$R3935,'LISTA DOS ITENS'!$P3935,'LISTA DOS ITENS'!$R3935)</f>
        <v>926.79</v>
      </c>
      <c r="T3935" s="25">
        <v>28.790759951942455</v>
      </c>
      <c r="U3935" s="25">
        <f>'LISTA DOS ITENS'!$T3935*'LISTA DOS ITENS'!$M3935</f>
        <v>86.37227986</v>
      </c>
      <c r="V3935" s="56">
        <f t="array" ref="V3935">INDEX('RESUMO - LOTES E VMA'!$F$3:$F$181,MATCH('LISTA DOS ITENS'!$D3935,'RESUMO - LOTES E VMA'!$A$3:$A$181,0))</f>
        <v>195262.0068</v>
      </c>
      <c r="W3935" s="57">
        <f>'LISTA DOS ITENS'!$U3935/'LISTA DOS ITENS'!$V3935</f>
        <v>0.0004423404291</v>
      </c>
      <c r="X3935" s="53" t="s">
        <v>53</v>
      </c>
      <c r="Y3935" s="53" t="s">
        <v>290</v>
      </c>
      <c r="Z3935" s="58" t="str">
        <f>'LISTA DOS ITENS'!$F3935&amp;"-"&amp;'LISTA DOS ITENS'!$H3935&amp;"-"&amp;'LISTA DOS ITENS'!$J3935&amp;"-"&amp;'LISTA DOS ITENS'!$K3935&amp;"-"&amp;'LISTA DOS ITENS'!$I3935</f>
        <v>10007047-2101-A026-CONS/NAC-ED-1000-01.01</v>
      </c>
      <c r="AA3935" s="59" t="str">
        <f t="array" ref="AA3935">INDEX('RESUMO - LOTES E VMA'!$M$3:$M$181,MATCH('LISTA DOS ITENS'!$D3935,'RESUMO - LOTES E VMA'!$A$3:$A$181,0))</f>
        <v>Para Leilão</v>
      </c>
      <c r="AB3935" s="60">
        <f t="array" ref="AB3935">INDEX('RESUMO - LOTES E VMA'!$J$3:$J$181,MATCH('LISTA DOS ITENS'!$D3935,'RESUMO - LOTES E VMA'!$A$3:$A$181,0))</f>
        <v>0.1002282232</v>
      </c>
      <c r="AC3935" s="29" t="str">
        <f t="array" ref="AC3935">INDEX('RESUMO - LOTES E VMA'!$L$3:$L$181,MATCH('LISTA DOS ITENS'!$D3935,'RESUMO - LOTES E VMA'!$A$3:$A$181,0))</f>
        <v>1% do Valor de Comparação do VMA</v>
      </c>
      <c r="AD3935" s="53" t="str">
        <f>VLOOKUP(Tabela1[[#This Row],[Índice]],[1]Planilha1!$A:$A,1,0)</f>
        <v>#ERROR!</v>
      </c>
    </row>
    <row r="3936" ht="15.75" customHeight="1">
      <c r="A3936" s="52">
        <v>263017.0</v>
      </c>
      <c r="B3936" s="53" t="s">
        <v>70</v>
      </c>
      <c r="C3936" s="53" t="s">
        <v>71</v>
      </c>
      <c r="D3936" s="22">
        <v>207578.0</v>
      </c>
      <c r="E3936" s="53" t="s">
        <v>119</v>
      </c>
      <c r="F3936" s="54">
        <v>1.0007047E7</v>
      </c>
      <c r="G3936" s="53" t="s">
        <v>2476</v>
      </c>
      <c r="H3936" s="55">
        <v>2101.0</v>
      </c>
      <c r="I3936" s="55"/>
      <c r="J3936" s="55" t="s">
        <v>121</v>
      </c>
      <c r="K3936" s="53" t="s">
        <v>73</v>
      </c>
      <c r="L3936" s="53"/>
      <c r="M3936" s="53">
        <v>2.0</v>
      </c>
      <c r="N3936" s="53" t="s">
        <v>52</v>
      </c>
      <c r="O3936" s="25">
        <v>308.935</v>
      </c>
      <c r="P3936" s="25">
        <f>'LISTA DOS ITENS'!$O3936*'LISTA DOS ITENS'!$M3936</f>
        <v>617.87</v>
      </c>
      <c r="Q3936" s="25">
        <v>308.93</v>
      </c>
      <c r="R3936" s="25">
        <f>'LISTA DOS ITENS'!$Q3936*'LISTA DOS ITENS'!$M3936</f>
        <v>617.86</v>
      </c>
      <c r="S3936" s="56">
        <f>IF('LISTA DOS ITENS'!$P3936&gt;'LISTA DOS ITENS'!$R3936,'LISTA DOS ITENS'!$P3936,'LISTA DOS ITENS'!$R3936)</f>
        <v>617.87</v>
      </c>
      <c r="T3936" s="25">
        <v>28.790759951942455</v>
      </c>
      <c r="U3936" s="25">
        <f>'LISTA DOS ITENS'!$T3936*'LISTA DOS ITENS'!$M3936</f>
        <v>57.5815199</v>
      </c>
      <c r="V3936" s="56">
        <f t="array" ref="V3936">INDEX('RESUMO - LOTES E VMA'!$F$3:$F$181,MATCH('LISTA DOS ITENS'!$D3936,'RESUMO - LOTES E VMA'!$A$3:$A$181,0))</f>
        <v>195262.0068</v>
      </c>
      <c r="W3936" s="57">
        <f>'LISTA DOS ITENS'!$U3936/'LISTA DOS ITENS'!$V3936</f>
        <v>0.0002948936194</v>
      </c>
      <c r="X3936" s="53" t="s">
        <v>53</v>
      </c>
      <c r="Y3936" s="53" t="s">
        <v>290</v>
      </c>
      <c r="Z3936" s="58" t="str">
        <f>'LISTA DOS ITENS'!$F3936&amp;"-"&amp;'LISTA DOS ITENS'!$H3936&amp;"-"&amp;'LISTA DOS ITENS'!$J3936&amp;"-"&amp;'LISTA DOS ITENS'!$K3936&amp;"-"&amp;'LISTA DOS ITENS'!$I3936</f>
        <v>10007047-2101-A026-CONS/NAC-</v>
      </c>
      <c r="AA3936" s="59" t="str">
        <f t="array" ref="AA3936">INDEX('RESUMO - LOTES E VMA'!$M$3:$M$181,MATCH('LISTA DOS ITENS'!$D3936,'RESUMO - LOTES E VMA'!$A$3:$A$181,0))</f>
        <v>Para Leilão</v>
      </c>
      <c r="AB3936" s="60">
        <f t="array" ref="AB3936">INDEX('RESUMO - LOTES E VMA'!$J$3:$J$181,MATCH('LISTA DOS ITENS'!$D3936,'RESUMO - LOTES E VMA'!$A$3:$A$181,0))</f>
        <v>0.1002282232</v>
      </c>
      <c r="AC3936" s="29" t="str">
        <f t="array" ref="AC3936">INDEX('RESUMO - LOTES E VMA'!$L$3:$L$181,MATCH('LISTA DOS ITENS'!$D3936,'RESUMO - LOTES E VMA'!$A$3:$A$181,0))</f>
        <v>1% do Valor de Comparação do VMA</v>
      </c>
      <c r="AD3936" s="53" t="str">
        <f>VLOOKUP(Tabela1[[#This Row],[Índice]],[1]Planilha1!$A:$A,1,0)</f>
        <v>#ERROR!</v>
      </c>
    </row>
    <row r="3937" ht="15.75" customHeight="1">
      <c r="A3937" s="52">
        <v>263018.0</v>
      </c>
      <c r="B3937" s="53" t="s">
        <v>70</v>
      </c>
      <c r="C3937" s="53" t="s">
        <v>71</v>
      </c>
      <c r="D3937" s="22">
        <v>207578.0</v>
      </c>
      <c r="E3937" s="53" t="s">
        <v>119</v>
      </c>
      <c r="F3937" s="54">
        <v>1.0014075E7</v>
      </c>
      <c r="G3937" s="53" t="s">
        <v>2477</v>
      </c>
      <c r="H3937" s="55">
        <v>2101.0</v>
      </c>
      <c r="I3937" s="55"/>
      <c r="J3937" s="55" t="s">
        <v>121</v>
      </c>
      <c r="K3937" s="53" t="s">
        <v>73</v>
      </c>
      <c r="L3937" s="53"/>
      <c r="M3937" s="53">
        <v>5.0</v>
      </c>
      <c r="N3937" s="53" t="s">
        <v>52</v>
      </c>
      <c r="O3937" s="25">
        <v>249.998</v>
      </c>
      <c r="P3937" s="25">
        <f>'LISTA DOS ITENS'!$O3937*'LISTA DOS ITENS'!$M3937</f>
        <v>1249.99</v>
      </c>
      <c r="Q3937" s="25">
        <v>250.0</v>
      </c>
      <c r="R3937" s="25">
        <f>'LISTA DOS ITENS'!$Q3937*'LISTA DOS ITENS'!$M3937</f>
        <v>1250</v>
      </c>
      <c r="S3937" s="56">
        <f>IF('LISTA DOS ITENS'!$P3937&gt;'LISTA DOS ITENS'!$R3937,'LISTA DOS ITENS'!$P3937,'LISTA DOS ITENS'!$R3937)</f>
        <v>1250</v>
      </c>
      <c r="T3937" s="25">
        <v>4.25</v>
      </c>
      <c r="U3937" s="25">
        <f>'LISTA DOS ITENS'!$T3937*'LISTA DOS ITENS'!$M3937</f>
        <v>21.25</v>
      </c>
      <c r="V3937" s="56">
        <f t="array" ref="V3937">INDEX('RESUMO - LOTES E VMA'!$F$3:$F$181,MATCH('LISTA DOS ITENS'!$D3937,'RESUMO - LOTES E VMA'!$A$3:$A$181,0))</f>
        <v>195262.0068</v>
      </c>
      <c r="W3937" s="57">
        <f>'LISTA DOS ITENS'!$U3937/'LISTA DOS ITENS'!$V3937</f>
        <v>0.0001088281348</v>
      </c>
      <c r="X3937" s="53" t="s">
        <v>53</v>
      </c>
      <c r="Y3937" s="53" t="s">
        <v>290</v>
      </c>
      <c r="Z3937" s="58" t="str">
        <f>'LISTA DOS ITENS'!$F3937&amp;"-"&amp;'LISTA DOS ITENS'!$H3937&amp;"-"&amp;'LISTA DOS ITENS'!$J3937&amp;"-"&amp;'LISTA DOS ITENS'!$K3937&amp;"-"&amp;'LISTA DOS ITENS'!$I3937</f>
        <v>10014075-2101-A026-CONS/NAC-</v>
      </c>
      <c r="AA3937" s="59" t="str">
        <f t="array" ref="AA3937">INDEX('RESUMO - LOTES E VMA'!$M$3:$M$181,MATCH('LISTA DOS ITENS'!$D3937,'RESUMO - LOTES E VMA'!$A$3:$A$181,0))</f>
        <v>Para Leilão</v>
      </c>
      <c r="AB3937" s="60">
        <f t="array" ref="AB3937">INDEX('RESUMO - LOTES E VMA'!$J$3:$J$181,MATCH('LISTA DOS ITENS'!$D3937,'RESUMO - LOTES E VMA'!$A$3:$A$181,0))</f>
        <v>0.1002282232</v>
      </c>
      <c r="AC3937" s="29" t="str">
        <f t="array" ref="AC3937">INDEX('RESUMO - LOTES E VMA'!$L$3:$L$181,MATCH('LISTA DOS ITENS'!$D3937,'RESUMO - LOTES E VMA'!$A$3:$A$181,0))</f>
        <v>1% do Valor de Comparação do VMA</v>
      </c>
      <c r="AD3937" s="53" t="str">
        <f>VLOOKUP(Tabela1[[#This Row],[Índice]],[1]Planilha1!$A:$A,1,0)</f>
        <v>#ERROR!</v>
      </c>
    </row>
    <row r="3938" ht="15.75" customHeight="1">
      <c r="A3938" s="52">
        <v>263019.0</v>
      </c>
      <c r="B3938" s="53" t="s">
        <v>70</v>
      </c>
      <c r="C3938" s="53" t="s">
        <v>71</v>
      </c>
      <c r="D3938" s="22">
        <v>207578.0</v>
      </c>
      <c r="E3938" s="53" t="s">
        <v>119</v>
      </c>
      <c r="F3938" s="54">
        <v>1.0014075E7</v>
      </c>
      <c r="G3938" s="53" t="s">
        <v>2477</v>
      </c>
      <c r="H3938" s="55">
        <v>2101.0</v>
      </c>
      <c r="I3938" s="55" t="s">
        <v>81</v>
      </c>
      <c r="J3938" s="55" t="s">
        <v>121</v>
      </c>
      <c r="K3938" s="53" t="s">
        <v>125</v>
      </c>
      <c r="L3938" s="53"/>
      <c r="M3938" s="53">
        <v>1.0</v>
      </c>
      <c r="N3938" s="53" t="s">
        <v>52</v>
      </c>
      <c r="O3938" s="25">
        <v>164.85</v>
      </c>
      <c r="P3938" s="25">
        <f>'LISTA DOS ITENS'!$O3938*'LISTA DOS ITENS'!$M3938</f>
        <v>164.85</v>
      </c>
      <c r="Q3938" s="25">
        <v>250.0</v>
      </c>
      <c r="R3938" s="25">
        <f>'LISTA DOS ITENS'!$Q3938*'LISTA DOS ITENS'!$M3938</f>
        <v>250</v>
      </c>
      <c r="S3938" s="56">
        <f>IF('LISTA DOS ITENS'!$P3938&gt;'LISTA DOS ITENS'!$R3938,'LISTA DOS ITENS'!$P3938,'LISTA DOS ITENS'!$R3938)</f>
        <v>250</v>
      </c>
      <c r="T3938" s="25">
        <v>4.25</v>
      </c>
      <c r="U3938" s="25">
        <f>'LISTA DOS ITENS'!$T3938*'LISTA DOS ITENS'!$M3938</f>
        <v>4.25</v>
      </c>
      <c r="V3938" s="56">
        <f t="array" ref="V3938">INDEX('RESUMO - LOTES E VMA'!$F$3:$F$181,MATCH('LISTA DOS ITENS'!$D3938,'RESUMO - LOTES E VMA'!$A$3:$A$181,0))</f>
        <v>195262.0068</v>
      </c>
      <c r="W3938" s="57">
        <f>'LISTA DOS ITENS'!$U3938/'LISTA DOS ITENS'!$V3938</f>
        <v>0.00002176562697</v>
      </c>
      <c r="X3938" s="53" t="s">
        <v>53</v>
      </c>
      <c r="Y3938" s="53" t="s">
        <v>290</v>
      </c>
      <c r="Z3938" s="58" t="str">
        <f>'LISTA DOS ITENS'!$F3938&amp;"-"&amp;'LISTA DOS ITENS'!$H3938&amp;"-"&amp;'LISTA DOS ITENS'!$J3938&amp;"-"&amp;'LISTA DOS ITENS'!$K3938&amp;"-"&amp;'LISTA DOS ITENS'!$I3938</f>
        <v>10014075-2101-A026-PAR/NAC-ED-1000-01.01</v>
      </c>
      <c r="AA3938" s="59" t="str">
        <f t="array" ref="AA3938">INDEX('RESUMO - LOTES E VMA'!$M$3:$M$181,MATCH('LISTA DOS ITENS'!$D3938,'RESUMO - LOTES E VMA'!$A$3:$A$181,0))</f>
        <v>Para Leilão</v>
      </c>
      <c r="AB3938" s="60">
        <f t="array" ref="AB3938">INDEX('RESUMO - LOTES E VMA'!$J$3:$J$181,MATCH('LISTA DOS ITENS'!$D3938,'RESUMO - LOTES E VMA'!$A$3:$A$181,0))</f>
        <v>0.1002282232</v>
      </c>
      <c r="AC3938" s="29" t="str">
        <f t="array" ref="AC3938">INDEX('RESUMO - LOTES E VMA'!$L$3:$L$181,MATCH('LISTA DOS ITENS'!$D3938,'RESUMO - LOTES E VMA'!$A$3:$A$181,0))</f>
        <v>1% do Valor de Comparação do VMA</v>
      </c>
      <c r="AD3938" s="53" t="str">
        <f>VLOOKUP(Tabela1[[#This Row],[Índice]],[1]Planilha1!$A:$A,1,0)</f>
        <v>#ERROR!</v>
      </c>
    </row>
    <row r="3939" ht="15.75" customHeight="1">
      <c r="A3939" s="52">
        <v>263020.0</v>
      </c>
      <c r="B3939" s="53" t="s">
        <v>70</v>
      </c>
      <c r="C3939" s="53" t="s">
        <v>71</v>
      </c>
      <c r="D3939" s="22">
        <v>207578.0</v>
      </c>
      <c r="E3939" s="53" t="s">
        <v>119</v>
      </c>
      <c r="F3939" s="54">
        <v>1.003654E7</v>
      </c>
      <c r="G3939" s="53" t="s">
        <v>2478</v>
      </c>
      <c r="H3939" s="55">
        <v>2101.0</v>
      </c>
      <c r="I3939" s="55" t="s">
        <v>81</v>
      </c>
      <c r="J3939" s="55" t="s">
        <v>121</v>
      </c>
      <c r="K3939" s="53" t="s">
        <v>80</v>
      </c>
      <c r="L3939" s="53"/>
      <c r="M3939" s="53">
        <v>4.0</v>
      </c>
      <c r="N3939" s="53" t="s">
        <v>52</v>
      </c>
      <c r="O3939" s="25">
        <v>431.245</v>
      </c>
      <c r="P3939" s="25">
        <f>'LISTA DOS ITENS'!$O3939*'LISTA DOS ITENS'!$M3939</f>
        <v>1724.98</v>
      </c>
      <c r="Q3939" s="25">
        <v>334.0</v>
      </c>
      <c r="R3939" s="25">
        <f>'LISTA DOS ITENS'!$Q3939*'LISTA DOS ITENS'!$M3939</f>
        <v>1336</v>
      </c>
      <c r="S3939" s="56">
        <f>IF('LISTA DOS ITENS'!$P3939&gt;'LISTA DOS ITENS'!$R3939,'LISTA DOS ITENS'!$P3939,'LISTA DOS ITENS'!$R3939)</f>
        <v>1724.98</v>
      </c>
      <c r="T3939" s="25">
        <v>31.127160923020682</v>
      </c>
      <c r="U3939" s="25">
        <f>'LISTA DOS ITENS'!$T3939*'LISTA DOS ITENS'!$M3939</f>
        <v>124.5086437</v>
      </c>
      <c r="V3939" s="56">
        <f t="array" ref="V3939">INDEX('RESUMO - LOTES E VMA'!$F$3:$F$181,MATCH('LISTA DOS ITENS'!$D3939,'RESUMO - LOTES E VMA'!$A$3:$A$181,0))</f>
        <v>195262.0068</v>
      </c>
      <c r="W3939" s="57">
        <f>'LISTA DOS ITENS'!$U3939/'LISTA DOS ITENS'!$V3939</f>
        <v>0.0006376491041</v>
      </c>
      <c r="X3939" s="53" t="s">
        <v>53</v>
      </c>
      <c r="Y3939" s="53" t="s">
        <v>290</v>
      </c>
      <c r="Z3939" s="58" t="str">
        <f>'LISTA DOS ITENS'!$F3939&amp;"-"&amp;'LISTA DOS ITENS'!$H3939&amp;"-"&amp;'LISTA DOS ITENS'!$J3939&amp;"-"&amp;'LISTA DOS ITENS'!$K3939&amp;"-"&amp;'LISTA DOS ITENS'!$I3939</f>
        <v>10036540-2101-A026-IMOB/NAC-ED-1000-01.01</v>
      </c>
      <c r="AA3939" s="59" t="str">
        <f t="array" ref="AA3939">INDEX('RESUMO - LOTES E VMA'!$M$3:$M$181,MATCH('LISTA DOS ITENS'!$D3939,'RESUMO - LOTES E VMA'!$A$3:$A$181,0))</f>
        <v>Para Leilão</v>
      </c>
      <c r="AB3939" s="60">
        <f t="array" ref="AB3939">INDEX('RESUMO - LOTES E VMA'!$J$3:$J$181,MATCH('LISTA DOS ITENS'!$D3939,'RESUMO - LOTES E VMA'!$A$3:$A$181,0))</f>
        <v>0.1002282232</v>
      </c>
      <c r="AC3939" s="29" t="str">
        <f t="array" ref="AC3939">INDEX('RESUMO - LOTES E VMA'!$L$3:$L$181,MATCH('LISTA DOS ITENS'!$D3939,'RESUMO - LOTES E VMA'!$A$3:$A$181,0))</f>
        <v>1% do Valor de Comparação do VMA</v>
      </c>
      <c r="AD3939" s="53" t="str">
        <f>VLOOKUP(Tabela1[[#This Row],[Índice]],[1]Planilha1!$A:$A,1,0)</f>
        <v>#ERROR!</v>
      </c>
    </row>
    <row r="3940" ht="15.75" customHeight="1">
      <c r="A3940" s="52">
        <v>263021.0</v>
      </c>
      <c r="B3940" s="53" t="s">
        <v>70</v>
      </c>
      <c r="C3940" s="53" t="s">
        <v>71</v>
      </c>
      <c r="D3940" s="22">
        <v>207578.0</v>
      </c>
      <c r="E3940" s="53" t="s">
        <v>119</v>
      </c>
      <c r="F3940" s="54">
        <v>1.0083862E7</v>
      </c>
      <c r="G3940" s="53" t="s">
        <v>2414</v>
      </c>
      <c r="H3940" s="55">
        <v>2101.0</v>
      </c>
      <c r="I3940" s="55" t="s">
        <v>130</v>
      </c>
      <c r="J3940" s="55" t="s">
        <v>121</v>
      </c>
      <c r="K3940" s="53" t="s">
        <v>80</v>
      </c>
      <c r="L3940" s="53"/>
      <c r="M3940" s="53">
        <v>7.0</v>
      </c>
      <c r="N3940" s="53" t="s">
        <v>52</v>
      </c>
      <c r="O3940" s="25">
        <v>91.24</v>
      </c>
      <c r="P3940" s="25">
        <f>'LISTA DOS ITENS'!$O3940*'LISTA DOS ITENS'!$M3940</f>
        <v>638.68</v>
      </c>
      <c r="Q3940" s="25">
        <v>91.24</v>
      </c>
      <c r="R3940" s="25">
        <f>'LISTA DOS ITENS'!$Q3940*'LISTA DOS ITENS'!$M3940</f>
        <v>638.68</v>
      </c>
      <c r="S3940" s="56">
        <f>IF('LISTA DOS ITENS'!$P3940&gt;'LISTA DOS ITENS'!$R3940,'LISTA DOS ITENS'!$P3940,'LISTA DOS ITENS'!$R3940)</f>
        <v>638.68</v>
      </c>
      <c r="T3940" s="25">
        <v>4.560764754596564</v>
      </c>
      <c r="U3940" s="25">
        <f>'LISTA DOS ITENS'!$T3940*'LISTA DOS ITENS'!$M3940</f>
        <v>31.92535328</v>
      </c>
      <c r="V3940" s="56">
        <f t="array" ref="V3940">INDEX('RESUMO - LOTES E VMA'!$F$3:$F$181,MATCH('LISTA DOS ITENS'!$D3940,'RESUMO - LOTES E VMA'!$A$3:$A$181,0))</f>
        <v>195262.0068</v>
      </c>
      <c r="W3940" s="57">
        <f>'LISTA DOS ITENS'!$U3940/'LISTA DOS ITENS'!$V3940</f>
        <v>0.0001635000777</v>
      </c>
      <c r="X3940" s="53" t="s">
        <v>53</v>
      </c>
      <c r="Y3940" s="53" t="s">
        <v>290</v>
      </c>
      <c r="Z3940" s="58" t="str">
        <f>'LISTA DOS ITENS'!$F3940&amp;"-"&amp;'LISTA DOS ITENS'!$H3940&amp;"-"&amp;'LISTA DOS ITENS'!$J3940&amp;"-"&amp;'LISTA DOS ITENS'!$K3940&amp;"-"&amp;'LISTA DOS ITENS'!$I3940</f>
        <v>10083862-2101-A026-IMOB/NAC-ED-1000-01.02</v>
      </c>
      <c r="AA3940" s="59" t="str">
        <f t="array" ref="AA3940">INDEX('RESUMO - LOTES E VMA'!$M$3:$M$181,MATCH('LISTA DOS ITENS'!$D3940,'RESUMO - LOTES E VMA'!$A$3:$A$181,0))</f>
        <v>Para Leilão</v>
      </c>
      <c r="AB3940" s="60">
        <f t="array" ref="AB3940">INDEX('RESUMO - LOTES E VMA'!$J$3:$J$181,MATCH('LISTA DOS ITENS'!$D3940,'RESUMO - LOTES E VMA'!$A$3:$A$181,0))</f>
        <v>0.1002282232</v>
      </c>
      <c r="AC3940" s="29" t="str">
        <f t="array" ref="AC3940">INDEX('RESUMO - LOTES E VMA'!$L$3:$L$181,MATCH('LISTA DOS ITENS'!$D3940,'RESUMO - LOTES E VMA'!$A$3:$A$181,0))</f>
        <v>1% do Valor de Comparação do VMA</v>
      </c>
      <c r="AD3940" s="53" t="str">
        <f>VLOOKUP(Tabela1[[#This Row],[Índice]],[1]Planilha1!$A:$A,1,0)</f>
        <v>#ERROR!</v>
      </c>
    </row>
    <row r="3941" ht="15.75" customHeight="1">
      <c r="A3941" s="52">
        <v>263022.0</v>
      </c>
      <c r="B3941" s="53" t="s">
        <v>70</v>
      </c>
      <c r="C3941" s="53" t="s">
        <v>71</v>
      </c>
      <c r="D3941" s="22">
        <v>207578.0</v>
      </c>
      <c r="E3941" s="53" t="s">
        <v>119</v>
      </c>
      <c r="F3941" s="54">
        <v>1.0083862E7</v>
      </c>
      <c r="G3941" s="53" t="s">
        <v>2414</v>
      </c>
      <c r="H3941" s="55">
        <v>2101.0</v>
      </c>
      <c r="I3941" s="55"/>
      <c r="J3941" s="55" t="s">
        <v>121</v>
      </c>
      <c r="K3941" s="53" t="s">
        <v>80</v>
      </c>
      <c r="L3941" s="53"/>
      <c r="M3941" s="53">
        <v>7.0</v>
      </c>
      <c r="N3941" s="53" t="s">
        <v>52</v>
      </c>
      <c r="O3941" s="25">
        <v>91.24</v>
      </c>
      <c r="P3941" s="25">
        <f>'LISTA DOS ITENS'!$O3941*'LISTA DOS ITENS'!$M3941</f>
        <v>638.68</v>
      </c>
      <c r="Q3941" s="25">
        <v>91.24</v>
      </c>
      <c r="R3941" s="25">
        <f>'LISTA DOS ITENS'!$Q3941*'LISTA DOS ITENS'!$M3941</f>
        <v>638.68</v>
      </c>
      <c r="S3941" s="56">
        <f>IF('LISTA DOS ITENS'!$P3941&gt;'LISTA DOS ITENS'!$R3941,'LISTA DOS ITENS'!$P3941,'LISTA DOS ITENS'!$R3941)</f>
        <v>638.68</v>
      </c>
      <c r="T3941" s="25">
        <v>4.560764754596564</v>
      </c>
      <c r="U3941" s="25">
        <f>'LISTA DOS ITENS'!$T3941*'LISTA DOS ITENS'!$M3941</f>
        <v>31.92535328</v>
      </c>
      <c r="V3941" s="56">
        <f t="array" ref="V3941">INDEX('RESUMO - LOTES E VMA'!$F$3:$F$181,MATCH('LISTA DOS ITENS'!$D3941,'RESUMO - LOTES E VMA'!$A$3:$A$181,0))</f>
        <v>195262.0068</v>
      </c>
      <c r="W3941" s="57">
        <f>'LISTA DOS ITENS'!$U3941/'LISTA DOS ITENS'!$V3941</f>
        <v>0.0001635000777</v>
      </c>
      <c r="X3941" s="53" t="s">
        <v>53</v>
      </c>
      <c r="Y3941" s="53" t="s">
        <v>290</v>
      </c>
      <c r="Z3941" s="58" t="str">
        <f>'LISTA DOS ITENS'!$F3941&amp;"-"&amp;'LISTA DOS ITENS'!$H3941&amp;"-"&amp;'LISTA DOS ITENS'!$J3941&amp;"-"&amp;'LISTA DOS ITENS'!$K3941&amp;"-"&amp;'LISTA DOS ITENS'!$I3941</f>
        <v>10083862-2101-A026-IMOB/NAC-</v>
      </c>
      <c r="AA3941" s="59" t="str">
        <f t="array" ref="AA3941">INDEX('RESUMO - LOTES E VMA'!$M$3:$M$181,MATCH('LISTA DOS ITENS'!$D3941,'RESUMO - LOTES E VMA'!$A$3:$A$181,0))</f>
        <v>Para Leilão</v>
      </c>
      <c r="AB3941" s="60">
        <f t="array" ref="AB3941">INDEX('RESUMO - LOTES E VMA'!$J$3:$J$181,MATCH('LISTA DOS ITENS'!$D3941,'RESUMO - LOTES E VMA'!$A$3:$A$181,0))</f>
        <v>0.1002282232</v>
      </c>
      <c r="AC3941" s="29" t="str">
        <f t="array" ref="AC3941">INDEX('RESUMO - LOTES E VMA'!$L$3:$L$181,MATCH('LISTA DOS ITENS'!$D3941,'RESUMO - LOTES E VMA'!$A$3:$A$181,0))</f>
        <v>1% do Valor de Comparação do VMA</v>
      </c>
      <c r="AD3941" s="53" t="str">
        <f>VLOOKUP(Tabela1[[#This Row],[Índice]],[1]Planilha1!$A:$A,1,0)</f>
        <v>#ERROR!</v>
      </c>
    </row>
    <row r="3942" ht="15.75" customHeight="1">
      <c r="A3942" s="52">
        <v>263023.0</v>
      </c>
      <c r="B3942" s="53" t="s">
        <v>70</v>
      </c>
      <c r="C3942" s="53" t="s">
        <v>71</v>
      </c>
      <c r="D3942" s="22">
        <v>207578.0</v>
      </c>
      <c r="E3942" s="53" t="s">
        <v>119</v>
      </c>
      <c r="F3942" s="54">
        <v>1.0219679E7</v>
      </c>
      <c r="G3942" s="53" t="s">
        <v>2479</v>
      </c>
      <c r="H3942" s="55">
        <v>2101.0</v>
      </c>
      <c r="I3942" s="55" t="s">
        <v>2480</v>
      </c>
      <c r="J3942" s="55" t="s">
        <v>121</v>
      </c>
      <c r="K3942" s="53" t="s">
        <v>73</v>
      </c>
      <c r="L3942" s="53"/>
      <c r="M3942" s="53">
        <v>1.0</v>
      </c>
      <c r="N3942" s="53" t="s">
        <v>52</v>
      </c>
      <c r="O3942" s="25">
        <v>1136.22</v>
      </c>
      <c r="P3942" s="25">
        <f>'LISTA DOS ITENS'!$O3942*'LISTA DOS ITENS'!$M3942</f>
        <v>1136.22</v>
      </c>
      <c r="Q3942" s="25">
        <v>1136.22</v>
      </c>
      <c r="R3942" s="25">
        <f>'LISTA DOS ITENS'!$Q3942*'LISTA DOS ITENS'!$M3942</f>
        <v>1136.22</v>
      </c>
      <c r="S3942" s="56">
        <f>IF('LISTA DOS ITENS'!$P3942&gt;'LISTA DOS ITENS'!$R3942,'LISTA DOS ITENS'!$P3942,'LISTA DOS ITENS'!$R3942)</f>
        <v>1136.22</v>
      </c>
      <c r="T3942" s="25">
        <v>105.89012809567234</v>
      </c>
      <c r="U3942" s="25">
        <f>'LISTA DOS ITENS'!$T3942*'LISTA DOS ITENS'!$M3942</f>
        <v>105.8901281</v>
      </c>
      <c r="V3942" s="56">
        <f t="array" ref="V3942">INDEX('RESUMO - LOTES E VMA'!$F$3:$F$181,MATCH('LISTA DOS ITENS'!$D3942,'RESUMO - LOTES E VMA'!$A$3:$A$181,0))</f>
        <v>195262.0068</v>
      </c>
      <c r="W3942" s="57">
        <f>'LISTA DOS ITENS'!$U3942/'LISTA DOS ITENS'!$V3942</f>
        <v>0.0005422976535</v>
      </c>
      <c r="X3942" s="53" t="s">
        <v>53</v>
      </c>
      <c r="Y3942" s="53" t="s">
        <v>290</v>
      </c>
      <c r="Z3942" s="58" t="str">
        <f>'LISTA DOS ITENS'!$F3942&amp;"-"&amp;'LISTA DOS ITENS'!$H3942&amp;"-"&amp;'LISTA DOS ITENS'!$J3942&amp;"-"&amp;'LISTA DOS ITENS'!$K3942&amp;"-"&amp;'LISTA DOS ITENS'!$I3942</f>
        <v>10219679-2101-A026-CONS/NAC-PP-5220-19-054-MRP</v>
      </c>
      <c r="AA3942" s="59" t="str">
        <f t="array" ref="AA3942">INDEX('RESUMO - LOTES E VMA'!$M$3:$M$181,MATCH('LISTA DOS ITENS'!$D3942,'RESUMO - LOTES E VMA'!$A$3:$A$181,0))</f>
        <v>Para Leilão</v>
      </c>
      <c r="AB3942" s="60">
        <f t="array" ref="AB3942">INDEX('RESUMO - LOTES E VMA'!$J$3:$J$181,MATCH('LISTA DOS ITENS'!$D3942,'RESUMO - LOTES E VMA'!$A$3:$A$181,0))</f>
        <v>0.1002282232</v>
      </c>
      <c r="AC3942" s="29" t="str">
        <f t="array" ref="AC3942">INDEX('RESUMO - LOTES E VMA'!$L$3:$L$181,MATCH('LISTA DOS ITENS'!$D3942,'RESUMO - LOTES E VMA'!$A$3:$A$181,0))</f>
        <v>1% do Valor de Comparação do VMA</v>
      </c>
      <c r="AD3942" s="53" t="str">
        <f>VLOOKUP(Tabela1[[#This Row],[Índice]],[1]Planilha1!$A:$A,1,0)</f>
        <v>#ERROR!</v>
      </c>
    </row>
    <row r="3943" ht="15.75" customHeight="1">
      <c r="A3943" s="52">
        <v>263024.0</v>
      </c>
      <c r="B3943" s="53" t="s">
        <v>70</v>
      </c>
      <c r="C3943" s="53" t="s">
        <v>71</v>
      </c>
      <c r="D3943" s="22">
        <v>207578.0</v>
      </c>
      <c r="E3943" s="53" t="s">
        <v>119</v>
      </c>
      <c r="F3943" s="54">
        <v>1.0223362E7</v>
      </c>
      <c r="G3943" s="53" t="s">
        <v>2481</v>
      </c>
      <c r="H3943" s="55">
        <v>2101.0</v>
      </c>
      <c r="I3943" s="55"/>
      <c r="J3943" s="55" t="s">
        <v>121</v>
      </c>
      <c r="K3943" s="53" t="s">
        <v>80</v>
      </c>
      <c r="L3943" s="53"/>
      <c r="M3943" s="53">
        <v>3.0</v>
      </c>
      <c r="N3943" s="53" t="s">
        <v>52</v>
      </c>
      <c r="O3943" s="25">
        <v>175.30666666666664</v>
      </c>
      <c r="P3943" s="25">
        <f>'LISTA DOS ITENS'!$O3943*'LISTA DOS ITENS'!$M3943</f>
        <v>525.92</v>
      </c>
      <c r="Q3943" s="25">
        <v>175.31</v>
      </c>
      <c r="R3943" s="25">
        <f>'LISTA DOS ITENS'!$Q3943*'LISTA DOS ITENS'!$M3943</f>
        <v>525.93</v>
      </c>
      <c r="S3943" s="56">
        <f>IF('LISTA DOS ITENS'!$P3943&gt;'LISTA DOS ITENS'!$R3943,'LISTA DOS ITENS'!$P3943,'LISTA DOS ITENS'!$R3943)</f>
        <v>525.93</v>
      </c>
      <c r="T3943" s="25">
        <v>16.3380316808825</v>
      </c>
      <c r="U3943" s="25">
        <f>'LISTA DOS ITENS'!$T3943*'LISTA DOS ITENS'!$M3943</f>
        <v>49.01409504</v>
      </c>
      <c r="V3943" s="56">
        <f t="array" ref="V3943">INDEX('RESUMO - LOTES E VMA'!$F$3:$F$181,MATCH('LISTA DOS ITENS'!$D3943,'RESUMO - LOTES E VMA'!$A$3:$A$181,0))</f>
        <v>195262.0068</v>
      </c>
      <c r="W3943" s="57">
        <f>'LISTA DOS ITENS'!$U3943/'LISTA DOS ITENS'!$V3943</f>
        <v>0.0002510170609</v>
      </c>
      <c r="X3943" s="53" t="s">
        <v>53</v>
      </c>
      <c r="Y3943" s="53" t="s">
        <v>290</v>
      </c>
      <c r="Z3943" s="58" t="str">
        <f>'LISTA DOS ITENS'!$F3943&amp;"-"&amp;'LISTA DOS ITENS'!$H3943&amp;"-"&amp;'LISTA DOS ITENS'!$J3943&amp;"-"&amp;'LISTA DOS ITENS'!$K3943&amp;"-"&amp;'LISTA DOS ITENS'!$I3943</f>
        <v>10223362-2101-A026-IMOB/NAC-</v>
      </c>
      <c r="AA3943" s="59" t="str">
        <f t="array" ref="AA3943">INDEX('RESUMO - LOTES E VMA'!$M$3:$M$181,MATCH('LISTA DOS ITENS'!$D3943,'RESUMO - LOTES E VMA'!$A$3:$A$181,0))</f>
        <v>Para Leilão</v>
      </c>
      <c r="AB3943" s="60">
        <f t="array" ref="AB3943">INDEX('RESUMO - LOTES E VMA'!$J$3:$J$181,MATCH('LISTA DOS ITENS'!$D3943,'RESUMO - LOTES E VMA'!$A$3:$A$181,0))</f>
        <v>0.1002282232</v>
      </c>
      <c r="AC3943" s="29" t="str">
        <f t="array" ref="AC3943">INDEX('RESUMO - LOTES E VMA'!$L$3:$L$181,MATCH('LISTA DOS ITENS'!$D3943,'RESUMO - LOTES E VMA'!$A$3:$A$181,0))</f>
        <v>1% do Valor de Comparação do VMA</v>
      </c>
      <c r="AD3943" s="53" t="str">
        <f>VLOOKUP(Tabela1[[#This Row],[Índice]],[1]Planilha1!$A:$A,1,0)</f>
        <v>#ERROR!</v>
      </c>
    </row>
    <row r="3944" ht="15.75" customHeight="1">
      <c r="A3944" s="52">
        <v>263025.0</v>
      </c>
      <c r="B3944" s="53" t="s">
        <v>70</v>
      </c>
      <c r="C3944" s="53" t="s">
        <v>71</v>
      </c>
      <c r="D3944" s="22">
        <v>207578.0</v>
      </c>
      <c r="E3944" s="53" t="s">
        <v>119</v>
      </c>
      <c r="F3944" s="54">
        <v>1.0228303E7</v>
      </c>
      <c r="G3944" s="53" t="s">
        <v>2439</v>
      </c>
      <c r="H3944" s="55">
        <v>2101.0</v>
      </c>
      <c r="I3944" s="55" t="s">
        <v>81</v>
      </c>
      <c r="J3944" s="55" t="s">
        <v>121</v>
      </c>
      <c r="K3944" s="53" t="s">
        <v>80</v>
      </c>
      <c r="L3944" s="53"/>
      <c r="M3944" s="53">
        <v>22.0</v>
      </c>
      <c r="N3944" s="53" t="s">
        <v>52</v>
      </c>
      <c r="O3944" s="25">
        <v>65.41681818181819</v>
      </c>
      <c r="P3944" s="25">
        <f>'LISTA DOS ITENS'!$O3944*'LISTA DOS ITENS'!$M3944</f>
        <v>1439.17</v>
      </c>
      <c r="Q3944" s="25">
        <v>81.98</v>
      </c>
      <c r="R3944" s="25">
        <f>'LISTA DOS ITENS'!$Q3944*'LISTA DOS ITENS'!$M3944</f>
        <v>1803.56</v>
      </c>
      <c r="S3944" s="56">
        <f>IF('LISTA DOS ITENS'!$P3944&gt;'LISTA DOS ITENS'!$R3944,'LISTA DOS ITENS'!$P3944,'LISTA DOS ITENS'!$R3944)</f>
        <v>1803.56</v>
      </c>
      <c r="T3944" s="25">
        <v>4.097890120361972</v>
      </c>
      <c r="U3944" s="25">
        <f>'LISTA DOS ITENS'!$T3944*'LISTA DOS ITENS'!$M3944</f>
        <v>90.15358265</v>
      </c>
      <c r="V3944" s="56">
        <f t="array" ref="V3944">INDEX('RESUMO - LOTES E VMA'!$F$3:$F$181,MATCH('LISTA DOS ITENS'!$D3944,'RESUMO - LOTES E VMA'!$A$3:$A$181,0))</f>
        <v>195262.0068</v>
      </c>
      <c r="W3944" s="57">
        <f>'LISTA DOS ITENS'!$U3944/'LISTA DOS ITENS'!$V3944</f>
        <v>0.0004617057058</v>
      </c>
      <c r="X3944" s="53" t="s">
        <v>53</v>
      </c>
      <c r="Y3944" s="53" t="s">
        <v>290</v>
      </c>
      <c r="Z3944" s="58" t="str">
        <f>'LISTA DOS ITENS'!$F3944&amp;"-"&amp;'LISTA DOS ITENS'!$H3944&amp;"-"&amp;'LISTA DOS ITENS'!$J3944&amp;"-"&amp;'LISTA DOS ITENS'!$K3944&amp;"-"&amp;'LISTA DOS ITENS'!$I3944</f>
        <v>10228303-2101-A026-IMOB/NAC-ED-1000-01.01</v>
      </c>
      <c r="AA3944" s="59" t="str">
        <f t="array" ref="AA3944">INDEX('RESUMO - LOTES E VMA'!$M$3:$M$181,MATCH('LISTA DOS ITENS'!$D3944,'RESUMO - LOTES E VMA'!$A$3:$A$181,0))</f>
        <v>Para Leilão</v>
      </c>
      <c r="AB3944" s="60">
        <f t="array" ref="AB3944">INDEX('RESUMO - LOTES E VMA'!$J$3:$J$181,MATCH('LISTA DOS ITENS'!$D3944,'RESUMO - LOTES E VMA'!$A$3:$A$181,0))</f>
        <v>0.1002282232</v>
      </c>
      <c r="AC3944" s="29" t="str">
        <f t="array" ref="AC3944">INDEX('RESUMO - LOTES E VMA'!$L$3:$L$181,MATCH('LISTA DOS ITENS'!$D3944,'RESUMO - LOTES E VMA'!$A$3:$A$181,0))</f>
        <v>1% do Valor de Comparação do VMA</v>
      </c>
      <c r="AD3944" s="53" t="str">
        <f>VLOOKUP(Tabela1[[#This Row],[Índice]],[1]Planilha1!$A:$A,1,0)</f>
        <v>#ERROR!</v>
      </c>
    </row>
    <row r="3945" ht="15.75" customHeight="1">
      <c r="A3945" s="52">
        <v>263026.0</v>
      </c>
      <c r="B3945" s="53" t="s">
        <v>70</v>
      </c>
      <c r="C3945" s="53" t="s">
        <v>71</v>
      </c>
      <c r="D3945" s="22">
        <v>207578.0</v>
      </c>
      <c r="E3945" s="53" t="s">
        <v>119</v>
      </c>
      <c r="F3945" s="54">
        <v>1.0228303E7</v>
      </c>
      <c r="G3945" s="53" t="s">
        <v>2439</v>
      </c>
      <c r="H3945" s="55">
        <v>2101.0</v>
      </c>
      <c r="I3945" s="55" t="s">
        <v>2482</v>
      </c>
      <c r="J3945" s="55" t="s">
        <v>121</v>
      </c>
      <c r="K3945" s="53" t="s">
        <v>80</v>
      </c>
      <c r="L3945" s="53"/>
      <c r="M3945" s="53">
        <v>4.0</v>
      </c>
      <c r="N3945" s="53" t="s">
        <v>52</v>
      </c>
      <c r="O3945" s="25">
        <v>65.4175</v>
      </c>
      <c r="P3945" s="25">
        <f>'LISTA DOS ITENS'!$O3945*'LISTA DOS ITENS'!$M3945</f>
        <v>261.67</v>
      </c>
      <c r="Q3945" s="25">
        <v>81.98</v>
      </c>
      <c r="R3945" s="25">
        <f>'LISTA DOS ITENS'!$Q3945*'LISTA DOS ITENS'!$M3945</f>
        <v>327.92</v>
      </c>
      <c r="S3945" s="56">
        <f>IF('LISTA DOS ITENS'!$P3945&gt;'LISTA DOS ITENS'!$R3945,'LISTA DOS ITENS'!$P3945,'LISTA DOS ITENS'!$R3945)</f>
        <v>327.92</v>
      </c>
      <c r="T3945" s="25">
        <v>4.097890120361972</v>
      </c>
      <c r="U3945" s="25">
        <f>'LISTA DOS ITENS'!$T3945*'LISTA DOS ITENS'!$M3945</f>
        <v>16.39156048</v>
      </c>
      <c r="V3945" s="56">
        <f t="array" ref="V3945">INDEX('RESUMO - LOTES E VMA'!$F$3:$F$181,MATCH('LISTA DOS ITENS'!$D3945,'RESUMO - LOTES E VMA'!$A$3:$A$181,0))</f>
        <v>195262.0068</v>
      </c>
      <c r="W3945" s="57">
        <f>'LISTA DOS ITENS'!$U3945/'LISTA DOS ITENS'!$V3945</f>
        <v>0.00008394649196</v>
      </c>
      <c r="X3945" s="53" t="s">
        <v>53</v>
      </c>
      <c r="Y3945" s="53" t="s">
        <v>290</v>
      </c>
      <c r="Z3945" s="58" t="str">
        <f>'LISTA DOS ITENS'!$F3945&amp;"-"&amp;'LISTA DOS ITENS'!$H3945&amp;"-"&amp;'LISTA DOS ITENS'!$J3945&amp;"-"&amp;'LISTA DOS ITENS'!$K3945&amp;"-"&amp;'LISTA DOS ITENS'!$I3945</f>
        <v>10228303-2101-A026-IMOB/NAC-PP-5230-15-016-MRP</v>
      </c>
      <c r="AA3945" s="59" t="str">
        <f t="array" ref="AA3945">INDEX('RESUMO - LOTES E VMA'!$M$3:$M$181,MATCH('LISTA DOS ITENS'!$D3945,'RESUMO - LOTES E VMA'!$A$3:$A$181,0))</f>
        <v>Para Leilão</v>
      </c>
      <c r="AB3945" s="60">
        <f t="array" ref="AB3945">INDEX('RESUMO - LOTES E VMA'!$J$3:$J$181,MATCH('LISTA DOS ITENS'!$D3945,'RESUMO - LOTES E VMA'!$A$3:$A$181,0))</f>
        <v>0.1002282232</v>
      </c>
      <c r="AC3945" s="29" t="str">
        <f t="array" ref="AC3945">INDEX('RESUMO - LOTES E VMA'!$L$3:$L$181,MATCH('LISTA DOS ITENS'!$D3945,'RESUMO - LOTES E VMA'!$A$3:$A$181,0))</f>
        <v>1% do Valor de Comparação do VMA</v>
      </c>
      <c r="AD3945" s="53" t="str">
        <f>VLOOKUP(Tabela1[[#This Row],[Índice]],[1]Planilha1!$A:$A,1,0)</f>
        <v>#ERROR!</v>
      </c>
    </row>
    <row r="3946" ht="15.75" customHeight="1">
      <c r="A3946" s="52">
        <v>263027.0</v>
      </c>
      <c r="B3946" s="53" t="s">
        <v>70</v>
      </c>
      <c r="C3946" s="53" t="s">
        <v>71</v>
      </c>
      <c r="D3946" s="22">
        <v>207578.0</v>
      </c>
      <c r="E3946" s="53" t="s">
        <v>119</v>
      </c>
      <c r="F3946" s="54">
        <v>1.0251187E7</v>
      </c>
      <c r="G3946" s="53" t="s">
        <v>2483</v>
      </c>
      <c r="H3946" s="55">
        <v>2101.0</v>
      </c>
      <c r="I3946" s="55" t="s">
        <v>81</v>
      </c>
      <c r="J3946" s="55" t="s">
        <v>121</v>
      </c>
      <c r="K3946" s="53" t="s">
        <v>73</v>
      </c>
      <c r="L3946" s="53"/>
      <c r="M3946" s="53">
        <v>1.0</v>
      </c>
      <c r="N3946" s="53" t="s">
        <v>52</v>
      </c>
      <c r="O3946" s="25">
        <v>1780.0</v>
      </c>
      <c r="P3946" s="25">
        <f>'LISTA DOS ITENS'!$O3946*'LISTA DOS ITENS'!$M3946</f>
        <v>1780</v>
      </c>
      <c r="Q3946" s="25">
        <v>1780.0</v>
      </c>
      <c r="R3946" s="25">
        <f>'LISTA DOS ITENS'!$Q3946*'LISTA DOS ITENS'!$M3946</f>
        <v>1780</v>
      </c>
      <c r="S3946" s="56">
        <f>IF('LISTA DOS ITENS'!$P3946&gt;'LISTA DOS ITENS'!$R3946,'LISTA DOS ITENS'!$P3946,'LISTA DOS ITENS'!$R3946)</f>
        <v>1780</v>
      </c>
      <c r="T3946" s="25">
        <v>165.88726479933177</v>
      </c>
      <c r="U3946" s="25">
        <f>'LISTA DOS ITENS'!$T3946*'LISTA DOS ITENS'!$M3946</f>
        <v>165.8872648</v>
      </c>
      <c r="V3946" s="56">
        <f t="array" ref="V3946">INDEX('RESUMO - LOTES E VMA'!$F$3:$F$181,MATCH('LISTA DOS ITENS'!$D3946,'RESUMO - LOTES E VMA'!$A$3:$A$181,0))</f>
        <v>195262.0068</v>
      </c>
      <c r="W3946" s="57">
        <f>'LISTA DOS ITENS'!$U3946/'LISTA DOS ITENS'!$V3946</f>
        <v>0.0008495624292</v>
      </c>
      <c r="X3946" s="53" t="s">
        <v>53</v>
      </c>
      <c r="Y3946" s="53" t="s">
        <v>290</v>
      </c>
      <c r="Z3946" s="58" t="str">
        <f>'LISTA DOS ITENS'!$F3946&amp;"-"&amp;'LISTA DOS ITENS'!$H3946&amp;"-"&amp;'LISTA DOS ITENS'!$J3946&amp;"-"&amp;'LISTA DOS ITENS'!$K3946&amp;"-"&amp;'LISTA DOS ITENS'!$I3946</f>
        <v>10251187-2101-A026-CONS/NAC-ED-1000-01.01</v>
      </c>
      <c r="AA3946" s="59" t="str">
        <f t="array" ref="AA3946">INDEX('RESUMO - LOTES E VMA'!$M$3:$M$181,MATCH('LISTA DOS ITENS'!$D3946,'RESUMO - LOTES E VMA'!$A$3:$A$181,0))</f>
        <v>Para Leilão</v>
      </c>
      <c r="AB3946" s="60">
        <f t="array" ref="AB3946">INDEX('RESUMO - LOTES E VMA'!$J$3:$J$181,MATCH('LISTA DOS ITENS'!$D3946,'RESUMO - LOTES E VMA'!$A$3:$A$181,0))</f>
        <v>0.1002282232</v>
      </c>
      <c r="AC3946" s="29" t="str">
        <f t="array" ref="AC3946">INDEX('RESUMO - LOTES E VMA'!$L$3:$L$181,MATCH('LISTA DOS ITENS'!$D3946,'RESUMO - LOTES E VMA'!$A$3:$A$181,0))</f>
        <v>1% do Valor de Comparação do VMA</v>
      </c>
      <c r="AD3946" s="53" t="str">
        <f>VLOOKUP(Tabela1[[#This Row],[Índice]],[1]Planilha1!$A:$A,1,0)</f>
        <v>#ERROR!</v>
      </c>
    </row>
    <row r="3947" ht="15.75" customHeight="1">
      <c r="A3947" s="52">
        <v>263028.0</v>
      </c>
      <c r="B3947" s="53" t="s">
        <v>70</v>
      </c>
      <c r="C3947" s="53" t="s">
        <v>71</v>
      </c>
      <c r="D3947" s="22">
        <v>207578.0</v>
      </c>
      <c r="E3947" s="53" t="s">
        <v>119</v>
      </c>
      <c r="F3947" s="54">
        <v>1.0260379E7</v>
      </c>
      <c r="G3947" s="53" t="s">
        <v>2465</v>
      </c>
      <c r="H3947" s="55">
        <v>2101.0</v>
      </c>
      <c r="I3947" s="55"/>
      <c r="J3947" s="55" t="s">
        <v>121</v>
      </c>
      <c r="K3947" s="53" t="s">
        <v>125</v>
      </c>
      <c r="L3947" s="53"/>
      <c r="M3947" s="53">
        <v>1.0</v>
      </c>
      <c r="N3947" s="53" t="s">
        <v>52</v>
      </c>
      <c r="O3947" s="25">
        <v>1258.07</v>
      </c>
      <c r="P3947" s="25">
        <f>'LISTA DOS ITENS'!$O3947*'LISTA DOS ITENS'!$M3947</f>
        <v>1258.07</v>
      </c>
      <c r="Q3947" s="25">
        <v>1258.07</v>
      </c>
      <c r="R3947" s="25">
        <f>'LISTA DOS ITENS'!$Q3947*'LISTA DOS ITENS'!$M3947</f>
        <v>1258.07</v>
      </c>
      <c r="S3947" s="56">
        <f>IF('LISTA DOS ITENS'!$P3947&gt;'LISTA DOS ITENS'!$R3947,'LISTA DOS ITENS'!$P3947,'LISTA DOS ITENS'!$R3947)</f>
        <v>1258.07</v>
      </c>
      <c r="T3947" s="25">
        <v>21.38719</v>
      </c>
      <c r="U3947" s="25">
        <f>'LISTA DOS ITENS'!$T3947*'LISTA DOS ITENS'!$M3947</f>
        <v>21.38719</v>
      </c>
      <c r="V3947" s="56">
        <f t="array" ref="V3947">INDEX('RESUMO - LOTES E VMA'!$F$3:$F$181,MATCH('LISTA DOS ITENS'!$D3947,'RESUMO - LOTES E VMA'!$A$3:$A$181,0))</f>
        <v>195262.0068</v>
      </c>
      <c r="W3947" s="57">
        <f>'LISTA DOS ITENS'!$U3947/'LISTA DOS ITENS'!$V3947</f>
        <v>0.0001095307293</v>
      </c>
      <c r="X3947" s="53" t="s">
        <v>53</v>
      </c>
      <c r="Y3947" s="53" t="s">
        <v>290</v>
      </c>
      <c r="Z3947" s="58" t="str">
        <f>'LISTA DOS ITENS'!$F3947&amp;"-"&amp;'LISTA DOS ITENS'!$H3947&amp;"-"&amp;'LISTA DOS ITENS'!$J3947&amp;"-"&amp;'LISTA DOS ITENS'!$K3947&amp;"-"&amp;'LISTA DOS ITENS'!$I3947</f>
        <v>10260379-2101-A026-PAR/NAC-</v>
      </c>
      <c r="AA3947" s="59" t="str">
        <f t="array" ref="AA3947">INDEX('RESUMO - LOTES E VMA'!$M$3:$M$181,MATCH('LISTA DOS ITENS'!$D3947,'RESUMO - LOTES E VMA'!$A$3:$A$181,0))</f>
        <v>Para Leilão</v>
      </c>
      <c r="AB3947" s="60">
        <f t="array" ref="AB3947">INDEX('RESUMO - LOTES E VMA'!$J$3:$J$181,MATCH('LISTA DOS ITENS'!$D3947,'RESUMO - LOTES E VMA'!$A$3:$A$181,0))</f>
        <v>0.1002282232</v>
      </c>
      <c r="AC3947" s="29" t="str">
        <f t="array" ref="AC3947">INDEX('RESUMO - LOTES E VMA'!$L$3:$L$181,MATCH('LISTA DOS ITENS'!$D3947,'RESUMO - LOTES E VMA'!$A$3:$A$181,0))</f>
        <v>1% do Valor de Comparação do VMA</v>
      </c>
      <c r="AD3947" s="53" t="str">
        <f>VLOOKUP(Tabela1[[#This Row],[Índice]],[1]Planilha1!$A:$A,1,0)</f>
        <v>#ERROR!</v>
      </c>
    </row>
    <row r="3948" ht="15.75" customHeight="1">
      <c r="A3948" s="52">
        <v>263029.0</v>
      </c>
      <c r="B3948" s="53" t="s">
        <v>70</v>
      </c>
      <c r="C3948" s="53" t="s">
        <v>71</v>
      </c>
      <c r="D3948" s="22">
        <v>207578.0</v>
      </c>
      <c r="E3948" s="53" t="s">
        <v>119</v>
      </c>
      <c r="F3948" s="54">
        <v>1.0275619E7</v>
      </c>
      <c r="G3948" s="53" t="s">
        <v>2484</v>
      </c>
      <c r="H3948" s="55">
        <v>2101.0</v>
      </c>
      <c r="I3948" s="55"/>
      <c r="J3948" s="55" t="s">
        <v>121</v>
      </c>
      <c r="K3948" s="53" t="s">
        <v>73</v>
      </c>
      <c r="L3948" s="53"/>
      <c r="M3948" s="53">
        <v>2.0</v>
      </c>
      <c r="N3948" s="53" t="s">
        <v>52</v>
      </c>
      <c r="O3948" s="25">
        <v>874.665</v>
      </c>
      <c r="P3948" s="25">
        <f>'LISTA DOS ITENS'!$O3948*'LISTA DOS ITENS'!$M3948</f>
        <v>1749.33</v>
      </c>
      <c r="Q3948" s="25">
        <v>874.67</v>
      </c>
      <c r="R3948" s="25">
        <f>'LISTA DOS ITENS'!$Q3948*'LISTA DOS ITENS'!$M3948</f>
        <v>1749.34</v>
      </c>
      <c r="S3948" s="56">
        <f>IF('LISTA DOS ITENS'!$P3948&gt;'LISTA DOS ITENS'!$R3948,'LISTA DOS ITENS'!$P3948,'LISTA DOS ITENS'!$R3948)</f>
        <v>1749.34</v>
      </c>
      <c r="T3948" s="25">
        <v>81.51495163035479</v>
      </c>
      <c r="U3948" s="25">
        <f>'LISTA DOS ITENS'!$T3948*'LISTA DOS ITENS'!$M3948</f>
        <v>163.0299033</v>
      </c>
      <c r="V3948" s="56">
        <f t="array" ref="V3948">INDEX('RESUMO - LOTES E VMA'!$F$3:$F$181,MATCH('LISTA DOS ITENS'!$D3948,'RESUMO - LOTES E VMA'!$A$3:$A$181,0))</f>
        <v>195262.0068</v>
      </c>
      <c r="W3948" s="57">
        <f>'LISTA DOS ITENS'!$U3948/'LISTA DOS ITENS'!$V3948</f>
        <v>0.000834928955</v>
      </c>
      <c r="X3948" s="53" t="s">
        <v>53</v>
      </c>
      <c r="Y3948" s="53" t="s">
        <v>290</v>
      </c>
      <c r="Z3948" s="58" t="str">
        <f>'LISTA DOS ITENS'!$F3948&amp;"-"&amp;'LISTA DOS ITENS'!$H3948&amp;"-"&amp;'LISTA DOS ITENS'!$J3948&amp;"-"&amp;'LISTA DOS ITENS'!$K3948&amp;"-"&amp;'LISTA DOS ITENS'!$I3948</f>
        <v>10275619-2101-A026-CONS/NAC-</v>
      </c>
      <c r="AA3948" s="59" t="str">
        <f t="array" ref="AA3948">INDEX('RESUMO - LOTES E VMA'!$M$3:$M$181,MATCH('LISTA DOS ITENS'!$D3948,'RESUMO - LOTES E VMA'!$A$3:$A$181,0))</f>
        <v>Para Leilão</v>
      </c>
      <c r="AB3948" s="60">
        <f t="array" ref="AB3948">INDEX('RESUMO - LOTES E VMA'!$J$3:$J$181,MATCH('LISTA DOS ITENS'!$D3948,'RESUMO - LOTES E VMA'!$A$3:$A$181,0))</f>
        <v>0.1002282232</v>
      </c>
      <c r="AC3948" s="29" t="str">
        <f t="array" ref="AC3948">INDEX('RESUMO - LOTES E VMA'!$L$3:$L$181,MATCH('LISTA DOS ITENS'!$D3948,'RESUMO - LOTES E VMA'!$A$3:$A$181,0))</f>
        <v>1% do Valor de Comparação do VMA</v>
      </c>
      <c r="AD3948" s="53" t="str">
        <f>VLOOKUP(Tabela1[[#This Row],[Índice]],[1]Planilha1!$A:$A,1,0)</f>
        <v>#ERROR!</v>
      </c>
    </row>
    <row r="3949" ht="15.75" customHeight="1">
      <c r="A3949" s="52">
        <v>263030.0</v>
      </c>
      <c r="B3949" s="53" t="s">
        <v>70</v>
      </c>
      <c r="C3949" s="53" t="s">
        <v>71</v>
      </c>
      <c r="D3949" s="22">
        <v>207578.0</v>
      </c>
      <c r="E3949" s="53" t="s">
        <v>119</v>
      </c>
      <c r="F3949" s="54">
        <v>1.0276569E7</v>
      </c>
      <c r="G3949" s="53" t="s">
        <v>2388</v>
      </c>
      <c r="H3949" s="55">
        <v>2101.0</v>
      </c>
      <c r="I3949" s="55"/>
      <c r="J3949" s="55" t="s">
        <v>121</v>
      </c>
      <c r="K3949" s="53" t="s">
        <v>160</v>
      </c>
      <c r="L3949" s="53"/>
      <c r="M3949" s="53">
        <v>2.0</v>
      </c>
      <c r="N3949" s="53" t="s">
        <v>52</v>
      </c>
      <c r="O3949" s="25">
        <v>462.955</v>
      </c>
      <c r="P3949" s="25">
        <f>'LISTA DOS ITENS'!$O3949*'LISTA DOS ITENS'!$M3949</f>
        <v>925.91</v>
      </c>
      <c r="Q3949" s="25">
        <v>462.96</v>
      </c>
      <c r="R3949" s="25">
        <f>'LISTA DOS ITENS'!$Q3949*'LISTA DOS ITENS'!$M3949</f>
        <v>925.92</v>
      </c>
      <c r="S3949" s="56">
        <f>IF('LISTA DOS ITENS'!$P3949&gt;'LISTA DOS ITENS'!$R3949,'LISTA DOS ITENS'!$P3949,'LISTA DOS ITENS'!$R3949)</f>
        <v>925.92</v>
      </c>
      <c r="T3949" s="25">
        <v>43.14560006263969</v>
      </c>
      <c r="U3949" s="25">
        <f>'LISTA DOS ITENS'!$T3949*'LISTA DOS ITENS'!$M3949</f>
        <v>86.29120013</v>
      </c>
      <c r="V3949" s="56">
        <f t="array" ref="V3949">INDEX('RESUMO - LOTES E VMA'!$F$3:$F$181,MATCH('LISTA DOS ITENS'!$D3949,'RESUMO - LOTES E VMA'!$A$3:$A$181,0))</f>
        <v>195262.0068</v>
      </c>
      <c r="W3949" s="57">
        <f>'LISTA DOS ITENS'!$U3949/'LISTA DOS ITENS'!$V3949</f>
        <v>0.0004419251935</v>
      </c>
      <c r="X3949" s="53" t="s">
        <v>53</v>
      </c>
      <c r="Y3949" s="53" t="s">
        <v>290</v>
      </c>
      <c r="Z3949" s="58" t="str">
        <f>'LISTA DOS ITENS'!$F3949&amp;"-"&amp;'LISTA DOS ITENS'!$H3949&amp;"-"&amp;'LISTA DOS ITENS'!$J3949&amp;"-"&amp;'LISTA DOS ITENS'!$K3949&amp;"-"&amp;'LISTA DOS ITENS'!$I3949</f>
        <v>10276569-2101-A026-CONS/IMP-</v>
      </c>
      <c r="AA3949" s="59" t="str">
        <f t="array" ref="AA3949">INDEX('RESUMO - LOTES E VMA'!$M$3:$M$181,MATCH('LISTA DOS ITENS'!$D3949,'RESUMO - LOTES E VMA'!$A$3:$A$181,0))</f>
        <v>Para Leilão</v>
      </c>
      <c r="AB3949" s="60">
        <f t="array" ref="AB3949">INDEX('RESUMO - LOTES E VMA'!$J$3:$J$181,MATCH('LISTA DOS ITENS'!$D3949,'RESUMO - LOTES E VMA'!$A$3:$A$181,0))</f>
        <v>0.1002282232</v>
      </c>
      <c r="AC3949" s="29" t="str">
        <f t="array" ref="AC3949">INDEX('RESUMO - LOTES E VMA'!$L$3:$L$181,MATCH('LISTA DOS ITENS'!$D3949,'RESUMO - LOTES E VMA'!$A$3:$A$181,0))</f>
        <v>1% do Valor de Comparação do VMA</v>
      </c>
      <c r="AD3949" s="53" t="str">
        <f>VLOOKUP(Tabela1[[#This Row],[Índice]],[1]Planilha1!$A:$A,1,0)</f>
        <v>#ERROR!</v>
      </c>
    </row>
    <row r="3950" ht="15.75" customHeight="1">
      <c r="A3950" s="52">
        <v>263031.0</v>
      </c>
      <c r="B3950" s="53" t="s">
        <v>70</v>
      </c>
      <c r="C3950" s="53" t="s">
        <v>71</v>
      </c>
      <c r="D3950" s="22">
        <v>207578.0</v>
      </c>
      <c r="E3950" s="53" t="s">
        <v>119</v>
      </c>
      <c r="F3950" s="54">
        <v>1.0288165E7</v>
      </c>
      <c r="G3950" s="53" t="s">
        <v>131</v>
      </c>
      <c r="H3950" s="55">
        <v>2101.0</v>
      </c>
      <c r="I3950" s="55"/>
      <c r="J3950" s="55" t="s">
        <v>121</v>
      </c>
      <c r="K3950" s="53" t="s">
        <v>73</v>
      </c>
      <c r="L3950" s="53"/>
      <c r="M3950" s="53">
        <v>1.0</v>
      </c>
      <c r="N3950" s="53" t="s">
        <v>52</v>
      </c>
      <c r="O3950" s="25">
        <v>1468.5828571428572</v>
      </c>
      <c r="P3950" s="25">
        <f>'LISTA DOS ITENS'!$O3950*'LISTA DOS ITENS'!$M3950</f>
        <v>1468.582857</v>
      </c>
      <c r="Q3950" s="25">
        <v>1468.58</v>
      </c>
      <c r="R3950" s="25">
        <f>'LISTA DOS ITENS'!$Q3950*'LISTA DOS ITENS'!$M3950</f>
        <v>1468.58</v>
      </c>
      <c r="S3950" s="56">
        <f>IF('LISTA DOS ITENS'!$P3950&gt;'LISTA DOS ITENS'!$R3950,'LISTA DOS ITENS'!$P3950,'LISTA DOS ITENS'!$R3950)</f>
        <v>1468.582857</v>
      </c>
      <c r="T3950" s="25">
        <v>24.96586</v>
      </c>
      <c r="U3950" s="25">
        <f>'LISTA DOS ITENS'!$T3950*'LISTA DOS ITENS'!$M3950</f>
        <v>24.96586</v>
      </c>
      <c r="V3950" s="56">
        <f t="array" ref="V3950">INDEX('RESUMO - LOTES E VMA'!$F$3:$F$181,MATCH('LISTA DOS ITENS'!$D3950,'RESUMO - LOTES E VMA'!$A$3:$A$181,0))</f>
        <v>195262.0068</v>
      </c>
      <c r="W3950" s="57">
        <f>'LISTA DOS ITENS'!$U3950/'LISTA DOS ITENS'!$V3950</f>
        <v>0.0001278582578</v>
      </c>
      <c r="X3950" s="53" t="s">
        <v>53</v>
      </c>
      <c r="Y3950" s="53" t="s">
        <v>290</v>
      </c>
      <c r="Z3950" s="58" t="str">
        <f>'LISTA DOS ITENS'!$F3950&amp;"-"&amp;'LISTA DOS ITENS'!$H3950&amp;"-"&amp;'LISTA DOS ITENS'!$J3950&amp;"-"&amp;'LISTA DOS ITENS'!$K3950&amp;"-"&amp;'LISTA DOS ITENS'!$I3950</f>
        <v>10288165-2101-A026-CONS/NAC-</v>
      </c>
      <c r="AA3950" s="59" t="str">
        <f t="array" ref="AA3950">INDEX('RESUMO - LOTES E VMA'!$M$3:$M$181,MATCH('LISTA DOS ITENS'!$D3950,'RESUMO - LOTES E VMA'!$A$3:$A$181,0))</f>
        <v>Para Leilão</v>
      </c>
      <c r="AB3950" s="60">
        <f t="array" ref="AB3950">INDEX('RESUMO - LOTES E VMA'!$J$3:$J$181,MATCH('LISTA DOS ITENS'!$D3950,'RESUMO - LOTES E VMA'!$A$3:$A$181,0))</f>
        <v>0.1002282232</v>
      </c>
      <c r="AC3950" s="29" t="str">
        <f t="array" ref="AC3950">INDEX('RESUMO - LOTES E VMA'!$L$3:$L$181,MATCH('LISTA DOS ITENS'!$D3950,'RESUMO - LOTES E VMA'!$A$3:$A$181,0))</f>
        <v>1% do Valor de Comparação do VMA</v>
      </c>
      <c r="AD3950" s="53" t="str">
        <f>VLOOKUP(Tabela1[[#This Row],[Índice]],[1]Planilha1!$A:$A,1,0)</f>
        <v>#ERROR!</v>
      </c>
    </row>
    <row r="3951" ht="15.75" customHeight="1">
      <c r="A3951" s="52">
        <v>263032.0</v>
      </c>
      <c r="B3951" s="53" t="s">
        <v>70</v>
      </c>
      <c r="C3951" s="53" t="s">
        <v>71</v>
      </c>
      <c r="D3951" s="22">
        <v>207578.0</v>
      </c>
      <c r="E3951" s="53" t="s">
        <v>119</v>
      </c>
      <c r="F3951" s="54">
        <v>1.0288356E7</v>
      </c>
      <c r="G3951" s="53" t="s">
        <v>2485</v>
      </c>
      <c r="H3951" s="55">
        <v>2101.0</v>
      </c>
      <c r="I3951" s="55"/>
      <c r="J3951" s="55" t="s">
        <v>121</v>
      </c>
      <c r="K3951" s="53" t="s">
        <v>73</v>
      </c>
      <c r="L3951" s="53"/>
      <c r="M3951" s="53">
        <v>1.0</v>
      </c>
      <c r="N3951" s="53" t="s">
        <v>52</v>
      </c>
      <c r="O3951" s="25">
        <v>1902.7</v>
      </c>
      <c r="P3951" s="25">
        <f>'LISTA DOS ITENS'!$O3951*'LISTA DOS ITENS'!$M3951</f>
        <v>1902.7</v>
      </c>
      <c r="Q3951" s="25">
        <v>1902.7</v>
      </c>
      <c r="R3951" s="25">
        <f>'LISTA DOS ITENS'!$Q3951*'LISTA DOS ITENS'!$M3951</f>
        <v>1902.7</v>
      </c>
      <c r="S3951" s="56">
        <f>IF('LISTA DOS ITENS'!$P3951&gt;'LISTA DOS ITENS'!$R3951,'LISTA DOS ITENS'!$P3951,'LISTA DOS ITENS'!$R3951)</f>
        <v>1902.7</v>
      </c>
      <c r="T3951" s="25">
        <v>177.32230265937562</v>
      </c>
      <c r="U3951" s="25">
        <f>'LISTA DOS ITENS'!$T3951*'LISTA DOS ITENS'!$M3951</f>
        <v>177.3223027</v>
      </c>
      <c r="V3951" s="56">
        <f t="array" ref="V3951">INDEX('RESUMO - LOTES E VMA'!$F$3:$F$181,MATCH('LISTA DOS ITENS'!$D3951,'RESUMO - LOTES E VMA'!$A$3:$A$181,0))</f>
        <v>195262.0068</v>
      </c>
      <c r="W3951" s="57">
        <f>'LISTA DOS ITENS'!$U3951/'LISTA DOS ITENS'!$V3951</f>
        <v>0.0009081249629</v>
      </c>
      <c r="X3951" s="53" t="s">
        <v>53</v>
      </c>
      <c r="Y3951" s="53" t="s">
        <v>290</v>
      </c>
      <c r="Z3951" s="58" t="str">
        <f>'LISTA DOS ITENS'!$F3951&amp;"-"&amp;'LISTA DOS ITENS'!$H3951&amp;"-"&amp;'LISTA DOS ITENS'!$J3951&amp;"-"&amp;'LISTA DOS ITENS'!$K3951&amp;"-"&amp;'LISTA DOS ITENS'!$I3951</f>
        <v>10288356-2101-A026-CONS/NAC-</v>
      </c>
      <c r="AA3951" s="59" t="str">
        <f t="array" ref="AA3951">INDEX('RESUMO - LOTES E VMA'!$M$3:$M$181,MATCH('LISTA DOS ITENS'!$D3951,'RESUMO - LOTES E VMA'!$A$3:$A$181,0))</f>
        <v>Para Leilão</v>
      </c>
      <c r="AB3951" s="60">
        <f t="array" ref="AB3951">INDEX('RESUMO - LOTES E VMA'!$J$3:$J$181,MATCH('LISTA DOS ITENS'!$D3951,'RESUMO - LOTES E VMA'!$A$3:$A$181,0))</f>
        <v>0.1002282232</v>
      </c>
      <c r="AC3951" s="29" t="str">
        <f t="array" ref="AC3951">INDEX('RESUMO - LOTES E VMA'!$L$3:$L$181,MATCH('LISTA DOS ITENS'!$D3951,'RESUMO - LOTES E VMA'!$A$3:$A$181,0))</f>
        <v>1% do Valor de Comparação do VMA</v>
      </c>
      <c r="AD3951" s="53" t="str">
        <f>VLOOKUP(Tabela1[[#This Row],[Índice]],[1]Planilha1!$A:$A,1,0)</f>
        <v>#ERROR!</v>
      </c>
    </row>
    <row r="3952" ht="15.75" customHeight="1">
      <c r="A3952" s="52">
        <v>263033.0</v>
      </c>
      <c r="B3952" s="53" t="s">
        <v>70</v>
      </c>
      <c r="C3952" s="53" t="s">
        <v>71</v>
      </c>
      <c r="D3952" s="22">
        <v>207578.0</v>
      </c>
      <c r="E3952" s="53" t="s">
        <v>119</v>
      </c>
      <c r="F3952" s="54">
        <v>1.029254E7</v>
      </c>
      <c r="G3952" s="53" t="s">
        <v>2486</v>
      </c>
      <c r="H3952" s="55">
        <v>2101.0</v>
      </c>
      <c r="I3952" s="55" t="s">
        <v>130</v>
      </c>
      <c r="J3952" s="55" t="s">
        <v>121</v>
      </c>
      <c r="K3952" s="53" t="s">
        <v>73</v>
      </c>
      <c r="L3952" s="53"/>
      <c r="M3952" s="53">
        <v>1.0</v>
      </c>
      <c r="N3952" s="53" t="s">
        <v>52</v>
      </c>
      <c r="O3952" s="25">
        <v>1744.01</v>
      </c>
      <c r="P3952" s="25">
        <f>'LISTA DOS ITENS'!$O3952*'LISTA DOS ITENS'!$M3952</f>
        <v>1744.01</v>
      </c>
      <c r="Q3952" s="25">
        <v>1752.42</v>
      </c>
      <c r="R3952" s="25">
        <f>'LISTA DOS ITENS'!$Q3952*'LISTA DOS ITENS'!$M3952</f>
        <v>1752.42</v>
      </c>
      <c r="S3952" s="56">
        <f>IF('LISTA DOS ITENS'!$P3952&gt;'LISTA DOS ITENS'!$R3952,'LISTA DOS ITENS'!$P3952,'LISTA DOS ITENS'!$R3952)</f>
        <v>1752.42</v>
      </c>
      <c r="T3952" s="25">
        <v>29.791140000000002</v>
      </c>
      <c r="U3952" s="25">
        <f>'LISTA DOS ITENS'!$T3952*'LISTA DOS ITENS'!$M3952</f>
        <v>29.79114</v>
      </c>
      <c r="V3952" s="56">
        <f t="array" ref="V3952">INDEX('RESUMO - LOTES E VMA'!$F$3:$F$181,MATCH('LISTA DOS ITENS'!$D3952,'RESUMO - LOTES E VMA'!$A$3:$A$181,0))</f>
        <v>195262.0068</v>
      </c>
      <c r="W3952" s="57">
        <f>'LISTA DOS ITENS'!$U3952/'LISTA DOS ITENS'!$V3952</f>
        <v>0.00015257008</v>
      </c>
      <c r="X3952" s="53" t="s">
        <v>53</v>
      </c>
      <c r="Y3952" s="53" t="s">
        <v>290</v>
      </c>
      <c r="Z3952" s="58" t="str">
        <f>'LISTA DOS ITENS'!$F3952&amp;"-"&amp;'LISTA DOS ITENS'!$H3952&amp;"-"&amp;'LISTA DOS ITENS'!$J3952&amp;"-"&amp;'LISTA DOS ITENS'!$K3952&amp;"-"&amp;'LISTA DOS ITENS'!$I3952</f>
        <v>10292540-2101-A026-CONS/NAC-ED-1000-01.02</v>
      </c>
      <c r="AA3952" s="59" t="str">
        <f t="array" ref="AA3952">INDEX('RESUMO - LOTES E VMA'!$M$3:$M$181,MATCH('LISTA DOS ITENS'!$D3952,'RESUMO - LOTES E VMA'!$A$3:$A$181,0))</f>
        <v>Para Leilão</v>
      </c>
      <c r="AB3952" s="60">
        <f t="array" ref="AB3952">INDEX('RESUMO - LOTES E VMA'!$J$3:$J$181,MATCH('LISTA DOS ITENS'!$D3952,'RESUMO - LOTES E VMA'!$A$3:$A$181,0))</f>
        <v>0.1002282232</v>
      </c>
      <c r="AC3952" s="29" t="str">
        <f t="array" ref="AC3952">INDEX('RESUMO - LOTES E VMA'!$L$3:$L$181,MATCH('LISTA DOS ITENS'!$D3952,'RESUMO - LOTES E VMA'!$A$3:$A$181,0))</f>
        <v>1% do Valor de Comparação do VMA</v>
      </c>
      <c r="AD3952" s="53" t="str">
        <f>VLOOKUP(Tabela1[[#This Row],[Índice]],[1]Planilha1!$A:$A,1,0)</f>
        <v>#ERROR!</v>
      </c>
    </row>
    <row r="3953" ht="15.75" customHeight="1">
      <c r="A3953" s="52">
        <v>263034.0</v>
      </c>
      <c r="B3953" s="53" t="s">
        <v>70</v>
      </c>
      <c r="C3953" s="53" t="s">
        <v>71</v>
      </c>
      <c r="D3953" s="22">
        <v>207578.0</v>
      </c>
      <c r="E3953" s="53" t="s">
        <v>119</v>
      </c>
      <c r="F3953" s="54">
        <v>1.029254E7</v>
      </c>
      <c r="G3953" s="53" t="s">
        <v>2486</v>
      </c>
      <c r="H3953" s="55">
        <v>2101.0</v>
      </c>
      <c r="I3953" s="55" t="s">
        <v>1758</v>
      </c>
      <c r="J3953" s="55" t="s">
        <v>121</v>
      </c>
      <c r="K3953" s="53" t="s">
        <v>73</v>
      </c>
      <c r="L3953" s="53"/>
      <c r="M3953" s="53">
        <v>4.0</v>
      </c>
      <c r="N3953" s="53" t="s">
        <v>52</v>
      </c>
      <c r="O3953" s="25">
        <v>1752.42</v>
      </c>
      <c r="P3953" s="25">
        <f>'LISTA DOS ITENS'!$O3953*'LISTA DOS ITENS'!$M3953</f>
        <v>7009.68</v>
      </c>
      <c r="Q3953" s="25">
        <v>1752.42</v>
      </c>
      <c r="R3953" s="25">
        <f>'LISTA DOS ITENS'!$Q3953*'LISTA DOS ITENS'!$M3953</f>
        <v>7009.68</v>
      </c>
      <c r="S3953" s="56">
        <f>IF('LISTA DOS ITENS'!$P3953&gt;'LISTA DOS ITENS'!$R3953,'LISTA DOS ITENS'!$P3953,'LISTA DOS ITENS'!$R3953)</f>
        <v>7009.68</v>
      </c>
      <c r="T3953" s="25">
        <v>29.791140000000002</v>
      </c>
      <c r="U3953" s="25">
        <f>'LISTA DOS ITENS'!$T3953*'LISTA DOS ITENS'!$M3953</f>
        <v>119.16456</v>
      </c>
      <c r="V3953" s="56">
        <f t="array" ref="V3953">INDEX('RESUMO - LOTES E VMA'!$F$3:$F$181,MATCH('LISTA DOS ITENS'!$D3953,'RESUMO - LOTES E VMA'!$A$3:$A$181,0))</f>
        <v>195262.0068</v>
      </c>
      <c r="W3953" s="57">
        <f>'LISTA DOS ITENS'!$U3953/'LISTA DOS ITENS'!$V3953</f>
        <v>0.0006102803201</v>
      </c>
      <c r="X3953" s="53" t="s">
        <v>53</v>
      </c>
      <c r="Y3953" s="53" t="s">
        <v>290</v>
      </c>
      <c r="Z3953" s="58" t="str">
        <f>'LISTA DOS ITENS'!$F3953&amp;"-"&amp;'LISTA DOS ITENS'!$H3953&amp;"-"&amp;'LISTA DOS ITENS'!$J3953&amp;"-"&amp;'LISTA DOS ITENS'!$K3953&amp;"-"&amp;'LISTA DOS ITENS'!$I3953</f>
        <v>10292540-2101-A026-CONS/NAC-PV-3542-18-002-5</v>
      </c>
      <c r="AA3953" s="59" t="str">
        <f t="array" ref="AA3953">INDEX('RESUMO - LOTES E VMA'!$M$3:$M$181,MATCH('LISTA DOS ITENS'!$D3953,'RESUMO - LOTES E VMA'!$A$3:$A$181,0))</f>
        <v>Para Leilão</v>
      </c>
      <c r="AB3953" s="60">
        <f t="array" ref="AB3953">INDEX('RESUMO - LOTES E VMA'!$J$3:$J$181,MATCH('LISTA DOS ITENS'!$D3953,'RESUMO - LOTES E VMA'!$A$3:$A$181,0))</f>
        <v>0.1002282232</v>
      </c>
      <c r="AC3953" s="29" t="str">
        <f t="array" ref="AC3953">INDEX('RESUMO - LOTES E VMA'!$L$3:$L$181,MATCH('LISTA DOS ITENS'!$D3953,'RESUMO - LOTES E VMA'!$A$3:$A$181,0))</f>
        <v>1% do Valor de Comparação do VMA</v>
      </c>
      <c r="AD3953" s="53" t="str">
        <f>VLOOKUP(Tabela1[[#This Row],[Índice]],[1]Planilha1!$A:$A,1,0)</f>
        <v>#ERROR!</v>
      </c>
    </row>
    <row r="3954" ht="15.75" customHeight="1">
      <c r="A3954" s="52">
        <v>263035.0</v>
      </c>
      <c r="B3954" s="53" t="s">
        <v>70</v>
      </c>
      <c r="C3954" s="53" t="s">
        <v>71</v>
      </c>
      <c r="D3954" s="22">
        <v>207578.0</v>
      </c>
      <c r="E3954" s="53" t="s">
        <v>119</v>
      </c>
      <c r="F3954" s="54">
        <v>1.0295195E7</v>
      </c>
      <c r="G3954" s="53" t="s">
        <v>2487</v>
      </c>
      <c r="H3954" s="55">
        <v>2101.0</v>
      </c>
      <c r="I3954" s="55"/>
      <c r="J3954" s="55" t="s">
        <v>121</v>
      </c>
      <c r="K3954" s="53" t="s">
        <v>73</v>
      </c>
      <c r="L3954" s="53"/>
      <c r="M3954" s="53">
        <v>1.0</v>
      </c>
      <c r="N3954" s="53" t="s">
        <v>52</v>
      </c>
      <c r="O3954" s="25">
        <v>692.2836363636363</v>
      </c>
      <c r="P3954" s="25">
        <f>'LISTA DOS ITENS'!$O3954*'LISTA DOS ITENS'!$M3954</f>
        <v>692.2836364</v>
      </c>
      <c r="Q3954" s="25">
        <v>692.28</v>
      </c>
      <c r="R3954" s="25">
        <f>'LISTA DOS ITENS'!$Q3954*'LISTA DOS ITENS'!$M3954</f>
        <v>692.28</v>
      </c>
      <c r="S3954" s="56">
        <f>IF('LISTA DOS ITENS'!$P3954&gt;'LISTA DOS ITENS'!$R3954,'LISTA DOS ITENS'!$P3954,'LISTA DOS ITENS'!$R3954)</f>
        <v>692.2836364</v>
      </c>
      <c r="T3954" s="25">
        <v>64.51709869397831</v>
      </c>
      <c r="U3954" s="25">
        <f>'LISTA DOS ITENS'!$T3954*'LISTA DOS ITENS'!$M3954</f>
        <v>64.51709869</v>
      </c>
      <c r="V3954" s="56">
        <f t="array" ref="V3954">INDEX('RESUMO - LOTES E VMA'!$F$3:$F$181,MATCH('LISTA DOS ITENS'!$D3954,'RESUMO - LOTES E VMA'!$A$3:$A$181,0))</f>
        <v>195262.0068</v>
      </c>
      <c r="W3954" s="57">
        <f>'LISTA DOS ITENS'!$U3954/'LISTA DOS ITENS'!$V3954</f>
        <v>0.0003304129654</v>
      </c>
      <c r="X3954" s="53" t="s">
        <v>53</v>
      </c>
      <c r="Y3954" s="53" t="s">
        <v>290</v>
      </c>
      <c r="Z3954" s="58" t="str">
        <f>'LISTA DOS ITENS'!$F3954&amp;"-"&amp;'LISTA DOS ITENS'!$H3954&amp;"-"&amp;'LISTA DOS ITENS'!$J3954&amp;"-"&amp;'LISTA DOS ITENS'!$K3954&amp;"-"&amp;'LISTA DOS ITENS'!$I3954</f>
        <v>10295195-2101-A026-CONS/NAC-</v>
      </c>
      <c r="AA3954" s="59" t="str">
        <f t="array" ref="AA3954">INDEX('RESUMO - LOTES E VMA'!$M$3:$M$181,MATCH('LISTA DOS ITENS'!$D3954,'RESUMO - LOTES E VMA'!$A$3:$A$181,0))</f>
        <v>Para Leilão</v>
      </c>
      <c r="AB3954" s="60">
        <f t="array" ref="AB3954">INDEX('RESUMO - LOTES E VMA'!$J$3:$J$181,MATCH('LISTA DOS ITENS'!$D3954,'RESUMO - LOTES E VMA'!$A$3:$A$181,0))</f>
        <v>0.1002282232</v>
      </c>
      <c r="AC3954" s="29" t="str">
        <f t="array" ref="AC3954">INDEX('RESUMO - LOTES E VMA'!$L$3:$L$181,MATCH('LISTA DOS ITENS'!$D3954,'RESUMO - LOTES E VMA'!$A$3:$A$181,0))</f>
        <v>1% do Valor de Comparação do VMA</v>
      </c>
      <c r="AD3954" s="53" t="str">
        <f>VLOOKUP(Tabela1[[#This Row],[Índice]],[1]Planilha1!$A:$A,1,0)</f>
        <v>#ERROR!</v>
      </c>
    </row>
    <row r="3955" ht="15.75" customHeight="1">
      <c r="A3955" s="52">
        <v>263036.0</v>
      </c>
      <c r="B3955" s="53" t="s">
        <v>70</v>
      </c>
      <c r="C3955" s="53" t="s">
        <v>71</v>
      </c>
      <c r="D3955" s="22">
        <v>207578.0</v>
      </c>
      <c r="E3955" s="53" t="s">
        <v>119</v>
      </c>
      <c r="F3955" s="54">
        <v>1.0301013E7</v>
      </c>
      <c r="G3955" s="53" t="s">
        <v>2488</v>
      </c>
      <c r="H3955" s="55">
        <v>2101.0</v>
      </c>
      <c r="I3955" s="55"/>
      <c r="J3955" s="55" t="s">
        <v>121</v>
      </c>
      <c r="K3955" s="53" t="s">
        <v>73</v>
      </c>
      <c r="L3955" s="53"/>
      <c r="M3955" s="53">
        <v>5.0</v>
      </c>
      <c r="N3955" s="53" t="s">
        <v>52</v>
      </c>
      <c r="O3955" s="25">
        <v>922.7860000000001</v>
      </c>
      <c r="P3955" s="25">
        <f>'LISTA DOS ITENS'!$O3955*'LISTA DOS ITENS'!$M3955</f>
        <v>4613.93</v>
      </c>
      <c r="Q3955" s="25">
        <v>1749.69</v>
      </c>
      <c r="R3955" s="25">
        <f>'LISTA DOS ITENS'!$Q3955*'LISTA DOS ITENS'!$M3955</f>
        <v>8748.45</v>
      </c>
      <c r="S3955" s="56">
        <f>IF('LISTA DOS ITENS'!$P3955&gt;'LISTA DOS ITENS'!$R3955,'LISTA DOS ITENS'!$P3955,'LISTA DOS ITENS'!$R3955)</f>
        <v>8748.45</v>
      </c>
      <c r="T3955" s="25">
        <v>163.06252154311395</v>
      </c>
      <c r="U3955" s="25">
        <f>'LISTA DOS ITENS'!$T3955*'LISTA DOS ITENS'!$M3955</f>
        <v>815.3126077</v>
      </c>
      <c r="V3955" s="56">
        <f t="array" ref="V3955">INDEX('RESUMO - LOTES E VMA'!$F$3:$F$181,MATCH('LISTA DOS ITENS'!$D3955,'RESUMO - LOTES E VMA'!$A$3:$A$181,0))</f>
        <v>195262.0068</v>
      </c>
      <c r="W3955" s="57">
        <f>'LISTA DOS ITENS'!$U3955/'LISTA DOS ITENS'!$V3955</f>
        <v>0.004175480019</v>
      </c>
      <c r="X3955" s="53" t="s">
        <v>53</v>
      </c>
      <c r="Y3955" s="53" t="s">
        <v>290</v>
      </c>
      <c r="Z3955" s="58" t="str">
        <f>'LISTA DOS ITENS'!$F3955&amp;"-"&amp;'LISTA DOS ITENS'!$H3955&amp;"-"&amp;'LISTA DOS ITENS'!$J3955&amp;"-"&amp;'LISTA DOS ITENS'!$K3955&amp;"-"&amp;'LISTA DOS ITENS'!$I3955</f>
        <v>10301013-2101-A026-CONS/NAC-</v>
      </c>
      <c r="AA3955" s="59" t="str">
        <f t="array" ref="AA3955">INDEX('RESUMO - LOTES E VMA'!$M$3:$M$181,MATCH('LISTA DOS ITENS'!$D3955,'RESUMO - LOTES E VMA'!$A$3:$A$181,0))</f>
        <v>Para Leilão</v>
      </c>
      <c r="AB3955" s="60">
        <f t="array" ref="AB3955">INDEX('RESUMO - LOTES E VMA'!$J$3:$J$181,MATCH('LISTA DOS ITENS'!$D3955,'RESUMO - LOTES E VMA'!$A$3:$A$181,0))</f>
        <v>0.1002282232</v>
      </c>
      <c r="AC3955" s="29" t="str">
        <f t="array" ref="AC3955">INDEX('RESUMO - LOTES E VMA'!$L$3:$L$181,MATCH('LISTA DOS ITENS'!$D3955,'RESUMO - LOTES E VMA'!$A$3:$A$181,0))</f>
        <v>1% do Valor de Comparação do VMA</v>
      </c>
      <c r="AD3955" s="53" t="str">
        <f>VLOOKUP(Tabela1[[#This Row],[Índice]],[1]Planilha1!$A:$A,1,0)</f>
        <v>#ERROR!</v>
      </c>
    </row>
    <row r="3956" ht="15.75" customHeight="1">
      <c r="A3956" s="52">
        <v>263037.0</v>
      </c>
      <c r="B3956" s="53" t="s">
        <v>70</v>
      </c>
      <c r="C3956" s="53" t="s">
        <v>71</v>
      </c>
      <c r="D3956" s="22">
        <v>207578.0</v>
      </c>
      <c r="E3956" s="53" t="s">
        <v>119</v>
      </c>
      <c r="F3956" s="54">
        <v>1.0301013E7</v>
      </c>
      <c r="G3956" s="53" t="s">
        <v>2488</v>
      </c>
      <c r="H3956" s="55">
        <v>2101.0</v>
      </c>
      <c r="I3956" s="55" t="s">
        <v>81</v>
      </c>
      <c r="J3956" s="55" t="s">
        <v>121</v>
      </c>
      <c r="K3956" s="53" t="s">
        <v>73</v>
      </c>
      <c r="L3956" s="53"/>
      <c r="M3956" s="53">
        <v>1.0</v>
      </c>
      <c r="N3956" s="53" t="s">
        <v>52</v>
      </c>
      <c r="O3956" s="25">
        <v>1118.9</v>
      </c>
      <c r="P3956" s="25">
        <f>'LISTA DOS ITENS'!$O3956*'LISTA DOS ITENS'!$M3956</f>
        <v>1118.9</v>
      </c>
      <c r="Q3956" s="25">
        <v>1749.69</v>
      </c>
      <c r="R3956" s="25">
        <f>'LISTA DOS ITENS'!$Q3956*'LISTA DOS ITENS'!$M3956</f>
        <v>1749.69</v>
      </c>
      <c r="S3956" s="56">
        <f>IF('LISTA DOS ITENS'!$P3956&gt;'LISTA DOS ITENS'!$R3956,'LISTA DOS ITENS'!$P3956,'LISTA DOS ITENS'!$R3956)</f>
        <v>1749.69</v>
      </c>
      <c r="T3956" s="25">
        <v>163.06252154311395</v>
      </c>
      <c r="U3956" s="25">
        <f>'LISTA DOS ITENS'!$T3956*'LISTA DOS ITENS'!$M3956</f>
        <v>163.0625215</v>
      </c>
      <c r="V3956" s="56">
        <f t="array" ref="V3956">INDEX('RESUMO - LOTES E VMA'!$F$3:$F$181,MATCH('LISTA DOS ITENS'!$D3956,'RESUMO - LOTES E VMA'!$A$3:$A$181,0))</f>
        <v>195262.0068</v>
      </c>
      <c r="W3956" s="57">
        <f>'LISTA DOS ITENS'!$U3956/'LISTA DOS ITENS'!$V3956</f>
        <v>0.0008350960038</v>
      </c>
      <c r="X3956" s="53" t="s">
        <v>53</v>
      </c>
      <c r="Y3956" s="53" t="s">
        <v>290</v>
      </c>
      <c r="Z3956" s="58" t="str">
        <f>'LISTA DOS ITENS'!$F3956&amp;"-"&amp;'LISTA DOS ITENS'!$H3956&amp;"-"&amp;'LISTA DOS ITENS'!$J3956&amp;"-"&amp;'LISTA DOS ITENS'!$K3956&amp;"-"&amp;'LISTA DOS ITENS'!$I3956</f>
        <v>10301013-2101-A026-CONS/NAC-ED-1000-01.01</v>
      </c>
      <c r="AA3956" s="59" t="str">
        <f t="array" ref="AA3956">INDEX('RESUMO - LOTES E VMA'!$M$3:$M$181,MATCH('LISTA DOS ITENS'!$D3956,'RESUMO - LOTES E VMA'!$A$3:$A$181,0))</f>
        <v>Para Leilão</v>
      </c>
      <c r="AB3956" s="60">
        <f t="array" ref="AB3956">INDEX('RESUMO - LOTES E VMA'!$J$3:$J$181,MATCH('LISTA DOS ITENS'!$D3956,'RESUMO - LOTES E VMA'!$A$3:$A$181,0))</f>
        <v>0.1002282232</v>
      </c>
      <c r="AC3956" s="29" t="str">
        <f t="array" ref="AC3956">INDEX('RESUMO - LOTES E VMA'!$L$3:$L$181,MATCH('LISTA DOS ITENS'!$D3956,'RESUMO - LOTES E VMA'!$A$3:$A$181,0))</f>
        <v>1% do Valor de Comparação do VMA</v>
      </c>
      <c r="AD3956" s="53" t="str">
        <f>VLOOKUP(Tabela1[[#This Row],[Índice]],[1]Planilha1!$A:$A,1,0)</f>
        <v>#ERROR!</v>
      </c>
    </row>
    <row r="3957" ht="15.75" customHeight="1">
      <c r="A3957" s="52">
        <v>263038.0</v>
      </c>
      <c r="B3957" s="53" t="s">
        <v>70</v>
      </c>
      <c r="C3957" s="53" t="s">
        <v>71</v>
      </c>
      <c r="D3957" s="22">
        <v>207578.0</v>
      </c>
      <c r="E3957" s="53" t="s">
        <v>119</v>
      </c>
      <c r="F3957" s="54">
        <v>1.0304714E7</v>
      </c>
      <c r="G3957" s="53" t="s">
        <v>2489</v>
      </c>
      <c r="H3957" s="55">
        <v>2101.0</v>
      </c>
      <c r="I3957" s="55"/>
      <c r="J3957" s="55" t="s">
        <v>121</v>
      </c>
      <c r="K3957" s="53" t="s">
        <v>80</v>
      </c>
      <c r="L3957" s="53"/>
      <c r="M3957" s="53">
        <v>8.0</v>
      </c>
      <c r="N3957" s="53" t="s">
        <v>52</v>
      </c>
      <c r="O3957" s="25">
        <v>691.645</v>
      </c>
      <c r="P3957" s="25">
        <f>'LISTA DOS ITENS'!$O3957*'LISTA DOS ITENS'!$M3957</f>
        <v>5533.16</v>
      </c>
      <c r="Q3957" s="25">
        <v>691.65</v>
      </c>
      <c r="R3957" s="25">
        <f>'LISTA DOS ITENS'!$Q3957*'LISTA DOS ITENS'!$M3957</f>
        <v>5533.2</v>
      </c>
      <c r="S3957" s="56">
        <f>IF('LISTA DOS ITENS'!$P3957&gt;'LISTA DOS ITENS'!$R3957,'LISTA DOS ITENS'!$P3957,'LISTA DOS ITENS'!$R3957)</f>
        <v>5533.2</v>
      </c>
      <c r="T3957" s="25">
        <v>64.45838578565046</v>
      </c>
      <c r="U3957" s="25">
        <f>'LISTA DOS ITENS'!$T3957*'LISTA DOS ITENS'!$M3957</f>
        <v>515.6670863</v>
      </c>
      <c r="V3957" s="56">
        <f t="array" ref="V3957">INDEX('RESUMO - LOTES E VMA'!$F$3:$F$181,MATCH('LISTA DOS ITENS'!$D3957,'RESUMO - LOTES E VMA'!$A$3:$A$181,0))</f>
        <v>195262.0068</v>
      </c>
      <c r="W3957" s="57">
        <f>'LISTA DOS ITENS'!$U3957/'LISTA DOS ITENS'!$V3957</f>
        <v>0.002640898221</v>
      </c>
      <c r="X3957" s="53" t="s">
        <v>53</v>
      </c>
      <c r="Y3957" s="53" t="s">
        <v>290</v>
      </c>
      <c r="Z3957" s="58" t="str">
        <f>'LISTA DOS ITENS'!$F3957&amp;"-"&amp;'LISTA DOS ITENS'!$H3957&amp;"-"&amp;'LISTA DOS ITENS'!$J3957&amp;"-"&amp;'LISTA DOS ITENS'!$K3957&amp;"-"&amp;'LISTA DOS ITENS'!$I3957</f>
        <v>10304714-2101-A026-IMOB/NAC-</v>
      </c>
      <c r="AA3957" s="59" t="str">
        <f t="array" ref="AA3957">INDEX('RESUMO - LOTES E VMA'!$M$3:$M$181,MATCH('LISTA DOS ITENS'!$D3957,'RESUMO - LOTES E VMA'!$A$3:$A$181,0))</f>
        <v>Para Leilão</v>
      </c>
      <c r="AB3957" s="60">
        <f t="array" ref="AB3957">INDEX('RESUMO - LOTES E VMA'!$J$3:$J$181,MATCH('LISTA DOS ITENS'!$D3957,'RESUMO - LOTES E VMA'!$A$3:$A$181,0))</f>
        <v>0.1002282232</v>
      </c>
      <c r="AC3957" s="29" t="str">
        <f t="array" ref="AC3957">INDEX('RESUMO - LOTES E VMA'!$L$3:$L$181,MATCH('LISTA DOS ITENS'!$D3957,'RESUMO - LOTES E VMA'!$A$3:$A$181,0))</f>
        <v>1% do Valor de Comparação do VMA</v>
      </c>
      <c r="AD3957" s="53" t="str">
        <f>VLOOKUP(Tabela1[[#This Row],[Índice]],[1]Planilha1!$A:$A,1,0)</f>
        <v>#ERROR!</v>
      </c>
    </row>
    <row r="3958" ht="15.75" customHeight="1">
      <c r="A3958" s="52">
        <v>263039.0</v>
      </c>
      <c r="B3958" s="53" t="s">
        <v>70</v>
      </c>
      <c r="C3958" s="53" t="s">
        <v>71</v>
      </c>
      <c r="D3958" s="22">
        <v>207578.0</v>
      </c>
      <c r="E3958" s="53" t="s">
        <v>119</v>
      </c>
      <c r="F3958" s="54">
        <v>1.031678E7</v>
      </c>
      <c r="G3958" s="53" t="s">
        <v>2397</v>
      </c>
      <c r="H3958" s="55">
        <v>2101.0</v>
      </c>
      <c r="I3958" s="55" t="s">
        <v>81</v>
      </c>
      <c r="J3958" s="55" t="s">
        <v>121</v>
      </c>
      <c r="K3958" s="53" t="s">
        <v>73</v>
      </c>
      <c r="L3958" s="53"/>
      <c r="M3958" s="53">
        <v>1.0</v>
      </c>
      <c r="N3958" s="53" t="s">
        <v>52</v>
      </c>
      <c r="O3958" s="25">
        <v>268.64</v>
      </c>
      <c r="P3958" s="25">
        <f>'LISTA DOS ITENS'!$O3958*'LISTA DOS ITENS'!$M3958</f>
        <v>268.64</v>
      </c>
      <c r="Q3958" s="25">
        <v>341.19</v>
      </c>
      <c r="R3958" s="25">
        <f>'LISTA DOS ITENS'!$Q3958*'LISTA DOS ITENS'!$M3958</f>
        <v>341.19</v>
      </c>
      <c r="S3958" s="56">
        <f>IF('LISTA DOS ITENS'!$P3958&gt;'LISTA DOS ITENS'!$R3958,'LISTA DOS ITENS'!$P3958,'LISTA DOS ITENS'!$R3958)</f>
        <v>341.19</v>
      </c>
      <c r="T3958" s="25">
        <v>31.79723363869888</v>
      </c>
      <c r="U3958" s="25">
        <f>'LISTA DOS ITENS'!$T3958*'LISTA DOS ITENS'!$M3958</f>
        <v>31.79723364</v>
      </c>
      <c r="V3958" s="56">
        <f t="array" ref="V3958">INDEX('RESUMO - LOTES E VMA'!$F$3:$F$181,MATCH('LISTA DOS ITENS'!$D3958,'RESUMO - LOTES E VMA'!$A$3:$A$181,0))</f>
        <v>195262.0068</v>
      </c>
      <c r="W3958" s="57">
        <f>'LISTA DOS ITENS'!$U3958/'LISTA DOS ITENS'!$V3958</f>
        <v>0.0001628439355</v>
      </c>
      <c r="X3958" s="53" t="s">
        <v>53</v>
      </c>
      <c r="Y3958" s="53" t="s">
        <v>290</v>
      </c>
      <c r="Z3958" s="58" t="str">
        <f>'LISTA DOS ITENS'!$F3958&amp;"-"&amp;'LISTA DOS ITENS'!$H3958&amp;"-"&amp;'LISTA DOS ITENS'!$J3958&amp;"-"&amp;'LISTA DOS ITENS'!$K3958&amp;"-"&amp;'LISTA DOS ITENS'!$I3958</f>
        <v>10316780-2101-A026-CONS/NAC-ED-1000-01.01</v>
      </c>
      <c r="AA3958" s="59" t="str">
        <f t="array" ref="AA3958">INDEX('RESUMO - LOTES E VMA'!$M$3:$M$181,MATCH('LISTA DOS ITENS'!$D3958,'RESUMO - LOTES E VMA'!$A$3:$A$181,0))</f>
        <v>Para Leilão</v>
      </c>
      <c r="AB3958" s="60">
        <f t="array" ref="AB3958">INDEX('RESUMO - LOTES E VMA'!$J$3:$J$181,MATCH('LISTA DOS ITENS'!$D3958,'RESUMO - LOTES E VMA'!$A$3:$A$181,0))</f>
        <v>0.1002282232</v>
      </c>
      <c r="AC3958" s="29" t="str">
        <f t="array" ref="AC3958">INDEX('RESUMO - LOTES E VMA'!$L$3:$L$181,MATCH('LISTA DOS ITENS'!$D3958,'RESUMO - LOTES E VMA'!$A$3:$A$181,0))</f>
        <v>1% do Valor de Comparação do VMA</v>
      </c>
      <c r="AD3958" s="53" t="str">
        <f>VLOOKUP(Tabela1[[#This Row],[Índice]],[1]Planilha1!$A:$A,1,0)</f>
        <v>#ERROR!</v>
      </c>
    </row>
    <row r="3959" ht="15.75" customHeight="1">
      <c r="A3959" s="52">
        <v>263040.0</v>
      </c>
      <c r="B3959" s="53" t="s">
        <v>70</v>
      </c>
      <c r="C3959" s="53" t="s">
        <v>71</v>
      </c>
      <c r="D3959" s="22">
        <v>207578.0</v>
      </c>
      <c r="E3959" s="53" t="s">
        <v>119</v>
      </c>
      <c r="F3959" s="54">
        <v>1.0338627E7</v>
      </c>
      <c r="G3959" s="53" t="s">
        <v>2490</v>
      </c>
      <c r="H3959" s="55">
        <v>2101.0</v>
      </c>
      <c r="I3959" s="55"/>
      <c r="J3959" s="55" t="s">
        <v>121</v>
      </c>
      <c r="K3959" s="53" t="s">
        <v>73</v>
      </c>
      <c r="L3959" s="53"/>
      <c r="M3959" s="53">
        <v>2.0</v>
      </c>
      <c r="N3959" s="53" t="s">
        <v>52</v>
      </c>
      <c r="O3959" s="25">
        <v>1600.0</v>
      </c>
      <c r="P3959" s="25">
        <f>'LISTA DOS ITENS'!$O3959*'LISTA DOS ITENS'!$M3959</f>
        <v>3200</v>
      </c>
      <c r="Q3959" s="25">
        <v>1600.0</v>
      </c>
      <c r="R3959" s="25">
        <f>'LISTA DOS ITENS'!$Q3959*'LISTA DOS ITENS'!$M3959</f>
        <v>3200</v>
      </c>
      <c r="S3959" s="56">
        <f>IF('LISTA DOS ITENS'!$P3959&gt;'LISTA DOS ITENS'!$R3959,'LISTA DOS ITENS'!$P3959,'LISTA DOS ITENS'!$R3959)</f>
        <v>3200</v>
      </c>
      <c r="T3959" s="25">
        <v>149.1121481342308</v>
      </c>
      <c r="U3959" s="25">
        <f>'LISTA DOS ITENS'!$T3959*'LISTA DOS ITENS'!$M3959</f>
        <v>298.2242963</v>
      </c>
      <c r="V3959" s="56">
        <f t="array" ref="V3959">INDEX('RESUMO - LOTES E VMA'!$F$3:$F$181,MATCH('LISTA DOS ITENS'!$D3959,'RESUMO - LOTES E VMA'!$A$3:$A$181,0))</f>
        <v>195262.0068</v>
      </c>
      <c r="W3959" s="57">
        <f>'LISTA DOS ITENS'!$U3959/'LISTA DOS ITENS'!$V3959</f>
        <v>0.001527303243</v>
      </c>
      <c r="X3959" s="53" t="s">
        <v>53</v>
      </c>
      <c r="Y3959" s="53" t="s">
        <v>290</v>
      </c>
      <c r="Z3959" s="58" t="str">
        <f>'LISTA DOS ITENS'!$F3959&amp;"-"&amp;'LISTA DOS ITENS'!$H3959&amp;"-"&amp;'LISTA DOS ITENS'!$J3959&amp;"-"&amp;'LISTA DOS ITENS'!$K3959&amp;"-"&amp;'LISTA DOS ITENS'!$I3959</f>
        <v>10338627-2101-A026-CONS/NAC-</v>
      </c>
      <c r="AA3959" s="59" t="str">
        <f t="array" ref="AA3959">INDEX('RESUMO - LOTES E VMA'!$M$3:$M$181,MATCH('LISTA DOS ITENS'!$D3959,'RESUMO - LOTES E VMA'!$A$3:$A$181,0))</f>
        <v>Para Leilão</v>
      </c>
      <c r="AB3959" s="60">
        <f t="array" ref="AB3959">INDEX('RESUMO - LOTES E VMA'!$J$3:$J$181,MATCH('LISTA DOS ITENS'!$D3959,'RESUMO - LOTES E VMA'!$A$3:$A$181,0))</f>
        <v>0.1002282232</v>
      </c>
      <c r="AC3959" s="29" t="str">
        <f t="array" ref="AC3959">INDEX('RESUMO - LOTES E VMA'!$L$3:$L$181,MATCH('LISTA DOS ITENS'!$D3959,'RESUMO - LOTES E VMA'!$A$3:$A$181,0))</f>
        <v>1% do Valor de Comparação do VMA</v>
      </c>
      <c r="AD3959" s="53" t="str">
        <f>VLOOKUP(Tabela1[[#This Row],[Índice]],[1]Planilha1!$A:$A,1,0)</f>
        <v>#ERROR!</v>
      </c>
    </row>
    <row r="3960" ht="15.75" customHeight="1">
      <c r="A3960" s="52">
        <v>263041.0</v>
      </c>
      <c r="B3960" s="53" t="s">
        <v>70</v>
      </c>
      <c r="C3960" s="53" t="s">
        <v>71</v>
      </c>
      <c r="D3960" s="22">
        <v>207578.0</v>
      </c>
      <c r="E3960" s="53" t="s">
        <v>119</v>
      </c>
      <c r="F3960" s="54">
        <v>1.0346081E7</v>
      </c>
      <c r="G3960" s="53" t="s">
        <v>2398</v>
      </c>
      <c r="H3960" s="55">
        <v>2101.0</v>
      </c>
      <c r="I3960" s="55" t="s">
        <v>81</v>
      </c>
      <c r="J3960" s="55" t="s">
        <v>121</v>
      </c>
      <c r="K3960" s="53" t="s">
        <v>80</v>
      </c>
      <c r="L3960" s="53"/>
      <c r="M3960" s="53">
        <v>2.0</v>
      </c>
      <c r="N3960" s="53" t="s">
        <v>52</v>
      </c>
      <c r="O3960" s="25">
        <v>190.875</v>
      </c>
      <c r="P3960" s="25">
        <f>'LISTA DOS ITENS'!$O3960*'LISTA DOS ITENS'!$M3960</f>
        <v>381.75</v>
      </c>
      <c r="Q3960" s="25">
        <v>190.88</v>
      </c>
      <c r="R3960" s="25">
        <f>'LISTA DOS ITENS'!$Q3960*'LISTA DOS ITENS'!$M3960</f>
        <v>381.76</v>
      </c>
      <c r="S3960" s="56">
        <f>IF('LISTA DOS ITENS'!$P3960&gt;'LISTA DOS ITENS'!$R3960,'LISTA DOS ITENS'!$P3960,'LISTA DOS ITENS'!$R3960)</f>
        <v>381.76</v>
      </c>
      <c r="T3960" s="25">
        <v>17.789079272413737</v>
      </c>
      <c r="U3960" s="25">
        <f>'LISTA DOS ITENS'!$T3960*'LISTA DOS ITENS'!$M3960</f>
        <v>35.57815854</v>
      </c>
      <c r="V3960" s="56">
        <f t="array" ref="V3960">INDEX('RESUMO - LOTES E VMA'!$F$3:$F$181,MATCH('LISTA DOS ITENS'!$D3960,'RESUMO - LOTES E VMA'!$A$3:$A$181,0))</f>
        <v>195262.0068</v>
      </c>
      <c r="W3960" s="57">
        <f>'LISTA DOS ITENS'!$U3960/'LISTA DOS ITENS'!$V3960</f>
        <v>0.0001822072769</v>
      </c>
      <c r="X3960" s="53" t="s">
        <v>53</v>
      </c>
      <c r="Y3960" s="53" t="s">
        <v>290</v>
      </c>
      <c r="Z3960" s="58" t="str">
        <f>'LISTA DOS ITENS'!$F3960&amp;"-"&amp;'LISTA DOS ITENS'!$H3960&amp;"-"&amp;'LISTA DOS ITENS'!$J3960&amp;"-"&amp;'LISTA DOS ITENS'!$K3960&amp;"-"&amp;'LISTA DOS ITENS'!$I3960</f>
        <v>10346081-2101-A026-IMOB/NAC-ED-1000-01.01</v>
      </c>
      <c r="AA3960" s="59" t="str">
        <f t="array" ref="AA3960">INDEX('RESUMO - LOTES E VMA'!$M$3:$M$181,MATCH('LISTA DOS ITENS'!$D3960,'RESUMO - LOTES E VMA'!$A$3:$A$181,0))</f>
        <v>Para Leilão</v>
      </c>
      <c r="AB3960" s="60">
        <f t="array" ref="AB3960">INDEX('RESUMO - LOTES E VMA'!$J$3:$J$181,MATCH('LISTA DOS ITENS'!$D3960,'RESUMO - LOTES E VMA'!$A$3:$A$181,0))</f>
        <v>0.1002282232</v>
      </c>
      <c r="AC3960" s="29" t="str">
        <f t="array" ref="AC3960">INDEX('RESUMO - LOTES E VMA'!$L$3:$L$181,MATCH('LISTA DOS ITENS'!$D3960,'RESUMO - LOTES E VMA'!$A$3:$A$181,0))</f>
        <v>1% do Valor de Comparação do VMA</v>
      </c>
      <c r="AD3960" s="53" t="str">
        <f>VLOOKUP(Tabela1[[#This Row],[Índice]],[1]Planilha1!$A:$A,1,0)</f>
        <v>#ERROR!</v>
      </c>
    </row>
    <row r="3961" ht="15.75" customHeight="1">
      <c r="A3961" s="52">
        <v>263042.0</v>
      </c>
      <c r="B3961" s="53" t="s">
        <v>70</v>
      </c>
      <c r="C3961" s="53" t="s">
        <v>71</v>
      </c>
      <c r="D3961" s="22">
        <v>207578.0</v>
      </c>
      <c r="E3961" s="53" t="s">
        <v>119</v>
      </c>
      <c r="F3961" s="54">
        <v>1.0363469E7</v>
      </c>
      <c r="G3961" s="53" t="s">
        <v>2483</v>
      </c>
      <c r="H3961" s="55">
        <v>2101.0</v>
      </c>
      <c r="I3961" s="55" t="s">
        <v>130</v>
      </c>
      <c r="J3961" s="55" t="s">
        <v>121</v>
      </c>
      <c r="K3961" s="53" t="s">
        <v>73</v>
      </c>
      <c r="L3961" s="53"/>
      <c r="M3961" s="53">
        <v>1.0</v>
      </c>
      <c r="N3961" s="53" t="s">
        <v>52</v>
      </c>
      <c r="O3961" s="25">
        <v>2000.0</v>
      </c>
      <c r="P3961" s="25">
        <f>'LISTA DOS ITENS'!$O3961*'LISTA DOS ITENS'!$M3961</f>
        <v>2000</v>
      </c>
      <c r="Q3961" s="25">
        <v>2000.0</v>
      </c>
      <c r="R3961" s="25">
        <f>'LISTA DOS ITENS'!$Q3961*'LISTA DOS ITENS'!$M3961</f>
        <v>2000</v>
      </c>
      <c r="S3961" s="56">
        <f>IF('LISTA DOS ITENS'!$P3961&gt;'LISTA DOS ITENS'!$R3961,'LISTA DOS ITENS'!$P3961,'LISTA DOS ITENS'!$R3961)</f>
        <v>2000</v>
      </c>
      <c r="T3961" s="25">
        <v>186.39018516778853</v>
      </c>
      <c r="U3961" s="25">
        <f>'LISTA DOS ITENS'!$T3961*'LISTA DOS ITENS'!$M3961</f>
        <v>186.3901852</v>
      </c>
      <c r="V3961" s="56">
        <f t="array" ref="V3961">INDEX('RESUMO - LOTES E VMA'!$F$3:$F$181,MATCH('LISTA DOS ITENS'!$D3961,'RESUMO - LOTES E VMA'!$A$3:$A$181,0))</f>
        <v>195262.0068</v>
      </c>
      <c r="W3961" s="57">
        <f>'LISTA DOS ITENS'!$U3961/'LISTA DOS ITENS'!$V3961</f>
        <v>0.0009545645272</v>
      </c>
      <c r="X3961" s="53" t="s">
        <v>53</v>
      </c>
      <c r="Y3961" s="53" t="s">
        <v>290</v>
      </c>
      <c r="Z3961" s="58" t="str">
        <f>'LISTA DOS ITENS'!$F3961&amp;"-"&amp;'LISTA DOS ITENS'!$H3961&amp;"-"&amp;'LISTA DOS ITENS'!$J3961&amp;"-"&amp;'LISTA DOS ITENS'!$K3961&amp;"-"&amp;'LISTA DOS ITENS'!$I3961</f>
        <v>10363469-2101-A026-CONS/NAC-ED-1000-01.02</v>
      </c>
      <c r="AA3961" s="59" t="str">
        <f t="array" ref="AA3961">INDEX('RESUMO - LOTES E VMA'!$M$3:$M$181,MATCH('LISTA DOS ITENS'!$D3961,'RESUMO - LOTES E VMA'!$A$3:$A$181,0))</f>
        <v>Para Leilão</v>
      </c>
      <c r="AB3961" s="60">
        <f t="array" ref="AB3961">INDEX('RESUMO - LOTES E VMA'!$J$3:$J$181,MATCH('LISTA DOS ITENS'!$D3961,'RESUMO - LOTES E VMA'!$A$3:$A$181,0))</f>
        <v>0.1002282232</v>
      </c>
      <c r="AC3961" s="29" t="str">
        <f t="array" ref="AC3961">INDEX('RESUMO - LOTES E VMA'!$L$3:$L$181,MATCH('LISTA DOS ITENS'!$D3961,'RESUMO - LOTES E VMA'!$A$3:$A$181,0))</f>
        <v>1% do Valor de Comparação do VMA</v>
      </c>
      <c r="AD3961" s="53" t="str">
        <f>VLOOKUP(Tabela1[[#This Row],[Índice]],[1]Planilha1!$A:$A,1,0)</f>
        <v>#ERROR!</v>
      </c>
    </row>
    <row r="3962" ht="15.75" customHeight="1">
      <c r="A3962" s="52">
        <v>263043.0</v>
      </c>
      <c r="B3962" s="53" t="s">
        <v>70</v>
      </c>
      <c r="C3962" s="53" t="s">
        <v>71</v>
      </c>
      <c r="D3962" s="22">
        <v>207578.0</v>
      </c>
      <c r="E3962" s="53" t="s">
        <v>119</v>
      </c>
      <c r="F3962" s="54">
        <v>1.0363952E7</v>
      </c>
      <c r="G3962" s="53" t="s">
        <v>2491</v>
      </c>
      <c r="H3962" s="55">
        <v>2101.0</v>
      </c>
      <c r="I3962" s="55"/>
      <c r="J3962" s="55" t="s">
        <v>121</v>
      </c>
      <c r="K3962" s="53" t="s">
        <v>73</v>
      </c>
      <c r="L3962" s="53"/>
      <c r="M3962" s="53">
        <v>2.0</v>
      </c>
      <c r="N3962" s="53" t="s">
        <v>52</v>
      </c>
      <c r="O3962" s="25">
        <v>783.66</v>
      </c>
      <c r="P3962" s="25">
        <f>'LISTA DOS ITENS'!$O3962*'LISTA DOS ITENS'!$M3962</f>
        <v>1567.32</v>
      </c>
      <c r="Q3962" s="25">
        <v>1398.36</v>
      </c>
      <c r="R3962" s="25">
        <f>'LISTA DOS ITENS'!$Q3962*'LISTA DOS ITENS'!$M3962</f>
        <v>2796.72</v>
      </c>
      <c r="S3962" s="56">
        <f>IF('LISTA DOS ITENS'!$P3962&gt;'LISTA DOS ITENS'!$R3962,'LISTA DOS ITENS'!$P3962,'LISTA DOS ITENS'!$R3962)</f>
        <v>2796.72</v>
      </c>
      <c r="T3962" s="25">
        <v>130.32028966561435</v>
      </c>
      <c r="U3962" s="25">
        <f>'LISTA DOS ITENS'!$T3962*'LISTA DOS ITENS'!$M3962</f>
        <v>260.6405793</v>
      </c>
      <c r="V3962" s="56">
        <f t="array" ref="V3962">INDEX('RESUMO - LOTES E VMA'!$F$3:$F$181,MATCH('LISTA DOS ITENS'!$D3962,'RESUMO - LOTES E VMA'!$A$3:$A$181,0))</f>
        <v>195262.0068</v>
      </c>
      <c r="W3962" s="57">
        <f>'LISTA DOS ITENS'!$U3962/'LISTA DOS ITENS'!$V3962</f>
        <v>0.001334824852</v>
      </c>
      <c r="X3962" s="53" t="s">
        <v>53</v>
      </c>
      <c r="Y3962" s="53" t="s">
        <v>290</v>
      </c>
      <c r="Z3962" s="58" t="str">
        <f>'LISTA DOS ITENS'!$F3962&amp;"-"&amp;'LISTA DOS ITENS'!$H3962&amp;"-"&amp;'LISTA DOS ITENS'!$J3962&amp;"-"&amp;'LISTA DOS ITENS'!$K3962&amp;"-"&amp;'LISTA DOS ITENS'!$I3962</f>
        <v>10363952-2101-A026-CONS/NAC-</v>
      </c>
      <c r="AA3962" s="59" t="str">
        <f t="array" ref="AA3962">INDEX('RESUMO - LOTES E VMA'!$M$3:$M$181,MATCH('LISTA DOS ITENS'!$D3962,'RESUMO - LOTES E VMA'!$A$3:$A$181,0))</f>
        <v>Para Leilão</v>
      </c>
      <c r="AB3962" s="60">
        <f t="array" ref="AB3962">INDEX('RESUMO - LOTES E VMA'!$J$3:$J$181,MATCH('LISTA DOS ITENS'!$D3962,'RESUMO - LOTES E VMA'!$A$3:$A$181,0))</f>
        <v>0.1002282232</v>
      </c>
      <c r="AC3962" s="29" t="str">
        <f t="array" ref="AC3962">INDEX('RESUMO - LOTES E VMA'!$L$3:$L$181,MATCH('LISTA DOS ITENS'!$D3962,'RESUMO - LOTES E VMA'!$A$3:$A$181,0))</f>
        <v>1% do Valor de Comparação do VMA</v>
      </c>
      <c r="AD3962" s="53" t="str">
        <f>VLOOKUP(Tabela1[[#This Row],[Índice]],[1]Planilha1!$A:$A,1,0)</f>
        <v>#ERROR!</v>
      </c>
    </row>
    <row r="3963" ht="15.75" customHeight="1">
      <c r="A3963" s="52">
        <v>263044.0</v>
      </c>
      <c r="B3963" s="53" t="s">
        <v>70</v>
      </c>
      <c r="C3963" s="53" t="s">
        <v>71</v>
      </c>
      <c r="D3963" s="22">
        <v>207578.0</v>
      </c>
      <c r="E3963" s="53" t="s">
        <v>119</v>
      </c>
      <c r="F3963" s="54">
        <v>1.0363952E7</v>
      </c>
      <c r="G3963" s="53" t="s">
        <v>2491</v>
      </c>
      <c r="H3963" s="55">
        <v>2101.0</v>
      </c>
      <c r="I3963" s="55" t="s">
        <v>81</v>
      </c>
      <c r="J3963" s="55" t="s">
        <v>121</v>
      </c>
      <c r="K3963" s="53" t="s">
        <v>73</v>
      </c>
      <c r="L3963" s="53"/>
      <c r="M3963" s="53">
        <v>2.0</v>
      </c>
      <c r="N3963" s="53" t="s">
        <v>52</v>
      </c>
      <c r="O3963" s="25">
        <v>915.37</v>
      </c>
      <c r="P3963" s="25">
        <f>'LISTA DOS ITENS'!$O3963*'LISTA DOS ITENS'!$M3963</f>
        <v>1830.74</v>
      </c>
      <c r="Q3963" s="25">
        <v>1398.36</v>
      </c>
      <c r="R3963" s="25">
        <f>'LISTA DOS ITENS'!$Q3963*'LISTA DOS ITENS'!$M3963</f>
        <v>2796.72</v>
      </c>
      <c r="S3963" s="56">
        <f>IF('LISTA DOS ITENS'!$P3963&gt;'LISTA DOS ITENS'!$R3963,'LISTA DOS ITENS'!$P3963,'LISTA DOS ITENS'!$R3963)</f>
        <v>2796.72</v>
      </c>
      <c r="T3963" s="25">
        <v>130.32028966561435</v>
      </c>
      <c r="U3963" s="25">
        <f>'LISTA DOS ITENS'!$T3963*'LISTA DOS ITENS'!$M3963</f>
        <v>260.6405793</v>
      </c>
      <c r="V3963" s="56">
        <f t="array" ref="V3963">INDEX('RESUMO - LOTES E VMA'!$F$3:$F$181,MATCH('LISTA DOS ITENS'!$D3963,'RESUMO - LOTES E VMA'!$A$3:$A$181,0))</f>
        <v>195262.0068</v>
      </c>
      <c r="W3963" s="57">
        <f>'LISTA DOS ITENS'!$U3963/'LISTA DOS ITENS'!$V3963</f>
        <v>0.001334824852</v>
      </c>
      <c r="X3963" s="53" t="s">
        <v>53</v>
      </c>
      <c r="Y3963" s="53" t="s">
        <v>290</v>
      </c>
      <c r="Z3963" s="58" t="str">
        <f>'LISTA DOS ITENS'!$F3963&amp;"-"&amp;'LISTA DOS ITENS'!$H3963&amp;"-"&amp;'LISTA DOS ITENS'!$J3963&amp;"-"&amp;'LISTA DOS ITENS'!$K3963&amp;"-"&amp;'LISTA DOS ITENS'!$I3963</f>
        <v>10363952-2101-A026-CONS/NAC-ED-1000-01.01</v>
      </c>
      <c r="AA3963" s="59" t="str">
        <f t="array" ref="AA3963">INDEX('RESUMO - LOTES E VMA'!$M$3:$M$181,MATCH('LISTA DOS ITENS'!$D3963,'RESUMO - LOTES E VMA'!$A$3:$A$181,0))</f>
        <v>Para Leilão</v>
      </c>
      <c r="AB3963" s="60">
        <f t="array" ref="AB3963">INDEX('RESUMO - LOTES E VMA'!$J$3:$J$181,MATCH('LISTA DOS ITENS'!$D3963,'RESUMO - LOTES E VMA'!$A$3:$A$181,0))</f>
        <v>0.1002282232</v>
      </c>
      <c r="AC3963" s="29" t="str">
        <f t="array" ref="AC3963">INDEX('RESUMO - LOTES E VMA'!$L$3:$L$181,MATCH('LISTA DOS ITENS'!$D3963,'RESUMO - LOTES E VMA'!$A$3:$A$181,0))</f>
        <v>1% do Valor de Comparação do VMA</v>
      </c>
      <c r="AD3963" s="53" t="str">
        <f>VLOOKUP(Tabela1[[#This Row],[Índice]],[1]Planilha1!$A:$A,1,0)</f>
        <v>#ERROR!</v>
      </c>
    </row>
    <row r="3964" ht="15.75" customHeight="1">
      <c r="A3964" s="52">
        <v>263045.0</v>
      </c>
      <c r="B3964" s="53" t="s">
        <v>70</v>
      </c>
      <c r="C3964" s="53" t="s">
        <v>71</v>
      </c>
      <c r="D3964" s="22">
        <v>207578.0</v>
      </c>
      <c r="E3964" s="53" t="s">
        <v>119</v>
      </c>
      <c r="F3964" s="54">
        <v>1.0363952E7</v>
      </c>
      <c r="G3964" s="53" t="s">
        <v>2491</v>
      </c>
      <c r="H3964" s="55">
        <v>2101.0</v>
      </c>
      <c r="I3964" s="55" t="s">
        <v>81</v>
      </c>
      <c r="J3964" s="55" t="s">
        <v>121</v>
      </c>
      <c r="K3964" s="53" t="s">
        <v>125</v>
      </c>
      <c r="L3964" s="53"/>
      <c r="M3964" s="53">
        <v>2.0</v>
      </c>
      <c r="N3964" s="53" t="s">
        <v>52</v>
      </c>
      <c r="O3964" s="25">
        <v>787.78</v>
      </c>
      <c r="P3964" s="25">
        <f>'LISTA DOS ITENS'!$O3964*'LISTA DOS ITENS'!$M3964</f>
        <v>1575.56</v>
      </c>
      <c r="Q3964" s="25">
        <v>1398.36</v>
      </c>
      <c r="R3964" s="25">
        <f>'LISTA DOS ITENS'!$Q3964*'LISTA DOS ITENS'!$M3964</f>
        <v>2796.72</v>
      </c>
      <c r="S3964" s="56">
        <f>IF('LISTA DOS ITENS'!$P3964&gt;'LISTA DOS ITENS'!$R3964,'LISTA DOS ITENS'!$P3964,'LISTA DOS ITENS'!$R3964)</f>
        <v>2796.72</v>
      </c>
      <c r="T3964" s="25">
        <v>130.32028966561435</v>
      </c>
      <c r="U3964" s="25">
        <f>'LISTA DOS ITENS'!$T3964*'LISTA DOS ITENS'!$M3964</f>
        <v>260.6405793</v>
      </c>
      <c r="V3964" s="56">
        <f t="array" ref="V3964">INDEX('RESUMO - LOTES E VMA'!$F$3:$F$181,MATCH('LISTA DOS ITENS'!$D3964,'RESUMO - LOTES E VMA'!$A$3:$A$181,0))</f>
        <v>195262.0068</v>
      </c>
      <c r="W3964" s="57">
        <f>'LISTA DOS ITENS'!$U3964/'LISTA DOS ITENS'!$V3964</f>
        <v>0.001334824852</v>
      </c>
      <c r="X3964" s="53" t="s">
        <v>53</v>
      </c>
      <c r="Y3964" s="53" t="s">
        <v>290</v>
      </c>
      <c r="Z3964" s="58" t="str">
        <f>'LISTA DOS ITENS'!$F3964&amp;"-"&amp;'LISTA DOS ITENS'!$H3964&amp;"-"&amp;'LISTA DOS ITENS'!$J3964&amp;"-"&amp;'LISTA DOS ITENS'!$K3964&amp;"-"&amp;'LISTA DOS ITENS'!$I3964</f>
        <v>10363952-2101-A026-PAR/NAC-ED-1000-01.01</v>
      </c>
      <c r="AA3964" s="59" t="str">
        <f t="array" ref="AA3964">INDEX('RESUMO - LOTES E VMA'!$M$3:$M$181,MATCH('LISTA DOS ITENS'!$D3964,'RESUMO - LOTES E VMA'!$A$3:$A$181,0))</f>
        <v>Para Leilão</v>
      </c>
      <c r="AB3964" s="60">
        <f t="array" ref="AB3964">INDEX('RESUMO - LOTES E VMA'!$J$3:$J$181,MATCH('LISTA DOS ITENS'!$D3964,'RESUMO - LOTES E VMA'!$A$3:$A$181,0))</f>
        <v>0.1002282232</v>
      </c>
      <c r="AC3964" s="29" t="str">
        <f t="array" ref="AC3964">INDEX('RESUMO - LOTES E VMA'!$L$3:$L$181,MATCH('LISTA DOS ITENS'!$D3964,'RESUMO - LOTES E VMA'!$A$3:$A$181,0))</f>
        <v>1% do Valor de Comparação do VMA</v>
      </c>
      <c r="AD3964" s="53" t="str">
        <f>VLOOKUP(Tabela1[[#This Row],[Índice]],[1]Planilha1!$A:$A,1,0)</f>
        <v>#ERROR!</v>
      </c>
    </row>
    <row r="3965" ht="15.75" customHeight="1">
      <c r="A3965" s="52">
        <v>263046.0</v>
      </c>
      <c r="B3965" s="53" t="s">
        <v>70</v>
      </c>
      <c r="C3965" s="53" t="s">
        <v>71</v>
      </c>
      <c r="D3965" s="22">
        <v>207578.0</v>
      </c>
      <c r="E3965" s="53" t="s">
        <v>119</v>
      </c>
      <c r="F3965" s="54">
        <v>1.0366061E7</v>
      </c>
      <c r="G3965" s="53" t="s">
        <v>2492</v>
      </c>
      <c r="H3965" s="55">
        <v>2101.0</v>
      </c>
      <c r="I3965" s="55" t="s">
        <v>81</v>
      </c>
      <c r="J3965" s="55" t="s">
        <v>121</v>
      </c>
      <c r="K3965" s="53" t="s">
        <v>73</v>
      </c>
      <c r="L3965" s="53"/>
      <c r="M3965" s="53">
        <v>2.0</v>
      </c>
      <c r="N3965" s="53" t="s">
        <v>52</v>
      </c>
      <c r="O3965" s="25">
        <v>782.34</v>
      </c>
      <c r="P3965" s="25">
        <f>'LISTA DOS ITENS'!$O3965*'LISTA DOS ITENS'!$M3965</f>
        <v>1564.68</v>
      </c>
      <c r="Q3965" s="25">
        <v>782.34</v>
      </c>
      <c r="R3965" s="25">
        <f>'LISTA DOS ITENS'!$Q3965*'LISTA DOS ITENS'!$M3965</f>
        <v>1564.68</v>
      </c>
      <c r="S3965" s="56">
        <f>IF('LISTA DOS ITENS'!$P3965&gt;'LISTA DOS ITENS'!$R3965,'LISTA DOS ITENS'!$P3965,'LISTA DOS ITENS'!$R3965)</f>
        <v>1564.68</v>
      </c>
      <c r="T3965" s="25">
        <v>72.91024873208384</v>
      </c>
      <c r="U3965" s="25">
        <f>'LISTA DOS ITENS'!$T3965*'LISTA DOS ITENS'!$M3965</f>
        <v>145.8204975</v>
      </c>
      <c r="V3965" s="56">
        <f t="array" ref="V3965">INDEX('RESUMO - LOTES E VMA'!$F$3:$F$181,MATCH('LISTA DOS ITENS'!$D3965,'RESUMO - LOTES E VMA'!$A$3:$A$181,0))</f>
        <v>195262.0068</v>
      </c>
      <c r="W3965" s="57">
        <f>'LISTA DOS ITENS'!$U3965/'LISTA DOS ITENS'!$V3965</f>
        <v>0.0007467940122</v>
      </c>
      <c r="X3965" s="53" t="s">
        <v>53</v>
      </c>
      <c r="Y3965" s="53" t="s">
        <v>290</v>
      </c>
      <c r="Z3965" s="58" t="str">
        <f>'LISTA DOS ITENS'!$F3965&amp;"-"&amp;'LISTA DOS ITENS'!$H3965&amp;"-"&amp;'LISTA DOS ITENS'!$J3965&amp;"-"&amp;'LISTA DOS ITENS'!$K3965&amp;"-"&amp;'LISTA DOS ITENS'!$I3965</f>
        <v>10366061-2101-A026-CONS/NAC-ED-1000-01.01</v>
      </c>
      <c r="AA3965" s="59" t="str">
        <f t="array" ref="AA3965">INDEX('RESUMO - LOTES E VMA'!$M$3:$M$181,MATCH('LISTA DOS ITENS'!$D3965,'RESUMO - LOTES E VMA'!$A$3:$A$181,0))</f>
        <v>Para Leilão</v>
      </c>
      <c r="AB3965" s="60">
        <f t="array" ref="AB3965">INDEX('RESUMO - LOTES E VMA'!$J$3:$J$181,MATCH('LISTA DOS ITENS'!$D3965,'RESUMO - LOTES E VMA'!$A$3:$A$181,0))</f>
        <v>0.1002282232</v>
      </c>
      <c r="AC3965" s="29" t="str">
        <f t="array" ref="AC3965">INDEX('RESUMO - LOTES E VMA'!$L$3:$L$181,MATCH('LISTA DOS ITENS'!$D3965,'RESUMO - LOTES E VMA'!$A$3:$A$181,0))</f>
        <v>1% do Valor de Comparação do VMA</v>
      </c>
      <c r="AD3965" s="53" t="str">
        <f>VLOOKUP(Tabela1[[#This Row],[Índice]],[1]Planilha1!$A:$A,1,0)</f>
        <v>#ERROR!</v>
      </c>
    </row>
    <row r="3966" ht="15.75" customHeight="1">
      <c r="A3966" s="52">
        <v>263047.0</v>
      </c>
      <c r="B3966" s="53" t="s">
        <v>70</v>
      </c>
      <c r="C3966" s="53" t="s">
        <v>71</v>
      </c>
      <c r="D3966" s="22">
        <v>207578.0</v>
      </c>
      <c r="E3966" s="53" t="s">
        <v>119</v>
      </c>
      <c r="F3966" s="54">
        <v>1.0366061E7</v>
      </c>
      <c r="G3966" s="53" t="s">
        <v>2492</v>
      </c>
      <c r="H3966" s="55">
        <v>2101.0</v>
      </c>
      <c r="I3966" s="55" t="s">
        <v>81</v>
      </c>
      <c r="J3966" s="55" t="s">
        <v>121</v>
      </c>
      <c r="K3966" s="53" t="s">
        <v>125</v>
      </c>
      <c r="L3966" s="53"/>
      <c r="M3966" s="53">
        <v>2.0</v>
      </c>
      <c r="N3966" s="53" t="s">
        <v>52</v>
      </c>
      <c r="O3966" s="25">
        <v>522.935</v>
      </c>
      <c r="P3966" s="25">
        <f>'LISTA DOS ITENS'!$O3966*'LISTA DOS ITENS'!$M3966</f>
        <v>1045.87</v>
      </c>
      <c r="Q3966" s="25">
        <v>782.34</v>
      </c>
      <c r="R3966" s="25">
        <f>'LISTA DOS ITENS'!$Q3966*'LISTA DOS ITENS'!$M3966</f>
        <v>1564.68</v>
      </c>
      <c r="S3966" s="56">
        <f>IF('LISTA DOS ITENS'!$P3966&gt;'LISTA DOS ITENS'!$R3966,'LISTA DOS ITENS'!$P3966,'LISTA DOS ITENS'!$R3966)</f>
        <v>1564.68</v>
      </c>
      <c r="T3966" s="25">
        <v>72.91024873208384</v>
      </c>
      <c r="U3966" s="25">
        <f>'LISTA DOS ITENS'!$T3966*'LISTA DOS ITENS'!$M3966</f>
        <v>145.8204975</v>
      </c>
      <c r="V3966" s="56">
        <f t="array" ref="V3966">INDEX('RESUMO - LOTES E VMA'!$F$3:$F$181,MATCH('LISTA DOS ITENS'!$D3966,'RESUMO - LOTES E VMA'!$A$3:$A$181,0))</f>
        <v>195262.0068</v>
      </c>
      <c r="W3966" s="57">
        <f>'LISTA DOS ITENS'!$U3966/'LISTA DOS ITENS'!$V3966</f>
        <v>0.0007467940122</v>
      </c>
      <c r="X3966" s="53" t="s">
        <v>53</v>
      </c>
      <c r="Y3966" s="53" t="s">
        <v>290</v>
      </c>
      <c r="Z3966" s="58" t="str">
        <f>'LISTA DOS ITENS'!$F3966&amp;"-"&amp;'LISTA DOS ITENS'!$H3966&amp;"-"&amp;'LISTA DOS ITENS'!$J3966&amp;"-"&amp;'LISTA DOS ITENS'!$K3966&amp;"-"&amp;'LISTA DOS ITENS'!$I3966</f>
        <v>10366061-2101-A026-PAR/NAC-ED-1000-01.01</v>
      </c>
      <c r="AA3966" s="59" t="str">
        <f t="array" ref="AA3966">INDEX('RESUMO - LOTES E VMA'!$M$3:$M$181,MATCH('LISTA DOS ITENS'!$D3966,'RESUMO - LOTES E VMA'!$A$3:$A$181,0))</f>
        <v>Para Leilão</v>
      </c>
      <c r="AB3966" s="60">
        <f t="array" ref="AB3966">INDEX('RESUMO - LOTES E VMA'!$J$3:$J$181,MATCH('LISTA DOS ITENS'!$D3966,'RESUMO - LOTES E VMA'!$A$3:$A$181,0))</f>
        <v>0.1002282232</v>
      </c>
      <c r="AC3966" s="29" t="str">
        <f t="array" ref="AC3966">INDEX('RESUMO - LOTES E VMA'!$L$3:$L$181,MATCH('LISTA DOS ITENS'!$D3966,'RESUMO - LOTES E VMA'!$A$3:$A$181,0))</f>
        <v>1% do Valor de Comparação do VMA</v>
      </c>
      <c r="AD3966" s="53" t="str">
        <f>VLOOKUP(Tabela1[[#This Row],[Índice]],[1]Planilha1!$A:$A,1,0)</f>
        <v>#ERROR!</v>
      </c>
    </row>
    <row r="3967" ht="15.75" customHeight="1">
      <c r="A3967" s="52">
        <v>263048.0</v>
      </c>
      <c r="B3967" s="53" t="s">
        <v>70</v>
      </c>
      <c r="C3967" s="53" t="s">
        <v>71</v>
      </c>
      <c r="D3967" s="22">
        <v>207578.0</v>
      </c>
      <c r="E3967" s="53" t="s">
        <v>119</v>
      </c>
      <c r="F3967" s="54">
        <v>1.0392691E7</v>
      </c>
      <c r="G3967" s="53" t="s">
        <v>129</v>
      </c>
      <c r="H3967" s="55">
        <v>2101.0</v>
      </c>
      <c r="I3967" s="55"/>
      <c r="J3967" s="55" t="s">
        <v>121</v>
      </c>
      <c r="K3967" s="53" t="s">
        <v>73</v>
      </c>
      <c r="L3967" s="53"/>
      <c r="M3967" s="53">
        <v>1.0</v>
      </c>
      <c r="N3967" s="53" t="s">
        <v>52</v>
      </c>
      <c r="O3967" s="25">
        <v>1012.04</v>
      </c>
      <c r="P3967" s="25">
        <f>'LISTA DOS ITENS'!$O3967*'LISTA DOS ITENS'!$M3967</f>
        <v>1012.04</v>
      </c>
      <c r="Q3967" s="25">
        <v>1012.04</v>
      </c>
      <c r="R3967" s="25">
        <f>'LISTA DOS ITENS'!$Q3967*'LISTA DOS ITENS'!$M3967</f>
        <v>1012.04</v>
      </c>
      <c r="S3967" s="56">
        <f>IF('LISTA DOS ITENS'!$P3967&gt;'LISTA DOS ITENS'!$R3967,'LISTA DOS ITENS'!$P3967,'LISTA DOS ITENS'!$R3967)</f>
        <v>1012.04</v>
      </c>
      <c r="T3967" s="25">
        <v>94.31716149860435</v>
      </c>
      <c r="U3967" s="25">
        <f>'LISTA DOS ITENS'!$T3967*'LISTA DOS ITENS'!$M3967</f>
        <v>94.3171615</v>
      </c>
      <c r="V3967" s="56">
        <f t="array" ref="V3967">INDEX('RESUMO - LOTES E VMA'!$F$3:$F$181,MATCH('LISTA DOS ITENS'!$D3967,'RESUMO - LOTES E VMA'!$A$3:$A$181,0))</f>
        <v>195262.0068</v>
      </c>
      <c r="W3967" s="57">
        <f>'LISTA DOS ITENS'!$U3967/'LISTA DOS ITENS'!$V3967</f>
        <v>0.000483028742</v>
      </c>
      <c r="X3967" s="53" t="s">
        <v>53</v>
      </c>
      <c r="Y3967" s="53" t="s">
        <v>290</v>
      </c>
      <c r="Z3967" s="58" t="str">
        <f>'LISTA DOS ITENS'!$F3967&amp;"-"&amp;'LISTA DOS ITENS'!$H3967&amp;"-"&amp;'LISTA DOS ITENS'!$J3967&amp;"-"&amp;'LISTA DOS ITENS'!$K3967&amp;"-"&amp;'LISTA DOS ITENS'!$I3967</f>
        <v>10392691-2101-A026-CONS/NAC-</v>
      </c>
      <c r="AA3967" s="59" t="str">
        <f t="array" ref="AA3967">INDEX('RESUMO - LOTES E VMA'!$M$3:$M$181,MATCH('LISTA DOS ITENS'!$D3967,'RESUMO - LOTES E VMA'!$A$3:$A$181,0))</f>
        <v>Para Leilão</v>
      </c>
      <c r="AB3967" s="60">
        <f t="array" ref="AB3967">INDEX('RESUMO - LOTES E VMA'!$J$3:$J$181,MATCH('LISTA DOS ITENS'!$D3967,'RESUMO - LOTES E VMA'!$A$3:$A$181,0))</f>
        <v>0.1002282232</v>
      </c>
      <c r="AC3967" s="29" t="str">
        <f t="array" ref="AC3967">INDEX('RESUMO - LOTES E VMA'!$L$3:$L$181,MATCH('LISTA DOS ITENS'!$D3967,'RESUMO - LOTES E VMA'!$A$3:$A$181,0))</f>
        <v>1% do Valor de Comparação do VMA</v>
      </c>
      <c r="AD3967" s="53" t="str">
        <f>VLOOKUP(Tabela1[[#This Row],[Índice]],[1]Planilha1!$A:$A,1,0)</f>
        <v>#ERROR!</v>
      </c>
    </row>
    <row r="3968" ht="15.75" customHeight="1">
      <c r="A3968" s="52">
        <v>263049.0</v>
      </c>
      <c r="B3968" s="53" t="s">
        <v>70</v>
      </c>
      <c r="C3968" s="53" t="s">
        <v>71</v>
      </c>
      <c r="D3968" s="22">
        <v>207578.0</v>
      </c>
      <c r="E3968" s="53" t="s">
        <v>119</v>
      </c>
      <c r="F3968" s="54">
        <v>1.0405619E7</v>
      </c>
      <c r="G3968" s="53" t="s">
        <v>2493</v>
      </c>
      <c r="H3968" s="55">
        <v>2101.0</v>
      </c>
      <c r="I3968" s="55"/>
      <c r="J3968" s="55" t="s">
        <v>121</v>
      </c>
      <c r="K3968" s="53" t="s">
        <v>80</v>
      </c>
      <c r="L3968" s="53"/>
      <c r="M3968" s="53">
        <v>1.0</v>
      </c>
      <c r="N3968" s="53" t="s">
        <v>52</v>
      </c>
      <c r="O3968" s="25">
        <v>1162.93</v>
      </c>
      <c r="P3968" s="25">
        <f>'LISTA DOS ITENS'!$O3968*'LISTA DOS ITENS'!$M3968</f>
        <v>1162.93</v>
      </c>
      <c r="Q3968" s="25">
        <v>1162.93</v>
      </c>
      <c r="R3968" s="25">
        <f>'LISTA DOS ITENS'!$Q3968*'LISTA DOS ITENS'!$M3968</f>
        <v>1162.93</v>
      </c>
      <c r="S3968" s="56">
        <f>IF('LISTA DOS ITENS'!$P3968&gt;'LISTA DOS ITENS'!$R3968,'LISTA DOS ITENS'!$P3968,'LISTA DOS ITENS'!$R3968)</f>
        <v>1162.93</v>
      </c>
      <c r="T3968" s="25">
        <v>108.37936901858815</v>
      </c>
      <c r="U3968" s="25">
        <f>'LISTA DOS ITENS'!$T3968*'LISTA DOS ITENS'!$M3968</f>
        <v>108.379369</v>
      </c>
      <c r="V3968" s="56">
        <f t="array" ref="V3968">INDEX('RESUMO - LOTES E VMA'!$F$3:$F$181,MATCH('LISTA DOS ITENS'!$D3968,'RESUMO - LOTES E VMA'!$A$3:$A$181,0))</f>
        <v>195262.0068</v>
      </c>
      <c r="W3968" s="57">
        <f>'LISTA DOS ITENS'!$U3968/'LISTA DOS ITENS'!$V3968</f>
        <v>0.0005550458628</v>
      </c>
      <c r="X3968" s="53" t="s">
        <v>53</v>
      </c>
      <c r="Y3968" s="53" t="s">
        <v>290</v>
      </c>
      <c r="Z3968" s="58" t="str">
        <f>'LISTA DOS ITENS'!$F3968&amp;"-"&amp;'LISTA DOS ITENS'!$H3968&amp;"-"&amp;'LISTA DOS ITENS'!$J3968&amp;"-"&amp;'LISTA DOS ITENS'!$K3968&amp;"-"&amp;'LISTA DOS ITENS'!$I3968</f>
        <v>10405619-2101-A026-IMOB/NAC-</v>
      </c>
      <c r="AA3968" s="59" t="str">
        <f t="array" ref="AA3968">INDEX('RESUMO - LOTES E VMA'!$M$3:$M$181,MATCH('LISTA DOS ITENS'!$D3968,'RESUMO - LOTES E VMA'!$A$3:$A$181,0))</f>
        <v>Para Leilão</v>
      </c>
      <c r="AB3968" s="60">
        <f t="array" ref="AB3968">INDEX('RESUMO - LOTES E VMA'!$J$3:$J$181,MATCH('LISTA DOS ITENS'!$D3968,'RESUMO - LOTES E VMA'!$A$3:$A$181,0))</f>
        <v>0.1002282232</v>
      </c>
      <c r="AC3968" s="29" t="str">
        <f t="array" ref="AC3968">INDEX('RESUMO - LOTES E VMA'!$L$3:$L$181,MATCH('LISTA DOS ITENS'!$D3968,'RESUMO - LOTES E VMA'!$A$3:$A$181,0))</f>
        <v>1% do Valor de Comparação do VMA</v>
      </c>
      <c r="AD3968" s="53" t="str">
        <f>VLOOKUP(Tabela1[[#This Row],[Índice]],[1]Planilha1!$A:$A,1,0)</f>
        <v>#ERROR!</v>
      </c>
    </row>
    <row r="3969" ht="15.75" customHeight="1">
      <c r="A3969" s="52">
        <v>263050.0</v>
      </c>
      <c r="B3969" s="53" t="s">
        <v>70</v>
      </c>
      <c r="C3969" s="53" t="s">
        <v>71</v>
      </c>
      <c r="D3969" s="22">
        <v>207578.0</v>
      </c>
      <c r="E3969" s="53" t="s">
        <v>119</v>
      </c>
      <c r="F3969" s="54">
        <v>1.0461321E7</v>
      </c>
      <c r="G3969" s="53" t="s">
        <v>2494</v>
      </c>
      <c r="H3969" s="55">
        <v>2101.0</v>
      </c>
      <c r="I3969" s="55"/>
      <c r="J3969" s="55" t="s">
        <v>121</v>
      </c>
      <c r="K3969" s="53" t="s">
        <v>125</v>
      </c>
      <c r="L3969" s="53"/>
      <c r="M3969" s="53">
        <v>1.0</v>
      </c>
      <c r="N3969" s="53" t="s">
        <v>52</v>
      </c>
      <c r="O3969" s="25">
        <v>1762.56</v>
      </c>
      <c r="P3969" s="25">
        <f>'LISTA DOS ITENS'!$O3969*'LISTA DOS ITENS'!$M3969</f>
        <v>1762.56</v>
      </c>
      <c r="Q3969" s="25">
        <v>1762.56</v>
      </c>
      <c r="R3969" s="25">
        <f>'LISTA DOS ITENS'!$Q3969*'LISTA DOS ITENS'!$M3969</f>
        <v>1762.56</v>
      </c>
      <c r="S3969" s="56">
        <f>IF('LISTA DOS ITENS'!$P3969&gt;'LISTA DOS ITENS'!$R3969,'LISTA DOS ITENS'!$P3969,'LISTA DOS ITENS'!$R3969)</f>
        <v>1762.56</v>
      </c>
      <c r="T3969" s="25">
        <v>164.26194238466866</v>
      </c>
      <c r="U3969" s="25">
        <f>'LISTA DOS ITENS'!$T3969*'LISTA DOS ITENS'!$M3969</f>
        <v>164.2619424</v>
      </c>
      <c r="V3969" s="56">
        <f t="array" ref="V3969">INDEX('RESUMO - LOTES E VMA'!$F$3:$F$181,MATCH('LISTA DOS ITENS'!$D3969,'RESUMO - LOTES E VMA'!$A$3:$A$181,0))</f>
        <v>195262.0068</v>
      </c>
      <c r="W3969" s="57">
        <f>'LISTA DOS ITENS'!$U3969/'LISTA DOS ITENS'!$V3969</f>
        <v>0.0008412386265</v>
      </c>
      <c r="X3969" s="53" t="s">
        <v>53</v>
      </c>
      <c r="Y3969" s="53" t="s">
        <v>290</v>
      </c>
      <c r="Z3969" s="58" t="str">
        <f>'LISTA DOS ITENS'!$F3969&amp;"-"&amp;'LISTA DOS ITENS'!$H3969&amp;"-"&amp;'LISTA DOS ITENS'!$J3969&amp;"-"&amp;'LISTA DOS ITENS'!$K3969&amp;"-"&amp;'LISTA DOS ITENS'!$I3969</f>
        <v>10461321-2101-A026-PAR/NAC-</v>
      </c>
      <c r="AA3969" s="59" t="str">
        <f t="array" ref="AA3969">INDEX('RESUMO - LOTES E VMA'!$M$3:$M$181,MATCH('LISTA DOS ITENS'!$D3969,'RESUMO - LOTES E VMA'!$A$3:$A$181,0))</f>
        <v>Para Leilão</v>
      </c>
      <c r="AB3969" s="60">
        <f t="array" ref="AB3969">INDEX('RESUMO - LOTES E VMA'!$J$3:$J$181,MATCH('LISTA DOS ITENS'!$D3969,'RESUMO - LOTES E VMA'!$A$3:$A$181,0))</f>
        <v>0.1002282232</v>
      </c>
      <c r="AC3969" s="29" t="str">
        <f t="array" ref="AC3969">INDEX('RESUMO - LOTES E VMA'!$L$3:$L$181,MATCH('LISTA DOS ITENS'!$D3969,'RESUMO - LOTES E VMA'!$A$3:$A$181,0))</f>
        <v>1% do Valor de Comparação do VMA</v>
      </c>
      <c r="AD3969" s="53" t="str">
        <f>VLOOKUP(Tabela1[[#This Row],[Índice]],[1]Planilha1!$A:$A,1,0)</f>
        <v>#ERROR!</v>
      </c>
    </row>
    <row r="3970" ht="15.75" customHeight="1">
      <c r="A3970" s="52">
        <v>263051.0</v>
      </c>
      <c r="B3970" s="53" t="s">
        <v>70</v>
      </c>
      <c r="C3970" s="53" t="s">
        <v>71</v>
      </c>
      <c r="D3970" s="22">
        <v>207578.0</v>
      </c>
      <c r="E3970" s="53" t="s">
        <v>119</v>
      </c>
      <c r="F3970" s="54">
        <v>1.0461449E7</v>
      </c>
      <c r="G3970" s="53" t="s">
        <v>2495</v>
      </c>
      <c r="H3970" s="55">
        <v>2101.0</v>
      </c>
      <c r="I3970" s="55" t="s">
        <v>130</v>
      </c>
      <c r="J3970" s="55" t="s">
        <v>121</v>
      </c>
      <c r="K3970" s="53" t="s">
        <v>73</v>
      </c>
      <c r="L3970" s="53"/>
      <c r="M3970" s="53">
        <v>1.0</v>
      </c>
      <c r="N3970" s="53" t="s">
        <v>52</v>
      </c>
      <c r="O3970" s="25">
        <v>1778.98</v>
      </c>
      <c r="P3970" s="25">
        <f>'LISTA DOS ITENS'!$O3970*'LISTA DOS ITENS'!$M3970</f>
        <v>1778.98</v>
      </c>
      <c r="Q3970" s="25">
        <v>1778.98</v>
      </c>
      <c r="R3970" s="25">
        <f>'LISTA DOS ITENS'!$Q3970*'LISTA DOS ITENS'!$M3970</f>
        <v>1778.98</v>
      </c>
      <c r="S3970" s="56">
        <f>IF('LISTA DOS ITENS'!$P3970&gt;'LISTA DOS ITENS'!$R3970,'LISTA DOS ITENS'!$P3970,'LISTA DOS ITENS'!$R3970)</f>
        <v>1778.98</v>
      </c>
      <c r="T3970" s="25">
        <v>165.7922058048962</v>
      </c>
      <c r="U3970" s="25">
        <f>'LISTA DOS ITENS'!$T3970*'LISTA DOS ITENS'!$M3970</f>
        <v>165.7922058</v>
      </c>
      <c r="V3970" s="56">
        <f t="array" ref="V3970">INDEX('RESUMO - LOTES E VMA'!$F$3:$F$181,MATCH('LISTA DOS ITENS'!$D3970,'RESUMO - LOTES E VMA'!$A$3:$A$181,0))</f>
        <v>195262.0068</v>
      </c>
      <c r="W3970" s="57">
        <f>'LISTA DOS ITENS'!$U3970/'LISTA DOS ITENS'!$V3970</f>
        <v>0.0008490756013</v>
      </c>
      <c r="X3970" s="53" t="s">
        <v>53</v>
      </c>
      <c r="Y3970" s="53" t="s">
        <v>290</v>
      </c>
      <c r="Z3970" s="58" t="str">
        <f>'LISTA DOS ITENS'!$F3970&amp;"-"&amp;'LISTA DOS ITENS'!$H3970&amp;"-"&amp;'LISTA DOS ITENS'!$J3970&amp;"-"&amp;'LISTA DOS ITENS'!$K3970&amp;"-"&amp;'LISTA DOS ITENS'!$I3970</f>
        <v>10461449-2101-A026-CONS/NAC-ED-1000-01.02</v>
      </c>
      <c r="AA3970" s="59" t="str">
        <f t="array" ref="AA3970">INDEX('RESUMO - LOTES E VMA'!$M$3:$M$181,MATCH('LISTA DOS ITENS'!$D3970,'RESUMO - LOTES E VMA'!$A$3:$A$181,0))</f>
        <v>Para Leilão</v>
      </c>
      <c r="AB3970" s="60">
        <f t="array" ref="AB3970">INDEX('RESUMO - LOTES E VMA'!$J$3:$J$181,MATCH('LISTA DOS ITENS'!$D3970,'RESUMO - LOTES E VMA'!$A$3:$A$181,0))</f>
        <v>0.1002282232</v>
      </c>
      <c r="AC3970" s="29" t="str">
        <f t="array" ref="AC3970">INDEX('RESUMO - LOTES E VMA'!$L$3:$L$181,MATCH('LISTA DOS ITENS'!$D3970,'RESUMO - LOTES E VMA'!$A$3:$A$181,0))</f>
        <v>1% do Valor de Comparação do VMA</v>
      </c>
      <c r="AD3970" s="53" t="str">
        <f>VLOOKUP(Tabela1[[#This Row],[Índice]],[1]Planilha1!$A:$A,1,0)</f>
        <v>#ERROR!</v>
      </c>
    </row>
    <row r="3971" ht="15.75" customHeight="1">
      <c r="A3971" s="52">
        <v>263052.0</v>
      </c>
      <c r="B3971" s="53" t="s">
        <v>70</v>
      </c>
      <c r="C3971" s="53" t="s">
        <v>71</v>
      </c>
      <c r="D3971" s="22">
        <v>207578.0</v>
      </c>
      <c r="E3971" s="53" t="s">
        <v>119</v>
      </c>
      <c r="F3971" s="54">
        <v>1.0473502E7</v>
      </c>
      <c r="G3971" s="53" t="s">
        <v>2496</v>
      </c>
      <c r="H3971" s="55">
        <v>2101.0</v>
      </c>
      <c r="I3971" s="55" t="s">
        <v>81</v>
      </c>
      <c r="J3971" s="55" t="s">
        <v>121</v>
      </c>
      <c r="K3971" s="53" t="s">
        <v>80</v>
      </c>
      <c r="L3971" s="53"/>
      <c r="M3971" s="53">
        <v>1.0</v>
      </c>
      <c r="N3971" s="53" t="s">
        <v>52</v>
      </c>
      <c r="O3971" s="25">
        <v>1183.6</v>
      </c>
      <c r="P3971" s="25">
        <f>'LISTA DOS ITENS'!$O3971*'LISTA DOS ITENS'!$M3971</f>
        <v>1183.6</v>
      </c>
      <c r="Q3971" s="25">
        <v>1183.6</v>
      </c>
      <c r="R3971" s="25">
        <f>'LISTA DOS ITENS'!$Q3971*'LISTA DOS ITENS'!$M3971</f>
        <v>1183.6</v>
      </c>
      <c r="S3971" s="56">
        <f>IF('LISTA DOS ITENS'!$P3971&gt;'LISTA DOS ITENS'!$R3971,'LISTA DOS ITENS'!$P3971,'LISTA DOS ITENS'!$R3971)</f>
        <v>1183.6</v>
      </c>
      <c r="T3971" s="25">
        <v>110.30571158229723</v>
      </c>
      <c r="U3971" s="25">
        <f>'LISTA DOS ITENS'!$T3971*'LISTA DOS ITENS'!$M3971</f>
        <v>110.3057116</v>
      </c>
      <c r="V3971" s="56">
        <f t="array" ref="V3971">INDEX('RESUMO - LOTES E VMA'!$F$3:$F$181,MATCH('LISTA DOS ITENS'!$D3971,'RESUMO - LOTES E VMA'!$A$3:$A$181,0))</f>
        <v>195262.0068</v>
      </c>
      <c r="W3971" s="57">
        <f>'LISTA DOS ITENS'!$U3971/'LISTA DOS ITENS'!$V3971</f>
        <v>0.0005649112872</v>
      </c>
      <c r="X3971" s="53" t="s">
        <v>53</v>
      </c>
      <c r="Y3971" s="53" t="s">
        <v>290</v>
      </c>
      <c r="Z3971" s="58" t="str">
        <f>'LISTA DOS ITENS'!$F3971&amp;"-"&amp;'LISTA DOS ITENS'!$H3971&amp;"-"&amp;'LISTA DOS ITENS'!$J3971&amp;"-"&amp;'LISTA DOS ITENS'!$K3971&amp;"-"&amp;'LISTA DOS ITENS'!$I3971</f>
        <v>10473502-2101-A026-IMOB/NAC-ED-1000-01.01</v>
      </c>
      <c r="AA3971" s="59" t="str">
        <f t="array" ref="AA3971">INDEX('RESUMO - LOTES E VMA'!$M$3:$M$181,MATCH('LISTA DOS ITENS'!$D3971,'RESUMO - LOTES E VMA'!$A$3:$A$181,0))</f>
        <v>Para Leilão</v>
      </c>
      <c r="AB3971" s="60">
        <f t="array" ref="AB3971">INDEX('RESUMO - LOTES E VMA'!$J$3:$J$181,MATCH('LISTA DOS ITENS'!$D3971,'RESUMO - LOTES E VMA'!$A$3:$A$181,0))</f>
        <v>0.1002282232</v>
      </c>
      <c r="AC3971" s="29" t="str">
        <f t="array" ref="AC3971">INDEX('RESUMO - LOTES E VMA'!$L$3:$L$181,MATCH('LISTA DOS ITENS'!$D3971,'RESUMO - LOTES E VMA'!$A$3:$A$181,0))</f>
        <v>1% do Valor de Comparação do VMA</v>
      </c>
      <c r="AD3971" s="53" t="str">
        <f>VLOOKUP(Tabela1[[#This Row],[Índice]],[1]Planilha1!$A:$A,1,0)</f>
        <v>#ERROR!</v>
      </c>
    </row>
    <row r="3972" ht="15.75" customHeight="1">
      <c r="A3972" s="52">
        <v>263053.0</v>
      </c>
      <c r="B3972" s="53" t="s">
        <v>70</v>
      </c>
      <c r="C3972" s="53" t="s">
        <v>71</v>
      </c>
      <c r="D3972" s="22">
        <v>207578.0</v>
      </c>
      <c r="E3972" s="53" t="s">
        <v>119</v>
      </c>
      <c r="F3972" s="54">
        <v>1.05353E7</v>
      </c>
      <c r="G3972" s="53" t="s">
        <v>2497</v>
      </c>
      <c r="H3972" s="55">
        <v>2101.0</v>
      </c>
      <c r="I3972" s="55" t="s">
        <v>81</v>
      </c>
      <c r="J3972" s="55" t="s">
        <v>121</v>
      </c>
      <c r="K3972" s="53" t="s">
        <v>80</v>
      </c>
      <c r="L3972" s="53"/>
      <c r="M3972" s="53">
        <v>4.0</v>
      </c>
      <c r="N3972" s="53" t="s">
        <v>52</v>
      </c>
      <c r="O3972" s="25">
        <v>279.5175</v>
      </c>
      <c r="P3972" s="25">
        <f>'LISTA DOS ITENS'!$O3972*'LISTA DOS ITENS'!$M3972</f>
        <v>1118.07</v>
      </c>
      <c r="Q3972" s="25">
        <v>168.0</v>
      </c>
      <c r="R3972" s="25">
        <f>'LISTA DOS ITENS'!$Q3972*'LISTA DOS ITENS'!$M3972</f>
        <v>672</v>
      </c>
      <c r="S3972" s="56">
        <f>IF('LISTA DOS ITENS'!$P3972&gt;'LISTA DOS ITENS'!$R3972,'LISTA DOS ITENS'!$P3972,'LISTA DOS ITENS'!$R3972)</f>
        <v>1118.07</v>
      </c>
      <c r="T3972" s="25">
        <v>15.656775554094235</v>
      </c>
      <c r="U3972" s="25">
        <f>'LISTA DOS ITENS'!$T3972*'LISTA DOS ITENS'!$M3972</f>
        <v>62.62710222</v>
      </c>
      <c r="V3972" s="56">
        <f t="array" ref="V3972">INDEX('RESUMO - LOTES E VMA'!$F$3:$F$181,MATCH('LISTA DOS ITENS'!$D3972,'RESUMO - LOTES E VMA'!$A$3:$A$181,0))</f>
        <v>195262.0068</v>
      </c>
      <c r="W3972" s="57">
        <f>'LISTA DOS ITENS'!$U3972/'LISTA DOS ITENS'!$V3972</f>
        <v>0.0003207336811</v>
      </c>
      <c r="X3972" s="53" t="s">
        <v>53</v>
      </c>
      <c r="Y3972" s="53" t="s">
        <v>290</v>
      </c>
      <c r="Z3972" s="58" t="str">
        <f>'LISTA DOS ITENS'!$F3972&amp;"-"&amp;'LISTA DOS ITENS'!$H3972&amp;"-"&amp;'LISTA DOS ITENS'!$J3972&amp;"-"&amp;'LISTA DOS ITENS'!$K3972&amp;"-"&amp;'LISTA DOS ITENS'!$I3972</f>
        <v>10535300-2101-A026-IMOB/NAC-ED-1000-01.01</v>
      </c>
      <c r="AA3972" s="59" t="str">
        <f t="array" ref="AA3972">INDEX('RESUMO - LOTES E VMA'!$M$3:$M$181,MATCH('LISTA DOS ITENS'!$D3972,'RESUMO - LOTES E VMA'!$A$3:$A$181,0))</f>
        <v>Para Leilão</v>
      </c>
      <c r="AB3972" s="60">
        <f t="array" ref="AB3972">INDEX('RESUMO - LOTES E VMA'!$J$3:$J$181,MATCH('LISTA DOS ITENS'!$D3972,'RESUMO - LOTES E VMA'!$A$3:$A$181,0))</f>
        <v>0.1002282232</v>
      </c>
      <c r="AC3972" s="29" t="str">
        <f t="array" ref="AC3972">INDEX('RESUMO - LOTES E VMA'!$L$3:$L$181,MATCH('LISTA DOS ITENS'!$D3972,'RESUMO - LOTES E VMA'!$A$3:$A$181,0))</f>
        <v>1% do Valor de Comparação do VMA</v>
      </c>
      <c r="AD3972" s="53" t="str">
        <f>VLOOKUP(Tabela1[[#This Row],[Índice]],[1]Planilha1!$A:$A,1,0)</f>
        <v>#ERROR!</v>
      </c>
    </row>
    <row r="3973" ht="15.75" customHeight="1">
      <c r="A3973" s="52">
        <v>263054.0</v>
      </c>
      <c r="B3973" s="53" t="s">
        <v>70</v>
      </c>
      <c r="C3973" s="53" t="s">
        <v>71</v>
      </c>
      <c r="D3973" s="22">
        <v>207578.0</v>
      </c>
      <c r="E3973" s="53" t="s">
        <v>119</v>
      </c>
      <c r="F3973" s="54">
        <v>1.054308E7</v>
      </c>
      <c r="G3973" s="53" t="s">
        <v>2498</v>
      </c>
      <c r="H3973" s="55">
        <v>2101.0</v>
      </c>
      <c r="I3973" s="55" t="s">
        <v>81</v>
      </c>
      <c r="J3973" s="55" t="s">
        <v>121</v>
      </c>
      <c r="K3973" s="53" t="s">
        <v>80</v>
      </c>
      <c r="L3973" s="53"/>
      <c r="M3973" s="53">
        <v>1.0</v>
      </c>
      <c r="N3973" s="53" t="s">
        <v>52</v>
      </c>
      <c r="O3973" s="25">
        <v>1996.5</v>
      </c>
      <c r="P3973" s="25">
        <f>'LISTA DOS ITENS'!$O3973*'LISTA DOS ITENS'!$M3973</f>
        <v>1996.5</v>
      </c>
      <c r="Q3973" s="25">
        <v>1996.5</v>
      </c>
      <c r="R3973" s="25">
        <f>'LISTA DOS ITENS'!$Q3973*'LISTA DOS ITENS'!$M3973</f>
        <v>1996.5</v>
      </c>
      <c r="S3973" s="56">
        <f>IF('LISTA DOS ITENS'!$P3973&gt;'LISTA DOS ITENS'!$R3973,'LISTA DOS ITENS'!$P3973,'LISTA DOS ITENS'!$R3973)</f>
        <v>1996.5</v>
      </c>
      <c r="T3973" s="25">
        <v>94.42555829452385</v>
      </c>
      <c r="U3973" s="25">
        <f>'LISTA DOS ITENS'!$T3973*'LISTA DOS ITENS'!$M3973</f>
        <v>94.42555829</v>
      </c>
      <c r="V3973" s="56">
        <f t="array" ref="V3973">INDEX('RESUMO - LOTES E VMA'!$F$3:$F$181,MATCH('LISTA DOS ITENS'!$D3973,'RESUMO - LOTES E VMA'!$A$3:$A$181,0))</f>
        <v>195262.0068</v>
      </c>
      <c r="W3973" s="57">
        <f>'LISTA DOS ITENS'!$U3973/'LISTA DOS ITENS'!$V3973</f>
        <v>0.0004835838771</v>
      </c>
      <c r="X3973" s="53" t="s">
        <v>53</v>
      </c>
      <c r="Y3973" s="53" t="s">
        <v>290</v>
      </c>
      <c r="Z3973" s="58" t="str">
        <f>'LISTA DOS ITENS'!$F3973&amp;"-"&amp;'LISTA DOS ITENS'!$H3973&amp;"-"&amp;'LISTA DOS ITENS'!$J3973&amp;"-"&amp;'LISTA DOS ITENS'!$K3973&amp;"-"&amp;'LISTA DOS ITENS'!$I3973</f>
        <v>10543080-2101-A026-IMOB/NAC-ED-1000-01.01</v>
      </c>
      <c r="AA3973" s="59" t="str">
        <f t="array" ref="AA3973">INDEX('RESUMO - LOTES E VMA'!$M$3:$M$181,MATCH('LISTA DOS ITENS'!$D3973,'RESUMO - LOTES E VMA'!$A$3:$A$181,0))</f>
        <v>Para Leilão</v>
      </c>
      <c r="AB3973" s="60">
        <f t="array" ref="AB3973">INDEX('RESUMO - LOTES E VMA'!$J$3:$J$181,MATCH('LISTA DOS ITENS'!$D3973,'RESUMO - LOTES E VMA'!$A$3:$A$181,0))</f>
        <v>0.1002282232</v>
      </c>
      <c r="AC3973" s="29" t="str">
        <f t="array" ref="AC3973">INDEX('RESUMO - LOTES E VMA'!$L$3:$L$181,MATCH('LISTA DOS ITENS'!$D3973,'RESUMO - LOTES E VMA'!$A$3:$A$181,0))</f>
        <v>1% do Valor de Comparação do VMA</v>
      </c>
      <c r="AD3973" s="53" t="str">
        <f>VLOOKUP(Tabela1[[#This Row],[Índice]],[1]Planilha1!$A:$A,1,0)</f>
        <v>#ERROR!</v>
      </c>
    </row>
    <row r="3974" ht="15.75" customHeight="1">
      <c r="A3974" s="52">
        <v>263055.0</v>
      </c>
      <c r="B3974" s="53" t="s">
        <v>70</v>
      </c>
      <c r="C3974" s="53" t="s">
        <v>71</v>
      </c>
      <c r="D3974" s="22">
        <v>207578.0</v>
      </c>
      <c r="E3974" s="53" t="s">
        <v>119</v>
      </c>
      <c r="F3974" s="54">
        <v>1.0543508E7</v>
      </c>
      <c r="G3974" s="53" t="s">
        <v>2499</v>
      </c>
      <c r="H3974" s="55">
        <v>2101.0</v>
      </c>
      <c r="I3974" s="55" t="s">
        <v>81</v>
      </c>
      <c r="J3974" s="55" t="s">
        <v>121</v>
      </c>
      <c r="K3974" s="53" t="s">
        <v>80</v>
      </c>
      <c r="L3974" s="53"/>
      <c r="M3974" s="53">
        <v>4.0</v>
      </c>
      <c r="N3974" s="53" t="s">
        <v>52</v>
      </c>
      <c r="O3974" s="25">
        <v>2312.1875</v>
      </c>
      <c r="P3974" s="25">
        <f>'LISTA DOS ITENS'!$O3974*'LISTA DOS ITENS'!$M3974</f>
        <v>9248.75</v>
      </c>
      <c r="Q3974" s="25">
        <v>2200.0</v>
      </c>
      <c r="R3974" s="25">
        <f>'LISTA DOS ITENS'!$Q3974*'LISTA DOS ITENS'!$M3974</f>
        <v>8800</v>
      </c>
      <c r="S3974" s="56">
        <f>IF('LISTA DOS ITENS'!$P3974&gt;'LISTA DOS ITENS'!$R3974,'LISTA DOS ITENS'!$P3974,'LISTA DOS ITENS'!$R3974)</f>
        <v>9248.75</v>
      </c>
      <c r="T3974" s="25">
        <v>205.02920368456736</v>
      </c>
      <c r="U3974" s="25">
        <f>'LISTA DOS ITENS'!$T3974*'LISTA DOS ITENS'!$M3974</f>
        <v>820.1168147</v>
      </c>
      <c r="V3974" s="56">
        <f t="array" ref="V3974">INDEX('RESUMO - LOTES E VMA'!$F$3:$F$181,MATCH('LISTA DOS ITENS'!$D3974,'RESUMO - LOTES E VMA'!$A$3:$A$181,0))</f>
        <v>195262.0068</v>
      </c>
      <c r="W3974" s="57">
        <f>'LISTA DOS ITENS'!$U3974/'LISTA DOS ITENS'!$V3974</f>
        <v>0.004200083919</v>
      </c>
      <c r="X3974" s="53" t="s">
        <v>53</v>
      </c>
      <c r="Y3974" s="53" t="s">
        <v>290</v>
      </c>
      <c r="Z3974" s="58" t="str">
        <f>'LISTA DOS ITENS'!$F3974&amp;"-"&amp;'LISTA DOS ITENS'!$H3974&amp;"-"&amp;'LISTA DOS ITENS'!$J3974&amp;"-"&amp;'LISTA DOS ITENS'!$K3974&amp;"-"&amp;'LISTA DOS ITENS'!$I3974</f>
        <v>10543508-2101-A026-IMOB/NAC-ED-1000-01.01</v>
      </c>
      <c r="AA3974" s="59" t="str">
        <f t="array" ref="AA3974">INDEX('RESUMO - LOTES E VMA'!$M$3:$M$181,MATCH('LISTA DOS ITENS'!$D3974,'RESUMO - LOTES E VMA'!$A$3:$A$181,0))</f>
        <v>Para Leilão</v>
      </c>
      <c r="AB3974" s="60">
        <f t="array" ref="AB3974">INDEX('RESUMO - LOTES E VMA'!$J$3:$J$181,MATCH('LISTA DOS ITENS'!$D3974,'RESUMO - LOTES E VMA'!$A$3:$A$181,0))</f>
        <v>0.1002282232</v>
      </c>
      <c r="AC3974" s="29" t="str">
        <f t="array" ref="AC3974">INDEX('RESUMO - LOTES E VMA'!$L$3:$L$181,MATCH('LISTA DOS ITENS'!$D3974,'RESUMO - LOTES E VMA'!$A$3:$A$181,0))</f>
        <v>1% do Valor de Comparação do VMA</v>
      </c>
      <c r="AD3974" s="53" t="str">
        <f>VLOOKUP(Tabela1[[#This Row],[Índice]],[1]Planilha1!$A:$A,1,0)</f>
        <v>#ERROR!</v>
      </c>
    </row>
    <row r="3975" ht="15.75" customHeight="1">
      <c r="A3975" s="52">
        <v>263056.0</v>
      </c>
      <c r="B3975" s="53" t="s">
        <v>70</v>
      </c>
      <c r="C3975" s="53" t="s">
        <v>71</v>
      </c>
      <c r="D3975" s="22">
        <v>207578.0</v>
      </c>
      <c r="E3975" s="53" t="s">
        <v>119</v>
      </c>
      <c r="F3975" s="54">
        <v>1.0577402E7</v>
      </c>
      <c r="G3975" s="53" t="s">
        <v>2500</v>
      </c>
      <c r="H3975" s="55">
        <v>2101.0</v>
      </c>
      <c r="I3975" s="55"/>
      <c r="J3975" s="55" t="s">
        <v>121</v>
      </c>
      <c r="K3975" s="53" t="s">
        <v>73</v>
      </c>
      <c r="L3975" s="53"/>
      <c r="M3975" s="53">
        <v>1.0</v>
      </c>
      <c r="N3975" s="53" t="s">
        <v>52</v>
      </c>
      <c r="O3975" s="25">
        <v>3962.0</v>
      </c>
      <c r="P3975" s="25">
        <f>'LISTA DOS ITENS'!$O3975*'LISTA DOS ITENS'!$M3975</f>
        <v>3962</v>
      </c>
      <c r="Q3975" s="25">
        <v>3962.0</v>
      </c>
      <c r="R3975" s="25">
        <f>'LISTA DOS ITENS'!$Q3975*'LISTA DOS ITENS'!$M3975</f>
        <v>3962</v>
      </c>
      <c r="S3975" s="56">
        <f>IF('LISTA DOS ITENS'!$P3975&gt;'LISTA DOS ITENS'!$R3975,'LISTA DOS ITENS'!$P3975,'LISTA DOS ITENS'!$R3975)</f>
        <v>3962</v>
      </c>
      <c r="T3975" s="25">
        <v>369.23895681738907</v>
      </c>
      <c r="U3975" s="25">
        <f>'LISTA DOS ITENS'!$T3975*'LISTA DOS ITENS'!$M3975</f>
        <v>369.2389568</v>
      </c>
      <c r="V3975" s="56">
        <f t="array" ref="V3975">INDEX('RESUMO - LOTES E VMA'!$F$3:$F$181,MATCH('LISTA DOS ITENS'!$D3975,'RESUMO - LOTES E VMA'!$A$3:$A$181,0))</f>
        <v>195262.0068</v>
      </c>
      <c r="W3975" s="57">
        <f>'LISTA DOS ITENS'!$U3975/'LISTA DOS ITENS'!$V3975</f>
        <v>0.001890992328</v>
      </c>
      <c r="X3975" s="53" t="s">
        <v>53</v>
      </c>
      <c r="Y3975" s="53" t="s">
        <v>290</v>
      </c>
      <c r="Z3975" s="58" t="str">
        <f>'LISTA DOS ITENS'!$F3975&amp;"-"&amp;'LISTA DOS ITENS'!$H3975&amp;"-"&amp;'LISTA DOS ITENS'!$J3975&amp;"-"&amp;'LISTA DOS ITENS'!$K3975&amp;"-"&amp;'LISTA DOS ITENS'!$I3975</f>
        <v>10577402-2101-A026-CONS/NAC-</v>
      </c>
      <c r="AA3975" s="59" t="str">
        <f t="array" ref="AA3975">INDEX('RESUMO - LOTES E VMA'!$M$3:$M$181,MATCH('LISTA DOS ITENS'!$D3975,'RESUMO - LOTES E VMA'!$A$3:$A$181,0))</f>
        <v>Para Leilão</v>
      </c>
      <c r="AB3975" s="60">
        <f t="array" ref="AB3975">INDEX('RESUMO - LOTES E VMA'!$J$3:$J$181,MATCH('LISTA DOS ITENS'!$D3975,'RESUMO - LOTES E VMA'!$A$3:$A$181,0))</f>
        <v>0.1002282232</v>
      </c>
      <c r="AC3975" s="29" t="str">
        <f t="array" ref="AC3975">INDEX('RESUMO - LOTES E VMA'!$L$3:$L$181,MATCH('LISTA DOS ITENS'!$D3975,'RESUMO - LOTES E VMA'!$A$3:$A$181,0))</f>
        <v>1% do Valor de Comparação do VMA</v>
      </c>
      <c r="AD3975" s="53" t="str">
        <f>VLOOKUP(Tabela1[[#This Row],[Índice]],[1]Planilha1!$A:$A,1,0)</f>
        <v>#ERROR!</v>
      </c>
    </row>
    <row r="3976" ht="15.75" customHeight="1">
      <c r="A3976" s="52">
        <v>263057.0</v>
      </c>
      <c r="B3976" s="53" t="s">
        <v>70</v>
      </c>
      <c r="C3976" s="53" t="s">
        <v>71</v>
      </c>
      <c r="D3976" s="22">
        <v>207578.0</v>
      </c>
      <c r="E3976" s="53" t="s">
        <v>119</v>
      </c>
      <c r="F3976" s="54">
        <v>1.0583322E7</v>
      </c>
      <c r="G3976" s="53" t="s">
        <v>2501</v>
      </c>
      <c r="H3976" s="55">
        <v>2101.0</v>
      </c>
      <c r="I3976" s="55" t="s">
        <v>81</v>
      </c>
      <c r="J3976" s="55" t="s">
        <v>121</v>
      </c>
      <c r="K3976" s="53" t="s">
        <v>80</v>
      </c>
      <c r="L3976" s="53"/>
      <c r="M3976" s="53">
        <v>1.0</v>
      </c>
      <c r="N3976" s="53" t="s">
        <v>52</v>
      </c>
      <c r="O3976" s="25">
        <v>3023.61</v>
      </c>
      <c r="P3976" s="25">
        <f>'LISTA DOS ITENS'!$O3976*'LISTA DOS ITENS'!$M3976</f>
        <v>3023.61</v>
      </c>
      <c r="Q3976" s="25">
        <v>1880.0</v>
      </c>
      <c r="R3976" s="25">
        <f>'LISTA DOS ITENS'!$Q3976*'LISTA DOS ITENS'!$M3976</f>
        <v>1880</v>
      </c>
      <c r="S3976" s="56">
        <f>IF('LISTA DOS ITENS'!$P3976&gt;'LISTA DOS ITENS'!$R3976,'LISTA DOS ITENS'!$P3976,'LISTA DOS ITENS'!$R3976)</f>
        <v>3023.61</v>
      </c>
      <c r="T3976" s="25">
        <v>175.20677405772122</v>
      </c>
      <c r="U3976" s="25">
        <f>'LISTA DOS ITENS'!$T3976*'LISTA DOS ITENS'!$M3976</f>
        <v>175.2067741</v>
      </c>
      <c r="V3976" s="56">
        <f t="array" ref="V3976">INDEX('RESUMO - LOTES E VMA'!$F$3:$F$181,MATCH('LISTA DOS ITENS'!$D3976,'RESUMO - LOTES E VMA'!$A$3:$A$181,0))</f>
        <v>195262.0068</v>
      </c>
      <c r="W3976" s="57">
        <f>'LISTA DOS ITENS'!$U3976/'LISTA DOS ITENS'!$V3976</f>
        <v>0.0008972906555</v>
      </c>
      <c r="X3976" s="53" t="s">
        <v>53</v>
      </c>
      <c r="Y3976" s="53" t="s">
        <v>290</v>
      </c>
      <c r="Z3976" s="58" t="str">
        <f>'LISTA DOS ITENS'!$F3976&amp;"-"&amp;'LISTA DOS ITENS'!$H3976&amp;"-"&amp;'LISTA DOS ITENS'!$J3976&amp;"-"&amp;'LISTA DOS ITENS'!$K3976&amp;"-"&amp;'LISTA DOS ITENS'!$I3976</f>
        <v>10583322-2101-A026-IMOB/NAC-ED-1000-01.01</v>
      </c>
      <c r="AA3976" s="59" t="str">
        <f t="array" ref="AA3976">INDEX('RESUMO - LOTES E VMA'!$M$3:$M$181,MATCH('LISTA DOS ITENS'!$D3976,'RESUMO - LOTES E VMA'!$A$3:$A$181,0))</f>
        <v>Para Leilão</v>
      </c>
      <c r="AB3976" s="60">
        <f t="array" ref="AB3976">INDEX('RESUMO - LOTES E VMA'!$J$3:$J$181,MATCH('LISTA DOS ITENS'!$D3976,'RESUMO - LOTES E VMA'!$A$3:$A$181,0))</f>
        <v>0.1002282232</v>
      </c>
      <c r="AC3976" s="29" t="str">
        <f t="array" ref="AC3976">INDEX('RESUMO - LOTES E VMA'!$L$3:$L$181,MATCH('LISTA DOS ITENS'!$D3976,'RESUMO - LOTES E VMA'!$A$3:$A$181,0))</f>
        <v>1% do Valor de Comparação do VMA</v>
      </c>
      <c r="AD3976" s="53" t="str">
        <f>VLOOKUP(Tabela1[[#This Row],[Índice]],[1]Planilha1!$A:$A,1,0)</f>
        <v>#ERROR!</v>
      </c>
    </row>
    <row r="3977" ht="15.75" customHeight="1">
      <c r="A3977" s="52">
        <v>263058.0</v>
      </c>
      <c r="B3977" s="53" t="s">
        <v>70</v>
      </c>
      <c r="C3977" s="53" t="s">
        <v>71</v>
      </c>
      <c r="D3977" s="22">
        <v>207578.0</v>
      </c>
      <c r="E3977" s="53" t="s">
        <v>119</v>
      </c>
      <c r="F3977" s="54">
        <v>1.0701518E7</v>
      </c>
      <c r="G3977" s="53" t="s">
        <v>2407</v>
      </c>
      <c r="H3977" s="55">
        <v>2101.0</v>
      </c>
      <c r="I3977" s="55" t="s">
        <v>81</v>
      </c>
      <c r="J3977" s="55" t="s">
        <v>121</v>
      </c>
      <c r="K3977" s="53" t="s">
        <v>73</v>
      </c>
      <c r="L3977" s="53"/>
      <c r="M3977" s="53">
        <v>64.0</v>
      </c>
      <c r="N3977" s="53" t="s">
        <v>52</v>
      </c>
      <c r="O3977" s="25">
        <v>211.75375</v>
      </c>
      <c r="P3977" s="25">
        <f>'LISTA DOS ITENS'!$O3977*'LISTA DOS ITENS'!$M3977</f>
        <v>13552.24</v>
      </c>
      <c r="Q3977" s="25">
        <v>646.8</v>
      </c>
      <c r="R3977" s="25">
        <f>'LISTA DOS ITENS'!$Q3977*'LISTA DOS ITENS'!$M3977</f>
        <v>41395.2</v>
      </c>
      <c r="S3977" s="56">
        <f>IF('LISTA DOS ITENS'!$P3977&gt;'LISTA DOS ITENS'!$R3977,'LISTA DOS ITENS'!$P3977,'LISTA DOS ITENS'!$R3977)</f>
        <v>41395.2</v>
      </c>
      <c r="T3977" s="25">
        <v>82.87896695088014</v>
      </c>
      <c r="U3977" s="25">
        <f>'LISTA DOS ITENS'!$T3977*'LISTA DOS ITENS'!$M3977</f>
        <v>5304.253885</v>
      </c>
      <c r="V3977" s="56">
        <f t="array" ref="V3977">INDEX('RESUMO - LOTES E VMA'!$F$3:$F$181,MATCH('LISTA DOS ITENS'!$D3977,'RESUMO - LOTES E VMA'!$A$3:$A$181,0))</f>
        <v>195262.0068</v>
      </c>
      <c r="W3977" s="57">
        <f>'LISTA DOS ITENS'!$U3977/'LISTA DOS ITENS'!$V3977</f>
        <v>0.02716480268</v>
      </c>
      <c r="X3977" s="53" t="s">
        <v>53</v>
      </c>
      <c r="Y3977" s="53" t="s">
        <v>290</v>
      </c>
      <c r="Z3977" s="58" t="str">
        <f>'LISTA DOS ITENS'!$F3977&amp;"-"&amp;'LISTA DOS ITENS'!$H3977&amp;"-"&amp;'LISTA DOS ITENS'!$J3977&amp;"-"&amp;'LISTA DOS ITENS'!$K3977&amp;"-"&amp;'LISTA DOS ITENS'!$I3977</f>
        <v>10701518-2101-A026-CONS/NAC-ED-1000-01.01</v>
      </c>
      <c r="AA3977" s="59" t="str">
        <f t="array" ref="AA3977">INDEX('RESUMO - LOTES E VMA'!$M$3:$M$181,MATCH('LISTA DOS ITENS'!$D3977,'RESUMO - LOTES E VMA'!$A$3:$A$181,0))</f>
        <v>Para Leilão</v>
      </c>
      <c r="AB3977" s="60">
        <f t="array" ref="AB3977">INDEX('RESUMO - LOTES E VMA'!$J$3:$J$181,MATCH('LISTA DOS ITENS'!$D3977,'RESUMO - LOTES E VMA'!$A$3:$A$181,0))</f>
        <v>0.1002282232</v>
      </c>
      <c r="AC3977" s="29" t="str">
        <f t="array" ref="AC3977">INDEX('RESUMO - LOTES E VMA'!$L$3:$L$181,MATCH('LISTA DOS ITENS'!$D3977,'RESUMO - LOTES E VMA'!$A$3:$A$181,0))</f>
        <v>1% do Valor de Comparação do VMA</v>
      </c>
      <c r="AD3977" s="53" t="str">
        <f>VLOOKUP(Tabela1[[#This Row],[Índice]],[1]Planilha1!$A:$A,1,0)</f>
        <v>#ERROR!</v>
      </c>
    </row>
    <row r="3978" ht="15.75" customHeight="1">
      <c r="A3978" s="52">
        <v>263059.0</v>
      </c>
      <c r="B3978" s="53" t="s">
        <v>70</v>
      </c>
      <c r="C3978" s="53" t="s">
        <v>71</v>
      </c>
      <c r="D3978" s="22">
        <v>207578.0</v>
      </c>
      <c r="E3978" s="53" t="s">
        <v>119</v>
      </c>
      <c r="F3978" s="54">
        <v>1.07149E7</v>
      </c>
      <c r="G3978" s="53" t="s">
        <v>2502</v>
      </c>
      <c r="H3978" s="55">
        <v>2101.0</v>
      </c>
      <c r="I3978" s="55" t="s">
        <v>81</v>
      </c>
      <c r="J3978" s="55" t="s">
        <v>121</v>
      </c>
      <c r="K3978" s="53" t="s">
        <v>125</v>
      </c>
      <c r="L3978" s="53"/>
      <c r="M3978" s="53">
        <v>1.0</v>
      </c>
      <c r="N3978" s="53" t="s">
        <v>52</v>
      </c>
      <c r="O3978" s="25">
        <v>1129.23</v>
      </c>
      <c r="P3978" s="25">
        <f>'LISTA DOS ITENS'!$O3978*'LISTA DOS ITENS'!$M3978</f>
        <v>1129.23</v>
      </c>
      <c r="Q3978" s="25">
        <v>86.0</v>
      </c>
      <c r="R3978" s="25">
        <f>'LISTA DOS ITENS'!$Q3978*'LISTA DOS ITENS'!$M3978</f>
        <v>86</v>
      </c>
      <c r="S3978" s="56">
        <f>IF('LISTA DOS ITENS'!$P3978&gt;'LISTA DOS ITENS'!$R3978,'LISTA DOS ITENS'!$P3978,'LISTA DOS ITENS'!$R3978)</f>
        <v>1129.23</v>
      </c>
      <c r="T3978" s="25">
        <v>8.014777962214906</v>
      </c>
      <c r="U3978" s="25">
        <f>'LISTA DOS ITENS'!$T3978*'LISTA DOS ITENS'!$M3978</f>
        <v>8.014777962</v>
      </c>
      <c r="V3978" s="56">
        <f t="array" ref="V3978">INDEX('RESUMO - LOTES E VMA'!$F$3:$F$181,MATCH('LISTA DOS ITENS'!$D3978,'RESUMO - LOTES E VMA'!$A$3:$A$181,0))</f>
        <v>195262.0068</v>
      </c>
      <c r="W3978" s="57">
        <f>'LISTA DOS ITENS'!$U3978/'LISTA DOS ITENS'!$V3978</f>
        <v>0.00004104627467</v>
      </c>
      <c r="X3978" s="53" t="s">
        <v>53</v>
      </c>
      <c r="Y3978" s="53" t="s">
        <v>290</v>
      </c>
      <c r="Z3978" s="58" t="str">
        <f>'LISTA DOS ITENS'!$F3978&amp;"-"&amp;'LISTA DOS ITENS'!$H3978&amp;"-"&amp;'LISTA DOS ITENS'!$J3978&amp;"-"&amp;'LISTA DOS ITENS'!$K3978&amp;"-"&amp;'LISTA DOS ITENS'!$I3978</f>
        <v>10714900-2101-A026-PAR/NAC-ED-1000-01.01</v>
      </c>
      <c r="AA3978" s="59" t="str">
        <f t="array" ref="AA3978">INDEX('RESUMO - LOTES E VMA'!$M$3:$M$181,MATCH('LISTA DOS ITENS'!$D3978,'RESUMO - LOTES E VMA'!$A$3:$A$181,0))</f>
        <v>Para Leilão</v>
      </c>
      <c r="AB3978" s="60">
        <f t="array" ref="AB3978">INDEX('RESUMO - LOTES E VMA'!$J$3:$J$181,MATCH('LISTA DOS ITENS'!$D3978,'RESUMO - LOTES E VMA'!$A$3:$A$181,0))</f>
        <v>0.1002282232</v>
      </c>
      <c r="AC3978" s="29" t="str">
        <f t="array" ref="AC3978">INDEX('RESUMO - LOTES E VMA'!$L$3:$L$181,MATCH('LISTA DOS ITENS'!$D3978,'RESUMO - LOTES E VMA'!$A$3:$A$181,0))</f>
        <v>1% do Valor de Comparação do VMA</v>
      </c>
      <c r="AD3978" s="53" t="str">
        <f>VLOOKUP(Tabela1[[#This Row],[Índice]],[1]Planilha1!$A:$A,1,0)</f>
        <v>#ERROR!</v>
      </c>
    </row>
    <row r="3979" ht="15.75" customHeight="1">
      <c r="A3979" s="52">
        <v>263060.0</v>
      </c>
      <c r="B3979" s="53" t="s">
        <v>70</v>
      </c>
      <c r="C3979" s="53" t="s">
        <v>71</v>
      </c>
      <c r="D3979" s="22">
        <v>207578.0</v>
      </c>
      <c r="E3979" s="53" t="s">
        <v>119</v>
      </c>
      <c r="F3979" s="54">
        <v>1.0721455E7</v>
      </c>
      <c r="G3979" s="53" t="s">
        <v>2503</v>
      </c>
      <c r="H3979" s="55">
        <v>2101.0</v>
      </c>
      <c r="I3979" s="55" t="s">
        <v>81</v>
      </c>
      <c r="J3979" s="55" t="s">
        <v>121</v>
      </c>
      <c r="K3979" s="53" t="s">
        <v>160</v>
      </c>
      <c r="L3979" s="53"/>
      <c r="M3979" s="53">
        <v>42.0</v>
      </c>
      <c r="N3979" s="53" t="s">
        <v>52</v>
      </c>
      <c r="O3979" s="25">
        <v>55.0</v>
      </c>
      <c r="P3979" s="25">
        <f>'LISTA DOS ITENS'!$O3979*'LISTA DOS ITENS'!$M3979</f>
        <v>2310</v>
      </c>
      <c r="Q3979" s="25">
        <v>55.0</v>
      </c>
      <c r="R3979" s="25">
        <f>'LISTA DOS ITENS'!$Q3979*'LISTA DOS ITENS'!$M3979</f>
        <v>2310</v>
      </c>
      <c r="S3979" s="56">
        <f>IF('LISTA DOS ITENS'!$P3979&gt;'LISTA DOS ITENS'!$R3979,'LISTA DOS ITENS'!$P3979,'LISTA DOS ITENS'!$R3979)</f>
        <v>2310</v>
      </c>
      <c r="T3979" s="25">
        <v>5.125730092114185</v>
      </c>
      <c r="U3979" s="25">
        <f>'LISTA DOS ITENS'!$T3979*'LISTA DOS ITENS'!$M3979</f>
        <v>215.2806639</v>
      </c>
      <c r="V3979" s="56">
        <f t="array" ref="V3979">INDEX('RESUMO - LOTES E VMA'!$F$3:$F$181,MATCH('LISTA DOS ITENS'!$D3979,'RESUMO - LOTES E VMA'!$A$3:$A$181,0))</f>
        <v>195262.0068</v>
      </c>
      <c r="W3979" s="57">
        <f>'LISTA DOS ITENS'!$U3979/'LISTA DOS ITENS'!$V3979</f>
        <v>0.001102522029</v>
      </c>
      <c r="X3979" s="53" t="s">
        <v>53</v>
      </c>
      <c r="Y3979" s="53" t="s">
        <v>290</v>
      </c>
      <c r="Z3979" s="58" t="str">
        <f>'LISTA DOS ITENS'!$F3979&amp;"-"&amp;'LISTA DOS ITENS'!$H3979&amp;"-"&amp;'LISTA DOS ITENS'!$J3979&amp;"-"&amp;'LISTA DOS ITENS'!$K3979&amp;"-"&amp;'LISTA DOS ITENS'!$I3979</f>
        <v>10721455-2101-A026-CONS/IMP-ED-1000-01.01</v>
      </c>
      <c r="AA3979" s="59" t="str">
        <f t="array" ref="AA3979">INDEX('RESUMO - LOTES E VMA'!$M$3:$M$181,MATCH('LISTA DOS ITENS'!$D3979,'RESUMO - LOTES E VMA'!$A$3:$A$181,0))</f>
        <v>Para Leilão</v>
      </c>
      <c r="AB3979" s="60">
        <f t="array" ref="AB3979">INDEX('RESUMO - LOTES E VMA'!$J$3:$J$181,MATCH('LISTA DOS ITENS'!$D3979,'RESUMO - LOTES E VMA'!$A$3:$A$181,0))</f>
        <v>0.1002282232</v>
      </c>
      <c r="AC3979" s="29" t="str">
        <f t="array" ref="AC3979">INDEX('RESUMO - LOTES E VMA'!$L$3:$L$181,MATCH('LISTA DOS ITENS'!$D3979,'RESUMO - LOTES E VMA'!$A$3:$A$181,0))</f>
        <v>1% do Valor de Comparação do VMA</v>
      </c>
      <c r="AD3979" s="53" t="str">
        <f>VLOOKUP(Tabela1[[#This Row],[Índice]],[1]Planilha1!$A:$A,1,0)</f>
        <v>#ERROR!</v>
      </c>
    </row>
    <row r="3980" ht="15.75" customHeight="1">
      <c r="A3980" s="52">
        <v>263061.0</v>
      </c>
      <c r="B3980" s="53" t="s">
        <v>70</v>
      </c>
      <c r="C3980" s="53" t="s">
        <v>71</v>
      </c>
      <c r="D3980" s="22">
        <v>207578.0</v>
      </c>
      <c r="E3980" s="53" t="s">
        <v>119</v>
      </c>
      <c r="F3980" s="54">
        <v>1.0727846E7</v>
      </c>
      <c r="G3980" s="53" t="s">
        <v>2504</v>
      </c>
      <c r="H3980" s="55">
        <v>2101.0</v>
      </c>
      <c r="I3980" s="55" t="s">
        <v>130</v>
      </c>
      <c r="J3980" s="55" t="s">
        <v>121</v>
      </c>
      <c r="K3980" s="53" t="s">
        <v>73</v>
      </c>
      <c r="L3980" s="53"/>
      <c r="M3980" s="53">
        <v>4.0</v>
      </c>
      <c r="N3980" s="53" t="s">
        <v>52</v>
      </c>
      <c r="O3980" s="25">
        <v>89.0</v>
      </c>
      <c r="P3980" s="25">
        <f>'LISTA DOS ITENS'!$O3980*'LISTA DOS ITENS'!$M3980</f>
        <v>356</v>
      </c>
      <c r="Q3980" s="25">
        <v>89.0</v>
      </c>
      <c r="R3980" s="25">
        <f>'LISTA DOS ITENS'!$Q3980*'LISTA DOS ITENS'!$M3980</f>
        <v>356</v>
      </c>
      <c r="S3980" s="56">
        <f>IF('LISTA DOS ITENS'!$P3980&gt;'LISTA DOS ITENS'!$R3980,'LISTA DOS ITENS'!$P3980,'LISTA DOS ITENS'!$R3980)</f>
        <v>356</v>
      </c>
      <c r="T3980" s="25">
        <v>8.29436323996659</v>
      </c>
      <c r="U3980" s="25">
        <f>'LISTA DOS ITENS'!$T3980*'LISTA DOS ITENS'!$M3980</f>
        <v>33.17745296</v>
      </c>
      <c r="V3980" s="56">
        <f t="array" ref="V3980">INDEX('RESUMO - LOTES E VMA'!$F$3:$F$181,MATCH('LISTA DOS ITENS'!$D3980,'RESUMO - LOTES E VMA'!$A$3:$A$181,0))</f>
        <v>195262.0068</v>
      </c>
      <c r="W3980" s="57">
        <f>'LISTA DOS ITENS'!$U3980/'LISTA DOS ITENS'!$V3980</f>
        <v>0.0001699124858</v>
      </c>
      <c r="X3980" s="53" t="s">
        <v>53</v>
      </c>
      <c r="Y3980" s="53" t="s">
        <v>290</v>
      </c>
      <c r="Z3980" s="58" t="str">
        <f>'LISTA DOS ITENS'!$F3980&amp;"-"&amp;'LISTA DOS ITENS'!$H3980&amp;"-"&amp;'LISTA DOS ITENS'!$J3980&amp;"-"&amp;'LISTA DOS ITENS'!$K3980&amp;"-"&amp;'LISTA DOS ITENS'!$I3980</f>
        <v>10727846-2101-A026-CONS/NAC-ED-1000-01.02</v>
      </c>
      <c r="AA3980" s="59" t="str">
        <f t="array" ref="AA3980">INDEX('RESUMO - LOTES E VMA'!$M$3:$M$181,MATCH('LISTA DOS ITENS'!$D3980,'RESUMO - LOTES E VMA'!$A$3:$A$181,0))</f>
        <v>Para Leilão</v>
      </c>
      <c r="AB3980" s="60">
        <f t="array" ref="AB3980">INDEX('RESUMO - LOTES E VMA'!$J$3:$J$181,MATCH('LISTA DOS ITENS'!$D3980,'RESUMO - LOTES E VMA'!$A$3:$A$181,0))</f>
        <v>0.1002282232</v>
      </c>
      <c r="AC3980" s="29" t="str">
        <f t="array" ref="AC3980">INDEX('RESUMO - LOTES E VMA'!$L$3:$L$181,MATCH('LISTA DOS ITENS'!$D3980,'RESUMO - LOTES E VMA'!$A$3:$A$181,0))</f>
        <v>1% do Valor de Comparação do VMA</v>
      </c>
      <c r="AD3980" s="53" t="str">
        <f>VLOOKUP(Tabela1[[#This Row],[Índice]],[1]Planilha1!$A:$A,1,0)</f>
        <v>#ERROR!</v>
      </c>
    </row>
    <row r="3981" ht="15.75" customHeight="1">
      <c r="A3981" s="52">
        <v>263062.0</v>
      </c>
      <c r="B3981" s="53" t="s">
        <v>70</v>
      </c>
      <c r="C3981" s="53" t="s">
        <v>71</v>
      </c>
      <c r="D3981" s="22">
        <v>207578.0</v>
      </c>
      <c r="E3981" s="53" t="s">
        <v>119</v>
      </c>
      <c r="F3981" s="54">
        <v>1.0759312E7</v>
      </c>
      <c r="G3981" s="53" t="s">
        <v>2448</v>
      </c>
      <c r="H3981" s="55">
        <v>2101.0</v>
      </c>
      <c r="I3981" s="55"/>
      <c r="J3981" s="55" t="s">
        <v>121</v>
      </c>
      <c r="K3981" s="53" t="s">
        <v>73</v>
      </c>
      <c r="L3981" s="53"/>
      <c r="M3981" s="53">
        <v>1.0</v>
      </c>
      <c r="N3981" s="53" t="s">
        <v>52</v>
      </c>
      <c r="O3981" s="25">
        <v>3978.26</v>
      </c>
      <c r="P3981" s="25">
        <f>'LISTA DOS ITENS'!$O3981*'LISTA DOS ITENS'!$M3981</f>
        <v>3978.26</v>
      </c>
      <c r="Q3981" s="25">
        <v>3978.26</v>
      </c>
      <c r="R3981" s="25">
        <f>'LISTA DOS ITENS'!$Q3981*'LISTA DOS ITENS'!$M3981</f>
        <v>3978.26</v>
      </c>
      <c r="S3981" s="56">
        <f>IF('LISTA DOS ITENS'!$P3981&gt;'LISTA DOS ITENS'!$R3981,'LISTA DOS ITENS'!$P3981,'LISTA DOS ITENS'!$R3981)</f>
        <v>3978.26</v>
      </c>
      <c r="T3981" s="25">
        <v>67.63042000000002</v>
      </c>
      <c r="U3981" s="25">
        <f>'LISTA DOS ITENS'!$T3981*'LISTA DOS ITENS'!$M3981</f>
        <v>67.63042</v>
      </c>
      <c r="V3981" s="56">
        <f t="array" ref="V3981">INDEX('RESUMO - LOTES E VMA'!$F$3:$F$181,MATCH('LISTA DOS ITENS'!$D3981,'RESUMO - LOTES E VMA'!$A$3:$A$181,0))</f>
        <v>195262.0068</v>
      </c>
      <c r="W3981" s="57">
        <f>'LISTA DOS ITENS'!$U3981/'LISTA DOS ITENS'!$V3981</f>
        <v>0.0003463572925</v>
      </c>
      <c r="X3981" s="53" t="s">
        <v>53</v>
      </c>
      <c r="Y3981" s="53" t="s">
        <v>290</v>
      </c>
      <c r="Z3981" s="58" t="str">
        <f>'LISTA DOS ITENS'!$F3981&amp;"-"&amp;'LISTA DOS ITENS'!$H3981&amp;"-"&amp;'LISTA DOS ITENS'!$J3981&amp;"-"&amp;'LISTA DOS ITENS'!$K3981&amp;"-"&amp;'LISTA DOS ITENS'!$I3981</f>
        <v>10759312-2101-A026-CONS/NAC-</v>
      </c>
      <c r="AA3981" s="59" t="str">
        <f t="array" ref="AA3981">INDEX('RESUMO - LOTES E VMA'!$M$3:$M$181,MATCH('LISTA DOS ITENS'!$D3981,'RESUMO - LOTES E VMA'!$A$3:$A$181,0))</f>
        <v>Para Leilão</v>
      </c>
      <c r="AB3981" s="60">
        <f t="array" ref="AB3981">INDEX('RESUMO - LOTES E VMA'!$J$3:$J$181,MATCH('LISTA DOS ITENS'!$D3981,'RESUMO - LOTES E VMA'!$A$3:$A$181,0))</f>
        <v>0.1002282232</v>
      </c>
      <c r="AC3981" s="29" t="str">
        <f t="array" ref="AC3981">INDEX('RESUMO - LOTES E VMA'!$L$3:$L$181,MATCH('LISTA DOS ITENS'!$D3981,'RESUMO - LOTES E VMA'!$A$3:$A$181,0))</f>
        <v>1% do Valor de Comparação do VMA</v>
      </c>
      <c r="AD3981" s="53" t="str">
        <f>VLOOKUP(Tabela1[[#This Row],[Índice]],[1]Planilha1!$A:$A,1,0)</f>
        <v>#ERROR!</v>
      </c>
    </row>
    <row r="3982" ht="15.75" customHeight="1">
      <c r="A3982" s="52">
        <v>263063.0</v>
      </c>
      <c r="B3982" s="53" t="s">
        <v>70</v>
      </c>
      <c r="C3982" s="53" t="s">
        <v>71</v>
      </c>
      <c r="D3982" s="22">
        <v>207578.0</v>
      </c>
      <c r="E3982" s="53" t="s">
        <v>119</v>
      </c>
      <c r="F3982" s="54">
        <v>1.0806949E7</v>
      </c>
      <c r="G3982" s="53" t="s">
        <v>2407</v>
      </c>
      <c r="H3982" s="55">
        <v>2101.0</v>
      </c>
      <c r="I3982" s="55"/>
      <c r="J3982" s="55" t="s">
        <v>121</v>
      </c>
      <c r="K3982" s="53" t="s">
        <v>73</v>
      </c>
      <c r="L3982" s="53"/>
      <c r="M3982" s="53">
        <v>6.0</v>
      </c>
      <c r="N3982" s="53" t="s">
        <v>52</v>
      </c>
      <c r="O3982" s="25">
        <v>450.0</v>
      </c>
      <c r="P3982" s="25">
        <f>'LISTA DOS ITENS'!$O3982*'LISTA DOS ITENS'!$M3982</f>
        <v>2700</v>
      </c>
      <c r="Q3982" s="25">
        <v>450.0</v>
      </c>
      <c r="R3982" s="25">
        <f>'LISTA DOS ITENS'!$Q3982*'LISTA DOS ITENS'!$M3982</f>
        <v>2700</v>
      </c>
      <c r="S3982" s="56">
        <f>IF('LISTA DOS ITENS'!$P3982&gt;'LISTA DOS ITENS'!$R3982,'LISTA DOS ITENS'!$P3982,'LISTA DOS ITENS'!$R3982)</f>
        <v>2700</v>
      </c>
      <c r="T3982" s="25">
        <v>41.93779166275242</v>
      </c>
      <c r="U3982" s="25">
        <f>'LISTA DOS ITENS'!$T3982*'LISTA DOS ITENS'!$M3982</f>
        <v>251.62675</v>
      </c>
      <c r="V3982" s="56">
        <f t="array" ref="V3982">INDEX('RESUMO - LOTES E VMA'!$F$3:$F$181,MATCH('LISTA DOS ITENS'!$D3982,'RESUMO - LOTES E VMA'!$A$3:$A$181,0))</f>
        <v>195262.0068</v>
      </c>
      <c r="W3982" s="57">
        <f>'LISTA DOS ITENS'!$U3982/'LISTA DOS ITENS'!$V3982</f>
        <v>0.001288662112</v>
      </c>
      <c r="X3982" s="53" t="s">
        <v>53</v>
      </c>
      <c r="Y3982" s="53" t="s">
        <v>290</v>
      </c>
      <c r="Z3982" s="58" t="str">
        <f>'LISTA DOS ITENS'!$F3982&amp;"-"&amp;'LISTA DOS ITENS'!$H3982&amp;"-"&amp;'LISTA DOS ITENS'!$J3982&amp;"-"&amp;'LISTA DOS ITENS'!$K3982&amp;"-"&amp;'LISTA DOS ITENS'!$I3982</f>
        <v>10806949-2101-A026-CONS/NAC-</v>
      </c>
      <c r="AA3982" s="59" t="str">
        <f t="array" ref="AA3982">INDEX('RESUMO - LOTES E VMA'!$M$3:$M$181,MATCH('LISTA DOS ITENS'!$D3982,'RESUMO - LOTES E VMA'!$A$3:$A$181,0))</f>
        <v>Para Leilão</v>
      </c>
      <c r="AB3982" s="60">
        <f t="array" ref="AB3982">INDEX('RESUMO - LOTES E VMA'!$J$3:$J$181,MATCH('LISTA DOS ITENS'!$D3982,'RESUMO - LOTES E VMA'!$A$3:$A$181,0))</f>
        <v>0.1002282232</v>
      </c>
      <c r="AC3982" s="29" t="str">
        <f t="array" ref="AC3982">INDEX('RESUMO - LOTES E VMA'!$L$3:$L$181,MATCH('LISTA DOS ITENS'!$D3982,'RESUMO - LOTES E VMA'!$A$3:$A$181,0))</f>
        <v>1% do Valor de Comparação do VMA</v>
      </c>
      <c r="AD3982" s="53" t="str">
        <f>VLOOKUP(Tabela1[[#This Row],[Índice]],[1]Planilha1!$A:$A,1,0)</f>
        <v>#ERROR!</v>
      </c>
    </row>
    <row r="3983" ht="15.75" customHeight="1">
      <c r="A3983" s="52">
        <v>263064.0</v>
      </c>
      <c r="B3983" s="53" t="s">
        <v>70</v>
      </c>
      <c r="C3983" s="53" t="s">
        <v>71</v>
      </c>
      <c r="D3983" s="22">
        <v>207578.0</v>
      </c>
      <c r="E3983" s="53" t="s">
        <v>119</v>
      </c>
      <c r="F3983" s="54">
        <v>1.0806992E7</v>
      </c>
      <c r="G3983" s="53" t="s">
        <v>2505</v>
      </c>
      <c r="H3983" s="55">
        <v>2101.0</v>
      </c>
      <c r="I3983" s="55" t="s">
        <v>81</v>
      </c>
      <c r="J3983" s="55" t="s">
        <v>121</v>
      </c>
      <c r="K3983" s="53" t="s">
        <v>80</v>
      </c>
      <c r="L3983" s="53"/>
      <c r="M3983" s="53">
        <v>32.0</v>
      </c>
      <c r="N3983" s="53" t="s">
        <v>52</v>
      </c>
      <c r="O3983" s="25">
        <v>193.735625</v>
      </c>
      <c r="P3983" s="25">
        <f>'LISTA DOS ITENS'!$O3983*'LISTA DOS ITENS'!$M3983</f>
        <v>6199.54</v>
      </c>
      <c r="Q3983" s="25">
        <v>112.0</v>
      </c>
      <c r="R3983" s="25">
        <f>'LISTA DOS ITENS'!$Q3983*'LISTA DOS ITENS'!$M3983</f>
        <v>3584</v>
      </c>
      <c r="S3983" s="56">
        <f>IF('LISTA DOS ITENS'!$P3983&gt;'LISTA DOS ITENS'!$R3983,'LISTA DOS ITENS'!$P3983,'LISTA DOS ITENS'!$R3983)</f>
        <v>6199.54</v>
      </c>
      <c r="T3983" s="25">
        <v>10.437850369396157</v>
      </c>
      <c r="U3983" s="25">
        <f>'LISTA DOS ITENS'!$T3983*'LISTA DOS ITENS'!$M3983</f>
        <v>334.0112118</v>
      </c>
      <c r="V3983" s="56">
        <f t="array" ref="V3983">INDEX('RESUMO - LOTES E VMA'!$F$3:$F$181,MATCH('LISTA DOS ITENS'!$D3983,'RESUMO - LOTES E VMA'!$A$3:$A$181,0))</f>
        <v>195262.0068</v>
      </c>
      <c r="W3983" s="57">
        <f>'LISTA DOS ITENS'!$U3983/'LISTA DOS ITENS'!$V3983</f>
        <v>0.001710579633</v>
      </c>
      <c r="X3983" s="53" t="s">
        <v>53</v>
      </c>
      <c r="Y3983" s="53" t="s">
        <v>290</v>
      </c>
      <c r="Z3983" s="58" t="str">
        <f>'LISTA DOS ITENS'!$F3983&amp;"-"&amp;'LISTA DOS ITENS'!$H3983&amp;"-"&amp;'LISTA DOS ITENS'!$J3983&amp;"-"&amp;'LISTA DOS ITENS'!$K3983&amp;"-"&amp;'LISTA DOS ITENS'!$I3983</f>
        <v>10806992-2101-A026-IMOB/NAC-ED-1000-01.01</v>
      </c>
      <c r="AA3983" s="59" t="str">
        <f t="array" ref="AA3983">INDEX('RESUMO - LOTES E VMA'!$M$3:$M$181,MATCH('LISTA DOS ITENS'!$D3983,'RESUMO - LOTES E VMA'!$A$3:$A$181,0))</f>
        <v>Para Leilão</v>
      </c>
      <c r="AB3983" s="60">
        <f t="array" ref="AB3983">INDEX('RESUMO - LOTES E VMA'!$J$3:$J$181,MATCH('LISTA DOS ITENS'!$D3983,'RESUMO - LOTES E VMA'!$A$3:$A$181,0))</f>
        <v>0.1002282232</v>
      </c>
      <c r="AC3983" s="29" t="str">
        <f t="array" ref="AC3983">INDEX('RESUMO - LOTES E VMA'!$L$3:$L$181,MATCH('LISTA DOS ITENS'!$D3983,'RESUMO - LOTES E VMA'!$A$3:$A$181,0))</f>
        <v>1% do Valor de Comparação do VMA</v>
      </c>
      <c r="AD3983" s="53" t="str">
        <f>VLOOKUP(Tabela1[[#This Row],[Índice]],[1]Planilha1!$A:$A,1,0)</f>
        <v>#ERROR!</v>
      </c>
    </row>
    <row r="3984" ht="15.75" customHeight="1">
      <c r="A3984" s="52">
        <v>263065.0</v>
      </c>
      <c r="B3984" s="53" t="s">
        <v>70</v>
      </c>
      <c r="C3984" s="53" t="s">
        <v>71</v>
      </c>
      <c r="D3984" s="22">
        <v>207578.0</v>
      </c>
      <c r="E3984" s="53" t="s">
        <v>119</v>
      </c>
      <c r="F3984" s="54">
        <v>1.0832519E7</v>
      </c>
      <c r="G3984" s="53" t="s">
        <v>2506</v>
      </c>
      <c r="H3984" s="55">
        <v>2101.0</v>
      </c>
      <c r="I3984" s="55"/>
      <c r="J3984" s="55" t="s">
        <v>121</v>
      </c>
      <c r="K3984" s="53" t="s">
        <v>57</v>
      </c>
      <c r="L3984" s="53"/>
      <c r="M3984" s="53">
        <v>1.0</v>
      </c>
      <c r="N3984" s="53" t="s">
        <v>52</v>
      </c>
      <c r="O3984" s="25">
        <v>1.0</v>
      </c>
      <c r="P3984" s="25">
        <f>'LISTA DOS ITENS'!$O3984*'LISTA DOS ITENS'!$M3984</f>
        <v>1</v>
      </c>
      <c r="Q3984" s="25">
        <v>216.46</v>
      </c>
      <c r="R3984" s="25">
        <f>'LISTA DOS ITENS'!$Q3984*'LISTA DOS ITENS'!$M3984</f>
        <v>216.46</v>
      </c>
      <c r="S3984" s="56">
        <f>IF('LISTA DOS ITENS'!$P3984&gt;'LISTA DOS ITENS'!$R3984,'LISTA DOS ITENS'!$P3984,'LISTA DOS ITENS'!$R3984)</f>
        <v>216.46</v>
      </c>
      <c r="T3984" s="25">
        <v>20.17300974070975</v>
      </c>
      <c r="U3984" s="25">
        <f>'LISTA DOS ITENS'!$T3984*'LISTA DOS ITENS'!$M3984</f>
        <v>20.17300974</v>
      </c>
      <c r="V3984" s="56">
        <f t="array" ref="V3984">INDEX('RESUMO - LOTES E VMA'!$F$3:$F$181,MATCH('LISTA DOS ITENS'!$D3984,'RESUMO - LOTES E VMA'!$A$3:$A$181,0))</f>
        <v>195262.0068</v>
      </c>
      <c r="W3984" s="57">
        <f>'LISTA DOS ITENS'!$U3984/'LISTA DOS ITENS'!$V3984</f>
        <v>0.0001033125188</v>
      </c>
      <c r="X3984" s="53" t="s">
        <v>53</v>
      </c>
      <c r="Y3984" s="53" t="s">
        <v>290</v>
      </c>
      <c r="Z3984" s="58" t="str">
        <f>'LISTA DOS ITENS'!$F3984&amp;"-"&amp;'LISTA DOS ITENS'!$H3984&amp;"-"&amp;'LISTA DOS ITENS'!$J3984&amp;"-"&amp;'LISTA DOS ITENS'!$K3984&amp;"-"&amp;'LISTA DOS ITENS'!$I3984</f>
        <v>10832519-2101-A026-USADO-</v>
      </c>
      <c r="AA3984" s="59" t="str">
        <f t="array" ref="AA3984">INDEX('RESUMO - LOTES E VMA'!$M$3:$M$181,MATCH('LISTA DOS ITENS'!$D3984,'RESUMO - LOTES E VMA'!$A$3:$A$181,0))</f>
        <v>Para Leilão</v>
      </c>
      <c r="AB3984" s="60">
        <f t="array" ref="AB3984">INDEX('RESUMO - LOTES E VMA'!$J$3:$J$181,MATCH('LISTA DOS ITENS'!$D3984,'RESUMO - LOTES E VMA'!$A$3:$A$181,0))</f>
        <v>0.1002282232</v>
      </c>
      <c r="AC3984" s="29" t="str">
        <f t="array" ref="AC3984">INDEX('RESUMO - LOTES E VMA'!$L$3:$L$181,MATCH('LISTA DOS ITENS'!$D3984,'RESUMO - LOTES E VMA'!$A$3:$A$181,0))</f>
        <v>1% do Valor de Comparação do VMA</v>
      </c>
      <c r="AD3984" s="53" t="str">
        <f>VLOOKUP(Tabela1[[#This Row],[Índice]],[1]Planilha1!$A:$A,1,0)</f>
        <v>#ERROR!</v>
      </c>
    </row>
    <row r="3985" ht="15.75" customHeight="1">
      <c r="A3985" s="52">
        <v>263066.0</v>
      </c>
      <c r="B3985" s="53" t="s">
        <v>70</v>
      </c>
      <c r="C3985" s="53" t="s">
        <v>71</v>
      </c>
      <c r="D3985" s="22">
        <v>207578.0</v>
      </c>
      <c r="E3985" s="53" t="s">
        <v>119</v>
      </c>
      <c r="F3985" s="54">
        <v>1.0834433E7</v>
      </c>
      <c r="G3985" s="53" t="s">
        <v>2507</v>
      </c>
      <c r="H3985" s="55">
        <v>2101.0</v>
      </c>
      <c r="I3985" s="55" t="s">
        <v>81</v>
      </c>
      <c r="J3985" s="55" t="s">
        <v>121</v>
      </c>
      <c r="K3985" s="53" t="s">
        <v>73</v>
      </c>
      <c r="L3985" s="53"/>
      <c r="M3985" s="53">
        <v>1.0</v>
      </c>
      <c r="N3985" s="53" t="s">
        <v>52</v>
      </c>
      <c r="O3985" s="25">
        <v>2044.0</v>
      </c>
      <c r="P3985" s="25">
        <f>'LISTA DOS ITENS'!$O3985*'LISTA DOS ITENS'!$M3985</f>
        <v>2044</v>
      </c>
      <c r="Q3985" s="25">
        <v>2463.75</v>
      </c>
      <c r="R3985" s="25">
        <f>'LISTA DOS ITENS'!$Q3985*'LISTA DOS ITENS'!$M3985</f>
        <v>2463.75</v>
      </c>
      <c r="S3985" s="56">
        <f>IF('LISTA DOS ITENS'!$P3985&gt;'LISTA DOS ITENS'!$R3985,'LISTA DOS ITENS'!$P3985,'LISTA DOS ITENS'!$R3985)</f>
        <v>2463.75</v>
      </c>
      <c r="T3985" s="25">
        <v>229.60940935356948</v>
      </c>
      <c r="U3985" s="25">
        <f>'LISTA DOS ITENS'!$T3985*'LISTA DOS ITENS'!$M3985</f>
        <v>229.6094094</v>
      </c>
      <c r="V3985" s="56">
        <f t="array" ref="V3985">INDEX('RESUMO - LOTES E VMA'!$F$3:$F$181,MATCH('LISTA DOS ITENS'!$D3985,'RESUMO - LOTES E VMA'!$A$3:$A$181,0))</f>
        <v>195262.0068</v>
      </c>
      <c r="W3985" s="57">
        <f>'LISTA DOS ITENS'!$U3985/'LISTA DOS ITENS'!$V3985</f>
        <v>0.001175904177</v>
      </c>
      <c r="X3985" s="53" t="s">
        <v>53</v>
      </c>
      <c r="Y3985" s="53" t="s">
        <v>290</v>
      </c>
      <c r="Z3985" s="58" t="str">
        <f>'LISTA DOS ITENS'!$F3985&amp;"-"&amp;'LISTA DOS ITENS'!$H3985&amp;"-"&amp;'LISTA DOS ITENS'!$J3985&amp;"-"&amp;'LISTA DOS ITENS'!$K3985&amp;"-"&amp;'LISTA DOS ITENS'!$I3985</f>
        <v>10834433-2101-A026-CONS/NAC-ED-1000-01.01</v>
      </c>
      <c r="AA3985" s="59" t="str">
        <f t="array" ref="AA3985">INDEX('RESUMO - LOTES E VMA'!$M$3:$M$181,MATCH('LISTA DOS ITENS'!$D3985,'RESUMO - LOTES E VMA'!$A$3:$A$181,0))</f>
        <v>Para Leilão</v>
      </c>
      <c r="AB3985" s="60">
        <f t="array" ref="AB3985">INDEX('RESUMO - LOTES E VMA'!$J$3:$J$181,MATCH('LISTA DOS ITENS'!$D3985,'RESUMO - LOTES E VMA'!$A$3:$A$181,0))</f>
        <v>0.1002282232</v>
      </c>
      <c r="AC3985" s="29" t="str">
        <f t="array" ref="AC3985">INDEX('RESUMO - LOTES E VMA'!$L$3:$L$181,MATCH('LISTA DOS ITENS'!$D3985,'RESUMO - LOTES E VMA'!$A$3:$A$181,0))</f>
        <v>1% do Valor de Comparação do VMA</v>
      </c>
      <c r="AD3985" s="53" t="str">
        <f>VLOOKUP(Tabela1[[#This Row],[Índice]],[1]Planilha1!$A:$A,1,0)</f>
        <v>#ERROR!</v>
      </c>
    </row>
    <row r="3986" ht="15.75" customHeight="1">
      <c r="A3986" s="52">
        <v>263067.0</v>
      </c>
      <c r="B3986" s="53" t="s">
        <v>70</v>
      </c>
      <c r="C3986" s="53" t="s">
        <v>71</v>
      </c>
      <c r="D3986" s="22">
        <v>207578.0</v>
      </c>
      <c r="E3986" s="53" t="s">
        <v>119</v>
      </c>
      <c r="F3986" s="54">
        <v>1.0846704E7</v>
      </c>
      <c r="G3986" s="53" t="s">
        <v>2345</v>
      </c>
      <c r="H3986" s="55">
        <v>2101.0</v>
      </c>
      <c r="I3986" s="55" t="s">
        <v>81</v>
      </c>
      <c r="J3986" s="55" t="s">
        <v>121</v>
      </c>
      <c r="K3986" s="53" t="s">
        <v>125</v>
      </c>
      <c r="L3986" s="53"/>
      <c r="M3986" s="53">
        <v>3.0</v>
      </c>
      <c r="N3986" s="53" t="s">
        <v>52</v>
      </c>
      <c r="O3986" s="25">
        <v>819.6966666666667</v>
      </c>
      <c r="P3986" s="25">
        <f>'LISTA DOS ITENS'!$O3986*'LISTA DOS ITENS'!$M3986</f>
        <v>2459.09</v>
      </c>
      <c r="Q3986" s="25">
        <v>819.7</v>
      </c>
      <c r="R3986" s="25">
        <f>'LISTA DOS ITENS'!$Q3986*'LISTA DOS ITENS'!$M3986</f>
        <v>2459.1</v>
      </c>
      <c r="S3986" s="56">
        <f>IF('LISTA DOS ITENS'!$P3986&gt;'LISTA DOS ITENS'!$R3986,'LISTA DOS ITENS'!$P3986,'LISTA DOS ITENS'!$R3986)</f>
        <v>2459.1</v>
      </c>
      <c r="T3986" s="25">
        <v>59.360186616756785</v>
      </c>
      <c r="U3986" s="25">
        <f>'LISTA DOS ITENS'!$T3986*'LISTA DOS ITENS'!$M3986</f>
        <v>178.0805599</v>
      </c>
      <c r="V3986" s="56">
        <f t="array" ref="V3986">INDEX('RESUMO - LOTES E VMA'!$F$3:$F$181,MATCH('LISTA DOS ITENS'!$D3986,'RESUMO - LOTES E VMA'!$A$3:$A$181,0))</f>
        <v>195262.0068</v>
      </c>
      <c r="W3986" s="57">
        <f>'LISTA DOS ITENS'!$U3986/'LISTA DOS ITENS'!$V3986</f>
        <v>0.0009120082437</v>
      </c>
      <c r="X3986" s="53" t="s">
        <v>53</v>
      </c>
      <c r="Y3986" s="53" t="s">
        <v>290</v>
      </c>
      <c r="Z3986" s="58" t="str">
        <f>'LISTA DOS ITENS'!$F3986&amp;"-"&amp;'LISTA DOS ITENS'!$H3986&amp;"-"&amp;'LISTA DOS ITENS'!$J3986&amp;"-"&amp;'LISTA DOS ITENS'!$K3986&amp;"-"&amp;'LISTA DOS ITENS'!$I3986</f>
        <v>10846704-2101-A026-PAR/NAC-ED-1000-01.01</v>
      </c>
      <c r="AA3986" s="59" t="str">
        <f t="array" ref="AA3986">INDEX('RESUMO - LOTES E VMA'!$M$3:$M$181,MATCH('LISTA DOS ITENS'!$D3986,'RESUMO - LOTES E VMA'!$A$3:$A$181,0))</f>
        <v>Para Leilão</v>
      </c>
      <c r="AB3986" s="60">
        <f t="array" ref="AB3986">INDEX('RESUMO - LOTES E VMA'!$J$3:$J$181,MATCH('LISTA DOS ITENS'!$D3986,'RESUMO - LOTES E VMA'!$A$3:$A$181,0))</f>
        <v>0.1002282232</v>
      </c>
      <c r="AC3986" s="29" t="str">
        <f t="array" ref="AC3986">INDEX('RESUMO - LOTES E VMA'!$L$3:$L$181,MATCH('LISTA DOS ITENS'!$D3986,'RESUMO - LOTES E VMA'!$A$3:$A$181,0))</f>
        <v>1% do Valor de Comparação do VMA</v>
      </c>
      <c r="AD3986" s="53" t="str">
        <f>VLOOKUP(Tabela1[[#This Row],[Índice]],[1]Planilha1!$A:$A,1,0)</f>
        <v>#ERROR!</v>
      </c>
    </row>
    <row r="3987" ht="15.75" customHeight="1">
      <c r="A3987" s="52">
        <v>263068.0</v>
      </c>
      <c r="B3987" s="53" t="s">
        <v>70</v>
      </c>
      <c r="C3987" s="53" t="s">
        <v>71</v>
      </c>
      <c r="D3987" s="22">
        <v>207578.0</v>
      </c>
      <c r="E3987" s="53" t="s">
        <v>119</v>
      </c>
      <c r="F3987" s="54">
        <v>1.0846704E7</v>
      </c>
      <c r="G3987" s="53" t="s">
        <v>2345</v>
      </c>
      <c r="H3987" s="55">
        <v>2101.0</v>
      </c>
      <c r="I3987" s="55" t="s">
        <v>130</v>
      </c>
      <c r="J3987" s="55" t="s">
        <v>121</v>
      </c>
      <c r="K3987" s="53" t="s">
        <v>125</v>
      </c>
      <c r="L3987" s="53"/>
      <c r="M3987" s="53">
        <v>2.0</v>
      </c>
      <c r="N3987" s="53" t="s">
        <v>52</v>
      </c>
      <c r="O3987" s="25">
        <v>819.695</v>
      </c>
      <c r="P3987" s="25">
        <f>'LISTA DOS ITENS'!$O3987*'LISTA DOS ITENS'!$M3987</f>
        <v>1639.39</v>
      </c>
      <c r="Q3987" s="25">
        <v>819.7</v>
      </c>
      <c r="R3987" s="25">
        <f>'LISTA DOS ITENS'!$Q3987*'LISTA DOS ITENS'!$M3987</f>
        <v>1639.4</v>
      </c>
      <c r="S3987" s="56">
        <f>IF('LISTA DOS ITENS'!$P3987&gt;'LISTA DOS ITENS'!$R3987,'LISTA DOS ITENS'!$P3987,'LISTA DOS ITENS'!$R3987)</f>
        <v>1639.4</v>
      </c>
      <c r="T3987" s="25">
        <v>59.360186616756785</v>
      </c>
      <c r="U3987" s="25">
        <f>'LISTA DOS ITENS'!$T3987*'LISTA DOS ITENS'!$M3987</f>
        <v>118.7203732</v>
      </c>
      <c r="V3987" s="56">
        <f t="array" ref="V3987">INDEX('RESUMO - LOTES E VMA'!$F$3:$F$181,MATCH('LISTA DOS ITENS'!$D3987,'RESUMO - LOTES E VMA'!$A$3:$A$181,0))</f>
        <v>195262.0068</v>
      </c>
      <c r="W3987" s="57">
        <f>'LISTA DOS ITENS'!$U3987/'LISTA DOS ITENS'!$V3987</f>
        <v>0.0006080054958</v>
      </c>
      <c r="X3987" s="53" t="s">
        <v>53</v>
      </c>
      <c r="Y3987" s="53" t="s">
        <v>290</v>
      </c>
      <c r="Z3987" s="58" t="str">
        <f>'LISTA DOS ITENS'!$F3987&amp;"-"&amp;'LISTA DOS ITENS'!$H3987&amp;"-"&amp;'LISTA DOS ITENS'!$J3987&amp;"-"&amp;'LISTA DOS ITENS'!$K3987&amp;"-"&amp;'LISTA DOS ITENS'!$I3987</f>
        <v>10846704-2101-A026-PAR/NAC-ED-1000-01.02</v>
      </c>
      <c r="AA3987" s="59" t="str">
        <f t="array" ref="AA3987">INDEX('RESUMO - LOTES E VMA'!$M$3:$M$181,MATCH('LISTA DOS ITENS'!$D3987,'RESUMO - LOTES E VMA'!$A$3:$A$181,0))</f>
        <v>Para Leilão</v>
      </c>
      <c r="AB3987" s="60">
        <f t="array" ref="AB3987">INDEX('RESUMO - LOTES E VMA'!$J$3:$J$181,MATCH('LISTA DOS ITENS'!$D3987,'RESUMO - LOTES E VMA'!$A$3:$A$181,0))</f>
        <v>0.1002282232</v>
      </c>
      <c r="AC3987" s="29" t="str">
        <f t="array" ref="AC3987">INDEX('RESUMO - LOTES E VMA'!$L$3:$L$181,MATCH('LISTA DOS ITENS'!$D3987,'RESUMO - LOTES E VMA'!$A$3:$A$181,0))</f>
        <v>1% do Valor de Comparação do VMA</v>
      </c>
      <c r="AD3987" s="53" t="str">
        <f>VLOOKUP(Tabela1[[#This Row],[Índice]],[1]Planilha1!$A:$A,1,0)</f>
        <v>#ERROR!</v>
      </c>
    </row>
    <row r="3988" ht="15.75" customHeight="1">
      <c r="A3988" s="52">
        <v>263069.0</v>
      </c>
      <c r="B3988" s="53" t="s">
        <v>70</v>
      </c>
      <c r="C3988" s="53" t="s">
        <v>71</v>
      </c>
      <c r="D3988" s="22">
        <v>207578.0</v>
      </c>
      <c r="E3988" s="53" t="s">
        <v>119</v>
      </c>
      <c r="F3988" s="54">
        <v>1.0930477E7</v>
      </c>
      <c r="G3988" s="53" t="s">
        <v>2508</v>
      </c>
      <c r="H3988" s="55">
        <v>2101.0</v>
      </c>
      <c r="I3988" s="55"/>
      <c r="J3988" s="55" t="s">
        <v>121</v>
      </c>
      <c r="K3988" s="53" t="s">
        <v>73</v>
      </c>
      <c r="L3988" s="53"/>
      <c r="M3988" s="53">
        <v>8.0</v>
      </c>
      <c r="N3988" s="53" t="s">
        <v>52</v>
      </c>
      <c r="O3988" s="25">
        <v>146.6875</v>
      </c>
      <c r="P3988" s="25">
        <f>'LISTA DOS ITENS'!$O3988*'LISTA DOS ITENS'!$M3988</f>
        <v>1173.5</v>
      </c>
      <c r="Q3988" s="25">
        <v>146.69</v>
      </c>
      <c r="R3988" s="25">
        <f>'LISTA DOS ITENS'!$Q3988*'LISTA DOS ITENS'!$M3988</f>
        <v>1173.52</v>
      </c>
      <c r="S3988" s="56">
        <f>IF('LISTA DOS ITENS'!$P3988&gt;'LISTA DOS ITENS'!$R3988,'LISTA DOS ITENS'!$P3988,'LISTA DOS ITENS'!$R3988)</f>
        <v>1173.52</v>
      </c>
      <c r="T3988" s="25">
        <v>13.670788131131449</v>
      </c>
      <c r="U3988" s="25">
        <f>'LISTA DOS ITENS'!$T3988*'LISTA DOS ITENS'!$M3988</f>
        <v>109.366305</v>
      </c>
      <c r="V3988" s="56">
        <f t="array" ref="V3988">INDEX('RESUMO - LOTES E VMA'!$F$3:$F$181,MATCH('LISTA DOS ITENS'!$D3988,'RESUMO - LOTES E VMA'!$A$3:$A$181,0))</f>
        <v>195262.0068</v>
      </c>
      <c r="W3988" s="57">
        <f>'LISTA DOS ITENS'!$U3988/'LISTA DOS ITENS'!$V3988</f>
        <v>0.000560100282</v>
      </c>
      <c r="X3988" s="53" t="s">
        <v>53</v>
      </c>
      <c r="Y3988" s="53" t="s">
        <v>290</v>
      </c>
      <c r="Z3988" s="58" t="str">
        <f>'LISTA DOS ITENS'!$F3988&amp;"-"&amp;'LISTA DOS ITENS'!$H3988&amp;"-"&amp;'LISTA DOS ITENS'!$J3988&amp;"-"&amp;'LISTA DOS ITENS'!$K3988&amp;"-"&amp;'LISTA DOS ITENS'!$I3988</f>
        <v>10930477-2101-A026-CONS/NAC-</v>
      </c>
      <c r="AA3988" s="59" t="str">
        <f t="array" ref="AA3988">INDEX('RESUMO - LOTES E VMA'!$M$3:$M$181,MATCH('LISTA DOS ITENS'!$D3988,'RESUMO - LOTES E VMA'!$A$3:$A$181,0))</f>
        <v>Para Leilão</v>
      </c>
      <c r="AB3988" s="60">
        <f t="array" ref="AB3988">INDEX('RESUMO - LOTES E VMA'!$J$3:$J$181,MATCH('LISTA DOS ITENS'!$D3988,'RESUMO - LOTES E VMA'!$A$3:$A$181,0))</f>
        <v>0.1002282232</v>
      </c>
      <c r="AC3988" s="29" t="str">
        <f t="array" ref="AC3988">INDEX('RESUMO - LOTES E VMA'!$L$3:$L$181,MATCH('LISTA DOS ITENS'!$D3988,'RESUMO - LOTES E VMA'!$A$3:$A$181,0))</f>
        <v>1% do Valor de Comparação do VMA</v>
      </c>
      <c r="AD3988" s="53" t="str">
        <f>VLOOKUP(Tabela1[[#This Row],[Índice]],[1]Planilha1!$A:$A,1,0)</f>
        <v>#ERROR!</v>
      </c>
    </row>
    <row r="3989" ht="15.75" customHeight="1">
      <c r="A3989" s="52">
        <v>263070.0</v>
      </c>
      <c r="B3989" s="53" t="s">
        <v>70</v>
      </c>
      <c r="C3989" s="53" t="s">
        <v>71</v>
      </c>
      <c r="D3989" s="22">
        <v>207578.0</v>
      </c>
      <c r="E3989" s="53" t="s">
        <v>119</v>
      </c>
      <c r="F3989" s="54">
        <v>1.0933555E7</v>
      </c>
      <c r="G3989" s="53" t="s">
        <v>2509</v>
      </c>
      <c r="H3989" s="55">
        <v>2101.0</v>
      </c>
      <c r="I3989" s="55"/>
      <c r="J3989" s="55" t="s">
        <v>121</v>
      </c>
      <c r="K3989" s="53" t="s">
        <v>57</v>
      </c>
      <c r="L3989" s="53"/>
      <c r="M3989" s="53">
        <v>2.0</v>
      </c>
      <c r="N3989" s="53" t="s">
        <v>52</v>
      </c>
      <c r="O3989" s="25">
        <v>1.0</v>
      </c>
      <c r="P3989" s="25">
        <f>'LISTA DOS ITENS'!$O3989*'LISTA DOS ITENS'!$M3989</f>
        <v>2</v>
      </c>
      <c r="Q3989" s="25">
        <v>30.25</v>
      </c>
      <c r="R3989" s="25">
        <f>'LISTA DOS ITENS'!$Q3989*'LISTA DOS ITENS'!$M3989</f>
        <v>60.5</v>
      </c>
      <c r="S3989" s="56">
        <f>IF('LISTA DOS ITENS'!$P3989&gt;'LISTA DOS ITENS'!$R3989,'LISTA DOS ITENS'!$P3989,'LISTA DOS ITENS'!$R3989)</f>
        <v>60.5</v>
      </c>
      <c r="T3989" s="25">
        <v>1.512090462807388</v>
      </c>
      <c r="U3989" s="25">
        <f>'LISTA DOS ITENS'!$T3989*'LISTA DOS ITENS'!$M3989</f>
        <v>3.024180926</v>
      </c>
      <c r="V3989" s="56">
        <f t="array" ref="V3989">INDEX('RESUMO - LOTES E VMA'!$F$3:$F$181,MATCH('LISTA DOS ITENS'!$D3989,'RESUMO - LOTES E VMA'!$A$3:$A$181,0))</f>
        <v>195262.0068</v>
      </c>
      <c r="W3989" s="57">
        <f>'LISTA DOS ITENS'!$U3989/'LISTA DOS ITENS'!$V3989</f>
        <v>0.00001548781033</v>
      </c>
      <c r="X3989" s="53" t="s">
        <v>53</v>
      </c>
      <c r="Y3989" s="53" t="s">
        <v>290</v>
      </c>
      <c r="Z3989" s="58" t="str">
        <f>'LISTA DOS ITENS'!$F3989&amp;"-"&amp;'LISTA DOS ITENS'!$H3989&amp;"-"&amp;'LISTA DOS ITENS'!$J3989&amp;"-"&amp;'LISTA DOS ITENS'!$K3989&amp;"-"&amp;'LISTA DOS ITENS'!$I3989</f>
        <v>10933555-2101-A026-USADO-</v>
      </c>
      <c r="AA3989" s="59" t="str">
        <f t="array" ref="AA3989">INDEX('RESUMO - LOTES E VMA'!$M$3:$M$181,MATCH('LISTA DOS ITENS'!$D3989,'RESUMO - LOTES E VMA'!$A$3:$A$181,0))</f>
        <v>Para Leilão</v>
      </c>
      <c r="AB3989" s="60">
        <f t="array" ref="AB3989">INDEX('RESUMO - LOTES E VMA'!$J$3:$J$181,MATCH('LISTA DOS ITENS'!$D3989,'RESUMO - LOTES E VMA'!$A$3:$A$181,0))</f>
        <v>0.1002282232</v>
      </c>
      <c r="AC3989" s="29" t="str">
        <f t="array" ref="AC3989">INDEX('RESUMO - LOTES E VMA'!$L$3:$L$181,MATCH('LISTA DOS ITENS'!$D3989,'RESUMO - LOTES E VMA'!$A$3:$A$181,0))</f>
        <v>1% do Valor de Comparação do VMA</v>
      </c>
      <c r="AD3989" s="53" t="str">
        <f>VLOOKUP(Tabela1[[#This Row],[Índice]],[1]Planilha1!$A:$A,1,0)</f>
        <v>#ERROR!</v>
      </c>
    </row>
    <row r="3990" ht="15.75" customHeight="1">
      <c r="A3990" s="52">
        <v>263071.0</v>
      </c>
      <c r="B3990" s="53" t="s">
        <v>70</v>
      </c>
      <c r="C3990" s="53" t="s">
        <v>71</v>
      </c>
      <c r="D3990" s="22">
        <v>207578.0</v>
      </c>
      <c r="E3990" s="53" t="s">
        <v>119</v>
      </c>
      <c r="F3990" s="54">
        <v>1.093718E7</v>
      </c>
      <c r="G3990" s="53" t="s">
        <v>2416</v>
      </c>
      <c r="H3990" s="55">
        <v>2101.0</v>
      </c>
      <c r="I3990" s="55"/>
      <c r="J3990" s="55" t="s">
        <v>121</v>
      </c>
      <c r="K3990" s="53" t="s">
        <v>80</v>
      </c>
      <c r="L3990" s="53"/>
      <c r="M3990" s="53">
        <v>1.0</v>
      </c>
      <c r="N3990" s="53" t="s">
        <v>52</v>
      </c>
      <c r="O3990" s="25">
        <v>170.7</v>
      </c>
      <c r="P3990" s="25">
        <f>'LISTA DOS ITENS'!$O3990*'LISTA DOS ITENS'!$M3990</f>
        <v>170.7</v>
      </c>
      <c r="Q3990" s="25">
        <v>179.72</v>
      </c>
      <c r="R3990" s="25">
        <f>'LISTA DOS ITENS'!$Q3990*'LISTA DOS ITENS'!$M3990</f>
        <v>179.72</v>
      </c>
      <c r="S3990" s="56">
        <f>IF('LISTA DOS ITENS'!$P3990&gt;'LISTA DOS ITENS'!$R3990,'LISTA DOS ITENS'!$P3990,'LISTA DOS ITENS'!$R3990)</f>
        <v>179.72</v>
      </c>
      <c r="T3990" s="25">
        <v>16.749022039177476</v>
      </c>
      <c r="U3990" s="25">
        <f>'LISTA DOS ITENS'!$T3990*'LISTA DOS ITENS'!$M3990</f>
        <v>16.74902204</v>
      </c>
      <c r="V3990" s="56">
        <f t="array" ref="V3990">INDEX('RESUMO - LOTES E VMA'!$F$3:$F$181,MATCH('LISTA DOS ITENS'!$D3990,'RESUMO - LOTES E VMA'!$A$3:$A$181,0))</f>
        <v>195262.0068</v>
      </c>
      <c r="W3990" s="57">
        <f>'LISTA DOS ITENS'!$U3990/'LISTA DOS ITENS'!$V3990</f>
        <v>0.00008577716841</v>
      </c>
      <c r="X3990" s="53" t="s">
        <v>53</v>
      </c>
      <c r="Y3990" s="53" t="s">
        <v>290</v>
      </c>
      <c r="Z3990" s="58" t="str">
        <f>'LISTA DOS ITENS'!$F3990&amp;"-"&amp;'LISTA DOS ITENS'!$H3990&amp;"-"&amp;'LISTA DOS ITENS'!$J3990&amp;"-"&amp;'LISTA DOS ITENS'!$K3990&amp;"-"&amp;'LISTA DOS ITENS'!$I3990</f>
        <v>10937180-2101-A026-IMOB/NAC-</v>
      </c>
      <c r="AA3990" s="59" t="str">
        <f t="array" ref="AA3990">INDEX('RESUMO - LOTES E VMA'!$M$3:$M$181,MATCH('LISTA DOS ITENS'!$D3990,'RESUMO - LOTES E VMA'!$A$3:$A$181,0))</f>
        <v>Para Leilão</v>
      </c>
      <c r="AB3990" s="60">
        <f t="array" ref="AB3990">INDEX('RESUMO - LOTES E VMA'!$J$3:$J$181,MATCH('LISTA DOS ITENS'!$D3990,'RESUMO - LOTES E VMA'!$A$3:$A$181,0))</f>
        <v>0.1002282232</v>
      </c>
      <c r="AC3990" s="29" t="str">
        <f t="array" ref="AC3990">INDEX('RESUMO - LOTES E VMA'!$L$3:$L$181,MATCH('LISTA DOS ITENS'!$D3990,'RESUMO - LOTES E VMA'!$A$3:$A$181,0))</f>
        <v>1% do Valor de Comparação do VMA</v>
      </c>
      <c r="AD3990" s="53" t="str">
        <f>VLOOKUP(Tabela1[[#This Row],[Índice]],[1]Planilha1!$A:$A,1,0)</f>
        <v>#ERROR!</v>
      </c>
    </row>
    <row r="3991" ht="15.75" customHeight="1">
      <c r="A3991" s="52">
        <v>263072.0</v>
      </c>
      <c r="B3991" s="53" t="s">
        <v>70</v>
      </c>
      <c r="C3991" s="53" t="s">
        <v>71</v>
      </c>
      <c r="D3991" s="22">
        <v>207578.0</v>
      </c>
      <c r="E3991" s="53" t="s">
        <v>119</v>
      </c>
      <c r="F3991" s="54">
        <v>1.0937217E7</v>
      </c>
      <c r="G3991" s="53" t="s">
        <v>2510</v>
      </c>
      <c r="H3991" s="55">
        <v>2101.0</v>
      </c>
      <c r="I3991" s="55" t="s">
        <v>81</v>
      </c>
      <c r="J3991" s="55" t="s">
        <v>121</v>
      </c>
      <c r="K3991" s="53" t="s">
        <v>80</v>
      </c>
      <c r="L3991" s="53"/>
      <c r="M3991" s="53">
        <v>2.0</v>
      </c>
      <c r="N3991" s="53" t="s">
        <v>52</v>
      </c>
      <c r="O3991" s="25">
        <v>3180.045</v>
      </c>
      <c r="P3991" s="25">
        <f>'LISTA DOS ITENS'!$O3991*'LISTA DOS ITENS'!$M3991</f>
        <v>6360.09</v>
      </c>
      <c r="Q3991" s="25">
        <v>2690.8</v>
      </c>
      <c r="R3991" s="25">
        <f>'LISTA DOS ITENS'!$Q3991*'LISTA DOS ITENS'!$M3991</f>
        <v>5381.6</v>
      </c>
      <c r="S3991" s="56">
        <f>IF('LISTA DOS ITENS'!$P3991&gt;'LISTA DOS ITENS'!$R3991,'LISTA DOS ITENS'!$P3991,'LISTA DOS ITENS'!$R3991)</f>
        <v>6360.09</v>
      </c>
      <c r="T3991" s="25">
        <v>250.7693551247427</v>
      </c>
      <c r="U3991" s="25">
        <f>'LISTA DOS ITENS'!$T3991*'LISTA DOS ITENS'!$M3991</f>
        <v>501.5387102</v>
      </c>
      <c r="V3991" s="56">
        <f t="array" ref="V3991">INDEX('RESUMO - LOTES E VMA'!$F$3:$F$181,MATCH('LISTA DOS ITENS'!$D3991,'RESUMO - LOTES E VMA'!$A$3:$A$181,0))</f>
        <v>195262.0068</v>
      </c>
      <c r="W3991" s="57">
        <f>'LISTA DOS ITENS'!$U3991/'LISTA DOS ITENS'!$V3991</f>
        <v>0.00256854223</v>
      </c>
      <c r="X3991" s="53" t="s">
        <v>53</v>
      </c>
      <c r="Y3991" s="53" t="s">
        <v>290</v>
      </c>
      <c r="Z3991" s="58" t="str">
        <f>'LISTA DOS ITENS'!$F3991&amp;"-"&amp;'LISTA DOS ITENS'!$H3991&amp;"-"&amp;'LISTA DOS ITENS'!$J3991&amp;"-"&amp;'LISTA DOS ITENS'!$K3991&amp;"-"&amp;'LISTA DOS ITENS'!$I3991</f>
        <v>10937217-2101-A026-IMOB/NAC-ED-1000-01.01</v>
      </c>
      <c r="AA3991" s="59" t="str">
        <f t="array" ref="AA3991">INDEX('RESUMO - LOTES E VMA'!$M$3:$M$181,MATCH('LISTA DOS ITENS'!$D3991,'RESUMO - LOTES E VMA'!$A$3:$A$181,0))</f>
        <v>Para Leilão</v>
      </c>
      <c r="AB3991" s="60">
        <f t="array" ref="AB3991">INDEX('RESUMO - LOTES E VMA'!$J$3:$J$181,MATCH('LISTA DOS ITENS'!$D3991,'RESUMO - LOTES E VMA'!$A$3:$A$181,0))</f>
        <v>0.1002282232</v>
      </c>
      <c r="AC3991" s="29" t="str">
        <f t="array" ref="AC3991">INDEX('RESUMO - LOTES E VMA'!$L$3:$L$181,MATCH('LISTA DOS ITENS'!$D3991,'RESUMO - LOTES E VMA'!$A$3:$A$181,0))</f>
        <v>1% do Valor de Comparação do VMA</v>
      </c>
      <c r="AD3991" s="53" t="str">
        <f>VLOOKUP(Tabela1[[#This Row],[Índice]],[1]Planilha1!$A:$A,1,0)</f>
        <v>#ERROR!</v>
      </c>
    </row>
    <row r="3992" ht="15.75" customHeight="1">
      <c r="A3992" s="52">
        <v>263073.0</v>
      </c>
      <c r="B3992" s="53" t="s">
        <v>70</v>
      </c>
      <c r="C3992" s="53" t="s">
        <v>71</v>
      </c>
      <c r="D3992" s="22">
        <v>207578.0</v>
      </c>
      <c r="E3992" s="53" t="s">
        <v>119</v>
      </c>
      <c r="F3992" s="54">
        <v>1.0979426E7</v>
      </c>
      <c r="G3992" s="53" t="s">
        <v>2354</v>
      </c>
      <c r="H3992" s="55">
        <v>2101.0</v>
      </c>
      <c r="I3992" s="55" t="s">
        <v>81</v>
      </c>
      <c r="J3992" s="55" t="s">
        <v>121</v>
      </c>
      <c r="K3992" s="53" t="s">
        <v>80</v>
      </c>
      <c r="L3992" s="53"/>
      <c r="M3992" s="53">
        <v>19.0</v>
      </c>
      <c r="N3992" s="53" t="s">
        <v>52</v>
      </c>
      <c r="O3992" s="25">
        <v>132.52052631578945</v>
      </c>
      <c r="P3992" s="25">
        <f>'LISTA DOS ITENS'!$O3992*'LISTA DOS ITENS'!$M3992</f>
        <v>2517.89</v>
      </c>
      <c r="Q3992" s="25">
        <v>132.52</v>
      </c>
      <c r="R3992" s="25">
        <f>'LISTA DOS ITENS'!$Q3992*'LISTA DOS ITENS'!$M3992</f>
        <v>2517.88</v>
      </c>
      <c r="S3992" s="56">
        <f>IF('LISTA DOS ITENS'!$P3992&gt;'LISTA DOS ITENS'!$R3992,'LISTA DOS ITENS'!$P3992,'LISTA DOS ITENS'!$R3992)</f>
        <v>2517.89</v>
      </c>
      <c r="T3992" s="25">
        <v>12.350213669217668</v>
      </c>
      <c r="U3992" s="25">
        <f>'LISTA DOS ITENS'!$T3992*'LISTA DOS ITENS'!$M3992</f>
        <v>234.6540597</v>
      </c>
      <c r="V3992" s="56">
        <f t="array" ref="V3992">INDEX('RESUMO - LOTES E VMA'!$F$3:$F$181,MATCH('LISTA DOS ITENS'!$D3992,'RESUMO - LOTES E VMA'!$A$3:$A$181,0))</f>
        <v>195262.0068</v>
      </c>
      <c r="W3992" s="57">
        <f>'LISTA DOS ITENS'!$U3992/'LISTA DOS ITENS'!$V3992</f>
        <v>0.001201739466</v>
      </c>
      <c r="X3992" s="53" t="s">
        <v>53</v>
      </c>
      <c r="Y3992" s="53" t="s">
        <v>290</v>
      </c>
      <c r="Z3992" s="58" t="str">
        <f>'LISTA DOS ITENS'!$F3992&amp;"-"&amp;'LISTA DOS ITENS'!$H3992&amp;"-"&amp;'LISTA DOS ITENS'!$J3992&amp;"-"&amp;'LISTA DOS ITENS'!$K3992&amp;"-"&amp;'LISTA DOS ITENS'!$I3992</f>
        <v>10979426-2101-A026-IMOB/NAC-ED-1000-01.01</v>
      </c>
      <c r="AA3992" s="59" t="str">
        <f t="array" ref="AA3992">INDEX('RESUMO - LOTES E VMA'!$M$3:$M$181,MATCH('LISTA DOS ITENS'!$D3992,'RESUMO - LOTES E VMA'!$A$3:$A$181,0))</f>
        <v>Para Leilão</v>
      </c>
      <c r="AB3992" s="60">
        <f t="array" ref="AB3992">INDEX('RESUMO - LOTES E VMA'!$J$3:$J$181,MATCH('LISTA DOS ITENS'!$D3992,'RESUMO - LOTES E VMA'!$A$3:$A$181,0))</f>
        <v>0.1002282232</v>
      </c>
      <c r="AC3992" s="29" t="str">
        <f t="array" ref="AC3992">INDEX('RESUMO - LOTES E VMA'!$L$3:$L$181,MATCH('LISTA DOS ITENS'!$D3992,'RESUMO - LOTES E VMA'!$A$3:$A$181,0))</f>
        <v>1% do Valor de Comparação do VMA</v>
      </c>
      <c r="AD3992" s="53" t="str">
        <f>VLOOKUP(Tabela1[[#This Row],[Índice]],[1]Planilha1!$A:$A,1,0)</f>
        <v>#ERROR!</v>
      </c>
    </row>
    <row r="3993" ht="15.75" customHeight="1">
      <c r="A3993" s="52">
        <v>263074.0</v>
      </c>
      <c r="B3993" s="53" t="s">
        <v>70</v>
      </c>
      <c r="C3993" s="53" t="s">
        <v>71</v>
      </c>
      <c r="D3993" s="22">
        <v>207578.0</v>
      </c>
      <c r="E3993" s="53" t="s">
        <v>119</v>
      </c>
      <c r="F3993" s="54">
        <v>1.0991377E7</v>
      </c>
      <c r="G3993" s="53" t="s">
        <v>144</v>
      </c>
      <c r="H3993" s="55">
        <v>2101.0</v>
      </c>
      <c r="I3993" s="55"/>
      <c r="J3993" s="55" t="s">
        <v>121</v>
      </c>
      <c r="K3993" s="53" t="s">
        <v>125</v>
      </c>
      <c r="L3993" s="53"/>
      <c r="M3993" s="53">
        <v>2.0</v>
      </c>
      <c r="N3993" s="53" t="s">
        <v>52</v>
      </c>
      <c r="O3993" s="25">
        <v>1693.455</v>
      </c>
      <c r="P3993" s="25">
        <f>'LISTA DOS ITENS'!$O3993*'LISTA DOS ITENS'!$M3993</f>
        <v>3386.91</v>
      </c>
      <c r="Q3993" s="25">
        <v>1693.45</v>
      </c>
      <c r="R3993" s="25">
        <f>'LISTA DOS ITENS'!$Q3993*'LISTA DOS ITENS'!$M3993</f>
        <v>3386.9</v>
      </c>
      <c r="S3993" s="56">
        <f>IF('LISTA DOS ITENS'!$P3993&gt;'LISTA DOS ITENS'!$R3993,'LISTA DOS ITENS'!$P3993,'LISTA DOS ITENS'!$R3993)</f>
        <v>3386.91</v>
      </c>
      <c r="T3993" s="25">
        <v>216.9934857497959</v>
      </c>
      <c r="U3993" s="25">
        <f>'LISTA DOS ITENS'!$T3993*'LISTA DOS ITENS'!$M3993</f>
        <v>433.9869715</v>
      </c>
      <c r="V3993" s="56">
        <f t="array" ref="V3993">INDEX('RESUMO - LOTES E VMA'!$F$3:$F$181,MATCH('LISTA DOS ITENS'!$D3993,'RESUMO - LOTES E VMA'!$A$3:$A$181,0))</f>
        <v>195262.0068</v>
      </c>
      <c r="W3993" s="57">
        <f>'LISTA DOS ITENS'!$U3993/'LISTA DOS ITENS'!$V3993</f>
        <v>0.002222587889</v>
      </c>
      <c r="X3993" s="53" t="s">
        <v>53</v>
      </c>
      <c r="Y3993" s="53" t="s">
        <v>290</v>
      </c>
      <c r="Z3993" s="58" t="str">
        <f>'LISTA DOS ITENS'!$F3993&amp;"-"&amp;'LISTA DOS ITENS'!$H3993&amp;"-"&amp;'LISTA DOS ITENS'!$J3993&amp;"-"&amp;'LISTA DOS ITENS'!$K3993&amp;"-"&amp;'LISTA DOS ITENS'!$I3993</f>
        <v>10991377-2101-A026-PAR/NAC-</v>
      </c>
      <c r="AA3993" s="59" t="str">
        <f t="array" ref="AA3993">INDEX('RESUMO - LOTES E VMA'!$M$3:$M$181,MATCH('LISTA DOS ITENS'!$D3993,'RESUMO - LOTES E VMA'!$A$3:$A$181,0))</f>
        <v>Para Leilão</v>
      </c>
      <c r="AB3993" s="60">
        <f t="array" ref="AB3993">INDEX('RESUMO - LOTES E VMA'!$J$3:$J$181,MATCH('LISTA DOS ITENS'!$D3993,'RESUMO - LOTES E VMA'!$A$3:$A$181,0))</f>
        <v>0.1002282232</v>
      </c>
      <c r="AC3993" s="29" t="str">
        <f t="array" ref="AC3993">INDEX('RESUMO - LOTES E VMA'!$L$3:$L$181,MATCH('LISTA DOS ITENS'!$D3993,'RESUMO - LOTES E VMA'!$A$3:$A$181,0))</f>
        <v>1% do Valor de Comparação do VMA</v>
      </c>
      <c r="AD3993" s="53" t="str">
        <f>VLOOKUP(Tabela1[[#This Row],[Índice]],[1]Planilha1!$A:$A,1,0)</f>
        <v>#ERROR!</v>
      </c>
    </row>
    <row r="3994" ht="15.75" customHeight="1">
      <c r="A3994" s="52">
        <v>263075.0</v>
      </c>
      <c r="B3994" s="53" t="s">
        <v>70</v>
      </c>
      <c r="C3994" s="53" t="s">
        <v>71</v>
      </c>
      <c r="D3994" s="22">
        <v>207578.0</v>
      </c>
      <c r="E3994" s="53" t="s">
        <v>119</v>
      </c>
      <c r="F3994" s="54">
        <v>1.0994294E7</v>
      </c>
      <c r="G3994" s="53" t="s">
        <v>2511</v>
      </c>
      <c r="H3994" s="55">
        <v>2101.0</v>
      </c>
      <c r="I3994" s="55" t="s">
        <v>81</v>
      </c>
      <c r="J3994" s="55" t="s">
        <v>121</v>
      </c>
      <c r="K3994" s="53" t="s">
        <v>73</v>
      </c>
      <c r="L3994" s="53"/>
      <c r="M3994" s="53">
        <v>4.0</v>
      </c>
      <c r="N3994" s="53" t="s">
        <v>52</v>
      </c>
      <c r="O3994" s="25">
        <v>815.135</v>
      </c>
      <c r="P3994" s="25">
        <f>'LISTA DOS ITENS'!$O3994*'LISTA DOS ITENS'!$M3994</f>
        <v>3260.54</v>
      </c>
      <c r="Q3994" s="25">
        <v>2129.15</v>
      </c>
      <c r="R3994" s="25">
        <f>'LISTA DOS ITENS'!$Q3994*'LISTA DOS ITENS'!$M3994</f>
        <v>8516.6</v>
      </c>
      <c r="S3994" s="56">
        <f>IF('LISTA DOS ITENS'!$P3994&gt;'LISTA DOS ITENS'!$R3994,'LISTA DOS ITENS'!$P3994,'LISTA DOS ITENS'!$R3994)</f>
        <v>8516.6</v>
      </c>
      <c r="T3994" s="25">
        <v>198.42633137499848</v>
      </c>
      <c r="U3994" s="25">
        <f>'LISTA DOS ITENS'!$T3994*'LISTA DOS ITENS'!$M3994</f>
        <v>793.7053255</v>
      </c>
      <c r="V3994" s="56">
        <f t="array" ref="V3994">INDEX('RESUMO - LOTES E VMA'!$F$3:$F$181,MATCH('LISTA DOS ITENS'!$D3994,'RESUMO - LOTES E VMA'!$A$3:$A$181,0))</f>
        <v>195262.0068</v>
      </c>
      <c r="W3994" s="57">
        <f>'LISTA DOS ITENS'!$U3994/'LISTA DOS ITENS'!$V3994</f>
        <v>0.004064822126</v>
      </c>
      <c r="X3994" s="53" t="s">
        <v>53</v>
      </c>
      <c r="Y3994" s="53" t="s">
        <v>290</v>
      </c>
      <c r="Z3994" s="58" t="str">
        <f>'LISTA DOS ITENS'!$F3994&amp;"-"&amp;'LISTA DOS ITENS'!$H3994&amp;"-"&amp;'LISTA DOS ITENS'!$J3994&amp;"-"&amp;'LISTA DOS ITENS'!$K3994&amp;"-"&amp;'LISTA DOS ITENS'!$I3994</f>
        <v>10994294-2101-A026-CONS/NAC-ED-1000-01.01</v>
      </c>
      <c r="AA3994" s="59" t="str">
        <f t="array" ref="AA3994">INDEX('RESUMO - LOTES E VMA'!$M$3:$M$181,MATCH('LISTA DOS ITENS'!$D3994,'RESUMO - LOTES E VMA'!$A$3:$A$181,0))</f>
        <v>Para Leilão</v>
      </c>
      <c r="AB3994" s="60">
        <f t="array" ref="AB3994">INDEX('RESUMO - LOTES E VMA'!$J$3:$J$181,MATCH('LISTA DOS ITENS'!$D3994,'RESUMO - LOTES E VMA'!$A$3:$A$181,0))</f>
        <v>0.1002282232</v>
      </c>
      <c r="AC3994" s="29" t="str">
        <f t="array" ref="AC3994">INDEX('RESUMO - LOTES E VMA'!$L$3:$L$181,MATCH('LISTA DOS ITENS'!$D3994,'RESUMO - LOTES E VMA'!$A$3:$A$181,0))</f>
        <v>1% do Valor de Comparação do VMA</v>
      </c>
      <c r="AD3994" s="53" t="str">
        <f>VLOOKUP(Tabela1[[#This Row],[Índice]],[1]Planilha1!$A:$A,1,0)</f>
        <v>#ERROR!</v>
      </c>
    </row>
    <row r="3995" ht="15.75" customHeight="1">
      <c r="A3995" s="52">
        <v>263076.0</v>
      </c>
      <c r="B3995" s="53" t="s">
        <v>70</v>
      </c>
      <c r="C3995" s="53" t="s">
        <v>71</v>
      </c>
      <c r="D3995" s="22">
        <v>207578.0</v>
      </c>
      <c r="E3995" s="53" t="s">
        <v>119</v>
      </c>
      <c r="F3995" s="54">
        <v>1.1016828E7</v>
      </c>
      <c r="G3995" s="53" t="s">
        <v>2512</v>
      </c>
      <c r="H3995" s="55">
        <v>2101.0</v>
      </c>
      <c r="I3995" s="55"/>
      <c r="J3995" s="55" t="s">
        <v>121</v>
      </c>
      <c r="K3995" s="53" t="s">
        <v>73</v>
      </c>
      <c r="L3995" s="53"/>
      <c r="M3995" s="53">
        <v>3.0</v>
      </c>
      <c r="N3995" s="53" t="s">
        <v>52</v>
      </c>
      <c r="O3995" s="25">
        <v>990.68</v>
      </c>
      <c r="P3995" s="25">
        <f>'LISTA DOS ITENS'!$O3995*'LISTA DOS ITENS'!$M3995</f>
        <v>2972.04</v>
      </c>
      <c r="Q3995" s="25">
        <v>990.68</v>
      </c>
      <c r="R3995" s="25">
        <f>'LISTA DOS ITENS'!$Q3995*'LISTA DOS ITENS'!$M3995</f>
        <v>2972.04</v>
      </c>
      <c r="S3995" s="56">
        <f>IF('LISTA DOS ITENS'!$P3995&gt;'LISTA DOS ITENS'!$R3995,'LISTA DOS ITENS'!$P3995,'LISTA DOS ITENS'!$R3995)</f>
        <v>2972.04</v>
      </c>
      <c r="T3995" s="25">
        <v>92.32651432101235</v>
      </c>
      <c r="U3995" s="25">
        <f>'LISTA DOS ITENS'!$T3995*'LISTA DOS ITENS'!$M3995</f>
        <v>276.979543</v>
      </c>
      <c r="V3995" s="56">
        <f t="array" ref="V3995">INDEX('RESUMO - LOTES E VMA'!$F$3:$F$181,MATCH('LISTA DOS ITENS'!$D3995,'RESUMO - LOTES E VMA'!$A$3:$A$181,0))</f>
        <v>195262.0068</v>
      </c>
      <c r="W3995" s="57">
        <f>'LISTA DOS ITENS'!$U3995/'LISTA DOS ITENS'!$V3995</f>
        <v>0.001418501979</v>
      </c>
      <c r="X3995" s="53" t="s">
        <v>53</v>
      </c>
      <c r="Y3995" s="53" t="s">
        <v>290</v>
      </c>
      <c r="Z3995" s="58" t="str">
        <f>'LISTA DOS ITENS'!$F3995&amp;"-"&amp;'LISTA DOS ITENS'!$H3995&amp;"-"&amp;'LISTA DOS ITENS'!$J3995&amp;"-"&amp;'LISTA DOS ITENS'!$K3995&amp;"-"&amp;'LISTA DOS ITENS'!$I3995</f>
        <v>11016828-2101-A026-CONS/NAC-</v>
      </c>
      <c r="AA3995" s="59" t="str">
        <f t="array" ref="AA3995">INDEX('RESUMO - LOTES E VMA'!$M$3:$M$181,MATCH('LISTA DOS ITENS'!$D3995,'RESUMO - LOTES E VMA'!$A$3:$A$181,0))</f>
        <v>Para Leilão</v>
      </c>
      <c r="AB3995" s="60">
        <f t="array" ref="AB3995">INDEX('RESUMO - LOTES E VMA'!$J$3:$J$181,MATCH('LISTA DOS ITENS'!$D3995,'RESUMO - LOTES E VMA'!$A$3:$A$181,0))</f>
        <v>0.1002282232</v>
      </c>
      <c r="AC3995" s="29" t="str">
        <f t="array" ref="AC3995">INDEX('RESUMO - LOTES E VMA'!$L$3:$L$181,MATCH('LISTA DOS ITENS'!$D3995,'RESUMO - LOTES E VMA'!$A$3:$A$181,0))</f>
        <v>1% do Valor de Comparação do VMA</v>
      </c>
      <c r="AD3995" s="53" t="str">
        <f>VLOOKUP(Tabela1[[#This Row],[Índice]],[1]Planilha1!$A:$A,1,0)</f>
        <v>#ERROR!</v>
      </c>
    </row>
    <row r="3996" ht="15.75" customHeight="1">
      <c r="A3996" s="52">
        <v>263077.0</v>
      </c>
      <c r="B3996" s="53" t="s">
        <v>70</v>
      </c>
      <c r="C3996" s="53" t="s">
        <v>71</v>
      </c>
      <c r="D3996" s="22">
        <v>207578.0</v>
      </c>
      <c r="E3996" s="53" t="s">
        <v>119</v>
      </c>
      <c r="F3996" s="54">
        <v>1.1026186E7</v>
      </c>
      <c r="G3996" s="53" t="s">
        <v>2513</v>
      </c>
      <c r="H3996" s="55">
        <v>2101.0</v>
      </c>
      <c r="I3996" s="55" t="s">
        <v>81</v>
      </c>
      <c r="J3996" s="55" t="s">
        <v>121</v>
      </c>
      <c r="K3996" s="53" t="s">
        <v>80</v>
      </c>
      <c r="L3996" s="53"/>
      <c r="M3996" s="53">
        <v>22.0</v>
      </c>
      <c r="N3996" s="53" t="s">
        <v>52</v>
      </c>
      <c r="O3996" s="25">
        <v>90.77064516129032</v>
      </c>
      <c r="P3996" s="25">
        <f>'LISTA DOS ITENS'!$O3996*'LISTA DOS ITENS'!$M3996</f>
        <v>1996.954194</v>
      </c>
      <c r="Q3996" s="25">
        <v>56.22</v>
      </c>
      <c r="R3996" s="25">
        <f>'LISTA DOS ITENS'!$Q3996*'LISTA DOS ITENS'!$M3996</f>
        <v>1236.84</v>
      </c>
      <c r="S3996" s="56">
        <f>IF('LISTA DOS ITENS'!$P3996&gt;'LISTA DOS ITENS'!$R3996,'LISTA DOS ITENS'!$P3996,'LISTA DOS ITENS'!$R3996)</f>
        <v>1996.954194</v>
      </c>
      <c r="T3996" s="25">
        <v>2.8102388700506227</v>
      </c>
      <c r="U3996" s="25">
        <f>'LISTA DOS ITENS'!$T3996*'LISTA DOS ITENS'!$M3996</f>
        <v>61.82525514</v>
      </c>
      <c r="V3996" s="56">
        <f t="array" ref="V3996">INDEX('RESUMO - LOTES E VMA'!$F$3:$F$181,MATCH('LISTA DOS ITENS'!$D3996,'RESUMO - LOTES E VMA'!$A$3:$A$181,0))</f>
        <v>195262.0068</v>
      </c>
      <c r="W3996" s="57">
        <f>'LISTA DOS ITENS'!$U3996/'LISTA DOS ITENS'!$V3996</f>
        <v>0.0003166271625</v>
      </c>
      <c r="X3996" s="53" t="s">
        <v>53</v>
      </c>
      <c r="Y3996" s="53" t="s">
        <v>290</v>
      </c>
      <c r="Z3996" s="58" t="str">
        <f>'LISTA DOS ITENS'!$F3996&amp;"-"&amp;'LISTA DOS ITENS'!$H3996&amp;"-"&amp;'LISTA DOS ITENS'!$J3996&amp;"-"&amp;'LISTA DOS ITENS'!$K3996&amp;"-"&amp;'LISTA DOS ITENS'!$I3996</f>
        <v>11026186-2101-A026-IMOB/NAC-ED-1000-01.01</v>
      </c>
      <c r="AA3996" s="59" t="str">
        <f t="array" ref="AA3996">INDEX('RESUMO - LOTES E VMA'!$M$3:$M$181,MATCH('LISTA DOS ITENS'!$D3996,'RESUMO - LOTES E VMA'!$A$3:$A$181,0))</f>
        <v>Para Leilão</v>
      </c>
      <c r="AB3996" s="60">
        <f t="array" ref="AB3996">INDEX('RESUMO - LOTES E VMA'!$J$3:$J$181,MATCH('LISTA DOS ITENS'!$D3996,'RESUMO - LOTES E VMA'!$A$3:$A$181,0))</f>
        <v>0.1002282232</v>
      </c>
      <c r="AC3996" s="29" t="str">
        <f t="array" ref="AC3996">INDEX('RESUMO - LOTES E VMA'!$L$3:$L$181,MATCH('LISTA DOS ITENS'!$D3996,'RESUMO - LOTES E VMA'!$A$3:$A$181,0))</f>
        <v>1% do Valor de Comparação do VMA</v>
      </c>
      <c r="AD3996" s="53" t="str">
        <f>VLOOKUP(Tabela1[[#This Row],[Índice]],[1]Planilha1!$A:$A,1,0)</f>
        <v>#ERROR!</v>
      </c>
    </row>
    <row r="3997" ht="15.75" customHeight="1">
      <c r="A3997" s="52">
        <v>263078.0</v>
      </c>
      <c r="B3997" s="53" t="s">
        <v>70</v>
      </c>
      <c r="C3997" s="53" t="s">
        <v>71</v>
      </c>
      <c r="D3997" s="22">
        <v>207578.0</v>
      </c>
      <c r="E3997" s="53" t="s">
        <v>119</v>
      </c>
      <c r="F3997" s="54">
        <v>1.1026186E7</v>
      </c>
      <c r="G3997" s="53" t="s">
        <v>2513</v>
      </c>
      <c r="H3997" s="55">
        <v>2101.0</v>
      </c>
      <c r="I3997" s="55"/>
      <c r="J3997" s="55" t="s">
        <v>121</v>
      </c>
      <c r="K3997" s="53" t="s">
        <v>80</v>
      </c>
      <c r="L3997" s="53"/>
      <c r="M3997" s="53">
        <v>9.0</v>
      </c>
      <c r="N3997" s="53" t="s">
        <v>52</v>
      </c>
      <c r="O3997" s="25">
        <v>56.22333333333333</v>
      </c>
      <c r="P3997" s="25">
        <f>'LISTA DOS ITENS'!$O3997*'LISTA DOS ITENS'!$M3997</f>
        <v>506.01</v>
      </c>
      <c r="Q3997" s="25">
        <v>56.22</v>
      </c>
      <c r="R3997" s="25">
        <f>'LISTA DOS ITENS'!$Q3997*'LISTA DOS ITENS'!$M3997</f>
        <v>505.98</v>
      </c>
      <c r="S3997" s="56">
        <f>IF('LISTA DOS ITENS'!$P3997&gt;'LISTA DOS ITENS'!$R3997,'LISTA DOS ITENS'!$P3997,'LISTA DOS ITENS'!$R3997)</f>
        <v>506.01</v>
      </c>
      <c r="T3997" s="25">
        <v>2.8102388700506227</v>
      </c>
      <c r="U3997" s="25">
        <f>'LISTA DOS ITENS'!$T3997*'LISTA DOS ITENS'!$M3997</f>
        <v>25.29214983</v>
      </c>
      <c r="V3997" s="56">
        <f t="array" ref="V3997">INDEX('RESUMO - LOTES E VMA'!$F$3:$F$181,MATCH('LISTA DOS ITENS'!$D3997,'RESUMO - LOTES E VMA'!$A$3:$A$181,0))</f>
        <v>195262.0068</v>
      </c>
      <c r="W3997" s="57">
        <f>'LISTA DOS ITENS'!$U3997/'LISTA DOS ITENS'!$V3997</f>
        <v>0.0001295292937</v>
      </c>
      <c r="X3997" s="53" t="s">
        <v>53</v>
      </c>
      <c r="Y3997" s="53" t="s">
        <v>290</v>
      </c>
      <c r="Z3997" s="58" t="str">
        <f>'LISTA DOS ITENS'!$F3997&amp;"-"&amp;'LISTA DOS ITENS'!$H3997&amp;"-"&amp;'LISTA DOS ITENS'!$J3997&amp;"-"&amp;'LISTA DOS ITENS'!$K3997&amp;"-"&amp;'LISTA DOS ITENS'!$I3997</f>
        <v>11026186-2101-A026-IMOB/NAC-</v>
      </c>
      <c r="AA3997" s="59" t="str">
        <f t="array" ref="AA3997">INDEX('RESUMO - LOTES E VMA'!$M$3:$M$181,MATCH('LISTA DOS ITENS'!$D3997,'RESUMO - LOTES E VMA'!$A$3:$A$181,0))</f>
        <v>Para Leilão</v>
      </c>
      <c r="AB3997" s="60">
        <f t="array" ref="AB3997">INDEX('RESUMO - LOTES E VMA'!$J$3:$J$181,MATCH('LISTA DOS ITENS'!$D3997,'RESUMO - LOTES E VMA'!$A$3:$A$181,0))</f>
        <v>0.1002282232</v>
      </c>
      <c r="AC3997" s="29" t="str">
        <f t="array" ref="AC3997">INDEX('RESUMO - LOTES E VMA'!$L$3:$L$181,MATCH('LISTA DOS ITENS'!$D3997,'RESUMO - LOTES E VMA'!$A$3:$A$181,0))</f>
        <v>1% do Valor de Comparação do VMA</v>
      </c>
      <c r="AD3997" s="53" t="str">
        <f>VLOOKUP(Tabela1[[#This Row],[Índice]],[1]Planilha1!$A:$A,1,0)</f>
        <v>#ERROR!</v>
      </c>
    </row>
    <row r="3998" ht="15.75" customHeight="1">
      <c r="A3998" s="52">
        <v>263079.0</v>
      </c>
      <c r="B3998" s="53" t="s">
        <v>70</v>
      </c>
      <c r="C3998" s="53" t="s">
        <v>71</v>
      </c>
      <c r="D3998" s="22">
        <v>207578.0</v>
      </c>
      <c r="E3998" s="53" t="s">
        <v>119</v>
      </c>
      <c r="F3998" s="54">
        <v>1.1057261E7</v>
      </c>
      <c r="G3998" s="53" t="s">
        <v>2514</v>
      </c>
      <c r="H3998" s="55">
        <v>2101.0</v>
      </c>
      <c r="I3998" s="55"/>
      <c r="J3998" s="55" t="s">
        <v>121</v>
      </c>
      <c r="K3998" s="53" t="s">
        <v>80</v>
      </c>
      <c r="L3998" s="53"/>
      <c r="M3998" s="53">
        <v>4.0</v>
      </c>
      <c r="N3998" s="53" t="s">
        <v>52</v>
      </c>
      <c r="O3998" s="25">
        <v>1099.66</v>
      </c>
      <c r="P3998" s="25">
        <f>'LISTA DOS ITENS'!$O3998*'LISTA DOS ITENS'!$M3998</f>
        <v>4398.64</v>
      </c>
      <c r="Q3998" s="25">
        <v>1099.66</v>
      </c>
      <c r="R3998" s="25">
        <f>'LISTA DOS ITENS'!$Q3998*'LISTA DOS ITENS'!$M3998</f>
        <v>4398.64</v>
      </c>
      <c r="S3998" s="56">
        <f>IF('LISTA DOS ITENS'!$P3998&gt;'LISTA DOS ITENS'!$R3998,'LISTA DOS ITENS'!$P3998,'LISTA DOS ITENS'!$R3998)</f>
        <v>4398.64</v>
      </c>
      <c r="T3998" s="25">
        <v>102.48291551080517</v>
      </c>
      <c r="U3998" s="25">
        <f>'LISTA DOS ITENS'!$T3998*'LISTA DOS ITENS'!$M3998</f>
        <v>409.931662</v>
      </c>
      <c r="V3998" s="56">
        <f t="array" ref="V3998">INDEX('RESUMO - LOTES E VMA'!$F$3:$F$181,MATCH('LISTA DOS ITENS'!$D3998,'RESUMO - LOTES E VMA'!$A$3:$A$181,0))</f>
        <v>195262.0068</v>
      </c>
      <c r="W3998" s="57">
        <f>'LISTA DOS ITENS'!$U3998/'LISTA DOS ITENS'!$V3998</f>
        <v>0.002099392856</v>
      </c>
      <c r="X3998" s="53" t="s">
        <v>53</v>
      </c>
      <c r="Y3998" s="53" t="s">
        <v>290</v>
      </c>
      <c r="Z3998" s="58" t="str">
        <f>'LISTA DOS ITENS'!$F3998&amp;"-"&amp;'LISTA DOS ITENS'!$H3998&amp;"-"&amp;'LISTA DOS ITENS'!$J3998&amp;"-"&amp;'LISTA DOS ITENS'!$K3998&amp;"-"&amp;'LISTA DOS ITENS'!$I3998</f>
        <v>11057261-2101-A026-IMOB/NAC-</v>
      </c>
      <c r="AA3998" s="59" t="str">
        <f t="array" ref="AA3998">INDEX('RESUMO - LOTES E VMA'!$M$3:$M$181,MATCH('LISTA DOS ITENS'!$D3998,'RESUMO - LOTES E VMA'!$A$3:$A$181,0))</f>
        <v>Para Leilão</v>
      </c>
      <c r="AB3998" s="60">
        <f t="array" ref="AB3998">INDEX('RESUMO - LOTES E VMA'!$J$3:$J$181,MATCH('LISTA DOS ITENS'!$D3998,'RESUMO - LOTES E VMA'!$A$3:$A$181,0))</f>
        <v>0.1002282232</v>
      </c>
      <c r="AC3998" s="29" t="str">
        <f t="array" ref="AC3998">INDEX('RESUMO - LOTES E VMA'!$L$3:$L$181,MATCH('LISTA DOS ITENS'!$D3998,'RESUMO - LOTES E VMA'!$A$3:$A$181,0))</f>
        <v>1% do Valor de Comparação do VMA</v>
      </c>
      <c r="AD3998" s="53" t="str">
        <f>VLOOKUP(Tabela1[[#This Row],[Índice]],[1]Planilha1!$A:$A,1,0)</f>
        <v>#ERROR!</v>
      </c>
    </row>
    <row r="3999" ht="15.75" customHeight="1">
      <c r="A3999" s="52">
        <v>263080.0</v>
      </c>
      <c r="B3999" s="53" t="s">
        <v>70</v>
      </c>
      <c r="C3999" s="53" t="s">
        <v>71</v>
      </c>
      <c r="D3999" s="22">
        <v>207578.0</v>
      </c>
      <c r="E3999" s="53" t="s">
        <v>119</v>
      </c>
      <c r="F3999" s="54">
        <v>1.1077133E7</v>
      </c>
      <c r="G3999" s="53" t="s">
        <v>2515</v>
      </c>
      <c r="H3999" s="55">
        <v>2101.0</v>
      </c>
      <c r="I3999" s="55"/>
      <c r="J3999" s="55" t="s">
        <v>121</v>
      </c>
      <c r="K3999" s="53" t="s">
        <v>125</v>
      </c>
      <c r="L3999" s="53"/>
      <c r="M3999" s="53">
        <v>1.0</v>
      </c>
      <c r="N3999" s="53" t="s">
        <v>52</v>
      </c>
      <c r="O3999" s="25">
        <v>121.37</v>
      </c>
      <c r="P3999" s="25">
        <f>'LISTA DOS ITENS'!$O3999*'LISTA DOS ITENS'!$M3999</f>
        <v>121.37</v>
      </c>
      <c r="Q3999" s="25">
        <v>121.37</v>
      </c>
      <c r="R3999" s="25">
        <f>'LISTA DOS ITENS'!$Q3999*'LISTA DOS ITENS'!$M3999</f>
        <v>121.37</v>
      </c>
      <c r="S3999" s="56">
        <f>IF('LISTA DOS ITENS'!$P3999&gt;'LISTA DOS ITENS'!$R3999,'LISTA DOS ITENS'!$P3999,'LISTA DOS ITENS'!$R3999)</f>
        <v>121.37</v>
      </c>
      <c r="T3999" s="25">
        <v>11.311088386907247</v>
      </c>
      <c r="U3999" s="25">
        <f>'LISTA DOS ITENS'!$T3999*'LISTA DOS ITENS'!$M3999</f>
        <v>11.31108839</v>
      </c>
      <c r="V3999" s="56">
        <f t="array" ref="V3999">INDEX('RESUMO - LOTES E VMA'!$F$3:$F$181,MATCH('LISTA DOS ITENS'!$D3999,'RESUMO - LOTES E VMA'!$A$3:$A$181,0))</f>
        <v>195262.0068</v>
      </c>
      <c r="W3999" s="57">
        <f>'LISTA DOS ITENS'!$U3999/'LISTA DOS ITENS'!$V3999</f>
        <v>0.00005792774833</v>
      </c>
      <c r="X3999" s="53" t="s">
        <v>53</v>
      </c>
      <c r="Y3999" s="53" t="s">
        <v>290</v>
      </c>
      <c r="Z3999" s="58" t="str">
        <f>'LISTA DOS ITENS'!$F3999&amp;"-"&amp;'LISTA DOS ITENS'!$H3999&amp;"-"&amp;'LISTA DOS ITENS'!$J3999&amp;"-"&amp;'LISTA DOS ITENS'!$K3999&amp;"-"&amp;'LISTA DOS ITENS'!$I3999</f>
        <v>11077133-2101-A026-PAR/NAC-</v>
      </c>
      <c r="AA3999" s="59" t="str">
        <f t="array" ref="AA3999">INDEX('RESUMO - LOTES E VMA'!$M$3:$M$181,MATCH('LISTA DOS ITENS'!$D3999,'RESUMO - LOTES E VMA'!$A$3:$A$181,0))</f>
        <v>Para Leilão</v>
      </c>
      <c r="AB3999" s="60">
        <f t="array" ref="AB3999">INDEX('RESUMO - LOTES E VMA'!$J$3:$J$181,MATCH('LISTA DOS ITENS'!$D3999,'RESUMO - LOTES E VMA'!$A$3:$A$181,0))</f>
        <v>0.1002282232</v>
      </c>
      <c r="AC3999" s="29" t="str">
        <f t="array" ref="AC3999">INDEX('RESUMO - LOTES E VMA'!$L$3:$L$181,MATCH('LISTA DOS ITENS'!$D3999,'RESUMO - LOTES E VMA'!$A$3:$A$181,0))</f>
        <v>1% do Valor de Comparação do VMA</v>
      </c>
      <c r="AD3999" s="53" t="str">
        <f>VLOOKUP(Tabela1[[#This Row],[Índice]],[1]Planilha1!$A:$A,1,0)</f>
        <v>#ERROR!</v>
      </c>
    </row>
    <row r="4000" ht="15.75" customHeight="1">
      <c r="A4000" s="52">
        <v>263081.0</v>
      </c>
      <c r="B4000" s="53" t="s">
        <v>70</v>
      </c>
      <c r="C4000" s="53" t="s">
        <v>71</v>
      </c>
      <c r="D4000" s="22">
        <v>207578.0</v>
      </c>
      <c r="E4000" s="53" t="s">
        <v>119</v>
      </c>
      <c r="F4000" s="54">
        <v>1.1077133E7</v>
      </c>
      <c r="G4000" s="53" t="s">
        <v>2515</v>
      </c>
      <c r="H4000" s="55">
        <v>2101.0</v>
      </c>
      <c r="I4000" s="55" t="s">
        <v>130</v>
      </c>
      <c r="J4000" s="55" t="s">
        <v>121</v>
      </c>
      <c r="K4000" s="53" t="s">
        <v>125</v>
      </c>
      <c r="L4000" s="53"/>
      <c r="M4000" s="53">
        <v>3.0</v>
      </c>
      <c r="N4000" s="53" t="s">
        <v>52</v>
      </c>
      <c r="O4000" s="25">
        <v>121.36333333333333</v>
      </c>
      <c r="P4000" s="25">
        <f>'LISTA DOS ITENS'!$O4000*'LISTA DOS ITENS'!$M4000</f>
        <v>364.09</v>
      </c>
      <c r="Q4000" s="25">
        <v>121.37</v>
      </c>
      <c r="R4000" s="25">
        <f>'LISTA DOS ITENS'!$Q4000*'LISTA DOS ITENS'!$M4000</f>
        <v>364.11</v>
      </c>
      <c r="S4000" s="56">
        <f>IF('LISTA DOS ITENS'!$P4000&gt;'LISTA DOS ITENS'!$R4000,'LISTA DOS ITENS'!$P4000,'LISTA DOS ITENS'!$R4000)</f>
        <v>364.11</v>
      </c>
      <c r="T4000" s="25">
        <v>11.311088386907247</v>
      </c>
      <c r="U4000" s="25">
        <f>'LISTA DOS ITENS'!$T4000*'LISTA DOS ITENS'!$M4000</f>
        <v>33.93326516</v>
      </c>
      <c r="V4000" s="56">
        <f t="array" ref="V4000">INDEX('RESUMO - LOTES E VMA'!$F$3:$F$181,MATCH('LISTA DOS ITENS'!$D4000,'RESUMO - LOTES E VMA'!$A$3:$A$181,0))</f>
        <v>195262.0068</v>
      </c>
      <c r="W4000" s="57">
        <f>'LISTA DOS ITENS'!$U4000/'LISTA DOS ITENS'!$V4000</f>
        <v>0.000173783245</v>
      </c>
      <c r="X4000" s="53" t="s">
        <v>53</v>
      </c>
      <c r="Y4000" s="53" t="s">
        <v>290</v>
      </c>
      <c r="Z4000" s="58" t="str">
        <f>'LISTA DOS ITENS'!$F4000&amp;"-"&amp;'LISTA DOS ITENS'!$H4000&amp;"-"&amp;'LISTA DOS ITENS'!$J4000&amp;"-"&amp;'LISTA DOS ITENS'!$K4000&amp;"-"&amp;'LISTA DOS ITENS'!$I4000</f>
        <v>11077133-2101-A026-PAR/NAC-ED-1000-01.02</v>
      </c>
      <c r="AA4000" s="59" t="str">
        <f t="array" ref="AA4000">INDEX('RESUMO - LOTES E VMA'!$M$3:$M$181,MATCH('LISTA DOS ITENS'!$D4000,'RESUMO - LOTES E VMA'!$A$3:$A$181,0))</f>
        <v>Para Leilão</v>
      </c>
      <c r="AB4000" s="60">
        <f t="array" ref="AB4000">INDEX('RESUMO - LOTES E VMA'!$J$3:$J$181,MATCH('LISTA DOS ITENS'!$D4000,'RESUMO - LOTES E VMA'!$A$3:$A$181,0))</f>
        <v>0.1002282232</v>
      </c>
      <c r="AC4000" s="29" t="str">
        <f t="array" ref="AC4000">INDEX('RESUMO - LOTES E VMA'!$L$3:$L$181,MATCH('LISTA DOS ITENS'!$D4000,'RESUMO - LOTES E VMA'!$A$3:$A$181,0))</f>
        <v>1% do Valor de Comparação do VMA</v>
      </c>
      <c r="AD4000" s="53" t="str">
        <f>VLOOKUP(Tabela1[[#This Row],[Índice]],[1]Planilha1!$A:$A,1,0)</f>
        <v>#ERROR!</v>
      </c>
    </row>
    <row r="4001" ht="15.75" customHeight="1">
      <c r="A4001" s="52">
        <v>263082.0</v>
      </c>
      <c r="B4001" s="53" t="s">
        <v>70</v>
      </c>
      <c r="C4001" s="53" t="s">
        <v>71</v>
      </c>
      <c r="D4001" s="22">
        <v>207578.0</v>
      </c>
      <c r="E4001" s="53" t="s">
        <v>119</v>
      </c>
      <c r="F4001" s="54">
        <v>1.1213038E7</v>
      </c>
      <c r="G4001" s="53" t="s">
        <v>2516</v>
      </c>
      <c r="H4001" s="55">
        <v>2101.0</v>
      </c>
      <c r="I4001" s="55" t="s">
        <v>81</v>
      </c>
      <c r="J4001" s="55" t="s">
        <v>121</v>
      </c>
      <c r="K4001" s="53" t="s">
        <v>80</v>
      </c>
      <c r="L4001" s="53"/>
      <c r="M4001" s="53">
        <v>1.0</v>
      </c>
      <c r="N4001" s="53" t="s">
        <v>52</v>
      </c>
      <c r="O4001" s="25">
        <v>8357.23</v>
      </c>
      <c r="P4001" s="25">
        <f>'LISTA DOS ITENS'!$O4001*'LISTA DOS ITENS'!$M4001</f>
        <v>8357.23</v>
      </c>
      <c r="Q4001" s="25">
        <v>7905.0</v>
      </c>
      <c r="R4001" s="25">
        <f>'LISTA DOS ITENS'!$Q4001*'LISTA DOS ITENS'!$M4001</f>
        <v>7905</v>
      </c>
      <c r="S4001" s="56">
        <f>IF('LISTA DOS ITENS'!$P4001&gt;'LISTA DOS ITENS'!$R4001,'LISTA DOS ITENS'!$P4001,'LISTA DOS ITENS'!$R4001)</f>
        <v>8357.23</v>
      </c>
      <c r="T4001" s="25">
        <v>736.7072068756842</v>
      </c>
      <c r="U4001" s="25">
        <f>'LISTA DOS ITENS'!$T4001*'LISTA DOS ITENS'!$M4001</f>
        <v>736.7072069</v>
      </c>
      <c r="V4001" s="56">
        <f t="array" ref="V4001">INDEX('RESUMO - LOTES E VMA'!$F$3:$F$181,MATCH('LISTA DOS ITENS'!$D4001,'RESUMO - LOTES E VMA'!$A$3:$A$181,0))</f>
        <v>195262.0068</v>
      </c>
      <c r="W4001" s="57">
        <f>'LISTA DOS ITENS'!$U4001/'LISTA DOS ITENS'!$V4001</f>
        <v>0.003772916294</v>
      </c>
      <c r="X4001" s="53" t="s">
        <v>53</v>
      </c>
      <c r="Y4001" s="53" t="s">
        <v>290</v>
      </c>
      <c r="Z4001" s="58" t="str">
        <f>'LISTA DOS ITENS'!$F4001&amp;"-"&amp;'LISTA DOS ITENS'!$H4001&amp;"-"&amp;'LISTA DOS ITENS'!$J4001&amp;"-"&amp;'LISTA DOS ITENS'!$K4001&amp;"-"&amp;'LISTA DOS ITENS'!$I4001</f>
        <v>11213038-2101-A026-IMOB/NAC-ED-1000-01.01</v>
      </c>
      <c r="AA4001" s="59" t="str">
        <f t="array" ref="AA4001">INDEX('RESUMO - LOTES E VMA'!$M$3:$M$181,MATCH('LISTA DOS ITENS'!$D4001,'RESUMO - LOTES E VMA'!$A$3:$A$181,0))</f>
        <v>Para Leilão</v>
      </c>
      <c r="AB4001" s="60">
        <f t="array" ref="AB4001">INDEX('RESUMO - LOTES E VMA'!$J$3:$J$181,MATCH('LISTA DOS ITENS'!$D4001,'RESUMO - LOTES E VMA'!$A$3:$A$181,0))</f>
        <v>0.1002282232</v>
      </c>
      <c r="AC4001" s="29" t="str">
        <f t="array" ref="AC4001">INDEX('RESUMO - LOTES E VMA'!$L$3:$L$181,MATCH('LISTA DOS ITENS'!$D4001,'RESUMO - LOTES E VMA'!$A$3:$A$181,0))</f>
        <v>1% do Valor de Comparação do VMA</v>
      </c>
      <c r="AD4001" s="53" t="str">
        <f>VLOOKUP(Tabela1[[#This Row],[Índice]],[1]Planilha1!$A:$A,1,0)</f>
        <v>#ERROR!</v>
      </c>
    </row>
    <row r="4002" ht="15.75" customHeight="1">
      <c r="A4002" s="52">
        <v>263083.0</v>
      </c>
      <c r="B4002" s="53" t="s">
        <v>70</v>
      </c>
      <c r="C4002" s="53" t="s">
        <v>71</v>
      </c>
      <c r="D4002" s="22">
        <v>207578.0</v>
      </c>
      <c r="E4002" s="53" t="s">
        <v>119</v>
      </c>
      <c r="F4002" s="54">
        <v>1.1216326E7</v>
      </c>
      <c r="G4002" s="53" t="s">
        <v>2517</v>
      </c>
      <c r="H4002" s="55">
        <v>2101.0</v>
      </c>
      <c r="I4002" s="55" t="s">
        <v>81</v>
      </c>
      <c r="J4002" s="55" t="s">
        <v>121</v>
      </c>
      <c r="K4002" s="53" t="s">
        <v>80</v>
      </c>
      <c r="L4002" s="53"/>
      <c r="M4002" s="53">
        <v>2.0</v>
      </c>
      <c r="N4002" s="53" t="s">
        <v>52</v>
      </c>
      <c r="O4002" s="25">
        <v>712.3</v>
      </c>
      <c r="P4002" s="25">
        <f>'LISTA DOS ITENS'!$O4002*'LISTA DOS ITENS'!$M4002</f>
        <v>1424.6</v>
      </c>
      <c r="Q4002" s="25">
        <v>712.31</v>
      </c>
      <c r="R4002" s="25">
        <f>'LISTA DOS ITENS'!$Q4002*'LISTA DOS ITENS'!$M4002</f>
        <v>1424.62</v>
      </c>
      <c r="S4002" s="56">
        <f>IF('LISTA DOS ITENS'!$P4002&gt;'LISTA DOS ITENS'!$R4002,'LISTA DOS ITENS'!$P4002,'LISTA DOS ITENS'!$R4002)</f>
        <v>1424.62</v>
      </c>
      <c r="T4002" s="25">
        <v>66.38379639843372</v>
      </c>
      <c r="U4002" s="25">
        <f>'LISTA DOS ITENS'!$T4002*'LISTA DOS ITENS'!$M4002</f>
        <v>132.7675928</v>
      </c>
      <c r="V4002" s="56">
        <f t="array" ref="V4002">INDEX('RESUMO - LOTES E VMA'!$F$3:$F$181,MATCH('LISTA DOS ITENS'!$D4002,'RESUMO - LOTES E VMA'!$A$3:$A$181,0))</f>
        <v>195262.0068</v>
      </c>
      <c r="W4002" s="57">
        <f>'LISTA DOS ITENS'!$U4002/'LISTA DOS ITENS'!$V4002</f>
        <v>0.0006799458583</v>
      </c>
      <c r="X4002" s="53" t="s">
        <v>53</v>
      </c>
      <c r="Y4002" s="53" t="s">
        <v>290</v>
      </c>
      <c r="Z4002" s="58" t="str">
        <f>'LISTA DOS ITENS'!$F4002&amp;"-"&amp;'LISTA DOS ITENS'!$H4002&amp;"-"&amp;'LISTA DOS ITENS'!$J4002&amp;"-"&amp;'LISTA DOS ITENS'!$K4002&amp;"-"&amp;'LISTA DOS ITENS'!$I4002</f>
        <v>11216326-2101-A026-IMOB/NAC-ED-1000-01.01</v>
      </c>
      <c r="AA4002" s="59" t="str">
        <f t="array" ref="AA4002">INDEX('RESUMO - LOTES E VMA'!$M$3:$M$181,MATCH('LISTA DOS ITENS'!$D4002,'RESUMO - LOTES E VMA'!$A$3:$A$181,0))</f>
        <v>Para Leilão</v>
      </c>
      <c r="AB4002" s="60">
        <f t="array" ref="AB4002">INDEX('RESUMO - LOTES E VMA'!$J$3:$J$181,MATCH('LISTA DOS ITENS'!$D4002,'RESUMO - LOTES E VMA'!$A$3:$A$181,0))</f>
        <v>0.1002282232</v>
      </c>
      <c r="AC4002" s="29" t="str">
        <f t="array" ref="AC4002">INDEX('RESUMO - LOTES E VMA'!$L$3:$L$181,MATCH('LISTA DOS ITENS'!$D4002,'RESUMO - LOTES E VMA'!$A$3:$A$181,0))</f>
        <v>1% do Valor de Comparação do VMA</v>
      </c>
      <c r="AD4002" s="53" t="str">
        <f>VLOOKUP(Tabela1[[#This Row],[Índice]],[1]Planilha1!$A:$A,1,0)</f>
        <v>#ERROR!</v>
      </c>
    </row>
    <row r="4003" ht="15.75" customHeight="1">
      <c r="A4003" s="52">
        <v>263084.0</v>
      </c>
      <c r="B4003" s="53" t="s">
        <v>70</v>
      </c>
      <c r="C4003" s="53" t="s">
        <v>71</v>
      </c>
      <c r="D4003" s="22">
        <v>207578.0</v>
      </c>
      <c r="E4003" s="53" t="s">
        <v>119</v>
      </c>
      <c r="F4003" s="54">
        <v>1.1229571E7</v>
      </c>
      <c r="G4003" s="53" t="s">
        <v>2518</v>
      </c>
      <c r="H4003" s="55">
        <v>2101.0</v>
      </c>
      <c r="I4003" s="55"/>
      <c r="J4003" s="55" t="s">
        <v>121</v>
      </c>
      <c r="K4003" s="53" t="s">
        <v>80</v>
      </c>
      <c r="L4003" s="53"/>
      <c r="M4003" s="53">
        <v>1.0</v>
      </c>
      <c r="N4003" s="53" t="s">
        <v>52</v>
      </c>
      <c r="O4003" s="25">
        <v>8774.83</v>
      </c>
      <c r="P4003" s="25">
        <f>'LISTA DOS ITENS'!$O4003*'LISTA DOS ITENS'!$M4003</f>
        <v>8774.83</v>
      </c>
      <c r="Q4003" s="25">
        <v>8774.83</v>
      </c>
      <c r="R4003" s="25">
        <f>'LISTA DOS ITENS'!$Q4003*'LISTA DOS ITENS'!$M4003</f>
        <v>8774.83</v>
      </c>
      <c r="S4003" s="56">
        <f>IF('LISTA DOS ITENS'!$P4003&gt;'LISTA DOS ITENS'!$R4003,'LISTA DOS ITENS'!$P4003,'LISTA DOS ITENS'!$R4003)</f>
        <v>8774.83</v>
      </c>
      <c r="T4003" s="25">
        <v>817.7710942579329</v>
      </c>
      <c r="U4003" s="25">
        <f>'LISTA DOS ITENS'!$T4003*'LISTA DOS ITENS'!$M4003</f>
        <v>817.7710943</v>
      </c>
      <c r="V4003" s="56">
        <f t="array" ref="V4003">INDEX('RESUMO - LOTES E VMA'!$F$3:$F$181,MATCH('LISTA DOS ITENS'!$D4003,'RESUMO - LOTES E VMA'!$A$3:$A$181,0))</f>
        <v>195262.0068</v>
      </c>
      <c r="W4003" s="57">
        <f>'LISTA DOS ITENS'!$U4003/'LISTA DOS ITENS'!$V4003</f>
        <v>0.004188070725</v>
      </c>
      <c r="X4003" s="53" t="s">
        <v>53</v>
      </c>
      <c r="Y4003" s="53" t="s">
        <v>290</v>
      </c>
      <c r="Z4003" s="58" t="str">
        <f>'LISTA DOS ITENS'!$F4003&amp;"-"&amp;'LISTA DOS ITENS'!$H4003&amp;"-"&amp;'LISTA DOS ITENS'!$J4003&amp;"-"&amp;'LISTA DOS ITENS'!$K4003&amp;"-"&amp;'LISTA DOS ITENS'!$I4003</f>
        <v>11229571-2101-A026-IMOB/NAC-</v>
      </c>
      <c r="AA4003" s="59" t="str">
        <f t="array" ref="AA4003">INDEX('RESUMO - LOTES E VMA'!$M$3:$M$181,MATCH('LISTA DOS ITENS'!$D4003,'RESUMO - LOTES E VMA'!$A$3:$A$181,0))</f>
        <v>Para Leilão</v>
      </c>
      <c r="AB4003" s="60">
        <f t="array" ref="AB4003">INDEX('RESUMO - LOTES E VMA'!$J$3:$J$181,MATCH('LISTA DOS ITENS'!$D4003,'RESUMO - LOTES E VMA'!$A$3:$A$181,0))</f>
        <v>0.1002282232</v>
      </c>
      <c r="AC4003" s="29" t="str">
        <f t="array" ref="AC4003">INDEX('RESUMO - LOTES E VMA'!$L$3:$L$181,MATCH('LISTA DOS ITENS'!$D4003,'RESUMO - LOTES E VMA'!$A$3:$A$181,0))</f>
        <v>1% do Valor de Comparação do VMA</v>
      </c>
      <c r="AD4003" s="53" t="str">
        <f>VLOOKUP(Tabela1[[#This Row],[Índice]],[1]Planilha1!$A:$A,1,0)</f>
        <v>#ERROR!</v>
      </c>
    </row>
    <row r="4004" ht="15.75" customHeight="1">
      <c r="A4004" s="52">
        <v>263085.0</v>
      </c>
      <c r="B4004" s="53" t="s">
        <v>70</v>
      </c>
      <c r="C4004" s="53" t="s">
        <v>71</v>
      </c>
      <c r="D4004" s="22">
        <v>207578.0</v>
      </c>
      <c r="E4004" s="53" t="s">
        <v>119</v>
      </c>
      <c r="F4004" s="54">
        <v>1.1251389E7</v>
      </c>
      <c r="G4004" s="53" t="s">
        <v>2519</v>
      </c>
      <c r="H4004" s="55">
        <v>2101.0</v>
      </c>
      <c r="I4004" s="55"/>
      <c r="J4004" s="55" t="s">
        <v>121</v>
      </c>
      <c r="K4004" s="53" t="s">
        <v>73</v>
      </c>
      <c r="L4004" s="53"/>
      <c r="M4004" s="53">
        <v>2.0</v>
      </c>
      <c r="N4004" s="53" t="s">
        <v>52</v>
      </c>
      <c r="O4004" s="25">
        <v>49.44</v>
      </c>
      <c r="P4004" s="25">
        <f>'LISTA DOS ITENS'!$O4004*'LISTA DOS ITENS'!$M4004</f>
        <v>98.88</v>
      </c>
      <c r="Q4004" s="25">
        <v>49.44</v>
      </c>
      <c r="R4004" s="25">
        <f>'LISTA DOS ITENS'!$Q4004*'LISTA DOS ITENS'!$M4004</f>
        <v>98.88</v>
      </c>
      <c r="S4004" s="56">
        <f>IF('LISTA DOS ITENS'!$P4004&gt;'LISTA DOS ITENS'!$R4004,'LISTA DOS ITENS'!$P4004,'LISTA DOS ITENS'!$R4004)</f>
        <v>98.88</v>
      </c>
      <c r="T4004" s="25">
        <v>4.607565377347732</v>
      </c>
      <c r="U4004" s="25">
        <f>'LISTA DOS ITENS'!$T4004*'LISTA DOS ITENS'!$M4004</f>
        <v>9.215130755</v>
      </c>
      <c r="V4004" s="56">
        <f t="array" ref="V4004">INDEX('RESUMO - LOTES E VMA'!$F$3:$F$181,MATCH('LISTA DOS ITENS'!$D4004,'RESUMO - LOTES E VMA'!$A$3:$A$181,0))</f>
        <v>195262.0068</v>
      </c>
      <c r="W4004" s="57">
        <f>'LISTA DOS ITENS'!$U4004/'LISTA DOS ITENS'!$V4004</f>
        <v>0.00004719367022</v>
      </c>
      <c r="X4004" s="53" t="s">
        <v>53</v>
      </c>
      <c r="Y4004" s="53" t="s">
        <v>290</v>
      </c>
      <c r="Z4004" s="58" t="str">
        <f>'LISTA DOS ITENS'!$F4004&amp;"-"&amp;'LISTA DOS ITENS'!$H4004&amp;"-"&amp;'LISTA DOS ITENS'!$J4004&amp;"-"&amp;'LISTA DOS ITENS'!$K4004&amp;"-"&amp;'LISTA DOS ITENS'!$I4004</f>
        <v>11251389-2101-A026-CONS/NAC-</v>
      </c>
      <c r="AA4004" s="59" t="str">
        <f t="array" ref="AA4004">INDEX('RESUMO - LOTES E VMA'!$M$3:$M$181,MATCH('LISTA DOS ITENS'!$D4004,'RESUMO - LOTES E VMA'!$A$3:$A$181,0))</f>
        <v>Para Leilão</v>
      </c>
      <c r="AB4004" s="60">
        <f t="array" ref="AB4004">INDEX('RESUMO - LOTES E VMA'!$J$3:$J$181,MATCH('LISTA DOS ITENS'!$D4004,'RESUMO - LOTES E VMA'!$A$3:$A$181,0))</f>
        <v>0.1002282232</v>
      </c>
      <c r="AC4004" s="29" t="str">
        <f t="array" ref="AC4004">INDEX('RESUMO - LOTES E VMA'!$L$3:$L$181,MATCH('LISTA DOS ITENS'!$D4004,'RESUMO - LOTES E VMA'!$A$3:$A$181,0))</f>
        <v>1% do Valor de Comparação do VMA</v>
      </c>
      <c r="AD4004" s="53" t="str">
        <f>VLOOKUP(Tabela1[[#This Row],[Índice]],[1]Planilha1!$A:$A,1,0)</f>
        <v>#ERROR!</v>
      </c>
    </row>
    <row r="4005" ht="15.75" customHeight="1">
      <c r="A4005" s="52">
        <v>263086.0</v>
      </c>
      <c r="B4005" s="53" t="s">
        <v>70</v>
      </c>
      <c r="C4005" s="53" t="s">
        <v>71</v>
      </c>
      <c r="D4005" s="22">
        <v>207578.0</v>
      </c>
      <c r="E4005" s="53" t="s">
        <v>119</v>
      </c>
      <c r="F4005" s="54">
        <v>1.1347369E7</v>
      </c>
      <c r="G4005" s="53" t="s">
        <v>2520</v>
      </c>
      <c r="H4005" s="55">
        <v>2101.0</v>
      </c>
      <c r="I4005" s="55"/>
      <c r="J4005" s="55" t="s">
        <v>121</v>
      </c>
      <c r="K4005" s="53" t="s">
        <v>80</v>
      </c>
      <c r="L4005" s="53"/>
      <c r="M4005" s="53">
        <v>1.0</v>
      </c>
      <c r="N4005" s="53" t="s">
        <v>52</v>
      </c>
      <c r="O4005" s="25">
        <v>2168.28</v>
      </c>
      <c r="P4005" s="25">
        <f>'LISTA DOS ITENS'!$O4005*'LISTA DOS ITENS'!$M4005</f>
        <v>2168.28</v>
      </c>
      <c r="Q4005" s="25">
        <v>2168.28</v>
      </c>
      <c r="R4005" s="25">
        <f>'LISTA DOS ITENS'!$Q4005*'LISTA DOS ITENS'!$M4005</f>
        <v>2168.28</v>
      </c>
      <c r="S4005" s="56">
        <f>IF('LISTA DOS ITENS'!$P4005&gt;'LISTA DOS ITENS'!$R4005,'LISTA DOS ITENS'!$P4005,'LISTA DOS ITENS'!$R4005)</f>
        <v>2168.28</v>
      </c>
      <c r="T4005" s="25">
        <v>202.07305534780627</v>
      </c>
      <c r="U4005" s="25">
        <f>'LISTA DOS ITENS'!$T4005*'LISTA DOS ITENS'!$M4005</f>
        <v>202.0730553</v>
      </c>
      <c r="V4005" s="56">
        <f t="array" ref="V4005">INDEX('RESUMO - LOTES E VMA'!$F$3:$F$181,MATCH('LISTA DOS ITENS'!$D4005,'RESUMO - LOTES E VMA'!$A$3:$A$181,0))</f>
        <v>195262.0068</v>
      </c>
      <c r="W4005" s="57">
        <f>'LISTA DOS ITENS'!$U4005/'LISTA DOS ITENS'!$V4005</f>
        <v>0.001034881586</v>
      </c>
      <c r="X4005" s="53" t="s">
        <v>53</v>
      </c>
      <c r="Y4005" s="53" t="s">
        <v>290</v>
      </c>
      <c r="Z4005" s="58" t="str">
        <f>'LISTA DOS ITENS'!$F4005&amp;"-"&amp;'LISTA DOS ITENS'!$H4005&amp;"-"&amp;'LISTA DOS ITENS'!$J4005&amp;"-"&amp;'LISTA DOS ITENS'!$K4005&amp;"-"&amp;'LISTA DOS ITENS'!$I4005</f>
        <v>11347369-2101-A026-IMOB/NAC-</v>
      </c>
      <c r="AA4005" s="59" t="str">
        <f t="array" ref="AA4005">INDEX('RESUMO - LOTES E VMA'!$M$3:$M$181,MATCH('LISTA DOS ITENS'!$D4005,'RESUMO - LOTES E VMA'!$A$3:$A$181,0))</f>
        <v>Para Leilão</v>
      </c>
      <c r="AB4005" s="60">
        <f t="array" ref="AB4005">INDEX('RESUMO - LOTES E VMA'!$J$3:$J$181,MATCH('LISTA DOS ITENS'!$D4005,'RESUMO - LOTES E VMA'!$A$3:$A$181,0))</f>
        <v>0.1002282232</v>
      </c>
      <c r="AC4005" s="29" t="str">
        <f t="array" ref="AC4005">INDEX('RESUMO - LOTES E VMA'!$L$3:$L$181,MATCH('LISTA DOS ITENS'!$D4005,'RESUMO - LOTES E VMA'!$A$3:$A$181,0))</f>
        <v>1% do Valor de Comparação do VMA</v>
      </c>
      <c r="AD4005" s="53" t="str">
        <f>VLOOKUP(Tabela1[[#This Row],[Índice]],[1]Planilha1!$A:$A,1,0)</f>
        <v>#ERROR!</v>
      </c>
    </row>
    <row r="4006" ht="15.75" customHeight="1">
      <c r="A4006" s="52">
        <v>263087.0</v>
      </c>
      <c r="B4006" s="53" t="s">
        <v>70</v>
      </c>
      <c r="C4006" s="53" t="s">
        <v>71</v>
      </c>
      <c r="D4006" s="22">
        <v>207578.0</v>
      </c>
      <c r="E4006" s="53" t="s">
        <v>119</v>
      </c>
      <c r="F4006" s="54">
        <v>1.1363493E7</v>
      </c>
      <c r="G4006" s="53" t="s">
        <v>2521</v>
      </c>
      <c r="H4006" s="55">
        <v>2101.0</v>
      </c>
      <c r="I4006" s="55"/>
      <c r="J4006" s="55" t="s">
        <v>121</v>
      </c>
      <c r="K4006" s="53" t="s">
        <v>80</v>
      </c>
      <c r="L4006" s="53"/>
      <c r="M4006" s="53">
        <v>1.0</v>
      </c>
      <c r="N4006" s="53" t="s">
        <v>52</v>
      </c>
      <c r="O4006" s="25">
        <v>1139.96</v>
      </c>
      <c r="P4006" s="25">
        <f>'LISTA DOS ITENS'!$O4006*'LISTA DOS ITENS'!$M4006</f>
        <v>1139.96</v>
      </c>
      <c r="Q4006" s="25">
        <v>1139.96</v>
      </c>
      <c r="R4006" s="25">
        <f>'LISTA DOS ITENS'!$Q4006*'LISTA DOS ITENS'!$M4006</f>
        <v>1139.96</v>
      </c>
      <c r="S4006" s="56">
        <f>IF('LISTA DOS ITENS'!$P4006&gt;'LISTA DOS ITENS'!$R4006,'LISTA DOS ITENS'!$P4006,'LISTA DOS ITENS'!$R4006)</f>
        <v>1139.96</v>
      </c>
      <c r="T4006" s="25">
        <v>106.2386777419361</v>
      </c>
      <c r="U4006" s="25">
        <f>'LISTA DOS ITENS'!$T4006*'LISTA DOS ITENS'!$M4006</f>
        <v>106.2386777</v>
      </c>
      <c r="V4006" s="56">
        <f t="array" ref="V4006">INDEX('RESUMO - LOTES E VMA'!$F$3:$F$181,MATCH('LISTA DOS ITENS'!$D4006,'RESUMO - LOTES E VMA'!$A$3:$A$181,0))</f>
        <v>195262.0068</v>
      </c>
      <c r="W4006" s="57">
        <f>'LISTA DOS ITENS'!$U4006/'LISTA DOS ITENS'!$V4006</f>
        <v>0.0005440826892</v>
      </c>
      <c r="X4006" s="53" t="s">
        <v>53</v>
      </c>
      <c r="Y4006" s="53" t="s">
        <v>290</v>
      </c>
      <c r="Z4006" s="58" t="str">
        <f>'LISTA DOS ITENS'!$F4006&amp;"-"&amp;'LISTA DOS ITENS'!$H4006&amp;"-"&amp;'LISTA DOS ITENS'!$J4006&amp;"-"&amp;'LISTA DOS ITENS'!$K4006&amp;"-"&amp;'LISTA DOS ITENS'!$I4006</f>
        <v>11363493-2101-A026-IMOB/NAC-</v>
      </c>
      <c r="AA4006" s="59" t="str">
        <f t="array" ref="AA4006">INDEX('RESUMO - LOTES E VMA'!$M$3:$M$181,MATCH('LISTA DOS ITENS'!$D4006,'RESUMO - LOTES E VMA'!$A$3:$A$181,0))</f>
        <v>Para Leilão</v>
      </c>
      <c r="AB4006" s="60">
        <f t="array" ref="AB4006">INDEX('RESUMO - LOTES E VMA'!$J$3:$J$181,MATCH('LISTA DOS ITENS'!$D4006,'RESUMO - LOTES E VMA'!$A$3:$A$181,0))</f>
        <v>0.1002282232</v>
      </c>
      <c r="AC4006" s="29" t="str">
        <f t="array" ref="AC4006">INDEX('RESUMO - LOTES E VMA'!$L$3:$L$181,MATCH('LISTA DOS ITENS'!$D4006,'RESUMO - LOTES E VMA'!$A$3:$A$181,0))</f>
        <v>1% do Valor de Comparação do VMA</v>
      </c>
      <c r="AD4006" s="53" t="str">
        <f>VLOOKUP(Tabela1[[#This Row],[Índice]],[1]Planilha1!$A:$A,1,0)</f>
        <v>#ERROR!</v>
      </c>
    </row>
    <row r="4007" ht="15.75" customHeight="1">
      <c r="A4007" s="52">
        <v>263088.0</v>
      </c>
      <c r="B4007" s="53" t="s">
        <v>70</v>
      </c>
      <c r="C4007" s="53" t="s">
        <v>71</v>
      </c>
      <c r="D4007" s="22">
        <v>207578.0</v>
      </c>
      <c r="E4007" s="53" t="s">
        <v>119</v>
      </c>
      <c r="F4007" s="54">
        <v>1.151836E7</v>
      </c>
      <c r="G4007" s="53" t="s">
        <v>2522</v>
      </c>
      <c r="H4007" s="55">
        <v>2101.0</v>
      </c>
      <c r="I4007" s="55"/>
      <c r="J4007" s="55" t="s">
        <v>121</v>
      </c>
      <c r="K4007" s="53" t="s">
        <v>73</v>
      </c>
      <c r="L4007" s="53"/>
      <c r="M4007" s="53">
        <v>1.0</v>
      </c>
      <c r="N4007" s="53" t="s">
        <v>52</v>
      </c>
      <c r="O4007" s="25">
        <v>1726.95</v>
      </c>
      <c r="P4007" s="25">
        <f>'LISTA DOS ITENS'!$O4007*'LISTA DOS ITENS'!$M4007</f>
        <v>1726.95</v>
      </c>
      <c r="Q4007" s="25">
        <v>1726.95</v>
      </c>
      <c r="R4007" s="25">
        <f>'LISTA DOS ITENS'!$Q4007*'LISTA DOS ITENS'!$M4007</f>
        <v>1726.95</v>
      </c>
      <c r="S4007" s="56">
        <f>IF('LISTA DOS ITENS'!$P4007&gt;'LISTA DOS ITENS'!$R4007,'LISTA DOS ITENS'!$P4007,'LISTA DOS ITENS'!$R4007)</f>
        <v>1726.95</v>
      </c>
      <c r="T4007" s="25">
        <v>160.94326513775619</v>
      </c>
      <c r="U4007" s="25">
        <f>'LISTA DOS ITENS'!$T4007*'LISTA DOS ITENS'!$M4007</f>
        <v>160.9432651</v>
      </c>
      <c r="V4007" s="56">
        <f t="array" ref="V4007">INDEX('RESUMO - LOTES E VMA'!$F$3:$F$181,MATCH('LISTA DOS ITENS'!$D4007,'RESUMO - LOTES E VMA'!$A$3:$A$181,0))</f>
        <v>195262.0068</v>
      </c>
      <c r="W4007" s="57">
        <f>'LISTA DOS ITENS'!$U4007/'LISTA DOS ITENS'!$V4007</f>
        <v>0.0008242426051</v>
      </c>
      <c r="X4007" s="53" t="s">
        <v>53</v>
      </c>
      <c r="Y4007" s="53" t="s">
        <v>290</v>
      </c>
      <c r="Z4007" s="58" t="str">
        <f>'LISTA DOS ITENS'!$F4007&amp;"-"&amp;'LISTA DOS ITENS'!$H4007&amp;"-"&amp;'LISTA DOS ITENS'!$J4007&amp;"-"&amp;'LISTA DOS ITENS'!$K4007&amp;"-"&amp;'LISTA DOS ITENS'!$I4007</f>
        <v>11518360-2101-A026-CONS/NAC-</v>
      </c>
      <c r="AA4007" s="59" t="str">
        <f t="array" ref="AA4007">INDEX('RESUMO - LOTES E VMA'!$M$3:$M$181,MATCH('LISTA DOS ITENS'!$D4007,'RESUMO - LOTES E VMA'!$A$3:$A$181,0))</f>
        <v>Para Leilão</v>
      </c>
      <c r="AB4007" s="60">
        <f t="array" ref="AB4007">INDEX('RESUMO - LOTES E VMA'!$J$3:$J$181,MATCH('LISTA DOS ITENS'!$D4007,'RESUMO - LOTES E VMA'!$A$3:$A$181,0))</f>
        <v>0.1002282232</v>
      </c>
      <c r="AC4007" s="29" t="str">
        <f t="array" ref="AC4007">INDEX('RESUMO - LOTES E VMA'!$L$3:$L$181,MATCH('LISTA DOS ITENS'!$D4007,'RESUMO - LOTES E VMA'!$A$3:$A$181,0))</f>
        <v>1% do Valor de Comparação do VMA</v>
      </c>
      <c r="AD4007" s="53" t="str">
        <f>VLOOKUP(Tabela1[[#This Row],[Índice]],[1]Planilha1!$A:$A,1,0)</f>
        <v>#ERROR!</v>
      </c>
    </row>
    <row r="4008" ht="15.75" customHeight="1">
      <c r="A4008" s="52">
        <v>263089.0</v>
      </c>
      <c r="B4008" s="53" t="s">
        <v>70</v>
      </c>
      <c r="C4008" s="53" t="s">
        <v>71</v>
      </c>
      <c r="D4008" s="22">
        <v>207578.0</v>
      </c>
      <c r="E4008" s="53" t="s">
        <v>119</v>
      </c>
      <c r="F4008" s="54">
        <v>1.1595491E7</v>
      </c>
      <c r="G4008" s="53" t="s">
        <v>2523</v>
      </c>
      <c r="H4008" s="55">
        <v>2101.0</v>
      </c>
      <c r="I4008" s="55" t="s">
        <v>81</v>
      </c>
      <c r="J4008" s="55" t="s">
        <v>121</v>
      </c>
      <c r="K4008" s="53" t="s">
        <v>122</v>
      </c>
      <c r="L4008" s="53"/>
      <c r="M4008" s="53">
        <v>1.0</v>
      </c>
      <c r="N4008" s="53" t="s">
        <v>52</v>
      </c>
      <c r="O4008" s="25">
        <v>3246.74</v>
      </c>
      <c r="P4008" s="25">
        <f>'LISTA DOS ITENS'!$O4008*'LISTA DOS ITENS'!$M4008</f>
        <v>3246.74</v>
      </c>
      <c r="Q4008" s="25">
        <v>49800.0</v>
      </c>
      <c r="R4008" s="25">
        <f>'LISTA DOS ITENS'!$Q4008*'LISTA DOS ITENS'!$M4008</f>
        <v>49800</v>
      </c>
      <c r="S4008" s="56">
        <f>IF('LISTA DOS ITENS'!$P4008&gt;'LISTA DOS ITENS'!$R4008,'LISTA DOS ITENS'!$P4008,'LISTA DOS ITENS'!$R4008)</f>
        <v>49800</v>
      </c>
      <c r="T4008" s="25">
        <v>4641.1156106779345</v>
      </c>
      <c r="U4008" s="25">
        <f>'LISTA DOS ITENS'!$T4008*'LISTA DOS ITENS'!$M4008</f>
        <v>4641.115611</v>
      </c>
      <c r="V4008" s="56">
        <f t="array" ref="V4008">INDEX('RESUMO - LOTES E VMA'!$F$3:$F$181,MATCH('LISTA DOS ITENS'!$D4008,'RESUMO - LOTES E VMA'!$A$3:$A$181,0))</f>
        <v>195262.0068</v>
      </c>
      <c r="W4008" s="57">
        <f>'LISTA DOS ITENS'!$U4008/'LISTA DOS ITENS'!$V4008</f>
        <v>0.02376865673</v>
      </c>
      <c r="X4008" s="53" t="s">
        <v>53</v>
      </c>
      <c r="Y4008" s="53" t="s">
        <v>290</v>
      </c>
      <c r="Z4008" s="58" t="str">
        <f>'LISTA DOS ITENS'!$F4008&amp;"-"&amp;'LISTA DOS ITENS'!$H4008&amp;"-"&amp;'LISTA DOS ITENS'!$J4008&amp;"-"&amp;'LISTA DOS ITENS'!$K4008&amp;"-"&amp;'LISTA DOS ITENS'!$I4008</f>
        <v>11595491-2101-A026-IMOB/IAMN-ED-1000-01.01</v>
      </c>
      <c r="AA4008" s="59" t="str">
        <f t="array" ref="AA4008">INDEX('RESUMO - LOTES E VMA'!$M$3:$M$181,MATCH('LISTA DOS ITENS'!$D4008,'RESUMO - LOTES E VMA'!$A$3:$A$181,0))</f>
        <v>Para Leilão</v>
      </c>
      <c r="AB4008" s="60">
        <f t="array" ref="AB4008">INDEX('RESUMO - LOTES E VMA'!$J$3:$J$181,MATCH('LISTA DOS ITENS'!$D4008,'RESUMO - LOTES E VMA'!$A$3:$A$181,0))</f>
        <v>0.1002282232</v>
      </c>
      <c r="AC4008" s="29" t="str">
        <f t="array" ref="AC4008">INDEX('RESUMO - LOTES E VMA'!$L$3:$L$181,MATCH('LISTA DOS ITENS'!$D4008,'RESUMO - LOTES E VMA'!$A$3:$A$181,0))</f>
        <v>1% do Valor de Comparação do VMA</v>
      </c>
      <c r="AD4008" s="53" t="str">
        <f>VLOOKUP(Tabela1[[#This Row],[Índice]],[1]Planilha1!$A:$A,1,0)</f>
        <v>#ERROR!</v>
      </c>
    </row>
    <row r="4009" ht="15.75" customHeight="1">
      <c r="A4009" s="52">
        <v>263090.0</v>
      </c>
      <c r="B4009" s="53" t="s">
        <v>70</v>
      </c>
      <c r="C4009" s="53" t="s">
        <v>71</v>
      </c>
      <c r="D4009" s="22">
        <v>207578.0</v>
      </c>
      <c r="E4009" s="53" t="s">
        <v>119</v>
      </c>
      <c r="F4009" s="54">
        <v>1.0078523E7</v>
      </c>
      <c r="G4009" s="53" t="s">
        <v>2376</v>
      </c>
      <c r="H4009" s="55">
        <v>2170.0</v>
      </c>
      <c r="I4009" s="55"/>
      <c r="J4009" s="55" t="s">
        <v>121</v>
      </c>
      <c r="K4009" s="53" t="s">
        <v>80</v>
      </c>
      <c r="L4009" s="53"/>
      <c r="M4009" s="53">
        <v>1.0</v>
      </c>
      <c r="N4009" s="53" t="s">
        <v>52</v>
      </c>
      <c r="O4009" s="25">
        <v>50.345</v>
      </c>
      <c r="P4009" s="25">
        <f>'LISTA DOS ITENS'!$O4009*'LISTA DOS ITENS'!$M4009</f>
        <v>50.345</v>
      </c>
      <c r="Q4009" s="25">
        <v>195.44</v>
      </c>
      <c r="R4009" s="25">
        <f>'LISTA DOS ITENS'!$Q4009*'LISTA DOS ITENS'!$M4009</f>
        <v>195.44</v>
      </c>
      <c r="S4009" s="56">
        <f>IF('LISTA DOS ITENS'!$P4009&gt;'LISTA DOS ITENS'!$R4009,'LISTA DOS ITENS'!$P4009,'LISTA DOS ITENS'!$R4009)</f>
        <v>195.44</v>
      </c>
      <c r="T4009" s="25">
        <v>18.214048894596292</v>
      </c>
      <c r="U4009" s="25">
        <f>'LISTA DOS ITENS'!$T4009*'LISTA DOS ITENS'!$M4009</f>
        <v>18.21404889</v>
      </c>
      <c r="V4009" s="56">
        <f t="array" ref="V4009">INDEX('RESUMO - LOTES E VMA'!$F$3:$F$181,MATCH('LISTA DOS ITENS'!$D4009,'RESUMO - LOTES E VMA'!$A$3:$A$181,0))</f>
        <v>195262.0068</v>
      </c>
      <c r="W4009" s="57">
        <f>'LISTA DOS ITENS'!$U4009/'LISTA DOS ITENS'!$V4009</f>
        <v>0.00009328004559</v>
      </c>
      <c r="X4009" s="53" t="s">
        <v>53</v>
      </c>
      <c r="Y4009" s="53" t="s">
        <v>290</v>
      </c>
      <c r="Z4009" s="58" t="str">
        <f>'LISTA DOS ITENS'!$F4009&amp;"-"&amp;'LISTA DOS ITENS'!$H4009&amp;"-"&amp;'LISTA DOS ITENS'!$J4009&amp;"-"&amp;'LISTA DOS ITENS'!$K4009&amp;"-"&amp;'LISTA DOS ITENS'!$I4009</f>
        <v>10078523-2170-A026-IMOB/NAC-</v>
      </c>
      <c r="AA4009" s="59" t="str">
        <f t="array" ref="AA4009">INDEX('RESUMO - LOTES E VMA'!$M$3:$M$181,MATCH('LISTA DOS ITENS'!$D4009,'RESUMO - LOTES E VMA'!$A$3:$A$181,0))</f>
        <v>Para Leilão</v>
      </c>
      <c r="AB4009" s="60">
        <f t="array" ref="AB4009">INDEX('RESUMO - LOTES E VMA'!$J$3:$J$181,MATCH('LISTA DOS ITENS'!$D4009,'RESUMO - LOTES E VMA'!$A$3:$A$181,0))</f>
        <v>0.1002282232</v>
      </c>
      <c r="AC4009" s="29" t="str">
        <f t="array" ref="AC4009">INDEX('RESUMO - LOTES E VMA'!$L$3:$L$181,MATCH('LISTA DOS ITENS'!$D4009,'RESUMO - LOTES E VMA'!$A$3:$A$181,0))</f>
        <v>1% do Valor de Comparação do VMA</v>
      </c>
      <c r="AD4009" s="53" t="str">
        <f>VLOOKUP(Tabela1[[#This Row],[Índice]],[1]Planilha1!$A:$A,1,0)</f>
        <v>#ERROR!</v>
      </c>
    </row>
    <row r="4010" ht="15.75" customHeight="1">
      <c r="A4010" s="52">
        <v>263091.0</v>
      </c>
      <c r="B4010" s="53" t="s">
        <v>70</v>
      </c>
      <c r="C4010" s="53" t="s">
        <v>71</v>
      </c>
      <c r="D4010" s="22">
        <v>207578.0</v>
      </c>
      <c r="E4010" s="53" t="s">
        <v>119</v>
      </c>
      <c r="F4010" s="54">
        <v>1.1148032E7</v>
      </c>
      <c r="G4010" s="53" t="s">
        <v>2524</v>
      </c>
      <c r="H4010" s="55">
        <v>2170.0</v>
      </c>
      <c r="I4010" s="55"/>
      <c r="J4010" s="55" t="s">
        <v>121</v>
      </c>
      <c r="K4010" s="53" t="s">
        <v>73</v>
      </c>
      <c r="L4010" s="53"/>
      <c r="M4010" s="53">
        <v>1.0</v>
      </c>
      <c r="N4010" s="53" t="s">
        <v>52</v>
      </c>
      <c r="O4010" s="25">
        <v>4217.37</v>
      </c>
      <c r="P4010" s="25">
        <f>'LISTA DOS ITENS'!$O4010*'LISTA DOS ITENS'!$M4010</f>
        <v>4217.37</v>
      </c>
      <c r="Q4010" s="25">
        <v>4129.91</v>
      </c>
      <c r="R4010" s="25">
        <f>'LISTA DOS ITENS'!$Q4010*'LISTA DOS ITENS'!$M4010</f>
        <v>4129.91</v>
      </c>
      <c r="S4010" s="56">
        <f>IF('LISTA DOS ITENS'!$P4010&gt;'LISTA DOS ITENS'!$R4010,'LISTA DOS ITENS'!$P4010,'LISTA DOS ITENS'!$R4010)</f>
        <v>4217.37</v>
      </c>
      <c r="T4010" s="25">
        <v>200.6847808160422</v>
      </c>
      <c r="U4010" s="25">
        <f>'LISTA DOS ITENS'!$T4010*'LISTA DOS ITENS'!$M4010</f>
        <v>200.6847808</v>
      </c>
      <c r="V4010" s="56">
        <f t="array" ref="V4010">INDEX('RESUMO - LOTES E VMA'!$F$3:$F$181,MATCH('LISTA DOS ITENS'!$D4010,'RESUMO - LOTES E VMA'!$A$3:$A$181,0))</f>
        <v>195262.0068</v>
      </c>
      <c r="W4010" s="57">
        <f>'LISTA DOS ITENS'!$U4010/'LISTA DOS ITENS'!$V4010</f>
        <v>0.001027771783</v>
      </c>
      <c r="X4010" s="53" t="s">
        <v>53</v>
      </c>
      <c r="Y4010" s="53" t="s">
        <v>290</v>
      </c>
      <c r="Z4010" s="58" t="str">
        <f>'LISTA DOS ITENS'!$F4010&amp;"-"&amp;'LISTA DOS ITENS'!$H4010&amp;"-"&amp;'LISTA DOS ITENS'!$J4010&amp;"-"&amp;'LISTA DOS ITENS'!$K4010&amp;"-"&amp;'LISTA DOS ITENS'!$I4010</f>
        <v>11148032-2170-A026-CONS/NAC-</v>
      </c>
      <c r="AA4010" s="59" t="str">
        <f t="array" ref="AA4010">INDEX('RESUMO - LOTES E VMA'!$M$3:$M$181,MATCH('LISTA DOS ITENS'!$D4010,'RESUMO - LOTES E VMA'!$A$3:$A$181,0))</f>
        <v>Para Leilão</v>
      </c>
      <c r="AB4010" s="60">
        <f t="array" ref="AB4010">INDEX('RESUMO - LOTES E VMA'!$J$3:$J$181,MATCH('LISTA DOS ITENS'!$D4010,'RESUMO - LOTES E VMA'!$A$3:$A$181,0))</f>
        <v>0.1002282232</v>
      </c>
      <c r="AC4010" s="29" t="str">
        <f t="array" ref="AC4010">INDEX('RESUMO - LOTES E VMA'!$L$3:$L$181,MATCH('LISTA DOS ITENS'!$D4010,'RESUMO - LOTES E VMA'!$A$3:$A$181,0))</f>
        <v>1% do Valor de Comparação do VMA</v>
      </c>
      <c r="AD4010" s="53" t="str">
        <f>VLOOKUP(Tabela1[[#This Row],[Índice]],[1]Planilha1!$A:$A,1,0)</f>
        <v>#ERROR!</v>
      </c>
    </row>
    <row r="4011" ht="15.75" customHeight="1">
      <c r="A4011" s="52">
        <v>263092.0</v>
      </c>
      <c r="B4011" s="53" t="s">
        <v>70</v>
      </c>
      <c r="C4011" s="53" t="s">
        <v>71</v>
      </c>
      <c r="D4011" s="22">
        <v>207578.0</v>
      </c>
      <c r="E4011" s="53" t="s">
        <v>119</v>
      </c>
      <c r="F4011" s="54">
        <v>1.0002094E7</v>
      </c>
      <c r="G4011" s="53" t="s">
        <v>2326</v>
      </c>
      <c r="H4011" s="55">
        <v>2201.0</v>
      </c>
      <c r="I4011" s="55"/>
      <c r="J4011" s="55" t="s">
        <v>121</v>
      </c>
      <c r="K4011" s="53" t="s">
        <v>73</v>
      </c>
      <c r="L4011" s="53"/>
      <c r="M4011" s="53">
        <v>2.0</v>
      </c>
      <c r="N4011" s="53" t="s">
        <v>52</v>
      </c>
      <c r="O4011" s="25">
        <v>26.775</v>
      </c>
      <c r="P4011" s="25">
        <f>'LISTA DOS ITENS'!$O4011*'LISTA DOS ITENS'!$M4011</f>
        <v>53.55</v>
      </c>
      <c r="Q4011" s="25">
        <v>26.78</v>
      </c>
      <c r="R4011" s="25">
        <f>'LISTA DOS ITENS'!$Q4011*'LISTA DOS ITENS'!$M4011</f>
        <v>53.56</v>
      </c>
      <c r="S4011" s="56">
        <f>IF('LISTA DOS ITENS'!$P4011&gt;'LISTA DOS ITENS'!$R4011,'LISTA DOS ITENS'!$P4011,'LISTA DOS ITENS'!$R4011)</f>
        <v>53.56</v>
      </c>
      <c r="T4011" s="25">
        <v>2.4957645793966883</v>
      </c>
      <c r="U4011" s="25">
        <f>'LISTA DOS ITENS'!$T4011*'LISTA DOS ITENS'!$M4011</f>
        <v>4.991529159</v>
      </c>
      <c r="V4011" s="56">
        <f t="array" ref="V4011">INDEX('RESUMO - LOTES E VMA'!$F$3:$F$181,MATCH('LISTA DOS ITENS'!$D4011,'RESUMO - LOTES E VMA'!$A$3:$A$181,0))</f>
        <v>195262.0068</v>
      </c>
      <c r="W4011" s="57">
        <f>'LISTA DOS ITENS'!$U4011/'LISTA DOS ITENS'!$V4011</f>
        <v>0.00002556323804</v>
      </c>
      <c r="X4011" s="53" t="s">
        <v>53</v>
      </c>
      <c r="Y4011" s="53" t="s">
        <v>290</v>
      </c>
      <c r="Z4011" s="58" t="str">
        <f>'LISTA DOS ITENS'!$F4011&amp;"-"&amp;'LISTA DOS ITENS'!$H4011&amp;"-"&amp;'LISTA DOS ITENS'!$J4011&amp;"-"&amp;'LISTA DOS ITENS'!$K4011&amp;"-"&amp;'LISTA DOS ITENS'!$I4011</f>
        <v>10002094-2201-A026-CONS/NAC-</v>
      </c>
      <c r="AA4011" s="59" t="str">
        <f t="array" ref="AA4011">INDEX('RESUMO - LOTES E VMA'!$M$3:$M$181,MATCH('LISTA DOS ITENS'!$D4011,'RESUMO - LOTES E VMA'!$A$3:$A$181,0))</f>
        <v>Para Leilão</v>
      </c>
      <c r="AB4011" s="60">
        <f t="array" ref="AB4011">INDEX('RESUMO - LOTES E VMA'!$J$3:$J$181,MATCH('LISTA DOS ITENS'!$D4011,'RESUMO - LOTES E VMA'!$A$3:$A$181,0))</f>
        <v>0.1002282232</v>
      </c>
      <c r="AC4011" s="29" t="str">
        <f t="array" ref="AC4011">INDEX('RESUMO - LOTES E VMA'!$L$3:$L$181,MATCH('LISTA DOS ITENS'!$D4011,'RESUMO - LOTES E VMA'!$A$3:$A$181,0))</f>
        <v>1% do Valor de Comparação do VMA</v>
      </c>
      <c r="AD4011" s="53" t="str">
        <f>VLOOKUP(Tabela1[[#This Row],[Índice]],[1]Planilha1!$A:$A,1,0)</f>
        <v>#ERROR!</v>
      </c>
    </row>
    <row r="4012" ht="15.75" customHeight="1">
      <c r="A4012" s="52">
        <v>263093.0</v>
      </c>
      <c r="B4012" s="53" t="s">
        <v>70</v>
      </c>
      <c r="C4012" s="53" t="s">
        <v>71</v>
      </c>
      <c r="D4012" s="22">
        <v>207578.0</v>
      </c>
      <c r="E4012" s="53" t="s">
        <v>119</v>
      </c>
      <c r="F4012" s="54">
        <v>1.0002101E7</v>
      </c>
      <c r="G4012" s="53" t="s">
        <v>2328</v>
      </c>
      <c r="H4012" s="55">
        <v>2201.0</v>
      </c>
      <c r="I4012" s="55"/>
      <c r="J4012" s="55" t="s">
        <v>121</v>
      </c>
      <c r="K4012" s="53" t="s">
        <v>80</v>
      </c>
      <c r="L4012" s="53"/>
      <c r="M4012" s="53">
        <v>2.0</v>
      </c>
      <c r="N4012" s="53" t="s">
        <v>52</v>
      </c>
      <c r="O4012" s="25">
        <v>44.645</v>
      </c>
      <c r="P4012" s="25">
        <f>'LISTA DOS ITENS'!$O4012*'LISTA DOS ITENS'!$M4012</f>
        <v>89.29</v>
      </c>
      <c r="Q4012" s="25">
        <v>152.76</v>
      </c>
      <c r="R4012" s="25">
        <f>'LISTA DOS ITENS'!$Q4012*'LISTA DOS ITENS'!$M4012</f>
        <v>305.52</v>
      </c>
      <c r="S4012" s="56">
        <f>IF('LISTA DOS ITENS'!$P4012&gt;'LISTA DOS ITENS'!$R4012,'LISTA DOS ITENS'!$P4012,'LISTA DOS ITENS'!$R4012)</f>
        <v>305.52</v>
      </c>
      <c r="T4012" s="25">
        <v>14.236482343115686</v>
      </c>
      <c r="U4012" s="25">
        <f>'LISTA DOS ITENS'!$T4012*'LISTA DOS ITENS'!$M4012</f>
        <v>28.47296469</v>
      </c>
      <c r="V4012" s="56">
        <f t="array" ref="V4012">INDEX('RESUMO - LOTES E VMA'!$F$3:$F$181,MATCH('LISTA DOS ITENS'!$D4012,'RESUMO - LOTES E VMA'!$A$3:$A$181,0))</f>
        <v>195262.0068</v>
      </c>
      <c r="W4012" s="57">
        <f>'LISTA DOS ITENS'!$U4012/'LISTA DOS ITENS'!$V4012</f>
        <v>0.0001458192772</v>
      </c>
      <c r="X4012" s="53" t="s">
        <v>53</v>
      </c>
      <c r="Y4012" s="53" t="s">
        <v>290</v>
      </c>
      <c r="Z4012" s="58" t="str">
        <f>'LISTA DOS ITENS'!$F4012&amp;"-"&amp;'LISTA DOS ITENS'!$H4012&amp;"-"&amp;'LISTA DOS ITENS'!$J4012&amp;"-"&amp;'LISTA DOS ITENS'!$K4012&amp;"-"&amp;'LISTA DOS ITENS'!$I4012</f>
        <v>10002101-2201-A026-IMOB/NAC-</v>
      </c>
      <c r="AA4012" s="59" t="str">
        <f t="array" ref="AA4012">INDEX('RESUMO - LOTES E VMA'!$M$3:$M$181,MATCH('LISTA DOS ITENS'!$D4012,'RESUMO - LOTES E VMA'!$A$3:$A$181,0))</f>
        <v>Para Leilão</v>
      </c>
      <c r="AB4012" s="60">
        <f t="array" ref="AB4012">INDEX('RESUMO - LOTES E VMA'!$J$3:$J$181,MATCH('LISTA DOS ITENS'!$D4012,'RESUMO - LOTES E VMA'!$A$3:$A$181,0))</f>
        <v>0.1002282232</v>
      </c>
      <c r="AC4012" s="29" t="str">
        <f t="array" ref="AC4012">INDEX('RESUMO - LOTES E VMA'!$L$3:$L$181,MATCH('LISTA DOS ITENS'!$D4012,'RESUMO - LOTES E VMA'!$A$3:$A$181,0))</f>
        <v>1% do Valor de Comparação do VMA</v>
      </c>
      <c r="AD4012" s="53" t="str">
        <f>VLOOKUP(Tabela1[[#This Row],[Índice]],[1]Planilha1!$A:$A,1,0)</f>
        <v>#ERROR!</v>
      </c>
    </row>
    <row r="4013" ht="15.75" customHeight="1">
      <c r="A4013" s="52">
        <v>263094.0</v>
      </c>
      <c r="B4013" s="53" t="s">
        <v>70</v>
      </c>
      <c r="C4013" s="53" t="s">
        <v>71</v>
      </c>
      <c r="D4013" s="22">
        <v>207578.0</v>
      </c>
      <c r="E4013" s="53" t="s">
        <v>119</v>
      </c>
      <c r="F4013" s="54">
        <v>1.0002107E7</v>
      </c>
      <c r="G4013" s="53" t="s">
        <v>2329</v>
      </c>
      <c r="H4013" s="55">
        <v>2201.0</v>
      </c>
      <c r="I4013" s="55"/>
      <c r="J4013" s="55" t="s">
        <v>121</v>
      </c>
      <c r="K4013" s="53" t="s">
        <v>80</v>
      </c>
      <c r="L4013" s="53"/>
      <c r="M4013" s="53">
        <v>3.0</v>
      </c>
      <c r="N4013" s="53" t="s">
        <v>52</v>
      </c>
      <c r="O4013" s="25">
        <v>1007.3233333333333</v>
      </c>
      <c r="P4013" s="25">
        <f>'LISTA DOS ITENS'!$O4013*'LISTA DOS ITENS'!$M4013</f>
        <v>3021.97</v>
      </c>
      <c r="Q4013" s="25">
        <v>3902.25</v>
      </c>
      <c r="R4013" s="25">
        <f>'LISTA DOS ITENS'!$Q4013*'LISTA DOS ITENS'!$M4013</f>
        <v>11706.75</v>
      </c>
      <c r="S4013" s="56">
        <f>IF('LISTA DOS ITENS'!$P4013&gt;'LISTA DOS ITENS'!$R4013,'LISTA DOS ITENS'!$P4013,'LISTA DOS ITENS'!$R4013)</f>
        <v>11706.75</v>
      </c>
      <c r="T4013" s="25">
        <v>363.6705500355014</v>
      </c>
      <c r="U4013" s="25">
        <f>'LISTA DOS ITENS'!$T4013*'LISTA DOS ITENS'!$M4013</f>
        <v>1091.01165</v>
      </c>
      <c r="V4013" s="56">
        <f t="array" ref="V4013">INDEX('RESUMO - LOTES E VMA'!$F$3:$F$181,MATCH('LISTA DOS ITENS'!$D4013,'RESUMO - LOTES E VMA'!$A$3:$A$181,0))</f>
        <v>195262.0068</v>
      </c>
      <c r="W4013" s="57">
        <f>'LISTA DOS ITENS'!$U4013/'LISTA DOS ITENS'!$V4013</f>
        <v>0.005587424139</v>
      </c>
      <c r="X4013" s="53" t="s">
        <v>53</v>
      </c>
      <c r="Y4013" s="53" t="s">
        <v>290</v>
      </c>
      <c r="Z4013" s="58" t="str">
        <f>'LISTA DOS ITENS'!$F4013&amp;"-"&amp;'LISTA DOS ITENS'!$H4013&amp;"-"&amp;'LISTA DOS ITENS'!$J4013&amp;"-"&amp;'LISTA DOS ITENS'!$K4013&amp;"-"&amp;'LISTA DOS ITENS'!$I4013</f>
        <v>10002107-2201-A026-IMOB/NAC-</v>
      </c>
      <c r="AA4013" s="59" t="str">
        <f t="array" ref="AA4013">INDEX('RESUMO - LOTES E VMA'!$M$3:$M$181,MATCH('LISTA DOS ITENS'!$D4013,'RESUMO - LOTES E VMA'!$A$3:$A$181,0))</f>
        <v>Para Leilão</v>
      </c>
      <c r="AB4013" s="60">
        <f t="array" ref="AB4013">INDEX('RESUMO - LOTES E VMA'!$J$3:$J$181,MATCH('LISTA DOS ITENS'!$D4013,'RESUMO - LOTES E VMA'!$A$3:$A$181,0))</f>
        <v>0.1002282232</v>
      </c>
      <c r="AC4013" s="29" t="str">
        <f t="array" ref="AC4013">INDEX('RESUMO - LOTES E VMA'!$L$3:$L$181,MATCH('LISTA DOS ITENS'!$D4013,'RESUMO - LOTES E VMA'!$A$3:$A$181,0))</f>
        <v>1% do Valor de Comparação do VMA</v>
      </c>
      <c r="AD4013" s="53" t="str">
        <f>VLOOKUP(Tabela1[[#This Row],[Índice]],[1]Planilha1!$A:$A,1,0)</f>
        <v>#ERROR!</v>
      </c>
    </row>
    <row r="4014" ht="15.75" customHeight="1">
      <c r="A4014" s="52">
        <v>263095.0</v>
      </c>
      <c r="B4014" s="53" t="s">
        <v>70</v>
      </c>
      <c r="C4014" s="53" t="s">
        <v>71</v>
      </c>
      <c r="D4014" s="22">
        <v>207578.0</v>
      </c>
      <c r="E4014" s="53" t="s">
        <v>119</v>
      </c>
      <c r="F4014" s="54">
        <v>1.0002112E7</v>
      </c>
      <c r="G4014" s="53" t="s">
        <v>2525</v>
      </c>
      <c r="H4014" s="55">
        <v>2201.0</v>
      </c>
      <c r="I4014" s="55"/>
      <c r="J4014" s="55" t="s">
        <v>121</v>
      </c>
      <c r="K4014" s="53" t="s">
        <v>293</v>
      </c>
      <c r="L4014" s="53"/>
      <c r="M4014" s="53">
        <v>1.0</v>
      </c>
      <c r="N4014" s="53" t="s">
        <v>52</v>
      </c>
      <c r="O4014" s="25">
        <v>1.0</v>
      </c>
      <c r="P4014" s="25">
        <f>'LISTA DOS ITENS'!$O4014*'LISTA DOS ITENS'!$M4014</f>
        <v>1</v>
      </c>
      <c r="Q4014" s="25">
        <v>931.68</v>
      </c>
      <c r="R4014" s="25">
        <f>'LISTA DOS ITENS'!$Q4014*'LISTA DOS ITENS'!$M4014</f>
        <v>931.68</v>
      </c>
      <c r="S4014" s="56">
        <f>IF('LISTA DOS ITENS'!$P4014&gt;'LISTA DOS ITENS'!$R4014,'LISTA DOS ITENS'!$P4014,'LISTA DOS ITENS'!$R4014)</f>
        <v>931.68</v>
      </c>
      <c r="T4014" s="25">
        <v>86.8280038585626</v>
      </c>
      <c r="U4014" s="25">
        <f>'LISTA DOS ITENS'!$T4014*'LISTA DOS ITENS'!$M4014</f>
        <v>86.82800386</v>
      </c>
      <c r="V4014" s="56">
        <f t="array" ref="V4014">INDEX('RESUMO - LOTES E VMA'!$F$3:$F$181,MATCH('LISTA DOS ITENS'!$D4014,'RESUMO - LOTES E VMA'!$A$3:$A$181,0))</f>
        <v>195262.0068</v>
      </c>
      <c r="W4014" s="57">
        <f>'LISTA DOS ITENS'!$U4014/'LISTA DOS ITENS'!$V4014</f>
        <v>0.0004446743393</v>
      </c>
      <c r="X4014" s="53" t="s">
        <v>53</v>
      </c>
      <c r="Y4014" s="53" t="s">
        <v>290</v>
      </c>
      <c r="Z4014" s="58" t="str">
        <f>'LISTA DOS ITENS'!$F4014&amp;"-"&amp;'LISTA DOS ITENS'!$H4014&amp;"-"&amp;'LISTA DOS ITENS'!$J4014&amp;"-"&amp;'LISTA DOS ITENS'!$K4014&amp;"-"&amp;'LISTA DOS ITENS'!$I4014</f>
        <v>10002112-2201-A026-SOBRE_EMP-</v>
      </c>
      <c r="AA4014" s="59" t="str">
        <f t="array" ref="AA4014">INDEX('RESUMO - LOTES E VMA'!$M$3:$M$181,MATCH('LISTA DOS ITENS'!$D4014,'RESUMO - LOTES E VMA'!$A$3:$A$181,0))</f>
        <v>Para Leilão</v>
      </c>
      <c r="AB4014" s="60">
        <f t="array" ref="AB4014">INDEX('RESUMO - LOTES E VMA'!$J$3:$J$181,MATCH('LISTA DOS ITENS'!$D4014,'RESUMO - LOTES E VMA'!$A$3:$A$181,0))</f>
        <v>0.1002282232</v>
      </c>
      <c r="AC4014" s="29" t="str">
        <f t="array" ref="AC4014">INDEX('RESUMO - LOTES E VMA'!$L$3:$L$181,MATCH('LISTA DOS ITENS'!$D4014,'RESUMO - LOTES E VMA'!$A$3:$A$181,0))</f>
        <v>1% do Valor de Comparação do VMA</v>
      </c>
      <c r="AD4014" s="53" t="str">
        <f>VLOOKUP(Tabela1[[#This Row],[Índice]],[1]Planilha1!$A:$A,1,0)</f>
        <v>#ERROR!</v>
      </c>
    </row>
    <row r="4015" ht="15.75" customHeight="1">
      <c r="A4015" s="52">
        <v>263096.0</v>
      </c>
      <c r="B4015" s="53" t="s">
        <v>70</v>
      </c>
      <c r="C4015" s="53" t="s">
        <v>71</v>
      </c>
      <c r="D4015" s="22">
        <v>207578.0</v>
      </c>
      <c r="E4015" s="53" t="s">
        <v>119</v>
      </c>
      <c r="F4015" s="54">
        <v>1.0002117E7</v>
      </c>
      <c r="G4015" s="53" t="s">
        <v>2465</v>
      </c>
      <c r="H4015" s="55">
        <v>2201.0</v>
      </c>
      <c r="I4015" s="55"/>
      <c r="J4015" s="55" t="s">
        <v>121</v>
      </c>
      <c r="K4015" s="53" t="s">
        <v>73</v>
      </c>
      <c r="L4015" s="53"/>
      <c r="M4015" s="53">
        <v>1.0</v>
      </c>
      <c r="N4015" s="53" t="s">
        <v>52</v>
      </c>
      <c r="O4015" s="25">
        <v>1112.0</v>
      </c>
      <c r="P4015" s="25">
        <f>'LISTA DOS ITENS'!$O4015*'LISTA DOS ITENS'!$M4015</f>
        <v>1112</v>
      </c>
      <c r="Q4015" s="25">
        <v>1112.0</v>
      </c>
      <c r="R4015" s="25">
        <f>'LISTA DOS ITENS'!$Q4015*'LISTA DOS ITENS'!$M4015</f>
        <v>1112</v>
      </c>
      <c r="S4015" s="56">
        <f>IF('LISTA DOS ITENS'!$P4015&gt;'LISTA DOS ITENS'!$R4015,'LISTA DOS ITENS'!$P4015,'LISTA DOS ITENS'!$R4015)</f>
        <v>1112</v>
      </c>
      <c r="T4015" s="25">
        <v>18.904</v>
      </c>
      <c r="U4015" s="25">
        <f>'LISTA DOS ITENS'!$T4015*'LISTA DOS ITENS'!$M4015</f>
        <v>18.904</v>
      </c>
      <c r="V4015" s="56">
        <f t="array" ref="V4015">INDEX('RESUMO - LOTES E VMA'!$F$3:$F$181,MATCH('LISTA DOS ITENS'!$D4015,'RESUMO - LOTES E VMA'!$A$3:$A$181,0))</f>
        <v>195262.0068</v>
      </c>
      <c r="W4015" s="57">
        <f>'LISTA DOS ITENS'!$U4015/'LISTA DOS ITENS'!$V4015</f>
        <v>0.00009681350874</v>
      </c>
      <c r="X4015" s="53" t="s">
        <v>53</v>
      </c>
      <c r="Y4015" s="53" t="s">
        <v>290</v>
      </c>
      <c r="Z4015" s="58" t="str">
        <f>'LISTA DOS ITENS'!$F4015&amp;"-"&amp;'LISTA DOS ITENS'!$H4015&amp;"-"&amp;'LISTA DOS ITENS'!$J4015&amp;"-"&amp;'LISTA DOS ITENS'!$K4015&amp;"-"&amp;'LISTA DOS ITENS'!$I4015</f>
        <v>10002117-2201-A026-CONS/NAC-</v>
      </c>
      <c r="AA4015" s="59" t="str">
        <f t="array" ref="AA4015">INDEX('RESUMO - LOTES E VMA'!$M$3:$M$181,MATCH('LISTA DOS ITENS'!$D4015,'RESUMO - LOTES E VMA'!$A$3:$A$181,0))</f>
        <v>Para Leilão</v>
      </c>
      <c r="AB4015" s="60">
        <f t="array" ref="AB4015">INDEX('RESUMO - LOTES E VMA'!$J$3:$J$181,MATCH('LISTA DOS ITENS'!$D4015,'RESUMO - LOTES E VMA'!$A$3:$A$181,0))</f>
        <v>0.1002282232</v>
      </c>
      <c r="AC4015" s="29" t="str">
        <f t="array" ref="AC4015">INDEX('RESUMO - LOTES E VMA'!$L$3:$L$181,MATCH('LISTA DOS ITENS'!$D4015,'RESUMO - LOTES E VMA'!$A$3:$A$181,0))</f>
        <v>1% do Valor de Comparação do VMA</v>
      </c>
      <c r="AD4015" s="53" t="str">
        <f>VLOOKUP(Tabela1[[#This Row],[Índice]],[1]Planilha1!$A:$A,1,0)</f>
        <v>#ERROR!</v>
      </c>
    </row>
    <row r="4016" ht="15.75" customHeight="1">
      <c r="A4016" s="52">
        <v>263097.0</v>
      </c>
      <c r="B4016" s="53" t="s">
        <v>70</v>
      </c>
      <c r="C4016" s="53" t="s">
        <v>71</v>
      </c>
      <c r="D4016" s="22">
        <v>207578.0</v>
      </c>
      <c r="E4016" s="53" t="s">
        <v>119</v>
      </c>
      <c r="F4016" s="54">
        <v>1.0002147E7</v>
      </c>
      <c r="G4016" s="53" t="s">
        <v>2526</v>
      </c>
      <c r="H4016" s="55">
        <v>2201.0</v>
      </c>
      <c r="I4016" s="55"/>
      <c r="J4016" s="55" t="s">
        <v>121</v>
      </c>
      <c r="K4016" s="53" t="s">
        <v>73</v>
      </c>
      <c r="L4016" s="53"/>
      <c r="M4016" s="53">
        <v>5.0</v>
      </c>
      <c r="N4016" s="53" t="s">
        <v>52</v>
      </c>
      <c r="O4016" s="25">
        <v>40.574</v>
      </c>
      <c r="P4016" s="25">
        <f>'LISTA DOS ITENS'!$O4016*'LISTA DOS ITENS'!$M4016</f>
        <v>202.87</v>
      </c>
      <c r="Q4016" s="25">
        <v>247.63</v>
      </c>
      <c r="R4016" s="25">
        <f>'LISTA DOS ITENS'!$Q4016*'LISTA DOS ITENS'!$M4016</f>
        <v>1238.15</v>
      </c>
      <c r="S4016" s="56">
        <f>IF('LISTA DOS ITENS'!$P4016&gt;'LISTA DOS ITENS'!$R4016,'LISTA DOS ITENS'!$P4016,'LISTA DOS ITENS'!$R4016)</f>
        <v>1238.15</v>
      </c>
      <c r="T4016" s="25">
        <v>23.077900776549736</v>
      </c>
      <c r="U4016" s="25">
        <f>'LISTA DOS ITENS'!$T4016*'LISTA DOS ITENS'!$M4016</f>
        <v>115.3895039</v>
      </c>
      <c r="V4016" s="56">
        <f t="array" ref="V4016">INDEX('RESUMO - LOTES E VMA'!$F$3:$F$181,MATCH('LISTA DOS ITENS'!$D4016,'RESUMO - LOTES E VMA'!$A$3:$A$181,0))</f>
        <v>195262.0068</v>
      </c>
      <c r="W4016" s="57">
        <f>'LISTA DOS ITENS'!$U4016/'LISTA DOS ITENS'!$V4016</f>
        <v>0.0005909470346</v>
      </c>
      <c r="X4016" s="53" t="s">
        <v>53</v>
      </c>
      <c r="Y4016" s="53" t="s">
        <v>290</v>
      </c>
      <c r="Z4016" s="58" t="str">
        <f>'LISTA DOS ITENS'!$F4016&amp;"-"&amp;'LISTA DOS ITENS'!$H4016&amp;"-"&amp;'LISTA DOS ITENS'!$J4016&amp;"-"&amp;'LISTA DOS ITENS'!$K4016&amp;"-"&amp;'LISTA DOS ITENS'!$I4016</f>
        <v>10002147-2201-A026-CONS/NAC-</v>
      </c>
      <c r="AA4016" s="59" t="str">
        <f t="array" ref="AA4016">INDEX('RESUMO - LOTES E VMA'!$M$3:$M$181,MATCH('LISTA DOS ITENS'!$D4016,'RESUMO - LOTES E VMA'!$A$3:$A$181,0))</f>
        <v>Para Leilão</v>
      </c>
      <c r="AB4016" s="60">
        <f t="array" ref="AB4016">INDEX('RESUMO - LOTES E VMA'!$J$3:$J$181,MATCH('LISTA DOS ITENS'!$D4016,'RESUMO - LOTES E VMA'!$A$3:$A$181,0))</f>
        <v>0.1002282232</v>
      </c>
      <c r="AC4016" s="29" t="str">
        <f t="array" ref="AC4016">INDEX('RESUMO - LOTES E VMA'!$L$3:$L$181,MATCH('LISTA DOS ITENS'!$D4016,'RESUMO - LOTES E VMA'!$A$3:$A$181,0))</f>
        <v>1% do Valor de Comparação do VMA</v>
      </c>
      <c r="AD4016" s="53" t="str">
        <f>VLOOKUP(Tabela1[[#This Row],[Índice]],[1]Planilha1!$A:$A,1,0)</f>
        <v>#ERROR!</v>
      </c>
    </row>
    <row r="4017" ht="15.75" customHeight="1">
      <c r="A4017" s="52">
        <v>263098.0</v>
      </c>
      <c r="B4017" s="53" t="s">
        <v>70</v>
      </c>
      <c r="C4017" s="53" t="s">
        <v>71</v>
      </c>
      <c r="D4017" s="22">
        <v>207578.0</v>
      </c>
      <c r="E4017" s="53" t="s">
        <v>119</v>
      </c>
      <c r="F4017" s="54">
        <v>1.0002147E7</v>
      </c>
      <c r="G4017" s="53" t="s">
        <v>2526</v>
      </c>
      <c r="H4017" s="55">
        <v>2201.0</v>
      </c>
      <c r="I4017" s="55"/>
      <c r="J4017" s="55" t="s">
        <v>121</v>
      </c>
      <c r="K4017" s="53" t="s">
        <v>80</v>
      </c>
      <c r="L4017" s="53"/>
      <c r="M4017" s="53">
        <v>4.0</v>
      </c>
      <c r="N4017" s="53" t="s">
        <v>52</v>
      </c>
      <c r="O4017" s="25">
        <v>247.625</v>
      </c>
      <c r="P4017" s="25">
        <f>'LISTA DOS ITENS'!$O4017*'LISTA DOS ITENS'!$M4017</f>
        <v>990.5</v>
      </c>
      <c r="Q4017" s="25">
        <v>247.63</v>
      </c>
      <c r="R4017" s="25">
        <f>'LISTA DOS ITENS'!$Q4017*'LISTA DOS ITENS'!$M4017</f>
        <v>990.52</v>
      </c>
      <c r="S4017" s="56">
        <f>IF('LISTA DOS ITENS'!$P4017&gt;'LISTA DOS ITENS'!$R4017,'LISTA DOS ITENS'!$P4017,'LISTA DOS ITENS'!$R4017)</f>
        <v>990.52</v>
      </c>
      <c r="T4017" s="25">
        <v>23.077900776549736</v>
      </c>
      <c r="U4017" s="25">
        <f>'LISTA DOS ITENS'!$T4017*'LISTA DOS ITENS'!$M4017</f>
        <v>92.31160311</v>
      </c>
      <c r="V4017" s="56">
        <f t="array" ref="V4017">INDEX('RESUMO - LOTES E VMA'!$F$3:$F$181,MATCH('LISTA DOS ITENS'!$D4017,'RESUMO - LOTES E VMA'!$A$3:$A$181,0))</f>
        <v>195262.0068</v>
      </c>
      <c r="W4017" s="57">
        <f>'LISTA DOS ITENS'!$U4017/'LISTA DOS ITENS'!$V4017</f>
        <v>0.0004727576277</v>
      </c>
      <c r="X4017" s="53" t="s">
        <v>53</v>
      </c>
      <c r="Y4017" s="53" t="s">
        <v>290</v>
      </c>
      <c r="Z4017" s="58" t="str">
        <f>'LISTA DOS ITENS'!$F4017&amp;"-"&amp;'LISTA DOS ITENS'!$H4017&amp;"-"&amp;'LISTA DOS ITENS'!$J4017&amp;"-"&amp;'LISTA DOS ITENS'!$K4017&amp;"-"&amp;'LISTA DOS ITENS'!$I4017</f>
        <v>10002147-2201-A026-IMOB/NAC-</v>
      </c>
      <c r="AA4017" s="59" t="str">
        <f t="array" ref="AA4017">INDEX('RESUMO - LOTES E VMA'!$M$3:$M$181,MATCH('LISTA DOS ITENS'!$D4017,'RESUMO - LOTES E VMA'!$A$3:$A$181,0))</f>
        <v>Para Leilão</v>
      </c>
      <c r="AB4017" s="60">
        <f t="array" ref="AB4017">INDEX('RESUMO - LOTES E VMA'!$J$3:$J$181,MATCH('LISTA DOS ITENS'!$D4017,'RESUMO - LOTES E VMA'!$A$3:$A$181,0))</f>
        <v>0.1002282232</v>
      </c>
      <c r="AC4017" s="29" t="str">
        <f t="array" ref="AC4017">INDEX('RESUMO - LOTES E VMA'!$L$3:$L$181,MATCH('LISTA DOS ITENS'!$D4017,'RESUMO - LOTES E VMA'!$A$3:$A$181,0))</f>
        <v>1% do Valor de Comparação do VMA</v>
      </c>
      <c r="AD4017" s="53" t="str">
        <f>VLOOKUP(Tabela1[[#This Row],[Índice]],[1]Planilha1!$A:$A,1,0)</f>
        <v>#ERROR!</v>
      </c>
    </row>
    <row r="4018" ht="15.75" customHeight="1">
      <c r="A4018" s="52">
        <v>263099.0</v>
      </c>
      <c r="B4018" s="53" t="s">
        <v>70</v>
      </c>
      <c r="C4018" s="53" t="s">
        <v>71</v>
      </c>
      <c r="D4018" s="22">
        <v>207578.0</v>
      </c>
      <c r="E4018" s="53" t="s">
        <v>119</v>
      </c>
      <c r="F4018" s="54">
        <v>1.0002154E7</v>
      </c>
      <c r="G4018" s="53" t="s">
        <v>2340</v>
      </c>
      <c r="H4018" s="55">
        <v>2201.0</v>
      </c>
      <c r="I4018" s="55"/>
      <c r="J4018" s="55" t="s">
        <v>121</v>
      </c>
      <c r="K4018" s="53" t="s">
        <v>125</v>
      </c>
      <c r="L4018" s="53"/>
      <c r="M4018" s="53">
        <v>1.0</v>
      </c>
      <c r="N4018" s="53" t="s">
        <v>52</v>
      </c>
      <c r="O4018" s="25">
        <v>367.14</v>
      </c>
      <c r="P4018" s="25">
        <f>'LISTA DOS ITENS'!$O4018*'LISTA DOS ITENS'!$M4018</f>
        <v>367.14</v>
      </c>
      <c r="Q4018" s="25">
        <v>367.14</v>
      </c>
      <c r="R4018" s="25">
        <f>'LISTA DOS ITENS'!$Q4018*'LISTA DOS ITENS'!$M4018</f>
        <v>367.14</v>
      </c>
      <c r="S4018" s="56">
        <f>IF('LISTA DOS ITENS'!$P4018&gt;'LISTA DOS ITENS'!$R4018,'LISTA DOS ITENS'!$P4018,'LISTA DOS ITENS'!$R4018)</f>
        <v>367.14</v>
      </c>
      <c r="T4018" s="25">
        <v>42.93947158830423</v>
      </c>
      <c r="U4018" s="25">
        <f>'LISTA DOS ITENS'!$T4018*'LISTA DOS ITENS'!$M4018</f>
        <v>42.93947159</v>
      </c>
      <c r="V4018" s="56">
        <f t="array" ref="V4018">INDEX('RESUMO - LOTES E VMA'!$F$3:$F$181,MATCH('LISTA DOS ITENS'!$D4018,'RESUMO - LOTES E VMA'!$A$3:$A$181,0))</f>
        <v>195262.0068</v>
      </c>
      <c r="W4018" s="57">
        <f>'LISTA DOS ITENS'!$U4018/'LISTA DOS ITENS'!$V4018</f>
        <v>0.000219906946</v>
      </c>
      <c r="X4018" s="53" t="s">
        <v>53</v>
      </c>
      <c r="Y4018" s="53" t="s">
        <v>290</v>
      </c>
      <c r="Z4018" s="58" t="str">
        <f>'LISTA DOS ITENS'!$F4018&amp;"-"&amp;'LISTA DOS ITENS'!$H4018&amp;"-"&amp;'LISTA DOS ITENS'!$J4018&amp;"-"&amp;'LISTA DOS ITENS'!$K4018&amp;"-"&amp;'LISTA DOS ITENS'!$I4018</f>
        <v>10002154-2201-A026-PAR/NAC-</v>
      </c>
      <c r="AA4018" s="59" t="str">
        <f t="array" ref="AA4018">INDEX('RESUMO - LOTES E VMA'!$M$3:$M$181,MATCH('LISTA DOS ITENS'!$D4018,'RESUMO - LOTES E VMA'!$A$3:$A$181,0))</f>
        <v>Para Leilão</v>
      </c>
      <c r="AB4018" s="60">
        <f t="array" ref="AB4018">INDEX('RESUMO - LOTES E VMA'!$J$3:$J$181,MATCH('LISTA DOS ITENS'!$D4018,'RESUMO - LOTES E VMA'!$A$3:$A$181,0))</f>
        <v>0.1002282232</v>
      </c>
      <c r="AC4018" s="29" t="str">
        <f t="array" ref="AC4018">INDEX('RESUMO - LOTES E VMA'!$L$3:$L$181,MATCH('LISTA DOS ITENS'!$D4018,'RESUMO - LOTES E VMA'!$A$3:$A$181,0))</f>
        <v>1% do Valor de Comparação do VMA</v>
      </c>
      <c r="AD4018" s="53" t="str">
        <f>VLOOKUP(Tabela1[[#This Row],[Índice]],[1]Planilha1!$A:$A,1,0)</f>
        <v>#ERROR!</v>
      </c>
    </row>
    <row r="4019" ht="15.75" customHeight="1">
      <c r="A4019" s="52">
        <v>263100.0</v>
      </c>
      <c r="B4019" s="53" t="s">
        <v>70</v>
      </c>
      <c r="C4019" s="53" t="s">
        <v>71</v>
      </c>
      <c r="D4019" s="22">
        <v>207578.0</v>
      </c>
      <c r="E4019" s="53" t="s">
        <v>119</v>
      </c>
      <c r="F4019" s="54">
        <v>1.0002158E7</v>
      </c>
      <c r="G4019" s="53" t="s">
        <v>2527</v>
      </c>
      <c r="H4019" s="55">
        <v>2201.0</v>
      </c>
      <c r="I4019" s="55"/>
      <c r="J4019" s="55" t="s">
        <v>121</v>
      </c>
      <c r="K4019" s="53" t="s">
        <v>80</v>
      </c>
      <c r="L4019" s="53"/>
      <c r="M4019" s="53">
        <v>4.0</v>
      </c>
      <c r="N4019" s="53" t="s">
        <v>52</v>
      </c>
      <c r="O4019" s="25">
        <v>399.47</v>
      </c>
      <c r="P4019" s="25">
        <f>'LISTA DOS ITENS'!$O4019*'LISTA DOS ITENS'!$M4019</f>
        <v>1597.88</v>
      </c>
      <c r="Q4019" s="25">
        <v>399.47</v>
      </c>
      <c r="R4019" s="25">
        <f>'LISTA DOS ITENS'!$Q4019*'LISTA DOS ITENS'!$M4019</f>
        <v>1597.88</v>
      </c>
      <c r="S4019" s="56">
        <f>IF('LISTA DOS ITENS'!$P4019&gt;'LISTA DOS ITENS'!$R4019,'LISTA DOS ITENS'!$P4019,'LISTA DOS ITENS'!$R4019)</f>
        <v>1597.88</v>
      </c>
      <c r="T4019" s="25">
        <v>37.22864363448824</v>
      </c>
      <c r="U4019" s="25">
        <f>'LISTA DOS ITENS'!$T4019*'LISTA DOS ITENS'!$M4019</f>
        <v>148.9145745</v>
      </c>
      <c r="V4019" s="56">
        <f t="array" ref="V4019">INDEX('RESUMO - LOTES E VMA'!$F$3:$F$181,MATCH('LISTA DOS ITENS'!$D4019,'RESUMO - LOTES E VMA'!$A$3:$A$181,0))</f>
        <v>195262.0068</v>
      </c>
      <c r="W4019" s="57">
        <f>'LISTA DOS ITENS'!$U4019/'LISTA DOS ITENS'!$V4019</f>
        <v>0.0007626397833</v>
      </c>
      <c r="X4019" s="53" t="s">
        <v>53</v>
      </c>
      <c r="Y4019" s="53" t="s">
        <v>290</v>
      </c>
      <c r="Z4019" s="58" t="str">
        <f>'LISTA DOS ITENS'!$F4019&amp;"-"&amp;'LISTA DOS ITENS'!$H4019&amp;"-"&amp;'LISTA DOS ITENS'!$J4019&amp;"-"&amp;'LISTA DOS ITENS'!$K4019&amp;"-"&amp;'LISTA DOS ITENS'!$I4019</f>
        <v>10002158-2201-A026-IMOB/NAC-</v>
      </c>
      <c r="AA4019" s="59" t="str">
        <f t="array" ref="AA4019">INDEX('RESUMO - LOTES E VMA'!$M$3:$M$181,MATCH('LISTA DOS ITENS'!$D4019,'RESUMO - LOTES E VMA'!$A$3:$A$181,0))</f>
        <v>Para Leilão</v>
      </c>
      <c r="AB4019" s="60">
        <f t="array" ref="AB4019">INDEX('RESUMO - LOTES E VMA'!$J$3:$J$181,MATCH('LISTA DOS ITENS'!$D4019,'RESUMO - LOTES E VMA'!$A$3:$A$181,0))</f>
        <v>0.1002282232</v>
      </c>
      <c r="AC4019" s="29" t="str">
        <f t="array" ref="AC4019">INDEX('RESUMO - LOTES E VMA'!$L$3:$L$181,MATCH('LISTA DOS ITENS'!$D4019,'RESUMO - LOTES E VMA'!$A$3:$A$181,0))</f>
        <v>1% do Valor de Comparação do VMA</v>
      </c>
      <c r="AD4019" s="53" t="str">
        <f>VLOOKUP(Tabela1[[#This Row],[Índice]],[1]Planilha1!$A:$A,1,0)</f>
        <v>#ERROR!</v>
      </c>
    </row>
    <row r="4020" ht="15.75" customHeight="1">
      <c r="A4020" s="52">
        <v>263101.0</v>
      </c>
      <c r="B4020" s="53" t="s">
        <v>70</v>
      </c>
      <c r="C4020" s="53" t="s">
        <v>71</v>
      </c>
      <c r="D4020" s="22">
        <v>207578.0</v>
      </c>
      <c r="E4020" s="53" t="s">
        <v>119</v>
      </c>
      <c r="F4020" s="54">
        <v>1.0002186E7</v>
      </c>
      <c r="G4020" s="53" t="s">
        <v>2528</v>
      </c>
      <c r="H4020" s="55">
        <v>2201.0</v>
      </c>
      <c r="I4020" s="55"/>
      <c r="J4020" s="55" t="s">
        <v>121</v>
      </c>
      <c r="K4020" s="53" t="s">
        <v>80</v>
      </c>
      <c r="L4020" s="53"/>
      <c r="M4020" s="53">
        <v>1.0</v>
      </c>
      <c r="N4020" s="53" t="s">
        <v>52</v>
      </c>
      <c r="O4020" s="25">
        <v>898.63</v>
      </c>
      <c r="P4020" s="25">
        <f>'LISTA DOS ITENS'!$O4020*'LISTA DOS ITENS'!$M4020</f>
        <v>898.63</v>
      </c>
      <c r="Q4020" s="25">
        <v>898.63</v>
      </c>
      <c r="R4020" s="25">
        <f>'LISTA DOS ITENS'!$Q4020*'LISTA DOS ITENS'!$M4020</f>
        <v>898.63</v>
      </c>
      <c r="S4020" s="56">
        <f>IF('LISTA DOS ITENS'!$P4020&gt;'LISTA DOS ITENS'!$R4020,'LISTA DOS ITENS'!$P4020,'LISTA DOS ITENS'!$R4020)</f>
        <v>898.63</v>
      </c>
      <c r="T4020" s="25">
        <v>83.7479060486649</v>
      </c>
      <c r="U4020" s="25">
        <f>'LISTA DOS ITENS'!$T4020*'LISTA DOS ITENS'!$M4020</f>
        <v>83.74790605</v>
      </c>
      <c r="V4020" s="56">
        <f t="array" ref="V4020">INDEX('RESUMO - LOTES E VMA'!$F$3:$F$181,MATCH('LISTA DOS ITENS'!$D4020,'RESUMO - LOTES E VMA'!$A$3:$A$181,0))</f>
        <v>195262.0068</v>
      </c>
      <c r="W4020" s="57">
        <f>'LISTA DOS ITENS'!$U4020/'LISTA DOS ITENS'!$V4020</f>
        <v>0.0004289001605</v>
      </c>
      <c r="X4020" s="53" t="s">
        <v>53</v>
      </c>
      <c r="Y4020" s="53" t="s">
        <v>290</v>
      </c>
      <c r="Z4020" s="58" t="str">
        <f>'LISTA DOS ITENS'!$F4020&amp;"-"&amp;'LISTA DOS ITENS'!$H4020&amp;"-"&amp;'LISTA DOS ITENS'!$J4020&amp;"-"&amp;'LISTA DOS ITENS'!$K4020&amp;"-"&amp;'LISTA DOS ITENS'!$I4020</f>
        <v>10002186-2201-A026-IMOB/NAC-</v>
      </c>
      <c r="AA4020" s="59" t="str">
        <f t="array" ref="AA4020">INDEX('RESUMO - LOTES E VMA'!$M$3:$M$181,MATCH('LISTA DOS ITENS'!$D4020,'RESUMO - LOTES E VMA'!$A$3:$A$181,0))</f>
        <v>Para Leilão</v>
      </c>
      <c r="AB4020" s="60">
        <f t="array" ref="AB4020">INDEX('RESUMO - LOTES E VMA'!$J$3:$J$181,MATCH('LISTA DOS ITENS'!$D4020,'RESUMO - LOTES E VMA'!$A$3:$A$181,0))</f>
        <v>0.1002282232</v>
      </c>
      <c r="AC4020" s="29" t="str">
        <f t="array" ref="AC4020">INDEX('RESUMO - LOTES E VMA'!$L$3:$L$181,MATCH('LISTA DOS ITENS'!$D4020,'RESUMO - LOTES E VMA'!$A$3:$A$181,0))</f>
        <v>1% do Valor de Comparação do VMA</v>
      </c>
      <c r="AD4020" s="53" t="str">
        <f>VLOOKUP(Tabela1[[#This Row],[Índice]],[1]Planilha1!$A:$A,1,0)</f>
        <v>#ERROR!</v>
      </c>
    </row>
    <row r="4021" ht="15.75" customHeight="1">
      <c r="A4021" s="52">
        <v>263102.0</v>
      </c>
      <c r="B4021" s="53" t="s">
        <v>70</v>
      </c>
      <c r="C4021" s="53" t="s">
        <v>71</v>
      </c>
      <c r="D4021" s="22">
        <v>207578.0</v>
      </c>
      <c r="E4021" s="53" t="s">
        <v>119</v>
      </c>
      <c r="F4021" s="54">
        <v>1.0004689E7</v>
      </c>
      <c r="G4021" s="53" t="s">
        <v>2529</v>
      </c>
      <c r="H4021" s="55">
        <v>2201.0</v>
      </c>
      <c r="I4021" s="55"/>
      <c r="J4021" s="55" t="s">
        <v>121</v>
      </c>
      <c r="K4021" s="53" t="s">
        <v>80</v>
      </c>
      <c r="L4021" s="53"/>
      <c r="M4021" s="53">
        <v>22.0</v>
      </c>
      <c r="N4021" s="53" t="s">
        <v>52</v>
      </c>
      <c r="O4021" s="25">
        <v>80.69772727272726</v>
      </c>
      <c r="P4021" s="25">
        <f>'LISTA DOS ITENS'!$O4021*'LISTA DOS ITENS'!$M4021</f>
        <v>1775.35</v>
      </c>
      <c r="Q4021" s="25">
        <v>80.7</v>
      </c>
      <c r="R4021" s="25">
        <f>'LISTA DOS ITENS'!$Q4021*'LISTA DOS ITENS'!$M4021</f>
        <v>1775.4</v>
      </c>
      <c r="S4021" s="56">
        <f>IF('LISTA DOS ITENS'!$P4021&gt;'LISTA DOS ITENS'!$R4021,'LISTA DOS ITENS'!$P4021,'LISTA DOS ITENS'!$R4021)</f>
        <v>1775.4</v>
      </c>
      <c r="T4021" s="25">
        <v>7.520843971520267</v>
      </c>
      <c r="U4021" s="25">
        <f>'LISTA DOS ITENS'!$T4021*'LISTA DOS ITENS'!$M4021</f>
        <v>165.4585674</v>
      </c>
      <c r="V4021" s="56">
        <f t="array" ref="V4021">INDEX('RESUMO - LOTES E VMA'!$F$3:$F$181,MATCH('LISTA DOS ITENS'!$D4021,'RESUMO - LOTES E VMA'!$A$3:$A$181,0))</f>
        <v>195262.0068</v>
      </c>
      <c r="W4021" s="57">
        <f>'LISTA DOS ITENS'!$U4021/'LISTA DOS ITENS'!$V4021</f>
        <v>0.0008473669308</v>
      </c>
      <c r="X4021" s="53" t="s">
        <v>53</v>
      </c>
      <c r="Y4021" s="53" t="s">
        <v>290</v>
      </c>
      <c r="Z4021" s="58" t="str">
        <f>'LISTA DOS ITENS'!$F4021&amp;"-"&amp;'LISTA DOS ITENS'!$H4021&amp;"-"&amp;'LISTA DOS ITENS'!$J4021&amp;"-"&amp;'LISTA DOS ITENS'!$K4021&amp;"-"&amp;'LISTA DOS ITENS'!$I4021</f>
        <v>10004689-2201-A026-IMOB/NAC-</v>
      </c>
      <c r="AA4021" s="59" t="str">
        <f t="array" ref="AA4021">INDEX('RESUMO - LOTES E VMA'!$M$3:$M$181,MATCH('LISTA DOS ITENS'!$D4021,'RESUMO - LOTES E VMA'!$A$3:$A$181,0))</f>
        <v>Para Leilão</v>
      </c>
      <c r="AB4021" s="60">
        <f t="array" ref="AB4021">INDEX('RESUMO - LOTES E VMA'!$J$3:$J$181,MATCH('LISTA DOS ITENS'!$D4021,'RESUMO - LOTES E VMA'!$A$3:$A$181,0))</f>
        <v>0.1002282232</v>
      </c>
      <c r="AC4021" s="29" t="str">
        <f t="array" ref="AC4021">INDEX('RESUMO - LOTES E VMA'!$L$3:$L$181,MATCH('LISTA DOS ITENS'!$D4021,'RESUMO - LOTES E VMA'!$A$3:$A$181,0))</f>
        <v>1% do Valor de Comparação do VMA</v>
      </c>
      <c r="AD4021" s="53" t="str">
        <f>VLOOKUP(Tabela1[[#This Row],[Índice]],[1]Planilha1!$A:$A,1,0)</f>
        <v>#ERROR!</v>
      </c>
    </row>
    <row r="4022" ht="15.75" customHeight="1">
      <c r="A4022" s="52">
        <v>263103.0</v>
      </c>
      <c r="B4022" s="53" t="s">
        <v>70</v>
      </c>
      <c r="C4022" s="53" t="s">
        <v>71</v>
      </c>
      <c r="D4022" s="22">
        <v>207578.0</v>
      </c>
      <c r="E4022" s="53" t="s">
        <v>119</v>
      </c>
      <c r="F4022" s="54">
        <v>1.0006987E7</v>
      </c>
      <c r="G4022" s="53" t="s">
        <v>2530</v>
      </c>
      <c r="H4022" s="55">
        <v>2201.0</v>
      </c>
      <c r="I4022" s="55"/>
      <c r="J4022" s="55" t="s">
        <v>121</v>
      </c>
      <c r="K4022" s="53" t="s">
        <v>73</v>
      </c>
      <c r="L4022" s="53"/>
      <c r="M4022" s="53">
        <v>2.0</v>
      </c>
      <c r="N4022" s="53" t="s">
        <v>52</v>
      </c>
      <c r="O4022" s="25">
        <v>5.0</v>
      </c>
      <c r="P4022" s="25">
        <f>'LISTA DOS ITENS'!$O4022*'LISTA DOS ITENS'!$M4022</f>
        <v>10</v>
      </c>
      <c r="Q4022" s="25">
        <v>5.0</v>
      </c>
      <c r="R4022" s="25">
        <f>'LISTA DOS ITENS'!$Q4022*'LISTA DOS ITENS'!$M4022</f>
        <v>10</v>
      </c>
      <c r="S4022" s="56">
        <f>IF('LISTA DOS ITENS'!$P4022&gt;'LISTA DOS ITENS'!$R4022,'LISTA DOS ITENS'!$P4022,'LISTA DOS ITENS'!$R4022)</f>
        <v>10</v>
      </c>
      <c r="T4022" s="25">
        <v>0.4659754629194713</v>
      </c>
      <c r="U4022" s="25">
        <f>'LISTA DOS ITENS'!$T4022*'LISTA DOS ITENS'!$M4022</f>
        <v>0.9319509258</v>
      </c>
      <c r="V4022" s="56">
        <f t="array" ref="V4022">INDEX('RESUMO - LOTES E VMA'!$F$3:$F$181,MATCH('LISTA DOS ITENS'!$D4022,'RESUMO - LOTES E VMA'!$A$3:$A$181,0))</f>
        <v>195262.0068</v>
      </c>
      <c r="W4022" s="57">
        <f>'LISTA DOS ITENS'!$U4022/'LISTA DOS ITENS'!$V4022</f>
        <v>0.000004772822636</v>
      </c>
      <c r="X4022" s="53" t="s">
        <v>53</v>
      </c>
      <c r="Y4022" s="53" t="s">
        <v>290</v>
      </c>
      <c r="Z4022" s="58" t="str">
        <f>'LISTA DOS ITENS'!$F4022&amp;"-"&amp;'LISTA DOS ITENS'!$H4022&amp;"-"&amp;'LISTA DOS ITENS'!$J4022&amp;"-"&amp;'LISTA DOS ITENS'!$K4022&amp;"-"&amp;'LISTA DOS ITENS'!$I4022</f>
        <v>10006987-2201-A026-CONS/NAC-</v>
      </c>
      <c r="AA4022" s="59" t="str">
        <f t="array" ref="AA4022">INDEX('RESUMO - LOTES E VMA'!$M$3:$M$181,MATCH('LISTA DOS ITENS'!$D4022,'RESUMO - LOTES E VMA'!$A$3:$A$181,0))</f>
        <v>Para Leilão</v>
      </c>
      <c r="AB4022" s="60">
        <f t="array" ref="AB4022">INDEX('RESUMO - LOTES E VMA'!$J$3:$J$181,MATCH('LISTA DOS ITENS'!$D4022,'RESUMO - LOTES E VMA'!$A$3:$A$181,0))</f>
        <v>0.1002282232</v>
      </c>
      <c r="AC4022" s="29" t="str">
        <f t="array" ref="AC4022">INDEX('RESUMO - LOTES E VMA'!$L$3:$L$181,MATCH('LISTA DOS ITENS'!$D4022,'RESUMO - LOTES E VMA'!$A$3:$A$181,0))</f>
        <v>1% do Valor de Comparação do VMA</v>
      </c>
      <c r="AD4022" s="53" t="str">
        <f>VLOOKUP(Tabela1[[#This Row],[Índice]],[1]Planilha1!$A:$A,1,0)</f>
        <v>#ERROR!</v>
      </c>
    </row>
    <row r="4023" ht="15.75" customHeight="1">
      <c r="A4023" s="52">
        <v>263104.0</v>
      </c>
      <c r="B4023" s="53" t="s">
        <v>70</v>
      </c>
      <c r="C4023" s="53" t="s">
        <v>71</v>
      </c>
      <c r="D4023" s="22">
        <v>207578.0</v>
      </c>
      <c r="E4023" s="53" t="s">
        <v>119</v>
      </c>
      <c r="F4023" s="54">
        <v>1.0007059E7</v>
      </c>
      <c r="G4023" s="53" t="s">
        <v>2531</v>
      </c>
      <c r="H4023" s="55">
        <v>2201.0</v>
      </c>
      <c r="I4023" s="55"/>
      <c r="J4023" s="55" t="s">
        <v>121</v>
      </c>
      <c r="K4023" s="53" t="s">
        <v>73</v>
      </c>
      <c r="L4023" s="53"/>
      <c r="M4023" s="53">
        <v>1.0</v>
      </c>
      <c r="N4023" s="53" t="s">
        <v>52</v>
      </c>
      <c r="O4023" s="25">
        <v>10.0</v>
      </c>
      <c r="P4023" s="25">
        <f>'LISTA DOS ITENS'!$O4023*'LISTA DOS ITENS'!$M4023</f>
        <v>10</v>
      </c>
      <c r="Q4023" s="25">
        <v>10.0</v>
      </c>
      <c r="R4023" s="25">
        <f>'LISTA DOS ITENS'!$Q4023*'LISTA DOS ITENS'!$M4023</f>
        <v>10</v>
      </c>
      <c r="S4023" s="56">
        <f>IF('LISTA DOS ITENS'!$P4023&gt;'LISTA DOS ITENS'!$R4023,'LISTA DOS ITENS'!$P4023,'LISTA DOS ITENS'!$R4023)</f>
        <v>10</v>
      </c>
      <c r="T4023" s="25">
        <v>0.9319509258389426</v>
      </c>
      <c r="U4023" s="25">
        <f>'LISTA DOS ITENS'!$T4023*'LISTA DOS ITENS'!$M4023</f>
        <v>0.9319509258</v>
      </c>
      <c r="V4023" s="56">
        <f t="array" ref="V4023">INDEX('RESUMO - LOTES E VMA'!$F$3:$F$181,MATCH('LISTA DOS ITENS'!$D4023,'RESUMO - LOTES E VMA'!$A$3:$A$181,0))</f>
        <v>195262.0068</v>
      </c>
      <c r="W4023" s="57">
        <f>'LISTA DOS ITENS'!$U4023/'LISTA DOS ITENS'!$V4023</f>
        <v>0.000004772822636</v>
      </c>
      <c r="X4023" s="53" t="s">
        <v>53</v>
      </c>
      <c r="Y4023" s="53" t="s">
        <v>290</v>
      </c>
      <c r="Z4023" s="58" t="str">
        <f>'LISTA DOS ITENS'!$F4023&amp;"-"&amp;'LISTA DOS ITENS'!$H4023&amp;"-"&amp;'LISTA DOS ITENS'!$J4023&amp;"-"&amp;'LISTA DOS ITENS'!$K4023&amp;"-"&amp;'LISTA DOS ITENS'!$I4023</f>
        <v>10007059-2201-A026-CONS/NAC-</v>
      </c>
      <c r="AA4023" s="59" t="str">
        <f t="array" ref="AA4023">INDEX('RESUMO - LOTES E VMA'!$M$3:$M$181,MATCH('LISTA DOS ITENS'!$D4023,'RESUMO - LOTES E VMA'!$A$3:$A$181,0))</f>
        <v>Para Leilão</v>
      </c>
      <c r="AB4023" s="60">
        <f t="array" ref="AB4023">INDEX('RESUMO - LOTES E VMA'!$J$3:$J$181,MATCH('LISTA DOS ITENS'!$D4023,'RESUMO - LOTES E VMA'!$A$3:$A$181,0))</f>
        <v>0.1002282232</v>
      </c>
      <c r="AC4023" s="29" t="str">
        <f t="array" ref="AC4023">INDEX('RESUMO - LOTES E VMA'!$L$3:$L$181,MATCH('LISTA DOS ITENS'!$D4023,'RESUMO - LOTES E VMA'!$A$3:$A$181,0))</f>
        <v>1% do Valor de Comparação do VMA</v>
      </c>
      <c r="AD4023" s="53" t="str">
        <f>VLOOKUP(Tabela1[[#This Row],[Índice]],[1]Planilha1!$A:$A,1,0)</f>
        <v>#ERROR!</v>
      </c>
    </row>
    <row r="4024" ht="15.75" customHeight="1">
      <c r="A4024" s="52">
        <v>263105.0</v>
      </c>
      <c r="B4024" s="53" t="s">
        <v>70</v>
      </c>
      <c r="C4024" s="53" t="s">
        <v>71</v>
      </c>
      <c r="D4024" s="22">
        <v>207578.0</v>
      </c>
      <c r="E4024" s="53" t="s">
        <v>119</v>
      </c>
      <c r="F4024" s="54">
        <v>1.007829E7</v>
      </c>
      <c r="G4024" s="53" t="s">
        <v>2532</v>
      </c>
      <c r="H4024" s="55">
        <v>2201.0</v>
      </c>
      <c r="I4024" s="55"/>
      <c r="J4024" s="55" t="s">
        <v>121</v>
      </c>
      <c r="K4024" s="53" t="s">
        <v>73</v>
      </c>
      <c r="L4024" s="53"/>
      <c r="M4024" s="53">
        <v>1.0</v>
      </c>
      <c r="N4024" s="53" t="s">
        <v>52</v>
      </c>
      <c r="O4024" s="25">
        <v>1983.11</v>
      </c>
      <c r="P4024" s="25">
        <f>'LISTA DOS ITENS'!$O4024*'LISTA DOS ITENS'!$M4024</f>
        <v>1983.11</v>
      </c>
      <c r="Q4024" s="25">
        <v>1983.11</v>
      </c>
      <c r="R4024" s="25">
        <f>'LISTA DOS ITENS'!$Q4024*'LISTA DOS ITENS'!$M4024</f>
        <v>1983.11</v>
      </c>
      <c r="S4024" s="56">
        <f>IF('LISTA DOS ITENS'!$P4024&gt;'LISTA DOS ITENS'!$R4024,'LISTA DOS ITENS'!$P4024,'LISTA DOS ITENS'!$R4024)</f>
        <v>1983.11</v>
      </c>
      <c r="T4024" s="25">
        <v>184.81612005404654</v>
      </c>
      <c r="U4024" s="25">
        <f>'LISTA DOS ITENS'!$T4024*'LISTA DOS ITENS'!$M4024</f>
        <v>184.8161201</v>
      </c>
      <c r="V4024" s="56">
        <f t="array" ref="V4024">INDEX('RESUMO - LOTES E VMA'!$F$3:$F$181,MATCH('LISTA DOS ITENS'!$D4024,'RESUMO - LOTES E VMA'!$A$3:$A$181,0))</f>
        <v>195262.0068</v>
      </c>
      <c r="W4024" s="57">
        <f>'LISTA DOS ITENS'!$U4024/'LISTA DOS ITENS'!$V4024</f>
        <v>0.0009465032297</v>
      </c>
      <c r="X4024" s="53" t="s">
        <v>53</v>
      </c>
      <c r="Y4024" s="53" t="s">
        <v>290</v>
      </c>
      <c r="Z4024" s="58" t="str">
        <f>'LISTA DOS ITENS'!$F4024&amp;"-"&amp;'LISTA DOS ITENS'!$H4024&amp;"-"&amp;'LISTA DOS ITENS'!$J4024&amp;"-"&amp;'LISTA DOS ITENS'!$K4024&amp;"-"&amp;'LISTA DOS ITENS'!$I4024</f>
        <v>10078290-2201-A026-CONS/NAC-</v>
      </c>
      <c r="AA4024" s="59" t="str">
        <f t="array" ref="AA4024">INDEX('RESUMO - LOTES E VMA'!$M$3:$M$181,MATCH('LISTA DOS ITENS'!$D4024,'RESUMO - LOTES E VMA'!$A$3:$A$181,0))</f>
        <v>Para Leilão</v>
      </c>
      <c r="AB4024" s="60">
        <f t="array" ref="AB4024">INDEX('RESUMO - LOTES E VMA'!$J$3:$J$181,MATCH('LISTA DOS ITENS'!$D4024,'RESUMO - LOTES E VMA'!$A$3:$A$181,0))</f>
        <v>0.1002282232</v>
      </c>
      <c r="AC4024" s="29" t="str">
        <f t="array" ref="AC4024">INDEX('RESUMO - LOTES E VMA'!$L$3:$L$181,MATCH('LISTA DOS ITENS'!$D4024,'RESUMO - LOTES E VMA'!$A$3:$A$181,0))</f>
        <v>1% do Valor de Comparação do VMA</v>
      </c>
      <c r="AD4024" s="53" t="str">
        <f>VLOOKUP(Tabela1[[#This Row],[Índice]],[1]Planilha1!$A:$A,1,0)</f>
        <v>#ERROR!</v>
      </c>
    </row>
    <row r="4025" ht="15.75" customHeight="1">
      <c r="A4025" s="52">
        <v>263106.0</v>
      </c>
      <c r="B4025" s="53" t="s">
        <v>70</v>
      </c>
      <c r="C4025" s="53" t="s">
        <v>71</v>
      </c>
      <c r="D4025" s="22">
        <v>207578.0</v>
      </c>
      <c r="E4025" s="53" t="s">
        <v>119</v>
      </c>
      <c r="F4025" s="54">
        <v>1.0078341E7</v>
      </c>
      <c r="G4025" s="53" t="s">
        <v>2369</v>
      </c>
      <c r="H4025" s="55">
        <v>2201.0</v>
      </c>
      <c r="I4025" s="55"/>
      <c r="J4025" s="55" t="s">
        <v>121</v>
      </c>
      <c r="K4025" s="53" t="s">
        <v>73</v>
      </c>
      <c r="L4025" s="53"/>
      <c r="M4025" s="53">
        <v>1.0</v>
      </c>
      <c r="N4025" s="53" t="s">
        <v>52</v>
      </c>
      <c r="O4025" s="25">
        <v>165.12</v>
      </c>
      <c r="P4025" s="25">
        <f>'LISTA DOS ITENS'!$O4025*'LISTA DOS ITENS'!$M4025</f>
        <v>165.12</v>
      </c>
      <c r="Q4025" s="25">
        <v>165.12</v>
      </c>
      <c r="R4025" s="25">
        <f>'LISTA DOS ITENS'!$Q4025*'LISTA DOS ITENS'!$M4025</f>
        <v>165.12</v>
      </c>
      <c r="S4025" s="56">
        <f>IF('LISTA DOS ITENS'!$P4025&gt;'LISTA DOS ITENS'!$R4025,'LISTA DOS ITENS'!$P4025,'LISTA DOS ITENS'!$R4025)</f>
        <v>165.12</v>
      </c>
      <c r="T4025" s="25">
        <v>15.38837368745262</v>
      </c>
      <c r="U4025" s="25">
        <f>'LISTA DOS ITENS'!$T4025*'LISTA DOS ITENS'!$M4025</f>
        <v>15.38837369</v>
      </c>
      <c r="V4025" s="56">
        <f t="array" ref="V4025">INDEX('RESUMO - LOTES E VMA'!$F$3:$F$181,MATCH('LISTA DOS ITENS'!$D4025,'RESUMO - LOTES E VMA'!$A$3:$A$181,0))</f>
        <v>195262.0068</v>
      </c>
      <c r="W4025" s="57">
        <f>'LISTA DOS ITENS'!$U4025/'LISTA DOS ITENS'!$V4025</f>
        <v>0.00007880884736</v>
      </c>
      <c r="X4025" s="53" t="s">
        <v>53</v>
      </c>
      <c r="Y4025" s="53" t="s">
        <v>290</v>
      </c>
      <c r="Z4025" s="58" t="str">
        <f>'LISTA DOS ITENS'!$F4025&amp;"-"&amp;'LISTA DOS ITENS'!$H4025&amp;"-"&amp;'LISTA DOS ITENS'!$J4025&amp;"-"&amp;'LISTA DOS ITENS'!$K4025&amp;"-"&amp;'LISTA DOS ITENS'!$I4025</f>
        <v>10078341-2201-A026-CONS/NAC-</v>
      </c>
      <c r="AA4025" s="59" t="str">
        <f t="array" ref="AA4025">INDEX('RESUMO - LOTES E VMA'!$M$3:$M$181,MATCH('LISTA DOS ITENS'!$D4025,'RESUMO - LOTES E VMA'!$A$3:$A$181,0))</f>
        <v>Para Leilão</v>
      </c>
      <c r="AB4025" s="60">
        <f t="array" ref="AB4025">INDEX('RESUMO - LOTES E VMA'!$J$3:$J$181,MATCH('LISTA DOS ITENS'!$D4025,'RESUMO - LOTES E VMA'!$A$3:$A$181,0))</f>
        <v>0.1002282232</v>
      </c>
      <c r="AC4025" s="29" t="str">
        <f t="array" ref="AC4025">INDEX('RESUMO - LOTES E VMA'!$L$3:$L$181,MATCH('LISTA DOS ITENS'!$D4025,'RESUMO - LOTES E VMA'!$A$3:$A$181,0))</f>
        <v>1% do Valor de Comparação do VMA</v>
      </c>
      <c r="AD4025" s="53" t="str">
        <f>VLOOKUP(Tabela1[[#This Row],[Índice]],[1]Planilha1!$A:$A,1,0)</f>
        <v>#ERROR!</v>
      </c>
    </row>
    <row r="4026" ht="15.75" customHeight="1">
      <c r="A4026" s="52">
        <v>263107.0</v>
      </c>
      <c r="B4026" s="53" t="s">
        <v>70</v>
      </c>
      <c r="C4026" s="53" t="s">
        <v>71</v>
      </c>
      <c r="D4026" s="22">
        <v>207578.0</v>
      </c>
      <c r="E4026" s="53" t="s">
        <v>119</v>
      </c>
      <c r="F4026" s="54">
        <v>1.0184966E7</v>
      </c>
      <c r="G4026" s="53" t="s">
        <v>2434</v>
      </c>
      <c r="H4026" s="55">
        <v>2201.0</v>
      </c>
      <c r="I4026" s="55"/>
      <c r="J4026" s="55" t="s">
        <v>121</v>
      </c>
      <c r="K4026" s="53" t="s">
        <v>80</v>
      </c>
      <c r="L4026" s="53"/>
      <c r="M4026" s="53">
        <v>1.0</v>
      </c>
      <c r="N4026" s="53" t="s">
        <v>52</v>
      </c>
      <c r="O4026" s="25">
        <v>1144.65</v>
      </c>
      <c r="P4026" s="25">
        <f>'LISTA DOS ITENS'!$O4026*'LISTA DOS ITENS'!$M4026</f>
        <v>1144.65</v>
      </c>
      <c r="Q4026" s="25">
        <v>1144.65</v>
      </c>
      <c r="R4026" s="25">
        <f>'LISTA DOS ITENS'!$Q4026*'LISTA DOS ITENS'!$M4026</f>
        <v>1144.65</v>
      </c>
      <c r="S4026" s="56">
        <f>IF('LISTA DOS ITENS'!$P4026&gt;'LISTA DOS ITENS'!$R4026,'LISTA DOS ITENS'!$P4026,'LISTA DOS ITENS'!$R4026)</f>
        <v>1144.65</v>
      </c>
      <c r="T4026" s="25">
        <v>106.67576272615457</v>
      </c>
      <c r="U4026" s="25">
        <f>'LISTA DOS ITENS'!$T4026*'LISTA DOS ITENS'!$M4026</f>
        <v>106.6757627</v>
      </c>
      <c r="V4026" s="56">
        <f t="array" ref="V4026">INDEX('RESUMO - LOTES E VMA'!$F$3:$F$181,MATCH('LISTA DOS ITENS'!$D4026,'RESUMO - LOTES E VMA'!$A$3:$A$181,0))</f>
        <v>195262.0068</v>
      </c>
      <c r="W4026" s="57">
        <f>'LISTA DOS ITENS'!$U4026/'LISTA DOS ITENS'!$V4026</f>
        <v>0.000546321143</v>
      </c>
      <c r="X4026" s="53" t="s">
        <v>53</v>
      </c>
      <c r="Y4026" s="53" t="s">
        <v>290</v>
      </c>
      <c r="Z4026" s="58" t="str">
        <f>'LISTA DOS ITENS'!$F4026&amp;"-"&amp;'LISTA DOS ITENS'!$H4026&amp;"-"&amp;'LISTA DOS ITENS'!$J4026&amp;"-"&amp;'LISTA DOS ITENS'!$K4026&amp;"-"&amp;'LISTA DOS ITENS'!$I4026</f>
        <v>10184966-2201-A026-IMOB/NAC-</v>
      </c>
      <c r="AA4026" s="59" t="str">
        <f t="array" ref="AA4026">INDEX('RESUMO - LOTES E VMA'!$M$3:$M$181,MATCH('LISTA DOS ITENS'!$D4026,'RESUMO - LOTES E VMA'!$A$3:$A$181,0))</f>
        <v>Para Leilão</v>
      </c>
      <c r="AB4026" s="60">
        <f t="array" ref="AB4026">INDEX('RESUMO - LOTES E VMA'!$J$3:$J$181,MATCH('LISTA DOS ITENS'!$D4026,'RESUMO - LOTES E VMA'!$A$3:$A$181,0))</f>
        <v>0.1002282232</v>
      </c>
      <c r="AC4026" s="29" t="str">
        <f t="array" ref="AC4026">INDEX('RESUMO - LOTES E VMA'!$L$3:$L$181,MATCH('LISTA DOS ITENS'!$D4026,'RESUMO - LOTES E VMA'!$A$3:$A$181,0))</f>
        <v>1% do Valor de Comparação do VMA</v>
      </c>
      <c r="AD4026" s="53" t="str">
        <f>VLOOKUP(Tabela1[[#This Row],[Índice]],[1]Planilha1!$A:$A,1,0)</f>
        <v>#ERROR!</v>
      </c>
    </row>
    <row r="4027" ht="15.75" customHeight="1">
      <c r="A4027" s="52">
        <v>263108.0</v>
      </c>
      <c r="B4027" s="53" t="s">
        <v>70</v>
      </c>
      <c r="C4027" s="53" t="s">
        <v>71</v>
      </c>
      <c r="D4027" s="22">
        <v>207578.0</v>
      </c>
      <c r="E4027" s="53" t="s">
        <v>119</v>
      </c>
      <c r="F4027" s="54">
        <v>1.0219679E7</v>
      </c>
      <c r="G4027" s="53" t="s">
        <v>2479</v>
      </c>
      <c r="H4027" s="55">
        <v>2201.0</v>
      </c>
      <c r="I4027" s="55"/>
      <c r="J4027" s="55" t="s">
        <v>121</v>
      </c>
      <c r="K4027" s="53" t="s">
        <v>73</v>
      </c>
      <c r="L4027" s="53"/>
      <c r="M4027" s="53">
        <v>1.0</v>
      </c>
      <c r="N4027" s="53" t="s">
        <v>52</v>
      </c>
      <c r="O4027" s="25">
        <v>1136.22</v>
      </c>
      <c r="P4027" s="25">
        <f>'LISTA DOS ITENS'!$O4027*'LISTA DOS ITENS'!$M4027</f>
        <v>1136.22</v>
      </c>
      <c r="Q4027" s="25">
        <v>1136.22</v>
      </c>
      <c r="R4027" s="25">
        <f>'LISTA DOS ITENS'!$Q4027*'LISTA DOS ITENS'!$M4027</f>
        <v>1136.22</v>
      </c>
      <c r="S4027" s="56">
        <f>IF('LISTA DOS ITENS'!$P4027&gt;'LISTA DOS ITENS'!$R4027,'LISTA DOS ITENS'!$P4027,'LISTA DOS ITENS'!$R4027)</f>
        <v>1136.22</v>
      </c>
      <c r="T4027" s="25">
        <v>105.89012809567234</v>
      </c>
      <c r="U4027" s="25">
        <f>'LISTA DOS ITENS'!$T4027*'LISTA DOS ITENS'!$M4027</f>
        <v>105.8901281</v>
      </c>
      <c r="V4027" s="56">
        <f t="array" ref="V4027">INDEX('RESUMO - LOTES E VMA'!$F$3:$F$181,MATCH('LISTA DOS ITENS'!$D4027,'RESUMO - LOTES E VMA'!$A$3:$A$181,0))</f>
        <v>195262.0068</v>
      </c>
      <c r="W4027" s="57">
        <f>'LISTA DOS ITENS'!$U4027/'LISTA DOS ITENS'!$V4027</f>
        <v>0.0005422976535</v>
      </c>
      <c r="X4027" s="53" t="s">
        <v>53</v>
      </c>
      <c r="Y4027" s="53" t="s">
        <v>290</v>
      </c>
      <c r="Z4027" s="58" t="str">
        <f>'LISTA DOS ITENS'!$F4027&amp;"-"&amp;'LISTA DOS ITENS'!$H4027&amp;"-"&amp;'LISTA DOS ITENS'!$J4027&amp;"-"&amp;'LISTA DOS ITENS'!$K4027&amp;"-"&amp;'LISTA DOS ITENS'!$I4027</f>
        <v>10219679-2201-A026-CONS/NAC-</v>
      </c>
      <c r="AA4027" s="59" t="str">
        <f t="array" ref="AA4027">INDEX('RESUMO - LOTES E VMA'!$M$3:$M$181,MATCH('LISTA DOS ITENS'!$D4027,'RESUMO - LOTES E VMA'!$A$3:$A$181,0))</f>
        <v>Para Leilão</v>
      </c>
      <c r="AB4027" s="60">
        <f t="array" ref="AB4027">INDEX('RESUMO - LOTES E VMA'!$J$3:$J$181,MATCH('LISTA DOS ITENS'!$D4027,'RESUMO - LOTES E VMA'!$A$3:$A$181,0))</f>
        <v>0.1002282232</v>
      </c>
      <c r="AC4027" s="29" t="str">
        <f t="array" ref="AC4027">INDEX('RESUMO - LOTES E VMA'!$L$3:$L$181,MATCH('LISTA DOS ITENS'!$D4027,'RESUMO - LOTES E VMA'!$A$3:$A$181,0))</f>
        <v>1% do Valor de Comparação do VMA</v>
      </c>
      <c r="AD4027" s="53" t="str">
        <f>VLOOKUP(Tabela1[[#This Row],[Índice]],[1]Planilha1!$A:$A,1,0)</f>
        <v>#ERROR!</v>
      </c>
    </row>
    <row r="4028" ht="15.75" customHeight="1">
      <c r="A4028" s="52">
        <v>263109.0</v>
      </c>
      <c r="B4028" s="53" t="s">
        <v>70</v>
      </c>
      <c r="C4028" s="53" t="s">
        <v>71</v>
      </c>
      <c r="D4028" s="22">
        <v>207578.0</v>
      </c>
      <c r="E4028" s="53" t="s">
        <v>119</v>
      </c>
      <c r="F4028" s="54">
        <v>1.0219679E7</v>
      </c>
      <c r="G4028" s="53" t="s">
        <v>2479</v>
      </c>
      <c r="H4028" s="55">
        <v>2201.0</v>
      </c>
      <c r="I4028" s="55"/>
      <c r="J4028" s="55" t="s">
        <v>121</v>
      </c>
      <c r="K4028" s="53" t="s">
        <v>80</v>
      </c>
      <c r="L4028" s="53"/>
      <c r="M4028" s="53">
        <v>1.0</v>
      </c>
      <c r="N4028" s="53" t="s">
        <v>52</v>
      </c>
      <c r="O4028" s="25">
        <v>1075.83</v>
      </c>
      <c r="P4028" s="25">
        <f>'LISTA DOS ITENS'!$O4028*'LISTA DOS ITENS'!$M4028</f>
        <v>1075.83</v>
      </c>
      <c r="Q4028" s="25">
        <v>1136.22</v>
      </c>
      <c r="R4028" s="25">
        <f>'LISTA DOS ITENS'!$Q4028*'LISTA DOS ITENS'!$M4028</f>
        <v>1136.22</v>
      </c>
      <c r="S4028" s="56">
        <f>IF('LISTA DOS ITENS'!$P4028&gt;'LISTA DOS ITENS'!$R4028,'LISTA DOS ITENS'!$P4028,'LISTA DOS ITENS'!$R4028)</f>
        <v>1136.22</v>
      </c>
      <c r="T4028" s="25">
        <v>105.89012809567234</v>
      </c>
      <c r="U4028" s="25">
        <f>'LISTA DOS ITENS'!$T4028*'LISTA DOS ITENS'!$M4028</f>
        <v>105.8901281</v>
      </c>
      <c r="V4028" s="56">
        <f t="array" ref="V4028">INDEX('RESUMO - LOTES E VMA'!$F$3:$F$181,MATCH('LISTA DOS ITENS'!$D4028,'RESUMO - LOTES E VMA'!$A$3:$A$181,0))</f>
        <v>195262.0068</v>
      </c>
      <c r="W4028" s="57">
        <f>'LISTA DOS ITENS'!$U4028/'LISTA DOS ITENS'!$V4028</f>
        <v>0.0005422976535</v>
      </c>
      <c r="X4028" s="53" t="s">
        <v>53</v>
      </c>
      <c r="Y4028" s="53" t="s">
        <v>290</v>
      </c>
      <c r="Z4028" s="58" t="str">
        <f>'LISTA DOS ITENS'!$F4028&amp;"-"&amp;'LISTA DOS ITENS'!$H4028&amp;"-"&amp;'LISTA DOS ITENS'!$J4028&amp;"-"&amp;'LISTA DOS ITENS'!$K4028&amp;"-"&amp;'LISTA DOS ITENS'!$I4028</f>
        <v>10219679-2201-A026-IMOB/NAC-</v>
      </c>
      <c r="AA4028" s="59" t="str">
        <f t="array" ref="AA4028">INDEX('RESUMO - LOTES E VMA'!$M$3:$M$181,MATCH('LISTA DOS ITENS'!$D4028,'RESUMO - LOTES E VMA'!$A$3:$A$181,0))</f>
        <v>Para Leilão</v>
      </c>
      <c r="AB4028" s="60">
        <f t="array" ref="AB4028">INDEX('RESUMO - LOTES E VMA'!$J$3:$J$181,MATCH('LISTA DOS ITENS'!$D4028,'RESUMO - LOTES E VMA'!$A$3:$A$181,0))</f>
        <v>0.1002282232</v>
      </c>
      <c r="AC4028" s="29" t="str">
        <f t="array" ref="AC4028">INDEX('RESUMO - LOTES E VMA'!$L$3:$L$181,MATCH('LISTA DOS ITENS'!$D4028,'RESUMO - LOTES E VMA'!$A$3:$A$181,0))</f>
        <v>1% do Valor de Comparação do VMA</v>
      </c>
      <c r="AD4028" s="53" t="str">
        <f>VLOOKUP(Tabela1[[#This Row],[Índice]],[1]Planilha1!$A:$A,1,0)</f>
        <v>#ERROR!</v>
      </c>
    </row>
    <row r="4029" ht="15.75" customHeight="1">
      <c r="A4029" s="52">
        <v>263110.0</v>
      </c>
      <c r="B4029" s="53" t="s">
        <v>70</v>
      </c>
      <c r="C4029" s="53" t="s">
        <v>71</v>
      </c>
      <c r="D4029" s="22">
        <v>207578.0</v>
      </c>
      <c r="E4029" s="53" t="s">
        <v>119</v>
      </c>
      <c r="F4029" s="54">
        <v>1.022821E7</v>
      </c>
      <c r="G4029" s="53" t="s">
        <v>2533</v>
      </c>
      <c r="H4029" s="55">
        <v>2201.0</v>
      </c>
      <c r="I4029" s="55"/>
      <c r="J4029" s="55" t="s">
        <v>121</v>
      </c>
      <c r="K4029" s="53" t="s">
        <v>80</v>
      </c>
      <c r="L4029" s="53"/>
      <c r="M4029" s="53">
        <v>1.0</v>
      </c>
      <c r="N4029" s="53" t="s">
        <v>52</v>
      </c>
      <c r="O4029" s="25">
        <v>8171.71</v>
      </c>
      <c r="P4029" s="25">
        <f>'LISTA DOS ITENS'!$O4029*'LISTA DOS ITENS'!$M4029</f>
        <v>8171.71</v>
      </c>
      <c r="Q4029" s="25">
        <v>8171.71</v>
      </c>
      <c r="R4029" s="25">
        <f>'LISTA DOS ITENS'!$Q4029*'LISTA DOS ITENS'!$M4029</f>
        <v>8171.71</v>
      </c>
      <c r="S4029" s="56">
        <f>IF('LISTA DOS ITENS'!$P4029&gt;'LISTA DOS ITENS'!$R4029,'LISTA DOS ITENS'!$P4029,'LISTA DOS ITENS'!$R4029)</f>
        <v>8171.71</v>
      </c>
      <c r="T4029" s="25">
        <v>761.5632700187346</v>
      </c>
      <c r="U4029" s="25">
        <f>'LISTA DOS ITENS'!$T4029*'LISTA DOS ITENS'!$M4029</f>
        <v>761.56327</v>
      </c>
      <c r="V4029" s="56">
        <f t="array" ref="V4029">INDEX('RESUMO - LOTES E VMA'!$F$3:$F$181,MATCH('LISTA DOS ITENS'!$D4029,'RESUMO - LOTES E VMA'!$A$3:$A$181,0))</f>
        <v>195262.0068</v>
      </c>
      <c r="W4029" s="57">
        <f>'LISTA DOS ITENS'!$U4029/'LISTA DOS ITENS'!$V4029</f>
        <v>0.003900212246</v>
      </c>
      <c r="X4029" s="53" t="s">
        <v>53</v>
      </c>
      <c r="Y4029" s="53" t="s">
        <v>290</v>
      </c>
      <c r="Z4029" s="58" t="str">
        <f>'LISTA DOS ITENS'!$F4029&amp;"-"&amp;'LISTA DOS ITENS'!$H4029&amp;"-"&amp;'LISTA DOS ITENS'!$J4029&amp;"-"&amp;'LISTA DOS ITENS'!$K4029&amp;"-"&amp;'LISTA DOS ITENS'!$I4029</f>
        <v>10228210-2201-A026-IMOB/NAC-</v>
      </c>
      <c r="AA4029" s="59" t="str">
        <f t="array" ref="AA4029">INDEX('RESUMO - LOTES E VMA'!$M$3:$M$181,MATCH('LISTA DOS ITENS'!$D4029,'RESUMO - LOTES E VMA'!$A$3:$A$181,0))</f>
        <v>Para Leilão</v>
      </c>
      <c r="AB4029" s="60">
        <f t="array" ref="AB4029">INDEX('RESUMO - LOTES E VMA'!$J$3:$J$181,MATCH('LISTA DOS ITENS'!$D4029,'RESUMO - LOTES E VMA'!$A$3:$A$181,0))</f>
        <v>0.1002282232</v>
      </c>
      <c r="AC4029" s="29" t="str">
        <f t="array" ref="AC4029">INDEX('RESUMO - LOTES E VMA'!$L$3:$L$181,MATCH('LISTA DOS ITENS'!$D4029,'RESUMO - LOTES E VMA'!$A$3:$A$181,0))</f>
        <v>1% do Valor de Comparação do VMA</v>
      </c>
      <c r="AD4029" s="53" t="str">
        <f>VLOOKUP(Tabela1[[#This Row],[Índice]],[1]Planilha1!$A:$A,1,0)</f>
        <v>#ERROR!</v>
      </c>
    </row>
    <row r="4030" ht="15.75" customHeight="1">
      <c r="A4030" s="52">
        <v>263111.0</v>
      </c>
      <c r="B4030" s="53" t="s">
        <v>70</v>
      </c>
      <c r="C4030" s="53" t="s">
        <v>71</v>
      </c>
      <c r="D4030" s="22">
        <v>207578.0</v>
      </c>
      <c r="E4030" s="53" t="s">
        <v>119</v>
      </c>
      <c r="F4030" s="54">
        <v>1.028695E7</v>
      </c>
      <c r="G4030" s="53" t="s">
        <v>2534</v>
      </c>
      <c r="H4030" s="55">
        <v>2201.0</v>
      </c>
      <c r="I4030" s="55"/>
      <c r="J4030" s="55" t="s">
        <v>121</v>
      </c>
      <c r="K4030" s="53" t="s">
        <v>293</v>
      </c>
      <c r="L4030" s="53"/>
      <c r="M4030" s="53">
        <v>1.0</v>
      </c>
      <c r="N4030" s="53" t="s">
        <v>52</v>
      </c>
      <c r="O4030" s="25">
        <v>1.0</v>
      </c>
      <c r="P4030" s="25">
        <f>'LISTA DOS ITENS'!$O4030*'LISTA DOS ITENS'!$M4030</f>
        <v>1</v>
      </c>
      <c r="Q4030" s="25">
        <v>2246.26</v>
      </c>
      <c r="R4030" s="25">
        <f>'LISTA DOS ITENS'!$Q4030*'LISTA DOS ITENS'!$M4030</f>
        <v>2246.26</v>
      </c>
      <c r="S4030" s="56">
        <f>IF('LISTA DOS ITENS'!$P4030&gt;'LISTA DOS ITENS'!$R4030,'LISTA DOS ITENS'!$P4030,'LISTA DOS ITENS'!$R4030)</f>
        <v>2246.26</v>
      </c>
      <c r="T4030" s="25">
        <v>209.34040866749834</v>
      </c>
      <c r="U4030" s="25">
        <f>'LISTA DOS ITENS'!$T4030*'LISTA DOS ITENS'!$M4030</f>
        <v>209.3404087</v>
      </c>
      <c r="V4030" s="56">
        <f t="array" ref="V4030">INDEX('RESUMO - LOTES E VMA'!$F$3:$F$181,MATCH('LISTA DOS ITENS'!$D4030,'RESUMO - LOTES E VMA'!$A$3:$A$181,0))</f>
        <v>195262.0068</v>
      </c>
      <c r="W4030" s="57">
        <f>'LISTA DOS ITENS'!$U4030/'LISTA DOS ITENS'!$V4030</f>
        <v>0.001072100057</v>
      </c>
      <c r="X4030" s="53" t="s">
        <v>53</v>
      </c>
      <c r="Y4030" s="53" t="s">
        <v>290</v>
      </c>
      <c r="Z4030" s="58" t="str">
        <f>'LISTA DOS ITENS'!$F4030&amp;"-"&amp;'LISTA DOS ITENS'!$H4030&amp;"-"&amp;'LISTA DOS ITENS'!$J4030&amp;"-"&amp;'LISTA DOS ITENS'!$K4030&amp;"-"&amp;'LISTA DOS ITENS'!$I4030</f>
        <v>10286950-2201-A026-SOBRE_EMP-</v>
      </c>
      <c r="AA4030" s="59" t="str">
        <f t="array" ref="AA4030">INDEX('RESUMO - LOTES E VMA'!$M$3:$M$181,MATCH('LISTA DOS ITENS'!$D4030,'RESUMO - LOTES E VMA'!$A$3:$A$181,0))</f>
        <v>Para Leilão</v>
      </c>
      <c r="AB4030" s="60">
        <f t="array" ref="AB4030">INDEX('RESUMO - LOTES E VMA'!$J$3:$J$181,MATCH('LISTA DOS ITENS'!$D4030,'RESUMO - LOTES E VMA'!$A$3:$A$181,0))</f>
        <v>0.1002282232</v>
      </c>
      <c r="AC4030" s="29" t="str">
        <f t="array" ref="AC4030">INDEX('RESUMO - LOTES E VMA'!$L$3:$L$181,MATCH('LISTA DOS ITENS'!$D4030,'RESUMO - LOTES E VMA'!$A$3:$A$181,0))</f>
        <v>1% do Valor de Comparação do VMA</v>
      </c>
      <c r="AD4030" s="53" t="str">
        <f>VLOOKUP(Tabela1[[#This Row],[Índice]],[1]Planilha1!$A:$A,1,0)</f>
        <v>#ERROR!</v>
      </c>
    </row>
    <row r="4031" ht="15.75" customHeight="1">
      <c r="A4031" s="52">
        <v>263112.0</v>
      </c>
      <c r="B4031" s="53" t="s">
        <v>70</v>
      </c>
      <c r="C4031" s="53" t="s">
        <v>71</v>
      </c>
      <c r="D4031" s="22">
        <v>207578.0</v>
      </c>
      <c r="E4031" s="53" t="s">
        <v>119</v>
      </c>
      <c r="F4031" s="54">
        <v>1.0288162E7</v>
      </c>
      <c r="G4031" s="53" t="s">
        <v>2535</v>
      </c>
      <c r="H4031" s="55">
        <v>2201.0</v>
      </c>
      <c r="I4031" s="55"/>
      <c r="J4031" s="55" t="s">
        <v>121</v>
      </c>
      <c r="K4031" s="53" t="s">
        <v>80</v>
      </c>
      <c r="L4031" s="53"/>
      <c r="M4031" s="53">
        <v>1.0</v>
      </c>
      <c r="N4031" s="53" t="s">
        <v>52</v>
      </c>
      <c r="O4031" s="25">
        <v>2523.0</v>
      </c>
      <c r="P4031" s="25">
        <f>'LISTA DOS ITENS'!$O4031*'LISTA DOS ITENS'!$M4031</f>
        <v>2523</v>
      </c>
      <c r="Q4031" s="25">
        <v>2523.0</v>
      </c>
      <c r="R4031" s="25">
        <f>'LISTA DOS ITENS'!$Q4031*'LISTA DOS ITENS'!$M4031</f>
        <v>2523</v>
      </c>
      <c r="S4031" s="56">
        <f>IF('LISTA DOS ITENS'!$P4031&gt;'LISTA DOS ITENS'!$R4031,'LISTA DOS ITENS'!$P4031,'LISTA DOS ITENS'!$R4031)</f>
        <v>2523</v>
      </c>
      <c r="T4031" s="25">
        <v>235.13121858916523</v>
      </c>
      <c r="U4031" s="25">
        <f>'LISTA DOS ITENS'!$T4031*'LISTA DOS ITENS'!$M4031</f>
        <v>235.1312186</v>
      </c>
      <c r="V4031" s="56">
        <f t="array" ref="V4031">INDEX('RESUMO - LOTES E VMA'!$F$3:$F$181,MATCH('LISTA DOS ITENS'!$D4031,'RESUMO - LOTES E VMA'!$A$3:$A$181,0))</f>
        <v>195262.0068</v>
      </c>
      <c r="W4031" s="57">
        <f>'LISTA DOS ITENS'!$U4031/'LISTA DOS ITENS'!$V4031</f>
        <v>0.001204183151</v>
      </c>
      <c r="X4031" s="53" t="s">
        <v>53</v>
      </c>
      <c r="Y4031" s="53" t="s">
        <v>290</v>
      </c>
      <c r="Z4031" s="58" t="str">
        <f>'LISTA DOS ITENS'!$F4031&amp;"-"&amp;'LISTA DOS ITENS'!$H4031&amp;"-"&amp;'LISTA DOS ITENS'!$J4031&amp;"-"&amp;'LISTA DOS ITENS'!$K4031&amp;"-"&amp;'LISTA DOS ITENS'!$I4031</f>
        <v>10288162-2201-A026-IMOB/NAC-</v>
      </c>
      <c r="AA4031" s="59" t="str">
        <f t="array" ref="AA4031">INDEX('RESUMO - LOTES E VMA'!$M$3:$M$181,MATCH('LISTA DOS ITENS'!$D4031,'RESUMO - LOTES E VMA'!$A$3:$A$181,0))</f>
        <v>Para Leilão</v>
      </c>
      <c r="AB4031" s="60">
        <f t="array" ref="AB4031">INDEX('RESUMO - LOTES E VMA'!$J$3:$J$181,MATCH('LISTA DOS ITENS'!$D4031,'RESUMO - LOTES E VMA'!$A$3:$A$181,0))</f>
        <v>0.1002282232</v>
      </c>
      <c r="AC4031" s="29" t="str">
        <f t="array" ref="AC4031">INDEX('RESUMO - LOTES E VMA'!$L$3:$L$181,MATCH('LISTA DOS ITENS'!$D4031,'RESUMO - LOTES E VMA'!$A$3:$A$181,0))</f>
        <v>1% do Valor de Comparação do VMA</v>
      </c>
      <c r="AD4031" s="53" t="str">
        <f>VLOOKUP(Tabela1[[#This Row],[Índice]],[1]Planilha1!$A:$A,1,0)</f>
        <v>#ERROR!</v>
      </c>
    </row>
    <row r="4032" ht="15.75" customHeight="1">
      <c r="A4032" s="52">
        <v>263113.0</v>
      </c>
      <c r="B4032" s="53" t="s">
        <v>70</v>
      </c>
      <c r="C4032" s="53" t="s">
        <v>71</v>
      </c>
      <c r="D4032" s="22">
        <v>207578.0</v>
      </c>
      <c r="E4032" s="53" t="s">
        <v>119</v>
      </c>
      <c r="F4032" s="54">
        <v>1.0299939E7</v>
      </c>
      <c r="G4032" s="53" t="s">
        <v>2536</v>
      </c>
      <c r="H4032" s="55">
        <v>2201.0</v>
      </c>
      <c r="I4032" s="55"/>
      <c r="J4032" s="55" t="s">
        <v>121</v>
      </c>
      <c r="K4032" s="53" t="s">
        <v>73</v>
      </c>
      <c r="L4032" s="53"/>
      <c r="M4032" s="53">
        <v>1.0</v>
      </c>
      <c r="N4032" s="53" t="s">
        <v>52</v>
      </c>
      <c r="O4032" s="25">
        <v>6524.03</v>
      </c>
      <c r="P4032" s="25">
        <f>'LISTA DOS ITENS'!$O4032*'LISTA DOS ITENS'!$M4032</f>
        <v>6524.03</v>
      </c>
      <c r="Q4032" s="25">
        <v>6524.03</v>
      </c>
      <c r="R4032" s="25">
        <f>'LISTA DOS ITENS'!$Q4032*'LISTA DOS ITENS'!$M4032</f>
        <v>6524.03</v>
      </c>
      <c r="S4032" s="56">
        <f>IF('LISTA DOS ITENS'!$P4032&gt;'LISTA DOS ITENS'!$R4032,'LISTA DOS ITENS'!$P4032,'LISTA DOS ITENS'!$R4032)</f>
        <v>6524.03</v>
      </c>
      <c r="T4032" s="25">
        <v>608.0075798701037</v>
      </c>
      <c r="U4032" s="25">
        <f>'LISTA DOS ITENS'!$T4032*'LISTA DOS ITENS'!$M4032</f>
        <v>608.0075799</v>
      </c>
      <c r="V4032" s="56">
        <f t="array" ref="V4032">INDEX('RESUMO - LOTES E VMA'!$F$3:$F$181,MATCH('LISTA DOS ITENS'!$D4032,'RESUMO - LOTES E VMA'!$A$3:$A$181,0))</f>
        <v>195262.0068</v>
      </c>
      <c r="W4032" s="57">
        <f>'LISTA DOS ITENS'!$U4032/'LISTA DOS ITENS'!$V4032</f>
        <v>0.003113803806</v>
      </c>
      <c r="X4032" s="53" t="s">
        <v>53</v>
      </c>
      <c r="Y4032" s="53" t="s">
        <v>290</v>
      </c>
      <c r="Z4032" s="58" t="str">
        <f>'LISTA DOS ITENS'!$F4032&amp;"-"&amp;'LISTA DOS ITENS'!$H4032&amp;"-"&amp;'LISTA DOS ITENS'!$J4032&amp;"-"&amp;'LISTA DOS ITENS'!$K4032&amp;"-"&amp;'LISTA DOS ITENS'!$I4032</f>
        <v>10299939-2201-A026-CONS/NAC-</v>
      </c>
      <c r="AA4032" s="59" t="str">
        <f t="array" ref="AA4032">INDEX('RESUMO - LOTES E VMA'!$M$3:$M$181,MATCH('LISTA DOS ITENS'!$D4032,'RESUMO - LOTES E VMA'!$A$3:$A$181,0))</f>
        <v>Para Leilão</v>
      </c>
      <c r="AB4032" s="60">
        <f t="array" ref="AB4032">INDEX('RESUMO - LOTES E VMA'!$J$3:$J$181,MATCH('LISTA DOS ITENS'!$D4032,'RESUMO - LOTES E VMA'!$A$3:$A$181,0))</f>
        <v>0.1002282232</v>
      </c>
      <c r="AC4032" s="29" t="str">
        <f t="array" ref="AC4032">INDEX('RESUMO - LOTES E VMA'!$L$3:$L$181,MATCH('LISTA DOS ITENS'!$D4032,'RESUMO - LOTES E VMA'!$A$3:$A$181,0))</f>
        <v>1% do Valor de Comparação do VMA</v>
      </c>
      <c r="AD4032" s="53" t="str">
        <f>VLOOKUP(Tabela1[[#This Row],[Índice]],[1]Planilha1!$A:$A,1,0)</f>
        <v>#ERROR!</v>
      </c>
    </row>
    <row r="4033" ht="15.75" customHeight="1">
      <c r="A4033" s="52">
        <v>263114.0</v>
      </c>
      <c r="B4033" s="53" t="s">
        <v>70</v>
      </c>
      <c r="C4033" s="53" t="s">
        <v>71</v>
      </c>
      <c r="D4033" s="22">
        <v>207578.0</v>
      </c>
      <c r="E4033" s="53" t="s">
        <v>119</v>
      </c>
      <c r="F4033" s="54">
        <v>1.0301013E7</v>
      </c>
      <c r="G4033" s="53" t="s">
        <v>2488</v>
      </c>
      <c r="H4033" s="55">
        <v>2201.0</v>
      </c>
      <c r="I4033" s="55"/>
      <c r="J4033" s="55" t="s">
        <v>121</v>
      </c>
      <c r="K4033" s="53" t="s">
        <v>73</v>
      </c>
      <c r="L4033" s="53"/>
      <c r="M4033" s="53">
        <v>1.0</v>
      </c>
      <c r="N4033" s="53" t="s">
        <v>52</v>
      </c>
      <c r="O4033" s="25">
        <v>1749.69</v>
      </c>
      <c r="P4033" s="25">
        <f>'LISTA DOS ITENS'!$O4033*'LISTA DOS ITENS'!$M4033</f>
        <v>1749.69</v>
      </c>
      <c r="Q4033" s="25">
        <v>1749.69</v>
      </c>
      <c r="R4033" s="25">
        <f>'LISTA DOS ITENS'!$Q4033*'LISTA DOS ITENS'!$M4033</f>
        <v>1749.69</v>
      </c>
      <c r="S4033" s="56">
        <f>IF('LISTA DOS ITENS'!$P4033&gt;'LISTA DOS ITENS'!$R4033,'LISTA DOS ITENS'!$P4033,'LISTA DOS ITENS'!$R4033)</f>
        <v>1749.69</v>
      </c>
      <c r="T4033" s="25">
        <v>163.06252154311395</v>
      </c>
      <c r="U4033" s="25">
        <f>'LISTA DOS ITENS'!$T4033*'LISTA DOS ITENS'!$M4033</f>
        <v>163.0625215</v>
      </c>
      <c r="V4033" s="56">
        <f t="array" ref="V4033">INDEX('RESUMO - LOTES E VMA'!$F$3:$F$181,MATCH('LISTA DOS ITENS'!$D4033,'RESUMO - LOTES E VMA'!$A$3:$A$181,0))</f>
        <v>195262.0068</v>
      </c>
      <c r="W4033" s="57">
        <f>'LISTA DOS ITENS'!$U4033/'LISTA DOS ITENS'!$V4033</f>
        <v>0.0008350960038</v>
      </c>
      <c r="X4033" s="53" t="s">
        <v>53</v>
      </c>
      <c r="Y4033" s="53" t="s">
        <v>290</v>
      </c>
      <c r="Z4033" s="58" t="str">
        <f>'LISTA DOS ITENS'!$F4033&amp;"-"&amp;'LISTA DOS ITENS'!$H4033&amp;"-"&amp;'LISTA DOS ITENS'!$J4033&amp;"-"&amp;'LISTA DOS ITENS'!$K4033&amp;"-"&amp;'LISTA DOS ITENS'!$I4033</f>
        <v>10301013-2201-A026-CONS/NAC-</v>
      </c>
      <c r="AA4033" s="59" t="str">
        <f t="array" ref="AA4033">INDEX('RESUMO - LOTES E VMA'!$M$3:$M$181,MATCH('LISTA DOS ITENS'!$D4033,'RESUMO - LOTES E VMA'!$A$3:$A$181,0))</f>
        <v>Para Leilão</v>
      </c>
      <c r="AB4033" s="60">
        <f t="array" ref="AB4033">INDEX('RESUMO - LOTES E VMA'!$J$3:$J$181,MATCH('LISTA DOS ITENS'!$D4033,'RESUMO - LOTES E VMA'!$A$3:$A$181,0))</f>
        <v>0.1002282232</v>
      </c>
      <c r="AC4033" s="29" t="str">
        <f t="array" ref="AC4033">INDEX('RESUMO - LOTES E VMA'!$L$3:$L$181,MATCH('LISTA DOS ITENS'!$D4033,'RESUMO - LOTES E VMA'!$A$3:$A$181,0))</f>
        <v>1% do Valor de Comparação do VMA</v>
      </c>
      <c r="AD4033" s="53" t="str">
        <f>VLOOKUP(Tabela1[[#This Row],[Índice]],[1]Planilha1!$A:$A,1,0)</f>
        <v>#ERROR!</v>
      </c>
    </row>
    <row r="4034" ht="15.75" customHeight="1">
      <c r="A4034" s="52">
        <v>263115.0</v>
      </c>
      <c r="B4034" s="53" t="s">
        <v>70</v>
      </c>
      <c r="C4034" s="53" t="s">
        <v>71</v>
      </c>
      <c r="D4034" s="22">
        <v>207578.0</v>
      </c>
      <c r="E4034" s="53" t="s">
        <v>119</v>
      </c>
      <c r="F4034" s="54">
        <v>1.0304714E7</v>
      </c>
      <c r="G4034" s="53" t="s">
        <v>2489</v>
      </c>
      <c r="H4034" s="55">
        <v>2201.0</v>
      </c>
      <c r="I4034" s="55"/>
      <c r="J4034" s="55" t="s">
        <v>121</v>
      </c>
      <c r="K4034" s="53" t="s">
        <v>80</v>
      </c>
      <c r="L4034" s="53"/>
      <c r="M4034" s="53">
        <v>6.0</v>
      </c>
      <c r="N4034" s="53" t="s">
        <v>52</v>
      </c>
      <c r="O4034" s="25">
        <v>691.6350000000001</v>
      </c>
      <c r="P4034" s="25">
        <f>'LISTA DOS ITENS'!$O4034*'LISTA DOS ITENS'!$M4034</f>
        <v>4149.81</v>
      </c>
      <c r="Q4034" s="25">
        <v>691.65</v>
      </c>
      <c r="R4034" s="25">
        <f>'LISTA DOS ITENS'!$Q4034*'LISTA DOS ITENS'!$M4034</f>
        <v>4149.9</v>
      </c>
      <c r="S4034" s="56">
        <f>IF('LISTA DOS ITENS'!$P4034&gt;'LISTA DOS ITENS'!$R4034,'LISTA DOS ITENS'!$P4034,'LISTA DOS ITENS'!$R4034)</f>
        <v>4149.9</v>
      </c>
      <c r="T4034" s="25">
        <v>64.45838578565046</v>
      </c>
      <c r="U4034" s="25">
        <f>'LISTA DOS ITENS'!$T4034*'LISTA DOS ITENS'!$M4034</f>
        <v>386.7503147</v>
      </c>
      <c r="V4034" s="56">
        <f t="array" ref="V4034">INDEX('RESUMO - LOTES E VMA'!$F$3:$F$181,MATCH('LISTA DOS ITENS'!$D4034,'RESUMO - LOTES E VMA'!$A$3:$A$181,0))</f>
        <v>195262.0068</v>
      </c>
      <c r="W4034" s="57">
        <f>'LISTA DOS ITENS'!$U4034/'LISTA DOS ITENS'!$V4034</f>
        <v>0.001980673666</v>
      </c>
      <c r="X4034" s="53" t="s">
        <v>53</v>
      </c>
      <c r="Y4034" s="53" t="s">
        <v>290</v>
      </c>
      <c r="Z4034" s="58" t="str">
        <f>'LISTA DOS ITENS'!$F4034&amp;"-"&amp;'LISTA DOS ITENS'!$H4034&amp;"-"&amp;'LISTA DOS ITENS'!$J4034&amp;"-"&amp;'LISTA DOS ITENS'!$K4034&amp;"-"&amp;'LISTA DOS ITENS'!$I4034</f>
        <v>10304714-2201-A026-IMOB/NAC-</v>
      </c>
      <c r="AA4034" s="59" t="str">
        <f t="array" ref="AA4034">INDEX('RESUMO - LOTES E VMA'!$M$3:$M$181,MATCH('LISTA DOS ITENS'!$D4034,'RESUMO - LOTES E VMA'!$A$3:$A$181,0))</f>
        <v>Para Leilão</v>
      </c>
      <c r="AB4034" s="60">
        <f t="array" ref="AB4034">INDEX('RESUMO - LOTES E VMA'!$J$3:$J$181,MATCH('LISTA DOS ITENS'!$D4034,'RESUMO - LOTES E VMA'!$A$3:$A$181,0))</f>
        <v>0.1002282232</v>
      </c>
      <c r="AC4034" s="29" t="str">
        <f t="array" ref="AC4034">INDEX('RESUMO - LOTES E VMA'!$L$3:$L$181,MATCH('LISTA DOS ITENS'!$D4034,'RESUMO - LOTES E VMA'!$A$3:$A$181,0))</f>
        <v>1% do Valor de Comparação do VMA</v>
      </c>
      <c r="AD4034" s="53" t="str">
        <f>VLOOKUP(Tabela1[[#This Row],[Índice]],[1]Planilha1!$A:$A,1,0)</f>
        <v>#ERROR!</v>
      </c>
    </row>
    <row r="4035" ht="15.75" customHeight="1">
      <c r="A4035" s="52">
        <v>263116.0</v>
      </c>
      <c r="B4035" s="53" t="s">
        <v>70</v>
      </c>
      <c r="C4035" s="53" t="s">
        <v>71</v>
      </c>
      <c r="D4035" s="22">
        <v>207578.0</v>
      </c>
      <c r="E4035" s="53" t="s">
        <v>119</v>
      </c>
      <c r="F4035" s="54">
        <v>1.0341563E7</v>
      </c>
      <c r="G4035" s="53" t="s">
        <v>2537</v>
      </c>
      <c r="H4035" s="55">
        <v>2201.0</v>
      </c>
      <c r="I4035" s="55"/>
      <c r="J4035" s="55" t="s">
        <v>121</v>
      </c>
      <c r="K4035" s="53" t="s">
        <v>80</v>
      </c>
      <c r="L4035" s="53"/>
      <c r="M4035" s="53">
        <v>1.0</v>
      </c>
      <c r="N4035" s="53" t="s">
        <v>52</v>
      </c>
      <c r="O4035" s="25">
        <v>395.25</v>
      </c>
      <c r="P4035" s="25">
        <f>'LISTA DOS ITENS'!$O4035*'LISTA DOS ITENS'!$M4035</f>
        <v>395.25</v>
      </c>
      <c r="Q4035" s="25">
        <v>395.25</v>
      </c>
      <c r="R4035" s="25">
        <f>'LISTA DOS ITENS'!$Q4035*'LISTA DOS ITENS'!$M4035</f>
        <v>395.25</v>
      </c>
      <c r="S4035" s="56">
        <f>IF('LISTA DOS ITENS'!$P4035&gt;'LISTA DOS ITENS'!$R4035,'LISTA DOS ITENS'!$P4035,'LISTA DOS ITENS'!$R4035)</f>
        <v>395.25</v>
      </c>
      <c r="T4035" s="25">
        <v>36.8353603437842</v>
      </c>
      <c r="U4035" s="25">
        <f>'LISTA DOS ITENS'!$T4035*'LISTA DOS ITENS'!$M4035</f>
        <v>36.83536034</v>
      </c>
      <c r="V4035" s="56">
        <f t="array" ref="V4035">INDEX('RESUMO - LOTES E VMA'!$F$3:$F$181,MATCH('LISTA DOS ITENS'!$D4035,'RESUMO - LOTES E VMA'!$A$3:$A$181,0))</f>
        <v>195262.0068</v>
      </c>
      <c r="W4035" s="57">
        <f>'LISTA DOS ITENS'!$U4035/'LISTA DOS ITENS'!$V4035</f>
        <v>0.0001886458147</v>
      </c>
      <c r="X4035" s="53" t="s">
        <v>53</v>
      </c>
      <c r="Y4035" s="53" t="s">
        <v>290</v>
      </c>
      <c r="Z4035" s="58" t="str">
        <f>'LISTA DOS ITENS'!$F4035&amp;"-"&amp;'LISTA DOS ITENS'!$H4035&amp;"-"&amp;'LISTA DOS ITENS'!$J4035&amp;"-"&amp;'LISTA DOS ITENS'!$K4035&amp;"-"&amp;'LISTA DOS ITENS'!$I4035</f>
        <v>10341563-2201-A026-IMOB/NAC-</v>
      </c>
      <c r="AA4035" s="59" t="str">
        <f t="array" ref="AA4035">INDEX('RESUMO - LOTES E VMA'!$M$3:$M$181,MATCH('LISTA DOS ITENS'!$D4035,'RESUMO - LOTES E VMA'!$A$3:$A$181,0))</f>
        <v>Para Leilão</v>
      </c>
      <c r="AB4035" s="60">
        <f t="array" ref="AB4035">INDEX('RESUMO - LOTES E VMA'!$J$3:$J$181,MATCH('LISTA DOS ITENS'!$D4035,'RESUMO - LOTES E VMA'!$A$3:$A$181,0))</f>
        <v>0.1002282232</v>
      </c>
      <c r="AC4035" s="29" t="str">
        <f t="array" ref="AC4035">INDEX('RESUMO - LOTES E VMA'!$L$3:$L$181,MATCH('LISTA DOS ITENS'!$D4035,'RESUMO - LOTES E VMA'!$A$3:$A$181,0))</f>
        <v>1% do Valor de Comparação do VMA</v>
      </c>
      <c r="AD4035" s="53" t="str">
        <f>VLOOKUP(Tabela1[[#This Row],[Índice]],[1]Planilha1!$A:$A,1,0)</f>
        <v>#ERROR!</v>
      </c>
    </row>
    <row r="4036" ht="15.75" customHeight="1">
      <c r="A4036" s="52">
        <v>263117.0</v>
      </c>
      <c r="B4036" s="53" t="s">
        <v>70</v>
      </c>
      <c r="C4036" s="53" t="s">
        <v>71</v>
      </c>
      <c r="D4036" s="22">
        <v>207578.0</v>
      </c>
      <c r="E4036" s="53" t="s">
        <v>119</v>
      </c>
      <c r="F4036" s="54">
        <v>1.0386851E7</v>
      </c>
      <c r="G4036" s="53" t="s">
        <v>2538</v>
      </c>
      <c r="H4036" s="55">
        <v>2201.0</v>
      </c>
      <c r="I4036" s="55"/>
      <c r="J4036" s="55" t="s">
        <v>121</v>
      </c>
      <c r="K4036" s="53" t="s">
        <v>80</v>
      </c>
      <c r="L4036" s="53"/>
      <c r="M4036" s="53">
        <v>1.0</v>
      </c>
      <c r="N4036" s="53" t="s">
        <v>52</v>
      </c>
      <c r="O4036" s="25">
        <v>1546.54</v>
      </c>
      <c r="P4036" s="25">
        <f>'LISTA DOS ITENS'!$O4036*'LISTA DOS ITENS'!$M4036</f>
        <v>1546.54</v>
      </c>
      <c r="Q4036" s="25">
        <v>1546.54</v>
      </c>
      <c r="R4036" s="25">
        <f>'LISTA DOS ITENS'!$Q4036*'LISTA DOS ITENS'!$M4036</f>
        <v>1546.54</v>
      </c>
      <c r="S4036" s="56">
        <f>IF('LISTA DOS ITENS'!$P4036&gt;'LISTA DOS ITENS'!$R4036,'LISTA DOS ITENS'!$P4036,'LISTA DOS ITENS'!$R4036)</f>
        <v>1546.54</v>
      </c>
      <c r="T4036" s="25">
        <v>144.12993848469583</v>
      </c>
      <c r="U4036" s="25">
        <f>'LISTA DOS ITENS'!$T4036*'LISTA DOS ITENS'!$M4036</f>
        <v>144.1299385</v>
      </c>
      <c r="V4036" s="56">
        <f t="array" ref="V4036">INDEX('RESUMO - LOTES E VMA'!$F$3:$F$181,MATCH('LISTA DOS ITENS'!$D4036,'RESUMO - LOTES E VMA'!$A$3:$A$181,0))</f>
        <v>195262.0068</v>
      </c>
      <c r="W4036" s="57">
        <f>'LISTA DOS ITENS'!$U4036/'LISTA DOS ITENS'!$V4036</f>
        <v>0.0007381361119</v>
      </c>
      <c r="X4036" s="53" t="s">
        <v>53</v>
      </c>
      <c r="Y4036" s="53" t="s">
        <v>290</v>
      </c>
      <c r="Z4036" s="58" t="str">
        <f>'LISTA DOS ITENS'!$F4036&amp;"-"&amp;'LISTA DOS ITENS'!$H4036&amp;"-"&amp;'LISTA DOS ITENS'!$J4036&amp;"-"&amp;'LISTA DOS ITENS'!$K4036&amp;"-"&amp;'LISTA DOS ITENS'!$I4036</f>
        <v>10386851-2201-A026-IMOB/NAC-</v>
      </c>
      <c r="AA4036" s="59" t="str">
        <f t="array" ref="AA4036">INDEX('RESUMO - LOTES E VMA'!$M$3:$M$181,MATCH('LISTA DOS ITENS'!$D4036,'RESUMO - LOTES E VMA'!$A$3:$A$181,0))</f>
        <v>Para Leilão</v>
      </c>
      <c r="AB4036" s="60">
        <f t="array" ref="AB4036">INDEX('RESUMO - LOTES E VMA'!$J$3:$J$181,MATCH('LISTA DOS ITENS'!$D4036,'RESUMO - LOTES E VMA'!$A$3:$A$181,0))</f>
        <v>0.1002282232</v>
      </c>
      <c r="AC4036" s="29" t="str">
        <f t="array" ref="AC4036">INDEX('RESUMO - LOTES E VMA'!$L$3:$L$181,MATCH('LISTA DOS ITENS'!$D4036,'RESUMO - LOTES E VMA'!$A$3:$A$181,0))</f>
        <v>1% do Valor de Comparação do VMA</v>
      </c>
      <c r="AD4036" s="53" t="str">
        <f>VLOOKUP(Tabela1[[#This Row],[Índice]],[1]Planilha1!$A:$A,1,0)</f>
        <v>#ERROR!</v>
      </c>
    </row>
    <row r="4037" ht="15.75" customHeight="1">
      <c r="A4037" s="52">
        <v>263118.0</v>
      </c>
      <c r="B4037" s="53" t="s">
        <v>70</v>
      </c>
      <c r="C4037" s="53" t="s">
        <v>71</v>
      </c>
      <c r="D4037" s="22">
        <v>207578.0</v>
      </c>
      <c r="E4037" s="53" t="s">
        <v>119</v>
      </c>
      <c r="F4037" s="54">
        <v>1.0451478E7</v>
      </c>
      <c r="G4037" s="53" t="s">
        <v>2539</v>
      </c>
      <c r="H4037" s="55">
        <v>2201.0</v>
      </c>
      <c r="I4037" s="55"/>
      <c r="J4037" s="55" t="s">
        <v>121</v>
      </c>
      <c r="K4037" s="53" t="s">
        <v>73</v>
      </c>
      <c r="L4037" s="53"/>
      <c r="M4037" s="53">
        <v>58.0</v>
      </c>
      <c r="N4037" s="53" t="s">
        <v>52</v>
      </c>
      <c r="O4037" s="25">
        <v>52.62965517241379</v>
      </c>
      <c r="P4037" s="25">
        <f>'LISTA DOS ITENS'!$O4037*'LISTA DOS ITENS'!$M4037</f>
        <v>3052.52</v>
      </c>
      <c r="Q4037" s="25">
        <v>52.63</v>
      </c>
      <c r="R4037" s="25">
        <f>'LISTA DOS ITENS'!$Q4037*'LISTA DOS ITENS'!$M4037</f>
        <v>3052.54</v>
      </c>
      <c r="S4037" s="56">
        <f>IF('LISTA DOS ITENS'!$P4037&gt;'LISTA DOS ITENS'!$R4037,'LISTA DOS ITENS'!$P4037,'LISTA DOS ITENS'!$R4037)</f>
        <v>3052.54</v>
      </c>
      <c r="T4037" s="25">
        <v>4.904857722690355</v>
      </c>
      <c r="U4037" s="25">
        <f>'LISTA DOS ITENS'!$T4037*'LISTA DOS ITENS'!$M4037</f>
        <v>284.4817479</v>
      </c>
      <c r="V4037" s="56">
        <f t="array" ref="V4037">INDEX('RESUMO - LOTES E VMA'!$F$3:$F$181,MATCH('LISTA DOS ITENS'!$D4037,'RESUMO - LOTES E VMA'!$A$3:$A$181,0))</f>
        <v>195262.0068</v>
      </c>
      <c r="W4037" s="57">
        <f>'LISTA DOS ITENS'!$U4037/'LISTA DOS ITENS'!$V4037</f>
        <v>0.001456923201</v>
      </c>
      <c r="X4037" s="53" t="s">
        <v>53</v>
      </c>
      <c r="Y4037" s="53" t="s">
        <v>290</v>
      </c>
      <c r="Z4037" s="58" t="str">
        <f>'LISTA DOS ITENS'!$F4037&amp;"-"&amp;'LISTA DOS ITENS'!$H4037&amp;"-"&amp;'LISTA DOS ITENS'!$J4037&amp;"-"&amp;'LISTA DOS ITENS'!$K4037&amp;"-"&amp;'LISTA DOS ITENS'!$I4037</f>
        <v>10451478-2201-A026-CONS/NAC-</v>
      </c>
      <c r="AA4037" s="59" t="str">
        <f t="array" ref="AA4037">INDEX('RESUMO - LOTES E VMA'!$M$3:$M$181,MATCH('LISTA DOS ITENS'!$D4037,'RESUMO - LOTES E VMA'!$A$3:$A$181,0))</f>
        <v>Para Leilão</v>
      </c>
      <c r="AB4037" s="60">
        <f t="array" ref="AB4037">INDEX('RESUMO - LOTES E VMA'!$J$3:$J$181,MATCH('LISTA DOS ITENS'!$D4037,'RESUMO - LOTES E VMA'!$A$3:$A$181,0))</f>
        <v>0.1002282232</v>
      </c>
      <c r="AC4037" s="29" t="str">
        <f t="array" ref="AC4037">INDEX('RESUMO - LOTES E VMA'!$L$3:$L$181,MATCH('LISTA DOS ITENS'!$D4037,'RESUMO - LOTES E VMA'!$A$3:$A$181,0))</f>
        <v>1% do Valor de Comparação do VMA</v>
      </c>
      <c r="AD4037" s="53" t="str">
        <f>VLOOKUP(Tabela1[[#This Row],[Índice]],[1]Planilha1!$A:$A,1,0)</f>
        <v>#ERROR!</v>
      </c>
    </row>
    <row r="4038" ht="15.75" customHeight="1">
      <c r="A4038" s="52">
        <v>263119.0</v>
      </c>
      <c r="B4038" s="53" t="s">
        <v>70</v>
      </c>
      <c r="C4038" s="53" t="s">
        <v>71</v>
      </c>
      <c r="D4038" s="22">
        <v>207578.0</v>
      </c>
      <c r="E4038" s="53" t="s">
        <v>119</v>
      </c>
      <c r="F4038" s="54">
        <v>1.0461397E7</v>
      </c>
      <c r="G4038" s="53" t="s">
        <v>2540</v>
      </c>
      <c r="H4038" s="55">
        <v>2201.0</v>
      </c>
      <c r="I4038" s="55"/>
      <c r="J4038" s="55" t="s">
        <v>121</v>
      </c>
      <c r="K4038" s="53" t="s">
        <v>80</v>
      </c>
      <c r="L4038" s="53"/>
      <c r="M4038" s="53">
        <v>1.0</v>
      </c>
      <c r="N4038" s="53" t="s">
        <v>52</v>
      </c>
      <c r="O4038" s="25">
        <v>150.0</v>
      </c>
      <c r="P4038" s="25">
        <f>'LISTA DOS ITENS'!$O4038*'LISTA DOS ITENS'!$M4038</f>
        <v>150</v>
      </c>
      <c r="Q4038" s="25">
        <v>150.0</v>
      </c>
      <c r="R4038" s="25">
        <f>'LISTA DOS ITENS'!$Q4038*'LISTA DOS ITENS'!$M4038</f>
        <v>150</v>
      </c>
      <c r="S4038" s="56">
        <f>IF('LISTA DOS ITENS'!$P4038&gt;'LISTA DOS ITENS'!$R4038,'LISTA DOS ITENS'!$P4038,'LISTA DOS ITENS'!$R4038)</f>
        <v>150</v>
      </c>
      <c r="T4038" s="25">
        <v>13.979263887584139</v>
      </c>
      <c r="U4038" s="25">
        <f>'LISTA DOS ITENS'!$T4038*'LISTA DOS ITENS'!$M4038</f>
        <v>13.97926389</v>
      </c>
      <c r="V4038" s="56">
        <f t="array" ref="V4038">INDEX('RESUMO - LOTES E VMA'!$F$3:$F$181,MATCH('LISTA DOS ITENS'!$D4038,'RESUMO - LOTES E VMA'!$A$3:$A$181,0))</f>
        <v>195262.0068</v>
      </c>
      <c r="W4038" s="57">
        <f>'LISTA DOS ITENS'!$U4038/'LISTA DOS ITENS'!$V4038</f>
        <v>0.00007159233954</v>
      </c>
      <c r="X4038" s="53" t="s">
        <v>53</v>
      </c>
      <c r="Y4038" s="53" t="s">
        <v>290</v>
      </c>
      <c r="Z4038" s="58" t="str">
        <f>'LISTA DOS ITENS'!$F4038&amp;"-"&amp;'LISTA DOS ITENS'!$H4038&amp;"-"&amp;'LISTA DOS ITENS'!$J4038&amp;"-"&amp;'LISTA DOS ITENS'!$K4038&amp;"-"&amp;'LISTA DOS ITENS'!$I4038</f>
        <v>10461397-2201-A026-IMOB/NAC-</v>
      </c>
      <c r="AA4038" s="59" t="str">
        <f t="array" ref="AA4038">INDEX('RESUMO - LOTES E VMA'!$M$3:$M$181,MATCH('LISTA DOS ITENS'!$D4038,'RESUMO - LOTES E VMA'!$A$3:$A$181,0))</f>
        <v>Para Leilão</v>
      </c>
      <c r="AB4038" s="60">
        <f t="array" ref="AB4038">INDEX('RESUMO - LOTES E VMA'!$J$3:$J$181,MATCH('LISTA DOS ITENS'!$D4038,'RESUMO - LOTES E VMA'!$A$3:$A$181,0))</f>
        <v>0.1002282232</v>
      </c>
      <c r="AC4038" s="29" t="str">
        <f t="array" ref="AC4038">INDEX('RESUMO - LOTES E VMA'!$L$3:$L$181,MATCH('LISTA DOS ITENS'!$D4038,'RESUMO - LOTES E VMA'!$A$3:$A$181,0))</f>
        <v>1% do Valor de Comparação do VMA</v>
      </c>
      <c r="AD4038" s="53" t="str">
        <f>VLOOKUP(Tabela1[[#This Row],[Índice]],[1]Planilha1!$A:$A,1,0)</f>
        <v>#ERROR!</v>
      </c>
    </row>
    <row r="4039" ht="15.75" customHeight="1">
      <c r="A4039" s="52">
        <v>263120.0</v>
      </c>
      <c r="B4039" s="53" t="s">
        <v>70</v>
      </c>
      <c r="C4039" s="53" t="s">
        <v>71</v>
      </c>
      <c r="D4039" s="22">
        <v>207578.0</v>
      </c>
      <c r="E4039" s="53" t="s">
        <v>119</v>
      </c>
      <c r="F4039" s="54">
        <v>1.0585498E7</v>
      </c>
      <c r="G4039" s="53" t="s">
        <v>2541</v>
      </c>
      <c r="H4039" s="55">
        <v>2201.0</v>
      </c>
      <c r="I4039" s="55"/>
      <c r="J4039" s="55" t="s">
        <v>121</v>
      </c>
      <c r="K4039" s="53" t="s">
        <v>80</v>
      </c>
      <c r="L4039" s="53"/>
      <c r="M4039" s="53">
        <v>4.0</v>
      </c>
      <c r="N4039" s="53" t="s">
        <v>52</v>
      </c>
      <c r="O4039" s="25">
        <v>87.7325</v>
      </c>
      <c r="P4039" s="25">
        <f>'LISTA DOS ITENS'!$O4039*'LISTA DOS ITENS'!$M4039</f>
        <v>350.93</v>
      </c>
      <c r="Q4039" s="25">
        <v>87.73</v>
      </c>
      <c r="R4039" s="25">
        <f>'LISTA DOS ITENS'!$Q4039*'LISTA DOS ITENS'!$M4039</f>
        <v>350.92</v>
      </c>
      <c r="S4039" s="56">
        <f>IF('LISTA DOS ITENS'!$P4039&gt;'LISTA DOS ITENS'!$R4039,'LISTA DOS ITENS'!$P4039,'LISTA DOS ITENS'!$R4039)</f>
        <v>350.93</v>
      </c>
      <c r="T4039" s="25">
        <v>8.176005472385043</v>
      </c>
      <c r="U4039" s="25">
        <f>'LISTA DOS ITENS'!$T4039*'LISTA DOS ITENS'!$M4039</f>
        <v>32.70402189</v>
      </c>
      <c r="V4039" s="56">
        <f t="array" ref="V4039">INDEX('RESUMO - LOTES E VMA'!$F$3:$F$181,MATCH('LISTA DOS ITENS'!$D4039,'RESUMO - LOTES E VMA'!$A$3:$A$181,0))</f>
        <v>195262.0068</v>
      </c>
      <c r="W4039" s="57">
        <f>'LISTA DOS ITENS'!$U4039/'LISTA DOS ITENS'!$V4039</f>
        <v>0.0001674878919</v>
      </c>
      <c r="X4039" s="53" t="s">
        <v>53</v>
      </c>
      <c r="Y4039" s="53" t="s">
        <v>290</v>
      </c>
      <c r="Z4039" s="58" t="str">
        <f>'LISTA DOS ITENS'!$F4039&amp;"-"&amp;'LISTA DOS ITENS'!$H4039&amp;"-"&amp;'LISTA DOS ITENS'!$J4039&amp;"-"&amp;'LISTA DOS ITENS'!$K4039&amp;"-"&amp;'LISTA DOS ITENS'!$I4039</f>
        <v>10585498-2201-A026-IMOB/NAC-</v>
      </c>
      <c r="AA4039" s="59" t="str">
        <f t="array" ref="AA4039">INDEX('RESUMO - LOTES E VMA'!$M$3:$M$181,MATCH('LISTA DOS ITENS'!$D4039,'RESUMO - LOTES E VMA'!$A$3:$A$181,0))</f>
        <v>Para Leilão</v>
      </c>
      <c r="AB4039" s="60">
        <f t="array" ref="AB4039">INDEX('RESUMO - LOTES E VMA'!$J$3:$J$181,MATCH('LISTA DOS ITENS'!$D4039,'RESUMO - LOTES E VMA'!$A$3:$A$181,0))</f>
        <v>0.1002282232</v>
      </c>
      <c r="AC4039" s="29" t="str">
        <f t="array" ref="AC4039">INDEX('RESUMO - LOTES E VMA'!$L$3:$L$181,MATCH('LISTA DOS ITENS'!$D4039,'RESUMO - LOTES E VMA'!$A$3:$A$181,0))</f>
        <v>1% do Valor de Comparação do VMA</v>
      </c>
      <c r="AD4039" s="53" t="str">
        <f>VLOOKUP(Tabela1[[#This Row],[Índice]],[1]Planilha1!$A:$A,1,0)</f>
        <v>#ERROR!</v>
      </c>
    </row>
    <row r="4040" ht="15.75" customHeight="1">
      <c r="A4040" s="52">
        <v>263121.0</v>
      </c>
      <c r="B4040" s="53" t="s">
        <v>70</v>
      </c>
      <c r="C4040" s="53" t="s">
        <v>71</v>
      </c>
      <c r="D4040" s="22">
        <v>207578.0</v>
      </c>
      <c r="E4040" s="53" t="s">
        <v>119</v>
      </c>
      <c r="F4040" s="54">
        <v>1.0586462E7</v>
      </c>
      <c r="G4040" s="53" t="s">
        <v>2542</v>
      </c>
      <c r="H4040" s="55">
        <v>2201.0</v>
      </c>
      <c r="I4040" s="55"/>
      <c r="J4040" s="55" t="s">
        <v>121</v>
      </c>
      <c r="K4040" s="53" t="s">
        <v>80</v>
      </c>
      <c r="L4040" s="53"/>
      <c r="M4040" s="53">
        <v>1.0</v>
      </c>
      <c r="N4040" s="53" t="s">
        <v>52</v>
      </c>
      <c r="O4040" s="25">
        <v>1802.86</v>
      </c>
      <c r="P4040" s="25">
        <f>'LISTA DOS ITENS'!$O4040*'LISTA DOS ITENS'!$M4040</f>
        <v>1802.86</v>
      </c>
      <c r="Q4040" s="25">
        <v>1802.86</v>
      </c>
      <c r="R4040" s="25">
        <f>'LISTA DOS ITENS'!$Q4040*'LISTA DOS ITENS'!$M4040</f>
        <v>1802.86</v>
      </c>
      <c r="S4040" s="56">
        <f>IF('LISTA DOS ITENS'!$P4040&gt;'LISTA DOS ITENS'!$R4040,'LISTA DOS ITENS'!$P4040,'LISTA DOS ITENS'!$R4040)</f>
        <v>1802.86</v>
      </c>
      <c r="T4040" s="25">
        <v>168.0177046157996</v>
      </c>
      <c r="U4040" s="25">
        <f>'LISTA DOS ITENS'!$T4040*'LISTA DOS ITENS'!$M4040</f>
        <v>168.0177046</v>
      </c>
      <c r="V4040" s="56">
        <f t="array" ref="V4040">INDEX('RESUMO - LOTES E VMA'!$F$3:$F$181,MATCH('LISTA DOS ITENS'!$D4040,'RESUMO - LOTES E VMA'!$A$3:$A$181,0))</f>
        <v>195262.0068</v>
      </c>
      <c r="W4040" s="57">
        <f>'LISTA DOS ITENS'!$U4040/'LISTA DOS ITENS'!$V4040</f>
        <v>0.0008604731017</v>
      </c>
      <c r="X4040" s="53" t="s">
        <v>53</v>
      </c>
      <c r="Y4040" s="53" t="s">
        <v>290</v>
      </c>
      <c r="Z4040" s="58" t="str">
        <f>'LISTA DOS ITENS'!$F4040&amp;"-"&amp;'LISTA DOS ITENS'!$H4040&amp;"-"&amp;'LISTA DOS ITENS'!$J4040&amp;"-"&amp;'LISTA DOS ITENS'!$K4040&amp;"-"&amp;'LISTA DOS ITENS'!$I4040</f>
        <v>10586462-2201-A026-IMOB/NAC-</v>
      </c>
      <c r="AA4040" s="59" t="str">
        <f t="array" ref="AA4040">INDEX('RESUMO - LOTES E VMA'!$M$3:$M$181,MATCH('LISTA DOS ITENS'!$D4040,'RESUMO - LOTES E VMA'!$A$3:$A$181,0))</f>
        <v>Para Leilão</v>
      </c>
      <c r="AB4040" s="60">
        <f t="array" ref="AB4040">INDEX('RESUMO - LOTES E VMA'!$J$3:$J$181,MATCH('LISTA DOS ITENS'!$D4040,'RESUMO - LOTES E VMA'!$A$3:$A$181,0))</f>
        <v>0.1002282232</v>
      </c>
      <c r="AC4040" s="29" t="str">
        <f t="array" ref="AC4040">INDEX('RESUMO - LOTES E VMA'!$L$3:$L$181,MATCH('LISTA DOS ITENS'!$D4040,'RESUMO - LOTES E VMA'!$A$3:$A$181,0))</f>
        <v>1% do Valor de Comparação do VMA</v>
      </c>
      <c r="AD4040" s="53" t="str">
        <f>VLOOKUP(Tabela1[[#This Row],[Índice]],[1]Planilha1!$A:$A,1,0)</f>
        <v>#ERROR!</v>
      </c>
    </row>
    <row r="4041" ht="15.75" customHeight="1">
      <c r="A4041" s="52">
        <v>263122.0</v>
      </c>
      <c r="B4041" s="53" t="s">
        <v>70</v>
      </c>
      <c r="C4041" s="53" t="s">
        <v>71</v>
      </c>
      <c r="D4041" s="22">
        <v>207578.0</v>
      </c>
      <c r="E4041" s="53" t="s">
        <v>119</v>
      </c>
      <c r="F4041" s="54">
        <v>1.0638947E7</v>
      </c>
      <c r="G4041" s="53" t="s">
        <v>2543</v>
      </c>
      <c r="H4041" s="55">
        <v>2201.0</v>
      </c>
      <c r="I4041" s="55"/>
      <c r="J4041" s="55" t="s">
        <v>121</v>
      </c>
      <c r="K4041" s="53" t="s">
        <v>80</v>
      </c>
      <c r="L4041" s="53"/>
      <c r="M4041" s="53">
        <v>2.0</v>
      </c>
      <c r="N4041" s="53" t="s">
        <v>52</v>
      </c>
      <c r="O4041" s="25">
        <v>675.44</v>
      </c>
      <c r="P4041" s="25">
        <f>'LISTA DOS ITENS'!$O4041*'LISTA DOS ITENS'!$M4041</f>
        <v>1350.88</v>
      </c>
      <c r="Q4041" s="25">
        <v>675.44</v>
      </c>
      <c r="R4041" s="25">
        <f>'LISTA DOS ITENS'!$Q4041*'LISTA DOS ITENS'!$M4041</f>
        <v>1350.88</v>
      </c>
      <c r="S4041" s="56">
        <f>IF('LISTA DOS ITENS'!$P4041&gt;'LISTA DOS ITENS'!$R4041,'LISTA DOS ITENS'!$P4041,'LISTA DOS ITENS'!$R4041)</f>
        <v>1350.88</v>
      </c>
      <c r="T4041" s="25">
        <v>62.94769333486554</v>
      </c>
      <c r="U4041" s="25">
        <f>'LISTA DOS ITENS'!$T4041*'LISTA DOS ITENS'!$M4041</f>
        <v>125.8953867</v>
      </c>
      <c r="V4041" s="56">
        <f t="array" ref="V4041">INDEX('RESUMO - LOTES E VMA'!$F$3:$F$181,MATCH('LISTA DOS ITENS'!$D4041,'RESUMO - LOTES E VMA'!$A$3:$A$181,0))</f>
        <v>195262.0068</v>
      </c>
      <c r="W4041" s="57">
        <f>'LISTA DOS ITENS'!$U4041/'LISTA DOS ITENS'!$V4041</f>
        <v>0.0006447510642</v>
      </c>
      <c r="X4041" s="53" t="s">
        <v>53</v>
      </c>
      <c r="Y4041" s="53" t="s">
        <v>290</v>
      </c>
      <c r="Z4041" s="58" t="str">
        <f>'LISTA DOS ITENS'!$F4041&amp;"-"&amp;'LISTA DOS ITENS'!$H4041&amp;"-"&amp;'LISTA DOS ITENS'!$J4041&amp;"-"&amp;'LISTA DOS ITENS'!$K4041&amp;"-"&amp;'LISTA DOS ITENS'!$I4041</f>
        <v>10638947-2201-A026-IMOB/NAC-</v>
      </c>
      <c r="AA4041" s="59" t="str">
        <f t="array" ref="AA4041">INDEX('RESUMO - LOTES E VMA'!$M$3:$M$181,MATCH('LISTA DOS ITENS'!$D4041,'RESUMO - LOTES E VMA'!$A$3:$A$181,0))</f>
        <v>Para Leilão</v>
      </c>
      <c r="AB4041" s="60">
        <f t="array" ref="AB4041">INDEX('RESUMO - LOTES E VMA'!$J$3:$J$181,MATCH('LISTA DOS ITENS'!$D4041,'RESUMO - LOTES E VMA'!$A$3:$A$181,0))</f>
        <v>0.1002282232</v>
      </c>
      <c r="AC4041" s="29" t="str">
        <f t="array" ref="AC4041">INDEX('RESUMO - LOTES E VMA'!$L$3:$L$181,MATCH('LISTA DOS ITENS'!$D4041,'RESUMO - LOTES E VMA'!$A$3:$A$181,0))</f>
        <v>1% do Valor de Comparação do VMA</v>
      </c>
      <c r="AD4041" s="53" t="str">
        <f>VLOOKUP(Tabela1[[#This Row],[Índice]],[1]Planilha1!$A:$A,1,0)</f>
        <v>#ERROR!</v>
      </c>
    </row>
    <row r="4042" ht="15.75" customHeight="1">
      <c r="A4042" s="52">
        <v>263123.0</v>
      </c>
      <c r="B4042" s="53" t="s">
        <v>70</v>
      </c>
      <c r="C4042" s="53" t="s">
        <v>71</v>
      </c>
      <c r="D4042" s="22">
        <v>207578.0</v>
      </c>
      <c r="E4042" s="53" t="s">
        <v>119</v>
      </c>
      <c r="F4042" s="54">
        <v>1.072321E7</v>
      </c>
      <c r="G4042" s="53" t="s">
        <v>2544</v>
      </c>
      <c r="H4042" s="55">
        <v>2201.0</v>
      </c>
      <c r="I4042" s="55"/>
      <c r="J4042" s="55" t="s">
        <v>121</v>
      </c>
      <c r="K4042" s="53" t="s">
        <v>57</v>
      </c>
      <c r="L4042" s="53"/>
      <c r="M4042" s="53">
        <v>1.0</v>
      </c>
      <c r="N4042" s="53" t="s">
        <v>52</v>
      </c>
      <c r="O4042" s="25">
        <v>1.0</v>
      </c>
      <c r="P4042" s="25">
        <f>'LISTA DOS ITENS'!$O4042*'LISTA DOS ITENS'!$M4042</f>
        <v>1</v>
      </c>
      <c r="Q4042" s="25">
        <v>1705.96</v>
      </c>
      <c r="R4042" s="25">
        <f>'LISTA DOS ITENS'!$Q4042*'LISTA DOS ITENS'!$M4042</f>
        <v>1705.96</v>
      </c>
      <c r="S4042" s="56">
        <f>IF('LISTA DOS ITENS'!$P4042&gt;'LISTA DOS ITENS'!$R4042,'LISTA DOS ITENS'!$P4042,'LISTA DOS ITENS'!$R4042)</f>
        <v>1705.96</v>
      </c>
      <c r="T4042" s="25">
        <v>158.98710014442025</v>
      </c>
      <c r="U4042" s="25">
        <f>'LISTA DOS ITENS'!$T4042*'LISTA DOS ITENS'!$M4042</f>
        <v>158.9871001</v>
      </c>
      <c r="V4042" s="56">
        <f t="array" ref="V4042">INDEX('RESUMO - LOTES E VMA'!$F$3:$F$181,MATCH('LISTA DOS ITENS'!$D4042,'RESUMO - LOTES E VMA'!$A$3:$A$181,0))</f>
        <v>195262.0068</v>
      </c>
      <c r="W4042" s="57">
        <f>'LISTA DOS ITENS'!$U4042/'LISTA DOS ITENS'!$V4042</f>
        <v>0.0008142244504</v>
      </c>
      <c r="X4042" s="53" t="s">
        <v>53</v>
      </c>
      <c r="Y4042" s="53" t="s">
        <v>290</v>
      </c>
      <c r="Z4042" s="58" t="str">
        <f>'LISTA DOS ITENS'!$F4042&amp;"-"&amp;'LISTA DOS ITENS'!$H4042&amp;"-"&amp;'LISTA DOS ITENS'!$J4042&amp;"-"&amp;'LISTA DOS ITENS'!$K4042&amp;"-"&amp;'LISTA DOS ITENS'!$I4042</f>
        <v>10723210-2201-A026-USADO-</v>
      </c>
      <c r="AA4042" s="59" t="str">
        <f t="array" ref="AA4042">INDEX('RESUMO - LOTES E VMA'!$M$3:$M$181,MATCH('LISTA DOS ITENS'!$D4042,'RESUMO - LOTES E VMA'!$A$3:$A$181,0))</f>
        <v>Para Leilão</v>
      </c>
      <c r="AB4042" s="60">
        <f t="array" ref="AB4042">INDEX('RESUMO - LOTES E VMA'!$J$3:$J$181,MATCH('LISTA DOS ITENS'!$D4042,'RESUMO - LOTES E VMA'!$A$3:$A$181,0))</f>
        <v>0.1002282232</v>
      </c>
      <c r="AC4042" s="29" t="str">
        <f t="array" ref="AC4042">INDEX('RESUMO - LOTES E VMA'!$L$3:$L$181,MATCH('LISTA DOS ITENS'!$D4042,'RESUMO - LOTES E VMA'!$A$3:$A$181,0))</f>
        <v>1% do Valor de Comparação do VMA</v>
      </c>
      <c r="AD4042" s="53" t="str">
        <f>VLOOKUP(Tabela1[[#This Row],[Índice]],[1]Planilha1!$A:$A,1,0)</f>
        <v>#ERROR!</v>
      </c>
    </row>
    <row r="4043" ht="15.75" customHeight="1">
      <c r="A4043" s="52">
        <v>263124.0</v>
      </c>
      <c r="B4043" s="53" t="s">
        <v>70</v>
      </c>
      <c r="C4043" s="53" t="s">
        <v>71</v>
      </c>
      <c r="D4043" s="22">
        <v>207578.0</v>
      </c>
      <c r="E4043" s="53" t="s">
        <v>119</v>
      </c>
      <c r="F4043" s="54">
        <v>1.0749895E7</v>
      </c>
      <c r="G4043" s="53" t="s">
        <v>2545</v>
      </c>
      <c r="H4043" s="55">
        <v>2201.0</v>
      </c>
      <c r="I4043" s="55"/>
      <c r="J4043" s="55" t="s">
        <v>121</v>
      </c>
      <c r="K4043" s="53" t="s">
        <v>80</v>
      </c>
      <c r="L4043" s="53"/>
      <c r="M4043" s="53">
        <v>2.0</v>
      </c>
      <c r="N4043" s="53" t="s">
        <v>52</v>
      </c>
      <c r="O4043" s="25">
        <v>1437.48</v>
      </c>
      <c r="P4043" s="25">
        <f>'LISTA DOS ITENS'!$O4043*'LISTA DOS ITENS'!$M4043</f>
        <v>2874.96</v>
      </c>
      <c r="Q4043" s="25">
        <v>1437.48</v>
      </c>
      <c r="R4043" s="25">
        <f>'LISTA DOS ITENS'!$Q4043*'LISTA DOS ITENS'!$M4043</f>
        <v>2874.96</v>
      </c>
      <c r="S4043" s="56">
        <f>IF('LISTA DOS ITENS'!$P4043&gt;'LISTA DOS ITENS'!$R4043,'LISTA DOS ITENS'!$P4043,'LISTA DOS ITENS'!$R4043)</f>
        <v>2874.96</v>
      </c>
      <c r="T4043" s="25">
        <v>133.9660816874963</v>
      </c>
      <c r="U4043" s="25">
        <f>'LISTA DOS ITENS'!$T4043*'LISTA DOS ITENS'!$M4043</f>
        <v>267.9321634</v>
      </c>
      <c r="V4043" s="56">
        <f t="array" ref="V4043">INDEX('RESUMO - LOTES E VMA'!$F$3:$F$181,MATCH('LISTA DOS ITENS'!$D4043,'RESUMO - LOTES E VMA'!$A$3:$A$181,0))</f>
        <v>195262.0068</v>
      </c>
      <c r="W4043" s="57">
        <f>'LISTA DOS ITENS'!$U4043/'LISTA DOS ITENS'!$V4043</f>
        <v>0.001372167416</v>
      </c>
      <c r="X4043" s="53" t="s">
        <v>53</v>
      </c>
      <c r="Y4043" s="53" t="s">
        <v>290</v>
      </c>
      <c r="Z4043" s="58" t="str">
        <f>'LISTA DOS ITENS'!$F4043&amp;"-"&amp;'LISTA DOS ITENS'!$H4043&amp;"-"&amp;'LISTA DOS ITENS'!$J4043&amp;"-"&amp;'LISTA DOS ITENS'!$K4043&amp;"-"&amp;'LISTA DOS ITENS'!$I4043</f>
        <v>10749895-2201-A026-IMOB/NAC-</v>
      </c>
      <c r="AA4043" s="59" t="str">
        <f t="array" ref="AA4043">INDEX('RESUMO - LOTES E VMA'!$M$3:$M$181,MATCH('LISTA DOS ITENS'!$D4043,'RESUMO - LOTES E VMA'!$A$3:$A$181,0))</f>
        <v>Para Leilão</v>
      </c>
      <c r="AB4043" s="60">
        <f t="array" ref="AB4043">INDEX('RESUMO - LOTES E VMA'!$J$3:$J$181,MATCH('LISTA DOS ITENS'!$D4043,'RESUMO - LOTES E VMA'!$A$3:$A$181,0))</f>
        <v>0.1002282232</v>
      </c>
      <c r="AC4043" s="29" t="str">
        <f t="array" ref="AC4043">INDEX('RESUMO - LOTES E VMA'!$L$3:$L$181,MATCH('LISTA DOS ITENS'!$D4043,'RESUMO - LOTES E VMA'!$A$3:$A$181,0))</f>
        <v>1% do Valor de Comparação do VMA</v>
      </c>
      <c r="AD4043" s="53" t="str">
        <f>VLOOKUP(Tabela1[[#This Row],[Índice]],[1]Planilha1!$A:$A,1,0)</f>
        <v>#ERROR!</v>
      </c>
    </row>
    <row r="4044" ht="15.75" customHeight="1">
      <c r="A4044" s="52">
        <v>263125.0</v>
      </c>
      <c r="B4044" s="53" t="s">
        <v>70</v>
      </c>
      <c r="C4044" s="53" t="s">
        <v>71</v>
      </c>
      <c r="D4044" s="22">
        <v>207578.0</v>
      </c>
      <c r="E4044" s="53" t="s">
        <v>119</v>
      </c>
      <c r="F4044" s="54">
        <v>1.0794125E7</v>
      </c>
      <c r="G4044" s="53" t="s">
        <v>2410</v>
      </c>
      <c r="H4044" s="55">
        <v>2201.0</v>
      </c>
      <c r="I4044" s="55"/>
      <c r="J4044" s="55" t="s">
        <v>121</v>
      </c>
      <c r="K4044" s="53" t="s">
        <v>80</v>
      </c>
      <c r="L4044" s="53"/>
      <c r="M4044" s="53">
        <v>1.0</v>
      </c>
      <c r="N4044" s="53" t="s">
        <v>52</v>
      </c>
      <c r="O4044" s="25">
        <v>1161.94</v>
      </c>
      <c r="P4044" s="25">
        <f>'LISTA DOS ITENS'!$O4044*'LISTA DOS ITENS'!$M4044</f>
        <v>1161.94</v>
      </c>
      <c r="Q4044" s="25">
        <v>1161.94</v>
      </c>
      <c r="R4044" s="25">
        <f>'LISTA DOS ITENS'!$Q4044*'LISTA DOS ITENS'!$M4044</f>
        <v>1161.94</v>
      </c>
      <c r="S4044" s="56">
        <f>IF('LISTA DOS ITENS'!$P4044&gt;'LISTA DOS ITENS'!$R4044,'LISTA DOS ITENS'!$P4044,'LISTA DOS ITENS'!$R4044)</f>
        <v>1161.94</v>
      </c>
      <c r="T4044" s="25">
        <v>148.8874255703551</v>
      </c>
      <c r="U4044" s="25">
        <f>'LISTA DOS ITENS'!$T4044*'LISTA DOS ITENS'!$M4044</f>
        <v>148.8874256</v>
      </c>
      <c r="V4044" s="56">
        <f t="array" ref="V4044">INDEX('RESUMO - LOTES E VMA'!$F$3:$F$181,MATCH('LISTA DOS ITENS'!$D4044,'RESUMO - LOTES E VMA'!$A$3:$A$181,0))</f>
        <v>195262.0068</v>
      </c>
      <c r="W4044" s="57">
        <f>'LISTA DOS ITENS'!$U4044/'LISTA DOS ITENS'!$V4044</f>
        <v>0.0007625007447</v>
      </c>
      <c r="X4044" s="53" t="s">
        <v>53</v>
      </c>
      <c r="Y4044" s="53" t="s">
        <v>290</v>
      </c>
      <c r="Z4044" s="58" t="str">
        <f>'LISTA DOS ITENS'!$F4044&amp;"-"&amp;'LISTA DOS ITENS'!$H4044&amp;"-"&amp;'LISTA DOS ITENS'!$J4044&amp;"-"&amp;'LISTA DOS ITENS'!$K4044&amp;"-"&amp;'LISTA DOS ITENS'!$I4044</f>
        <v>10794125-2201-A026-IMOB/NAC-</v>
      </c>
      <c r="AA4044" s="59" t="str">
        <f t="array" ref="AA4044">INDEX('RESUMO - LOTES E VMA'!$M$3:$M$181,MATCH('LISTA DOS ITENS'!$D4044,'RESUMO - LOTES E VMA'!$A$3:$A$181,0))</f>
        <v>Para Leilão</v>
      </c>
      <c r="AB4044" s="60">
        <f t="array" ref="AB4044">INDEX('RESUMO - LOTES E VMA'!$J$3:$J$181,MATCH('LISTA DOS ITENS'!$D4044,'RESUMO - LOTES E VMA'!$A$3:$A$181,0))</f>
        <v>0.1002282232</v>
      </c>
      <c r="AC4044" s="29" t="str">
        <f t="array" ref="AC4044">INDEX('RESUMO - LOTES E VMA'!$L$3:$L$181,MATCH('LISTA DOS ITENS'!$D4044,'RESUMO - LOTES E VMA'!$A$3:$A$181,0))</f>
        <v>1% do Valor de Comparação do VMA</v>
      </c>
      <c r="AD4044" s="53" t="str">
        <f>VLOOKUP(Tabela1[[#This Row],[Índice]],[1]Planilha1!$A:$A,1,0)</f>
        <v>#ERROR!</v>
      </c>
    </row>
    <row r="4045" ht="15.75" customHeight="1">
      <c r="A4045" s="52">
        <v>263126.0</v>
      </c>
      <c r="B4045" s="53" t="s">
        <v>70</v>
      </c>
      <c r="C4045" s="53" t="s">
        <v>71</v>
      </c>
      <c r="D4045" s="22">
        <v>207578.0</v>
      </c>
      <c r="E4045" s="53" t="s">
        <v>119</v>
      </c>
      <c r="F4045" s="54">
        <v>1.0794224E7</v>
      </c>
      <c r="G4045" s="53" t="s">
        <v>2546</v>
      </c>
      <c r="H4045" s="55">
        <v>2201.0</v>
      </c>
      <c r="I4045" s="55"/>
      <c r="J4045" s="55" t="s">
        <v>121</v>
      </c>
      <c r="K4045" s="53" t="s">
        <v>80</v>
      </c>
      <c r="L4045" s="53"/>
      <c r="M4045" s="53">
        <v>1.0</v>
      </c>
      <c r="N4045" s="53" t="s">
        <v>52</v>
      </c>
      <c r="O4045" s="25">
        <v>1728.69</v>
      </c>
      <c r="P4045" s="25">
        <f>'LISTA DOS ITENS'!$O4045*'LISTA DOS ITENS'!$M4045</f>
        <v>1728.69</v>
      </c>
      <c r="Q4045" s="25">
        <v>1728.69</v>
      </c>
      <c r="R4045" s="25">
        <f>'LISTA DOS ITENS'!$Q4045*'LISTA DOS ITENS'!$M4045</f>
        <v>1728.69</v>
      </c>
      <c r="S4045" s="56">
        <f>IF('LISTA DOS ITENS'!$P4045&gt;'LISTA DOS ITENS'!$R4045,'LISTA DOS ITENS'!$P4045,'LISTA DOS ITENS'!$R4045)</f>
        <v>1728.69</v>
      </c>
      <c r="T4045" s="25">
        <v>161.10542459885218</v>
      </c>
      <c r="U4045" s="25">
        <f>'LISTA DOS ITENS'!$T4045*'LISTA DOS ITENS'!$M4045</f>
        <v>161.1054246</v>
      </c>
      <c r="V4045" s="56">
        <f t="array" ref="V4045">INDEX('RESUMO - LOTES E VMA'!$F$3:$F$181,MATCH('LISTA DOS ITENS'!$D4045,'RESUMO - LOTES E VMA'!$A$3:$A$181,0))</f>
        <v>195262.0068</v>
      </c>
      <c r="W4045" s="57">
        <f>'LISTA DOS ITENS'!$U4045/'LISTA DOS ITENS'!$V4045</f>
        <v>0.0008250730762</v>
      </c>
      <c r="X4045" s="53" t="s">
        <v>53</v>
      </c>
      <c r="Y4045" s="53" t="s">
        <v>290</v>
      </c>
      <c r="Z4045" s="58" t="str">
        <f>'LISTA DOS ITENS'!$F4045&amp;"-"&amp;'LISTA DOS ITENS'!$H4045&amp;"-"&amp;'LISTA DOS ITENS'!$J4045&amp;"-"&amp;'LISTA DOS ITENS'!$K4045&amp;"-"&amp;'LISTA DOS ITENS'!$I4045</f>
        <v>10794224-2201-A026-IMOB/NAC-</v>
      </c>
      <c r="AA4045" s="59" t="str">
        <f t="array" ref="AA4045">INDEX('RESUMO - LOTES E VMA'!$M$3:$M$181,MATCH('LISTA DOS ITENS'!$D4045,'RESUMO - LOTES E VMA'!$A$3:$A$181,0))</f>
        <v>Para Leilão</v>
      </c>
      <c r="AB4045" s="60">
        <f t="array" ref="AB4045">INDEX('RESUMO - LOTES E VMA'!$J$3:$J$181,MATCH('LISTA DOS ITENS'!$D4045,'RESUMO - LOTES E VMA'!$A$3:$A$181,0))</f>
        <v>0.1002282232</v>
      </c>
      <c r="AC4045" s="29" t="str">
        <f t="array" ref="AC4045">INDEX('RESUMO - LOTES E VMA'!$L$3:$L$181,MATCH('LISTA DOS ITENS'!$D4045,'RESUMO - LOTES E VMA'!$A$3:$A$181,0))</f>
        <v>1% do Valor de Comparação do VMA</v>
      </c>
      <c r="AD4045" s="53" t="str">
        <f>VLOOKUP(Tabela1[[#This Row],[Índice]],[1]Planilha1!$A:$A,1,0)</f>
        <v>#ERROR!</v>
      </c>
    </row>
    <row r="4046" ht="15.75" customHeight="1">
      <c r="A4046" s="52">
        <v>263127.0</v>
      </c>
      <c r="B4046" s="53" t="s">
        <v>70</v>
      </c>
      <c r="C4046" s="53" t="s">
        <v>71</v>
      </c>
      <c r="D4046" s="22">
        <v>207578.0</v>
      </c>
      <c r="E4046" s="53" t="s">
        <v>119</v>
      </c>
      <c r="F4046" s="54">
        <v>1.0834433E7</v>
      </c>
      <c r="G4046" s="53" t="s">
        <v>2507</v>
      </c>
      <c r="H4046" s="55">
        <v>2201.0</v>
      </c>
      <c r="I4046" s="55"/>
      <c r="J4046" s="55" t="s">
        <v>121</v>
      </c>
      <c r="K4046" s="53" t="s">
        <v>293</v>
      </c>
      <c r="L4046" s="53"/>
      <c r="M4046" s="53">
        <v>1.0</v>
      </c>
      <c r="N4046" s="53" t="s">
        <v>52</v>
      </c>
      <c r="O4046" s="25">
        <v>1.0</v>
      </c>
      <c r="P4046" s="25">
        <f>'LISTA DOS ITENS'!$O4046*'LISTA DOS ITENS'!$M4046</f>
        <v>1</v>
      </c>
      <c r="Q4046" s="25">
        <v>2463.75</v>
      </c>
      <c r="R4046" s="25">
        <f>'LISTA DOS ITENS'!$Q4046*'LISTA DOS ITENS'!$M4046</f>
        <v>2463.75</v>
      </c>
      <c r="S4046" s="56">
        <f>IF('LISTA DOS ITENS'!$P4046&gt;'LISTA DOS ITENS'!$R4046,'LISTA DOS ITENS'!$P4046,'LISTA DOS ITENS'!$R4046)</f>
        <v>2463.75</v>
      </c>
      <c r="T4046" s="25">
        <v>229.60940935356948</v>
      </c>
      <c r="U4046" s="25">
        <f>'LISTA DOS ITENS'!$T4046*'LISTA DOS ITENS'!$M4046</f>
        <v>229.6094094</v>
      </c>
      <c r="V4046" s="56">
        <f t="array" ref="V4046">INDEX('RESUMO - LOTES E VMA'!$F$3:$F$181,MATCH('LISTA DOS ITENS'!$D4046,'RESUMO - LOTES E VMA'!$A$3:$A$181,0))</f>
        <v>195262.0068</v>
      </c>
      <c r="W4046" s="57">
        <f>'LISTA DOS ITENS'!$U4046/'LISTA DOS ITENS'!$V4046</f>
        <v>0.001175904177</v>
      </c>
      <c r="X4046" s="53" t="s">
        <v>53</v>
      </c>
      <c r="Y4046" s="53" t="s">
        <v>290</v>
      </c>
      <c r="Z4046" s="58" t="str">
        <f>'LISTA DOS ITENS'!$F4046&amp;"-"&amp;'LISTA DOS ITENS'!$H4046&amp;"-"&amp;'LISTA DOS ITENS'!$J4046&amp;"-"&amp;'LISTA DOS ITENS'!$K4046&amp;"-"&amp;'LISTA DOS ITENS'!$I4046</f>
        <v>10834433-2201-A026-SOBRE_EMP-</v>
      </c>
      <c r="AA4046" s="59" t="str">
        <f t="array" ref="AA4046">INDEX('RESUMO - LOTES E VMA'!$M$3:$M$181,MATCH('LISTA DOS ITENS'!$D4046,'RESUMO - LOTES E VMA'!$A$3:$A$181,0))</f>
        <v>Para Leilão</v>
      </c>
      <c r="AB4046" s="60">
        <f t="array" ref="AB4046">INDEX('RESUMO - LOTES E VMA'!$J$3:$J$181,MATCH('LISTA DOS ITENS'!$D4046,'RESUMO - LOTES E VMA'!$A$3:$A$181,0))</f>
        <v>0.1002282232</v>
      </c>
      <c r="AC4046" s="29" t="str">
        <f t="array" ref="AC4046">INDEX('RESUMO - LOTES E VMA'!$L$3:$L$181,MATCH('LISTA DOS ITENS'!$D4046,'RESUMO - LOTES E VMA'!$A$3:$A$181,0))</f>
        <v>1% do Valor de Comparação do VMA</v>
      </c>
      <c r="AD4046" s="53" t="str">
        <f>VLOOKUP(Tabela1[[#This Row],[Índice]],[1]Planilha1!$A:$A,1,0)</f>
        <v>#ERROR!</v>
      </c>
    </row>
    <row r="4047" ht="15.75" customHeight="1">
      <c r="A4047" s="52">
        <v>263128.0</v>
      </c>
      <c r="B4047" s="53" t="s">
        <v>70</v>
      </c>
      <c r="C4047" s="53" t="s">
        <v>71</v>
      </c>
      <c r="D4047" s="22">
        <v>207578.0</v>
      </c>
      <c r="E4047" s="53" t="s">
        <v>119</v>
      </c>
      <c r="F4047" s="54">
        <v>1.093718E7</v>
      </c>
      <c r="G4047" s="53" t="s">
        <v>2416</v>
      </c>
      <c r="H4047" s="55">
        <v>2201.0</v>
      </c>
      <c r="I4047" s="55"/>
      <c r="J4047" s="55" t="s">
        <v>121</v>
      </c>
      <c r="K4047" s="53" t="s">
        <v>80</v>
      </c>
      <c r="L4047" s="53"/>
      <c r="M4047" s="53">
        <v>1.0</v>
      </c>
      <c r="N4047" s="53" t="s">
        <v>52</v>
      </c>
      <c r="O4047" s="25">
        <v>179.72</v>
      </c>
      <c r="P4047" s="25">
        <f>'LISTA DOS ITENS'!$O4047*'LISTA DOS ITENS'!$M4047</f>
        <v>179.72</v>
      </c>
      <c r="Q4047" s="25">
        <v>179.72</v>
      </c>
      <c r="R4047" s="25">
        <f>'LISTA DOS ITENS'!$Q4047*'LISTA DOS ITENS'!$M4047</f>
        <v>179.72</v>
      </c>
      <c r="S4047" s="56">
        <f>IF('LISTA DOS ITENS'!$P4047&gt;'LISTA DOS ITENS'!$R4047,'LISTA DOS ITENS'!$P4047,'LISTA DOS ITENS'!$R4047)</f>
        <v>179.72</v>
      </c>
      <c r="T4047" s="25">
        <v>16.749022039177476</v>
      </c>
      <c r="U4047" s="25">
        <f>'LISTA DOS ITENS'!$T4047*'LISTA DOS ITENS'!$M4047</f>
        <v>16.74902204</v>
      </c>
      <c r="V4047" s="56">
        <f t="array" ref="V4047">INDEX('RESUMO - LOTES E VMA'!$F$3:$F$181,MATCH('LISTA DOS ITENS'!$D4047,'RESUMO - LOTES E VMA'!$A$3:$A$181,0))</f>
        <v>195262.0068</v>
      </c>
      <c r="W4047" s="57">
        <f>'LISTA DOS ITENS'!$U4047/'LISTA DOS ITENS'!$V4047</f>
        <v>0.00008577716841</v>
      </c>
      <c r="X4047" s="53" t="s">
        <v>53</v>
      </c>
      <c r="Y4047" s="53" t="s">
        <v>290</v>
      </c>
      <c r="Z4047" s="58" t="str">
        <f>'LISTA DOS ITENS'!$F4047&amp;"-"&amp;'LISTA DOS ITENS'!$H4047&amp;"-"&amp;'LISTA DOS ITENS'!$J4047&amp;"-"&amp;'LISTA DOS ITENS'!$K4047&amp;"-"&amp;'LISTA DOS ITENS'!$I4047</f>
        <v>10937180-2201-A026-IMOB/NAC-</v>
      </c>
      <c r="AA4047" s="59" t="str">
        <f t="array" ref="AA4047">INDEX('RESUMO - LOTES E VMA'!$M$3:$M$181,MATCH('LISTA DOS ITENS'!$D4047,'RESUMO - LOTES E VMA'!$A$3:$A$181,0))</f>
        <v>Para Leilão</v>
      </c>
      <c r="AB4047" s="60">
        <f t="array" ref="AB4047">INDEX('RESUMO - LOTES E VMA'!$J$3:$J$181,MATCH('LISTA DOS ITENS'!$D4047,'RESUMO - LOTES E VMA'!$A$3:$A$181,0))</f>
        <v>0.1002282232</v>
      </c>
      <c r="AC4047" s="29" t="str">
        <f t="array" ref="AC4047">INDEX('RESUMO - LOTES E VMA'!$L$3:$L$181,MATCH('LISTA DOS ITENS'!$D4047,'RESUMO - LOTES E VMA'!$A$3:$A$181,0))</f>
        <v>1% do Valor de Comparação do VMA</v>
      </c>
      <c r="AD4047" s="53" t="str">
        <f>VLOOKUP(Tabela1[[#This Row],[Índice]],[1]Planilha1!$A:$A,1,0)</f>
        <v>#ERROR!</v>
      </c>
    </row>
    <row r="4048" ht="15.75" customHeight="1">
      <c r="A4048" s="52">
        <v>263129.0</v>
      </c>
      <c r="B4048" s="53" t="s">
        <v>70</v>
      </c>
      <c r="C4048" s="53" t="s">
        <v>71</v>
      </c>
      <c r="D4048" s="22">
        <v>207578.0</v>
      </c>
      <c r="E4048" s="53" t="s">
        <v>119</v>
      </c>
      <c r="F4048" s="54">
        <v>1.1022376E7</v>
      </c>
      <c r="G4048" s="53" t="s">
        <v>2547</v>
      </c>
      <c r="H4048" s="55">
        <v>2201.0</v>
      </c>
      <c r="I4048" s="55"/>
      <c r="J4048" s="55" t="s">
        <v>121</v>
      </c>
      <c r="K4048" s="53" t="s">
        <v>73</v>
      </c>
      <c r="L4048" s="53"/>
      <c r="M4048" s="53">
        <v>1.0</v>
      </c>
      <c r="N4048" s="53" t="s">
        <v>52</v>
      </c>
      <c r="O4048" s="25">
        <v>3333.77</v>
      </c>
      <c r="P4048" s="25">
        <f>'LISTA DOS ITENS'!$O4048*'LISTA DOS ITENS'!$M4048</f>
        <v>3333.77</v>
      </c>
      <c r="Q4048" s="25">
        <v>3333.77</v>
      </c>
      <c r="R4048" s="25">
        <f>'LISTA DOS ITENS'!$Q4048*'LISTA DOS ITENS'!$M4048</f>
        <v>3333.77</v>
      </c>
      <c r="S4048" s="56">
        <f>IF('LISTA DOS ITENS'!$P4048&gt;'LISTA DOS ITENS'!$R4048,'LISTA DOS ITENS'!$P4048,'LISTA DOS ITENS'!$R4048)</f>
        <v>3333.77</v>
      </c>
      <c r="T4048" s="25">
        <v>161.99793742263077</v>
      </c>
      <c r="U4048" s="25">
        <f>'LISTA DOS ITENS'!$T4048*'LISTA DOS ITENS'!$M4048</f>
        <v>161.9979374</v>
      </c>
      <c r="V4048" s="56">
        <f t="array" ref="V4048">INDEX('RESUMO - LOTES E VMA'!$F$3:$F$181,MATCH('LISTA DOS ITENS'!$D4048,'RESUMO - LOTES E VMA'!$A$3:$A$181,0))</f>
        <v>195262.0068</v>
      </c>
      <c r="W4048" s="57">
        <f>'LISTA DOS ITENS'!$U4048/'LISTA DOS ITENS'!$V4048</f>
        <v>0.0008296439236</v>
      </c>
      <c r="X4048" s="53" t="s">
        <v>53</v>
      </c>
      <c r="Y4048" s="53" t="s">
        <v>290</v>
      </c>
      <c r="Z4048" s="58" t="str">
        <f>'LISTA DOS ITENS'!$F4048&amp;"-"&amp;'LISTA DOS ITENS'!$H4048&amp;"-"&amp;'LISTA DOS ITENS'!$J4048&amp;"-"&amp;'LISTA DOS ITENS'!$K4048&amp;"-"&amp;'LISTA DOS ITENS'!$I4048</f>
        <v>11022376-2201-A026-CONS/NAC-</v>
      </c>
      <c r="AA4048" s="59" t="str">
        <f t="array" ref="AA4048">INDEX('RESUMO - LOTES E VMA'!$M$3:$M$181,MATCH('LISTA DOS ITENS'!$D4048,'RESUMO - LOTES E VMA'!$A$3:$A$181,0))</f>
        <v>Para Leilão</v>
      </c>
      <c r="AB4048" s="60">
        <f t="array" ref="AB4048">INDEX('RESUMO - LOTES E VMA'!$J$3:$J$181,MATCH('LISTA DOS ITENS'!$D4048,'RESUMO - LOTES E VMA'!$A$3:$A$181,0))</f>
        <v>0.1002282232</v>
      </c>
      <c r="AC4048" s="29" t="str">
        <f t="array" ref="AC4048">INDEX('RESUMO - LOTES E VMA'!$L$3:$L$181,MATCH('LISTA DOS ITENS'!$D4048,'RESUMO - LOTES E VMA'!$A$3:$A$181,0))</f>
        <v>1% do Valor de Comparação do VMA</v>
      </c>
      <c r="AD4048" s="53" t="str">
        <f>VLOOKUP(Tabela1[[#This Row],[Índice]],[1]Planilha1!$A:$A,1,0)</f>
        <v>#ERROR!</v>
      </c>
    </row>
    <row r="4049" ht="15.75" customHeight="1">
      <c r="A4049" s="52">
        <v>263130.0</v>
      </c>
      <c r="B4049" s="53" t="s">
        <v>70</v>
      </c>
      <c r="C4049" s="53" t="s">
        <v>71</v>
      </c>
      <c r="D4049" s="22">
        <v>207578.0</v>
      </c>
      <c r="E4049" s="53" t="s">
        <v>119</v>
      </c>
      <c r="F4049" s="54">
        <v>1.1057261E7</v>
      </c>
      <c r="G4049" s="53" t="s">
        <v>2514</v>
      </c>
      <c r="H4049" s="55">
        <v>2201.0</v>
      </c>
      <c r="I4049" s="55"/>
      <c r="J4049" s="55" t="s">
        <v>121</v>
      </c>
      <c r="K4049" s="53" t="s">
        <v>80</v>
      </c>
      <c r="L4049" s="53"/>
      <c r="M4049" s="53">
        <v>2.0</v>
      </c>
      <c r="N4049" s="53" t="s">
        <v>52</v>
      </c>
      <c r="O4049" s="25">
        <v>1099.655</v>
      </c>
      <c r="P4049" s="25">
        <f>'LISTA DOS ITENS'!$O4049*'LISTA DOS ITENS'!$M4049</f>
        <v>2199.31</v>
      </c>
      <c r="Q4049" s="25">
        <v>1099.66</v>
      </c>
      <c r="R4049" s="25">
        <f>'LISTA DOS ITENS'!$Q4049*'LISTA DOS ITENS'!$M4049</f>
        <v>2199.32</v>
      </c>
      <c r="S4049" s="56">
        <f>IF('LISTA DOS ITENS'!$P4049&gt;'LISTA DOS ITENS'!$R4049,'LISTA DOS ITENS'!$P4049,'LISTA DOS ITENS'!$R4049)</f>
        <v>2199.32</v>
      </c>
      <c r="T4049" s="25">
        <v>102.48291551080517</v>
      </c>
      <c r="U4049" s="25">
        <f>'LISTA DOS ITENS'!$T4049*'LISTA DOS ITENS'!$M4049</f>
        <v>204.965831</v>
      </c>
      <c r="V4049" s="56">
        <f t="array" ref="V4049">INDEX('RESUMO - LOTES E VMA'!$F$3:$F$181,MATCH('LISTA DOS ITENS'!$D4049,'RESUMO - LOTES E VMA'!$A$3:$A$181,0))</f>
        <v>195262.0068</v>
      </c>
      <c r="W4049" s="57">
        <f>'LISTA DOS ITENS'!$U4049/'LISTA DOS ITENS'!$V4049</f>
        <v>0.001049696428</v>
      </c>
      <c r="X4049" s="53" t="s">
        <v>53</v>
      </c>
      <c r="Y4049" s="53" t="s">
        <v>290</v>
      </c>
      <c r="Z4049" s="58" t="str">
        <f>'LISTA DOS ITENS'!$F4049&amp;"-"&amp;'LISTA DOS ITENS'!$H4049&amp;"-"&amp;'LISTA DOS ITENS'!$J4049&amp;"-"&amp;'LISTA DOS ITENS'!$K4049&amp;"-"&amp;'LISTA DOS ITENS'!$I4049</f>
        <v>11057261-2201-A026-IMOB/NAC-</v>
      </c>
      <c r="AA4049" s="59" t="str">
        <f t="array" ref="AA4049">INDEX('RESUMO - LOTES E VMA'!$M$3:$M$181,MATCH('LISTA DOS ITENS'!$D4049,'RESUMO - LOTES E VMA'!$A$3:$A$181,0))</f>
        <v>Para Leilão</v>
      </c>
      <c r="AB4049" s="60">
        <f t="array" ref="AB4049">INDEX('RESUMO - LOTES E VMA'!$J$3:$J$181,MATCH('LISTA DOS ITENS'!$D4049,'RESUMO - LOTES E VMA'!$A$3:$A$181,0))</f>
        <v>0.1002282232</v>
      </c>
      <c r="AC4049" s="29" t="str">
        <f t="array" ref="AC4049">INDEX('RESUMO - LOTES E VMA'!$L$3:$L$181,MATCH('LISTA DOS ITENS'!$D4049,'RESUMO - LOTES E VMA'!$A$3:$A$181,0))</f>
        <v>1% do Valor de Comparação do VMA</v>
      </c>
      <c r="AD4049" s="53" t="str">
        <f>VLOOKUP(Tabela1[[#This Row],[Índice]],[1]Planilha1!$A:$A,1,0)</f>
        <v>#ERROR!</v>
      </c>
    </row>
    <row r="4050" ht="15.75" customHeight="1">
      <c r="A4050" s="52">
        <v>263131.0</v>
      </c>
      <c r="B4050" s="53" t="s">
        <v>70</v>
      </c>
      <c r="C4050" s="53" t="s">
        <v>71</v>
      </c>
      <c r="D4050" s="22">
        <v>207578.0</v>
      </c>
      <c r="E4050" s="53" t="s">
        <v>119</v>
      </c>
      <c r="F4050" s="54">
        <v>1.1062466E7</v>
      </c>
      <c r="G4050" s="53" t="s">
        <v>2548</v>
      </c>
      <c r="H4050" s="55">
        <v>2201.0</v>
      </c>
      <c r="I4050" s="55"/>
      <c r="J4050" s="55" t="s">
        <v>121</v>
      </c>
      <c r="K4050" s="53" t="s">
        <v>80</v>
      </c>
      <c r="L4050" s="53"/>
      <c r="M4050" s="53">
        <v>10.0</v>
      </c>
      <c r="N4050" s="53" t="s">
        <v>52</v>
      </c>
      <c r="O4050" s="25">
        <v>126.86500000000001</v>
      </c>
      <c r="P4050" s="25">
        <f>'LISTA DOS ITENS'!$O4050*'LISTA DOS ITENS'!$M4050</f>
        <v>1268.65</v>
      </c>
      <c r="Q4050" s="25">
        <v>126.87</v>
      </c>
      <c r="R4050" s="25">
        <f>'LISTA DOS ITENS'!$Q4050*'LISTA DOS ITENS'!$M4050</f>
        <v>1268.7</v>
      </c>
      <c r="S4050" s="56">
        <f>IF('LISTA DOS ITENS'!$P4050&gt;'LISTA DOS ITENS'!$R4050,'LISTA DOS ITENS'!$P4050,'LISTA DOS ITENS'!$R4050)</f>
        <v>1268.7</v>
      </c>
      <c r="T4050" s="25">
        <v>11.823661396118665</v>
      </c>
      <c r="U4050" s="25">
        <f>'LISTA DOS ITENS'!$T4050*'LISTA DOS ITENS'!$M4050</f>
        <v>118.236614</v>
      </c>
      <c r="V4050" s="56">
        <f t="array" ref="V4050">INDEX('RESUMO - LOTES E VMA'!$F$3:$F$181,MATCH('LISTA DOS ITENS'!$D4050,'RESUMO - LOTES E VMA'!$A$3:$A$181,0))</f>
        <v>195262.0068</v>
      </c>
      <c r="W4050" s="57">
        <f>'LISTA DOS ITENS'!$U4050/'LISTA DOS ITENS'!$V4050</f>
        <v>0.0006055280078</v>
      </c>
      <c r="X4050" s="53" t="s">
        <v>53</v>
      </c>
      <c r="Y4050" s="53" t="s">
        <v>290</v>
      </c>
      <c r="Z4050" s="58" t="str">
        <f>'LISTA DOS ITENS'!$F4050&amp;"-"&amp;'LISTA DOS ITENS'!$H4050&amp;"-"&amp;'LISTA DOS ITENS'!$J4050&amp;"-"&amp;'LISTA DOS ITENS'!$K4050&amp;"-"&amp;'LISTA DOS ITENS'!$I4050</f>
        <v>11062466-2201-A026-IMOB/NAC-</v>
      </c>
      <c r="AA4050" s="59" t="str">
        <f t="array" ref="AA4050">INDEX('RESUMO - LOTES E VMA'!$M$3:$M$181,MATCH('LISTA DOS ITENS'!$D4050,'RESUMO - LOTES E VMA'!$A$3:$A$181,0))</f>
        <v>Para Leilão</v>
      </c>
      <c r="AB4050" s="60">
        <f t="array" ref="AB4050">INDEX('RESUMO - LOTES E VMA'!$J$3:$J$181,MATCH('LISTA DOS ITENS'!$D4050,'RESUMO - LOTES E VMA'!$A$3:$A$181,0))</f>
        <v>0.1002282232</v>
      </c>
      <c r="AC4050" s="29" t="str">
        <f t="array" ref="AC4050">INDEX('RESUMO - LOTES E VMA'!$L$3:$L$181,MATCH('LISTA DOS ITENS'!$D4050,'RESUMO - LOTES E VMA'!$A$3:$A$181,0))</f>
        <v>1% do Valor de Comparação do VMA</v>
      </c>
      <c r="AD4050" s="53" t="str">
        <f>VLOOKUP(Tabela1[[#This Row],[Índice]],[1]Planilha1!$A:$A,1,0)</f>
        <v>#ERROR!</v>
      </c>
    </row>
    <row r="4051" ht="15.75" customHeight="1">
      <c r="A4051" s="52">
        <v>263132.0</v>
      </c>
      <c r="B4051" s="53" t="s">
        <v>70</v>
      </c>
      <c r="C4051" s="53" t="s">
        <v>71</v>
      </c>
      <c r="D4051" s="22">
        <v>207578.0</v>
      </c>
      <c r="E4051" s="53" t="s">
        <v>119</v>
      </c>
      <c r="F4051" s="54">
        <v>1.1077133E7</v>
      </c>
      <c r="G4051" s="53" t="s">
        <v>2515</v>
      </c>
      <c r="H4051" s="55">
        <v>2201.0</v>
      </c>
      <c r="I4051" s="55"/>
      <c r="J4051" s="55" t="s">
        <v>121</v>
      </c>
      <c r="K4051" s="53" t="s">
        <v>125</v>
      </c>
      <c r="L4051" s="53"/>
      <c r="M4051" s="53">
        <v>1.0</v>
      </c>
      <c r="N4051" s="53" t="s">
        <v>52</v>
      </c>
      <c r="O4051" s="25">
        <v>121.35</v>
      </c>
      <c r="P4051" s="25">
        <f>'LISTA DOS ITENS'!$O4051*'LISTA DOS ITENS'!$M4051</f>
        <v>121.35</v>
      </c>
      <c r="Q4051" s="25">
        <v>121.37</v>
      </c>
      <c r="R4051" s="25">
        <f>'LISTA DOS ITENS'!$Q4051*'LISTA DOS ITENS'!$M4051</f>
        <v>121.37</v>
      </c>
      <c r="S4051" s="56">
        <f>IF('LISTA DOS ITENS'!$P4051&gt;'LISTA DOS ITENS'!$R4051,'LISTA DOS ITENS'!$P4051,'LISTA DOS ITENS'!$R4051)</f>
        <v>121.37</v>
      </c>
      <c r="T4051" s="25">
        <v>11.311088386907247</v>
      </c>
      <c r="U4051" s="25">
        <f>'LISTA DOS ITENS'!$T4051*'LISTA DOS ITENS'!$M4051</f>
        <v>11.31108839</v>
      </c>
      <c r="V4051" s="56">
        <f t="array" ref="V4051">INDEX('RESUMO - LOTES E VMA'!$F$3:$F$181,MATCH('LISTA DOS ITENS'!$D4051,'RESUMO - LOTES E VMA'!$A$3:$A$181,0))</f>
        <v>195262.0068</v>
      </c>
      <c r="W4051" s="57">
        <f>'LISTA DOS ITENS'!$U4051/'LISTA DOS ITENS'!$V4051</f>
        <v>0.00005792774833</v>
      </c>
      <c r="X4051" s="53" t="s">
        <v>53</v>
      </c>
      <c r="Y4051" s="53" t="s">
        <v>290</v>
      </c>
      <c r="Z4051" s="58" t="str">
        <f>'LISTA DOS ITENS'!$F4051&amp;"-"&amp;'LISTA DOS ITENS'!$H4051&amp;"-"&amp;'LISTA DOS ITENS'!$J4051&amp;"-"&amp;'LISTA DOS ITENS'!$K4051&amp;"-"&amp;'LISTA DOS ITENS'!$I4051</f>
        <v>11077133-2201-A026-PAR/NAC-</v>
      </c>
      <c r="AA4051" s="59" t="str">
        <f t="array" ref="AA4051">INDEX('RESUMO - LOTES E VMA'!$M$3:$M$181,MATCH('LISTA DOS ITENS'!$D4051,'RESUMO - LOTES E VMA'!$A$3:$A$181,0))</f>
        <v>Para Leilão</v>
      </c>
      <c r="AB4051" s="60">
        <f t="array" ref="AB4051">INDEX('RESUMO - LOTES E VMA'!$J$3:$J$181,MATCH('LISTA DOS ITENS'!$D4051,'RESUMO - LOTES E VMA'!$A$3:$A$181,0))</f>
        <v>0.1002282232</v>
      </c>
      <c r="AC4051" s="29" t="str">
        <f t="array" ref="AC4051">INDEX('RESUMO - LOTES E VMA'!$L$3:$L$181,MATCH('LISTA DOS ITENS'!$D4051,'RESUMO - LOTES E VMA'!$A$3:$A$181,0))</f>
        <v>1% do Valor de Comparação do VMA</v>
      </c>
      <c r="AD4051" s="53" t="str">
        <f>VLOOKUP(Tabela1[[#This Row],[Índice]],[1]Planilha1!$A:$A,1,0)</f>
        <v>#ERROR!</v>
      </c>
    </row>
    <row r="4052" ht="15.75" customHeight="1">
      <c r="A4052" s="52">
        <v>263133.0</v>
      </c>
      <c r="B4052" s="53" t="s">
        <v>70</v>
      </c>
      <c r="C4052" s="53" t="s">
        <v>71</v>
      </c>
      <c r="D4052" s="22">
        <v>207578.0</v>
      </c>
      <c r="E4052" s="53" t="s">
        <v>119</v>
      </c>
      <c r="F4052" s="54">
        <v>1.1077336E7</v>
      </c>
      <c r="G4052" s="53" t="s">
        <v>2549</v>
      </c>
      <c r="H4052" s="55">
        <v>2201.0</v>
      </c>
      <c r="I4052" s="55"/>
      <c r="J4052" s="55" t="s">
        <v>121</v>
      </c>
      <c r="K4052" s="53" t="s">
        <v>73</v>
      </c>
      <c r="L4052" s="53"/>
      <c r="M4052" s="53">
        <v>1.0</v>
      </c>
      <c r="N4052" s="53" t="s">
        <v>52</v>
      </c>
      <c r="O4052" s="25">
        <v>977.78</v>
      </c>
      <c r="P4052" s="25">
        <f>'LISTA DOS ITENS'!$O4052*'LISTA DOS ITENS'!$M4052</f>
        <v>977.78</v>
      </c>
      <c r="Q4052" s="25">
        <v>977.78</v>
      </c>
      <c r="R4052" s="25">
        <f>'LISTA DOS ITENS'!$Q4052*'LISTA DOS ITENS'!$M4052</f>
        <v>977.78</v>
      </c>
      <c r="S4052" s="56">
        <f>IF('LISTA DOS ITENS'!$P4052&gt;'LISTA DOS ITENS'!$R4052,'LISTA DOS ITENS'!$P4052,'LISTA DOS ITENS'!$R4052)</f>
        <v>977.78</v>
      </c>
      <c r="T4052" s="25">
        <v>47.33763755713044</v>
      </c>
      <c r="U4052" s="25">
        <f>'LISTA DOS ITENS'!$T4052*'LISTA DOS ITENS'!$M4052</f>
        <v>47.33763756</v>
      </c>
      <c r="V4052" s="56">
        <f t="array" ref="V4052">INDEX('RESUMO - LOTES E VMA'!$F$3:$F$181,MATCH('LISTA DOS ITENS'!$D4052,'RESUMO - LOTES E VMA'!$A$3:$A$181,0))</f>
        <v>195262.0068</v>
      </c>
      <c r="W4052" s="57">
        <f>'LISTA DOS ITENS'!$U4052/'LISTA DOS ITENS'!$V4052</f>
        <v>0.0002424313789</v>
      </c>
      <c r="X4052" s="53" t="s">
        <v>53</v>
      </c>
      <c r="Y4052" s="53" t="s">
        <v>290</v>
      </c>
      <c r="Z4052" s="58" t="str">
        <f>'LISTA DOS ITENS'!$F4052&amp;"-"&amp;'LISTA DOS ITENS'!$H4052&amp;"-"&amp;'LISTA DOS ITENS'!$J4052&amp;"-"&amp;'LISTA DOS ITENS'!$K4052&amp;"-"&amp;'LISTA DOS ITENS'!$I4052</f>
        <v>11077336-2201-A026-CONS/NAC-</v>
      </c>
      <c r="AA4052" s="59" t="str">
        <f t="array" ref="AA4052">INDEX('RESUMO - LOTES E VMA'!$M$3:$M$181,MATCH('LISTA DOS ITENS'!$D4052,'RESUMO - LOTES E VMA'!$A$3:$A$181,0))</f>
        <v>Para Leilão</v>
      </c>
      <c r="AB4052" s="60">
        <f t="array" ref="AB4052">INDEX('RESUMO - LOTES E VMA'!$J$3:$J$181,MATCH('LISTA DOS ITENS'!$D4052,'RESUMO - LOTES E VMA'!$A$3:$A$181,0))</f>
        <v>0.1002282232</v>
      </c>
      <c r="AC4052" s="29" t="str">
        <f t="array" ref="AC4052">INDEX('RESUMO - LOTES E VMA'!$L$3:$L$181,MATCH('LISTA DOS ITENS'!$D4052,'RESUMO - LOTES E VMA'!$A$3:$A$181,0))</f>
        <v>1% do Valor de Comparação do VMA</v>
      </c>
      <c r="AD4052" s="53" t="str">
        <f>VLOOKUP(Tabela1[[#This Row],[Índice]],[1]Planilha1!$A:$A,1,0)</f>
        <v>#ERROR!</v>
      </c>
    </row>
    <row r="4053" ht="15.75" customHeight="1">
      <c r="A4053" s="52">
        <v>263134.0</v>
      </c>
      <c r="B4053" s="53" t="s">
        <v>70</v>
      </c>
      <c r="C4053" s="53" t="s">
        <v>71</v>
      </c>
      <c r="D4053" s="22">
        <v>207578.0</v>
      </c>
      <c r="E4053" s="53" t="s">
        <v>119</v>
      </c>
      <c r="F4053" s="54">
        <v>1.1102533E7</v>
      </c>
      <c r="G4053" s="53" t="s">
        <v>2454</v>
      </c>
      <c r="H4053" s="55">
        <v>2201.0</v>
      </c>
      <c r="I4053" s="55"/>
      <c r="J4053" s="55" t="s">
        <v>121</v>
      </c>
      <c r="K4053" s="53" t="s">
        <v>73</v>
      </c>
      <c r="L4053" s="53"/>
      <c r="M4053" s="53">
        <v>1.0</v>
      </c>
      <c r="N4053" s="53" t="s">
        <v>52</v>
      </c>
      <c r="O4053" s="25">
        <v>4097.1</v>
      </c>
      <c r="P4053" s="25">
        <f>'LISTA DOS ITENS'!$O4053*'LISTA DOS ITENS'!$M4053</f>
        <v>4097.1</v>
      </c>
      <c r="Q4053" s="25">
        <v>4097.1</v>
      </c>
      <c r="R4053" s="25">
        <f>'LISTA DOS ITENS'!$Q4053*'LISTA DOS ITENS'!$M4053</f>
        <v>4097.1</v>
      </c>
      <c r="S4053" s="56">
        <f>IF('LISTA DOS ITENS'!$P4053&gt;'LISTA DOS ITENS'!$R4053,'LISTA DOS ITENS'!$P4053,'LISTA DOS ITENS'!$R4053)</f>
        <v>4097.1</v>
      </c>
      <c r="T4053" s="25">
        <v>381.8296138254732</v>
      </c>
      <c r="U4053" s="25">
        <f>'LISTA DOS ITENS'!$T4053*'LISTA DOS ITENS'!$M4053</f>
        <v>381.8296138</v>
      </c>
      <c r="V4053" s="56">
        <f t="array" ref="V4053">INDEX('RESUMO - LOTES E VMA'!$F$3:$F$181,MATCH('LISTA DOS ITENS'!$D4053,'RESUMO - LOTES E VMA'!$A$3:$A$181,0))</f>
        <v>195262.0068</v>
      </c>
      <c r="W4053" s="57">
        <f>'LISTA DOS ITENS'!$U4053/'LISTA DOS ITENS'!$V4053</f>
        <v>0.001955473162</v>
      </c>
      <c r="X4053" s="53" t="s">
        <v>53</v>
      </c>
      <c r="Y4053" s="53" t="s">
        <v>290</v>
      </c>
      <c r="Z4053" s="58" t="str">
        <f>'LISTA DOS ITENS'!$F4053&amp;"-"&amp;'LISTA DOS ITENS'!$H4053&amp;"-"&amp;'LISTA DOS ITENS'!$J4053&amp;"-"&amp;'LISTA DOS ITENS'!$K4053&amp;"-"&amp;'LISTA DOS ITENS'!$I4053</f>
        <v>11102533-2201-A026-CONS/NAC-</v>
      </c>
      <c r="AA4053" s="59" t="str">
        <f t="array" ref="AA4053">INDEX('RESUMO - LOTES E VMA'!$M$3:$M$181,MATCH('LISTA DOS ITENS'!$D4053,'RESUMO - LOTES E VMA'!$A$3:$A$181,0))</f>
        <v>Para Leilão</v>
      </c>
      <c r="AB4053" s="60">
        <f t="array" ref="AB4053">INDEX('RESUMO - LOTES E VMA'!$J$3:$J$181,MATCH('LISTA DOS ITENS'!$D4053,'RESUMO - LOTES E VMA'!$A$3:$A$181,0))</f>
        <v>0.1002282232</v>
      </c>
      <c r="AC4053" s="29" t="str">
        <f t="array" ref="AC4053">INDEX('RESUMO - LOTES E VMA'!$L$3:$L$181,MATCH('LISTA DOS ITENS'!$D4053,'RESUMO - LOTES E VMA'!$A$3:$A$181,0))</f>
        <v>1% do Valor de Comparação do VMA</v>
      </c>
      <c r="AD4053" s="53" t="str">
        <f>VLOOKUP(Tabela1[[#This Row],[Índice]],[1]Planilha1!$A:$A,1,0)</f>
        <v>#ERROR!</v>
      </c>
    </row>
    <row r="4054" ht="15.75" customHeight="1">
      <c r="A4054" s="52">
        <v>263135.0</v>
      </c>
      <c r="B4054" s="53" t="s">
        <v>70</v>
      </c>
      <c r="C4054" s="53" t="s">
        <v>71</v>
      </c>
      <c r="D4054" s="22">
        <v>207578.0</v>
      </c>
      <c r="E4054" s="53" t="s">
        <v>119</v>
      </c>
      <c r="F4054" s="54">
        <v>1.1125014E7</v>
      </c>
      <c r="G4054" s="53" t="s">
        <v>2550</v>
      </c>
      <c r="H4054" s="55">
        <v>2201.0</v>
      </c>
      <c r="I4054" s="55"/>
      <c r="J4054" s="55" t="s">
        <v>121</v>
      </c>
      <c r="K4054" s="53" t="s">
        <v>57</v>
      </c>
      <c r="L4054" s="53"/>
      <c r="M4054" s="53">
        <v>1.0</v>
      </c>
      <c r="N4054" s="53" t="s">
        <v>52</v>
      </c>
      <c r="O4054" s="25">
        <v>1.0</v>
      </c>
      <c r="P4054" s="25">
        <f>'LISTA DOS ITENS'!$O4054*'LISTA DOS ITENS'!$M4054</f>
        <v>1</v>
      </c>
      <c r="Q4054" s="25">
        <v>105.0</v>
      </c>
      <c r="R4054" s="25">
        <f>'LISTA DOS ITENS'!$Q4054*'LISTA DOS ITENS'!$M4054</f>
        <v>105</v>
      </c>
      <c r="S4054" s="56">
        <f>IF('LISTA DOS ITENS'!$P4054&gt;'LISTA DOS ITENS'!$R4054,'LISTA DOS ITENS'!$P4054,'LISTA DOS ITENS'!$R4054)</f>
        <v>105</v>
      </c>
      <c r="T4054" s="25">
        <v>9.785484721308897</v>
      </c>
      <c r="U4054" s="25">
        <f>'LISTA DOS ITENS'!$T4054*'LISTA DOS ITENS'!$M4054</f>
        <v>9.785484721</v>
      </c>
      <c r="V4054" s="56">
        <f t="array" ref="V4054">INDEX('RESUMO - LOTES E VMA'!$F$3:$F$181,MATCH('LISTA DOS ITENS'!$D4054,'RESUMO - LOTES E VMA'!$A$3:$A$181,0))</f>
        <v>195262.0068</v>
      </c>
      <c r="W4054" s="57">
        <f>'LISTA DOS ITENS'!$U4054/'LISTA DOS ITENS'!$V4054</f>
        <v>0.00005011463768</v>
      </c>
      <c r="X4054" s="53" t="s">
        <v>53</v>
      </c>
      <c r="Y4054" s="53" t="s">
        <v>290</v>
      </c>
      <c r="Z4054" s="58" t="str">
        <f>'LISTA DOS ITENS'!$F4054&amp;"-"&amp;'LISTA DOS ITENS'!$H4054&amp;"-"&amp;'LISTA DOS ITENS'!$J4054&amp;"-"&amp;'LISTA DOS ITENS'!$K4054&amp;"-"&amp;'LISTA DOS ITENS'!$I4054</f>
        <v>11125014-2201-A026-USADO-</v>
      </c>
      <c r="AA4054" s="59" t="str">
        <f t="array" ref="AA4054">INDEX('RESUMO - LOTES E VMA'!$M$3:$M$181,MATCH('LISTA DOS ITENS'!$D4054,'RESUMO - LOTES E VMA'!$A$3:$A$181,0))</f>
        <v>Para Leilão</v>
      </c>
      <c r="AB4054" s="60">
        <f t="array" ref="AB4054">INDEX('RESUMO - LOTES E VMA'!$J$3:$J$181,MATCH('LISTA DOS ITENS'!$D4054,'RESUMO - LOTES E VMA'!$A$3:$A$181,0))</f>
        <v>0.1002282232</v>
      </c>
      <c r="AC4054" s="29" t="str">
        <f t="array" ref="AC4054">INDEX('RESUMO - LOTES E VMA'!$L$3:$L$181,MATCH('LISTA DOS ITENS'!$D4054,'RESUMO - LOTES E VMA'!$A$3:$A$181,0))</f>
        <v>1% do Valor de Comparação do VMA</v>
      </c>
      <c r="AD4054" s="53" t="str">
        <f>VLOOKUP(Tabela1[[#This Row],[Índice]],[1]Planilha1!$A:$A,1,0)</f>
        <v>#ERROR!</v>
      </c>
    </row>
    <row r="4055" ht="15.75" customHeight="1">
      <c r="A4055" s="52">
        <v>263136.0</v>
      </c>
      <c r="B4055" s="53" t="s">
        <v>70</v>
      </c>
      <c r="C4055" s="53" t="s">
        <v>71</v>
      </c>
      <c r="D4055" s="22">
        <v>207578.0</v>
      </c>
      <c r="E4055" s="53" t="s">
        <v>119</v>
      </c>
      <c r="F4055" s="54">
        <v>1.1236343E7</v>
      </c>
      <c r="G4055" s="53" t="s">
        <v>2551</v>
      </c>
      <c r="H4055" s="55">
        <v>2201.0</v>
      </c>
      <c r="I4055" s="55"/>
      <c r="J4055" s="55" t="s">
        <v>121</v>
      </c>
      <c r="K4055" s="53" t="s">
        <v>80</v>
      </c>
      <c r="L4055" s="53"/>
      <c r="M4055" s="53">
        <v>1.0</v>
      </c>
      <c r="N4055" s="53" t="s">
        <v>52</v>
      </c>
      <c r="O4055" s="25">
        <v>1702.16</v>
      </c>
      <c r="P4055" s="25">
        <f>'LISTA DOS ITENS'!$O4055*'LISTA DOS ITENS'!$M4055</f>
        <v>1702.16</v>
      </c>
      <c r="Q4055" s="25">
        <v>1702.16</v>
      </c>
      <c r="R4055" s="25">
        <f>'LISTA DOS ITENS'!$Q4055*'LISTA DOS ITENS'!$M4055</f>
        <v>1702.16</v>
      </c>
      <c r="S4055" s="56">
        <f>IF('LISTA DOS ITENS'!$P4055&gt;'LISTA DOS ITENS'!$R4055,'LISTA DOS ITENS'!$P4055,'LISTA DOS ITENS'!$R4055)</f>
        <v>1702.16</v>
      </c>
      <c r="T4055" s="25">
        <v>158.63295879260147</v>
      </c>
      <c r="U4055" s="25">
        <f>'LISTA DOS ITENS'!$T4055*'LISTA DOS ITENS'!$M4055</f>
        <v>158.6329588</v>
      </c>
      <c r="V4055" s="56">
        <f t="array" ref="V4055">INDEX('RESUMO - LOTES E VMA'!$F$3:$F$181,MATCH('LISTA DOS ITENS'!$D4055,'RESUMO - LOTES E VMA'!$A$3:$A$181,0))</f>
        <v>195262.0068</v>
      </c>
      <c r="W4055" s="57">
        <f>'LISTA DOS ITENS'!$U4055/'LISTA DOS ITENS'!$V4055</f>
        <v>0.0008124107778</v>
      </c>
      <c r="X4055" s="53" t="s">
        <v>53</v>
      </c>
      <c r="Y4055" s="53" t="s">
        <v>290</v>
      </c>
      <c r="Z4055" s="58" t="str">
        <f>'LISTA DOS ITENS'!$F4055&amp;"-"&amp;'LISTA DOS ITENS'!$H4055&amp;"-"&amp;'LISTA DOS ITENS'!$J4055&amp;"-"&amp;'LISTA DOS ITENS'!$K4055&amp;"-"&amp;'LISTA DOS ITENS'!$I4055</f>
        <v>11236343-2201-A026-IMOB/NAC-</v>
      </c>
      <c r="AA4055" s="59" t="str">
        <f t="array" ref="AA4055">INDEX('RESUMO - LOTES E VMA'!$M$3:$M$181,MATCH('LISTA DOS ITENS'!$D4055,'RESUMO - LOTES E VMA'!$A$3:$A$181,0))</f>
        <v>Para Leilão</v>
      </c>
      <c r="AB4055" s="60">
        <f t="array" ref="AB4055">INDEX('RESUMO - LOTES E VMA'!$J$3:$J$181,MATCH('LISTA DOS ITENS'!$D4055,'RESUMO - LOTES E VMA'!$A$3:$A$181,0))</f>
        <v>0.1002282232</v>
      </c>
      <c r="AC4055" s="29" t="str">
        <f t="array" ref="AC4055">INDEX('RESUMO - LOTES E VMA'!$L$3:$L$181,MATCH('LISTA DOS ITENS'!$D4055,'RESUMO - LOTES E VMA'!$A$3:$A$181,0))</f>
        <v>1% do Valor de Comparação do VMA</v>
      </c>
      <c r="AD4055" s="53" t="str">
        <f>VLOOKUP(Tabela1[[#This Row],[Índice]],[1]Planilha1!$A:$A,1,0)</f>
        <v>#ERROR!</v>
      </c>
    </row>
    <row r="4056" ht="15.75" customHeight="1">
      <c r="A4056" s="52">
        <v>263137.0</v>
      </c>
      <c r="B4056" s="53" t="s">
        <v>70</v>
      </c>
      <c r="C4056" s="53" t="s">
        <v>71</v>
      </c>
      <c r="D4056" s="22">
        <v>207578.0</v>
      </c>
      <c r="E4056" s="53" t="s">
        <v>119</v>
      </c>
      <c r="F4056" s="54">
        <v>1.1236346E7</v>
      </c>
      <c r="G4056" s="53" t="s">
        <v>2552</v>
      </c>
      <c r="H4056" s="55">
        <v>2201.0</v>
      </c>
      <c r="I4056" s="55"/>
      <c r="J4056" s="55" t="s">
        <v>121</v>
      </c>
      <c r="K4056" s="53" t="s">
        <v>293</v>
      </c>
      <c r="L4056" s="53"/>
      <c r="M4056" s="53">
        <v>1.0</v>
      </c>
      <c r="N4056" s="53" t="s">
        <v>52</v>
      </c>
      <c r="O4056" s="25">
        <v>1.0</v>
      </c>
      <c r="P4056" s="25">
        <f>'LISTA DOS ITENS'!$O4056*'LISTA DOS ITENS'!$M4056</f>
        <v>1</v>
      </c>
      <c r="Q4056" s="25">
        <v>4426.6</v>
      </c>
      <c r="R4056" s="25">
        <f>'LISTA DOS ITENS'!$Q4056*'LISTA DOS ITENS'!$M4056</f>
        <v>4426.6</v>
      </c>
      <c r="S4056" s="56">
        <f>IF('LISTA DOS ITENS'!$P4056&gt;'LISTA DOS ITENS'!$R4056,'LISTA DOS ITENS'!$P4056,'LISTA DOS ITENS'!$R4056)</f>
        <v>4426.6</v>
      </c>
      <c r="T4056" s="25">
        <v>214.30668085908243</v>
      </c>
      <c r="U4056" s="25">
        <f>'LISTA DOS ITENS'!$T4056*'LISTA DOS ITENS'!$M4056</f>
        <v>214.3066809</v>
      </c>
      <c r="V4056" s="56">
        <f t="array" ref="V4056">INDEX('RESUMO - LOTES E VMA'!$F$3:$F$181,MATCH('LISTA DOS ITENS'!$D4056,'RESUMO - LOTES E VMA'!$A$3:$A$181,0))</f>
        <v>195262.0068</v>
      </c>
      <c r="W4056" s="57">
        <f>'LISTA DOS ITENS'!$U4056/'LISTA DOS ITENS'!$V4056</f>
        <v>0.001097533946</v>
      </c>
      <c r="X4056" s="53" t="s">
        <v>53</v>
      </c>
      <c r="Y4056" s="53" t="s">
        <v>290</v>
      </c>
      <c r="Z4056" s="58" t="str">
        <f>'LISTA DOS ITENS'!$F4056&amp;"-"&amp;'LISTA DOS ITENS'!$H4056&amp;"-"&amp;'LISTA DOS ITENS'!$J4056&amp;"-"&amp;'LISTA DOS ITENS'!$K4056&amp;"-"&amp;'LISTA DOS ITENS'!$I4056</f>
        <v>11236346-2201-A026-SOBRE_EMP-</v>
      </c>
      <c r="AA4056" s="59" t="str">
        <f t="array" ref="AA4056">INDEX('RESUMO - LOTES E VMA'!$M$3:$M$181,MATCH('LISTA DOS ITENS'!$D4056,'RESUMO - LOTES E VMA'!$A$3:$A$181,0))</f>
        <v>Para Leilão</v>
      </c>
      <c r="AB4056" s="60">
        <f t="array" ref="AB4056">INDEX('RESUMO - LOTES E VMA'!$J$3:$J$181,MATCH('LISTA DOS ITENS'!$D4056,'RESUMO - LOTES E VMA'!$A$3:$A$181,0))</f>
        <v>0.1002282232</v>
      </c>
      <c r="AC4056" s="29" t="str">
        <f t="array" ref="AC4056">INDEX('RESUMO - LOTES E VMA'!$L$3:$L$181,MATCH('LISTA DOS ITENS'!$D4056,'RESUMO - LOTES E VMA'!$A$3:$A$181,0))</f>
        <v>1% do Valor de Comparação do VMA</v>
      </c>
      <c r="AD4056" s="53" t="str">
        <f>VLOOKUP(Tabela1[[#This Row],[Índice]],[1]Planilha1!$A:$A,1,0)</f>
        <v>#ERROR!</v>
      </c>
    </row>
    <row r="4057" ht="15.75" customHeight="1">
      <c r="A4057" s="52">
        <v>263138.0</v>
      </c>
      <c r="B4057" s="53" t="s">
        <v>70</v>
      </c>
      <c r="C4057" s="53" t="s">
        <v>71</v>
      </c>
      <c r="D4057" s="22">
        <v>207578.0</v>
      </c>
      <c r="E4057" s="53" t="s">
        <v>119</v>
      </c>
      <c r="F4057" s="54">
        <v>1.1236378E7</v>
      </c>
      <c r="G4057" s="53" t="s">
        <v>2553</v>
      </c>
      <c r="H4057" s="55">
        <v>2201.0</v>
      </c>
      <c r="I4057" s="55"/>
      <c r="J4057" s="55" t="s">
        <v>121</v>
      </c>
      <c r="K4057" s="53" t="s">
        <v>80</v>
      </c>
      <c r="L4057" s="53"/>
      <c r="M4057" s="53">
        <v>1.0</v>
      </c>
      <c r="N4057" s="53" t="s">
        <v>52</v>
      </c>
      <c r="O4057" s="25">
        <v>169.14</v>
      </c>
      <c r="P4057" s="25">
        <f>'LISTA DOS ITENS'!$O4057*'LISTA DOS ITENS'!$M4057</f>
        <v>169.14</v>
      </c>
      <c r="Q4057" s="25">
        <v>169.14</v>
      </c>
      <c r="R4057" s="25">
        <f>'LISTA DOS ITENS'!$Q4057*'LISTA DOS ITENS'!$M4057</f>
        <v>169.14</v>
      </c>
      <c r="S4057" s="56">
        <f>IF('LISTA DOS ITENS'!$P4057&gt;'LISTA DOS ITENS'!$R4057,'LISTA DOS ITENS'!$P4057,'LISTA DOS ITENS'!$R4057)</f>
        <v>169.14</v>
      </c>
      <c r="T4057" s="25">
        <v>15.763017959639873</v>
      </c>
      <c r="U4057" s="25">
        <f>'LISTA DOS ITENS'!$T4057*'LISTA DOS ITENS'!$M4057</f>
        <v>15.76301796</v>
      </c>
      <c r="V4057" s="56">
        <f t="array" ref="V4057">INDEX('RESUMO - LOTES E VMA'!$F$3:$F$181,MATCH('LISTA DOS ITENS'!$D4057,'RESUMO - LOTES E VMA'!$A$3:$A$181,0))</f>
        <v>195262.0068</v>
      </c>
      <c r="W4057" s="57">
        <f>'LISTA DOS ITENS'!$U4057/'LISTA DOS ITENS'!$V4057</f>
        <v>0.00008072752206</v>
      </c>
      <c r="X4057" s="53" t="s">
        <v>53</v>
      </c>
      <c r="Y4057" s="53" t="s">
        <v>290</v>
      </c>
      <c r="Z4057" s="58" t="str">
        <f>'LISTA DOS ITENS'!$F4057&amp;"-"&amp;'LISTA DOS ITENS'!$H4057&amp;"-"&amp;'LISTA DOS ITENS'!$J4057&amp;"-"&amp;'LISTA DOS ITENS'!$K4057&amp;"-"&amp;'LISTA DOS ITENS'!$I4057</f>
        <v>11236378-2201-A026-IMOB/NAC-</v>
      </c>
      <c r="AA4057" s="59" t="str">
        <f t="array" ref="AA4057">INDEX('RESUMO - LOTES E VMA'!$M$3:$M$181,MATCH('LISTA DOS ITENS'!$D4057,'RESUMO - LOTES E VMA'!$A$3:$A$181,0))</f>
        <v>Para Leilão</v>
      </c>
      <c r="AB4057" s="60">
        <f t="array" ref="AB4057">INDEX('RESUMO - LOTES E VMA'!$J$3:$J$181,MATCH('LISTA DOS ITENS'!$D4057,'RESUMO - LOTES E VMA'!$A$3:$A$181,0))</f>
        <v>0.1002282232</v>
      </c>
      <c r="AC4057" s="29" t="str">
        <f t="array" ref="AC4057">INDEX('RESUMO - LOTES E VMA'!$L$3:$L$181,MATCH('LISTA DOS ITENS'!$D4057,'RESUMO - LOTES E VMA'!$A$3:$A$181,0))</f>
        <v>1% do Valor de Comparação do VMA</v>
      </c>
      <c r="AD4057" s="53" t="str">
        <f>VLOOKUP(Tabela1[[#This Row],[Índice]],[1]Planilha1!$A:$A,1,0)</f>
        <v>#ERROR!</v>
      </c>
    </row>
    <row r="4058" ht="15.75" customHeight="1">
      <c r="A4058" s="52">
        <v>263139.0</v>
      </c>
      <c r="B4058" s="53" t="s">
        <v>70</v>
      </c>
      <c r="C4058" s="53" t="s">
        <v>71</v>
      </c>
      <c r="D4058" s="22">
        <v>207578.0</v>
      </c>
      <c r="E4058" s="53" t="s">
        <v>119</v>
      </c>
      <c r="F4058" s="54">
        <v>1.1316714E7</v>
      </c>
      <c r="G4058" s="53" t="s">
        <v>2554</v>
      </c>
      <c r="H4058" s="55">
        <v>2201.0</v>
      </c>
      <c r="I4058" s="55"/>
      <c r="J4058" s="55" t="s">
        <v>121</v>
      </c>
      <c r="K4058" s="53" t="s">
        <v>80</v>
      </c>
      <c r="L4058" s="53"/>
      <c r="M4058" s="53">
        <v>2.0</v>
      </c>
      <c r="N4058" s="53" t="s">
        <v>52</v>
      </c>
      <c r="O4058" s="25">
        <v>1907.32</v>
      </c>
      <c r="P4058" s="25">
        <f>'LISTA DOS ITENS'!$O4058*'LISTA DOS ITENS'!$M4058</f>
        <v>3814.64</v>
      </c>
      <c r="Q4058" s="25">
        <v>1907.32</v>
      </c>
      <c r="R4058" s="25">
        <f>'LISTA DOS ITENS'!$Q4058*'LISTA DOS ITENS'!$M4058</f>
        <v>3814.64</v>
      </c>
      <c r="S4058" s="56">
        <f>IF('LISTA DOS ITENS'!$P4058&gt;'LISTA DOS ITENS'!$R4058,'LISTA DOS ITENS'!$P4058,'LISTA DOS ITENS'!$R4058)</f>
        <v>3814.64</v>
      </c>
      <c r="T4058" s="25">
        <v>177.7528639871132</v>
      </c>
      <c r="U4058" s="25">
        <f>'LISTA DOS ITENS'!$T4058*'LISTA DOS ITENS'!$M4058</f>
        <v>355.505728</v>
      </c>
      <c r="V4058" s="56">
        <f t="array" ref="V4058">INDEX('RESUMO - LOTES E VMA'!$F$3:$F$181,MATCH('LISTA DOS ITENS'!$D4058,'RESUMO - LOTES E VMA'!$A$3:$A$181,0))</f>
        <v>195262.0068</v>
      </c>
      <c r="W4058" s="57">
        <f>'LISTA DOS ITENS'!$U4058/'LISTA DOS ITENS'!$V4058</f>
        <v>0.001820660014</v>
      </c>
      <c r="X4058" s="53" t="s">
        <v>53</v>
      </c>
      <c r="Y4058" s="53" t="s">
        <v>290</v>
      </c>
      <c r="Z4058" s="58" t="str">
        <f>'LISTA DOS ITENS'!$F4058&amp;"-"&amp;'LISTA DOS ITENS'!$H4058&amp;"-"&amp;'LISTA DOS ITENS'!$J4058&amp;"-"&amp;'LISTA DOS ITENS'!$K4058&amp;"-"&amp;'LISTA DOS ITENS'!$I4058</f>
        <v>11316714-2201-A026-IMOB/NAC-</v>
      </c>
      <c r="AA4058" s="59" t="str">
        <f t="array" ref="AA4058">INDEX('RESUMO - LOTES E VMA'!$M$3:$M$181,MATCH('LISTA DOS ITENS'!$D4058,'RESUMO - LOTES E VMA'!$A$3:$A$181,0))</f>
        <v>Para Leilão</v>
      </c>
      <c r="AB4058" s="60">
        <f t="array" ref="AB4058">INDEX('RESUMO - LOTES E VMA'!$J$3:$J$181,MATCH('LISTA DOS ITENS'!$D4058,'RESUMO - LOTES E VMA'!$A$3:$A$181,0))</f>
        <v>0.1002282232</v>
      </c>
      <c r="AC4058" s="29" t="str">
        <f t="array" ref="AC4058">INDEX('RESUMO - LOTES E VMA'!$L$3:$L$181,MATCH('LISTA DOS ITENS'!$D4058,'RESUMO - LOTES E VMA'!$A$3:$A$181,0))</f>
        <v>1% do Valor de Comparação do VMA</v>
      </c>
      <c r="AD4058" s="53" t="str">
        <f>VLOOKUP(Tabela1[[#This Row],[Índice]],[1]Planilha1!$A:$A,1,0)</f>
        <v>#ERROR!</v>
      </c>
    </row>
    <row r="4059" ht="15.75" customHeight="1">
      <c r="A4059" s="52">
        <v>263140.0</v>
      </c>
      <c r="B4059" s="53" t="s">
        <v>70</v>
      </c>
      <c r="C4059" s="53" t="s">
        <v>71</v>
      </c>
      <c r="D4059" s="22">
        <v>207578.0</v>
      </c>
      <c r="E4059" s="53" t="s">
        <v>119</v>
      </c>
      <c r="F4059" s="54">
        <v>1.1318668E7</v>
      </c>
      <c r="G4059" s="53" t="s">
        <v>2555</v>
      </c>
      <c r="H4059" s="55">
        <v>2201.0</v>
      </c>
      <c r="I4059" s="55"/>
      <c r="J4059" s="55" t="s">
        <v>121</v>
      </c>
      <c r="K4059" s="53" t="s">
        <v>73</v>
      </c>
      <c r="L4059" s="53"/>
      <c r="M4059" s="53">
        <v>1.0</v>
      </c>
      <c r="N4059" s="53" t="s">
        <v>52</v>
      </c>
      <c r="O4059" s="25">
        <v>1068.09</v>
      </c>
      <c r="P4059" s="25">
        <f>'LISTA DOS ITENS'!$O4059*'LISTA DOS ITENS'!$M4059</f>
        <v>1068.09</v>
      </c>
      <c r="Q4059" s="25">
        <v>1068.09</v>
      </c>
      <c r="R4059" s="25">
        <f>'LISTA DOS ITENS'!$Q4059*'LISTA DOS ITENS'!$M4059</f>
        <v>1068.09</v>
      </c>
      <c r="S4059" s="56">
        <f>IF('LISTA DOS ITENS'!$P4059&gt;'LISTA DOS ITENS'!$R4059,'LISTA DOS ITENS'!$P4059,'LISTA DOS ITENS'!$R4059)</f>
        <v>1068.09</v>
      </c>
      <c r="T4059" s="25">
        <v>99.54074643793162</v>
      </c>
      <c r="U4059" s="25">
        <f>'LISTA DOS ITENS'!$T4059*'LISTA DOS ITENS'!$M4059</f>
        <v>99.54074644</v>
      </c>
      <c r="V4059" s="56">
        <f t="array" ref="V4059">INDEX('RESUMO - LOTES E VMA'!$F$3:$F$181,MATCH('LISTA DOS ITENS'!$D4059,'RESUMO - LOTES E VMA'!$A$3:$A$181,0))</f>
        <v>195262.0068</v>
      </c>
      <c r="W4059" s="57">
        <f>'LISTA DOS ITENS'!$U4059/'LISTA DOS ITENS'!$V4059</f>
        <v>0.0005097804129</v>
      </c>
      <c r="X4059" s="53" t="s">
        <v>53</v>
      </c>
      <c r="Y4059" s="53" t="s">
        <v>290</v>
      </c>
      <c r="Z4059" s="58" t="str">
        <f>'LISTA DOS ITENS'!$F4059&amp;"-"&amp;'LISTA DOS ITENS'!$H4059&amp;"-"&amp;'LISTA DOS ITENS'!$J4059&amp;"-"&amp;'LISTA DOS ITENS'!$K4059&amp;"-"&amp;'LISTA DOS ITENS'!$I4059</f>
        <v>11318668-2201-A026-CONS/NAC-</v>
      </c>
      <c r="AA4059" s="59" t="str">
        <f t="array" ref="AA4059">INDEX('RESUMO - LOTES E VMA'!$M$3:$M$181,MATCH('LISTA DOS ITENS'!$D4059,'RESUMO - LOTES E VMA'!$A$3:$A$181,0))</f>
        <v>Para Leilão</v>
      </c>
      <c r="AB4059" s="60">
        <f t="array" ref="AB4059">INDEX('RESUMO - LOTES E VMA'!$J$3:$J$181,MATCH('LISTA DOS ITENS'!$D4059,'RESUMO - LOTES E VMA'!$A$3:$A$181,0))</f>
        <v>0.1002282232</v>
      </c>
      <c r="AC4059" s="29" t="str">
        <f t="array" ref="AC4059">INDEX('RESUMO - LOTES E VMA'!$L$3:$L$181,MATCH('LISTA DOS ITENS'!$D4059,'RESUMO - LOTES E VMA'!$A$3:$A$181,0))</f>
        <v>1% do Valor de Comparação do VMA</v>
      </c>
      <c r="AD4059" s="53" t="str">
        <f>VLOOKUP(Tabela1[[#This Row],[Índice]],[1]Planilha1!$A:$A,1,0)</f>
        <v>#ERROR!</v>
      </c>
    </row>
    <row r="4060" ht="15.75" customHeight="1">
      <c r="A4060" s="52">
        <v>263141.0</v>
      </c>
      <c r="B4060" s="53" t="s">
        <v>70</v>
      </c>
      <c r="C4060" s="53" t="s">
        <v>71</v>
      </c>
      <c r="D4060" s="22">
        <v>207578.0</v>
      </c>
      <c r="E4060" s="53" t="s">
        <v>119</v>
      </c>
      <c r="F4060" s="54">
        <v>1.1318976E7</v>
      </c>
      <c r="G4060" s="53" t="s">
        <v>2556</v>
      </c>
      <c r="H4060" s="55">
        <v>2201.0</v>
      </c>
      <c r="I4060" s="55"/>
      <c r="J4060" s="55" t="s">
        <v>121</v>
      </c>
      <c r="K4060" s="53" t="s">
        <v>73</v>
      </c>
      <c r="L4060" s="53"/>
      <c r="M4060" s="53">
        <v>1.0</v>
      </c>
      <c r="N4060" s="53" t="s">
        <v>52</v>
      </c>
      <c r="O4060" s="25">
        <v>479.16</v>
      </c>
      <c r="P4060" s="25">
        <f>'LISTA DOS ITENS'!$O4060*'LISTA DOS ITENS'!$M4060</f>
        <v>479.16</v>
      </c>
      <c r="Q4060" s="25">
        <v>479.16</v>
      </c>
      <c r="R4060" s="25">
        <f>'LISTA DOS ITENS'!$Q4060*'LISTA DOS ITENS'!$M4060</f>
        <v>479.16</v>
      </c>
      <c r="S4060" s="56">
        <f>IF('LISTA DOS ITENS'!$P4060&gt;'LISTA DOS ITENS'!$R4060,'LISTA DOS ITENS'!$P4060,'LISTA DOS ITENS'!$R4060)</f>
        <v>479.16</v>
      </c>
      <c r="T4060" s="25">
        <v>44.65536056249878</v>
      </c>
      <c r="U4060" s="25">
        <f>'LISTA DOS ITENS'!$T4060*'LISTA DOS ITENS'!$M4060</f>
        <v>44.65536056</v>
      </c>
      <c r="V4060" s="56">
        <f t="array" ref="V4060">INDEX('RESUMO - LOTES E VMA'!$F$3:$F$181,MATCH('LISTA DOS ITENS'!$D4060,'RESUMO - LOTES E VMA'!$A$3:$A$181,0))</f>
        <v>195262.0068</v>
      </c>
      <c r="W4060" s="57">
        <f>'LISTA DOS ITENS'!$U4060/'LISTA DOS ITENS'!$V4060</f>
        <v>0.0002286945694</v>
      </c>
      <c r="X4060" s="53" t="s">
        <v>53</v>
      </c>
      <c r="Y4060" s="53" t="s">
        <v>290</v>
      </c>
      <c r="Z4060" s="58" t="str">
        <f>'LISTA DOS ITENS'!$F4060&amp;"-"&amp;'LISTA DOS ITENS'!$H4060&amp;"-"&amp;'LISTA DOS ITENS'!$J4060&amp;"-"&amp;'LISTA DOS ITENS'!$K4060&amp;"-"&amp;'LISTA DOS ITENS'!$I4060</f>
        <v>11318976-2201-A026-CONS/NAC-</v>
      </c>
      <c r="AA4060" s="59" t="str">
        <f t="array" ref="AA4060">INDEX('RESUMO - LOTES E VMA'!$M$3:$M$181,MATCH('LISTA DOS ITENS'!$D4060,'RESUMO - LOTES E VMA'!$A$3:$A$181,0))</f>
        <v>Para Leilão</v>
      </c>
      <c r="AB4060" s="60">
        <f t="array" ref="AB4060">INDEX('RESUMO - LOTES E VMA'!$J$3:$J$181,MATCH('LISTA DOS ITENS'!$D4060,'RESUMO - LOTES E VMA'!$A$3:$A$181,0))</f>
        <v>0.1002282232</v>
      </c>
      <c r="AC4060" s="29" t="str">
        <f t="array" ref="AC4060">INDEX('RESUMO - LOTES E VMA'!$L$3:$L$181,MATCH('LISTA DOS ITENS'!$D4060,'RESUMO - LOTES E VMA'!$A$3:$A$181,0))</f>
        <v>1% do Valor de Comparação do VMA</v>
      </c>
      <c r="AD4060" s="53" t="str">
        <f>VLOOKUP(Tabela1[[#This Row],[Índice]],[1]Planilha1!$A:$A,1,0)</f>
        <v>#ERROR!</v>
      </c>
    </row>
    <row r="4061" ht="15.75" customHeight="1">
      <c r="A4061" s="52">
        <v>263142.0</v>
      </c>
      <c r="B4061" s="53" t="s">
        <v>70</v>
      </c>
      <c r="C4061" s="53" t="s">
        <v>71</v>
      </c>
      <c r="D4061" s="22">
        <v>207578.0</v>
      </c>
      <c r="E4061" s="53" t="s">
        <v>119</v>
      </c>
      <c r="F4061" s="54">
        <v>1.1324543E7</v>
      </c>
      <c r="G4061" s="53" t="s">
        <v>2557</v>
      </c>
      <c r="H4061" s="55">
        <v>2201.0</v>
      </c>
      <c r="I4061" s="55"/>
      <c r="J4061" s="55" t="s">
        <v>121</v>
      </c>
      <c r="K4061" s="53" t="s">
        <v>80</v>
      </c>
      <c r="L4061" s="53"/>
      <c r="M4061" s="53">
        <v>4.0</v>
      </c>
      <c r="N4061" s="53" t="s">
        <v>52</v>
      </c>
      <c r="O4061" s="25">
        <v>284.1075</v>
      </c>
      <c r="P4061" s="25">
        <f>'LISTA DOS ITENS'!$O4061*'LISTA DOS ITENS'!$M4061</f>
        <v>1136.43</v>
      </c>
      <c r="Q4061" s="25">
        <v>320.62</v>
      </c>
      <c r="R4061" s="25">
        <f>'LISTA DOS ITENS'!$Q4061*'LISTA DOS ITENS'!$M4061</f>
        <v>1282.48</v>
      </c>
      <c r="S4061" s="56">
        <f>IF('LISTA DOS ITENS'!$P4061&gt;'LISTA DOS ITENS'!$R4061,'LISTA DOS ITENS'!$P4061,'LISTA DOS ITENS'!$R4061)</f>
        <v>1282.48</v>
      </c>
      <c r="T4061" s="25">
        <v>29.88021058424818</v>
      </c>
      <c r="U4061" s="25">
        <f>'LISTA DOS ITENS'!$T4061*'LISTA DOS ITENS'!$M4061</f>
        <v>119.5208423</v>
      </c>
      <c r="V4061" s="56">
        <f t="array" ref="V4061">INDEX('RESUMO - LOTES E VMA'!$F$3:$F$181,MATCH('LISTA DOS ITENS'!$D4061,'RESUMO - LOTES E VMA'!$A$3:$A$181,0))</f>
        <v>195262.0068</v>
      </c>
      <c r="W4061" s="57">
        <f>'LISTA DOS ITENS'!$U4061/'LISTA DOS ITENS'!$V4061</f>
        <v>0.0006121049574</v>
      </c>
      <c r="X4061" s="53" t="s">
        <v>53</v>
      </c>
      <c r="Y4061" s="53" t="s">
        <v>290</v>
      </c>
      <c r="Z4061" s="58" t="str">
        <f>'LISTA DOS ITENS'!$F4061&amp;"-"&amp;'LISTA DOS ITENS'!$H4061&amp;"-"&amp;'LISTA DOS ITENS'!$J4061&amp;"-"&amp;'LISTA DOS ITENS'!$K4061&amp;"-"&amp;'LISTA DOS ITENS'!$I4061</f>
        <v>11324543-2201-A026-IMOB/NAC-</v>
      </c>
      <c r="AA4061" s="59" t="str">
        <f t="array" ref="AA4061">INDEX('RESUMO - LOTES E VMA'!$M$3:$M$181,MATCH('LISTA DOS ITENS'!$D4061,'RESUMO - LOTES E VMA'!$A$3:$A$181,0))</f>
        <v>Para Leilão</v>
      </c>
      <c r="AB4061" s="60">
        <f t="array" ref="AB4061">INDEX('RESUMO - LOTES E VMA'!$J$3:$J$181,MATCH('LISTA DOS ITENS'!$D4061,'RESUMO - LOTES E VMA'!$A$3:$A$181,0))</f>
        <v>0.1002282232</v>
      </c>
      <c r="AC4061" s="29" t="str">
        <f t="array" ref="AC4061">INDEX('RESUMO - LOTES E VMA'!$L$3:$L$181,MATCH('LISTA DOS ITENS'!$D4061,'RESUMO - LOTES E VMA'!$A$3:$A$181,0))</f>
        <v>1% do Valor de Comparação do VMA</v>
      </c>
      <c r="AD4061" s="53" t="str">
        <f>VLOOKUP(Tabela1[[#This Row],[Índice]],[1]Planilha1!$A:$A,1,0)</f>
        <v>#ERROR!</v>
      </c>
    </row>
    <row r="4062" ht="15.75" customHeight="1">
      <c r="A4062" s="52">
        <v>263143.0</v>
      </c>
      <c r="B4062" s="53" t="s">
        <v>70</v>
      </c>
      <c r="C4062" s="53" t="s">
        <v>71</v>
      </c>
      <c r="D4062" s="22">
        <v>207578.0</v>
      </c>
      <c r="E4062" s="53" t="s">
        <v>119</v>
      </c>
      <c r="F4062" s="54">
        <v>1.1375098E7</v>
      </c>
      <c r="G4062" s="53" t="s">
        <v>2558</v>
      </c>
      <c r="H4062" s="55">
        <v>2201.0</v>
      </c>
      <c r="I4062" s="55"/>
      <c r="J4062" s="55" t="s">
        <v>121</v>
      </c>
      <c r="K4062" s="53" t="s">
        <v>80</v>
      </c>
      <c r="L4062" s="53"/>
      <c r="M4062" s="53">
        <v>7.0</v>
      </c>
      <c r="N4062" s="53" t="s">
        <v>52</v>
      </c>
      <c r="O4062" s="25">
        <v>364.05285714285714</v>
      </c>
      <c r="P4062" s="25">
        <f>'LISTA DOS ITENS'!$O4062*'LISTA DOS ITENS'!$M4062</f>
        <v>2548.37</v>
      </c>
      <c r="Q4062" s="25">
        <v>364.05</v>
      </c>
      <c r="R4062" s="25">
        <f>'LISTA DOS ITENS'!$Q4062*'LISTA DOS ITENS'!$M4062</f>
        <v>2548.35</v>
      </c>
      <c r="S4062" s="56">
        <f>IF('LISTA DOS ITENS'!$P4062&gt;'LISTA DOS ITENS'!$R4062,'LISTA DOS ITENS'!$P4062,'LISTA DOS ITENS'!$R4062)</f>
        <v>2548.37</v>
      </c>
      <c r="T4062" s="25">
        <v>33.927673455166705</v>
      </c>
      <c r="U4062" s="25">
        <f>'LISTA DOS ITENS'!$T4062*'LISTA DOS ITENS'!$M4062</f>
        <v>237.4937142</v>
      </c>
      <c r="V4062" s="56">
        <f t="array" ref="V4062">INDEX('RESUMO - LOTES E VMA'!$F$3:$F$181,MATCH('LISTA DOS ITENS'!$D4062,'RESUMO - LOTES E VMA'!$A$3:$A$181,0))</f>
        <v>195262.0068</v>
      </c>
      <c r="W4062" s="57">
        <f>'LISTA DOS ITENS'!$U4062/'LISTA DOS ITENS'!$V4062</f>
        <v>0.001216282256</v>
      </c>
      <c r="X4062" s="53" t="s">
        <v>53</v>
      </c>
      <c r="Y4062" s="53" t="s">
        <v>290</v>
      </c>
      <c r="Z4062" s="58" t="str">
        <f>'LISTA DOS ITENS'!$F4062&amp;"-"&amp;'LISTA DOS ITENS'!$H4062&amp;"-"&amp;'LISTA DOS ITENS'!$J4062&amp;"-"&amp;'LISTA DOS ITENS'!$K4062&amp;"-"&amp;'LISTA DOS ITENS'!$I4062</f>
        <v>11375098-2201-A026-IMOB/NAC-</v>
      </c>
      <c r="AA4062" s="59" t="str">
        <f t="array" ref="AA4062">INDEX('RESUMO - LOTES E VMA'!$M$3:$M$181,MATCH('LISTA DOS ITENS'!$D4062,'RESUMO - LOTES E VMA'!$A$3:$A$181,0))</f>
        <v>Para Leilão</v>
      </c>
      <c r="AB4062" s="60">
        <f t="array" ref="AB4062">INDEX('RESUMO - LOTES E VMA'!$J$3:$J$181,MATCH('LISTA DOS ITENS'!$D4062,'RESUMO - LOTES E VMA'!$A$3:$A$181,0))</f>
        <v>0.1002282232</v>
      </c>
      <c r="AC4062" s="29" t="str">
        <f t="array" ref="AC4062">INDEX('RESUMO - LOTES E VMA'!$L$3:$L$181,MATCH('LISTA DOS ITENS'!$D4062,'RESUMO - LOTES E VMA'!$A$3:$A$181,0))</f>
        <v>1% do Valor de Comparação do VMA</v>
      </c>
      <c r="AD4062" s="53" t="str">
        <f>VLOOKUP(Tabela1[[#This Row],[Índice]],[1]Planilha1!$A:$A,1,0)</f>
        <v>#ERROR!</v>
      </c>
    </row>
    <row r="4063" ht="15.75" customHeight="1">
      <c r="A4063" s="52">
        <v>263144.0</v>
      </c>
      <c r="B4063" s="53" t="s">
        <v>70</v>
      </c>
      <c r="C4063" s="53" t="s">
        <v>71</v>
      </c>
      <c r="D4063" s="22">
        <v>207578.0</v>
      </c>
      <c r="E4063" s="53" t="s">
        <v>119</v>
      </c>
      <c r="F4063" s="54">
        <v>1.1376222E7</v>
      </c>
      <c r="G4063" s="53" t="s">
        <v>132</v>
      </c>
      <c r="H4063" s="55">
        <v>2201.0</v>
      </c>
      <c r="I4063" s="55"/>
      <c r="J4063" s="55" t="s">
        <v>121</v>
      </c>
      <c r="K4063" s="53" t="s">
        <v>80</v>
      </c>
      <c r="L4063" s="53"/>
      <c r="M4063" s="53">
        <v>2.0</v>
      </c>
      <c r="N4063" s="53" t="s">
        <v>52</v>
      </c>
      <c r="O4063" s="25">
        <v>209.145</v>
      </c>
      <c r="P4063" s="25">
        <f>'LISTA DOS ITENS'!$O4063*'LISTA DOS ITENS'!$M4063</f>
        <v>418.29</v>
      </c>
      <c r="Q4063" s="25">
        <v>209.15</v>
      </c>
      <c r="R4063" s="25">
        <f>'LISTA DOS ITENS'!$Q4063*'LISTA DOS ITENS'!$M4063</f>
        <v>418.3</v>
      </c>
      <c r="S4063" s="56">
        <f>IF('LISTA DOS ITENS'!$P4063&gt;'LISTA DOS ITENS'!$R4063,'LISTA DOS ITENS'!$P4063,'LISTA DOS ITENS'!$R4063)</f>
        <v>418.3</v>
      </c>
      <c r="T4063" s="25">
        <v>19.491753613921485</v>
      </c>
      <c r="U4063" s="25">
        <f>'LISTA DOS ITENS'!$T4063*'LISTA DOS ITENS'!$M4063</f>
        <v>38.98350723</v>
      </c>
      <c r="V4063" s="56">
        <f t="array" ref="V4063">INDEX('RESUMO - LOTES E VMA'!$F$3:$F$181,MATCH('LISTA DOS ITENS'!$D4063,'RESUMO - LOTES E VMA'!$A$3:$A$181,0))</f>
        <v>195262.0068</v>
      </c>
      <c r="W4063" s="57">
        <f>'LISTA DOS ITENS'!$U4063/'LISTA DOS ITENS'!$V4063</f>
        <v>0.0001996471709</v>
      </c>
      <c r="X4063" s="53" t="s">
        <v>53</v>
      </c>
      <c r="Y4063" s="53" t="s">
        <v>290</v>
      </c>
      <c r="Z4063" s="58" t="str">
        <f>'LISTA DOS ITENS'!$F4063&amp;"-"&amp;'LISTA DOS ITENS'!$H4063&amp;"-"&amp;'LISTA DOS ITENS'!$J4063&amp;"-"&amp;'LISTA DOS ITENS'!$K4063&amp;"-"&amp;'LISTA DOS ITENS'!$I4063</f>
        <v>11376222-2201-A026-IMOB/NAC-</v>
      </c>
      <c r="AA4063" s="59" t="str">
        <f t="array" ref="AA4063">INDEX('RESUMO - LOTES E VMA'!$M$3:$M$181,MATCH('LISTA DOS ITENS'!$D4063,'RESUMO - LOTES E VMA'!$A$3:$A$181,0))</f>
        <v>Para Leilão</v>
      </c>
      <c r="AB4063" s="60">
        <f t="array" ref="AB4063">INDEX('RESUMO - LOTES E VMA'!$J$3:$J$181,MATCH('LISTA DOS ITENS'!$D4063,'RESUMO - LOTES E VMA'!$A$3:$A$181,0))</f>
        <v>0.1002282232</v>
      </c>
      <c r="AC4063" s="29" t="str">
        <f t="array" ref="AC4063">INDEX('RESUMO - LOTES E VMA'!$L$3:$L$181,MATCH('LISTA DOS ITENS'!$D4063,'RESUMO - LOTES E VMA'!$A$3:$A$181,0))</f>
        <v>1% do Valor de Comparação do VMA</v>
      </c>
      <c r="AD4063" s="53" t="str">
        <f>VLOOKUP(Tabela1[[#This Row],[Índice]],[1]Planilha1!$A:$A,1,0)</f>
        <v>#ERROR!</v>
      </c>
    </row>
    <row r="4064" ht="15.75" customHeight="1">
      <c r="A4064" s="52">
        <v>263145.0</v>
      </c>
      <c r="B4064" s="53" t="s">
        <v>70</v>
      </c>
      <c r="C4064" s="53" t="s">
        <v>71</v>
      </c>
      <c r="D4064" s="22">
        <v>207578.0</v>
      </c>
      <c r="E4064" s="53" t="s">
        <v>119</v>
      </c>
      <c r="F4064" s="54">
        <v>1.1415965E7</v>
      </c>
      <c r="G4064" s="53" t="s">
        <v>2424</v>
      </c>
      <c r="H4064" s="55">
        <v>2201.0</v>
      </c>
      <c r="I4064" s="55"/>
      <c r="J4064" s="55" t="s">
        <v>121</v>
      </c>
      <c r="K4064" s="53" t="s">
        <v>80</v>
      </c>
      <c r="L4064" s="53"/>
      <c r="M4064" s="53">
        <v>1.0</v>
      </c>
      <c r="N4064" s="53" t="s">
        <v>52</v>
      </c>
      <c r="O4064" s="25">
        <v>1726.95</v>
      </c>
      <c r="P4064" s="25">
        <f>'LISTA DOS ITENS'!$O4064*'LISTA DOS ITENS'!$M4064</f>
        <v>1726.95</v>
      </c>
      <c r="Q4064" s="25">
        <v>1726.95</v>
      </c>
      <c r="R4064" s="25">
        <f>'LISTA DOS ITENS'!$Q4064*'LISTA DOS ITENS'!$M4064</f>
        <v>1726.95</v>
      </c>
      <c r="S4064" s="56">
        <f>IF('LISTA DOS ITENS'!$P4064&gt;'LISTA DOS ITENS'!$R4064,'LISTA DOS ITENS'!$P4064,'LISTA DOS ITENS'!$R4064)</f>
        <v>1726.95</v>
      </c>
      <c r="T4064" s="25">
        <v>160.94326513775619</v>
      </c>
      <c r="U4064" s="25">
        <f>'LISTA DOS ITENS'!$T4064*'LISTA DOS ITENS'!$M4064</f>
        <v>160.9432651</v>
      </c>
      <c r="V4064" s="56">
        <f t="array" ref="V4064">INDEX('RESUMO - LOTES E VMA'!$F$3:$F$181,MATCH('LISTA DOS ITENS'!$D4064,'RESUMO - LOTES E VMA'!$A$3:$A$181,0))</f>
        <v>195262.0068</v>
      </c>
      <c r="W4064" s="57">
        <f>'LISTA DOS ITENS'!$U4064/'LISTA DOS ITENS'!$V4064</f>
        <v>0.0008242426051</v>
      </c>
      <c r="X4064" s="53" t="s">
        <v>53</v>
      </c>
      <c r="Y4064" s="53" t="s">
        <v>290</v>
      </c>
      <c r="Z4064" s="58" t="str">
        <f>'LISTA DOS ITENS'!$F4064&amp;"-"&amp;'LISTA DOS ITENS'!$H4064&amp;"-"&amp;'LISTA DOS ITENS'!$J4064&amp;"-"&amp;'LISTA DOS ITENS'!$K4064&amp;"-"&amp;'LISTA DOS ITENS'!$I4064</f>
        <v>11415965-2201-A026-IMOB/NAC-</v>
      </c>
      <c r="AA4064" s="59" t="str">
        <f t="array" ref="AA4064">INDEX('RESUMO - LOTES E VMA'!$M$3:$M$181,MATCH('LISTA DOS ITENS'!$D4064,'RESUMO - LOTES E VMA'!$A$3:$A$181,0))</f>
        <v>Para Leilão</v>
      </c>
      <c r="AB4064" s="60">
        <f t="array" ref="AB4064">INDEX('RESUMO - LOTES E VMA'!$J$3:$J$181,MATCH('LISTA DOS ITENS'!$D4064,'RESUMO - LOTES E VMA'!$A$3:$A$181,0))</f>
        <v>0.1002282232</v>
      </c>
      <c r="AC4064" s="29" t="str">
        <f t="array" ref="AC4064">INDEX('RESUMO - LOTES E VMA'!$L$3:$L$181,MATCH('LISTA DOS ITENS'!$D4064,'RESUMO - LOTES E VMA'!$A$3:$A$181,0))</f>
        <v>1% do Valor de Comparação do VMA</v>
      </c>
      <c r="AD4064" s="53" t="str">
        <f>VLOOKUP(Tabela1[[#This Row],[Índice]],[1]Planilha1!$A:$A,1,0)</f>
        <v>#ERROR!</v>
      </c>
    </row>
    <row r="4065" ht="15.75" customHeight="1">
      <c r="A4065" s="52">
        <v>263146.0</v>
      </c>
      <c r="B4065" s="53" t="s">
        <v>70</v>
      </c>
      <c r="C4065" s="53" t="s">
        <v>71</v>
      </c>
      <c r="D4065" s="22">
        <v>207578.0</v>
      </c>
      <c r="E4065" s="53" t="s">
        <v>119</v>
      </c>
      <c r="F4065" s="54">
        <v>1.1423835E7</v>
      </c>
      <c r="G4065" s="53" t="s">
        <v>2559</v>
      </c>
      <c r="H4065" s="55">
        <v>2201.0</v>
      </c>
      <c r="I4065" s="55"/>
      <c r="J4065" s="55" t="s">
        <v>121</v>
      </c>
      <c r="K4065" s="53" t="s">
        <v>80</v>
      </c>
      <c r="L4065" s="53"/>
      <c r="M4065" s="53">
        <v>2.0</v>
      </c>
      <c r="N4065" s="53" t="s">
        <v>52</v>
      </c>
      <c r="O4065" s="25">
        <v>970.295</v>
      </c>
      <c r="P4065" s="25">
        <f>'LISTA DOS ITENS'!$O4065*'LISTA DOS ITENS'!$M4065</f>
        <v>1940.59</v>
      </c>
      <c r="Q4065" s="25">
        <v>970.3</v>
      </c>
      <c r="R4065" s="25">
        <f>'LISTA DOS ITENS'!$Q4065*'LISTA DOS ITENS'!$M4065</f>
        <v>1940.6</v>
      </c>
      <c r="S4065" s="56">
        <f>IF('LISTA DOS ITENS'!$P4065&gt;'LISTA DOS ITENS'!$R4065,'LISTA DOS ITENS'!$P4065,'LISTA DOS ITENS'!$R4065)</f>
        <v>1940.6</v>
      </c>
      <c r="T4065" s="25">
        <v>90.42719833415259</v>
      </c>
      <c r="U4065" s="25">
        <f>'LISTA DOS ITENS'!$T4065*'LISTA DOS ITENS'!$M4065</f>
        <v>180.8543967</v>
      </c>
      <c r="V4065" s="56">
        <f t="array" ref="V4065">INDEX('RESUMO - LOTES E VMA'!$F$3:$F$181,MATCH('LISTA DOS ITENS'!$D4065,'RESUMO - LOTES E VMA'!$A$3:$A$181,0))</f>
        <v>195262.0068</v>
      </c>
      <c r="W4065" s="57">
        <f>'LISTA DOS ITENS'!$U4065/'LISTA DOS ITENS'!$V4065</f>
        <v>0.0009262139607</v>
      </c>
      <c r="X4065" s="53" t="s">
        <v>53</v>
      </c>
      <c r="Y4065" s="53" t="s">
        <v>290</v>
      </c>
      <c r="Z4065" s="58" t="str">
        <f>'LISTA DOS ITENS'!$F4065&amp;"-"&amp;'LISTA DOS ITENS'!$H4065&amp;"-"&amp;'LISTA DOS ITENS'!$J4065&amp;"-"&amp;'LISTA DOS ITENS'!$K4065&amp;"-"&amp;'LISTA DOS ITENS'!$I4065</f>
        <v>11423835-2201-A026-IMOB/NAC-</v>
      </c>
      <c r="AA4065" s="59" t="str">
        <f t="array" ref="AA4065">INDEX('RESUMO - LOTES E VMA'!$M$3:$M$181,MATCH('LISTA DOS ITENS'!$D4065,'RESUMO - LOTES E VMA'!$A$3:$A$181,0))</f>
        <v>Para Leilão</v>
      </c>
      <c r="AB4065" s="60">
        <f t="array" ref="AB4065">INDEX('RESUMO - LOTES E VMA'!$J$3:$J$181,MATCH('LISTA DOS ITENS'!$D4065,'RESUMO - LOTES E VMA'!$A$3:$A$181,0))</f>
        <v>0.1002282232</v>
      </c>
      <c r="AC4065" s="29" t="str">
        <f t="array" ref="AC4065">INDEX('RESUMO - LOTES E VMA'!$L$3:$L$181,MATCH('LISTA DOS ITENS'!$D4065,'RESUMO - LOTES E VMA'!$A$3:$A$181,0))</f>
        <v>1% do Valor de Comparação do VMA</v>
      </c>
      <c r="AD4065" s="53" t="str">
        <f>VLOOKUP(Tabela1[[#This Row],[Índice]],[1]Planilha1!$A:$A,1,0)</f>
        <v>#ERROR!</v>
      </c>
    </row>
    <row r="4066" ht="15.75" customHeight="1">
      <c r="A4066" s="52">
        <v>263147.0</v>
      </c>
      <c r="B4066" s="53" t="s">
        <v>70</v>
      </c>
      <c r="C4066" s="53" t="s">
        <v>71</v>
      </c>
      <c r="D4066" s="22">
        <v>207578.0</v>
      </c>
      <c r="E4066" s="53" t="s">
        <v>119</v>
      </c>
      <c r="F4066" s="54">
        <v>1.142906E7</v>
      </c>
      <c r="G4066" s="53" t="s">
        <v>2560</v>
      </c>
      <c r="H4066" s="55">
        <v>2201.0</v>
      </c>
      <c r="I4066" s="55"/>
      <c r="J4066" s="55" t="s">
        <v>121</v>
      </c>
      <c r="K4066" s="53" t="s">
        <v>80</v>
      </c>
      <c r="L4066" s="53"/>
      <c r="M4066" s="53">
        <v>1.0</v>
      </c>
      <c r="N4066" s="53" t="s">
        <v>52</v>
      </c>
      <c r="O4066" s="25">
        <v>350.22</v>
      </c>
      <c r="P4066" s="25">
        <f>'LISTA DOS ITENS'!$O4066*'LISTA DOS ITENS'!$M4066</f>
        <v>350.22</v>
      </c>
      <c r="Q4066" s="25">
        <v>350.22</v>
      </c>
      <c r="R4066" s="25">
        <f>'LISTA DOS ITENS'!$Q4066*'LISTA DOS ITENS'!$M4066</f>
        <v>350.22</v>
      </c>
      <c r="S4066" s="56">
        <f>IF('LISTA DOS ITENS'!$P4066&gt;'LISTA DOS ITENS'!$R4066,'LISTA DOS ITENS'!$P4066,'LISTA DOS ITENS'!$R4066)</f>
        <v>350.22</v>
      </c>
      <c r="T4066" s="25">
        <v>32.63878532473145</v>
      </c>
      <c r="U4066" s="25">
        <f>'LISTA DOS ITENS'!$T4066*'LISTA DOS ITENS'!$M4066</f>
        <v>32.63878532</v>
      </c>
      <c r="V4066" s="56">
        <f t="array" ref="V4066">INDEX('RESUMO - LOTES E VMA'!$F$3:$F$181,MATCH('LISTA DOS ITENS'!$D4066,'RESUMO - LOTES E VMA'!$A$3:$A$181,0))</f>
        <v>195262.0068</v>
      </c>
      <c r="W4066" s="57">
        <f>'LISTA DOS ITENS'!$U4066/'LISTA DOS ITENS'!$V4066</f>
        <v>0.0001671537944</v>
      </c>
      <c r="X4066" s="53" t="s">
        <v>53</v>
      </c>
      <c r="Y4066" s="53" t="s">
        <v>290</v>
      </c>
      <c r="Z4066" s="58" t="str">
        <f>'LISTA DOS ITENS'!$F4066&amp;"-"&amp;'LISTA DOS ITENS'!$H4066&amp;"-"&amp;'LISTA DOS ITENS'!$J4066&amp;"-"&amp;'LISTA DOS ITENS'!$K4066&amp;"-"&amp;'LISTA DOS ITENS'!$I4066</f>
        <v>11429060-2201-A026-IMOB/NAC-</v>
      </c>
      <c r="AA4066" s="59" t="str">
        <f t="array" ref="AA4066">INDEX('RESUMO - LOTES E VMA'!$M$3:$M$181,MATCH('LISTA DOS ITENS'!$D4066,'RESUMO - LOTES E VMA'!$A$3:$A$181,0))</f>
        <v>Para Leilão</v>
      </c>
      <c r="AB4066" s="60">
        <f t="array" ref="AB4066">INDEX('RESUMO - LOTES E VMA'!$J$3:$J$181,MATCH('LISTA DOS ITENS'!$D4066,'RESUMO - LOTES E VMA'!$A$3:$A$181,0))</f>
        <v>0.1002282232</v>
      </c>
      <c r="AC4066" s="29" t="str">
        <f t="array" ref="AC4066">INDEX('RESUMO - LOTES E VMA'!$L$3:$L$181,MATCH('LISTA DOS ITENS'!$D4066,'RESUMO - LOTES E VMA'!$A$3:$A$181,0))</f>
        <v>1% do Valor de Comparação do VMA</v>
      </c>
      <c r="AD4066" s="53" t="str">
        <f>VLOOKUP(Tabela1[[#This Row],[Índice]],[1]Planilha1!$A:$A,1,0)</f>
        <v>#ERROR!</v>
      </c>
    </row>
    <row r="4067" ht="15.75" customHeight="1">
      <c r="A4067" s="52">
        <v>263148.0</v>
      </c>
      <c r="B4067" s="53" t="s">
        <v>70</v>
      </c>
      <c r="C4067" s="53" t="s">
        <v>71</v>
      </c>
      <c r="D4067" s="22">
        <v>207578.0</v>
      </c>
      <c r="E4067" s="53" t="s">
        <v>119</v>
      </c>
      <c r="F4067" s="54">
        <v>1.1438656E7</v>
      </c>
      <c r="G4067" s="53" t="s">
        <v>2561</v>
      </c>
      <c r="H4067" s="55">
        <v>2201.0</v>
      </c>
      <c r="I4067" s="55"/>
      <c r="J4067" s="55" t="s">
        <v>121</v>
      </c>
      <c r="K4067" s="53" t="s">
        <v>293</v>
      </c>
      <c r="L4067" s="53"/>
      <c r="M4067" s="53">
        <v>3.0</v>
      </c>
      <c r="N4067" s="53" t="s">
        <v>52</v>
      </c>
      <c r="O4067" s="25">
        <v>1.0</v>
      </c>
      <c r="P4067" s="25">
        <f>'LISTA DOS ITENS'!$O4067*'LISTA DOS ITENS'!$M4067</f>
        <v>3</v>
      </c>
      <c r="Q4067" s="25">
        <v>585.03</v>
      </c>
      <c r="R4067" s="25">
        <f>'LISTA DOS ITENS'!$Q4067*'LISTA DOS ITENS'!$M4067</f>
        <v>1755.09</v>
      </c>
      <c r="S4067" s="56">
        <f>IF('LISTA DOS ITENS'!$P4067&gt;'LISTA DOS ITENS'!$R4067,'LISTA DOS ITENS'!$P4067,'LISTA DOS ITENS'!$R4067)</f>
        <v>1755.09</v>
      </c>
      <c r="T4067" s="25">
        <v>54.52192501435566</v>
      </c>
      <c r="U4067" s="25">
        <f>'LISTA DOS ITENS'!$T4067*'LISTA DOS ITENS'!$M4067</f>
        <v>163.565775</v>
      </c>
      <c r="V4067" s="56">
        <f t="array" ref="V4067">INDEX('RESUMO - LOTES E VMA'!$F$3:$F$181,MATCH('LISTA DOS ITENS'!$D4067,'RESUMO - LOTES E VMA'!$A$3:$A$181,0))</f>
        <v>195262.0068</v>
      </c>
      <c r="W4067" s="57">
        <f>'LISTA DOS ITENS'!$U4067/'LISTA DOS ITENS'!$V4067</f>
        <v>0.000837673328</v>
      </c>
      <c r="X4067" s="53" t="s">
        <v>53</v>
      </c>
      <c r="Y4067" s="53" t="s">
        <v>290</v>
      </c>
      <c r="Z4067" s="58" t="str">
        <f>'LISTA DOS ITENS'!$F4067&amp;"-"&amp;'LISTA DOS ITENS'!$H4067&amp;"-"&amp;'LISTA DOS ITENS'!$J4067&amp;"-"&amp;'LISTA DOS ITENS'!$K4067&amp;"-"&amp;'LISTA DOS ITENS'!$I4067</f>
        <v>11438656-2201-A026-SOBRE_EMP-</v>
      </c>
      <c r="AA4067" s="59" t="str">
        <f t="array" ref="AA4067">INDEX('RESUMO - LOTES E VMA'!$M$3:$M$181,MATCH('LISTA DOS ITENS'!$D4067,'RESUMO - LOTES E VMA'!$A$3:$A$181,0))</f>
        <v>Para Leilão</v>
      </c>
      <c r="AB4067" s="60">
        <f t="array" ref="AB4067">INDEX('RESUMO - LOTES E VMA'!$J$3:$J$181,MATCH('LISTA DOS ITENS'!$D4067,'RESUMO - LOTES E VMA'!$A$3:$A$181,0))</f>
        <v>0.1002282232</v>
      </c>
      <c r="AC4067" s="29" t="str">
        <f t="array" ref="AC4067">INDEX('RESUMO - LOTES E VMA'!$L$3:$L$181,MATCH('LISTA DOS ITENS'!$D4067,'RESUMO - LOTES E VMA'!$A$3:$A$181,0))</f>
        <v>1% do Valor de Comparação do VMA</v>
      </c>
      <c r="AD4067" s="53" t="str">
        <f>VLOOKUP(Tabela1[[#This Row],[Índice]],[1]Planilha1!$A:$A,1,0)</f>
        <v>#ERROR!</v>
      </c>
    </row>
    <row r="4068" ht="15.75" customHeight="1">
      <c r="A4068" s="52">
        <v>263149.0</v>
      </c>
      <c r="B4068" s="53" t="s">
        <v>70</v>
      </c>
      <c r="C4068" s="53" t="s">
        <v>71</v>
      </c>
      <c r="D4068" s="22">
        <v>207578.0</v>
      </c>
      <c r="E4068" s="53" t="s">
        <v>119</v>
      </c>
      <c r="F4068" s="54">
        <v>1.1464329E7</v>
      </c>
      <c r="G4068" s="53" t="s">
        <v>2562</v>
      </c>
      <c r="H4068" s="55">
        <v>2201.0</v>
      </c>
      <c r="I4068" s="55"/>
      <c r="J4068" s="55" t="s">
        <v>121</v>
      </c>
      <c r="K4068" s="53" t="s">
        <v>80</v>
      </c>
      <c r="L4068" s="53"/>
      <c r="M4068" s="53">
        <v>4.0</v>
      </c>
      <c r="N4068" s="53" t="s">
        <v>52</v>
      </c>
      <c r="O4068" s="25">
        <v>547.075</v>
      </c>
      <c r="P4068" s="25">
        <f>'LISTA DOS ITENS'!$O4068*'LISTA DOS ITENS'!$M4068</f>
        <v>2188.3</v>
      </c>
      <c r="Q4068" s="25">
        <v>547.08</v>
      </c>
      <c r="R4068" s="25">
        <f>'LISTA DOS ITENS'!$Q4068*'LISTA DOS ITENS'!$M4068</f>
        <v>2188.32</v>
      </c>
      <c r="S4068" s="56">
        <f>IF('LISTA DOS ITENS'!$P4068&gt;'LISTA DOS ITENS'!$R4068,'LISTA DOS ITENS'!$P4068,'LISTA DOS ITENS'!$R4068)</f>
        <v>2188.32</v>
      </c>
      <c r="T4068" s="25">
        <v>50.985171250796874</v>
      </c>
      <c r="U4068" s="25">
        <f>'LISTA DOS ITENS'!$T4068*'LISTA DOS ITENS'!$M4068</f>
        <v>203.940685</v>
      </c>
      <c r="V4068" s="56">
        <f t="array" ref="V4068">INDEX('RESUMO - LOTES E VMA'!$F$3:$F$181,MATCH('LISTA DOS ITENS'!$D4068,'RESUMO - LOTES E VMA'!$A$3:$A$181,0))</f>
        <v>195262.0068</v>
      </c>
      <c r="W4068" s="57">
        <f>'LISTA DOS ITENS'!$U4068/'LISTA DOS ITENS'!$V4068</f>
        <v>0.001044446323</v>
      </c>
      <c r="X4068" s="53" t="s">
        <v>53</v>
      </c>
      <c r="Y4068" s="53" t="s">
        <v>290</v>
      </c>
      <c r="Z4068" s="58" t="str">
        <f>'LISTA DOS ITENS'!$F4068&amp;"-"&amp;'LISTA DOS ITENS'!$H4068&amp;"-"&amp;'LISTA DOS ITENS'!$J4068&amp;"-"&amp;'LISTA DOS ITENS'!$K4068&amp;"-"&amp;'LISTA DOS ITENS'!$I4068</f>
        <v>11464329-2201-A026-IMOB/NAC-</v>
      </c>
      <c r="AA4068" s="59" t="str">
        <f t="array" ref="AA4068">INDEX('RESUMO - LOTES E VMA'!$M$3:$M$181,MATCH('LISTA DOS ITENS'!$D4068,'RESUMO - LOTES E VMA'!$A$3:$A$181,0))</f>
        <v>Para Leilão</v>
      </c>
      <c r="AB4068" s="60">
        <f t="array" ref="AB4068">INDEX('RESUMO - LOTES E VMA'!$J$3:$J$181,MATCH('LISTA DOS ITENS'!$D4068,'RESUMO - LOTES E VMA'!$A$3:$A$181,0))</f>
        <v>0.1002282232</v>
      </c>
      <c r="AC4068" s="29" t="str">
        <f t="array" ref="AC4068">INDEX('RESUMO - LOTES E VMA'!$L$3:$L$181,MATCH('LISTA DOS ITENS'!$D4068,'RESUMO - LOTES E VMA'!$A$3:$A$181,0))</f>
        <v>1% do Valor de Comparação do VMA</v>
      </c>
      <c r="AD4068" s="53" t="str">
        <f>VLOOKUP(Tabela1[[#This Row],[Índice]],[1]Planilha1!$A:$A,1,0)</f>
        <v>#ERROR!</v>
      </c>
    </row>
    <row r="4069" ht="15.75" customHeight="1">
      <c r="A4069" s="52">
        <v>263150.0</v>
      </c>
      <c r="B4069" s="53" t="s">
        <v>70</v>
      </c>
      <c r="C4069" s="53" t="s">
        <v>71</v>
      </c>
      <c r="D4069" s="22">
        <v>207578.0</v>
      </c>
      <c r="E4069" s="53" t="s">
        <v>119</v>
      </c>
      <c r="F4069" s="54">
        <v>1.151836E7</v>
      </c>
      <c r="G4069" s="53" t="s">
        <v>2522</v>
      </c>
      <c r="H4069" s="55">
        <v>2201.0</v>
      </c>
      <c r="I4069" s="55"/>
      <c r="J4069" s="55" t="s">
        <v>121</v>
      </c>
      <c r="K4069" s="53" t="s">
        <v>73</v>
      </c>
      <c r="L4069" s="53"/>
      <c r="M4069" s="53">
        <v>1.0</v>
      </c>
      <c r="N4069" s="53" t="s">
        <v>52</v>
      </c>
      <c r="O4069" s="25">
        <v>1726.95</v>
      </c>
      <c r="P4069" s="25">
        <f>'LISTA DOS ITENS'!$O4069*'LISTA DOS ITENS'!$M4069</f>
        <v>1726.95</v>
      </c>
      <c r="Q4069" s="25">
        <v>1726.95</v>
      </c>
      <c r="R4069" s="25">
        <f>'LISTA DOS ITENS'!$Q4069*'LISTA DOS ITENS'!$M4069</f>
        <v>1726.95</v>
      </c>
      <c r="S4069" s="56">
        <f>IF('LISTA DOS ITENS'!$P4069&gt;'LISTA DOS ITENS'!$R4069,'LISTA DOS ITENS'!$P4069,'LISTA DOS ITENS'!$R4069)</f>
        <v>1726.95</v>
      </c>
      <c r="T4069" s="25">
        <v>160.94326513775619</v>
      </c>
      <c r="U4069" s="25">
        <f>'LISTA DOS ITENS'!$T4069*'LISTA DOS ITENS'!$M4069</f>
        <v>160.9432651</v>
      </c>
      <c r="V4069" s="56">
        <f t="array" ref="V4069">INDEX('RESUMO - LOTES E VMA'!$F$3:$F$181,MATCH('LISTA DOS ITENS'!$D4069,'RESUMO - LOTES E VMA'!$A$3:$A$181,0))</f>
        <v>195262.0068</v>
      </c>
      <c r="W4069" s="57">
        <f>'LISTA DOS ITENS'!$U4069/'LISTA DOS ITENS'!$V4069</f>
        <v>0.0008242426051</v>
      </c>
      <c r="X4069" s="53" t="s">
        <v>53</v>
      </c>
      <c r="Y4069" s="53" t="s">
        <v>290</v>
      </c>
      <c r="Z4069" s="58" t="str">
        <f>'LISTA DOS ITENS'!$F4069&amp;"-"&amp;'LISTA DOS ITENS'!$H4069&amp;"-"&amp;'LISTA DOS ITENS'!$J4069&amp;"-"&amp;'LISTA DOS ITENS'!$K4069&amp;"-"&amp;'LISTA DOS ITENS'!$I4069</f>
        <v>11518360-2201-A026-CONS/NAC-</v>
      </c>
      <c r="AA4069" s="59" t="str">
        <f t="array" ref="AA4069">INDEX('RESUMO - LOTES E VMA'!$M$3:$M$181,MATCH('LISTA DOS ITENS'!$D4069,'RESUMO - LOTES E VMA'!$A$3:$A$181,0))</f>
        <v>Para Leilão</v>
      </c>
      <c r="AB4069" s="60">
        <f t="array" ref="AB4069">INDEX('RESUMO - LOTES E VMA'!$J$3:$J$181,MATCH('LISTA DOS ITENS'!$D4069,'RESUMO - LOTES E VMA'!$A$3:$A$181,0))</f>
        <v>0.1002282232</v>
      </c>
      <c r="AC4069" s="29" t="str">
        <f t="array" ref="AC4069">INDEX('RESUMO - LOTES E VMA'!$L$3:$L$181,MATCH('LISTA DOS ITENS'!$D4069,'RESUMO - LOTES E VMA'!$A$3:$A$181,0))</f>
        <v>1% do Valor de Comparação do VMA</v>
      </c>
      <c r="AD4069" s="53" t="str">
        <f>VLOOKUP(Tabela1[[#This Row],[Índice]],[1]Planilha1!$A:$A,1,0)</f>
        <v>#ERROR!</v>
      </c>
    </row>
    <row r="4070" ht="15.75" customHeight="1">
      <c r="A4070" s="52">
        <v>263151.0</v>
      </c>
      <c r="B4070" s="53" t="s">
        <v>70</v>
      </c>
      <c r="C4070" s="53" t="s">
        <v>71</v>
      </c>
      <c r="D4070" s="22">
        <v>207578.0</v>
      </c>
      <c r="E4070" s="53" t="s">
        <v>119</v>
      </c>
      <c r="F4070" s="54">
        <v>1.0002047E7</v>
      </c>
      <c r="G4070" s="53" t="s">
        <v>2563</v>
      </c>
      <c r="H4070" s="55">
        <v>2101.0</v>
      </c>
      <c r="I4070" s="55"/>
      <c r="J4070" s="55" t="s">
        <v>134</v>
      </c>
      <c r="K4070" s="53" t="s">
        <v>51</v>
      </c>
      <c r="L4070" s="53"/>
      <c r="M4070" s="53">
        <v>1.0</v>
      </c>
      <c r="N4070" s="53" t="s">
        <v>52</v>
      </c>
      <c r="O4070" s="25">
        <v>0.0</v>
      </c>
      <c r="P4070" s="25">
        <f>'LISTA DOS ITENS'!$O4070*'LISTA DOS ITENS'!$M4070</f>
        <v>0</v>
      </c>
      <c r="Q4070" s="25">
        <v>649.9</v>
      </c>
      <c r="R4070" s="25">
        <f>'LISTA DOS ITENS'!$Q4070*'LISTA DOS ITENS'!$M4070</f>
        <v>649.9</v>
      </c>
      <c r="S4070" s="56">
        <f>IF('LISTA DOS ITENS'!$P4070&gt;'LISTA DOS ITENS'!$R4070,'LISTA DOS ITENS'!$P4070,'LISTA DOS ITENS'!$R4070)</f>
        <v>649.9</v>
      </c>
      <c r="T4070" s="25">
        <v>60.567490670272875</v>
      </c>
      <c r="U4070" s="25">
        <f>'LISTA DOS ITENS'!$T4070*'LISTA DOS ITENS'!$M4070</f>
        <v>60.56749067</v>
      </c>
      <c r="V4070" s="56">
        <f t="array" ref="V4070">INDEX('RESUMO - LOTES E VMA'!$F$3:$F$181,MATCH('LISTA DOS ITENS'!$D4070,'RESUMO - LOTES E VMA'!$A$3:$A$181,0))</f>
        <v>195262.0068</v>
      </c>
      <c r="W4070" s="57">
        <f>'LISTA DOS ITENS'!$U4070/'LISTA DOS ITENS'!$V4070</f>
        <v>0.0003101857431</v>
      </c>
      <c r="X4070" s="53" t="s">
        <v>53</v>
      </c>
      <c r="Y4070" s="53" t="s">
        <v>290</v>
      </c>
      <c r="Z4070" s="58" t="str">
        <f>'LISTA DOS ITENS'!$F4070&amp;"-"&amp;'LISTA DOS ITENS'!$H4070&amp;"-"&amp;'LISTA DOS ITENS'!$J4070&amp;"-"&amp;'LISTA DOS ITENS'!$K4070&amp;"-"&amp;'LISTA DOS ITENS'!$I4070</f>
        <v>10002047-2101-R026-A RECUPER-</v>
      </c>
      <c r="AA4070" s="59" t="str">
        <f t="array" ref="AA4070">INDEX('RESUMO - LOTES E VMA'!$M$3:$M$181,MATCH('LISTA DOS ITENS'!$D4070,'RESUMO - LOTES E VMA'!$A$3:$A$181,0))</f>
        <v>Para Leilão</v>
      </c>
      <c r="AB4070" s="60">
        <f t="array" ref="AB4070">INDEX('RESUMO - LOTES E VMA'!$J$3:$J$181,MATCH('LISTA DOS ITENS'!$D4070,'RESUMO - LOTES E VMA'!$A$3:$A$181,0))</f>
        <v>0.1002282232</v>
      </c>
      <c r="AC4070" s="29" t="str">
        <f t="array" ref="AC4070">INDEX('RESUMO - LOTES E VMA'!$L$3:$L$181,MATCH('LISTA DOS ITENS'!$D4070,'RESUMO - LOTES E VMA'!$A$3:$A$181,0))</f>
        <v>1% do Valor de Comparação do VMA</v>
      </c>
      <c r="AD4070" s="53" t="str">
        <f>VLOOKUP(Tabela1[[#This Row],[Índice]],[1]Planilha1!$A:$A,1,0)</f>
        <v>#ERROR!</v>
      </c>
    </row>
    <row r="4071" ht="15.75" customHeight="1">
      <c r="A4071" s="52">
        <v>263152.0</v>
      </c>
      <c r="B4071" s="53" t="s">
        <v>70</v>
      </c>
      <c r="C4071" s="53" t="s">
        <v>71</v>
      </c>
      <c r="D4071" s="22">
        <v>207578.0</v>
      </c>
      <c r="E4071" s="53" t="s">
        <v>119</v>
      </c>
      <c r="F4071" s="54">
        <v>1.0002047E7</v>
      </c>
      <c r="G4071" s="53" t="s">
        <v>2563</v>
      </c>
      <c r="H4071" s="55">
        <v>2101.0</v>
      </c>
      <c r="I4071" s="55" t="s">
        <v>146</v>
      </c>
      <c r="J4071" s="55" t="s">
        <v>134</v>
      </c>
      <c r="K4071" s="53" t="s">
        <v>51</v>
      </c>
      <c r="L4071" s="53"/>
      <c r="M4071" s="53">
        <v>2.0</v>
      </c>
      <c r="N4071" s="53" t="s">
        <v>52</v>
      </c>
      <c r="O4071" s="25">
        <v>0.002</v>
      </c>
      <c r="P4071" s="25">
        <f>'LISTA DOS ITENS'!$O4071*'LISTA DOS ITENS'!$M4071</f>
        <v>0.004</v>
      </c>
      <c r="Q4071" s="25">
        <v>649.9</v>
      </c>
      <c r="R4071" s="25">
        <f>'LISTA DOS ITENS'!$Q4071*'LISTA DOS ITENS'!$M4071</f>
        <v>1299.8</v>
      </c>
      <c r="S4071" s="56">
        <f>IF('LISTA DOS ITENS'!$P4071&gt;'LISTA DOS ITENS'!$R4071,'LISTA DOS ITENS'!$P4071,'LISTA DOS ITENS'!$R4071)</f>
        <v>1299.8</v>
      </c>
      <c r="T4071" s="25">
        <v>60.567490670272875</v>
      </c>
      <c r="U4071" s="25">
        <f>'LISTA DOS ITENS'!$T4071*'LISTA DOS ITENS'!$M4071</f>
        <v>121.1349813</v>
      </c>
      <c r="V4071" s="56">
        <f t="array" ref="V4071">INDEX('RESUMO - LOTES E VMA'!$F$3:$F$181,MATCH('LISTA DOS ITENS'!$D4071,'RESUMO - LOTES E VMA'!$A$3:$A$181,0))</f>
        <v>195262.0068</v>
      </c>
      <c r="W4071" s="57">
        <f>'LISTA DOS ITENS'!$U4071/'LISTA DOS ITENS'!$V4071</f>
        <v>0.0006203714862</v>
      </c>
      <c r="X4071" s="53" t="s">
        <v>53</v>
      </c>
      <c r="Y4071" s="53" t="s">
        <v>290</v>
      </c>
      <c r="Z4071" s="58" t="str">
        <f>'LISTA DOS ITENS'!$F4071&amp;"-"&amp;'LISTA DOS ITENS'!$H4071&amp;"-"&amp;'LISTA DOS ITENS'!$J4071&amp;"-"&amp;'LISTA DOS ITENS'!$K4071&amp;"-"&amp;'LISTA DOS ITENS'!$I4071</f>
        <v>10002047-2101-R026-A RECUPER-JP-3553-12-001-MRP</v>
      </c>
      <c r="AA4071" s="59" t="str">
        <f t="array" ref="AA4071">INDEX('RESUMO - LOTES E VMA'!$M$3:$M$181,MATCH('LISTA DOS ITENS'!$D4071,'RESUMO - LOTES E VMA'!$A$3:$A$181,0))</f>
        <v>Para Leilão</v>
      </c>
      <c r="AB4071" s="60">
        <f t="array" ref="AB4071">INDEX('RESUMO - LOTES E VMA'!$J$3:$J$181,MATCH('LISTA DOS ITENS'!$D4071,'RESUMO - LOTES E VMA'!$A$3:$A$181,0))</f>
        <v>0.1002282232</v>
      </c>
      <c r="AC4071" s="29" t="str">
        <f t="array" ref="AC4071">INDEX('RESUMO - LOTES E VMA'!$L$3:$L$181,MATCH('LISTA DOS ITENS'!$D4071,'RESUMO - LOTES E VMA'!$A$3:$A$181,0))</f>
        <v>1% do Valor de Comparação do VMA</v>
      </c>
      <c r="AD4071" s="53" t="str">
        <f>VLOOKUP(Tabela1[[#This Row],[Índice]],[1]Planilha1!$A:$A,1,0)</f>
        <v>#ERROR!</v>
      </c>
    </row>
    <row r="4072" ht="15.75" customHeight="1">
      <c r="A4072" s="52">
        <v>263153.0</v>
      </c>
      <c r="B4072" s="53" t="s">
        <v>70</v>
      </c>
      <c r="C4072" s="53" t="s">
        <v>71</v>
      </c>
      <c r="D4072" s="22">
        <v>207578.0</v>
      </c>
      <c r="E4072" s="53" t="s">
        <v>119</v>
      </c>
      <c r="F4072" s="54">
        <v>1.000207E7</v>
      </c>
      <c r="G4072" s="53" t="s">
        <v>2564</v>
      </c>
      <c r="H4072" s="55">
        <v>2101.0</v>
      </c>
      <c r="I4072" s="55"/>
      <c r="J4072" s="55" t="s">
        <v>134</v>
      </c>
      <c r="K4072" s="53" t="s">
        <v>51</v>
      </c>
      <c r="L4072" s="53"/>
      <c r="M4072" s="53">
        <v>2.0</v>
      </c>
      <c r="N4072" s="53" t="s">
        <v>52</v>
      </c>
      <c r="O4072" s="25">
        <v>0.01</v>
      </c>
      <c r="P4072" s="25">
        <f>'LISTA DOS ITENS'!$O4072*'LISTA DOS ITENS'!$M4072</f>
        <v>0.02</v>
      </c>
      <c r="Q4072" s="25">
        <v>65.61</v>
      </c>
      <c r="R4072" s="25">
        <f>'LISTA DOS ITENS'!$Q4072*'LISTA DOS ITENS'!$M4072</f>
        <v>131.22</v>
      </c>
      <c r="S4072" s="56">
        <f>IF('LISTA DOS ITENS'!$P4072&gt;'LISTA DOS ITENS'!$R4072,'LISTA DOS ITENS'!$P4072,'LISTA DOS ITENS'!$R4072)</f>
        <v>131.22</v>
      </c>
      <c r="T4072" s="25">
        <v>6.114530024429302</v>
      </c>
      <c r="U4072" s="25">
        <f>'LISTA DOS ITENS'!$T4072*'LISTA DOS ITENS'!$M4072</f>
        <v>12.22906005</v>
      </c>
      <c r="V4072" s="56">
        <f t="array" ref="V4072">INDEX('RESUMO - LOTES E VMA'!$F$3:$F$181,MATCH('LISTA DOS ITENS'!$D4072,'RESUMO - LOTES E VMA'!$A$3:$A$181,0))</f>
        <v>195262.0068</v>
      </c>
      <c r="W4072" s="57">
        <f>'LISTA DOS ITENS'!$U4072/'LISTA DOS ITENS'!$V4072</f>
        <v>0.00006262897863</v>
      </c>
      <c r="X4072" s="53" t="s">
        <v>53</v>
      </c>
      <c r="Y4072" s="53" t="s">
        <v>290</v>
      </c>
      <c r="Z4072" s="58" t="str">
        <f>'LISTA DOS ITENS'!$F4072&amp;"-"&amp;'LISTA DOS ITENS'!$H4072&amp;"-"&amp;'LISTA DOS ITENS'!$J4072&amp;"-"&amp;'LISTA DOS ITENS'!$K4072&amp;"-"&amp;'LISTA DOS ITENS'!$I4072</f>
        <v>10002070-2101-R026-A RECUPER-</v>
      </c>
      <c r="AA4072" s="59" t="str">
        <f t="array" ref="AA4072">INDEX('RESUMO - LOTES E VMA'!$M$3:$M$181,MATCH('LISTA DOS ITENS'!$D4072,'RESUMO - LOTES E VMA'!$A$3:$A$181,0))</f>
        <v>Para Leilão</v>
      </c>
      <c r="AB4072" s="60">
        <f t="array" ref="AB4072">INDEX('RESUMO - LOTES E VMA'!$J$3:$J$181,MATCH('LISTA DOS ITENS'!$D4072,'RESUMO - LOTES E VMA'!$A$3:$A$181,0))</f>
        <v>0.1002282232</v>
      </c>
      <c r="AC4072" s="29" t="str">
        <f t="array" ref="AC4072">INDEX('RESUMO - LOTES E VMA'!$L$3:$L$181,MATCH('LISTA DOS ITENS'!$D4072,'RESUMO - LOTES E VMA'!$A$3:$A$181,0))</f>
        <v>1% do Valor de Comparação do VMA</v>
      </c>
      <c r="AD4072" s="53" t="str">
        <f>VLOOKUP(Tabela1[[#This Row],[Índice]],[1]Planilha1!$A:$A,1,0)</f>
        <v>#ERROR!</v>
      </c>
    </row>
    <row r="4073" ht="15.75" customHeight="1">
      <c r="A4073" s="52">
        <v>263154.0</v>
      </c>
      <c r="B4073" s="53" t="s">
        <v>70</v>
      </c>
      <c r="C4073" s="53" t="s">
        <v>71</v>
      </c>
      <c r="D4073" s="22">
        <v>207578.0</v>
      </c>
      <c r="E4073" s="53" t="s">
        <v>119</v>
      </c>
      <c r="F4073" s="54">
        <v>1.0002101E7</v>
      </c>
      <c r="G4073" s="53" t="s">
        <v>2328</v>
      </c>
      <c r="H4073" s="55">
        <v>2101.0</v>
      </c>
      <c r="I4073" s="55"/>
      <c r="J4073" s="55" t="s">
        <v>134</v>
      </c>
      <c r="K4073" s="53" t="s">
        <v>51</v>
      </c>
      <c r="L4073" s="53"/>
      <c r="M4073" s="53">
        <v>17.0</v>
      </c>
      <c r="N4073" s="53" t="s">
        <v>52</v>
      </c>
      <c r="O4073" s="25">
        <v>0.001764705882352941</v>
      </c>
      <c r="P4073" s="25">
        <f>'LISTA DOS ITENS'!$O4073*'LISTA DOS ITENS'!$M4073</f>
        <v>0.03</v>
      </c>
      <c r="Q4073" s="25">
        <v>152.76</v>
      </c>
      <c r="R4073" s="25">
        <f>'LISTA DOS ITENS'!$Q4073*'LISTA DOS ITENS'!$M4073</f>
        <v>2596.92</v>
      </c>
      <c r="S4073" s="56">
        <f>IF('LISTA DOS ITENS'!$P4073&gt;'LISTA DOS ITENS'!$R4073,'LISTA DOS ITENS'!$P4073,'LISTA DOS ITENS'!$R4073)</f>
        <v>2596.92</v>
      </c>
      <c r="T4073" s="25">
        <v>14.236482343115686</v>
      </c>
      <c r="U4073" s="25">
        <f>'LISTA DOS ITENS'!$T4073*'LISTA DOS ITENS'!$M4073</f>
        <v>242.0201998</v>
      </c>
      <c r="V4073" s="56">
        <f t="array" ref="V4073">INDEX('RESUMO - LOTES E VMA'!$F$3:$F$181,MATCH('LISTA DOS ITENS'!$D4073,'RESUMO - LOTES E VMA'!$A$3:$A$181,0))</f>
        <v>195262.0068</v>
      </c>
      <c r="W4073" s="57">
        <f>'LISTA DOS ITENS'!$U4073/'LISTA DOS ITENS'!$V4073</f>
        <v>0.001239463856</v>
      </c>
      <c r="X4073" s="53" t="s">
        <v>53</v>
      </c>
      <c r="Y4073" s="53" t="s">
        <v>290</v>
      </c>
      <c r="Z4073" s="58" t="str">
        <f>'LISTA DOS ITENS'!$F4073&amp;"-"&amp;'LISTA DOS ITENS'!$H4073&amp;"-"&amp;'LISTA DOS ITENS'!$J4073&amp;"-"&amp;'LISTA DOS ITENS'!$K4073&amp;"-"&amp;'LISTA DOS ITENS'!$I4073</f>
        <v>10002101-2101-R026-A RECUPER-</v>
      </c>
      <c r="AA4073" s="59" t="str">
        <f t="array" ref="AA4073">INDEX('RESUMO - LOTES E VMA'!$M$3:$M$181,MATCH('LISTA DOS ITENS'!$D4073,'RESUMO - LOTES E VMA'!$A$3:$A$181,0))</f>
        <v>Para Leilão</v>
      </c>
      <c r="AB4073" s="60">
        <f t="array" ref="AB4073">INDEX('RESUMO - LOTES E VMA'!$J$3:$J$181,MATCH('LISTA DOS ITENS'!$D4073,'RESUMO - LOTES E VMA'!$A$3:$A$181,0))</f>
        <v>0.1002282232</v>
      </c>
      <c r="AC4073" s="29" t="str">
        <f t="array" ref="AC4073">INDEX('RESUMO - LOTES E VMA'!$L$3:$L$181,MATCH('LISTA DOS ITENS'!$D4073,'RESUMO - LOTES E VMA'!$A$3:$A$181,0))</f>
        <v>1% do Valor de Comparação do VMA</v>
      </c>
      <c r="AD4073" s="53" t="str">
        <f>VLOOKUP(Tabela1[[#This Row],[Índice]],[1]Planilha1!$A:$A,1,0)</f>
        <v>#ERROR!</v>
      </c>
    </row>
    <row r="4074" ht="15.75" customHeight="1">
      <c r="A4074" s="52">
        <v>263155.0</v>
      </c>
      <c r="B4074" s="53" t="s">
        <v>70</v>
      </c>
      <c r="C4074" s="53" t="s">
        <v>71</v>
      </c>
      <c r="D4074" s="22">
        <v>207578.0</v>
      </c>
      <c r="E4074" s="53" t="s">
        <v>119</v>
      </c>
      <c r="F4074" s="54">
        <v>1.0002101E7</v>
      </c>
      <c r="G4074" s="53" t="s">
        <v>2328</v>
      </c>
      <c r="H4074" s="55">
        <v>2101.0</v>
      </c>
      <c r="I4074" s="55" t="s">
        <v>130</v>
      </c>
      <c r="J4074" s="55" t="s">
        <v>134</v>
      </c>
      <c r="K4074" s="53" t="s">
        <v>80</v>
      </c>
      <c r="L4074" s="53"/>
      <c r="M4074" s="53">
        <v>1.0</v>
      </c>
      <c r="N4074" s="53" t="s">
        <v>52</v>
      </c>
      <c r="O4074" s="25">
        <v>76.44</v>
      </c>
      <c r="P4074" s="25">
        <f>'LISTA DOS ITENS'!$O4074*'LISTA DOS ITENS'!$M4074</f>
        <v>76.44</v>
      </c>
      <c r="Q4074" s="25">
        <v>152.76</v>
      </c>
      <c r="R4074" s="25">
        <f>'LISTA DOS ITENS'!$Q4074*'LISTA DOS ITENS'!$M4074</f>
        <v>152.76</v>
      </c>
      <c r="S4074" s="56">
        <f>IF('LISTA DOS ITENS'!$P4074&gt;'LISTA DOS ITENS'!$R4074,'LISTA DOS ITENS'!$P4074,'LISTA DOS ITENS'!$R4074)</f>
        <v>152.76</v>
      </c>
      <c r="T4074" s="25">
        <v>14.236482343115686</v>
      </c>
      <c r="U4074" s="25">
        <f>'LISTA DOS ITENS'!$T4074*'LISTA DOS ITENS'!$M4074</f>
        <v>14.23648234</v>
      </c>
      <c r="V4074" s="56">
        <f t="array" ref="V4074">INDEX('RESUMO - LOTES E VMA'!$F$3:$F$181,MATCH('LISTA DOS ITENS'!$D4074,'RESUMO - LOTES E VMA'!$A$3:$A$181,0))</f>
        <v>195262.0068</v>
      </c>
      <c r="W4074" s="57">
        <f>'LISTA DOS ITENS'!$U4074/'LISTA DOS ITENS'!$V4074</f>
        <v>0.00007290963858</v>
      </c>
      <c r="X4074" s="53" t="s">
        <v>53</v>
      </c>
      <c r="Y4074" s="53" t="s">
        <v>290</v>
      </c>
      <c r="Z4074" s="58" t="str">
        <f>'LISTA DOS ITENS'!$F4074&amp;"-"&amp;'LISTA DOS ITENS'!$H4074&amp;"-"&amp;'LISTA DOS ITENS'!$J4074&amp;"-"&amp;'LISTA DOS ITENS'!$K4074&amp;"-"&amp;'LISTA DOS ITENS'!$I4074</f>
        <v>10002101-2101-R026-IMOB/NAC-ED-1000-01.02</v>
      </c>
      <c r="AA4074" s="59" t="str">
        <f t="array" ref="AA4074">INDEX('RESUMO - LOTES E VMA'!$M$3:$M$181,MATCH('LISTA DOS ITENS'!$D4074,'RESUMO - LOTES E VMA'!$A$3:$A$181,0))</f>
        <v>Para Leilão</v>
      </c>
      <c r="AB4074" s="60">
        <f t="array" ref="AB4074">INDEX('RESUMO - LOTES E VMA'!$J$3:$J$181,MATCH('LISTA DOS ITENS'!$D4074,'RESUMO - LOTES E VMA'!$A$3:$A$181,0))</f>
        <v>0.1002282232</v>
      </c>
      <c r="AC4074" s="29" t="str">
        <f t="array" ref="AC4074">INDEX('RESUMO - LOTES E VMA'!$L$3:$L$181,MATCH('LISTA DOS ITENS'!$D4074,'RESUMO - LOTES E VMA'!$A$3:$A$181,0))</f>
        <v>1% do Valor de Comparação do VMA</v>
      </c>
      <c r="AD4074" s="53" t="str">
        <f>VLOOKUP(Tabela1[[#This Row],[Índice]],[1]Planilha1!$A:$A,1,0)</f>
        <v>#ERROR!</v>
      </c>
    </row>
    <row r="4075" ht="15.75" customHeight="1">
      <c r="A4075" s="52">
        <v>263156.0</v>
      </c>
      <c r="B4075" s="53" t="s">
        <v>70</v>
      </c>
      <c r="C4075" s="53" t="s">
        <v>71</v>
      </c>
      <c r="D4075" s="22">
        <v>207578.0</v>
      </c>
      <c r="E4075" s="53" t="s">
        <v>119</v>
      </c>
      <c r="F4075" s="54">
        <v>1.0002107E7</v>
      </c>
      <c r="G4075" s="53" t="s">
        <v>2329</v>
      </c>
      <c r="H4075" s="55">
        <v>2101.0</v>
      </c>
      <c r="I4075" s="55"/>
      <c r="J4075" s="55" t="s">
        <v>134</v>
      </c>
      <c r="K4075" s="53" t="s">
        <v>51</v>
      </c>
      <c r="L4075" s="53"/>
      <c r="M4075" s="53">
        <v>1.0</v>
      </c>
      <c r="N4075" s="53" t="s">
        <v>52</v>
      </c>
      <c r="O4075" s="25">
        <v>1.0</v>
      </c>
      <c r="P4075" s="25">
        <f>'LISTA DOS ITENS'!$O4075*'LISTA DOS ITENS'!$M4075</f>
        <v>1</v>
      </c>
      <c r="Q4075" s="25">
        <v>3902.25</v>
      </c>
      <c r="R4075" s="25">
        <f>'LISTA DOS ITENS'!$Q4075*'LISTA DOS ITENS'!$M4075</f>
        <v>3902.25</v>
      </c>
      <c r="S4075" s="56">
        <f>IF('LISTA DOS ITENS'!$P4075&gt;'LISTA DOS ITENS'!$R4075,'LISTA DOS ITENS'!$P4075,'LISTA DOS ITENS'!$R4075)</f>
        <v>3902.25</v>
      </c>
      <c r="T4075" s="25">
        <v>363.6705500355014</v>
      </c>
      <c r="U4075" s="25">
        <f>'LISTA DOS ITENS'!$T4075*'LISTA DOS ITENS'!$M4075</f>
        <v>363.67055</v>
      </c>
      <c r="V4075" s="56">
        <f t="array" ref="V4075">INDEX('RESUMO - LOTES E VMA'!$F$3:$F$181,MATCH('LISTA DOS ITENS'!$D4075,'RESUMO - LOTES E VMA'!$A$3:$A$181,0))</f>
        <v>195262.0068</v>
      </c>
      <c r="W4075" s="57">
        <f>'LISTA DOS ITENS'!$U4075/'LISTA DOS ITENS'!$V4075</f>
        <v>0.001862474713</v>
      </c>
      <c r="X4075" s="53" t="s">
        <v>53</v>
      </c>
      <c r="Y4075" s="53" t="s">
        <v>290</v>
      </c>
      <c r="Z4075" s="58" t="str">
        <f>'LISTA DOS ITENS'!$F4075&amp;"-"&amp;'LISTA DOS ITENS'!$H4075&amp;"-"&amp;'LISTA DOS ITENS'!$J4075&amp;"-"&amp;'LISTA DOS ITENS'!$K4075&amp;"-"&amp;'LISTA DOS ITENS'!$I4075</f>
        <v>10002107-2101-R026-A RECUPER-</v>
      </c>
      <c r="AA4075" s="59" t="str">
        <f t="array" ref="AA4075">INDEX('RESUMO - LOTES E VMA'!$M$3:$M$181,MATCH('LISTA DOS ITENS'!$D4075,'RESUMO - LOTES E VMA'!$A$3:$A$181,0))</f>
        <v>Para Leilão</v>
      </c>
      <c r="AB4075" s="60">
        <f t="array" ref="AB4075">INDEX('RESUMO - LOTES E VMA'!$J$3:$J$181,MATCH('LISTA DOS ITENS'!$D4075,'RESUMO - LOTES E VMA'!$A$3:$A$181,0))</f>
        <v>0.1002282232</v>
      </c>
      <c r="AC4075" s="29" t="str">
        <f t="array" ref="AC4075">INDEX('RESUMO - LOTES E VMA'!$L$3:$L$181,MATCH('LISTA DOS ITENS'!$D4075,'RESUMO - LOTES E VMA'!$A$3:$A$181,0))</f>
        <v>1% do Valor de Comparação do VMA</v>
      </c>
      <c r="AD4075" s="53" t="str">
        <f>VLOOKUP(Tabela1[[#This Row],[Índice]],[1]Planilha1!$A:$A,1,0)</f>
        <v>#ERROR!</v>
      </c>
    </row>
    <row r="4076" ht="15.75" customHeight="1">
      <c r="A4076" s="52">
        <v>263157.0</v>
      </c>
      <c r="B4076" s="53" t="s">
        <v>70</v>
      </c>
      <c r="C4076" s="53" t="s">
        <v>71</v>
      </c>
      <c r="D4076" s="22">
        <v>207578.0</v>
      </c>
      <c r="E4076" s="53" t="s">
        <v>119</v>
      </c>
      <c r="F4076" s="54">
        <v>1.0002136E7</v>
      </c>
      <c r="G4076" s="53" t="s">
        <v>2565</v>
      </c>
      <c r="H4076" s="55">
        <v>2101.0</v>
      </c>
      <c r="I4076" s="55"/>
      <c r="J4076" s="55" t="s">
        <v>134</v>
      </c>
      <c r="K4076" s="53" t="s">
        <v>160</v>
      </c>
      <c r="L4076" s="53"/>
      <c r="M4076" s="53">
        <v>2.0</v>
      </c>
      <c r="N4076" s="53" t="s">
        <v>52</v>
      </c>
      <c r="O4076" s="25">
        <v>459.87</v>
      </c>
      <c r="P4076" s="25">
        <f>'LISTA DOS ITENS'!$O4076*'LISTA DOS ITENS'!$M4076</f>
        <v>919.74</v>
      </c>
      <c r="Q4076" s="25">
        <v>1328.03</v>
      </c>
      <c r="R4076" s="25">
        <f>'LISTA DOS ITENS'!$Q4076*'LISTA DOS ITENS'!$M4076</f>
        <v>2656.06</v>
      </c>
      <c r="S4076" s="56">
        <f>IF('LISTA DOS ITENS'!$P4076&gt;'LISTA DOS ITENS'!$R4076,'LISTA DOS ITENS'!$P4076,'LISTA DOS ITENS'!$R4076)</f>
        <v>2656.06</v>
      </c>
      <c r="T4076" s="25">
        <v>155.32196560825753</v>
      </c>
      <c r="U4076" s="25">
        <f>'LISTA DOS ITENS'!$T4076*'LISTA DOS ITENS'!$M4076</f>
        <v>310.6439312</v>
      </c>
      <c r="V4076" s="56">
        <f t="array" ref="V4076">INDEX('RESUMO - LOTES E VMA'!$F$3:$F$181,MATCH('LISTA DOS ITENS'!$D4076,'RESUMO - LOTES E VMA'!$A$3:$A$181,0))</f>
        <v>195262.0068</v>
      </c>
      <c r="W4076" s="57">
        <f>'LISTA DOS ITENS'!$U4076/'LISTA DOS ITENS'!$V4076</f>
        <v>0.001590908218</v>
      </c>
      <c r="X4076" s="53" t="s">
        <v>53</v>
      </c>
      <c r="Y4076" s="53" t="s">
        <v>290</v>
      </c>
      <c r="Z4076" s="58" t="str">
        <f>'LISTA DOS ITENS'!$F4076&amp;"-"&amp;'LISTA DOS ITENS'!$H4076&amp;"-"&amp;'LISTA DOS ITENS'!$J4076&amp;"-"&amp;'LISTA DOS ITENS'!$K4076&amp;"-"&amp;'LISTA DOS ITENS'!$I4076</f>
        <v>10002136-2101-R026-CONS/IMP-</v>
      </c>
      <c r="AA4076" s="59" t="str">
        <f t="array" ref="AA4076">INDEX('RESUMO - LOTES E VMA'!$M$3:$M$181,MATCH('LISTA DOS ITENS'!$D4076,'RESUMO - LOTES E VMA'!$A$3:$A$181,0))</f>
        <v>Para Leilão</v>
      </c>
      <c r="AB4076" s="60">
        <f t="array" ref="AB4076">INDEX('RESUMO - LOTES E VMA'!$J$3:$J$181,MATCH('LISTA DOS ITENS'!$D4076,'RESUMO - LOTES E VMA'!$A$3:$A$181,0))</f>
        <v>0.1002282232</v>
      </c>
      <c r="AC4076" s="29" t="str">
        <f t="array" ref="AC4076">INDEX('RESUMO - LOTES E VMA'!$L$3:$L$181,MATCH('LISTA DOS ITENS'!$D4076,'RESUMO - LOTES E VMA'!$A$3:$A$181,0))</f>
        <v>1% do Valor de Comparação do VMA</v>
      </c>
      <c r="AD4076" s="53" t="str">
        <f>VLOOKUP(Tabela1[[#This Row],[Índice]],[1]Planilha1!$A:$A,1,0)</f>
        <v>#ERROR!</v>
      </c>
    </row>
    <row r="4077" ht="15.75" customHeight="1">
      <c r="A4077" s="52">
        <v>263158.0</v>
      </c>
      <c r="B4077" s="53" t="s">
        <v>70</v>
      </c>
      <c r="C4077" s="53" t="s">
        <v>71</v>
      </c>
      <c r="D4077" s="22">
        <v>207578.0</v>
      </c>
      <c r="E4077" s="53" t="s">
        <v>119</v>
      </c>
      <c r="F4077" s="54">
        <v>1.0002136E7</v>
      </c>
      <c r="G4077" s="53" t="s">
        <v>2565</v>
      </c>
      <c r="H4077" s="55">
        <v>2101.0</v>
      </c>
      <c r="I4077" s="55" t="s">
        <v>130</v>
      </c>
      <c r="J4077" s="55" t="s">
        <v>134</v>
      </c>
      <c r="K4077" s="53" t="s">
        <v>73</v>
      </c>
      <c r="L4077" s="53"/>
      <c r="M4077" s="53">
        <v>1.0</v>
      </c>
      <c r="N4077" s="53" t="s">
        <v>52</v>
      </c>
      <c r="O4077" s="25">
        <v>978.39</v>
      </c>
      <c r="P4077" s="25">
        <f>'LISTA DOS ITENS'!$O4077*'LISTA DOS ITENS'!$M4077</f>
        <v>978.39</v>
      </c>
      <c r="Q4077" s="25">
        <v>1328.03</v>
      </c>
      <c r="R4077" s="25">
        <f>'LISTA DOS ITENS'!$Q4077*'LISTA DOS ITENS'!$M4077</f>
        <v>1328.03</v>
      </c>
      <c r="S4077" s="56">
        <f>IF('LISTA DOS ITENS'!$P4077&gt;'LISTA DOS ITENS'!$R4077,'LISTA DOS ITENS'!$P4077,'LISTA DOS ITENS'!$R4077)</f>
        <v>1328.03</v>
      </c>
      <c r="T4077" s="25">
        <v>155.32196560825753</v>
      </c>
      <c r="U4077" s="25">
        <f>'LISTA DOS ITENS'!$T4077*'LISTA DOS ITENS'!$M4077</f>
        <v>155.3219656</v>
      </c>
      <c r="V4077" s="56">
        <f t="array" ref="V4077">INDEX('RESUMO - LOTES E VMA'!$F$3:$F$181,MATCH('LISTA DOS ITENS'!$D4077,'RESUMO - LOTES E VMA'!$A$3:$A$181,0))</f>
        <v>195262.0068</v>
      </c>
      <c r="W4077" s="57">
        <f>'LISTA DOS ITENS'!$U4077/'LISTA DOS ITENS'!$V4077</f>
        <v>0.0007954541089</v>
      </c>
      <c r="X4077" s="53" t="s">
        <v>53</v>
      </c>
      <c r="Y4077" s="53" t="s">
        <v>290</v>
      </c>
      <c r="Z4077" s="58" t="str">
        <f>'LISTA DOS ITENS'!$F4077&amp;"-"&amp;'LISTA DOS ITENS'!$H4077&amp;"-"&amp;'LISTA DOS ITENS'!$J4077&amp;"-"&amp;'LISTA DOS ITENS'!$K4077&amp;"-"&amp;'LISTA DOS ITENS'!$I4077</f>
        <v>10002136-2101-R026-CONS/NAC-ED-1000-01.02</v>
      </c>
      <c r="AA4077" s="59" t="str">
        <f t="array" ref="AA4077">INDEX('RESUMO - LOTES E VMA'!$M$3:$M$181,MATCH('LISTA DOS ITENS'!$D4077,'RESUMO - LOTES E VMA'!$A$3:$A$181,0))</f>
        <v>Para Leilão</v>
      </c>
      <c r="AB4077" s="60">
        <f t="array" ref="AB4077">INDEX('RESUMO - LOTES E VMA'!$J$3:$J$181,MATCH('LISTA DOS ITENS'!$D4077,'RESUMO - LOTES E VMA'!$A$3:$A$181,0))</f>
        <v>0.1002282232</v>
      </c>
      <c r="AC4077" s="29" t="str">
        <f t="array" ref="AC4077">INDEX('RESUMO - LOTES E VMA'!$L$3:$L$181,MATCH('LISTA DOS ITENS'!$D4077,'RESUMO - LOTES E VMA'!$A$3:$A$181,0))</f>
        <v>1% do Valor de Comparação do VMA</v>
      </c>
      <c r="AD4077" s="53" t="str">
        <f>VLOOKUP(Tabela1[[#This Row],[Índice]],[1]Planilha1!$A:$A,1,0)</f>
        <v>#ERROR!</v>
      </c>
    </row>
    <row r="4078" ht="15.75" customHeight="1">
      <c r="A4078" s="52">
        <v>263159.0</v>
      </c>
      <c r="B4078" s="53" t="s">
        <v>70</v>
      </c>
      <c r="C4078" s="53" t="s">
        <v>71</v>
      </c>
      <c r="D4078" s="22">
        <v>207578.0</v>
      </c>
      <c r="E4078" s="53" t="s">
        <v>119</v>
      </c>
      <c r="F4078" s="54">
        <v>1.0002136E7</v>
      </c>
      <c r="G4078" s="53" t="s">
        <v>2565</v>
      </c>
      <c r="H4078" s="55">
        <v>2101.0</v>
      </c>
      <c r="I4078" s="55"/>
      <c r="J4078" s="55" t="s">
        <v>134</v>
      </c>
      <c r="K4078" s="53" t="s">
        <v>80</v>
      </c>
      <c r="L4078" s="53"/>
      <c r="M4078" s="53">
        <v>2.0</v>
      </c>
      <c r="N4078" s="53" t="s">
        <v>52</v>
      </c>
      <c r="O4078" s="25">
        <v>1328.025</v>
      </c>
      <c r="P4078" s="25">
        <f>'LISTA DOS ITENS'!$O4078*'LISTA DOS ITENS'!$M4078</f>
        <v>2656.05</v>
      </c>
      <c r="Q4078" s="25">
        <v>1328.03</v>
      </c>
      <c r="R4078" s="25">
        <f>'LISTA DOS ITENS'!$Q4078*'LISTA DOS ITENS'!$M4078</f>
        <v>2656.06</v>
      </c>
      <c r="S4078" s="56">
        <f>IF('LISTA DOS ITENS'!$P4078&gt;'LISTA DOS ITENS'!$R4078,'LISTA DOS ITENS'!$P4078,'LISTA DOS ITENS'!$R4078)</f>
        <v>2656.06</v>
      </c>
      <c r="T4078" s="25">
        <v>155.32196560825753</v>
      </c>
      <c r="U4078" s="25">
        <f>'LISTA DOS ITENS'!$T4078*'LISTA DOS ITENS'!$M4078</f>
        <v>310.6439312</v>
      </c>
      <c r="V4078" s="56">
        <f t="array" ref="V4078">INDEX('RESUMO - LOTES E VMA'!$F$3:$F$181,MATCH('LISTA DOS ITENS'!$D4078,'RESUMO - LOTES E VMA'!$A$3:$A$181,0))</f>
        <v>195262.0068</v>
      </c>
      <c r="W4078" s="57">
        <f>'LISTA DOS ITENS'!$U4078/'LISTA DOS ITENS'!$V4078</f>
        <v>0.001590908218</v>
      </c>
      <c r="X4078" s="53" t="s">
        <v>53</v>
      </c>
      <c r="Y4078" s="53" t="s">
        <v>290</v>
      </c>
      <c r="Z4078" s="58" t="str">
        <f>'LISTA DOS ITENS'!$F4078&amp;"-"&amp;'LISTA DOS ITENS'!$H4078&amp;"-"&amp;'LISTA DOS ITENS'!$J4078&amp;"-"&amp;'LISTA DOS ITENS'!$K4078&amp;"-"&amp;'LISTA DOS ITENS'!$I4078</f>
        <v>10002136-2101-R026-IMOB/NAC-</v>
      </c>
      <c r="AA4078" s="59" t="str">
        <f t="array" ref="AA4078">INDEX('RESUMO - LOTES E VMA'!$M$3:$M$181,MATCH('LISTA DOS ITENS'!$D4078,'RESUMO - LOTES E VMA'!$A$3:$A$181,0))</f>
        <v>Para Leilão</v>
      </c>
      <c r="AB4078" s="60">
        <f t="array" ref="AB4078">INDEX('RESUMO - LOTES E VMA'!$J$3:$J$181,MATCH('LISTA DOS ITENS'!$D4078,'RESUMO - LOTES E VMA'!$A$3:$A$181,0))</f>
        <v>0.1002282232</v>
      </c>
      <c r="AC4078" s="29" t="str">
        <f t="array" ref="AC4078">INDEX('RESUMO - LOTES E VMA'!$L$3:$L$181,MATCH('LISTA DOS ITENS'!$D4078,'RESUMO - LOTES E VMA'!$A$3:$A$181,0))</f>
        <v>1% do Valor de Comparação do VMA</v>
      </c>
      <c r="AD4078" s="53" t="str">
        <f>VLOOKUP(Tabela1[[#This Row],[Índice]],[1]Planilha1!$A:$A,1,0)</f>
        <v>#ERROR!</v>
      </c>
    </row>
    <row r="4079" ht="15.75" customHeight="1">
      <c r="A4079" s="52">
        <v>263160.0</v>
      </c>
      <c r="B4079" s="53" t="s">
        <v>70</v>
      </c>
      <c r="C4079" s="53" t="s">
        <v>71</v>
      </c>
      <c r="D4079" s="22">
        <v>207578.0</v>
      </c>
      <c r="E4079" s="53" t="s">
        <v>119</v>
      </c>
      <c r="F4079" s="54">
        <v>1.0002149E7</v>
      </c>
      <c r="G4079" s="53" t="s">
        <v>2337</v>
      </c>
      <c r="H4079" s="55">
        <v>2101.0</v>
      </c>
      <c r="I4079" s="55"/>
      <c r="J4079" s="55" t="s">
        <v>134</v>
      </c>
      <c r="K4079" s="53" t="s">
        <v>51</v>
      </c>
      <c r="L4079" s="53"/>
      <c r="M4079" s="53">
        <v>2.0</v>
      </c>
      <c r="N4079" s="53" t="s">
        <v>52</v>
      </c>
      <c r="O4079" s="25">
        <v>0.01</v>
      </c>
      <c r="P4079" s="25">
        <f>'LISTA DOS ITENS'!$O4079*'LISTA DOS ITENS'!$M4079</f>
        <v>0.02</v>
      </c>
      <c r="Q4079" s="25">
        <v>465.7875</v>
      </c>
      <c r="R4079" s="25">
        <f>'LISTA DOS ITENS'!$Q4079*'LISTA DOS ITENS'!$M4079</f>
        <v>931.575</v>
      </c>
      <c r="S4079" s="56">
        <f>IF('LISTA DOS ITENS'!$P4079&gt;'LISTA DOS ITENS'!$R4079,'LISTA DOS ITENS'!$P4079,'LISTA DOS ITENS'!$R4079)</f>
        <v>931.575</v>
      </c>
      <c r="T4079" s="25">
        <v>43.40910918692065</v>
      </c>
      <c r="U4079" s="25">
        <f>'LISTA DOS ITENS'!$T4079*'LISTA DOS ITENS'!$M4079</f>
        <v>86.81821837</v>
      </c>
      <c r="V4079" s="56">
        <f t="array" ref="V4079">INDEX('RESUMO - LOTES E VMA'!$F$3:$F$181,MATCH('LISTA DOS ITENS'!$D4079,'RESUMO - LOTES E VMA'!$A$3:$A$181,0))</f>
        <v>195262.0068</v>
      </c>
      <c r="W4079" s="57">
        <f>'LISTA DOS ITENS'!$U4079/'LISTA DOS ITENS'!$V4079</f>
        <v>0.0004446242247</v>
      </c>
      <c r="X4079" s="53" t="s">
        <v>53</v>
      </c>
      <c r="Y4079" s="53" t="s">
        <v>290</v>
      </c>
      <c r="Z4079" s="58" t="str">
        <f>'LISTA DOS ITENS'!$F4079&amp;"-"&amp;'LISTA DOS ITENS'!$H4079&amp;"-"&amp;'LISTA DOS ITENS'!$J4079&amp;"-"&amp;'LISTA DOS ITENS'!$K4079&amp;"-"&amp;'LISTA DOS ITENS'!$I4079</f>
        <v>10002149-2101-R026-A RECUPER-</v>
      </c>
      <c r="AA4079" s="59" t="str">
        <f t="array" ref="AA4079">INDEX('RESUMO - LOTES E VMA'!$M$3:$M$181,MATCH('LISTA DOS ITENS'!$D4079,'RESUMO - LOTES E VMA'!$A$3:$A$181,0))</f>
        <v>Para Leilão</v>
      </c>
      <c r="AB4079" s="60">
        <f t="array" ref="AB4079">INDEX('RESUMO - LOTES E VMA'!$J$3:$J$181,MATCH('LISTA DOS ITENS'!$D4079,'RESUMO - LOTES E VMA'!$A$3:$A$181,0))</f>
        <v>0.1002282232</v>
      </c>
      <c r="AC4079" s="29" t="str">
        <f t="array" ref="AC4079">INDEX('RESUMO - LOTES E VMA'!$L$3:$L$181,MATCH('LISTA DOS ITENS'!$D4079,'RESUMO - LOTES E VMA'!$A$3:$A$181,0))</f>
        <v>1% do Valor de Comparação do VMA</v>
      </c>
      <c r="AD4079" s="53" t="str">
        <f>VLOOKUP(Tabela1[[#This Row],[Índice]],[1]Planilha1!$A:$A,1,0)</f>
        <v>#ERROR!</v>
      </c>
    </row>
    <row r="4080" ht="15.75" customHeight="1">
      <c r="A4080" s="52">
        <v>263161.0</v>
      </c>
      <c r="B4080" s="53" t="s">
        <v>70</v>
      </c>
      <c r="C4080" s="53" t="s">
        <v>71</v>
      </c>
      <c r="D4080" s="22">
        <v>207578.0</v>
      </c>
      <c r="E4080" s="53" t="s">
        <v>119</v>
      </c>
      <c r="F4080" s="54">
        <v>1.0002161E7</v>
      </c>
      <c r="G4080" s="53" t="s">
        <v>2485</v>
      </c>
      <c r="H4080" s="55">
        <v>2101.0</v>
      </c>
      <c r="I4080" s="55"/>
      <c r="J4080" s="55" t="s">
        <v>134</v>
      </c>
      <c r="K4080" s="53" t="s">
        <v>51</v>
      </c>
      <c r="L4080" s="53"/>
      <c r="M4080" s="53">
        <v>1.0</v>
      </c>
      <c r="N4080" s="53" t="s">
        <v>52</v>
      </c>
      <c r="O4080" s="25">
        <v>1.0</v>
      </c>
      <c r="P4080" s="25">
        <f>'LISTA DOS ITENS'!$O4080*'LISTA DOS ITENS'!$M4080</f>
        <v>1</v>
      </c>
      <c r="Q4080" s="25">
        <v>2793.62</v>
      </c>
      <c r="R4080" s="25">
        <f>'LISTA DOS ITENS'!$Q4080*'LISTA DOS ITENS'!$M4080</f>
        <v>2793.62</v>
      </c>
      <c r="S4080" s="56">
        <f>IF('LISTA DOS ITENS'!$P4080&gt;'LISTA DOS ITENS'!$R4080,'LISTA DOS ITENS'!$P4080,'LISTA DOS ITENS'!$R4080)</f>
        <v>2793.62</v>
      </c>
      <c r="T4080" s="25">
        <v>260.35167454421867</v>
      </c>
      <c r="U4080" s="25">
        <f>'LISTA DOS ITENS'!$T4080*'LISTA DOS ITENS'!$M4080</f>
        <v>260.3516745</v>
      </c>
      <c r="V4080" s="56">
        <f t="array" ref="V4080">INDEX('RESUMO - LOTES E VMA'!$F$3:$F$181,MATCH('LISTA DOS ITENS'!$D4080,'RESUMO - LOTES E VMA'!$A$3:$A$181,0))</f>
        <v>195262.0068</v>
      </c>
      <c r="W4080" s="57">
        <f>'LISTA DOS ITENS'!$U4080/'LISTA DOS ITENS'!$V4080</f>
        <v>0.001333345277</v>
      </c>
      <c r="X4080" s="53" t="s">
        <v>53</v>
      </c>
      <c r="Y4080" s="53" t="s">
        <v>290</v>
      </c>
      <c r="Z4080" s="58" t="str">
        <f>'LISTA DOS ITENS'!$F4080&amp;"-"&amp;'LISTA DOS ITENS'!$H4080&amp;"-"&amp;'LISTA DOS ITENS'!$J4080&amp;"-"&amp;'LISTA DOS ITENS'!$K4080&amp;"-"&amp;'LISTA DOS ITENS'!$I4080</f>
        <v>10002161-2101-R026-A RECUPER-</v>
      </c>
      <c r="AA4080" s="59" t="str">
        <f t="array" ref="AA4080">INDEX('RESUMO - LOTES E VMA'!$M$3:$M$181,MATCH('LISTA DOS ITENS'!$D4080,'RESUMO - LOTES E VMA'!$A$3:$A$181,0))</f>
        <v>Para Leilão</v>
      </c>
      <c r="AB4080" s="60">
        <f t="array" ref="AB4080">INDEX('RESUMO - LOTES E VMA'!$J$3:$J$181,MATCH('LISTA DOS ITENS'!$D4080,'RESUMO - LOTES E VMA'!$A$3:$A$181,0))</f>
        <v>0.1002282232</v>
      </c>
      <c r="AC4080" s="29" t="str">
        <f t="array" ref="AC4080">INDEX('RESUMO - LOTES E VMA'!$L$3:$L$181,MATCH('LISTA DOS ITENS'!$D4080,'RESUMO - LOTES E VMA'!$A$3:$A$181,0))</f>
        <v>1% do Valor de Comparação do VMA</v>
      </c>
      <c r="AD4080" s="53" t="str">
        <f>VLOOKUP(Tabela1[[#This Row],[Índice]],[1]Planilha1!$A:$A,1,0)</f>
        <v>#ERROR!</v>
      </c>
    </row>
    <row r="4081" ht="15.75" customHeight="1">
      <c r="A4081" s="52">
        <v>263162.0</v>
      </c>
      <c r="B4081" s="53" t="s">
        <v>70</v>
      </c>
      <c r="C4081" s="53" t="s">
        <v>71</v>
      </c>
      <c r="D4081" s="22">
        <v>207578.0</v>
      </c>
      <c r="E4081" s="53" t="s">
        <v>119</v>
      </c>
      <c r="F4081" s="54">
        <v>1.000218E7</v>
      </c>
      <c r="G4081" s="53" t="s">
        <v>2349</v>
      </c>
      <c r="H4081" s="55">
        <v>2101.0</v>
      </c>
      <c r="I4081" s="55"/>
      <c r="J4081" s="55" t="s">
        <v>134</v>
      </c>
      <c r="K4081" s="53" t="s">
        <v>51</v>
      </c>
      <c r="L4081" s="53"/>
      <c r="M4081" s="53">
        <v>3.0</v>
      </c>
      <c r="N4081" s="53" t="s">
        <v>52</v>
      </c>
      <c r="O4081" s="25">
        <v>0.01</v>
      </c>
      <c r="P4081" s="25">
        <f>'LISTA DOS ITENS'!$O4081*'LISTA DOS ITENS'!$M4081</f>
        <v>0.03</v>
      </c>
      <c r="Q4081" s="25">
        <v>712.83</v>
      </c>
      <c r="R4081" s="25">
        <f>'LISTA DOS ITENS'!$Q4081*'LISTA DOS ITENS'!$M4081</f>
        <v>2138.49</v>
      </c>
      <c r="S4081" s="56">
        <f>IF('LISTA DOS ITENS'!$P4081&gt;'LISTA DOS ITENS'!$R4081,'LISTA DOS ITENS'!$P4081,'LISTA DOS ITENS'!$R4081)</f>
        <v>2138.49</v>
      </c>
      <c r="T4081" s="25">
        <v>66.43225784657734</v>
      </c>
      <c r="U4081" s="25">
        <f>'LISTA DOS ITENS'!$T4081*'LISTA DOS ITENS'!$M4081</f>
        <v>199.2967735</v>
      </c>
      <c r="V4081" s="56">
        <f t="array" ref="V4081">INDEX('RESUMO - LOTES E VMA'!$F$3:$F$181,MATCH('LISTA DOS ITENS'!$D4081,'RESUMO - LOTES E VMA'!$A$3:$A$181,0))</f>
        <v>195262.0068</v>
      </c>
      <c r="W4081" s="57">
        <f>'LISTA DOS ITENS'!$U4081/'LISTA DOS ITENS'!$V4081</f>
        <v>0.001020663348</v>
      </c>
      <c r="X4081" s="53" t="s">
        <v>53</v>
      </c>
      <c r="Y4081" s="53" t="s">
        <v>290</v>
      </c>
      <c r="Z4081" s="58" t="str">
        <f>'LISTA DOS ITENS'!$F4081&amp;"-"&amp;'LISTA DOS ITENS'!$H4081&amp;"-"&amp;'LISTA DOS ITENS'!$J4081&amp;"-"&amp;'LISTA DOS ITENS'!$K4081&amp;"-"&amp;'LISTA DOS ITENS'!$I4081</f>
        <v>10002180-2101-R026-A RECUPER-</v>
      </c>
      <c r="AA4081" s="59" t="str">
        <f t="array" ref="AA4081">INDEX('RESUMO - LOTES E VMA'!$M$3:$M$181,MATCH('LISTA DOS ITENS'!$D4081,'RESUMO - LOTES E VMA'!$A$3:$A$181,0))</f>
        <v>Para Leilão</v>
      </c>
      <c r="AB4081" s="60">
        <f t="array" ref="AB4081">INDEX('RESUMO - LOTES E VMA'!$J$3:$J$181,MATCH('LISTA DOS ITENS'!$D4081,'RESUMO - LOTES E VMA'!$A$3:$A$181,0))</f>
        <v>0.1002282232</v>
      </c>
      <c r="AC4081" s="29" t="str">
        <f t="array" ref="AC4081">INDEX('RESUMO - LOTES E VMA'!$L$3:$L$181,MATCH('LISTA DOS ITENS'!$D4081,'RESUMO - LOTES E VMA'!$A$3:$A$181,0))</f>
        <v>1% do Valor de Comparação do VMA</v>
      </c>
      <c r="AD4081" s="53" t="str">
        <f>VLOOKUP(Tabela1[[#This Row],[Índice]],[1]Planilha1!$A:$A,1,0)</f>
        <v>#ERROR!</v>
      </c>
    </row>
    <row r="4082" ht="15.75" customHeight="1">
      <c r="A4082" s="52">
        <v>263163.0</v>
      </c>
      <c r="B4082" s="53" t="s">
        <v>70</v>
      </c>
      <c r="C4082" s="53" t="s">
        <v>71</v>
      </c>
      <c r="D4082" s="22">
        <v>207578.0</v>
      </c>
      <c r="E4082" s="53" t="s">
        <v>119</v>
      </c>
      <c r="F4082" s="54">
        <v>1.0002201E7</v>
      </c>
      <c r="G4082" s="53" t="s">
        <v>2354</v>
      </c>
      <c r="H4082" s="55">
        <v>2101.0</v>
      </c>
      <c r="I4082" s="55"/>
      <c r="J4082" s="55" t="s">
        <v>134</v>
      </c>
      <c r="K4082" s="53" t="s">
        <v>51</v>
      </c>
      <c r="L4082" s="53"/>
      <c r="M4082" s="53">
        <v>2.0</v>
      </c>
      <c r="N4082" s="53" t="s">
        <v>52</v>
      </c>
      <c r="O4082" s="25">
        <v>0.01</v>
      </c>
      <c r="P4082" s="25">
        <f>'LISTA DOS ITENS'!$O4082*'LISTA DOS ITENS'!$M4082</f>
        <v>0.02</v>
      </c>
      <c r="Q4082" s="25">
        <v>227.41</v>
      </c>
      <c r="R4082" s="25">
        <f>'LISTA DOS ITENS'!$Q4082*'LISTA DOS ITENS'!$M4082</f>
        <v>454.82</v>
      </c>
      <c r="S4082" s="56">
        <f>IF('LISTA DOS ITENS'!$P4082&gt;'LISTA DOS ITENS'!$R4082,'LISTA DOS ITENS'!$P4082,'LISTA DOS ITENS'!$R4082)</f>
        <v>454.82</v>
      </c>
      <c r="T4082" s="25">
        <v>11.367421228000929</v>
      </c>
      <c r="U4082" s="25">
        <f>'LISTA DOS ITENS'!$T4082*'LISTA DOS ITENS'!$M4082</f>
        <v>22.73484246</v>
      </c>
      <c r="V4082" s="56">
        <f t="array" ref="V4082">INDEX('RESUMO - LOTES E VMA'!$F$3:$F$181,MATCH('LISTA DOS ITENS'!$D4082,'RESUMO - LOTES E VMA'!$A$3:$A$181,0))</f>
        <v>195262.0068</v>
      </c>
      <c r="W4082" s="57">
        <f>'LISTA DOS ITENS'!$U4082/'LISTA DOS ITENS'!$V4082</f>
        <v>0.0001164324941</v>
      </c>
      <c r="X4082" s="53" t="s">
        <v>53</v>
      </c>
      <c r="Y4082" s="53" t="s">
        <v>290</v>
      </c>
      <c r="Z4082" s="58" t="str">
        <f>'LISTA DOS ITENS'!$F4082&amp;"-"&amp;'LISTA DOS ITENS'!$H4082&amp;"-"&amp;'LISTA DOS ITENS'!$J4082&amp;"-"&amp;'LISTA DOS ITENS'!$K4082&amp;"-"&amp;'LISTA DOS ITENS'!$I4082</f>
        <v>10002201-2101-R026-A RECUPER-</v>
      </c>
      <c r="AA4082" s="59" t="str">
        <f t="array" ref="AA4082">INDEX('RESUMO - LOTES E VMA'!$M$3:$M$181,MATCH('LISTA DOS ITENS'!$D4082,'RESUMO - LOTES E VMA'!$A$3:$A$181,0))</f>
        <v>Para Leilão</v>
      </c>
      <c r="AB4082" s="60">
        <f t="array" ref="AB4082">INDEX('RESUMO - LOTES E VMA'!$J$3:$J$181,MATCH('LISTA DOS ITENS'!$D4082,'RESUMO - LOTES E VMA'!$A$3:$A$181,0))</f>
        <v>0.1002282232</v>
      </c>
      <c r="AC4082" s="29" t="str">
        <f t="array" ref="AC4082">INDEX('RESUMO - LOTES E VMA'!$L$3:$L$181,MATCH('LISTA DOS ITENS'!$D4082,'RESUMO - LOTES E VMA'!$A$3:$A$181,0))</f>
        <v>1% do Valor de Comparação do VMA</v>
      </c>
      <c r="AD4082" s="53" t="str">
        <f>VLOOKUP(Tabela1[[#This Row],[Índice]],[1]Planilha1!$A:$A,1,0)</f>
        <v>#ERROR!</v>
      </c>
    </row>
    <row r="4083" ht="15.75" customHeight="1">
      <c r="A4083" s="52">
        <v>263164.0</v>
      </c>
      <c r="B4083" s="53" t="s">
        <v>70</v>
      </c>
      <c r="C4083" s="53" t="s">
        <v>71</v>
      </c>
      <c r="D4083" s="22">
        <v>207578.0</v>
      </c>
      <c r="E4083" s="53" t="s">
        <v>119</v>
      </c>
      <c r="F4083" s="54">
        <v>1.0002223E7</v>
      </c>
      <c r="G4083" s="53" t="s">
        <v>2356</v>
      </c>
      <c r="H4083" s="55">
        <v>2101.0</v>
      </c>
      <c r="I4083" s="55"/>
      <c r="J4083" s="55" t="s">
        <v>134</v>
      </c>
      <c r="K4083" s="53" t="s">
        <v>51</v>
      </c>
      <c r="L4083" s="53"/>
      <c r="M4083" s="53">
        <v>2.0</v>
      </c>
      <c r="N4083" s="53" t="s">
        <v>52</v>
      </c>
      <c r="O4083" s="25">
        <v>0.01</v>
      </c>
      <c r="P4083" s="25">
        <f>'LISTA DOS ITENS'!$O4083*'LISTA DOS ITENS'!$M4083</f>
        <v>0.02</v>
      </c>
      <c r="Q4083" s="25">
        <v>881.74</v>
      </c>
      <c r="R4083" s="25">
        <f>'LISTA DOS ITENS'!$Q4083*'LISTA DOS ITENS'!$M4083</f>
        <v>1763.48</v>
      </c>
      <c r="S4083" s="56">
        <f>IF('LISTA DOS ITENS'!$P4083&gt;'LISTA DOS ITENS'!$R4083,'LISTA DOS ITENS'!$P4083,'LISTA DOS ITENS'!$R4083)</f>
        <v>1763.48</v>
      </c>
      <c r="T4083" s="25">
        <v>82.17384093492292</v>
      </c>
      <c r="U4083" s="25">
        <f>'LISTA DOS ITENS'!$T4083*'LISTA DOS ITENS'!$M4083</f>
        <v>164.3476819</v>
      </c>
      <c r="V4083" s="56">
        <f t="array" ref="V4083">INDEX('RESUMO - LOTES E VMA'!$F$3:$F$181,MATCH('LISTA DOS ITENS'!$D4083,'RESUMO - LOTES E VMA'!$A$3:$A$181,0))</f>
        <v>195262.0068</v>
      </c>
      <c r="W4083" s="57">
        <f>'LISTA DOS ITENS'!$U4083/'LISTA DOS ITENS'!$V4083</f>
        <v>0.0008416777262</v>
      </c>
      <c r="X4083" s="53" t="s">
        <v>53</v>
      </c>
      <c r="Y4083" s="53" t="s">
        <v>290</v>
      </c>
      <c r="Z4083" s="58" t="str">
        <f>'LISTA DOS ITENS'!$F4083&amp;"-"&amp;'LISTA DOS ITENS'!$H4083&amp;"-"&amp;'LISTA DOS ITENS'!$J4083&amp;"-"&amp;'LISTA DOS ITENS'!$K4083&amp;"-"&amp;'LISTA DOS ITENS'!$I4083</f>
        <v>10002223-2101-R026-A RECUPER-</v>
      </c>
      <c r="AA4083" s="59" t="str">
        <f t="array" ref="AA4083">INDEX('RESUMO - LOTES E VMA'!$M$3:$M$181,MATCH('LISTA DOS ITENS'!$D4083,'RESUMO - LOTES E VMA'!$A$3:$A$181,0))</f>
        <v>Para Leilão</v>
      </c>
      <c r="AB4083" s="60">
        <f t="array" ref="AB4083">INDEX('RESUMO - LOTES E VMA'!$J$3:$J$181,MATCH('LISTA DOS ITENS'!$D4083,'RESUMO - LOTES E VMA'!$A$3:$A$181,0))</f>
        <v>0.1002282232</v>
      </c>
      <c r="AC4083" s="29" t="str">
        <f t="array" ref="AC4083">INDEX('RESUMO - LOTES E VMA'!$L$3:$L$181,MATCH('LISTA DOS ITENS'!$D4083,'RESUMO - LOTES E VMA'!$A$3:$A$181,0))</f>
        <v>1% do Valor de Comparação do VMA</v>
      </c>
      <c r="AD4083" s="53" t="str">
        <f>VLOOKUP(Tabela1[[#This Row],[Índice]],[1]Planilha1!$A:$A,1,0)</f>
        <v>#ERROR!</v>
      </c>
    </row>
    <row r="4084" ht="15.75" customHeight="1">
      <c r="A4084" s="52">
        <v>263165.0</v>
      </c>
      <c r="B4084" s="53" t="s">
        <v>70</v>
      </c>
      <c r="C4084" s="53" t="s">
        <v>71</v>
      </c>
      <c r="D4084" s="22">
        <v>207578.0</v>
      </c>
      <c r="E4084" s="53" t="s">
        <v>119</v>
      </c>
      <c r="F4084" s="54">
        <v>1.0002256E7</v>
      </c>
      <c r="G4084" s="53" t="s">
        <v>2566</v>
      </c>
      <c r="H4084" s="55">
        <v>2101.0</v>
      </c>
      <c r="I4084" s="55" t="s">
        <v>2062</v>
      </c>
      <c r="J4084" s="55" t="s">
        <v>134</v>
      </c>
      <c r="K4084" s="53" t="s">
        <v>51</v>
      </c>
      <c r="L4084" s="53"/>
      <c r="M4084" s="53">
        <v>1.0</v>
      </c>
      <c r="N4084" s="53" t="s">
        <v>52</v>
      </c>
      <c r="O4084" s="25">
        <v>0.01</v>
      </c>
      <c r="P4084" s="25">
        <f>'LISTA DOS ITENS'!$O4084*'LISTA DOS ITENS'!$M4084</f>
        <v>0.01</v>
      </c>
      <c r="Q4084" s="25">
        <v>40.76</v>
      </c>
      <c r="R4084" s="25">
        <f>'LISTA DOS ITENS'!$Q4084*'LISTA DOS ITENS'!$M4084</f>
        <v>40.76</v>
      </c>
      <c r="S4084" s="56">
        <f>IF('LISTA DOS ITENS'!$P4084&gt;'LISTA DOS ITENS'!$R4084,'LISTA DOS ITENS'!$P4084,'LISTA DOS ITENS'!$R4084)</f>
        <v>40.76</v>
      </c>
      <c r="T4084" s="25">
        <v>3.7986319737195298</v>
      </c>
      <c r="U4084" s="25">
        <f>'LISTA DOS ITENS'!$T4084*'LISTA DOS ITENS'!$M4084</f>
        <v>3.798631974</v>
      </c>
      <c r="V4084" s="56">
        <f t="array" ref="V4084">INDEX('RESUMO - LOTES E VMA'!$F$3:$F$181,MATCH('LISTA DOS ITENS'!$D4084,'RESUMO - LOTES E VMA'!$A$3:$A$181,0))</f>
        <v>195262.0068</v>
      </c>
      <c r="W4084" s="57">
        <f>'LISTA DOS ITENS'!$U4084/'LISTA DOS ITENS'!$V4084</f>
        <v>0.00001945402506</v>
      </c>
      <c r="X4084" s="53" t="s">
        <v>53</v>
      </c>
      <c r="Y4084" s="53" t="s">
        <v>290</v>
      </c>
      <c r="Z4084" s="58" t="str">
        <f>'LISTA DOS ITENS'!$F4084&amp;"-"&amp;'LISTA DOS ITENS'!$H4084&amp;"-"&amp;'LISTA DOS ITENS'!$J4084&amp;"-"&amp;'LISTA DOS ITENS'!$K4084&amp;"-"&amp;'LISTA DOS ITENS'!$I4084</f>
        <v>10002256-2101-R026-A RECUPER-IN-3514-18-002-MRP</v>
      </c>
      <c r="AA4084" s="59" t="str">
        <f t="array" ref="AA4084">INDEX('RESUMO - LOTES E VMA'!$M$3:$M$181,MATCH('LISTA DOS ITENS'!$D4084,'RESUMO - LOTES E VMA'!$A$3:$A$181,0))</f>
        <v>Para Leilão</v>
      </c>
      <c r="AB4084" s="60">
        <f t="array" ref="AB4084">INDEX('RESUMO - LOTES E VMA'!$J$3:$J$181,MATCH('LISTA DOS ITENS'!$D4084,'RESUMO - LOTES E VMA'!$A$3:$A$181,0))</f>
        <v>0.1002282232</v>
      </c>
      <c r="AC4084" s="29" t="str">
        <f t="array" ref="AC4084">INDEX('RESUMO - LOTES E VMA'!$L$3:$L$181,MATCH('LISTA DOS ITENS'!$D4084,'RESUMO - LOTES E VMA'!$A$3:$A$181,0))</f>
        <v>1% do Valor de Comparação do VMA</v>
      </c>
      <c r="AD4084" s="53" t="str">
        <f>VLOOKUP(Tabela1[[#This Row],[Índice]],[1]Planilha1!$A:$A,1,0)</f>
        <v>#ERROR!</v>
      </c>
    </row>
    <row r="4085" ht="15.75" customHeight="1">
      <c r="A4085" s="52">
        <v>263166.0</v>
      </c>
      <c r="B4085" s="53" t="s">
        <v>70</v>
      </c>
      <c r="C4085" s="53" t="s">
        <v>71</v>
      </c>
      <c r="D4085" s="22">
        <v>207578.0</v>
      </c>
      <c r="E4085" s="53" t="s">
        <v>119</v>
      </c>
      <c r="F4085" s="54">
        <v>1.0002281E7</v>
      </c>
      <c r="G4085" s="53" t="s">
        <v>2364</v>
      </c>
      <c r="H4085" s="55">
        <v>2101.0</v>
      </c>
      <c r="I4085" s="55"/>
      <c r="J4085" s="55" t="s">
        <v>134</v>
      </c>
      <c r="K4085" s="53" t="s">
        <v>51</v>
      </c>
      <c r="L4085" s="53"/>
      <c r="M4085" s="53">
        <v>1.0</v>
      </c>
      <c r="N4085" s="53" t="s">
        <v>52</v>
      </c>
      <c r="O4085" s="25">
        <v>1.0</v>
      </c>
      <c r="P4085" s="25">
        <f>'LISTA DOS ITENS'!$O4085*'LISTA DOS ITENS'!$M4085</f>
        <v>1</v>
      </c>
      <c r="Q4085" s="25">
        <v>2812.54</v>
      </c>
      <c r="R4085" s="25">
        <f>'LISTA DOS ITENS'!$Q4085*'LISTA DOS ITENS'!$M4085</f>
        <v>2812.54</v>
      </c>
      <c r="S4085" s="56">
        <f>IF('LISTA DOS ITENS'!$P4085&gt;'LISTA DOS ITENS'!$R4085,'LISTA DOS ITENS'!$P4085,'LISTA DOS ITENS'!$R4085)</f>
        <v>2812.54</v>
      </c>
      <c r="T4085" s="25">
        <v>262.114925695906</v>
      </c>
      <c r="U4085" s="25">
        <f>'LISTA DOS ITENS'!$T4085*'LISTA DOS ITENS'!$M4085</f>
        <v>262.1149257</v>
      </c>
      <c r="V4085" s="56">
        <f t="array" ref="V4085">INDEX('RESUMO - LOTES E VMA'!$F$3:$F$181,MATCH('LISTA DOS ITENS'!$D4085,'RESUMO - LOTES E VMA'!$A$3:$A$181,0))</f>
        <v>195262.0068</v>
      </c>
      <c r="W4085" s="57">
        <f>'LISTA DOS ITENS'!$U4085/'LISTA DOS ITENS'!$V4085</f>
        <v>0.001342375458</v>
      </c>
      <c r="X4085" s="53" t="s">
        <v>53</v>
      </c>
      <c r="Y4085" s="53" t="s">
        <v>290</v>
      </c>
      <c r="Z4085" s="58" t="str">
        <f>'LISTA DOS ITENS'!$F4085&amp;"-"&amp;'LISTA DOS ITENS'!$H4085&amp;"-"&amp;'LISTA DOS ITENS'!$J4085&amp;"-"&amp;'LISTA DOS ITENS'!$K4085&amp;"-"&amp;'LISTA DOS ITENS'!$I4085</f>
        <v>10002281-2101-R026-A RECUPER-</v>
      </c>
      <c r="AA4085" s="59" t="str">
        <f t="array" ref="AA4085">INDEX('RESUMO - LOTES E VMA'!$M$3:$M$181,MATCH('LISTA DOS ITENS'!$D4085,'RESUMO - LOTES E VMA'!$A$3:$A$181,0))</f>
        <v>Para Leilão</v>
      </c>
      <c r="AB4085" s="60">
        <f t="array" ref="AB4085">INDEX('RESUMO - LOTES E VMA'!$J$3:$J$181,MATCH('LISTA DOS ITENS'!$D4085,'RESUMO - LOTES E VMA'!$A$3:$A$181,0))</f>
        <v>0.1002282232</v>
      </c>
      <c r="AC4085" s="29" t="str">
        <f t="array" ref="AC4085">INDEX('RESUMO - LOTES E VMA'!$L$3:$L$181,MATCH('LISTA DOS ITENS'!$D4085,'RESUMO - LOTES E VMA'!$A$3:$A$181,0))</f>
        <v>1% do Valor de Comparação do VMA</v>
      </c>
      <c r="AD4085" s="53" t="str">
        <f>VLOOKUP(Tabela1[[#This Row],[Índice]],[1]Planilha1!$A:$A,1,0)</f>
        <v>#ERROR!</v>
      </c>
    </row>
    <row r="4086" ht="15.75" customHeight="1">
      <c r="A4086" s="52">
        <v>263167.0</v>
      </c>
      <c r="B4086" s="53" t="s">
        <v>70</v>
      </c>
      <c r="C4086" s="53" t="s">
        <v>71</v>
      </c>
      <c r="D4086" s="22">
        <v>207578.0</v>
      </c>
      <c r="E4086" s="53" t="s">
        <v>119</v>
      </c>
      <c r="F4086" s="54">
        <v>1.0013771E7</v>
      </c>
      <c r="G4086" s="53" t="s">
        <v>2365</v>
      </c>
      <c r="H4086" s="55">
        <v>2101.0</v>
      </c>
      <c r="I4086" s="55"/>
      <c r="J4086" s="55" t="s">
        <v>134</v>
      </c>
      <c r="K4086" s="53" t="s">
        <v>51</v>
      </c>
      <c r="L4086" s="53"/>
      <c r="M4086" s="53">
        <v>2.0</v>
      </c>
      <c r="N4086" s="53" t="s">
        <v>52</v>
      </c>
      <c r="O4086" s="25">
        <v>0.01</v>
      </c>
      <c r="P4086" s="25">
        <f>'LISTA DOS ITENS'!$O4086*'LISTA DOS ITENS'!$M4086</f>
        <v>0.02</v>
      </c>
      <c r="Q4086" s="25">
        <v>1041.88</v>
      </c>
      <c r="R4086" s="25">
        <f>'LISTA DOS ITENS'!$Q4086*'LISTA DOS ITENS'!$M4086</f>
        <v>2083.76</v>
      </c>
      <c r="S4086" s="56">
        <f>IF('LISTA DOS ITENS'!$P4086&gt;'LISTA DOS ITENS'!$R4086,'LISTA DOS ITENS'!$P4086,'LISTA DOS ITENS'!$R4086)</f>
        <v>2083.76</v>
      </c>
      <c r="T4086" s="25">
        <v>97.09810306130777</v>
      </c>
      <c r="U4086" s="25">
        <f>'LISTA DOS ITENS'!$T4086*'LISTA DOS ITENS'!$M4086</f>
        <v>194.1962061</v>
      </c>
      <c r="V4086" s="56">
        <f t="array" ref="V4086">INDEX('RESUMO - LOTES E VMA'!$F$3:$F$181,MATCH('LISTA DOS ITENS'!$D4086,'RESUMO - LOTES E VMA'!$A$3:$A$181,0))</f>
        <v>195262.0068</v>
      </c>
      <c r="W4086" s="57">
        <f>'LISTA DOS ITENS'!$U4086/'LISTA DOS ITENS'!$V4086</f>
        <v>0.0009945416896</v>
      </c>
      <c r="X4086" s="53" t="s">
        <v>53</v>
      </c>
      <c r="Y4086" s="53" t="s">
        <v>290</v>
      </c>
      <c r="Z4086" s="58" t="str">
        <f>'LISTA DOS ITENS'!$F4086&amp;"-"&amp;'LISTA DOS ITENS'!$H4086&amp;"-"&amp;'LISTA DOS ITENS'!$J4086&amp;"-"&amp;'LISTA DOS ITENS'!$K4086&amp;"-"&amp;'LISTA DOS ITENS'!$I4086</f>
        <v>10013771-2101-R026-A RECUPER-</v>
      </c>
      <c r="AA4086" s="59" t="str">
        <f t="array" ref="AA4086">INDEX('RESUMO - LOTES E VMA'!$M$3:$M$181,MATCH('LISTA DOS ITENS'!$D4086,'RESUMO - LOTES E VMA'!$A$3:$A$181,0))</f>
        <v>Para Leilão</v>
      </c>
      <c r="AB4086" s="60">
        <f t="array" ref="AB4086">INDEX('RESUMO - LOTES E VMA'!$J$3:$J$181,MATCH('LISTA DOS ITENS'!$D4086,'RESUMO - LOTES E VMA'!$A$3:$A$181,0))</f>
        <v>0.1002282232</v>
      </c>
      <c r="AC4086" s="29" t="str">
        <f t="array" ref="AC4086">INDEX('RESUMO - LOTES E VMA'!$L$3:$L$181,MATCH('LISTA DOS ITENS'!$D4086,'RESUMO - LOTES E VMA'!$A$3:$A$181,0))</f>
        <v>1% do Valor de Comparação do VMA</v>
      </c>
      <c r="AD4086" s="53" t="str">
        <f>VLOOKUP(Tabela1[[#This Row],[Índice]],[1]Planilha1!$A:$A,1,0)</f>
        <v>#ERROR!</v>
      </c>
    </row>
    <row r="4087" ht="15.75" customHeight="1">
      <c r="A4087" s="52">
        <v>263168.0</v>
      </c>
      <c r="B4087" s="53" t="s">
        <v>70</v>
      </c>
      <c r="C4087" s="53" t="s">
        <v>71</v>
      </c>
      <c r="D4087" s="22">
        <v>207578.0</v>
      </c>
      <c r="E4087" s="53" t="s">
        <v>119</v>
      </c>
      <c r="F4087" s="54">
        <v>1.0027428E7</v>
      </c>
      <c r="G4087" s="53" t="s">
        <v>2366</v>
      </c>
      <c r="H4087" s="55">
        <v>2101.0</v>
      </c>
      <c r="I4087" s="55"/>
      <c r="J4087" s="55" t="s">
        <v>134</v>
      </c>
      <c r="K4087" s="53" t="s">
        <v>51</v>
      </c>
      <c r="L4087" s="53"/>
      <c r="M4087" s="53">
        <v>5.0</v>
      </c>
      <c r="N4087" s="53" t="s">
        <v>52</v>
      </c>
      <c r="O4087" s="25">
        <v>0.01</v>
      </c>
      <c r="P4087" s="25">
        <f>'LISTA DOS ITENS'!$O4087*'LISTA DOS ITENS'!$M4087</f>
        <v>0.05</v>
      </c>
      <c r="Q4087" s="25">
        <v>643.0</v>
      </c>
      <c r="R4087" s="25">
        <f>'LISTA DOS ITENS'!$Q4087*'LISTA DOS ITENS'!$M4087</f>
        <v>3215</v>
      </c>
      <c r="S4087" s="56">
        <f>IF('LISTA DOS ITENS'!$P4087&gt;'LISTA DOS ITENS'!$R4087,'LISTA DOS ITENS'!$P4087,'LISTA DOS ITENS'!$R4087)</f>
        <v>3215</v>
      </c>
      <c r="T4087" s="25">
        <v>59.92444453144401</v>
      </c>
      <c r="U4087" s="25">
        <f>'LISTA DOS ITENS'!$T4087*'LISTA DOS ITENS'!$M4087</f>
        <v>299.6222227</v>
      </c>
      <c r="V4087" s="56">
        <f t="array" ref="V4087">INDEX('RESUMO - LOTES E VMA'!$F$3:$F$181,MATCH('LISTA DOS ITENS'!$D4087,'RESUMO - LOTES E VMA'!$A$3:$A$181,0))</f>
        <v>195262.0068</v>
      </c>
      <c r="W4087" s="57">
        <f>'LISTA DOS ITENS'!$U4087/'LISTA DOS ITENS'!$V4087</f>
        <v>0.001534462477</v>
      </c>
      <c r="X4087" s="53" t="s">
        <v>53</v>
      </c>
      <c r="Y4087" s="53" t="s">
        <v>290</v>
      </c>
      <c r="Z4087" s="58" t="str">
        <f>'LISTA DOS ITENS'!$F4087&amp;"-"&amp;'LISTA DOS ITENS'!$H4087&amp;"-"&amp;'LISTA DOS ITENS'!$J4087&amp;"-"&amp;'LISTA DOS ITENS'!$K4087&amp;"-"&amp;'LISTA DOS ITENS'!$I4087</f>
        <v>10027428-2101-R026-A RECUPER-</v>
      </c>
      <c r="AA4087" s="59" t="str">
        <f t="array" ref="AA4087">INDEX('RESUMO - LOTES E VMA'!$M$3:$M$181,MATCH('LISTA DOS ITENS'!$D4087,'RESUMO - LOTES E VMA'!$A$3:$A$181,0))</f>
        <v>Para Leilão</v>
      </c>
      <c r="AB4087" s="60">
        <f t="array" ref="AB4087">INDEX('RESUMO - LOTES E VMA'!$J$3:$J$181,MATCH('LISTA DOS ITENS'!$D4087,'RESUMO - LOTES E VMA'!$A$3:$A$181,0))</f>
        <v>0.1002282232</v>
      </c>
      <c r="AC4087" s="29" t="str">
        <f t="array" ref="AC4087">INDEX('RESUMO - LOTES E VMA'!$L$3:$L$181,MATCH('LISTA DOS ITENS'!$D4087,'RESUMO - LOTES E VMA'!$A$3:$A$181,0))</f>
        <v>1% do Valor de Comparação do VMA</v>
      </c>
      <c r="AD4087" s="53" t="str">
        <f>VLOOKUP(Tabela1[[#This Row],[Índice]],[1]Planilha1!$A:$A,1,0)</f>
        <v>#ERROR!</v>
      </c>
    </row>
    <row r="4088" ht="15.75" customHeight="1">
      <c r="A4088" s="52">
        <v>263169.0</v>
      </c>
      <c r="B4088" s="53" t="s">
        <v>70</v>
      </c>
      <c r="C4088" s="53" t="s">
        <v>71</v>
      </c>
      <c r="D4088" s="22">
        <v>207578.0</v>
      </c>
      <c r="E4088" s="53" t="s">
        <v>119</v>
      </c>
      <c r="F4088" s="54">
        <v>1.0056178E7</v>
      </c>
      <c r="G4088" s="53" t="s">
        <v>2367</v>
      </c>
      <c r="H4088" s="55">
        <v>2101.0</v>
      </c>
      <c r="I4088" s="55"/>
      <c r="J4088" s="55" t="s">
        <v>134</v>
      </c>
      <c r="K4088" s="53" t="s">
        <v>51</v>
      </c>
      <c r="L4088" s="53"/>
      <c r="M4088" s="53">
        <v>1.0</v>
      </c>
      <c r="N4088" s="53" t="s">
        <v>52</v>
      </c>
      <c r="O4088" s="25">
        <v>0.01</v>
      </c>
      <c r="P4088" s="25">
        <f>'LISTA DOS ITENS'!$O4088*'LISTA DOS ITENS'!$M4088</f>
        <v>0.01</v>
      </c>
      <c r="Q4088" s="25">
        <v>649.06</v>
      </c>
      <c r="R4088" s="25">
        <f>'LISTA DOS ITENS'!$Q4088*'LISTA DOS ITENS'!$M4088</f>
        <v>649.06</v>
      </c>
      <c r="S4088" s="56">
        <f>IF('LISTA DOS ITENS'!$P4088&gt;'LISTA DOS ITENS'!$R4088,'LISTA DOS ITENS'!$P4088,'LISTA DOS ITENS'!$R4088)</f>
        <v>649.06</v>
      </c>
      <c r="T4088" s="25">
        <v>60.4892067925024</v>
      </c>
      <c r="U4088" s="25">
        <f>'LISTA DOS ITENS'!$T4088*'LISTA DOS ITENS'!$M4088</f>
        <v>60.48920679</v>
      </c>
      <c r="V4088" s="56">
        <f t="array" ref="V4088">INDEX('RESUMO - LOTES E VMA'!$F$3:$F$181,MATCH('LISTA DOS ITENS'!$D4088,'RESUMO - LOTES E VMA'!$A$3:$A$181,0))</f>
        <v>195262.0068</v>
      </c>
      <c r="W4088" s="57">
        <f>'LISTA DOS ITENS'!$U4088/'LISTA DOS ITENS'!$V4088</f>
        <v>0.000309784826</v>
      </c>
      <c r="X4088" s="53" t="s">
        <v>53</v>
      </c>
      <c r="Y4088" s="53" t="s">
        <v>290</v>
      </c>
      <c r="Z4088" s="58" t="str">
        <f>'LISTA DOS ITENS'!$F4088&amp;"-"&amp;'LISTA DOS ITENS'!$H4088&amp;"-"&amp;'LISTA DOS ITENS'!$J4088&amp;"-"&amp;'LISTA DOS ITENS'!$K4088&amp;"-"&amp;'LISTA DOS ITENS'!$I4088</f>
        <v>10056178-2101-R026-A RECUPER-</v>
      </c>
      <c r="AA4088" s="59" t="str">
        <f t="array" ref="AA4088">INDEX('RESUMO - LOTES E VMA'!$M$3:$M$181,MATCH('LISTA DOS ITENS'!$D4088,'RESUMO - LOTES E VMA'!$A$3:$A$181,0))</f>
        <v>Para Leilão</v>
      </c>
      <c r="AB4088" s="60">
        <f t="array" ref="AB4088">INDEX('RESUMO - LOTES E VMA'!$J$3:$J$181,MATCH('LISTA DOS ITENS'!$D4088,'RESUMO - LOTES E VMA'!$A$3:$A$181,0))</f>
        <v>0.1002282232</v>
      </c>
      <c r="AC4088" s="29" t="str">
        <f t="array" ref="AC4088">INDEX('RESUMO - LOTES E VMA'!$L$3:$L$181,MATCH('LISTA DOS ITENS'!$D4088,'RESUMO - LOTES E VMA'!$A$3:$A$181,0))</f>
        <v>1% do Valor de Comparação do VMA</v>
      </c>
      <c r="AD4088" s="53" t="str">
        <f>VLOOKUP(Tabela1[[#This Row],[Índice]],[1]Planilha1!$A:$A,1,0)</f>
        <v>#ERROR!</v>
      </c>
    </row>
    <row r="4089" ht="15.75" customHeight="1">
      <c r="A4089" s="52">
        <v>263170.0</v>
      </c>
      <c r="B4089" s="53" t="s">
        <v>70</v>
      </c>
      <c r="C4089" s="53" t="s">
        <v>71</v>
      </c>
      <c r="D4089" s="22">
        <v>207578.0</v>
      </c>
      <c r="E4089" s="53" t="s">
        <v>119</v>
      </c>
      <c r="F4089" s="54">
        <v>1.0078366E7</v>
      </c>
      <c r="G4089" s="53" t="s">
        <v>2370</v>
      </c>
      <c r="H4089" s="55">
        <v>2101.0</v>
      </c>
      <c r="I4089" s="55" t="s">
        <v>2062</v>
      </c>
      <c r="J4089" s="55" t="s">
        <v>134</v>
      </c>
      <c r="K4089" s="53" t="s">
        <v>51</v>
      </c>
      <c r="L4089" s="53"/>
      <c r="M4089" s="53">
        <v>2.0</v>
      </c>
      <c r="N4089" s="53" t="s">
        <v>52</v>
      </c>
      <c r="O4089" s="25">
        <v>0.01</v>
      </c>
      <c r="P4089" s="25">
        <f>'LISTA DOS ITENS'!$O4089*'LISTA DOS ITENS'!$M4089</f>
        <v>0.02</v>
      </c>
      <c r="Q4089" s="25">
        <v>125.95</v>
      </c>
      <c r="R4089" s="25">
        <f>'LISTA DOS ITENS'!$Q4089*'LISTA DOS ITENS'!$M4089</f>
        <v>251.9</v>
      </c>
      <c r="S4089" s="56">
        <f>IF('LISTA DOS ITENS'!$P4089&gt;'LISTA DOS ITENS'!$R4089,'LISTA DOS ITENS'!$P4089,'LISTA DOS ITENS'!$R4089)</f>
        <v>251.9</v>
      </c>
      <c r="T4089" s="25">
        <v>11.737921910941482</v>
      </c>
      <c r="U4089" s="25">
        <f>'LISTA DOS ITENS'!$T4089*'LISTA DOS ITENS'!$M4089</f>
        <v>23.47584382</v>
      </c>
      <c r="V4089" s="56">
        <f t="array" ref="V4089">INDEX('RESUMO - LOTES E VMA'!$F$3:$F$181,MATCH('LISTA DOS ITENS'!$D4089,'RESUMO - LOTES E VMA'!$A$3:$A$181,0))</f>
        <v>195262.0068</v>
      </c>
      <c r="W4089" s="57">
        <f>'LISTA DOS ITENS'!$U4089/'LISTA DOS ITENS'!$V4089</f>
        <v>0.0001202274022</v>
      </c>
      <c r="X4089" s="53" t="s">
        <v>53</v>
      </c>
      <c r="Y4089" s="53" t="s">
        <v>290</v>
      </c>
      <c r="Z4089" s="58" t="str">
        <f>'LISTA DOS ITENS'!$F4089&amp;"-"&amp;'LISTA DOS ITENS'!$H4089&amp;"-"&amp;'LISTA DOS ITENS'!$J4089&amp;"-"&amp;'LISTA DOS ITENS'!$K4089&amp;"-"&amp;'LISTA DOS ITENS'!$I4089</f>
        <v>10078366-2101-R026-A RECUPER-IN-3514-18-002-MRP</v>
      </c>
      <c r="AA4089" s="59" t="str">
        <f t="array" ref="AA4089">INDEX('RESUMO - LOTES E VMA'!$M$3:$M$181,MATCH('LISTA DOS ITENS'!$D4089,'RESUMO - LOTES E VMA'!$A$3:$A$181,0))</f>
        <v>Para Leilão</v>
      </c>
      <c r="AB4089" s="60">
        <f t="array" ref="AB4089">INDEX('RESUMO - LOTES E VMA'!$J$3:$J$181,MATCH('LISTA DOS ITENS'!$D4089,'RESUMO - LOTES E VMA'!$A$3:$A$181,0))</f>
        <v>0.1002282232</v>
      </c>
      <c r="AC4089" s="29" t="str">
        <f t="array" ref="AC4089">INDEX('RESUMO - LOTES E VMA'!$L$3:$L$181,MATCH('LISTA DOS ITENS'!$D4089,'RESUMO - LOTES E VMA'!$A$3:$A$181,0))</f>
        <v>1% do Valor de Comparação do VMA</v>
      </c>
      <c r="AD4089" s="53" t="str">
        <f>VLOOKUP(Tabela1[[#This Row],[Índice]],[1]Planilha1!$A:$A,1,0)</f>
        <v>#ERROR!</v>
      </c>
    </row>
    <row r="4090" ht="15.75" customHeight="1">
      <c r="A4090" s="52">
        <v>263171.0</v>
      </c>
      <c r="B4090" s="53" t="s">
        <v>70</v>
      </c>
      <c r="C4090" s="53" t="s">
        <v>71</v>
      </c>
      <c r="D4090" s="22">
        <v>207578.0</v>
      </c>
      <c r="E4090" s="53" t="s">
        <v>119</v>
      </c>
      <c r="F4090" s="54">
        <v>1.0078366E7</v>
      </c>
      <c r="G4090" s="53" t="s">
        <v>2370</v>
      </c>
      <c r="H4090" s="55">
        <v>2101.0</v>
      </c>
      <c r="I4090" s="55" t="s">
        <v>445</v>
      </c>
      <c r="J4090" s="55" t="s">
        <v>134</v>
      </c>
      <c r="K4090" s="53" t="s">
        <v>51</v>
      </c>
      <c r="L4090" s="53"/>
      <c r="M4090" s="53">
        <v>1.0</v>
      </c>
      <c r="N4090" s="53" t="s">
        <v>52</v>
      </c>
      <c r="O4090" s="25">
        <v>0.01</v>
      </c>
      <c r="P4090" s="25">
        <f>'LISTA DOS ITENS'!$O4090*'LISTA DOS ITENS'!$M4090</f>
        <v>0.01</v>
      </c>
      <c r="Q4090" s="25">
        <v>125.95</v>
      </c>
      <c r="R4090" s="25">
        <f>'LISTA DOS ITENS'!$Q4090*'LISTA DOS ITENS'!$M4090</f>
        <v>125.95</v>
      </c>
      <c r="S4090" s="56">
        <f>IF('LISTA DOS ITENS'!$P4090&gt;'LISTA DOS ITENS'!$R4090,'LISTA DOS ITENS'!$P4090,'LISTA DOS ITENS'!$R4090)</f>
        <v>125.95</v>
      </c>
      <c r="T4090" s="25">
        <v>11.737921910941482</v>
      </c>
      <c r="U4090" s="25">
        <f>'LISTA DOS ITENS'!$T4090*'LISTA DOS ITENS'!$M4090</f>
        <v>11.73792191</v>
      </c>
      <c r="V4090" s="56">
        <f t="array" ref="V4090">INDEX('RESUMO - LOTES E VMA'!$F$3:$F$181,MATCH('LISTA DOS ITENS'!$D4090,'RESUMO - LOTES E VMA'!$A$3:$A$181,0))</f>
        <v>195262.0068</v>
      </c>
      <c r="W4090" s="57">
        <f>'LISTA DOS ITENS'!$U4090/'LISTA DOS ITENS'!$V4090</f>
        <v>0.0000601137011</v>
      </c>
      <c r="X4090" s="53" t="s">
        <v>53</v>
      </c>
      <c r="Y4090" s="53" t="s">
        <v>290</v>
      </c>
      <c r="Z4090" s="58" t="str">
        <f>'LISTA DOS ITENS'!$F4090&amp;"-"&amp;'LISTA DOS ITENS'!$H4090&amp;"-"&amp;'LISTA DOS ITENS'!$J4090&amp;"-"&amp;'LISTA DOS ITENS'!$K4090&amp;"-"&amp;'LISTA DOS ITENS'!$I4090</f>
        <v>10078366-2101-R026-A RECUPER-OP-3516-19-902-MRP</v>
      </c>
      <c r="AA4090" s="59" t="str">
        <f t="array" ref="AA4090">INDEX('RESUMO - LOTES E VMA'!$M$3:$M$181,MATCH('LISTA DOS ITENS'!$D4090,'RESUMO - LOTES E VMA'!$A$3:$A$181,0))</f>
        <v>Para Leilão</v>
      </c>
      <c r="AB4090" s="60">
        <f t="array" ref="AB4090">INDEX('RESUMO - LOTES E VMA'!$J$3:$J$181,MATCH('LISTA DOS ITENS'!$D4090,'RESUMO - LOTES E VMA'!$A$3:$A$181,0))</f>
        <v>0.1002282232</v>
      </c>
      <c r="AC4090" s="29" t="str">
        <f t="array" ref="AC4090">INDEX('RESUMO - LOTES E VMA'!$L$3:$L$181,MATCH('LISTA DOS ITENS'!$D4090,'RESUMO - LOTES E VMA'!$A$3:$A$181,0))</f>
        <v>1% do Valor de Comparação do VMA</v>
      </c>
      <c r="AD4090" s="53" t="str">
        <f>VLOOKUP(Tabela1[[#This Row],[Índice]],[1]Planilha1!$A:$A,1,0)</f>
        <v>#ERROR!</v>
      </c>
    </row>
    <row r="4091" ht="15.75" customHeight="1">
      <c r="A4091" s="52">
        <v>263172.0</v>
      </c>
      <c r="B4091" s="53" t="s">
        <v>70</v>
      </c>
      <c r="C4091" s="53" t="s">
        <v>71</v>
      </c>
      <c r="D4091" s="22">
        <v>207578.0</v>
      </c>
      <c r="E4091" s="53" t="s">
        <v>119</v>
      </c>
      <c r="F4091" s="54">
        <v>1.0078366E7</v>
      </c>
      <c r="G4091" s="53" t="s">
        <v>2370</v>
      </c>
      <c r="H4091" s="55">
        <v>2101.0</v>
      </c>
      <c r="I4091" s="55"/>
      <c r="J4091" s="55" t="s">
        <v>134</v>
      </c>
      <c r="K4091" s="53" t="s">
        <v>51</v>
      </c>
      <c r="L4091" s="53"/>
      <c r="M4091" s="53">
        <v>3.0</v>
      </c>
      <c r="N4091" s="53" t="s">
        <v>52</v>
      </c>
      <c r="O4091" s="25">
        <v>0.01</v>
      </c>
      <c r="P4091" s="25">
        <f>'LISTA DOS ITENS'!$O4091*'LISTA DOS ITENS'!$M4091</f>
        <v>0.03</v>
      </c>
      <c r="Q4091" s="25">
        <v>125.95</v>
      </c>
      <c r="R4091" s="25">
        <f>'LISTA DOS ITENS'!$Q4091*'LISTA DOS ITENS'!$M4091</f>
        <v>377.85</v>
      </c>
      <c r="S4091" s="56">
        <f>IF('LISTA DOS ITENS'!$P4091&gt;'LISTA DOS ITENS'!$R4091,'LISTA DOS ITENS'!$P4091,'LISTA DOS ITENS'!$R4091)</f>
        <v>377.85</v>
      </c>
      <c r="T4091" s="25">
        <v>11.737921910941482</v>
      </c>
      <c r="U4091" s="25">
        <f>'LISTA DOS ITENS'!$T4091*'LISTA DOS ITENS'!$M4091</f>
        <v>35.21376573</v>
      </c>
      <c r="V4091" s="56">
        <f t="array" ref="V4091">INDEX('RESUMO - LOTES E VMA'!$F$3:$F$181,MATCH('LISTA DOS ITENS'!$D4091,'RESUMO - LOTES E VMA'!$A$3:$A$181,0))</f>
        <v>195262.0068</v>
      </c>
      <c r="W4091" s="57">
        <f>'LISTA DOS ITENS'!$U4091/'LISTA DOS ITENS'!$V4091</f>
        <v>0.0001803411033</v>
      </c>
      <c r="X4091" s="53" t="s">
        <v>53</v>
      </c>
      <c r="Y4091" s="53" t="s">
        <v>290</v>
      </c>
      <c r="Z4091" s="58" t="str">
        <f>'LISTA DOS ITENS'!$F4091&amp;"-"&amp;'LISTA DOS ITENS'!$H4091&amp;"-"&amp;'LISTA DOS ITENS'!$J4091&amp;"-"&amp;'LISTA DOS ITENS'!$K4091&amp;"-"&amp;'LISTA DOS ITENS'!$I4091</f>
        <v>10078366-2101-R026-A RECUPER-</v>
      </c>
      <c r="AA4091" s="59" t="str">
        <f t="array" ref="AA4091">INDEX('RESUMO - LOTES E VMA'!$M$3:$M$181,MATCH('LISTA DOS ITENS'!$D4091,'RESUMO - LOTES E VMA'!$A$3:$A$181,0))</f>
        <v>Para Leilão</v>
      </c>
      <c r="AB4091" s="60">
        <f t="array" ref="AB4091">INDEX('RESUMO - LOTES E VMA'!$J$3:$J$181,MATCH('LISTA DOS ITENS'!$D4091,'RESUMO - LOTES E VMA'!$A$3:$A$181,0))</f>
        <v>0.1002282232</v>
      </c>
      <c r="AC4091" s="29" t="str">
        <f t="array" ref="AC4091">INDEX('RESUMO - LOTES E VMA'!$L$3:$L$181,MATCH('LISTA DOS ITENS'!$D4091,'RESUMO - LOTES E VMA'!$A$3:$A$181,0))</f>
        <v>1% do Valor de Comparação do VMA</v>
      </c>
      <c r="AD4091" s="53" t="str">
        <f>VLOOKUP(Tabela1[[#This Row],[Índice]],[1]Planilha1!$A:$A,1,0)</f>
        <v>#ERROR!</v>
      </c>
    </row>
    <row r="4092" ht="15.75" customHeight="1">
      <c r="A4092" s="52">
        <v>263173.0</v>
      </c>
      <c r="B4092" s="53" t="s">
        <v>70</v>
      </c>
      <c r="C4092" s="53" t="s">
        <v>71</v>
      </c>
      <c r="D4092" s="22">
        <v>207578.0</v>
      </c>
      <c r="E4092" s="53" t="s">
        <v>119</v>
      </c>
      <c r="F4092" s="54">
        <v>1.00784E7</v>
      </c>
      <c r="G4092" s="53" t="s">
        <v>2372</v>
      </c>
      <c r="H4092" s="55">
        <v>2101.0</v>
      </c>
      <c r="I4092" s="55"/>
      <c r="J4092" s="55" t="s">
        <v>134</v>
      </c>
      <c r="K4092" s="53" t="s">
        <v>51</v>
      </c>
      <c r="L4092" s="53"/>
      <c r="M4092" s="53">
        <v>2.0</v>
      </c>
      <c r="N4092" s="53" t="s">
        <v>52</v>
      </c>
      <c r="O4092" s="25">
        <v>0.01</v>
      </c>
      <c r="P4092" s="25">
        <f>'LISTA DOS ITENS'!$O4092*'LISTA DOS ITENS'!$M4092</f>
        <v>0.02</v>
      </c>
      <c r="Q4092" s="25">
        <v>194.57</v>
      </c>
      <c r="R4092" s="25">
        <f>'LISTA DOS ITENS'!$Q4092*'LISTA DOS ITENS'!$M4092</f>
        <v>389.14</v>
      </c>
      <c r="S4092" s="56">
        <f>IF('LISTA DOS ITENS'!$P4092&gt;'LISTA DOS ITENS'!$R4092,'LISTA DOS ITENS'!$P4092,'LISTA DOS ITENS'!$R4092)</f>
        <v>389.14</v>
      </c>
      <c r="T4092" s="25">
        <v>24.93160265867772</v>
      </c>
      <c r="U4092" s="25">
        <f>'LISTA DOS ITENS'!$T4092*'LISTA DOS ITENS'!$M4092</f>
        <v>49.86320532</v>
      </c>
      <c r="V4092" s="56">
        <f t="array" ref="V4092">INDEX('RESUMO - LOTES E VMA'!$F$3:$F$181,MATCH('LISTA DOS ITENS'!$D4092,'RESUMO - LOTES E VMA'!$A$3:$A$181,0))</f>
        <v>195262.0068</v>
      </c>
      <c r="W4092" s="57">
        <f>'LISTA DOS ITENS'!$U4092/'LISTA DOS ITENS'!$V4092</f>
        <v>0.0002553656297</v>
      </c>
      <c r="X4092" s="53" t="s">
        <v>53</v>
      </c>
      <c r="Y4092" s="53" t="s">
        <v>290</v>
      </c>
      <c r="Z4092" s="58" t="str">
        <f>'LISTA DOS ITENS'!$F4092&amp;"-"&amp;'LISTA DOS ITENS'!$H4092&amp;"-"&amp;'LISTA DOS ITENS'!$J4092&amp;"-"&amp;'LISTA DOS ITENS'!$K4092&amp;"-"&amp;'LISTA DOS ITENS'!$I4092</f>
        <v>10078400-2101-R026-A RECUPER-</v>
      </c>
      <c r="AA4092" s="59" t="str">
        <f t="array" ref="AA4092">INDEX('RESUMO - LOTES E VMA'!$M$3:$M$181,MATCH('LISTA DOS ITENS'!$D4092,'RESUMO - LOTES E VMA'!$A$3:$A$181,0))</f>
        <v>Para Leilão</v>
      </c>
      <c r="AB4092" s="60">
        <f t="array" ref="AB4092">INDEX('RESUMO - LOTES E VMA'!$J$3:$J$181,MATCH('LISTA DOS ITENS'!$D4092,'RESUMO - LOTES E VMA'!$A$3:$A$181,0))</f>
        <v>0.1002282232</v>
      </c>
      <c r="AC4092" s="29" t="str">
        <f t="array" ref="AC4092">INDEX('RESUMO - LOTES E VMA'!$L$3:$L$181,MATCH('LISTA DOS ITENS'!$D4092,'RESUMO - LOTES E VMA'!$A$3:$A$181,0))</f>
        <v>1% do Valor de Comparação do VMA</v>
      </c>
      <c r="AD4092" s="53" t="str">
        <f>VLOOKUP(Tabela1[[#This Row],[Índice]],[1]Planilha1!$A:$A,1,0)</f>
        <v>#ERROR!</v>
      </c>
    </row>
    <row r="4093" ht="15.75" customHeight="1">
      <c r="A4093" s="52">
        <v>263174.0</v>
      </c>
      <c r="B4093" s="53" t="s">
        <v>70</v>
      </c>
      <c r="C4093" s="53" t="s">
        <v>71</v>
      </c>
      <c r="D4093" s="22">
        <v>207578.0</v>
      </c>
      <c r="E4093" s="53" t="s">
        <v>119</v>
      </c>
      <c r="F4093" s="54">
        <v>1.0121221E7</v>
      </c>
      <c r="G4093" s="53" t="s">
        <v>2567</v>
      </c>
      <c r="H4093" s="55">
        <v>2101.0</v>
      </c>
      <c r="I4093" s="55"/>
      <c r="J4093" s="55" t="s">
        <v>134</v>
      </c>
      <c r="K4093" s="53" t="s">
        <v>51</v>
      </c>
      <c r="L4093" s="53"/>
      <c r="M4093" s="53">
        <v>14.0</v>
      </c>
      <c r="N4093" s="53" t="s">
        <v>52</v>
      </c>
      <c r="O4093" s="25">
        <v>7.142857142857143E-4</v>
      </c>
      <c r="P4093" s="25">
        <f>'LISTA DOS ITENS'!$O4093*'LISTA DOS ITENS'!$M4093</f>
        <v>0.01</v>
      </c>
      <c r="Q4093" s="25">
        <v>49.68</v>
      </c>
      <c r="R4093" s="25">
        <f>'LISTA DOS ITENS'!$Q4093*'LISTA DOS ITENS'!$M4093</f>
        <v>695.52</v>
      </c>
      <c r="S4093" s="56">
        <f>IF('LISTA DOS ITENS'!$P4093&gt;'LISTA DOS ITENS'!$R4093,'LISTA DOS ITENS'!$P4093,'LISTA DOS ITENS'!$R4093)</f>
        <v>695.52</v>
      </c>
      <c r="T4093" s="25">
        <v>4.629932199567866</v>
      </c>
      <c r="U4093" s="25">
        <f>'LISTA DOS ITENS'!$T4093*'LISTA DOS ITENS'!$M4093</f>
        <v>64.81905079</v>
      </c>
      <c r="V4093" s="56">
        <f t="array" ref="V4093">INDEX('RESUMO - LOTES E VMA'!$F$3:$F$181,MATCH('LISTA DOS ITENS'!$D4093,'RESUMO - LOTES E VMA'!$A$3:$A$181,0))</f>
        <v>195262.0068</v>
      </c>
      <c r="W4093" s="57">
        <f>'LISTA DOS ITENS'!$U4093/'LISTA DOS ITENS'!$V4093</f>
        <v>0.00033195936</v>
      </c>
      <c r="X4093" s="53" t="s">
        <v>53</v>
      </c>
      <c r="Y4093" s="53" t="s">
        <v>290</v>
      </c>
      <c r="Z4093" s="58" t="str">
        <f>'LISTA DOS ITENS'!$F4093&amp;"-"&amp;'LISTA DOS ITENS'!$H4093&amp;"-"&amp;'LISTA DOS ITENS'!$J4093&amp;"-"&amp;'LISTA DOS ITENS'!$K4093&amp;"-"&amp;'LISTA DOS ITENS'!$I4093</f>
        <v>10121221-2101-R026-A RECUPER-</v>
      </c>
      <c r="AA4093" s="59" t="str">
        <f t="array" ref="AA4093">INDEX('RESUMO - LOTES E VMA'!$M$3:$M$181,MATCH('LISTA DOS ITENS'!$D4093,'RESUMO - LOTES E VMA'!$A$3:$A$181,0))</f>
        <v>Para Leilão</v>
      </c>
      <c r="AB4093" s="60">
        <f t="array" ref="AB4093">INDEX('RESUMO - LOTES E VMA'!$J$3:$J$181,MATCH('LISTA DOS ITENS'!$D4093,'RESUMO - LOTES E VMA'!$A$3:$A$181,0))</f>
        <v>0.1002282232</v>
      </c>
      <c r="AC4093" s="29" t="str">
        <f t="array" ref="AC4093">INDEX('RESUMO - LOTES E VMA'!$L$3:$L$181,MATCH('LISTA DOS ITENS'!$D4093,'RESUMO - LOTES E VMA'!$A$3:$A$181,0))</f>
        <v>1% do Valor de Comparação do VMA</v>
      </c>
      <c r="AD4093" s="53" t="str">
        <f>VLOOKUP(Tabela1[[#This Row],[Índice]],[1]Planilha1!$A:$A,1,0)</f>
        <v>#ERROR!</v>
      </c>
    </row>
    <row r="4094" ht="15.75" customHeight="1">
      <c r="A4094" s="52">
        <v>263175.0</v>
      </c>
      <c r="B4094" s="53" t="s">
        <v>70</v>
      </c>
      <c r="C4094" s="53" t="s">
        <v>71</v>
      </c>
      <c r="D4094" s="22">
        <v>207578.0</v>
      </c>
      <c r="E4094" s="53" t="s">
        <v>119</v>
      </c>
      <c r="F4094" s="54">
        <v>1.0217347E7</v>
      </c>
      <c r="G4094" s="53" t="s">
        <v>2568</v>
      </c>
      <c r="H4094" s="55">
        <v>2101.0</v>
      </c>
      <c r="I4094" s="55"/>
      <c r="J4094" s="55" t="s">
        <v>134</v>
      </c>
      <c r="K4094" s="53" t="s">
        <v>160</v>
      </c>
      <c r="L4094" s="53"/>
      <c r="M4094" s="53">
        <v>7.0</v>
      </c>
      <c r="N4094" s="53" t="s">
        <v>52</v>
      </c>
      <c r="O4094" s="25">
        <v>72.24857142857142</v>
      </c>
      <c r="P4094" s="25">
        <f>'LISTA DOS ITENS'!$O4094*'LISTA DOS ITENS'!$M4094</f>
        <v>505.74</v>
      </c>
      <c r="Q4094" s="25">
        <v>122.05</v>
      </c>
      <c r="R4094" s="25">
        <f>'LISTA DOS ITENS'!$Q4094*'LISTA DOS ITENS'!$M4094</f>
        <v>854.35</v>
      </c>
      <c r="S4094" s="56">
        <f>IF('LISTA DOS ITENS'!$P4094&gt;'LISTA DOS ITENS'!$R4094,'LISTA DOS ITENS'!$P4094,'LISTA DOS ITENS'!$R4094)</f>
        <v>854.35</v>
      </c>
      <c r="T4094" s="25">
        <v>11.374461049864294</v>
      </c>
      <c r="U4094" s="25">
        <f>'LISTA DOS ITENS'!$T4094*'LISTA DOS ITENS'!$M4094</f>
        <v>79.62122735</v>
      </c>
      <c r="V4094" s="56">
        <f t="array" ref="V4094">INDEX('RESUMO - LOTES E VMA'!$F$3:$F$181,MATCH('LISTA DOS ITENS'!$D4094,'RESUMO - LOTES E VMA'!$A$3:$A$181,0))</f>
        <v>195262.0068</v>
      </c>
      <c r="W4094" s="57">
        <f>'LISTA DOS ITENS'!$U4094/'LISTA DOS ITENS'!$V4094</f>
        <v>0.0004077661019</v>
      </c>
      <c r="X4094" s="53" t="s">
        <v>53</v>
      </c>
      <c r="Y4094" s="53" t="s">
        <v>290</v>
      </c>
      <c r="Z4094" s="58" t="str">
        <f>'LISTA DOS ITENS'!$F4094&amp;"-"&amp;'LISTA DOS ITENS'!$H4094&amp;"-"&amp;'LISTA DOS ITENS'!$J4094&amp;"-"&amp;'LISTA DOS ITENS'!$K4094&amp;"-"&amp;'LISTA DOS ITENS'!$I4094</f>
        <v>10217347-2101-R026-CONS/IMP-</v>
      </c>
      <c r="AA4094" s="59" t="str">
        <f t="array" ref="AA4094">INDEX('RESUMO - LOTES E VMA'!$M$3:$M$181,MATCH('LISTA DOS ITENS'!$D4094,'RESUMO - LOTES E VMA'!$A$3:$A$181,0))</f>
        <v>Para Leilão</v>
      </c>
      <c r="AB4094" s="60">
        <f t="array" ref="AB4094">INDEX('RESUMO - LOTES E VMA'!$J$3:$J$181,MATCH('LISTA DOS ITENS'!$D4094,'RESUMO - LOTES E VMA'!$A$3:$A$181,0))</f>
        <v>0.1002282232</v>
      </c>
      <c r="AC4094" s="29" t="str">
        <f t="array" ref="AC4094">INDEX('RESUMO - LOTES E VMA'!$L$3:$L$181,MATCH('LISTA DOS ITENS'!$D4094,'RESUMO - LOTES E VMA'!$A$3:$A$181,0))</f>
        <v>1% do Valor de Comparação do VMA</v>
      </c>
      <c r="AD4094" s="53" t="str">
        <f>VLOOKUP(Tabela1[[#This Row],[Índice]],[1]Planilha1!$A:$A,1,0)</f>
        <v>#ERROR!</v>
      </c>
    </row>
    <row r="4095" ht="15.75" customHeight="1">
      <c r="A4095" s="52">
        <v>263176.0</v>
      </c>
      <c r="B4095" s="53" t="s">
        <v>70</v>
      </c>
      <c r="C4095" s="53" t="s">
        <v>71</v>
      </c>
      <c r="D4095" s="22">
        <v>207578.0</v>
      </c>
      <c r="E4095" s="53" t="s">
        <v>119</v>
      </c>
      <c r="F4095" s="54">
        <v>1.0219259E7</v>
      </c>
      <c r="G4095" s="53" t="s">
        <v>2569</v>
      </c>
      <c r="H4095" s="55">
        <v>2101.0</v>
      </c>
      <c r="I4095" s="55" t="s">
        <v>81</v>
      </c>
      <c r="J4095" s="55" t="s">
        <v>134</v>
      </c>
      <c r="K4095" s="53" t="s">
        <v>73</v>
      </c>
      <c r="L4095" s="53"/>
      <c r="M4095" s="53">
        <v>1.0</v>
      </c>
      <c r="N4095" s="53" t="s">
        <v>52</v>
      </c>
      <c r="O4095" s="25">
        <v>2517.64</v>
      </c>
      <c r="P4095" s="25">
        <f>'LISTA DOS ITENS'!$O4095*'LISTA DOS ITENS'!$M4095</f>
        <v>2517.64</v>
      </c>
      <c r="Q4095" s="25">
        <v>2517.64</v>
      </c>
      <c r="R4095" s="25">
        <f>'LISTA DOS ITENS'!$Q4095*'LISTA DOS ITENS'!$M4095</f>
        <v>2517.64</v>
      </c>
      <c r="S4095" s="56">
        <f>IF('LISTA DOS ITENS'!$P4095&gt;'LISTA DOS ITENS'!$R4095,'LISTA DOS ITENS'!$P4095,'LISTA DOS ITENS'!$R4095)</f>
        <v>2517.64</v>
      </c>
      <c r="T4095" s="25">
        <v>234.63169289291554</v>
      </c>
      <c r="U4095" s="25">
        <f>'LISTA DOS ITENS'!$T4095*'LISTA DOS ITENS'!$M4095</f>
        <v>234.6316929</v>
      </c>
      <c r="V4095" s="56">
        <f t="array" ref="V4095">INDEX('RESUMO - LOTES E VMA'!$F$3:$F$181,MATCH('LISTA DOS ITENS'!$D4095,'RESUMO - LOTES E VMA'!$A$3:$A$181,0))</f>
        <v>195262.0068</v>
      </c>
      <c r="W4095" s="57">
        <f>'LISTA DOS ITENS'!$U4095/'LISTA DOS ITENS'!$V4095</f>
        <v>0.001201624918</v>
      </c>
      <c r="X4095" s="53" t="s">
        <v>53</v>
      </c>
      <c r="Y4095" s="53" t="s">
        <v>290</v>
      </c>
      <c r="Z4095" s="58" t="str">
        <f>'LISTA DOS ITENS'!$F4095&amp;"-"&amp;'LISTA DOS ITENS'!$H4095&amp;"-"&amp;'LISTA DOS ITENS'!$J4095&amp;"-"&amp;'LISTA DOS ITENS'!$K4095&amp;"-"&amp;'LISTA DOS ITENS'!$I4095</f>
        <v>10219259-2101-R026-CONS/NAC-ED-1000-01.01</v>
      </c>
      <c r="AA4095" s="59" t="str">
        <f t="array" ref="AA4095">INDEX('RESUMO - LOTES E VMA'!$M$3:$M$181,MATCH('LISTA DOS ITENS'!$D4095,'RESUMO - LOTES E VMA'!$A$3:$A$181,0))</f>
        <v>Para Leilão</v>
      </c>
      <c r="AB4095" s="60">
        <f t="array" ref="AB4095">INDEX('RESUMO - LOTES E VMA'!$J$3:$J$181,MATCH('LISTA DOS ITENS'!$D4095,'RESUMO - LOTES E VMA'!$A$3:$A$181,0))</f>
        <v>0.1002282232</v>
      </c>
      <c r="AC4095" s="29" t="str">
        <f t="array" ref="AC4095">INDEX('RESUMO - LOTES E VMA'!$L$3:$L$181,MATCH('LISTA DOS ITENS'!$D4095,'RESUMO - LOTES E VMA'!$A$3:$A$181,0))</f>
        <v>1% do Valor de Comparação do VMA</v>
      </c>
      <c r="AD4095" s="53" t="str">
        <f>VLOOKUP(Tabela1[[#This Row],[Índice]],[1]Planilha1!$A:$A,1,0)</f>
        <v>#ERROR!</v>
      </c>
    </row>
    <row r="4096" ht="15.75" customHeight="1">
      <c r="A4096" s="52">
        <v>263177.0</v>
      </c>
      <c r="B4096" s="53" t="s">
        <v>70</v>
      </c>
      <c r="C4096" s="53" t="s">
        <v>71</v>
      </c>
      <c r="D4096" s="22">
        <v>207578.0</v>
      </c>
      <c r="E4096" s="53" t="s">
        <v>119</v>
      </c>
      <c r="F4096" s="54">
        <v>1.0221025E7</v>
      </c>
      <c r="G4096" s="53" t="s">
        <v>2383</v>
      </c>
      <c r="H4096" s="55">
        <v>2101.0</v>
      </c>
      <c r="I4096" s="55" t="s">
        <v>1920</v>
      </c>
      <c r="J4096" s="55" t="s">
        <v>134</v>
      </c>
      <c r="K4096" s="53" t="s">
        <v>51</v>
      </c>
      <c r="L4096" s="53"/>
      <c r="M4096" s="53">
        <v>1.0</v>
      </c>
      <c r="N4096" s="53" t="s">
        <v>52</v>
      </c>
      <c r="O4096" s="25">
        <v>0.01</v>
      </c>
      <c r="P4096" s="25">
        <f>'LISTA DOS ITENS'!$O4096*'LISTA DOS ITENS'!$M4096</f>
        <v>0.01</v>
      </c>
      <c r="Q4096" s="25">
        <v>48.29</v>
      </c>
      <c r="R4096" s="25">
        <f>'LISTA DOS ITENS'!$Q4096*'LISTA DOS ITENS'!$M4096</f>
        <v>48.29</v>
      </c>
      <c r="S4096" s="56">
        <f>IF('LISTA DOS ITENS'!$P4096&gt;'LISTA DOS ITENS'!$R4096,'LISTA DOS ITENS'!$P4096,'LISTA DOS ITENS'!$R4096)</f>
        <v>48.29</v>
      </c>
      <c r="T4096" s="25">
        <v>4.500391020876254</v>
      </c>
      <c r="U4096" s="25">
        <f>'LISTA DOS ITENS'!$T4096*'LISTA DOS ITENS'!$M4096</f>
        <v>4.500391021</v>
      </c>
      <c r="V4096" s="56">
        <f t="array" ref="V4096">INDEX('RESUMO - LOTES E VMA'!$F$3:$F$181,MATCH('LISTA DOS ITENS'!$D4096,'RESUMO - LOTES E VMA'!$A$3:$A$181,0))</f>
        <v>195262.0068</v>
      </c>
      <c r="W4096" s="57">
        <f>'LISTA DOS ITENS'!$U4096/'LISTA DOS ITENS'!$V4096</f>
        <v>0.00002304796051</v>
      </c>
      <c r="X4096" s="53" t="s">
        <v>53</v>
      </c>
      <c r="Y4096" s="53" t="s">
        <v>290</v>
      </c>
      <c r="Z4096" s="58" t="str">
        <f>'LISTA DOS ITENS'!$F4096&amp;"-"&amp;'LISTA DOS ITENS'!$H4096&amp;"-"&amp;'LISTA DOS ITENS'!$J4096&amp;"-"&amp;'LISTA DOS ITENS'!$K4096&amp;"-"&amp;'LISTA DOS ITENS'!$I4096</f>
        <v>10221025-2101-R026-A RECUPER-OP-3514-19-202-MRP</v>
      </c>
      <c r="AA4096" s="59" t="str">
        <f t="array" ref="AA4096">INDEX('RESUMO - LOTES E VMA'!$M$3:$M$181,MATCH('LISTA DOS ITENS'!$D4096,'RESUMO - LOTES E VMA'!$A$3:$A$181,0))</f>
        <v>Para Leilão</v>
      </c>
      <c r="AB4096" s="60">
        <f t="array" ref="AB4096">INDEX('RESUMO - LOTES E VMA'!$J$3:$J$181,MATCH('LISTA DOS ITENS'!$D4096,'RESUMO - LOTES E VMA'!$A$3:$A$181,0))</f>
        <v>0.1002282232</v>
      </c>
      <c r="AC4096" s="29" t="str">
        <f t="array" ref="AC4096">INDEX('RESUMO - LOTES E VMA'!$L$3:$L$181,MATCH('LISTA DOS ITENS'!$D4096,'RESUMO - LOTES E VMA'!$A$3:$A$181,0))</f>
        <v>1% do Valor de Comparação do VMA</v>
      </c>
      <c r="AD4096" s="53" t="str">
        <f>VLOOKUP(Tabela1[[#This Row],[Índice]],[1]Planilha1!$A:$A,1,0)</f>
        <v>#ERROR!</v>
      </c>
    </row>
    <row r="4097" ht="15.75" customHeight="1">
      <c r="A4097" s="52">
        <v>263178.0</v>
      </c>
      <c r="B4097" s="53" t="s">
        <v>70</v>
      </c>
      <c r="C4097" s="53" t="s">
        <v>71</v>
      </c>
      <c r="D4097" s="22">
        <v>207578.0</v>
      </c>
      <c r="E4097" s="53" t="s">
        <v>119</v>
      </c>
      <c r="F4097" s="54">
        <v>1.0288137E7</v>
      </c>
      <c r="G4097" s="53" t="s">
        <v>2389</v>
      </c>
      <c r="H4097" s="55">
        <v>2101.0</v>
      </c>
      <c r="I4097" s="55"/>
      <c r="J4097" s="55" t="s">
        <v>134</v>
      </c>
      <c r="K4097" s="53" t="s">
        <v>51</v>
      </c>
      <c r="L4097" s="53"/>
      <c r="M4097" s="53">
        <v>2.0</v>
      </c>
      <c r="N4097" s="53" t="s">
        <v>52</v>
      </c>
      <c r="O4097" s="25">
        <v>0.01</v>
      </c>
      <c r="P4097" s="25">
        <f>'LISTA DOS ITENS'!$O4097*'LISTA DOS ITENS'!$M4097</f>
        <v>0.02</v>
      </c>
      <c r="Q4097" s="25">
        <v>4740.07</v>
      </c>
      <c r="R4097" s="25">
        <f>'LISTA DOS ITENS'!$Q4097*'LISTA DOS ITENS'!$M4097</f>
        <v>9480.14</v>
      </c>
      <c r="S4097" s="56">
        <f>IF('LISTA DOS ITENS'!$P4097&gt;'LISTA DOS ITENS'!$R4097,'LISTA DOS ITENS'!$P4097,'LISTA DOS ITENS'!$R4097)</f>
        <v>9480.14</v>
      </c>
      <c r="T4097" s="25">
        <v>441.7512625041396</v>
      </c>
      <c r="U4097" s="25">
        <f>'LISTA DOS ITENS'!$T4097*'LISTA DOS ITENS'!$M4097</f>
        <v>883.502525</v>
      </c>
      <c r="V4097" s="56">
        <f t="array" ref="V4097">INDEX('RESUMO - LOTES E VMA'!$F$3:$F$181,MATCH('LISTA DOS ITENS'!$D4097,'RESUMO - LOTES E VMA'!$A$3:$A$181,0))</f>
        <v>195262.0068</v>
      </c>
      <c r="W4097" s="57">
        <f>'LISTA DOS ITENS'!$U4097/'LISTA DOS ITENS'!$V4097</f>
        <v>0.004524702678</v>
      </c>
      <c r="X4097" s="53" t="s">
        <v>53</v>
      </c>
      <c r="Y4097" s="53" t="s">
        <v>290</v>
      </c>
      <c r="Z4097" s="58" t="str">
        <f>'LISTA DOS ITENS'!$F4097&amp;"-"&amp;'LISTA DOS ITENS'!$H4097&amp;"-"&amp;'LISTA DOS ITENS'!$J4097&amp;"-"&amp;'LISTA DOS ITENS'!$K4097&amp;"-"&amp;'LISTA DOS ITENS'!$I4097</f>
        <v>10288137-2101-R026-A RECUPER-</v>
      </c>
      <c r="AA4097" s="59" t="str">
        <f t="array" ref="AA4097">INDEX('RESUMO - LOTES E VMA'!$M$3:$M$181,MATCH('LISTA DOS ITENS'!$D4097,'RESUMO - LOTES E VMA'!$A$3:$A$181,0))</f>
        <v>Para Leilão</v>
      </c>
      <c r="AB4097" s="60">
        <f t="array" ref="AB4097">INDEX('RESUMO - LOTES E VMA'!$J$3:$J$181,MATCH('LISTA DOS ITENS'!$D4097,'RESUMO - LOTES E VMA'!$A$3:$A$181,0))</f>
        <v>0.1002282232</v>
      </c>
      <c r="AC4097" s="29" t="str">
        <f t="array" ref="AC4097">INDEX('RESUMO - LOTES E VMA'!$L$3:$L$181,MATCH('LISTA DOS ITENS'!$D4097,'RESUMO - LOTES E VMA'!$A$3:$A$181,0))</f>
        <v>1% do Valor de Comparação do VMA</v>
      </c>
      <c r="AD4097" s="53" t="str">
        <f>VLOOKUP(Tabela1[[#This Row],[Índice]],[1]Planilha1!$A:$A,1,0)</f>
        <v>#ERROR!</v>
      </c>
    </row>
    <row r="4098" ht="15.75" customHeight="1">
      <c r="A4098" s="52">
        <v>263179.0</v>
      </c>
      <c r="B4098" s="53" t="s">
        <v>70</v>
      </c>
      <c r="C4098" s="53" t="s">
        <v>71</v>
      </c>
      <c r="D4098" s="22">
        <v>207578.0</v>
      </c>
      <c r="E4098" s="53" t="s">
        <v>119</v>
      </c>
      <c r="F4098" s="54">
        <v>1.0288137E7</v>
      </c>
      <c r="G4098" s="53" t="s">
        <v>2389</v>
      </c>
      <c r="H4098" s="55">
        <v>2101.0</v>
      </c>
      <c r="I4098" s="55" t="s">
        <v>81</v>
      </c>
      <c r="J4098" s="55" t="s">
        <v>134</v>
      </c>
      <c r="K4098" s="53" t="s">
        <v>51</v>
      </c>
      <c r="L4098" s="53"/>
      <c r="M4098" s="53">
        <v>1.0</v>
      </c>
      <c r="N4098" s="53" t="s">
        <v>52</v>
      </c>
      <c r="O4098" s="25">
        <v>0.01</v>
      </c>
      <c r="P4098" s="25">
        <f>'LISTA DOS ITENS'!$O4098*'LISTA DOS ITENS'!$M4098</f>
        <v>0.01</v>
      </c>
      <c r="Q4098" s="25">
        <v>4740.07</v>
      </c>
      <c r="R4098" s="25">
        <f>'LISTA DOS ITENS'!$Q4098*'LISTA DOS ITENS'!$M4098</f>
        <v>4740.07</v>
      </c>
      <c r="S4098" s="56">
        <f>IF('LISTA DOS ITENS'!$P4098&gt;'LISTA DOS ITENS'!$R4098,'LISTA DOS ITENS'!$P4098,'LISTA DOS ITENS'!$R4098)</f>
        <v>4740.07</v>
      </c>
      <c r="T4098" s="25">
        <v>441.7512625041396</v>
      </c>
      <c r="U4098" s="25">
        <f>'LISTA DOS ITENS'!$T4098*'LISTA DOS ITENS'!$M4098</f>
        <v>441.7512625</v>
      </c>
      <c r="V4098" s="56">
        <f t="array" ref="V4098">INDEX('RESUMO - LOTES E VMA'!$F$3:$F$181,MATCH('LISTA DOS ITENS'!$D4098,'RESUMO - LOTES E VMA'!$A$3:$A$181,0))</f>
        <v>195262.0068</v>
      </c>
      <c r="W4098" s="57">
        <f>'LISTA DOS ITENS'!$U4098/'LISTA DOS ITENS'!$V4098</f>
        <v>0.002262351339</v>
      </c>
      <c r="X4098" s="53" t="s">
        <v>53</v>
      </c>
      <c r="Y4098" s="53" t="s">
        <v>290</v>
      </c>
      <c r="Z4098" s="58" t="str">
        <f>'LISTA DOS ITENS'!$F4098&amp;"-"&amp;'LISTA DOS ITENS'!$H4098&amp;"-"&amp;'LISTA DOS ITENS'!$J4098&amp;"-"&amp;'LISTA DOS ITENS'!$K4098&amp;"-"&amp;'LISTA DOS ITENS'!$I4098</f>
        <v>10288137-2101-R026-A RECUPER-ED-1000-01.01</v>
      </c>
      <c r="AA4098" s="59" t="str">
        <f t="array" ref="AA4098">INDEX('RESUMO - LOTES E VMA'!$M$3:$M$181,MATCH('LISTA DOS ITENS'!$D4098,'RESUMO - LOTES E VMA'!$A$3:$A$181,0))</f>
        <v>Para Leilão</v>
      </c>
      <c r="AB4098" s="60">
        <f t="array" ref="AB4098">INDEX('RESUMO - LOTES E VMA'!$J$3:$J$181,MATCH('LISTA DOS ITENS'!$D4098,'RESUMO - LOTES E VMA'!$A$3:$A$181,0))</f>
        <v>0.1002282232</v>
      </c>
      <c r="AC4098" s="29" t="str">
        <f t="array" ref="AC4098">INDEX('RESUMO - LOTES E VMA'!$L$3:$L$181,MATCH('LISTA DOS ITENS'!$D4098,'RESUMO - LOTES E VMA'!$A$3:$A$181,0))</f>
        <v>1% do Valor de Comparação do VMA</v>
      </c>
      <c r="AD4098" s="53" t="str">
        <f>VLOOKUP(Tabela1[[#This Row],[Índice]],[1]Planilha1!$A:$A,1,0)</f>
        <v>#ERROR!</v>
      </c>
    </row>
    <row r="4099" ht="15.75" customHeight="1">
      <c r="A4099" s="52">
        <v>263180.0</v>
      </c>
      <c r="B4099" s="53" t="s">
        <v>70</v>
      </c>
      <c r="C4099" s="53" t="s">
        <v>71</v>
      </c>
      <c r="D4099" s="22">
        <v>207578.0</v>
      </c>
      <c r="E4099" s="53" t="s">
        <v>119</v>
      </c>
      <c r="F4099" s="54">
        <v>1.0300409E7</v>
      </c>
      <c r="G4099" s="53" t="s">
        <v>2394</v>
      </c>
      <c r="H4099" s="55">
        <v>2101.0</v>
      </c>
      <c r="I4099" s="55"/>
      <c r="J4099" s="55" t="s">
        <v>134</v>
      </c>
      <c r="K4099" s="53" t="s">
        <v>51</v>
      </c>
      <c r="L4099" s="53"/>
      <c r="M4099" s="53">
        <v>9.0</v>
      </c>
      <c r="N4099" s="53" t="s">
        <v>52</v>
      </c>
      <c r="O4099" s="25">
        <v>0.0011111111111111111</v>
      </c>
      <c r="P4099" s="25">
        <f>'LISTA DOS ITENS'!$O4099*'LISTA DOS ITENS'!$M4099</f>
        <v>0.01</v>
      </c>
      <c r="Q4099" s="25">
        <v>593.0</v>
      </c>
      <c r="R4099" s="25">
        <f>'LISTA DOS ITENS'!$Q4099*'LISTA DOS ITENS'!$M4099</f>
        <v>5337</v>
      </c>
      <c r="S4099" s="56">
        <f>IF('LISTA DOS ITENS'!$P4099&gt;'LISTA DOS ITENS'!$R4099,'LISTA DOS ITENS'!$P4099,'LISTA DOS ITENS'!$R4099)</f>
        <v>5337</v>
      </c>
      <c r="T4099" s="25">
        <v>75.98520006473706</v>
      </c>
      <c r="U4099" s="25">
        <f>'LISTA DOS ITENS'!$T4099*'LISTA DOS ITENS'!$M4099</f>
        <v>683.8668006</v>
      </c>
      <c r="V4099" s="56">
        <f t="array" ref="V4099">INDEX('RESUMO - LOTES E VMA'!$F$3:$F$181,MATCH('LISTA DOS ITENS'!$D4099,'RESUMO - LOTES E VMA'!$A$3:$A$181,0))</f>
        <v>195262.0068</v>
      </c>
      <c r="W4099" s="57">
        <f>'LISTA DOS ITENS'!$U4099/'LISTA DOS ITENS'!$V4099</f>
        <v>0.003502303453</v>
      </c>
      <c r="X4099" s="53" t="s">
        <v>53</v>
      </c>
      <c r="Y4099" s="53" t="s">
        <v>290</v>
      </c>
      <c r="Z4099" s="58" t="str">
        <f>'LISTA DOS ITENS'!$F4099&amp;"-"&amp;'LISTA DOS ITENS'!$H4099&amp;"-"&amp;'LISTA DOS ITENS'!$J4099&amp;"-"&amp;'LISTA DOS ITENS'!$K4099&amp;"-"&amp;'LISTA DOS ITENS'!$I4099</f>
        <v>10300409-2101-R026-A RECUPER-</v>
      </c>
      <c r="AA4099" s="59" t="str">
        <f t="array" ref="AA4099">INDEX('RESUMO - LOTES E VMA'!$M$3:$M$181,MATCH('LISTA DOS ITENS'!$D4099,'RESUMO - LOTES E VMA'!$A$3:$A$181,0))</f>
        <v>Para Leilão</v>
      </c>
      <c r="AB4099" s="60">
        <f t="array" ref="AB4099">INDEX('RESUMO - LOTES E VMA'!$J$3:$J$181,MATCH('LISTA DOS ITENS'!$D4099,'RESUMO - LOTES E VMA'!$A$3:$A$181,0))</f>
        <v>0.1002282232</v>
      </c>
      <c r="AC4099" s="29" t="str">
        <f t="array" ref="AC4099">INDEX('RESUMO - LOTES E VMA'!$L$3:$L$181,MATCH('LISTA DOS ITENS'!$D4099,'RESUMO - LOTES E VMA'!$A$3:$A$181,0))</f>
        <v>1% do Valor de Comparação do VMA</v>
      </c>
      <c r="AD4099" s="53" t="str">
        <f>VLOOKUP(Tabela1[[#This Row],[Índice]],[1]Planilha1!$A:$A,1,0)</f>
        <v>#ERROR!</v>
      </c>
    </row>
    <row r="4100" ht="15.75" customHeight="1">
      <c r="A4100" s="52">
        <v>263181.0</v>
      </c>
      <c r="B4100" s="53" t="s">
        <v>70</v>
      </c>
      <c r="C4100" s="53" t="s">
        <v>71</v>
      </c>
      <c r="D4100" s="22">
        <v>207578.0</v>
      </c>
      <c r="E4100" s="53" t="s">
        <v>119</v>
      </c>
      <c r="F4100" s="54">
        <v>1.089832E7</v>
      </c>
      <c r="G4100" s="53" t="s">
        <v>2570</v>
      </c>
      <c r="H4100" s="55">
        <v>2101.0</v>
      </c>
      <c r="I4100" s="55"/>
      <c r="J4100" s="55" t="s">
        <v>134</v>
      </c>
      <c r="K4100" s="53" t="s">
        <v>51</v>
      </c>
      <c r="L4100" s="53"/>
      <c r="M4100" s="53">
        <v>2.0</v>
      </c>
      <c r="N4100" s="53" t="s">
        <v>52</v>
      </c>
      <c r="O4100" s="25">
        <v>1.0</v>
      </c>
      <c r="P4100" s="25">
        <f>'LISTA DOS ITENS'!$O4100*'LISTA DOS ITENS'!$M4100</f>
        <v>2</v>
      </c>
      <c r="Q4100" s="25">
        <v>522.55</v>
      </c>
      <c r="R4100" s="25">
        <f>'LISTA DOS ITENS'!$Q4100*'LISTA DOS ITENS'!$M4100</f>
        <v>1045.1</v>
      </c>
      <c r="S4100" s="56">
        <f>IF('LISTA DOS ITENS'!$P4100&gt;'LISTA DOS ITENS'!$R4100,'LISTA DOS ITENS'!$P4100,'LISTA DOS ITENS'!$R4100)</f>
        <v>1045.1</v>
      </c>
      <c r="T4100" s="25">
        <v>48.69909562971394</v>
      </c>
      <c r="U4100" s="25">
        <f>'LISTA DOS ITENS'!$T4100*'LISTA DOS ITENS'!$M4100</f>
        <v>97.39819126</v>
      </c>
      <c r="V4100" s="56">
        <f t="array" ref="V4100">INDEX('RESUMO - LOTES E VMA'!$F$3:$F$181,MATCH('LISTA DOS ITENS'!$D4100,'RESUMO - LOTES E VMA'!$A$3:$A$181,0))</f>
        <v>195262.0068</v>
      </c>
      <c r="W4100" s="57">
        <f>'LISTA DOS ITENS'!$U4100/'LISTA DOS ITENS'!$V4100</f>
        <v>0.0004988076937</v>
      </c>
      <c r="X4100" s="53" t="s">
        <v>53</v>
      </c>
      <c r="Y4100" s="53" t="s">
        <v>290</v>
      </c>
      <c r="Z4100" s="58" t="str">
        <f>'LISTA DOS ITENS'!$F4100&amp;"-"&amp;'LISTA DOS ITENS'!$H4100&amp;"-"&amp;'LISTA DOS ITENS'!$J4100&amp;"-"&amp;'LISTA DOS ITENS'!$K4100&amp;"-"&amp;'LISTA DOS ITENS'!$I4100</f>
        <v>10898320-2101-R026-A RECUPER-</v>
      </c>
      <c r="AA4100" s="59" t="str">
        <f t="array" ref="AA4100">INDEX('RESUMO - LOTES E VMA'!$M$3:$M$181,MATCH('LISTA DOS ITENS'!$D4100,'RESUMO - LOTES E VMA'!$A$3:$A$181,0))</f>
        <v>Para Leilão</v>
      </c>
      <c r="AB4100" s="60">
        <f t="array" ref="AB4100">INDEX('RESUMO - LOTES E VMA'!$J$3:$J$181,MATCH('LISTA DOS ITENS'!$D4100,'RESUMO - LOTES E VMA'!$A$3:$A$181,0))</f>
        <v>0.1002282232</v>
      </c>
      <c r="AC4100" s="29" t="str">
        <f t="array" ref="AC4100">INDEX('RESUMO - LOTES E VMA'!$L$3:$L$181,MATCH('LISTA DOS ITENS'!$D4100,'RESUMO - LOTES E VMA'!$A$3:$A$181,0))</f>
        <v>1% do Valor de Comparação do VMA</v>
      </c>
      <c r="AD4100" s="53" t="str">
        <f>VLOOKUP(Tabela1[[#This Row],[Índice]],[1]Planilha1!$A:$A,1,0)</f>
        <v>#ERROR!</v>
      </c>
    </row>
    <row r="4101" ht="15.75" customHeight="1">
      <c r="A4101" s="52">
        <v>263182.0</v>
      </c>
      <c r="B4101" s="53" t="s">
        <v>70</v>
      </c>
      <c r="C4101" s="53" t="s">
        <v>71</v>
      </c>
      <c r="D4101" s="22">
        <v>207578.0</v>
      </c>
      <c r="E4101" s="53" t="s">
        <v>119</v>
      </c>
      <c r="F4101" s="54">
        <v>1.0983899E7</v>
      </c>
      <c r="G4101" s="53" t="s">
        <v>2419</v>
      </c>
      <c r="H4101" s="55">
        <v>2101.0</v>
      </c>
      <c r="I4101" s="55"/>
      <c r="J4101" s="55" t="s">
        <v>134</v>
      </c>
      <c r="K4101" s="53" t="s">
        <v>51</v>
      </c>
      <c r="L4101" s="53"/>
      <c r="M4101" s="53">
        <v>24.0</v>
      </c>
      <c r="N4101" s="53" t="s">
        <v>52</v>
      </c>
      <c r="O4101" s="25">
        <v>0.00125</v>
      </c>
      <c r="P4101" s="25">
        <f>'LISTA DOS ITENS'!$O4101*'LISTA DOS ITENS'!$M4101</f>
        <v>0.03</v>
      </c>
      <c r="Q4101" s="25">
        <v>515.34</v>
      </c>
      <c r="R4101" s="25">
        <f>'LISTA DOS ITENS'!$Q4101*'LISTA DOS ITENS'!$M4101</f>
        <v>12368.16</v>
      </c>
      <c r="S4101" s="56">
        <f>IF('LISTA DOS ITENS'!$P4101&gt;'LISTA DOS ITENS'!$R4101,'LISTA DOS ITENS'!$P4101,'LISTA DOS ITENS'!$R4101)</f>
        <v>12368.16</v>
      </c>
      <c r="T4101" s="25">
        <v>48.02715901218407</v>
      </c>
      <c r="U4101" s="25">
        <f>'LISTA DOS ITENS'!$T4101*'LISTA DOS ITENS'!$M4101</f>
        <v>1152.651816</v>
      </c>
      <c r="V4101" s="56">
        <f t="array" ref="V4101">INDEX('RESUMO - LOTES E VMA'!$F$3:$F$181,MATCH('LISTA DOS ITENS'!$D4101,'RESUMO - LOTES E VMA'!$A$3:$A$181,0))</f>
        <v>195262.0068</v>
      </c>
      <c r="W4101" s="57">
        <f>'LISTA DOS ITENS'!$U4101/'LISTA DOS ITENS'!$V4101</f>
        <v>0.005903103401</v>
      </c>
      <c r="X4101" s="53" t="s">
        <v>53</v>
      </c>
      <c r="Y4101" s="53" t="s">
        <v>290</v>
      </c>
      <c r="Z4101" s="58" t="str">
        <f>'LISTA DOS ITENS'!$F4101&amp;"-"&amp;'LISTA DOS ITENS'!$H4101&amp;"-"&amp;'LISTA DOS ITENS'!$J4101&amp;"-"&amp;'LISTA DOS ITENS'!$K4101&amp;"-"&amp;'LISTA DOS ITENS'!$I4101</f>
        <v>10983899-2101-R026-A RECUPER-</v>
      </c>
      <c r="AA4101" s="59" t="str">
        <f t="array" ref="AA4101">INDEX('RESUMO - LOTES E VMA'!$M$3:$M$181,MATCH('LISTA DOS ITENS'!$D4101,'RESUMO - LOTES E VMA'!$A$3:$A$181,0))</f>
        <v>Para Leilão</v>
      </c>
      <c r="AB4101" s="60">
        <f t="array" ref="AB4101">INDEX('RESUMO - LOTES E VMA'!$J$3:$J$181,MATCH('LISTA DOS ITENS'!$D4101,'RESUMO - LOTES E VMA'!$A$3:$A$181,0))</f>
        <v>0.1002282232</v>
      </c>
      <c r="AC4101" s="29" t="str">
        <f t="array" ref="AC4101">INDEX('RESUMO - LOTES E VMA'!$L$3:$L$181,MATCH('LISTA DOS ITENS'!$D4101,'RESUMO - LOTES E VMA'!$A$3:$A$181,0))</f>
        <v>1% do Valor de Comparação do VMA</v>
      </c>
      <c r="AD4101" s="53" t="str">
        <f>VLOOKUP(Tabela1[[#This Row],[Índice]],[1]Planilha1!$A:$A,1,0)</f>
        <v>#ERROR!</v>
      </c>
    </row>
    <row r="4102" ht="15.75" customHeight="1">
      <c r="A4102" s="52">
        <v>263183.0</v>
      </c>
      <c r="B4102" s="53" t="s">
        <v>70</v>
      </c>
      <c r="C4102" s="53" t="s">
        <v>71</v>
      </c>
      <c r="D4102" s="22">
        <v>207578.0</v>
      </c>
      <c r="E4102" s="53" t="s">
        <v>119</v>
      </c>
      <c r="F4102" s="54">
        <v>1.0002198E7</v>
      </c>
      <c r="G4102" s="53" t="s">
        <v>2352</v>
      </c>
      <c r="H4102" s="55">
        <v>2170.0</v>
      </c>
      <c r="I4102" s="55"/>
      <c r="J4102" s="55" t="s">
        <v>134</v>
      </c>
      <c r="K4102" s="53" t="s">
        <v>160</v>
      </c>
      <c r="L4102" s="53"/>
      <c r="M4102" s="53">
        <v>1.0</v>
      </c>
      <c r="N4102" s="53" t="s">
        <v>52</v>
      </c>
      <c r="O4102" s="25">
        <v>702.63</v>
      </c>
      <c r="P4102" s="25">
        <f>'LISTA DOS ITENS'!$O4102*'LISTA DOS ITENS'!$M4102</f>
        <v>702.63</v>
      </c>
      <c r="Q4102" s="25">
        <v>895.49</v>
      </c>
      <c r="R4102" s="25">
        <f>'LISTA DOS ITENS'!$Q4102*'LISTA DOS ITENS'!$M4102</f>
        <v>895.49</v>
      </c>
      <c r="S4102" s="56">
        <f>IF('LISTA DOS ITENS'!$P4102&gt;'LISTA DOS ITENS'!$R4102,'LISTA DOS ITENS'!$P4102,'LISTA DOS ITENS'!$R4102)</f>
        <v>895.49</v>
      </c>
      <c r="T4102" s="25">
        <v>83.45527345795148</v>
      </c>
      <c r="U4102" s="25">
        <f>'LISTA DOS ITENS'!$T4102*'LISTA DOS ITENS'!$M4102</f>
        <v>83.45527346</v>
      </c>
      <c r="V4102" s="56">
        <f t="array" ref="V4102">INDEX('RESUMO - LOTES E VMA'!$F$3:$F$181,MATCH('LISTA DOS ITENS'!$D4102,'RESUMO - LOTES E VMA'!$A$3:$A$181,0))</f>
        <v>195262.0068</v>
      </c>
      <c r="W4102" s="57">
        <f>'LISTA DOS ITENS'!$U4102/'LISTA DOS ITENS'!$V4102</f>
        <v>0.0004274014942</v>
      </c>
      <c r="X4102" s="53" t="s">
        <v>53</v>
      </c>
      <c r="Y4102" s="53" t="s">
        <v>290</v>
      </c>
      <c r="Z4102" s="58" t="str">
        <f>'LISTA DOS ITENS'!$F4102&amp;"-"&amp;'LISTA DOS ITENS'!$H4102&amp;"-"&amp;'LISTA DOS ITENS'!$J4102&amp;"-"&amp;'LISTA DOS ITENS'!$K4102&amp;"-"&amp;'LISTA DOS ITENS'!$I4102</f>
        <v>10002198-2170-R026-CONS/IMP-</v>
      </c>
      <c r="AA4102" s="59" t="str">
        <f t="array" ref="AA4102">INDEX('RESUMO - LOTES E VMA'!$M$3:$M$181,MATCH('LISTA DOS ITENS'!$D4102,'RESUMO - LOTES E VMA'!$A$3:$A$181,0))</f>
        <v>Para Leilão</v>
      </c>
      <c r="AB4102" s="60">
        <f t="array" ref="AB4102">INDEX('RESUMO - LOTES E VMA'!$J$3:$J$181,MATCH('LISTA DOS ITENS'!$D4102,'RESUMO - LOTES E VMA'!$A$3:$A$181,0))</f>
        <v>0.1002282232</v>
      </c>
      <c r="AC4102" s="29" t="str">
        <f t="array" ref="AC4102">INDEX('RESUMO - LOTES E VMA'!$L$3:$L$181,MATCH('LISTA DOS ITENS'!$D4102,'RESUMO - LOTES E VMA'!$A$3:$A$181,0))</f>
        <v>1% do Valor de Comparação do VMA</v>
      </c>
      <c r="AD4102" s="53" t="str">
        <f>VLOOKUP(Tabela1[[#This Row],[Índice]],[1]Planilha1!$A:$A,1,0)</f>
        <v>#ERROR!</v>
      </c>
    </row>
    <row r="4103" ht="15.75" customHeight="1">
      <c r="A4103" s="52">
        <v>263184.0</v>
      </c>
      <c r="B4103" s="53" t="s">
        <v>70</v>
      </c>
      <c r="C4103" s="53" t="s">
        <v>71</v>
      </c>
      <c r="D4103" s="22">
        <v>207578.0</v>
      </c>
      <c r="E4103" s="53" t="s">
        <v>119</v>
      </c>
      <c r="F4103" s="54">
        <v>1.0303243E7</v>
      </c>
      <c r="G4103" s="53" t="s">
        <v>2571</v>
      </c>
      <c r="H4103" s="55">
        <v>2201.0</v>
      </c>
      <c r="I4103" s="55"/>
      <c r="J4103" s="55" t="s">
        <v>134</v>
      </c>
      <c r="K4103" s="53" t="s">
        <v>51</v>
      </c>
      <c r="L4103" s="53"/>
      <c r="M4103" s="53">
        <v>3.0</v>
      </c>
      <c r="N4103" s="53" t="s">
        <v>52</v>
      </c>
      <c r="O4103" s="25">
        <v>1.0</v>
      </c>
      <c r="P4103" s="25">
        <f>'LISTA DOS ITENS'!$O4103*'LISTA DOS ITENS'!$M4103</f>
        <v>3</v>
      </c>
      <c r="Q4103" s="25">
        <v>1223.2</v>
      </c>
      <c r="R4103" s="25">
        <f>'LISTA DOS ITENS'!$Q4103*'LISTA DOS ITENS'!$M4103</f>
        <v>3669.6</v>
      </c>
      <c r="S4103" s="56">
        <f>IF('LISTA DOS ITENS'!$P4103&gt;'LISTA DOS ITENS'!$R4103,'LISTA DOS ITENS'!$P4103,'LISTA DOS ITENS'!$R4103)</f>
        <v>3669.6</v>
      </c>
      <c r="T4103" s="25">
        <v>113.99623724861947</v>
      </c>
      <c r="U4103" s="25">
        <f>'LISTA DOS ITENS'!$T4103*'LISTA DOS ITENS'!$M4103</f>
        <v>341.9887117</v>
      </c>
      <c r="V4103" s="56">
        <f t="array" ref="V4103">INDEX('RESUMO - LOTES E VMA'!$F$3:$F$181,MATCH('LISTA DOS ITENS'!$D4103,'RESUMO - LOTES E VMA'!$A$3:$A$181,0))</f>
        <v>195262.0068</v>
      </c>
      <c r="W4103" s="57">
        <f>'LISTA DOS ITENS'!$U4103/'LISTA DOS ITENS'!$V4103</f>
        <v>0.001751434994</v>
      </c>
      <c r="X4103" s="53" t="s">
        <v>53</v>
      </c>
      <c r="Y4103" s="53" t="s">
        <v>290</v>
      </c>
      <c r="Z4103" s="58" t="str">
        <f>'LISTA DOS ITENS'!$F4103&amp;"-"&amp;'LISTA DOS ITENS'!$H4103&amp;"-"&amp;'LISTA DOS ITENS'!$J4103&amp;"-"&amp;'LISTA DOS ITENS'!$K4103&amp;"-"&amp;'LISTA DOS ITENS'!$I4103</f>
        <v>10303243-2201-R026-A RECUPER-</v>
      </c>
      <c r="AA4103" s="59" t="str">
        <f t="array" ref="AA4103">INDEX('RESUMO - LOTES E VMA'!$M$3:$M$181,MATCH('LISTA DOS ITENS'!$D4103,'RESUMO - LOTES E VMA'!$A$3:$A$181,0))</f>
        <v>Para Leilão</v>
      </c>
      <c r="AB4103" s="60">
        <f t="array" ref="AB4103">INDEX('RESUMO - LOTES E VMA'!$J$3:$J$181,MATCH('LISTA DOS ITENS'!$D4103,'RESUMO - LOTES E VMA'!$A$3:$A$181,0))</f>
        <v>0.1002282232</v>
      </c>
      <c r="AC4103" s="29" t="str">
        <f t="array" ref="AC4103">INDEX('RESUMO - LOTES E VMA'!$L$3:$L$181,MATCH('LISTA DOS ITENS'!$D4103,'RESUMO - LOTES E VMA'!$A$3:$A$181,0))</f>
        <v>1% do Valor de Comparação do VMA</v>
      </c>
      <c r="AD4103" s="53" t="str">
        <f>VLOOKUP(Tabela1[[#This Row],[Índice]],[1]Planilha1!$A:$A,1,0)</f>
        <v>#ERROR!</v>
      </c>
    </row>
    <row r="4104" ht="15.75" customHeight="1">
      <c r="A4104" s="52">
        <v>263185.0</v>
      </c>
      <c r="B4104" s="53" t="s">
        <v>70</v>
      </c>
      <c r="C4104" s="53" t="s">
        <v>71</v>
      </c>
      <c r="D4104" s="22">
        <v>207578.0</v>
      </c>
      <c r="E4104" s="53" t="s">
        <v>119</v>
      </c>
      <c r="F4104" s="54">
        <v>1.080695E7</v>
      </c>
      <c r="G4104" s="53" t="s">
        <v>2411</v>
      </c>
      <c r="H4104" s="55">
        <v>2201.0</v>
      </c>
      <c r="I4104" s="55"/>
      <c r="J4104" s="55" t="s">
        <v>134</v>
      </c>
      <c r="K4104" s="53" t="s">
        <v>51</v>
      </c>
      <c r="L4104" s="53"/>
      <c r="M4104" s="53">
        <v>5.0</v>
      </c>
      <c r="N4104" s="53" t="s">
        <v>52</v>
      </c>
      <c r="O4104" s="25">
        <v>1.0</v>
      </c>
      <c r="P4104" s="25">
        <f>'LISTA DOS ITENS'!$O4104*'LISTA DOS ITENS'!$M4104</f>
        <v>5</v>
      </c>
      <c r="Q4104" s="25">
        <v>430.61</v>
      </c>
      <c r="R4104" s="25">
        <f>'LISTA DOS ITENS'!$Q4104*'LISTA DOS ITENS'!$M4104</f>
        <v>2153.05</v>
      </c>
      <c r="S4104" s="56">
        <f>IF('LISTA DOS ITENS'!$P4104&gt;'LISTA DOS ITENS'!$R4104,'LISTA DOS ITENS'!$P4104,'LISTA DOS ITENS'!$R4104)</f>
        <v>2153.05</v>
      </c>
      <c r="T4104" s="25">
        <v>40.13073881755071</v>
      </c>
      <c r="U4104" s="25">
        <f>'LISTA DOS ITENS'!$T4104*'LISTA DOS ITENS'!$M4104</f>
        <v>200.6536941</v>
      </c>
      <c r="V4104" s="56">
        <f t="array" ref="V4104">INDEX('RESUMO - LOTES E VMA'!$F$3:$F$181,MATCH('LISTA DOS ITENS'!$D4104,'RESUMO - LOTES E VMA'!$A$3:$A$181,0))</f>
        <v>195262.0068</v>
      </c>
      <c r="W4104" s="57">
        <f>'LISTA DOS ITENS'!$U4104/'LISTA DOS ITENS'!$V4104</f>
        <v>0.001027612578</v>
      </c>
      <c r="X4104" s="53" t="s">
        <v>53</v>
      </c>
      <c r="Y4104" s="53" t="s">
        <v>290</v>
      </c>
      <c r="Z4104" s="58" t="str">
        <f>'LISTA DOS ITENS'!$F4104&amp;"-"&amp;'LISTA DOS ITENS'!$H4104&amp;"-"&amp;'LISTA DOS ITENS'!$J4104&amp;"-"&amp;'LISTA DOS ITENS'!$K4104&amp;"-"&amp;'LISTA DOS ITENS'!$I4104</f>
        <v>10806950-2201-R026-A RECUPER-</v>
      </c>
      <c r="AA4104" s="59" t="str">
        <f t="array" ref="AA4104">INDEX('RESUMO - LOTES E VMA'!$M$3:$M$181,MATCH('LISTA DOS ITENS'!$D4104,'RESUMO - LOTES E VMA'!$A$3:$A$181,0))</f>
        <v>Para Leilão</v>
      </c>
      <c r="AB4104" s="60">
        <f t="array" ref="AB4104">INDEX('RESUMO - LOTES E VMA'!$J$3:$J$181,MATCH('LISTA DOS ITENS'!$D4104,'RESUMO - LOTES E VMA'!$A$3:$A$181,0))</f>
        <v>0.1002282232</v>
      </c>
      <c r="AC4104" s="29" t="str">
        <f t="array" ref="AC4104">INDEX('RESUMO - LOTES E VMA'!$L$3:$L$181,MATCH('LISTA DOS ITENS'!$D4104,'RESUMO - LOTES E VMA'!$A$3:$A$181,0))</f>
        <v>1% do Valor de Comparação do VMA</v>
      </c>
      <c r="AD4104" s="53" t="str">
        <f>VLOOKUP(Tabela1[[#This Row],[Índice]],[1]Planilha1!$A:$A,1,0)</f>
        <v>#ERROR!</v>
      </c>
    </row>
    <row r="4105" ht="15.75" customHeight="1">
      <c r="A4105" s="52">
        <v>263186.0</v>
      </c>
      <c r="B4105" s="53" t="s">
        <v>70</v>
      </c>
      <c r="C4105" s="53" t="s">
        <v>71</v>
      </c>
      <c r="D4105" s="22">
        <v>207578.0</v>
      </c>
      <c r="E4105" s="53" t="s">
        <v>119</v>
      </c>
      <c r="F4105" s="54">
        <v>1.0989478E7</v>
      </c>
      <c r="G4105" s="53" t="s">
        <v>2450</v>
      </c>
      <c r="H4105" s="55">
        <v>2201.0</v>
      </c>
      <c r="I4105" s="55"/>
      <c r="J4105" s="55" t="s">
        <v>134</v>
      </c>
      <c r="K4105" s="53" t="s">
        <v>51</v>
      </c>
      <c r="L4105" s="53"/>
      <c r="M4105" s="53">
        <v>6.0</v>
      </c>
      <c r="N4105" s="53" t="s">
        <v>52</v>
      </c>
      <c r="O4105" s="25">
        <v>1.0</v>
      </c>
      <c r="P4105" s="25">
        <f>'LISTA DOS ITENS'!$O4105*'LISTA DOS ITENS'!$M4105</f>
        <v>6</v>
      </c>
      <c r="Q4105" s="25">
        <v>23020.78</v>
      </c>
      <c r="R4105" s="25">
        <f>'LISTA DOS ITENS'!$Q4105*'LISTA DOS ITENS'!$M4105</f>
        <v>138124.68</v>
      </c>
      <c r="S4105" s="56">
        <f>IF('LISTA DOS ITENS'!$P4105&gt;'LISTA DOS ITENS'!$R4105,'LISTA DOS ITENS'!$P4105,'LISTA DOS ITENS'!$R4105)</f>
        <v>138124.68</v>
      </c>
      <c r="T4105" s="25">
        <v>2145.423723453461</v>
      </c>
      <c r="U4105" s="25">
        <f>'LISTA DOS ITENS'!$T4105*'LISTA DOS ITENS'!$M4105</f>
        <v>12872.54234</v>
      </c>
      <c r="V4105" s="56">
        <f t="array" ref="V4105">INDEX('RESUMO - LOTES E VMA'!$F$3:$F$181,MATCH('LISTA DOS ITENS'!$D4105,'RESUMO - LOTES E VMA'!$A$3:$A$181,0))</f>
        <v>195262.0068</v>
      </c>
      <c r="W4105" s="57">
        <f>'LISTA DOS ITENS'!$U4105/'LISTA DOS ITENS'!$V4105</f>
        <v>0.06592445993</v>
      </c>
      <c r="X4105" s="53" t="s">
        <v>53</v>
      </c>
      <c r="Y4105" s="53" t="s">
        <v>290</v>
      </c>
      <c r="Z4105" s="58" t="str">
        <f>'LISTA DOS ITENS'!$F4105&amp;"-"&amp;'LISTA DOS ITENS'!$H4105&amp;"-"&amp;'LISTA DOS ITENS'!$J4105&amp;"-"&amp;'LISTA DOS ITENS'!$K4105&amp;"-"&amp;'LISTA DOS ITENS'!$I4105</f>
        <v>10989478-2201-R026-A RECUPER-</v>
      </c>
      <c r="AA4105" s="59" t="str">
        <f t="array" ref="AA4105">INDEX('RESUMO - LOTES E VMA'!$M$3:$M$181,MATCH('LISTA DOS ITENS'!$D4105,'RESUMO - LOTES E VMA'!$A$3:$A$181,0))</f>
        <v>Para Leilão</v>
      </c>
      <c r="AB4105" s="60">
        <f t="array" ref="AB4105">INDEX('RESUMO - LOTES E VMA'!$J$3:$J$181,MATCH('LISTA DOS ITENS'!$D4105,'RESUMO - LOTES E VMA'!$A$3:$A$181,0))</f>
        <v>0.1002282232</v>
      </c>
      <c r="AC4105" s="29" t="str">
        <f t="array" ref="AC4105">INDEX('RESUMO - LOTES E VMA'!$L$3:$L$181,MATCH('LISTA DOS ITENS'!$D4105,'RESUMO - LOTES E VMA'!$A$3:$A$181,0))</f>
        <v>1% do Valor de Comparação do VMA</v>
      </c>
      <c r="AD4105" s="53" t="str">
        <f>VLOOKUP(Tabela1[[#This Row],[Índice]],[1]Planilha1!$A:$A,1,0)</f>
        <v>#ERROR!</v>
      </c>
    </row>
    <row r="4106" ht="15.75" customHeight="1">
      <c r="A4106" s="52">
        <v>263187.0</v>
      </c>
      <c r="B4106" s="53" t="s">
        <v>70</v>
      </c>
      <c r="C4106" s="53" t="s">
        <v>71</v>
      </c>
      <c r="D4106" s="22">
        <v>207578.0</v>
      </c>
      <c r="E4106" s="53" t="s">
        <v>119</v>
      </c>
      <c r="F4106" s="54">
        <v>1.1077558E7</v>
      </c>
      <c r="G4106" s="53" t="s">
        <v>2452</v>
      </c>
      <c r="H4106" s="55">
        <v>2201.0</v>
      </c>
      <c r="I4106" s="55"/>
      <c r="J4106" s="55" t="s">
        <v>134</v>
      </c>
      <c r="K4106" s="53" t="s">
        <v>51</v>
      </c>
      <c r="L4106" s="53"/>
      <c r="M4106" s="53">
        <v>1.0</v>
      </c>
      <c r="N4106" s="53" t="s">
        <v>52</v>
      </c>
      <c r="O4106" s="25">
        <v>1.0</v>
      </c>
      <c r="P4106" s="25">
        <f>'LISTA DOS ITENS'!$O4106*'LISTA DOS ITENS'!$M4106</f>
        <v>1</v>
      </c>
      <c r="Q4106" s="25">
        <v>1245.97</v>
      </c>
      <c r="R4106" s="25">
        <f>'LISTA DOS ITENS'!$Q4106*'LISTA DOS ITENS'!$M4106</f>
        <v>1245.97</v>
      </c>
      <c r="S4106" s="56">
        <f>IF('LISTA DOS ITENS'!$P4106&gt;'LISTA DOS ITENS'!$R4106,'LISTA DOS ITENS'!$P4106,'LISTA DOS ITENS'!$R4106)</f>
        <v>1245.97</v>
      </c>
      <c r="T4106" s="25">
        <v>116.11828950675473</v>
      </c>
      <c r="U4106" s="25">
        <f>'LISTA DOS ITENS'!$T4106*'LISTA DOS ITENS'!$M4106</f>
        <v>116.1182895</v>
      </c>
      <c r="V4106" s="56">
        <f t="array" ref="V4106">INDEX('RESUMO - LOTES E VMA'!$F$3:$F$181,MATCH('LISTA DOS ITENS'!$D4106,'RESUMO - LOTES E VMA'!$A$3:$A$181,0))</f>
        <v>195262.0068</v>
      </c>
      <c r="W4106" s="57">
        <f>'LISTA DOS ITENS'!$U4106/'LISTA DOS ITENS'!$V4106</f>
        <v>0.000594679382</v>
      </c>
      <c r="X4106" s="53" t="s">
        <v>53</v>
      </c>
      <c r="Y4106" s="53" t="s">
        <v>290</v>
      </c>
      <c r="Z4106" s="58" t="str">
        <f>'LISTA DOS ITENS'!$F4106&amp;"-"&amp;'LISTA DOS ITENS'!$H4106&amp;"-"&amp;'LISTA DOS ITENS'!$J4106&amp;"-"&amp;'LISTA DOS ITENS'!$K4106&amp;"-"&amp;'LISTA DOS ITENS'!$I4106</f>
        <v>11077558-2201-R026-A RECUPER-</v>
      </c>
      <c r="AA4106" s="59" t="str">
        <f t="array" ref="AA4106">INDEX('RESUMO - LOTES E VMA'!$M$3:$M$181,MATCH('LISTA DOS ITENS'!$D4106,'RESUMO - LOTES E VMA'!$A$3:$A$181,0))</f>
        <v>Para Leilão</v>
      </c>
      <c r="AB4106" s="60">
        <f t="array" ref="AB4106">INDEX('RESUMO - LOTES E VMA'!$J$3:$J$181,MATCH('LISTA DOS ITENS'!$D4106,'RESUMO - LOTES E VMA'!$A$3:$A$181,0))</f>
        <v>0.1002282232</v>
      </c>
      <c r="AC4106" s="29" t="str">
        <f t="array" ref="AC4106">INDEX('RESUMO - LOTES E VMA'!$L$3:$L$181,MATCH('LISTA DOS ITENS'!$D4106,'RESUMO - LOTES E VMA'!$A$3:$A$181,0))</f>
        <v>1% do Valor de Comparação do VMA</v>
      </c>
      <c r="AD4106" s="53" t="str">
        <f>VLOOKUP(Tabela1[[#This Row],[Índice]],[1]Planilha1!$A:$A,1,0)</f>
        <v>#ERROR!</v>
      </c>
    </row>
    <row r="4107" ht="15.75" customHeight="1">
      <c r="A4107" s="52">
        <v>263188.0</v>
      </c>
      <c r="B4107" s="53" t="s">
        <v>70</v>
      </c>
      <c r="C4107" s="53" t="s">
        <v>71</v>
      </c>
      <c r="D4107" s="22">
        <v>207578.0</v>
      </c>
      <c r="E4107" s="53" t="s">
        <v>119</v>
      </c>
      <c r="F4107" s="54">
        <v>1.1254097E7</v>
      </c>
      <c r="G4107" s="53" t="s">
        <v>2572</v>
      </c>
      <c r="H4107" s="55">
        <v>2201.0</v>
      </c>
      <c r="I4107" s="55"/>
      <c r="J4107" s="55" t="s">
        <v>134</v>
      </c>
      <c r="K4107" s="53" t="s">
        <v>51</v>
      </c>
      <c r="L4107" s="53"/>
      <c r="M4107" s="53">
        <v>2.0</v>
      </c>
      <c r="N4107" s="53" t="s">
        <v>52</v>
      </c>
      <c r="O4107" s="25">
        <v>1.0</v>
      </c>
      <c r="P4107" s="25">
        <f>'LISTA DOS ITENS'!$O4107*'LISTA DOS ITENS'!$M4107</f>
        <v>2</v>
      </c>
      <c r="Q4107" s="25">
        <v>526.82</v>
      </c>
      <c r="R4107" s="25">
        <f>'LISTA DOS ITENS'!$Q4107*'LISTA DOS ITENS'!$M4107</f>
        <v>1053.64</v>
      </c>
      <c r="S4107" s="56">
        <f>IF('LISTA DOS ITENS'!$P4107&gt;'LISTA DOS ITENS'!$R4107,'LISTA DOS ITENS'!$P4107,'LISTA DOS ITENS'!$R4107)</f>
        <v>1053.64</v>
      </c>
      <c r="T4107" s="25">
        <v>49.09703867504718</v>
      </c>
      <c r="U4107" s="25">
        <f>'LISTA DOS ITENS'!$T4107*'LISTA DOS ITENS'!$M4107</f>
        <v>98.19407735</v>
      </c>
      <c r="V4107" s="56">
        <f t="array" ref="V4107">INDEX('RESUMO - LOTES E VMA'!$F$3:$F$181,MATCH('LISTA DOS ITENS'!$D4107,'RESUMO - LOTES E VMA'!$A$3:$A$181,0))</f>
        <v>195262.0068</v>
      </c>
      <c r="W4107" s="57">
        <f>'LISTA DOS ITENS'!$U4107/'LISTA DOS ITENS'!$V4107</f>
        <v>0.0005028836842</v>
      </c>
      <c r="X4107" s="53" t="s">
        <v>53</v>
      </c>
      <c r="Y4107" s="53" t="s">
        <v>290</v>
      </c>
      <c r="Z4107" s="58" t="str">
        <f>'LISTA DOS ITENS'!$F4107&amp;"-"&amp;'LISTA DOS ITENS'!$H4107&amp;"-"&amp;'LISTA DOS ITENS'!$J4107&amp;"-"&amp;'LISTA DOS ITENS'!$K4107&amp;"-"&amp;'LISTA DOS ITENS'!$I4107</f>
        <v>11254097-2201-R026-A RECUPER-</v>
      </c>
      <c r="AA4107" s="59" t="str">
        <f t="array" ref="AA4107">INDEX('RESUMO - LOTES E VMA'!$M$3:$M$181,MATCH('LISTA DOS ITENS'!$D4107,'RESUMO - LOTES E VMA'!$A$3:$A$181,0))</f>
        <v>Para Leilão</v>
      </c>
      <c r="AB4107" s="60">
        <f t="array" ref="AB4107">INDEX('RESUMO - LOTES E VMA'!$J$3:$J$181,MATCH('LISTA DOS ITENS'!$D4107,'RESUMO - LOTES E VMA'!$A$3:$A$181,0))</f>
        <v>0.1002282232</v>
      </c>
      <c r="AC4107" s="29" t="str">
        <f t="array" ref="AC4107">INDEX('RESUMO - LOTES E VMA'!$L$3:$L$181,MATCH('LISTA DOS ITENS'!$D4107,'RESUMO - LOTES E VMA'!$A$3:$A$181,0))</f>
        <v>1% do Valor de Comparação do VMA</v>
      </c>
      <c r="AD4107" s="53" t="str">
        <f>VLOOKUP(Tabela1[[#This Row],[Índice]],[1]Planilha1!$A:$A,1,0)</f>
        <v>#ERROR!</v>
      </c>
    </row>
    <row r="4108" ht="15.75" customHeight="1">
      <c r="A4108" s="52">
        <v>263223.0</v>
      </c>
      <c r="B4108" s="53" t="s">
        <v>70</v>
      </c>
      <c r="C4108" s="53" t="s">
        <v>71</v>
      </c>
      <c r="D4108" s="22">
        <v>207584.0</v>
      </c>
      <c r="E4108" s="53" t="s">
        <v>119</v>
      </c>
      <c r="F4108" s="54">
        <v>1.0291517E7</v>
      </c>
      <c r="G4108" s="53" t="s">
        <v>2573</v>
      </c>
      <c r="H4108" s="55">
        <v>2101.0</v>
      </c>
      <c r="I4108" s="55"/>
      <c r="J4108" s="55" t="s">
        <v>126</v>
      </c>
      <c r="K4108" s="53" t="s">
        <v>80</v>
      </c>
      <c r="L4108" s="53"/>
      <c r="M4108" s="53">
        <v>10.0</v>
      </c>
      <c r="N4108" s="53" t="s">
        <v>52</v>
      </c>
      <c r="O4108" s="25">
        <v>529.911</v>
      </c>
      <c r="P4108" s="25">
        <f>'LISTA DOS ITENS'!$O4108*'LISTA DOS ITENS'!$M4108</f>
        <v>5299.11</v>
      </c>
      <c r="Q4108" s="25">
        <v>529.91</v>
      </c>
      <c r="R4108" s="25">
        <f>'LISTA DOS ITENS'!$Q4108*'LISTA DOS ITENS'!$M4108</f>
        <v>5299.1</v>
      </c>
      <c r="S4108" s="56">
        <f>IF('LISTA DOS ITENS'!$P4108&gt;'LISTA DOS ITENS'!$R4108,'LISTA DOS ITENS'!$P4108,'LISTA DOS ITENS'!$R4108)</f>
        <v>5299.11</v>
      </c>
      <c r="T4108" s="25">
        <v>55.796492410877065</v>
      </c>
      <c r="U4108" s="25">
        <f>'LISTA DOS ITENS'!$T4108*'LISTA DOS ITENS'!$M4108</f>
        <v>557.9649241</v>
      </c>
      <c r="V4108" s="56">
        <f t="array" ref="V4108">INDEX('RESUMO - LOTES E VMA'!$F$3:$F$181,MATCH('LISTA DOS ITENS'!$D4108,'RESUMO - LOTES E VMA'!$A$3:$A$181,0))</f>
        <v>93932.06698</v>
      </c>
      <c r="W4108" s="57">
        <f>'LISTA DOS ITENS'!$U4108/'LISTA DOS ITENS'!$V4108</f>
        <v>0.005940089919</v>
      </c>
      <c r="X4108" s="53" t="s">
        <v>53</v>
      </c>
      <c r="Y4108" s="53" t="s">
        <v>290</v>
      </c>
      <c r="Z4108" s="58" t="str">
        <f>'LISTA DOS ITENS'!$F4108&amp;"-"&amp;'LISTA DOS ITENS'!$H4108&amp;"-"&amp;'LISTA DOS ITENS'!$J4108&amp;"-"&amp;'LISTA DOS ITENS'!$K4108&amp;"-"&amp;'LISTA DOS ITENS'!$I4108</f>
        <v>10291517-2101-0026-IMOB/NAC-</v>
      </c>
      <c r="AA4108" s="59" t="str">
        <f t="array" ref="AA4108">INDEX('RESUMO - LOTES E VMA'!$M$3:$M$181,MATCH('LISTA DOS ITENS'!$D4108,'RESUMO - LOTES E VMA'!$A$3:$A$181,0))</f>
        <v>Para Leilão</v>
      </c>
      <c r="AB4108" s="60">
        <f t="array" ref="AB4108">INDEX('RESUMO - LOTES E VMA'!$J$3:$J$181,MATCH('LISTA DOS ITENS'!$D4108,'RESUMO - LOTES E VMA'!$A$3:$A$181,0))</f>
        <v>0.1047073625</v>
      </c>
      <c r="AC4108" s="29" t="str">
        <f t="array" ref="AC4108">INDEX('RESUMO - LOTES E VMA'!$L$3:$L$181,MATCH('LISTA DOS ITENS'!$D4108,'RESUMO - LOTES E VMA'!$A$3:$A$181,0))</f>
        <v>1% do Valor de Comparação do VMA</v>
      </c>
      <c r="AD4108" s="53" t="str">
        <f>VLOOKUP(Tabela1[[#This Row],[Índice]],[1]Planilha1!$A:$A,1,0)</f>
        <v>#ERROR!</v>
      </c>
    </row>
    <row r="4109" ht="15.75" customHeight="1">
      <c r="A4109" s="52">
        <v>263224.0</v>
      </c>
      <c r="B4109" s="53" t="s">
        <v>70</v>
      </c>
      <c r="C4109" s="53" t="s">
        <v>71</v>
      </c>
      <c r="D4109" s="22">
        <v>207584.0</v>
      </c>
      <c r="E4109" s="53" t="s">
        <v>119</v>
      </c>
      <c r="F4109" s="54">
        <v>1.0291517E7</v>
      </c>
      <c r="G4109" s="53" t="s">
        <v>2573</v>
      </c>
      <c r="H4109" s="55">
        <v>2101.0</v>
      </c>
      <c r="I4109" s="55" t="s">
        <v>2140</v>
      </c>
      <c r="J4109" s="55" t="s">
        <v>126</v>
      </c>
      <c r="K4109" s="53" t="s">
        <v>80</v>
      </c>
      <c r="L4109" s="53"/>
      <c r="M4109" s="53">
        <v>2.0</v>
      </c>
      <c r="N4109" s="53" t="s">
        <v>52</v>
      </c>
      <c r="O4109" s="25">
        <v>529.91</v>
      </c>
      <c r="P4109" s="25">
        <f>'LISTA DOS ITENS'!$O4109*'LISTA DOS ITENS'!$M4109</f>
        <v>1059.82</v>
      </c>
      <c r="Q4109" s="25">
        <v>529.91</v>
      </c>
      <c r="R4109" s="25">
        <f>'LISTA DOS ITENS'!$Q4109*'LISTA DOS ITENS'!$M4109</f>
        <v>1059.82</v>
      </c>
      <c r="S4109" s="56">
        <f>IF('LISTA DOS ITENS'!$P4109&gt;'LISTA DOS ITENS'!$R4109,'LISTA DOS ITENS'!$P4109,'LISTA DOS ITENS'!$R4109)</f>
        <v>1059.82</v>
      </c>
      <c r="T4109" s="25">
        <v>55.796492410877065</v>
      </c>
      <c r="U4109" s="25">
        <f>'LISTA DOS ITENS'!$T4109*'LISTA DOS ITENS'!$M4109</f>
        <v>111.5929848</v>
      </c>
      <c r="V4109" s="56">
        <f t="array" ref="V4109">INDEX('RESUMO - LOTES E VMA'!$F$3:$F$181,MATCH('LISTA DOS ITENS'!$D4109,'RESUMO - LOTES E VMA'!$A$3:$A$181,0))</f>
        <v>93932.06698</v>
      </c>
      <c r="W4109" s="57">
        <f>'LISTA DOS ITENS'!$U4109/'LISTA DOS ITENS'!$V4109</f>
        <v>0.001188017984</v>
      </c>
      <c r="X4109" s="53" t="s">
        <v>53</v>
      </c>
      <c r="Y4109" s="53" t="s">
        <v>290</v>
      </c>
      <c r="Z4109" s="58" t="str">
        <f>'LISTA DOS ITENS'!$F4109&amp;"-"&amp;'LISTA DOS ITENS'!$H4109&amp;"-"&amp;'LISTA DOS ITENS'!$J4109&amp;"-"&amp;'LISTA DOS ITENS'!$K4109&amp;"-"&amp;'LISTA DOS ITENS'!$I4109</f>
        <v>10291517-2101-0026-IMOB/NAC-OP-3519-19-901-MRP</v>
      </c>
      <c r="AA4109" s="59" t="str">
        <f t="array" ref="AA4109">INDEX('RESUMO - LOTES E VMA'!$M$3:$M$181,MATCH('LISTA DOS ITENS'!$D4109,'RESUMO - LOTES E VMA'!$A$3:$A$181,0))</f>
        <v>Para Leilão</v>
      </c>
      <c r="AB4109" s="60">
        <f t="array" ref="AB4109">INDEX('RESUMO - LOTES E VMA'!$J$3:$J$181,MATCH('LISTA DOS ITENS'!$D4109,'RESUMO - LOTES E VMA'!$A$3:$A$181,0))</f>
        <v>0.1047073625</v>
      </c>
      <c r="AC4109" s="29" t="str">
        <f t="array" ref="AC4109">INDEX('RESUMO - LOTES E VMA'!$L$3:$L$181,MATCH('LISTA DOS ITENS'!$D4109,'RESUMO - LOTES E VMA'!$A$3:$A$181,0))</f>
        <v>1% do Valor de Comparação do VMA</v>
      </c>
      <c r="AD4109" s="53" t="str">
        <f>VLOOKUP(Tabela1[[#This Row],[Índice]],[1]Planilha1!$A:$A,1,0)</f>
        <v>#ERROR!</v>
      </c>
    </row>
    <row r="4110" ht="15.75" customHeight="1">
      <c r="A4110" s="52">
        <v>263225.0</v>
      </c>
      <c r="B4110" s="53" t="s">
        <v>70</v>
      </c>
      <c r="C4110" s="53" t="s">
        <v>71</v>
      </c>
      <c r="D4110" s="22">
        <v>207584.0</v>
      </c>
      <c r="E4110" s="53" t="s">
        <v>119</v>
      </c>
      <c r="F4110" s="54">
        <v>1.0291517E7</v>
      </c>
      <c r="G4110" s="53" t="s">
        <v>2573</v>
      </c>
      <c r="H4110" s="55">
        <v>2101.0</v>
      </c>
      <c r="I4110" s="55" t="s">
        <v>2574</v>
      </c>
      <c r="J4110" s="55" t="s">
        <v>126</v>
      </c>
      <c r="K4110" s="53" t="s">
        <v>80</v>
      </c>
      <c r="L4110" s="53"/>
      <c r="M4110" s="53">
        <v>2.0</v>
      </c>
      <c r="N4110" s="53" t="s">
        <v>52</v>
      </c>
      <c r="O4110" s="25">
        <v>529.91</v>
      </c>
      <c r="P4110" s="25">
        <f>'LISTA DOS ITENS'!$O4110*'LISTA DOS ITENS'!$M4110</f>
        <v>1059.82</v>
      </c>
      <c r="Q4110" s="25">
        <v>529.91</v>
      </c>
      <c r="R4110" s="25">
        <f>'LISTA DOS ITENS'!$Q4110*'LISTA DOS ITENS'!$M4110</f>
        <v>1059.82</v>
      </c>
      <c r="S4110" s="56">
        <f>IF('LISTA DOS ITENS'!$P4110&gt;'LISTA DOS ITENS'!$R4110,'LISTA DOS ITENS'!$P4110,'LISTA DOS ITENS'!$R4110)</f>
        <v>1059.82</v>
      </c>
      <c r="T4110" s="25">
        <v>55.796492410877065</v>
      </c>
      <c r="U4110" s="25">
        <f>'LISTA DOS ITENS'!$T4110*'LISTA DOS ITENS'!$M4110</f>
        <v>111.5929848</v>
      </c>
      <c r="V4110" s="56">
        <f t="array" ref="V4110">INDEX('RESUMO - LOTES E VMA'!$F$3:$F$181,MATCH('LISTA DOS ITENS'!$D4110,'RESUMO - LOTES E VMA'!$A$3:$A$181,0))</f>
        <v>93932.06698</v>
      </c>
      <c r="W4110" s="57">
        <f>'LISTA DOS ITENS'!$U4110/'LISTA DOS ITENS'!$V4110</f>
        <v>0.001188017984</v>
      </c>
      <c r="X4110" s="53" t="s">
        <v>53</v>
      </c>
      <c r="Y4110" s="53" t="s">
        <v>290</v>
      </c>
      <c r="Z4110" s="58" t="str">
        <f>'LISTA DOS ITENS'!$F4110&amp;"-"&amp;'LISTA DOS ITENS'!$H4110&amp;"-"&amp;'LISTA DOS ITENS'!$J4110&amp;"-"&amp;'LISTA DOS ITENS'!$K4110&amp;"-"&amp;'LISTA DOS ITENS'!$I4110</f>
        <v>10291517-2101-0026-IMOB/NAC-JC-3A26-17-464-9</v>
      </c>
      <c r="AA4110" s="59" t="str">
        <f t="array" ref="AA4110">INDEX('RESUMO - LOTES E VMA'!$M$3:$M$181,MATCH('LISTA DOS ITENS'!$D4110,'RESUMO - LOTES E VMA'!$A$3:$A$181,0))</f>
        <v>Para Leilão</v>
      </c>
      <c r="AB4110" s="60">
        <f t="array" ref="AB4110">INDEX('RESUMO - LOTES E VMA'!$J$3:$J$181,MATCH('LISTA DOS ITENS'!$D4110,'RESUMO - LOTES E VMA'!$A$3:$A$181,0))</f>
        <v>0.1047073625</v>
      </c>
      <c r="AC4110" s="29" t="str">
        <f t="array" ref="AC4110">INDEX('RESUMO - LOTES E VMA'!$L$3:$L$181,MATCH('LISTA DOS ITENS'!$D4110,'RESUMO - LOTES E VMA'!$A$3:$A$181,0))</f>
        <v>1% do Valor de Comparação do VMA</v>
      </c>
      <c r="AD4110" s="53" t="str">
        <f>VLOOKUP(Tabela1[[#This Row],[Índice]],[1]Planilha1!$A:$A,1,0)</f>
        <v>#ERROR!</v>
      </c>
    </row>
    <row r="4111" ht="15.75" customHeight="1">
      <c r="A4111" s="52">
        <v>263226.0</v>
      </c>
      <c r="B4111" s="53" t="s">
        <v>70</v>
      </c>
      <c r="C4111" s="53" t="s">
        <v>71</v>
      </c>
      <c r="D4111" s="22">
        <v>207584.0</v>
      </c>
      <c r="E4111" s="53" t="s">
        <v>119</v>
      </c>
      <c r="F4111" s="54">
        <v>1.0291521E7</v>
      </c>
      <c r="G4111" s="53" t="s">
        <v>2575</v>
      </c>
      <c r="H4111" s="55">
        <v>2101.0</v>
      </c>
      <c r="I4111" s="55"/>
      <c r="J4111" s="55" t="s">
        <v>126</v>
      </c>
      <c r="K4111" s="53" t="s">
        <v>73</v>
      </c>
      <c r="L4111" s="53"/>
      <c r="M4111" s="53">
        <v>1.0</v>
      </c>
      <c r="N4111" s="53" t="s">
        <v>52</v>
      </c>
      <c r="O4111" s="25">
        <v>498.46899999999994</v>
      </c>
      <c r="P4111" s="25">
        <f>'LISTA DOS ITENS'!$O4111*'LISTA DOS ITENS'!$M4111</f>
        <v>498.469</v>
      </c>
      <c r="Q4111" s="25">
        <v>900.27</v>
      </c>
      <c r="R4111" s="25">
        <f>'LISTA DOS ITENS'!$Q4111*'LISTA DOS ITENS'!$M4111</f>
        <v>900.27</v>
      </c>
      <c r="S4111" s="56">
        <f>IF('LISTA DOS ITENS'!$P4111&gt;'LISTA DOS ITENS'!$R4111,'LISTA DOS ITENS'!$P4111,'LISTA DOS ITENS'!$R4111)</f>
        <v>900.27</v>
      </c>
      <c r="T4111" s="25">
        <v>94.79328229839085</v>
      </c>
      <c r="U4111" s="25">
        <f>'LISTA DOS ITENS'!$T4111*'LISTA DOS ITENS'!$M4111</f>
        <v>94.7932823</v>
      </c>
      <c r="V4111" s="56">
        <f t="array" ref="V4111">INDEX('RESUMO - LOTES E VMA'!$F$3:$F$181,MATCH('LISTA DOS ITENS'!$D4111,'RESUMO - LOTES E VMA'!$A$3:$A$181,0))</f>
        <v>93932.06698</v>
      </c>
      <c r="W4111" s="57">
        <f>'LISTA DOS ITENS'!$U4111/'LISTA DOS ITENS'!$V4111</f>
        <v>0.001009168491</v>
      </c>
      <c r="X4111" s="53" t="s">
        <v>53</v>
      </c>
      <c r="Y4111" s="53" t="s">
        <v>290</v>
      </c>
      <c r="Z4111" s="58" t="str">
        <f>'LISTA DOS ITENS'!$F4111&amp;"-"&amp;'LISTA DOS ITENS'!$H4111&amp;"-"&amp;'LISTA DOS ITENS'!$J4111&amp;"-"&amp;'LISTA DOS ITENS'!$K4111&amp;"-"&amp;'LISTA DOS ITENS'!$I4111</f>
        <v>10291521-2101-0026-CONS/NAC-</v>
      </c>
      <c r="AA4111" s="59" t="str">
        <f t="array" ref="AA4111">INDEX('RESUMO - LOTES E VMA'!$M$3:$M$181,MATCH('LISTA DOS ITENS'!$D4111,'RESUMO - LOTES E VMA'!$A$3:$A$181,0))</f>
        <v>Para Leilão</v>
      </c>
      <c r="AB4111" s="60">
        <f t="array" ref="AB4111">INDEX('RESUMO - LOTES E VMA'!$J$3:$J$181,MATCH('LISTA DOS ITENS'!$D4111,'RESUMO - LOTES E VMA'!$A$3:$A$181,0))</f>
        <v>0.1047073625</v>
      </c>
      <c r="AC4111" s="29" t="str">
        <f t="array" ref="AC4111">INDEX('RESUMO - LOTES E VMA'!$L$3:$L$181,MATCH('LISTA DOS ITENS'!$D4111,'RESUMO - LOTES E VMA'!$A$3:$A$181,0))</f>
        <v>1% do Valor de Comparação do VMA</v>
      </c>
      <c r="AD4111" s="53" t="str">
        <f>VLOOKUP(Tabela1[[#This Row],[Índice]],[1]Planilha1!$A:$A,1,0)</f>
        <v>#ERROR!</v>
      </c>
    </row>
    <row r="4112" ht="15.75" customHeight="1">
      <c r="A4112" s="52">
        <v>263227.0</v>
      </c>
      <c r="B4112" s="53" t="s">
        <v>70</v>
      </c>
      <c r="C4112" s="53" t="s">
        <v>71</v>
      </c>
      <c r="D4112" s="22">
        <v>207584.0</v>
      </c>
      <c r="E4112" s="53" t="s">
        <v>119</v>
      </c>
      <c r="F4112" s="54">
        <v>1.0291521E7</v>
      </c>
      <c r="G4112" s="53" t="s">
        <v>2575</v>
      </c>
      <c r="H4112" s="55">
        <v>2101.0</v>
      </c>
      <c r="I4112" s="55"/>
      <c r="J4112" s="55" t="s">
        <v>126</v>
      </c>
      <c r="K4112" s="53" t="s">
        <v>57</v>
      </c>
      <c r="L4112" s="53"/>
      <c r="M4112" s="53">
        <v>2.0</v>
      </c>
      <c r="N4112" s="53" t="s">
        <v>52</v>
      </c>
      <c r="O4112" s="25">
        <v>1.0</v>
      </c>
      <c r="P4112" s="25">
        <f>'LISTA DOS ITENS'!$O4112*'LISTA DOS ITENS'!$M4112</f>
        <v>2</v>
      </c>
      <c r="Q4112" s="25">
        <v>900.27</v>
      </c>
      <c r="R4112" s="25">
        <f>'LISTA DOS ITENS'!$Q4112*'LISTA DOS ITENS'!$M4112</f>
        <v>1800.54</v>
      </c>
      <c r="S4112" s="56">
        <f>IF('LISTA DOS ITENS'!$P4112&gt;'LISTA DOS ITENS'!$R4112,'LISTA DOS ITENS'!$P4112,'LISTA DOS ITENS'!$R4112)</f>
        <v>1800.54</v>
      </c>
      <c r="T4112" s="25">
        <v>94.79328229839085</v>
      </c>
      <c r="U4112" s="25">
        <f>'LISTA DOS ITENS'!$T4112*'LISTA DOS ITENS'!$M4112</f>
        <v>189.5865646</v>
      </c>
      <c r="V4112" s="56">
        <f t="array" ref="V4112">INDEX('RESUMO - LOTES E VMA'!$F$3:$F$181,MATCH('LISTA DOS ITENS'!$D4112,'RESUMO - LOTES E VMA'!$A$3:$A$181,0))</f>
        <v>93932.06698</v>
      </c>
      <c r="W4112" s="57">
        <f>'LISTA DOS ITENS'!$U4112/'LISTA DOS ITENS'!$V4112</f>
        <v>0.002018336982</v>
      </c>
      <c r="X4112" s="53" t="s">
        <v>53</v>
      </c>
      <c r="Y4112" s="53" t="s">
        <v>290</v>
      </c>
      <c r="Z4112" s="58" t="str">
        <f>'LISTA DOS ITENS'!$F4112&amp;"-"&amp;'LISTA DOS ITENS'!$H4112&amp;"-"&amp;'LISTA DOS ITENS'!$J4112&amp;"-"&amp;'LISTA DOS ITENS'!$K4112&amp;"-"&amp;'LISTA DOS ITENS'!$I4112</f>
        <v>10291521-2101-0026-USADO-</v>
      </c>
      <c r="AA4112" s="59" t="str">
        <f t="array" ref="AA4112">INDEX('RESUMO - LOTES E VMA'!$M$3:$M$181,MATCH('LISTA DOS ITENS'!$D4112,'RESUMO - LOTES E VMA'!$A$3:$A$181,0))</f>
        <v>Para Leilão</v>
      </c>
      <c r="AB4112" s="60">
        <f t="array" ref="AB4112">INDEX('RESUMO - LOTES E VMA'!$J$3:$J$181,MATCH('LISTA DOS ITENS'!$D4112,'RESUMO - LOTES E VMA'!$A$3:$A$181,0))</f>
        <v>0.1047073625</v>
      </c>
      <c r="AC4112" s="29" t="str">
        <f t="array" ref="AC4112">INDEX('RESUMO - LOTES E VMA'!$L$3:$L$181,MATCH('LISTA DOS ITENS'!$D4112,'RESUMO - LOTES E VMA'!$A$3:$A$181,0))</f>
        <v>1% do Valor de Comparação do VMA</v>
      </c>
      <c r="AD4112" s="53" t="str">
        <f>VLOOKUP(Tabela1[[#This Row],[Índice]],[1]Planilha1!$A:$A,1,0)</f>
        <v>#ERROR!</v>
      </c>
    </row>
    <row r="4113" ht="15.75" customHeight="1">
      <c r="A4113" s="52">
        <v>263228.0</v>
      </c>
      <c r="B4113" s="53" t="s">
        <v>70</v>
      </c>
      <c r="C4113" s="53" t="s">
        <v>71</v>
      </c>
      <c r="D4113" s="22">
        <v>207584.0</v>
      </c>
      <c r="E4113" s="53" t="s">
        <v>119</v>
      </c>
      <c r="F4113" s="54">
        <v>1.0473003E7</v>
      </c>
      <c r="G4113" s="53" t="s">
        <v>2576</v>
      </c>
      <c r="H4113" s="55">
        <v>2101.0</v>
      </c>
      <c r="I4113" s="55"/>
      <c r="J4113" s="55" t="s">
        <v>126</v>
      </c>
      <c r="K4113" s="53" t="s">
        <v>117</v>
      </c>
      <c r="L4113" s="53"/>
      <c r="M4113" s="53">
        <v>3.0</v>
      </c>
      <c r="N4113" s="53" t="s">
        <v>52</v>
      </c>
      <c r="O4113" s="25">
        <v>1727.51</v>
      </c>
      <c r="P4113" s="25">
        <f>'LISTA DOS ITENS'!$O4113*'LISTA DOS ITENS'!$M4113</f>
        <v>5182.53</v>
      </c>
      <c r="Q4113" s="25">
        <v>1727.51</v>
      </c>
      <c r="R4113" s="25">
        <f>'LISTA DOS ITENS'!$Q4113*'LISTA DOS ITENS'!$M4113</f>
        <v>5182.53</v>
      </c>
      <c r="S4113" s="56">
        <f>IF('LISTA DOS ITENS'!$P4113&gt;'LISTA DOS ITENS'!$R4113,'LISTA DOS ITENS'!$P4113,'LISTA DOS ITENS'!$R4113)</f>
        <v>5182.53</v>
      </c>
      <c r="T4113" s="25">
        <v>183.50483599033726</v>
      </c>
      <c r="U4113" s="25">
        <f>'LISTA DOS ITENS'!$T4113*'LISTA DOS ITENS'!$M4113</f>
        <v>550.514508</v>
      </c>
      <c r="V4113" s="56">
        <f t="array" ref="V4113">INDEX('RESUMO - LOTES E VMA'!$F$3:$F$181,MATCH('LISTA DOS ITENS'!$D4113,'RESUMO - LOTES E VMA'!$A$3:$A$181,0))</f>
        <v>93932.06698</v>
      </c>
      <c r="W4113" s="57">
        <f>'LISTA DOS ITENS'!$U4113/'LISTA DOS ITENS'!$V4113</f>
        <v>0.005860772851</v>
      </c>
      <c r="X4113" s="53" t="s">
        <v>53</v>
      </c>
      <c r="Y4113" s="53" t="s">
        <v>290</v>
      </c>
      <c r="Z4113" s="58" t="str">
        <f>'LISTA DOS ITENS'!$F4113&amp;"-"&amp;'LISTA DOS ITENS'!$H4113&amp;"-"&amp;'LISTA DOS ITENS'!$J4113&amp;"-"&amp;'LISTA DOS ITENS'!$K4113&amp;"-"&amp;'LISTA DOS ITENS'!$I4113</f>
        <v>10473003-2101-0026-CONS/IAMN-</v>
      </c>
      <c r="AA4113" s="59" t="str">
        <f t="array" ref="AA4113">INDEX('RESUMO - LOTES E VMA'!$M$3:$M$181,MATCH('LISTA DOS ITENS'!$D4113,'RESUMO - LOTES E VMA'!$A$3:$A$181,0))</f>
        <v>Para Leilão</v>
      </c>
      <c r="AB4113" s="60">
        <f t="array" ref="AB4113">INDEX('RESUMO - LOTES E VMA'!$J$3:$J$181,MATCH('LISTA DOS ITENS'!$D4113,'RESUMO - LOTES E VMA'!$A$3:$A$181,0))</f>
        <v>0.1047073625</v>
      </c>
      <c r="AC4113" s="29" t="str">
        <f t="array" ref="AC4113">INDEX('RESUMO - LOTES E VMA'!$L$3:$L$181,MATCH('LISTA DOS ITENS'!$D4113,'RESUMO - LOTES E VMA'!$A$3:$A$181,0))</f>
        <v>1% do Valor de Comparação do VMA</v>
      </c>
      <c r="AD4113" s="53" t="str">
        <f>VLOOKUP(Tabela1[[#This Row],[Índice]],[1]Planilha1!$A:$A,1,0)</f>
        <v>#ERROR!</v>
      </c>
    </row>
    <row r="4114" ht="15.75" customHeight="1">
      <c r="A4114" s="52">
        <v>263229.0</v>
      </c>
      <c r="B4114" s="53" t="s">
        <v>70</v>
      </c>
      <c r="C4114" s="53" t="s">
        <v>71</v>
      </c>
      <c r="D4114" s="22">
        <v>207584.0</v>
      </c>
      <c r="E4114" s="53" t="s">
        <v>119</v>
      </c>
      <c r="F4114" s="54">
        <v>1.0473003E7</v>
      </c>
      <c r="G4114" s="53" t="s">
        <v>2576</v>
      </c>
      <c r="H4114" s="55">
        <v>2101.0</v>
      </c>
      <c r="I4114" s="55" t="s">
        <v>445</v>
      </c>
      <c r="J4114" s="55" t="s">
        <v>126</v>
      </c>
      <c r="K4114" s="53" t="s">
        <v>73</v>
      </c>
      <c r="L4114" s="53"/>
      <c r="M4114" s="53">
        <v>1.0</v>
      </c>
      <c r="N4114" s="53" t="s">
        <v>52</v>
      </c>
      <c r="O4114" s="25">
        <v>1246.0</v>
      </c>
      <c r="P4114" s="25">
        <f>'LISTA DOS ITENS'!$O4114*'LISTA DOS ITENS'!$M4114</f>
        <v>1246</v>
      </c>
      <c r="Q4114" s="25">
        <v>1727.51</v>
      </c>
      <c r="R4114" s="25">
        <f>'LISTA DOS ITENS'!$Q4114*'LISTA DOS ITENS'!$M4114</f>
        <v>1727.51</v>
      </c>
      <c r="S4114" s="56">
        <f>IF('LISTA DOS ITENS'!$P4114&gt;'LISTA DOS ITENS'!$R4114,'LISTA DOS ITENS'!$P4114,'LISTA DOS ITENS'!$R4114)</f>
        <v>1727.51</v>
      </c>
      <c r="T4114" s="25">
        <v>183.50483599033726</v>
      </c>
      <c r="U4114" s="25">
        <f>'LISTA DOS ITENS'!$T4114*'LISTA DOS ITENS'!$M4114</f>
        <v>183.504836</v>
      </c>
      <c r="V4114" s="56">
        <f t="array" ref="V4114">INDEX('RESUMO - LOTES E VMA'!$F$3:$F$181,MATCH('LISTA DOS ITENS'!$D4114,'RESUMO - LOTES E VMA'!$A$3:$A$181,0))</f>
        <v>93932.06698</v>
      </c>
      <c r="W4114" s="57">
        <f>'LISTA DOS ITENS'!$U4114/'LISTA DOS ITENS'!$V4114</f>
        <v>0.00195359095</v>
      </c>
      <c r="X4114" s="53" t="s">
        <v>53</v>
      </c>
      <c r="Y4114" s="53" t="s">
        <v>290</v>
      </c>
      <c r="Z4114" s="58" t="str">
        <f>'LISTA DOS ITENS'!$F4114&amp;"-"&amp;'LISTA DOS ITENS'!$H4114&amp;"-"&amp;'LISTA DOS ITENS'!$J4114&amp;"-"&amp;'LISTA DOS ITENS'!$K4114&amp;"-"&amp;'LISTA DOS ITENS'!$I4114</f>
        <v>10473003-2101-0026-CONS/NAC-OP-3516-19-902-MRP</v>
      </c>
      <c r="AA4114" s="59" t="str">
        <f t="array" ref="AA4114">INDEX('RESUMO - LOTES E VMA'!$M$3:$M$181,MATCH('LISTA DOS ITENS'!$D4114,'RESUMO - LOTES E VMA'!$A$3:$A$181,0))</f>
        <v>Para Leilão</v>
      </c>
      <c r="AB4114" s="60">
        <f t="array" ref="AB4114">INDEX('RESUMO - LOTES E VMA'!$J$3:$J$181,MATCH('LISTA DOS ITENS'!$D4114,'RESUMO - LOTES E VMA'!$A$3:$A$181,0))</f>
        <v>0.1047073625</v>
      </c>
      <c r="AC4114" s="29" t="str">
        <f t="array" ref="AC4114">INDEX('RESUMO - LOTES E VMA'!$L$3:$L$181,MATCH('LISTA DOS ITENS'!$D4114,'RESUMO - LOTES E VMA'!$A$3:$A$181,0))</f>
        <v>1% do Valor de Comparação do VMA</v>
      </c>
      <c r="AD4114" s="53" t="str">
        <f>VLOOKUP(Tabela1[[#This Row],[Índice]],[1]Planilha1!$A:$A,1,0)</f>
        <v>#ERROR!</v>
      </c>
    </row>
    <row r="4115" ht="15.75" customHeight="1">
      <c r="A4115" s="52">
        <v>263230.0</v>
      </c>
      <c r="B4115" s="53" t="s">
        <v>70</v>
      </c>
      <c r="C4115" s="53" t="s">
        <v>71</v>
      </c>
      <c r="D4115" s="22">
        <v>207584.0</v>
      </c>
      <c r="E4115" s="53" t="s">
        <v>119</v>
      </c>
      <c r="F4115" s="54">
        <v>1.0473003E7</v>
      </c>
      <c r="G4115" s="53" t="s">
        <v>2576</v>
      </c>
      <c r="H4115" s="55">
        <v>2101.0</v>
      </c>
      <c r="I4115" s="55"/>
      <c r="J4115" s="55" t="s">
        <v>126</v>
      </c>
      <c r="K4115" s="53" t="s">
        <v>122</v>
      </c>
      <c r="L4115" s="53"/>
      <c r="M4115" s="53">
        <v>18.0</v>
      </c>
      <c r="N4115" s="53" t="s">
        <v>52</v>
      </c>
      <c r="O4115" s="25">
        <v>1287.4394444444445</v>
      </c>
      <c r="P4115" s="25">
        <f>'LISTA DOS ITENS'!$O4115*'LISTA DOS ITENS'!$M4115</f>
        <v>23173.91</v>
      </c>
      <c r="Q4115" s="25">
        <v>1727.51</v>
      </c>
      <c r="R4115" s="25">
        <f>'LISTA DOS ITENS'!$Q4115*'LISTA DOS ITENS'!$M4115</f>
        <v>31095.18</v>
      </c>
      <c r="S4115" s="56">
        <f>IF('LISTA DOS ITENS'!$P4115&gt;'LISTA DOS ITENS'!$R4115,'LISTA DOS ITENS'!$P4115,'LISTA DOS ITENS'!$R4115)</f>
        <v>31095.18</v>
      </c>
      <c r="T4115" s="25">
        <v>183.50483599033726</v>
      </c>
      <c r="U4115" s="25">
        <f>'LISTA DOS ITENS'!$T4115*'LISTA DOS ITENS'!$M4115</f>
        <v>3303.087048</v>
      </c>
      <c r="V4115" s="56">
        <f t="array" ref="V4115">INDEX('RESUMO - LOTES E VMA'!$F$3:$F$181,MATCH('LISTA DOS ITENS'!$D4115,'RESUMO - LOTES E VMA'!$A$3:$A$181,0))</f>
        <v>93932.06698</v>
      </c>
      <c r="W4115" s="57">
        <f>'LISTA DOS ITENS'!$U4115/'LISTA DOS ITENS'!$V4115</f>
        <v>0.03516463711</v>
      </c>
      <c r="X4115" s="53" t="s">
        <v>53</v>
      </c>
      <c r="Y4115" s="53" t="s">
        <v>290</v>
      </c>
      <c r="Z4115" s="58" t="str">
        <f>'LISTA DOS ITENS'!$F4115&amp;"-"&amp;'LISTA DOS ITENS'!$H4115&amp;"-"&amp;'LISTA DOS ITENS'!$J4115&amp;"-"&amp;'LISTA DOS ITENS'!$K4115&amp;"-"&amp;'LISTA DOS ITENS'!$I4115</f>
        <v>10473003-2101-0026-IMOB/IAMN-</v>
      </c>
      <c r="AA4115" s="59" t="str">
        <f t="array" ref="AA4115">INDEX('RESUMO - LOTES E VMA'!$M$3:$M$181,MATCH('LISTA DOS ITENS'!$D4115,'RESUMO - LOTES E VMA'!$A$3:$A$181,0))</f>
        <v>Para Leilão</v>
      </c>
      <c r="AB4115" s="60">
        <f t="array" ref="AB4115">INDEX('RESUMO - LOTES E VMA'!$J$3:$J$181,MATCH('LISTA DOS ITENS'!$D4115,'RESUMO - LOTES E VMA'!$A$3:$A$181,0))</f>
        <v>0.1047073625</v>
      </c>
      <c r="AC4115" s="29" t="str">
        <f t="array" ref="AC4115">INDEX('RESUMO - LOTES E VMA'!$L$3:$L$181,MATCH('LISTA DOS ITENS'!$D4115,'RESUMO - LOTES E VMA'!$A$3:$A$181,0))</f>
        <v>1% do Valor de Comparação do VMA</v>
      </c>
      <c r="AD4115" s="53" t="str">
        <f>VLOOKUP(Tabela1[[#This Row],[Índice]],[1]Planilha1!$A:$A,1,0)</f>
        <v>#ERROR!</v>
      </c>
    </row>
    <row r="4116" ht="15.75" customHeight="1">
      <c r="A4116" s="52">
        <v>263231.0</v>
      </c>
      <c r="B4116" s="53" t="s">
        <v>70</v>
      </c>
      <c r="C4116" s="53" t="s">
        <v>71</v>
      </c>
      <c r="D4116" s="22">
        <v>207584.0</v>
      </c>
      <c r="E4116" s="53" t="s">
        <v>119</v>
      </c>
      <c r="F4116" s="54">
        <v>1.0473003E7</v>
      </c>
      <c r="G4116" s="53" t="s">
        <v>2576</v>
      </c>
      <c r="H4116" s="55">
        <v>2101.0</v>
      </c>
      <c r="I4116" s="55" t="s">
        <v>2003</v>
      </c>
      <c r="J4116" s="55" t="s">
        <v>126</v>
      </c>
      <c r="K4116" s="53" t="s">
        <v>122</v>
      </c>
      <c r="L4116" s="53"/>
      <c r="M4116" s="53">
        <v>1.0</v>
      </c>
      <c r="N4116" s="53" t="s">
        <v>52</v>
      </c>
      <c r="O4116" s="25">
        <v>1264.53</v>
      </c>
      <c r="P4116" s="25">
        <f>'LISTA DOS ITENS'!$O4116*'LISTA DOS ITENS'!$M4116</f>
        <v>1264.53</v>
      </c>
      <c r="Q4116" s="25">
        <v>1727.51</v>
      </c>
      <c r="R4116" s="25">
        <f>'LISTA DOS ITENS'!$Q4116*'LISTA DOS ITENS'!$M4116</f>
        <v>1727.51</v>
      </c>
      <c r="S4116" s="56">
        <f>IF('LISTA DOS ITENS'!$P4116&gt;'LISTA DOS ITENS'!$R4116,'LISTA DOS ITENS'!$P4116,'LISTA DOS ITENS'!$R4116)</f>
        <v>1727.51</v>
      </c>
      <c r="T4116" s="25">
        <v>183.50483599033726</v>
      </c>
      <c r="U4116" s="25">
        <f>'LISTA DOS ITENS'!$T4116*'LISTA DOS ITENS'!$M4116</f>
        <v>183.504836</v>
      </c>
      <c r="V4116" s="56">
        <f t="array" ref="V4116">INDEX('RESUMO - LOTES E VMA'!$F$3:$F$181,MATCH('LISTA DOS ITENS'!$D4116,'RESUMO - LOTES E VMA'!$A$3:$A$181,0))</f>
        <v>93932.06698</v>
      </c>
      <c r="W4116" s="57">
        <f>'LISTA DOS ITENS'!$U4116/'LISTA DOS ITENS'!$V4116</f>
        <v>0.00195359095</v>
      </c>
      <c r="X4116" s="53" t="s">
        <v>53</v>
      </c>
      <c r="Y4116" s="53" t="s">
        <v>290</v>
      </c>
      <c r="Z4116" s="58" t="str">
        <f>'LISTA DOS ITENS'!$F4116&amp;"-"&amp;'LISTA DOS ITENS'!$H4116&amp;"-"&amp;'LISTA DOS ITENS'!$J4116&amp;"-"&amp;'LISTA DOS ITENS'!$K4116&amp;"-"&amp;'LISTA DOS ITENS'!$I4116</f>
        <v>10473003-2101-0026-IMOB/IAMN-IN-3519-04-008-MRP</v>
      </c>
      <c r="AA4116" s="59" t="str">
        <f t="array" ref="AA4116">INDEX('RESUMO - LOTES E VMA'!$M$3:$M$181,MATCH('LISTA DOS ITENS'!$D4116,'RESUMO - LOTES E VMA'!$A$3:$A$181,0))</f>
        <v>Para Leilão</v>
      </c>
      <c r="AB4116" s="60">
        <f t="array" ref="AB4116">INDEX('RESUMO - LOTES E VMA'!$J$3:$J$181,MATCH('LISTA DOS ITENS'!$D4116,'RESUMO - LOTES E VMA'!$A$3:$A$181,0))</f>
        <v>0.1047073625</v>
      </c>
      <c r="AC4116" s="29" t="str">
        <f t="array" ref="AC4116">INDEX('RESUMO - LOTES E VMA'!$L$3:$L$181,MATCH('LISTA DOS ITENS'!$D4116,'RESUMO - LOTES E VMA'!$A$3:$A$181,0))</f>
        <v>1% do Valor de Comparação do VMA</v>
      </c>
      <c r="AD4116" s="53" t="str">
        <f>VLOOKUP(Tabela1[[#This Row],[Índice]],[1]Planilha1!$A:$A,1,0)</f>
        <v>#ERROR!</v>
      </c>
    </row>
    <row r="4117" ht="15.75" customHeight="1">
      <c r="A4117" s="52">
        <v>263232.0</v>
      </c>
      <c r="B4117" s="53" t="s">
        <v>70</v>
      </c>
      <c r="C4117" s="53" t="s">
        <v>71</v>
      </c>
      <c r="D4117" s="22">
        <v>207584.0</v>
      </c>
      <c r="E4117" s="53" t="s">
        <v>119</v>
      </c>
      <c r="F4117" s="54">
        <v>1.0473003E7</v>
      </c>
      <c r="G4117" s="53" t="s">
        <v>2576</v>
      </c>
      <c r="H4117" s="55">
        <v>2101.0</v>
      </c>
      <c r="I4117" s="55"/>
      <c r="J4117" s="55" t="s">
        <v>126</v>
      </c>
      <c r="K4117" s="53" t="s">
        <v>80</v>
      </c>
      <c r="L4117" s="53"/>
      <c r="M4117" s="53">
        <v>8.0</v>
      </c>
      <c r="N4117" s="53" t="s">
        <v>52</v>
      </c>
      <c r="O4117" s="25">
        <v>999.84</v>
      </c>
      <c r="P4117" s="25">
        <f>'LISTA DOS ITENS'!$O4117*'LISTA DOS ITENS'!$M4117</f>
        <v>7998.72</v>
      </c>
      <c r="Q4117" s="25">
        <v>1727.51</v>
      </c>
      <c r="R4117" s="25">
        <f>'LISTA DOS ITENS'!$Q4117*'LISTA DOS ITENS'!$M4117</f>
        <v>13820.08</v>
      </c>
      <c r="S4117" s="56">
        <f>IF('LISTA DOS ITENS'!$P4117&gt;'LISTA DOS ITENS'!$R4117,'LISTA DOS ITENS'!$P4117,'LISTA DOS ITENS'!$R4117)</f>
        <v>13820.08</v>
      </c>
      <c r="T4117" s="25">
        <v>183.50483599033726</v>
      </c>
      <c r="U4117" s="25">
        <f>'LISTA DOS ITENS'!$T4117*'LISTA DOS ITENS'!$M4117</f>
        <v>1468.038688</v>
      </c>
      <c r="V4117" s="56">
        <f t="array" ref="V4117">INDEX('RESUMO - LOTES E VMA'!$F$3:$F$181,MATCH('LISTA DOS ITENS'!$D4117,'RESUMO - LOTES E VMA'!$A$3:$A$181,0))</f>
        <v>93932.06698</v>
      </c>
      <c r="W4117" s="57">
        <f>'LISTA DOS ITENS'!$U4117/'LISTA DOS ITENS'!$V4117</f>
        <v>0.0156287276</v>
      </c>
      <c r="X4117" s="53" t="s">
        <v>53</v>
      </c>
      <c r="Y4117" s="53" t="s">
        <v>290</v>
      </c>
      <c r="Z4117" s="58" t="str">
        <f>'LISTA DOS ITENS'!$F4117&amp;"-"&amp;'LISTA DOS ITENS'!$H4117&amp;"-"&amp;'LISTA DOS ITENS'!$J4117&amp;"-"&amp;'LISTA DOS ITENS'!$K4117&amp;"-"&amp;'LISTA DOS ITENS'!$I4117</f>
        <v>10473003-2101-0026-IMOB/NAC-</v>
      </c>
      <c r="AA4117" s="59" t="str">
        <f t="array" ref="AA4117">INDEX('RESUMO - LOTES E VMA'!$M$3:$M$181,MATCH('LISTA DOS ITENS'!$D4117,'RESUMO - LOTES E VMA'!$A$3:$A$181,0))</f>
        <v>Para Leilão</v>
      </c>
      <c r="AB4117" s="60">
        <f t="array" ref="AB4117">INDEX('RESUMO - LOTES E VMA'!$J$3:$J$181,MATCH('LISTA DOS ITENS'!$D4117,'RESUMO - LOTES E VMA'!$A$3:$A$181,0))</f>
        <v>0.1047073625</v>
      </c>
      <c r="AC4117" s="29" t="str">
        <f t="array" ref="AC4117">INDEX('RESUMO - LOTES E VMA'!$L$3:$L$181,MATCH('LISTA DOS ITENS'!$D4117,'RESUMO - LOTES E VMA'!$A$3:$A$181,0))</f>
        <v>1% do Valor de Comparação do VMA</v>
      </c>
      <c r="AD4117" s="53" t="str">
        <f>VLOOKUP(Tabela1[[#This Row],[Índice]],[1]Planilha1!$A:$A,1,0)</f>
        <v>#ERROR!</v>
      </c>
    </row>
    <row r="4118" ht="15.75" customHeight="1">
      <c r="A4118" s="52">
        <v>263233.0</v>
      </c>
      <c r="B4118" s="53" t="s">
        <v>70</v>
      </c>
      <c r="C4118" s="53" t="s">
        <v>71</v>
      </c>
      <c r="D4118" s="22">
        <v>207584.0</v>
      </c>
      <c r="E4118" s="53" t="s">
        <v>119</v>
      </c>
      <c r="F4118" s="54">
        <v>1.0473023E7</v>
      </c>
      <c r="G4118" s="53" t="s">
        <v>2577</v>
      </c>
      <c r="H4118" s="55">
        <v>2101.0</v>
      </c>
      <c r="I4118" s="55"/>
      <c r="J4118" s="55" t="s">
        <v>126</v>
      </c>
      <c r="K4118" s="53" t="s">
        <v>57</v>
      </c>
      <c r="L4118" s="53"/>
      <c r="M4118" s="53">
        <v>4.0</v>
      </c>
      <c r="N4118" s="53" t="s">
        <v>52</v>
      </c>
      <c r="O4118" s="25">
        <v>1.0</v>
      </c>
      <c r="P4118" s="25">
        <f>'LISTA DOS ITENS'!$O4118*'LISTA DOS ITENS'!$M4118</f>
        <v>4</v>
      </c>
      <c r="Q4118" s="25">
        <v>1032.835</v>
      </c>
      <c r="R4118" s="25">
        <f>'LISTA DOS ITENS'!$Q4118*'LISTA DOS ITENS'!$M4118</f>
        <v>4131.34</v>
      </c>
      <c r="S4118" s="56">
        <f>IF('LISTA DOS ITENS'!$P4118&gt;'LISTA DOS ITENS'!$R4118,'LISTA DOS ITENS'!$P4118,'LISTA DOS ITENS'!$R4118)</f>
        <v>4131.34</v>
      </c>
      <c r="T4118" s="25">
        <v>103.47185565411112</v>
      </c>
      <c r="U4118" s="25">
        <f>'LISTA DOS ITENS'!$T4118*'LISTA DOS ITENS'!$M4118</f>
        <v>413.8874226</v>
      </c>
      <c r="V4118" s="56">
        <f t="array" ref="V4118">INDEX('RESUMO - LOTES E VMA'!$F$3:$F$181,MATCH('LISTA DOS ITENS'!$D4118,'RESUMO - LOTES E VMA'!$A$3:$A$181,0))</f>
        <v>93932.06698</v>
      </c>
      <c r="W4118" s="57">
        <f>'LISTA DOS ITENS'!$U4118/'LISTA DOS ITENS'!$V4118</f>
        <v>0.004406242042</v>
      </c>
      <c r="X4118" s="53" t="s">
        <v>53</v>
      </c>
      <c r="Y4118" s="53" t="s">
        <v>290</v>
      </c>
      <c r="Z4118" s="58" t="str">
        <f>'LISTA DOS ITENS'!$F4118&amp;"-"&amp;'LISTA DOS ITENS'!$H4118&amp;"-"&amp;'LISTA DOS ITENS'!$J4118&amp;"-"&amp;'LISTA DOS ITENS'!$K4118&amp;"-"&amp;'LISTA DOS ITENS'!$I4118</f>
        <v>10473023-2101-0026-USADO-</v>
      </c>
      <c r="AA4118" s="59" t="str">
        <f t="array" ref="AA4118">INDEX('RESUMO - LOTES E VMA'!$M$3:$M$181,MATCH('LISTA DOS ITENS'!$D4118,'RESUMO - LOTES E VMA'!$A$3:$A$181,0))</f>
        <v>Para Leilão</v>
      </c>
      <c r="AB4118" s="60">
        <f t="array" ref="AB4118">INDEX('RESUMO - LOTES E VMA'!$J$3:$J$181,MATCH('LISTA DOS ITENS'!$D4118,'RESUMO - LOTES E VMA'!$A$3:$A$181,0))</f>
        <v>0.1047073625</v>
      </c>
      <c r="AC4118" s="29" t="str">
        <f t="array" ref="AC4118">INDEX('RESUMO - LOTES E VMA'!$L$3:$L$181,MATCH('LISTA DOS ITENS'!$D4118,'RESUMO - LOTES E VMA'!$A$3:$A$181,0))</f>
        <v>1% do Valor de Comparação do VMA</v>
      </c>
      <c r="AD4118" s="53" t="str">
        <f>VLOOKUP(Tabela1[[#This Row],[Índice]],[1]Planilha1!$A:$A,1,0)</f>
        <v>#ERROR!</v>
      </c>
    </row>
    <row r="4119" ht="15.75" customHeight="1">
      <c r="A4119" s="52">
        <v>263234.0</v>
      </c>
      <c r="B4119" s="53" t="s">
        <v>70</v>
      </c>
      <c r="C4119" s="53" t="s">
        <v>71</v>
      </c>
      <c r="D4119" s="22">
        <v>207584.0</v>
      </c>
      <c r="E4119" s="53" t="s">
        <v>119</v>
      </c>
      <c r="F4119" s="54">
        <v>1.0473023E7</v>
      </c>
      <c r="G4119" s="53" t="s">
        <v>2577</v>
      </c>
      <c r="H4119" s="55">
        <v>2101.0</v>
      </c>
      <c r="I4119" s="55" t="s">
        <v>81</v>
      </c>
      <c r="J4119" s="55" t="s">
        <v>126</v>
      </c>
      <c r="K4119" s="53" t="s">
        <v>57</v>
      </c>
      <c r="L4119" s="53"/>
      <c r="M4119" s="53">
        <v>4.0</v>
      </c>
      <c r="N4119" s="53" t="s">
        <v>52</v>
      </c>
      <c r="O4119" s="25">
        <v>1.0</v>
      </c>
      <c r="P4119" s="25">
        <f>'LISTA DOS ITENS'!$O4119*'LISTA DOS ITENS'!$M4119</f>
        <v>4</v>
      </c>
      <c r="Q4119" s="25">
        <v>1032.835</v>
      </c>
      <c r="R4119" s="25">
        <f>'LISTA DOS ITENS'!$Q4119*'LISTA DOS ITENS'!$M4119</f>
        <v>4131.34</v>
      </c>
      <c r="S4119" s="56">
        <f>IF('LISTA DOS ITENS'!$P4119&gt;'LISTA DOS ITENS'!$R4119,'LISTA DOS ITENS'!$P4119,'LISTA DOS ITENS'!$R4119)</f>
        <v>4131.34</v>
      </c>
      <c r="T4119" s="25">
        <v>103.47185565411112</v>
      </c>
      <c r="U4119" s="25">
        <f>'LISTA DOS ITENS'!$T4119*'LISTA DOS ITENS'!$M4119</f>
        <v>413.8874226</v>
      </c>
      <c r="V4119" s="56">
        <f t="array" ref="V4119">INDEX('RESUMO - LOTES E VMA'!$F$3:$F$181,MATCH('LISTA DOS ITENS'!$D4119,'RESUMO - LOTES E VMA'!$A$3:$A$181,0))</f>
        <v>93932.06698</v>
      </c>
      <c r="W4119" s="57">
        <f>'LISTA DOS ITENS'!$U4119/'LISTA DOS ITENS'!$V4119</f>
        <v>0.004406242042</v>
      </c>
      <c r="X4119" s="53" t="s">
        <v>53</v>
      </c>
      <c r="Y4119" s="53" t="s">
        <v>290</v>
      </c>
      <c r="Z4119" s="58" t="str">
        <f>'LISTA DOS ITENS'!$F4119&amp;"-"&amp;'LISTA DOS ITENS'!$H4119&amp;"-"&amp;'LISTA DOS ITENS'!$J4119&amp;"-"&amp;'LISTA DOS ITENS'!$K4119&amp;"-"&amp;'LISTA DOS ITENS'!$I4119</f>
        <v>10473023-2101-0026-USADO-ED-1000-01.01</v>
      </c>
      <c r="AA4119" s="59" t="str">
        <f t="array" ref="AA4119">INDEX('RESUMO - LOTES E VMA'!$M$3:$M$181,MATCH('LISTA DOS ITENS'!$D4119,'RESUMO - LOTES E VMA'!$A$3:$A$181,0))</f>
        <v>Para Leilão</v>
      </c>
      <c r="AB4119" s="60">
        <f t="array" ref="AB4119">INDEX('RESUMO - LOTES E VMA'!$J$3:$J$181,MATCH('LISTA DOS ITENS'!$D4119,'RESUMO - LOTES E VMA'!$A$3:$A$181,0))</f>
        <v>0.1047073625</v>
      </c>
      <c r="AC4119" s="29" t="str">
        <f t="array" ref="AC4119">INDEX('RESUMO - LOTES E VMA'!$L$3:$L$181,MATCH('LISTA DOS ITENS'!$D4119,'RESUMO - LOTES E VMA'!$A$3:$A$181,0))</f>
        <v>1% do Valor de Comparação do VMA</v>
      </c>
      <c r="AD4119" s="53" t="str">
        <f>VLOOKUP(Tabela1[[#This Row],[Índice]],[1]Planilha1!$A:$A,1,0)</f>
        <v>#ERROR!</v>
      </c>
    </row>
    <row r="4120" ht="15.75" customHeight="1">
      <c r="A4120" s="52">
        <v>263235.0</v>
      </c>
      <c r="B4120" s="53" t="s">
        <v>70</v>
      </c>
      <c r="C4120" s="53" t="s">
        <v>71</v>
      </c>
      <c r="D4120" s="22">
        <v>207584.0</v>
      </c>
      <c r="E4120" s="53" t="s">
        <v>119</v>
      </c>
      <c r="F4120" s="54">
        <v>1.0473023E7</v>
      </c>
      <c r="G4120" s="53" t="s">
        <v>2577</v>
      </c>
      <c r="H4120" s="55">
        <v>2101.0</v>
      </c>
      <c r="I4120" s="55" t="s">
        <v>81</v>
      </c>
      <c r="J4120" s="55" t="s">
        <v>126</v>
      </c>
      <c r="K4120" s="53" t="s">
        <v>73</v>
      </c>
      <c r="L4120" s="53"/>
      <c r="M4120" s="53">
        <v>25.0</v>
      </c>
      <c r="N4120" s="53" t="s">
        <v>52</v>
      </c>
      <c r="O4120" s="25">
        <v>622.9992</v>
      </c>
      <c r="P4120" s="25">
        <f>'LISTA DOS ITENS'!$O4120*'LISTA DOS ITENS'!$M4120</f>
        <v>15574.98</v>
      </c>
      <c r="Q4120" s="25">
        <v>1032.835</v>
      </c>
      <c r="R4120" s="25">
        <f>'LISTA DOS ITENS'!$Q4120*'LISTA DOS ITENS'!$M4120</f>
        <v>25820.875</v>
      </c>
      <c r="S4120" s="56">
        <f>IF('LISTA DOS ITENS'!$P4120&gt;'LISTA DOS ITENS'!$R4120,'LISTA DOS ITENS'!$P4120,'LISTA DOS ITENS'!$R4120)</f>
        <v>25820.875</v>
      </c>
      <c r="T4120" s="25">
        <v>103.47185565411112</v>
      </c>
      <c r="U4120" s="25">
        <f>'LISTA DOS ITENS'!$T4120*'LISTA DOS ITENS'!$M4120</f>
        <v>2586.796391</v>
      </c>
      <c r="V4120" s="56">
        <f t="array" ref="V4120">INDEX('RESUMO - LOTES E VMA'!$F$3:$F$181,MATCH('LISTA DOS ITENS'!$D4120,'RESUMO - LOTES E VMA'!$A$3:$A$181,0))</f>
        <v>93932.06698</v>
      </c>
      <c r="W4120" s="57">
        <f>'LISTA DOS ITENS'!$U4120/'LISTA DOS ITENS'!$V4120</f>
        <v>0.02753901276</v>
      </c>
      <c r="X4120" s="53" t="s">
        <v>53</v>
      </c>
      <c r="Y4120" s="53" t="s">
        <v>290</v>
      </c>
      <c r="Z4120" s="58" t="str">
        <f>'LISTA DOS ITENS'!$F4120&amp;"-"&amp;'LISTA DOS ITENS'!$H4120&amp;"-"&amp;'LISTA DOS ITENS'!$J4120&amp;"-"&amp;'LISTA DOS ITENS'!$K4120&amp;"-"&amp;'LISTA DOS ITENS'!$I4120</f>
        <v>10473023-2101-0026-CONS/NAC-ED-1000-01.01</v>
      </c>
      <c r="AA4120" s="59" t="str">
        <f t="array" ref="AA4120">INDEX('RESUMO - LOTES E VMA'!$M$3:$M$181,MATCH('LISTA DOS ITENS'!$D4120,'RESUMO - LOTES E VMA'!$A$3:$A$181,0))</f>
        <v>Para Leilão</v>
      </c>
      <c r="AB4120" s="60">
        <f t="array" ref="AB4120">INDEX('RESUMO - LOTES E VMA'!$J$3:$J$181,MATCH('LISTA DOS ITENS'!$D4120,'RESUMO - LOTES E VMA'!$A$3:$A$181,0))</f>
        <v>0.1047073625</v>
      </c>
      <c r="AC4120" s="29" t="str">
        <f t="array" ref="AC4120">INDEX('RESUMO - LOTES E VMA'!$L$3:$L$181,MATCH('LISTA DOS ITENS'!$D4120,'RESUMO - LOTES E VMA'!$A$3:$A$181,0))</f>
        <v>1% do Valor de Comparação do VMA</v>
      </c>
      <c r="AD4120" s="53" t="str">
        <f>VLOOKUP(Tabela1[[#This Row],[Índice]],[1]Planilha1!$A:$A,1,0)</f>
        <v>#ERROR!</v>
      </c>
    </row>
    <row r="4121" ht="15.75" customHeight="1">
      <c r="A4121" s="52">
        <v>263236.0</v>
      </c>
      <c r="B4121" s="53" t="s">
        <v>70</v>
      </c>
      <c r="C4121" s="53" t="s">
        <v>71</v>
      </c>
      <c r="D4121" s="22">
        <v>207584.0</v>
      </c>
      <c r="E4121" s="53" t="s">
        <v>119</v>
      </c>
      <c r="F4121" s="54">
        <v>1.0475926E7</v>
      </c>
      <c r="G4121" s="53" t="s">
        <v>2578</v>
      </c>
      <c r="H4121" s="55">
        <v>2101.0</v>
      </c>
      <c r="I4121" s="55"/>
      <c r="J4121" s="55" t="s">
        <v>126</v>
      </c>
      <c r="K4121" s="53" t="s">
        <v>73</v>
      </c>
      <c r="L4121" s="53"/>
      <c r="M4121" s="53">
        <v>15.0</v>
      </c>
      <c r="N4121" s="53" t="s">
        <v>52</v>
      </c>
      <c r="O4121" s="25">
        <v>2389.906</v>
      </c>
      <c r="P4121" s="25">
        <f>'LISTA DOS ITENS'!$O4121*'LISTA DOS ITENS'!$M4121</f>
        <v>35848.59</v>
      </c>
      <c r="Q4121" s="25">
        <v>2389.91</v>
      </c>
      <c r="R4121" s="25">
        <f>'LISTA DOS ITENS'!$Q4121*'LISTA DOS ITENS'!$M4121</f>
        <v>35848.65</v>
      </c>
      <c r="S4121" s="56">
        <f>IF('LISTA DOS ITENS'!$P4121&gt;'LISTA DOS ITENS'!$R4121,'LISTA DOS ITENS'!$P4121,'LISTA DOS ITENS'!$R4121)</f>
        <v>35848.65</v>
      </c>
      <c r="T4121" s="25">
        <v>256.8342478670271</v>
      </c>
      <c r="U4121" s="25">
        <f>'LISTA DOS ITENS'!$T4121*'LISTA DOS ITENS'!$M4121</f>
        <v>3852.513718</v>
      </c>
      <c r="V4121" s="56">
        <f t="array" ref="V4121">INDEX('RESUMO - LOTES E VMA'!$F$3:$F$181,MATCH('LISTA DOS ITENS'!$D4121,'RESUMO - LOTES E VMA'!$A$3:$A$181,0))</f>
        <v>93932.06698</v>
      </c>
      <c r="W4121" s="57">
        <f>'LISTA DOS ITENS'!$U4121/'LISTA DOS ITENS'!$V4121</f>
        <v>0.04101382884</v>
      </c>
      <c r="X4121" s="53" t="s">
        <v>53</v>
      </c>
      <c r="Y4121" s="53" t="s">
        <v>290</v>
      </c>
      <c r="Z4121" s="58" t="str">
        <f>'LISTA DOS ITENS'!$F4121&amp;"-"&amp;'LISTA DOS ITENS'!$H4121&amp;"-"&amp;'LISTA DOS ITENS'!$J4121&amp;"-"&amp;'LISTA DOS ITENS'!$K4121&amp;"-"&amp;'LISTA DOS ITENS'!$I4121</f>
        <v>10475926-2101-0026-CONS/NAC-</v>
      </c>
      <c r="AA4121" s="59" t="str">
        <f t="array" ref="AA4121">INDEX('RESUMO - LOTES E VMA'!$M$3:$M$181,MATCH('LISTA DOS ITENS'!$D4121,'RESUMO - LOTES E VMA'!$A$3:$A$181,0))</f>
        <v>Para Leilão</v>
      </c>
      <c r="AB4121" s="60">
        <f t="array" ref="AB4121">INDEX('RESUMO - LOTES E VMA'!$J$3:$J$181,MATCH('LISTA DOS ITENS'!$D4121,'RESUMO - LOTES E VMA'!$A$3:$A$181,0))</f>
        <v>0.1047073625</v>
      </c>
      <c r="AC4121" s="29" t="str">
        <f t="array" ref="AC4121">INDEX('RESUMO - LOTES E VMA'!$L$3:$L$181,MATCH('LISTA DOS ITENS'!$D4121,'RESUMO - LOTES E VMA'!$A$3:$A$181,0))</f>
        <v>1% do Valor de Comparação do VMA</v>
      </c>
      <c r="AD4121" s="53" t="str">
        <f>VLOOKUP(Tabela1[[#This Row],[Índice]],[1]Planilha1!$A:$A,1,0)</f>
        <v>#ERROR!</v>
      </c>
    </row>
    <row r="4122" ht="15.75" customHeight="1">
      <c r="A4122" s="52">
        <v>263237.0</v>
      </c>
      <c r="B4122" s="53" t="s">
        <v>70</v>
      </c>
      <c r="C4122" s="53" t="s">
        <v>71</v>
      </c>
      <c r="D4122" s="22">
        <v>207584.0</v>
      </c>
      <c r="E4122" s="53" t="s">
        <v>119</v>
      </c>
      <c r="F4122" s="54">
        <v>1.0475926E7</v>
      </c>
      <c r="G4122" s="53" t="s">
        <v>2578</v>
      </c>
      <c r="H4122" s="55">
        <v>2101.0</v>
      </c>
      <c r="I4122" s="55"/>
      <c r="J4122" s="55" t="s">
        <v>126</v>
      </c>
      <c r="K4122" s="53" t="s">
        <v>80</v>
      </c>
      <c r="L4122" s="53"/>
      <c r="M4122" s="53">
        <v>1.0</v>
      </c>
      <c r="N4122" s="53" t="s">
        <v>52</v>
      </c>
      <c r="O4122" s="25">
        <v>1725.56</v>
      </c>
      <c r="P4122" s="25">
        <f>'LISTA DOS ITENS'!$O4122*'LISTA DOS ITENS'!$M4122</f>
        <v>1725.56</v>
      </c>
      <c r="Q4122" s="25">
        <v>2389.91</v>
      </c>
      <c r="R4122" s="25">
        <f>'LISTA DOS ITENS'!$Q4122*'LISTA DOS ITENS'!$M4122</f>
        <v>2389.91</v>
      </c>
      <c r="S4122" s="56">
        <f>IF('LISTA DOS ITENS'!$P4122&gt;'LISTA DOS ITENS'!$R4122,'LISTA DOS ITENS'!$P4122,'LISTA DOS ITENS'!$R4122)</f>
        <v>2389.91</v>
      </c>
      <c r="T4122" s="25">
        <v>256.8342478670271</v>
      </c>
      <c r="U4122" s="25">
        <f>'LISTA DOS ITENS'!$T4122*'LISTA DOS ITENS'!$M4122</f>
        <v>256.8342479</v>
      </c>
      <c r="V4122" s="56">
        <f t="array" ref="V4122">INDEX('RESUMO - LOTES E VMA'!$F$3:$F$181,MATCH('LISTA DOS ITENS'!$D4122,'RESUMO - LOTES E VMA'!$A$3:$A$181,0))</f>
        <v>93932.06698</v>
      </c>
      <c r="W4122" s="57">
        <f>'LISTA DOS ITENS'!$U4122/'LISTA DOS ITENS'!$V4122</f>
        <v>0.002734255256</v>
      </c>
      <c r="X4122" s="53" t="s">
        <v>53</v>
      </c>
      <c r="Y4122" s="53" t="s">
        <v>290</v>
      </c>
      <c r="Z4122" s="58" t="str">
        <f>'LISTA DOS ITENS'!$F4122&amp;"-"&amp;'LISTA DOS ITENS'!$H4122&amp;"-"&amp;'LISTA DOS ITENS'!$J4122&amp;"-"&amp;'LISTA DOS ITENS'!$K4122&amp;"-"&amp;'LISTA DOS ITENS'!$I4122</f>
        <v>10475926-2101-0026-IMOB/NAC-</v>
      </c>
      <c r="AA4122" s="59" t="str">
        <f t="array" ref="AA4122">INDEX('RESUMO - LOTES E VMA'!$M$3:$M$181,MATCH('LISTA DOS ITENS'!$D4122,'RESUMO - LOTES E VMA'!$A$3:$A$181,0))</f>
        <v>Para Leilão</v>
      </c>
      <c r="AB4122" s="60">
        <f t="array" ref="AB4122">INDEX('RESUMO - LOTES E VMA'!$J$3:$J$181,MATCH('LISTA DOS ITENS'!$D4122,'RESUMO - LOTES E VMA'!$A$3:$A$181,0))</f>
        <v>0.1047073625</v>
      </c>
      <c r="AC4122" s="29" t="str">
        <f t="array" ref="AC4122">INDEX('RESUMO - LOTES E VMA'!$L$3:$L$181,MATCH('LISTA DOS ITENS'!$D4122,'RESUMO - LOTES E VMA'!$A$3:$A$181,0))</f>
        <v>1% do Valor de Comparação do VMA</v>
      </c>
      <c r="AD4122" s="53" t="str">
        <f>VLOOKUP(Tabela1[[#This Row],[Índice]],[1]Planilha1!$A:$A,1,0)</f>
        <v>#ERROR!</v>
      </c>
    </row>
    <row r="4123" ht="15.75" customHeight="1">
      <c r="A4123" s="52">
        <v>263238.0</v>
      </c>
      <c r="B4123" s="53" t="s">
        <v>70</v>
      </c>
      <c r="C4123" s="53" t="s">
        <v>71</v>
      </c>
      <c r="D4123" s="22">
        <v>207584.0</v>
      </c>
      <c r="E4123" s="53" t="s">
        <v>119</v>
      </c>
      <c r="F4123" s="54">
        <v>1.0480153E7</v>
      </c>
      <c r="G4123" s="53" t="s">
        <v>2579</v>
      </c>
      <c r="H4123" s="55">
        <v>2101.0</v>
      </c>
      <c r="I4123" s="55" t="s">
        <v>130</v>
      </c>
      <c r="J4123" s="55" t="s">
        <v>126</v>
      </c>
      <c r="K4123" s="53" t="s">
        <v>73</v>
      </c>
      <c r="L4123" s="53"/>
      <c r="M4123" s="53">
        <v>8.0</v>
      </c>
      <c r="N4123" s="53" t="s">
        <v>52</v>
      </c>
      <c r="O4123" s="25">
        <v>646.70125</v>
      </c>
      <c r="P4123" s="25">
        <f>'LISTA DOS ITENS'!$O4123*'LISTA DOS ITENS'!$M4123</f>
        <v>5173.61</v>
      </c>
      <c r="Q4123" s="25">
        <v>647.13</v>
      </c>
      <c r="R4123" s="25">
        <f>'LISTA DOS ITENS'!$Q4123*'LISTA DOS ITENS'!$M4123</f>
        <v>5177.04</v>
      </c>
      <c r="S4123" s="56">
        <f>IF('LISTA DOS ITENS'!$P4123&gt;'LISTA DOS ITENS'!$R4123,'LISTA DOS ITENS'!$P4123,'LISTA DOS ITENS'!$R4123)</f>
        <v>5177.04</v>
      </c>
      <c r="T4123" s="25">
        <v>68.13908802221297</v>
      </c>
      <c r="U4123" s="25">
        <f>'LISTA DOS ITENS'!$T4123*'LISTA DOS ITENS'!$M4123</f>
        <v>545.1127042</v>
      </c>
      <c r="V4123" s="56">
        <f t="array" ref="V4123">INDEX('RESUMO - LOTES E VMA'!$F$3:$F$181,MATCH('LISTA DOS ITENS'!$D4123,'RESUMO - LOTES E VMA'!$A$3:$A$181,0))</f>
        <v>93932.06698</v>
      </c>
      <c r="W4123" s="57">
        <f>'LISTA DOS ITENS'!$U4123/'LISTA DOS ITENS'!$V4123</f>
        <v>0.005803265293</v>
      </c>
      <c r="X4123" s="53" t="s">
        <v>53</v>
      </c>
      <c r="Y4123" s="53" t="s">
        <v>290</v>
      </c>
      <c r="Z4123" s="58" t="str">
        <f>'LISTA DOS ITENS'!$F4123&amp;"-"&amp;'LISTA DOS ITENS'!$H4123&amp;"-"&amp;'LISTA DOS ITENS'!$J4123&amp;"-"&amp;'LISTA DOS ITENS'!$K4123&amp;"-"&amp;'LISTA DOS ITENS'!$I4123</f>
        <v>10480153-2101-0026-CONS/NAC-ED-1000-01.02</v>
      </c>
      <c r="AA4123" s="59" t="str">
        <f t="array" ref="AA4123">INDEX('RESUMO - LOTES E VMA'!$M$3:$M$181,MATCH('LISTA DOS ITENS'!$D4123,'RESUMO - LOTES E VMA'!$A$3:$A$181,0))</f>
        <v>Para Leilão</v>
      </c>
      <c r="AB4123" s="60">
        <f t="array" ref="AB4123">INDEX('RESUMO - LOTES E VMA'!$J$3:$J$181,MATCH('LISTA DOS ITENS'!$D4123,'RESUMO - LOTES E VMA'!$A$3:$A$181,0))</f>
        <v>0.1047073625</v>
      </c>
      <c r="AC4123" s="29" t="str">
        <f t="array" ref="AC4123">INDEX('RESUMO - LOTES E VMA'!$L$3:$L$181,MATCH('LISTA DOS ITENS'!$D4123,'RESUMO - LOTES E VMA'!$A$3:$A$181,0))</f>
        <v>1% do Valor de Comparação do VMA</v>
      </c>
      <c r="AD4123" s="53" t="str">
        <f>VLOOKUP(Tabela1[[#This Row],[Índice]],[1]Planilha1!$A:$A,1,0)</f>
        <v>#ERROR!</v>
      </c>
    </row>
    <row r="4124" ht="15.75" customHeight="1">
      <c r="A4124" s="52">
        <v>263239.0</v>
      </c>
      <c r="B4124" s="53" t="s">
        <v>70</v>
      </c>
      <c r="C4124" s="53" t="s">
        <v>71</v>
      </c>
      <c r="D4124" s="22">
        <v>207584.0</v>
      </c>
      <c r="E4124" s="53" t="s">
        <v>119</v>
      </c>
      <c r="F4124" s="54">
        <v>1.0480153E7</v>
      </c>
      <c r="G4124" s="53" t="s">
        <v>2579</v>
      </c>
      <c r="H4124" s="55">
        <v>2101.0</v>
      </c>
      <c r="I4124" s="55" t="s">
        <v>130</v>
      </c>
      <c r="J4124" s="55" t="s">
        <v>126</v>
      </c>
      <c r="K4124" s="53" t="s">
        <v>80</v>
      </c>
      <c r="L4124" s="53"/>
      <c r="M4124" s="53">
        <v>1.0</v>
      </c>
      <c r="N4124" s="53" t="s">
        <v>52</v>
      </c>
      <c r="O4124" s="25">
        <v>559.98</v>
      </c>
      <c r="P4124" s="25">
        <f>'LISTA DOS ITENS'!$O4124*'LISTA DOS ITENS'!$M4124</f>
        <v>559.98</v>
      </c>
      <c r="Q4124" s="25">
        <v>647.13</v>
      </c>
      <c r="R4124" s="25">
        <f>'LISTA DOS ITENS'!$Q4124*'LISTA DOS ITENS'!$M4124</f>
        <v>647.13</v>
      </c>
      <c r="S4124" s="56">
        <f>IF('LISTA DOS ITENS'!$P4124&gt;'LISTA DOS ITENS'!$R4124,'LISTA DOS ITENS'!$P4124,'LISTA DOS ITENS'!$R4124)</f>
        <v>647.13</v>
      </c>
      <c r="T4124" s="25">
        <v>68.13908802221297</v>
      </c>
      <c r="U4124" s="25">
        <f>'LISTA DOS ITENS'!$T4124*'LISTA DOS ITENS'!$M4124</f>
        <v>68.13908802</v>
      </c>
      <c r="V4124" s="56">
        <f t="array" ref="V4124">INDEX('RESUMO - LOTES E VMA'!$F$3:$F$181,MATCH('LISTA DOS ITENS'!$D4124,'RESUMO - LOTES E VMA'!$A$3:$A$181,0))</f>
        <v>93932.06698</v>
      </c>
      <c r="W4124" s="57">
        <f>'LISTA DOS ITENS'!$U4124/'LISTA DOS ITENS'!$V4124</f>
        <v>0.0007254081616</v>
      </c>
      <c r="X4124" s="53" t="s">
        <v>53</v>
      </c>
      <c r="Y4124" s="53" t="s">
        <v>290</v>
      </c>
      <c r="Z4124" s="58" t="str">
        <f>'LISTA DOS ITENS'!$F4124&amp;"-"&amp;'LISTA DOS ITENS'!$H4124&amp;"-"&amp;'LISTA DOS ITENS'!$J4124&amp;"-"&amp;'LISTA DOS ITENS'!$K4124&amp;"-"&amp;'LISTA DOS ITENS'!$I4124</f>
        <v>10480153-2101-0026-IMOB/NAC-ED-1000-01.02</v>
      </c>
      <c r="AA4124" s="59" t="str">
        <f t="array" ref="AA4124">INDEX('RESUMO - LOTES E VMA'!$M$3:$M$181,MATCH('LISTA DOS ITENS'!$D4124,'RESUMO - LOTES E VMA'!$A$3:$A$181,0))</f>
        <v>Para Leilão</v>
      </c>
      <c r="AB4124" s="60">
        <f t="array" ref="AB4124">INDEX('RESUMO - LOTES E VMA'!$J$3:$J$181,MATCH('LISTA DOS ITENS'!$D4124,'RESUMO - LOTES E VMA'!$A$3:$A$181,0))</f>
        <v>0.1047073625</v>
      </c>
      <c r="AC4124" s="29" t="str">
        <f t="array" ref="AC4124">INDEX('RESUMO - LOTES E VMA'!$L$3:$L$181,MATCH('LISTA DOS ITENS'!$D4124,'RESUMO - LOTES E VMA'!$A$3:$A$181,0))</f>
        <v>1% do Valor de Comparação do VMA</v>
      </c>
      <c r="AD4124" s="53" t="str">
        <f>VLOOKUP(Tabela1[[#This Row],[Índice]],[1]Planilha1!$A:$A,1,0)</f>
        <v>#ERROR!</v>
      </c>
    </row>
    <row r="4125" ht="15.75" customHeight="1">
      <c r="A4125" s="52">
        <v>263240.0</v>
      </c>
      <c r="B4125" s="53" t="s">
        <v>70</v>
      </c>
      <c r="C4125" s="53" t="s">
        <v>71</v>
      </c>
      <c r="D4125" s="22">
        <v>207584.0</v>
      </c>
      <c r="E4125" s="53" t="s">
        <v>119</v>
      </c>
      <c r="F4125" s="54">
        <v>1.0480153E7</v>
      </c>
      <c r="G4125" s="53" t="s">
        <v>2579</v>
      </c>
      <c r="H4125" s="55">
        <v>2101.0</v>
      </c>
      <c r="I4125" s="55" t="s">
        <v>81</v>
      </c>
      <c r="J4125" s="55" t="s">
        <v>126</v>
      </c>
      <c r="K4125" s="53" t="s">
        <v>73</v>
      </c>
      <c r="L4125" s="53"/>
      <c r="M4125" s="53">
        <v>6.0</v>
      </c>
      <c r="N4125" s="53" t="s">
        <v>52</v>
      </c>
      <c r="O4125" s="25">
        <v>647.8216666666666</v>
      </c>
      <c r="P4125" s="25">
        <f>'LISTA DOS ITENS'!$O4125*'LISTA DOS ITENS'!$M4125</f>
        <v>3886.93</v>
      </c>
      <c r="Q4125" s="25">
        <v>647.13</v>
      </c>
      <c r="R4125" s="25">
        <f>'LISTA DOS ITENS'!$Q4125*'LISTA DOS ITENS'!$M4125</f>
        <v>3882.78</v>
      </c>
      <c r="S4125" s="56">
        <f>IF('LISTA DOS ITENS'!$P4125&gt;'LISTA DOS ITENS'!$R4125,'LISTA DOS ITENS'!$P4125,'LISTA DOS ITENS'!$R4125)</f>
        <v>3886.93</v>
      </c>
      <c r="T4125" s="25">
        <v>68.13908802221297</v>
      </c>
      <c r="U4125" s="25">
        <f>'LISTA DOS ITENS'!$T4125*'LISTA DOS ITENS'!$M4125</f>
        <v>408.8345281</v>
      </c>
      <c r="V4125" s="56">
        <f t="array" ref="V4125">INDEX('RESUMO - LOTES E VMA'!$F$3:$F$181,MATCH('LISTA DOS ITENS'!$D4125,'RESUMO - LOTES E VMA'!$A$3:$A$181,0))</f>
        <v>93932.06698</v>
      </c>
      <c r="W4125" s="57">
        <f>'LISTA DOS ITENS'!$U4125/'LISTA DOS ITENS'!$V4125</f>
        <v>0.00435244897</v>
      </c>
      <c r="X4125" s="53" t="s">
        <v>53</v>
      </c>
      <c r="Y4125" s="53" t="s">
        <v>290</v>
      </c>
      <c r="Z4125" s="58" t="str">
        <f>'LISTA DOS ITENS'!$F4125&amp;"-"&amp;'LISTA DOS ITENS'!$H4125&amp;"-"&amp;'LISTA DOS ITENS'!$J4125&amp;"-"&amp;'LISTA DOS ITENS'!$K4125&amp;"-"&amp;'LISTA DOS ITENS'!$I4125</f>
        <v>10480153-2101-0026-CONS/NAC-ED-1000-01.01</v>
      </c>
      <c r="AA4125" s="59" t="str">
        <f t="array" ref="AA4125">INDEX('RESUMO - LOTES E VMA'!$M$3:$M$181,MATCH('LISTA DOS ITENS'!$D4125,'RESUMO - LOTES E VMA'!$A$3:$A$181,0))</f>
        <v>Para Leilão</v>
      </c>
      <c r="AB4125" s="60">
        <f t="array" ref="AB4125">INDEX('RESUMO - LOTES E VMA'!$J$3:$J$181,MATCH('LISTA DOS ITENS'!$D4125,'RESUMO - LOTES E VMA'!$A$3:$A$181,0))</f>
        <v>0.1047073625</v>
      </c>
      <c r="AC4125" s="29" t="str">
        <f t="array" ref="AC4125">INDEX('RESUMO - LOTES E VMA'!$L$3:$L$181,MATCH('LISTA DOS ITENS'!$D4125,'RESUMO - LOTES E VMA'!$A$3:$A$181,0))</f>
        <v>1% do Valor de Comparação do VMA</v>
      </c>
      <c r="AD4125" s="53" t="str">
        <f>VLOOKUP(Tabela1[[#This Row],[Índice]],[1]Planilha1!$A:$A,1,0)</f>
        <v>#ERROR!</v>
      </c>
    </row>
    <row r="4126" ht="15.75" customHeight="1">
      <c r="A4126" s="52">
        <v>263241.0</v>
      </c>
      <c r="B4126" s="53" t="s">
        <v>70</v>
      </c>
      <c r="C4126" s="53" t="s">
        <v>71</v>
      </c>
      <c r="D4126" s="22">
        <v>207584.0</v>
      </c>
      <c r="E4126" s="53" t="s">
        <v>119</v>
      </c>
      <c r="F4126" s="54">
        <v>1.0680132E7</v>
      </c>
      <c r="G4126" s="53" t="s">
        <v>2575</v>
      </c>
      <c r="H4126" s="55">
        <v>2101.0</v>
      </c>
      <c r="I4126" s="55"/>
      <c r="J4126" s="55" t="s">
        <v>126</v>
      </c>
      <c r="K4126" s="53" t="s">
        <v>73</v>
      </c>
      <c r="L4126" s="53"/>
      <c r="M4126" s="53">
        <v>105.0</v>
      </c>
      <c r="N4126" s="53" t="s">
        <v>52</v>
      </c>
      <c r="O4126" s="25">
        <v>504.3683177570094</v>
      </c>
      <c r="P4126" s="25">
        <f>'LISTA DOS ITENS'!$O4126*'LISTA DOS ITENS'!$M4126</f>
        <v>52958.67336</v>
      </c>
      <c r="Q4126" s="25">
        <v>504.37</v>
      </c>
      <c r="R4126" s="25">
        <f>'LISTA DOS ITENS'!$Q4126*'LISTA DOS ITENS'!$M4126</f>
        <v>52958.85</v>
      </c>
      <c r="S4126" s="56">
        <f>IF('LISTA DOS ITENS'!$P4126&gt;'LISTA DOS ITENS'!$R4126,'LISTA DOS ITENS'!$P4126,'LISTA DOS ITENS'!$R4126)</f>
        <v>52958.85</v>
      </c>
      <c r="T4126" s="25">
        <v>53.10727647576771</v>
      </c>
      <c r="U4126" s="25">
        <f>'LISTA DOS ITENS'!$T4126*'LISTA DOS ITENS'!$M4126</f>
        <v>5576.26403</v>
      </c>
      <c r="V4126" s="56">
        <f t="array" ref="V4126">INDEX('RESUMO - LOTES E VMA'!$F$3:$F$181,MATCH('LISTA DOS ITENS'!$D4126,'RESUMO - LOTES E VMA'!$A$3:$A$181,0))</f>
        <v>93932.06698</v>
      </c>
      <c r="W4126" s="57">
        <f>'LISTA DOS ITENS'!$U4126/'LISTA DOS ITENS'!$V4126</f>
        <v>0.05936486026</v>
      </c>
      <c r="X4126" s="53" t="s">
        <v>53</v>
      </c>
      <c r="Y4126" s="53" t="s">
        <v>290</v>
      </c>
      <c r="Z4126" s="58" t="str">
        <f>'LISTA DOS ITENS'!$F4126&amp;"-"&amp;'LISTA DOS ITENS'!$H4126&amp;"-"&amp;'LISTA DOS ITENS'!$J4126&amp;"-"&amp;'LISTA DOS ITENS'!$K4126&amp;"-"&amp;'LISTA DOS ITENS'!$I4126</f>
        <v>10680132-2101-0026-CONS/NAC-</v>
      </c>
      <c r="AA4126" s="59" t="str">
        <f t="array" ref="AA4126">INDEX('RESUMO - LOTES E VMA'!$M$3:$M$181,MATCH('LISTA DOS ITENS'!$D4126,'RESUMO - LOTES E VMA'!$A$3:$A$181,0))</f>
        <v>Para Leilão</v>
      </c>
      <c r="AB4126" s="60">
        <f t="array" ref="AB4126">INDEX('RESUMO - LOTES E VMA'!$J$3:$J$181,MATCH('LISTA DOS ITENS'!$D4126,'RESUMO - LOTES E VMA'!$A$3:$A$181,0))</f>
        <v>0.1047073625</v>
      </c>
      <c r="AC4126" s="29" t="str">
        <f t="array" ref="AC4126">INDEX('RESUMO - LOTES E VMA'!$L$3:$L$181,MATCH('LISTA DOS ITENS'!$D4126,'RESUMO - LOTES E VMA'!$A$3:$A$181,0))</f>
        <v>1% do Valor de Comparação do VMA</v>
      </c>
      <c r="AD4126" s="53" t="str">
        <f>VLOOKUP(Tabela1[[#This Row],[Índice]],[1]Planilha1!$A:$A,1,0)</f>
        <v>#ERROR!</v>
      </c>
    </row>
    <row r="4127" ht="15.75" customHeight="1">
      <c r="A4127" s="52">
        <v>263242.0</v>
      </c>
      <c r="B4127" s="53" t="s">
        <v>70</v>
      </c>
      <c r="C4127" s="53" t="s">
        <v>71</v>
      </c>
      <c r="D4127" s="22">
        <v>207584.0</v>
      </c>
      <c r="E4127" s="53" t="s">
        <v>119</v>
      </c>
      <c r="F4127" s="54">
        <v>1.0680132E7</v>
      </c>
      <c r="G4127" s="53" t="s">
        <v>2575</v>
      </c>
      <c r="H4127" s="55">
        <v>2101.0</v>
      </c>
      <c r="I4127" s="55" t="s">
        <v>81</v>
      </c>
      <c r="J4127" s="55" t="s">
        <v>126</v>
      </c>
      <c r="K4127" s="53" t="s">
        <v>73</v>
      </c>
      <c r="L4127" s="53"/>
      <c r="M4127" s="53">
        <v>13.0</v>
      </c>
      <c r="N4127" s="53" t="s">
        <v>52</v>
      </c>
      <c r="O4127" s="25">
        <v>510.6021848739496</v>
      </c>
      <c r="P4127" s="25">
        <f>'LISTA DOS ITENS'!$O4127*'LISTA DOS ITENS'!$M4127</f>
        <v>6637.828403</v>
      </c>
      <c r="Q4127" s="25">
        <v>504.37</v>
      </c>
      <c r="R4127" s="25">
        <f>'LISTA DOS ITENS'!$Q4127*'LISTA DOS ITENS'!$M4127</f>
        <v>6556.81</v>
      </c>
      <c r="S4127" s="56">
        <f>IF('LISTA DOS ITENS'!$P4127&gt;'LISTA DOS ITENS'!$R4127,'LISTA DOS ITENS'!$P4127,'LISTA DOS ITENS'!$R4127)</f>
        <v>6637.828403</v>
      </c>
      <c r="T4127" s="25">
        <v>53.10727647576771</v>
      </c>
      <c r="U4127" s="25">
        <f>'LISTA DOS ITENS'!$T4127*'LISTA DOS ITENS'!$M4127</f>
        <v>690.3945942</v>
      </c>
      <c r="V4127" s="56">
        <f t="array" ref="V4127">INDEX('RESUMO - LOTES E VMA'!$F$3:$F$181,MATCH('LISTA DOS ITENS'!$D4127,'RESUMO - LOTES E VMA'!$A$3:$A$181,0))</f>
        <v>93932.06698</v>
      </c>
      <c r="W4127" s="57">
        <f>'LISTA DOS ITENS'!$U4127/'LISTA DOS ITENS'!$V4127</f>
        <v>0.00734993508</v>
      </c>
      <c r="X4127" s="53" t="s">
        <v>53</v>
      </c>
      <c r="Y4127" s="53" t="s">
        <v>290</v>
      </c>
      <c r="Z4127" s="58" t="str">
        <f>'LISTA DOS ITENS'!$F4127&amp;"-"&amp;'LISTA DOS ITENS'!$H4127&amp;"-"&amp;'LISTA DOS ITENS'!$J4127&amp;"-"&amp;'LISTA DOS ITENS'!$K4127&amp;"-"&amp;'LISTA DOS ITENS'!$I4127</f>
        <v>10680132-2101-0026-CONS/NAC-ED-1000-01.01</v>
      </c>
      <c r="AA4127" s="59" t="str">
        <f t="array" ref="AA4127">INDEX('RESUMO - LOTES E VMA'!$M$3:$M$181,MATCH('LISTA DOS ITENS'!$D4127,'RESUMO - LOTES E VMA'!$A$3:$A$181,0))</f>
        <v>Para Leilão</v>
      </c>
      <c r="AB4127" s="60">
        <f t="array" ref="AB4127">INDEX('RESUMO - LOTES E VMA'!$J$3:$J$181,MATCH('LISTA DOS ITENS'!$D4127,'RESUMO - LOTES E VMA'!$A$3:$A$181,0))</f>
        <v>0.1047073625</v>
      </c>
      <c r="AC4127" s="29" t="str">
        <f t="array" ref="AC4127">INDEX('RESUMO - LOTES E VMA'!$L$3:$L$181,MATCH('LISTA DOS ITENS'!$D4127,'RESUMO - LOTES E VMA'!$A$3:$A$181,0))</f>
        <v>1% do Valor de Comparação do VMA</v>
      </c>
      <c r="AD4127" s="53" t="str">
        <f>VLOOKUP(Tabela1[[#This Row],[Índice]],[1]Planilha1!$A:$A,1,0)</f>
        <v>#ERROR!</v>
      </c>
    </row>
    <row r="4128" ht="15.75" customHeight="1">
      <c r="A4128" s="52">
        <v>263243.0</v>
      </c>
      <c r="B4128" s="53" t="s">
        <v>70</v>
      </c>
      <c r="C4128" s="53" t="s">
        <v>71</v>
      </c>
      <c r="D4128" s="22">
        <v>207584.0</v>
      </c>
      <c r="E4128" s="53" t="s">
        <v>119</v>
      </c>
      <c r="F4128" s="54">
        <v>1.0854637E7</v>
      </c>
      <c r="G4128" s="53" t="s">
        <v>2580</v>
      </c>
      <c r="H4128" s="55">
        <v>2101.0</v>
      </c>
      <c r="I4128" s="55" t="s">
        <v>130</v>
      </c>
      <c r="J4128" s="55" t="s">
        <v>126</v>
      </c>
      <c r="K4128" s="53" t="s">
        <v>73</v>
      </c>
      <c r="L4128" s="53"/>
      <c r="M4128" s="53">
        <v>6.0</v>
      </c>
      <c r="N4128" s="53" t="s">
        <v>52</v>
      </c>
      <c r="O4128" s="25">
        <v>763.4583333333334</v>
      </c>
      <c r="P4128" s="25">
        <f>'LISTA DOS ITENS'!$O4128*'LISTA DOS ITENS'!$M4128</f>
        <v>4580.75</v>
      </c>
      <c r="Q4128" s="25">
        <v>763.29</v>
      </c>
      <c r="R4128" s="25">
        <f>'LISTA DOS ITENS'!$Q4128*'LISTA DOS ITENS'!$M4128</f>
        <v>4579.74</v>
      </c>
      <c r="S4128" s="56">
        <f>IF('LISTA DOS ITENS'!$P4128&gt;'LISTA DOS ITENS'!$R4128,'LISTA DOS ITENS'!$P4128,'LISTA DOS ITENS'!$R4128)</f>
        <v>4580.75</v>
      </c>
      <c r="T4128" s="25">
        <v>76.46819937572457</v>
      </c>
      <c r="U4128" s="25">
        <f>'LISTA DOS ITENS'!$T4128*'LISTA DOS ITENS'!$M4128</f>
        <v>458.8091963</v>
      </c>
      <c r="V4128" s="56">
        <f t="array" ref="V4128">INDEX('RESUMO - LOTES E VMA'!$F$3:$F$181,MATCH('LISTA DOS ITENS'!$D4128,'RESUMO - LOTES E VMA'!$A$3:$A$181,0))</f>
        <v>93932.06698</v>
      </c>
      <c r="W4128" s="57">
        <f>'LISTA DOS ITENS'!$U4128/'LISTA DOS ITENS'!$V4128</f>
        <v>0.004884478869</v>
      </c>
      <c r="X4128" s="53" t="s">
        <v>53</v>
      </c>
      <c r="Y4128" s="53" t="s">
        <v>290</v>
      </c>
      <c r="Z4128" s="58" t="str">
        <f>'LISTA DOS ITENS'!$F4128&amp;"-"&amp;'LISTA DOS ITENS'!$H4128&amp;"-"&amp;'LISTA DOS ITENS'!$J4128&amp;"-"&amp;'LISTA DOS ITENS'!$K4128&amp;"-"&amp;'LISTA DOS ITENS'!$I4128</f>
        <v>10854637-2101-0026-CONS/NAC-ED-1000-01.02</v>
      </c>
      <c r="AA4128" s="59" t="str">
        <f t="array" ref="AA4128">INDEX('RESUMO - LOTES E VMA'!$M$3:$M$181,MATCH('LISTA DOS ITENS'!$D4128,'RESUMO - LOTES E VMA'!$A$3:$A$181,0))</f>
        <v>Para Leilão</v>
      </c>
      <c r="AB4128" s="60">
        <f t="array" ref="AB4128">INDEX('RESUMO - LOTES E VMA'!$J$3:$J$181,MATCH('LISTA DOS ITENS'!$D4128,'RESUMO - LOTES E VMA'!$A$3:$A$181,0))</f>
        <v>0.1047073625</v>
      </c>
      <c r="AC4128" s="29" t="str">
        <f t="array" ref="AC4128">INDEX('RESUMO - LOTES E VMA'!$L$3:$L$181,MATCH('LISTA DOS ITENS'!$D4128,'RESUMO - LOTES E VMA'!$A$3:$A$181,0))</f>
        <v>1% do Valor de Comparação do VMA</v>
      </c>
      <c r="AD4128" s="53" t="str">
        <f>VLOOKUP(Tabela1[[#This Row],[Índice]],[1]Planilha1!$A:$A,1,0)</f>
        <v>#ERROR!</v>
      </c>
    </row>
    <row r="4129" ht="15.75" customHeight="1">
      <c r="A4129" s="52">
        <v>263244.0</v>
      </c>
      <c r="B4129" s="53" t="s">
        <v>70</v>
      </c>
      <c r="C4129" s="53" t="s">
        <v>71</v>
      </c>
      <c r="D4129" s="22">
        <v>207584.0</v>
      </c>
      <c r="E4129" s="53" t="s">
        <v>119</v>
      </c>
      <c r="F4129" s="54">
        <v>1.0854637E7</v>
      </c>
      <c r="G4129" s="53" t="s">
        <v>2580</v>
      </c>
      <c r="H4129" s="55">
        <v>2101.0</v>
      </c>
      <c r="I4129" s="55"/>
      <c r="J4129" s="55" t="s">
        <v>126</v>
      </c>
      <c r="K4129" s="53" t="s">
        <v>57</v>
      </c>
      <c r="L4129" s="53"/>
      <c r="M4129" s="53">
        <v>1.0</v>
      </c>
      <c r="N4129" s="53" t="s">
        <v>52</v>
      </c>
      <c r="O4129" s="25">
        <v>1.0</v>
      </c>
      <c r="P4129" s="25">
        <f>'LISTA DOS ITENS'!$O4129*'LISTA DOS ITENS'!$M4129</f>
        <v>1</v>
      </c>
      <c r="Q4129" s="25">
        <v>763.29</v>
      </c>
      <c r="R4129" s="25">
        <f>'LISTA DOS ITENS'!$Q4129*'LISTA DOS ITENS'!$M4129</f>
        <v>763.29</v>
      </c>
      <c r="S4129" s="56">
        <f>IF('LISTA DOS ITENS'!$P4129&gt;'LISTA DOS ITENS'!$R4129,'LISTA DOS ITENS'!$P4129,'LISTA DOS ITENS'!$R4129)</f>
        <v>763.29</v>
      </c>
      <c r="T4129" s="25">
        <v>76.46819937572457</v>
      </c>
      <c r="U4129" s="25">
        <f>'LISTA DOS ITENS'!$T4129*'LISTA DOS ITENS'!$M4129</f>
        <v>76.46819938</v>
      </c>
      <c r="V4129" s="56">
        <f t="array" ref="V4129">INDEX('RESUMO - LOTES E VMA'!$F$3:$F$181,MATCH('LISTA DOS ITENS'!$D4129,'RESUMO - LOTES E VMA'!$A$3:$A$181,0))</f>
        <v>93932.06698</v>
      </c>
      <c r="W4129" s="57">
        <f>'LISTA DOS ITENS'!$U4129/'LISTA DOS ITENS'!$V4129</f>
        <v>0.0008140798115</v>
      </c>
      <c r="X4129" s="53" t="s">
        <v>53</v>
      </c>
      <c r="Y4129" s="53" t="s">
        <v>290</v>
      </c>
      <c r="Z4129" s="58" t="str">
        <f>'LISTA DOS ITENS'!$F4129&amp;"-"&amp;'LISTA DOS ITENS'!$H4129&amp;"-"&amp;'LISTA DOS ITENS'!$J4129&amp;"-"&amp;'LISTA DOS ITENS'!$K4129&amp;"-"&amp;'LISTA DOS ITENS'!$I4129</f>
        <v>10854637-2101-0026-USADO-</v>
      </c>
      <c r="AA4129" s="59" t="str">
        <f t="array" ref="AA4129">INDEX('RESUMO - LOTES E VMA'!$M$3:$M$181,MATCH('LISTA DOS ITENS'!$D4129,'RESUMO - LOTES E VMA'!$A$3:$A$181,0))</f>
        <v>Para Leilão</v>
      </c>
      <c r="AB4129" s="60">
        <f t="array" ref="AB4129">INDEX('RESUMO - LOTES E VMA'!$J$3:$J$181,MATCH('LISTA DOS ITENS'!$D4129,'RESUMO - LOTES E VMA'!$A$3:$A$181,0))</f>
        <v>0.1047073625</v>
      </c>
      <c r="AC4129" s="29" t="str">
        <f t="array" ref="AC4129">INDEX('RESUMO - LOTES E VMA'!$L$3:$L$181,MATCH('LISTA DOS ITENS'!$D4129,'RESUMO - LOTES E VMA'!$A$3:$A$181,0))</f>
        <v>1% do Valor de Comparação do VMA</v>
      </c>
      <c r="AD4129" s="53" t="str">
        <f>VLOOKUP(Tabela1[[#This Row],[Índice]],[1]Planilha1!$A:$A,1,0)</f>
        <v>#ERROR!</v>
      </c>
    </row>
    <row r="4130" ht="15.75" customHeight="1">
      <c r="A4130" s="52">
        <v>263245.0</v>
      </c>
      <c r="B4130" s="53" t="s">
        <v>70</v>
      </c>
      <c r="C4130" s="53" t="s">
        <v>71</v>
      </c>
      <c r="D4130" s="22">
        <v>207584.0</v>
      </c>
      <c r="E4130" s="53" t="s">
        <v>119</v>
      </c>
      <c r="F4130" s="54">
        <v>1.0854637E7</v>
      </c>
      <c r="G4130" s="53" t="s">
        <v>2580</v>
      </c>
      <c r="H4130" s="55">
        <v>2101.0</v>
      </c>
      <c r="I4130" s="55"/>
      <c r="J4130" s="55" t="s">
        <v>126</v>
      </c>
      <c r="K4130" s="53" t="s">
        <v>73</v>
      </c>
      <c r="L4130" s="53"/>
      <c r="M4130" s="53">
        <v>12.0</v>
      </c>
      <c r="N4130" s="53" t="s">
        <v>52</v>
      </c>
      <c r="O4130" s="25">
        <v>763.2908333333334</v>
      </c>
      <c r="P4130" s="25">
        <f>'LISTA DOS ITENS'!$O4130*'LISTA DOS ITENS'!$M4130</f>
        <v>9159.49</v>
      </c>
      <c r="Q4130" s="25">
        <v>763.29</v>
      </c>
      <c r="R4130" s="25">
        <f>'LISTA DOS ITENS'!$Q4130*'LISTA DOS ITENS'!$M4130</f>
        <v>9159.48</v>
      </c>
      <c r="S4130" s="56">
        <f>IF('LISTA DOS ITENS'!$P4130&gt;'LISTA DOS ITENS'!$R4130,'LISTA DOS ITENS'!$P4130,'LISTA DOS ITENS'!$R4130)</f>
        <v>9159.49</v>
      </c>
      <c r="T4130" s="25">
        <v>76.46819937572457</v>
      </c>
      <c r="U4130" s="25">
        <f>'LISTA DOS ITENS'!$T4130*'LISTA DOS ITENS'!$M4130</f>
        <v>917.6183925</v>
      </c>
      <c r="V4130" s="56">
        <f t="array" ref="V4130">INDEX('RESUMO - LOTES E VMA'!$F$3:$F$181,MATCH('LISTA DOS ITENS'!$D4130,'RESUMO - LOTES E VMA'!$A$3:$A$181,0))</f>
        <v>93932.06698</v>
      </c>
      <c r="W4130" s="57">
        <f>'LISTA DOS ITENS'!$U4130/'LISTA DOS ITENS'!$V4130</f>
        <v>0.009768957738</v>
      </c>
      <c r="X4130" s="53" t="s">
        <v>53</v>
      </c>
      <c r="Y4130" s="53" t="s">
        <v>290</v>
      </c>
      <c r="Z4130" s="58" t="str">
        <f>'LISTA DOS ITENS'!$F4130&amp;"-"&amp;'LISTA DOS ITENS'!$H4130&amp;"-"&amp;'LISTA DOS ITENS'!$J4130&amp;"-"&amp;'LISTA DOS ITENS'!$K4130&amp;"-"&amp;'LISTA DOS ITENS'!$I4130</f>
        <v>10854637-2101-0026-CONS/NAC-</v>
      </c>
      <c r="AA4130" s="59" t="str">
        <f t="array" ref="AA4130">INDEX('RESUMO - LOTES E VMA'!$M$3:$M$181,MATCH('LISTA DOS ITENS'!$D4130,'RESUMO - LOTES E VMA'!$A$3:$A$181,0))</f>
        <v>Para Leilão</v>
      </c>
      <c r="AB4130" s="60">
        <f t="array" ref="AB4130">INDEX('RESUMO - LOTES E VMA'!$J$3:$J$181,MATCH('LISTA DOS ITENS'!$D4130,'RESUMO - LOTES E VMA'!$A$3:$A$181,0))</f>
        <v>0.1047073625</v>
      </c>
      <c r="AC4130" s="29" t="str">
        <f t="array" ref="AC4130">INDEX('RESUMO - LOTES E VMA'!$L$3:$L$181,MATCH('LISTA DOS ITENS'!$D4130,'RESUMO - LOTES E VMA'!$A$3:$A$181,0))</f>
        <v>1% do Valor de Comparação do VMA</v>
      </c>
      <c r="AD4130" s="53" t="str">
        <f>VLOOKUP(Tabela1[[#This Row],[Índice]],[1]Planilha1!$A:$A,1,0)</f>
        <v>#ERROR!</v>
      </c>
    </row>
    <row r="4131" ht="15.75" customHeight="1">
      <c r="A4131" s="52">
        <v>263246.0</v>
      </c>
      <c r="B4131" s="53" t="s">
        <v>70</v>
      </c>
      <c r="C4131" s="53" t="s">
        <v>71</v>
      </c>
      <c r="D4131" s="22">
        <v>207584.0</v>
      </c>
      <c r="E4131" s="53" t="s">
        <v>119</v>
      </c>
      <c r="F4131" s="54">
        <v>1.0900211E7</v>
      </c>
      <c r="G4131" s="53" t="s">
        <v>2578</v>
      </c>
      <c r="H4131" s="55">
        <v>2101.0</v>
      </c>
      <c r="I4131" s="55"/>
      <c r="J4131" s="55" t="s">
        <v>126</v>
      </c>
      <c r="K4131" s="53" t="s">
        <v>117</v>
      </c>
      <c r="L4131" s="53"/>
      <c r="M4131" s="53">
        <v>9.0</v>
      </c>
      <c r="N4131" s="53" t="s">
        <v>52</v>
      </c>
      <c r="O4131" s="25">
        <v>3839.8455555555556</v>
      </c>
      <c r="P4131" s="25">
        <f>'LISTA DOS ITENS'!$O4131*'LISTA DOS ITENS'!$M4131</f>
        <v>34558.61</v>
      </c>
      <c r="Q4131" s="25">
        <v>3839.85</v>
      </c>
      <c r="R4131" s="25">
        <f>'LISTA DOS ITENS'!$Q4131*'LISTA DOS ITENS'!$M4131</f>
        <v>34558.65</v>
      </c>
      <c r="S4131" s="56">
        <f>IF('LISTA DOS ITENS'!$P4131&gt;'LISTA DOS ITENS'!$R4131,'LISTA DOS ITENS'!$P4131,'LISTA DOS ITENS'!$R4131)</f>
        <v>34558.65</v>
      </c>
      <c r="T4131" s="25">
        <v>404.3142446526887</v>
      </c>
      <c r="U4131" s="25">
        <f>'LISTA DOS ITENS'!$T4131*'LISTA DOS ITENS'!$M4131</f>
        <v>3638.828202</v>
      </c>
      <c r="V4131" s="56">
        <f t="array" ref="V4131">INDEX('RESUMO - LOTES E VMA'!$F$3:$F$181,MATCH('LISTA DOS ITENS'!$D4131,'RESUMO - LOTES E VMA'!$A$3:$A$181,0))</f>
        <v>93932.06698</v>
      </c>
      <c r="W4131" s="57">
        <f>'LISTA DOS ITENS'!$U4131/'LISTA DOS ITENS'!$V4131</f>
        <v>0.03873893463</v>
      </c>
      <c r="X4131" s="53" t="s">
        <v>53</v>
      </c>
      <c r="Y4131" s="53" t="s">
        <v>290</v>
      </c>
      <c r="Z4131" s="58" t="str">
        <f>'LISTA DOS ITENS'!$F4131&amp;"-"&amp;'LISTA DOS ITENS'!$H4131&amp;"-"&amp;'LISTA DOS ITENS'!$J4131&amp;"-"&amp;'LISTA DOS ITENS'!$K4131&amp;"-"&amp;'LISTA DOS ITENS'!$I4131</f>
        <v>10900211-2101-0026-CONS/IAMN-</v>
      </c>
      <c r="AA4131" s="59" t="str">
        <f t="array" ref="AA4131">INDEX('RESUMO - LOTES E VMA'!$M$3:$M$181,MATCH('LISTA DOS ITENS'!$D4131,'RESUMO - LOTES E VMA'!$A$3:$A$181,0))</f>
        <v>Para Leilão</v>
      </c>
      <c r="AB4131" s="60">
        <f t="array" ref="AB4131">INDEX('RESUMO - LOTES E VMA'!$J$3:$J$181,MATCH('LISTA DOS ITENS'!$D4131,'RESUMO - LOTES E VMA'!$A$3:$A$181,0))</f>
        <v>0.1047073625</v>
      </c>
      <c r="AC4131" s="29" t="str">
        <f t="array" ref="AC4131">INDEX('RESUMO - LOTES E VMA'!$L$3:$L$181,MATCH('LISTA DOS ITENS'!$D4131,'RESUMO - LOTES E VMA'!$A$3:$A$181,0))</f>
        <v>1% do Valor de Comparação do VMA</v>
      </c>
      <c r="AD4131" s="53" t="str">
        <f>VLOOKUP(Tabela1[[#This Row],[Índice]],[1]Planilha1!$A:$A,1,0)</f>
        <v>#ERROR!</v>
      </c>
    </row>
    <row r="4132" ht="15.75" customHeight="1">
      <c r="A4132" s="52">
        <v>263247.0</v>
      </c>
      <c r="B4132" s="53" t="s">
        <v>70</v>
      </c>
      <c r="C4132" s="53" t="s">
        <v>71</v>
      </c>
      <c r="D4132" s="22">
        <v>207584.0</v>
      </c>
      <c r="E4132" s="53" t="s">
        <v>119</v>
      </c>
      <c r="F4132" s="54">
        <v>1.0936868E7</v>
      </c>
      <c r="G4132" s="53" t="s">
        <v>2579</v>
      </c>
      <c r="H4132" s="55">
        <v>2101.0</v>
      </c>
      <c r="I4132" s="55" t="s">
        <v>81</v>
      </c>
      <c r="J4132" s="55" t="s">
        <v>126</v>
      </c>
      <c r="K4132" s="53" t="s">
        <v>122</v>
      </c>
      <c r="L4132" s="53"/>
      <c r="M4132" s="53">
        <v>1.0</v>
      </c>
      <c r="N4132" s="53" t="s">
        <v>52</v>
      </c>
      <c r="O4132" s="25">
        <v>1212.76</v>
      </c>
      <c r="P4132" s="25">
        <f>'LISTA DOS ITENS'!$O4132*'LISTA DOS ITENS'!$M4132</f>
        <v>1212.76</v>
      </c>
      <c r="Q4132" s="25">
        <v>1170.82</v>
      </c>
      <c r="R4132" s="25">
        <f>'LISTA DOS ITENS'!$Q4132*'LISTA DOS ITENS'!$M4132</f>
        <v>1170.82</v>
      </c>
      <c r="S4132" s="56">
        <f>IF('LISTA DOS ITENS'!$P4132&gt;'LISTA DOS ITENS'!$R4132,'LISTA DOS ITENS'!$P4132,'LISTA DOS ITENS'!$R4132)</f>
        <v>1212.76</v>
      </c>
      <c r="T4132" s="25">
        <v>123.28065000566716</v>
      </c>
      <c r="U4132" s="25">
        <f>'LISTA DOS ITENS'!$T4132*'LISTA DOS ITENS'!$M4132</f>
        <v>123.28065</v>
      </c>
      <c r="V4132" s="56">
        <f t="array" ref="V4132">INDEX('RESUMO - LOTES E VMA'!$F$3:$F$181,MATCH('LISTA DOS ITENS'!$D4132,'RESUMO - LOTES E VMA'!$A$3:$A$181,0))</f>
        <v>93932.06698</v>
      </c>
      <c r="W4132" s="57">
        <f>'LISTA DOS ITENS'!$U4132/'LISTA DOS ITENS'!$V4132</f>
        <v>0.00131244477</v>
      </c>
      <c r="X4132" s="53" t="s">
        <v>53</v>
      </c>
      <c r="Y4132" s="53" t="s">
        <v>290</v>
      </c>
      <c r="Z4132" s="58" t="str">
        <f>'LISTA DOS ITENS'!$F4132&amp;"-"&amp;'LISTA DOS ITENS'!$H4132&amp;"-"&amp;'LISTA DOS ITENS'!$J4132&amp;"-"&amp;'LISTA DOS ITENS'!$K4132&amp;"-"&amp;'LISTA DOS ITENS'!$I4132</f>
        <v>10936868-2101-0026-IMOB/IAMN-ED-1000-01.01</v>
      </c>
      <c r="AA4132" s="59" t="str">
        <f t="array" ref="AA4132">INDEX('RESUMO - LOTES E VMA'!$M$3:$M$181,MATCH('LISTA DOS ITENS'!$D4132,'RESUMO - LOTES E VMA'!$A$3:$A$181,0))</f>
        <v>Para Leilão</v>
      </c>
      <c r="AB4132" s="60">
        <f t="array" ref="AB4132">INDEX('RESUMO - LOTES E VMA'!$J$3:$J$181,MATCH('LISTA DOS ITENS'!$D4132,'RESUMO - LOTES E VMA'!$A$3:$A$181,0))</f>
        <v>0.1047073625</v>
      </c>
      <c r="AC4132" s="29" t="str">
        <f t="array" ref="AC4132">INDEX('RESUMO - LOTES E VMA'!$L$3:$L$181,MATCH('LISTA DOS ITENS'!$D4132,'RESUMO - LOTES E VMA'!$A$3:$A$181,0))</f>
        <v>1% do Valor de Comparação do VMA</v>
      </c>
      <c r="AD4132" s="53" t="str">
        <f>VLOOKUP(Tabela1[[#This Row],[Índice]],[1]Planilha1!$A:$A,1,0)</f>
        <v>#ERROR!</v>
      </c>
    </row>
    <row r="4133" ht="15.75" customHeight="1">
      <c r="A4133" s="52">
        <v>263248.0</v>
      </c>
      <c r="B4133" s="53" t="s">
        <v>70</v>
      </c>
      <c r="C4133" s="53" t="s">
        <v>71</v>
      </c>
      <c r="D4133" s="22">
        <v>207584.0</v>
      </c>
      <c r="E4133" s="53" t="s">
        <v>119</v>
      </c>
      <c r="F4133" s="54">
        <v>1.0955754E7</v>
      </c>
      <c r="G4133" s="53" t="s">
        <v>2580</v>
      </c>
      <c r="H4133" s="55">
        <v>2101.0</v>
      </c>
      <c r="I4133" s="55"/>
      <c r="J4133" s="55" t="s">
        <v>126</v>
      </c>
      <c r="K4133" s="53" t="s">
        <v>117</v>
      </c>
      <c r="L4133" s="53"/>
      <c r="M4133" s="53">
        <v>7.0</v>
      </c>
      <c r="N4133" s="53" t="s">
        <v>52</v>
      </c>
      <c r="O4133" s="25">
        <v>918.1971428571429</v>
      </c>
      <c r="P4133" s="25">
        <f>'LISTA DOS ITENS'!$O4133*'LISTA DOS ITENS'!$M4133</f>
        <v>6427.38</v>
      </c>
      <c r="Q4133" s="25">
        <v>1024.85</v>
      </c>
      <c r="R4133" s="25">
        <f>'LISTA DOS ITENS'!$Q4133*'LISTA DOS ITENS'!$M4133</f>
        <v>7173.95</v>
      </c>
      <c r="S4133" s="56">
        <f>IF('LISTA DOS ITENS'!$P4133&gt;'LISTA DOS ITENS'!$R4133,'LISTA DOS ITENS'!$P4133,'LISTA DOS ITENS'!$R4133)</f>
        <v>7173.95</v>
      </c>
      <c r="T4133" s="25">
        <v>107.91084381741685</v>
      </c>
      <c r="U4133" s="25">
        <f>'LISTA DOS ITENS'!$T4133*'LISTA DOS ITENS'!$M4133</f>
        <v>755.3759067</v>
      </c>
      <c r="V4133" s="56">
        <f t="array" ref="V4133">INDEX('RESUMO - LOTES E VMA'!$F$3:$F$181,MATCH('LISTA DOS ITENS'!$D4133,'RESUMO - LOTES E VMA'!$A$3:$A$181,0))</f>
        <v>93932.06698</v>
      </c>
      <c r="W4133" s="57">
        <f>'LISTA DOS ITENS'!$U4133/'LISTA DOS ITENS'!$V4133</f>
        <v>0.00804172559</v>
      </c>
      <c r="X4133" s="53" t="s">
        <v>53</v>
      </c>
      <c r="Y4133" s="53" t="s">
        <v>290</v>
      </c>
      <c r="Z4133" s="58" t="str">
        <f>'LISTA DOS ITENS'!$F4133&amp;"-"&amp;'LISTA DOS ITENS'!$H4133&amp;"-"&amp;'LISTA DOS ITENS'!$J4133&amp;"-"&amp;'LISTA DOS ITENS'!$K4133&amp;"-"&amp;'LISTA DOS ITENS'!$I4133</f>
        <v>10955754-2101-0026-CONS/IAMN-</v>
      </c>
      <c r="AA4133" s="59" t="str">
        <f t="array" ref="AA4133">INDEX('RESUMO - LOTES E VMA'!$M$3:$M$181,MATCH('LISTA DOS ITENS'!$D4133,'RESUMO - LOTES E VMA'!$A$3:$A$181,0))</f>
        <v>Para Leilão</v>
      </c>
      <c r="AB4133" s="60">
        <f t="array" ref="AB4133">INDEX('RESUMO - LOTES E VMA'!$J$3:$J$181,MATCH('LISTA DOS ITENS'!$D4133,'RESUMO - LOTES E VMA'!$A$3:$A$181,0))</f>
        <v>0.1047073625</v>
      </c>
      <c r="AC4133" s="29" t="str">
        <f t="array" ref="AC4133">INDEX('RESUMO - LOTES E VMA'!$L$3:$L$181,MATCH('LISTA DOS ITENS'!$D4133,'RESUMO - LOTES E VMA'!$A$3:$A$181,0))</f>
        <v>1% do Valor de Comparação do VMA</v>
      </c>
      <c r="AD4133" s="53" t="str">
        <f>VLOOKUP(Tabela1[[#This Row],[Índice]],[1]Planilha1!$A:$A,1,0)</f>
        <v>#ERROR!</v>
      </c>
    </row>
    <row r="4134" ht="15.75" customHeight="1">
      <c r="A4134" s="52">
        <v>263249.0</v>
      </c>
      <c r="B4134" s="53" t="s">
        <v>70</v>
      </c>
      <c r="C4134" s="53" t="s">
        <v>71</v>
      </c>
      <c r="D4134" s="22">
        <v>207584.0</v>
      </c>
      <c r="E4134" s="53" t="s">
        <v>119</v>
      </c>
      <c r="F4134" s="54">
        <v>1.0955754E7</v>
      </c>
      <c r="G4134" s="53" t="s">
        <v>2580</v>
      </c>
      <c r="H4134" s="55">
        <v>2101.0</v>
      </c>
      <c r="I4134" s="55"/>
      <c r="J4134" s="55" t="s">
        <v>126</v>
      </c>
      <c r="K4134" s="53" t="s">
        <v>122</v>
      </c>
      <c r="L4134" s="53"/>
      <c r="M4134" s="53">
        <v>10.0</v>
      </c>
      <c r="N4134" s="53" t="s">
        <v>52</v>
      </c>
      <c r="O4134" s="25">
        <v>827.46</v>
      </c>
      <c r="P4134" s="25">
        <f>'LISTA DOS ITENS'!$O4134*'LISTA DOS ITENS'!$M4134</f>
        <v>8274.6</v>
      </c>
      <c r="Q4134" s="25">
        <v>1024.85</v>
      </c>
      <c r="R4134" s="25">
        <f>'LISTA DOS ITENS'!$Q4134*'LISTA DOS ITENS'!$M4134</f>
        <v>10248.5</v>
      </c>
      <c r="S4134" s="56">
        <f>IF('LISTA DOS ITENS'!$P4134&gt;'LISTA DOS ITENS'!$R4134,'LISTA DOS ITENS'!$P4134,'LISTA DOS ITENS'!$R4134)</f>
        <v>10248.5</v>
      </c>
      <c r="T4134" s="25">
        <v>107.91084381741685</v>
      </c>
      <c r="U4134" s="25">
        <f>'LISTA DOS ITENS'!$T4134*'LISTA DOS ITENS'!$M4134</f>
        <v>1079.108438</v>
      </c>
      <c r="V4134" s="56">
        <f t="array" ref="V4134">INDEX('RESUMO - LOTES E VMA'!$F$3:$F$181,MATCH('LISTA DOS ITENS'!$D4134,'RESUMO - LOTES E VMA'!$A$3:$A$181,0))</f>
        <v>93932.06698</v>
      </c>
      <c r="W4134" s="57">
        <f>'LISTA DOS ITENS'!$U4134/'LISTA DOS ITENS'!$V4134</f>
        <v>0.01148817941</v>
      </c>
      <c r="X4134" s="53" t="s">
        <v>53</v>
      </c>
      <c r="Y4134" s="53" t="s">
        <v>290</v>
      </c>
      <c r="Z4134" s="58" t="str">
        <f>'LISTA DOS ITENS'!$F4134&amp;"-"&amp;'LISTA DOS ITENS'!$H4134&amp;"-"&amp;'LISTA DOS ITENS'!$J4134&amp;"-"&amp;'LISTA DOS ITENS'!$K4134&amp;"-"&amp;'LISTA DOS ITENS'!$I4134</f>
        <v>10955754-2101-0026-IMOB/IAMN-</v>
      </c>
      <c r="AA4134" s="59" t="str">
        <f t="array" ref="AA4134">INDEX('RESUMO - LOTES E VMA'!$M$3:$M$181,MATCH('LISTA DOS ITENS'!$D4134,'RESUMO - LOTES E VMA'!$A$3:$A$181,0))</f>
        <v>Para Leilão</v>
      </c>
      <c r="AB4134" s="60">
        <f t="array" ref="AB4134">INDEX('RESUMO - LOTES E VMA'!$J$3:$J$181,MATCH('LISTA DOS ITENS'!$D4134,'RESUMO - LOTES E VMA'!$A$3:$A$181,0))</f>
        <v>0.1047073625</v>
      </c>
      <c r="AC4134" s="29" t="str">
        <f t="array" ref="AC4134">INDEX('RESUMO - LOTES E VMA'!$L$3:$L$181,MATCH('LISTA DOS ITENS'!$D4134,'RESUMO - LOTES E VMA'!$A$3:$A$181,0))</f>
        <v>1% do Valor de Comparação do VMA</v>
      </c>
      <c r="AD4134" s="53" t="str">
        <f>VLOOKUP(Tabela1[[#This Row],[Índice]],[1]Planilha1!$A:$A,1,0)</f>
        <v>#ERROR!</v>
      </c>
    </row>
    <row r="4135" ht="15.75" customHeight="1">
      <c r="A4135" s="52">
        <v>263250.0</v>
      </c>
      <c r="B4135" s="53" t="s">
        <v>70</v>
      </c>
      <c r="C4135" s="53" t="s">
        <v>71</v>
      </c>
      <c r="D4135" s="22">
        <v>207584.0</v>
      </c>
      <c r="E4135" s="53" t="s">
        <v>119</v>
      </c>
      <c r="F4135" s="54">
        <v>1.0956375E7</v>
      </c>
      <c r="G4135" s="53" t="s">
        <v>2581</v>
      </c>
      <c r="H4135" s="55">
        <v>2101.0</v>
      </c>
      <c r="I4135" s="55" t="s">
        <v>130</v>
      </c>
      <c r="J4135" s="55" t="s">
        <v>126</v>
      </c>
      <c r="K4135" s="53" t="s">
        <v>73</v>
      </c>
      <c r="L4135" s="53"/>
      <c r="M4135" s="53">
        <v>2.0</v>
      </c>
      <c r="N4135" s="53" t="s">
        <v>52</v>
      </c>
      <c r="O4135" s="25">
        <v>945.935</v>
      </c>
      <c r="P4135" s="25">
        <f>'LISTA DOS ITENS'!$O4135*'LISTA DOS ITENS'!$M4135</f>
        <v>1891.87</v>
      </c>
      <c r="Q4135" s="25">
        <v>945.94</v>
      </c>
      <c r="R4135" s="25">
        <f>'LISTA DOS ITENS'!$Q4135*'LISTA DOS ITENS'!$M4135</f>
        <v>1891.88</v>
      </c>
      <c r="S4135" s="56">
        <f>IF('LISTA DOS ITENS'!$P4135&gt;'LISTA DOS ITENS'!$R4135,'LISTA DOS ITENS'!$P4135,'LISTA DOS ITENS'!$R4135)</f>
        <v>1891.88</v>
      </c>
      <c r="T4135" s="25">
        <v>94.76650882033421</v>
      </c>
      <c r="U4135" s="25">
        <f>'LISTA DOS ITENS'!$T4135*'LISTA DOS ITENS'!$M4135</f>
        <v>189.5330176</v>
      </c>
      <c r="V4135" s="56">
        <f t="array" ref="V4135">INDEX('RESUMO - LOTES E VMA'!$F$3:$F$181,MATCH('LISTA DOS ITENS'!$D4135,'RESUMO - LOTES E VMA'!$A$3:$A$181,0))</f>
        <v>93932.06698</v>
      </c>
      <c r="W4135" s="57">
        <f>'LISTA DOS ITENS'!$U4135/'LISTA DOS ITENS'!$V4135</f>
        <v>0.002017766922</v>
      </c>
      <c r="X4135" s="53" t="s">
        <v>53</v>
      </c>
      <c r="Y4135" s="53" t="s">
        <v>290</v>
      </c>
      <c r="Z4135" s="58" t="str">
        <f>'LISTA DOS ITENS'!$F4135&amp;"-"&amp;'LISTA DOS ITENS'!$H4135&amp;"-"&amp;'LISTA DOS ITENS'!$J4135&amp;"-"&amp;'LISTA DOS ITENS'!$K4135&amp;"-"&amp;'LISTA DOS ITENS'!$I4135</f>
        <v>10956375-2101-0026-CONS/NAC-ED-1000-01.02</v>
      </c>
      <c r="AA4135" s="59" t="str">
        <f t="array" ref="AA4135">INDEX('RESUMO - LOTES E VMA'!$M$3:$M$181,MATCH('LISTA DOS ITENS'!$D4135,'RESUMO - LOTES E VMA'!$A$3:$A$181,0))</f>
        <v>Para Leilão</v>
      </c>
      <c r="AB4135" s="60">
        <f t="array" ref="AB4135">INDEX('RESUMO - LOTES E VMA'!$J$3:$J$181,MATCH('LISTA DOS ITENS'!$D4135,'RESUMO - LOTES E VMA'!$A$3:$A$181,0))</f>
        <v>0.1047073625</v>
      </c>
      <c r="AC4135" s="29" t="str">
        <f t="array" ref="AC4135">INDEX('RESUMO - LOTES E VMA'!$L$3:$L$181,MATCH('LISTA DOS ITENS'!$D4135,'RESUMO - LOTES E VMA'!$A$3:$A$181,0))</f>
        <v>1% do Valor de Comparação do VMA</v>
      </c>
      <c r="AD4135" s="53" t="str">
        <f>VLOOKUP(Tabela1[[#This Row],[Índice]],[1]Planilha1!$A:$A,1,0)</f>
        <v>#ERROR!</v>
      </c>
    </row>
    <row r="4136" ht="15.75" customHeight="1">
      <c r="A4136" s="52">
        <v>263251.0</v>
      </c>
      <c r="B4136" s="53" t="s">
        <v>70</v>
      </c>
      <c r="C4136" s="53" t="s">
        <v>71</v>
      </c>
      <c r="D4136" s="22">
        <v>207584.0</v>
      </c>
      <c r="E4136" s="53" t="s">
        <v>119</v>
      </c>
      <c r="F4136" s="54">
        <v>1.0986105E7</v>
      </c>
      <c r="G4136" s="53" t="s">
        <v>2582</v>
      </c>
      <c r="H4136" s="55">
        <v>2101.0</v>
      </c>
      <c r="I4136" s="55" t="s">
        <v>81</v>
      </c>
      <c r="J4136" s="55" t="s">
        <v>126</v>
      </c>
      <c r="K4136" s="53" t="s">
        <v>122</v>
      </c>
      <c r="L4136" s="53"/>
      <c r="M4136" s="53">
        <v>1.0</v>
      </c>
      <c r="N4136" s="53" t="s">
        <v>52</v>
      </c>
      <c r="O4136" s="25">
        <v>3914.95</v>
      </c>
      <c r="P4136" s="25">
        <f>'LISTA DOS ITENS'!$O4136*'LISTA DOS ITENS'!$M4136</f>
        <v>3914.95</v>
      </c>
      <c r="Q4136" s="25">
        <v>5201.85</v>
      </c>
      <c r="R4136" s="25">
        <f>'LISTA DOS ITENS'!$Q4136*'LISTA DOS ITENS'!$M4136</f>
        <v>5201.85</v>
      </c>
      <c r="S4136" s="56">
        <f>IF('LISTA DOS ITENS'!$P4136&gt;'LISTA DOS ITENS'!$R4136,'LISTA DOS ITENS'!$P4136,'LISTA DOS ITENS'!$R4136)</f>
        <v>5201.85</v>
      </c>
      <c r="T4136" s="25">
        <v>547.7250552877298</v>
      </c>
      <c r="U4136" s="25">
        <f>'LISTA DOS ITENS'!$T4136*'LISTA DOS ITENS'!$M4136</f>
        <v>547.7250553</v>
      </c>
      <c r="V4136" s="56">
        <f t="array" ref="V4136">INDEX('RESUMO - LOTES E VMA'!$F$3:$F$181,MATCH('LISTA DOS ITENS'!$D4136,'RESUMO - LOTES E VMA'!$A$3:$A$181,0))</f>
        <v>93932.06698</v>
      </c>
      <c r="W4136" s="57">
        <f>'LISTA DOS ITENS'!$U4136/'LISTA DOS ITENS'!$V4136</f>
        <v>0.005831076361</v>
      </c>
      <c r="X4136" s="53" t="s">
        <v>53</v>
      </c>
      <c r="Y4136" s="53" t="s">
        <v>290</v>
      </c>
      <c r="Z4136" s="58" t="str">
        <f>'LISTA DOS ITENS'!$F4136&amp;"-"&amp;'LISTA DOS ITENS'!$H4136&amp;"-"&amp;'LISTA DOS ITENS'!$J4136&amp;"-"&amp;'LISTA DOS ITENS'!$K4136&amp;"-"&amp;'LISTA DOS ITENS'!$I4136</f>
        <v>10986105-2101-0026-IMOB/IAMN-ED-1000-01.01</v>
      </c>
      <c r="AA4136" s="59" t="str">
        <f t="array" ref="AA4136">INDEX('RESUMO - LOTES E VMA'!$M$3:$M$181,MATCH('LISTA DOS ITENS'!$D4136,'RESUMO - LOTES E VMA'!$A$3:$A$181,0))</f>
        <v>Para Leilão</v>
      </c>
      <c r="AB4136" s="60">
        <f t="array" ref="AB4136">INDEX('RESUMO - LOTES E VMA'!$J$3:$J$181,MATCH('LISTA DOS ITENS'!$D4136,'RESUMO - LOTES E VMA'!$A$3:$A$181,0))</f>
        <v>0.1047073625</v>
      </c>
      <c r="AC4136" s="29" t="str">
        <f t="array" ref="AC4136">INDEX('RESUMO - LOTES E VMA'!$L$3:$L$181,MATCH('LISTA DOS ITENS'!$D4136,'RESUMO - LOTES E VMA'!$A$3:$A$181,0))</f>
        <v>1% do Valor de Comparação do VMA</v>
      </c>
      <c r="AD4136" s="53" t="str">
        <f>VLOOKUP(Tabela1[[#This Row],[Índice]],[1]Planilha1!$A:$A,1,0)</f>
        <v>#ERROR!</v>
      </c>
    </row>
    <row r="4137" ht="15.75" customHeight="1">
      <c r="A4137" s="52">
        <v>263252.0</v>
      </c>
      <c r="B4137" s="53" t="s">
        <v>70</v>
      </c>
      <c r="C4137" s="53" t="s">
        <v>71</v>
      </c>
      <c r="D4137" s="22">
        <v>207584.0</v>
      </c>
      <c r="E4137" s="53" t="s">
        <v>119</v>
      </c>
      <c r="F4137" s="54">
        <v>1.1067311E7</v>
      </c>
      <c r="G4137" s="53" t="s">
        <v>2576</v>
      </c>
      <c r="H4137" s="55">
        <v>2101.0</v>
      </c>
      <c r="I4137" s="55" t="s">
        <v>81</v>
      </c>
      <c r="J4137" s="55" t="s">
        <v>126</v>
      </c>
      <c r="K4137" s="53" t="s">
        <v>73</v>
      </c>
      <c r="L4137" s="53"/>
      <c r="M4137" s="53">
        <v>1.0</v>
      </c>
      <c r="N4137" s="53" t="s">
        <v>52</v>
      </c>
      <c r="O4137" s="25">
        <v>1570.29</v>
      </c>
      <c r="P4137" s="25">
        <f>'LISTA DOS ITENS'!$O4137*'LISTA DOS ITENS'!$M4137</f>
        <v>1570.29</v>
      </c>
      <c r="Q4137" s="25">
        <v>1570.29</v>
      </c>
      <c r="R4137" s="25">
        <f>'LISTA DOS ITENS'!$Q4137*'LISTA DOS ITENS'!$M4137</f>
        <v>1570.29</v>
      </c>
      <c r="S4137" s="56">
        <f>IF('LISTA DOS ITENS'!$P4137&gt;'LISTA DOS ITENS'!$R4137,'LISTA DOS ITENS'!$P4137,'LISTA DOS ITENS'!$R4137)</f>
        <v>1570.29</v>
      </c>
      <c r="T4137" s="25">
        <v>157.31537003983613</v>
      </c>
      <c r="U4137" s="25">
        <f>'LISTA DOS ITENS'!$T4137*'LISTA DOS ITENS'!$M4137</f>
        <v>157.31537</v>
      </c>
      <c r="V4137" s="56">
        <f t="array" ref="V4137">INDEX('RESUMO - LOTES E VMA'!$F$3:$F$181,MATCH('LISTA DOS ITENS'!$D4137,'RESUMO - LOTES E VMA'!$A$3:$A$181,0))</f>
        <v>93932.06698</v>
      </c>
      <c r="W4137" s="57">
        <f>'LISTA DOS ITENS'!$U4137/'LISTA DOS ITENS'!$V4137</f>
        <v>0.001674778115</v>
      </c>
      <c r="X4137" s="53" t="s">
        <v>53</v>
      </c>
      <c r="Y4137" s="53" t="s">
        <v>290</v>
      </c>
      <c r="Z4137" s="58" t="str">
        <f>'LISTA DOS ITENS'!$F4137&amp;"-"&amp;'LISTA DOS ITENS'!$H4137&amp;"-"&amp;'LISTA DOS ITENS'!$J4137&amp;"-"&amp;'LISTA DOS ITENS'!$K4137&amp;"-"&amp;'LISTA DOS ITENS'!$I4137</f>
        <v>11067311-2101-0026-CONS/NAC-ED-1000-01.01</v>
      </c>
      <c r="AA4137" s="59" t="str">
        <f t="array" ref="AA4137">INDEX('RESUMO - LOTES E VMA'!$M$3:$M$181,MATCH('LISTA DOS ITENS'!$D4137,'RESUMO - LOTES E VMA'!$A$3:$A$181,0))</f>
        <v>Para Leilão</v>
      </c>
      <c r="AB4137" s="60">
        <f t="array" ref="AB4137">INDEX('RESUMO - LOTES E VMA'!$J$3:$J$181,MATCH('LISTA DOS ITENS'!$D4137,'RESUMO - LOTES E VMA'!$A$3:$A$181,0))</f>
        <v>0.1047073625</v>
      </c>
      <c r="AC4137" s="29" t="str">
        <f t="array" ref="AC4137">INDEX('RESUMO - LOTES E VMA'!$L$3:$L$181,MATCH('LISTA DOS ITENS'!$D4137,'RESUMO - LOTES E VMA'!$A$3:$A$181,0))</f>
        <v>1% do Valor de Comparação do VMA</v>
      </c>
      <c r="AD4137" s="53" t="str">
        <f>VLOOKUP(Tabela1[[#This Row],[Índice]],[1]Planilha1!$A:$A,1,0)</f>
        <v>#ERROR!</v>
      </c>
    </row>
    <row r="4138" ht="15.75" customHeight="1">
      <c r="A4138" s="52">
        <v>263253.0</v>
      </c>
      <c r="B4138" s="53" t="s">
        <v>70</v>
      </c>
      <c r="C4138" s="53" t="s">
        <v>71</v>
      </c>
      <c r="D4138" s="22">
        <v>207584.0</v>
      </c>
      <c r="E4138" s="53" t="s">
        <v>119</v>
      </c>
      <c r="F4138" s="54">
        <v>1.1067311E7</v>
      </c>
      <c r="G4138" s="53" t="s">
        <v>2576</v>
      </c>
      <c r="H4138" s="55">
        <v>2101.0</v>
      </c>
      <c r="I4138" s="55" t="s">
        <v>81</v>
      </c>
      <c r="J4138" s="55" t="s">
        <v>126</v>
      </c>
      <c r="K4138" s="53" t="s">
        <v>80</v>
      </c>
      <c r="L4138" s="53"/>
      <c r="M4138" s="53">
        <v>7.0</v>
      </c>
      <c r="N4138" s="53" t="s">
        <v>52</v>
      </c>
      <c r="O4138" s="25">
        <v>1272.814285714286</v>
      </c>
      <c r="P4138" s="25">
        <f>'LISTA DOS ITENS'!$O4138*'LISTA DOS ITENS'!$M4138</f>
        <v>8909.7</v>
      </c>
      <c r="Q4138" s="25">
        <v>1570.29</v>
      </c>
      <c r="R4138" s="25">
        <f>'LISTA DOS ITENS'!$Q4138*'LISTA DOS ITENS'!$M4138</f>
        <v>10992.03</v>
      </c>
      <c r="S4138" s="56">
        <f>IF('LISTA DOS ITENS'!$P4138&gt;'LISTA DOS ITENS'!$R4138,'LISTA DOS ITENS'!$P4138,'LISTA DOS ITENS'!$R4138)</f>
        <v>10992.03</v>
      </c>
      <c r="T4138" s="25">
        <v>157.31537003983613</v>
      </c>
      <c r="U4138" s="25">
        <f>'LISTA DOS ITENS'!$T4138*'LISTA DOS ITENS'!$M4138</f>
        <v>1101.20759</v>
      </c>
      <c r="V4138" s="56">
        <f t="array" ref="V4138">INDEX('RESUMO - LOTES E VMA'!$F$3:$F$181,MATCH('LISTA DOS ITENS'!$D4138,'RESUMO - LOTES E VMA'!$A$3:$A$181,0))</f>
        <v>93932.06698</v>
      </c>
      <c r="W4138" s="57">
        <f>'LISTA DOS ITENS'!$U4138/'LISTA DOS ITENS'!$V4138</f>
        <v>0.0117234468</v>
      </c>
      <c r="X4138" s="53" t="s">
        <v>53</v>
      </c>
      <c r="Y4138" s="53" t="s">
        <v>290</v>
      </c>
      <c r="Z4138" s="58" t="str">
        <f>'LISTA DOS ITENS'!$F4138&amp;"-"&amp;'LISTA DOS ITENS'!$H4138&amp;"-"&amp;'LISTA DOS ITENS'!$J4138&amp;"-"&amp;'LISTA DOS ITENS'!$K4138&amp;"-"&amp;'LISTA DOS ITENS'!$I4138</f>
        <v>11067311-2101-0026-IMOB/NAC-ED-1000-01.01</v>
      </c>
      <c r="AA4138" s="59" t="str">
        <f t="array" ref="AA4138">INDEX('RESUMO - LOTES E VMA'!$M$3:$M$181,MATCH('LISTA DOS ITENS'!$D4138,'RESUMO - LOTES E VMA'!$A$3:$A$181,0))</f>
        <v>Para Leilão</v>
      </c>
      <c r="AB4138" s="60">
        <f t="array" ref="AB4138">INDEX('RESUMO - LOTES E VMA'!$J$3:$J$181,MATCH('LISTA DOS ITENS'!$D4138,'RESUMO - LOTES E VMA'!$A$3:$A$181,0))</f>
        <v>0.1047073625</v>
      </c>
      <c r="AC4138" s="29" t="str">
        <f t="array" ref="AC4138">INDEX('RESUMO - LOTES E VMA'!$L$3:$L$181,MATCH('LISTA DOS ITENS'!$D4138,'RESUMO - LOTES E VMA'!$A$3:$A$181,0))</f>
        <v>1% do Valor de Comparação do VMA</v>
      </c>
      <c r="AD4138" s="53" t="str">
        <f>VLOOKUP(Tabela1[[#This Row],[Índice]],[1]Planilha1!$A:$A,1,0)</f>
        <v>#ERROR!</v>
      </c>
    </row>
    <row r="4139" ht="15.75" customHeight="1">
      <c r="A4139" s="52">
        <v>263254.0</v>
      </c>
      <c r="B4139" s="53" t="s">
        <v>70</v>
      </c>
      <c r="C4139" s="53" t="s">
        <v>71</v>
      </c>
      <c r="D4139" s="22">
        <v>207584.0</v>
      </c>
      <c r="E4139" s="53" t="s">
        <v>119</v>
      </c>
      <c r="F4139" s="54">
        <v>1.1067315E7</v>
      </c>
      <c r="G4139" s="53" t="s">
        <v>2583</v>
      </c>
      <c r="H4139" s="55">
        <v>2101.0</v>
      </c>
      <c r="I4139" s="55"/>
      <c r="J4139" s="55" t="s">
        <v>126</v>
      </c>
      <c r="K4139" s="53" t="s">
        <v>117</v>
      </c>
      <c r="L4139" s="53"/>
      <c r="M4139" s="53">
        <v>4.0</v>
      </c>
      <c r="N4139" s="53" t="s">
        <v>52</v>
      </c>
      <c r="O4139" s="25">
        <v>2721.295</v>
      </c>
      <c r="P4139" s="25">
        <f>'LISTA DOS ITENS'!$O4139*'LISTA DOS ITENS'!$M4139</f>
        <v>10885.18</v>
      </c>
      <c r="Q4139" s="25">
        <v>2721.3</v>
      </c>
      <c r="R4139" s="25">
        <f>'LISTA DOS ITENS'!$Q4139*'LISTA DOS ITENS'!$M4139</f>
        <v>10885.2</v>
      </c>
      <c r="S4139" s="56">
        <f>IF('LISTA DOS ITENS'!$P4139&gt;'LISTA DOS ITENS'!$R4139,'LISTA DOS ITENS'!$P4139,'LISTA DOS ITENS'!$R4139)</f>
        <v>10885.2</v>
      </c>
      <c r="T4139" s="25">
        <v>286.5373267115544</v>
      </c>
      <c r="U4139" s="25">
        <f>'LISTA DOS ITENS'!$T4139*'LISTA DOS ITENS'!$M4139</f>
        <v>1146.149307</v>
      </c>
      <c r="V4139" s="56">
        <f t="array" ref="V4139">INDEX('RESUMO - LOTES E VMA'!$F$3:$F$181,MATCH('LISTA DOS ITENS'!$D4139,'RESUMO - LOTES E VMA'!$A$3:$A$181,0))</f>
        <v>93932.06698</v>
      </c>
      <c r="W4139" s="57">
        <f>'LISTA DOS ITENS'!$U4139/'LISTA DOS ITENS'!$V4139</f>
        <v>0.01220189594</v>
      </c>
      <c r="X4139" s="53" t="s">
        <v>53</v>
      </c>
      <c r="Y4139" s="53" t="s">
        <v>290</v>
      </c>
      <c r="Z4139" s="58" t="str">
        <f>'LISTA DOS ITENS'!$F4139&amp;"-"&amp;'LISTA DOS ITENS'!$H4139&amp;"-"&amp;'LISTA DOS ITENS'!$J4139&amp;"-"&amp;'LISTA DOS ITENS'!$K4139&amp;"-"&amp;'LISTA DOS ITENS'!$I4139</f>
        <v>11067315-2101-0026-CONS/IAMN-</v>
      </c>
      <c r="AA4139" s="59" t="str">
        <f t="array" ref="AA4139">INDEX('RESUMO - LOTES E VMA'!$M$3:$M$181,MATCH('LISTA DOS ITENS'!$D4139,'RESUMO - LOTES E VMA'!$A$3:$A$181,0))</f>
        <v>Para Leilão</v>
      </c>
      <c r="AB4139" s="60">
        <f t="array" ref="AB4139">INDEX('RESUMO - LOTES E VMA'!$J$3:$J$181,MATCH('LISTA DOS ITENS'!$D4139,'RESUMO - LOTES E VMA'!$A$3:$A$181,0))</f>
        <v>0.1047073625</v>
      </c>
      <c r="AC4139" s="29" t="str">
        <f t="array" ref="AC4139">INDEX('RESUMO - LOTES E VMA'!$L$3:$L$181,MATCH('LISTA DOS ITENS'!$D4139,'RESUMO - LOTES E VMA'!$A$3:$A$181,0))</f>
        <v>1% do Valor de Comparação do VMA</v>
      </c>
      <c r="AD4139" s="53" t="str">
        <f>VLOOKUP(Tabela1[[#This Row],[Índice]],[1]Planilha1!$A:$A,1,0)</f>
        <v>#ERROR!</v>
      </c>
    </row>
    <row r="4140" ht="15.75" customHeight="1">
      <c r="A4140" s="52">
        <v>263255.0</v>
      </c>
      <c r="B4140" s="53" t="s">
        <v>70</v>
      </c>
      <c r="C4140" s="53" t="s">
        <v>71</v>
      </c>
      <c r="D4140" s="22">
        <v>207584.0</v>
      </c>
      <c r="E4140" s="53" t="s">
        <v>119</v>
      </c>
      <c r="F4140" s="54">
        <v>1.1067315E7</v>
      </c>
      <c r="G4140" s="53" t="s">
        <v>2583</v>
      </c>
      <c r="H4140" s="55">
        <v>2101.0</v>
      </c>
      <c r="I4140" s="55"/>
      <c r="J4140" s="55" t="s">
        <v>126</v>
      </c>
      <c r="K4140" s="53" t="s">
        <v>122</v>
      </c>
      <c r="L4140" s="53"/>
      <c r="M4140" s="53">
        <v>16.0</v>
      </c>
      <c r="N4140" s="53" t="s">
        <v>52</v>
      </c>
      <c r="O4140" s="25">
        <v>1902.46</v>
      </c>
      <c r="P4140" s="25">
        <f>'LISTA DOS ITENS'!$O4140*'LISTA DOS ITENS'!$M4140</f>
        <v>30439.36</v>
      </c>
      <c r="Q4140" s="25">
        <v>2721.3</v>
      </c>
      <c r="R4140" s="25">
        <f>'LISTA DOS ITENS'!$Q4140*'LISTA DOS ITENS'!$M4140</f>
        <v>43540.8</v>
      </c>
      <c r="S4140" s="56">
        <f>IF('LISTA DOS ITENS'!$P4140&gt;'LISTA DOS ITENS'!$R4140,'LISTA DOS ITENS'!$P4140,'LISTA DOS ITENS'!$R4140)</f>
        <v>43540.8</v>
      </c>
      <c r="T4140" s="25">
        <v>286.5373267115544</v>
      </c>
      <c r="U4140" s="25">
        <f>'LISTA DOS ITENS'!$T4140*'LISTA DOS ITENS'!$M4140</f>
        <v>4584.597227</v>
      </c>
      <c r="V4140" s="56">
        <f t="array" ref="V4140">INDEX('RESUMO - LOTES E VMA'!$F$3:$F$181,MATCH('LISTA DOS ITENS'!$D4140,'RESUMO - LOTES E VMA'!$A$3:$A$181,0))</f>
        <v>93932.06698</v>
      </c>
      <c r="W4140" s="57">
        <f>'LISTA DOS ITENS'!$U4140/'LISTA DOS ITENS'!$V4140</f>
        <v>0.04880758377</v>
      </c>
      <c r="X4140" s="53" t="s">
        <v>53</v>
      </c>
      <c r="Y4140" s="53" t="s">
        <v>290</v>
      </c>
      <c r="Z4140" s="58" t="str">
        <f>'LISTA DOS ITENS'!$F4140&amp;"-"&amp;'LISTA DOS ITENS'!$H4140&amp;"-"&amp;'LISTA DOS ITENS'!$J4140&amp;"-"&amp;'LISTA DOS ITENS'!$K4140&amp;"-"&amp;'LISTA DOS ITENS'!$I4140</f>
        <v>11067315-2101-0026-IMOB/IAMN-</v>
      </c>
      <c r="AA4140" s="59" t="str">
        <f t="array" ref="AA4140">INDEX('RESUMO - LOTES E VMA'!$M$3:$M$181,MATCH('LISTA DOS ITENS'!$D4140,'RESUMO - LOTES E VMA'!$A$3:$A$181,0))</f>
        <v>Para Leilão</v>
      </c>
      <c r="AB4140" s="60">
        <f t="array" ref="AB4140">INDEX('RESUMO - LOTES E VMA'!$J$3:$J$181,MATCH('LISTA DOS ITENS'!$D4140,'RESUMO - LOTES E VMA'!$A$3:$A$181,0))</f>
        <v>0.1047073625</v>
      </c>
      <c r="AC4140" s="29" t="str">
        <f t="array" ref="AC4140">INDEX('RESUMO - LOTES E VMA'!$L$3:$L$181,MATCH('LISTA DOS ITENS'!$D4140,'RESUMO - LOTES E VMA'!$A$3:$A$181,0))</f>
        <v>1% do Valor de Comparação do VMA</v>
      </c>
      <c r="AD4140" s="53" t="str">
        <f>VLOOKUP(Tabela1[[#This Row],[Índice]],[1]Planilha1!$A:$A,1,0)</f>
        <v>#ERROR!</v>
      </c>
    </row>
    <row r="4141" ht="15.75" customHeight="1">
      <c r="A4141" s="52">
        <v>263256.0</v>
      </c>
      <c r="B4141" s="53" t="s">
        <v>70</v>
      </c>
      <c r="C4141" s="53" t="s">
        <v>71</v>
      </c>
      <c r="D4141" s="22">
        <v>207584.0</v>
      </c>
      <c r="E4141" s="53" t="s">
        <v>119</v>
      </c>
      <c r="F4141" s="54">
        <v>1.1067315E7</v>
      </c>
      <c r="G4141" s="53" t="s">
        <v>2583</v>
      </c>
      <c r="H4141" s="55">
        <v>2101.0</v>
      </c>
      <c r="I4141" s="55" t="s">
        <v>2574</v>
      </c>
      <c r="J4141" s="55" t="s">
        <v>126</v>
      </c>
      <c r="K4141" s="53" t="s">
        <v>122</v>
      </c>
      <c r="L4141" s="53"/>
      <c r="M4141" s="53">
        <v>1.0</v>
      </c>
      <c r="N4141" s="53" t="s">
        <v>52</v>
      </c>
      <c r="O4141" s="25">
        <v>1902.46</v>
      </c>
      <c r="P4141" s="25">
        <f>'LISTA DOS ITENS'!$O4141*'LISTA DOS ITENS'!$M4141</f>
        <v>1902.46</v>
      </c>
      <c r="Q4141" s="25">
        <v>2721.3</v>
      </c>
      <c r="R4141" s="25">
        <f>'LISTA DOS ITENS'!$Q4141*'LISTA DOS ITENS'!$M4141</f>
        <v>2721.3</v>
      </c>
      <c r="S4141" s="56">
        <f>IF('LISTA DOS ITENS'!$P4141&gt;'LISTA DOS ITENS'!$R4141,'LISTA DOS ITENS'!$P4141,'LISTA DOS ITENS'!$R4141)</f>
        <v>2721.3</v>
      </c>
      <c r="T4141" s="25">
        <v>286.5373267115544</v>
      </c>
      <c r="U4141" s="25">
        <f>'LISTA DOS ITENS'!$T4141*'LISTA DOS ITENS'!$M4141</f>
        <v>286.5373267</v>
      </c>
      <c r="V4141" s="56">
        <f t="array" ref="V4141">INDEX('RESUMO - LOTES E VMA'!$F$3:$F$181,MATCH('LISTA DOS ITENS'!$D4141,'RESUMO - LOTES E VMA'!$A$3:$A$181,0))</f>
        <v>93932.06698</v>
      </c>
      <c r="W4141" s="57">
        <f>'LISTA DOS ITENS'!$U4141/'LISTA DOS ITENS'!$V4141</f>
        <v>0.003050473985</v>
      </c>
      <c r="X4141" s="53" t="s">
        <v>53</v>
      </c>
      <c r="Y4141" s="53" t="s">
        <v>290</v>
      </c>
      <c r="Z4141" s="58" t="str">
        <f>'LISTA DOS ITENS'!$F4141&amp;"-"&amp;'LISTA DOS ITENS'!$H4141&amp;"-"&amp;'LISTA DOS ITENS'!$J4141&amp;"-"&amp;'LISTA DOS ITENS'!$K4141&amp;"-"&amp;'LISTA DOS ITENS'!$I4141</f>
        <v>11067315-2101-0026-IMOB/IAMN-JC-3A26-17-464-9</v>
      </c>
      <c r="AA4141" s="59" t="str">
        <f t="array" ref="AA4141">INDEX('RESUMO - LOTES E VMA'!$M$3:$M$181,MATCH('LISTA DOS ITENS'!$D4141,'RESUMO - LOTES E VMA'!$A$3:$A$181,0))</f>
        <v>Para Leilão</v>
      </c>
      <c r="AB4141" s="60">
        <f t="array" ref="AB4141">INDEX('RESUMO - LOTES E VMA'!$J$3:$J$181,MATCH('LISTA DOS ITENS'!$D4141,'RESUMO - LOTES E VMA'!$A$3:$A$181,0))</f>
        <v>0.1047073625</v>
      </c>
      <c r="AC4141" s="29" t="str">
        <f t="array" ref="AC4141">INDEX('RESUMO - LOTES E VMA'!$L$3:$L$181,MATCH('LISTA DOS ITENS'!$D4141,'RESUMO - LOTES E VMA'!$A$3:$A$181,0))</f>
        <v>1% do Valor de Comparação do VMA</v>
      </c>
      <c r="AD4141" s="53" t="str">
        <f>VLOOKUP(Tabela1[[#This Row],[Índice]],[1]Planilha1!$A:$A,1,0)</f>
        <v>#ERROR!</v>
      </c>
    </row>
    <row r="4142" ht="15.75" customHeight="1">
      <c r="A4142" s="52">
        <v>263257.0</v>
      </c>
      <c r="B4142" s="53" t="s">
        <v>70</v>
      </c>
      <c r="C4142" s="53" t="s">
        <v>71</v>
      </c>
      <c r="D4142" s="22">
        <v>207584.0</v>
      </c>
      <c r="E4142" s="53" t="s">
        <v>119</v>
      </c>
      <c r="F4142" s="54">
        <v>1.1067315E7</v>
      </c>
      <c r="G4142" s="53" t="s">
        <v>2583</v>
      </c>
      <c r="H4142" s="55">
        <v>2101.0</v>
      </c>
      <c r="I4142" s="55" t="s">
        <v>2574</v>
      </c>
      <c r="J4142" s="55" t="s">
        <v>126</v>
      </c>
      <c r="K4142" s="53" t="s">
        <v>80</v>
      </c>
      <c r="L4142" s="53"/>
      <c r="M4142" s="53">
        <v>3.0</v>
      </c>
      <c r="N4142" s="53" t="s">
        <v>52</v>
      </c>
      <c r="O4142" s="25">
        <v>2216.426</v>
      </c>
      <c r="P4142" s="25">
        <f>'LISTA DOS ITENS'!$O4142*'LISTA DOS ITENS'!$M4142</f>
        <v>6649.278</v>
      </c>
      <c r="Q4142" s="25">
        <v>2721.3</v>
      </c>
      <c r="R4142" s="25">
        <f>'LISTA DOS ITENS'!$Q4142*'LISTA DOS ITENS'!$M4142</f>
        <v>8163.9</v>
      </c>
      <c r="S4142" s="56">
        <f>IF('LISTA DOS ITENS'!$P4142&gt;'LISTA DOS ITENS'!$R4142,'LISTA DOS ITENS'!$P4142,'LISTA DOS ITENS'!$R4142)</f>
        <v>8163.9</v>
      </c>
      <c r="T4142" s="25">
        <v>286.5373267115544</v>
      </c>
      <c r="U4142" s="25">
        <f>'LISTA DOS ITENS'!$T4142*'LISTA DOS ITENS'!$M4142</f>
        <v>859.6119801</v>
      </c>
      <c r="V4142" s="56">
        <f t="array" ref="V4142">INDEX('RESUMO - LOTES E VMA'!$F$3:$F$181,MATCH('LISTA DOS ITENS'!$D4142,'RESUMO - LOTES E VMA'!$A$3:$A$181,0))</f>
        <v>93932.06698</v>
      </c>
      <c r="W4142" s="57">
        <f>'LISTA DOS ITENS'!$U4142/'LISTA DOS ITENS'!$V4142</f>
        <v>0.009151421956</v>
      </c>
      <c r="X4142" s="53" t="s">
        <v>53</v>
      </c>
      <c r="Y4142" s="53" t="s">
        <v>290</v>
      </c>
      <c r="Z4142" s="58" t="str">
        <f>'LISTA DOS ITENS'!$F4142&amp;"-"&amp;'LISTA DOS ITENS'!$H4142&amp;"-"&amp;'LISTA DOS ITENS'!$J4142&amp;"-"&amp;'LISTA DOS ITENS'!$K4142&amp;"-"&amp;'LISTA DOS ITENS'!$I4142</f>
        <v>11067315-2101-0026-IMOB/NAC-JC-3A26-17-464-9</v>
      </c>
      <c r="AA4142" s="59" t="str">
        <f t="array" ref="AA4142">INDEX('RESUMO - LOTES E VMA'!$M$3:$M$181,MATCH('LISTA DOS ITENS'!$D4142,'RESUMO - LOTES E VMA'!$A$3:$A$181,0))</f>
        <v>Para Leilão</v>
      </c>
      <c r="AB4142" s="60">
        <f t="array" ref="AB4142">INDEX('RESUMO - LOTES E VMA'!$J$3:$J$181,MATCH('LISTA DOS ITENS'!$D4142,'RESUMO - LOTES E VMA'!$A$3:$A$181,0))</f>
        <v>0.1047073625</v>
      </c>
      <c r="AC4142" s="29" t="str">
        <f t="array" ref="AC4142">INDEX('RESUMO - LOTES E VMA'!$L$3:$L$181,MATCH('LISTA DOS ITENS'!$D4142,'RESUMO - LOTES E VMA'!$A$3:$A$181,0))</f>
        <v>1% do Valor de Comparação do VMA</v>
      </c>
      <c r="AD4142" s="53" t="str">
        <f>VLOOKUP(Tabela1[[#This Row],[Índice]],[1]Planilha1!$A:$A,1,0)</f>
        <v>#ERROR!</v>
      </c>
    </row>
    <row r="4143" ht="15.75" customHeight="1">
      <c r="A4143" s="52">
        <v>263258.0</v>
      </c>
      <c r="B4143" s="53" t="s">
        <v>70</v>
      </c>
      <c r="C4143" s="53" t="s">
        <v>71</v>
      </c>
      <c r="D4143" s="22">
        <v>207584.0</v>
      </c>
      <c r="E4143" s="53" t="s">
        <v>119</v>
      </c>
      <c r="F4143" s="54">
        <v>1.1101487E7</v>
      </c>
      <c r="G4143" s="53" t="s">
        <v>2584</v>
      </c>
      <c r="H4143" s="55">
        <v>2101.0</v>
      </c>
      <c r="I4143" s="55" t="s">
        <v>130</v>
      </c>
      <c r="J4143" s="55" t="s">
        <v>126</v>
      </c>
      <c r="K4143" s="53" t="s">
        <v>73</v>
      </c>
      <c r="L4143" s="53"/>
      <c r="M4143" s="53">
        <v>2.0</v>
      </c>
      <c r="N4143" s="53" t="s">
        <v>52</v>
      </c>
      <c r="O4143" s="25">
        <v>449.6433333333334</v>
      </c>
      <c r="P4143" s="25">
        <f>'LISTA DOS ITENS'!$O4143*'LISTA DOS ITENS'!$M4143</f>
        <v>899.2866667</v>
      </c>
      <c r="Q4143" s="25">
        <v>441.84</v>
      </c>
      <c r="R4143" s="25">
        <f>'LISTA DOS ITENS'!$Q4143*'LISTA DOS ITENS'!$M4143</f>
        <v>883.68</v>
      </c>
      <c r="S4143" s="56">
        <f>IF('LISTA DOS ITENS'!$P4143&gt;'LISTA DOS ITENS'!$R4143,'LISTA DOS ITENS'!$P4143,'LISTA DOS ITENS'!$R4143)</f>
        <v>899.2866667</v>
      </c>
      <c r="T4143" s="25">
        <v>44.264577306358184</v>
      </c>
      <c r="U4143" s="25">
        <f>'LISTA DOS ITENS'!$T4143*'LISTA DOS ITENS'!$M4143</f>
        <v>88.52915461</v>
      </c>
      <c r="V4143" s="56">
        <f t="array" ref="V4143">INDEX('RESUMO - LOTES E VMA'!$F$3:$F$181,MATCH('LISTA DOS ITENS'!$D4143,'RESUMO - LOTES E VMA'!$A$3:$A$181,0))</f>
        <v>93932.06698</v>
      </c>
      <c r="W4143" s="57">
        <f>'LISTA DOS ITENS'!$U4143/'LISTA DOS ITENS'!$V4143</f>
        <v>0.0009424806401</v>
      </c>
      <c r="X4143" s="53" t="s">
        <v>53</v>
      </c>
      <c r="Y4143" s="53" t="s">
        <v>290</v>
      </c>
      <c r="Z4143" s="58" t="str">
        <f>'LISTA DOS ITENS'!$F4143&amp;"-"&amp;'LISTA DOS ITENS'!$H4143&amp;"-"&amp;'LISTA DOS ITENS'!$J4143&amp;"-"&amp;'LISTA DOS ITENS'!$K4143&amp;"-"&amp;'LISTA DOS ITENS'!$I4143</f>
        <v>11101487-2101-0026-CONS/NAC-ED-1000-01.02</v>
      </c>
      <c r="AA4143" s="59" t="str">
        <f t="array" ref="AA4143">INDEX('RESUMO - LOTES E VMA'!$M$3:$M$181,MATCH('LISTA DOS ITENS'!$D4143,'RESUMO - LOTES E VMA'!$A$3:$A$181,0))</f>
        <v>Para Leilão</v>
      </c>
      <c r="AB4143" s="60">
        <f t="array" ref="AB4143">INDEX('RESUMO - LOTES E VMA'!$J$3:$J$181,MATCH('LISTA DOS ITENS'!$D4143,'RESUMO - LOTES E VMA'!$A$3:$A$181,0))</f>
        <v>0.1047073625</v>
      </c>
      <c r="AC4143" s="29" t="str">
        <f t="array" ref="AC4143">INDEX('RESUMO - LOTES E VMA'!$L$3:$L$181,MATCH('LISTA DOS ITENS'!$D4143,'RESUMO - LOTES E VMA'!$A$3:$A$181,0))</f>
        <v>1% do Valor de Comparação do VMA</v>
      </c>
      <c r="AD4143" s="53" t="str">
        <f>VLOOKUP(Tabela1[[#This Row],[Índice]],[1]Planilha1!$A:$A,1,0)</f>
        <v>#ERROR!</v>
      </c>
    </row>
    <row r="4144" ht="15.75" customHeight="1">
      <c r="A4144" s="52">
        <v>263259.0</v>
      </c>
      <c r="B4144" s="53" t="s">
        <v>70</v>
      </c>
      <c r="C4144" s="53" t="s">
        <v>71</v>
      </c>
      <c r="D4144" s="22">
        <v>207584.0</v>
      </c>
      <c r="E4144" s="53" t="s">
        <v>119</v>
      </c>
      <c r="F4144" s="54">
        <v>1.1101487E7</v>
      </c>
      <c r="G4144" s="53" t="s">
        <v>2584</v>
      </c>
      <c r="H4144" s="55">
        <v>2101.0</v>
      </c>
      <c r="I4144" s="55" t="s">
        <v>81</v>
      </c>
      <c r="J4144" s="55" t="s">
        <v>126</v>
      </c>
      <c r="K4144" s="53" t="s">
        <v>73</v>
      </c>
      <c r="L4144" s="53"/>
      <c r="M4144" s="53">
        <v>1.0</v>
      </c>
      <c r="N4144" s="53" t="s">
        <v>52</v>
      </c>
      <c r="O4144" s="25">
        <v>430.14</v>
      </c>
      <c r="P4144" s="25">
        <f>'LISTA DOS ITENS'!$O4144*'LISTA DOS ITENS'!$M4144</f>
        <v>430.14</v>
      </c>
      <c r="Q4144" s="25">
        <v>441.84</v>
      </c>
      <c r="R4144" s="25">
        <f>'LISTA DOS ITENS'!$Q4144*'LISTA DOS ITENS'!$M4144</f>
        <v>441.84</v>
      </c>
      <c r="S4144" s="56">
        <f>IF('LISTA DOS ITENS'!$P4144&gt;'LISTA DOS ITENS'!$R4144,'LISTA DOS ITENS'!$P4144,'LISTA DOS ITENS'!$R4144)</f>
        <v>441.84</v>
      </c>
      <c r="T4144" s="25">
        <v>44.264577306358184</v>
      </c>
      <c r="U4144" s="25">
        <f>'LISTA DOS ITENS'!$T4144*'LISTA DOS ITENS'!$M4144</f>
        <v>44.26457731</v>
      </c>
      <c r="V4144" s="56">
        <f t="array" ref="V4144">INDEX('RESUMO - LOTES E VMA'!$F$3:$F$181,MATCH('LISTA DOS ITENS'!$D4144,'RESUMO - LOTES E VMA'!$A$3:$A$181,0))</f>
        <v>93932.06698</v>
      </c>
      <c r="W4144" s="57">
        <f>'LISTA DOS ITENS'!$U4144/'LISTA DOS ITENS'!$V4144</f>
        <v>0.0004712403201</v>
      </c>
      <c r="X4144" s="53" t="s">
        <v>53</v>
      </c>
      <c r="Y4144" s="53" t="s">
        <v>290</v>
      </c>
      <c r="Z4144" s="58" t="str">
        <f>'LISTA DOS ITENS'!$F4144&amp;"-"&amp;'LISTA DOS ITENS'!$H4144&amp;"-"&amp;'LISTA DOS ITENS'!$J4144&amp;"-"&amp;'LISTA DOS ITENS'!$K4144&amp;"-"&amp;'LISTA DOS ITENS'!$I4144</f>
        <v>11101487-2101-0026-CONS/NAC-ED-1000-01.01</v>
      </c>
      <c r="AA4144" s="59" t="str">
        <f t="array" ref="AA4144">INDEX('RESUMO - LOTES E VMA'!$M$3:$M$181,MATCH('LISTA DOS ITENS'!$D4144,'RESUMO - LOTES E VMA'!$A$3:$A$181,0))</f>
        <v>Para Leilão</v>
      </c>
      <c r="AB4144" s="60">
        <f t="array" ref="AB4144">INDEX('RESUMO - LOTES E VMA'!$J$3:$J$181,MATCH('LISTA DOS ITENS'!$D4144,'RESUMO - LOTES E VMA'!$A$3:$A$181,0))</f>
        <v>0.1047073625</v>
      </c>
      <c r="AC4144" s="29" t="str">
        <f t="array" ref="AC4144">INDEX('RESUMO - LOTES E VMA'!$L$3:$L$181,MATCH('LISTA DOS ITENS'!$D4144,'RESUMO - LOTES E VMA'!$A$3:$A$181,0))</f>
        <v>1% do Valor de Comparação do VMA</v>
      </c>
      <c r="AD4144" s="53" t="str">
        <f>VLOOKUP(Tabela1[[#This Row],[Índice]],[1]Planilha1!$A:$A,1,0)</f>
        <v>#ERROR!</v>
      </c>
    </row>
    <row r="4145" ht="15.75" customHeight="1">
      <c r="A4145" s="52">
        <v>263260.0</v>
      </c>
      <c r="B4145" s="53" t="s">
        <v>70</v>
      </c>
      <c r="C4145" s="53" t="s">
        <v>71</v>
      </c>
      <c r="D4145" s="22">
        <v>207584.0</v>
      </c>
      <c r="E4145" s="53" t="s">
        <v>119</v>
      </c>
      <c r="F4145" s="54">
        <v>1.1115909E7</v>
      </c>
      <c r="G4145" s="53" t="s">
        <v>2578</v>
      </c>
      <c r="H4145" s="55">
        <v>2101.0</v>
      </c>
      <c r="I4145" s="55"/>
      <c r="J4145" s="55" t="s">
        <v>126</v>
      </c>
      <c r="K4145" s="53" t="s">
        <v>73</v>
      </c>
      <c r="L4145" s="53"/>
      <c r="M4145" s="53">
        <v>1.0</v>
      </c>
      <c r="N4145" s="53" t="s">
        <v>52</v>
      </c>
      <c r="O4145" s="25">
        <v>1980.0</v>
      </c>
      <c r="P4145" s="25">
        <f>'LISTA DOS ITENS'!$O4145*'LISTA DOS ITENS'!$M4145</f>
        <v>1980</v>
      </c>
      <c r="Q4145" s="25">
        <v>2157.99</v>
      </c>
      <c r="R4145" s="25">
        <f>'LISTA DOS ITENS'!$Q4145*'LISTA DOS ITENS'!$M4145</f>
        <v>2157.99</v>
      </c>
      <c r="S4145" s="56">
        <f>IF('LISTA DOS ITENS'!$P4145&gt;'LISTA DOS ITENS'!$R4145,'LISTA DOS ITENS'!$P4145,'LISTA DOS ITENS'!$R4145)</f>
        <v>2157.99</v>
      </c>
      <c r="T4145" s="25">
        <v>227.22400531740973</v>
      </c>
      <c r="U4145" s="25">
        <f>'LISTA DOS ITENS'!$T4145*'LISTA DOS ITENS'!$M4145</f>
        <v>227.2240053</v>
      </c>
      <c r="V4145" s="56">
        <f t="array" ref="V4145">INDEX('RESUMO - LOTES E VMA'!$F$3:$F$181,MATCH('LISTA DOS ITENS'!$D4145,'RESUMO - LOTES E VMA'!$A$3:$A$181,0))</f>
        <v>93932.06698</v>
      </c>
      <c r="W4145" s="57">
        <f>'LISTA DOS ITENS'!$U4145/'LISTA DOS ITENS'!$V4145</f>
        <v>0.002419024862</v>
      </c>
      <c r="X4145" s="53" t="s">
        <v>53</v>
      </c>
      <c r="Y4145" s="53" t="s">
        <v>290</v>
      </c>
      <c r="Z4145" s="58" t="str">
        <f>'LISTA DOS ITENS'!$F4145&amp;"-"&amp;'LISTA DOS ITENS'!$H4145&amp;"-"&amp;'LISTA DOS ITENS'!$J4145&amp;"-"&amp;'LISTA DOS ITENS'!$K4145&amp;"-"&amp;'LISTA DOS ITENS'!$I4145</f>
        <v>11115909-2101-0026-CONS/NAC-</v>
      </c>
      <c r="AA4145" s="59" t="str">
        <f t="array" ref="AA4145">INDEX('RESUMO - LOTES E VMA'!$M$3:$M$181,MATCH('LISTA DOS ITENS'!$D4145,'RESUMO - LOTES E VMA'!$A$3:$A$181,0))</f>
        <v>Para Leilão</v>
      </c>
      <c r="AB4145" s="60">
        <f t="array" ref="AB4145">INDEX('RESUMO - LOTES E VMA'!$J$3:$J$181,MATCH('LISTA DOS ITENS'!$D4145,'RESUMO - LOTES E VMA'!$A$3:$A$181,0))</f>
        <v>0.1047073625</v>
      </c>
      <c r="AC4145" s="29" t="str">
        <f t="array" ref="AC4145">INDEX('RESUMO - LOTES E VMA'!$L$3:$L$181,MATCH('LISTA DOS ITENS'!$D4145,'RESUMO - LOTES E VMA'!$A$3:$A$181,0))</f>
        <v>1% do Valor de Comparação do VMA</v>
      </c>
      <c r="AD4145" s="53" t="str">
        <f>VLOOKUP(Tabela1[[#This Row],[Índice]],[1]Planilha1!$A:$A,1,0)</f>
        <v>#ERROR!</v>
      </c>
    </row>
    <row r="4146" ht="15.75" customHeight="1">
      <c r="A4146" s="52">
        <v>263261.0</v>
      </c>
      <c r="B4146" s="53" t="s">
        <v>70</v>
      </c>
      <c r="C4146" s="53" t="s">
        <v>71</v>
      </c>
      <c r="D4146" s="22">
        <v>207584.0</v>
      </c>
      <c r="E4146" s="53" t="s">
        <v>119</v>
      </c>
      <c r="F4146" s="54">
        <v>1.1115909E7</v>
      </c>
      <c r="G4146" s="53" t="s">
        <v>2578</v>
      </c>
      <c r="H4146" s="55">
        <v>2101.0</v>
      </c>
      <c r="I4146" s="55" t="s">
        <v>130</v>
      </c>
      <c r="J4146" s="55" t="s">
        <v>126</v>
      </c>
      <c r="K4146" s="53" t="s">
        <v>122</v>
      </c>
      <c r="L4146" s="53"/>
      <c r="M4146" s="53">
        <v>3.0</v>
      </c>
      <c r="N4146" s="53" t="s">
        <v>52</v>
      </c>
      <c r="O4146" s="25">
        <v>2157.9900000000002</v>
      </c>
      <c r="P4146" s="25">
        <f>'LISTA DOS ITENS'!$O4146*'LISTA DOS ITENS'!$M4146</f>
        <v>6473.97</v>
      </c>
      <c r="Q4146" s="25">
        <v>2157.99</v>
      </c>
      <c r="R4146" s="25">
        <f>'LISTA DOS ITENS'!$Q4146*'LISTA DOS ITENS'!$M4146</f>
        <v>6473.97</v>
      </c>
      <c r="S4146" s="56">
        <f>IF('LISTA DOS ITENS'!$P4146&gt;'LISTA DOS ITENS'!$R4146,'LISTA DOS ITENS'!$P4146,'LISTA DOS ITENS'!$R4146)</f>
        <v>6473.97</v>
      </c>
      <c r="T4146" s="25">
        <v>227.22400531740973</v>
      </c>
      <c r="U4146" s="25">
        <f>'LISTA DOS ITENS'!$T4146*'LISTA DOS ITENS'!$M4146</f>
        <v>681.672016</v>
      </c>
      <c r="V4146" s="56">
        <f t="array" ref="V4146">INDEX('RESUMO - LOTES E VMA'!$F$3:$F$181,MATCH('LISTA DOS ITENS'!$D4146,'RESUMO - LOTES E VMA'!$A$3:$A$181,0))</f>
        <v>93932.06698</v>
      </c>
      <c r="W4146" s="57">
        <f>'LISTA DOS ITENS'!$U4146/'LISTA DOS ITENS'!$V4146</f>
        <v>0.007257074585</v>
      </c>
      <c r="X4146" s="53" t="s">
        <v>53</v>
      </c>
      <c r="Y4146" s="53" t="s">
        <v>290</v>
      </c>
      <c r="Z4146" s="58" t="str">
        <f>'LISTA DOS ITENS'!$F4146&amp;"-"&amp;'LISTA DOS ITENS'!$H4146&amp;"-"&amp;'LISTA DOS ITENS'!$J4146&amp;"-"&amp;'LISTA DOS ITENS'!$K4146&amp;"-"&amp;'LISTA DOS ITENS'!$I4146</f>
        <v>11115909-2101-0026-IMOB/IAMN-ED-1000-01.02</v>
      </c>
      <c r="AA4146" s="59" t="str">
        <f t="array" ref="AA4146">INDEX('RESUMO - LOTES E VMA'!$M$3:$M$181,MATCH('LISTA DOS ITENS'!$D4146,'RESUMO - LOTES E VMA'!$A$3:$A$181,0))</f>
        <v>Para Leilão</v>
      </c>
      <c r="AB4146" s="60">
        <f t="array" ref="AB4146">INDEX('RESUMO - LOTES E VMA'!$J$3:$J$181,MATCH('LISTA DOS ITENS'!$D4146,'RESUMO - LOTES E VMA'!$A$3:$A$181,0))</f>
        <v>0.1047073625</v>
      </c>
      <c r="AC4146" s="29" t="str">
        <f t="array" ref="AC4146">INDEX('RESUMO - LOTES E VMA'!$L$3:$L$181,MATCH('LISTA DOS ITENS'!$D4146,'RESUMO - LOTES E VMA'!$A$3:$A$181,0))</f>
        <v>1% do Valor de Comparação do VMA</v>
      </c>
      <c r="AD4146" s="53" t="str">
        <f>VLOOKUP(Tabela1[[#This Row],[Índice]],[1]Planilha1!$A:$A,1,0)</f>
        <v>#ERROR!</v>
      </c>
    </row>
    <row r="4147" ht="15.75" customHeight="1">
      <c r="A4147" s="52">
        <v>263262.0</v>
      </c>
      <c r="B4147" s="53" t="s">
        <v>70</v>
      </c>
      <c r="C4147" s="53" t="s">
        <v>71</v>
      </c>
      <c r="D4147" s="22">
        <v>207584.0</v>
      </c>
      <c r="E4147" s="53" t="s">
        <v>119</v>
      </c>
      <c r="F4147" s="54">
        <v>1.1121403E7</v>
      </c>
      <c r="G4147" s="53" t="s">
        <v>2585</v>
      </c>
      <c r="H4147" s="55">
        <v>2101.0</v>
      </c>
      <c r="I4147" s="55" t="s">
        <v>81</v>
      </c>
      <c r="J4147" s="55" t="s">
        <v>126</v>
      </c>
      <c r="K4147" s="53" t="s">
        <v>125</v>
      </c>
      <c r="L4147" s="53"/>
      <c r="M4147" s="53">
        <v>1.0</v>
      </c>
      <c r="N4147" s="53" t="s">
        <v>52</v>
      </c>
      <c r="O4147" s="25">
        <v>7543.77</v>
      </c>
      <c r="P4147" s="25">
        <f>'LISTA DOS ITENS'!$O4147*'LISTA DOS ITENS'!$M4147</f>
        <v>7543.77</v>
      </c>
      <c r="Q4147" s="25">
        <v>7543.77</v>
      </c>
      <c r="R4147" s="25">
        <f>'LISTA DOS ITENS'!$Q4147*'LISTA DOS ITENS'!$M4147</f>
        <v>7543.77</v>
      </c>
      <c r="S4147" s="56">
        <f>IF('LISTA DOS ITENS'!$P4147&gt;'LISTA DOS ITENS'!$R4147,'LISTA DOS ITENS'!$P4147,'LISTA DOS ITENS'!$R4147)</f>
        <v>7543.77</v>
      </c>
      <c r="T4147" s="25">
        <v>627.6738771543405</v>
      </c>
      <c r="U4147" s="25">
        <f>'LISTA DOS ITENS'!$T4147*'LISTA DOS ITENS'!$M4147</f>
        <v>627.6738772</v>
      </c>
      <c r="V4147" s="56">
        <f t="array" ref="V4147">INDEX('RESUMO - LOTES E VMA'!$F$3:$F$181,MATCH('LISTA DOS ITENS'!$D4147,'RESUMO - LOTES E VMA'!$A$3:$A$181,0))</f>
        <v>93932.06698</v>
      </c>
      <c r="W4147" s="57">
        <f>'LISTA DOS ITENS'!$U4147/'LISTA DOS ITENS'!$V4147</f>
        <v>0.00668221085</v>
      </c>
      <c r="X4147" s="53" t="s">
        <v>53</v>
      </c>
      <c r="Y4147" s="53" t="s">
        <v>290</v>
      </c>
      <c r="Z4147" s="58" t="str">
        <f>'LISTA DOS ITENS'!$F4147&amp;"-"&amp;'LISTA DOS ITENS'!$H4147&amp;"-"&amp;'LISTA DOS ITENS'!$J4147&amp;"-"&amp;'LISTA DOS ITENS'!$K4147&amp;"-"&amp;'LISTA DOS ITENS'!$I4147</f>
        <v>11121403-2101-0026-PAR/NAC-ED-1000-01.01</v>
      </c>
      <c r="AA4147" s="59" t="str">
        <f t="array" ref="AA4147">INDEX('RESUMO - LOTES E VMA'!$M$3:$M$181,MATCH('LISTA DOS ITENS'!$D4147,'RESUMO - LOTES E VMA'!$A$3:$A$181,0))</f>
        <v>Para Leilão</v>
      </c>
      <c r="AB4147" s="60">
        <f t="array" ref="AB4147">INDEX('RESUMO - LOTES E VMA'!$J$3:$J$181,MATCH('LISTA DOS ITENS'!$D4147,'RESUMO - LOTES E VMA'!$A$3:$A$181,0))</f>
        <v>0.1047073625</v>
      </c>
      <c r="AC4147" s="29" t="str">
        <f t="array" ref="AC4147">INDEX('RESUMO - LOTES E VMA'!$L$3:$L$181,MATCH('LISTA DOS ITENS'!$D4147,'RESUMO - LOTES E VMA'!$A$3:$A$181,0))</f>
        <v>1% do Valor de Comparação do VMA</v>
      </c>
      <c r="AD4147" s="53" t="str">
        <f>VLOOKUP(Tabela1[[#This Row],[Índice]],[1]Planilha1!$A:$A,1,0)</f>
        <v>#ERROR!</v>
      </c>
    </row>
    <row r="4148" ht="15.75" customHeight="1">
      <c r="A4148" s="52">
        <v>263263.0</v>
      </c>
      <c r="B4148" s="53" t="s">
        <v>70</v>
      </c>
      <c r="C4148" s="53" t="s">
        <v>71</v>
      </c>
      <c r="D4148" s="22">
        <v>207584.0</v>
      </c>
      <c r="E4148" s="53" t="s">
        <v>119</v>
      </c>
      <c r="F4148" s="54">
        <v>1.1339398E7</v>
      </c>
      <c r="G4148" s="53" t="s">
        <v>2580</v>
      </c>
      <c r="H4148" s="55">
        <v>2101.0</v>
      </c>
      <c r="I4148" s="55"/>
      <c r="J4148" s="55" t="s">
        <v>126</v>
      </c>
      <c r="K4148" s="53" t="s">
        <v>117</v>
      </c>
      <c r="L4148" s="53"/>
      <c r="M4148" s="53">
        <v>33.0</v>
      </c>
      <c r="N4148" s="53" t="s">
        <v>52</v>
      </c>
      <c r="O4148" s="25">
        <v>1251.779393939394</v>
      </c>
      <c r="P4148" s="25">
        <f>'LISTA DOS ITENS'!$O4148*'LISTA DOS ITENS'!$M4148</f>
        <v>41308.72</v>
      </c>
      <c r="Q4148" s="25">
        <v>1251.78</v>
      </c>
      <c r="R4148" s="25">
        <f>'LISTA DOS ITENS'!$Q4148*'LISTA DOS ITENS'!$M4148</f>
        <v>41308.74</v>
      </c>
      <c r="S4148" s="56">
        <f>IF('LISTA DOS ITENS'!$P4148&gt;'LISTA DOS ITENS'!$R4148,'LISTA DOS ITENS'!$P4148,'LISTA DOS ITENS'!$R4148)</f>
        <v>41308.74</v>
      </c>
      <c r="T4148" s="25">
        <v>133.61768076928172</v>
      </c>
      <c r="U4148" s="25">
        <f>'LISTA DOS ITENS'!$T4148*'LISTA DOS ITENS'!$M4148</f>
        <v>4409.383465</v>
      </c>
      <c r="V4148" s="56">
        <f t="array" ref="V4148">INDEX('RESUMO - LOTES E VMA'!$F$3:$F$181,MATCH('LISTA DOS ITENS'!$D4148,'RESUMO - LOTES E VMA'!$A$3:$A$181,0))</f>
        <v>93932.06698</v>
      </c>
      <c r="W4148" s="57">
        <f>'LISTA DOS ITENS'!$U4148/'LISTA DOS ITENS'!$V4148</f>
        <v>0.04694225952</v>
      </c>
      <c r="X4148" s="53" t="s">
        <v>53</v>
      </c>
      <c r="Y4148" s="53" t="s">
        <v>290</v>
      </c>
      <c r="Z4148" s="58" t="str">
        <f>'LISTA DOS ITENS'!$F4148&amp;"-"&amp;'LISTA DOS ITENS'!$H4148&amp;"-"&amp;'LISTA DOS ITENS'!$J4148&amp;"-"&amp;'LISTA DOS ITENS'!$K4148&amp;"-"&amp;'LISTA DOS ITENS'!$I4148</f>
        <v>11339398-2101-0026-CONS/IAMN-</v>
      </c>
      <c r="AA4148" s="59" t="str">
        <f t="array" ref="AA4148">INDEX('RESUMO - LOTES E VMA'!$M$3:$M$181,MATCH('LISTA DOS ITENS'!$D4148,'RESUMO - LOTES E VMA'!$A$3:$A$181,0))</f>
        <v>Para Leilão</v>
      </c>
      <c r="AB4148" s="60">
        <f t="array" ref="AB4148">INDEX('RESUMO - LOTES E VMA'!$J$3:$J$181,MATCH('LISTA DOS ITENS'!$D4148,'RESUMO - LOTES E VMA'!$A$3:$A$181,0))</f>
        <v>0.1047073625</v>
      </c>
      <c r="AC4148" s="29" t="str">
        <f t="array" ref="AC4148">INDEX('RESUMO - LOTES E VMA'!$L$3:$L$181,MATCH('LISTA DOS ITENS'!$D4148,'RESUMO - LOTES E VMA'!$A$3:$A$181,0))</f>
        <v>1% do Valor de Comparação do VMA</v>
      </c>
      <c r="AD4148" s="53" t="str">
        <f>VLOOKUP(Tabela1[[#This Row],[Índice]],[1]Planilha1!$A:$A,1,0)</f>
        <v>#ERROR!</v>
      </c>
    </row>
    <row r="4149" ht="15.75" customHeight="1">
      <c r="A4149" s="52">
        <v>263264.0</v>
      </c>
      <c r="B4149" s="53" t="s">
        <v>70</v>
      </c>
      <c r="C4149" s="53" t="s">
        <v>71</v>
      </c>
      <c r="D4149" s="22">
        <v>207584.0</v>
      </c>
      <c r="E4149" s="53" t="s">
        <v>119</v>
      </c>
      <c r="F4149" s="54">
        <v>1.1339398E7</v>
      </c>
      <c r="G4149" s="53" t="s">
        <v>2580</v>
      </c>
      <c r="H4149" s="55">
        <v>2101.0</v>
      </c>
      <c r="I4149" s="55"/>
      <c r="J4149" s="55" t="s">
        <v>126</v>
      </c>
      <c r="K4149" s="53" t="s">
        <v>73</v>
      </c>
      <c r="L4149" s="53"/>
      <c r="M4149" s="53">
        <v>21.0</v>
      </c>
      <c r="N4149" s="53" t="s">
        <v>52</v>
      </c>
      <c r="O4149" s="25">
        <v>1004.9995238095239</v>
      </c>
      <c r="P4149" s="25">
        <f>'LISTA DOS ITENS'!$O4149*'LISTA DOS ITENS'!$M4149</f>
        <v>21104.99</v>
      </c>
      <c r="Q4149" s="25">
        <v>1251.78</v>
      </c>
      <c r="R4149" s="25">
        <f>'LISTA DOS ITENS'!$Q4149*'LISTA DOS ITENS'!$M4149</f>
        <v>26287.38</v>
      </c>
      <c r="S4149" s="56">
        <f>IF('LISTA DOS ITENS'!$P4149&gt;'LISTA DOS ITENS'!$R4149,'LISTA DOS ITENS'!$P4149,'LISTA DOS ITENS'!$R4149)</f>
        <v>26287.38</v>
      </c>
      <c r="T4149" s="25">
        <v>133.61768076928172</v>
      </c>
      <c r="U4149" s="25">
        <f>'LISTA DOS ITENS'!$T4149*'LISTA DOS ITENS'!$M4149</f>
        <v>2805.971296</v>
      </c>
      <c r="V4149" s="56">
        <f t="array" ref="V4149">INDEX('RESUMO - LOTES E VMA'!$F$3:$F$181,MATCH('LISTA DOS ITENS'!$D4149,'RESUMO - LOTES E VMA'!$A$3:$A$181,0))</f>
        <v>93932.06698</v>
      </c>
      <c r="W4149" s="57">
        <f>'LISTA DOS ITENS'!$U4149/'LISTA DOS ITENS'!$V4149</f>
        <v>0.02987234697</v>
      </c>
      <c r="X4149" s="53" t="s">
        <v>53</v>
      </c>
      <c r="Y4149" s="53" t="s">
        <v>290</v>
      </c>
      <c r="Z4149" s="58" t="str">
        <f>'LISTA DOS ITENS'!$F4149&amp;"-"&amp;'LISTA DOS ITENS'!$H4149&amp;"-"&amp;'LISTA DOS ITENS'!$J4149&amp;"-"&amp;'LISTA DOS ITENS'!$K4149&amp;"-"&amp;'LISTA DOS ITENS'!$I4149</f>
        <v>11339398-2101-0026-CONS/NAC-</v>
      </c>
      <c r="AA4149" s="59" t="str">
        <f t="array" ref="AA4149">INDEX('RESUMO - LOTES E VMA'!$M$3:$M$181,MATCH('LISTA DOS ITENS'!$D4149,'RESUMO - LOTES E VMA'!$A$3:$A$181,0))</f>
        <v>Para Leilão</v>
      </c>
      <c r="AB4149" s="60">
        <f t="array" ref="AB4149">INDEX('RESUMO - LOTES E VMA'!$J$3:$J$181,MATCH('LISTA DOS ITENS'!$D4149,'RESUMO - LOTES E VMA'!$A$3:$A$181,0))</f>
        <v>0.1047073625</v>
      </c>
      <c r="AC4149" s="29" t="str">
        <f t="array" ref="AC4149">INDEX('RESUMO - LOTES E VMA'!$L$3:$L$181,MATCH('LISTA DOS ITENS'!$D4149,'RESUMO - LOTES E VMA'!$A$3:$A$181,0))</f>
        <v>1% do Valor de Comparação do VMA</v>
      </c>
      <c r="AD4149" s="53" t="str">
        <f>VLOOKUP(Tabela1[[#This Row],[Índice]],[1]Planilha1!$A:$A,1,0)</f>
        <v>#ERROR!</v>
      </c>
    </row>
    <row r="4150" ht="15.75" customHeight="1">
      <c r="A4150" s="52">
        <v>263265.0</v>
      </c>
      <c r="B4150" s="53" t="s">
        <v>70</v>
      </c>
      <c r="C4150" s="53" t="s">
        <v>71</v>
      </c>
      <c r="D4150" s="22">
        <v>207584.0</v>
      </c>
      <c r="E4150" s="53" t="s">
        <v>119</v>
      </c>
      <c r="F4150" s="54">
        <v>1.1339398E7</v>
      </c>
      <c r="G4150" s="53" t="s">
        <v>2580</v>
      </c>
      <c r="H4150" s="55">
        <v>2101.0</v>
      </c>
      <c r="I4150" s="55"/>
      <c r="J4150" s="55" t="s">
        <v>126</v>
      </c>
      <c r="K4150" s="53" t="s">
        <v>122</v>
      </c>
      <c r="L4150" s="53"/>
      <c r="M4150" s="53">
        <v>16.0</v>
      </c>
      <c r="N4150" s="53" t="s">
        <v>52</v>
      </c>
      <c r="O4150" s="25">
        <v>832.53375</v>
      </c>
      <c r="P4150" s="25">
        <f>'LISTA DOS ITENS'!$O4150*'LISTA DOS ITENS'!$M4150</f>
        <v>13320.54</v>
      </c>
      <c r="Q4150" s="25">
        <v>1251.78</v>
      </c>
      <c r="R4150" s="25">
        <f>'LISTA DOS ITENS'!$Q4150*'LISTA DOS ITENS'!$M4150</f>
        <v>20028.48</v>
      </c>
      <c r="S4150" s="56">
        <f>IF('LISTA DOS ITENS'!$P4150&gt;'LISTA DOS ITENS'!$R4150,'LISTA DOS ITENS'!$P4150,'LISTA DOS ITENS'!$R4150)</f>
        <v>20028.48</v>
      </c>
      <c r="T4150" s="25">
        <v>133.61768076928172</v>
      </c>
      <c r="U4150" s="25">
        <f>'LISTA DOS ITENS'!$T4150*'LISTA DOS ITENS'!$M4150</f>
        <v>2137.882892</v>
      </c>
      <c r="V4150" s="56">
        <f t="array" ref="V4150">INDEX('RESUMO - LOTES E VMA'!$F$3:$F$181,MATCH('LISTA DOS ITENS'!$D4150,'RESUMO - LOTES E VMA'!$A$3:$A$181,0))</f>
        <v>93932.06698</v>
      </c>
      <c r="W4150" s="57">
        <f>'LISTA DOS ITENS'!$U4150/'LISTA DOS ITENS'!$V4150</f>
        <v>0.0227598834</v>
      </c>
      <c r="X4150" s="53" t="s">
        <v>53</v>
      </c>
      <c r="Y4150" s="53" t="s">
        <v>290</v>
      </c>
      <c r="Z4150" s="58" t="str">
        <f>'LISTA DOS ITENS'!$F4150&amp;"-"&amp;'LISTA DOS ITENS'!$H4150&amp;"-"&amp;'LISTA DOS ITENS'!$J4150&amp;"-"&amp;'LISTA DOS ITENS'!$K4150&amp;"-"&amp;'LISTA DOS ITENS'!$I4150</f>
        <v>11339398-2101-0026-IMOB/IAMN-</v>
      </c>
      <c r="AA4150" s="59" t="str">
        <f t="array" ref="AA4150">INDEX('RESUMO - LOTES E VMA'!$M$3:$M$181,MATCH('LISTA DOS ITENS'!$D4150,'RESUMO - LOTES E VMA'!$A$3:$A$181,0))</f>
        <v>Para Leilão</v>
      </c>
      <c r="AB4150" s="60">
        <f t="array" ref="AB4150">INDEX('RESUMO - LOTES E VMA'!$J$3:$J$181,MATCH('LISTA DOS ITENS'!$D4150,'RESUMO - LOTES E VMA'!$A$3:$A$181,0))</f>
        <v>0.1047073625</v>
      </c>
      <c r="AC4150" s="29" t="str">
        <f t="array" ref="AC4150">INDEX('RESUMO - LOTES E VMA'!$L$3:$L$181,MATCH('LISTA DOS ITENS'!$D4150,'RESUMO - LOTES E VMA'!$A$3:$A$181,0))</f>
        <v>1% do Valor de Comparação do VMA</v>
      </c>
      <c r="AD4150" s="53" t="str">
        <f>VLOOKUP(Tabela1[[#This Row],[Índice]],[1]Planilha1!$A:$A,1,0)</f>
        <v>#ERROR!</v>
      </c>
    </row>
    <row r="4151" ht="15.75" customHeight="1">
      <c r="A4151" s="52">
        <v>263266.0</v>
      </c>
      <c r="B4151" s="53" t="s">
        <v>70</v>
      </c>
      <c r="C4151" s="53" t="s">
        <v>71</v>
      </c>
      <c r="D4151" s="22">
        <v>207584.0</v>
      </c>
      <c r="E4151" s="53" t="s">
        <v>119</v>
      </c>
      <c r="F4151" s="54">
        <v>1.1339398E7</v>
      </c>
      <c r="G4151" s="53" t="s">
        <v>2580</v>
      </c>
      <c r="H4151" s="55">
        <v>2101.0</v>
      </c>
      <c r="I4151" s="55" t="s">
        <v>2003</v>
      </c>
      <c r="J4151" s="55" t="s">
        <v>126</v>
      </c>
      <c r="K4151" s="53" t="s">
        <v>122</v>
      </c>
      <c r="L4151" s="53"/>
      <c r="M4151" s="53">
        <v>18.0</v>
      </c>
      <c r="N4151" s="53" t="s">
        <v>52</v>
      </c>
      <c r="O4151" s="25">
        <v>787.5438888888889</v>
      </c>
      <c r="P4151" s="25">
        <f>'LISTA DOS ITENS'!$O4151*'LISTA DOS ITENS'!$M4151</f>
        <v>14175.79</v>
      </c>
      <c r="Q4151" s="25">
        <v>1251.78</v>
      </c>
      <c r="R4151" s="25">
        <f>'LISTA DOS ITENS'!$Q4151*'LISTA DOS ITENS'!$M4151</f>
        <v>22532.04</v>
      </c>
      <c r="S4151" s="56">
        <f>IF('LISTA DOS ITENS'!$P4151&gt;'LISTA DOS ITENS'!$R4151,'LISTA DOS ITENS'!$P4151,'LISTA DOS ITENS'!$R4151)</f>
        <v>22532.04</v>
      </c>
      <c r="T4151" s="25">
        <v>133.61768076928172</v>
      </c>
      <c r="U4151" s="25">
        <f>'LISTA DOS ITENS'!$T4151*'LISTA DOS ITENS'!$M4151</f>
        <v>2405.118254</v>
      </c>
      <c r="V4151" s="56">
        <f t="array" ref="V4151">INDEX('RESUMO - LOTES E VMA'!$F$3:$F$181,MATCH('LISTA DOS ITENS'!$D4151,'RESUMO - LOTES E VMA'!$A$3:$A$181,0))</f>
        <v>93932.06698</v>
      </c>
      <c r="W4151" s="57">
        <f>'LISTA DOS ITENS'!$U4151/'LISTA DOS ITENS'!$V4151</f>
        <v>0.02560486883</v>
      </c>
      <c r="X4151" s="53" t="s">
        <v>53</v>
      </c>
      <c r="Y4151" s="53" t="s">
        <v>290</v>
      </c>
      <c r="Z4151" s="58" t="str">
        <f>'LISTA DOS ITENS'!$F4151&amp;"-"&amp;'LISTA DOS ITENS'!$H4151&amp;"-"&amp;'LISTA DOS ITENS'!$J4151&amp;"-"&amp;'LISTA DOS ITENS'!$K4151&amp;"-"&amp;'LISTA DOS ITENS'!$I4151</f>
        <v>11339398-2101-0026-IMOB/IAMN-IN-3519-04-008-MRP</v>
      </c>
      <c r="AA4151" s="59" t="str">
        <f t="array" ref="AA4151">INDEX('RESUMO - LOTES E VMA'!$M$3:$M$181,MATCH('LISTA DOS ITENS'!$D4151,'RESUMO - LOTES E VMA'!$A$3:$A$181,0))</f>
        <v>Para Leilão</v>
      </c>
      <c r="AB4151" s="60">
        <f t="array" ref="AB4151">INDEX('RESUMO - LOTES E VMA'!$J$3:$J$181,MATCH('LISTA DOS ITENS'!$D4151,'RESUMO - LOTES E VMA'!$A$3:$A$181,0))</f>
        <v>0.1047073625</v>
      </c>
      <c r="AC4151" s="29" t="str">
        <f t="array" ref="AC4151">INDEX('RESUMO - LOTES E VMA'!$L$3:$L$181,MATCH('LISTA DOS ITENS'!$D4151,'RESUMO - LOTES E VMA'!$A$3:$A$181,0))</f>
        <v>1% do Valor de Comparação do VMA</v>
      </c>
      <c r="AD4151" s="53" t="str">
        <f>VLOOKUP(Tabela1[[#This Row],[Índice]],[1]Planilha1!$A:$A,1,0)</f>
        <v>#ERROR!</v>
      </c>
    </row>
    <row r="4152" ht="15.75" customHeight="1">
      <c r="A4152" s="52">
        <v>263267.0</v>
      </c>
      <c r="B4152" s="53" t="s">
        <v>70</v>
      </c>
      <c r="C4152" s="53" t="s">
        <v>71</v>
      </c>
      <c r="D4152" s="22">
        <v>207584.0</v>
      </c>
      <c r="E4152" s="53" t="s">
        <v>119</v>
      </c>
      <c r="F4152" s="54">
        <v>1.1339398E7</v>
      </c>
      <c r="G4152" s="53" t="s">
        <v>2580</v>
      </c>
      <c r="H4152" s="55">
        <v>2101.0</v>
      </c>
      <c r="I4152" s="55" t="s">
        <v>146</v>
      </c>
      <c r="J4152" s="55" t="s">
        <v>126</v>
      </c>
      <c r="K4152" s="53" t="s">
        <v>117</v>
      </c>
      <c r="L4152" s="53"/>
      <c r="M4152" s="53">
        <v>1.0</v>
      </c>
      <c r="N4152" s="53" t="s">
        <v>52</v>
      </c>
      <c r="O4152" s="25">
        <v>1192.55</v>
      </c>
      <c r="P4152" s="25">
        <f>'LISTA DOS ITENS'!$O4152*'LISTA DOS ITENS'!$M4152</f>
        <v>1192.55</v>
      </c>
      <c r="Q4152" s="25">
        <v>1251.78</v>
      </c>
      <c r="R4152" s="25">
        <f>'LISTA DOS ITENS'!$Q4152*'LISTA DOS ITENS'!$M4152</f>
        <v>1251.78</v>
      </c>
      <c r="S4152" s="56">
        <f>IF('LISTA DOS ITENS'!$P4152&gt;'LISTA DOS ITENS'!$R4152,'LISTA DOS ITENS'!$P4152,'LISTA DOS ITENS'!$R4152)</f>
        <v>1251.78</v>
      </c>
      <c r="T4152" s="25">
        <v>133.61768076928172</v>
      </c>
      <c r="U4152" s="25">
        <f>'LISTA DOS ITENS'!$T4152*'LISTA DOS ITENS'!$M4152</f>
        <v>133.6176808</v>
      </c>
      <c r="V4152" s="56">
        <f t="array" ref="V4152">INDEX('RESUMO - LOTES E VMA'!$F$3:$F$181,MATCH('LISTA DOS ITENS'!$D4152,'RESUMO - LOTES E VMA'!$A$3:$A$181,0))</f>
        <v>93932.06698</v>
      </c>
      <c r="W4152" s="57">
        <f>'LISTA DOS ITENS'!$U4152/'LISTA DOS ITENS'!$V4152</f>
        <v>0.001422492713</v>
      </c>
      <c r="X4152" s="53" t="s">
        <v>53</v>
      </c>
      <c r="Y4152" s="53" t="s">
        <v>290</v>
      </c>
      <c r="Z4152" s="58" t="str">
        <f>'LISTA DOS ITENS'!$F4152&amp;"-"&amp;'LISTA DOS ITENS'!$H4152&amp;"-"&amp;'LISTA DOS ITENS'!$J4152&amp;"-"&amp;'LISTA DOS ITENS'!$K4152&amp;"-"&amp;'LISTA DOS ITENS'!$I4152</f>
        <v>11339398-2101-0026-CONS/IAMN-JP-3553-12-001-MRP</v>
      </c>
      <c r="AA4152" s="59" t="str">
        <f t="array" ref="AA4152">INDEX('RESUMO - LOTES E VMA'!$M$3:$M$181,MATCH('LISTA DOS ITENS'!$D4152,'RESUMO - LOTES E VMA'!$A$3:$A$181,0))</f>
        <v>Para Leilão</v>
      </c>
      <c r="AB4152" s="60">
        <f t="array" ref="AB4152">INDEX('RESUMO - LOTES E VMA'!$J$3:$J$181,MATCH('LISTA DOS ITENS'!$D4152,'RESUMO - LOTES E VMA'!$A$3:$A$181,0))</f>
        <v>0.1047073625</v>
      </c>
      <c r="AC4152" s="29" t="str">
        <f t="array" ref="AC4152">INDEX('RESUMO - LOTES E VMA'!$L$3:$L$181,MATCH('LISTA DOS ITENS'!$D4152,'RESUMO - LOTES E VMA'!$A$3:$A$181,0))</f>
        <v>1% do Valor de Comparação do VMA</v>
      </c>
      <c r="AD4152" s="53" t="str">
        <f>VLOOKUP(Tabela1[[#This Row],[Índice]],[1]Planilha1!$A:$A,1,0)</f>
        <v>#ERROR!</v>
      </c>
    </row>
    <row r="4153" ht="15.75" customHeight="1">
      <c r="A4153" s="52">
        <v>263268.0</v>
      </c>
      <c r="B4153" s="53" t="s">
        <v>70</v>
      </c>
      <c r="C4153" s="53" t="s">
        <v>71</v>
      </c>
      <c r="D4153" s="22">
        <v>207584.0</v>
      </c>
      <c r="E4153" s="53" t="s">
        <v>119</v>
      </c>
      <c r="F4153" s="54">
        <v>1.1339403E7</v>
      </c>
      <c r="G4153" s="53" t="s">
        <v>2582</v>
      </c>
      <c r="H4153" s="55">
        <v>2101.0</v>
      </c>
      <c r="I4153" s="55" t="s">
        <v>81</v>
      </c>
      <c r="J4153" s="55" t="s">
        <v>126</v>
      </c>
      <c r="K4153" s="53" t="s">
        <v>117</v>
      </c>
      <c r="L4153" s="53"/>
      <c r="M4153" s="53">
        <v>2.0</v>
      </c>
      <c r="N4153" s="53" t="s">
        <v>52</v>
      </c>
      <c r="O4153" s="25">
        <v>4453.57</v>
      </c>
      <c r="P4153" s="25">
        <f>'LISTA DOS ITENS'!$O4153*'LISTA DOS ITENS'!$M4153</f>
        <v>8907.14</v>
      </c>
      <c r="Q4153" s="25">
        <v>4538.93</v>
      </c>
      <c r="R4153" s="25">
        <f>'LISTA DOS ITENS'!$Q4153*'LISTA DOS ITENS'!$M4153</f>
        <v>9077.86</v>
      </c>
      <c r="S4153" s="56">
        <f>IF('LISTA DOS ITENS'!$P4153&gt;'LISTA DOS ITENS'!$R4153,'LISTA DOS ITENS'!$P4153,'LISTA DOS ITENS'!$R4153)</f>
        <v>9077.86</v>
      </c>
      <c r="T4153" s="25">
        <v>477.92337056953494</v>
      </c>
      <c r="U4153" s="25">
        <f>'LISTA DOS ITENS'!$T4153*'LISTA DOS ITENS'!$M4153</f>
        <v>955.8467411</v>
      </c>
      <c r="V4153" s="56">
        <f t="array" ref="V4153">INDEX('RESUMO - LOTES E VMA'!$F$3:$F$181,MATCH('LISTA DOS ITENS'!$D4153,'RESUMO - LOTES E VMA'!$A$3:$A$181,0))</f>
        <v>93932.06698</v>
      </c>
      <c r="W4153" s="57">
        <f>'LISTA DOS ITENS'!$U4153/'LISTA DOS ITENS'!$V4153</f>
        <v>0.01017593642</v>
      </c>
      <c r="X4153" s="53" t="s">
        <v>53</v>
      </c>
      <c r="Y4153" s="53" t="s">
        <v>290</v>
      </c>
      <c r="Z4153" s="58" t="str">
        <f>'LISTA DOS ITENS'!$F4153&amp;"-"&amp;'LISTA DOS ITENS'!$H4153&amp;"-"&amp;'LISTA DOS ITENS'!$J4153&amp;"-"&amp;'LISTA DOS ITENS'!$K4153&amp;"-"&amp;'LISTA DOS ITENS'!$I4153</f>
        <v>11339403-2101-0026-CONS/IAMN-ED-1000-01.01</v>
      </c>
      <c r="AA4153" s="59" t="str">
        <f t="array" ref="AA4153">INDEX('RESUMO - LOTES E VMA'!$M$3:$M$181,MATCH('LISTA DOS ITENS'!$D4153,'RESUMO - LOTES E VMA'!$A$3:$A$181,0))</f>
        <v>Para Leilão</v>
      </c>
      <c r="AB4153" s="60">
        <f t="array" ref="AB4153">INDEX('RESUMO - LOTES E VMA'!$J$3:$J$181,MATCH('LISTA DOS ITENS'!$D4153,'RESUMO - LOTES E VMA'!$A$3:$A$181,0))</f>
        <v>0.1047073625</v>
      </c>
      <c r="AC4153" s="29" t="str">
        <f t="array" ref="AC4153">INDEX('RESUMO - LOTES E VMA'!$L$3:$L$181,MATCH('LISTA DOS ITENS'!$D4153,'RESUMO - LOTES E VMA'!$A$3:$A$181,0))</f>
        <v>1% do Valor de Comparação do VMA</v>
      </c>
      <c r="AD4153" s="53" t="str">
        <f>VLOOKUP(Tabela1[[#This Row],[Índice]],[1]Planilha1!$A:$A,1,0)</f>
        <v>#ERROR!</v>
      </c>
    </row>
    <row r="4154" ht="15.75" customHeight="1">
      <c r="A4154" s="52">
        <v>263269.0</v>
      </c>
      <c r="B4154" s="53" t="s">
        <v>70</v>
      </c>
      <c r="C4154" s="53" t="s">
        <v>71</v>
      </c>
      <c r="D4154" s="22">
        <v>207584.0</v>
      </c>
      <c r="E4154" s="53" t="s">
        <v>119</v>
      </c>
      <c r="F4154" s="54">
        <v>1.1339403E7</v>
      </c>
      <c r="G4154" s="53" t="s">
        <v>2582</v>
      </c>
      <c r="H4154" s="55">
        <v>2101.0</v>
      </c>
      <c r="I4154" s="55"/>
      <c r="J4154" s="55" t="s">
        <v>126</v>
      </c>
      <c r="K4154" s="53" t="s">
        <v>73</v>
      </c>
      <c r="L4154" s="53"/>
      <c r="M4154" s="53">
        <v>1.0</v>
      </c>
      <c r="N4154" s="53" t="s">
        <v>52</v>
      </c>
      <c r="O4154" s="25">
        <v>2890.08</v>
      </c>
      <c r="P4154" s="25">
        <f>'LISTA DOS ITENS'!$O4154*'LISTA DOS ITENS'!$M4154</f>
        <v>2890.08</v>
      </c>
      <c r="Q4154" s="25">
        <v>4538.93</v>
      </c>
      <c r="R4154" s="25">
        <f>'LISTA DOS ITENS'!$Q4154*'LISTA DOS ITENS'!$M4154</f>
        <v>4538.93</v>
      </c>
      <c r="S4154" s="56">
        <f>IF('LISTA DOS ITENS'!$P4154&gt;'LISTA DOS ITENS'!$R4154,'LISTA DOS ITENS'!$P4154,'LISTA DOS ITENS'!$R4154)</f>
        <v>4538.93</v>
      </c>
      <c r="T4154" s="25">
        <v>477.92337056953494</v>
      </c>
      <c r="U4154" s="25">
        <f>'LISTA DOS ITENS'!$T4154*'LISTA DOS ITENS'!$M4154</f>
        <v>477.9233706</v>
      </c>
      <c r="V4154" s="56">
        <f t="array" ref="V4154">INDEX('RESUMO - LOTES E VMA'!$F$3:$F$181,MATCH('LISTA DOS ITENS'!$D4154,'RESUMO - LOTES E VMA'!$A$3:$A$181,0))</f>
        <v>93932.06698</v>
      </c>
      <c r="W4154" s="57">
        <f>'LISTA DOS ITENS'!$U4154/'LISTA DOS ITENS'!$V4154</f>
        <v>0.005087968209</v>
      </c>
      <c r="X4154" s="53" t="s">
        <v>53</v>
      </c>
      <c r="Y4154" s="53" t="s">
        <v>290</v>
      </c>
      <c r="Z4154" s="58" t="str">
        <f>'LISTA DOS ITENS'!$F4154&amp;"-"&amp;'LISTA DOS ITENS'!$H4154&amp;"-"&amp;'LISTA DOS ITENS'!$J4154&amp;"-"&amp;'LISTA DOS ITENS'!$K4154&amp;"-"&amp;'LISTA DOS ITENS'!$I4154</f>
        <v>11339403-2101-0026-CONS/NAC-</v>
      </c>
      <c r="AA4154" s="59" t="str">
        <f t="array" ref="AA4154">INDEX('RESUMO - LOTES E VMA'!$M$3:$M$181,MATCH('LISTA DOS ITENS'!$D4154,'RESUMO - LOTES E VMA'!$A$3:$A$181,0))</f>
        <v>Para Leilão</v>
      </c>
      <c r="AB4154" s="60">
        <f t="array" ref="AB4154">INDEX('RESUMO - LOTES E VMA'!$J$3:$J$181,MATCH('LISTA DOS ITENS'!$D4154,'RESUMO - LOTES E VMA'!$A$3:$A$181,0))</f>
        <v>0.1047073625</v>
      </c>
      <c r="AC4154" s="29" t="str">
        <f t="array" ref="AC4154">INDEX('RESUMO - LOTES E VMA'!$L$3:$L$181,MATCH('LISTA DOS ITENS'!$D4154,'RESUMO - LOTES E VMA'!$A$3:$A$181,0))</f>
        <v>1% do Valor de Comparação do VMA</v>
      </c>
      <c r="AD4154" s="53" t="str">
        <f>VLOOKUP(Tabela1[[#This Row],[Índice]],[1]Planilha1!$A:$A,1,0)</f>
        <v>#ERROR!</v>
      </c>
    </row>
    <row r="4155" ht="15.75" customHeight="1">
      <c r="A4155" s="52">
        <v>263270.0</v>
      </c>
      <c r="B4155" s="53" t="s">
        <v>70</v>
      </c>
      <c r="C4155" s="53" t="s">
        <v>71</v>
      </c>
      <c r="D4155" s="22">
        <v>207584.0</v>
      </c>
      <c r="E4155" s="53" t="s">
        <v>119</v>
      </c>
      <c r="F4155" s="54">
        <v>1.1339403E7</v>
      </c>
      <c r="G4155" s="53" t="s">
        <v>2582</v>
      </c>
      <c r="H4155" s="55">
        <v>2101.0</v>
      </c>
      <c r="I4155" s="55" t="s">
        <v>130</v>
      </c>
      <c r="J4155" s="55" t="s">
        <v>126</v>
      </c>
      <c r="K4155" s="53" t="s">
        <v>122</v>
      </c>
      <c r="L4155" s="53"/>
      <c r="M4155" s="53">
        <v>2.0</v>
      </c>
      <c r="N4155" s="53" t="s">
        <v>52</v>
      </c>
      <c r="O4155" s="25">
        <v>3775.88</v>
      </c>
      <c r="P4155" s="25">
        <f>'LISTA DOS ITENS'!$O4155*'LISTA DOS ITENS'!$M4155</f>
        <v>7551.76</v>
      </c>
      <c r="Q4155" s="25">
        <v>4538.93</v>
      </c>
      <c r="R4155" s="25">
        <f>'LISTA DOS ITENS'!$Q4155*'LISTA DOS ITENS'!$M4155</f>
        <v>9077.86</v>
      </c>
      <c r="S4155" s="56">
        <f>IF('LISTA DOS ITENS'!$P4155&gt;'LISTA DOS ITENS'!$R4155,'LISTA DOS ITENS'!$P4155,'LISTA DOS ITENS'!$R4155)</f>
        <v>9077.86</v>
      </c>
      <c r="T4155" s="25">
        <v>477.92337056953494</v>
      </c>
      <c r="U4155" s="25">
        <f>'LISTA DOS ITENS'!$T4155*'LISTA DOS ITENS'!$M4155</f>
        <v>955.8467411</v>
      </c>
      <c r="V4155" s="56">
        <f t="array" ref="V4155">INDEX('RESUMO - LOTES E VMA'!$F$3:$F$181,MATCH('LISTA DOS ITENS'!$D4155,'RESUMO - LOTES E VMA'!$A$3:$A$181,0))</f>
        <v>93932.06698</v>
      </c>
      <c r="W4155" s="57">
        <f>'LISTA DOS ITENS'!$U4155/'LISTA DOS ITENS'!$V4155</f>
        <v>0.01017593642</v>
      </c>
      <c r="X4155" s="53" t="s">
        <v>53</v>
      </c>
      <c r="Y4155" s="53" t="s">
        <v>290</v>
      </c>
      <c r="Z4155" s="58" t="str">
        <f>'LISTA DOS ITENS'!$F4155&amp;"-"&amp;'LISTA DOS ITENS'!$H4155&amp;"-"&amp;'LISTA DOS ITENS'!$J4155&amp;"-"&amp;'LISTA DOS ITENS'!$K4155&amp;"-"&amp;'LISTA DOS ITENS'!$I4155</f>
        <v>11339403-2101-0026-IMOB/IAMN-ED-1000-01.02</v>
      </c>
      <c r="AA4155" s="59" t="str">
        <f t="array" ref="AA4155">INDEX('RESUMO - LOTES E VMA'!$M$3:$M$181,MATCH('LISTA DOS ITENS'!$D4155,'RESUMO - LOTES E VMA'!$A$3:$A$181,0))</f>
        <v>Para Leilão</v>
      </c>
      <c r="AB4155" s="60">
        <f t="array" ref="AB4155">INDEX('RESUMO - LOTES E VMA'!$J$3:$J$181,MATCH('LISTA DOS ITENS'!$D4155,'RESUMO - LOTES E VMA'!$A$3:$A$181,0))</f>
        <v>0.1047073625</v>
      </c>
      <c r="AC4155" s="29" t="str">
        <f t="array" ref="AC4155">INDEX('RESUMO - LOTES E VMA'!$L$3:$L$181,MATCH('LISTA DOS ITENS'!$D4155,'RESUMO - LOTES E VMA'!$A$3:$A$181,0))</f>
        <v>1% do Valor de Comparação do VMA</v>
      </c>
      <c r="AD4155" s="53" t="str">
        <f>VLOOKUP(Tabela1[[#This Row],[Índice]],[1]Planilha1!$A:$A,1,0)</f>
        <v>#ERROR!</v>
      </c>
    </row>
    <row r="4156" ht="15.75" customHeight="1">
      <c r="A4156" s="52">
        <v>263271.0</v>
      </c>
      <c r="B4156" s="53" t="s">
        <v>70</v>
      </c>
      <c r="C4156" s="53" t="s">
        <v>71</v>
      </c>
      <c r="D4156" s="22">
        <v>207584.0</v>
      </c>
      <c r="E4156" s="53" t="s">
        <v>119</v>
      </c>
      <c r="F4156" s="54">
        <v>1.1488267E7</v>
      </c>
      <c r="G4156" s="53" t="s">
        <v>2586</v>
      </c>
      <c r="H4156" s="55">
        <v>2101.0</v>
      </c>
      <c r="I4156" s="55" t="s">
        <v>81</v>
      </c>
      <c r="J4156" s="55" t="s">
        <v>126</v>
      </c>
      <c r="K4156" s="53" t="s">
        <v>125</v>
      </c>
      <c r="L4156" s="53"/>
      <c r="M4156" s="53">
        <v>1.0</v>
      </c>
      <c r="N4156" s="53" t="s">
        <v>52</v>
      </c>
      <c r="O4156" s="25">
        <v>8105.48</v>
      </c>
      <c r="P4156" s="25">
        <f>'LISTA DOS ITENS'!$O4156*'LISTA DOS ITENS'!$M4156</f>
        <v>8105.48</v>
      </c>
      <c r="Q4156" s="25">
        <v>8105.48</v>
      </c>
      <c r="R4156" s="25">
        <f>'LISTA DOS ITENS'!$Q4156*'LISTA DOS ITENS'!$M4156</f>
        <v>8105.48</v>
      </c>
      <c r="S4156" s="56">
        <f>IF('LISTA DOS ITENS'!$P4156&gt;'LISTA DOS ITENS'!$R4156,'LISTA DOS ITENS'!$P4156,'LISTA DOS ITENS'!$R4156)</f>
        <v>8105.48</v>
      </c>
      <c r="T4156" s="25">
        <v>812.0261770440435</v>
      </c>
      <c r="U4156" s="25">
        <f>'LISTA DOS ITENS'!$T4156*'LISTA DOS ITENS'!$M4156</f>
        <v>812.026177</v>
      </c>
      <c r="V4156" s="56">
        <f t="array" ref="V4156">INDEX('RESUMO - LOTES E VMA'!$F$3:$F$181,MATCH('LISTA DOS ITENS'!$D4156,'RESUMO - LOTES E VMA'!$A$3:$A$181,0))</f>
        <v>93932.06698</v>
      </c>
      <c r="W4156" s="57">
        <f>'LISTA DOS ITENS'!$U4156/'LISTA DOS ITENS'!$V4156</f>
        <v>0.008644823894</v>
      </c>
      <c r="X4156" s="53" t="s">
        <v>53</v>
      </c>
      <c r="Y4156" s="53" t="s">
        <v>290</v>
      </c>
      <c r="Z4156" s="58" t="str">
        <f>'LISTA DOS ITENS'!$F4156&amp;"-"&amp;'LISTA DOS ITENS'!$H4156&amp;"-"&amp;'LISTA DOS ITENS'!$J4156&amp;"-"&amp;'LISTA DOS ITENS'!$K4156&amp;"-"&amp;'LISTA DOS ITENS'!$I4156</f>
        <v>11488267-2101-0026-PAR/NAC-ED-1000-01.01</v>
      </c>
      <c r="AA4156" s="59" t="str">
        <f t="array" ref="AA4156">INDEX('RESUMO - LOTES E VMA'!$M$3:$M$181,MATCH('LISTA DOS ITENS'!$D4156,'RESUMO - LOTES E VMA'!$A$3:$A$181,0))</f>
        <v>Para Leilão</v>
      </c>
      <c r="AB4156" s="60">
        <f t="array" ref="AB4156">INDEX('RESUMO - LOTES E VMA'!$J$3:$J$181,MATCH('LISTA DOS ITENS'!$D4156,'RESUMO - LOTES E VMA'!$A$3:$A$181,0))</f>
        <v>0.1047073625</v>
      </c>
      <c r="AC4156" s="29" t="str">
        <f t="array" ref="AC4156">INDEX('RESUMO - LOTES E VMA'!$L$3:$L$181,MATCH('LISTA DOS ITENS'!$D4156,'RESUMO - LOTES E VMA'!$A$3:$A$181,0))</f>
        <v>1% do Valor de Comparação do VMA</v>
      </c>
      <c r="AD4156" s="53" t="str">
        <f>VLOOKUP(Tabela1[[#This Row],[Índice]],[1]Planilha1!$A:$A,1,0)</f>
        <v>#ERROR!</v>
      </c>
    </row>
    <row r="4157" ht="15.75" customHeight="1">
      <c r="A4157" s="52">
        <v>263272.0</v>
      </c>
      <c r="B4157" s="53" t="s">
        <v>70</v>
      </c>
      <c r="C4157" s="53" t="s">
        <v>71</v>
      </c>
      <c r="D4157" s="22">
        <v>207584.0</v>
      </c>
      <c r="E4157" s="53" t="s">
        <v>119</v>
      </c>
      <c r="F4157" s="54">
        <v>1.1545216E7</v>
      </c>
      <c r="G4157" s="53" t="s">
        <v>2587</v>
      </c>
      <c r="H4157" s="55">
        <v>2101.0</v>
      </c>
      <c r="I4157" s="55" t="s">
        <v>81</v>
      </c>
      <c r="J4157" s="55" t="s">
        <v>126</v>
      </c>
      <c r="K4157" s="53" t="s">
        <v>122</v>
      </c>
      <c r="L4157" s="53"/>
      <c r="M4157" s="53">
        <v>1.0</v>
      </c>
      <c r="N4157" s="53" t="s">
        <v>52</v>
      </c>
      <c r="O4157" s="25">
        <v>3501.68</v>
      </c>
      <c r="P4157" s="25">
        <f>'LISTA DOS ITENS'!$O4157*'LISTA DOS ITENS'!$M4157</f>
        <v>3501.68</v>
      </c>
      <c r="Q4157" s="25">
        <v>3295.41</v>
      </c>
      <c r="R4157" s="25">
        <f>'LISTA DOS ITENS'!$Q4157*'LISTA DOS ITENS'!$M4157</f>
        <v>3295.41</v>
      </c>
      <c r="S4157" s="56">
        <f>IF('LISTA DOS ITENS'!$P4157&gt;'LISTA DOS ITENS'!$R4157,'LISTA DOS ITENS'!$P4157,'LISTA DOS ITENS'!$R4157)</f>
        <v>3501.68</v>
      </c>
      <c r="T4157" s="25">
        <v>330.1419760572737</v>
      </c>
      <c r="U4157" s="25">
        <f>'LISTA DOS ITENS'!$T4157*'LISTA DOS ITENS'!$M4157</f>
        <v>330.1419761</v>
      </c>
      <c r="V4157" s="56">
        <f t="array" ref="V4157">INDEX('RESUMO - LOTES E VMA'!$F$3:$F$181,MATCH('LISTA DOS ITENS'!$D4157,'RESUMO - LOTES E VMA'!$A$3:$A$181,0))</f>
        <v>93932.06698</v>
      </c>
      <c r="W4157" s="57">
        <f>'LISTA DOS ITENS'!$U4157/'LISTA DOS ITENS'!$V4157</f>
        <v>0.003514688718</v>
      </c>
      <c r="X4157" s="53" t="s">
        <v>53</v>
      </c>
      <c r="Y4157" s="53" t="s">
        <v>290</v>
      </c>
      <c r="Z4157" s="58" t="str">
        <f>'LISTA DOS ITENS'!$F4157&amp;"-"&amp;'LISTA DOS ITENS'!$H4157&amp;"-"&amp;'LISTA DOS ITENS'!$J4157&amp;"-"&amp;'LISTA DOS ITENS'!$K4157&amp;"-"&amp;'LISTA DOS ITENS'!$I4157</f>
        <v>11545216-2101-0026-IMOB/IAMN-ED-1000-01.01</v>
      </c>
      <c r="AA4157" s="59" t="str">
        <f t="array" ref="AA4157">INDEX('RESUMO - LOTES E VMA'!$M$3:$M$181,MATCH('LISTA DOS ITENS'!$D4157,'RESUMO - LOTES E VMA'!$A$3:$A$181,0))</f>
        <v>Para Leilão</v>
      </c>
      <c r="AB4157" s="60">
        <f t="array" ref="AB4157">INDEX('RESUMO - LOTES E VMA'!$J$3:$J$181,MATCH('LISTA DOS ITENS'!$D4157,'RESUMO - LOTES E VMA'!$A$3:$A$181,0))</f>
        <v>0.1047073625</v>
      </c>
      <c r="AC4157" s="29" t="str">
        <f t="array" ref="AC4157">INDEX('RESUMO - LOTES E VMA'!$L$3:$L$181,MATCH('LISTA DOS ITENS'!$D4157,'RESUMO - LOTES E VMA'!$A$3:$A$181,0))</f>
        <v>1% do Valor de Comparação do VMA</v>
      </c>
      <c r="AD4157" s="53" t="str">
        <f>VLOOKUP(Tabela1[[#This Row],[Índice]],[1]Planilha1!$A:$A,1,0)</f>
        <v>#ERROR!</v>
      </c>
    </row>
    <row r="4158" ht="15.75" customHeight="1">
      <c r="A4158" s="52">
        <v>263273.0</v>
      </c>
      <c r="B4158" s="53" t="s">
        <v>70</v>
      </c>
      <c r="C4158" s="53" t="s">
        <v>71</v>
      </c>
      <c r="D4158" s="22">
        <v>207584.0</v>
      </c>
      <c r="E4158" s="53" t="s">
        <v>119</v>
      </c>
      <c r="F4158" s="54">
        <v>1.1545216E7</v>
      </c>
      <c r="G4158" s="53" t="s">
        <v>2587</v>
      </c>
      <c r="H4158" s="55">
        <v>2101.0</v>
      </c>
      <c r="I4158" s="55" t="s">
        <v>130</v>
      </c>
      <c r="J4158" s="55" t="s">
        <v>126</v>
      </c>
      <c r="K4158" s="53" t="s">
        <v>122</v>
      </c>
      <c r="L4158" s="53"/>
      <c r="M4158" s="53">
        <v>1.0</v>
      </c>
      <c r="N4158" s="53" t="s">
        <v>52</v>
      </c>
      <c r="O4158" s="25">
        <v>3501.68</v>
      </c>
      <c r="P4158" s="25">
        <f>'LISTA DOS ITENS'!$O4158*'LISTA DOS ITENS'!$M4158</f>
        <v>3501.68</v>
      </c>
      <c r="Q4158" s="25">
        <v>3295.41</v>
      </c>
      <c r="R4158" s="25">
        <f>'LISTA DOS ITENS'!$Q4158*'LISTA DOS ITENS'!$M4158</f>
        <v>3295.41</v>
      </c>
      <c r="S4158" s="56">
        <f>IF('LISTA DOS ITENS'!$P4158&gt;'LISTA DOS ITENS'!$R4158,'LISTA DOS ITENS'!$P4158,'LISTA DOS ITENS'!$R4158)</f>
        <v>3501.68</v>
      </c>
      <c r="T4158" s="25">
        <v>330.1419760572737</v>
      </c>
      <c r="U4158" s="25">
        <f>'LISTA DOS ITENS'!$T4158*'LISTA DOS ITENS'!$M4158</f>
        <v>330.1419761</v>
      </c>
      <c r="V4158" s="56">
        <f t="array" ref="V4158">INDEX('RESUMO - LOTES E VMA'!$F$3:$F$181,MATCH('LISTA DOS ITENS'!$D4158,'RESUMO - LOTES E VMA'!$A$3:$A$181,0))</f>
        <v>93932.06698</v>
      </c>
      <c r="W4158" s="57">
        <f>'LISTA DOS ITENS'!$U4158/'LISTA DOS ITENS'!$V4158</f>
        <v>0.003514688718</v>
      </c>
      <c r="X4158" s="53" t="s">
        <v>53</v>
      </c>
      <c r="Y4158" s="53" t="s">
        <v>290</v>
      </c>
      <c r="Z4158" s="58" t="str">
        <f>'LISTA DOS ITENS'!$F4158&amp;"-"&amp;'LISTA DOS ITENS'!$H4158&amp;"-"&amp;'LISTA DOS ITENS'!$J4158&amp;"-"&amp;'LISTA DOS ITENS'!$K4158&amp;"-"&amp;'LISTA DOS ITENS'!$I4158</f>
        <v>11545216-2101-0026-IMOB/IAMN-ED-1000-01.02</v>
      </c>
      <c r="AA4158" s="59" t="str">
        <f t="array" ref="AA4158">INDEX('RESUMO - LOTES E VMA'!$M$3:$M$181,MATCH('LISTA DOS ITENS'!$D4158,'RESUMO - LOTES E VMA'!$A$3:$A$181,0))</f>
        <v>Para Leilão</v>
      </c>
      <c r="AB4158" s="60">
        <f t="array" ref="AB4158">INDEX('RESUMO - LOTES E VMA'!$J$3:$J$181,MATCH('LISTA DOS ITENS'!$D4158,'RESUMO - LOTES E VMA'!$A$3:$A$181,0))</f>
        <v>0.1047073625</v>
      </c>
      <c r="AC4158" s="29" t="str">
        <f t="array" ref="AC4158">INDEX('RESUMO - LOTES E VMA'!$L$3:$L$181,MATCH('LISTA DOS ITENS'!$D4158,'RESUMO - LOTES E VMA'!$A$3:$A$181,0))</f>
        <v>1% do Valor de Comparação do VMA</v>
      </c>
      <c r="AD4158" s="53" t="str">
        <f>VLOOKUP(Tabela1[[#This Row],[Índice]],[1]Planilha1!$A:$A,1,0)</f>
        <v>#ERROR!</v>
      </c>
    </row>
    <row r="4159" ht="15.75" customHeight="1">
      <c r="A4159" s="52">
        <v>263274.0</v>
      </c>
      <c r="B4159" s="53" t="s">
        <v>70</v>
      </c>
      <c r="C4159" s="53" t="s">
        <v>71</v>
      </c>
      <c r="D4159" s="22">
        <v>207584.0</v>
      </c>
      <c r="E4159" s="53" t="s">
        <v>119</v>
      </c>
      <c r="F4159" s="54">
        <v>1.0473003E7</v>
      </c>
      <c r="G4159" s="53" t="s">
        <v>2576</v>
      </c>
      <c r="H4159" s="55">
        <v>2170.0</v>
      </c>
      <c r="I4159" s="55"/>
      <c r="J4159" s="55" t="s">
        <v>126</v>
      </c>
      <c r="K4159" s="53" t="s">
        <v>80</v>
      </c>
      <c r="L4159" s="53"/>
      <c r="M4159" s="53">
        <v>4.0</v>
      </c>
      <c r="N4159" s="53" t="s">
        <v>52</v>
      </c>
      <c r="O4159" s="25">
        <v>960.2819999999999</v>
      </c>
      <c r="P4159" s="25">
        <f>'LISTA DOS ITENS'!$O4159*'LISTA DOS ITENS'!$M4159</f>
        <v>3841.128</v>
      </c>
      <c r="Q4159" s="25">
        <v>1727.51</v>
      </c>
      <c r="R4159" s="25">
        <f>'LISTA DOS ITENS'!$Q4159*'LISTA DOS ITENS'!$M4159</f>
        <v>6910.04</v>
      </c>
      <c r="S4159" s="56">
        <f>IF('LISTA DOS ITENS'!$P4159&gt;'LISTA DOS ITENS'!$R4159,'LISTA DOS ITENS'!$P4159,'LISTA DOS ITENS'!$R4159)</f>
        <v>6910.04</v>
      </c>
      <c r="T4159" s="25">
        <v>183.50483599033726</v>
      </c>
      <c r="U4159" s="25">
        <f>'LISTA DOS ITENS'!$T4159*'LISTA DOS ITENS'!$M4159</f>
        <v>734.019344</v>
      </c>
      <c r="V4159" s="56">
        <f t="array" ref="V4159">INDEX('RESUMO - LOTES E VMA'!$F$3:$F$181,MATCH('LISTA DOS ITENS'!$D4159,'RESUMO - LOTES E VMA'!$A$3:$A$181,0))</f>
        <v>93932.06698</v>
      </c>
      <c r="W4159" s="57">
        <f>'LISTA DOS ITENS'!$U4159/'LISTA DOS ITENS'!$V4159</f>
        <v>0.007814363801</v>
      </c>
      <c r="X4159" s="53" t="s">
        <v>53</v>
      </c>
      <c r="Y4159" s="53" t="s">
        <v>290</v>
      </c>
      <c r="Z4159" s="58" t="str">
        <f>'LISTA DOS ITENS'!$F4159&amp;"-"&amp;'LISTA DOS ITENS'!$H4159&amp;"-"&amp;'LISTA DOS ITENS'!$J4159&amp;"-"&amp;'LISTA DOS ITENS'!$K4159&amp;"-"&amp;'LISTA DOS ITENS'!$I4159</f>
        <v>10473003-2170-0026-IMOB/NAC-</v>
      </c>
      <c r="AA4159" s="59" t="str">
        <f t="array" ref="AA4159">INDEX('RESUMO - LOTES E VMA'!$M$3:$M$181,MATCH('LISTA DOS ITENS'!$D4159,'RESUMO - LOTES E VMA'!$A$3:$A$181,0))</f>
        <v>Para Leilão</v>
      </c>
      <c r="AB4159" s="60">
        <f t="array" ref="AB4159">INDEX('RESUMO - LOTES E VMA'!$J$3:$J$181,MATCH('LISTA DOS ITENS'!$D4159,'RESUMO - LOTES E VMA'!$A$3:$A$181,0))</f>
        <v>0.1047073625</v>
      </c>
      <c r="AC4159" s="29" t="str">
        <f t="array" ref="AC4159">INDEX('RESUMO - LOTES E VMA'!$L$3:$L$181,MATCH('LISTA DOS ITENS'!$D4159,'RESUMO - LOTES E VMA'!$A$3:$A$181,0))</f>
        <v>1% do Valor de Comparação do VMA</v>
      </c>
      <c r="AD4159" s="53" t="str">
        <f>VLOOKUP(Tabela1[[#This Row],[Índice]],[1]Planilha1!$A:$A,1,0)</f>
        <v>#ERROR!</v>
      </c>
    </row>
    <row r="4160" ht="15.75" customHeight="1">
      <c r="A4160" s="52">
        <v>263275.0</v>
      </c>
      <c r="B4160" s="53" t="s">
        <v>70</v>
      </c>
      <c r="C4160" s="53" t="s">
        <v>71</v>
      </c>
      <c r="D4160" s="22">
        <v>207584.0</v>
      </c>
      <c r="E4160" s="53" t="s">
        <v>119</v>
      </c>
      <c r="F4160" s="54">
        <v>1.0342292E7</v>
      </c>
      <c r="G4160" s="53" t="s">
        <v>2588</v>
      </c>
      <c r="H4160" s="55">
        <v>2101.0</v>
      </c>
      <c r="I4160" s="55"/>
      <c r="J4160" s="55" t="s">
        <v>121</v>
      </c>
      <c r="K4160" s="53" t="s">
        <v>73</v>
      </c>
      <c r="L4160" s="53"/>
      <c r="M4160" s="53">
        <v>14.0</v>
      </c>
      <c r="N4160" s="53" t="s">
        <v>52</v>
      </c>
      <c r="O4160" s="25">
        <v>257.0592857142857</v>
      </c>
      <c r="P4160" s="25">
        <f>'LISTA DOS ITENS'!$O4160*'LISTA DOS ITENS'!$M4160</f>
        <v>3598.83</v>
      </c>
      <c r="Q4160" s="25">
        <v>257.06</v>
      </c>
      <c r="R4160" s="25">
        <f>'LISTA DOS ITENS'!$Q4160*'LISTA DOS ITENS'!$M4160</f>
        <v>3598.84</v>
      </c>
      <c r="S4160" s="56">
        <f>IF('LISTA DOS ITENS'!$P4160&gt;'LISTA DOS ITENS'!$R4160,'LISTA DOS ITENS'!$P4160,'LISTA DOS ITENS'!$R4160)</f>
        <v>3598.84</v>
      </c>
      <c r="T4160" s="25">
        <v>25.752879418731748</v>
      </c>
      <c r="U4160" s="25">
        <f>'LISTA DOS ITENS'!$T4160*'LISTA DOS ITENS'!$M4160</f>
        <v>360.5403119</v>
      </c>
      <c r="V4160" s="56">
        <f t="array" ref="V4160">INDEX('RESUMO - LOTES E VMA'!$F$3:$F$181,MATCH('LISTA DOS ITENS'!$D4160,'RESUMO - LOTES E VMA'!$A$3:$A$181,0))</f>
        <v>93932.06698</v>
      </c>
      <c r="W4160" s="57">
        <f>'LISTA DOS ITENS'!$U4160/'LISTA DOS ITENS'!$V4160</f>
        <v>0.003838309147</v>
      </c>
      <c r="X4160" s="53" t="s">
        <v>53</v>
      </c>
      <c r="Y4160" s="53" t="s">
        <v>290</v>
      </c>
      <c r="Z4160" s="58" t="str">
        <f>'LISTA DOS ITENS'!$F4160&amp;"-"&amp;'LISTA DOS ITENS'!$H4160&amp;"-"&amp;'LISTA DOS ITENS'!$J4160&amp;"-"&amp;'LISTA DOS ITENS'!$K4160&amp;"-"&amp;'LISTA DOS ITENS'!$I4160</f>
        <v>10342292-2101-A026-CONS/NAC-</v>
      </c>
      <c r="AA4160" s="59" t="str">
        <f t="array" ref="AA4160">INDEX('RESUMO - LOTES E VMA'!$M$3:$M$181,MATCH('LISTA DOS ITENS'!$D4160,'RESUMO - LOTES E VMA'!$A$3:$A$181,0))</f>
        <v>Para Leilão</v>
      </c>
      <c r="AB4160" s="60">
        <f t="array" ref="AB4160">INDEX('RESUMO - LOTES E VMA'!$J$3:$J$181,MATCH('LISTA DOS ITENS'!$D4160,'RESUMO - LOTES E VMA'!$A$3:$A$181,0))</f>
        <v>0.1047073625</v>
      </c>
      <c r="AC4160" s="29" t="str">
        <f t="array" ref="AC4160">INDEX('RESUMO - LOTES E VMA'!$L$3:$L$181,MATCH('LISTA DOS ITENS'!$D4160,'RESUMO - LOTES E VMA'!$A$3:$A$181,0))</f>
        <v>1% do Valor de Comparação do VMA</v>
      </c>
      <c r="AD4160" s="53" t="str">
        <f>VLOOKUP(Tabela1[[#This Row],[Índice]],[1]Planilha1!$A:$A,1,0)</f>
        <v>#ERROR!</v>
      </c>
    </row>
    <row r="4161" ht="15.75" customHeight="1">
      <c r="A4161" s="52">
        <v>263276.0</v>
      </c>
      <c r="B4161" s="53" t="s">
        <v>70</v>
      </c>
      <c r="C4161" s="53" t="s">
        <v>71</v>
      </c>
      <c r="D4161" s="22">
        <v>207584.0</v>
      </c>
      <c r="E4161" s="53" t="s">
        <v>119</v>
      </c>
      <c r="F4161" s="54">
        <v>1.0473003E7</v>
      </c>
      <c r="G4161" s="53" t="s">
        <v>2576</v>
      </c>
      <c r="H4161" s="55">
        <v>2101.0</v>
      </c>
      <c r="I4161" s="55"/>
      <c r="J4161" s="55" t="s">
        <v>121</v>
      </c>
      <c r="K4161" s="53" t="s">
        <v>122</v>
      </c>
      <c r="L4161" s="53"/>
      <c r="M4161" s="53">
        <v>77.0</v>
      </c>
      <c r="N4161" s="53" t="s">
        <v>52</v>
      </c>
      <c r="O4161" s="25">
        <v>1287.4394805194804</v>
      </c>
      <c r="P4161" s="25">
        <f>'LISTA DOS ITENS'!$O4161*'LISTA DOS ITENS'!$M4161</f>
        <v>99132.84</v>
      </c>
      <c r="Q4161" s="25">
        <v>1727.51</v>
      </c>
      <c r="R4161" s="25">
        <f>'LISTA DOS ITENS'!$Q4161*'LISTA DOS ITENS'!$M4161</f>
        <v>133018.27</v>
      </c>
      <c r="S4161" s="56">
        <f>IF('LISTA DOS ITENS'!$P4161&gt;'LISTA DOS ITENS'!$R4161,'LISTA DOS ITENS'!$P4161,'LISTA DOS ITENS'!$R4161)</f>
        <v>133018.27</v>
      </c>
      <c r="T4161" s="25">
        <v>183.50483599033726</v>
      </c>
      <c r="U4161" s="25">
        <f>'LISTA DOS ITENS'!$T4161*'LISTA DOS ITENS'!$M4161</f>
        <v>14129.87237</v>
      </c>
      <c r="V4161" s="56">
        <f t="array" ref="V4161">INDEX('RESUMO - LOTES E VMA'!$F$3:$F$181,MATCH('LISTA DOS ITENS'!$D4161,'RESUMO - LOTES E VMA'!$A$3:$A$181,0))</f>
        <v>93932.06698</v>
      </c>
      <c r="W4161" s="57">
        <f>'LISTA DOS ITENS'!$U4161/'LISTA DOS ITENS'!$V4161</f>
        <v>0.1504265032</v>
      </c>
      <c r="X4161" s="53" t="s">
        <v>53</v>
      </c>
      <c r="Y4161" s="53" t="s">
        <v>290</v>
      </c>
      <c r="Z4161" s="58" t="str">
        <f>'LISTA DOS ITENS'!$F4161&amp;"-"&amp;'LISTA DOS ITENS'!$H4161&amp;"-"&amp;'LISTA DOS ITENS'!$J4161&amp;"-"&amp;'LISTA DOS ITENS'!$K4161&amp;"-"&amp;'LISTA DOS ITENS'!$I4161</f>
        <v>10473003-2101-A026-IMOB/IAMN-</v>
      </c>
      <c r="AA4161" s="59" t="str">
        <f t="array" ref="AA4161">INDEX('RESUMO - LOTES E VMA'!$M$3:$M$181,MATCH('LISTA DOS ITENS'!$D4161,'RESUMO - LOTES E VMA'!$A$3:$A$181,0))</f>
        <v>Para Leilão</v>
      </c>
      <c r="AB4161" s="60">
        <f t="array" ref="AB4161">INDEX('RESUMO - LOTES E VMA'!$J$3:$J$181,MATCH('LISTA DOS ITENS'!$D4161,'RESUMO - LOTES E VMA'!$A$3:$A$181,0))</f>
        <v>0.1047073625</v>
      </c>
      <c r="AC4161" s="29" t="str">
        <f t="array" ref="AC4161">INDEX('RESUMO - LOTES E VMA'!$L$3:$L$181,MATCH('LISTA DOS ITENS'!$D4161,'RESUMO - LOTES E VMA'!$A$3:$A$181,0))</f>
        <v>1% do Valor de Comparação do VMA</v>
      </c>
      <c r="AD4161" s="53" t="str">
        <f>VLOOKUP(Tabela1[[#This Row],[Índice]],[1]Planilha1!$A:$A,1,0)</f>
        <v>#ERROR!</v>
      </c>
    </row>
    <row r="4162" ht="15.75" customHeight="1">
      <c r="A4162" s="52">
        <v>263277.0</v>
      </c>
      <c r="B4162" s="53" t="s">
        <v>70</v>
      </c>
      <c r="C4162" s="53" t="s">
        <v>71</v>
      </c>
      <c r="D4162" s="22">
        <v>207584.0</v>
      </c>
      <c r="E4162" s="53" t="s">
        <v>119</v>
      </c>
      <c r="F4162" s="54">
        <v>1.0885269E7</v>
      </c>
      <c r="G4162" s="53" t="s">
        <v>2578</v>
      </c>
      <c r="H4162" s="55">
        <v>2101.0</v>
      </c>
      <c r="I4162" s="55"/>
      <c r="J4162" s="55" t="s">
        <v>121</v>
      </c>
      <c r="K4162" s="53" t="s">
        <v>125</v>
      </c>
      <c r="L4162" s="53"/>
      <c r="M4162" s="53">
        <v>1.0</v>
      </c>
      <c r="N4162" s="53" t="s">
        <v>52</v>
      </c>
      <c r="O4162" s="25">
        <v>2664.65</v>
      </c>
      <c r="P4162" s="25">
        <f>'LISTA DOS ITENS'!$O4162*'LISTA DOS ITENS'!$M4162</f>
        <v>2664.65</v>
      </c>
      <c r="Q4162" s="25">
        <v>3058.31</v>
      </c>
      <c r="R4162" s="25">
        <f>'LISTA DOS ITENS'!$Q4162*'LISTA DOS ITENS'!$M4162</f>
        <v>3058.31</v>
      </c>
      <c r="S4162" s="56">
        <f>IF('LISTA DOS ITENS'!$P4162&gt;'LISTA DOS ITENS'!$R4162,'LISTA DOS ITENS'!$P4162,'LISTA DOS ITENS'!$R4162)</f>
        <v>3058.31</v>
      </c>
      <c r="T4162" s="25">
        <v>225.21006321580256</v>
      </c>
      <c r="U4162" s="25">
        <f>'LISTA DOS ITENS'!$T4162*'LISTA DOS ITENS'!$M4162</f>
        <v>225.2100632</v>
      </c>
      <c r="V4162" s="56">
        <f t="array" ref="V4162">INDEX('RESUMO - LOTES E VMA'!$F$3:$F$181,MATCH('LISTA DOS ITENS'!$D4162,'RESUMO - LOTES E VMA'!$A$3:$A$181,0))</f>
        <v>93932.06698</v>
      </c>
      <c r="W4162" s="57">
        <f>'LISTA DOS ITENS'!$U4162/'LISTA DOS ITENS'!$V4162</f>
        <v>0.002397584451</v>
      </c>
      <c r="X4162" s="53" t="s">
        <v>53</v>
      </c>
      <c r="Y4162" s="53" t="s">
        <v>290</v>
      </c>
      <c r="Z4162" s="58" t="str">
        <f>'LISTA DOS ITENS'!$F4162&amp;"-"&amp;'LISTA DOS ITENS'!$H4162&amp;"-"&amp;'LISTA DOS ITENS'!$J4162&amp;"-"&amp;'LISTA DOS ITENS'!$K4162&amp;"-"&amp;'LISTA DOS ITENS'!$I4162</f>
        <v>10885269-2101-A026-PAR/NAC-</v>
      </c>
      <c r="AA4162" s="59" t="str">
        <f t="array" ref="AA4162">INDEX('RESUMO - LOTES E VMA'!$M$3:$M$181,MATCH('LISTA DOS ITENS'!$D4162,'RESUMO - LOTES E VMA'!$A$3:$A$181,0))</f>
        <v>Para Leilão</v>
      </c>
      <c r="AB4162" s="60">
        <f t="array" ref="AB4162">INDEX('RESUMO - LOTES E VMA'!$J$3:$J$181,MATCH('LISTA DOS ITENS'!$D4162,'RESUMO - LOTES E VMA'!$A$3:$A$181,0))</f>
        <v>0.1047073625</v>
      </c>
      <c r="AC4162" s="29" t="str">
        <f t="array" ref="AC4162">INDEX('RESUMO - LOTES E VMA'!$L$3:$L$181,MATCH('LISTA DOS ITENS'!$D4162,'RESUMO - LOTES E VMA'!$A$3:$A$181,0))</f>
        <v>1% do Valor de Comparação do VMA</v>
      </c>
      <c r="AD4162" s="53" t="str">
        <f>VLOOKUP(Tabela1[[#This Row],[Índice]],[1]Planilha1!$A:$A,1,0)</f>
        <v>#ERROR!</v>
      </c>
    </row>
    <row r="4163" ht="15.75" customHeight="1">
      <c r="A4163" s="52">
        <v>263278.0</v>
      </c>
      <c r="B4163" s="53" t="s">
        <v>70</v>
      </c>
      <c r="C4163" s="53" t="s">
        <v>71</v>
      </c>
      <c r="D4163" s="22">
        <v>207584.0</v>
      </c>
      <c r="E4163" s="53" t="s">
        <v>119</v>
      </c>
      <c r="F4163" s="54">
        <v>1.0885269E7</v>
      </c>
      <c r="G4163" s="53" t="s">
        <v>2578</v>
      </c>
      <c r="H4163" s="55">
        <v>2101.0</v>
      </c>
      <c r="I4163" s="55" t="s">
        <v>81</v>
      </c>
      <c r="J4163" s="55" t="s">
        <v>121</v>
      </c>
      <c r="K4163" s="53" t="s">
        <v>73</v>
      </c>
      <c r="L4163" s="53"/>
      <c r="M4163" s="53">
        <v>1.0</v>
      </c>
      <c r="N4163" s="53" t="s">
        <v>52</v>
      </c>
      <c r="O4163" s="25">
        <v>3058.31</v>
      </c>
      <c r="P4163" s="25">
        <f>'LISTA DOS ITENS'!$O4163*'LISTA DOS ITENS'!$M4163</f>
        <v>3058.31</v>
      </c>
      <c r="Q4163" s="25">
        <v>3058.31</v>
      </c>
      <c r="R4163" s="25">
        <f>'LISTA DOS ITENS'!$Q4163*'LISTA DOS ITENS'!$M4163</f>
        <v>3058.31</v>
      </c>
      <c r="S4163" s="56">
        <f>IF('LISTA DOS ITENS'!$P4163&gt;'LISTA DOS ITENS'!$R4163,'LISTA DOS ITENS'!$P4163,'LISTA DOS ITENS'!$R4163)</f>
        <v>3058.31</v>
      </c>
      <c r="T4163" s="25">
        <v>225.21006321580256</v>
      </c>
      <c r="U4163" s="25">
        <f>'LISTA DOS ITENS'!$T4163*'LISTA DOS ITENS'!$M4163</f>
        <v>225.2100632</v>
      </c>
      <c r="V4163" s="56">
        <f t="array" ref="V4163">INDEX('RESUMO - LOTES E VMA'!$F$3:$F$181,MATCH('LISTA DOS ITENS'!$D4163,'RESUMO - LOTES E VMA'!$A$3:$A$181,0))</f>
        <v>93932.06698</v>
      </c>
      <c r="W4163" s="57">
        <f>'LISTA DOS ITENS'!$U4163/'LISTA DOS ITENS'!$V4163</f>
        <v>0.002397584451</v>
      </c>
      <c r="X4163" s="53" t="s">
        <v>53</v>
      </c>
      <c r="Y4163" s="53" t="s">
        <v>290</v>
      </c>
      <c r="Z4163" s="58" t="str">
        <f>'LISTA DOS ITENS'!$F4163&amp;"-"&amp;'LISTA DOS ITENS'!$H4163&amp;"-"&amp;'LISTA DOS ITENS'!$J4163&amp;"-"&amp;'LISTA DOS ITENS'!$K4163&amp;"-"&amp;'LISTA DOS ITENS'!$I4163</f>
        <v>10885269-2101-A026-CONS/NAC-ED-1000-01.01</v>
      </c>
      <c r="AA4163" s="59" t="str">
        <f t="array" ref="AA4163">INDEX('RESUMO - LOTES E VMA'!$M$3:$M$181,MATCH('LISTA DOS ITENS'!$D4163,'RESUMO - LOTES E VMA'!$A$3:$A$181,0))</f>
        <v>Para Leilão</v>
      </c>
      <c r="AB4163" s="60">
        <f t="array" ref="AB4163">INDEX('RESUMO - LOTES E VMA'!$J$3:$J$181,MATCH('LISTA DOS ITENS'!$D4163,'RESUMO - LOTES E VMA'!$A$3:$A$181,0))</f>
        <v>0.1047073625</v>
      </c>
      <c r="AC4163" s="29" t="str">
        <f t="array" ref="AC4163">INDEX('RESUMO - LOTES E VMA'!$L$3:$L$181,MATCH('LISTA DOS ITENS'!$D4163,'RESUMO - LOTES E VMA'!$A$3:$A$181,0))</f>
        <v>1% do Valor de Comparação do VMA</v>
      </c>
      <c r="AD4163" s="53" t="str">
        <f>VLOOKUP(Tabela1[[#This Row],[Índice]],[1]Planilha1!$A:$A,1,0)</f>
        <v>#ERROR!</v>
      </c>
    </row>
    <row r="4164" ht="15.75" customHeight="1">
      <c r="A4164" s="52">
        <v>263279.0</v>
      </c>
      <c r="B4164" s="53" t="s">
        <v>70</v>
      </c>
      <c r="C4164" s="53" t="s">
        <v>71</v>
      </c>
      <c r="D4164" s="22">
        <v>207584.0</v>
      </c>
      <c r="E4164" s="53" t="s">
        <v>119</v>
      </c>
      <c r="F4164" s="54">
        <v>1.0955754E7</v>
      </c>
      <c r="G4164" s="53" t="s">
        <v>2580</v>
      </c>
      <c r="H4164" s="55">
        <v>2101.0</v>
      </c>
      <c r="I4164" s="55"/>
      <c r="J4164" s="55" t="s">
        <v>121</v>
      </c>
      <c r="K4164" s="53" t="s">
        <v>80</v>
      </c>
      <c r="L4164" s="53"/>
      <c r="M4164" s="53">
        <v>18.0</v>
      </c>
      <c r="N4164" s="53" t="s">
        <v>52</v>
      </c>
      <c r="O4164" s="25">
        <v>1024.8497435897436</v>
      </c>
      <c r="P4164" s="25">
        <f>'LISTA DOS ITENS'!$O4164*'LISTA DOS ITENS'!$M4164</f>
        <v>18447.29538</v>
      </c>
      <c r="Q4164" s="25">
        <v>1024.85</v>
      </c>
      <c r="R4164" s="25">
        <f>'LISTA DOS ITENS'!$Q4164*'LISTA DOS ITENS'!$M4164</f>
        <v>18447.3</v>
      </c>
      <c r="S4164" s="56">
        <f>IF('LISTA DOS ITENS'!$P4164&gt;'LISTA DOS ITENS'!$R4164,'LISTA DOS ITENS'!$P4164,'LISTA DOS ITENS'!$R4164)</f>
        <v>18447.3</v>
      </c>
      <c r="T4164" s="25">
        <v>107.91084381741685</v>
      </c>
      <c r="U4164" s="25">
        <f>'LISTA DOS ITENS'!$T4164*'LISTA DOS ITENS'!$M4164</f>
        <v>1942.395189</v>
      </c>
      <c r="V4164" s="56">
        <f t="array" ref="V4164">INDEX('RESUMO - LOTES E VMA'!$F$3:$F$181,MATCH('LISTA DOS ITENS'!$D4164,'RESUMO - LOTES E VMA'!$A$3:$A$181,0))</f>
        <v>93932.06698</v>
      </c>
      <c r="W4164" s="57">
        <f>'LISTA DOS ITENS'!$U4164/'LISTA DOS ITENS'!$V4164</f>
        <v>0.02067872295</v>
      </c>
      <c r="X4164" s="53" t="s">
        <v>53</v>
      </c>
      <c r="Y4164" s="53" t="s">
        <v>290</v>
      </c>
      <c r="Z4164" s="58" t="str">
        <f>'LISTA DOS ITENS'!$F4164&amp;"-"&amp;'LISTA DOS ITENS'!$H4164&amp;"-"&amp;'LISTA DOS ITENS'!$J4164&amp;"-"&amp;'LISTA DOS ITENS'!$K4164&amp;"-"&amp;'LISTA DOS ITENS'!$I4164</f>
        <v>10955754-2101-A026-IMOB/NAC-</v>
      </c>
      <c r="AA4164" s="59" t="str">
        <f t="array" ref="AA4164">INDEX('RESUMO - LOTES E VMA'!$M$3:$M$181,MATCH('LISTA DOS ITENS'!$D4164,'RESUMO - LOTES E VMA'!$A$3:$A$181,0))</f>
        <v>Para Leilão</v>
      </c>
      <c r="AB4164" s="60">
        <f t="array" ref="AB4164">INDEX('RESUMO - LOTES E VMA'!$J$3:$J$181,MATCH('LISTA DOS ITENS'!$D4164,'RESUMO - LOTES E VMA'!$A$3:$A$181,0))</f>
        <v>0.1047073625</v>
      </c>
      <c r="AC4164" s="29" t="str">
        <f t="array" ref="AC4164">INDEX('RESUMO - LOTES E VMA'!$L$3:$L$181,MATCH('LISTA DOS ITENS'!$D4164,'RESUMO - LOTES E VMA'!$A$3:$A$181,0))</f>
        <v>1% do Valor de Comparação do VMA</v>
      </c>
      <c r="AD4164" s="53" t="str">
        <f>VLOOKUP(Tabela1[[#This Row],[Índice]],[1]Planilha1!$A:$A,1,0)</f>
        <v>#ERROR!</v>
      </c>
    </row>
    <row r="4165" ht="15.75" customHeight="1">
      <c r="A4165" s="52">
        <v>263280.0</v>
      </c>
      <c r="B4165" s="53" t="s">
        <v>70</v>
      </c>
      <c r="C4165" s="53" t="s">
        <v>71</v>
      </c>
      <c r="D4165" s="22">
        <v>207584.0</v>
      </c>
      <c r="E4165" s="53" t="s">
        <v>119</v>
      </c>
      <c r="F4165" s="54">
        <v>1.0956375E7</v>
      </c>
      <c r="G4165" s="53" t="s">
        <v>2581</v>
      </c>
      <c r="H4165" s="55">
        <v>2101.0</v>
      </c>
      <c r="I4165" s="55" t="s">
        <v>130</v>
      </c>
      <c r="J4165" s="55" t="s">
        <v>121</v>
      </c>
      <c r="K4165" s="53" t="s">
        <v>73</v>
      </c>
      <c r="L4165" s="53"/>
      <c r="M4165" s="53">
        <v>3.0</v>
      </c>
      <c r="N4165" s="53" t="s">
        <v>52</v>
      </c>
      <c r="O4165" s="25">
        <v>945.9366666666666</v>
      </c>
      <c r="P4165" s="25">
        <f>'LISTA DOS ITENS'!$O4165*'LISTA DOS ITENS'!$M4165</f>
        <v>2837.81</v>
      </c>
      <c r="Q4165" s="25">
        <v>945.94</v>
      </c>
      <c r="R4165" s="25">
        <f>'LISTA DOS ITENS'!$Q4165*'LISTA DOS ITENS'!$M4165</f>
        <v>2837.82</v>
      </c>
      <c r="S4165" s="56">
        <f>IF('LISTA DOS ITENS'!$P4165&gt;'LISTA DOS ITENS'!$R4165,'LISTA DOS ITENS'!$P4165,'LISTA DOS ITENS'!$R4165)</f>
        <v>2837.82</v>
      </c>
      <c r="T4165" s="25">
        <v>94.76650882033421</v>
      </c>
      <c r="U4165" s="25">
        <f>'LISTA DOS ITENS'!$T4165*'LISTA DOS ITENS'!$M4165</f>
        <v>284.2995265</v>
      </c>
      <c r="V4165" s="56">
        <f t="array" ref="V4165">INDEX('RESUMO - LOTES E VMA'!$F$3:$F$181,MATCH('LISTA DOS ITENS'!$D4165,'RESUMO - LOTES E VMA'!$A$3:$A$181,0))</f>
        <v>93932.06698</v>
      </c>
      <c r="W4165" s="57">
        <f>'LISTA DOS ITENS'!$U4165/'LISTA DOS ITENS'!$V4165</f>
        <v>0.003026650383</v>
      </c>
      <c r="X4165" s="53" t="s">
        <v>53</v>
      </c>
      <c r="Y4165" s="53" t="s">
        <v>290</v>
      </c>
      <c r="Z4165" s="58" t="str">
        <f>'LISTA DOS ITENS'!$F4165&amp;"-"&amp;'LISTA DOS ITENS'!$H4165&amp;"-"&amp;'LISTA DOS ITENS'!$J4165&amp;"-"&amp;'LISTA DOS ITENS'!$K4165&amp;"-"&amp;'LISTA DOS ITENS'!$I4165</f>
        <v>10956375-2101-A026-CONS/NAC-ED-1000-01.02</v>
      </c>
      <c r="AA4165" s="59" t="str">
        <f t="array" ref="AA4165">INDEX('RESUMO - LOTES E VMA'!$M$3:$M$181,MATCH('LISTA DOS ITENS'!$D4165,'RESUMO - LOTES E VMA'!$A$3:$A$181,0))</f>
        <v>Para Leilão</v>
      </c>
      <c r="AB4165" s="60">
        <f t="array" ref="AB4165">INDEX('RESUMO - LOTES E VMA'!$J$3:$J$181,MATCH('LISTA DOS ITENS'!$D4165,'RESUMO - LOTES E VMA'!$A$3:$A$181,0))</f>
        <v>0.1047073625</v>
      </c>
      <c r="AC4165" s="29" t="str">
        <f t="array" ref="AC4165">INDEX('RESUMO - LOTES E VMA'!$L$3:$L$181,MATCH('LISTA DOS ITENS'!$D4165,'RESUMO - LOTES E VMA'!$A$3:$A$181,0))</f>
        <v>1% do Valor de Comparação do VMA</v>
      </c>
      <c r="AD4165" s="53" t="str">
        <f>VLOOKUP(Tabela1[[#This Row],[Índice]],[1]Planilha1!$A:$A,1,0)</f>
        <v>#ERROR!</v>
      </c>
    </row>
    <row r="4166" ht="15.75" customHeight="1">
      <c r="A4166" s="52">
        <v>263281.0</v>
      </c>
      <c r="B4166" s="53" t="s">
        <v>70</v>
      </c>
      <c r="C4166" s="53" t="s">
        <v>71</v>
      </c>
      <c r="D4166" s="22">
        <v>207584.0</v>
      </c>
      <c r="E4166" s="53" t="s">
        <v>119</v>
      </c>
      <c r="F4166" s="54">
        <v>1.1045059E7</v>
      </c>
      <c r="G4166" s="53" t="s">
        <v>2589</v>
      </c>
      <c r="H4166" s="55">
        <v>2101.0</v>
      </c>
      <c r="I4166" s="55"/>
      <c r="J4166" s="55" t="s">
        <v>121</v>
      </c>
      <c r="K4166" s="53" t="s">
        <v>73</v>
      </c>
      <c r="L4166" s="53"/>
      <c r="M4166" s="53">
        <v>2.0</v>
      </c>
      <c r="N4166" s="53" t="s">
        <v>52</v>
      </c>
      <c r="O4166" s="25">
        <v>732.9</v>
      </c>
      <c r="P4166" s="25">
        <f>'LISTA DOS ITENS'!$O4166*'LISTA DOS ITENS'!$M4166</f>
        <v>1465.8</v>
      </c>
      <c r="Q4166" s="25">
        <v>732.9</v>
      </c>
      <c r="R4166" s="25">
        <f>'LISTA DOS ITENS'!$Q4166*'LISTA DOS ITENS'!$M4166</f>
        <v>1465.8</v>
      </c>
      <c r="S4166" s="56">
        <f>IF('LISTA DOS ITENS'!$P4166&gt;'LISTA DOS ITENS'!$R4166,'LISTA DOS ITENS'!$P4166,'LISTA DOS ITENS'!$R4166)</f>
        <v>1465.8</v>
      </c>
      <c r="T4166" s="25">
        <v>73.42365722394966</v>
      </c>
      <c r="U4166" s="25">
        <f>'LISTA DOS ITENS'!$T4166*'LISTA DOS ITENS'!$M4166</f>
        <v>146.8473144</v>
      </c>
      <c r="V4166" s="56">
        <f t="array" ref="V4166">INDEX('RESUMO - LOTES E VMA'!$F$3:$F$181,MATCH('LISTA DOS ITENS'!$D4166,'RESUMO - LOTES E VMA'!$A$3:$A$181,0))</f>
        <v>93932.06698</v>
      </c>
      <c r="W4166" s="57">
        <f>'LISTA DOS ITENS'!$U4166/'LISTA DOS ITENS'!$V4166</f>
        <v>0.001563335282</v>
      </c>
      <c r="X4166" s="53" t="s">
        <v>53</v>
      </c>
      <c r="Y4166" s="53" t="s">
        <v>290</v>
      </c>
      <c r="Z4166" s="58" t="str">
        <f>'LISTA DOS ITENS'!$F4166&amp;"-"&amp;'LISTA DOS ITENS'!$H4166&amp;"-"&amp;'LISTA DOS ITENS'!$J4166&amp;"-"&amp;'LISTA DOS ITENS'!$K4166&amp;"-"&amp;'LISTA DOS ITENS'!$I4166</f>
        <v>11045059-2101-A026-CONS/NAC-</v>
      </c>
      <c r="AA4166" s="59" t="str">
        <f t="array" ref="AA4166">INDEX('RESUMO - LOTES E VMA'!$M$3:$M$181,MATCH('LISTA DOS ITENS'!$D4166,'RESUMO - LOTES E VMA'!$A$3:$A$181,0))</f>
        <v>Para Leilão</v>
      </c>
      <c r="AB4166" s="60">
        <f t="array" ref="AB4166">INDEX('RESUMO - LOTES E VMA'!$J$3:$J$181,MATCH('LISTA DOS ITENS'!$D4166,'RESUMO - LOTES E VMA'!$A$3:$A$181,0))</f>
        <v>0.1047073625</v>
      </c>
      <c r="AC4166" s="29" t="str">
        <f t="array" ref="AC4166">INDEX('RESUMO - LOTES E VMA'!$L$3:$L$181,MATCH('LISTA DOS ITENS'!$D4166,'RESUMO - LOTES E VMA'!$A$3:$A$181,0))</f>
        <v>1% do Valor de Comparação do VMA</v>
      </c>
      <c r="AD4166" s="53" t="str">
        <f>VLOOKUP(Tabela1[[#This Row],[Índice]],[1]Planilha1!$A:$A,1,0)</f>
        <v>#ERROR!</v>
      </c>
    </row>
    <row r="4167" ht="15.75" customHeight="1">
      <c r="A4167" s="52">
        <v>263282.0</v>
      </c>
      <c r="B4167" s="53" t="s">
        <v>70</v>
      </c>
      <c r="C4167" s="53" t="s">
        <v>71</v>
      </c>
      <c r="D4167" s="22">
        <v>207584.0</v>
      </c>
      <c r="E4167" s="53" t="s">
        <v>119</v>
      </c>
      <c r="F4167" s="54">
        <v>1.1067309E7</v>
      </c>
      <c r="G4167" s="53" t="s">
        <v>2581</v>
      </c>
      <c r="H4167" s="55">
        <v>2101.0</v>
      </c>
      <c r="I4167" s="55"/>
      <c r="J4167" s="55" t="s">
        <v>121</v>
      </c>
      <c r="K4167" s="53" t="s">
        <v>73</v>
      </c>
      <c r="L4167" s="53"/>
      <c r="M4167" s="53">
        <v>3.0</v>
      </c>
      <c r="N4167" s="53" t="s">
        <v>52</v>
      </c>
      <c r="O4167" s="25">
        <v>780.0</v>
      </c>
      <c r="P4167" s="25">
        <f>'LISTA DOS ITENS'!$O4167*'LISTA DOS ITENS'!$M4167</f>
        <v>2340</v>
      </c>
      <c r="Q4167" s="25">
        <v>780.0</v>
      </c>
      <c r="R4167" s="25">
        <f>'LISTA DOS ITENS'!$Q4167*'LISTA DOS ITENS'!$M4167</f>
        <v>2340</v>
      </c>
      <c r="S4167" s="56">
        <f>IF('LISTA DOS ITENS'!$P4167&gt;'LISTA DOS ITENS'!$R4167,'LISTA DOS ITENS'!$P4167,'LISTA DOS ITENS'!$R4167)</f>
        <v>2340</v>
      </c>
      <c r="T4167" s="25">
        <v>78.1422467385465</v>
      </c>
      <c r="U4167" s="25">
        <f>'LISTA DOS ITENS'!$T4167*'LISTA DOS ITENS'!$M4167</f>
        <v>234.4267402</v>
      </c>
      <c r="V4167" s="56">
        <f t="array" ref="V4167">INDEX('RESUMO - LOTES E VMA'!$F$3:$F$181,MATCH('LISTA DOS ITENS'!$D4167,'RESUMO - LOTES E VMA'!$A$3:$A$181,0))</f>
        <v>93932.06698</v>
      </c>
      <c r="W4167" s="57">
        <f>'LISTA DOS ITENS'!$U4167/'LISTA DOS ITENS'!$V4167</f>
        <v>0.002495705117</v>
      </c>
      <c r="X4167" s="53" t="s">
        <v>53</v>
      </c>
      <c r="Y4167" s="53" t="s">
        <v>290</v>
      </c>
      <c r="Z4167" s="58" t="str">
        <f>'LISTA DOS ITENS'!$F4167&amp;"-"&amp;'LISTA DOS ITENS'!$H4167&amp;"-"&amp;'LISTA DOS ITENS'!$J4167&amp;"-"&amp;'LISTA DOS ITENS'!$K4167&amp;"-"&amp;'LISTA DOS ITENS'!$I4167</f>
        <v>11067309-2101-A026-CONS/NAC-</v>
      </c>
      <c r="AA4167" s="59" t="str">
        <f t="array" ref="AA4167">INDEX('RESUMO - LOTES E VMA'!$M$3:$M$181,MATCH('LISTA DOS ITENS'!$D4167,'RESUMO - LOTES E VMA'!$A$3:$A$181,0))</f>
        <v>Para Leilão</v>
      </c>
      <c r="AB4167" s="60">
        <f t="array" ref="AB4167">INDEX('RESUMO - LOTES E VMA'!$J$3:$J$181,MATCH('LISTA DOS ITENS'!$D4167,'RESUMO - LOTES E VMA'!$A$3:$A$181,0))</f>
        <v>0.1047073625</v>
      </c>
      <c r="AC4167" s="29" t="str">
        <f t="array" ref="AC4167">INDEX('RESUMO - LOTES E VMA'!$L$3:$L$181,MATCH('LISTA DOS ITENS'!$D4167,'RESUMO - LOTES E VMA'!$A$3:$A$181,0))</f>
        <v>1% do Valor de Comparação do VMA</v>
      </c>
      <c r="AD4167" s="53" t="str">
        <f>VLOOKUP(Tabela1[[#This Row],[Índice]],[1]Planilha1!$A:$A,1,0)</f>
        <v>#ERROR!</v>
      </c>
    </row>
    <row r="4168" ht="15.75" customHeight="1">
      <c r="A4168" s="52">
        <v>263283.0</v>
      </c>
      <c r="B4168" s="53" t="s">
        <v>70</v>
      </c>
      <c r="C4168" s="53" t="s">
        <v>71</v>
      </c>
      <c r="D4168" s="22">
        <v>207584.0</v>
      </c>
      <c r="E4168" s="53" t="s">
        <v>119</v>
      </c>
      <c r="F4168" s="54">
        <v>1.1067309E7</v>
      </c>
      <c r="G4168" s="53" t="s">
        <v>2581</v>
      </c>
      <c r="H4168" s="55">
        <v>2101.0</v>
      </c>
      <c r="I4168" s="55" t="s">
        <v>81</v>
      </c>
      <c r="J4168" s="55" t="s">
        <v>121</v>
      </c>
      <c r="K4168" s="53" t="s">
        <v>73</v>
      </c>
      <c r="L4168" s="53"/>
      <c r="M4168" s="53">
        <v>2.0</v>
      </c>
      <c r="N4168" s="53" t="s">
        <v>52</v>
      </c>
      <c r="O4168" s="25">
        <v>780.0</v>
      </c>
      <c r="P4168" s="25">
        <f>'LISTA DOS ITENS'!$O4168*'LISTA DOS ITENS'!$M4168</f>
        <v>1560</v>
      </c>
      <c r="Q4168" s="25">
        <v>780.0</v>
      </c>
      <c r="R4168" s="25">
        <f>'LISTA DOS ITENS'!$Q4168*'LISTA DOS ITENS'!$M4168</f>
        <v>1560</v>
      </c>
      <c r="S4168" s="56">
        <f>IF('LISTA DOS ITENS'!$P4168&gt;'LISTA DOS ITENS'!$R4168,'LISTA DOS ITENS'!$P4168,'LISTA DOS ITENS'!$R4168)</f>
        <v>1560</v>
      </c>
      <c r="T4168" s="25">
        <v>78.1422467385465</v>
      </c>
      <c r="U4168" s="25">
        <f>'LISTA DOS ITENS'!$T4168*'LISTA DOS ITENS'!$M4168</f>
        <v>156.2844935</v>
      </c>
      <c r="V4168" s="56">
        <f t="array" ref="V4168">INDEX('RESUMO - LOTES E VMA'!$F$3:$F$181,MATCH('LISTA DOS ITENS'!$D4168,'RESUMO - LOTES E VMA'!$A$3:$A$181,0))</f>
        <v>93932.06698</v>
      </c>
      <c r="W4168" s="57">
        <f>'LISTA DOS ITENS'!$U4168/'LISTA DOS ITENS'!$V4168</f>
        <v>0.001663803411</v>
      </c>
      <c r="X4168" s="53" t="s">
        <v>53</v>
      </c>
      <c r="Y4168" s="53" t="s">
        <v>290</v>
      </c>
      <c r="Z4168" s="58" t="str">
        <f>'LISTA DOS ITENS'!$F4168&amp;"-"&amp;'LISTA DOS ITENS'!$H4168&amp;"-"&amp;'LISTA DOS ITENS'!$J4168&amp;"-"&amp;'LISTA DOS ITENS'!$K4168&amp;"-"&amp;'LISTA DOS ITENS'!$I4168</f>
        <v>11067309-2101-A026-CONS/NAC-ED-1000-01.01</v>
      </c>
      <c r="AA4168" s="59" t="str">
        <f t="array" ref="AA4168">INDEX('RESUMO - LOTES E VMA'!$M$3:$M$181,MATCH('LISTA DOS ITENS'!$D4168,'RESUMO - LOTES E VMA'!$A$3:$A$181,0))</f>
        <v>Para Leilão</v>
      </c>
      <c r="AB4168" s="60">
        <f t="array" ref="AB4168">INDEX('RESUMO - LOTES E VMA'!$J$3:$J$181,MATCH('LISTA DOS ITENS'!$D4168,'RESUMO - LOTES E VMA'!$A$3:$A$181,0))</f>
        <v>0.1047073625</v>
      </c>
      <c r="AC4168" s="29" t="str">
        <f t="array" ref="AC4168">INDEX('RESUMO - LOTES E VMA'!$L$3:$L$181,MATCH('LISTA DOS ITENS'!$D4168,'RESUMO - LOTES E VMA'!$A$3:$A$181,0))</f>
        <v>1% do Valor de Comparação do VMA</v>
      </c>
      <c r="AD4168" s="53" t="str">
        <f>VLOOKUP(Tabela1[[#This Row],[Índice]],[1]Planilha1!$A:$A,1,0)</f>
        <v>#ERROR!</v>
      </c>
    </row>
    <row r="4169" ht="15.75" customHeight="1">
      <c r="A4169" s="52">
        <v>263284.0</v>
      </c>
      <c r="B4169" s="53" t="s">
        <v>70</v>
      </c>
      <c r="C4169" s="53" t="s">
        <v>71</v>
      </c>
      <c r="D4169" s="22">
        <v>207584.0</v>
      </c>
      <c r="E4169" s="53" t="s">
        <v>119</v>
      </c>
      <c r="F4169" s="54">
        <v>1.1115909E7</v>
      </c>
      <c r="G4169" s="53" t="s">
        <v>2578</v>
      </c>
      <c r="H4169" s="55">
        <v>2101.0</v>
      </c>
      <c r="I4169" s="55"/>
      <c r="J4169" s="55" t="s">
        <v>121</v>
      </c>
      <c r="K4169" s="53" t="s">
        <v>122</v>
      </c>
      <c r="L4169" s="53"/>
      <c r="M4169" s="53">
        <v>26.0</v>
      </c>
      <c r="N4169" s="53" t="s">
        <v>52</v>
      </c>
      <c r="O4169" s="25">
        <v>2157.9884615384613</v>
      </c>
      <c r="P4169" s="25">
        <f>'LISTA DOS ITENS'!$O4169*'LISTA DOS ITENS'!$M4169</f>
        <v>56107.7</v>
      </c>
      <c r="Q4169" s="25">
        <v>2157.99</v>
      </c>
      <c r="R4169" s="25">
        <f>'LISTA DOS ITENS'!$Q4169*'LISTA DOS ITENS'!$M4169</f>
        <v>56107.74</v>
      </c>
      <c r="S4169" s="56">
        <f>IF('LISTA DOS ITENS'!$P4169&gt;'LISTA DOS ITENS'!$R4169,'LISTA DOS ITENS'!$P4169,'LISTA DOS ITENS'!$R4169)</f>
        <v>56107.74</v>
      </c>
      <c r="T4169" s="25">
        <v>227.22400531740973</v>
      </c>
      <c r="U4169" s="25">
        <f>'LISTA DOS ITENS'!$T4169*'LISTA DOS ITENS'!$M4169</f>
        <v>5907.824138</v>
      </c>
      <c r="V4169" s="56">
        <f t="array" ref="V4169">INDEX('RESUMO - LOTES E VMA'!$F$3:$F$181,MATCH('LISTA DOS ITENS'!$D4169,'RESUMO - LOTES E VMA'!$A$3:$A$181,0))</f>
        <v>93932.06698</v>
      </c>
      <c r="W4169" s="57">
        <f>'LISTA DOS ITENS'!$U4169/'LISTA DOS ITENS'!$V4169</f>
        <v>0.0628946464</v>
      </c>
      <c r="X4169" s="53" t="s">
        <v>53</v>
      </c>
      <c r="Y4169" s="53" t="s">
        <v>290</v>
      </c>
      <c r="Z4169" s="58" t="str">
        <f>'LISTA DOS ITENS'!$F4169&amp;"-"&amp;'LISTA DOS ITENS'!$H4169&amp;"-"&amp;'LISTA DOS ITENS'!$J4169&amp;"-"&amp;'LISTA DOS ITENS'!$K4169&amp;"-"&amp;'LISTA DOS ITENS'!$I4169</f>
        <v>11115909-2101-A026-IMOB/IAMN-</v>
      </c>
      <c r="AA4169" s="59" t="str">
        <f t="array" ref="AA4169">INDEX('RESUMO - LOTES E VMA'!$M$3:$M$181,MATCH('LISTA DOS ITENS'!$D4169,'RESUMO - LOTES E VMA'!$A$3:$A$181,0))</f>
        <v>Para Leilão</v>
      </c>
      <c r="AB4169" s="60">
        <f t="array" ref="AB4169">INDEX('RESUMO - LOTES E VMA'!$J$3:$J$181,MATCH('LISTA DOS ITENS'!$D4169,'RESUMO - LOTES E VMA'!$A$3:$A$181,0))</f>
        <v>0.1047073625</v>
      </c>
      <c r="AC4169" s="29" t="str">
        <f t="array" ref="AC4169">INDEX('RESUMO - LOTES E VMA'!$L$3:$L$181,MATCH('LISTA DOS ITENS'!$D4169,'RESUMO - LOTES E VMA'!$A$3:$A$181,0))</f>
        <v>1% do Valor de Comparação do VMA</v>
      </c>
      <c r="AD4169" s="53" t="str">
        <f>VLOOKUP(Tabela1[[#This Row],[Índice]],[1]Planilha1!$A:$A,1,0)</f>
        <v>#ERROR!</v>
      </c>
    </row>
    <row r="4170" ht="15.75" customHeight="1">
      <c r="A4170" s="52">
        <v>263285.0</v>
      </c>
      <c r="B4170" s="53" t="s">
        <v>70</v>
      </c>
      <c r="C4170" s="53" t="s">
        <v>71</v>
      </c>
      <c r="D4170" s="22">
        <v>207584.0</v>
      </c>
      <c r="E4170" s="53" t="s">
        <v>119</v>
      </c>
      <c r="F4170" s="54">
        <v>1.1339398E7</v>
      </c>
      <c r="G4170" s="53" t="s">
        <v>2580</v>
      </c>
      <c r="H4170" s="55">
        <v>2101.0</v>
      </c>
      <c r="I4170" s="55"/>
      <c r="J4170" s="55" t="s">
        <v>121</v>
      </c>
      <c r="K4170" s="53" t="s">
        <v>122</v>
      </c>
      <c r="L4170" s="53"/>
      <c r="M4170" s="53">
        <v>72.0</v>
      </c>
      <c r="N4170" s="53" t="s">
        <v>52</v>
      </c>
      <c r="O4170" s="25">
        <v>832.5340277777777</v>
      </c>
      <c r="P4170" s="25">
        <f>'LISTA DOS ITENS'!$O4170*'LISTA DOS ITENS'!$M4170</f>
        <v>59942.45</v>
      </c>
      <c r="Q4170" s="25">
        <v>1251.78</v>
      </c>
      <c r="R4170" s="25">
        <f>'LISTA DOS ITENS'!$Q4170*'LISTA DOS ITENS'!$M4170</f>
        <v>90128.16</v>
      </c>
      <c r="S4170" s="56">
        <f>IF('LISTA DOS ITENS'!$P4170&gt;'LISTA DOS ITENS'!$R4170,'LISTA DOS ITENS'!$P4170,'LISTA DOS ITENS'!$R4170)</f>
        <v>90128.16</v>
      </c>
      <c r="T4170" s="25">
        <v>133.61768076928172</v>
      </c>
      <c r="U4170" s="25">
        <f>'LISTA DOS ITENS'!$T4170*'LISTA DOS ITENS'!$M4170</f>
        <v>9620.473015</v>
      </c>
      <c r="V4170" s="56">
        <f t="array" ref="V4170">INDEX('RESUMO - LOTES E VMA'!$F$3:$F$181,MATCH('LISTA DOS ITENS'!$D4170,'RESUMO - LOTES E VMA'!$A$3:$A$181,0))</f>
        <v>93932.06698</v>
      </c>
      <c r="W4170" s="57">
        <f>'LISTA DOS ITENS'!$U4170/'LISTA DOS ITENS'!$V4170</f>
        <v>0.1024194753</v>
      </c>
      <c r="X4170" s="53" t="s">
        <v>53</v>
      </c>
      <c r="Y4170" s="53" t="s">
        <v>290</v>
      </c>
      <c r="Z4170" s="58" t="str">
        <f>'LISTA DOS ITENS'!$F4170&amp;"-"&amp;'LISTA DOS ITENS'!$H4170&amp;"-"&amp;'LISTA DOS ITENS'!$J4170&amp;"-"&amp;'LISTA DOS ITENS'!$K4170&amp;"-"&amp;'LISTA DOS ITENS'!$I4170</f>
        <v>11339398-2101-A026-IMOB/IAMN-</v>
      </c>
      <c r="AA4170" s="59" t="str">
        <f t="array" ref="AA4170">INDEX('RESUMO - LOTES E VMA'!$M$3:$M$181,MATCH('LISTA DOS ITENS'!$D4170,'RESUMO - LOTES E VMA'!$A$3:$A$181,0))</f>
        <v>Para Leilão</v>
      </c>
      <c r="AB4170" s="60">
        <f t="array" ref="AB4170">INDEX('RESUMO - LOTES E VMA'!$J$3:$J$181,MATCH('LISTA DOS ITENS'!$D4170,'RESUMO - LOTES E VMA'!$A$3:$A$181,0))</f>
        <v>0.1047073625</v>
      </c>
      <c r="AC4170" s="29" t="str">
        <f t="array" ref="AC4170">INDEX('RESUMO - LOTES E VMA'!$L$3:$L$181,MATCH('LISTA DOS ITENS'!$D4170,'RESUMO - LOTES E VMA'!$A$3:$A$181,0))</f>
        <v>1% do Valor de Comparação do VMA</v>
      </c>
      <c r="AD4170" s="53" t="str">
        <f>VLOOKUP(Tabela1[[#This Row],[Índice]],[1]Planilha1!$A:$A,1,0)</f>
        <v>#ERROR!</v>
      </c>
    </row>
    <row r="4171" ht="15.75" customHeight="1">
      <c r="A4171" s="52">
        <v>263286.0</v>
      </c>
      <c r="B4171" s="53" t="s">
        <v>70</v>
      </c>
      <c r="C4171" s="53" t="s">
        <v>71</v>
      </c>
      <c r="D4171" s="22">
        <v>207584.0</v>
      </c>
      <c r="E4171" s="53" t="s">
        <v>119</v>
      </c>
      <c r="F4171" s="54">
        <v>1.1339765E7</v>
      </c>
      <c r="G4171" s="53" t="s">
        <v>2584</v>
      </c>
      <c r="H4171" s="55">
        <v>2101.0</v>
      </c>
      <c r="I4171" s="55" t="s">
        <v>130</v>
      </c>
      <c r="J4171" s="55" t="s">
        <v>121</v>
      </c>
      <c r="K4171" s="53" t="s">
        <v>117</v>
      </c>
      <c r="L4171" s="53"/>
      <c r="M4171" s="53">
        <v>2.0</v>
      </c>
      <c r="N4171" s="53" t="s">
        <v>52</v>
      </c>
      <c r="O4171" s="25">
        <v>505.44</v>
      </c>
      <c r="P4171" s="25">
        <f>'LISTA DOS ITENS'!$O4171*'LISTA DOS ITENS'!$M4171</f>
        <v>1010.88</v>
      </c>
      <c r="Q4171" s="25">
        <v>186.17</v>
      </c>
      <c r="R4171" s="25">
        <f>'LISTA DOS ITENS'!$Q4171*'LISTA DOS ITENS'!$M4171</f>
        <v>372.34</v>
      </c>
      <c r="S4171" s="56">
        <f>IF('LISTA DOS ITENS'!$P4171&gt;'LISTA DOS ITENS'!$R4171,'LISTA DOS ITENS'!$P4171,'LISTA DOS ITENS'!$R4171)</f>
        <v>1010.88</v>
      </c>
      <c r="T4171" s="25">
        <v>18.650951378609232</v>
      </c>
      <c r="U4171" s="25">
        <f>'LISTA DOS ITENS'!$T4171*'LISTA DOS ITENS'!$M4171</f>
        <v>37.30190276</v>
      </c>
      <c r="V4171" s="56">
        <f t="array" ref="V4171">INDEX('RESUMO - LOTES E VMA'!$F$3:$F$181,MATCH('LISTA DOS ITENS'!$D4171,'RESUMO - LOTES E VMA'!$A$3:$A$181,0))</f>
        <v>93932.06698</v>
      </c>
      <c r="W4171" s="57">
        <f>'LISTA DOS ITENS'!$U4171/'LISTA DOS ITENS'!$V4171</f>
        <v>0.000397115745</v>
      </c>
      <c r="X4171" s="53" t="s">
        <v>53</v>
      </c>
      <c r="Y4171" s="53" t="s">
        <v>290</v>
      </c>
      <c r="Z4171" s="58" t="str">
        <f>'LISTA DOS ITENS'!$F4171&amp;"-"&amp;'LISTA DOS ITENS'!$H4171&amp;"-"&amp;'LISTA DOS ITENS'!$J4171&amp;"-"&amp;'LISTA DOS ITENS'!$K4171&amp;"-"&amp;'LISTA DOS ITENS'!$I4171</f>
        <v>11339765-2101-A026-CONS/IAMN-ED-1000-01.02</v>
      </c>
      <c r="AA4171" s="59" t="str">
        <f t="array" ref="AA4171">INDEX('RESUMO - LOTES E VMA'!$M$3:$M$181,MATCH('LISTA DOS ITENS'!$D4171,'RESUMO - LOTES E VMA'!$A$3:$A$181,0))</f>
        <v>Para Leilão</v>
      </c>
      <c r="AB4171" s="60">
        <f t="array" ref="AB4171">INDEX('RESUMO - LOTES E VMA'!$J$3:$J$181,MATCH('LISTA DOS ITENS'!$D4171,'RESUMO - LOTES E VMA'!$A$3:$A$181,0))</f>
        <v>0.1047073625</v>
      </c>
      <c r="AC4171" s="29" t="str">
        <f t="array" ref="AC4171">INDEX('RESUMO - LOTES E VMA'!$L$3:$L$181,MATCH('LISTA DOS ITENS'!$D4171,'RESUMO - LOTES E VMA'!$A$3:$A$181,0))</f>
        <v>1% do Valor de Comparação do VMA</v>
      </c>
      <c r="AD4171" s="53" t="str">
        <f>VLOOKUP(Tabela1[[#This Row],[Índice]],[1]Planilha1!$A:$A,1,0)</f>
        <v>#ERROR!</v>
      </c>
    </row>
    <row r="4172" ht="15.75" customHeight="1">
      <c r="A4172" s="52">
        <v>263287.0</v>
      </c>
      <c r="B4172" s="53" t="s">
        <v>70</v>
      </c>
      <c r="C4172" s="53" t="s">
        <v>71</v>
      </c>
      <c r="D4172" s="22">
        <v>207584.0</v>
      </c>
      <c r="E4172" s="53" t="s">
        <v>119</v>
      </c>
      <c r="F4172" s="54">
        <v>1.1784477E7</v>
      </c>
      <c r="G4172" s="53" t="s">
        <v>2590</v>
      </c>
      <c r="H4172" s="55">
        <v>2101.0</v>
      </c>
      <c r="I4172" s="55"/>
      <c r="J4172" s="55" t="s">
        <v>121</v>
      </c>
      <c r="K4172" s="53" t="s">
        <v>80</v>
      </c>
      <c r="L4172" s="53"/>
      <c r="M4172" s="53">
        <v>1.0</v>
      </c>
      <c r="N4172" s="53" t="s">
        <v>52</v>
      </c>
      <c r="O4172" s="25">
        <v>1696.37</v>
      </c>
      <c r="P4172" s="25">
        <f>'LISTA DOS ITENS'!$O4172*'LISTA DOS ITENS'!$M4172</f>
        <v>1696.37</v>
      </c>
      <c r="Q4172" s="25">
        <v>3343.953</v>
      </c>
      <c r="R4172" s="25">
        <f>'LISTA DOS ITENS'!$Q4172*'LISTA DOS ITENS'!$M4172</f>
        <v>3343.953</v>
      </c>
      <c r="S4172" s="56">
        <f>IF('LISTA DOS ITENS'!$P4172&gt;'LISTA DOS ITENS'!$R4172,'LISTA DOS ITENS'!$P4172,'LISTA DOS ITENS'!$R4172)</f>
        <v>3343.953</v>
      </c>
      <c r="T4172" s="25">
        <v>267.5689295120396</v>
      </c>
      <c r="U4172" s="25">
        <f>'LISTA DOS ITENS'!$T4172*'LISTA DOS ITENS'!$M4172</f>
        <v>267.5689295</v>
      </c>
      <c r="V4172" s="56">
        <f t="array" ref="V4172">INDEX('RESUMO - LOTES E VMA'!$F$3:$F$181,MATCH('LISTA DOS ITENS'!$D4172,'RESUMO - LOTES E VMA'!$A$3:$A$181,0))</f>
        <v>93932.06698</v>
      </c>
      <c r="W4172" s="57">
        <f>'LISTA DOS ITENS'!$U4172/'LISTA DOS ITENS'!$V4172</f>
        <v>0.002848536587</v>
      </c>
      <c r="X4172" s="53" t="s">
        <v>53</v>
      </c>
      <c r="Y4172" s="53" t="s">
        <v>290</v>
      </c>
      <c r="Z4172" s="58" t="str">
        <f>'LISTA DOS ITENS'!$F4172&amp;"-"&amp;'LISTA DOS ITENS'!$H4172&amp;"-"&amp;'LISTA DOS ITENS'!$J4172&amp;"-"&amp;'LISTA DOS ITENS'!$K4172&amp;"-"&amp;'LISTA DOS ITENS'!$I4172</f>
        <v>11784477-2101-A026-IMOB/NAC-</v>
      </c>
      <c r="AA4172" s="59" t="str">
        <f t="array" ref="AA4172">INDEX('RESUMO - LOTES E VMA'!$M$3:$M$181,MATCH('LISTA DOS ITENS'!$D4172,'RESUMO - LOTES E VMA'!$A$3:$A$181,0))</f>
        <v>Para Leilão</v>
      </c>
      <c r="AB4172" s="60">
        <f t="array" ref="AB4172">INDEX('RESUMO - LOTES E VMA'!$J$3:$J$181,MATCH('LISTA DOS ITENS'!$D4172,'RESUMO - LOTES E VMA'!$A$3:$A$181,0))</f>
        <v>0.1047073625</v>
      </c>
      <c r="AC4172" s="29" t="str">
        <f t="array" ref="AC4172">INDEX('RESUMO - LOTES E VMA'!$L$3:$L$181,MATCH('LISTA DOS ITENS'!$D4172,'RESUMO - LOTES E VMA'!$A$3:$A$181,0))</f>
        <v>1% do Valor de Comparação do VMA</v>
      </c>
      <c r="AD4172" s="53" t="str">
        <f>VLOOKUP(Tabela1[[#This Row],[Índice]],[1]Planilha1!$A:$A,1,0)</f>
        <v>#ERROR!</v>
      </c>
    </row>
    <row r="4173" ht="15.75" customHeight="1">
      <c r="A4173" s="52">
        <v>263288.0</v>
      </c>
      <c r="B4173" s="53" t="s">
        <v>70</v>
      </c>
      <c r="C4173" s="53" t="s">
        <v>71</v>
      </c>
      <c r="D4173" s="22">
        <v>207584.0</v>
      </c>
      <c r="E4173" s="53" t="s">
        <v>119</v>
      </c>
      <c r="F4173" s="54">
        <v>1.0740294E7</v>
      </c>
      <c r="G4173" s="53" t="s">
        <v>2591</v>
      </c>
      <c r="H4173" s="55">
        <v>2201.0</v>
      </c>
      <c r="I4173" s="55"/>
      <c r="J4173" s="55" t="s">
        <v>121</v>
      </c>
      <c r="K4173" s="53" t="s">
        <v>73</v>
      </c>
      <c r="L4173" s="53"/>
      <c r="M4173" s="53">
        <v>4.0</v>
      </c>
      <c r="N4173" s="53" t="s">
        <v>52</v>
      </c>
      <c r="O4173" s="25">
        <v>802.7975</v>
      </c>
      <c r="P4173" s="25">
        <f>'LISTA DOS ITENS'!$O4173*'LISTA DOS ITENS'!$M4173</f>
        <v>3211.19</v>
      </c>
      <c r="Q4173" s="25">
        <v>802.8</v>
      </c>
      <c r="R4173" s="25">
        <f>'LISTA DOS ITENS'!$Q4173*'LISTA DOS ITENS'!$M4173</f>
        <v>3211.2</v>
      </c>
      <c r="S4173" s="56">
        <f>IF('LISTA DOS ITENS'!$P4173&gt;'LISTA DOS ITENS'!$R4173,'LISTA DOS ITENS'!$P4173,'LISTA DOS ITENS'!$R4173)</f>
        <v>3211.2</v>
      </c>
      <c r="T4173" s="25">
        <v>80.42640472013478</v>
      </c>
      <c r="U4173" s="25">
        <f>'LISTA DOS ITENS'!$T4173*'LISTA DOS ITENS'!$M4173</f>
        <v>321.7056189</v>
      </c>
      <c r="V4173" s="56">
        <f t="array" ref="V4173">INDEX('RESUMO - LOTES E VMA'!$F$3:$F$181,MATCH('LISTA DOS ITENS'!$D4173,'RESUMO - LOTES E VMA'!$A$3:$A$181,0))</f>
        <v>93932.06698</v>
      </c>
      <c r="W4173" s="57">
        <f>'LISTA DOS ITENS'!$U4173/'LISTA DOS ITENS'!$V4173</f>
        <v>0.00342487533</v>
      </c>
      <c r="X4173" s="53" t="s">
        <v>53</v>
      </c>
      <c r="Y4173" s="53" t="s">
        <v>290</v>
      </c>
      <c r="Z4173" s="58" t="str">
        <f>'LISTA DOS ITENS'!$F4173&amp;"-"&amp;'LISTA DOS ITENS'!$H4173&amp;"-"&amp;'LISTA DOS ITENS'!$J4173&amp;"-"&amp;'LISTA DOS ITENS'!$K4173&amp;"-"&amp;'LISTA DOS ITENS'!$I4173</f>
        <v>10740294-2201-A026-CONS/NAC-</v>
      </c>
      <c r="AA4173" s="59" t="str">
        <f t="array" ref="AA4173">INDEX('RESUMO - LOTES E VMA'!$M$3:$M$181,MATCH('LISTA DOS ITENS'!$D4173,'RESUMO - LOTES E VMA'!$A$3:$A$181,0))</f>
        <v>Para Leilão</v>
      </c>
      <c r="AB4173" s="60">
        <f t="array" ref="AB4173">INDEX('RESUMO - LOTES E VMA'!$J$3:$J$181,MATCH('LISTA DOS ITENS'!$D4173,'RESUMO - LOTES E VMA'!$A$3:$A$181,0))</f>
        <v>0.1047073625</v>
      </c>
      <c r="AC4173" s="29" t="str">
        <f t="array" ref="AC4173">INDEX('RESUMO - LOTES E VMA'!$L$3:$L$181,MATCH('LISTA DOS ITENS'!$D4173,'RESUMO - LOTES E VMA'!$A$3:$A$181,0))</f>
        <v>1% do Valor de Comparação do VMA</v>
      </c>
      <c r="AD4173" s="53" t="str">
        <f>VLOOKUP(Tabela1[[#This Row],[Índice]],[1]Planilha1!$A:$A,1,0)</f>
        <v>#ERROR!</v>
      </c>
    </row>
    <row r="4174" ht="15.75" customHeight="1">
      <c r="A4174" s="52">
        <v>263289.0</v>
      </c>
      <c r="B4174" s="53" t="s">
        <v>70</v>
      </c>
      <c r="C4174" s="53" t="s">
        <v>71</v>
      </c>
      <c r="D4174" s="22">
        <v>207584.0</v>
      </c>
      <c r="E4174" s="53" t="s">
        <v>119</v>
      </c>
      <c r="F4174" s="54">
        <v>1.1415962E7</v>
      </c>
      <c r="G4174" s="53" t="s">
        <v>2592</v>
      </c>
      <c r="H4174" s="55">
        <v>2201.0</v>
      </c>
      <c r="I4174" s="55"/>
      <c r="J4174" s="55" t="s">
        <v>121</v>
      </c>
      <c r="K4174" s="53" t="s">
        <v>117</v>
      </c>
      <c r="L4174" s="53"/>
      <c r="M4174" s="53">
        <v>2.0</v>
      </c>
      <c r="N4174" s="53" t="s">
        <v>52</v>
      </c>
      <c r="O4174" s="25">
        <v>1503.33</v>
      </c>
      <c r="P4174" s="25">
        <f>'LISTA DOS ITENS'!$O4174*'LISTA DOS ITENS'!$M4174</f>
        <v>3006.66</v>
      </c>
      <c r="Q4174" s="25">
        <v>1503.33</v>
      </c>
      <c r="R4174" s="25">
        <f>'LISTA DOS ITENS'!$Q4174*'LISTA DOS ITENS'!$M4174</f>
        <v>3006.66</v>
      </c>
      <c r="S4174" s="56">
        <f>IF('LISTA DOS ITENS'!$P4174&gt;'LISTA DOS ITENS'!$R4174,'LISTA DOS ITENS'!$P4174,'LISTA DOS ITENS'!$R4174)</f>
        <v>3006.66</v>
      </c>
      <c r="T4174" s="25">
        <v>150.60715870443477</v>
      </c>
      <c r="U4174" s="25">
        <f>'LISTA DOS ITENS'!$T4174*'LISTA DOS ITENS'!$M4174</f>
        <v>301.2143174</v>
      </c>
      <c r="V4174" s="56">
        <f t="array" ref="V4174">INDEX('RESUMO - LOTES E VMA'!$F$3:$F$181,MATCH('LISTA DOS ITENS'!$D4174,'RESUMO - LOTES E VMA'!$A$3:$A$181,0))</f>
        <v>93932.06698</v>
      </c>
      <c r="W4174" s="57">
        <f>'LISTA DOS ITENS'!$U4174/'LISTA DOS ITENS'!$V4174</f>
        <v>0.003206725106</v>
      </c>
      <c r="X4174" s="53" t="s">
        <v>53</v>
      </c>
      <c r="Y4174" s="53" t="s">
        <v>290</v>
      </c>
      <c r="Z4174" s="58" t="str">
        <f>'LISTA DOS ITENS'!$F4174&amp;"-"&amp;'LISTA DOS ITENS'!$H4174&amp;"-"&amp;'LISTA DOS ITENS'!$J4174&amp;"-"&amp;'LISTA DOS ITENS'!$K4174&amp;"-"&amp;'LISTA DOS ITENS'!$I4174</f>
        <v>11415962-2201-A026-CONS/IAMN-</v>
      </c>
      <c r="AA4174" s="59" t="str">
        <f t="array" ref="AA4174">INDEX('RESUMO - LOTES E VMA'!$M$3:$M$181,MATCH('LISTA DOS ITENS'!$D4174,'RESUMO - LOTES E VMA'!$A$3:$A$181,0))</f>
        <v>Para Leilão</v>
      </c>
      <c r="AB4174" s="60">
        <f t="array" ref="AB4174">INDEX('RESUMO - LOTES E VMA'!$J$3:$J$181,MATCH('LISTA DOS ITENS'!$D4174,'RESUMO - LOTES E VMA'!$A$3:$A$181,0))</f>
        <v>0.1047073625</v>
      </c>
      <c r="AC4174" s="29" t="str">
        <f t="array" ref="AC4174">INDEX('RESUMO - LOTES E VMA'!$L$3:$L$181,MATCH('LISTA DOS ITENS'!$D4174,'RESUMO - LOTES E VMA'!$A$3:$A$181,0))</f>
        <v>1% do Valor de Comparação do VMA</v>
      </c>
      <c r="AD4174" s="53" t="str">
        <f>VLOOKUP(Tabela1[[#This Row],[Índice]],[1]Planilha1!$A:$A,1,0)</f>
        <v>#ERROR!</v>
      </c>
    </row>
    <row r="4175" ht="15.75" customHeight="1">
      <c r="A4175" s="52">
        <v>263290.0</v>
      </c>
      <c r="B4175" s="53" t="s">
        <v>70</v>
      </c>
      <c r="C4175" s="53" t="s">
        <v>71</v>
      </c>
      <c r="D4175" s="22">
        <v>207584.0</v>
      </c>
      <c r="E4175" s="53" t="s">
        <v>119</v>
      </c>
      <c r="F4175" s="54">
        <v>1.0342292E7</v>
      </c>
      <c r="G4175" s="53" t="s">
        <v>2588</v>
      </c>
      <c r="H4175" s="55">
        <v>2101.0</v>
      </c>
      <c r="I4175" s="55"/>
      <c r="J4175" s="55" t="s">
        <v>134</v>
      </c>
      <c r="K4175" s="53" t="s">
        <v>51</v>
      </c>
      <c r="L4175" s="53"/>
      <c r="M4175" s="53">
        <v>26.0</v>
      </c>
      <c r="N4175" s="53" t="s">
        <v>52</v>
      </c>
      <c r="O4175" s="25">
        <v>0.0011538461538461537</v>
      </c>
      <c r="P4175" s="25">
        <f>'LISTA DOS ITENS'!$O4175*'LISTA DOS ITENS'!$M4175</f>
        <v>0.03</v>
      </c>
      <c r="Q4175" s="25">
        <v>257.06</v>
      </c>
      <c r="R4175" s="25">
        <f>'LISTA DOS ITENS'!$Q4175*'LISTA DOS ITENS'!$M4175</f>
        <v>6683.56</v>
      </c>
      <c r="S4175" s="56">
        <f>IF('LISTA DOS ITENS'!$P4175&gt;'LISTA DOS ITENS'!$R4175,'LISTA DOS ITENS'!$P4175,'LISTA DOS ITENS'!$R4175)</f>
        <v>6683.56</v>
      </c>
      <c r="T4175" s="25">
        <v>25.752879418731748</v>
      </c>
      <c r="U4175" s="25">
        <f>'LISTA DOS ITENS'!$T4175*'LISTA DOS ITENS'!$M4175</f>
        <v>669.5748649</v>
      </c>
      <c r="V4175" s="56">
        <f t="array" ref="V4175">INDEX('RESUMO - LOTES E VMA'!$F$3:$F$181,MATCH('LISTA DOS ITENS'!$D4175,'RESUMO - LOTES E VMA'!$A$3:$A$181,0))</f>
        <v>93932.06698</v>
      </c>
      <c r="W4175" s="57">
        <f>'LISTA DOS ITENS'!$U4175/'LISTA DOS ITENS'!$V4175</f>
        <v>0.007128288416</v>
      </c>
      <c r="X4175" s="53" t="s">
        <v>53</v>
      </c>
      <c r="Y4175" s="53" t="s">
        <v>290</v>
      </c>
      <c r="Z4175" s="58" t="str">
        <f>'LISTA DOS ITENS'!$F4175&amp;"-"&amp;'LISTA DOS ITENS'!$H4175&amp;"-"&amp;'LISTA DOS ITENS'!$J4175&amp;"-"&amp;'LISTA DOS ITENS'!$K4175&amp;"-"&amp;'LISTA DOS ITENS'!$I4175</f>
        <v>10342292-2101-R026-A RECUPER-</v>
      </c>
      <c r="AA4175" s="59" t="str">
        <f t="array" ref="AA4175">INDEX('RESUMO - LOTES E VMA'!$M$3:$M$181,MATCH('LISTA DOS ITENS'!$D4175,'RESUMO - LOTES E VMA'!$A$3:$A$181,0))</f>
        <v>Para Leilão</v>
      </c>
      <c r="AB4175" s="60">
        <f t="array" ref="AB4175">INDEX('RESUMO - LOTES E VMA'!$J$3:$J$181,MATCH('LISTA DOS ITENS'!$D4175,'RESUMO - LOTES E VMA'!$A$3:$A$181,0))</f>
        <v>0.1047073625</v>
      </c>
      <c r="AC4175" s="29" t="str">
        <f t="array" ref="AC4175">INDEX('RESUMO - LOTES E VMA'!$L$3:$L$181,MATCH('LISTA DOS ITENS'!$D4175,'RESUMO - LOTES E VMA'!$A$3:$A$181,0))</f>
        <v>1% do Valor de Comparação do VMA</v>
      </c>
      <c r="AD4175" s="53" t="str">
        <f>VLOOKUP(Tabela1[[#This Row],[Índice]],[1]Planilha1!$A:$A,1,0)</f>
        <v>#ERROR!</v>
      </c>
    </row>
    <row r="4176" ht="15.75" customHeight="1">
      <c r="A4176" s="52">
        <v>263291.0</v>
      </c>
      <c r="B4176" s="53" t="s">
        <v>70</v>
      </c>
      <c r="C4176" s="53" t="s">
        <v>71</v>
      </c>
      <c r="D4176" s="22">
        <v>207584.0</v>
      </c>
      <c r="E4176" s="53" t="s">
        <v>119</v>
      </c>
      <c r="F4176" s="54">
        <v>1.0475926E7</v>
      </c>
      <c r="G4176" s="53" t="s">
        <v>2578</v>
      </c>
      <c r="H4176" s="55">
        <v>2101.0</v>
      </c>
      <c r="I4176" s="55"/>
      <c r="J4176" s="55" t="s">
        <v>134</v>
      </c>
      <c r="K4176" s="53" t="s">
        <v>73</v>
      </c>
      <c r="L4176" s="53"/>
      <c r="M4176" s="53">
        <v>1.0</v>
      </c>
      <c r="N4176" s="53" t="s">
        <v>52</v>
      </c>
      <c r="O4176" s="25">
        <v>2389.91</v>
      </c>
      <c r="P4176" s="25">
        <f>'LISTA DOS ITENS'!$O4176*'LISTA DOS ITENS'!$M4176</f>
        <v>2389.91</v>
      </c>
      <c r="Q4176" s="25">
        <v>2389.91</v>
      </c>
      <c r="R4176" s="25">
        <f>'LISTA DOS ITENS'!$Q4176*'LISTA DOS ITENS'!$M4176</f>
        <v>2389.91</v>
      </c>
      <c r="S4176" s="56">
        <f>IF('LISTA DOS ITENS'!$P4176&gt;'LISTA DOS ITENS'!$R4176,'LISTA DOS ITENS'!$P4176,'LISTA DOS ITENS'!$R4176)</f>
        <v>2389.91</v>
      </c>
      <c r="T4176" s="25">
        <v>256.8342478670271</v>
      </c>
      <c r="U4176" s="25">
        <f>'LISTA DOS ITENS'!$T4176*'LISTA DOS ITENS'!$M4176</f>
        <v>256.8342479</v>
      </c>
      <c r="V4176" s="56">
        <f t="array" ref="V4176">INDEX('RESUMO - LOTES E VMA'!$F$3:$F$181,MATCH('LISTA DOS ITENS'!$D4176,'RESUMO - LOTES E VMA'!$A$3:$A$181,0))</f>
        <v>93932.06698</v>
      </c>
      <c r="W4176" s="57">
        <f>'LISTA DOS ITENS'!$U4176/'LISTA DOS ITENS'!$V4176</f>
        <v>0.002734255256</v>
      </c>
      <c r="X4176" s="53" t="s">
        <v>53</v>
      </c>
      <c r="Y4176" s="53" t="s">
        <v>290</v>
      </c>
      <c r="Z4176" s="58" t="str">
        <f>'LISTA DOS ITENS'!$F4176&amp;"-"&amp;'LISTA DOS ITENS'!$H4176&amp;"-"&amp;'LISTA DOS ITENS'!$J4176&amp;"-"&amp;'LISTA DOS ITENS'!$K4176&amp;"-"&amp;'LISTA DOS ITENS'!$I4176</f>
        <v>10475926-2101-R026-CONS/NAC-</v>
      </c>
      <c r="AA4176" s="59" t="str">
        <f t="array" ref="AA4176">INDEX('RESUMO - LOTES E VMA'!$M$3:$M$181,MATCH('LISTA DOS ITENS'!$D4176,'RESUMO - LOTES E VMA'!$A$3:$A$181,0))</f>
        <v>Para Leilão</v>
      </c>
      <c r="AB4176" s="60">
        <f t="array" ref="AB4176">INDEX('RESUMO - LOTES E VMA'!$J$3:$J$181,MATCH('LISTA DOS ITENS'!$D4176,'RESUMO - LOTES E VMA'!$A$3:$A$181,0))</f>
        <v>0.1047073625</v>
      </c>
      <c r="AC4176" s="29" t="str">
        <f t="array" ref="AC4176">INDEX('RESUMO - LOTES E VMA'!$L$3:$L$181,MATCH('LISTA DOS ITENS'!$D4176,'RESUMO - LOTES E VMA'!$A$3:$A$181,0))</f>
        <v>1% do Valor de Comparação do VMA</v>
      </c>
      <c r="AD4176" s="53" t="str">
        <f>VLOOKUP(Tabela1[[#This Row],[Índice]],[1]Planilha1!$A:$A,1,0)</f>
        <v>#ERROR!</v>
      </c>
    </row>
    <row r="4177" ht="15.75" customHeight="1">
      <c r="A4177" s="52">
        <v>263292.0</v>
      </c>
      <c r="B4177" s="53" t="s">
        <v>70</v>
      </c>
      <c r="C4177" s="53" t="s">
        <v>71</v>
      </c>
      <c r="D4177" s="22">
        <v>207584.0</v>
      </c>
      <c r="E4177" s="53" t="s">
        <v>119</v>
      </c>
      <c r="F4177" s="54">
        <v>1.0480103E7</v>
      </c>
      <c r="G4177" s="53" t="s">
        <v>2576</v>
      </c>
      <c r="H4177" s="55">
        <v>2101.0</v>
      </c>
      <c r="I4177" s="55"/>
      <c r="J4177" s="55" t="s">
        <v>134</v>
      </c>
      <c r="K4177" s="53" t="s">
        <v>51</v>
      </c>
      <c r="L4177" s="53"/>
      <c r="M4177" s="53">
        <v>11.0</v>
      </c>
      <c r="N4177" s="53" t="s">
        <v>52</v>
      </c>
      <c r="O4177" s="25">
        <v>0.01</v>
      </c>
      <c r="P4177" s="25">
        <f>'LISTA DOS ITENS'!$O4177*'LISTA DOS ITENS'!$M4177</f>
        <v>0.11</v>
      </c>
      <c r="Q4177" s="25">
        <v>1536.6533</v>
      </c>
      <c r="R4177" s="25">
        <f>'LISTA DOS ITENS'!$Q4177*'LISTA DOS ITENS'!$M4177</f>
        <v>16903.1863</v>
      </c>
      <c r="S4177" s="56">
        <f>IF('LISTA DOS ITENS'!$P4177&gt;'LISTA DOS ITENS'!$R4177,'LISTA DOS ITENS'!$P4177,'LISTA DOS ITENS'!$R4177)</f>
        <v>16903.1863</v>
      </c>
      <c r="T4177" s="25">
        <v>161.80080427166726</v>
      </c>
      <c r="U4177" s="25">
        <f>'LISTA DOS ITENS'!$T4177*'LISTA DOS ITENS'!$M4177</f>
        <v>1779.808847</v>
      </c>
      <c r="V4177" s="56">
        <f t="array" ref="V4177">INDEX('RESUMO - LOTES E VMA'!$F$3:$F$181,MATCH('LISTA DOS ITENS'!$D4177,'RESUMO - LOTES E VMA'!$A$3:$A$181,0))</f>
        <v>93932.06698</v>
      </c>
      <c r="W4177" s="57">
        <f>'LISTA DOS ITENS'!$U4177/'LISTA DOS ITENS'!$V4177</f>
        <v>0.01894783011</v>
      </c>
      <c r="X4177" s="53" t="s">
        <v>53</v>
      </c>
      <c r="Y4177" s="53" t="s">
        <v>290</v>
      </c>
      <c r="Z4177" s="58" t="str">
        <f>'LISTA DOS ITENS'!$F4177&amp;"-"&amp;'LISTA DOS ITENS'!$H4177&amp;"-"&amp;'LISTA DOS ITENS'!$J4177&amp;"-"&amp;'LISTA DOS ITENS'!$K4177&amp;"-"&amp;'LISTA DOS ITENS'!$I4177</f>
        <v>10480103-2101-R026-A RECUPER-</v>
      </c>
      <c r="AA4177" s="59" t="str">
        <f t="array" ref="AA4177">INDEX('RESUMO - LOTES E VMA'!$M$3:$M$181,MATCH('LISTA DOS ITENS'!$D4177,'RESUMO - LOTES E VMA'!$A$3:$A$181,0))</f>
        <v>Para Leilão</v>
      </c>
      <c r="AB4177" s="60">
        <f t="array" ref="AB4177">INDEX('RESUMO - LOTES E VMA'!$J$3:$J$181,MATCH('LISTA DOS ITENS'!$D4177,'RESUMO - LOTES E VMA'!$A$3:$A$181,0))</f>
        <v>0.1047073625</v>
      </c>
      <c r="AC4177" s="29" t="str">
        <f t="array" ref="AC4177">INDEX('RESUMO - LOTES E VMA'!$L$3:$L$181,MATCH('LISTA DOS ITENS'!$D4177,'RESUMO - LOTES E VMA'!$A$3:$A$181,0))</f>
        <v>1% do Valor de Comparação do VMA</v>
      </c>
      <c r="AD4177" s="53" t="str">
        <f>VLOOKUP(Tabela1[[#This Row],[Índice]],[1]Planilha1!$A:$A,1,0)</f>
        <v>#ERROR!</v>
      </c>
    </row>
    <row r="4178" ht="15.75" customHeight="1">
      <c r="A4178" s="52">
        <v>263293.0</v>
      </c>
      <c r="B4178" s="53" t="s">
        <v>70</v>
      </c>
      <c r="C4178" s="53" t="s">
        <v>71</v>
      </c>
      <c r="D4178" s="22">
        <v>207584.0</v>
      </c>
      <c r="E4178" s="53" t="s">
        <v>119</v>
      </c>
      <c r="F4178" s="54">
        <v>1.0955754E7</v>
      </c>
      <c r="G4178" s="53" t="s">
        <v>2580</v>
      </c>
      <c r="H4178" s="55">
        <v>2101.0</v>
      </c>
      <c r="I4178" s="55"/>
      <c r="J4178" s="55" t="s">
        <v>134</v>
      </c>
      <c r="K4178" s="53" t="s">
        <v>73</v>
      </c>
      <c r="L4178" s="53"/>
      <c r="M4178" s="53">
        <v>2.0</v>
      </c>
      <c r="N4178" s="53" t="s">
        <v>52</v>
      </c>
      <c r="O4178" s="25">
        <v>953.59</v>
      </c>
      <c r="P4178" s="25">
        <f>'LISTA DOS ITENS'!$O4178*'LISTA DOS ITENS'!$M4178</f>
        <v>1907.18</v>
      </c>
      <c r="Q4178" s="25">
        <v>1024.85</v>
      </c>
      <c r="R4178" s="25">
        <f>'LISTA DOS ITENS'!$Q4178*'LISTA DOS ITENS'!$M4178</f>
        <v>2049.7</v>
      </c>
      <c r="S4178" s="56">
        <f>IF('LISTA DOS ITENS'!$P4178&gt;'LISTA DOS ITENS'!$R4178,'LISTA DOS ITENS'!$P4178,'LISTA DOS ITENS'!$R4178)</f>
        <v>2049.7</v>
      </c>
      <c r="T4178" s="25">
        <v>107.91084381741685</v>
      </c>
      <c r="U4178" s="25">
        <f>'LISTA DOS ITENS'!$T4178*'LISTA DOS ITENS'!$M4178</f>
        <v>215.8216876</v>
      </c>
      <c r="V4178" s="56">
        <f t="array" ref="V4178">INDEX('RESUMO - LOTES E VMA'!$F$3:$F$181,MATCH('LISTA DOS ITENS'!$D4178,'RESUMO - LOTES E VMA'!$A$3:$A$181,0))</f>
        <v>93932.06698</v>
      </c>
      <c r="W4178" s="57">
        <f>'LISTA DOS ITENS'!$U4178/'LISTA DOS ITENS'!$V4178</f>
        <v>0.002297635883</v>
      </c>
      <c r="X4178" s="53" t="s">
        <v>53</v>
      </c>
      <c r="Y4178" s="53" t="s">
        <v>290</v>
      </c>
      <c r="Z4178" s="58" t="str">
        <f>'LISTA DOS ITENS'!$F4178&amp;"-"&amp;'LISTA DOS ITENS'!$H4178&amp;"-"&amp;'LISTA DOS ITENS'!$J4178&amp;"-"&amp;'LISTA DOS ITENS'!$K4178&amp;"-"&amp;'LISTA DOS ITENS'!$I4178</f>
        <v>10955754-2101-R026-CONS/NAC-</v>
      </c>
      <c r="AA4178" s="59" t="str">
        <f t="array" ref="AA4178">INDEX('RESUMO - LOTES E VMA'!$M$3:$M$181,MATCH('LISTA DOS ITENS'!$D4178,'RESUMO - LOTES E VMA'!$A$3:$A$181,0))</f>
        <v>Para Leilão</v>
      </c>
      <c r="AB4178" s="60">
        <f t="array" ref="AB4178">INDEX('RESUMO - LOTES E VMA'!$J$3:$J$181,MATCH('LISTA DOS ITENS'!$D4178,'RESUMO - LOTES E VMA'!$A$3:$A$181,0))</f>
        <v>0.1047073625</v>
      </c>
      <c r="AC4178" s="29" t="str">
        <f t="array" ref="AC4178">INDEX('RESUMO - LOTES E VMA'!$L$3:$L$181,MATCH('LISTA DOS ITENS'!$D4178,'RESUMO - LOTES E VMA'!$A$3:$A$181,0))</f>
        <v>1% do Valor de Comparação do VMA</v>
      </c>
      <c r="AD4178" s="53" t="str">
        <f>VLOOKUP(Tabela1[[#This Row],[Índice]],[1]Planilha1!$A:$A,1,0)</f>
        <v>#ERROR!</v>
      </c>
    </row>
    <row r="4179" ht="15.75" customHeight="1">
      <c r="A4179" s="52">
        <v>263294.0</v>
      </c>
      <c r="B4179" s="53" t="s">
        <v>70</v>
      </c>
      <c r="C4179" s="53" t="s">
        <v>71</v>
      </c>
      <c r="D4179" s="22">
        <v>207584.0</v>
      </c>
      <c r="E4179" s="53" t="s">
        <v>119</v>
      </c>
      <c r="F4179" s="54">
        <v>1.1339398E7</v>
      </c>
      <c r="G4179" s="53" t="s">
        <v>2580</v>
      </c>
      <c r="H4179" s="55">
        <v>2101.0</v>
      </c>
      <c r="I4179" s="55"/>
      <c r="J4179" s="55" t="s">
        <v>134</v>
      </c>
      <c r="K4179" s="53" t="s">
        <v>73</v>
      </c>
      <c r="L4179" s="53"/>
      <c r="M4179" s="53">
        <v>9.0</v>
      </c>
      <c r="N4179" s="53" t="s">
        <v>52</v>
      </c>
      <c r="O4179" s="25">
        <v>1005.0</v>
      </c>
      <c r="P4179" s="25">
        <f>'LISTA DOS ITENS'!$O4179*'LISTA DOS ITENS'!$M4179</f>
        <v>9045</v>
      </c>
      <c r="Q4179" s="25">
        <v>1251.78</v>
      </c>
      <c r="R4179" s="25">
        <f>'LISTA DOS ITENS'!$Q4179*'LISTA DOS ITENS'!$M4179</f>
        <v>11266.02</v>
      </c>
      <c r="S4179" s="56">
        <f>IF('LISTA DOS ITENS'!$P4179&gt;'LISTA DOS ITENS'!$R4179,'LISTA DOS ITENS'!$P4179,'LISTA DOS ITENS'!$R4179)</f>
        <v>11266.02</v>
      </c>
      <c r="T4179" s="25">
        <v>133.61768076928172</v>
      </c>
      <c r="U4179" s="25">
        <f>'LISTA DOS ITENS'!$T4179*'LISTA DOS ITENS'!$M4179</f>
        <v>1202.559127</v>
      </c>
      <c r="V4179" s="56">
        <f t="array" ref="V4179">INDEX('RESUMO - LOTES E VMA'!$F$3:$F$181,MATCH('LISTA DOS ITENS'!$D4179,'RESUMO - LOTES E VMA'!$A$3:$A$181,0))</f>
        <v>93932.06698</v>
      </c>
      <c r="W4179" s="57">
        <f>'LISTA DOS ITENS'!$U4179/'LISTA DOS ITENS'!$V4179</f>
        <v>0.01280243441</v>
      </c>
      <c r="X4179" s="53" t="s">
        <v>53</v>
      </c>
      <c r="Y4179" s="53" t="s">
        <v>290</v>
      </c>
      <c r="Z4179" s="58" t="str">
        <f>'LISTA DOS ITENS'!$F4179&amp;"-"&amp;'LISTA DOS ITENS'!$H4179&amp;"-"&amp;'LISTA DOS ITENS'!$J4179&amp;"-"&amp;'LISTA DOS ITENS'!$K4179&amp;"-"&amp;'LISTA DOS ITENS'!$I4179</f>
        <v>11339398-2101-R026-CONS/NAC-</v>
      </c>
      <c r="AA4179" s="59" t="str">
        <f t="array" ref="AA4179">INDEX('RESUMO - LOTES E VMA'!$M$3:$M$181,MATCH('LISTA DOS ITENS'!$D4179,'RESUMO - LOTES E VMA'!$A$3:$A$181,0))</f>
        <v>Para Leilão</v>
      </c>
      <c r="AB4179" s="60">
        <f t="array" ref="AB4179">INDEX('RESUMO - LOTES E VMA'!$J$3:$J$181,MATCH('LISTA DOS ITENS'!$D4179,'RESUMO - LOTES E VMA'!$A$3:$A$181,0))</f>
        <v>0.1047073625</v>
      </c>
      <c r="AC4179" s="29" t="str">
        <f t="array" ref="AC4179">INDEX('RESUMO - LOTES E VMA'!$L$3:$L$181,MATCH('LISTA DOS ITENS'!$D4179,'RESUMO - LOTES E VMA'!$A$3:$A$181,0))</f>
        <v>1% do Valor de Comparação do VMA</v>
      </c>
      <c r="AD4179" s="53" t="str">
        <f>VLOOKUP(Tabela1[[#This Row],[Índice]],[1]Planilha1!$A:$A,1,0)</f>
        <v>#ERROR!</v>
      </c>
    </row>
    <row r="4180" ht="15.75" customHeight="1">
      <c r="A4180" s="52">
        <v>263572.0</v>
      </c>
      <c r="B4180" s="53" t="s">
        <v>70</v>
      </c>
      <c r="C4180" s="53" t="s">
        <v>71</v>
      </c>
      <c r="D4180" s="22">
        <v>207621.0</v>
      </c>
      <c r="E4180" s="53" t="s">
        <v>98</v>
      </c>
      <c r="F4180" s="54">
        <v>1.0073591E7</v>
      </c>
      <c r="G4180" s="53" t="s">
        <v>2593</v>
      </c>
      <c r="H4180" s="55">
        <v>2101.0</v>
      </c>
      <c r="I4180" s="55"/>
      <c r="J4180" s="55" t="s">
        <v>100</v>
      </c>
      <c r="K4180" s="53" t="s">
        <v>117</v>
      </c>
      <c r="L4180" s="53"/>
      <c r="M4180" s="53">
        <v>1.0</v>
      </c>
      <c r="N4180" s="53" t="s">
        <v>52</v>
      </c>
      <c r="O4180" s="25">
        <v>332471.16</v>
      </c>
      <c r="P4180" s="25">
        <f>'LISTA DOS ITENS'!$O4180*'LISTA DOS ITENS'!$M4180</f>
        <v>332471.16</v>
      </c>
      <c r="Q4180" s="25">
        <v>332471.16</v>
      </c>
      <c r="R4180" s="25">
        <f>'LISTA DOS ITENS'!$Q4180*'LISTA DOS ITENS'!$M4180</f>
        <v>332471.16</v>
      </c>
      <c r="S4180" s="56">
        <f>IF('LISTA DOS ITENS'!$P4180&gt;'LISTA DOS ITENS'!$R4180,'LISTA DOS ITENS'!$P4180,'LISTA DOS ITENS'!$R4180)</f>
        <v>332471.16</v>
      </c>
      <c r="T4180" s="25">
        <v>16623.636281924137</v>
      </c>
      <c r="U4180" s="25">
        <f>'LISTA DOS ITENS'!$T4180*'LISTA DOS ITENS'!$M4180</f>
        <v>16623.63628</v>
      </c>
      <c r="V4180" s="56">
        <f t="array" ref="V4180">INDEX('RESUMO - LOTES E VMA'!$F$3:$F$181,MATCH('LISTA DOS ITENS'!$D4180,'RESUMO - LOTES E VMA'!$A$3:$A$181,0))</f>
        <v>67194.64342</v>
      </c>
      <c r="W4180" s="57">
        <f>'LISTA DOS ITENS'!$U4180/'LISTA DOS ITENS'!$V4180</f>
        <v>0.24739526</v>
      </c>
      <c r="X4180" s="53" t="s">
        <v>53</v>
      </c>
      <c r="Y4180" s="53" t="s">
        <v>290</v>
      </c>
      <c r="Z4180" s="58" t="str">
        <f>'LISTA DOS ITENS'!$F4180&amp;"-"&amp;'LISTA DOS ITENS'!$H4180&amp;"-"&amp;'LISTA DOS ITENS'!$J4180&amp;"-"&amp;'LISTA DOS ITENS'!$K4180&amp;"-"&amp;'LISTA DOS ITENS'!$I4180</f>
        <v>10073591-2101-0018-CONS/IAMN-</v>
      </c>
      <c r="AA4180" s="59" t="str">
        <f t="array" ref="AA4180">INDEX('RESUMO - LOTES E VMA'!$M$3:$M$181,MATCH('LISTA DOS ITENS'!$D4180,'RESUMO - LOTES E VMA'!$A$3:$A$181,0))</f>
        <v>Para Leilão</v>
      </c>
      <c r="AB4180" s="60">
        <f t="array" ref="AB4180">INDEX('RESUMO - LOTES E VMA'!$J$3:$J$181,MATCH('LISTA DOS ITENS'!$D4180,'RESUMO - LOTES E VMA'!$A$3:$A$181,0))</f>
        <v>0.05000023545</v>
      </c>
      <c r="AC4180" s="29" t="str">
        <f t="array" ref="AC4180">INDEX('RESUMO - LOTES E VMA'!$L$3:$L$181,MATCH('LISTA DOS ITENS'!$D4180,'RESUMO - LOTES E VMA'!$A$3:$A$181,0))</f>
        <v>1% do Valor de Comparação do VMA</v>
      </c>
      <c r="AD4180" s="53" t="str">
        <f>VLOOKUP(Tabela1[[#This Row],[Índice]],[1]Planilha1!$A:$A,1,0)</f>
        <v>#ERROR!</v>
      </c>
    </row>
    <row r="4181" ht="15.75" customHeight="1">
      <c r="A4181" s="52">
        <v>263573.0</v>
      </c>
      <c r="B4181" s="53" t="s">
        <v>70</v>
      </c>
      <c r="C4181" s="53" t="s">
        <v>71</v>
      </c>
      <c r="D4181" s="22">
        <v>207621.0</v>
      </c>
      <c r="E4181" s="53" t="s">
        <v>98</v>
      </c>
      <c r="F4181" s="54">
        <v>1.0073591E7</v>
      </c>
      <c r="G4181" s="53" t="s">
        <v>2593</v>
      </c>
      <c r="H4181" s="55">
        <v>2101.0</v>
      </c>
      <c r="I4181" s="55"/>
      <c r="J4181" s="55" t="s">
        <v>100</v>
      </c>
      <c r="K4181" s="53" t="s">
        <v>160</v>
      </c>
      <c r="L4181" s="53"/>
      <c r="M4181" s="53">
        <v>2.0</v>
      </c>
      <c r="N4181" s="53" t="s">
        <v>52</v>
      </c>
      <c r="O4181" s="25">
        <v>322098.955</v>
      </c>
      <c r="P4181" s="25">
        <f>'LISTA DOS ITENS'!$O4181*'LISTA DOS ITENS'!$M4181</f>
        <v>644197.91</v>
      </c>
      <c r="Q4181" s="25">
        <v>332471.16</v>
      </c>
      <c r="R4181" s="25">
        <f>'LISTA DOS ITENS'!$Q4181*'LISTA DOS ITENS'!$M4181</f>
        <v>664942.32</v>
      </c>
      <c r="S4181" s="56">
        <f>IF('LISTA DOS ITENS'!$P4181&gt;'LISTA DOS ITENS'!$R4181,'LISTA DOS ITENS'!$P4181,'LISTA DOS ITENS'!$R4181)</f>
        <v>664942.32</v>
      </c>
      <c r="T4181" s="25">
        <v>16623.636281924137</v>
      </c>
      <c r="U4181" s="25">
        <f>'LISTA DOS ITENS'!$T4181*'LISTA DOS ITENS'!$M4181</f>
        <v>33247.27256</v>
      </c>
      <c r="V4181" s="56">
        <f t="array" ref="V4181">INDEX('RESUMO - LOTES E VMA'!$F$3:$F$181,MATCH('LISTA DOS ITENS'!$D4181,'RESUMO - LOTES E VMA'!$A$3:$A$181,0))</f>
        <v>67194.64342</v>
      </c>
      <c r="W4181" s="57">
        <f>'LISTA DOS ITENS'!$U4181/'LISTA DOS ITENS'!$V4181</f>
        <v>0.49479052</v>
      </c>
      <c r="X4181" s="53" t="s">
        <v>53</v>
      </c>
      <c r="Y4181" s="53" t="s">
        <v>290</v>
      </c>
      <c r="Z4181" s="58" t="str">
        <f>'LISTA DOS ITENS'!$F4181&amp;"-"&amp;'LISTA DOS ITENS'!$H4181&amp;"-"&amp;'LISTA DOS ITENS'!$J4181&amp;"-"&amp;'LISTA DOS ITENS'!$K4181&amp;"-"&amp;'LISTA DOS ITENS'!$I4181</f>
        <v>10073591-2101-0018-CONS/IMP-</v>
      </c>
      <c r="AA4181" s="59" t="str">
        <f t="array" ref="AA4181">INDEX('RESUMO - LOTES E VMA'!$M$3:$M$181,MATCH('LISTA DOS ITENS'!$D4181,'RESUMO - LOTES E VMA'!$A$3:$A$181,0))</f>
        <v>Para Leilão</v>
      </c>
      <c r="AB4181" s="60">
        <f t="array" ref="AB4181">INDEX('RESUMO - LOTES E VMA'!$J$3:$J$181,MATCH('LISTA DOS ITENS'!$D4181,'RESUMO - LOTES E VMA'!$A$3:$A$181,0))</f>
        <v>0.05000023545</v>
      </c>
      <c r="AC4181" s="29" t="str">
        <f t="array" ref="AC4181">INDEX('RESUMO - LOTES E VMA'!$L$3:$L$181,MATCH('LISTA DOS ITENS'!$D4181,'RESUMO - LOTES E VMA'!$A$3:$A$181,0))</f>
        <v>1% do Valor de Comparação do VMA</v>
      </c>
      <c r="AD4181" s="53" t="str">
        <f>VLOOKUP(Tabela1[[#This Row],[Índice]],[1]Planilha1!$A:$A,1,0)</f>
        <v>#ERROR!</v>
      </c>
    </row>
    <row r="4182" ht="15.75" customHeight="1">
      <c r="A4182" s="52">
        <v>263574.0</v>
      </c>
      <c r="B4182" s="53" t="s">
        <v>70</v>
      </c>
      <c r="C4182" s="53" t="s">
        <v>71</v>
      </c>
      <c r="D4182" s="22">
        <v>207621.0</v>
      </c>
      <c r="E4182" s="53" t="s">
        <v>98</v>
      </c>
      <c r="F4182" s="54">
        <v>1.0073591E7</v>
      </c>
      <c r="G4182" s="53" t="s">
        <v>2593</v>
      </c>
      <c r="H4182" s="55">
        <v>2101.0</v>
      </c>
      <c r="I4182" s="55"/>
      <c r="J4182" s="55" t="s">
        <v>100</v>
      </c>
      <c r="K4182" s="53" t="s">
        <v>73</v>
      </c>
      <c r="L4182" s="53"/>
      <c r="M4182" s="53">
        <v>1.0</v>
      </c>
      <c r="N4182" s="53" t="s">
        <v>52</v>
      </c>
      <c r="O4182" s="25">
        <v>328794.06</v>
      </c>
      <c r="P4182" s="25">
        <f>'LISTA DOS ITENS'!$O4182*'LISTA DOS ITENS'!$M4182</f>
        <v>328794.06</v>
      </c>
      <c r="Q4182" s="25">
        <v>332471.16</v>
      </c>
      <c r="R4182" s="25">
        <f>'LISTA DOS ITENS'!$Q4182*'LISTA DOS ITENS'!$M4182</f>
        <v>332471.16</v>
      </c>
      <c r="S4182" s="56">
        <f>IF('LISTA DOS ITENS'!$P4182&gt;'LISTA DOS ITENS'!$R4182,'LISTA DOS ITENS'!$P4182,'LISTA DOS ITENS'!$R4182)</f>
        <v>332471.16</v>
      </c>
      <c r="T4182" s="25">
        <v>16623.636281924137</v>
      </c>
      <c r="U4182" s="25">
        <f>'LISTA DOS ITENS'!$T4182*'LISTA DOS ITENS'!$M4182</f>
        <v>16623.63628</v>
      </c>
      <c r="V4182" s="56">
        <f t="array" ref="V4182">INDEX('RESUMO - LOTES E VMA'!$F$3:$F$181,MATCH('LISTA DOS ITENS'!$D4182,'RESUMO - LOTES E VMA'!$A$3:$A$181,0))</f>
        <v>67194.64342</v>
      </c>
      <c r="W4182" s="57">
        <f>'LISTA DOS ITENS'!$U4182/'LISTA DOS ITENS'!$V4182</f>
        <v>0.24739526</v>
      </c>
      <c r="X4182" s="53" t="s">
        <v>53</v>
      </c>
      <c r="Y4182" s="53" t="s">
        <v>290</v>
      </c>
      <c r="Z4182" s="58" t="str">
        <f>'LISTA DOS ITENS'!$F4182&amp;"-"&amp;'LISTA DOS ITENS'!$H4182&amp;"-"&amp;'LISTA DOS ITENS'!$J4182&amp;"-"&amp;'LISTA DOS ITENS'!$K4182&amp;"-"&amp;'LISTA DOS ITENS'!$I4182</f>
        <v>10073591-2101-0018-CONS/NAC-</v>
      </c>
      <c r="AA4182" s="59" t="str">
        <f t="array" ref="AA4182">INDEX('RESUMO - LOTES E VMA'!$M$3:$M$181,MATCH('LISTA DOS ITENS'!$D4182,'RESUMO - LOTES E VMA'!$A$3:$A$181,0))</f>
        <v>Para Leilão</v>
      </c>
      <c r="AB4182" s="60">
        <f t="array" ref="AB4182">INDEX('RESUMO - LOTES E VMA'!$J$3:$J$181,MATCH('LISTA DOS ITENS'!$D4182,'RESUMO - LOTES E VMA'!$A$3:$A$181,0))</f>
        <v>0.05000023545</v>
      </c>
      <c r="AC4182" s="29" t="str">
        <f t="array" ref="AC4182">INDEX('RESUMO - LOTES E VMA'!$L$3:$L$181,MATCH('LISTA DOS ITENS'!$D4182,'RESUMO - LOTES E VMA'!$A$3:$A$181,0))</f>
        <v>1% do Valor de Comparação do VMA</v>
      </c>
      <c r="AD4182" s="53" t="str">
        <f>VLOOKUP(Tabela1[[#This Row],[Índice]],[1]Planilha1!$A:$A,1,0)</f>
        <v>#ERROR!</v>
      </c>
    </row>
    <row r="4183" ht="15.75" customHeight="1">
      <c r="A4183" s="52">
        <v>263575.0</v>
      </c>
      <c r="B4183" s="53" t="s">
        <v>70</v>
      </c>
      <c r="C4183" s="53" t="s">
        <v>71</v>
      </c>
      <c r="D4183" s="22">
        <v>207621.0</v>
      </c>
      <c r="E4183" s="53" t="s">
        <v>98</v>
      </c>
      <c r="F4183" s="54">
        <v>1.0757288E7</v>
      </c>
      <c r="G4183" s="53" t="s">
        <v>2594</v>
      </c>
      <c r="H4183" s="55">
        <v>2101.0</v>
      </c>
      <c r="I4183" s="55"/>
      <c r="J4183" s="55" t="s">
        <v>100</v>
      </c>
      <c r="K4183" s="53" t="s">
        <v>80</v>
      </c>
      <c r="L4183" s="53"/>
      <c r="M4183" s="53">
        <v>1.0</v>
      </c>
      <c r="N4183" s="53" t="s">
        <v>52</v>
      </c>
      <c r="O4183" s="25">
        <v>1639.15</v>
      </c>
      <c r="P4183" s="25">
        <f>'LISTA DOS ITENS'!$O4183*'LISTA DOS ITENS'!$M4183</f>
        <v>1639.15</v>
      </c>
      <c r="Q4183" s="25">
        <v>1639.15</v>
      </c>
      <c r="R4183" s="25">
        <f>'LISTA DOS ITENS'!$Q4183*'LISTA DOS ITENS'!$M4183</f>
        <v>1639.15</v>
      </c>
      <c r="S4183" s="56">
        <f>IF('LISTA DOS ITENS'!$P4183&gt;'LISTA DOS ITENS'!$R4183,'LISTA DOS ITENS'!$P4183,'LISTA DOS ITENS'!$R4183)</f>
        <v>1639.15</v>
      </c>
      <c r="T4183" s="25">
        <v>81.95788594570413</v>
      </c>
      <c r="U4183" s="25">
        <f>'LISTA DOS ITENS'!$T4183*'LISTA DOS ITENS'!$M4183</f>
        <v>81.95788595</v>
      </c>
      <c r="V4183" s="56">
        <f t="array" ref="V4183">INDEX('RESUMO - LOTES E VMA'!$F$3:$F$181,MATCH('LISTA DOS ITENS'!$D4183,'RESUMO - LOTES E VMA'!$A$3:$A$181,0))</f>
        <v>67194.64342</v>
      </c>
      <c r="W4183" s="57">
        <f>'LISTA DOS ITENS'!$U4183/'LISTA DOS ITENS'!$V4183</f>
        <v>0.001219708622</v>
      </c>
      <c r="X4183" s="53" t="s">
        <v>53</v>
      </c>
      <c r="Y4183" s="53" t="s">
        <v>290</v>
      </c>
      <c r="Z4183" s="58" t="str">
        <f>'LISTA DOS ITENS'!$F4183&amp;"-"&amp;'LISTA DOS ITENS'!$H4183&amp;"-"&amp;'LISTA DOS ITENS'!$J4183&amp;"-"&amp;'LISTA DOS ITENS'!$K4183&amp;"-"&amp;'LISTA DOS ITENS'!$I4183</f>
        <v>10757288-2101-0018-IMOB/NAC-</v>
      </c>
      <c r="AA4183" s="59" t="str">
        <f t="array" ref="AA4183">INDEX('RESUMO - LOTES E VMA'!$M$3:$M$181,MATCH('LISTA DOS ITENS'!$D4183,'RESUMO - LOTES E VMA'!$A$3:$A$181,0))</f>
        <v>Para Leilão</v>
      </c>
      <c r="AB4183" s="60">
        <f t="array" ref="AB4183">INDEX('RESUMO - LOTES E VMA'!$J$3:$J$181,MATCH('LISTA DOS ITENS'!$D4183,'RESUMO - LOTES E VMA'!$A$3:$A$181,0))</f>
        <v>0.05000023545</v>
      </c>
      <c r="AC4183" s="29" t="str">
        <f t="array" ref="AC4183">INDEX('RESUMO - LOTES E VMA'!$L$3:$L$181,MATCH('LISTA DOS ITENS'!$D4183,'RESUMO - LOTES E VMA'!$A$3:$A$181,0))</f>
        <v>1% do Valor de Comparação do VMA</v>
      </c>
      <c r="AD4183" s="53" t="str">
        <f>VLOOKUP(Tabela1[[#This Row],[Índice]],[1]Planilha1!$A:$A,1,0)</f>
        <v>#ERROR!</v>
      </c>
    </row>
    <row r="4184" ht="15.75" customHeight="1">
      <c r="A4184" s="52">
        <v>263576.0</v>
      </c>
      <c r="B4184" s="53" t="s">
        <v>70</v>
      </c>
      <c r="C4184" s="53" t="s">
        <v>71</v>
      </c>
      <c r="D4184" s="22">
        <v>207621.0</v>
      </c>
      <c r="E4184" s="53" t="s">
        <v>98</v>
      </c>
      <c r="F4184" s="54">
        <v>1.1398357E7</v>
      </c>
      <c r="G4184" s="53" t="s">
        <v>2595</v>
      </c>
      <c r="H4184" s="55">
        <v>2201.0</v>
      </c>
      <c r="I4184" s="55"/>
      <c r="J4184" s="55" t="s">
        <v>100</v>
      </c>
      <c r="K4184" s="53" t="s">
        <v>73</v>
      </c>
      <c r="L4184" s="53"/>
      <c r="M4184" s="53">
        <v>1.0</v>
      </c>
      <c r="N4184" s="53" t="s">
        <v>52</v>
      </c>
      <c r="O4184" s="25">
        <v>7562.75</v>
      </c>
      <c r="P4184" s="25">
        <f>'LISTA DOS ITENS'!$O4184*'LISTA DOS ITENS'!$M4184</f>
        <v>7562.75</v>
      </c>
      <c r="Q4184" s="25">
        <v>7562.75</v>
      </c>
      <c r="R4184" s="25">
        <f>'LISTA DOS ITENS'!$Q4184*'LISTA DOS ITENS'!$M4184</f>
        <v>7562.75</v>
      </c>
      <c r="S4184" s="56">
        <f>IF('LISTA DOS ITENS'!$P4184&gt;'LISTA DOS ITENS'!$R4184,'LISTA DOS ITENS'!$P4184,'LISTA DOS ITENS'!$R4184)</f>
        <v>7562.75</v>
      </c>
      <c r="T4184" s="25">
        <v>378.13928068564434</v>
      </c>
      <c r="U4184" s="25">
        <f>'LISTA DOS ITENS'!$T4184*'LISTA DOS ITENS'!$M4184</f>
        <v>378.1392807</v>
      </c>
      <c r="V4184" s="56">
        <f t="array" ref="V4184">INDEX('RESUMO - LOTES E VMA'!$F$3:$F$181,MATCH('LISTA DOS ITENS'!$D4184,'RESUMO - LOTES E VMA'!$A$3:$A$181,0))</f>
        <v>67194.64342</v>
      </c>
      <c r="W4184" s="57">
        <f>'LISTA DOS ITENS'!$U4184/'LISTA DOS ITENS'!$V4184</f>
        <v>0.005627521204</v>
      </c>
      <c r="X4184" s="53" t="s">
        <v>53</v>
      </c>
      <c r="Y4184" s="53" t="s">
        <v>290</v>
      </c>
      <c r="Z4184" s="58" t="str">
        <f>'LISTA DOS ITENS'!$F4184&amp;"-"&amp;'LISTA DOS ITENS'!$H4184&amp;"-"&amp;'LISTA DOS ITENS'!$J4184&amp;"-"&amp;'LISTA DOS ITENS'!$K4184&amp;"-"&amp;'LISTA DOS ITENS'!$I4184</f>
        <v>11398357-2201-0018-CONS/NAC-</v>
      </c>
      <c r="AA4184" s="59" t="str">
        <f t="array" ref="AA4184">INDEX('RESUMO - LOTES E VMA'!$M$3:$M$181,MATCH('LISTA DOS ITENS'!$D4184,'RESUMO - LOTES E VMA'!$A$3:$A$181,0))</f>
        <v>Para Leilão</v>
      </c>
      <c r="AB4184" s="60">
        <f t="array" ref="AB4184">INDEX('RESUMO - LOTES E VMA'!$J$3:$J$181,MATCH('LISTA DOS ITENS'!$D4184,'RESUMO - LOTES E VMA'!$A$3:$A$181,0))</f>
        <v>0.05000023545</v>
      </c>
      <c r="AC4184" s="29" t="str">
        <f t="array" ref="AC4184">INDEX('RESUMO - LOTES E VMA'!$L$3:$L$181,MATCH('LISTA DOS ITENS'!$D4184,'RESUMO - LOTES E VMA'!$A$3:$A$181,0))</f>
        <v>1% do Valor de Comparação do VMA</v>
      </c>
      <c r="AD4184" s="53" t="str">
        <f>VLOOKUP(Tabela1[[#This Row],[Índice]],[1]Planilha1!$A:$A,1,0)</f>
        <v>#ERROR!</v>
      </c>
    </row>
    <row r="4185" ht="15.75" customHeight="1">
      <c r="A4185" s="52">
        <v>263577.0</v>
      </c>
      <c r="B4185" s="53" t="s">
        <v>70</v>
      </c>
      <c r="C4185" s="53" t="s">
        <v>71</v>
      </c>
      <c r="D4185" s="22">
        <v>207621.0</v>
      </c>
      <c r="E4185" s="53" t="s">
        <v>98</v>
      </c>
      <c r="F4185" s="54">
        <v>1.1121562E7</v>
      </c>
      <c r="G4185" s="53" t="s">
        <v>2596</v>
      </c>
      <c r="H4185" s="55">
        <v>2201.0</v>
      </c>
      <c r="I4185" s="55"/>
      <c r="J4185" s="55" t="s">
        <v>325</v>
      </c>
      <c r="K4185" s="53" t="s">
        <v>80</v>
      </c>
      <c r="L4185" s="53"/>
      <c r="M4185" s="53">
        <v>1.0</v>
      </c>
      <c r="N4185" s="53" t="s">
        <v>52</v>
      </c>
      <c r="O4185" s="25">
        <v>4800.0</v>
      </c>
      <c r="P4185" s="25">
        <f>'LISTA DOS ITENS'!$O4185*'LISTA DOS ITENS'!$M4185</f>
        <v>4800</v>
      </c>
      <c r="Q4185" s="25">
        <v>4800.0</v>
      </c>
      <c r="R4185" s="25">
        <f>'LISTA DOS ITENS'!$Q4185*'LISTA DOS ITENS'!$M4185</f>
        <v>4800</v>
      </c>
      <c r="S4185" s="56">
        <f>IF('LISTA DOS ITENS'!$P4185&gt;'LISTA DOS ITENS'!$R4185,'LISTA DOS ITENS'!$P4185,'LISTA DOS ITENS'!$R4185)</f>
        <v>4800</v>
      </c>
      <c r="T4185" s="25">
        <v>240.00113018294837</v>
      </c>
      <c r="U4185" s="25">
        <f>'LISTA DOS ITENS'!$T4185*'LISTA DOS ITENS'!$M4185</f>
        <v>240.0011302</v>
      </c>
      <c r="V4185" s="56">
        <f t="array" ref="V4185">INDEX('RESUMO - LOTES E VMA'!$F$3:$F$181,MATCH('LISTA DOS ITENS'!$D4185,'RESUMO - LOTES E VMA'!$A$3:$A$181,0))</f>
        <v>67194.64342</v>
      </c>
      <c r="W4185" s="57">
        <f>'LISTA DOS ITENS'!$U4185/'LISTA DOS ITENS'!$V4185</f>
        <v>0.003571730096</v>
      </c>
      <c r="X4185" s="53" t="s">
        <v>53</v>
      </c>
      <c r="Y4185" s="53" t="s">
        <v>290</v>
      </c>
      <c r="Z4185" s="58" t="str">
        <f>'LISTA DOS ITENS'!$F4185&amp;"-"&amp;'LISTA DOS ITENS'!$H4185&amp;"-"&amp;'LISTA DOS ITENS'!$J4185&amp;"-"&amp;'LISTA DOS ITENS'!$K4185&amp;"-"&amp;'LISTA DOS ITENS'!$I4185</f>
        <v>11121562-2201-A018-IMOB/NAC-</v>
      </c>
      <c r="AA4185" s="59" t="str">
        <f t="array" ref="AA4185">INDEX('RESUMO - LOTES E VMA'!$M$3:$M$181,MATCH('LISTA DOS ITENS'!$D4185,'RESUMO - LOTES E VMA'!$A$3:$A$181,0))</f>
        <v>Para Leilão</v>
      </c>
      <c r="AB4185" s="60">
        <f t="array" ref="AB4185">INDEX('RESUMO - LOTES E VMA'!$J$3:$J$181,MATCH('LISTA DOS ITENS'!$D4185,'RESUMO - LOTES E VMA'!$A$3:$A$181,0))</f>
        <v>0.05000023545</v>
      </c>
      <c r="AC4185" s="29" t="str">
        <f t="array" ref="AC4185">INDEX('RESUMO - LOTES E VMA'!$L$3:$L$181,MATCH('LISTA DOS ITENS'!$D4185,'RESUMO - LOTES E VMA'!$A$3:$A$181,0))</f>
        <v>1% do Valor de Comparação do VMA</v>
      </c>
      <c r="AD4185" s="53" t="str">
        <f>VLOOKUP(Tabela1[[#This Row],[Índice]],[1]Planilha1!$A:$A,1,0)</f>
        <v>#ERROR!</v>
      </c>
    </row>
    <row r="4186" ht="15.75" customHeight="1">
      <c r="A4186" s="52">
        <v>267644.0</v>
      </c>
      <c r="B4186" s="53" t="s">
        <v>70</v>
      </c>
      <c r="C4186" s="53" t="s">
        <v>71</v>
      </c>
      <c r="D4186" s="22">
        <v>207758.0</v>
      </c>
      <c r="E4186" s="53" t="s">
        <v>63</v>
      </c>
      <c r="F4186" s="54">
        <v>1.0529049E7</v>
      </c>
      <c r="G4186" s="53" t="s">
        <v>2597</v>
      </c>
      <c r="H4186" s="55">
        <v>2058.0</v>
      </c>
      <c r="I4186" s="55"/>
      <c r="J4186" s="55" t="s">
        <v>68</v>
      </c>
      <c r="K4186" s="53" t="s">
        <v>73</v>
      </c>
      <c r="L4186" s="53"/>
      <c r="M4186" s="53">
        <v>1.0</v>
      </c>
      <c r="N4186" s="53" t="s">
        <v>52</v>
      </c>
      <c r="O4186" s="25">
        <v>222.5664705882353</v>
      </c>
      <c r="P4186" s="25">
        <f>'LISTA DOS ITENS'!$O4186*'LISTA DOS ITENS'!$M4186</f>
        <v>222.5664706</v>
      </c>
      <c r="Q4186" s="25">
        <v>220.52</v>
      </c>
      <c r="R4186" s="25">
        <f>'LISTA DOS ITENS'!$Q4186*'LISTA DOS ITENS'!$M4186</f>
        <v>220.52</v>
      </c>
      <c r="S4186" s="56">
        <f>IF('LISTA DOS ITENS'!$P4186&gt;'LISTA DOS ITENS'!$R4186,'LISTA DOS ITENS'!$P4186,'LISTA DOS ITENS'!$R4186)</f>
        <v>222.5664706</v>
      </c>
      <c r="T4186" s="25">
        <v>27.353658506624868</v>
      </c>
      <c r="U4186" s="25">
        <f>'LISTA DOS ITENS'!$T4186*'LISTA DOS ITENS'!$M4186</f>
        <v>27.35365851</v>
      </c>
      <c r="V4186" s="56">
        <f t="array" ref="V4186">INDEX('RESUMO - LOTES E VMA'!$F$3:$F$181,MATCH('LISTA DOS ITENS'!$D4186,'RESUMO - LOTES E VMA'!$A$3:$A$181,0))</f>
        <v>9884.458845</v>
      </c>
      <c r="W4186" s="57">
        <f>'LISTA DOS ITENS'!$U4186/'LISTA DOS ITENS'!$V4186</f>
        <v>0.002767340017</v>
      </c>
      <c r="X4186" s="53" t="s">
        <v>53</v>
      </c>
      <c r="Y4186" s="53" t="s">
        <v>290</v>
      </c>
      <c r="Z4186" s="58" t="str">
        <f>'LISTA DOS ITENS'!$F4186&amp;"-"&amp;'LISTA DOS ITENS'!$H4186&amp;"-"&amp;'LISTA DOS ITENS'!$J4186&amp;"-"&amp;'LISTA DOS ITENS'!$K4186&amp;"-"&amp;'LISTA DOS ITENS'!$I4186</f>
        <v>10529049-2058-0003-CONS/NAC-</v>
      </c>
      <c r="AA4186" s="59" t="str">
        <f t="array" ref="AA4186">INDEX('RESUMO - LOTES E VMA'!$M$3:$M$181,MATCH('LISTA DOS ITENS'!$D4186,'RESUMO - LOTES E VMA'!$A$3:$A$181,0))</f>
        <v>Para Leilão</v>
      </c>
      <c r="AB4186" s="60">
        <f t="array" ref="AB4186">INDEX('RESUMO - LOTES E VMA'!$J$3:$J$181,MATCH('LISTA DOS ITENS'!$D4186,'RESUMO - LOTES E VMA'!$A$3:$A$181,0))</f>
        <v>0.1152941939</v>
      </c>
      <c r="AC4186" s="29" t="str">
        <f t="array" ref="AC4186">INDEX('RESUMO - LOTES E VMA'!$L$3:$L$181,MATCH('LISTA DOS ITENS'!$D4186,'RESUMO - LOTES E VMA'!$A$3:$A$181,0))</f>
        <v>1% do Valor de Comparação do VMA</v>
      </c>
      <c r="AD4186" s="53" t="str">
        <f>VLOOKUP(Tabela1[[#This Row],[Índice]],[1]Planilha1!$A:$A,1,0)</f>
        <v>#ERROR!</v>
      </c>
    </row>
    <row r="4187" ht="15.75" customHeight="1">
      <c r="A4187" s="52">
        <v>267645.0</v>
      </c>
      <c r="B4187" s="53" t="s">
        <v>70</v>
      </c>
      <c r="C4187" s="53" t="s">
        <v>71</v>
      </c>
      <c r="D4187" s="22">
        <v>207758.0</v>
      </c>
      <c r="E4187" s="53" t="s">
        <v>63</v>
      </c>
      <c r="F4187" s="54">
        <v>1.0139615E7</v>
      </c>
      <c r="G4187" s="53" t="s">
        <v>2598</v>
      </c>
      <c r="H4187" s="55">
        <v>2101.0</v>
      </c>
      <c r="I4187" s="55"/>
      <c r="J4187" s="55" t="s">
        <v>68</v>
      </c>
      <c r="K4187" s="53" t="s">
        <v>73</v>
      </c>
      <c r="L4187" s="53"/>
      <c r="M4187" s="53">
        <v>17.0</v>
      </c>
      <c r="N4187" s="53" t="s">
        <v>52</v>
      </c>
      <c r="O4187" s="25">
        <v>186.70000000000002</v>
      </c>
      <c r="P4187" s="25">
        <f>'LISTA DOS ITENS'!$O4187*'LISTA DOS ITENS'!$M4187</f>
        <v>3173.9</v>
      </c>
      <c r="Q4187" s="25">
        <v>186.7</v>
      </c>
      <c r="R4187" s="25">
        <f>'LISTA DOS ITENS'!$Q4187*'LISTA DOS ITENS'!$M4187</f>
        <v>3173.9</v>
      </c>
      <c r="S4187" s="56">
        <f>IF('LISTA DOS ITENS'!$P4187&gt;'LISTA DOS ITENS'!$R4187,'LISTA DOS ITENS'!$P4187,'LISTA DOS ITENS'!$R4187)</f>
        <v>3173.9</v>
      </c>
      <c r="T4187" s="25">
        <v>23.15857084702912</v>
      </c>
      <c r="U4187" s="25">
        <f>'LISTA DOS ITENS'!$T4187*'LISTA DOS ITENS'!$M4187</f>
        <v>393.6957044</v>
      </c>
      <c r="V4187" s="56">
        <f t="array" ref="V4187">INDEX('RESUMO - LOTES E VMA'!$F$3:$F$181,MATCH('LISTA DOS ITENS'!$D4187,'RESUMO - LOTES E VMA'!$A$3:$A$181,0))</f>
        <v>9884.458845</v>
      </c>
      <c r="W4187" s="57">
        <f>'LISTA DOS ITENS'!$U4187/'LISTA DOS ITENS'!$V4187</f>
        <v>0.03982976818</v>
      </c>
      <c r="X4187" s="53" t="s">
        <v>53</v>
      </c>
      <c r="Y4187" s="53" t="s">
        <v>290</v>
      </c>
      <c r="Z4187" s="58" t="str">
        <f>'LISTA DOS ITENS'!$F4187&amp;"-"&amp;'LISTA DOS ITENS'!$H4187&amp;"-"&amp;'LISTA DOS ITENS'!$J4187&amp;"-"&amp;'LISTA DOS ITENS'!$K4187&amp;"-"&amp;'LISTA DOS ITENS'!$I4187</f>
        <v>10139615-2101-0003-CONS/NAC-</v>
      </c>
      <c r="AA4187" s="59" t="str">
        <f t="array" ref="AA4187">INDEX('RESUMO - LOTES E VMA'!$M$3:$M$181,MATCH('LISTA DOS ITENS'!$D4187,'RESUMO - LOTES E VMA'!$A$3:$A$181,0))</f>
        <v>Para Leilão</v>
      </c>
      <c r="AB4187" s="60">
        <f t="array" ref="AB4187">INDEX('RESUMO - LOTES E VMA'!$J$3:$J$181,MATCH('LISTA DOS ITENS'!$D4187,'RESUMO - LOTES E VMA'!$A$3:$A$181,0))</f>
        <v>0.1152941939</v>
      </c>
      <c r="AC4187" s="29" t="str">
        <f t="array" ref="AC4187">INDEX('RESUMO - LOTES E VMA'!$L$3:$L$181,MATCH('LISTA DOS ITENS'!$D4187,'RESUMO - LOTES E VMA'!$A$3:$A$181,0))</f>
        <v>1% do Valor de Comparação do VMA</v>
      </c>
      <c r="AD4187" s="53" t="str">
        <f>VLOOKUP(Tabela1[[#This Row],[Índice]],[1]Planilha1!$A:$A,1,0)</f>
        <v>#ERROR!</v>
      </c>
    </row>
    <row r="4188" ht="15.75" customHeight="1">
      <c r="A4188" s="52">
        <v>267646.0</v>
      </c>
      <c r="B4188" s="53" t="s">
        <v>70</v>
      </c>
      <c r="C4188" s="53" t="s">
        <v>71</v>
      </c>
      <c r="D4188" s="22">
        <v>207758.0</v>
      </c>
      <c r="E4188" s="53" t="s">
        <v>63</v>
      </c>
      <c r="F4188" s="54">
        <v>1.0604965E7</v>
      </c>
      <c r="G4188" s="53" t="s">
        <v>2599</v>
      </c>
      <c r="H4188" s="55">
        <v>2101.0</v>
      </c>
      <c r="I4188" s="55"/>
      <c r="J4188" s="55" t="s">
        <v>68</v>
      </c>
      <c r="K4188" s="53" t="s">
        <v>73</v>
      </c>
      <c r="L4188" s="53"/>
      <c r="M4188" s="53">
        <v>3.0</v>
      </c>
      <c r="N4188" s="53" t="s">
        <v>52</v>
      </c>
      <c r="O4188" s="25">
        <v>538.9166666666666</v>
      </c>
      <c r="P4188" s="25">
        <f>'LISTA DOS ITENS'!$O4188*'LISTA DOS ITENS'!$M4188</f>
        <v>1616.75</v>
      </c>
      <c r="Q4188" s="25">
        <v>538.92</v>
      </c>
      <c r="R4188" s="25">
        <f>'LISTA DOS ITENS'!$Q4188*'LISTA DOS ITENS'!$M4188</f>
        <v>1616.76</v>
      </c>
      <c r="S4188" s="56">
        <f>IF('LISTA DOS ITENS'!$P4188&gt;'LISTA DOS ITENS'!$R4188,'LISTA DOS ITENS'!$P4188,'LISTA DOS ITENS'!$R4188)</f>
        <v>1616.76</v>
      </c>
      <c r="T4188" s="25">
        <v>66.84851098490056</v>
      </c>
      <c r="U4188" s="25">
        <f>'LISTA DOS ITENS'!$T4188*'LISTA DOS ITENS'!$M4188</f>
        <v>200.545533</v>
      </c>
      <c r="V4188" s="56">
        <f t="array" ref="V4188">INDEX('RESUMO - LOTES E VMA'!$F$3:$F$181,MATCH('LISTA DOS ITENS'!$D4188,'RESUMO - LOTES E VMA'!$A$3:$A$181,0))</f>
        <v>9884.458845</v>
      </c>
      <c r="W4188" s="57">
        <f>'LISTA DOS ITENS'!$U4188/'LISTA DOS ITENS'!$V4188</f>
        <v>0.02028897445</v>
      </c>
      <c r="X4188" s="53" t="s">
        <v>53</v>
      </c>
      <c r="Y4188" s="53" t="s">
        <v>290</v>
      </c>
      <c r="Z4188" s="58" t="str">
        <f>'LISTA DOS ITENS'!$F4188&amp;"-"&amp;'LISTA DOS ITENS'!$H4188&amp;"-"&amp;'LISTA DOS ITENS'!$J4188&amp;"-"&amp;'LISTA DOS ITENS'!$K4188&amp;"-"&amp;'LISTA DOS ITENS'!$I4188</f>
        <v>10604965-2101-0003-CONS/NAC-</v>
      </c>
      <c r="AA4188" s="59" t="str">
        <f t="array" ref="AA4188">INDEX('RESUMO - LOTES E VMA'!$M$3:$M$181,MATCH('LISTA DOS ITENS'!$D4188,'RESUMO - LOTES E VMA'!$A$3:$A$181,0))</f>
        <v>Para Leilão</v>
      </c>
      <c r="AB4188" s="60">
        <f t="array" ref="AB4188">INDEX('RESUMO - LOTES E VMA'!$J$3:$J$181,MATCH('LISTA DOS ITENS'!$D4188,'RESUMO - LOTES E VMA'!$A$3:$A$181,0))</f>
        <v>0.1152941939</v>
      </c>
      <c r="AC4188" s="29" t="str">
        <f t="array" ref="AC4188">INDEX('RESUMO - LOTES E VMA'!$L$3:$L$181,MATCH('LISTA DOS ITENS'!$D4188,'RESUMO - LOTES E VMA'!$A$3:$A$181,0))</f>
        <v>1% do Valor de Comparação do VMA</v>
      </c>
      <c r="AD4188" s="53" t="str">
        <f>VLOOKUP(Tabela1[[#This Row],[Índice]],[1]Planilha1!$A:$A,1,0)</f>
        <v>#ERROR!</v>
      </c>
    </row>
    <row r="4189" ht="15.75" customHeight="1">
      <c r="A4189" s="52">
        <v>267647.0</v>
      </c>
      <c r="B4189" s="53" t="s">
        <v>70</v>
      </c>
      <c r="C4189" s="53" t="s">
        <v>71</v>
      </c>
      <c r="D4189" s="22">
        <v>207758.0</v>
      </c>
      <c r="E4189" s="53" t="s">
        <v>63</v>
      </c>
      <c r="F4189" s="54">
        <v>1.0657736E7</v>
      </c>
      <c r="G4189" s="53" t="s">
        <v>2600</v>
      </c>
      <c r="H4189" s="55">
        <v>2101.0</v>
      </c>
      <c r="I4189" s="55"/>
      <c r="J4189" s="55" t="s">
        <v>68</v>
      </c>
      <c r="K4189" s="53" t="s">
        <v>179</v>
      </c>
      <c r="L4189" s="53"/>
      <c r="M4189" s="53">
        <v>1.0</v>
      </c>
      <c r="N4189" s="53" t="s">
        <v>52</v>
      </c>
      <c r="O4189" s="25">
        <v>2055.31</v>
      </c>
      <c r="P4189" s="25">
        <f>'LISTA DOS ITENS'!$O4189*'LISTA DOS ITENS'!$M4189</f>
        <v>2055.31</v>
      </c>
      <c r="Q4189" s="25">
        <v>2055.3</v>
      </c>
      <c r="R4189" s="25">
        <f>'LISTA DOS ITENS'!$Q4189*'LISTA DOS ITENS'!$M4189</f>
        <v>2055.3</v>
      </c>
      <c r="S4189" s="56">
        <f>IF('LISTA DOS ITENS'!$P4189&gt;'LISTA DOS ITENS'!$R4189,'LISTA DOS ITENS'!$P4189,'LISTA DOS ITENS'!$R4189)</f>
        <v>2055.31</v>
      </c>
      <c r="T4189" s="25">
        <v>254.94274591268862</v>
      </c>
      <c r="U4189" s="25">
        <f>'LISTA DOS ITENS'!$T4189*'LISTA DOS ITENS'!$M4189</f>
        <v>254.9427459</v>
      </c>
      <c r="V4189" s="56">
        <f t="array" ref="V4189">INDEX('RESUMO - LOTES E VMA'!$F$3:$F$181,MATCH('LISTA DOS ITENS'!$D4189,'RESUMO - LOTES E VMA'!$A$3:$A$181,0))</f>
        <v>9884.458845</v>
      </c>
      <c r="W4189" s="57">
        <f>'LISTA DOS ITENS'!$U4189/'LISTA DOS ITENS'!$V4189</f>
        <v>0.02579228159</v>
      </c>
      <c r="X4189" s="53" t="s">
        <v>53</v>
      </c>
      <c r="Y4189" s="53" t="s">
        <v>290</v>
      </c>
      <c r="Z4189" s="58" t="str">
        <f>'LISTA DOS ITENS'!$F4189&amp;"-"&amp;'LISTA DOS ITENS'!$H4189&amp;"-"&amp;'LISTA DOS ITENS'!$J4189&amp;"-"&amp;'LISTA DOS ITENS'!$K4189&amp;"-"&amp;'LISTA DOS ITENS'!$I4189</f>
        <v>10657736-2101-0003-IMOB/IMP-</v>
      </c>
      <c r="AA4189" s="59" t="str">
        <f t="array" ref="AA4189">INDEX('RESUMO - LOTES E VMA'!$M$3:$M$181,MATCH('LISTA DOS ITENS'!$D4189,'RESUMO - LOTES E VMA'!$A$3:$A$181,0))</f>
        <v>Para Leilão</v>
      </c>
      <c r="AB4189" s="60">
        <f t="array" ref="AB4189">INDEX('RESUMO - LOTES E VMA'!$J$3:$J$181,MATCH('LISTA DOS ITENS'!$D4189,'RESUMO - LOTES E VMA'!$A$3:$A$181,0))</f>
        <v>0.1152941939</v>
      </c>
      <c r="AC4189" s="29" t="str">
        <f t="array" ref="AC4189">INDEX('RESUMO - LOTES E VMA'!$L$3:$L$181,MATCH('LISTA DOS ITENS'!$D4189,'RESUMO - LOTES E VMA'!$A$3:$A$181,0))</f>
        <v>1% do Valor de Comparação do VMA</v>
      </c>
      <c r="AD4189" s="53" t="str">
        <f>VLOOKUP(Tabela1[[#This Row],[Índice]],[1]Planilha1!$A:$A,1,0)</f>
        <v>#ERROR!</v>
      </c>
    </row>
    <row r="4190" ht="15.75" customHeight="1">
      <c r="A4190" s="52">
        <v>267648.0</v>
      </c>
      <c r="B4190" s="53" t="s">
        <v>70</v>
      </c>
      <c r="C4190" s="53" t="s">
        <v>71</v>
      </c>
      <c r="D4190" s="22">
        <v>207758.0</v>
      </c>
      <c r="E4190" s="53" t="s">
        <v>63</v>
      </c>
      <c r="F4190" s="54">
        <v>1.0946691E7</v>
      </c>
      <c r="G4190" s="53" t="s">
        <v>2601</v>
      </c>
      <c r="H4190" s="55">
        <v>2101.0</v>
      </c>
      <c r="I4190" s="55"/>
      <c r="J4190" s="55" t="s">
        <v>68</v>
      </c>
      <c r="K4190" s="53" t="s">
        <v>73</v>
      </c>
      <c r="L4190" s="53"/>
      <c r="M4190" s="53">
        <v>2.0</v>
      </c>
      <c r="N4190" s="53" t="s">
        <v>52</v>
      </c>
      <c r="O4190" s="25">
        <v>1100.0</v>
      </c>
      <c r="P4190" s="25">
        <f>'LISTA DOS ITENS'!$O4190*'LISTA DOS ITENS'!$M4190</f>
        <v>2200</v>
      </c>
      <c r="Q4190" s="25">
        <v>1100.0</v>
      </c>
      <c r="R4190" s="25">
        <f>'LISTA DOS ITENS'!$Q4190*'LISTA DOS ITENS'!$M4190</f>
        <v>2200</v>
      </c>
      <c r="S4190" s="56">
        <f>IF('LISTA DOS ITENS'!$P4190&gt;'LISTA DOS ITENS'!$R4190,'LISTA DOS ITENS'!$P4190,'LISTA DOS ITENS'!$R4190)</f>
        <v>2200</v>
      </c>
      <c r="T4190" s="25">
        <v>136.44578431565097</v>
      </c>
      <c r="U4190" s="25">
        <f>'LISTA DOS ITENS'!$T4190*'LISTA DOS ITENS'!$M4190</f>
        <v>272.8915686</v>
      </c>
      <c r="V4190" s="56">
        <f t="array" ref="V4190">INDEX('RESUMO - LOTES E VMA'!$F$3:$F$181,MATCH('LISTA DOS ITENS'!$D4190,'RESUMO - LOTES E VMA'!$A$3:$A$181,0))</f>
        <v>9884.458845</v>
      </c>
      <c r="W4190" s="57">
        <f>'LISTA DOS ITENS'!$U4190/'LISTA DOS ITENS'!$V4190</f>
        <v>0.02760814455</v>
      </c>
      <c r="X4190" s="53" t="s">
        <v>53</v>
      </c>
      <c r="Y4190" s="53" t="s">
        <v>290</v>
      </c>
      <c r="Z4190" s="58" t="str">
        <f>'LISTA DOS ITENS'!$F4190&amp;"-"&amp;'LISTA DOS ITENS'!$H4190&amp;"-"&amp;'LISTA DOS ITENS'!$J4190&amp;"-"&amp;'LISTA DOS ITENS'!$K4190&amp;"-"&amp;'LISTA DOS ITENS'!$I4190</f>
        <v>10946691-2101-0003-CONS/NAC-</v>
      </c>
      <c r="AA4190" s="59" t="str">
        <f t="array" ref="AA4190">INDEX('RESUMO - LOTES E VMA'!$M$3:$M$181,MATCH('LISTA DOS ITENS'!$D4190,'RESUMO - LOTES E VMA'!$A$3:$A$181,0))</f>
        <v>Para Leilão</v>
      </c>
      <c r="AB4190" s="60">
        <f t="array" ref="AB4190">INDEX('RESUMO - LOTES E VMA'!$J$3:$J$181,MATCH('LISTA DOS ITENS'!$D4190,'RESUMO - LOTES E VMA'!$A$3:$A$181,0))</f>
        <v>0.1152941939</v>
      </c>
      <c r="AC4190" s="29" t="str">
        <f t="array" ref="AC4190">INDEX('RESUMO - LOTES E VMA'!$L$3:$L$181,MATCH('LISTA DOS ITENS'!$D4190,'RESUMO - LOTES E VMA'!$A$3:$A$181,0))</f>
        <v>1% do Valor de Comparação do VMA</v>
      </c>
      <c r="AD4190" s="53" t="str">
        <f>VLOOKUP(Tabela1[[#This Row],[Índice]],[1]Planilha1!$A:$A,1,0)</f>
        <v>#ERROR!</v>
      </c>
    </row>
    <row r="4191" ht="15.75" customHeight="1">
      <c r="A4191" s="52">
        <v>267649.0</v>
      </c>
      <c r="B4191" s="53" t="s">
        <v>70</v>
      </c>
      <c r="C4191" s="53" t="s">
        <v>71</v>
      </c>
      <c r="D4191" s="22">
        <v>207758.0</v>
      </c>
      <c r="E4191" s="53" t="s">
        <v>63</v>
      </c>
      <c r="F4191" s="54">
        <v>1.0569358E7</v>
      </c>
      <c r="G4191" s="53" t="s">
        <v>2602</v>
      </c>
      <c r="H4191" s="55">
        <v>2201.0</v>
      </c>
      <c r="I4191" s="55"/>
      <c r="J4191" s="55" t="s">
        <v>68</v>
      </c>
      <c r="K4191" s="53" t="s">
        <v>73</v>
      </c>
      <c r="L4191" s="53"/>
      <c r="M4191" s="53">
        <v>3.0</v>
      </c>
      <c r="N4191" s="53" t="s">
        <v>52</v>
      </c>
      <c r="O4191" s="25">
        <v>2516.7999999999997</v>
      </c>
      <c r="P4191" s="25">
        <f>'LISTA DOS ITENS'!$O4191*'LISTA DOS ITENS'!$M4191</f>
        <v>7550.4</v>
      </c>
      <c r="Q4191" s="25">
        <v>502.2</v>
      </c>
      <c r="R4191" s="25">
        <f>'LISTA DOS ITENS'!$Q4191*'LISTA DOS ITENS'!$M4191</f>
        <v>1506.6</v>
      </c>
      <c r="S4191" s="56">
        <f>IF('LISTA DOS ITENS'!$P4191&gt;'LISTA DOS ITENS'!$R4191,'LISTA DOS ITENS'!$P4191,'LISTA DOS ITENS'!$R4191)</f>
        <v>7550.4</v>
      </c>
      <c r="T4191" s="25">
        <v>62.29370262119993</v>
      </c>
      <c r="U4191" s="25">
        <f>'LISTA DOS ITENS'!$T4191*'LISTA DOS ITENS'!$M4191</f>
        <v>186.8811079</v>
      </c>
      <c r="V4191" s="56">
        <f t="array" ref="V4191">INDEX('RESUMO - LOTES E VMA'!$F$3:$F$181,MATCH('LISTA DOS ITENS'!$D4191,'RESUMO - LOTES E VMA'!$A$3:$A$181,0))</f>
        <v>9884.458845</v>
      </c>
      <c r="W4191" s="57">
        <f>'LISTA DOS ITENS'!$U4191/'LISTA DOS ITENS'!$V4191</f>
        <v>0.01890655936</v>
      </c>
      <c r="X4191" s="53" t="s">
        <v>53</v>
      </c>
      <c r="Y4191" s="53" t="s">
        <v>290</v>
      </c>
      <c r="Z4191" s="58" t="str">
        <f>'LISTA DOS ITENS'!$F4191&amp;"-"&amp;'LISTA DOS ITENS'!$H4191&amp;"-"&amp;'LISTA DOS ITENS'!$J4191&amp;"-"&amp;'LISTA DOS ITENS'!$K4191&amp;"-"&amp;'LISTA DOS ITENS'!$I4191</f>
        <v>10569358-2201-0003-CONS/NAC-</v>
      </c>
      <c r="AA4191" s="59" t="str">
        <f t="array" ref="AA4191">INDEX('RESUMO - LOTES E VMA'!$M$3:$M$181,MATCH('LISTA DOS ITENS'!$D4191,'RESUMO - LOTES E VMA'!$A$3:$A$181,0))</f>
        <v>Para Leilão</v>
      </c>
      <c r="AB4191" s="60">
        <f t="array" ref="AB4191">INDEX('RESUMO - LOTES E VMA'!$J$3:$J$181,MATCH('LISTA DOS ITENS'!$D4191,'RESUMO - LOTES E VMA'!$A$3:$A$181,0))</f>
        <v>0.1152941939</v>
      </c>
      <c r="AC4191" s="29" t="str">
        <f t="array" ref="AC4191">INDEX('RESUMO - LOTES E VMA'!$L$3:$L$181,MATCH('LISTA DOS ITENS'!$D4191,'RESUMO - LOTES E VMA'!$A$3:$A$181,0))</f>
        <v>1% do Valor de Comparação do VMA</v>
      </c>
      <c r="AD4191" s="53" t="str">
        <f>VLOOKUP(Tabela1[[#This Row],[Índice]],[1]Planilha1!$A:$A,1,0)</f>
        <v>#ERROR!</v>
      </c>
    </row>
    <row r="4192" ht="15.75" customHeight="1">
      <c r="A4192" s="52">
        <v>267650.0</v>
      </c>
      <c r="B4192" s="53" t="s">
        <v>70</v>
      </c>
      <c r="C4192" s="53" t="s">
        <v>71</v>
      </c>
      <c r="D4192" s="22">
        <v>207758.0</v>
      </c>
      <c r="E4192" s="53" t="s">
        <v>63</v>
      </c>
      <c r="F4192" s="54">
        <v>1.0736432E7</v>
      </c>
      <c r="G4192" s="53" t="s">
        <v>2603</v>
      </c>
      <c r="H4192" s="55">
        <v>2201.0</v>
      </c>
      <c r="I4192" s="55"/>
      <c r="J4192" s="55" t="s">
        <v>68</v>
      </c>
      <c r="K4192" s="53" t="s">
        <v>73</v>
      </c>
      <c r="L4192" s="53"/>
      <c r="M4192" s="53">
        <v>3.0</v>
      </c>
      <c r="N4192" s="53" t="s">
        <v>52</v>
      </c>
      <c r="O4192" s="25">
        <v>356.4066666666667</v>
      </c>
      <c r="P4192" s="25">
        <f>'LISTA DOS ITENS'!$O4192*'LISTA DOS ITENS'!$M4192</f>
        <v>1069.22</v>
      </c>
      <c r="Q4192" s="25">
        <v>358.21</v>
      </c>
      <c r="R4192" s="25">
        <f>'LISTA DOS ITENS'!$Q4192*'LISTA DOS ITENS'!$M4192</f>
        <v>1074.63</v>
      </c>
      <c r="S4192" s="56">
        <f>IF('LISTA DOS ITENS'!$P4192&gt;'LISTA DOS ITENS'!$R4192,'LISTA DOS ITENS'!$P4192,'LISTA DOS ITENS'!$R4192)</f>
        <v>1074.63</v>
      </c>
      <c r="T4192" s="25">
        <v>44.432949454281214</v>
      </c>
      <c r="U4192" s="25">
        <f>'LISTA DOS ITENS'!$T4192*'LISTA DOS ITENS'!$M4192</f>
        <v>133.2988484</v>
      </c>
      <c r="V4192" s="56">
        <f t="array" ref="V4192">INDEX('RESUMO - LOTES E VMA'!$F$3:$F$181,MATCH('LISTA DOS ITENS'!$D4192,'RESUMO - LOTES E VMA'!$A$3:$A$181,0))</f>
        <v>9884.458845</v>
      </c>
      <c r="W4192" s="57">
        <f>'LISTA DOS ITENS'!$U4192/'LISTA DOS ITENS'!$V4192</f>
        <v>0.01348570017</v>
      </c>
      <c r="X4192" s="53" t="s">
        <v>53</v>
      </c>
      <c r="Y4192" s="53" t="s">
        <v>290</v>
      </c>
      <c r="Z4192" s="58" t="str">
        <f>'LISTA DOS ITENS'!$F4192&amp;"-"&amp;'LISTA DOS ITENS'!$H4192&amp;"-"&amp;'LISTA DOS ITENS'!$J4192&amp;"-"&amp;'LISTA DOS ITENS'!$K4192&amp;"-"&amp;'LISTA DOS ITENS'!$I4192</f>
        <v>10736432-2201-0003-CONS/NAC-</v>
      </c>
      <c r="AA4192" s="59" t="str">
        <f t="array" ref="AA4192">INDEX('RESUMO - LOTES E VMA'!$M$3:$M$181,MATCH('LISTA DOS ITENS'!$D4192,'RESUMO - LOTES E VMA'!$A$3:$A$181,0))</f>
        <v>Para Leilão</v>
      </c>
      <c r="AB4192" s="60">
        <f t="array" ref="AB4192">INDEX('RESUMO - LOTES E VMA'!$J$3:$J$181,MATCH('LISTA DOS ITENS'!$D4192,'RESUMO - LOTES E VMA'!$A$3:$A$181,0))</f>
        <v>0.1152941939</v>
      </c>
      <c r="AC4192" s="29" t="str">
        <f t="array" ref="AC4192">INDEX('RESUMO - LOTES E VMA'!$L$3:$L$181,MATCH('LISTA DOS ITENS'!$D4192,'RESUMO - LOTES E VMA'!$A$3:$A$181,0))</f>
        <v>1% do Valor de Comparação do VMA</v>
      </c>
      <c r="AD4192" s="53" t="str">
        <f>VLOOKUP(Tabela1[[#This Row],[Índice]],[1]Planilha1!$A:$A,1,0)</f>
        <v>#ERROR!</v>
      </c>
    </row>
    <row r="4193" ht="15.75" customHeight="1">
      <c r="A4193" s="52">
        <v>267651.0</v>
      </c>
      <c r="B4193" s="53" t="s">
        <v>70</v>
      </c>
      <c r="C4193" s="53" t="s">
        <v>71</v>
      </c>
      <c r="D4193" s="22">
        <v>207758.0</v>
      </c>
      <c r="E4193" s="53" t="s">
        <v>63</v>
      </c>
      <c r="F4193" s="54">
        <v>1.0860042E7</v>
      </c>
      <c r="G4193" s="53" t="s">
        <v>2604</v>
      </c>
      <c r="H4193" s="55">
        <v>2201.0</v>
      </c>
      <c r="I4193" s="55"/>
      <c r="J4193" s="55" t="s">
        <v>68</v>
      </c>
      <c r="K4193" s="53" t="s">
        <v>73</v>
      </c>
      <c r="L4193" s="53"/>
      <c r="M4193" s="53">
        <v>2.0</v>
      </c>
      <c r="N4193" s="53" t="s">
        <v>52</v>
      </c>
      <c r="O4193" s="25">
        <v>642.425</v>
      </c>
      <c r="P4193" s="25">
        <f>'LISTA DOS ITENS'!$O4193*'LISTA DOS ITENS'!$M4193</f>
        <v>1284.85</v>
      </c>
      <c r="Q4193" s="25">
        <v>642.43</v>
      </c>
      <c r="R4193" s="25">
        <f>'LISTA DOS ITENS'!$Q4193*'LISTA DOS ITENS'!$M4193</f>
        <v>1284.86</v>
      </c>
      <c r="S4193" s="56">
        <f>IF('LISTA DOS ITENS'!$P4193&gt;'LISTA DOS ITENS'!$R4193,'LISTA DOS ITENS'!$P4193,'LISTA DOS ITENS'!$R4193)</f>
        <v>1284.86</v>
      </c>
      <c r="T4193" s="25">
        <v>79.68805928900332</v>
      </c>
      <c r="U4193" s="25">
        <f>'LISTA DOS ITENS'!$T4193*'LISTA DOS ITENS'!$M4193</f>
        <v>159.3761186</v>
      </c>
      <c r="V4193" s="56">
        <f t="array" ref="V4193">INDEX('RESUMO - LOTES E VMA'!$F$3:$F$181,MATCH('LISTA DOS ITENS'!$D4193,'RESUMO - LOTES E VMA'!$A$3:$A$181,0))</f>
        <v>9884.458845</v>
      </c>
      <c r="W4193" s="57">
        <f>'LISTA DOS ITENS'!$U4193/'LISTA DOS ITENS'!$V4193</f>
        <v>0.01612390937</v>
      </c>
      <c r="X4193" s="53" t="s">
        <v>53</v>
      </c>
      <c r="Y4193" s="53" t="s">
        <v>290</v>
      </c>
      <c r="Z4193" s="58" t="str">
        <f>'LISTA DOS ITENS'!$F4193&amp;"-"&amp;'LISTA DOS ITENS'!$H4193&amp;"-"&amp;'LISTA DOS ITENS'!$J4193&amp;"-"&amp;'LISTA DOS ITENS'!$K4193&amp;"-"&amp;'LISTA DOS ITENS'!$I4193</f>
        <v>10860042-2201-0003-CONS/NAC-</v>
      </c>
      <c r="AA4193" s="59" t="str">
        <f t="array" ref="AA4193">INDEX('RESUMO - LOTES E VMA'!$M$3:$M$181,MATCH('LISTA DOS ITENS'!$D4193,'RESUMO - LOTES E VMA'!$A$3:$A$181,0))</f>
        <v>Para Leilão</v>
      </c>
      <c r="AB4193" s="60">
        <f t="array" ref="AB4193">INDEX('RESUMO - LOTES E VMA'!$J$3:$J$181,MATCH('LISTA DOS ITENS'!$D4193,'RESUMO - LOTES E VMA'!$A$3:$A$181,0))</f>
        <v>0.1152941939</v>
      </c>
      <c r="AC4193" s="29" t="str">
        <f t="array" ref="AC4193">INDEX('RESUMO - LOTES E VMA'!$L$3:$L$181,MATCH('LISTA DOS ITENS'!$D4193,'RESUMO - LOTES E VMA'!$A$3:$A$181,0))</f>
        <v>1% do Valor de Comparação do VMA</v>
      </c>
      <c r="AD4193" s="53" t="str">
        <f>VLOOKUP(Tabela1[[#This Row],[Índice]],[1]Planilha1!$A:$A,1,0)</f>
        <v>#ERROR!</v>
      </c>
    </row>
    <row r="4194" ht="15.75" customHeight="1">
      <c r="A4194" s="52">
        <v>267652.0</v>
      </c>
      <c r="B4194" s="53" t="s">
        <v>70</v>
      </c>
      <c r="C4194" s="53" t="s">
        <v>71</v>
      </c>
      <c r="D4194" s="22">
        <v>207758.0</v>
      </c>
      <c r="E4194" s="53" t="s">
        <v>63</v>
      </c>
      <c r="F4194" s="54">
        <v>1.0885381E7</v>
      </c>
      <c r="G4194" s="53" t="s">
        <v>2605</v>
      </c>
      <c r="H4194" s="55">
        <v>2201.0</v>
      </c>
      <c r="I4194" s="55"/>
      <c r="J4194" s="55" t="s">
        <v>68</v>
      </c>
      <c r="K4194" s="53" t="s">
        <v>73</v>
      </c>
      <c r="L4194" s="53"/>
      <c r="M4194" s="53">
        <v>1.0</v>
      </c>
      <c r="N4194" s="53" t="s">
        <v>52</v>
      </c>
      <c r="O4194" s="25">
        <v>600.0</v>
      </c>
      <c r="P4194" s="25">
        <f>'LISTA DOS ITENS'!$O4194*'LISTA DOS ITENS'!$M4194</f>
        <v>600</v>
      </c>
      <c r="Q4194" s="25">
        <v>4747.85</v>
      </c>
      <c r="R4194" s="25">
        <f>'LISTA DOS ITENS'!$Q4194*'LISTA DOS ITENS'!$M4194</f>
        <v>4747.85</v>
      </c>
      <c r="S4194" s="56">
        <f>IF('LISTA DOS ITENS'!$P4194&gt;'LISTA DOS ITENS'!$R4194,'LISTA DOS ITENS'!$P4194,'LISTA DOS ITENS'!$R4194)</f>
        <v>4747.85</v>
      </c>
      <c r="T4194" s="25">
        <v>588.9310155118759</v>
      </c>
      <c r="U4194" s="25">
        <f>'LISTA DOS ITENS'!$T4194*'LISTA DOS ITENS'!$M4194</f>
        <v>588.9310155</v>
      </c>
      <c r="V4194" s="56">
        <f t="array" ref="V4194">INDEX('RESUMO - LOTES E VMA'!$F$3:$F$181,MATCH('LISTA DOS ITENS'!$D4194,'RESUMO - LOTES E VMA'!$A$3:$A$181,0))</f>
        <v>9884.458845</v>
      </c>
      <c r="W4194" s="57">
        <f>'LISTA DOS ITENS'!$U4194/'LISTA DOS ITENS'!$V4194</f>
        <v>0.05958151324</v>
      </c>
      <c r="X4194" s="53" t="s">
        <v>53</v>
      </c>
      <c r="Y4194" s="53" t="s">
        <v>290</v>
      </c>
      <c r="Z4194" s="58" t="str">
        <f>'LISTA DOS ITENS'!$F4194&amp;"-"&amp;'LISTA DOS ITENS'!$H4194&amp;"-"&amp;'LISTA DOS ITENS'!$J4194&amp;"-"&amp;'LISTA DOS ITENS'!$K4194&amp;"-"&amp;'LISTA DOS ITENS'!$I4194</f>
        <v>10885381-2201-0003-CONS/NAC-</v>
      </c>
      <c r="AA4194" s="59" t="str">
        <f t="array" ref="AA4194">INDEX('RESUMO - LOTES E VMA'!$M$3:$M$181,MATCH('LISTA DOS ITENS'!$D4194,'RESUMO - LOTES E VMA'!$A$3:$A$181,0))</f>
        <v>Para Leilão</v>
      </c>
      <c r="AB4194" s="60">
        <f t="array" ref="AB4194">INDEX('RESUMO - LOTES E VMA'!$J$3:$J$181,MATCH('LISTA DOS ITENS'!$D4194,'RESUMO - LOTES E VMA'!$A$3:$A$181,0))</f>
        <v>0.1152941939</v>
      </c>
      <c r="AC4194" s="29" t="str">
        <f t="array" ref="AC4194">INDEX('RESUMO - LOTES E VMA'!$L$3:$L$181,MATCH('LISTA DOS ITENS'!$D4194,'RESUMO - LOTES E VMA'!$A$3:$A$181,0))</f>
        <v>1% do Valor de Comparação do VMA</v>
      </c>
      <c r="AD4194" s="53" t="str">
        <f>VLOOKUP(Tabela1[[#This Row],[Índice]],[1]Planilha1!$A:$A,1,0)</f>
        <v>#ERROR!</v>
      </c>
    </row>
    <row r="4195" ht="15.75" customHeight="1">
      <c r="A4195" s="52">
        <v>267653.0</v>
      </c>
      <c r="B4195" s="53" t="s">
        <v>70</v>
      </c>
      <c r="C4195" s="53" t="s">
        <v>71</v>
      </c>
      <c r="D4195" s="22">
        <v>207758.0</v>
      </c>
      <c r="E4195" s="53" t="s">
        <v>63</v>
      </c>
      <c r="F4195" s="54">
        <v>1.0885381E7</v>
      </c>
      <c r="G4195" s="53" t="s">
        <v>2605</v>
      </c>
      <c r="H4195" s="55">
        <v>2201.0</v>
      </c>
      <c r="I4195" s="55"/>
      <c r="J4195" s="55" t="s">
        <v>68</v>
      </c>
      <c r="K4195" s="53" t="s">
        <v>179</v>
      </c>
      <c r="L4195" s="53"/>
      <c r="M4195" s="53">
        <v>1.0</v>
      </c>
      <c r="N4195" s="53" t="s">
        <v>52</v>
      </c>
      <c r="O4195" s="25">
        <v>4747.85</v>
      </c>
      <c r="P4195" s="25">
        <f>'LISTA DOS ITENS'!$O4195*'LISTA DOS ITENS'!$M4195</f>
        <v>4747.85</v>
      </c>
      <c r="Q4195" s="25">
        <v>4747.85</v>
      </c>
      <c r="R4195" s="25">
        <f>'LISTA DOS ITENS'!$Q4195*'LISTA DOS ITENS'!$M4195</f>
        <v>4747.85</v>
      </c>
      <c r="S4195" s="56">
        <f>IF('LISTA DOS ITENS'!$P4195&gt;'LISTA DOS ITENS'!$R4195,'LISTA DOS ITENS'!$P4195,'LISTA DOS ITENS'!$R4195)</f>
        <v>4747.85</v>
      </c>
      <c r="T4195" s="25">
        <v>588.9310155118759</v>
      </c>
      <c r="U4195" s="25">
        <f>'LISTA DOS ITENS'!$T4195*'LISTA DOS ITENS'!$M4195</f>
        <v>588.9310155</v>
      </c>
      <c r="V4195" s="56">
        <f t="array" ref="V4195">INDEX('RESUMO - LOTES E VMA'!$F$3:$F$181,MATCH('LISTA DOS ITENS'!$D4195,'RESUMO - LOTES E VMA'!$A$3:$A$181,0))</f>
        <v>9884.458845</v>
      </c>
      <c r="W4195" s="57">
        <f>'LISTA DOS ITENS'!$U4195/'LISTA DOS ITENS'!$V4195</f>
        <v>0.05958151324</v>
      </c>
      <c r="X4195" s="53" t="s">
        <v>53</v>
      </c>
      <c r="Y4195" s="53" t="s">
        <v>290</v>
      </c>
      <c r="Z4195" s="58" t="str">
        <f>'LISTA DOS ITENS'!$F4195&amp;"-"&amp;'LISTA DOS ITENS'!$H4195&amp;"-"&amp;'LISTA DOS ITENS'!$J4195&amp;"-"&amp;'LISTA DOS ITENS'!$K4195&amp;"-"&amp;'LISTA DOS ITENS'!$I4195</f>
        <v>10885381-2201-0003-IMOB/IMP-</v>
      </c>
      <c r="AA4195" s="59" t="str">
        <f t="array" ref="AA4195">INDEX('RESUMO - LOTES E VMA'!$M$3:$M$181,MATCH('LISTA DOS ITENS'!$D4195,'RESUMO - LOTES E VMA'!$A$3:$A$181,0))</f>
        <v>Para Leilão</v>
      </c>
      <c r="AB4195" s="60">
        <f t="array" ref="AB4195">INDEX('RESUMO - LOTES E VMA'!$J$3:$J$181,MATCH('LISTA DOS ITENS'!$D4195,'RESUMO - LOTES E VMA'!$A$3:$A$181,0))</f>
        <v>0.1152941939</v>
      </c>
      <c r="AC4195" s="29" t="str">
        <f t="array" ref="AC4195">INDEX('RESUMO - LOTES E VMA'!$L$3:$L$181,MATCH('LISTA DOS ITENS'!$D4195,'RESUMO - LOTES E VMA'!$A$3:$A$181,0))</f>
        <v>1% do Valor de Comparação do VMA</v>
      </c>
      <c r="AD4195" s="53" t="str">
        <f>VLOOKUP(Tabela1[[#This Row],[Índice]],[1]Planilha1!$A:$A,1,0)</f>
        <v>#ERROR!</v>
      </c>
    </row>
    <row r="4196" ht="15.75" customHeight="1">
      <c r="A4196" s="52">
        <v>267654.0</v>
      </c>
      <c r="B4196" s="53" t="s">
        <v>70</v>
      </c>
      <c r="C4196" s="53" t="s">
        <v>71</v>
      </c>
      <c r="D4196" s="22">
        <v>207758.0</v>
      </c>
      <c r="E4196" s="53" t="s">
        <v>63</v>
      </c>
      <c r="F4196" s="54">
        <v>1.0885656E7</v>
      </c>
      <c r="G4196" s="53" t="s">
        <v>2606</v>
      </c>
      <c r="H4196" s="55">
        <v>2201.0</v>
      </c>
      <c r="I4196" s="55"/>
      <c r="J4196" s="55" t="s">
        <v>68</v>
      </c>
      <c r="K4196" s="53" t="s">
        <v>179</v>
      </c>
      <c r="L4196" s="53"/>
      <c r="M4196" s="53">
        <v>1.0</v>
      </c>
      <c r="N4196" s="53" t="s">
        <v>52</v>
      </c>
      <c r="O4196" s="25">
        <v>4067.07</v>
      </c>
      <c r="P4196" s="25">
        <f>'LISTA DOS ITENS'!$O4196*'LISTA DOS ITENS'!$M4196</f>
        <v>4067.07</v>
      </c>
      <c r="Q4196" s="25">
        <v>4067.07</v>
      </c>
      <c r="R4196" s="25">
        <f>'LISTA DOS ITENS'!$Q4196*'LISTA DOS ITENS'!$M4196</f>
        <v>4067.07</v>
      </c>
      <c r="S4196" s="56">
        <f>IF('LISTA DOS ITENS'!$P4196&gt;'LISTA DOS ITENS'!$R4196,'LISTA DOS ITENS'!$P4196,'LISTA DOS ITENS'!$R4196)</f>
        <v>4067.07</v>
      </c>
      <c r="T4196" s="25">
        <v>504.48596001514056</v>
      </c>
      <c r="U4196" s="25">
        <f>'LISTA DOS ITENS'!$T4196*'LISTA DOS ITENS'!$M4196</f>
        <v>504.48596</v>
      </c>
      <c r="V4196" s="56">
        <f t="array" ref="V4196">INDEX('RESUMO - LOTES E VMA'!$F$3:$F$181,MATCH('LISTA DOS ITENS'!$D4196,'RESUMO - LOTES E VMA'!$A$3:$A$181,0))</f>
        <v>9884.458845</v>
      </c>
      <c r="W4196" s="57">
        <f>'LISTA DOS ITENS'!$U4196/'LISTA DOS ITENS'!$V4196</f>
        <v>0.05103829839</v>
      </c>
      <c r="X4196" s="53" t="s">
        <v>53</v>
      </c>
      <c r="Y4196" s="53" t="s">
        <v>290</v>
      </c>
      <c r="Z4196" s="58" t="str">
        <f>'LISTA DOS ITENS'!$F4196&amp;"-"&amp;'LISTA DOS ITENS'!$H4196&amp;"-"&amp;'LISTA DOS ITENS'!$J4196&amp;"-"&amp;'LISTA DOS ITENS'!$K4196&amp;"-"&amp;'LISTA DOS ITENS'!$I4196</f>
        <v>10885656-2201-0003-IMOB/IMP-</v>
      </c>
      <c r="AA4196" s="59" t="str">
        <f t="array" ref="AA4196">INDEX('RESUMO - LOTES E VMA'!$M$3:$M$181,MATCH('LISTA DOS ITENS'!$D4196,'RESUMO - LOTES E VMA'!$A$3:$A$181,0))</f>
        <v>Para Leilão</v>
      </c>
      <c r="AB4196" s="60">
        <f t="array" ref="AB4196">INDEX('RESUMO - LOTES E VMA'!$J$3:$J$181,MATCH('LISTA DOS ITENS'!$D4196,'RESUMO - LOTES E VMA'!$A$3:$A$181,0))</f>
        <v>0.1152941939</v>
      </c>
      <c r="AC4196" s="29" t="str">
        <f t="array" ref="AC4196">INDEX('RESUMO - LOTES E VMA'!$L$3:$L$181,MATCH('LISTA DOS ITENS'!$D4196,'RESUMO - LOTES E VMA'!$A$3:$A$181,0))</f>
        <v>1% do Valor de Comparação do VMA</v>
      </c>
      <c r="AD4196" s="53" t="str">
        <f>VLOOKUP(Tabela1[[#This Row],[Índice]],[1]Planilha1!$A:$A,1,0)</f>
        <v>#ERROR!</v>
      </c>
    </row>
    <row r="4197" ht="15.75" customHeight="1">
      <c r="A4197" s="52">
        <v>267655.0</v>
      </c>
      <c r="B4197" s="53" t="s">
        <v>70</v>
      </c>
      <c r="C4197" s="53" t="s">
        <v>71</v>
      </c>
      <c r="D4197" s="22">
        <v>207758.0</v>
      </c>
      <c r="E4197" s="53" t="s">
        <v>63</v>
      </c>
      <c r="F4197" s="54">
        <v>1.100028E7</v>
      </c>
      <c r="G4197" s="53" t="s">
        <v>2607</v>
      </c>
      <c r="H4197" s="55">
        <v>2201.0</v>
      </c>
      <c r="I4197" s="55"/>
      <c r="J4197" s="55" t="s">
        <v>68</v>
      </c>
      <c r="K4197" s="53" t="s">
        <v>73</v>
      </c>
      <c r="L4197" s="53"/>
      <c r="M4197" s="53">
        <v>2.0</v>
      </c>
      <c r="N4197" s="53" t="s">
        <v>52</v>
      </c>
      <c r="O4197" s="25">
        <v>737.855</v>
      </c>
      <c r="P4197" s="25">
        <f>'LISTA DOS ITENS'!$O4197*'LISTA DOS ITENS'!$M4197</f>
        <v>1475.71</v>
      </c>
      <c r="Q4197" s="25">
        <v>737.86</v>
      </c>
      <c r="R4197" s="25">
        <f>'LISTA DOS ITENS'!$Q4197*'LISTA DOS ITENS'!$M4197</f>
        <v>1475.72</v>
      </c>
      <c r="S4197" s="56">
        <f>IF('LISTA DOS ITENS'!$P4197&gt;'LISTA DOS ITENS'!$R4197,'LISTA DOS ITENS'!$P4197,'LISTA DOS ITENS'!$R4197)</f>
        <v>1475.72</v>
      </c>
      <c r="T4197" s="25">
        <v>91.52535128649657</v>
      </c>
      <c r="U4197" s="25">
        <f>'LISTA DOS ITENS'!$T4197*'LISTA DOS ITENS'!$M4197</f>
        <v>183.0507026</v>
      </c>
      <c r="V4197" s="56">
        <f t="array" ref="V4197">INDEX('RESUMO - LOTES E VMA'!$F$3:$F$181,MATCH('LISTA DOS ITENS'!$D4197,'RESUMO - LOTES E VMA'!$A$3:$A$181,0))</f>
        <v>9884.458845</v>
      </c>
      <c r="W4197" s="57">
        <f>'LISTA DOS ITENS'!$U4197/'LISTA DOS ITENS'!$V4197</f>
        <v>0.0185190414</v>
      </c>
      <c r="X4197" s="53" t="s">
        <v>53</v>
      </c>
      <c r="Y4197" s="53" t="s">
        <v>290</v>
      </c>
      <c r="Z4197" s="58" t="str">
        <f>'LISTA DOS ITENS'!$F4197&amp;"-"&amp;'LISTA DOS ITENS'!$H4197&amp;"-"&amp;'LISTA DOS ITENS'!$J4197&amp;"-"&amp;'LISTA DOS ITENS'!$K4197&amp;"-"&amp;'LISTA DOS ITENS'!$I4197</f>
        <v>11000280-2201-0003-CONS/NAC-</v>
      </c>
      <c r="AA4197" s="59" t="str">
        <f t="array" ref="AA4197">INDEX('RESUMO - LOTES E VMA'!$M$3:$M$181,MATCH('LISTA DOS ITENS'!$D4197,'RESUMO - LOTES E VMA'!$A$3:$A$181,0))</f>
        <v>Para Leilão</v>
      </c>
      <c r="AB4197" s="60">
        <f t="array" ref="AB4197">INDEX('RESUMO - LOTES E VMA'!$J$3:$J$181,MATCH('LISTA DOS ITENS'!$D4197,'RESUMO - LOTES E VMA'!$A$3:$A$181,0))</f>
        <v>0.1152941939</v>
      </c>
      <c r="AC4197" s="29" t="str">
        <f t="array" ref="AC4197">INDEX('RESUMO - LOTES E VMA'!$L$3:$L$181,MATCH('LISTA DOS ITENS'!$D4197,'RESUMO - LOTES E VMA'!$A$3:$A$181,0))</f>
        <v>1% do Valor de Comparação do VMA</v>
      </c>
      <c r="AD4197" s="53" t="str">
        <f>VLOOKUP(Tabela1[[#This Row],[Índice]],[1]Planilha1!$A:$A,1,0)</f>
        <v>#ERROR!</v>
      </c>
    </row>
    <row r="4198" ht="15.75" customHeight="1">
      <c r="A4198" s="52">
        <v>267656.0</v>
      </c>
      <c r="B4198" s="53" t="s">
        <v>70</v>
      </c>
      <c r="C4198" s="53" t="s">
        <v>71</v>
      </c>
      <c r="D4198" s="22">
        <v>207758.0</v>
      </c>
      <c r="E4198" s="53" t="s">
        <v>63</v>
      </c>
      <c r="F4198" s="54">
        <v>1.1000436E7</v>
      </c>
      <c r="G4198" s="53" t="s">
        <v>2607</v>
      </c>
      <c r="H4198" s="55">
        <v>2201.0</v>
      </c>
      <c r="I4198" s="55"/>
      <c r="J4198" s="55" t="s">
        <v>68</v>
      </c>
      <c r="K4198" s="53" t="s">
        <v>73</v>
      </c>
      <c r="L4198" s="53"/>
      <c r="M4198" s="53">
        <v>1.0</v>
      </c>
      <c r="N4198" s="53" t="s">
        <v>52</v>
      </c>
      <c r="O4198" s="25">
        <v>786.97</v>
      </c>
      <c r="P4198" s="25">
        <f>'LISTA DOS ITENS'!$O4198*'LISTA DOS ITENS'!$M4198</f>
        <v>786.97</v>
      </c>
      <c r="Q4198" s="25">
        <v>786.97</v>
      </c>
      <c r="R4198" s="25">
        <f>'LISTA DOS ITENS'!$Q4198*'LISTA DOS ITENS'!$M4198</f>
        <v>786.97</v>
      </c>
      <c r="S4198" s="56">
        <f>IF('LISTA DOS ITENS'!$P4198&gt;'LISTA DOS ITENS'!$R4198,'LISTA DOS ITENS'!$P4198,'LISTA DOS ITENS'!$R4198)</f>
        <v>786.97</v>
      </c>
      <c r="T4198" s="25">
        <v>97.61703534807987</v>
      </c>
      <c r="U4198" s="25">
        <f>'LISTA DOS ITENS'!$T4198*'LISTA DOS ITENS'!$M4198</f>
        <v>97.61703535</v>
      </c>
      <c r="V4198" s="56">
        <f t="array" ref="V4198">INDEX('RESUMO - LOTES E VMA'!$F$3:$F$181,MATCH('LISTA DOS ITENS'!$D4198,'RESUMO - LOTES E VMA'!$A$3:$A$181,0))</f>
        <v>9884.458845</v>
      </c>
      <c r="W4198" s="57">
        <f>'LISTA DOS ITENS'!$U4198/'LISTA DOS ITENS'!$V4198</f>
        <v>0.009875809781</v>
      </c>
      <c r="X4198" s="53" t="s">
        <v>53</v>
      </c>
      <c r="Y4198" s="53" t="s">
        <v>290</v>
      </c>
      <c r="Z4198" s="58" t="str">
        <f>'LISTA DOS ITENS'!$F4198&amp;"-"&amp;'LISTA DOS ITENS'!$H4198&amp;"-"&amp;'LISTA DOS ITENS'!$J4198&amp;"-"&amp;'LISTA DOS ITENS'!$K4198&amp;"-"&amp;'LISTA DOS ITENS'!$I4198</f>
        <v>11000436-2201-0003-CONS/NAC-</v>
      </c>
      <c r="AA4198" s="59" t="str">
        <f t="array" ref="AA4198">INDEX('RESUMO - LOTES E VMA'!$M$3:$M$181,MATCH('LISTA DOS ITENS'!$D4198,'RESUMO - LOTES E VMA'!$A$3:$A$181,0))</f>
        <v>Para Leilão</v>
      </c>
      <c r="AB4198" s="60">
        <f t="array" ref="AB4198">INDEX('RESUMO - LOTES E VMA'!$J$3:$J$181,MATCH('LISTA DOS ITENS'!$D4198,'RESUMO - LOTES E VMA'!$A$3:$A$181,0))</f>
        <v>0.1152941939</v>
      </c>
      <c r="AC4198" s="29" t="str">
        <f t="array" ref="AC4198">INDEX('RESUMO - LOTES E VMA'!$L$3:$L$181,MATCH('LISTA DOS ITENS'!$D4198,'RESUMO - LOTES E VMA'!$A$3:$A$181,0))</f>
        <v>1% do Valor de Comparação do VMA</v>
      </c>
      <c r="AD4198" s="53" t="str">
        <f>VLOOKUP(Tabela1[[#This Row],[Índice]],[1]Planilha1!$A:$A,1,0)</f>
        <v>#ERROR!</v>
      </c>
    </row>
    <row r="4199" ht="15.75" customHeight="1">
      <c r="A4199" s="52">
        <v>267657.0</v>
      </c>
      <c r="B4199" s="53" t="s">
        <v>70</v>
      </c>
      <c r="C4199" s="53" t="s">
        <v>71</v>
      </c>
      <c r="D4199" s="22">
        <v>207758.0</v>
      </c>
      <c r="E4199" s="53" t="s">
        <v>63</v>
      </c>
      <c r="F4199" s="54">
        <v>1.1036723E7</v>
      </c>
      <c r="G4199" s="53" t="s">
        <v>2608</v>
      </c>
      <c r="H4199" s="55">
        <v>2201.0</v>
      </c>
      <c r="I4199" s="55"/>
      <c r="J4199" s="55" t="s">
        <v>68</v>
      </c>
      <c r="K4199" s="53" t="s">
        <v>73</v>
      </c>
      <c r="L4199" s="53"/>
      <c r="M4199" s="53">
        <v>2.0</v>
      </c>
      <c r="N4199" s="53" t="s">
        <v>52</v>
      </c>
      <c r="O4199" s="25">
        <v>299.595</v>
      </c>
      <c r="P4199" s="25">
        <f>'LISTA DOS ITENS'!$O4199*'LISTA DOS ITENS'!$M4199</f>
        <v>599.19</v>
      </c>
      <c r="Q4199" s="25">
        <v>299.6</v>
      </c>
      <c r="R4199" s="25">
        <f>'LISTA DOS ITENS'!$Q4199*'LISTA DOS ITENS'!$M4199</f>
        <v>599.2</v>
      </c>
      <c r="S4199" s="56">
        <f>IF('LISTA DOS ITENS'!$P4199&gt;'LISTA DOS ITENS'!$R4199,'LISTA DOS ITENS'!$P4199,'LISTA DOS ITENS'!$R4199)</f>
        <v>599.2</v>
      </c>
      <c r="T4199" s="25">
        <v>37.16286998269912</v>
      </c>
      <c r="U4199" s="25">
        <f>'LISTA DOS ITENS'!$T4199*'LISTA DOS ITENS'!$M4199</f>
        <v>74.32573997</v>
      </c>
      <c r="V4199" s="56">
        <f t="array" ref="V4199">INDEX('RESUMO - LOTES E VMA'!$F$3:$F$181,MATCH('LISTA DOS ITENS'!$D4199,'RESUMO - LOTES E VMA'!$A$3:$A$181,0))</f>
        <v>9884.458845</v>
      </c>
      <c r="W4199" s="57">
        <f>'LISTA DOS ITENS'!$U4199/'LISTA DOS ITENS'!$V4199</f>
        <v>0.007519454644</v>
      </c>
      <c r="X4199" s="53" t="s">
        <v>53</v>
      </c>
      <c r="Y4199" s="53" t="s">
        <v>290</v>
      </c>
      <c r="Z4199" s="58" t="str">
        <f>'LISTA DOS ITENS'!$F4199&amp;"-"&amp;'LISTA DOS ITENS'!$H4199&amp;"-"&amp;'LISTA DOS ITENS'!$J4199&amp;"-"&amp;'LISTA DOS ITENS'!$K4199&amp;"-"&amp;'LISTA DOS ITENS'!$I4199</f>
        <v>11036723-2201-0003-CONS/NAC-</v>
      </c>
      <c r="AA4199" s="59" t="str">
        <f t="array" ref="AA4199">INDEX('RESUMO - LOTES E VMA'!$M$3:$M$181,MATCH('LISTA DOS ITENS'!$D4199,'RESUMO - LOTES E VMA'!$A$3:$A$181,0))</f>
        <v>Para Leilão</v>
      </c>
      <c r="AB4199" s="60">
        <f t="array" ref="AB4199">INDEX('RESUMO - LOTES E VMA'!$J$3:$J$181,MATCH('LISTA DOS ITENS'!$D4199,'RESUMO - LOTES E VMA'!$A$3:$A$181,0))</f>
        <v>0.1152941939</v>
      </c>
      <c r="AC4199" s="29" t="str">
        <f t="array" ref="AC4199">INDEX('RESUMO - LOTES E VMA'!$L$3:$L$181,MATCH('LISTA DOS ITENS'!$D4199,'RESUMO - LOTES E VMA'!$A$3:$A$181,0))</f>
        <v>1% do Valor de Comparação do VMA</v>
      </c>
      <c r="AD4199" s="53" t="str">
        <f>VLOOKUP(Tabela1[[#This Row],[Índice]],[1]Planilha1!$A:$A,1,0)</f>
        <v>#ERROR!</v>
      </c>
    </row>
    <row r="4200" ht="15.75" customHeight="1">
      <c r="A4200" s="52">
        <v>267658.0</v>
      </c>
      <c r="B4200" s="53" t="s">
        <v>70</v>
      </c>
      <c r="C4200" s="53" t="s">
        <v>71</v>
      </c>
      <c r="D4200" s="22">
        <v>207758.0</v>
      </c>
      <c r="E4200" s="53" t="s">
        <v>63</v>
      </c>
      <c r="F4200" s="54">
        <v>1.1040886E7</v>
      </c>
      <c r="G4200" s="53" t="s">
        <v>2609</v>
      </c>
      <c r="H4200" s="55">
        <v>2201.0</v>
      </c>
      <c r="I4200" s="55"/>
      <c r="J4200" s="55" t="s">
        <v>68</v>
      </c>
      <c r="K4200" s="53" t="s">
        <v>80</v>
      </c>
      <c r="L4200" s="53"/>
      <c r="M4200" s="53">
        <v>2.0</v>
      </c>
      <c r="N4200" s="53" t="s">
        <v>52</v>
      </c>
      <c r="O4200" s="25">
        <v>290.355</v>
      </c>
      <c r="P4200" s="25">
        <f>'LISTA DOS ITENS'!$O4200*'LISTA DOS ITENS'!$M4200</f>
        <v>580.71</v>
      </c>
      <c r="Q4200" s="25">
        <v>290.36</v>
      </c>
      <c r="R4200" s="25">
        <f>'LISTA DOS ITENS'!$Q4200*'LISTA DOS ITENS'!$M4200</f>
        <v>580.72</v>
      </c>
      <c r="S4200" s="56">
        <f>IF('LISTA DOS ITENS'!$P4200&gt;'LISTA DOS ITENS'!$R4200,'LISTA DOS ITENS'!$P4200,'LISTA DOS ITENS'!$R4200)</f>
        <v>580.72</v>
      </c>
      <c r="T4200" s="25">
        <v>36.016725394447654</v>
      </c>
      <c r="U4200" s="25">
        <f>'LISTA DOS ITENS'!$T4200*'LISTA DOS ITENS'!$M4200</f>
        <v>72.03345079</v>
      </c>
      <c r="V4200" s="56">
        <f t="array" ref="V4200">INDEX('RESUMO - LOTES E VMA'!$F$3:$F$181,MATCH('LISTA DOS ITENS'!$D4200,'RESUMO - LOTES E VMA'!$A$3:$A$181,0))</f>
        <v>9884.458845</v>
      </c>
      <c r="W4200" s="57">
        <f>'LISTA DOS ITENS'!$U4200/'LISTA DOS ITENS'!$V4200</f>
        <v>0.00728754623</v>
      </c>
      <c r="X4200" s="53" t="s">
        <v>53</v>
      </c>
      <c r="Y4200" s="53" t="s">
        <v>290</v>
      </c>
      <c r="Z4200" s="58" t="str">
        <f>'LISTA DOS ITENS'!$F4200&amp;"-"&amp;'LISTA DOS ITENS'!$H4200&amp;"-"&amp;'LISTA DOS ITENS'!$J4200&amp;"-"&amp;'LISTA DOS ITENS'!$K4200&amp;"-"&amp;'LISTA DOS ITENS'!$I4200</f>
        <v>11040886-2201-0003-IMOB/NAC-</v>
      </c>
      <c r="AA4200" s="59" t="str">
        <f t="array" ref="AA4200">INDEX('RESUMO - LOTES E VMA'!$M$3:$M$181,MATCH('LISTA DOS ITENS'!$D4200,'RESUMO - LOTES E VMA'!$A$3:$A$181,0))</f>
        <v>Para Leilão</v>
      </c>
      <c r="AB4200" s="60">
        <f t="array" ref="AB4200">INDEX('RESUMO - LOTES E VMA'!$J$3:$J$181,MATCH('LISTA DOS ITENS'!$D4200,'RESUMO - LOTES E VMA'!$A$3:$A$181,0))</f>
        <v>0.1152941939</v>
      </c>
      <c r="AC4200" s="29" t="str">
        <f t="array" ref="AC4200">INDEX('RESUMO - LOTES E VMA'!$L$3:$L$181,MATCH('LISTA DOS ITENS'!$D4200,'RESUMO - LOTES E VMA'!$A$3:$A$181,0))</f>
        <v>1% do Valor de Comparação do VMA</v>
      </c>
      <c r="AD4200" s="53" t="str">
        <f>VLOOKUP(Tabela1[[#This Row],[Índice]],[1]Planilha1!$A:$A,1,0)</f>
        <v>#ERROR!</v>
      </c>
    </row>
    <row r="4201" ht="15.75" customHeight="1">
      <c r="A4201" s="52">
        <v>267659.0</v>
      </c>
      <c r="B4201" s="53" t="s">
        <v>70</v>
      </c>
      <c r="C4201" s="53" t="s">
        <v>71</v>
      </c>
      <c r="D4201" s="22">
        <v>207758.0</v>
      </c>
      <c r="E4201" s="53" t="s">
        <v>63</v>
      </c>
      <c r="F4201" s="54">
        <v>1.1183975E7</v>
      </c>
      <c r="G4201" s="53" t="s">
        <v>2610</v>
      </c>
      <c r="H4201" s="55">
        <v>2201.0</v>
      </c>
      <c r="I4201" s="55"/>
      <c r="J4201" s="55" t="s">
        <v>68</v>
      </c>
      <c r="K4201" s="53" t="s">
        <v>73</v>
      </c>
      <c r="L4201" s="53"/>
      <c r="M4201" s="53">
        <v>2.0</v>
      </c>
      <c r="N4201" s="53" t="s">
        <v>52</v>
      </c>
      <c r="O4201" s="25">
        <v>135.59</v>
      </c>
      <c r="P4201" s="25">
        <f>'LISTA DOS ITENS'!$O4201*'LISTA DOS ITENS'!$M4201</f>
        <v>271.18</v>
      </c>
      <c r="Q4201" s="25">
        <v>135.59</v>
      </c>
      <c r="R4201" s="25">
        <f>'LISTA DOS ITENS'!$Q4201*'LISTA DOS ITENS'!$M4201</f>
        <v>271.18</v>
      </c>
      <c r="S4201" s="56">
        <f>IF('LISTA DOS ITENS'!$P4201&gt;'LISTA DOS ITENS'!$R4201,'LISTA DOS ITENS'!$P4201,'LISTA DOS ITENS'!$R4201)</f>
        <v>271.18</v>
      </c>
      <c r="T4201" s="25">
        <v>16.81880354123556</v>
      </c>
      <c r="U4201" s="25">
        <f>'LISTA DOS ITENS'!$T4201*'LISTA DOS ITENS'!$M4201</f>
        <v>33.63760708</v>
      </c>
      <c r="V4201" s="56">
        <f t="array" ref="V4201">INDEX('RESUMO - LOTES E VMA'!$F$3:$F$181,MATCH('LISTA DOS ITENS'!$D4201,'RESUMO - LOTES E VMA'!$A$3:$A$181,0))</f>
        <v>9884.458845</v>
      </c>
      <c r="W4201" s="57">
        <f>'LISTA DOS ITENS'!$U4201/'LISTA DOS ITENS'!$V4201</f>
        <v>0.003403080291</v>
      </c>
      <c r="X4201" s="53" t="s">
        <v>53</v>
      </c>
      <c r="Y4201" s="53" t="s">
        <v>290</v>
      </c>
      <c r="Z4201" s="58" t="str">
        <f>'LISTA DOS ITENS'!$F4201&amp;"-"&amp;'LISTA DOS ITENS'!$H4201&amp;"-"&amp;'LISTA DOS ITENS'!$J4201&amp;"-"&amp;'LISTA DOS ITENS'!$K4201&amp;"-"&amp;'LISTA DOS ITENS'!$I4201</f>
        <v>11183975-2201-0003-CONS/NAC-</v>
      </c>
      <c r="AA4201" s="59" t="str">
        <f t="array" ref="AA4201">INDEX('RESUMO - LOTES E VMA'!$M$3:$M$181,MATCH('LISTA DOS ITENS'!$D4201,'RESUMO - LOTES E VMA'!$A$3:$A$181,0))</f>
        <v>Para Leilão</v>
      </c>
      <c r="AB4201" s="60">
        <f t="array" ref="AB4201">INDEX('RESUMO - LOTES E VMA'!$J$3:$J$181,MATCH('LISTA DOS ITENS'!$D4201,'RESUMO - LOTES E VMA'!$A$3:$A$181,0))</f>
        <v>0.1152941939</v>
      </c>
      <c r="AC4201" s="29" t="str">
        <f t="array" ref="AC4201">INDEX('RESUMO - LOTES E VMA'!$L$3:$L$181,MATCH('LISTA DOS ITENS'!$D4201,'RESUMO - LOTES E VMA'!$A$3:$A$181,0))</f>
        <v>1% do Valor de Comparação do VMA</v>
      </c>
      <c r="AD4201" s="53" t="str">
        <f>VLOOKUP(Tabela1[[#This Row],[Índice]],[1]Planilha1!$A:$A,1,0)</f>
        <v>#ERROR!</v>
      </c>
    </row>
    <row r="4202" ht="15.75" customHeight="1">
      <c r="A4202" s="52">
        <v>267660.0</v>
      </c>
      <c r="B4202" s="53" t="s">
        <v>70</v>
      </c>
      <c r="C4202" s="53" t="s">
        <v>71</v>
      </c>
      <c r="D4202" s="22">
        <v>207758.0</v>
      </c>
      <c r="E4202" s="53" t="s">
        <v>63</v>
      </c>
      <c r="F4202" s="54">
        <v>1.118976E7</v>
      </c>
      <c r="G4202" s="53" t="s">
        <v>2611</v>
      </c>
      <c r="H4202" s="55">
        <v>2201.0</v>
      </c>
      <c r="I4202" s="55"/>
      <c r="J4202" s="55" t="s">
        <v>68</v>
      </c>
      <c r="K4202" s="53" t="s">
        <v>293</v>
      </c>
      <c r="L4202" s="53"/>
      <c r="M4202" s="53">
        <v>1.0</v>
      </c>
      <c r="N4202" s="53" t="s">
        <v>52</v>
      </c>
      <c r="O4202" s="25">
        <v>1.0</v>
      </c>
      <c r="P4202" s="25">
        <f>'LISTA DOS ITENS'!$O4202*'LISTA DOS ITENS'!$M4202</f>
        <v>1</v>
      </c>
      <c r="Q4202" s="25">
        <v>1353.27</v>
      </c>
      <c r="R4202" s="25">
        <f>'LISTA DOS ITENS'!$Q4202*'LISTA DOS ITENS'!$M4202</f>
        <v>1353.27</v>
      </c>
      <c r="S4202" s="56">
        <f>IF('LISTA DOS ITENS'!$P4202&gt;'LISTA DOS ITENS'!$R4202,'LISTA DOS ITENS'!$P4202,'LISTA DOS ITENS'!$R4202)</f>
        <v>1353.27</v>
      </c>
      <c r="T4202" s="25">
        <v>167.86180594621908</v>
      </c>
      <c r="U4202" s="25">
        <f>'LISTA DOS ITENS'!$T4202*'LISTA DOS ITENS'!$M4202</f>
        <v>167.8618059</v>
      </c>
      <c r="V4202" s="56">
        <f t="array" ref="V4202">INDEX('RESUMO - LOTES E VMA'!$F$3:$F$181,MATCH('LISTA DOS ITENS'!$D4202,'RESUMO - LOTES E VMA'!$A$3:$A$181,0))</f>
        <v>9884.458845</v>
      </c>
      <c r="W4202" s="57">
        <f>'LISTA DOS ITENS'!$U4202/'LISTA DOS ITENS'!$V4202</f>
        <v>0.01698239717</v>
      </c>
      <c r="X4202" s="53" t="s">
        <v>53</v>
      </c>
      <c r="Y4202" s="53" t="s">
        <v>290</v>
      </c>
      <c r="Z4202" s="58" t="str">
        <f>'LISTA DOS ITENS'!$F4202&amp;"-"&amp;'LISTA DOS ITENS'!$H4202&amp;"-"&amp;'LISTA DOS ITENS'!$J4202&amp;"-"&amp;'LISTA DOS ITENS'!$K4202&amp;"-"&amp;'LISTA DOS ITENS'!$I4202</f>
        <v>11189760-2201-0003-SOBRE_EMP-</v>
      </c>
      <c r="AA4202" s="59" t="str">
        <f t="array" ref="AA4202">INDEX('RESUMO - LOTES E VMA'!$M$3:$M$181,MATCH('LISTA DOS ITENS'!$D4202,'RESUMO - LOTES E VMA'!$A$3:$A$181,0))</f>
        <v>Para Leilão</v>
      </c>
      <c r="AB4202" s="60">
        <f t="array" ref="AB4202">INDEX('RESUMO - LOTES E VMA'!$J$3:$J$181,MATCH('LISTA DOS ITENS'!$D4202,'RESUMO - LOTES E VMA'!$A$3:$A$181,0))</f>
        <v>0.1152941939</v>
      </c>
      <c r="AC4202" s="29" t="str">
        <f t="array" ref="AC4202">INDEX('RESUMO - LOTES E VMA'!$L$3:$L$181,MATCH('LISTA DOS ITENS'!$D4202,'RESUMO - LOTES E VMA'!$A$3:$A$181,0))</f>
        <v>1% do Valor de Comparação do VMA</v>
      </c>
      <c r="AD4202" s="53" t="str">
        <f>VLOOKUP(Tabela1[[#This Row],[Índice]],[1]Planilha1!$A:$A,1,0)</f>
        <v>#ERROR!</v>
      </c>
    </row>
    <row r="4203" ht="15.75" customHeight="1">
      <c r="A4203" s="52">
        <v>267661.0</v>
      </c>
      <c r="B4203" s="53" t="s">
        <v>70</v>
      </c>
      <c r="C4203" s="53" t="s">
        <v>71</v>
      </c>
      <c r="D4203" s="22">
        <v>207758.0</v>
      </c>
      <c r="E4203" s="53" t="s">
        <v>63</v>
      </c>
      <c r="F4203" s="54">
        <v>1.1196742E7</v>
      </c>
      <c r="G4203" s="53" t="s">
        <v>2607</v>
      </c>
      <c r="H4203" s="55">
        <v>2201.0</v>
      </c>
      <c r="I4203" s="55"/>
      <c r="J4203" s="55" t="s">
        <v>68</v>
      </c>
      <c r="K4203" s="53" t="s">
        <v>73</v>
      </c>
      <c r="L4203" s="53"/>
      <c r="M4203" s="53">
        <v>1.0</v>
      </c>
      <c r="N4203" s="53" t="s">
        <v>52</v>
      </c>
      <c r="O4203" s="25">
        <v>507.52</v>
      </c>
      <c r="P4203" s="25">
        <f>'LISTA DOS ITENS'!$O4203*'LISTA DOS ITENS'!$M4203</f>
        <v>507.52</v>
      </c>
      <c r="Q4203" s="25">
        <v>507.52</v>
      </c>
      <c r="R4203" s="25">
        <f>'LISTA DOS ITENS'!$Q4203*'LISTA DOS ITENS'!$M4203</f>
        <v>507.52</v>
      </c>
      <c r="S4203" s="56">
        <f>IF('LISTA DOS ITENS'!$P4203&gt;'LISTA DOS ITENS'!$R4203,'LISTA DOS ITENS'!$P4203,'LISTA DOS ITENS'!$R4203)</f>
        <v>507.52</v>
      </c>
      <c r="T4203" s="25">
        <v>62.95360405079926</v>
      </c>
      <c r="U4203" s="25">
        <f>'LISTA DOS ITENS'!$T4203*'LISTA DOS ITENS'!$M4203</f>
        <v>62.95360405</v>
      </c>
      <c r="V4203" s="56">
        <f t="array" ref="V4203">INDEX('RESUMO - LOTES E VMA'!$F$3:$F$181,MATCH('LISTA DOS ITENS'!$D4203,'RESUMO - LOTES E VMA'!$A$3:$A$181,0))</f>
        <v>9884.458845</v>
      </c>
      <c r="W4203" s="57">
        <f>'LISTA DOS ITENS'!$U4203/'LISTA DOS ITENS'!$V4203</f>
        <v>0.006368947965</v>
      </c>
      <c r="X4203" s="53" t="s">
        <v>53</v>
      </c>
      <c r="Y4203" s="53" t="s">
        <v>290</v>
      </c>
      <c r="Z4203" s="58" t="str">
        <f>'LISTA DOS ITENS'!$F4203&amp;"-"&amp;'LISTA DOS ITENS'!$H4203&amp;"-"&amp;'LISTA DOS ITENS'!$J4203&amp;"-"&amp;'LISTA DOS ITENS'!$K4203&amp;"-"&amp;'LISTA DOS ITENS'!$I4203</f>
        <v>11196742-2201-0003-CONS/NAC-</v>
      </c>
      <c r="AA4203" s="59" t="str">
        <f t="array" ref="AA4203">INDEX('RESUMO - LOTES E VMA'!$M$3:$M$181,MATCH('LISTA DOS ITENS'!$D4203,'RESUMO - LOTES E VMA'!$A$3:$A$181,0))</f>
        <v>Para Leilão</v>
      </c>
      <c r="AB4203" s="60">
        <f t="array" ref="AB4203">INDEX('RESUMO - LOTES E VMA'!$J$3:$J$181,MATCH('LISTA DOS ITENS'!$D4203,'RESUMO - LOTES E VMA'!$A$3:$A$181,0))</f>
        <v>0.1152941939</v>
      </c>
      <c r="AC4203" s="29" t="str">
        <f t="array" ref="AC4203">INDEX('RESUMO - LOTES E VMA'!$L$3:$L$181,MATCH('LISTA DOS ITENS'!$D4203,'RESUMO - LOTES E VMA'!$A$3:$A$181,0))</f>
        <v>1% do Valor de Comparação do VMA</v>
      </c>
      <c r="AD4203" s="53" t="str">
        <f>VLOOKUP(Tabela1[[#This Row],[Índice]],[1]Planilha1!$A:$A,1,0)</f>
        <v>#ERROR!</v>
      </c>
    </row>
    <row r="4204" ht="15.75" customHeight="1">
      <c r="A4204" s="52">
        <v>267662.0</v>
      </c>
      <c r="B4204" s="53" t="s">
        <v>70</v>
      </c>
      <c r="C4204" s="53" t="s">
        <v>71</v>
      </c>
      <c r="D4204" s="22">
        <v>207758.0</v>
      </c>
      <c r="E4204" s="53" t="s">
        <v>63</v>
      </c>
      <c r="F4204" s="54">
        <v>1.11971E7</v>
      </c>
      <c r="G4204" s="53" t="s">
        <v>2612</v>
      </c>
      <c r="H4204" s="55">
        <v>2201.0</v>
      </c>
      <c r="I4204" s="55"/>
      <c r="J4204" s="55" t="s">
        <v>68</v>
      </c>
      <c r="K4204" s="53" t="s">
        <v>73</v>
      </c>
      <c r="L4204" s="53"/>
      <c r="M4204" s="53">
        <v>1.0</v>
      </c>
      <c r="N4204" s="53" t="s">
        <v>52</v>
      </c>
      <c r="O4204" s="25">
        <v>700.86</v>
      </c>
      <c r="P4204" s="25">
        <f>'LISTA DOS ITENS'!$O4204*'LISTA DOS ITENS'!$M4204</f>
        <v>700.86</v>
      </c>
      <c r="Q4204" s="25">
        <v>700.86</v>
      </c>
      <c r="R4204" s="25">
        <f>'LISTA DOS ITENS'!$Q4204*'LISTA DOS ITENS'!$M4204</f>
        <v>700.86</v>
      </c>
      <c r="S4204" s="56">
        <f>IF('LISTA DOS ITENS'!$P4204&gt;'LISTA DOS ITENS'!$R4204,'LISTA DOS ITENS'!$P4204,'LISTA DOS ITENS'!$R4204)</f>
        <v>700.86</v>
      </c>
      <c r="T4204" s="25">
        <v>86.9358112686065</v>
      </c>
      <c r="U4204" s="25">
        <f>'LISTA DOS ITENS'!$T4204*'LISTA DOS ITENS'!$M4204</f>
        <v>86.93581127</v>
      </c>
      <c r="V4204" s="56">
        <f t="array" ref="V4204">INDEX('RESUMO - LOTES E VMA'!$F$3:$F$181,MATCH('LISTA DOS ITENS'!$D4204,'RESUMO - LOTES E VMA'!$A$3:$A$181,0))</f>
        <v>9884.458845</v>
      </c>
      <c r="W4204" s="57">
        <f>'LISTA DOS ITENS'!$U4204/'LISTA DOS ITENS'!$V4204</f>
        <v>0.008795201905</v>
      </c>
      <c r="X4204" s="53" t="s">
        <v>53</v>
      </c>
      <c r="Y4204" s="53" t="s">
        <v>290</v>
      </c>
      <c r="Z4204" s="58" t="str">
        <f>'LISTA DOS ITENS'!$F4204&amp;"-"&amp;'LISTA DOS ITENS'!$H4204&amp;"-"&amp;'LISTA DOS ITENS'!$J4204&amp;"-"&amp;'LISTA DOS ITENS'!$K4204&amp;"-"&amp;'LISTA DOS ITENS'!$I4204</f>
        <v>11197100-2201-0003-CONS/NAC-</v>
      </c>
      <c r="AA4204" s="59" t="str">
        <f t="array" ref="AA4204">INDEX('RESUMO - LOTES E VMA'!$M$3:$M$181,MATCH('LISTA DOS ITENS'!$D4204,'RESUMO - LOTES E VMA'!$A$3:$A$181,0))</f>
        <v>Para Leilão</v>
      </c>
      <c r="AB4204" s="60">
        <f t="array" ref="AB4204">INDEX('RESUMO - LOTES E VMA'!$J$3:$J$181,MATCH('LISTA DOS ITENS'!$D4204,'RESUMO - LOTES E VMA'!$A$3:$A$181,0))</f>
        <v>0.1152941939</v>
      </c>
      <c r="AC4204" s="29" t="str">
        <f t="array" ref="AC4204">INDEX('RESUMO - LOTES E VMA'!$L$3:$L$181,MATCH('LISTA DOS ITENS'!$D4204,'RESUMO - LOTES E VMA'!$A$3:$A$181,0))</f>
        <v>1% do Valor de Comparação do VMA</v>
      </c>
      <c r="AD4204" s="53" t="str">
        <f>VLOOKUP(Tabela1[[#This Row],[Índice]],[1]Planilha1!$A:$A,1,0)</f>
        <v>#ERROR!</v>
      </c>
    </row>
    <row r="4205" ht="15.75" customHeight="1">
      <c r="A4205" s="52">
        <v>267663.0</v>
      </c>
      <c r="B4205" s="53" t="s">
        <v>70</v>
      </c>
      <c r="C4205" s="53" t="s">
        <v>71</v>
      </c>
      <c r="D4205" s="22">
        <v>207758.0</v>
      </c>
      <c r="E4205" s="53" t="s">
        <v>63</v>
      </c>
      <c r="F4205" s="54">
        <v>1.12448E7</v>
      </c>
      <c r="G4205" s="53" t="s">
        <v>2613</v>
      </c>
      <c r="H4205" s="55">
        <v>2201.0</v>
      </c>
      <c r="I4205" s="55"/>
      <c r="J4205" s="55" t="s">
        <v>68</v>
      </c>
      <c r="K4205" s="53" t="s">
        <v>73</v>
      </c>
      <c r="L4205" s="53"/>
      <c r="M4205" s="53">
        <v>1.0</v>
      </c>
      <c r="N4205" s="53" t="s">
        <v>52</v>
      </c>
      <c r="O4205" s="25">
        <v>1902.43</v>
      </c>
      <c r="P4205" s="25">
        <f>'LISTA DOS ITENS'!$O4205*'LISTA DOS ITENS'!$M4205</f>
        <v>1902.43</v>
      </c>
      <c r="Q4205" s="25">
        <v>1902.43</v>
      </c>
      <c r="R4205" s="25">
        <f>'LISTA DOS ITENS'!$Q4205*'LISTA DOS ITENS'!$M4205</f>
        <v>1902.43</v>
      </c>
      <c r="S4205" s="56">
        <f>IF('LISTA DOS ITENS'!$P4205&gt;'LISTA DOS ITENS'!$R4205,'LISTA DOS ITENS'!$P4205,'LISTA DOS ITENS'!$R4205)</f>
        <v>1902.43</v>
      </c>
      <c r="T4205" s="25">
        <v>235.98050314147628</v>
      </c>
      <c r="U4205" s="25">
        <f>'LISTA DOS ITENS'!$T4205*'LISTA DOS ITENS'!$M4205</f>
        <v>235.9805031</v>
      </c>
      <c r="V4205" s="56">
        <f t="array" ref="V4205">INDEX('RESUMO - LOTES E VMA'!$F$3:$F$181,MATCH('LISTA DOS ITENS'!$D4205,'RESUMO - LOTES E VMA'!$A$3:$A$181,0))</f>
        <v>9884.458845</v>
      </c>
      <c r="W4205" s="57">
        <f>'LISTA DOS ITENS'!$U4205/'LISTA DOS ITENS'!$V4205</f>
        <v>0.02387389202</v>
      </c>
      <c r="X4205" s="53" t="s">
        <v>53</v>
      </c>
      <c r="Y4205" s="53" t="s">
        <v>290</v>
      </c>
      <c r="Z4205" s="58" t="str">
        <f>'LISTA DOS ITENS'!$F4205&amp;"-"&amp;'LISTA DOS ITENS'!$H4205&amp;"-"&amp;'LISTA DOS ITENS'!$J4205&amp;"-"&amp;'LISTA DOS ITENS'!$K4205&amp;"-"&amp;'LISTA DOS ITENS'!$I4205</f>
        <v>11244800-2201-0003-CONS/NAC-</v>
      </c>
      <c r="AA4205" s="59" t="str">
        <f t="array" ref="AA4205">INDEX('RESUMO - LOTES E VMA'!$M$3:$M$181,MATCH('LISTA DOS ITENS'!$D4205,'RESUMO - LOTES E VMA'!$A$3:$A$181,0))</f>
        <v>Para Leilão</v>
      </c>
      <c r="AB4205" s="60">
        <f t="array" ref="AB4205">INDEX('RESUMO - LOTES E VMA'!$J$3:$J$181,MATCH('LISTA DOS ITENS'!$D4205,'RESUMO - LOTES E VMA'!$A$3:$A$181,0))</f>
        <v>0.1152941939</v>
      </c>
      <c r="AC4205" s="29" t="str">
        <f t="array" ref="AC4205">INDEX('RESUMO - LOTES E VMA'!$L$3:$L$181,MATCH('LISTA DOS ITENS'!$D4205,'RESUMO - LOTES E VMA'!$A$3:$A$181,0))</f>
        <v>1% do Valor de Comparação do VMA</v>
      </c>
      <c r="AD4205" s="53" t="str">
        <f>VLOOKUP(Tabela1[[#This Row],[Índice]],[1]Planilha1!$A:$A,1,0)</f>
        <v>#ERROR!</v>
      </c>
    </row>
    <row r="4206" ht="15.75" customHeight="1">
      <c r="A4206" s="52">
        <v>267664.0</v>
      </c>
      <c r="B4206" s="53" t="s">
        <v>70</v>
      </c>
      <c r="C4206" s="53" t="s">
        <v>71</v>
      </c>
      <c r="D4206" s="22">
        <v>207758.0</v>
      </c>
      <c r="E4206" s="53" t="s">
        <v>63</v>
      </c>
      <c r="F4206" s="54">
        <v>1.1367514E7</v>
      </c>
      <c r="G4206" s="53" t="s">
        <v>2614</v>
      </c>
      <c r="H4206" s="55">
        <v>2201.0</v>
      </c>
      <c r="I4206" s="55"/>
      <c r="J4206" s="55" t="s">
        <v>68</v>
      </c>
      <c r="K4206" s="53" t="s">
        <v>73</v>
      </c>
      <c r="L4206" s="53"/>
      <c r="M4206" s="53">
        <v>1.0</v>
      </c>
      <c r="N4206" s="53" t="s">
        <v>52</v>
      </c>
      <c r="O4206" s="25">
        <v>1220.37</v>
      </c>
      <c r="P4206" s="25">
        <f>'LISTA DOS ITENS'!$O4206*'LISTA DOS ITENS'!$M4206</f>
        <v>1220.37</v>
      </c>
      <c r="Q4206" s="25">
        <v>1220.37</v>
      </c>
      <c r="R4206" s="25">
        <f>'LISTA DOS ITENS'!$Q4206*'LISTA DOS ITENS'!$M4206</f>
        <v>1220.37</v>
      </c>
      <c r="S4206" s="56">
        <f>IF('LISTA DOS ITENS'!$P4206&gt;'LISTA DOS ITENS'!$R4206,'LISTA DOS ITENS'!$P4206,'LISTA DOS ITENS'!$R4206)</f>
        <v>1220.37</v>
      </c>
      <c r="T4206" s="25">
        <v>151.37667436844634</v>
      </c>
      <c r="U4206" s="25">
        <f>'LISTA DOS ITENS'!$T4206*'LISTA DOS ITENS'!$M4206</f>
        <v>151.3766744</v>
      </c>
      <c r="V4206" s="56">
        <f t="array" ref="V4206">INDEX('RESUMO - LOTES E VMA'!$F$3:$F$181,MATCH('LISTA DOS ITENS'!$D4206,'RESUMO - LOTES E VMA'!$A$3:$A$181,0))</f>
        <v>9884.458845</v>
      </c>
      <c r="W4206" s="57">
        <f>'LISTA DOS ITENS'!$U4206/'LISTA DOS ITENS'!$V4206</f>
        <v>0.01531461426</v>
      </c>
      <c r="X4206" s="53" t="s">
        <v>53</v>
      </c>
      <c r="Y4206" s="53" t="s">
        <v>290</v>
      </c>
      <c r="Z4206" s="58" t="str">
        <f>'LISTA DOS ITENS'!$F4206&amp;"-"&amp;'LISTA DOS ITENS'!$H4206&amp;"-"&amp;'LISTA DOS ITENS'!$J4206&amp;"-"&amp;'LISTA DOS ITENS'!$K4206&amp;"-"&amp;'LISTA DOS ITENS'!$I4206</f>
        <v>11367514-2201-0003-CONS/NAC-</v>
      </c>
      <c r="AA4206" s="59" t="str">
        <f t="array" ref="AA4206">INDEX('RESUMO - LOTES E VMA'!$M$3:$M$181,MATCH('LISTA DOS ITENS'!$D4206,'RESUMO - LOTES E VMA'!$A$3:$A$181,0))</f>
        <v>Para Leilão</v>
      </c>
      <c r="AB4206" s="60">
        <f t="array" ref="AB4206">INDEX('RESUMO - LOTES E VMA'!$J$3:$J$181,MATCH('LISTA DOS ITENS'!$D4206,'RESUMO - LOTES E VMA'!$A$3:$A$181,0))</f>
        <v>0.1152941939</v>
      </c>
      <c r="AC4206" s="29" t="str">
        <f t="array" ref="AC4206">INDEX('RESUMO - LOTES E VMA'!$L$3:$L$181,MATCH('LISTA DOS ITENS'!$D4206,'RESUMO - LOTES E VMA'!$A$3:$A$181,0))</f>
        <v>1% do Valor de Comparação do VMA</v>
      </c>
      <c r="AD4206" s="53" t="str">
        <f>VLOOKUP(Tabela1[[#This Row],[Índice]],[1]Planilha1!$A:$A,1,0)</f>
        <v>#ERROR!</v>
      </c>
    </row>
    <row r="4207" ht="15.75" customHeight="1">
      <c r="A4207" s="52">
        <v>267665.0</v>
      </c>
      <c r="B4207" s="53" t="s">
        <v>70</v>
      </c>
      <c r="C4207" s="53" t="s">
        <v>71</v>
      </c>
      <c r="D4207" s="22">
        <v>207758.0</v>
      </c>
      <c r="E4207" s="53" t="s">
        <v>63</v>
      </c>
      <c r="F4207" s="54">
        <v>1.1367516E7</v>
      </c>
      <c r="G4207" s="53" t="s">
        <v>2615</v>
      </c>
      <c r="H4207" s="55">
        <v>2201.0</v>
      </c>
      <c r="I4207" s="55"/>
      <c r="J4207" s="55" t="s">
        <v>68</v>
      </c>
      <c r="K4207" s="53" t="s">
        <v>73</v>
      </c>
      <c r="L4207" s="53"/>
      <c r="M4207" s="53">
        <v>2.0</v>
      </c>
      <c r="N4207" s="53" t="s">
        <v>52</v>
      </c>
      <c r="O4207" s="25">
        <v>1839.8939999999998</v>
      </c>
      <c r="P4207" s="25">
        <f>'LISTA DOS ITENS'!$O4207*'LISTA DOS ITENS'!$M4207</f>
        <v>3679.788</v>
      </c>
      <c r="Q4207" s="25">
        <v>1839.89</v>
      </c>
      <c r="R4207" s="25">
        <f>'LISTA DOS ITENS'!$Q4207*'LISTA DOS ITENS'!$M4207</f>
        <v>3679.78</v>
      </c>
      <c r="S4207" s="56">
        <f>IF('LISTA DOS ITENS'!$P4207&gt;'LISTA DOS ITENS'!$R4207,'LISTA DOS ITENS'!$P4207,'LISTA DOS ITENS'!$R4207)</f>
        <v>3679.788</v>
      </c>
      <c r="T4207" s="25">
        <v>228.222940095021</v>
      </c>
      <c r="U4207" s="25">
        <f>'LISTA DOS ITENS'!$T4207*'LISTA DOS ITENS'!$M4207</f>
        <v>456.4458802</v>
      </c>
      <c r="V4207" s="56">
        <f t="array" ref="V4207">INDEX('RESUMO - LOTES E VMA'!$F$3:$F$181,MATCH('LISTA DOS ITENS'!$D4207,'RESUMO - LOTES E VMA'!$A$3:$A$181,0))</f>
        <v>9884.458845</v>
      </c>
      <c r="W4207" s="57">
        <f>'LISTA DOS ITENS'!$U4207/'LISTA DOS ITENS'!$V4207</f>
        <v>0.04617813553</v>
      </c>
      <c r="X4207" s="53" t="s">
        <v>53</v>
      </c>
      <c r="Y4207" s="53" t="s">
        <v>290</v>
      </c>
      <c r="Z4207" s="58" t="str">
        <f>'LISTA DOS ITENS'!$F4207&amp;"-"&amp;'LISTA DOS ITENS'!$H4207&amp;"-"&amp;'LISTA DOS ITENS'!$J4207&amp;"-"&amp;'LISTA DOS ITENS'!$K4207&amp;"-"&amp;'LISTA DOS ITENS'!$I4207</f>
        <v>11367516-2201-0003-CONS/NAC-</v>
      </c>
      <c r="AA4207" s="59" t="str">
        <f t="array" ref="AA4207">INDEX('RESUMO - LOTES E VMA'!$M$3:$M$181,MATCH('LISTA DOS ITENS'!$D4207,'RESUMO - LOTES E VMA'!$A$3:$A$181,0))</f>
        <v>Para Leilão</v>
      </c>
      <c r="AB4207" s="60">
        <f t="array" ref="AB4207">INDEX('RESUMO - LOTES E VMA'!$J$3:$J$181,MATCH('LISTA DOS ITENS'!$D4207,'RESUMO - LOTES E VMA'!$A$3:$A$181,0))</f>
        <v>0.1152941939</v>
      </c>
      <c r="AC4207" s="29" t="str">
        <f t="array" ref="AC4207">INDEX('RESUMO - LOTES E VMA'!$L$3:$L$181,MATCH('LISTA DOS ITENS'!$D4207,'RESUMO - LOTES E VMA'!$A$3:$A$181,0))</f>
        <v>1% do Valor de Comparação do VMA</v>
      </c>
      <c r="AD4207" s="53" t="str">
        <f>VLOOKUP(Tabela1[[#This Row],[Índice]],[1]Planilha1!$A:$A,1,0)</f>
        <v>#ERROR!</v>
      </c>
    </row>
    <row r="4208" ht="15.75" customHeight="1">
      <c r="A4208" s="52">
        <v>267666.0</v>
      </c>
      <c r="B4208" s="53" t="s">
        <v>70</v>
      </c>
      <c r="C4208" s="53" t="s">
        <v>71</v>
      </c>
      <c r="D4208" s="22">
        <v>207758.0</v>
      </c>
      <c r="E4208" s="53" t="s">
        <v>63</v>
      </c>
      <c r="F4208" s="54">
        <v>1.1876224E7</v>
      </c>
      <c r="G4208" s="53" t="s">
        <v>2616</v>
      </c>
      <c r="H4208" s="55">
        <v>2201.0</v>
      </c>
      <c r="I4208" s="55"/>
      <c r="J4208" s="55" t="s">
        <v>68</v>
      </c>
      <c r="K4208" s="53" t="s">
        <v>73</v>
      </c>
      <c r="L4208" s="53"/>
      <c r="M4208" s="53">
        <v>4.0</v>
      </c>
      <c r="N4208" s="53" t="s">
        <v>52</v>
      </c>
      <c r="O4208" s="25">
        <v>1067.5575</v>
      </c>
      <c r="P4208" s="25">
        <f>'LISTA DOS ITENS'!$O4208*'LISTA DOS ITENS'!$M4208</f>
        <v>4270.23</v>
      </c>
      <c r="Q4208" s="25">
        <v>1067.56</v>
      </c>
      <c r="R4208" s="25">
        <f>'LISTA DOS ITENS'!$Q4208*'LISTA DOS ITENS'!$M4208</f>
        <v>4270.24</v>
      </c>
      <c r="S4208" s="56">
        <f>IF('LISTA DOS ITENS'!$P4208&gt;'LISTA DOS ITENS'!$R4208,'LISTA DOS ITENS'!$P4208,'LISTA DOS ITENS'!$R4208)</f>
        <v>4270.24</v>
      </c>
      <c r="T4208" s="25">
        <v>132.4218740945603</v>
      </c>
      <c r="U4208" s="25">
        <f>'LISTA DOS ITENS'!$T4208*'LISTA DOS ITENS'!$M4208</f>
        <v>529.6874964</v>
      </c>
      <c r="V4208" s="56">
        <f t="array" ref="V4208">INDEX('RESUMO - LOTES E VMA'!$F$3:$F$181,MATCH('LISTA DOS ITENS'!$D4208,'RESUMO - LOTES E VMA'!$A$3:$A$181,0))</f>
        <v>9884.458845</v>
      </c>
      <c r="W4208" s="57">
        <f>'LISTA DOS ITENS'!$U4208/'LISTA DOS ITENS'!$V4208</f>
        <v>0.05358791054</v>
      </c>
      <c r="X4208" s="53" t="s">
        <v>53</v>
      </c>
      <c r="Y4208" s="53" t="s">
        <v>290</v>
      </c>
      <c r="Z4208" s="58" t="str">
        <f>'LISTA DOS ITENS'!$F4208&amp;"-"&amp;'LISTA DOS ITENS'!$H4208&amp;"-"&amp;'LISTA DOS ITENS'!$J4208&amp;"-"&amp;'LISTA DOS ITENS'!$K4208&amp;"-"&amp;'LISTA DOS ITENS'!$I4208</f>
        <v>11876224-2201-0003-CONS/NAC-</v>
      </c>
      <c r="AA4208" s="59" t="str">
        <f t="array" ref="AA4208">INDEX('RESUMO - LOTES E VMA'!$M$3:$M$181,MATCH('LISTA DOS ITENS'!$D4208,'RESUMO - LOTES E VMA'!$A$3:$A$181,0))</f>
        <v>Para Leilão</v>
      </c>
      <c r="AB4208" s="60">
        <f t="array" ref="AB4208">INDEX('RESUMO - LOTES E VMA'!$J$3:$J$181,MATCH('LISTA DOS ITENS'!$D4208,'RESUMO - LOTES E VMA'!$A$3:$A$181,0))</f>
        <v>0.1152941939</v>
      </c>
      <c r="AC4208" s="29" t="str">
        <f t="array" ref="AC4208">INDEX('RESUMO - LOTES E VMA'!$L$3:$L$181,MATCH('LISTA DOS ITENS'!$D4208,'RESUMO - LOTES E VMA'!$A$3:$A$181,0))</f>
        <v>1% do Valor de Comparação do VMA</v>
      </c>
      <c r="AD4208" s="53" t="str">
        <f>VLOOKUP(Tabela1[[#This Row],[Índice]],[1]Planilha1!$A:$A,1,0)</f>
        <v>#ERROR!</v>
      </c>
    </row>
    <row r="4209" ht="15.75" customHeight="1">
      <c r="A4209" s="52">
        <v>267667.0</v>
      </c>
      <c r="B4209" s="53" t="s">
        <v>70</v>
      </c>
      <c r="C4209" s="53" t="s">
        <v>71</v>
      </c>
      <c r="D4209" s="22">
        <v>207758.0</v>
      </c>
      <c r="E4209" s="53" t="s">
        <v>63</v>
      </c>
      <c r="F4209" s="54">
        <v>1.1877546E7</v>
      </c>
      <c r="G4209" s="53" t="s">
        <v>2617</v>
      </c>
      <c r="H4209" s="55">
        <v>2201.0</v>
      </c>
      <c r="I4209" s="55"/>
      <c r="J4209" s="55" t="s">
        <v>68</v>
      </c>
      <c r="K4209" s="53" t="s">
        <v>73</v>
      </c>
      <c r="L4209" s="53"/>
      <c r="M4209" s="53">
        <v>4.0</v>
      </c>
      <c r="N4209" s="53" t="s">
        <v>52</v>
      </c>
      <c r="O4209" s="25">
        <v>1067.5575</v>
      </c>
      <c r="P4209" s="25">
        <f>'LISTA DOS ITENS'!$O4209*'LISTA DOS ITENS'!$M4209</f>
        <v>4270.23</v>
      </c>
      <c r="Q4209" s="25">
        <v>1067.56</v>
      </c>
      <c r="R4209" s="25">
        <f>'LISTA DOS ITENS'!$Q4209*'LISTA DOS ITENS'!$M4209</f>
        <v>4270.24</v>
      </c>
      <c r="S4209" s="56">
        <f>IF('LISTA DOS ITENS'!$P4209&gt;'LISTA DOS ITENS'!$R4209,'LISTA DOS ITENS'!$P4209,'LISTA DOS ITENS'!$R4209)</f>
        <v>4270.24</v>
      </c>
      <c r="T4209" s="25">
        <v>132.4218740945603</v>
      </c>
      <c r="U4209" s="25">
        <f>'LISTA DOS ITENS'!$T4209*'LISTA DOS ITENS'!$M4209</f>
        <v>529.6874964</v>
      </c>
      <c r="V4209" s="56">
        <f t="array" ref="V4209">INDEX('RESUMO - LOTES E VMA'!$F$3:$F$181,MATCH('LISTA DOS ITENS'!$D4209,'RESUMO - LOTES E VMA'!$A$3:$A$181,0))</f>
        <v>9884.458845</v>
      </c>
      <c r="W4209" s="57">
        <f>'LISTA DOS ITENS'!$U4209/'LISTA DOS ITENS'!$V4209</f>
        <v>0.05358791054</v>
      </c>
      <c r="X4209" s="53" t="s">
        <v>53</v>
      </c>
      <c r="Y4209" s="53" t="s">
        <v>290</v>
      </c>
      <c r="Z4209" s="58" t="str">
        <f>'LISTA DOS ITENS'!$F4209&amp;"-"&amp;'LISTA DOS ITENS'!$H4209&amp;"-"&amp;'LISTA DOS ITENS'!$J4209&amp;"-"&amp;'LISTA DOS ITENS'!$K4209&amp;"-"&amp;'LISTA DOS ITENS'!$I4209</f>
        <v>11877546-2201-0003-CONS/NAC-</v>
      </c>
      <c r="AA4209" s="59" t="str">
        <f t="array" ref="AA4209">INDEX('RESUMO - LOTES E VMA'!$M$3:$M$181,MATCH('LISTA DOS ITENS'!$D4209,'RESUMO - LOTES E VMA'!$A$3:$A$181,0))</f>
        <v>Para Leilão</v>
      </c>
      <c r="AB4209" s="60">
        <f t="array" ref="AB4209">INDEX('RESUMO - LOTES E VMA'!$J$3:$J$181,MATCH('LISTA DOS ITENS'!$D4209,'RESUMO - LOTES E VMA'!$A$3:$A$181,0))</f>
        <v>0.1152941939</v>
      </c>
      <c r="AC4209" s="29" t="str">
        <f t="array" ref="AC4209">INDEX('RESUMO - LOTES E VMA'!$L$3:$L$181,MATCH('LISTA DOS ITENS'!$D4209,'RESUMO - LOTES E VMA'!$A$3:$A$181,0))</f>
        <v>1% do Valor de Comparação do VMA</v>
      </c>
      <c r="AD4209" s="53" t="str">
        <f>VLOOKUP(Tabela1[[#This Row],[Índice]],[1]Planilha1!$A:$A,1,0)</f>
        <v>#ERROR!</v>
      </c>
    </row>
    <row r="4210" ht="15.75" customHeight="1">
      <c r="A4210" s="52">
        <v>267668.0</v>
      </c>
      <c r="B4210" s="53" t="s">
        <v>70</v>
      </c>
      <c r="C4210" s="53" t="s">
        <v>71</v>
      </c>
      <c r="D4210" s="22">
        <v>207758.0</v>
      </c>
      <c r="E4210" s="53" t="s">
        <v>63</v>
      </c>
      <c r="F4210" s="54">
        <v>1.1877675E7</v>
      </c>
      <c r="G4210" s="53" t="s">
        <v>2618</v>
      </c>
      <c r="H4210" s="55">
        <v>2201.0</v>
      </c>
      <c r="I4210" s="55"/>
      <c r="J4210" s="55" t="s">
        <v>68</v>
      </c>
      <c r="K4210" s="53" t="s">
        <v>73</v>
      </c>
      <c r="L4210" s="53"/>
      <c r="M4210" s="53">
        <v>4.0</v>
      </c>
      <c r="N4210" s="53" t="s">
        <v>52</v>
      </c>
      <c r="O4210" s="25">
        <v>1067.5575</v>
      </c>
      <c r="P4210" s="25">
        <f>'LISTA DOS ITENS'!$O4210*'LISTA DOS ITENS'!$M4210</f>
        <v>4270.23</v>
      </c>
      <c r="Q4210" s="25">
        <v>1067.56</v>
      </c>
      <c r="R4210" s="25">
        <f>'LISTA DOS ITENS'!$Q4210*'LISTA DOS ITENS'!$M4210</f>
        <v>4270.24</v>
      </c>
      <c r="S4210" s="56">
        <f>IF('LISTA DOS ITENS'!$P4210&gt;'LISTA DOS ITENS'!$R4210,'LISTA DOS ITENS'!$P4210,'LISTA DOS ITENS'!$R4210)</f>
        <v>4270.24</v>
      </c>
      <c r="T4210" s="25">
        <v>132.4218740945603</v>
      </c>
      <c r="U4210" s="25">
        <f>'LISTA DOS ITENS'!$T4210*'LISTA DOS ITENS'!$M4210</f>
        <v>529.6874964</v>
      </c>
      <c r="V4210" s="56">
        <f t="array" ref="V4210">INDEX('RESUMO - LOTES E VMA'!$F$3:$F$181,MATCH('LISTA DOS ITENS'!$D4210,'RESUMO - LOTES E VMA'!$A$3:$A$181,0))</f>
        <v>9884.458845</v>
      </c>
      <c r="W4210" s="57">
        <f>'LISTA DOS ITENS'!$U4210/'LISTA DOS ITENS'!$V4210</f>
        <v>0.05358791054</v>
      </c>
      <c r="X4210" s="53" t="s">
        <v>53</v>
      </c>
      <c r="Y4210" s="53" t="s">
        <v>290</v>
      </c>
      <c r="Z4210" s="58" t="str">
        <f>'LISTA DOS ITENS'!$F4210&amp;"-"&amp;'LISTA DOS ITENS'!$H4210&amp;"-"&amp;'LISTA DOS ITENS'!$J4210&amp;"-"&amp;'LISTA DOS ITENS'!$K4210&amp;"-"&amp;'LISTA DOS ITENS'!$I4210</f>
        <v>11877675-2201-0003-CONS/NAC-</v>
      </c>
      <c r="AA4210" s="59" t="str">
        <f t="array" ref="AA4210">INDEX('RESUMO - LOTES E VMA'!$M$3:$M$181,MATCH('LISTA DOS ITENS'!$D4210,'RESUMO - LOTES E VMA'!$A$3:$A$181,0))</f>
        <v>Para Leilão</v>
      </c>
      <c r="AB4210" s="60">
        <f t="array" ref="AB4210">INDEX('RESUMO - LOTES E VMA'!$J$3:$J$181,MATCH('LISTA DOS ITENS'!$D4210,'RESUMO - LOTES E VMA'!$A$3:$A$181,0))</f>
        <v>0.1152941939</v>
      </c>
      <c r="AC4210" s="29" t="str">
        <f t="array" ref="AC4210">INDEX('RESUMO - LOTES E VMA'!$L$3:$L$181,MATCH('LISTA DOS ITENS'!$D4210,'RESUMO - LOTES E VMA'!$A$3:$A$181,0))</f>
        <v>1% do Valor de Comparação do VMA</v>
      </c>
      <c r="AD4210" s="53" t="str">
        <f>VLOOKUP(Tabela1[[#This Row],[Índice]],[1]Planilha1!$A:$A,1,0)</f>
        <v>#ERROR!</v>
      </c>
    </row>
    <row r="4211" ht="15.75" customHeight="1">
      <c r="A4211" s="52">
        <v>267669.0</v>
      </c>
      <c r="B4211" s="53" t="s">
        <v>70</v>
      </c>
      <c r="C4211" s="53" t="s">
        <v>71</v>
      </c>
      <c r="D4211" s="22">
        <v>207758.0</v>
      </c>
      <c r="E4211" s="53" t="s">
        <v>63</v>
      </c>
      <c r="F4211" s="54">
        <v>1.193691E7</v>
      </c>
      <c r="G4211" s="53" t="s">
        <v>2619</v>
      </c>
      <c r="H4211" s="55">
        <v>2201.0</v>
      </c>
      <c r="I4211" s="55"/>
      <c r="J4211" s="55" t="s">
        <v>68</v>
      </c>
      <c r="K4211" s="53" t="s">
        <v>293</v>
      </c>
      <c r="L4211" s="53"/>
      <c r="M4211" s="53">
        <v>2.0</v>
      </c>
      <c r="N4211" s="53" t="s">
        <v>52</v>
      </c>
      <c r="O4211" s="25">
        <v>1.0</v>
      </c>
      <c r="P4211" s="25">
        <f>'LISTA DOS ITENS'!$O4211*'LISTA DOS ITENS'!$M4211</f>
        <v>2</v>
      </c>
      <c r="Q4211" s="25">
        <v>250.0</v>
      </c>
      <c r="R4211" s="25">
        <f>'LISTA DOS ITENS'!$Q4211*'LISTA DOS ITENS'!$M4211</f>
        <v>500</v>
      </c>
      <c r="S4211" s="56">
        <f>IF('LISTA DOS ITENS'!$P4211&gt;'LISTA DOS ITENS'!$R4211,'LISTA DOS ITENS'!$P4211,'LISTA DOS ITENS'!$R4211)</f>
        <v>500</v>
      </c>
      <c r="T4211" s="25">
        <v>31.010405526284313</v>
      </c>
      <c r="U4211" s="25">
        <f>'LISTA DOS ITENS'!$T4211*'LISTA DOS ITENS'!$M4211</f>
        <v>62.02081105</v>
      </c>
      <c r="V4211" s="56">
        <f t="array" ref="V4211">INDEX('RESUMO - LOTES E VMA'!$F$3:$F$181,MATCH('LISTA DOS ITENS'!$D4211,'RESUMO - LOTES E VMA'!$A$3:$A$181,0))</f>
        <v>9884.458845</v>
      </c>
      <c r="W4211" s="57">
        <f>'LISTA DOS ITENS'!$U4211/'LISTA DOS ITENS'!$V4211</f>
        <v>0.006274578308</v>
      </c>
      <c r="X4211" s="53" t="s">
        <v>53</v>
      </c>
      <c r="Y4211" s="53" t="s">
        <v>290</v>
      </c>
      <c r="Z4211" s="58" t="str">
        <f>'LISTA DOS ITENS'!$F4211&amp;"-"&amp;'LISTA DOS ITENS'!$H4211&amp;"-"&amp;'LISTA DOS ITENS'!$J4211&amp;"-"&amp;'LISTA DOS ITENS'!$K4211&amp;"-"&amp;'LISTA DOS ITENS'!$I4211</f>
        <v>11936910-2201-0003-SOBRE_EMP-</v>
      </c>
      <c r="AA4211" s="59" t="str">
        <f t="array" ref="AA4211">INDEX('RESUMO - LOTES E VMA'!$M$3:$M$181,MATCH('LISTA DOS ITENS'!$D4211,'RESUMO - LOTES E VMA'!$A$3:$A$181,0))</f>
        <v>Para Leilão</v>
      </c>
      <c r="AB4211" s="60">
        <f t="array" ref="AB4211">INDEX('RESUMO - LOTES E VMA'!$J$3:$J$181,MATCH('LISTA DOS ITENS'!$D4211,'RESUMO - LOTES E VMA'!$A$3:$A$181,0))</f>
        <v>0.1152941939</v>
      </c>
      <c r="AC4211" s="29" t="str">
        <f t="array" ref="AC4211">INDEX('RESUMO - LOTES E VMA'!$L$3:$L$181,MATCH('LISTA DOS ITENS'!$D4211,'RESUMO - LOTES E VMA'!$A$3:$A$181,0))</f>
        <v>1% do Valor de Comparação do VMA</v>
      </c>
      <c r="AD4211" s="53" t="str">
        <f>VLOOKUP(Tabela1[[#This Row],[Índice]],[1]Planilha1!$A:$A,1,0)</f>
        <v>#ERROR!</v>
      </c>
    </row>
    <row r="4212" ht="15.75" customHeight="1">
      <c r="A4212" s="52">
        <v>267670.0</v>
      </c>
      <c r="B4212" s="53" t="s">
        <v>70</v>
      </c>
      <c r="C4212" s="53" t="s">
        <v>71</v>
      </c>
      <c r="D4212" s="22">
        <v>207758.0</v>
      </c>
      <c r="E4212" s="53" t="s">
        <v>63</v>
      </c>
      <c r="F4212" s="54">
        <v>1.1382065E7</v>
      </c>
      <c r="G4212" s="53" t="s">
        <v>2620</v>
      </c>
      <c r="H4212" s="55">
        <v>2101.0</v>
      </c>
      <c r="I4212" s="55"/>
      <c r="J4212" s="55" t="s">
        <v>65</v>
      </c>
      <c r="K4212" s="53" t="s">
        <v>73</v>
      </c>
      <c r="L4212" s="53"/>
      <c r="M4212" s="53">
        <v>1.0</v>
      </c>
      <c r="N4212" s="53" t="s">
        <v>52</v>
      </c>
      <c r="O4212" s="25">
        <v>1000.0</v>
      </c>
      <c r="P4212" s="25">
        <f>'LISTA DOS ITENS'!$O4212*'LISTA DOS ITENS'!$M4212</f>
        <v>1000</v>
      </c>
      <c r="Q4212" s="25">
        <v>1000.0</v>
      </c>
      <c r="R4212" s="25">
        <f>'LISTA DOS ITENS'!$Q4212*'LISTA DOS ITENS'!$M4212</f>
        <v>1000</v>
      </c>
      <c r="S4212" s="56">
        <f>IF('LISTA DOS ITENS'!$P4212&gt;'LISTA DOS ITENS'!$R4212,'LISTA DOS ITENS'!$P4212,'LISTA DOS ITENS'!$R4212)</f>
        <v>1000</v>
      </c>
      <c r="T4212" s="25">
        <v>124.04162210513725</v>
      </c>
      <c r="U4212" s="25">
        <f>'LISTA DOS ITENS'!$T4212*'LISTA DOS ITENS'!$M4212</f>
        <v>124.0416221</v>
      </c>
      <c r="V4212" s="56">
        <f t="array" ref="V4212">INDEX('RESUMO - LOTES E VMA'!$F$3:$F$181,MATCH('LISTA DOS ITENS'!$D4212,'RESUMO - LOTES E VMA'!$A$3:$A$181,0))</f>
        <v>9884.458845</v>
      </c>
      <c r="W4212" s="57">
        <f>'LISTA DOS ITENS'!$U4212/'LISTA DOS ITENS'!$V4212</f>
        <v>0.01254915662</v>
      </c>
      <c r="X4212" s="53" t="s">
        <v>53</v>
      </c>
      <c r="Y4212" s="53" t="s">
        <v>290</v>
      </c>
      <c r="Z4212" s="58" t="str">
        <f>'LISTA DOS ITENS'!$F4212&amp;"-"&amp;'LISTA DOS ITENS'!$H4212&amp;"-"&amp;'LISTA DOS ITENS'!$J4212&amp;"-"&amp;'LISTA DOS ITENS'!$K4212&amp;"-"&amp;'LISTA DOS ITENS'!$I4212</f>
        <v>11382065-2101-0803-CONS/NAC-</v>
      </c>
      <c r="AA4212" s="59" t="str">
        <f t="array" ref="AA4212">INDEX('RESUMO - LOTES E VMA'!$M$3:$M$181,MATCH('LISTA DOS ITENS'!$D4212,'RESUMO - LOTES E VMA'!$A$3:$A$181,0))</f>
        <v>Para Leilão</v>
      </c>
      <c r="AB4212" s="60">
        <f t="array" ref="AB4212">INDEX('RESUMO - LOTES E VMA'!$J$3:$J$181,MATCH('LISTA DOS ITENS'!$D4212,'RESUMO - LOTES E VMA'!$A$3:$A$181,0))</f>
        <v>0.1152941939</v>
      </c>
      <c r="AC4212" s="29" t="str">
        <f t="array" ref="AC4212">INDEX('RESUMO - LOTES E VMA'!$L$3:$L$181,MATCH('LISTA DOS ITENS'!$D4212,'RESUMO - LOTES E VMA'!$A$3:$A$181,0))</f>
        <v>1% do Valor de Comparação do VMA</v>
      </c>
      <c r="AD4212" s="53" t="str">
        <f>VLOOKUP(Tabela1[[#This Row],[Índice]],[1]Planilha1!$A:$A,1,0)</f>
        <v>#ERROR!</v>
      </c>
    </row>
    <row r="4213" ht="15.75" customHeight="1">
      <c r="A4213" s="52">
        <v>267671.0</v>
      </c>
      <c r="B4213" s="53" t="s">
        <v>70</v>
      </c>
      <c r="C4213" s="53" t="s">
        <v>71</v>
      </c>
      <c r="D4213" s="22">
        <v>207758.0</v>
      </c>
      <c r="E4213" s="53" t="s">
        <v>63</v>
      </c>
      <c r="F4213" s="54">
        <v>1.1197255E7</v>
      </c>
      <c r="G4213" s="53" t="s">
        <v>2621</v>
      </c>
      <c r="H4213" s="55">
        <v>2201.0</v>
      </c>
      <c r="I4213" s="55"/>
      <c r="J4213" s="55" t="s">
        <v>69</v>
      </c>
      <c r="K4213" s="53" t="s">
        <v>117</v>
      </c>
      <c r="L4213" s="53"/>
      <c r="M4213" s="53">
        <v>1.0</v>
      </c>
      <c r="N4213" s="53" t="s">
        <v>52</v>
      </c>
      <c r="O4213" s="25">
        <v>480.07</v>
      </c>
      <c r="P4213" s="25">
        <f>'LISTA DOS ITENS'!$O4213*'LISTA DOS ITENS'!$M4213</f>
        <v>480.07</v>
      </c>
      <c r="Q4213" s="25">
        <v>480.07</v>
      </c>
      <c r="R4213" s="25">
        <f>'LISTA DOS ITENS'!$Q4213*'LISTA DOS ITENS'!$M4213</f>
        <v>480.07</v>
      </c>
      <c r="S4213" s="56">
        <f>IF('LISTA DOS ITENS'!$P4213&gt;'LISTA DOS ITENS'!$R4213,'LISTA DOS ITENS'!$P4213,'LISTA DOS ITENS'!$R4213)</f>
        <v>480.07</v>
      </c>
      <c r="T4213" s="25">
        <v>59.54866152401324</v>
      </c>
      <c r="U4213" s="25">
        <f>'LISTA DOS ITENS'!$T4213*'LISTA DOS ITENS'!$M4213</f>
        <v>59.54866152</v>
      </c>
      <c r="V4213" s="56">
        <f t="array" ref="V4213">INDEX('RESUMO - LOTES E VMA'!$F$3:$F$181,MATCH('LISTA DOS ITENS'!$D4213,'RESUMO - LOTES E VMA'!$A$3:$A$181,0))</f>
        <v>9884.458845</v>
      </c>
      <c r="W4213" s="57">
        <f>'LISTA DOS ITENS'!$U4213/'LISTA DOS ITENS'!$V4213</f>
        <v>0.006024473616</v>
      </c>
      <c r="X4213" s="53" t="s">
        <v>53</v>
      </c>
      <c r="Y4213" s="53" t="s">
        <v>290</v>
      </c>
      <c r="Z4213" s="58" t="str">
        <f>'LISTA DOS ITENS'!$F4213&amp;"-"&amp;'LISTA DOS ITENS'!$H4213&amp;"-"&amp;'LISTA DOS ITENS'!$J4213&amp;"-"&amp;'LISTA DOS ITENS'!$K4213&amp;"-"&amp;'LISTA DOS ITENS'!$I4213</f>
        <v>11197255-2201-0903-CONS/IAMN-</v>
      </c>
      <c r="AA4213" s="59" t="str">
        <f t="array" ref="AA4213">INDEX('RESUMO - LOTES E VMA'!$M$3:$M$181,MATCH('LISTA DOS ITENS'!$D4213,'RESUMO - LOTES E VMA'!$A$3:$A$181,0))</f>
        <v>Para Leilão</v>
      </c>
      <c r="AB4213" s="60">
        <f t="array" ref="AB4213">INDEX('RESUMO - LOTES E VMA'!$J$3:$J$181,MATCH('LISTA DOS ITENS'!$D4213,'RESUMO - LOTES E VMA'!$A$3:$A$181,0))</f>
        <v>0.1152941939</v>
      </c>
      <c r="AC4213" s="29" t="str">
        <f t="array" ref="AC4213">INDEX('RESUMO - LOTES E VMA'!$L$3:$L$181,MATCH('LISTA DOS ITENS'!$D4213,'RESUMO - LOTES E VMA'!$A$3:$A$181,0))</f>
        <v>1% do Valor de Comparação do VMA</v>
      </c>
      <c r="AD4213" s="53" t="str">
        <f>VLOOKUP(Tabela1[[#This Row],[Índice]],[1]Planilha1!$A:$A,1,0)</f>
        <v>#ERROR!</v>
      </c>
    </row>
    <row r="4214" ht="15.75" customHeight="1">
      <c r="A4214" s="52">
        <v>267672.0</v>
      </c>
      <c r="B4214" s="53" t="s">
        <v>70</v>
      </c>
      <c r="C4214" s="53" t="s">
        <v>71</v>
      </c>
      <c r="D4214" s="22">
        <v>207758.0</v>
      </c>
      <c r="E4214" s="53" t="s">
        <v>63</v>
      </c>
      <c r="F4214" s="54">
        <v>1.0869878E7</v>
      </c>
      <c r="G4214" s="53" t="s">
        <v>2622</v>
      </c>
      <c r="H4214" s="55">
        <v>2201.0</v>
      </c>
      <c r="I4214" s="55"/>
      <c r="J4214" s="55" t="s">
        <v>79</v>
      </c>
      <c r="K4214" s="53" t="s">
        <v>80</v>
      </c>
      <c r="L4214" s="53"/>
      <c r="M4214" s="53">
        <v>1.0</v>
      </c>
      <c r="N4214" s="53" t="s">
        <v>52</v>
      </c>
      <c r="O4214" s="25">
        <v>412.0</v>
      </c>
      <c r="P4214" s="25">
        <f>'LISTA DOS ITENS'!$O4214*'LISTA DOS ITENS'!$M4214</f>
        <v>412</v>
      </c>
      <c r="Q4214" s="25">
        <v>412.0</v>
      </c>
      <c r="R4214" s="25">
        <f>'LISTA DOS ITENS'!$Q4214*'LISTA DOS ITENS'!$M4214</f>
        <v>412</v>
      </c>
      <c r="S4214" s="56">
        <f>IF('LISTA DOS ITENS'!$P4214&gt;'LISTA DOS ITENS'!$R4214,'LISTA DOS ITENS'!$P4214,'LISTA DOS ITENS'!$R4214)</f>
        <v>412</v>
      </c>
      <c r="T4214" s="25">
        <v>51.10514830731655</v>
      </c>
      <c r="U4214" s="25">
        <f>'LISTA DOS ITENS'!$T4214*'LISTA DOS ITENS'!$M4214</f>
        <v>51.10514831</v>
      </c>
      <c r="V4214" s="56">
        <f t="array" ref="V4214">INDEX('RESUMO - LOTES E VMA'!$F$3:$F$181,MATCH('LISTA DOS ITENS'!$D4214,'RESUMO - LOTES E VMA'!$A$3:$A$181,0))</f>
        <v>9884.458845</v>
      </c>
      <c r="W4214" s="57">
        <f>'LISTA DOS ITENS'!$U4214/'LISTA DOS ITENS'!$V4214</f>
        <v>0.005170252525</v>
      </c>
      <c r="X4214" s="53" t="s">
        <v>53</v>
      </c>
      <c r="Y4214" s="53" t="s">
        <v>290</v>
      </c>
      <c r="Z4214" s="58" t="str">
        <f>'LISTA DOS ITENS'!$F4214&amp;"-"&amp;'LISTA DOS ITENS'!$H4214&amp;"-"&amp;'LISTA DOS ITENS'!$J4214&amp;"-"&amp;'LISTA DOS ITENS'!$K4214&amp;"-"&amp;'LISTA DOS ITENS'!$I4214</f>
        <v>10869878-2201-A003-IMOB/NAC-</v>
      </c>
      <c r="AA4214" s="59" t="str">
        <f t="array" ref="AA4214">INDEX('RESUMO - LOTES E VMA'!$M$3:$M$181,MATCH('LISTA DOS ITENS'!$D4214,'RESUMO - LOTES E VMA'!$A$3:$A$181,0))</f>
        <v>Para Leilão</v>
      </c>
      <c r="AB4214" s="60">
        <f t="array" ref="AB4214">INDEX('RESUMO - LOTES E VMA'!$J$3:$J$181,MATCH('LISTA DOS ITENS'!$D4214,'RESUMO - LOTES E VMA'!$A$3:$A$181,0))</f>
        <v>0.1152941939</v>
      </c>
      <c r="AC4214" s="29" t="str">
        <f t="array" ref="AC4214">INDEX('RESUMO - LOTES E VMA'!$L$3:$L$181,MATCH('LISTA DOS ITENS'!$D4214,'RESUMO - LOTES E VMA'!$A$3:$A$181,0))</f>
        <v>1% do Valor de Comparação do VMA</v>
      </c>
      <c r="AD4214" s="53" t="str">
        <f>VLOOKUP(Tabela1[[#This Row],[Índice]],[1]Planilha1!$A:$A,1,0)</f>
        <v>#ERROR!</v>
      </c>
    </row>
    <row r="4215" ht="15.75" customHeight="1">
      <c r="A4215" s="52">
        <v>267673.0</v>
      </c>
      <c r="B4215" s="53" t="s">
        <v>70</v>
      </c>
      <c r="C4215" s="53" t="s">
        <v>71</v>
      </c>
      <c r="D4215" s="22">
        <v>207758.0</v>
      </c>
      <c r="E4215" s="53" t="s">
        <v>63</v>
      </c>
      <c r="F4215" s="54">
        <v>1.0927074E7</v>
      </c>
      <c r="G4215" s="53" t="s">
        <v>2623</v>
      </c>
      <c r="H4215" s="55">
        <v>2201.0</v>
      </c>
      <c r="I4215" s="55"/>
      <c r="J4215" s="55" t="s">
        <v>79</v>
      </c>
      <c r="K4215" s="53" t="s">
        <v>73</v>
      </c>
      <c r="L4215" s="53"/>
      <c r="M4215" s="53">
        <v>4.0</v>
      </c>
      <c r="N4215" s="53" t="s">
        <v>52</v>
      </c>
      <c r="O4215" s="25">
        <v>303.61</v>
      </c>
      <c r="P4215" s="25">
        <f>'LISTA DOS ITENS'!$O4215*'LISTA DOS ITENS'!$M4215</f>
        <v>1214.44</v>
      </c>
      <c r="Q4215" s="25">
        <v>303.61</v>
      </c>
      <c r="R4215" s="25">
        <f>'LISTA DOS ITENS'!$Q4215*'LISTA DOS ITENS'!$M4215</f>
        <v>1214.44</v>
      </c>
      <c r="S4215" s="56">
        <f>IF('LISTA DOS ITENS'!$P4215&gt;'LISTA DOS ITENS'!$R4215,'LISTA DOS ITENS'!$P4215,'LISTA DOS ITENS'!$R4215)</f>
        <v>1214.44</v>
      </c>
      <c r="T4215" s="25">
        <v>37.66027688734072</v>
      </c>
      <c r="U4215" s="25">
        <f>'LISTA DOS ITENS'!$T4215*'LISTA DOS ITENS'!$M4215</f>
        <v>150.6411075</v>
      </c>
      <c r="V4215" s="56">
        <f t="array" ref="V4215">INDEX('RESUMO - LOTES E VMA'!$F$3:$F$181,MATCH('LISTA DOS ITENS'!$D4215,'RESUMO - LOTES E VMA'!$A$3:$A$181,0))</f>
        <v>9884.458845</v>
      </c>
      <c r="W4215" s="57">
        <f>'LISTA DOS ITENS'!$U4215/'LISTA DOS ITENS'!$V4215</f>
        <v>0.01524019776</v>
      </c>
      <c r="X4215" s="53" t="s">
        <v>53</v>
      </c>
      <c r="Y4215" s="53" t="s">
        <v>290</v>
      </c>
      <c r="Z4215" s="58" t="str">
        <f>'LISTA DOS ITENS'!$F4215&amp;"-"&amp;'LISTA DOS ITENS'!$H4215&amp;"-"&amp;'LISTA DOS ITENS'!$J4215&amp;"-"&amp;'LISTA DOS ITENS'!$K4215&amp;"-"&amp;'LISTA DOS ITENS'!$I4215</f>
        <v>10927074-2201-A003-CONS/NAC-</v>
      </c>
      <c r="AA4215" s="59" t="str">
        <f t="array" ref="AA4215">INDEX('RESUMO - LOTES E VMA'!$M$3:$M$181,MATCH('LISTA DOS ITENS'!$D4215,'RESUMO - LOTES E VMA'!$A$3:$A$181,0))</f>
        <v>Para Leilão</v>
      </c>
      <c r="AB4215" s="60">
        <f t="array" ref="AB4215">INDEX('RESUMO - LOTES E VMA'!$J$3:$J$181,MATCH('LISTA DOS ITENS'!$D4215,'RESUMO - LOTES E VMA'!$A$3:$A$181,0))</f>
        <v>0.1152941939</v>
      </c>
      <c r="AC4215" s="29" t="str">
        <f t="array" ref="AC4215">INDEX('RESUMO - LOTES E VMA'!$L$3:$L$181,MATCH('LISTA DOS ITENS'!$D4215,'RESUMO - LOTES E VMA'!$A$3:$A$181,0))</f>
        <v>1% do Valor de Comparação do VMA</v>
      </c>
      <c r="AD4215" s="53" t="str">
        <f>VLOOKUP(Tabela1[[#This Row],[Índice]],[1]Planilha1!$A:$A,1,0)</f>
        <v>#ERROR!</v>
      </c>
    </row>
    <row r="4216" ht="15.75" customHeight="1">
      <c r="A4216" s="52">
        <v>267674.0</v>
      </c>
      <c r="B4216" s="53" t="s">
        <v>70</v>
      </c>
      <c r="C4216" s="53" t="s">
        <v>71</v>
      </c>
      <c r="D4216" s="22">
        <v>207758.0</v>
      </c>
      <c r="E4216" s="53" t="s">
        <v>63</v>
      </c>
      <c r="F4216" s="54">
        <v>1.118976E7</v>
      </c>
      <c r="G4216" s="53" t="s">
        <v>2611</v>
      </c>
      <c r="H4216" s="55">
        <v>2201.0</v>
      </c>
      <c r="I4216" s="55"/>
      <c r="J4216" s="55" t="s">
        <v>79</v>
      </c>
      <c r="K4216" s="53" t="s">
        <v>293</v>
      </c>
      <c r="L4216" s="53"/>
      <c r="M4216" s="53">
        <v>3.0</v>
      </c>
      <c r="N4216" s="53" t="s">
        <v>52</v>
      </c>
      <c r="O4216" s="25">
        <v>1.0</v>
      </c>
      <c r="P4216" s="25">
        <f>'LISTA DOS ITENS'!$O4216*'LISTA DOS ITENS'!$M4216</f>
        <v>3</v>
      </c>
      <c r="Q4216" s="25">
        <v>1353.27</v>
      </c>
      <c r="R4216" s="25">
        <f>'LISTA DOS ITENS'!$Q4216*'LISTA DOS ITENS'!$M4216</f>
        <v>4059.81</v>
      </c>
      <c r="S4216" s="56">
        <f>IF('LISTA DOS ITENS'!$P4216&gt;'LISTA DOS ITENS'!$R4216,'LISTA DOS ITENS'!$P4216,'LISTA DOS ITENS'!$R4216)</f>
        <v>4059.81</v>
      </c>
      <c r="T4216" s="25">
        <v>167.86180594621908</v>
      </c>
      <c r="U4216" s="25">
        <f>'LISTA DOS ITENS'!$T4216*'LISTA DOS ITENS'!$M4216</f>
        <v>503.5854178</v>
      </c>
      <c r="V4216" s="56">
        <f t="array" ref="V4216">INDEX('RESUMO - LOTES E VMA'!$F$3:$F$181,MATCH('LISTA DOS ITENS'!$D4216,'RESUMO - LOTES E VMA'!$A$3:$A$181,0))</f>
        <v>9884.458845</v>
      </c>
      <c r="W4216" s="57">
        <f>'LISTA DOS ITENS'!$U4216/'LISTA DOS ITENS'!$V4216</f>
        <v>0.05094719152</v>
      </c>
      <c r="X4216" s="53" t="s">
        <v>53</v>
      </c>
      <c r="Y4216" s="53" t="s">
        <v>290</v>
      </c>
      <c r="Z4216" s="58" t="str">
        <f>'LISTA DOS ITENS'!$F4216&amp;"-"&amp;'LISTA DOS ITENS'!$H4216&amp;"-"&amp;'LISTA DOS ITENS'!$J4216&amp;"-"&amp;'LISTA DOS ITENS'!$K4216&amp;"-"&amp;'LISTA DOS ITENS'!$I4216</f>
        <v>11189760-2201-A003-SOBRE_EMP-</v>
      </c>
      <c r="AA4216" s="59" t="str">
        <f t="array" ref="AA4216">INDEX('RESUMO - LOTES E VMA'!$M$3:$M$181,MATCH('LISTA DOS ITENS'!$D4216,'RESUMO - LOTES E VMA'!$A$3:$A$181,0))</f>
        <v>Para Leilão</v>
      </c>
      <c r="AB4216" s="60">
        <f t="array" ref="AB4216">INDEX('RESUMO - LOTES E VMA'!$J$3:$J$181,MATCH('LISTA DOS ITENS'!$D4216,'RESUMO - LOTES E VMA'!$A$3:$A$181,0))</f>
        <v>0.1152941939</v>
      </c>
      <c r="AC4216" s="29" t="str">
        <f t="array" ref="AC4216">INDEX('RESUMO - LOTES E VMA'!$L$3:$L$181,MATCH('LISTA DOS ITENS'!$D4216,'RESUMO - LOTES E VMA'!$A$3:$A$181,0))</f>
        <v>1% do Valor de Comparação do VMA</v>
      </c>
      <c r="AD4216" s="53" t="str">
        <f>VLOOKUP(Tabela1[[#This Row],[Índice]],[1]Planilha1!$A:$A,1,0)</f>
        <v>#ERROR!</v>
      </c>
    </row>
    <row r="4217" ht="15.75" customHeight="1">
      <c r="A4217" s="52">
        <v>267675.0</v>
      </c>
      <c r="B4217" s="53" t="s">
        <v>70</v>
      </c>
      <c r="C4217" s="53" t="s">
        <v>71</v>
      </c>
      <c r="D4217" s="22">
        <v>207758.0</v>
      </c>
      <c r="E4217" s="53" t="s">
        <v>63</v>
      </c>
      <c r="F4217" s="54">
        <v>1.1380067E7</v>
      </c>
      <c r="G4217" s="53" t="s">
        <v>2624</v>
      </c>
      <c r="H4217" s="55">
        <v>2201.0</v>
      </c>
      <c r="I4217" s="55"/>
      <c r="J4217" s="55" t="s">
        <v>79</v>
      </c>
      <c r="K4217" s="53" t="s">
        <v>80</v>
      </c>
      <c r="L4217" s="53"/>
      <c r="M4217" s="53">
        <v>1.0</v>
      </c>
      <c r="N4217" s="53" t="s">
        <v>52</v>
      </c>
      <c r="O4217" s="25">
        <v>629.99</v>
      </c>
      <c r="P4217" s="25">
        <f>'LISTA DOS ITENS'!$O4217*'LISTA DOS ITENS'!$M4217</f>
        <v>629.99</v>
      </c>
      <c r="Q4217" s="25">
        <v>629.99</v>
      </c>
      <c r="R4217" s="25">
        <f>'LISTA DOS ITENS'!$Q4217*'LISTA DOS ITENS'!$M4217</f>
        <v>629.99</v>
      </c>
      <c r="S4217" s="56">
        <f>IF('LISTA DOS ITENS'!$P4217&gt;'LISTA DOS ITENS'!$R4217,'LISTA DOS ITENS'!$P4217,'LISTA DOS ITENS'!$R4217)</f>
        <v>629.99</v>
      </c>
      <c r="T4217" s="25">
        <v>78.14498151001541</v>
      </c>
      <c r="U4217" s="25">
        <f>'LISTA DOS ITENS'!$T4217*'LISTA DOS ITENS'!$M4217</f>
        <v>78.14498151</v>
      </c>
      <c r="V4217" s="56">
        <f t="array" ref="V4217">INDEX('RESUMO - LOTES E VMA'!$F$3:$F$181,MATCH('LISTA DOS ITENS'!$D4217,'RESUMO - LOTES E VMA'!$A$3:$A$181,0))</f>
        <v>9884.458845</v>
      </c>
      <c r="W4217" s="57">
        <f>'LISTA DOS ITENS'!$U4217/'LISTA DOS ITENS'!$V4217</f>
        <v>0.007905843176</v>
      </c>
      <c r="X4217" s="53" t="s">
        <v>53</v>
      </c>
      <c r="Y4217" s="53" t="s">
        <v>290</v>
      </c>
      <c r="Z4217" s="58" t="str">
        <f>'LISTA DOS ITENS'!$F4217&amp;"-"&amp;'LISTA DOS ITENS'!$H4217&amp;"-"&amp;'LISTA DOS ITENS'!$J4217&amp;"-"&amp;'LISTA DOS ITENS'!$K4217&amp;"-"&amp;'LISTA DOS ITENS'!$I4217</f>
        <v>11380067-2201-A003-IMOB/NAC-</v>
      </c>
      <c r="AA4217" s="59" t="str">
        <f t="array" ref="AA4217">INDEX('RESUMO - LOTES E VMA'!$M$3:$M$181,MATCH('LISTA DOS ITENS'!$D4217,'RESUMO - LOTES E VMA'!$A$3:$A$181,0))</f>
        <v>Para Leilão</v>
      </c>
      <c r="AB4217" s="60">
        <f t="array" ref="AB4217">INDEX('RESUMO - LOTES E VMA'!$J$3:$J$181,MATCH('LISTA DOS ITENS'!$D4217,'RESUMO - LOTES E VMA'!$A$3:$A$181,0))</f>
        <v>0.1152941939</v>
      </c>
      <c r="AC4217" s="29" t="str">
        <f t="array" ref="AC4217">INDEX('RESUMO - LOTES E VMA'!$L$3:$L$181,MATCH('LISTA DOS ITENS'!$D4217,'RESUMO - LOTES E VMA'!$A$3:$A$181,0))</f>
        <v>1% do Valor de Comparação do VMA</v>
      </c>
      <c r="AD4217" s="53" t="str">
        <f>VLOOKUP(Tabela1[[#This Row],[Índice]],[1]Planilha1!$A:$A,1,0)</f>
        <v>#ERROR!</v>
      </c>
    </row>
    <row r="4218" ht="15.75" customHeight="1">
      <c r="A4218" s="52">
        <v>267676.0</v>
      </c>
      <c r="B4218" s="53" t="s">
        <v>70</v>
      </c>
      <c r="C4218" s="53" t="s">
        <v>71</v>
      </c>
      <c r="D4218" s="22">
        <v>207758.0</v>
      </c>
      <c r="E4218" s="53" t="s">
        <v>63</v>
      </c>
      <c r="F4218" s="54">
        <v>1.1431245E7</v>
      </c>
      <c r="G4218" s="53" t="s">
        <v>2625</v>
      </c>
      <c r="H4218" s="55">
        <v>2201.0</v>
      </c>
      <c r="I4218" s="55"/>
      <c r="J4218" s="55" t="s">
        <v>79</v>
      </c>
      <c r="K4218" s="53" t="s">
        <v>73</v>
      </c>
      <c r="L4218" s="53"/>
      <c r="M4218" s="53">
        <v>3.0</v>
      </c>
      <c r="N4218" s="53" t="s">
        <v>52</v>
      </c>
      <c r="O4218" s="25">
        <v>1309.68</v>
      </c>
      <c r="P4218" s="25">
        <f>'LISTA DOS ITENS'!$O4218*'LISTA DOS ITENS'!$M4218</f>
        <v>3929.04</v>
      </c>
      <c r="Q4218" s="25">
        <v>1542.75</v>
      </c>
      <c r="R4218" s="25">
        <f>'LISTA DOS ITENS'!$Q4218*'LISTA DOS ITENS'!$M4218</f>
        <v>4628.25</v>
      </c>
      <c r="S4218" s="56">
        <f>IF('LISTA DOS ITENS'!$P4218&gt;'LISTA DOS ITENS'!$R4218,'LISTA DOS ITENS'!$P4218,'LISTA DOS ITENS'!$R4218)</f>
        <v>4628.25</v>
      </c>
      <c r="T4218" s="25">
        <v>191.3652125027005</v>
      </c>
      <c r="U4218" s="25">
        <f>'LISTA DOS ITENS'!$T4218*'LISTA DOS ITENS'!$M4218</f>
        <v>574.0956375</v>
      </c>
      <c r="V4218" s="56">
        <f t="array" ref="V4218">INDEX('RESUMO - LOTES E VMA'!$F$3:$F$181,MATCH('LISTA DOS ITENS'!$D4218,'RESUMO - LOTES E VMA'!$A$3:$A$181,0))</f>
        <v>9884.458845</v>
      </c>
      <c r="W4218" s="57">
        <f>'LISTA DOS ITENS'!$U4218/'LISTA DOS ITENS'!$V4218</f>
        <v>0.0580806341</v>
      </c>
      <c r="X4218" s="53" t="s">
        <v>53</v>
      </c>
      <c r="Y4218" s="53" t="s">
        <v>290</v>
      </c>
      <c r="Z4218" s="58" t="str">
        <f>'LISTA DOS ITENS'!$F4218&amp;"-"&amp;'LISTA DOS ITENS'!$H4218&amp;"-"&amp;'LISTA DOS ITENS'!$J4218&amp;"-"&amp;'LISTA DOS ITENS'!$K4218&amp;"-"&amp;'LISTA DOS ITENS'!$I4218</f>
        <v>11431245-2201-A003-CONS/NAC-</v>
      </c>
      <c r="AA4218" s="59" t="str">
        <f t="array" ref="AA4218">INDEX('RESUMO - LOTES E VMA'!$M$3:$M$181,MATCH('LISTA DOS ITENS'!$D4218,'RESUMO - LOTES E VMA'!$A$3:$A$181,0))</f>
        <v>Para Leilão</v>
      </c>
      <c r="AB4218" s="60">
        <f t="array" ref="AB4218">INDEX('RESUMO - LOTES E VMA'!$J$3:$J$181,MATCH('LISTA DOS ITENS'!$D4218,'RESUMO - LOTES E VMA'!$A$3:$A$181,0))</f>
        <v>0.1152941939</v>
      </c>
      <c r="AC4218" s="29" t="str">
        <f t="array" ref="AC4218">INDEX('RESUMO - LOTES E VMA'!$L$3:$L$181,MATCH('LISTA DOS ITENS'!$D4218,'RESUMO - LOTES E VMA'!$A$3:$A$181,0))</f>
        <v>1% do Valor de Comparação do VMA</v>
      </c>
      <c r="AD4218" s="53" t="str">
        <f>VLOOKUP(Tabela1[[#This Row],[Índice]],[1]Planilha1!$A:$A,1,0)</f>
        <v>#ERROR!</v>
      </c>
    </row>
    <row r="4219" ht="15.75" customHeight="1">
      <c r="A4219" s="52">
        <v>267677.0</v>
      </c>
      <c r="B4219" s="53" t="s">
        <v>70</v>
      </c>
      <c r="C4219" s="53" t="s">
        <v>71</v>
      </c>
      <c r="D4219" s="22">
        <v>207758.0</v>
      </c>
      <c r="E4219" s="53" t="s">
        <v>63</v>
      </c>
      <c r="F4219" s="54">
        <v>1.1431245E7</v>
      </c>
      <c r="G4219" s="53" t="s">
        <v>2625</v>
      </c>
      <c r="H4219" s="55">
        <v>2201.0</v>
      </c>
      <c r="I4219" s="55"/>
      <c r="J4219" s="55" t="s">
        <v>79</v>
      </c>
      <c r="K4219" s="53" t="s">
        <v>80</v>
      </c>
      <c r="L4219" s="53"/>
      <c r="M4219" s="53">
        <v>1.0</v>
      </c>
      <c r="N4219" s="53" t="s">
        <v>52</v>
      </c>
      <c r="O4219" s="25">
        <v>1542.75</v>
      </c>
      <c r="P4219" s="25">
        <f>'LISTA DOS ITENS'!$O4219*'LISTA DOS ITENS'!$M4219</f>
        <v>1542.75</v>
      </c>
      <c r="Q4219" s="25">
        <v>1542.75</v>
      </c>
      <c r="R4219" s="25">
        <f>'LISTA DOS ITENS'!$Q4219*'LISTA DOS ITENS'!$M4219</f>
        <v>1542.75</v>
      </c>
      <c r="S4219" s="56">
        <f>IF('LISTA DOS ITENS'!$P4219&gt;'LISTA DOS ITENS'!$R4219,'LISTA DOS ITENS'!$P4219,'LISTA DOS ITENS'!$R4219)</f>
        <v>1542.75</v>
      </c>
      <c r="T4219" s="25">
        <v>191.3652125027005</v>
      </c>
      <c r="U4219" s="25">
        <f>'LISTA DOS ITENS'!$T4219*'LISTA DOS ITENS'!$M4219</f>
        <v>191.3652125</v>
      </c>
      <c r="V4219" s="56">
        <f t="array" ref="V4219">INDEX('RESUMO - LOTES E VMA'!$F$3:$F$181,MATCH('LISTA DOS ITENS'!$D4219,'RESUMO - LOTES E VMA'!$A$3:$A$181,0))</f>
        <v>9884.458845</v>
      </c>
      <c r="W4219" s="57">
        <f>'LISTA DOS ITENS'!$U4219/'LISTA DOS ITENS'!$V4219</f>
        <v>0.01936021137</v>
      </c>
      <c r="X4219" s="53" t="s">
        <v>53</v>
      </c>
      <c r="Y4219" s="53" t="s">
        <v>290</v>
      </c>
      <c r="Z4219" s="58" t="str">
        <f>'LISTA DOS ITENS'!$F4219&amp;"-"&amp;'LISTA DOS ITENS'!$H4219&amp;"-"&amp;'LISTA DOS ITENS'!$J4219&amp;"-"&amp;'LISTA DOS ITENS'!$K4219&amp;"-"&amp;'LISTA DOS ITENS'!$I4219</f>
        <v>11431245-2201-A003-IMOB/NAC-</v>
      </c>
      <c r="AA4219" s="59" t="str">
        <f t="array" ref="AA4219">INDEX('RESUMO - LOTES E VMA'!$M$3:$M$181,MATCH('LISTA DOS ITENS'!$D4219,'RESUMO - LOTES E VMA'!$A$3:$A$181,0))</f>
        <v>Para Leilão</v>
      </c>
      <c r="AB4219" s="60">
        <f t="array" ref="AB4219">INDEX('RESUMO - LOTES E VMA'!$J$3:$J$181,MATCH('LISTA DOS ITENS'!$D4219,'RESUMO - LOTES E VMA'!$A$3:$A$181,0))</f>
        <v>0.1152941939</v>
      </c>
      <c r="AC4219" s="29" t="str">
        <f t="array" ref="AC4219">INDEX('RESUMO - LOTES E VMA'!$L$3:$L$181,MATCH('LISTA DOS ITENS'!$D4219,'RESUMO - LOTES E VMA'!$A$3:$A$181,0))</f>
        <v>1% do Valor de Comparação do VMA</v>
      </c>
      <c r="AD4219" s="53" t="str">
        <f>VLOOKUP(Tabela1[[#This Row],[Índice]],[1]Planilha1!$A:$A,1,0)</f>
        <v>#ERROR!</v>
      </c>
    </row>
    <row r="4220" ht="15.75" customHeight="1">
      <c r="A4220" s="52">
        <v>267678.0</v>
      </c>
      <c r="B4220" s="53" t="s">
        <v>70</v>
      </c>
      <c r="C4220" s="53" t="s">
        <v>71</v>
      </c>
      <c r="D4220" s="22">
        <v>207758.0</v>
      </c>
      <c r="E4220" s="53" t="s">
        <v>63</v>
      </c>
      <c r="F4220" s="54">
        <v>1.1497389E7</v>
      </c>
      <c r="G4220" s="53" t="s">
        <v>2626</v>
      </c>
      <c r="H4220" s="55">
        <v>2201.0</v>
      </c>
      <c r="I4220" s="55"/>
      <c r="J4220" s="55" t="s">
        <v>79</v>
      </c>
      <c r="K4220" s="53" t="s">
        <v>73</v>
      </c>
      <c r="L4220" s="53"/>
      <c r="M4220" s="53">
        <v>1.0</v>
      </c>
      <c r="N4220" s="53" t="s">
        <v>52</v>
      </c>
      <c r="O4220" s="25">
        <v>293.68</v>
      </c>
      <c r="P4220" s="25">
        <f>'LISTA DOS ITENS'!$O4220*'LISTA DOS ITENS'!$M4220</f>
        <v>293.68</v>
      </c>
      <c r="Q4220" s="25">
        <v>293.68</v>
      </c>
      <c r="R4220" s="25">
        <f>'LISTA DOS ITENS'!$Q4220*'LISTA DOS ITENS'!$M4220</f>
        <v>293.68</v>
      </c>
      <c r="S4220" s="56">
        <f>IF('LISTA DOS ITENS'!$P4220&gt;'LISTA DOS ITENS'!$R4220,'LISTA DOS ITENS'!$P4220,'LISTA DOS ITENS'!$R4220)</f>
        <v>293.68</v>
      </c>
      <c r="T4220" s="25">
        <v>36.428543579836706</v>
      </c>
      <c r="U4220" s="25">
        <f>'LISTA DOS ITENS'!$T4220*'LISTA DOS ITENS'!$M4220</f>
        <v>36.42854358</v>
      </c>
      <c r="V4220" s="56">
        <f t="array" ref="V4220">INDEX('RESUMO - LOTES E VMA'!$F$3:$F$181,MATCH('LISTA DOS ITENS'!$D4220,'RESUMO - LOTES E VMA'!$A$3:$A$181,0))</f>
        <v>9884.458845</v>
      </c>
      <c r="W4220" s="57">
        <f>'LISTA DOS ITENS'!$U4220/'LISTA DOS ITENS'!$V4220</f>
        <v>0.003685436315</v>
      </c>
      <c r="X4220" s="53" t="s">
        <v>53</v>
      </c>
      <c r="Y4220" s="53" t="s">
        <v>290</v>
      </c>
      <c r="Z4220" s="58" t="str">
        <f>'LISTA DOS ITENS'!$F4220&amp;"-"&amp;'LISTA DOS ITENS'!$H4220&amp;"-"&amp;'LISTA DOS ITENS'!$J4220&amp;"-"&amp;'LISTA DOS ITENS'!$K4220&amp;"-"&amp;'LISTA DOS ITENS'!$I4220</f>
        <v>11497389-2201-A003-CONS/NAC-</v>
      </c>
      <c r="AA4220" s="59" t="str">
        <f t="array" ref="AA4220">INDEX('RESUMO - LOTES E VMA'!$M$3:$M$181,MATCH('LISTA DOS ITENS'!$D4220,'RESUMO - LOTES E VMA'!$A$3:$A$181,0))</f>
        <v>Para Leilão</v>
      </c>
      <c r="AB4220" s="60">
        <f t="array" ref="AB4220">INDEX('RESUMO - LOTES E VMA'!$J$3:$J$181,MATCH('LISTA DOS ITENS'!$D4220,'RESUMO - LOTES E VMA'!$A$3:$A$181,0))</f>
        <v>0.1152941939</v>
      </c>
      <c r="AC4220" s="29" t="str">
        <f t="array" ref="AC4220">INDEX('RESUMO - LOTES E VMA'!$L$3:$L$181,MATCH('LISTA DOS ITENS'!$D4220,'RESUMO - LOTES E VMA'!$A$3:$A$181,0))</f>
        <v>1% do Valor de Comparação do VMA</v>
      </c>
      <c r="AD4220" s="53" t="str">
        <f>VLOOKUP(Tabela1[[#This Row],[Índice]],[1]Planilha1!$A:$A,1,0)</f>
        <v>#ERROR!</v>
      </c>
    </row>
    <row r="4221" ht="15.75" customHeight="1">
      <c r="A4221" s="52">
        <v>267679.0</v>
      </c>
      <c r="B4221" s="53" t="s">
        <v>70</v>
      </c>
      <c r="C4221" s="53" t="s">
        <v>71</v>
      </c>
      <c r="D4221" s="22">
        <v>207758.0</v>
      </c>
      <c r="E4221" s="53" t="s">
        <v>63</v>
      </c>
      <c r="F4221" s="54">
        <v>1.0533157E7</v>
      </c>
      <c r="G4221" s="53" t="s">
        <v>2627</v>
      </c>
      <c r="H4221" s="55">
        <v>2201.0</v>
      </c>
      <c r="I4221" s="55"/>
      <c r="J4221" s="55" t="s">
        <v>77</v>
      </c>
      <c r="K4221" s="53" t="s">
        <v>80</v>
      </c>
      <c r="L4221" s="53"/>
      <c r="M4221" s="53">
        <v>1.0</v>
      </c>
      <c r="N4221" s="53" t="s">
        <v>52</v>
      </c>
      <c r="O4221" s="25">
        <v>343.13</v>
      </c>
      <c r="P4221" s="25">
        <f>'LISTA DOS ITENS'!$O4221*'LISTA DOS ITENS'!$M4221</f>
        <v>343.13</v>
      </c>
      <c r="Q4221" s="25">
        <v>343.13</v>
      </c>
      <c r="R4221" s="25">
        <f>'LISTA DOS ITENS'!$Q4221*'LISTA DOS ITENS'!$M4221</f>
        <v>343.13</v>
      </c>
      <c r="S4221" s="56">
        <f>IF('LISTA DOS ITENS'!$P4221&gt;'LISTA DOS ITENS'!$R4221,'LISTA DOS ITENS'!$P4221,'LISTA DOS ITENS'!$R4221)</f>
        <v>343.13</v>
      </c>
      <c r="T4221" s="25">
        <v>42.562401792935745</v>
      </c>
      <c r="U4221" s="25">
        <f>'LISTA DOS ITENS'!$T4221*'LISTA DOS ITENS'!$M4221</f>
        <v>42.56240179</v>
      </c>
      <c r="V4221" s="56">
        <f t="array" ref="V4221">INDEX('RESUMO - LOTES E VMA'!$F$3:$F$181,MATCH('LISTA DOS ITENS'!$D4221,'RESUMO - LOTES E VMA'!$A$3:$A$181,0))</f>
        <v>9884.458845</v>
      </c>
      <c r="W4221" s="57">
        <f>'LISTA DOS ITENS'!$U4221/'LISTA DOS ITENS'!$V4221</f>
        <v>0.004305992109</v>
      </c>
      <c r="X4221" s="53" t="s">
        <v>53</v>
      </c>
      <c r="Y4221" s="53" t="s">
        <v>290</v>
      </c>
      <c r="Z4221" s="58" t="str">
        <f>'LISTA DOS ITENS'!$F4221&amp;"-"&amp;'LISTA DOS ITENS'!$H4221&amp;"-"&amp;'LISTA DOS ITENS'!$J4221&amp;"-"&amp;'LISTA DOS ITENS'!$K4221&amp;"-"&amp;'LISTA DOS ITENS'!$I4221</f>
        <v>10533157-2201-A903-IMOB/NAC-</v>
      </c>
      <c r="AA4221" s="59" t="str">
        <f t="array" ref="AA4221">INDEX('RESUMO - LOTES E VMA'!$M$3:$M$181,MATCH('LISTA DOS ITENS'!$D4221,'RESUMO - LOTES E VMA'!$A$3:$A$181,0))</f>
        <v>Para Leilão</v>
      </c>
      <c r="AB4221" s="60">
        <f t="array" ref="AB4221">INDEX('RESUMO - LOTES E VMA'!$J$3:$J$181,MATCH('LISTA DOS ITENS'!$D4221,'RESUMO - LOTES E VMA'!$A$3:$A$181,0))</f>
        <v>0.1152941939</v>
      </c>
      <c r="AC4221" s="29" t="str">
        <f t="array" ref="AC4221">INDEX('RESUMO - LOTES E VMA'!$L$3:$L$181,MATCH('LISTA DOS ITENS'!$D4221,'RESUMO - LOTES E VMA'!$A$3:$A$181,0))</f>
        <v>1% do Valor de Comparação do VMA</v>
      </c>
      <c r="AD4221" s="53" t="str">
        <f>VLOOKUP(Tabela1[[#This Row],[Índice]],[1]Planilha1!$A:$A,1,0)</f>
        <v>#ERROR!</v>
      </c>
    </row>
    <row r="4222" ht="15.75" customHeight="1">
      <c r="A4222" s="52">
        <v>267680.0</v>
      </c>
      <c r="B4222" s="53" t="s">
        <v>70</v>
      </c>
      <c r="C4222" s="53" t="s">
        <v>71</v>
      </c>
      <c r="D4222" s="22">
        <v>207758.0</v>
      </c>
      <c r="E4222" s="53" t="s">
        <v>63</v>
      </c>
      <c r="F4222" s="54">
        <v>1.0885653E7</v>
      </c>
      <c r="G4222" s="53" t="s">
        <v>2628</v>
      </c>
      <c r="H4222" s="55">
        <v>2201.0</v>
      </c>
      <c r="I4222" s="55"/>
      <c r="J4222" s="55" t="s">
        <v>77</v>
      </c>
      <c r="K4222" s="53" t="s">
        <v>73</v>
      </c>
      <c r="L4222" s="53"/>
      <c r="M4222" s="53">
        <v>1.0</v>
      </c>
      <c r="N4222" s="53" t="s">
        <v>52</v>
      </c>
      <c r="O4222" s="25">
        <v>1445.77</v>
      </c>
      <c r="P4222" s="25">
        <f>'LISTA DOS ITENS'!$O4222*'LISTA DOS ITENS'!$M4222</f>
        <v>1445.77</v>
      </c>
      <c r="Q4222" s="25">
        <v>1445.77</v>
      </c>
      <c r="R4222" s="25">
        <f>'LISTA DOS ITENS'!$Q4222*'LISTA DOS ITENS'!$M4222</f>
        <v>1445.77</v>
      </c>
      <c r="S4222" s="56">
        <f>IF('LISTA DOS ITENS'!$P4222&gt;'LISTA DOS ITENS'!$R4222,'LISTA DOS ITENS'!$P4222,'LISTA DOS ITENS'!$R4222)</f>
        <v>1445.77</v>
      </c>
      <c r="T4222" s="25">
        <v>179.33565599094428</v>
      </c>
      <c r="U4222" s="25">
        <f>'LISTA DOS ITENS'!$T4222*'LISTA DOS ITENS'!$M4222</f>
        <v>179.335656</v>
      </c>
      <c r="V4222" s="56">
        <f t="array" ref="V4222">INDEX('RESUMO - LOTES E VMA'!$F$3:$F$181,MATCH('LISTA DOS ITENS'!$D4222,'RESUMO - LOTES E VMA'!$A$3:$A$181,0))</f>
        <v>9884.458845</v>
      </c>
      <c r="W4222" s="57">
        <f>'LISTA DOS ITENS'!$U4222/'LISTA DOS ITENS'!$V4222</f>
        <v>0.01814319416</v>
      </c>
      <c r="X4222" s="53" t="s">
        <v>53</v>
      </c>
      <c r="Y4222" s="53" t="s">
        <v>290</v>
      </c>
      <c r="Z4222" s="58" t="str">
        <f>'LISTA DOS ITENS'!$F4222&amp;"-"&amp;'LISTA DOS ITENS'!$H4222&amp;"-"&amp;'LISTA DOS ITENS'!$J4222&amp;"-"&amp;'LISTA DOS ITENS'!$K4222&amp;"-"&amp;'LISTA DOS ITENS'!$I4222</f>
        <v>10885653-2201-A903-CONS/NAC-</v>
      </c>
      <c r="AA4222" s="59" t="str">
        <f t="array" ref="AA4222">INDEX('RESUMO - LOTES E VMA'!$M$3:$M$181,MATCH('LISTA DOS ITENS'!$D4222,'RESUMO - LOTES E VMA'!$A$3:$A$181,0))</f>
        <v>Para Leilão</v>
      </c>
      <c r="AB4222" s="60">
        <f t="array" ref="AB4222">INDEX('RESUMO - LOTES E VMA'!$J$3:$J$181,MATCH('LISTA DOS ITENS'!$D4222,'RESUMO - LOTES E VMA'!$A$3:$A$181,0))</f>
        <v>0.1152941939</v>
      </c>
      <c r="AC4222" s="29" t="str">
        <f t="array" ref="AC4222">INDEX('RESUMO - LOTES E VMA'!$L$3:$L$181,MATCH('LISTA DOS ITENS'!$D4222,'RESUMO - LOTES E VMA'!$A$3:$A$181,0))</f>
        <v>1% do Valor de Comparação do VMA</v>
      </c>
      <c r="AD4222" s="53" t="str">
        <f>VLOOKUP(Tabela1[[#This Row],[Índice]],[1]Planilha1!$A:$A,1,0)</f>
        <v>#ERROR!</v>
      </c>
    </row>
    <row r="4223" ht="15.75" customHeight="1">
      <c r="A4223" s="52">
        <v>267681.0</v>
      </c>
      <c r="B4223" s="53" t="s">
        <v>70</v>
      </c>
      <c r="C4223" s="53" t="s">
        <v>71</v>
      </c>
      <c r="D4223" s="22">
        <v>207758.0</v>
      </c>
      <c r="E4223" s="53" t="s">
        <v>63</v>
      </c>
      <c r="F4223" s="54">
        <v>1.118976E7</v>
      </c>
      <c r="G4223" s="53" t="s">
        <v>2611</v>
      </c>
      <c r="H4223" s="55">
        <v>2201.0</v>
      </c>
      <c r="I4223" s="55"/>
      <c r="J4223" s="55" t="s">
        <v>77</v>
      </c>
      <c r="K4223" s="53" t="s">
        <v>293</v>
      </c>
      <c r="L4223" s="53"/>
      <c r="M4223" s="53">
        <v>2.0</v>
      </c>
      <c r="N4223" s="53" t="s">
        <v>52</v>
      </c>
      <c r="O4223" s="25">
        <v>1.0</v>
      </c>
      <c r="P4223" s="25">
        <f>'LISTA DOS ITENS'!$O4223*'LISTA DOS ITENS'!$M4223</f>
        <v>2</v>
      </c>
      <c r="Q4223" s="25">
        <v>1353.27</v>
      </c>
      <c r="R4223" s="25">
        <f>'LISTA DOS ITENS'!$Q4223*'LISTA DOS ITENS'!$M4223</f>
        <v>2706.54</v>
      </c>
      <c r="S4223" s="56">
        <f>IF('LISTA DOS ITENS'!$P4223&gt;'LISTA DOS ITENS'!$R4223,'LISTA DOS ITENS'!$P4223,'LISTA DOS ITENS'!$R4223)</f>
        <v>2706.54</v>
      </c>
      <c r="T4223" s="25">
        <v>167.86180594621908</v>
      </c>
      <c r="U4223" s="25">
        <f>'LISTA DOS ITENS'!$T4223*'LISTA DOS ITENS'!$M4223</f>
        <v>335.7236119</v>
      </c>
      <c r="V4223" s="56">
        <f t="array" ref="V4223">INDEX('RESUMO - LOTES E VMA'!$F$3:$F$181,MATCH('LISTA DOS ITENS'!$D4223,'RESUMO - LOTES E VMA'!$A$3:$A$181,0))</f>
        <v>9884.458845</v>
      </c>
      <c r="W4223" s="57">
        <f>'LISTA DOS ITENS'!$U4223/'LISTA DOS ITENS'!$V4223</f>
        <v>0.03396479435</v>
      </c>
      <c r="X4223" s="53" t="s">
        <v>53</v>
      </c>
      <c r="Y4223" s="53" t="s">
        <v>290</v>
      </c>
      <c r="Z4223" s="58" t="str">
        <f>'LISTA DOS ITENS'!$F4223&amp;"-"&amp;'LISTA DOS ITENS'!$H4223&amp;"-"&amp;'LISTA DOS ITENS'!$J4223&amp;"-"&amp;'LISTA DOS ITENS'!$K4223&amp;"-"&amp;'LISTA DOS ITENS'!$I4223</f>
        <v>11189760-2201-A903-SOBRE_EMP-</v>
      </c>
      <c r="AA4223" s="59" t="str">
        <f t="array" ref="AA4223">INDEX('RESUMO - LOTES E VMA'!$M$3:$M$181,MATCH('LISTA DOS ITENS'!$D4223,'RESUMO - LOTES E VMA'!$A$3:$A$181,0))</f>
        <v>Para Leilão</v>
      </c>
      <c r="AB4223" s="60">
        <f t="array" ref="AB4223">INDEX('RESUMO - LOTES E VMA'!$J$3:$J$181,MATCH('LISTA DOS ITENS'!$D4223,'RESUMO - LOTES E VMA'!$A$3:$A$181,0))</f>
        <v>0.1152941939</v>
      </c>
      <c r="AC4223" s="29" t="str">
        <f t="array" ref="AC4223">INDEX('RESUMO - LOTES E VMA'!$L$3:$L$181,MATCH('LISTA DOS ITENS'!$D4223,'RESUMO - LOTES E VMA'!$A$3:$A$181,0))</f>
        <v>1% do Valor de Comparação do VMA</v>
      </c>
      <c r="AD4223" s="53" t="str">
        <f>VLOOKUP(Tabela1[[#This Row],[Índice]],[1]Planilha1!$A:$A,1,0)</f>
        <v>#ERROR!</v>
      </c>
    </row>
    <row r="4224" ht="15.75" customHeight="1">
      <c r="A4224" s="52">
        <v>267682.0</v>
      </c>
      <c r="B4224" s="53" t="s">
        <v>70</v>
      </c>
      <c r="C4224" s="53" t="s">
        <v>71</v>
      </c>
      <c r="D4224" s="22">
        <v>207758.0</v>
      </c>
      <c r="E4224" s="53" t="s">
        <v>63</v>
      </c>
      <c r="F4224" s="54">
        <v>1.1221868E7</v>
      </c>
      <c r="G4224" s="53" t="s">
        <v>2629</v>
      </c>
      <c r="H4224" s="55">
        <v>2201.0</v>
      </c>
      <c r="I4224" s="55"/>
      <c r="J4224" s="55" t="s">
        <v>77</v>
      </c>
      <c r="K4224" s="53" t="s">
        <v>179</v>
      </c>
      <c r="L4224" s="53"/>
      <c r="M4224" s="53">
        <v>1.0</v>
      </c>
      <c r="N4224" s="53" t="s">
        <v>52</v>
      </c>
      <c r="O4224" s="25">
        <v>1106.87</v>
      </c>
      <c r="P4224" s="25">
        <f>'LISTA DOS ITENS'!$O4224*'LISTA DOS ITENS'!$M4224</f>
        <v>1106.87</v>
      </c>
      <c r="Q4224" s="25">
        <v>1106.87</v>
      </c>
      <c r="R4224" s="25">
        <f>'LISTA DOS ITENS'!$Q4224*'LISTA DOS ITENS'!$M4224</f>
        <v>1106.87</v>
      </c>
      <c r="S4224" s="56">
        <f>IF('LISTA DOS ITENS'!$P4224&gt;'LISTA DOS ITENS'!$R4224,'LISTA DOS ITENS'!$P4224,'LISTA DOS ITENS'!$R4224)</f>
        <v>1106.87</v>
      </c>
      <c r="T4224" s="25">
        <v>137.29795025951324</v>
      </c>
      <c r="U4224" s="25">
        <f>'LISTA DOS ITENS'!$T4224*'LISTA DOS ITENS'!$M4224</f>
        <v>137.2979503</v>
      </c>
      <c r="V4224" s="56">
        <f t="array" ref="V4224">INDEX('RESUMO - LOTES E VMA'!$F$3:$F$181,MATCH('LISTA DOS ITENS'!$D4224,'RESUMO - LOTES E VMA'!$A$3:$A$181,0))</f>
        <v>9884.458845</v>
      </c>
      <c r="W4224" s="57">
        <f>'LISTA DOS ITENS'!$U4224/'LISTA DOS ITENS'!$V4224</f>
        <v>0.01389028498</v>
      </c>
      <c r="X4224" s="53" t="s">
        <v>53</v>
      </c>
      <c r="Y4224" s="53" t="s">
        <v>290</v>
      </c>
      <c r="Z4224" s="58" t="str">
        <f>'LISTA DOS ITENS'!$F4224&amp;"-"&amp;'LISTA DOS ITENS'!$H4224&amp;"-"&amp;'LISTA DOS ITENS'!$J4224&amp;"-"&amp;'LISTA DOS ITENS'!$K4224&amp;"-"&amp;'LISTA DOS ITENS'!$I4224</f>
        <v>11221868-2201-A903-IMOB/IMP-</v>
      </c>
      <c r="AA4224" s="59" t="str">
        <f t="array" ref="AA4224">INDEX('RESUMO - LOTES E VMA'!$M$3:$M$181,MATCH('LISTA DOS ITENS'!$D4224,'RESUMO - LOTES E VMA'!$A$3:$A$181,0))</f>
        <v>Para Leilão</v>
      </c>
      <c r="AB4224" s="60">
        <f t="array" ref="AB4224">INDEX('RESUMO - LOTES E VMA'!$J$3:$J$181,MATCH('LISTA DOS ITENS'!$D4224,'RESUMO - LOTES E VMA'!$A$3:$A$181,0))</f>
        <v>0.1152941939</v>
      </c>
      <c r="AC4224" s="29" t="str">
        <f t="array" ref="AC4224">INDEX('RESUMO - LOTES E VMA'!$L$3:$L$181,MATCH('LISTA DOS ITENS'!$D4224,'RESUMO - LOTES E VMA'!$A$3:$A$181,0))</f>
        <v>1% do Valor de Comparação do VMA</v>
      </c>
      <c r="AD4224" s="53" t="str">
        <f>VLOOKUP(Tabela1[[#This Row],[Índice]],[1]Planilha1!$A:$A,1,0)</f>
        <v>#ERROR!</v>
      </c>
    </row>
    <row r="4225" ht="15.75" customHeight="1">
      <c r="A4225" s="52">
        <v>267683.0</v>
      </c>
      <c r="B4225" s="53" t="s">
        <v>70</v>
      </c>
      <c r="C4225" s="53" t="s">
        <v>71</v>
      </c>
      <c r="D4225" s="22">
        <v>207758.0</v>
      </c>
      <c r="E4225" s="53" t="s">
        <v>63</v>
      </c>
      <c r="F4225" s="54">
        <v>1.145075E7</v>
      </c>
      <c r="G4225" s="53" t="s">
        <v>2630</v>
      </c>
      <c r="H4225" s="55">
        <v>2201.0</v>
      </c>
      <c r="I4225" s="55"/>
      <c r="J4225" s="55" t="s">
        <v>77</v>
      </c>
      <c r="K4225" s="53" t="s">
        <v>73</v>
      </c>
      <c r="L4225" s="53"/>
      <c r="M4225" s="53">
        <v>2.0</v>
      </c>
      <c r="N4225" s="53" t="s">
        <v>52</v>
      </c>
      <c r="O4225" s="25">
        <v>2087.25</v>
      </c>
      <c r="P4225" s="25">
        <f>'LISTA DOS ITENS'!$O4225*'LISTA DOS ITENS'!$M4225</f>
        <v>4174.5</v>
      </c>
      <c r="Q4225" s="25">
        <v>2087.25</v>
      </c>
      <c r="R4225" s="25">
        <f>'LISTA DOS ITENS'!$Q4225*'LISTA DOS ITENS'!$M4225</f>
        <v>4174.5</v>
      </c>
      <c r="S4225" s="56">
        <f>IF('LISTA DOS ITENS'!$P4225&gt;'LISTA DOS ITENS'!$R4225,'LISTA DOS ITENS'!$P4225,'LISTA DOS ITENS'!$R4225)</f>
        <v>4174.5</v>
      </c>
      <c r="T4225" s="25">
        <v>258.9058757389477</v>
      </c>
      <c r="U4225" s="25">
        <f>'LISTA DOS ITENS'!$T4225*'LISTA DOS ITENS'!$M4225</f>
        <v>517.8117515</v>
      </c>
      <c r="V4225" s="56">
        <f t="array" ref="V4225">INDEX('RESUMO - LOTES E VMA'!$F$3:$F$181,MATCH('LISTA DOS ITENS'!$D4225,'RESUMO - LOTES E VMA'!$A$3:$A$181,0))</f>
        <v>9884.458845</v>
      </c>
      <c r="W4225" s="57">
        <f>'LISTA DOS ITENS'!$U4225/'LISTA DOS ITENS'!$V4225</f>
        <v>0.05238645429</v>
      </c>
      <c r="X4225" s="53" t="s">
        <v>53</v>
      </c>
      <c r="Y4225" s="53" t="s">
        <v>290</v>
      </c>
      <c r="Z4225" s="58" t="str">
        <f>'LISTA DOS ITENS'!$F4225&amp;"-"&amp;'LISTA DOS ITENS'!$H4225&amp;"-"&amp;'LISTA DOS ITENS'!$J4225&amp;"-"&amp;'LISTA DOS ITENS'!$K4225&amp;"-"&amp;'LISTA DOS ITENS'!$I4225</f>
        <v>11450750-2201-A903-CONS/NAC-</v>
      </c>
      <c r="AA4225" s="59" t="str">
        <f t="array" ref="AA4225">INDEX('RESUMO - LOTES E VMA'!$M$3:$M$181,MATCH('LISTA DOS ITENS'!$D4225,'RESUMO - LOTES E VMA'!$A$3:$A$181,0))</f>
        <v>Para Leilão</v>
      </c>
      <c r="AB4225" s="60">
        <f t="array" ref="AB4225">INDEX('RESUMO - LOTES E VMA'!$J$3:$J$181,MATCH('LISTA DOS ITENS'!$D4225,'RESUMO - LOTES E VMA'!$A$3:$A$181,0))</f>
        <v>0.1152941939</v>
      </c>
      <c r="AC4225" s="29" t="str">
        <f t="array" ref="AC4225">INDEX('RESUMO - LOTES E VMA'!$L$3:$L$181,MATCH('LISTA DOS ITENS'!$D4225,'RESUMO - LOTES E VMA'!$A$3:$A$181,0))</f>
        <v>1% do Valor de Comparação do VMA</v>
      </c>
      <c r="AD4225" s="53" t="str">
        <f>VLOOKUP(Tabela1[[#This Row],[Índice]],[1]Planilha1!$A:$A,1,0)</f>
        <v>#ERROR!</v>
      </c>
    </row>
    <row r="4226" ht="15.75" customHeight="1">
      <c r="A4226" s="52">
        <v>267684.0</v>
      </c>
      <c r="B4226" s="53" t="s">
        <v>70</v>
      </c>
      <c r="C4226" s="53" t="s">
        <v>71</v>
      </c>
      <c r="D4226" s="22">
        <v>207758.0</v>
      </c>
      <c r="E4226" s="53" t="s">
        <v>63</v>
      </c>
      <c r="F4226" s="54">
        <v>1.193691E7</v>
      </c>
      <c r="G4226" s="53" t="s">
        <v>2619</v>
      </c>
      <c r="H4226" s="55">
        <v>2201.0</v>
      </c>
      <c r="I4226" s="55"/>
      <c r="J4226" s="55" t="s">
        <v>77</v>
      </c>
      <c r="K4226" s="53" t="s">
        <v>293</v>
      </c>
      <c r="L4226" s="53"/>
      <c r="M4226" s="53">
        <v>2.0</v>
      </c>
      <c r="N4226" s="53" t="s">
        <v>52</v>
      </c>
      <c r="O4226" s="25">
        <v>1.0</v>
      </c>
      <c r="P4226" s="25">
        <f>'LISTA DOS ITENS'!$O4226*'LISTA DOS ITENS'!$M4226</f>
        <v>2</v>
      </c>
      <c r="Q4226" s="25">
        <v>250.0</v>
      </c>
      <c r="R4226" s="25">
        <f>'LISTA DOS ITENS'!$Q4226*'LISTA DOS ITENS'!$M4226</f>
        <v>500</v>
      </c>
      <c r="S4226" s="56">
        <f>IF('LISTA DOS ITENS'!$P4226&gt;'LISTA DOS ITENS'!$R4226,'LISTA DOS ITENS'!$P4226,'LISTA DOS ITENS'!$R4226)</f>
        <v>500</v>
      </c>
      <c r="T4226" s="25">
        <v>31.010405526284313</v>
      </c>
      <c r="U4226" s="25">
        <f>'LISTA DOS ITENS'!$T4226*'LISTA DOS ITENS'!$M4226</f>
        <v>62.02081105</v>
      </c>
      <c r="V4226" s="56">
        <f t="array" ref="V4226">INDEX('RESUMO - LOTES E VMA'!$F$3:$F$181,MATCH('LISTA DOS ITENS'!$D4226,'RESUMO - LOTES E VMA'!$A$3:$A$181,0))</f>
        <v>9884.458845</v>
      </c>
      <c r="W4226" s="57">
        <f>'LISTA DOS ITENS'!$U4226/'LISTA DOS ITENS'!$V4226</f>
        <v>0.006274578308</v>
      </c>
      <c r="X4226" s="53" t="s">
        <v>53</v>
      </c>
      <c r="Y4226" s="53" t="s">
        <v>290</v>
      </c>
      <c r="Z4226" s="58" t="str">
        <f>'LISTA DOS ITENS'!$F4226&amp;"-"&amp;'LISTA DOS ITENS'!$H4226&amp;"-"&amp;'LISTA DOS ITENS'!$J4226&amp;"-"&amp;'LISTA DOS ITENS'!$K4226&amp;"-"&amp;'LISTA DOS ITENS'!$I4226</f>
        <v>11936910-2201-A903-SOBRE_EMP-</v>
      </c>
      <c r="AA4226" s="59" t="str">
        <f t="array" ref="AA4226">INDEX('RESUMO - LOTES E VMA'!$M$3:$M$181,MATCH('LISTA DOS ITENS'!$D4226,'RESUMO - LOTES E VMA'!$A$3:$A$181,0))</f>
        <v>Para Leilão</v>
      </c>
      <c r="AB4226" s="60">
        <f t="array" ref="AB4226">INDEX('RESUMO - LOTES E VMA'!$J$3:$J$181,MATCH('LISTA DOS ITENS'!$D4226,'RESUMO - LOTES E VMA'!$A$3:$A$181,0))</f>
        <v>0.1152941939</v>
      </c>
      <c r="AC4226" s="29" t="str">
        <f t="array" ref="AC4226">INDEX('RESUMO - LOTES E VMA'!$L$3:$L$181,MATCH('LISTA DOS ITENS'!$D4226,'RESUMO - LOTES E VMA'!$A$3:$A$181,0))</f>
        <v>1% do Valor de Comparação do VMA</v>
      </c>
      <c r="AD4226" s="53" t="str">
        <f>VLOOKUP(Tabela1[[#This Row],[Índice]],[1]Planilha1!$A:$A,1,0)</f>
        <v>#ERROR!</v>
      </c>
    </row>
    <row r="4227" ht="15.75" customHeight="1">
      <c r="A4227" s="52">
        <v>267685.0</v>
      </c>
      <c r="B4227" s="53" t="s">
        <v>70</v>
      </c>
      <c r="C4227" s="53" t="s">
        <v>71</v>
      </c>
      <c r="D4227" s="22">
        <v>207758.0</v>
      </c>
      <c r="E4227" s="53" t="s">
        <v>63</v>
      </c>
      <c r="F4227" s="54">
        <v>1.1944878E7</v>
      </c>
      <c r="G4227" s="53" t="s">
        <v>2631</v>
      </c>
      <c r="H4227" s="55">
        <v>2201.0</v>
      </c>
      <c r="I4227" s="55"/>
      <c r="J4227" s="55" t="s">
        <v>77</v>
      </c>
      <c r="K4227" s="53" t="s">
        <v>293</v>
      </c>
      <c r="L4227" s="53"/>
      <c r="M4227" s="53">
        <v>4.0</v>
      </c>
      <c r="N4227" s="53" t="s">
        <v>52</v>
      </c>
      <c r="O4227" s="25">
        <v>1.0</v>
      </c>
      <c r="P4227" s="25">
        <f>'LISTA DOS ITENS'!$O4227*'LISTA DOS ITENS'!$M4227</f>
        <v>4</v>
      </c>
      <c r="Q4227" s="25">
        <v>200.0</v>
      </c>
      <c r="R4227" s="25">
        <f>'LISTA DOS ITENS'!$Q4227*'LISTA DOS ITENS'!$M4227</f>
        <v>800</v>
      </c>
      <c r="S4227" s="56">
        <f>IF('LISTA DOS ITENS'!$P4227&gt;'LISTA DOS ITENS'!$R4227,'LISTA DOS ITENS'!$P4227,'LISTA DOS ITENS'!$R4227)</f>
        <v>800</v>
      </c>
      <c r="T4227" s="25">
        <v>24.80832442102745</v>
      </c>
      <c r="U4227" s="25">
        <f>'LISTA DOS ITENS'!$T4227*'LISTA DOS ITENS'!$M4227</f>
        <v>99.23329768</v>
      </c>
      <c r="V4227" s="56">
        <f t="array" ref="V4227">INDEX('RESUMO - LOTES E VMA'!$F$3:$F$181,MATCH('LISTA DOS ITENS'!$D4227,'RESUMO - LOTES E VMA'!$A$3:$A$181,0))</f>
        <v>9884.458845</v>
      </c>
      <c r="W4227" s="57">
        <f>'LISTA DOS ITENS'!$U4227/'LISTA DOS ITENS'!$V4227</f>
        <v>0.01003932529</v>
      </c>
      <c r="X4227" s="53" t="s">
        <v>53</v>
      </c>
      <c r="Y4227" s="53" t="s">
        <v>290</v>
      </c>
      <c r="Z4227" s="58" t="str">
        <f>'LISTA DOS ITENS'!$F4227&amp;"-"&amp;'LISTA DOS ITENS'!$H4227&amp;"-"&amp;'LISTA DOS ITENS'!$J4227&amp;"-"&amp;'LISTA DOS ITENS'!$K4227&amp;"-"&amp;'LISTA DOS ITENS'!$I4227</f>
        <v>11944878-2201-A903-SOBRE_EMP-</v>
      </c>
      <c r="AA4227" s="59" t="str">
        <f t="array" ref="AA4227">INDEX('RESUMO - LOTES E VMA'!$M$3:$M$181,MATCH('LISTA DOS ITENS'!$D4227,'RESUMO - LOTES E VMA'!$A$3:$A$181,0))</f>
        <v>Para Leilão</v>
      </c>
      <c r="AB4227" s="60">
        <f t="array" ref="AB4227">INDEX('RESUMO - LOTES E VMA'!$J$3:$J$181,MATCH('LISTA DOS ITENS'!$D4227,'RESUMO - LOTES E VMA'!$A$3:$A$181,0))</f>
        <v>0.1152941939</v>
      </c>
      <c r="AC4227" s="29" t="str">
        <f t="array" ref="AC4227">INDEX('RESUMO - LOTES E VMA'!$L$3:$L$181,MATCH('LISTA DOS ITENS'!$D4227,'RESUMO - LOTES E VMA'!$A$3:$A$181,0))</f>
        <v>1% do Valor de Comparação do VMA</v>
      </c>
      <c r="AD4227" s="53" t="str">
        <f>VLOOKUP(Tabela1[[#This Row],[Índice]],[1]Planilha1!$A:$A,1,0)</f>
        <v>#ERROR!</v>
      </c>
    </row>
    <row r="4228" ht="15.75" customHeight="1">
      <c r="A4228" s="52">
        <v>267686.0</v>
      </c>
      <c r="B4228" s="53" t="s">
        <v>70</v>
      </c>
      <c r="C4228" s="53" t="s">
        <v>71</v>
      </c>
      <c r="D4228" s="22">
        <v>207758.0</v>
      </c>
      <c r="E4228" s="53" t="s">
        <v>63</v>
      </c>
      <c r="F4228" s="54">
        <v>1.1944879E7</v>
      </c>
      <c r="G4228" s="53" t="s">
        <v>2631</v>
      </c>
      <c r="H4228" s="55">
        <v>2201.0</v>
      </c>
      <c r="I4228" s="55"/>
      <c r="J4228" s="55" t="s">
        <v>77</v>
      </c>
      <c r="K4228" s="53" t="s">
        <v>293</v>
      </c>
      <c r="L4228" s="53"/>
      <c r="M4228" s="53">
        <v>3.0</v>
      </c>
      <c r="N4228" s="53" t="s">
        <v>52</v>
      </c>
      <c r="O4228" s="25">
        <v>1.0</v>
      </c>
      <c r="P4228" s="25">
        <f>'LISTA DOS ITENS'!$O4228*'LISTA DOS ITENS'!$M4228</f>
        <v>3</v>
      </c>
      <c r="Q4228" s="25">
        <v>359.35</v>
      </c>
      <c r="R4228" s="25">
        <f>'LISTA DOS ITENS'!$Q4228*'LISTA DOS ITENS'!$M4228</f>
        <v>1078.05</v>
      </c>
      <c r="S4228" s="56">
        <f>IF('LISTA DOS ITENS'!$P4228&gt;'LISTA DOS ITENS'!$R4228,'LISTA DOS ITENS'!$P4228,'LISTA DOS ITENS'!$R4228)</f>
        <v>1078.05</v>
      </c>
      <c r="T4228" s="25">
        <v>44.574356903481075</v>
      </c>
      <c r="U4228" s="25">
        <f>'LISTA DOS ITENS'!$T4228*'LISTA DOS ITENS'!$M4228</f>
        <v>133.7230707</v>
      </c>
      <c r="V4228" s="56">
        <f t="array" ref="V4228">INDEX('RESUMO - LOTES E VMA'!$F$3:$F$181,MATCH('LISTA DOS ITENS'!$D4228,'RESUMO - LOTES E VMA'!$A$3:$A$181,0))</f>
        <v>9884.458845</v>
      </c>
      <c r="W4228" s="57">
        <f>'LISTA DOS ITENS'!$U4228/'LISTA DOS ITENS'!$V4228</f>
        <v>0.01352861829</v>
      </c>
      <c r="X4228" s="53" t="s">
        <v>53</v>
      </c>
      <c r="Y4228" s="53" t="s">
        <v>290</v>
      </c>
      <c r="Z4228" s="58" t="str">
        <f>'LISTA DOS ITENS'!$F4228&amp;"-"&amp;'LISTA DOS ITENS'!$H4228&amp;"-"&amp;'LISTA DOS ITENS'!$J4228&amp;"-"&amp;'LISTA DOS ITENS'!$K4228&amp;"-"&amp;'LISTA DOS ITENS'!$I4228</f>
        <v>11944879-2201-A903-SOBRE_EMP-</v>
      </c>
      <c r="AA4228" s="59" t="str">
        <f t="array" ref="AA4228">INDEX('RESUMO - LOTES E VMA'!$M$3:$M$181,MATCH('LISTA DOS ITENS'!$D4228,'RESUMO - LOTES E VMA'!$A$3:$A$181,0))</f>
        <v>Para Leilão</v>
      </c>
      <c r="AB4228" s="60">
        <f t="array" ref="AB4228">INDEX('RESUMO - LOTES E VMA'!$J$3:$J$181,MATCH('LISTA DOS ITENS'!$D4228,'RESUMO - LOTES E VMA'!$A$3:$A$181,0))</f>
        <v>0.1152941939</v>
      </c>
      <c r="AC4228" s="29" t="str">
        <f t="array" ref="AC4228">INDEX('RESUMO - LOTES E VMA'!$L$3:$L$181,MATCH('LISTA DOS ITENS'!$D4228,'RESUMO - LOTES E VMA'!$A$3:$A$181,0))</f>
        <v>1% do Valor de Comparação do VMA</v>
      </c>
      <c r="AD4228" s="53" t="str">
        <f>VLOOKUP(Tabela1[[#This Row],[Índice]],[1]Planilha1!$A:$A,1,0)</f>
        <v>#ERROR!</v>
      </c>
    </row>
    <row r="4229" ht="15.75" customHeight="1">
      <c r="A4229" s="52">
        <v>267687.0</v>
      </c>
      <c r="B4229" s="53" t="s">
        <v>70</v>
      </c>
      <c r="C4229" s="53" t="s">
        <v>71</v>
      </c>
      <c r="D4229" s="22">
        <v>207758.0</v>
      </c>
      <c r="E4229" s="53" t="s">
        <v>63</v>
      </c>
      <c r="F4229" s="54">
        <v>1.0139615E7</v>
      </c>
      <c r="G4229" s="53" t="s">
        <v>2598</v>
      </c>
      <c r="H4229" s="55">
        <v>2101.0</v>
      </c>
      <c r="I4229" s="55"/>
      <c r="J4229" s="55" t="s">
        <v>2632</v>
      </c>
      <c r="K4229" s="53" t="s">
        <v>73</v>
      </c>
      <c r="L4229" s="53"/>
      <c r="M4229" s="53">
        <v>1.0</v>
      </c>
      <c r="N4229" s="53" t="s">
        <v>52</v>
      </c>
      <c r="O4229" s="25">
        <v>186.7</v>
      </c>
      <c r="P4229" s="25">
        <f>'LISTA DOS ITENS'!$O4229*'LISTA DOS ITENS'!$M4229</f>
        <v>186.7</v>
      </c>
      <c r="Q4229" s="25">
        <v>186.7</v>
      </c>
      <c r="R4229" s="25">
        <f>'LISTA DOS ITENS'!$Q4229*'LISTA DOS ITENS'!$M4229</f>
        <v>186.7</v>
      </c>
      <c r="S4229" s="56">
        <f>IF('LISTA DOS ITENS'!$P4229&gt;'LISTA DOS ITENS'!$R4229,'LISTA DOS ITENS'!$P4229,'LISTA DOS ITENS'!$R4229)</f>
        <v>186.7</v>
      </c>
      <c r="T4229" s="25">
        <v>23.15857084702912</v>
      </c>
      <c r="U4229" s="25">
        <f>'LISTA DOS ITENS'!$T4229*'LISTA DOS ITENS'!$M4229</f>
        <v>23.15857085</v>
      </c>
      <c r="V4229" s="56">
        <f t="array" ref="V4229">INDEX('RESUMO - LOTES E VMA'!$F$3:$F$181,MATCH('LISTA DOS ITENS'!$D4229,'RESUMO - LOTES E VMA'!$A$3:$A$181,0))</f>
        <v>9884.458845</v>
      </c>
      <c r="W4229" s="57">
        <f>'LISTA DOS ITENS'!$U4229/'LISTA DOS ITENS'!$V4229</f>
        <v>0.00234292754</v>
      </c>
      <c r="X4229" s="53" t="s">
        <v>53</v>
      </c>
      <c r="Y4229" s="53" t="s">
        <v>290</v>
      </c>
      <c r="Z4229" s="58" t="str">
        <f>'LISTA DOS ITENS'!$F4229&amp;"-"&amp;'LISTA DOS ITENS'!$H4229&amp;"-"&amp;'LISTA DOS ITENS'!$J4229&amp;"-"&amp;'LISTA DOS ITENS'!$K4229&amp;"-"&amp;'LISTA DOS ITENS'!$I4229</f>
        <v>10139615-2101-E003-CONS/NAC-</v>
      </c>
      <c r="AA4229" s="59" t="str">
        <f t="array" ref="AA4229">INDEX('RESUMO - LOTES E VMA'!$M$3:$M$181,MATCH('LISTA DOS ITENS'!$D4229,'RESUMO - LOTES E VMA'!$A$3:$A$181,0))</f>
        <v>Para Leilão</v>
      </c>
      <c r="AB4229" s="60">
        <f t="array" ref="AB4229">INDEX('RESUMO - LOTES E VMA'!$J$3:$J$181,MATCH('LISTA DOS ITENS'!$D4229,'RESUMO - LOTES E VMA'!$A$3:$A$181,0))</f>
        <v>0.1152941939</v>
      </c>
      <c r="AC4229" s="29" t="str">
        <f t="array" ref="AC4229">INDEX('RESUMO - LOTES E VMA'!$L$3:$L$181,MATCH('LISTA DOS ITENS'!$D4229,'RESUMO - LOTES E VMA'!$A$3:$A$181,0))</f>
        <v>1% do Valor de Comparação do VMA</v>
      </c>
      <c r="AD4229" s="53" t="str">
        <f>VLOOKUP(Tabela1[[#This Row],[Índice]],[1]Planilha1!$A:$A,1,0)</f>
        <v>#ERROR!</v>
      </c>
    </row>
    <row r="4230" ht="15.75" customHeight="1">
      <c r="A4230" s="52">
        <v>267965.0</v>
      </c>
      <c r="B4230" s="53" t="s">
        <v>70</v>
      </c>
      <c r="C4230" s="53" t="s">
        <v>71</v>
      </c>
      <c r="D4230" s="22">
        <v>207782.0</v>
      </c>
      <c r="E4230" s="53" t="s">
        <v>63</v>
      </c>
      <c r="F4230" s="54">
        <v>1.0767194E7</v>
      </c>
      <c r="G4230" s="53" t="s">
        <v>2633</v>
      </c>
      <c r="H4230" s="55">
        <v>2101.0</v>
      </c>
      <c r="I4230" s="55"/>
      <c r="J4230" s="55" t="s">
        <v>68</v>
      </c>
      <c r="K4230" s="53" t="s">
        <v>117</v>
      </c>
      <c r="L4230" s="53"/>
      <c r="M4230" s="53">
        <v>2.0</v>
      </c>
      <c r="N4230" s="53" t="s">
        <v>52</v>
      </c>
      <c r="O4230" s="25">
        <v>3190.208</v>
      </c>
      <c r="P4230" s="25">
        <f>'LISTA DOS ITENS'!$O4230*'LISTA DOS ITENS'!$M4230</f>
        <v>6380.416</v>
      </c>
      <c r="Q4230" s="25">
        <v>3342.72</v>
      </c>
      <c r="R4230" s="25">
        <f>'LISTA DOS ITENS'!$Q4230*'LISTA DOS ITENS'!$M4230</f>
        <v>6685.44</v>
      </c>
      <c r="S4230" s="56">
        <f>IF('LISTA DOS ITENS'!$P4230&gt;'LISTA DOS ITENS'!$R4230,'LISTA DOS ITENS'!$P4230,'LISTA DOS ITENS'!$R4230)</f>
        <v>6685.44</v>
      </c>
      <c r="T4230" s="25">
        <v>393.9928012675496</v>
      </c>
      <c r="U4230" s="25">
        <f>'LISTA DOS ITENS'!$T4230*'LISTA DOS ITENS'!$M4230</f>
        <v>787.9856025</v>
      </c>
      <c r="V4230" s="56">
        <f t="array" ref="V4230">INDEX('RESUMO - LOTES E VMA'!$F$3:$F$181,MATCH('LISTA DOS ITENS'!$D4230,'RESUMO - LOTES E VMA'!$A$3:$A$181,0))</f>
        <v>50903.17522</v>
      </c>
      <c r="W4230" s="57">
        <f>'LISTA DOS ITENS'!$U4230/'LISTA DOS ITENS'!$V4230</f>
        <v>0.01548008742</v>
      </c>
      <c r="X4230" s="53" t="s">
        <v>53</v>
      </c>
      <c r="Y4230" s="53" t="s">
        <v>290</v>
      </c>
      <c r="Z4230" s="58" t="str">
        <f>'LISTA DOS ITENS'!$F4230&amp;"-"&amp;'LISTA DOS ITENS'!$H4230&amp;"-"&amp;'LISTA DOS ITENS'!$J4230&amp;"-"&amp;'LISTA DOS ITENS'!$K4230&amp;"-"&amp;'LISTA DOS ITENS'!$I4230</f>
        <v>10767194-2101-0003-CONS/IAMN-</v>
      </c>
      <c r="AA4230" s="59" t="str">
        <f t="array" ref="AA4230">INDEX('RESUMO - LOTES E VMA'!$M$3:$M$181,MATCH('LISTA DOS ITENS'!$D4230,'RESUMO - LOTES E VMA'!$A$3:$A$181,0))</f>
        <v>Para Leilão</v>
      </c>
      <c r="AB4230" s="60">
        <f t="array" ref="AB4230">INDEX('RESUMO - LOTES E VMA'!$J$3:$J$181,MATCH('LISTA DOS ITENS'!$D4230,'RESUMO - LOTES E VMA'!$A$3:$A$181,0))</f>
        <v>0.1171155358</v>
      </c>
      <c r="AC4230" s="29" t="str">
        <f t="array" ref="AC4230">INDEX('RESUMO - LOTES E VMA'!$L$3:$L$181,MATCH('LISTA DOS ITENS'!$D4230,'RESUMO - LOTES E VMA'!$A$3:$A$181,0))</f>
        <v>1% do Valor de Comparação do VMA</v>
      </c>
      <c r="AD4230" s="53" t="str">
        <f>VLOOKUP(Tabela1[[#This Row],[Índice]],[1]Planilha1!$A:$A,1,0)</f>
        <v>#ERROR!</v>
      </c>
    </row>
    <row r="4231" ht="15.75" customHeight="1">
      <c r="A4231" s="52">
        <v>267966.0</v>
      </c>
      <c r="B4231" s="53" t="s">
        <v>70</v>
      </c>
      <c r="C4231" s="53" t="s">
        <v>71</v>
      </c>
      <c r="D4231" s="22">
        <v>207782.0</v>
      </c>
      <c r="E4231" s="53" t="s">
        <v>63</v>
      </c>
      <c r="F4231" s="54">
        <v>1.0803138E7</v>
      </c>
      <c r="G4231" s="53" t="s">
        <v>2634</v>
      </c>
      <c r="H4231" s="55">
        <v>2101.0</v>
      </c>
      <c r="I4231" s="55"/>
      <c r="J4231" s="55" t="s">
        <v>68</v>
      </c>
      <c r="K4231" s="53" t="s">
        <v>73</v>
      </c>
      <c r="L4231" s="53"/>
      <c r="M4231" s="53">
        <v>1.0</v>
      </c>
      <c r="N4231" s="53" t="s">
        <v>52</v>
      </c>
      <c r="O4231" s="25">
        <v>3618.01</v>
      </c>
      <c r="P4231" s="25">
        <f>'LISTA DOS ITENS'!$O4231*'LISTA DOS ITENS'!$M4231</f>
        <v>3618.01</v>
      </c>
      <c r="Q4231" s="25">
        <v>1282.23</v>
      </c>
      <c r="R4231" s="25">
        <f>'LISTA DOS ITENS'!$Q4231*'LISTA DOS ITENS'!$M4231</f>
        <v>1282.23</v>
      </c>
      <c r="S4231" s="56">
        <f>IF('LISTA DOS ITENS'!$P4231&gt;'LISTA DOS ITENS'!$R4231,'LISTA DOS ITENS'!$P4231,'LISTA DOS ITENS'!$R4231)</f>
        <v>3618.01</v>
      </c>
      <c r="T4231" s="25">
        <v>151.13123132338043</v>
      </c>
      <c r="U4231" s="25">
        <f>'LISTA DOS ITENS'!$T4231*'LISTA DOS ITENS'!$M4231</f>
        <v>151.1312313</v>
      </c>
      <c r="V4231" s="56">
        <f t="array" ref="V4231">INDEX('RESUMO - LOTES E VMA'!$F$3:$F$181,MATCH('LISTA DOS ITENS'!$D4231,'RESUMO - LOTES E VMA'!$A$3:$A$181,0))</f>
        <v>50903.17522</v>
      </c>
      <c r="W4231" s="57">
        <f>'LISTA DOS ITENS'!$U4231/'LISTA DOS ITENS'!$V4231</f>
        <v>0.002968994187</v>
      </c>
      <c r="X4231" s="53" t="s">
        <v>53</v>
      </c>
      <c r="Y4231" s="53" t="s">
        <v>290</v>
      </c>
      <c r="Z4231" s="58" t="str">
        <f>'LISTA DOS ITENS'!$F4231&amp;"-"&amp;'LISTA DOS ITENS'!$H4231&amp;"-"&amp;'LISTA DOS ITENS'!$J4231&amp;"-"&amp;'LISTA DOS ITENS'!$K4231&amp;"-"&amp;'LISTA DOS ITENS'!$I4231</f>
        <v>10803138-2101-0003-CONS/NAC-</v>
      </c>
      <c r="AA4231" s="59" t="str">
        <f t="array" ref="AA4231">INDEX('RESUMO - LOTES E VMA'!$M$3:$M$181,MATCH('LISTA DOS ITENS'!$D4231,'RESUMO - LOTES E VMA'!$A$3:$A$181,0))</f>
        <v>Para Leilão</v>
      </c>
      <c r="AB4231" s="60">
        <f t="array" ref="AB4231">INDEX('RESUMO - LOTES E VMA'!$J$3:$J$181,MATCH('LISTA DOS ITENS'!$D4231,'RESUMO - LOTES E VMA'!$A$3:$A$181,0))</f>
        <v>0.1171155358</v>
      </c>
      <c r="AC4231" s="29" t="str">
        <f t="array" ref="AC4231">INDEX('RESUMO - LOTES E VMA'!$L$3:$L$181,MATCH('LISTA DOS ITENS'!$D4231,'RESUMO - LOTES E VMA'!$A$3:$A$181,0))</f>
        <v>1% do Valor de Comparação do VMA</v>
      </c>
      <c r="AD4231" s="53" t="str">
        <f>VLOOKUP(Tabela1[[#This Row],[Índice]],[1]Planilha1!$A:$A,1,0)</f>
        <v>#ERROR!</v>
      </c>
    </row>
    <row r="4232" ht="15.75" customHeight="1">
      <c r="A4232" s="52">
        <v>267967.0</v>
      </c>
      <c r="B4232" s="53" t="s">
        <v>70</v>
      </c>
      <c r="C4232" s="53" t="s">
        <v>71</v>
      </c>
      <c r="D4232" s="22">
        <v>207782.0</v>
      </c>
      <c r="E4232" s="53" t="s">
        <v>63</v>
      </c>
      <c r="F4232" s="54">
        <v>1.0816048E7</v>
      </c>
      <c r="G4232" s="53" t="s">
        <v>2635</v>
      </c>
      <c r="H4232" s="55">
        <v>2101.0</v>
      </c>
      <c r="I4232" s="55"/>
      <c r="J4232" s="55" t="s">
        <v>68</v>
      </c>
      <c r="K4232" s="53" t="s">
        <v>51</v>
      </c>
      <c r="L4232" s="53"/>
      <c r="M4232" s="53">
        <v>1.0</v>
      </c>
      <c r="N4232" s="53" t="s">
        <v>52</v>
      </c>
      <c r="O4232" s="25">
        <v>1.0</v>
      </c>
      <c r="P4232" s="25">
        <f>'LISTA DOS ITENS'!$O4232*'LISTA DOS ITENS'!$M4232</f>
        <v>1</v>
      </c>
      <c r="Q4232" s="25">
        <v>1601.41</v>
      </c>
      <c r="R4232" s="25">
        <f>'LISTA DOS ITENS'!$Q4232*'LISTA DOS ITENS'!$M4232</f>
        <v>1601.41</v>
      </c>
      <c r="S4232" s="56">
        <f>IF('LISTA DOS ITENS'!$P4232&gt;'LISTA DOS ITENS'!$R4232,'LISTA DOS ITENS'!$P4232,'LISTA DOS ITENS'!$R4232)</f>
        <v>1601.41</v>
      </c>
      <c r="T4232" s="25">
        <v>188.75167883575853</v>
      </c>
      <c r="U4232" s="25">
        <f>'LISTA DOS ITENS'!$T4232*'LISTA DOS ITENS'!$M4232</f>
        <v>188.7516788</v>
      </c>
      <c r="V4232" s="56">
        <f t="array" ref="V4232">INDEX('RESUMO - LOTES E VMA'!$F$3:$F$181,MATCH('LISTA DOS ITENS'!$D4232,'RESUMO - LOTES E VMA'!$A$3:$A$181,0))</f>
        <v>50903.17522</v>
      </c>
      <c r="W4232" s="57">
        <f>'LISTA DOS ITENS'!$U4232/'LISTA DOS ITENS'!$V4232</f>
        <v>0.003708053142</v>
      </c>
      <c r="X4232" s="53" t="s">
        <v>53</v>
      </c>
      <c r="Y4232" s="53" t="s">
        <v>290</v>
      </c>
      <c r="Z4232" s="58" t="str">
        <f>'LISTA DOS ITENS'!$F4232&amp;"-"&amp;'LISTA DOS ITENS'!$H4232&amp;"-"&amp;'LISTA DOS ITENS'!$J4232&amp;"-"&amp;'LISTA DOS ITENS'!$K4232&amp;"-"&amp;'LISTA DOS ITENS'!$I4232</f>
        <v>10816048-2101-0003-A RECUPER-</v>
      </c>
      <c r="AA4232" s="59" t="str">
        <f t="array" ref="AA4232">INDEX('RESUMO - LOTES E VMA'!$M$3:$M$181,MATCH('LISTA DOS ITENS'!$D4232,'RESUMO - LOTES E VMA'!$A$3:$A$181,0))</f>
        <v>Para Leilão</v>
      </c>
      <c r="AB4232" s="60">
        <f t="array" ref="AB4232">INDEX('RESUMO - LOTES E VMA'!$J$3:$J$181,MATCH('LISTA DOS ITENS'!$D4232,'RESUMO - LOTES E VMA'!$A$3:$A$181,0))</f>
        <v>0.1171155358</v>
      </c>
      <c r="AC4232" s="29" t="str">
        <f t="array" ref="AC4232">INDEX('RESUMO - LOTES E VMA'!$L$3:$L$181,MATCH('LISTA DOS ITENS'!$D4232,'RESUMO - LOTES E VMA'!$A$3:$A$181,0))</f>
        <v>1% do Valor de Comparação do VMA</v>
      </c>
      <c r="AD4232" s="53" t="str">
        <f>VLOOKUP(Tabela1[[#This Row],[Índice]],[1]Planilha1!$A:$A,1,0)</f>
        <v>#ERROR!</v>
      </c>
    </row>
    <row r="4233" ht="15.75" customHeight="1">
      <c r="A4233" s="52">
        <v>267968.0</v>
      </c>
      <c r="B4233" s="53" t="s">
        <v>70</v>
      </c>
      <c r="C4233" s="53" t="s">
        <v>71</v>
      </c>
      <c r="D4233" s="22">
        <v>207782.0</v>
      </c>
      <c r="E4233" s="53" t="s">
        <v>63</v>
      </c>
      <c r="F4233" s="54">
        <v>1.0842732E7</v>
      </c>
      <c r="G4233" s="53" t="s">
        <v>2636</v>
      </c>
      <c r="H4233" s="55">
        <v>2101.0</v>
      </c>
      <c r="I4233" s="55"/>
      <c r="J4233" s="55" t="s">
        <v>68</v>
      </c>
      <c r="K4233" s="53" t="s">
        <v>73</v>
      </c>
      <c r="L4233" s="53"/>
      <c r="M4233" s="53">
        <v>12.0</v>
      </c>
      <c r="N4233" s="53" t="s">
        <v>52</v>
      </c>
      <c r="O4233" s="25">
        <v>3310.820833333333</v>
      </c>
      <c r="P4233" s="25">
        <f>'LISTA DOS ITENS'!$O4233*'LISTA DOS ITENS'!$M4233</f>
        <v>39729.85</v>
      </c>
      <c r="Q4233" s="25">
        <v>3310.82</v>
      </c>
      <c r="R4233" s="25">
        <f>'LISTA DOS ITENS'!$Q4233*'LISTA DOS ITENS'!$M4233</f>
        <v>39729.84</v>
      </c>
      <c r="S4233" s="56">
        <f>IF('LISTA DOS ITENS'!$P4233&gt;'LISTA DOS ITENS'!$R4233,'LISTA DOS ITENS'!$P4233,'LISTA DOS ITENS'!$R4233)</f>
        <v>39729.85</v>
      </c>
      <c r="T4233" s="25">
        <v>390.2328781030505</v>
      </c>
      <c r="U4233" s="25">
        <f>'LISTA DOS ITENS'!$T4233*'LISTA DOS ITENS'!$M4233</f>
        <v>4682.794537</v>
      </c>
      <c r="V4233" s="56">
        <f t="array" ref="V4233">INDEX('RESUMO - LOTES E VMA'!$F$3:$F$181,MATCH('LISTA DOS ITENS'!$D4233,'RESUMO - LOTES E VMA'!$A$3:$A$181,0))</f>
        <v>50903.17522</v>
      </c>
      <c r="W4233" s="57">
        <f>'LISTA DOS ITENS'!$U4233/'LISTA DOS ITENS'!$V4233</f>
        <v>0.09199415394</v>
      </c>
      <c r="X4233" s="53" t="s">
        <v>53</v>
      </c>
      <c r="Y4233" s="53" t="s">
        <v>290</v>
      </c>
      <c r="Z4233" s="58" t="str">
        <f>'LISTA DOS ITENS'!$F4233&amp;"-"&amp;'LISTA DOS ITENS'!$H4233&amp;"-"&amp;'LISTA DOS ITENS'!$J4233&amp;"-"&amp;'LISTA DOS ITENS'!$K4233&amp;"-"&amp;'LISTA DOS ITENS'!$I4233</f>
        <v>10842732-2101-0003-CONS/NAC-</v>
      </c>
      <c r="AA4233" s="59" t="str">
        <f t="array" ref="AA4233">INDEX('RESUMO - LOTES E VMA'!$M$3:$M$181,MATCH('LISTA DOS ITENS'!$D4233,'RESUMO - LOTES E VMA'!$A$3:$A$181,0))</f>
        <v>Para Leilão</v>
      </c>
      <c r="AB4233" s="60">
        <f t="array" ref="AB4233">INDEX('RESUMO - LOTES E VMA'!$J$3:$J$181,MATCH('LISTA DOS ITENS'!$D4233,'RESUMO - LOTES E VMA'!$A$3:$A$181,0))</f>
        <v>0.1171155358</v>
      </c>
      <c r="AC4233" s="29" t="str">
        <f t="array" ref="AC4233">INDEX('RESUMO - LOTES E VMA'!$L$3:$L$181,MATCH('LISTA DOS ITENS'!$D4233,'RESUMO - LOTES E VMA'!$A$3:$A$181,0))</f>
        <v>1% do Valor de Comparação do VMA</v>
      </c>
      <c r="AD4233" s="53" t="str">
        <f>VLOOKUP(Tabela1[[#This Row],[Índice]],[1]Planilha1!$A:$A,1,0)</f>
        <v>#ERROR!</v>
      </c>
    </row>
    <row r="4234" ht="15.75" customHeight="1">
      <c r="A4234" s="52">
        <v>267969.0</v>
      </c>
      <c r="B4234" s="53" t="s">
        <v>70</v>
      </c>
      <c r="C4234" s="53" t="s">
        <v>71</v>
      </c>
      <c r="D4234" s="22">
        <v>207782.0</v>
      </c>
      <c r="E4234" s="53" t="s">
        <v>63</v>
      </c>
      <c r="F4234" s="54">
        <v>1.1012367E7</v>
      </c>
      <c r="G4234" s="53" t="s">
        <v>2637</v>
      </c>
      <c r="H4234" s="55">
        <v>2101.0</v>
      </c>
      <c r="I4234" s="55"/>
      <c r="J4234" s="55" t="s">
        <v>68</v>
      </c>
      <c r="K4234" s="53" t="s">
        <v>73</v>
      </c>
      <c r="L4234" s="53"/>
      <c r="M4234" s="53">
        <v>5.0</v>
      </c>
      <c r="N4234" s="53" t="s">
        <v>52</v>
      </c>
      <c r="O4234" s="25">
        <v>1212.35</v>
      </c>
      <c r="P4234" s="25">
        <f>'LISTA DOS ITENS'!$O4234*'LISTA DOS ITENS'!$M4234</f>
        <v>6061.75</v>
      </c>
      <c r="Q4234" s="25">
        <v>1212.35</v>
      </c>
      <c r="R4234" s="25">
        <f>'LISTA DOS ITENS'!$Q4234*'LISTA DOS ITENS'!$M4234</f>
        <v>6061.75</v>
      </c>
      <c r="S4234" s="56">
        <f>IF('LISTA DOS ITENS'!$P4234&gt;'LISTA DOS ITENS'!$R4234,'LISTA DOS ITENS'!$P4234,'LISTA DOS ITENS'!$R4234)</f>
        <v>6061.75</v>
      </c>
      <c r="T4234" s="25">
        <v>142.8947601404586</v>
      </c>
      <c r="U4234" s="25">
        <f>'LISTA DOS ITENS'!$T4234*'LISTA DOS ITENS'!$M4234</f>
        <v>714.4738007</v>
      </c>
      <c r="V4234" s="56">
        <f t="array" ref="V4234">INDEX('RESUMO - LOTES E VMA'!$F$3:$F$181,MATCH('LISTA DOS ITENS'!$D4234,'RESUMO - LOTES E VMA'!$A$3:$A$181,0))</f>
        <v>50903.17522</v>
      </c>
      <c r="W4234" s="57">
        <f>'LISTA DOS ITENS'!$U4234/'LISTA DOS ITENS'!$V4234</f>
        <v>0.01403593779</v>
      </c>
      <c r="X4234" s="53" t="s">
        <v>53</v>
      </c>
      <c r="Y4234" s="53" t="s">
        <v>290</v>
      </c>
      <c r="Z4234" s="58" t="str">
        <f>'LISTA DOS ITENS'!$F4234&amp;"-"&amp;'LISTA DOS ITENS'!$H4234&amp;"-"&amp;'LISTA DOS ITENS'!$J4234&amp;"-"&amp;'LISTA DOS ITENS'!$K4234&amp;"-"&amp;'LISTA DOS ITENS'!$I4234</f>
        <v>11012367-2101-0003-CONS/NAC-</v>
      </c>
      <c r="AA4234" s="59" t="str">
        <f t="array" ref="AA4234">INDEX('RESUMO - LOTES E VMA'!$M$3:$M$181,MATCH('LISTA DOS ITENS'!$D4234,'RESUMO - LOTES E VMA'!$A$3:$A$181,0))</f>
        <v>Para Leilão</v>
      </c>
      <c r="AB4234" s="60">
        <f t="array" ref="AB4234">INDEX('RESUMO - LOTES E VMA'!$J$3:$J$181,MATCH('LISTA DOS ITENS'!$D4234,'RESUMO - LOTES E VMA'!$A$3:$A$181,0))</f>
        <v>0.1171155358</v>
      </c>
      <c r="AC4234" s="29" t="str">
        <f t="array" ref="AC4234">INDEX('RESUMO - LOTES E VMA'!$L$3:$L$181,MATCH('LISTA DOS ITENS'!$D4234,'RESUMO - LOTES E VMA'!$A$3:$A$181,0))</f>
        <v>1% do Valor de Comparação do VMA</v>
      </c>
      <c r="AD4234" s="53" t="str">
        <f>VLOOKUP(Tabela1[[#This Row],[Índice]],[1]Planilha1!$A:$A,1,0)</f>
        <v>#ERROR!</v>
      </c>
    </row>
    <row r="4235" ht="15.75" customHeight="1">
      <c r="A4235" s="52">
        <v>267970.0</v>
      </c>
      <c r="B4235" s="53" t="s">
        <v>70</v>
      </c>
      <c r="C4235" s="53" t="s">
        <v>71</v>
      </c>
      <c r="D4235" s="22">
        <v>207782.0</v>
      </c>
      <c r="E4235" s="53" t="s">
        <v>63</v>
      </c>
      <c r="F4235" s="54">
        <v>1.1399231E7</v>
      </c>
      <c r="G4235" s="53" t="s">
        <v>2638</v>
      </c>
      <c r="H4235" s="55">
        <v>2101.0</v>
      </c>
      <c r="I4235" s="55"/>
      <c r="J4235" s="55" t="s">
        <v>68</v>
      </c>
      <c r="K4235" s="53" t="s">
        <v>117</v>
      </c>
      <c r="L4235" s="53"/>
      <c r="M4235" s="53">
        <v>1.0</v>
      </c>
      <c r="N4235" s="53" t="s">
        <v>52</v>
      </c>
      <c r="O4235" s="25">
        <v>3416.325</v>
      </c>
      <c r="P4235" s="25">
        <f>'LISTA DOS ITENS'!$O4235*'LISTA DOS ITENS'!$M4235</f>
        <v>3416.325</v>
      </c>
      <c r="Q4235" s="25">
        <v>3279.05</v>
      </c>
      <c r="R4235" s="25">
        <f>'LISTA DOS ITENS'!$Q4235*'LISTA DOS ITENS'!$M4235</f>
        <v>3279.05</v>
      </c>
      <c r="S4235" s="56">
        <f>IF('LISTA DOS ITENS'!$P4235&gt;'LISTA DOS ITENS'!$R4235,'LISTA DOS ITENS'!$P4235,'LISTA DOS ITENS'!$R4235)</f>
        <v>3416.325</v>
      </c>
      <c r="T4235" s="25">
        <v>386.48827750944105</v>
      </c>
      <c r="U4235" s="25">
        <f>'LISTA DOS ITENS'!$T4235*'LISTA DOS ITENS'!$M4235</f>
        <v>386.4882775</v>
      </c>
      <c r="V4235" s="56">
        <f t="array" ref="V4235">INDEX('RESUMO - LOTES E VMA'!$F$3:$F$181,MATCH('LISTA DOS ITENS'!$D4235,'RESUMO - LOTES E VMA'!$A$3:$A$181,0))</f>
        <v>50903.17522</v>
      </c>
      <c r="W4235" s="57">
        <f>'LISTA DOS ITENS'!$U4235/'LISTA DOS ITENS'!$V4235</f>
        <v>0.007592616292</v>
      </c>
      <c r="X4235" s="53" t="s">
        <v>53</v>
      </c>
      <c r="Y4235" s="53" t="s">
        <v>290</v>
      </c>
      <c r="Z4235" s="58" t="str">
        <f>'LISTA DOS ITENS'!$F4235&amp;"-"&amp;'LISTA DOS ITENS'!$H4235&amp;"-"&amp;'LISTA DOS ITENS'!$J4235&amp;"-"&amp;'LISTA DOS ITENS'!$K4235&amp;"-"&amp;'LISTA DOS ITENS'!$I4235</f>
        <v>11399231-2101-0003-CONS/IAMN-</v>
      </c>
      <c r="AA4235" s="59" t="str">
        <f t="array" ref="AA4235">INDEX('RESUMO - LOTES E VMA'!$M$3:$M$181,MATCH('LISTA DOS ITENS'!$D4235,'RESUMO - LOTES E VMA'!$A$3:$A$181,0))</f>
        <v>Para Leilão</v>
      </c>
      <c r="AB4235" s="60">
        <f t="array" ref="AB4235">INDEX('RESUMO - LOTES E VMA'!$J$3:$J$181,MATCH('LISTA DOS ITENS'!$D4235,'RESUMO - LOTES E VMA'!$A$3:$A$181,0))</f>
        <v>0.1171155358</v>
      </c>
      <c r="AC4235" s="29" t="str">
        <f t="array" ref="AC4235">INDEX('RESUMO - LOTES E VMA'!$L$3:$L$181,MATCH('LISTA DOS ITENS'!$D4235,'RESUMO - LOTES E VMA'!$A$3:$A$181,0))</f>
        <v>1% do Valor de Comparação do VMA</v>
      </c>
      <c r="AD4235" s="53" t="str">
        <f>VLOOKUP(Tabela1[[#This Row],[Índice]],[1]Planilha1!$A:$A,1,0)</f>
        <v>#ERROR!</v>
      </c>
    </row>
    <row r="4236" ht="15.75" customHeight="1">
      <c r="A4236" s="52">
        <v>267971.0</v>
      </c>
      <c r="B4236" s="53" t="s">
        <v>70</v>
      </c>
      <c r="C4236" s="53" t="s">
        <v>71</v>
      </c>
      <c r="D4236" s="22">
        <v>207782.0</v>
      </c>
      <c r="E4236" s="53" t="s">
        <v>63</v>
      </c>
      <c r="F4236" s="54">
        <v>1.1733785E7</v>
      </c>
      <c r="G4236" s="53" t="s">
        <v>2639</v>
      </c>
      <c r="H4236" s="55">
        <v>2101.0</v>
      </c>
      <c r="I4236" s="55"/>
      <c r="J4236" s="55" t="s">
        <v>68</v>
      </c>
      <c r="K4236" s="53" t="s">
        <v>122</v>
      </c>
      <c r="L4236" s="53"/>
      <c r="M4236" s="53">
        <v>4.0</v>
      </c>
      <c r="N4236" s="53" t="s">
        <v>52</v>
      </c>
      <c r="O4236" s="25">
        <v>1355.5875</v>
      </c>
      <c r="P4236" s="25">
        <f>'LISTA DOS ITENS'!$O4236*'LISTA DOS ITENS'!$M4236</f>
        <v>5422.35</v>
      </c>
      <c r="Q4236" s="25">
        <v>1355.59</v>
      </c>
      <c r="R4236" s="25">
        <f>'LISTA DOS ITENS'!$Q4236*'LISTA DOS ITENS'!$M4236</f>
        <v>5422.36</v>
      </c>
      <c r="S4236" s="56">
        <f>IF('LISTA DOS ITENS'!$P4236&gt;'LISTA DOS ITENS'!$R4236,'LISTA DOS ITENS'!$P4236,'LISTA DOS ITENS'!$R4236)</f>
        <v>5422.36</v>
      </c>
      <c r="T4236" s="25">
        <v>159.7778759424294</v>
      </c>
      <c r="U4236" s="25">
        <f>'LISTA DOS ITENS'!$T4236*'LISTA DOS ITENS'!$M4236</f>
        <v>639.1115038</v>
      </c>
      <c r="V4236" s="56">
        <f t="array" ref="V4236">INDEX('RESUMO - LOTES E VMA'!$F$3:$F$181,MATCH('LISTA DOS ITENS'!$D4236,'RESUMO - LOTES E VMA'!$A$3:$A$181,0))</f>
        <v>50903.17522</v>
      </c>
      <c r="W4236" s="57">
        <f>'LISTA DOS ITENS'!$U4236/'LISTA DOS ITENS'!$V4236</f>
        <v>0.01255543492</v>
      </c>
      <c r="X4236" s="53" t="s">
        <v>53</v>
      </c>
      <c r="Y4236" s="53" t="s">
        <v>290</v>
      </c>
      <c r="Z4236" s="58" t="str">
        <f>'LISTA DOS ITENS'!$F4236&amp;"-"&amp;'LISTA DOS ITENS'!$H4236&amp;"-"&amp;'LISTA DOS ITENS'!$J4236&amp;"-"&amp;'LISTA DOS ITENS'!$K4236&amp;"-"&amp;'LISTA DOS ITENS'!$I4236</f>
        <v>11733785-2101-0003-IMOB/IAMN-</v>
      </c>
      <c r="AA4236" s="59" t="str">
        <f t="array" ref="AA4236">INDEX('RESUMO - LOTES E VMA'!$M$3:$M$181,MATCH('LISTA DOS ITENS'!$D4236,'RESUMO - LOTES E VMA'!$A$3:$A$181,0))</f>
        <v>Para Leilão</v>
      </c>
      <c r="AB4236" s="60">
        <f t="array" ref="AB4236">INDEX('RESUMO - LOTES E VMA'!$J$3:$J$181,MATCH('LISTA DOS ITENS'!$D4236,'RESUMO - LOTES E VMA'!$A$3:$A$181,0))</f>
        <v>0.1171155358</v>
      </c>
      <c r="AC4236" s="29" t="str">
        <f t="array" ref="AC4236">INDEX('RESUMO - LOTES E VMA'!$L$3:$L$181,MATCH('LISTA DOS ITENS'!$D4236,'RESUMO - LOTES E VMA'!$A$3:$A$181,0))</f>
        <v>1% do Valor de Comparação do VMA</v>
      </c>
      <c r="AD4236" s="53" t="str">
        <f>VLOOKUP(Tabela1[[#This Row],[Índice]],[1]Planilha1!$A:$A,1,0)</f>
        <v>#ERROR!</v>
      </c>
    </row>
    <row r="4237" ht="15.75" customHeight="1">
      <c r="A4237" s="52">
        <v>267972.0</v>
      </c>
      <c r="B4237" s="53" t="s">
        <v>70</v>
      </c>
      <c r="C4237" s="53" t="s">
        <v>71</v>
      </c>
      <c r="D4237" s="22">
        <v>207782.0</v>
      </c>
      <c r="E4237" s="53" t="s">
        <v>63</v>
      </c>
      <c r="F4237" s="54">
        <v>1.2055259E7</v>
      </c>
      <c r="G4237" s="53" t="s">
        <v>2640</v>
      </c>
      <c r="H4237" s="55">
        <v>2101.0</v>
      </c>
      <c r="I4237" s="55"/>
      <c r="J4237" s="55" t="s">
        <v>68</v>
      </c>
      <c r="K4237" s="53" t="s">
        <v>73</v>
      </c>
      <c r="L4237" s="53"/>
      <c r="M4237" s="53">
        <v>1.0</v>
      </c>
      <c r="N4237" s="53" t="s">
        <v>52</v>
      </c>
      <c r="O4237" s="25">
        <v>4158.01</v>
      </c>
      <c r="P4237" s="25">
        <f>'LISTA DOS ITENS'!$O4237*'LISTA DOS ITENS'!$M4237</f>
        <v>4158.01</v>
      </c>
      <c r="Q4237" s="25">
        <v>3877.21</v>
      </c>
      <c r="R4237" s="25">
        <f>'LISTA DOS ITENS'!$Q4237*'LISTA DOS ITENS'!$M4237</f>
        <v>3877.21</v>
      </c>
      <c r="S4237" s="56">
        <f>IF('LISTA DOS ITENS'!$P4237&gt;'LISTA DOS ITENS'!$R4237,'LISTA DOS ITENS'!$P4237,'LISTA DOS ITENS'!$R4237)</f>
        <v>4158.01</v>
      </c>
      <c r="T4237" s="25">
        <v>456.9909621513487</v>
      </c>
      <c r="U4237" s="25">
        <f>'LISTA DOS ITENS'!$T4237*'LISTA DOS ITENS'!$M4237</f>
        <v>456.9909622</v>
      </c>
      <c r="V4237" s="56">
        <f t="array" ref="V4237">INDEX('RESUMO - LOTES E VMA'!$F$3:$F$181,MATCH('LISTA DOS ITENS'!$D4237,'RESUMO - LOTES E VMA'!$A$3:$A$181,0))</f>
        <v>50903.17522</v>
      </c>
      <c r="W4237" s="57">
        <f>'LISTA DOS ITENS'!$U4237/'LISTA DOS ITENS'!$V4237</f>
        <v>0.008977651397</v>
      </c>
      <c r="X4237" s="53" t="s">
        <v>53</v>
      </c>
      <c r="Y4237" s="53" t="s">
        <v>290</v>
      </c>
      <c r="Z4237" s="58" t="str">
        <f>'LISTA DOS ITENS'!$F4237&amp;"-"&amp;'LISTA DOS ITENS'!$H4237&amp;"-"&amp;'LISTA DOS ITENS'!$J4237&amp;"-"&amp;'LISTA DOS ITENS'!$K4237&amp;"-"&amp;'LISTA DOS ITENS'!$I4237</f>
        <v>12055259-2101-0003-CONS/NAC-</v>
      </c>
      <c r="AA4237" s="59" t="str">
        <f t="array" ref="AA4237">INDEX('RESUMO - LOTES E VMA'!$M$3:$M$181,MATCH('LISTA DOS ITENS'!$D4237,'RESUMO - LOTES E VMA'!$A$3:$A$181,0))</f>
        <v>Para Leilão</v>
      </c>
      <c r="AB4237" s="60">
        <f t="array" ref="AB4237">INDEX('RESUMO - LOTES E VMA'!$J$3:$J$181,MATCH('LISTA DOS ITENS'!$D4237,'RESUMO - LOTES E VMA'!$A$3:$A$181,0))</f>
        <v>0.1171155358</v>
      </c>
      <c r="AC4237" s="29" t="str">
        <f t="array" ref="AC4237">INDEX('RESUMO - LOTES E VMA'!$L$3:$L$181,MATCH('LISTA DOS ITENS'!$D4237,'RESUMO - LOTES E VMA'!$A$3:$A$181,0))</f>
        <v>1% do Valor de Comparação do VMA</v>
      </c>
      <c r="AD4237" s="53" t="str">
        <f>VLOOKUP(Tabela1[[#This Row],[Índice]],[1]Planilha1!$A:$A,1,0)</f>
        <v>#ERROR!</v>
      </c>
    </row>
    <row r="4238" ht="15.75" customHeight="1">
      <c r="A4238" s="52">
        <v>267973.0</v>
      </c>
      <c r="B4238" s="53" t="s">
        <v>70</v>
      </c>
      <c r="C4238" s="53" t="s">
        <v>71</v>
      </c>
      <c r="D4238" s="22">
        <v>207782.0</v>
      </c>
      <c r="E4238" s="53" t="s">
        <v>63</v>
      </c>
      <c r="F4238" s="54">
        <v>1.2271996E7</v>
      </c>
      <c r="G4238" s="53" t="s">
        <v>2641</v>
      </c>
      <c r="H4238" s="55">
        <v>2101.0</v>
      </c>
      <c r="I4238" s="55" t="s">
        <v>2642</v>
      </c>
      <c r="J4238" s="55" t="s">
        <v>68</v>
      </c>
      <c r="K4238" s="53" t="s">
        <v>117</v>
      </c>
      <c r="L4238" s="53"/>
      <c r="M4238" s="53">
        <v>1.0</v>
      </c>
      <c r="N4238" s="53" t="s">
        <v>52</v>
      </c>
      <c r="O4238" s="25">
        <v>10876.72</v>
      </c>
      <c r="P4238" s="25">
        <f>'LISTA DOS ITENS'!$O4238*'LISTA DOS ITENS'!$M4238</f>
        <v>10876.72</v>
      </c>
      <c r="Q4238" s="25">
        <v>15000.0</v>
      </c>
      <c r="R4238" s="25">
        <f>'LISTA DOS ITENS'!$Q4238*'LISTA DOS ITENS'!$M4238</f>
        <v>15000</v>
      </c>
      <c r="S4238" s="56">
        <f>IF('LISTA DOS ITENS'!$P4238&gt;'LISTA DOS ITENS'!$R4238,'LISTA DOS ITENS'!$P4238,'LISTA DOS ITENS'!$R4238)</f>
        <v>15000</v>
      </c>
      <c r="T4238" s="25">
        <v>1767.988948824085</v>
      </c>
      <c r="U4238" s="25">
        <f>'LISTA DOS ITENS'!$T4238*'LISTA DOS ITENS'!$M4238</f>
        <v>1767.988949</v>
      </c>
      <c r="V4238" s="56">
        <f t="array" ref="V4238">INDEX('RESUMO - LOTES E VMA'!$F$3:$F$181,MATCH('LISTA DOS ITENS'!$D4238,'RESUMO - LOTES E VMA'!$A$3:$A$181,0))</f>
        <v>50903.17522</v>
      </c>
      <c r="W4238" s="57">
        <f>'LISTA DOS ITENS'!$U4238/'LISTA DOS ITENS'!$V4238</f>
        <v>0.03473239029</v>
      </c>
      <c r="X4238" s="53" t="s">
        <v>53</v>
      </c>
      <c r="Y4238" s="53" t="s">
        <v>290</v>
      </c>
      <c r="Z4238" s="58" t="str">
        <f>'LISTA DOS ITENS'!$F4238&amp;"-"&amp;'LISTA DOS ITENS'!$H4238&amp;"-"&amp;'LISTA DOS ITENS'!$J4238&amp;"-"&amp;'LISTA DOS ITENS'!$K4238&amp;"-"&amp;'LISTA DOS ITENS'!$I4238</f>
        <v>12271996-2101-0003-CONS/IAMN-IN-3516-16-001-MRP</v>
      </c>
      <c r="AA4238" s="59" t="str">
        <f t="array" ref="AA4238">INDEX('RESUMO - LOTES E VMA'!$M$3:$M$181,MATCH('LISTA DOS ITENS'!$D4238,'RESUMO - LOTES E VMA'!$A$3:$A$181,0))</f>
        <v>Para Leilão</v>
      </c>
      <c r="AB4238" s="60">
        <f t="array" ref="AB4238">INDEX('RESUMO - LOTES E VMA'!$J$3:$J$181,MATCH('LISTA DOS ITENS'!$D4238,'RESUMO - LOTES E VMA'!$A$3:$A$181,0))</f>
        <v>0.1171155358</v>
      </c>
      <c r="AC4238" s="29" t="str">
        <f t="array" ref="AC4238">INDEX('RESUMO - LOTES E VMA'!$L$3:$L$181,MATCH('LISTA DOS ITENS'!$D4238,'RESUMO - LOTES E VMA'!$A$3:$A$181,0))</f>
        <v>1% do Valor de Comparação do VMA</v>
      </c>
      <c r="AD4238" s="53" t="str">
        <f>VLOOKUP(Tabela1[[#This Row],[Índice]],[1]Planilha1!$A:$A,1,0)</f>
        <v>#ERROR!</v>
      </c>
    </row>
    <row r="4239" ht="15.75" customHeight="1">
      <c r="A4239" s="52">
        <v>267974.0</v>
      </c>
      <c r="B4239" s="53" t="s">
        <v>70</v>
      </c>
      <c r="C4239" s="53" t="s">
        <v>71</v>
      </c>
      <c r="D4239" s="22">
        <v>207782.0</v>
      </c>
      <c r="E4239" s="53" t="s">
        <v>63</v>
      </c>
      <c r="F4239" s="54">
        <v>1.2319617E7</v>
      </c>
      <c r="G4239" s="53" t="s">
        <v>2643</v>
      </c>
      <c r="H4239" s="55">
        <v>2101.0</v>
      </c>
      <c r="I4239" s="55"/>
      <c r="J4239" s="55" t="s">
        <v>68</v>
      </c>
      <c r="K4239" s="53" t="s">
        <v>117</v>
      </c>
      <c r="L4239" s="53"/>
      <c r="M4239" s="53">
        <v>1.0</v>
      </c>
      <c r="N4239" s="53" t="s">
        <v>52</v>
      </c>
      <c r="O4239" s="25">
        <v>6836.7266666666665</v>
      </c>
      <c r="P4239" s="25">
        <f>'LISTA DOS ITENS'!$O4239*'LISTA DOS ITENS'!$M4239</f>
        <v>6836.726667</v>
      </c>
      <c r="Q4239" s="25">
        <v>6836.73</v>
      </c>
      <c r="R4239" s="25">
        <f>'LISTA DOS ITENS'!$Q4239*'LISTA DOS ITENS'!$M4239</f>
        <v>6836.73</v>
      </c>
      <c r="S4239" s="56">
        <f>IF('LISTA DOS ITENS'!$P4239&gt;'LISTA DOS ITENS'!$R4239,'LISTA DOS ITENS'!$P4239,'LISTA DOS ITENS'!$R4239)</f>
        <v>6836.73</v>
      </c>
      <c r="T4239" s="25">
        <v>805.817539072939</v>
      </c>
      <c r="U4239" s="25">
        <f>'LISTA DOS ITENS'!$T4239*'LISTA DOS ITENS'!$M4239</f>
        <v>805.8175391</v>
      </c>
      <c r="V4239" s="56">
        <f t="array" ref="V4239">INDEX('RESUMO - LOTES E VMA'!$F$3:$F$181,MATCH('LISTA DOS ITENS'!$D4239,'RESUMO - LOTES E VMA'!$A$3:$A$181,0))</f>
        <v>50903.17522</v>
      </c>
      <c r="W4239" s="57">
        <f>'LISTA DOS ITENS'!$U4239/'LISTA DOS ITENS'!$V4239</f>
        <v>0.01583039831</v>
      </c>
      <c r="X4239" s="53" t="s">
        <v>53</v>
      </c>
      <c r="Y4239" s="53" t="s">
        <v>290</v>
      </c>
      <c r="Z4239" s="58" t="str">
        <f>'LISTA DOS ITENS'!$F4239&amp;"-"&amp;'LISTA DOS ITENS'!$H4239&amp;"-"&amp;'LISTA DOS ITENS'!$J4239&amp;"-"&amp;'LISTA DOS ITENS'!$K4239&amp;"-"&amp;'LISTA DOS ITENS'!$I4239</f>
        <v>12319617-2101-0003-CONS/IAMN-</v>
      </c>
      <c r="AA4239" s="59" t="str">
        <f t="array" ref="AA4239">INDEX('RESUMO - LOTES E VMA'!$M$3:$M$181,MATCH('LISTA DOS ITENS'!$D4239,'RESUMO - LOTES E VMA'!$A$3:$A$181,0))</f>
        <v>Para Leilão</v>
      </c>
      <c r="AB4239" s="60">
        <f t="array" ref="AB4239">INDEX('RESUMO - LOTES E VMA'!$J$3:$J$181,MATCH('LISTA DOS ITENS'!$D4239,'RESUMO - LOTES E VMA'!$A$3:$A$181,0))</f>
        <v>0.1171155358</v>
      </c>
      <c r="AC4239" s="29" t="str">
        <f t="array" ref="AC4239">INDEX('RESUMO - LOTES E VMA'!$L$3:$L$181,MATCH('LISTA DOS ITENS'!$D4239,'RESUMO - LOTES E VMA'!$A$3:$A$181,0))</f>
        <v>1% do Valor de Comparação do VMA</v>
      </c>
      <c r="AD4239" s="53" t="str">
        <f>VLOOKUP(Tabela1[[#This Row],[Índice]],[1]Planilha1!$A:$A,1,0)</f>
        <v>#ERROR!</v>
      </c>
    </row>
    <row r="4240" ht="15.75" customHeight="1">
      <c r="A4240" s="52">
        <v>267975.0</v>
      </c>
      <c r="B4240" s="53" t="s">
        <v>70</v>
      </c>
      <c r="C4240" s="53" t="s">
        <v>71</v>
      </c>
      <c r="D4240" s="22">
        <v>207782.0</v>
      </c>
      <c r="E4240" s="53" t="s">
        <v>63</v>
      </c>
      <c r="F4240" s="54">
        <v>1.2319617E7</v>
      </c>
      <c r="G4240" s="53" t="s">
        <v>2643</v>
      </c>
      <c r="H4240" s="55">
        <v>2101.0</v>
      </c>
      <c r="I4240" s="55"/>
      <c r="J4240" s="55" t="s">
        <v>68</v>
      </c>
      <c r="K4240" s="53" t="s">
        <v>73</v>
      </c>
      <c r="L4240" s="53"/>
      <c r="M4240" s="53">
        <v>1.0</v>
      </c>
      <c r="N4240" s="53" t="s">
        <v>52</v>
      </c>
      <c r="O4240" s="25">
        <v>5054.4</v>
      </c>
      <c r="P4240" s="25">
        <f>'LISTA DOS ITENS'!$O4240*'LISTA DOS ITENS'!$M4240</f>
        <v>5054.4</v>
      </c>
      <c r="Q4240" s="25">
        <v>6836.73</v>
      </c>
      <c r="R4240" s="25">
        <f>'LISTA DOS ITENS'!$Q4240*'LISTA DOS ITENS'!$M4240</f>
        <v>6836.73</v>
      </c>
      <c r="S4240" s="56">
        <f>IF('LISTA DOS ITENS'!$P4240&gt;'LISTA DOS ITENS'!$R4240,'LISTA DOS ITENS'!$P4240,'LISTA DOS ITENS'!$R4240)</f>
        <v>6836.73</v>
      </c>
      <c r="T4240" s="25">
        <v>805.817539072939</v>
      </c>
      <c r="U4240" s="25">
        <f>'LISTA DOS ITENS'!$T4240*'LISTA DOS ITENS'!$M4240</f>
        <v>805.8175391</v>
      </c>
      <c r="V4240" s="56">
        <f t="array" ref="V4240">INDEX('RESUMO - LOTES E VMA'!$F$3:$F$181,MATCH('LISTA DOS ITENS'!$D4240,'RESUMO - LOTES E VMA'!$A$3:$A$181,0))</f>
        <v>50903.17522</v>
      </c>
      <c r="W4240" s="57">
        <f>'LISTA DOS ITENS'!$U4240/'LISTA DOS ITENS'!$V4240</f>
        <v>0.01583039831</v>
      </c>
      <c r="X4240" s="53" t="s">
        <v>53</v>
      </c>
      <c r="Y4240" s="53" t="s">
        <v>290</v>
      </c>
      <c r="Z4240" s="58" t="str">
        <f>'LISTA DOS ITENS'!$F4240&amp;"-"&amp;'LISTA DOS ITENS'!$H4240&amp;"-"&amp;'LISTA DOS ITENS'!$J4240&amp;"-"&amp;'LISTA DOS ITENS'!$K4240&amp;"-"&amp;'LISTA DOS ITENS'!$I4240</f>
        <v>12319617-2101-0003-CONS/NAC-</v>
      </c>
      <c r="AA4240" s="59" t="str">
        <f t="array" ref="AA4240">INDEX('RESUMO - LOTES E VMA'!$M$3:$M$181,MATCH('LISTA DOS ITENS'!$D4240,'RESUMO - LOTES E VMA'!$A$3:$A$181,0))</f>
        <v>Para Leilão</v>
      </c>
      <c r="AB4240" s="60">
        <f t="array" ref="AB4240">INDEX('RESUMO - LOTES E VMA'!$J$3:$J$181,MATCH('LISTA DOS ITENS'!$D4240,'RESUMO - LOTES E VMA'!$A$3:$A$181,0))</f>
        <v>0.1171155358</v>
      </c>
      <c r="AC4240" s="29" t="str">
        <f t="array" ref="AC4240">INDEX('RESUMO - LOTES E VMA'!$L$3:$L$181,MATCH('LISTA DOS ITENS'!$D4240,'RESUMO - LOTES E VMA'!$A$3:$A$181,0))</f>
        <v>1% do Valor de Comparação do VMA</v>
      </c>
      <c r="AD4240" s="53" t="str">
        <f>VLOOKUP(Tabela1[[#This Row],[Índice]],[1]Planilha1!$A:$A,1,0)</f>
        <v>#ERROR!</v>
      </c>
    </row>
    <row r="4241" ht="15.75" customHeight="1">
      <c r="A4241" s="52">
        <v>267976.0</v>
      </c>
      <c r="B4241" s="53" t="s">
        <v>70</v>
      </c>
      <c r="C4241" s="53" t="s">
        <v>71</v>
      </c>
      <c r="D4241" s="22">
        <v>207782.0</v>
      </c>
      <c r="E4241" s="53" t="s">
        <v>63</v>
      </c>
      <c r="F4241" s="54">
        <v>1.1089311E7</v>
      </c>
      <c r="G4241" s="53" t="s">
        <v>2644</v>
      </c>
      <c r="H4241" s="55">
        <v>2170.0</v>
      </c>
      <c r="I4241" s="55"/>
      <c r="J4241" s="55" t="s">
        <v>68</v>
      </c>
      <c r="K4241" s="53" t="s">
        <v>73</v>
      </c>
      <c r="L4241" s="53"/>
      <c r="M4241" s="53">
        <v>1.0</v>
      </c>
      <c r="N4241" s="53" t="s">
        <v>52</v>
      </c>
      <c r="O4241" s="25">
        <v>2646.01</v>
      </c>
      <c r="P4241" s="25">
        <f>'LISTA DOS ITENS'!$O4241*'LISTA DOS ITENS'!$M4241</f>
        <v>2646.01</v>
      </c>
      <c r="Q4241" s="25">
        <v>3218.4</v>
      </c>
      <c r="R4241" s="25">
        <f>'LISTA DOS ITENS'!$Q4241*'LISTA DOS ITENS'!$M4241</f>
        <v>3218.4</v>
      </c>
      <c r="S4241" s="56">
        <f>IF('LISTA DOS ITENS'!$P4241&gt;'LISTA DOS ITENS'!$R4241,'LISTA DOS ITENS'!$P4241,'LISTA DOS ITENS'!$R4241)</f>
        <v>3218.4</v>
      </c>
      <c r="T4241" s="25">
        <v>379.3397088596957</v>
      </c>
      <c r="U4241" s="25">
        <f>'LISTA DOS ITENS'!$T4241*'LISTA DOS ITENS'!$M4241</f>
        <v>379.3397089</v>
      </c>
      <c r="V4241" s="56">
        <f t="array" ref="V4241">INDEX('RESUMO - LOTES E VMA'!$F$3:$F$181,MATCH('LISTA DOS ITENS'!$D4241,'RESUMO - LOTES E VMA'!$A$3:$A$181,0))</f>
        <v>50903.17522</v>
      </c>
      <c r="W4241" s="57">
        <f>'LISTA DOS ITENS'!$U4241/'LISTA DOS ITENS'!$V4241</f>
        <v>0.007452181661</v>
      </c>
      <c r="X4241" s="53" t="s">
        <v>53</v>
      </c>
      <c r="Y4241" s="53" t="s">
        <v>290</v>
      </c>
      <c r="Z4241" s="58" t="str">
        <f>'LISTA DOS ITENS'!$F4241&amp;"-"&amp;'LISTA DOS ITENS'!$H4241&amp;"-"&amp;'LISTA DOS ITENS'!$J4241&amp;"-"&amp;'LISTA DOS ITENS'!$K4241&amp;"-"&amp;'LISTA DOS ITENS'!$I4241</f>
        <v>11089311-2170-0003-CONS/NAC-</v>
      </c>
      <c r="AA4241" s="59" t="str">
        <f t="array" ref="AA4241">INDEX('RESUMO - LOTES E VMA'!$M$3:$M$181,MATCH('LISTA DOS ITENS'!$D4241,'RESUMO - LOTES E VMA'!$A$3:$A$181,0))</f>
        <v>Para Leilão</v>
      </c>
      <c r="AB4241" s="60">
        <f t="array" ref="AB4241">INDEX('RESUMO - LOTES E VMA'!$J$3:$J$181,MATCH('LISTA DOS ITENS'!$D4241,'RESUMO - LOTES E VMA'!$A$3:$A$181,0))</f>
        <v>0.1171155358</v>
      </c>
      <c r="AC4241" s="29" t="str">
        <f t="array" ref="AC4241">INDEX('RESUMO - LOTES E VMA'!$L$3:$L$181,MATCH('LISTA DOS ITENS'!$D4241,'RESUMO - LOTES E VMA'!$A$3:$A$181,0))</f>
        <v>1% do Valor de Comparação do VMA</v>
      </c>
      <c r="AD4241" s="53" t="str">
        <f>VLOOKUP(Tabela1[[#This Row],[Índice]],[1]Planilha1!$A:$A,1,0)</f>
        <v>#ERROR!</v>
      </c>
    </row>
    <row r="4242" ht="15.75" customHeight="1">
      <c r="A4242" s="52">
        <v>267977.0</v>
      </c>
      <c r="B4242" s="53" t="s">
        <v>70</v>
      </c>
      <c r="C4242" s="53" t="s">
        <v>71</v>
      </c>
      <c r="D4242" s="22">
        <v>207782.0</v>
      </c>
      <c r="E4242" s="53" t="s">
        <v>63</v>
      </c>
      <c r="F4242" s="54">
        <v>1.0261228E7</v>
      </c>
      <c r="G4242" s="53" t="s">
        <v>2645</v>
      </c>
      <c r="H4242" s="55">
        <v>2201.0</v>
      </c>
      <c r="I4242" s="55"/>
      <c r="J4242" s="55" t="s">
        <v>68</v>
      </c>
      <c r="K4242" s="53" t="s">
        <v>117</v>
      </c>
      <c r="L4242" s="53"/>
      <c r="M4242" s="53">
        <v>3.0</v>
      </c>
      <c r="N4242" s="53" t="s">
        <v>52</v>
      </c>
      <c r="O4242" s="25">
        <v>4055.1425</v>
      </c>
      <c r="P4242" s="25">
        <f>'LISTA DOS ITENS'!$O4242*'LISTA DOS ITENS'!$M4242</f>
        <v>12165.4275</v>
      </c>
      <c r="Q4242" s="25">
        <v>4055.14</v>
      </c>
      <c r="R4242" s="25">
        <f>'LISTA DOS ITENS'!$Q4242*'LISTA DOS ITENS'!$M4242</f>
        <v>12165.42</v>
      </c>
      <c r="S4242" s="56">
        <f>IF('LISTA DOS ITENS'!$P4242&gt;'LISTA DOS ITENS'!$R4242,'LISTA DOS ITENS'!$P4242,'LISTA DOS ITENS'!$R4242)</f>
        <v>12165.4275</v>
      </c>
      <c r="T4242" s="25">
        <v>477.96284706229994</v>
      </c>
      <c r="U4242" s="25">
        <f>'LISTA DOS ITENS'!$T4242*'LISTA DOS ITENS'!$M4242</f>
        <v>1433.888541</v>
      </c>
      <c r="V4242" s="56">
        <f t="array" ref="V4242">INDEX('RESUMO - LOTES E VMA'!$F$3:$F$181,MATCH('LISTA DOS ITENS'!$D4242,'RESUMO - LOTES E VMA'!$A$3:$A$181,0))</f>
        <v>50903.17522</v>
      </c>
      <c r="W4242" s="57">
        <f>'LISTA DOS ITENS'!$U4242/'LISTA DOS ITENS'!$V4242</f>
        <v>0.02816894103</v>
      </c>
      <c r="X4242" s="53" t="s">
        <v>53</v>
      </c>
      <c r="Y4242" s="53" t="s">
        <v>290</v>
      </c>
      <c r="Z4242" s="58" t="str">
        <f>'LISTA DOS ITENS'!$F4242&amp;"-"&amp;'LISTA DOS ITENS'!$H4242&amp;"-"&amp;'LISTA DOS ITENS'!$J4242&amp;"-"&amp;'LISTA DOS ITENS'!$K4242&amp;"-"&amp;'LISTA DOS ITENS'!$I4242</f>
        <v>10261228-2201-0003-CONS/IAMN-</v>
      </c>
      <c r="AA4242" s="59" t="str">
        <f t="array" ref="AA4242">INDEX('RESUMO - LOTES E VMA'!$M$3:$M$181,MATCH('LISTA DOS ITENS'!$D4242,'RESUMO - LOTES E VMA'!$A$3:$A$181,0))</f>
        <v>Para Leilão</v>
      </c>
      <c r="AB4242" s="60">
        <f t="array" ref="AB4242">INDEX('RESUMO - LOTES E VMA'!$J$3:$J$181,MATCH('LISTA DOS ITENS'!$D4242,'RESUMO - LOTES E VMA'!$A$3:$A$181,0))</f>
        <v>0.1171155358</v>
      </c>
      <c r="AC4242" s="29" t="str">
        <f t="array" ref="AC4242">INDEX('RESUMO - LOTES E VMA'!$L$3:$L$181,MATCH('LISTA DOS ITENS'!$D4242,'RESUMO - LOTES E VMA'!$A$3:$A$181,0))</f>
        <v>1% do Valor de Comparação do VMA</v>
      </c>
      <c r="AD4242" s="53" t="str">
        <f>VLOOKUP(Tabela1[[#This Row],[Índice]],[1]Planilha1!$A:$A,1,0)</f>
        <v>#ERROR!</v>
      </c>
    </row>
    <row r="4243" ht="15.75" customHeight="1">
      <c r="A4243" s="52">
        <v>267978.0</v>
      </c>
      <c r="B4243" s="53" t="s">
        <v>70</v>
      </c>
      <c r="C4243" s="53" t="s">
        <v>71</v>
      </c>
      <c r="D4243" s="22">
        <v>207782.0</v>
      </c>
      <c r="E4243" s="53" t="s">
        <v>63</v>
      </c>
      <c r="F4243" s="54">
        <v>1.0531847E7</v>
      </c>
      <c r="G4243" s="53" t="s">
        <v>2646</v>
      </c>
      <c r="H4243" s="55">
        <v>2201.0</v>
      </c>
      <c r="I4243" s="55"/>
      <c r="J4243" s="55" t="s">
        <v>68</v>
      </c>
      <c r="K4243" s="53" t="s">
        <v>117</v>
      </c>
      <c r="L4243" s="53"/>
      <c r="M4243" s="53">
        <v>1.0</v>
      </c>
      <c r="N4243" s="53" t="s">
        <v>52</v>
      </c>
      <c r="O4243" s="25">
        <v>1863.5</v>
      </c>
      <c r="P4243" s="25">
        <f>'LISTA DOS ITENS'!$O4243*'LISTA DOS ITENS'!$M4243</f>
        <v>1863.5</v>
      </c>
      <c r="Q4243" s="25">
        <v>1863.5</v>
      </c>
      <c r="R4243" s="25">
        <f>'LISTA DOS ITENS'!$Q4243*'LISTA DOS ITENS'!$M4243</f>
        <v>1863.5</v>
      </c>
      <c r="S4243" s="56">
        <f>IF('LISTA DOS ITENS'!$P4243&gt;'LISTA DOS ITENS'!$R4243,'LISTA DOS ITENS'!$P4243,'LISTA DOS ITENS'!$R4243)</f>
        <v>1863.5</v>
      </c>
      <c r="T4243" s="25">
        <v>219.64316040891214</v>
      </c>
      <c r="U4243" s="25">
        <f>'LISTA DOS ITENS'!$T4243*'LISTA DOS ITENS'!$M4243</f>
        <v>219.6431604</v>
      </c>
      <c r="V4243" s="56">
        <f t="array" ref="V4243">INDEX('RESUMO - LOTES E VMA'!$F$3:$F$181,MATCH('LISTA DOS ITENS'!$D4243,'RESUMO - LOTES E VMA'!$A$3:$A$181,0))</f>
        <v>50903.17522</v>
      </c>
      <c r="W4243" s="57">
        <f>'LISTA DOS ITENS'!$U4243/'LISTA DOS ITENS'!$V4243</f>
        <v>0.00431492062</v>
      </c>
      <c r="X4243" s="53" t="s">
        <v>53</v>
      </c>
      <c r="Y4243" s="53" t="s">
        <v>290</v>
      </c>
      <c r="Z4243" s="58" t="str">
        <f>'LISTA DOS ITENS'!$F4243&amp;"-"&amp;'LISTA DOS ITENS'!$H4243&amp;"-"&amp;'LISTA DOS ITENS'!$J4243&amp;"-"&amp;'LISTA DOS ITENS'!$K4243&amp;"-"&amp;'LISTA DOS ITENS'!$I4243</f>
        <v>10531847-2201-0003-CONS/IAMN-</v>
      </c>
      <c r="AA4243" s="59" t="str">
        <f t="array" ref="AA4243">INDEX('RESUMO - LOTES E VMA'!$M$3:$M$181,MATCH('LISTA DOS ITENS'!$D4243,'RESUMO - LOTES E VMA'!$A$3:$A$181,0))</f>
        <v>Para Leilão</v>
      </c>
      <c r="AB4243" s="60">
        <f t="array" ref="AB4243">INDEX('RESUMO - LOTES E VMA'!$J$3:$J$181,MATCH('LISTA DOS ITENS'!$D4243,'RESUMO - LOTES E VMA'!$A$3:$A$181,0))</f>
        <v>0.1171155358</v>
      </c>
      <c r="AC4243" s="29" t="str">
        <f t="array" ref="AC4243">INDEX('RESUMO - LOTES E VMA'!$L$3:$L$181,MATCH('LISTA DOS ITENS'!$D4243,'RESUMO - LOTES E VMA'!$A$3:$A$181,0))</f>
        <v>1% do Valor de Comparação do VMA</v>
      </c>
      <c r="AD4243" s="53" t="str">
        <f>VLOOKUP(Tabela1[[#This Row],[Índice]],[1]Planilha1!$A:$A,1,0)</f>
        <v>#ERROR!</v>
      </c>
    </row>
    <row r="4244" ht="15.75" customHeight="1">
      <c r="A4244" s="52">
        <v>267979.0</v>
      </c>
      <c r="B4244" s="53" t="s">
        <v>70</v>
      </c>
      <c r="C4244" s="53" t="s">
        <v>71</v>
      </c>
      <c r="D4244" s="22">
        <v>207782.0</v>
      </c>
      <c r="E4244" s="53" t="s">
        <v>63</v>
      </c>
      <c r="F4244" s="54">
        <v>1.0596087E7</v>
      </c>
      <c r="G4244" s="53" t="s">
        <v>2647</v>
      </c>
      <c r="H4244" s="55">
        <v>2201.0</v>
      </c>
      <c r="I4244" s="55"/>
      <c r="J4244" s="55" t="s">
        <v>68</v>
      </c>
      <c r="K4244" s="53" t="s">
        <v>73</v>
      </c>
      <c r="L4244" s="53"/>
      <c r="M4244" s="53">
        <v>2.0</v>
      </c>
      <c r="N4244" s="53" t="s">
        <v>52</v>
      </c>
      <c r="O4244" s="25">
        <v>3218.4</v>
      </c>
      <c r="P4244" s="25">
        <f>'LISTA DOS ITENS'!$O4244*'LISTA DOS ITENS'!$M4244</f>
        <v>6436.8</v>
      </c>
      <c r="Q4244" s="25">
        <v>3218.4</v>
      </c>
      <c r="R4244" s="25">
        <f>'LISTA DOS ITENS'!$Q4244*'LISTA DOS ITENS'!$M4244</f>
        <v>6436.8</v>
      </c>
      <c r="S4244" s="56">
        <f>IF('LISTA DOS ITENS'!$P4244&gt;'LISTA DOS ITENS'!$R4244,'LISTA DOS ITENS'!$P4244,'LISTA DOS ITENS'!$R4244)</f>
        <v>6436.8</v>
      </c>
      <c r="T4244" s="25">
        <v>379.3397088596957</v>
      </c>
      <c r="U4244" s="25">
        <f>'LISTA DOS ITENS'!$T4244*'LISTA DOS ITENS'!$M4244</f>
        <v>758.6794177</v>
      </c>
      <c r="V4244" s="56">
        <f t="array" ref="V4244">INDEX('RESUMO - LOTES E VMA'!$F$3:$F$181,MATCH('LISTA DOS ITENS'!$D4244,'RESUMO - LOTES E VMA'!$A$3:$A$181,0))</f>
        <v>50903.17522</v>
      </c>
      <c r="W4244" s="57">
        <f>'LISTA DOS ITENS'!$U4244/'LISTA DOS ITENS'!$V4244</f>
        <v>0.01490436332</v>
      </c>
      <c r="X4244" s="53" t="s">
        <v>53</v>
      </c>
      <c r="Y4244" s="53" t="s">
        <v>290</v>
      </c>
      <c r="Z4244" s="58" t="str">
        <f>'LISTA DOS ITENS'!$F4244&amp;"-"&amp;'LISTA DOS ITENS'!$H4244&amp;"-"&amp;'LISTA DOS ITENS'!$J4244&amp;"-"&amp;'LISTA DOS ITENS'!$K4244&amp;"-"&amp;'LISTA DOS ITENS'!$I4244</f>
        <v>10596087-2201-0003-CONS/NAC-</v>
      </c>
      <c r="AA4244" s="59" t="str">
        <f t="array" ref="AA4244">INDEX('RESUMO - LOTES E VMA'!$M$3:$M$181,MATCH('LISTA DOS ITENS'!$D4244,'RESUMO - LOTES E VMA'!$A$3:$A$181,0))</f>
        <v>Para Leilão</v>
      </c>
      <c r="AB4244" s="60">
        <f t="array" ref="AB4244">INDEX('RESUMO - LOTES E VMA'!$J$3:$J$181,MATCH('LISTA DOS ITENS'!$D4244,'RESUMO - LOTES E VMA'!$A$3:$A$181,0))</f>
        <v>0.1171155358</v>
      </c>
      <c r="AC4244" s="29" t="str">
        <f t="array" ref="AC4244">INDEX('RESUMO - LOTES E VMA'!$L$3:$L$181,MATCH('LISTA DOS ITENS'!$D4244,'RESUMO - LOTES E VMA'!$A$3:$A$181,0))</f>
        <v>1% do Valor de Comparação do VMA</v>
      </c>
      <c r="AD4244" s="53" t="str">
        <f>VLOOKUP(Tabela1[[#This Row],[Índice]],[1]Planilha1!$A:$A,1,0)</f>
        <v>#ERROR!</v>
      </c>
    </row>
    <row r="4245" ht="15.75" customHeight="1">
      <c r="A4245" s="52">
        <v>267980.0</v>
      </c>
      <c r="B4245" s="53" t="s">
        <v>70</v>
      </c>
      <c r="C4245" s="53" t="s">
        <v>71</v>
      </c>
      <c r="D4245" s="22">
        <v>207782.0</v>
      </c>
      <c r="E4245" s="53" t="s">
        <v>63</v>
      </c>
      <c r="F4245" s="54">
        <v>1.0618531E7</v>
      </c>
      <c r="G4245" s="53" t="s">
        <v>2648</v>
      </c>
      <c r="H4245" s="55">
        <v>2201.0</v>
      </c>
      <c r="I4245" s="55"/>
      <c r="J4245" s="55" t="s">
        <v>68</v>
      </c>
      <c r="K4245" s="53" t="s">
        <v>117</v>
      </c>
      <c r="L4245" s="53"/>
      <c r="M4245" s="53">
        <v>3.0</v>
      </c>
      <c r="N4245" s="53" t="s">
        <v>52</v>
      </c>
      <c r="O4245" s="25">
        <v>1281.2033333333334</v>
      </c>
      <c r="P4245" s="25">
        <f>'LISTA DOS ITENS'!$O4245*'LISTA DOS ITENS'!$M4245</f>
        <v>3843.61</v>
      </c>
      <c r="Q4245" s="25">
        <v>1281.2</v>
      </c>
      <c r="R4245" s="25">
        <f>'LISTA DOS ITENS'!$Q4245*'LISTA DOS ITENS'!$M4245</f>
        <v>3843.6</v>
      </c>
      <c r="S4245" s="56">
        <f>IF('LISTA DOS ITENS'!$P4245&gt;'LISTA DOS ITENS'!$R4245,'LISTA DOS ITENS'!$P4245,'LISTA DOS ITENS'!$R4245)</f>
        <v>3843.61</v>
      </c>
      <c r="T4245" s="25">
        <v>151.00982941556117</v>
      </c>
      <c r="U4245" s="25">
        <f>'LISTA DOS ITENS'!$T4245*'LISTA DOS ITENS'!$M4245</f>
        <v>453.0294882</v>
      </c>
      <c r="V4245" s="56">
        <f t="array" ref="V4245">INDEX('RESUMO - LOTES E VMA'!$F$3:$F$181,MATCH('LISTA DOS ITENS'!$D4245,'RESUMO - LOTES E VMA'!$A$3:$A$181,0))</f>
        <v>50903.17522</v>
      </c>
      <c r="W4245" s="57">
        <f>'LISTA DOS ITENS'!$U4245/'LISTA DOS ITENS'!$V4245</f>
        <v>0.008899827688</v>
      </c>
      <c r="X4245" s="53" t="s">
        <v>53</v>
      </c>
      <c r="Y4245" s="53" t="s">
        <v>290</v>
      </c>
      <c r="Z4245" s="58" t="str">
        <f>'LISTA DOS ITENS'!$F4245&amp;"-"&amp;'LISTA DOS ITENS'!$H4245&amp;"-"&amp;'LISTA DOS ITENS'!$J4245&amp;"-"&amp;'LISTA DOS ITENS'!$K4245&amp;"-"&amp;'LISTA DOS ITENS'!$I4245</f>
        <v>10618531-2201-0003-CONS/IAMN-</v>
      </c>
      <c r="AA4245" s="59" t="str">
        <f t="array" ref="AA4245">INDEX('RESUMO - LOTES E VMA'!$M$3:$M$181,MATCH('LISTA DOS ITENS'!$D4245,'RESUMO - LOTES E VMA'!$A$3:$A$181,0))</f>
        <v>Para Leilão</v>
      </c>
      <c r="AB4245" s="60">
        <f t="array" ref="AB4245">INDEX('RESUMO - LOTES E VMA'!$J$3:$J$181,MATCH('LISTA DOS ITENS'!$D4245,'RESUMO - LOTES E VMA'!$A$3:$A$181,0))</f>
        <v>0.1171155358</v>
      </c>
      <c r="AC4245" s="29" t="str">
        <f t="array" ref="AC4245">INDEX('RESUMO - LOTES E VMA'!$L$3:$L$181,MATCH('LISTA DOS ITENS'!$D4245,'RESUMO - LOTES E VMA'!$A$3:$A$181,0))</f>
        <v>1% do Valor de Comparação do VMA</v>
      </c>
      <c r="AD4245" s="53" t="str">
        <f>VLOOKUP(Tabela1[[#This Row],[Índice]],[1]Planilha1!$A:$A,1,0)</f>
        <v>#ERROR!</v>
      </c>
    </row>
    <row r="4246" ht="15.75" customHeight="1">
      <c r="A4246" s="52">
        <v>267981.0</v>
      </c>
      <c r="B4246" s="53" t="s">
        <v>70</v>
      </c>
      <c r="C4246" s="53" t="s">
        <v>71</v>
      </c>
      <c r="D4246" s="22">
        <v>207782.0</v>
      </c>
      <c r="E4246" s="53" t="s">
        <v>63</v>
      </c>
      <c r="F4246" s="54">
        <v>1.0657159E7</v>
      </c>
      <c r="G4246" s="53" t="s">
        <v>2635</v>
      </c>
      <c r="H4246" s="55">
        <v>2201.0</v>
      </c>
      <c r="I4246" s="55"/>
      <c r="J4246" s="55" t="s">
        <v>68</v>
      </c>
      <c r="K4246" s="53" t="s">
        <v>122</v>
      </c>
      <c r="L4246" s="53"/>
      <c r="M4246" s="53">
        <v>2.0</v>
      </c>
      <c r="N4246" s="53" t="s">
        <v>52</v>
      </c>
      <c r="O4246" s="25">
        <v>1690.99</v>
      </c>
      <c r="P4246" s="25">
        <f>'LISTA DOS ITENS'!$O4246*'LISTA DOS ITENS'!$M4246</f>
        <v>3381.98</v>
      </c>
      <c r="Q4246" s="25">
        <v>1690.99</v>
      </c>
      <c r="R4246" s="25">
        <f>'LISTA DOS ITENS'!$Q4246*'LISTA DOS ITENS'!$M4246</f>
        <v>3381.98</v>
      </c>
      <c r="S4246" s="56">
        <f>IF('LISTA DOS ITENS'!$P4246&gt;'LISTA DOS ITENS'!$R4246,'LISTA DOS ITENS'!$P4246,'LISTA DOS ITENS'!$R4246)</f>
        <v>3381.98</v>
      </c>
      <c r="T4246" s="25">
        <v>199.31010883813596</v>
      </c>
      <c r="U4246" s="25">
        <f>'LISTA DOS ITENS'!$T4246*'LISTA DOS ITENS'!$M4246</f>
        <v>398.6202177</v>
      </c>
      <c r="V4246" s="56">
        <f t="array" ref="V4246">INDEX('RESUMO - LOTES E VMA'!$F$3:$F$181,MATCH('LISTA DOS ITENS'!$D4246,'RESUMO - LOTES E VMA'!$A$3:$A$181,0))</f>
        <v>50903.17522</v>
      </c>
      <c r="W4246" s="57">
        <f>'LISTA DOS ITENS'!$U4246/'LISTA DOS ITENS'!$V4246</f>
        <v>0.007830949954</v>
      </c>
      <c r="X4246" s="53" t="s">
        <v>53</v>
      </c>
      <c r="Y4246" s="53" t="s">
        <v>290</v>
      </c>
      <c r="Z4246" s="58" t="str">
        <f>'LISTA DOS ITENS'!$F4246&amp;"-"&amp;'LISTA DOS ITENS'!$H4246&amp;"-"&amp;'LISTA DOS ITENS'!$J4246&amp;"-"&amp;'LISTA DOS ITENS'!$K4246&amp;"-"&amp;'LISTA DOS ITENS'!$I4246</f>
        <v>10657159-2201-0003-IMOB/IAMN-</v>
      </c>
      <c r="AA4246" s="59" t="str">
        <f t="array" ref="AA4246">INDEX('RESUMO - LOTES E VMA'!$M$3:$M$181,MATCH('LISTA DOS ITENS'!$D4246,'RESUMO - LOTES E VMA'!$A$3:$A$181,0))</f>
        <v>Para Leilão</v>
      </c>
      <c r="AB4246" s="60">
        <f t="array" ref="AB4246">INDEX('RESUMO - LOTES E VMA'!$J$3:$J$181,MATCH('LISTA DOS ITENS'!$D4246,'RESUMO - LOTES E VMA'!$A$3:$A$181,0))</f>
        <v>0.1171155358</v>
      </c>
      <c r="AC4246" s="29" t="str">
        <f t="array" ref="AC4246">INDEX('RESUMO - LOTES E VMA'!$L$3:$L$181,MATCH('LISTA DOS ITENS'!$D4246,'RESUMO - LOTES E VMA'!$A$3:$A$181,0))</f>
        <v>1% do Valor de Comparação do VMA</v>
      </c>
      <c r="AD4246" s="53" t="str">
        <f>VLOOKUP(Tabela1[[#This Row],[Índice]],[1]Planilha1!$A:$A,1,0)</f>
        <v>#ERROR!</v>
      </c>
    </row>
    <row r="4247" ht="15.75" customHeight="1">
      <c r="A4247" s="52">
        <v>267982.0</v>
      </c>
      <c r="B4247" s="53" t="s">
        <v>70</v>
      </c>
      <c r="C4247" s="53" t="s">
        <v>71</v>
      </c>
      <c r="D4247" s="22">
        <v>207782.0</v>
      </c>
      <c r="E4247" s="53" t="s">
        <v>63</v>
      </c>
      <c r="F4247" s="54">
        <v>1.0750872E7</v>
      </c>
      <c r="G4247" s="53" t="s">
        <v>2649</v>
      </c>
      <c r="H4247" s="55">
        <v>2201.0</v>
      </c>
      <c r="I4247" s="55"/>
      <c r="J4247" s="55" t="s">
        <v>68</v>
      </c>
      <c r="K4247" s="53" t="s">
        <v>122</v>
      </c>
      <c r="L4247" s="53"/>
      <c r="M4247" s="53">
        <v>4.0</v>
      </c>
      <c r="N4247" s="53" t="s">
        <v>52</v>
      </c>
      <c r="O4247" s="25">
        <v>1678.435</v>
      </c>
      <c r="P4247" s="25">
        <f>'LISTA DOS ITENS'!$O4247*'LISTA DOS ITENS'!$M4247</f>
        <v>6713.74</v>
      </c>
      <c r="Q4247" s="25">
        <v>1678.44</v>
      </c>
      <c r="R4247" s="25">
        <f>'LISTA DOS ITENS'!$Q4247*'LISTA DOS ITENS'!$M4247</f>
        <v>6713.76</v>
      </c>
      <c r="S4247" s="56">
        <f>IF('LISTA DOS ITENS'!$P4247&gt;'LISTA DOS ITENS'!$R4247,'LISTA DOS ITENS'!$P4247,'LISTA DOS ITENS'!$R4247)</f>
        <v>6713.76</v>
      </c>
      <c r="T4247" s="25">
        <v>197.83089141761982</v>
      </c>
      <c r="U4247" s="25">
        <f>'LISTA DOS ITENS'!$T4247*'LISTA DOS ITENS'!$M4247</f>
        <v>791.3235657</v>
      </c>
      <c r="V4247" s="56">
        <f t="array" ref="V4247">INDEX('RESUMO - LOTES E VMA'!$F$3:$F$181,MATCH('LISTA DOS ITENS'!$D4247,'RESUMO - LOTES E VMA'!$A$3:$A$181,0))</f>
        <v>50903.17522</v>
      </c>
      <c r="W4247" s="57">
        <f>'LISTA DOS ITENS'!$U4247/'LISTA DOS ITENS'!$V4247</f>
        <v>0.01554566218</v>
      </c>
      <c r="X4247" s="53" t="s">
        <v>53</v>
      </c>
      <c r="Y4247" s="53" t="s">
        <v>290</v>
      </c>
      <c r="Z4247" s="58" t="str">
        <f>'LISTA DOS ITENS'!$F4247&amp;"-"&amp;'LISTA DOS ITENS'!$H4247&amp;"-"&amp;'LISTA DOS ITENS'!$J4247&amp;"-"&amp;'LISTA DOS ITENS'!$K4247&amp;"-"&amp;'LISTA DOS ITENS'!$I4247</f>
        <v>10750872-2201-0003-IMOB/IAMN-</v>
      </c>
      <c r="AA4247" s="59" t="str">
        <f t="array" ref="AA4247">INDEX('RESUMO - LOTES E VMA'!$M$3:$M$181,MATCH('LISTA DOS ITENS'!$D4247,'RESUMO - LOTES E VMA'!$A$3:$A$181,0))</f>
        <v>Para Leilão</v>
      </c>
      <c r="AB4247" s="60">
        <f t="array" ref="AB4247">INDEX('RESUMO - LOTES E VMA'!$J$3:$J$181,MATCH('LISTA DOS ITENS'!$D4247,'RESUMO - LOTES E VMA'!$A$3:$A$181,0))</f>
        <v>0.1171155358</v>
      </c>
      <c r="AC4247" s="29" t="str">
        <f t="array" ref="AC4247">INDEX('RESUMO - LOTES E VMA'!$L$3:$L$181,MATCH('LISTA DOS ITENS'!$D4247,'RESUMO - LOTES E VMA'!$A$3:$A$181,0))</f>
        <v>1% do Valor de Comparação do VMA</v>
      </c>
      <c r="AD4247" s="53" t="str">
        <f>VLOOKUP(Tabela1[[#This Row],[Índice]],[1]Planilha1!$A:$A,1,0)</f>
        <v>#ERROR!</v>
      </c>
    </row>
    <row r="4248" ht="15.75" customHeight="1">
      <c r="A4248" s="52">
        <v>267983.0</v>
      </c>
      <c r="B4248" s="53" t="s">
        <v>70</v>
      </c>
      <c r="C4248" s="53" t="s">
        <v>71</v>
      </c>
      <c r="D4248" s="22">
        <v>207782.0</v>
      </c>
      <c r="E4248" s="53" t="s">
        <v>63</v>
      </c>
      <c r="F4248" s="54">
        <v>1.0763279E7</v>
      </c>
      <c r="G4248" s="53" t="s">
        <v>2635</v>
      </c>
      <c r="H4248" s="55">
        <v>2201.0</v>
      </c>
      <c r="I4248" s="55"/>
      <c r="J4248" s="55" t="s">
        <v>68</v>
      </c>
      <c r="K4248" s="53" t="s">
        <v>51</v>
      </c>
      <c r="L4248" s="53"/>
      <c r="M4248" s="53">
        <v>1.0</v>
      </c>
      <c r="N4248" s="53" t="s">
        <v>52</v>
      </c>
      <c r="O4248" s="25">
        <v>1.0</v>
      </c>
      <c r="P4248" s="25">
        <f>'LISTA DOS ITENS'!$O4248*'LISTA DOS ITENS'!$M4248</f>
        <v>1</v>
      </c>
      <c r="Q4248" s="25">
        <v>4158.2</v>
      </c>
      <c r="R4248" s="25">
        <f>'LISTA DOS ITENS'!$Q4248*'LISTA DOS ITENS'!$M4248</f>
        <v>4158.2</v>
      </c>
      <c r="S4248" s="56">
        <f>IF('LISTA DOS ITENS'!$P4248&gt;'LISTA DOS ITENS'!$R4248,'LISTA DOS ITENS'!$P4248,'LISTA DOS ITENS'!$R4248)</f>
        <v>4158.2</v>
      </c>
      <c r="T4248" s="25">
        <v>490.11010980002067</v>
      </c>
      <c r="U4248" s="25">
        <f>'LISTA DOS ITENS'!$T4248*'LISTA DOS ITENS'!$M4248</f>
        <v>490.1101098</v>
      </c>
      <c r="V4248" s="56">
        <f t="array" ref="V4248">INDEX('RESUMO - LOTES E VMA'!$F$3:$F$181,MATCH('LISTA DOS ITENS'!$D4248,'RESUMO - LOTES E VMA'!$A$3:$A$181,0))</f>
        <v>50903.17522</v>
      </c>
      <c r="W4248" s="57">
        <f>'LISTA DOS ITENS'!$U4248/'LISTA DOS ITENS'!$V4248</f>
        <v>0.009628281687</v>
      </c>
      <c r="X4248" s="53" t="s">
        <v>53</v>
      </c>
      <c r="Y4248" s="53" t="s">
        <v>290</v>
      </c>
      <c r="Z4248" s="58" t="str">
        <f>'LISTA DOS ITENS'!$F4248&amp;"-"&amp;'LISTA DOS ITENS'!$H4248&amp;"-"&amp;'LISTA DOS ITENS'!$J4248&amp;"-"&amp;'LISTA DOS ITENS'!$K4248&amp;"-"&amp;'LISTA DOS ITENS'!$I4248</f>
        <v>10763279-2201-0003-A RECUPER-</v>
      </c>
      <c r="AA4248" s="59" t="str">
        <f t="array" ref="AA4248">INDEX('RESUMO - LOTES E VMA'!$M$3:$M$181,MATCH('LISTA DOS ITENS'!$D4248,'RESUMO - LOTES E VMA'!$A$3:$A$181,0))</f>
        <v>Para Leilão</v>
      </c>
      <c r="AB4248" s="60">
        <f t="array" ref="AB4248">INDEX('RESUMO - LOTES E VMA'!$J$3:$J$181,MATCH('LISTA DOS ITENS'!$D4248,'RESUMO - LOTES E VMA'!$A$3:$A$181,0))</f>
        <v>0.1171155358</v>
      </c>
      <c r="AC4248" s="29" t="str">
        <f t="array" ref="AC4248">INDEX('RESUMO - LOTES E VMA'!$L$3:$L$181,MATCH('LISTA DOS ITENS'!$D4248,'RESUMO - LOTES E VMA'!$A$3:$A$181,0))</f>
        <v>1% do Valor de Comparação do VMA</v>
      </c>
      <c r="AD4248" s="53" t="str">
        <f>VLOOKUP(Tabela1[[#This Row],[Índice]],[1]Planilha1!$A:$A,1,0)</f>
        <v>#ERROR!</v>
      </c>
    </row>
    <row r="4249" ht="15.75" customHeight="1">
      <c r="A4249" s="52">
        <v>267984.0</v>
      </c>
      <c r="B4249" s="53" t="s">
        <v>70</v>
      </c>
      <c r="C4249" s="53" t="s">
        <v>71</v>
      </c>
      <c r="D4249" s="22">
        <v>207782.0</v>
      </c>
      <c r="E4249" s="53" t="s">
        <v>63</v>
      </c>
      <c r="F4249" s="54">
        <v>1.0773242E7</v>
      </c>
      <c r="G4249" s="53" t="s">
        <v>2650</v>
      </c>
      <c r="H4249" s="55">
        <v>2201.0</v>
      </c>
      <c r="I4249" s="55"/>
      <c r="J4249" s="55" t="s">
        <v>68</v>
      </c>
      <c r="K4249" s="53" t="s">
        <v>73</v>
      </c>
      <c r="L4249" s="53"/>
      <c r="M4249" s="53">
        <v>1.0</v>
      </c>
      <c r="N4249" s="53" t="s">
        <v>52</v>
      </c>
      <c r="O4249" s="25">
        <v>3218.4</v>
      </c>
      <c r="P4249" s="25">
        <f>'LISTA DOS ITENS'!$O4249*'LISTA DOS ITENS'!$M4249</f>
        <v>3218.4</v>
      </c>
      <c r="Q4249" s="25">
        <v>3218.4</v>
      </c>
      <c r="R4249" s="25">
        <f>'LISTA DOS ITENS'!$Q4249*'LISTA DOS ITENS'!$M4249</f>
        <v>3218.4</v>
      </c>
      <c r="S4249" s="56">
        <f>IF('LISTA DOS ITENS'!$P4249&gt;'LISTA DOS ITENS'!$R4249,'LISTA DOS ITENS'!$P4249,'LISTA DOS ITENS'!$R4249)</f>
        <v>3218.4</v>
      </c>
      <c r="T4249" s="25">
        <v>379.3397088596957</v>
      </c>
      <c r="U4249" s="25">
        <f>'LISTA DOS ITENS'!$T4249*'LISTA DOS ITENS'!$M4249</f>
        <v>379.3397089</v>
      </c>
      <c r="V4249" s="56">
        <f t="array" ref="V4249">INDEX('RESUMO - LOTES E VMA'!$F$3:$F$181,MATCH('LISTA DOS ITENS'!$D4249,'RESUMO - LOTES E VMA'!$A$3:$A$181,0))</f>
        <v>50903.17522</v>
      </c>
      <c r="W4249" s="57">
        <f>'LISTA DOS ITENS'!$U4249/'LISTA DOS ITENS'!$V4249</f>
        <v>0.007452181661</v>
      </c>
      <c r="X4249" s="53" t="s">
        <v>53</v>
      </c>
      <c r="Y4249" s="53" t="s">
        <v>290</v>
      </c>
      <c r="Z4249" s="58" t="str">
        <f>'LISTA DOS ITENS'!$F4249&amp;"-"&amp;'LISTA DOS ITENS'!$H4249&amp;"-"&amp;'LISTA DOS ITENS'!$J4249&amp;"-"&amp;'LISTA DOS ITENS'!$K4249&amp;"-"&amp;'LISTA DOS ITENS'!$I4249</f>
        <v>10773242-2201-0003-CONS/NAC-</v>
      </c>
      <c r="AA4249" s="59" t="str">
        <f t="array" ref="AA4249">INDEX('RESUMO - LOTES E VMA'!$M$3:$M$181,MATCH('LISTA DOS ITENS'!$D4249,'RESUMO - LOTES E VMA'!$A$3:$A$181,0))</f>
        <v>Para Leilão</v>
      </c>
      <c r="AB4249" s="60">
        <f t="array" ref="AB4249">INDEX('RESUMO - LOTES E VMA'!$J$3:$J$181,MATCH('LISTA DOS ITENS'!$D4249,'RESUMO - LOTES E VMA'!$A$3:$A$181,0))</f>
        <v>0.1171155358</v>
      </c>
      <c r="AC4249" s="29" t="str">
        <f t="array" ref="AC4249">INDEX('RESUMO - LOTES E VMA'!$L$3:$L$181,MATCH('LISTA DOS ITENS'!$D4249,'RESUMO - LOTES E VMA'!$A$3:$A$181,0))</f>
        <v>1% do Valor de Comparação do VMA</v>
      </c>
      <c r="AD4249" s="53" t="str">
        <f>VLOOKUP(Tabela1[[#This Row],[Índice]],[1]Planilha1!$A:$A,1,0)</f>
        <v>#ERROR!</v>
      </c>
    </row>
    <row r="4250" ht="15.75" customHeight="1">
      <c r="A4250" s="52">
        <v>267985.0</v>
      </c>
      <c r="B4250" s="53" t="s">
        <v>70</v>
      </c>
      <c r="C4250" s="53" t="s">
        <v>71</v>
      </c>
      <c r="D4250" s="22">
        <v>207782.0</v>
      </c>
      <c r="E4250" s="53" t="s">
        <v>63</v>
      </c>
      <c r="F4250" s="54">
        <v>1.0793191E7</v>
      </c>
      <c r="G4250" s="53" t="s">
        <v>2651</v>
      </c>
      <c r="H4250" s="55">
        <v>2201.0</v>
      </c>
      <c r="I4250" s="55"/>
      <c r="J4250" s="55" t="s">
        <v>68</v>
      </c>
      <c r="K4250" s="53" t="s">
        <v>73</v>
      </c>
      <c r="L4250" s="53"/>
      <c r="M4250" s="53">
        <v>2.0</v>
      </c>
      <c r="N4250" s="53" t="s">
        <v>52</v>
      </c>
      <c r="O4250" s="25">
        <v>3218.4</v>
      </c>
      <c r="P4250" s="25">
        <f>'LISTA DOS ITENS'!$O4250*'LISTA DOS ITENS'!$M4250</f>
        <v>6436.8</v>
      </c>
      <c r="Q4250" s="25">
        <v>3218.4</v>
      </c>
      <c r="R4250" s="25">
        <f>'LISTA DOS ITENS'!$Q4250*'LISTA DOS ITENS'!$M4250</f>
        <v>6436.8</v>
      </c>
      <c r="S4250" s="56">
        <f>IF('LISTA DOS ITENS'!$P4250&gt;'LISTA DOS ITENS'!$R4250,'LISTA DOS ITENS'!$P4250,'LISTA DOS ITENS'!$R4250)</f>
        <v>6436.8</v>
      </c>
      <c r="T4250" s="25">
        <v>379.3397088596957</v>
      </c>
      <c r="U4250" s="25">
        <f>'LISTA DOS ITENS'!$T4250*'LISTA DOS ITENS'!$M4250</f>
        <v>758.6794177</v>
      </c>
      <c r="V4250" s="56">
        <f t="array" ref="V4250">INDEX('RESUMO - LOTES E VMA'!$F$3:$F$181,MATCH('LISTA DOS ITENS'!$D4250,'RESUMO - LOTES E VMA'!$A$3:$A$181,0))</f>
        <v>50903.17522</v>
      </c>
      <c r="W4250" s="57">
        <f>'LISTA DOS ITENS'!$U4250/'LISTA DOS ITENS'!$V4250</f>
        <v>0.01490436332</v>
      </c>
      <c r="X4250" s="53" t="s">
        <v>53</v>
      </c>
      <c r="Y4250" s="53" t="s">
        <v>290</v>
      </c>
      <c r="Z4250" s="58" t="str">
        <f>'LISTA DOS ITENS'!$F4250&amp;"-"&amp;'LISTA DOS ITENS'!$H4250&amp;"-"&amp;'LISTA DOS ITENS'!$J4250&amp;"-"&amp;'LISTA DOS ITENS'!$K4250&amp;"-"&amp;'LISTA DOS ITENS'!$I4250</f>
        <v>10793191-2201-0003-CONS/NAC-</v>
      </c>
      <c r="AA4250" s="59" t="str">
        <f t="array" ref="AA4250">INDEX('RESUMO - LOTES E VMA'!$M$3:$M$181,MATCH('LISTA DOS ITENS'!$D4250,'RESUMO - LOTES E VMA'!$A$3:$A$181,0))</f>
        <v>Para Leilão</v>
      </c>
      <c r="AB4250" s="60">
        <f t="array" ref="AB4250">INDEX('RESUMO - LOTES E VMA'!$J$3:$J$181,MATCH('LISTA DOS ITENS'!$D4250,'RESUMO - LOTES E VMA'!$A$3:$A$181,0))</f>
        <v>0.1171155358</v>
      </c>
      <c r="AC4250" s="29" t="str">
        <f t="array" ref="AC4250">INDEX('RESUMO - LOTES E VMA'!$L$3:$L$181,MATCH('LISTA DOS ITENS'!$D4250,'RESUMO - LOTES E VMA'!$A$3:$A$181,0))</f>
        <v>1% do Valor de Comparação do VMA</v>
      </c>
      <c r="AD4250" s="53" t="str">
        <f>VLOOKUP(Tabela1[[#This Row],[Índice]],[1]Planilha1!$A:$A,1,0)</f>
        <v>#ERROR!</v>
      </c>
    </row>
    <row r="4251" ht="15.75" customHeight="1">
      <c r="A4251" s="52">
        <v>267986.0</v>
      </c>
      <c r="B4251" s="53" t="s">
        <v>70</v>
      </c>
      <c r="C4251" s="53" t="s">
        <v>71</v>
      </c>
      <c r="D4251" s="22">
        <v>207782.0</v>
      </c>
      <c r="E4251" s="53" t="s">
        <v>63</v>
      </c>
      <c r="F4251" s="54">
        <v>1.0804334E7</v>
      </c>
      <c r="G4251" s="53" t="s">
        <v>2652</v>
      </c>
      <c r="H4251" s="55">
        <v>2201.0</v>
      </c>
      <c r="I4251" s="55"/>
      <c r="J4251" s="55" t="s">
        <v>68</v>
      </c>
      <c r="K4251" s="53" t="s">
        <v>122</v>
      </c>
      <c r="L4251" s="53"/>
      <c r="M4251" s="53">
        <v>1.0</v>
      </c>
      <c r="N4251" s="53" t="s">
        <v>52</v>
      </c>
      <c r="O4251" s="25">
        <v>1432.12</v>
      </c>
      <c r="P4251" s="25">
        <f>'LISTA DOS ITENS'!$O4251*'LISTA DOS ITENS'!$M4251</f>
        <v>1432.12</v>
      </c>
      <c r="Q4251" s="25">
        <v>1432.12</v>
      </c>
      <c r="R4251" s="25">
        <f>'LISTA DOS ITENS'!$Q4251*'LISTA DOS ITENS'!$M4251</f>
        <v>1432.12</v>
      </c>
      <c r="S4251" s="56">
        <f>IF('LISTA DOS ITENS'!$P4251&gt;'LISTA DOS ITENS'!$R4251,'LISTA DOS ITENS'!$P4251,'LISTA DOS ITENS'!$R4251)</f>
        <v>1432.12</v>
      </c>
      <c r="T4251" s="25">
        <v>168.7981555593299</v>
      </c>
      <c r="U4251" s="25">
        <f>'LISTA DOS ITENS'!$T4251*'LISTA DOS ITENS'!$M4251</f>
        <v>168.7981556</v>
      </c>
      <c r="V4251" s="56">
        <f t="array" ref="V4251">INDEX('RESUMO - LOTES E VMA'!$F$3:$F$181,MATCH('LISTA DOS ITENS'!$D4251,'RESUMO - LOTES E VMA'!$A$3:$A$181,0))</f>
        <v>50903.17522</v>
      </c>
      <c r="W4251" s="57">
        <f>'LISTA DOS ITENS'!$U4251/'LISTA DOS ITENS'!$V4251</f>
        <v>0.003316063386</v>
      </c>
      <c r="X4251" s="53" t="s">
        <v>53</v>
      </c>
      <c r="Y4251" s="53" t="s">
        <v>290</v>
      </c>
      <c r="Z4251" s="58" t="str">
        <f>'LISTA DOS ITENS'!$F4251&amp;"-"&amp;'LISTA DOS ITENS'!$H4251&amp;"-"&amp;'LISTA DOS ITENS'!$J4251&amp;"-"&amp;'LISTA DOS ITENS'!$K4251&amp;"-"&amp;'LISTA DOS ITENS'!$I4251</f>
        <v>10804334-2201-0003-IMOB/IAMN-</v>
      </c>
      <c r="AA4251" s="59" t="str">
        <f t="array" ref="AA4251">INDEX('RESUMO - LOTES E VMA'!$M$3:$M$181,MATCH('LISTA DOS ITENS'!$D4251,'RESUMO - LOTES E VMA'!$A$3:$A$181,0))</f>
        <v>Para Leilão</v>
      </c>
      <c r="AB4251" s="60">
        <f t="array" ref="AB4251">INDEX('RESUMO - LOTES E VMA'!$J$3:$J$181,MATCH('LISTA DOS ITENS'!$D4251,'RESUMO - LOTES E VMA'!$A$3:$A$181,0))</f>
        <v>0.1171155358</v>
      </c>
      <c r="AC4251" s="29" t="str">
        <f t="array" ref="AC4251">INDEX('RESUMO - LOTES E VMA'!$L$3:$L$181,MATCH('LISTA DOS ITENS'!$D4251,'RESUMO - LOTES E VMA'!$A$3:$A$181,0))</f>
        <v>1% do Valor de Comparação do VMA</v>
      </c>
      <c r="AD4251" s="53" t="str">
        <f>VLOOKUP(Tabela1[[#This Row],[Índice]],[1]Planilha1!$A:$A,1,0)</f>
        <v>#ERROR!</v>
      </c>
    </row>
    <row r="4252" ht="15.75" customHeight="1">
      <c r="A4252" s="52">
        <v>267987.0</v>
      </c>
      <c r="B4252" s="53" t="s">
        <v>70</v>
      </c>
      <c r="C4252" s="53" t="s">
        <v>71</v>
      </c>
      <c r="D4252" s="22">
        <v>207782.0</v>
      </c>
      <c r="E4252" s="53" t="s">
        <v>63</v>
      </c>
      <c r="F4252" s="54">
        <v>1.0811055E7</v>
      </c>
      <c r="G4252" s="53" t="s">
        <v>2653</v>
      </c>
      <c r="H4252" s="55">
        <v>2201.0</v>
      </c>
      <c r="I4252" s="55"/>
      <c r="J4252" s="55" t="s">
        <v>68</v>
      </c>
      <c r="K4252" s="53" t="s">
        <v>122</v>
      </c>
      <c r="L4252" s="53"/>
      <c r="M4252" s="53">
        <v>3.0</v>
      </c>
      <c r="N4252" s="53" t="s">
        <v>52</v>
      </c>
      <c r="O4252" s="25">
        <v>1694.5200000000002</v>
      </c>
      <c r="P4252" s="25">
        <f>'LISTA DOS ITENS'!$O4252*'LISTA DOS ITENS'!$M4252</f>
        <v>5083.56</v>
      </c>
      <c r="Q4252" s="25">
        <v>1694.52</v>
      </c>
      <c r="R4252" s="25">
        <f>'LISTA DOS ITENS'!$Q4252*'LISTA DOS ITENS'!$M4252</f>
        <v>5083.56</v>
      </c>
      <c r="S4252" s="56">
        <f>IF('LISTA DOS ITENS'!$P4252&gt;'LISTA DOS ITENS'!$R4252,'LISTA DOS ITENS'!$P4252,'LISTA DOS ITENS'!$R4252)</f>
        <v>5083.56</v>
      </c>
      <c r="T4252" s="25">
        <v>199.7261755707592</v>
      </c>
      <c r="U4252" s="25">
        <f>'LISTA DOS ITENS'!$T4252*'LISTA DOS ITENS'!$M4252</f>
        <v>599.1785267</v>
      </c>
      <c r="V4252" s="56">
        <f t="array" ref="V4252">INDEX('RESUMO - LOTES E VMA'!$F$3:$F$181,MATCH('LISTA DOS ITENS'!$D4252,'RESUMO - LOTES E VMA'!$A$3:$A$181,0))</f>
        <v>50903.17522</v>
      </c>
      <c r="W4252" s="57">
        <f>'LISTA DOS ITENS'!$U4252/'LISTA DOS ITENS'!$V4252</f>
        <v>0.011770946</v>
      </c>
      <c r="X4252" s="53" t="s">
        <v>53</v>
      </c>
      <c r="Y4252" s="53" t="s">
        <v>290</v>
      </c>
      <c r="Z4252" s="58" t="str">
        <f>'LISTA DOS ITENS'!$F4252&amp;"-"&amp;'LISTA DOS ITENS'!$H4252&amp;"-"&amp;'LISTA DOS ITENS'!$J4252&amp;"-"&amp;'LISTA DOS ITENS'!$K4252&amp;"-"&amp;'LISTA DOS ITENS'!$I4252</f>
        <v>10811055-2201-0003-IMOB/IAMN-</v>
      </c>
      <c r="AA4252" s="59" t="str">
        <f t="array" ref="AA4252">INDEX('RESUMO - LOTES E VMA'!$M$3:$M$181,MATCH('LISTA DOS ITENS'!$D4252,'RESUMO - LOTES E VMA'!$A$3:$A$181,0))</f>
        <v>Para Leilão</v>
      </c>
      <c r="AB4252" s="60">
        <f t="array" ref="AB4252">INDEX('RESUMO - LOTES E VMA'!$J$3:$J$181,MATCH('LISTA DOS ITENS'!$D4252,'RESUMO - LOTES E VMA'!$A$3:$A$181,0))</f>
        <v>0.1171155358</v>
      </c>
      <c r="AC4252" s="29" t="str">
        <f t="array" ref="AC4252">INDEX('RESUMO - LOTES E VMA'!$L$3:$L$181,MATCH('LISTA DOS ITENS'!$D4252,'RESUMO - LOTES E VMA'!$A$3:$A$181,0))</f>
        <v>1% do Valor de Comparação do VMA</v>
      </c>
      <c r="AD4252" s="53" t="str">
        <f>VLOOKUP(Tabela1[[#This Row],[Índice]],[1]Planilha1!$A:$A,1,0)</f>
        <v>#ERROR!</v>
      </c>
    </row>
    <row r="4253" ht="15.75" customHeight="1">
      <c r="A4253" s="52">
        <v>267988.0</v>
      </c>
      <c r="B4253" s="53" t="s">
        <v>70</v>
      </c>
      <c r="C4253" s="53" t="s">
        <v>71</v>
      </c>
      <c r="D4253" s="22">
        <v>207782.0</v>
      </c>
      <c r="E4253" s="53" t="s">
        <v>63</v>
      </c>
      <c r="F4253" s="54">
        <v>1.0823205E7</v>
      </c>
      <c r="G4253" s="53" t="s">
        <v>2654</v>
      </c>
      <c r="H4253" s="55">
        <v>2201.0</v>
      </c>
      <c r="I4253" s="55"/>
      <c r="J4253" s="55" t="s">
        <v>68</v>
      </c>
      <c r="K4253" s="53" t="s">
        <v>122</v>
      </c>
      <c r="L4253" s="53"/>
      <c r="M4253" s="53">
        <v>1.0</v>
      </c>
      <c r="N4253" s="53" t="s">
        <v>52</v>
      </c>
      <c r="O4253" s="25">
        <v>2339.12</v>
      </c>
      <c r="P4253" s="25">
        <f>'LISTA DOS ITENS'!$O4253*'LISTA DOS ITENS'!$M4253</f>
        <v>2339.12</v>
      </c>
      <c r="Q4253" s="25">
        <v>2339.12</v>
      </c>
      <c r="R4253" s="25">
        <f>'LISTA DOS ITENS'!$Q4253*'LISTA DOS ITENS'!$M4253</f>
        <v>2339.12</v>
      </c>
      <c r="S4253" s="56">
        <f>IF('LISTA DOS ITENS'!$P4253&gt;'LISTA DOS ITENS'!$R4253,'LISTA DOS ITENS'!$P4253,'LISTA DOS ITENS'!$R4253)</f>
        <v>2339.12</v>
      </c>
      <c r="T4253" s="25">
        <v>275.7025539982262</v>
      </c>
      <c r="U4253" s="25">
        <f>'LISTA DOS ITENS'!$T4253*'LISTA DOS ITENS'!$M4253</f>
        <v>275.702554</v>
      </c>
      <c r="V4253" s="56">
        <f t="array" ref="V4253">INDEX('RESUMO - LOTES E VMA'!$F$3:$F$181,MATCH('LISTA DOS ITENS'!$D4253,'RESUMO - LOTES E VMA'!$A$3:$A$181,0))</f>
        <v>50903.17522</v>
      </c>
      <c r="W4253" s="57">
        <f>'LISTA DOS ITENS'!$U4253/'LISTA DOS ITENS'!$V4253</f>
        <v>0.005416215252</v>
      </c>
      <c r="X4253" s="53" t="s">
        <v>53</v>
      </c>
      <c r="Y4253" s="53" t="s">
        <v>290</v>
      </c>
      <c r="Z4253" s="58" t="str">
        <f>'LISTA DOS ITENS'!$F4253&amp;"-"&amp;'LISTA DOS ITENS'!$H4253&amp;"-"&amp;'LISTA DOS ITENS'!$J4253&amp;"-"&amp;'LISTA DOS ITENS'!$K4253&amp;"-"&amp;'LISTA DOS ITENS'!$I4253</f>
        <v>10823205-2201-0003-IMOB/IAMN-</v>
      </c>
      <c r="AA4253" s="59" t="str">
        <f t="array" ref="AA4253">INDEX('RESUMO - LOTES E VMA'!$M$3:$M$181,MATCH('LISTA DOS ITENS'!$D4253,'RESUMO - LOTES E VMA'!$A$3:$A$181,0))</f>
        <v>Para Leilão</v>
      </c>
      <c r="AB4253" s="60">
        <f t="array" ref="AB4253">INDEX('RESUMO - LOTES E VMA'!$J$3:$J$181,MATCH('LISTA DOS ITENS'!$D4253,'RESUMO - LOTES E VMA'!$A$3:$A$181,0))</f>
        <v>0.1171155358</v>
      </c>
      <c r="AC4253" s="29" t="str">
        <f t="array" ref="AC4253">INDEX('RESUMO - LOTES E VMA'!$L$3:$L$181,MATCH('LISTA DOS ITENS'!$D4253,'RESUMO - LOTES E VMA'!$A$3:$A$181,0))</f>
        <v>1% do Valor de Comparação do VMA</v>
      </c>
      <c r="AD4253" s="53" t="str">
        <f>VLOOKUP(Tabela1[[#This Row],[Índice]],[1]Planilha1!$A:$A,1,0)</f>
        <v>#ERROR!</v>
      </c>
    </row>
    <row r="4254" ht="15.75" customHeight="1">
      <c r="A4254" s="52">
        <v>267989.0</v>
      </c>
      <c r="B4254" s="53" t="s">
        <v>70</v>
      </c>
      <c r="C4254" s="53" t="s">
        <v>71</v>
      </c>
      <c r="D4254" s="22">
        <v>207782.0</v>
      </c>
      <c r="E4254" s="53" t="s">
        <v>63</v>
      </c>
      <c r="F4254" s="54">
        <v>1.0826988E7</v>
      </c>
      <c r="G4254" s="53" t="s">
        <v>2655</v>
      </c>
      <c r="H4254" s="55">
        <v>2201.0</v>
      </c>
      <c r="I4254" s="55"/>
      <c r="J4254" s="55" t="s">
        <v>68</v>
      </c>
      <c r="K4254" s="53" t="s">
        <v>122</v>
      </c>
      <c r="L4254" s="53"/>
      <c r="M4254" s="53">
        <v>2.0</v>
      </c>
      <c r="N4254" s="53" t="s">
        <v>52</v>
      </c>
      <c r="O4254" s="25">
        <v>1690.99</v>
      </c>
      <c r="P4254" s="25">
        <f>'LISTA DOS ITENS'!$O4254*'LISTA DOS ITENS'!$M4254</f>
        <v>3381.98</v>
      </c>
      <c r="Q4254" s="25">
        <v>1690.99</v>
      </c>
      <c r="R4254" s="25">
        <f>'LISTA DOS ITENS'!$Q4254*'LISTA DOS ITENS'!$M4254</f>
        <v>3381.98</v>
      </c>
      <c r="S4254" s="56">
        <f>IF('LISTA DOS ITENS'!$P4254&gt;'LISTA DOS ITENS'!$R4254,'LISTA DOS ITENS'!$P4254,'LISTA DOS ITENS'!$R4254)</f>
        <v>3381.98</v>
      </c>
      <c r="T4254" s="25">
        <v>199.31010883813596</v>
      </c>
      <c r="U4254" s="25">
        <f>'LISTA DOS ITENS'!$T4254*'LISTA DOS ITENS'!$M4254</f>
        <v>398.6202177</v>
      </c>
      <c r="V4254" s="56">
        <f t="array" ref="V4254">INDEX('RESUMO - LOTES E VMA'!$F$3:$F$181,MATCH('LISTA DOS ITENS'!$D4254,'RESUMO - LOTES E VMA'!$A$3:$A$181,0))</f>
        <v>50903.17522</v>
      </c>
      <c r="W4254" s="57">
        <f>'LISTA DOS ITENS'!$U4254/'LISTA DOS ITENS'!$V4254</f>
        <v>0.007830949954</v>
      </c>
      <c r="X4254" s="53" t="s">
        <v>53</v>
      </c>
      <c r="Y4254" s="53" t="s">
        <v>290</v>
      </c>
      <c r="Z4254" s="58" t="str">
        <f>'LISTA DOS ITENS'!$F4254&amp;"-"&amp;'LISTA DOS ITENS'!$H4254&amp;"-"&amp;'LISTA DOS ITENS'!$J4254&amp;"-"&amp;'LISTA DOS ITENS'!$K4254&amp;"-"&amp;'LISTA DOS ITENS'!$I4254</f>
        <v>10826988-2201-0003-IMOB/IAMN-</v>
      </c>
      <c r="AA4254" s="59" t="str">
        <f t="array" ref="AA4254">INDEX('RESUMO - LOTES E VMA'!$M$3:$M$181,MATCH('LISTA DOS ITENS'!$D4254,'RESUMO - LOTES E VMA'!$A$3:$A$181,0))</f>
        <v>Para Leilão</v>
      </c>
      <c r="AB4254" s="60">
        <f t="array" ref="AB4254">INDEX('RESUMO - LOTES E VMA'!$J$3:$J$181,MATCH('LISTA DOS ITENS'!$D4254,'RESUMO - LOTES E VMA'!$A$3:$A$181,0))</f>
        <v>0.1171155358</v>
      </c>
      <c r="AC4254" s="29" t="str">
        <f t="array" ref="AC4254">INDEX('RESUMO - LOTES E VMA'!$L$3:$L$181,MATCH('LISTA DOS ITENS'!$D4254,'RESUMO - LOTES E VMA'!$A$3:$A$181,0))</f>
        <v>1% do Valor de Comparação do VMA</v>
      </c>
      <c r="AD4254" s="53" t="str">
        <f>VLOOKUP(Tabela1[[#This Row],[Índice]],[1]Planilha1!$A:$A,1,0)</f>
        <v>#ERROR!</v>
      </c>
    </row>
    <row r="4255" ht="15.75" customHeight="1">
      <c r="A4255" s="52">
        <v>267990.0</v>
      </c>
      <c r="B4255" s="53" t="s">
        <v>70</v>
      </c>
      <c r="C4255" s="53" t="s">
        <v>71</v>
      </c>
      <c r="D4255" s="22">
        <v>207782.0</v>
      </c>
      <c r="E4255" s="53" t="s">
        <v>63</v>
      </c>
      <c r="F4255" s="54">
        <v>1.0837626E7</v>
      </c>
      <c r="G4255" s="53" t="s">
        <v>2656</v>
      </c>
      <c r="H4255" s="55">
        <v>2201.0</v>
      </c>
      <c r="I4255" s="55"/>
      <c r="J4255" s="55" t="s">
        <v>68</v>
      </c>
      <c r="K4255" s="53" t="s">
        <v>73</v>
      </c>
      <c r="L4255" s="53"/>
      <c r="M4255" s="53">
        <v>1.0</v>
      </c>
      <c r="N4255" s="53" t="s">
        <v>52</v>
      </c>
      <c r="O4255" s="25">
        <v>3617.99</v>
      </c>
      <c r="P4255" s="25">
        <f>'LISTA DOS ITENS'!$O4255*'LISTA DOS ITENS'!$M4255</f>
        <v>3617.99</v>
      </c>
      <c r="Q4255" s="25">
        <v>3617.99</v>
      </c>
      <c r="R4255" s="25">
        <f>'LISTA DOS ITENS'!$Q4255*'LISTA DOS ITENS'!$M4255</f>
        <v>3617.99</v>
      </c>
      <c r="S4255" s="56">
        <f>IF('LISTA DOS ITENS'!$P4255&gt;'LISTA DOS ITENS'!$R4255,'LISTA DOS ITENS'!$P4255,'LISTA DOS ITENS'!$R4255)</f>
        <v>3617.99</v>
      </c>
      <c r="T4255" s="25">
        <v>426.43775579707005</v>
      </c>
      <c r="U4255" s="25">
        <f>'LISTA DOS ITENS'!$T4255*'LISTA DOS ITENS'!$M4255</f>
        <v>426.4377558</v>
      </c>
      <c r="V4255" s="56">
        <f t="array" ref="V4255">INDEX('RESUMO - LOTES E VMA'!$F$3:$F$181,MATCH('LISTA DOS ITENS'!$D4255,'RESUMO - LOTES E VMA'!$A$3:$A$181,0))</f>
        <v>50903.17522</v>
      </c>
      <c r="W4255" s="57">
        <f>'LISTA DOS ITENS'!$U4255/'LISTA DOS ITENS'!$V4255</f>
        <v>0.008377429383</v>
      </c>
      <c r="X4255" s="53" t="s">
        <v>53</v>
      </c>
      <c r="Y4255" s="53" t="s">
        <v>290</v>
      </c>
      <c r="Z4255" s="58" t="str">
        <f>'LISTA DOS ITENS'!$F4255&amp;"-"&amp;'LISTA DOS ITENS'!$H4255&amp;"-"&amp;'LISTA DOS ITENS'!$J4255&amp;"-"&amp;'LISTA DOS ITENS'!$K4255&amp;"-"&amp;'LISTA DOS ITENS'!$I4255</f>
        <v>10837626-2201-0003-CONS/NAC-</v>
      </c>
      <c r="AA4255" s="59" t="str">
        <f t="array" ref="AA4255">INDEX('RESUMO - LOTES E VMA'!$M$3:$M$181,MATCH('LISTA DOS ITENS'!$D4255,'RESUMO - LOTES E VMA'!$A$3:$A$181,0))</f>
        <v>Para Leilão</v>
      </c>
      <c r="AB4255" s="60">
        <f t="array" ref="AB4255">INDEX('RESUMO - LOTES E VMA'!$J$3:$J$181,MATCH('LISTA DOS ITENS'!$D4255,'RESUMO - LOTES E VMA'!$A$3:$A$181,0))</f>
        <v>0.1171155358</v>
      </c>
      <c r="AC4255" s="29" t="str">
        <f t="array" ref="AC4255">INDEX('RESUMO - LOTES E VMA'!$L$3:$L$181,MATCH('LISTA DOS ITENS'!$D4255,'RESUMO - LOTES E VMA'!$A$3:$A$181,0))</f>
        <v>1% do Valor de Comparação do VMA</v>
      </c>
      <c r="AD4255" s="53" t="str">
        <f>VLOOKUP(Tabela1[[#This Row],[Índice]],[1]Planilha1!$A:$A,1,0)</f>
        <v>#ERROR!</v>
      </c>
    </row>
    <row r="4256" ht="15.75" customHeight="1">
      <c r="A4256" s="52">
        <v>267991.0</v>
      </c>
      <c r="B4256" s="53" t="s">
        <v>70</v>
      </c>
      <c r="C4256" s="53" t="s">
        <v>71</v>
      </c>
      <c r="D4256" s="22">
        <v>207782.0</v>
      </c>
      <c r="E4256" s="53" t="s">
        <v>63</v>
      </c>
      <c r="F4256" s="54">
        <v>1.0844148E7</v>
      </c>
      <c r="G4256" s="53" t="s">
        <v>2657</v>
      </c>
      <c r="H4256" s="55">
        <v>2201.0</v>
      </c>
      <c r="I4256" s="55"/>
      <c r="J4256" s="55" t="s">
        <v>68</v>
      </c>
      <c r="K4256" s="53" t="s">
        <v>122</v>
      </c>
      <c r="L4256" s="53"/>
      <c r="M4256" s="53">
        <v>1.0</v>
      </c>
      <c r="N4256" s="53" t="s">
        <v>52</v>
      </c>
      <c r="O4256" s="25">
        <v>2670.4</v>
      </c>
      <c r="P4256" s="25">
        <f>'LISTA DOS ITENS'!$O4256*'LISTA DOS ITENS'!$M4256</f>
        <v>2670.4</v>
      </c>
      <c r="Q4256" s="25">
        <v>2670.4</v>
      </c>
      <c r="R4256" s="25">
        <f>'LISTA DOS ITENS'!$Q4256*'LISTA DOS ITENS'!$M4256</f>
        <v>2670.4</v>
      </c>
      <c r="S4256" s="56">
        <f>IF('LISTA DOS ITENS'!$P4256&gt;'LISTA DOS ITENS'!$R4256,'LISTA DOS ITENS'!$P4256,'LISTA DOS ITENS'!$R4256)</f>
        <v>2670.4</v>
      </c>
      <c r="T4256" s="25">
        <v>314.7491792626558</v>
      </c>
      <c r="U4256" s="25">
        <f>'LISTA DOS ITENS'!$T4256*'LISTA DOS ITENS'!$M4256</f>
        <v>314.7491793</v>
      </c>
      <c r="V4256" s="56">
        <f t="array" ref="V4256">INDEX('RESUMO - LOTES E VMA'!$F$3:$F$181,MATCH('LISTA DOS ITENS'!$D4256,'RESUMO - LOTES E VMA'!$A$3:$A$181,0))</f>
        <v>50903.17522</v>
      </c>
      <c r="W4256" s="57">
        <f>'LISTA DOS ITENS'!$U4256/'LISTA DOS ITENS'!$V4256</f>
        <v>0.006183291669</v>
      </c>
      <c r="X4256" s="53" t="s">
        <v>53</v>
      </c>
      <c r="Y4256" s="53" t="s">
        <v>290</v>
      </c>
      <c r="Z4256" s="58" t="str">
        <f>'LISTA DOS ITENS'!$F4256&amp;"-"&amp;'LISTA DOS ITENS'!$H4256&amp;"-"&amp;'LISTA DOS ITENS'!$J4256&amp;"-"&amp;'LISTA DOS ITENS'!$K4256&amp;"-"&amp;'LISTA DOS ITENS'!$I4256</f>
        <v>10844148-2201-0003-IMOB/IAMN-</v>
      </c>
      <c r="AA4256" s="59" t="str">
        <f t="array" ref="AA4256">INDEX('RESUMO - LOTES E VMA'!$M$3:$M$181,MATCH('LISTA DOS ITENS'!$D4256,'RESUMO - LOTES E VMA'!$A$3:$A$181,0))</f>
        <v>Para Leilão</v>
      </c>
      <c r="AB4256" s="60">
        <f t="array" ref="AB4256">INDEX('RESUMO - LOTES E VMA'!$J$3:$J$181,MATCH('LISTA DOS ITENS'!$D4256,'RESUMO - LOTES E VMA'!$A$3:$A$181,0))</f>
        <v>0.1171155358</v>
      </c>
      <c r="AC4256" s="29" t="str">
        <f t="array" ref="AC4256">INDEX('RESUMO - LOTES E VMA'!$L$3:$L$181,MATCH('LISTA DOS ITENS'!$D4256,'RESUMO - LOTES E VMA'!$A$3:$A$181,0))</f>
        <v>1% do Valor de Comparação do VMA</v>
      </c>
      <c r="AD4256" s="53" t="str">
        <f>VLOOKUP(Tabela1[[#This Row],[Índice]],[1]Planilha1!$A:$A,1,0)</f>
        <v>#ERROR!</v>
      </c>
    </row>
    <row r="4257" ht="15.75" customHeight="1">
      <c r="A4257" s="52">
        <v>267992.0</v>
      </c>
      <c r="B4257" s="53" t="s">
        <v>70</v>
      </c>
      <c r="C4257" s="53" t="s">
        <v>71</v>
      </c>
      <c r="D4257" s="22">
        <v>207782.0</v>
      </c>
      <c r="E4257" s="53" t="s">
        <v>63</v>
      </c>
      <c r="F4257" s="54">
        <v>1.085185E7</v>
      </c>
      <c r="G4257" s="53" t="s">
        <v>2645</v>
      </c>
      <c r="H4257" s="55">
        <v>2201.0</v>
      </c>
      <c r="I4257" s="55"/>
      <c r="J4257" s="55" t="s">
        <v>68</v>
      </c>
      <c r="K4257" s="53" t="s">
        <v>122</v>
      </c>
      <c r="L4257" s="53"/>
      <c r="M4257" s="53">
        <v>3.0</v>
      </c>
      <c r="N4257" s="53" t="s">
        <v>52</v>
      </c>
      <c r="O4257" s="25">
        <v>1691.0</v>
      </c>
      <c r="P4257" s="25">
        <f>'LISTA DOS ITENS'!$O4257*'LISTA DOS ITENS'!$M4257</f>
        <v>5073</v>
      </c>
      <c r="Q4257" s="25">
        <v>1691.0</v>
      </c>
      <c r="R4257" s="25">
        <f>'LISTA DOS ITENS'!$Q4257*'LISTA DOS ITENS'!$M4257</f>
        <v>5073</v>
      </c>
      <c r="S4257" s="56">
        <f>IF('LISTA DOS ITENS'!$P4257&gt;'LISTA DOS ITENS'!$R4257,'LISTA DOS ITENS'!$P4257,'LISTA DOS ITENS'!$R4257)</f>
        <v>5073</v>
      </c>
      <c r="T4257" s="25">
        <v>199.31128749743516</v>
      </c>
      <c r="U4257" s="25">
        <f>'LISTA DOS ITENS'!$T4257*'LISTA DOS ITENS'!$M4257</f>
        <v>597.9338625</v>
      </c>
      <c r="V4257" s="56">
        <f t="array" ref="V4257">INDEX('RESUMO - LOTES E VMA'!$F$3:$F$181,MATCH('LISTA DOS ITENS'!$D4257,'RESUMO - LOTES E VMA'!$A$3:$A$181,0))</f>
        <v>50903.17522</v>
      </c>
      <c r="W4257" s="57">
        <f>'LISTA DOS ITENS'!$U4257/'LISTA DOS ITENS'!$V4257</f>
        <v>0.0117464944</v>
      </c>
      <c r="X4257" s="53" t="s">
        <v>53</v>
      </c>
      <c r="Y4257" s="53" t="s">
        <v>290</v>
      </c>
      <c r="Z4257" s="58" t="str">
        <f>'LISTA DOS ITENS'!$F4257&amp;"-"&amp;'LISTA DOS ITENS'!$H4257&amp;"-"&amp;'LISTA DOS ITENS'!$J4257&amp;"-"&amp;'LISTA DOS ITENS'!$K4257&amp;"-"&amp;'LISTA DOS ITENS'!$I4257</f>
        <v>10851850-2201-0003-IMOB/IAMN-</v>
      </c>
      <c r="AA4257" s="59" t="str">
        <f t="array" ref="AA4257">INDEX('RESUMO - LOTES E VMA'!$M$3:$M$181,MATCH('LISTA DOS ITENS'!$D4257,'RESUMO - LOTES E VMA'!$A$3:$A$181,0))</f>
        <v>Para Leilão</v>
      </c>
      <c r="AB4257" s="60">
        <f t="array" ref="AB4257">INDEX('RESUMO - LOTES E VMA'!$J$3:$J$181,MATCH('LISTA DOS ITENS'!$D4257,'RESUMO - LOTES E VMA'!$A$3:$A$181,0))</f>
        <v>0.1171155358</v>
      </c>
      <c r="AC4257" s="29" t="str">
        <f t="array" ref="AC4257">INDEX('RESUMO - LOTES E VMA'!$L$3:$L$181,MATCH('LISTA DOS ITENS'!$D4257,'RESUMO - LOTES E VMA'!$A$3:$A$181,0))</f>
        <v>1% do Valor de Comparação do VMA</v>
      </c>
      <c r="AD4257" s="53" t="str">
        <f>VLOOKUP(Tabela1[[#This Row],[Índice]],[1]Planilha1!$A:$A,1,0)</f>
        <v>#ERROR!</v>
      </c>
    </row>
    <row r="4258" ht="15.75" customHeight="1">
      <c r="A4258" s="52">
        <v>267993.0</v>
      </c>
      <c r="B4258" s="53" t="s">
        <v>70</v>
      </c>
      <c r="C4258" s="53" t="s">
        <v>71</v>
      </c>
      <c r="D4258" s="22">
        <v>207782.0</v>
      </c>
      <c r="E4258" s="53" t="s">
        <v>63</v>
      </c>
      <c r="F4258" s="54">
        <v>1.0862342E7</v>
      </c>
      <c r="G4258" s="53" t="s">
        <v>2641</v>
      </c>
      <c r="H4258" s="55">
        <v>2201.0</v>
      </c>
      <c r="I4258" s="55"/>
      <c r="J4258" s="55" t="s">
        <v>68</v>
      </c>
      <c r="K4258" s="53" t="s">
        <v>51</v>
      </c>
      <c r="L4258" s="53"/>
      <c r="M4258" s="53">
        <v>1.0</v>
      </c>
      <c r="N4258" s="53" t="s">
        <v>52</v>
      </c>
      <c r="O4258" s="25">
        <v>1.0</v>
      </c>
      <c r="P4258" s="25">
        <f>'LISTA DOS ITENS'!$O4258*'LISTA DOS ITENS'!$M4258</f>
        <v>1</v>
      </c>
      <c r="Q4258" s="25">
        <v>2545.0</v>
      </c>
      <c r="R4258" s="25">
        <f>'LISTA DOS ITENS'!$Q4258*'LISTA DOS ITENS'!$M4258</f>
        <v>2545</v>
      </c>
      <c r="S4258" s="56">
        <f>IF('LISTA DOS ITENS'!$P4258&gt;'LISTA DOS ITENS'!$R4258,'LISTA DOS ITENS'!$P4258,'LISTA DOS ITENS'!$R4258)</f>
        <v>2545</v>
      </c>
      <c r="T4258" s="25">
        <v>299.9687916504864</v>
      </c>
      <c r="U4258" s="25">
        <f>'LISTA DOS ITENS'!$T4258*'LISTA DOS ITENS'!$M4258</f>
        <v>299.9687917</v>
      </c>
      <c r="V4258" s="56">
        <f t="array" ref="V4258">INDEX('RESUMO - LOTES E VMA'!$F$3:$F$181,MATCH('LISTA DOS ITENS'!$D4258,'RESUMO - LOTES E VMA'!$A$3:$A$181,0))</f>
        <v>50903.17522</v>
      </c>
      <c r="W4258" s="57">
        <f>'LISTA DOS ITENS'!$U4258/'LISTA DOS ITENS'!$V4258</f>
        <v>0.005892928886</v>
      </c>
      <c r="X4258" s="53" t="s">
        <v>53</v>
      </c>
      <c r="Y4258" s="53" t="s">
        <v>290</v>
      </c>
      <c r="Z4258" s="58" t="str">
        <f>'LISTA DOS ITENS'!$F4258&amp;"-"&amp;'LISTA DOS ITENS'!$H4258&amp;"-"&amp;'LISTA DOS ITENS'!$J4258&amp;"-"&amp;'LISTA DOS ITENS'!$K4258&amp;"-"&amp;'LISTA DOS ITENS'!$I4258</f>
        <v>10862342-2201-0003-A RECUPER-</v>
      </c>
      <c r="AA4258" s="59" t="str">
        <f t="array" ref="AA4258">INDEX('RESUMO - LOTES E VMA'!$M$3:$M$181,MATCH('LISTA DOS ITENS'!$D4258,'RESUMO - LOTES E VMA'!$A$3:$A$181,0))</f>
        <v>Para Leilão</v>
      </c>
      <c r="AB4258" s="60">
        <f t="array" ref="AB4258">INDEX('RESUMO - LOTES E VMA'!$J$3:$J$181,MATCH('LISTA DOS ITENS'!$D4258,'RESUMO - LOTES E VMA'!$A$3:$A$181,0))</f>
        <v>0.1171155358</v>
      </c>
      <c r="AC4258" s="29" t="str">
        <f t="array" ref="AC4258">INDEX('RESUMO - LOTES E VMA'!$L$3:$L$181,MATCH('LISTA DOS ITENS'!$D4258,'RESUMO - LOTES E VMA'!$A$3:$A$181,0))</f>
        <v>1% do Valor de Comparação do VMA</v>
      </c>
      <c r="AD4258" s="53" t="str">
        <f>VLOOKUP(Tabela1[[#This Row],[Índice]],[1]Planilha1!$A:$A,1,0)</f>
        <v>#ERROR!</v>
      </c>
    </row>
    <row r="4259" ht="15.75" customHeight="1">
      <c r="A4259" s="52">
        <v>267994.0</v>
      </c>
      <c r="B4259" s="53" t="s">
        <v>70</v>
      </c>
      <c r="C4259" s="53" t="s">
        <v>71</v>
      </c>
      <c r="D4259" s="22">
        <v>207782.0</v>
      </c>
      <c r="E4259" s="53" t="s">
        <v>63</v>
      </c>
      <c r="F4259" s="54">
        <v>1.0893519E7</v>
      </c>
      <c r="G4259" s="53" t="s">
        <v>2644</v>
      </c>
      <c r="H4259" s="55">
        <v>2201.0</v>
      </c>
      <c r="I4259" s="55"/>
      <c r="J4259" s="55" t="s">
        <v>68</v>
      </c>
      <c r="K4259" s="53" t="s">
        <v>51</v>
      </c>
      <c r="L4259" s="53"/>
      <c r="M4259" s="53">
        <v>1.0</v>
      </c>
      <c r="N4259" s="53" t="s">
        <v>52</v>
      </c>
      <c r="O4259" s="25">
        <v>1.0</v>
      </c>
      <c r="P4259" s="25">
        <f>'LISTA DOS ITENS'!$O4259*'LISTA DOS ITENS'!$M4259</f>
        <v>1</v>
      </c>
      <c r="Q4259" s="25">
        <v>677.78</v>
      </c>
      <c r="R4259" s="25">
        <f>'LISTA DOS ITENS'!$Q4259*'LISTA DOS ITENS'!$M4259</f>
        <v>677.78</v>
      </c>
      <c r="S4259" s="56">
        <f>IF('LISTA DOS ITENS'!$P4259&gt;'LISTA DOS ITENS'!$R4259,'LISTA DOS ITENS'!$P4259,'LISTA DOS ITENS'!$R4259)</f>
        <v>677.78</v>
      </c>
      <c r="T4259" s="25">
        <v>79.88716998226589</v>
      </c>
      <c r="U4259" s="25">
        <f>'LISTA DOS ITENS'!$T4259*'LISTA DOS ITENS'!$M4259</f>
        <v>79.88716998</v>
      </c>
      <c r="V4259" s="56">
        <f t="array" ref="V4259">INDEX('RESUMO - LOTES E VMA'!$F$3:$F$181,MATCH('LISTA DOS ITENS'!$D4259,'RESUMO - LOTES E VMA'!$A$3:$A$181,0))</f>
        <v>50903.17522</v>
      </c>
      <c r="W4259" s="57">
        <f>'LISTA DOS ITENS'!$U4259/'LISTA DOS ITENS'!$V4259</f>
        <v>0.001569394633</v>
      </c>
      <c r="X4259" s="53" t="s">
        <v>53</v>
      </c>
      <c r="Y4259" s="53" t="s">
        <v>290</v>
      </c>
      <c r="Z4259" s="58" t="str">
        <f>'LISTA DOS ITENS'!$F4259&amp;"-"&amp;'LISTA DOS ITENS'!$H4259&amp;"-"&amp;'LISTA DOS ITENS'!$J4259&amp;"-"&amp;'LISTA DOS ITENS'!$K4259&amp;"-"&amp;'LISTA DOS ITENS'!$I4259</f>
        <v>10893519-2201-0003-A RECUPER-</v>
      </c>
      <c r="AA4259" s="59" t="str">
        <f t="array" ref="AA4259">INDEX('RESUMO - LOTES E VMA'!$M$3:$M$181,MATCH('LISTA DOS ITENS'!$D4259,'RESUMO - LOTES E VMA'!$A$3:$A$181,0))</f>
        <v>Para Leilão</v>
      </c>
      <c r="AB4259" s="60">
        <f t="array" ref="AB4259">INDEX('RESUMO - LOTES E VMA'!$J$3:$J$181,MATCH('LISTA DOS ITENS'!$D4259,'RESUMO - LOTES E VMA'!$A$3:$A$181,0))</f>
        <v>0.1171155358</v>
      </c>
      <c r="AC4259" s="29" t="str">
        <f t="array" ref="AC4259">INDEX('RESUMO - LOTES E VMA'!$L$3:$L$181,MATCH('LISTA DOS ITENS'!$D4259,'RESUMO - LOTES E VMA'!$A$3:$A$181,0))</f>
        <v>1% do Valor de Comparação do VMA</v>
      </c>
      <c r="AD4259" s="53" t="str">
        <f>VLOOKUP(Tabela1[[#This Row],[Índice]],[1]Planilha1!$A:$A,1,0)</f>
        <v>#ERROR!</v>
      </c>
    </row>
    <row r="4260" ht="15.75" customHeight="1">
      <c r="A4260" s="52">
        <v>267995.0</v>
      </c>
      <c r="B4260" s="53" t="s">
        <v>70</v>
      </c>
      <c r="C4260" s="53" t="s">
        <v>71</v>
      </c>
      <c r="D4260" s="22">
        <v>207782.0</v>
      </c>
      <c r="E4260" s="53" t="s">
        <v>63</v>
      </c>
      <c r="F4260" s="54">
        <v>1.0906355E7</v>
      </c>
      <c r="G4260" s="53" t="s">
        <v>2647</v>
      </c>
      <c r="H4260" s="55">
        <v>2201.0</v>
      </c>
      <c r="I4260" s="55"/>
      <c r="J4260" s="55" t="s">
        <v>68</v>
      </c>
      <c r="K4260" s="53" t="s">
        <v>117</v>
      </c>
      <c r="L4260" s="53"/>
      <c r="M4260" s="53">
        <v>1.0</v>
      </c>
      <c r="N4260" s="53" t="s">
        <v>52</v>
      </c>
      <c r="O4260" s="25">
        <v>784.08</v>
      </c>
      <c r="P4260" s="25">
        <f>'LISTA DOS ITENS'!$O4260*'LISTA DOS ITENS'!$M4260</f>
        <v>784.08</v>
      </c>
      <c r="Q4260" s="25">
        <v>784.08</v>
      </c>
      <c r="R4260" s="25">
        <f>'LISTA DOS ITENS'!$Q4260*'LISTA DOS ITENS'!$M4260</f>
        <v>784.08</v>
      </c>
      <c r="S4260" s="56">
        <f>IF('LISTA DOS ITENS'!$P4260&gt;'LISTA DOS ITENS'!$R4260,'LISTA DOS ITENS'!$P4260,'LISTA DOS ITENS'!$R4260)</f>
        <v>784.08</v>
      </c>
      <c r="T4260" s="25">
        <v>92.41631833293258</v>
      </c>
      <c r="U4260" s="25">
        <f>'LISTA DOS ITENS'!$T4260*'LISTA DOS ITENS'!$M4260</f>
        <v>92.41631833</v>
      </c>
      <c r="V4260" s="56">
        <f t="array" ref="V4260">INDEX('RESUMO - LOTES E VMA'!$F$3:$F$181,MATCH('LISTA DOS ITENS'!$D4260,'RESUMO - LOTES E VMA'!$A$3:$A$181,0))</f>
        <v>50903.17522</v>
      </c>
      <c r="W4260" s="57">
        <f>'LISTA DOS ITENS'!$U4260/'LISTA DOS ITENS'!$V4260</f>
        <v>0.001815531505</v>
      </c>
      <c r="X4260" s="53" t="s">
        <v>53</v>
      </c>
      <c r="Y4260" s="53" t="s">
        <v>290</v>
      </c>
      <c r="Z4260" s="58" t="str">
        <f>'LISTA DOS ITENS'!$F4260&amp;"-"&amp;'LISTA DOS ITENS'!$H4260&amp;"-"&amp;'LISTA DOS ITENS'!$J4260&amp;"-"&amp;'LISTA DOS ITENS'!$K4260&amp;"-"&amp;'LISTA DOS ITENS'!$I4260</f>
        <v>10906355-2201-0003-CONS/IAMN-</v>
      </c>
      <c r="AA4260" s="59" t="str">
        <f t="array" ref="AA4260">INDEX('RESUMO - LOTES E VMA'!$M$3:$M$181,MATCH('LISTA DOS ITENS'!$D4260,'RESUMO - LOTES E VMA'!$A$3:$A$181,0))</f>
        <v>Para Leilão</v>
      </c>
      <c r="AB4260" s="60">
        <f t="array" ref="AB4260">INDEX('RESUMO - LOTES E VMA'!$J$3:$J$181,MATCH('LISTA DOS ITENS'!$D4260,'RESUMO - LOTES E VMA'!$A$3:$A$181,0))</f>
        <v>0.1171155358</v>
      </c>
      <c r="AC4260" s="29" t="str">
        <f t="array" ref="AC4260">INDEX('RESUMO - LOTES E VMA'!$L$3:$L$181,MATCH('LISTA DOS ITENS'!$D4260,'RESUMO - LOTES E VMA'!$A$3:$A$181,0))</f>
        <v>1% do Valor de Comparação do VMA</v>
      </c>
      <c r="AD4260" s="53" t="str">
        <f>VLOOKUP(Tabela1[[#This Row],[Índice]],[1]Planilha1!$A:$A,1,0)</f>
        <v>#ERROR!</v>
      </c>
    </row>
    <row r="4261" ht="15.75" customHeight="1">
      <c r="A4261" s="52">
        <v>267996.0</v>
      </c>
      <c r="B4261" s="53" t="s">
        <v>70</v>
      </c>
      <c r="C4261" s="53" t="s">
        <v>71</v>
      </c>
      <c r="D4261" s="22">
        <v>207782.0</v>
      </c>
      <c r="E4261" s="53" t="s">
        <v>63</v>
      </c>
      <c r="F4261" s="54">
        <v>1.1032714E7</v>
      </c>
      <c r="G4261" s="53" t="s">
        <v>2658</v>
      </c>
      <c r="H4261" s="55">
        <v>2201.0</v>
      </c>
      <c r="I4261" s="55"/>
      <c r="J4261" s="55" t="s">
        <v>68</v>
      </c>
      <c r="K4261" s="53" t="s">
        <v>122</v>
      </c>
      <c r="L4261" s="53"/>
      <c r="M4261" s="53">
        <v>2.0</v>
      </c>
      <c r="N4261" s="53" t="s">
        <v>52</v>
      </c>
      <c r="O4261" s="25">
        <v>1432.095</v>
      </c>
      <c r="P4261" s="25">
        <f>'LISTA DOS ITENS'!$O4261*'LISTA DOS ITENS'!$M4261</f>
        <v>2864.19</v>
      </c>
      <c r="Q4261" s="25">
        <v>1432.1</v>
      </c>
      <c r="R4261" s="25">
        <f>'LISTA DOS ITENS'!$Q4261*'LISTA DOS ITENS'!$M4261</f>
        <v>2864.2</v>
      </c>
      <c r="S4261" s="56">
        <f>IF('LISTA DOS ITENS'!$P4261&gt;'LISTA DOS ITENS'!$R4261,'LISTA DOS ITENS'!$P4261,'LISTA DOS ITENS'!$R4261)</f>
        <v>2864.2</v>
      </c>
      <c r="T4261" s="25">
        <v>168.79579824073144</v>
      </c>
      <c r="U4261" s="25">
        <f>'LISTA DOS ITENS'!$T4261*'LISTA DOS ITENS'!$M4261</f>
        <v>337.5915965</v>
      </c>
      <c r="V4261" s="56">
        <f t="array" ref="V4261">INDEX('RESUMO - LOTES E VMA'!$F$3:$F$181,MATCH('LISTA DOS ITENS'!$D4261,'RESUMO - LOTES E VMA'!$A$3:$A$181,0))</f>
        <v>50903.17522</v>
      </c>
      <c r="W4261" s="57">
        <f>'LISTA DOS ITENS'!$U4261/'LISTA DOS ITENS'!$V4261</f>
        <v>0.006632034151</v>
      </c>
      <c r="X4261" s="53" t="s">
        <v>53</v>
      </c>
      <c r="Y4261" s="53" t="s">
        <v>290</v>
      </c>
      <c r="Z4261" s="58" t="str">
        <f>'LISTA DOS ITENS'!$F4261&amp;"-"&amp;'LISTA DOS ITENS'!$H4261&amp;"-"&amp;'LISTA DOS ITENS'!$J4261&amp;"-"&amp;'LISTA DOS ITENS'!$K4261&amp;"-"&amp;'LISTA DOS ITENS'!$I4261</f>
        <v>11032714-2201-0003-IMOB/IAMN-</v>
      </c>
      <c r="AA4261" s="59" t="str">
        <f t="array" ref="AA4261">INDEX('RESUMO - LOTES E VMA'!$M$3:$M$181,MATCH('LISTA DOS ITENS'!$D4261,'RESUMO - LOTES E VMA'!$A$3:$A$181,0))</f>
        <v>Para Leilão</v>
      </c>
      <c r="AB4261" s="60">
        <f t="array" ref="AB4261">INDEX('RESUMO - LOTES E VMA'!$J$3:$J$181,MATCH('LISTA DOS ITENS'!$D4261,'RESUMO - LOTES E VMA'!$A$3:$A$181,0))</f>
        <v>0.1171155358</v>
      </c>
      <c r="AC4261" s="29" t="str">
        <f t="array" ref="AC4261">INDEX('RESUMO - LOTES E VMA'!$L$3:$L$181,MATCH('LISTA DOS ITENS'!$D4261,'RESUMO - LOTES E VMA'!$A$3:$A$181,0))</f>
        <v>1% do Valor de Comparação do VMA</v>
      </c>
      <c r="AD4261" s="53" t="str">
        <f>VLOOKUP(Tabela1[[#This Row],[Índice]],[1]Planilha1!$A:$A,1,0)</f>
        <v>#ERROR!</v>
      </c>
    </row>
    <row r="4262" ht="15.75" customHeight="1">
      <c r="A4262" s="52">
        <v>267997.0</v>
      </c>
      <c r="B4262" s="53" t="s">
        <v>70</v>
      </c>
      <c r="C4262" s="53" t="s">
        <v>71</v>
      </c>
      <c r="D4262" s="22">
        <v>207782.0</v>
      </c>
      <c r="E4262" s="53" t="s">
        <v>63</v>
      </c>
      <c r="F4262" s="54">
        <v>1.1042599E7</v>
      </c>
      <c r="G4262" s="53" t="s">
        <v>2641</v>
      </c>
      <c r="H4262" s="55">
        <v>2201.0</v>
      </c>
      <c r="I4262" s="55"/>
      <c r="J4262" s="55" t="s">
        <v>68</v>
      </c>
      <c r="K4262" s="53" t="s">
        <v>122</v>
      </c>
      <c r="L4262" s="53"/>
      <c r="M4262" s="53">
        <v>1.0</v>
      </c>
      <c r="N4262" s="53" t="s">
        <v>52</v>
      </c>
      <c r="O4262" s="25">
        <v>1907.95</v>
      </c>
      <c r="P4262" s="25">
        <f>'LISTA DOS ITENS'!$O4262*'LISTA DOS ITENS'!$M4262</f>
        <v>1907.95</v>
      </c>
      <c r="Q4262" s="25">
        <v>2890.0</v>
      </c>
      <c r="R4262" s="25">
        <f>'LISTA DOS ITENS'!$Q4262*'LISTA DOS ITENS'!$M4262</f>
        <v>2890</v>
      </c>
      <c r="S4262" s="56">
        <f>IF('LISTA DOS ITENS'!$P4262&gt;'LISTA DOS ITENS'!$R4262,'LISTA DOS ITENS'!$P4262,'LISTA DOS ITENS'!$R4262)</f>
        <v>2890</v>
      </c>
      <c r="T4262" s="25">
        <v>340.6325374734404</v>
      </c>
      <c r="U4262" s="25">
        <f>'LISTA DOS ITENS'!$T4262*'LISTA DOS ITENS'!$M4262</f>
        <v>340.6325375</v>
      </c>
      <c r="V4262" s="56">
        <f t="array" ref="V4262">INDEX('RESUMO - LOTES E VMA'!$F$3:$F$181,MATCH('LISTA DOS ITENS'!$D4262,'RESUMO - LOTES E VMA'!$A$3:$A$181,0))</f>
        <v>50903.17522</v>
      </c>
      <c r="W4262" s="57">
        <f>'LISTA DOS ITENS'!$U4262/'LISTA DOS ITENS'!$V4262</f>
        <v>0.006691773863</v>
      </c>
      <c r="X4262" s="53" t="s">
        <v>53</v>
      </c>
      <c r="Y4262" s="53" t="s">
        <v>290</v>
      </c>
      <c r="Z4262" s="58" t="str">
        <f>'LISTA DOS ITENS'!$F4262&amp;"-"&amp;'LISTA DOS ITENS'!$H4262&amp;"-"&amp;'LISTA DOS ITENS'!$J4262&amp;"-"&amp;'LISTA DOS ITENS'!$K4262&amp;"-"&amp;'LISTA DOS ITENS'!$I4262</f>
        <v>11042599-2201-0003-IMOB/IAMN-</v>
      </c>
      <c r="AA4262" s="59" t="str">
        <f t="array" ref="AA4262">INDEX('RESUMO - LOTES E VMA'!$M$3:$M$181,MATCH('LISTA DOS ITENS'!$D4262,'RESUMO - LOTES E VMA'!$A$3:$A$181,0))</f>
        <v>Para Leilão</v>
      </c>
      <c r="AB4262" s="60">
        <f t="array" ref="AB4262">INDEX('RESUMO - LOTES E VMA'!$J$3:$J$181,MATCH('LISTA DOS ITENS'!$D4262,'RESUMO - LOTES E VMA'!$A$3:$A$181,0))</f>
        <v>0.1171155358</v>
      </c>
      <c r="AC4262" s="29" t="str">
        <f t="array" ref="AC4262">INDEX('RESUMO - LOTES E VMA'!$L$3:$L$181,MATCH('LISTA DOS ITENS'!$D4262,'RESUMO - LOTES E VMA'!$A$3:$A$181,0))</f>
        <v>1% do Valor de Comparação do VMA</v>
      </c>
      <c r="AD4262" s="53" t="str">
        <f>VLOOKUP(Tabela1[[#This Row],[Índice]],[1]Planilha1!$A:$A,1,0)</f>
        <v>#ERROR!</v>
      </c>
    </row>
    <row r="4263" ht="15.75" customHeight="1">
      <c r="A4263" s="52">
        <v>267998.0</v>
      </c>
      <c r="B4263" s="53" t="s">
        <v>70</v>
      </c>
      <c r="C4263" s="53" t="s">
        <v>71</v>
      </c>
      <c r="D4263" s="22">
        <v>207782.0</v>
      </c>
      <c r="E4263" s="53" t="s">
        <v>63</v>
      </c>
      <c r="F4263" s="54">
        <v>1.1094927E7</v>
      </c>
      <c r="G4263" s="53" t="s">
        <v>2641</v>
      </c>
      <c r="H4263" s="55">
        <v>2201.0</v>
      </c>
      <c r="I4263" s="55"/>
      <c r="J4263" s="55" t="s">
        <v>68</v>
      </c>
      <c r="K4263" s="53" t="s">
        <v>73</v>
      </c>
      <c r="L4263" s="53"/>
      <c r="M4263" s="53">
        <v>2.0</v>
      </c>
      <c r="N4263" s="53" t="s">
        <v>52</v>
      </c>
      <c r="O4263" s="25">
        <v>3661.2</v>
      </c>
      <c r="P4263" s="25">
        <f>'LISTA DOS ITENS'!$O4263*'LISTA DOS ITENS'!$M4263</f>
        <v>7322.4</v>
      </c>
      <c r="Q4263" s="25">
        <v>3661.2</v>
      </c>
      <c r="R4263" s="25">
        <f>'LISTA DOS ITENS'!$Q4263*'LISTA DOS ITENS'!$M4263</f>
        <v>7322.4</v>
      </c>
      <c r="S4263" s="56">
        <f>IF('LISTA DOS ITENS'!$P4263&gt;'LISTA DOS ITENS'!$R4263,'LISTA DOS ITENS'!$P4263,'LISTA DOS ITENS'!$R4263)</f>
        <v>7322.4</v>
      </c>
      <c r="T4263" s="25">
        <v>431.53074262898264</v>
      </c>
      <c r="U4263" s="25">
        <f>'LISTA DOS ITENS'!$T4263*'LISTA DOS ITENS'!$M4263</f>
        <v>863.0614853</v>
      </c>
      <c r="V4263" s="56">
        <f t="array" ref="V4263">INDEX('RESUMO - LOTES E VMA'!$F$3:$F$181,MATCH('LISTA DOS ITENS'!$D4263,'RESUMO - LOTES E VMA'!$A$3:$A$181,0))</f>
        <v>50903.17522</v>
      </c>
      <c r="W4263" s="57">
        <f>'LISTA DOS ITENS'!$U4263/'LISTA DOS ITENS'!$V4263</f>
        <v>0.01695496364</v>
      </c>
      <c r="X4263" s="53" t="s">
        <v>53</v>
      </c>
      <c r="Y4263" s="53" t="s">
        <v>290</v>
      </c>
      <c r="Z4263" s="58" t="str">
        <f>'LISTA DOS ITENS'!$F4263&amp;"-"&amp;'LISTA DOS ITENS'!$H4263&amp;"-"&amp;'LISTA DOS ITENS'!$J4263&amp;"-"&amp;'LISTA DOS ITENS'!$K4263&amp;"-"&amp;'LISTA DOS ITENS'!$I4263</f>
        <v>11094927-2201-0003-CONS/NAC-</v>
      </c>
      <c r="AA4263" s="59" t="str">
        <f t="array" ref="AA4263">INDEX('RESUMO - LOTES E VMA'!$M$3:$M$181,MATCH('LISTA DOS ITENS'!$D4263,'RESUMO - LOTES E VMA'!$A$3:$A$181,0))</f>
        <v>Para Leilão</v>
      </c>
      <c r="AB4263" s="60">
        <f t="array" ref="AB4263">INDEX('RESUMO - LOTES E VMA'!$J$3:$J$181,MATCH('LISTA DOS ITENS'!$D4263,'RESUMO - LOTES E VMA'!$A$3:$A$181,0))</f>
        <v>0.1171155358</v>
      </c>
      <c r="AC4263" s="29" t="str">
        <f t="array" ref="AC4263">INDEX('RESUMO - LOTES E VMA'!$L$3:$L$181,MATCH('LISTA DOS ITENS'!$D4263,'RESUMO - LOTES E VMA'!$A$3:$A$181,0))</f>
        <v>1% do Valor de Comparação do VMA</v>
      </c>
      <c r="AD4263" s="53" t="str">
        <f>VLOOKUP(Tabela1[[#This Row],[Índice]],[1]Planilha1!$A:$A,1,0)</f>
        <v>#ERROR!</v>
      </c>
    </row>
    <row r="4264" ht="15.75" customHeight="1">
      <c r="A4264" s="52">
        <v>267999.0</v>
      </c>
      <c r="B4264" s="53" t="s">
        <v>70</v>
      </c>
      <c r="C4264" s="53" t="s">
        <v>71</v>
      </c>
      <c r="D4264" s="22">
        <v>207782.0</v>
      </c>
      <c r="E4264" s="53" t="s">
        <v>63</v>
      </c>
      <c r="F4264" s="54">
        <v>1.1095991E7</v>
      </c>
      <c r="G4264" s="53" t="s">
        <v>2651</v>
      </c>
      <c r="H4264" s="55">
        <v>2201.0</v>
      </c>
      <c r="I4264" s="55"/>
      <c r="J4264" s="55" t="s">
        <v>68</v>
      </c>
      <c r="K4264" s="53" t="s">
        <v>122</v>
      </c>
      <c r="L4264" s="53"/>
      <c r="M4264" s="53">
        <v>2.0</v>
      </c>
      <c r="N4264" s="53" t="s">
        <v>52</v>
      </c>
      <c r="O4264" s="25">
        <v>1691.005</v>
      </c>
      <c r="P4264" s="25">
        <f>'LISTA DOS ITENS'!$O4264*'LISTA DOS ITENS'!$M4264</f>
        <v>3382.01</v>
      </c>
      <c r="Q4264" s="25">
        <v>1691.01</v>
      </c>
      <c r="R4264" s="25">
        <f>'LISTA DOS ITENS'!$Q4264*'LISTA DOS ITENS'!$M4264</f>
        <v>3382.02</v>
      </c>
      <c r="S4264" s="56">
        <f>IF('LISTA DOS ITENS'!$P4264&gt;'LISTA DOS ITENS'!$R4264,'LISTA DOS ITENS'!$P4264,'LISTA DOS ITENS'!$R4264)</f>
        <v>3382.02</v>
      </c>
      <c r="T4264" s="25">
        <v>199.3124661567344</v>
      </c>
      <c r="U4264" s="25">
        <f>'LISTA DOS ITENS'!$T4264*'LISTA DOS ITENS'!$M4264</f>
        <v>398.6249323</v>
      </c>
      <c r="V4264" s="56">
        <f t="array" ref="V4264">INDEX('RESUMO - LOTES E VMA'!$F$3:$F$181,MATCH('LISTA DOS ITENS'!$D4264,'RESUMO - LOTES E VMA'!$A$3:$A$181,0))</f>
        <v>50903.17522</v>
      </c>
      <c r="W4264" s="57">
        <f>'LISTA DOS ITENS'!$U4264/'LISTA DOS ITENS'!$V4264</f>
        <v>0.007831042574</v>
      </c>
      <c r="X4264" s="53" t="s">
        <v>53</v>
      </c>
      <c r="Y4264" s="53" t="s">
        <v>290</v>
      </c>
      <c r="Z4264" s="58" t="str">
        <f>'LISTA DOS ITENS'!$F4264&amp;"-"&amp;'LISTA DOS ITENS'!$H4264&amp;"-"&amp;'LISTA DOS ITENS'!$J4264&amp;"-"&amp;'LISTA DOS ITENS'!$K4264&amp;"-"&amp;'LISTA DOS ITENS'!$I4264</f>
        <v>11095991-2201-0003-IMOB/IAMN-</v>
      </c>
      <c r="AA4264" s="59" t="str">
        <f t="array" ref="AA4264">INDEX('RESUMO - LOTES E VMA'!$M$3:$M$181,MATCH('LISTA DOS ITENS'!$D4264,'RESUMO - LOTES E VMA'!$A$3:$A$181,0))</f>
        <v>Para Leilão</v>
      </c>
      <c r="AB4264" s="60">
        <f t="array" ref="AB4264">INDEX('RESUMO - LOTES E VMA'!$J$3:$J$181,MATCH('LISTA DOS ITENS'!$D4264,'RESUMO - LOTES E VMA'!$A$3:$A$181,0))</f>
        <v>0.1171155358</v>
      </c>
      <c r="AC4264" s="29" t="str">
        <f t="array" ref="AC4264">INDEX('RESUMO - LOTES E VMA'!$L$3:$L$181,MATCH('LISTA DOS ITENS'!$D4264,'RESUMO - LOTES E VMA'!$A$3:$A$181,0))</f>
        <v>1% do Valor de Comparação do VMA</v>
      </c>
      <c r="AD4264" s="53" t="str">
        <f>VLOOKUP(Tabela1[[#This Row],[Índice]],[1]Planilha1!$A:$A,1,0)</f>
        <v>#ERROR!</v>
      </c>
    </row>
    <row r="4265" ht="15.75" customHeight="1">
      <c r="A4265" s="52">
        <v>268000.0</v>
      </c>
      <c r="B4265" s="53" t="s">
        <v>70</v>
      </c>
      <c r="C4265" s="53" t="s">
        <v>71</v>
      </c>
      <c r="D4265" s="22">
        <v>207782.0</v>
      </c>
      <c r="E4265" s="53" t="s">
        <v>63</v>
      </c>
      <c r="F4265" s="54">
        <v>1.1096464E7</v>
      </c>
      <c r="G4265" s="53" t="s">
        <v>2651</v>
      </c>
      <c r="H4265" s="55">
        <v>2201.0</v>
      </c>
      <c r="I4265" s="55"/>
      <c r="J4265" s="55" t="s">
        <v>68</v>
      </c>
      <c r="K4265" s="53" t="s">
        <v>73</v>
      </c>
      <c r="L4265" s="53"/>
      <c r="M4265" s="53">
        <v>1.0</v>
      </c>
      <c r="N4265" s="53" t="s">
        <v>52</v>
      </c>
      <c r="O4265" s="25">
        <v>3218.4</v>
      </c>
      <c r="P4265" s="25">
        <f>'LISTA DOS ITENS'!$O4265*'LISTA DOS ITENS'!$M4265</f>
        <v>3218.4</v>
      </c>
      <c r="Q4265" s="25">
        <v>3218.4</v>
      </c>
      <c r="R4265" s="25">
        <f>'LISTA DOS ITENS'!$Q4265*'LISTA DOS ITENS'!$M4265</f>
        <v>3218.4</v>
      </c>
      <c r="S4265" s="56">
        <f>IF('LISTA DOS ITENS'!$P4265&gt;'LISTA DOS ITENS'!$R4265,'LISTA DOS ITENS'!$P4265,'LISTA DOS ITENS'!$R4265)</f>
        <v>3218.4</v>
      </c>
      <c r="T4265" s="25">
        <v>379.3397088596957</v>
      </c>
      <c r="U4265" s="25">
        <f>'LISTA DOS ITENS'!$T4265*'LISTA DOS ITENS'!$M4265</f>
        <v>379.3397089</v>
      </c>
      <c r="V4265" s="56">
        <f t="array" ref="V4265">INDEX('RESUMO - LOTES E VMA'!$F$3:$F$181,MATCH('LISTA DOS ITENS'!$D4265,'RESUMO - LOTES E VMA'!$A$3:$A$181,0))</f>
        <v>50903.17522</v>
      </c>
      <c r="W4265" s="57">
        <f>'LISTA DOS ITENS'!$U4265/'LISTA DOS ITENS'!$V4265</f>
        <v>0.007452181661</v>
      </c>
      <c r="X4265" s="53" t="s">
        <v>53</v>
      </c>
      <c r="Y4265" s="53" t="s">
        <v>290</v>
      </c>
      <c r="Z4265" s="58" t="str">
        <f>'LISTA DOS ITENS'!$F4265&amp;"-"&amp;'LISTA DOS ITENS'!$H4265&amp;"-"&amp;'LISTA DOS ITENS'!$J4265&amp;"-"&amp;'LISTA DOS ITENS'!$K4265&amp;"-"&amp;'LISTA DOS ITENS'!$I4265</f>
        <v>11096464-2201-0003-CONS/NAC-</v>
      </c>
      <c r="AA4265" s="59" t="str">
        <f t="array" ref="AA4265">INDEX('RESUMO - LOTES E VMA'!$M$3:$M$181,MATCH('LISTA DOS ITENS'!$D4265,'RESUMO - LOTES E VMA'!$A$3:$A$181,0))</f>
        <v>Para Leilão</v>
      </c>
      <c r="AB4265" s="60">
        <f t="array" ref="AB4265">INDEX('RESUMO - LOTES E VMA'!$J$3:$J$181,MATCH('LISTA DOS ITENS'!$D4265,'RESUMO - LOTES E VMA'!$A$3:$A$181,0))</f>
        <v>0.1171155358</v>
      </c>
      <c r="AC4265" s="29" t="str">
        <f t="array" ref="AC4265">INDEX('RESUMO - LOTES E VMA'!$L$3:$L$181,MATCH('LISTA DOS ITENS'!$D4265,'RESUMO - LOTES E VMA'!$A$3:$A$181,0))</f>
        <v>1% do Valor de Comparação do VMA</v>
      </c>
      <c r="AD4265" s="53" t="str">
        <f>VLOOKUP(Tabela1[[#This Row],[Índice]],[1]Planilha1!$A:$A,1,0)</f>
        <v>#ERROR!</v>
      </c>
    </row>
    <row r="4266" ht="15.75" customHeight="1">
      <c r="A4266" s="52">
        <v>268001.0</v>
      </c>
      <c r="B4266" s="53" t="s">
        <v>70</v>
      </c>
      <c r="C4266" s="53" t="s">
        <v>71</v>
      </c>
      <c r="D4266" s="22">
        <v>207782.0</v>
      </c>
      <c r="E4266" s="53" t="s">
        <v>63</v>
      </c>
      <c r="F4266" s="54">
        <v>1.1121046E7</v>
      </c>
      <c r="G4266" s="53" t="s">
        <v>2659</v>
      </c>
      <c r="H4266" s="55">
        <v>2201.0</v>
      </c>
      <c r="I4266" s="55"/>
      <c r="J4266" s="55" t="s">
        <v>68</v>
      </c>
      <c r="K4266" s="53" t="s">
        <v>122</v>
      </c>
      <c r="L4266" s="53"/>
      <c r="M4266" s="53">
        <v>1.0</v>
      </c>
      <c r="N4266" s="53" t="s">
        <v>52</v>
      </c>
      <c r="O4266" s="25">
        <v>2185.84</v>
      </c>
      <c r="P4266" s="25">
        <f>'LISTA DOS ITENS'!$O4266*'LISTA DOS ITENS'!$M4266</f>
        <v>2185.84</v>
      </c>
      <c r="Q4266" s="25">
        <v>2185.84</v>
      </c>
      <c r="R4266" s="25">
        <f>'LISTA DOS ITENS'!$Q4266*'LISTA DOS ITENS'!$M4266</f>
        <v>2185.84</v>
      </c>
      <c r="S4266" s="56">
        <f>IF('LISTA DOS ITENS'!$P4266&gt;'LISTA DOS ITENS'!$R4266,'LISTA DOS ITENS'!$P4266,'LISTA DOS ITENS'!$R4266)</f>
        <v>2185.84</v>
      </c>
      <c r="T4266" s="25">
        <v>257.63606425984256</v>
      </c>
      <c r="U4266" s="25">
        <f>'LISTA DOS ITENS'!$T4266*'LISTA DOS ITENS'!$M4266</f>
        <v>257.6360643</v>
      </c>
      <c r="V4266" s="56">
        <f t="array" ref="V4266">INDEX('RESUMO - LOTES E VMA'!$F$3:$F$181,MATCH('LISTA DOS ITENS'!$D4266,'RESUMO - LOTES E VMA'!$A$3:$A$181,0))</f>
        <v>50903.17522</v>
      </c>
      <c r="W4266" s="57">
        <f>'LISTA DOS ITENS'!$U4266/'LISTA DOS ITENS'!$V4266</f>
        <v>0.005061296533</v>
      </c>
      <c r="X4266" s="53" t="s">
        <v>53</v>
      </c>
      <c r="Y4266" s="53" t="s">
        <v>290</v>
      </c>
      <c r="Z4266" s="58" t="str">
        <f>'LISTA DOS ITENS'!$F4266&amp;"-"&amp;'LISTA DOS ITENS'!$H4266&amp;"-"&amp;'LISTA DOS ITENS'!$J4266&amp;"-"&amp;'LISTA DOS ITENS'!$K4266&amp;"-"&amp;'LISTA DOS ITENS'!$I4266</f>
        <v>11121046-2201-0003-IMOB/IAMN-</v>
      </c>
      <c r="AA4266" s="59" t="str">
        <f t="array" ref="AA4266">INDEX('RESUMO - LOTES E VMA'!$M$3:$M$181,MATCH('LISTA DOS ITENS'!$D4266,'RESUMO - LOTES E VMA'!$A$3:$A$181,0))</f>
        <v>Para Leilão</v>
      </c>
      <c r="AB4266" s="60">
        <f t="array" ref="AB4266">INDEX('RESUMO - LOTES E VMA'!$J$3:$J$181,MATCH('LISTA DOS ITENS'!$D4266,'RESUMO - LOTES E VMA'!$A$3:$A$181,0))</f>
        <v>0.1171155358</v>
      </c>
      <c r="AC4266" s="29" t="str">
        <f t="array" ref="AC4266">INDEX('RESUMO - LOTES E VMA'!$L$3:$L$181,MATCH('LISTA DOS ITENS'!$D4266,'RESUMO - LOTES E VMA'!$A$3:$A$181,0))</f>
        <v>1% do Valor de Comparação do VMA</v>
      </c>
      <c r="AD4266" s="53" t="str">
        <f>VLOOKUP(Tabela1[[#This Row],[Índice]],[1]Planilha1!$A:$A,1,0)</f>
        <v>#ERROR!</v>
      </c>
    </row>
    <row r="4267" ht="15.75" customHeight="1">
      <c r="A4267" s="52">
        <v>268002.0</v>
      </c>
      <c r="B4267" s="53" t="s">
        <v>70</v>
      </c>
      <c r="C4267" s="53" t="s">
        <v>71</v>
      </c>
      <c r="D4267" s="22">
        <v>207782.0</v>
      </c>
      <c r="E4267" s="53" t="s">
        <v>63</v>
      </c>
      <c r="F4267" s="54">
        <v>1.1133541E7</v>
      </c>
      <c r="G4267" s="53" t="s">
        <v>2660</v>
      </c>
      <c r="H4267" s="55">
        <v>2201.0</v>
      </c>
      <c r="I4267" s="55"/>
      <c r="J4267" s="55" t="s">
        <v>68</v>
      </c>
      <c r="K4267" s="53" t="s">
        <v>73</v>
      </c>
      <c r="L4267" s="53"/>
      <c r="M4267" s="53">
        <v>1.0</v>
      </c>
      <c r="N4267" s="53" t="s">
        <v>52</v>
      </c>
      <c r="O4267" s="25">
        <v>2829.6</v>
      </c>
      <c r="P4267" s="25">
        <f>'LISTA DOS ITENS'!$O4267*'LISTA DOS ITENS'!$M4267</f>
        <v>2829.6</v>
      </c>
      <c r="Q4267" s="25">
        <v>2829.6</v>
      </c>
      <c r="R4267" s="25">
        <f>'LISTA DOS ITENS'!$Q4267*'LISTA DOS ITENS'!$M4267</f>
        <v>2829.6</v>
      </c>
      <c r="S4267" s="56">
        <f>IF('LISTA DOS ITENS'!$P4267&gt;'LISTA DOS ITENS'!$R4267,'LISTA DOS ITENS'!$P4267,'LISTA DOS ITENS'!$R4267)</f>
        <v>2829.6</v>
      </c>
      <c r="T4267" s="25">
        <v>333.5134353061754</v>
      </c>
      <c r="U4267" s="25">
        <f>'LISTA DOS ITENS'!$T4267*'LISTA DOS ITENS'!$M4267</f>
        <v>333.5134353</v>
      </c>
      <c r="V4267" s="56">
        <f t="array" ref="V4267">INDEX('RESUMO - LOTES E VMA'!$F$3:$F$181,MATCH('LISTA DOS ITENS'!$D4267,'RESUMO - LOTES E VMA'!$A$3:$A$181,0))</f>
        <v>50903.17522</v>
      </c>
      <c r="W4267" s="57">
        <f>'LISTA DOS ITENS'!$U4267/'LISTA DOS ITENS'!$V4267</f>
        <v>0.006551918104</v>
      </c>
      <c r="X4267" s="53" t="s">
        <v>53</v>
      </c>
      <c r="Y4267" s="53" t="s">
        <v>290</v>
      </c>
      <c r="Z4267" s="58" t="str">
        <f>'LISTA DOS ITENS'!$F4267&amp;"-"&amp;'LISTA DOS ITENS'!$H4267&amp;"-"&amp;'LISTA DOS ITENS'!$J4267&amp;"-"&amp;'LISTA DOS ITENS'!$K4267&amp;"-"&amp;'LISTA DOS ITENS'!$I4267</f>
        <v>11133541-2201-0003-CONS/NAC-</v>
      </c>
      <c r="AA4267" s="59" t="str">
        <f t="array" ref="AA4267">INDEX('RESUMO - LOTES E VMA'!$M$3:$M$181,MATCH('LISTA DOS ITENS'!$D4267,'RESUMO - LOTES E VMA'!$A$3:$A$181,0))</f>
        <v>Para Leilão</v>
      </c>
      <c r="AB4267" s="60">
        <f t="array" ref="AB4267">INDEX('RESUMO - LOTES E VMA'!$J$3:$J$181,MATCH('LISTA DOS ITENS'!$D4267,'RESUMO - LOTES E VMA'!$A$3:$A$181,0))</f>
        <v>0.1171155358</v>
      </c>
      <c r="AC4267" s="29" t="str">
        <f t="array" ref="AC4267">INDEX('RESUMO - LOTES E VMA'!$L$3:$L$181,MATCH('LISTA DOS ITENS'!$D4267,'RESUMO - LOTES E VMA'!$A$3:$A$181,0))</f>
        <v>1% do Valor de Comparação do VMA</v>
      </c>
      <c r="AD4267" s="53" t="str">
        <f>VLOOKUP(Tabela1[[#This Row],[Índice]],[1]Planilha1!$A:$A,1,0)</f>
        <v>#ERROR!</v>
      </c>
    </row>
    <row r="4268" ht="15.75" customHeight="1">
      <c r="A4268" s="52">
        <v>268003.0</v>
      </c>
      <c r="B4268" s="53" t="s">
        <v>70</v>
      </c>
      <c r="C4268" s="53" t="s">
        <v>71</v>
      </c>
      <c r="D4268" s="22">
        <v>207782.0</v>
      </c>
      <c r="E4268" s="53" t="s">
        <v>63</v>
      </c>
      <c r="F4268" s="54">
        <v>1.1154834E7</v>
      </c>
      <c r="G4268" s="53" t="s">
        <v>2641</v>
      </c>
      <c r="H4268" s="55">
        <v>2201.0</v>
      </c>
      <c r="I4268" s="55"/>
      <c r="J4268" s="55" t="s">
        <v>68</v>
      </c>
      <c r="K4268" s="53" t="s">
        <v>122</v>
      </c>
      <c r="L4268" s="53"/>
      <c r="M4268" s="53">
        <v>1.0</v>
      </c>
      <c r="N4268" s="53" t="s">
        <v>52</v>
      </c>
      <c r="O4268" s="25">
        <v>1854.79</v>
      </c>
      <c r="P4268" s="25">
        <f>'LISTA DOS ITENS'!$O4268*'LISTA DOS ITENS'!$M4268</f>
        <v>1854.79</v>
      </c>
      <c r="Q4268" s="25">
        <v>1854.79</v>
      </c>
      <c r="R4268" s="25">
        <f>'LISTA DOS ITENS'!$Q4268*'LISTA DOS ITENS'!$M4268</f>
        <v>1854.79</v>
      </c>
      <c r="S4268" s="56">
        <f>IF('LISTA DOS ITENS'!$P4268&gt;'LISTA DOS ITENS'!$R4268,'LISTA DOS ITENS'!$P4268,'LISTA DOS ITENS'!$R4268)</f>
        <v>1854.79</v>
      </c>
      <c r="T4268" s="25">
        <v>218.61654815929495</v>
      </c>
      <c r="U4268" s="25">
        <f>'LISTA DOS ITENS'!$T4268*'LISTA DOS ITENS'!$M4268</f>
        <v>218.6165482</v>
      </c>
      <c r="V4268" s="56">
        <f t="array" ref="V4268">INDEX('RESUMO - LOTES E VMA'!$F$3:$F$181,MATCH('LISTA DOS ITENS'!$D4268,'RESUMO - LOTES E VMA'!$A$3:$A$181,0))</f>
        <v>50903.17522</v>
      </c>
      <c r="W4268" s="57">
        <f>'LISTA DOS ITENS'!$U4268/'LISTA DOS ITENS'!$V4268</f>
        <v>0.004294752679</v>
      </c>
      <c r="X4268" s="53" t="s">
        <v>53</v>
      </c>
      <c r="Y4268" s="53" t="s">
        <v>290</v>
      </c>
      <c r="Z4268" s="58" t="str">
        <f>'LISTA DOS ITENS'!$F4268&amp;"-"&amp;'LISTA DOS ITENS'!$H4268&amp;"-"&amp;'LISTA DOS ITENS'!$J4268&amp;"-"&amp;'LISTA DOS ITENS'!$K4268&amp;"-"&amp;'LISTA DOS ITENS'!$I4268</f>
        <v>11154834-2201-0003-IMOB/IAMN-</v>
      </c>
      <c r="AA4268" s="59" t="str">
        <f t="array" ref="AA4268">INDEX('RESUMO - LOTES E VMA'!$M$3:$M$181,MATCH('LISTA DOS ITENS'!$D4268,'RESUMO - LOTES E VMA'!$A$3:$A$181,0))</f>
        <v>Para Leilão</v>
      </c>
      <c r="AB4268" s="60">
        <f t="array" ref="AB4268">INDEX('RESUMO - LOTES E VMA'!$J$3:$J$181,MATCH('LISTA DOS ITENS'!$D4268,'RESUMO - LOTES E VMA'!$A$3:$A$181,0))</f>
        <v>0.1171155358</v>
      </c>
      <c r="AC4268" s="29" t="str">
        <f t="array" ref="AC4268">INDEX('RESUMO - LOTES E VMA'!$L$3:$L$181,MATCH('LISTA DOS ITENS'!$D4268,'RESUMO - LOTES E VMA'!$A$3:$A$181,0))</f>
        <v>1% do Valor de Comparação do VMA</v>
      </c>
      <c r="AD4268" s="53" t="str">
        <f>VLOOKUP(Tabela1[[#This Row],[Índice]],[1]Planilha1!$A:$A,1,0)</f>
        <v>#ERROR!</v>
      </c>
    </row>
    <row r="4269" ht="15.75" customHeight="1">
      <c r="A4269" s="52">
        <v>268004.0</v>
      </c>
      <c r="B4269" s="53" t="s">
        <v>70</v>
      </c>
      <c r="C4269" s="53" t="s">
        <v>71</v>
      </c>
      <c r="D4269" s="22">
        <v>207782.0</v>
      </c>
      <c r="E4269" s="53" t="s">
        <v>63</v>
      </c>
      <c r="F4269" s="54">
        <v>1.1157249E7</v>
      </c>
      <c r="G4269" s="53" t="s">
        <v>2650</v>
      </c>
      <c r="H4269" s="55">
        <v>2201.0</v>
      </c>
      <c r="I4269" s="55"/>
      <c r="J4269" s="55" t="s">
        <v>68</v>
      </c>
      <c r="K4269" s="53" t="s">
        <v>117</v>
      </c>
      <c r="L4269" s="53"/>
      <c r="M4269" s="53">
        <v>1.0</v>
      </c>
      <c r="N4269" s="53" t="s">
        <v>52</v>
      </c>
      <c r="O4269" s="25">
        <v>2529.86</v>
      </c>
      <c r="P4269" s="25">
        <f>'LISTA DOS ITENS'!$O4269*'LISTA DOS ITENS'!$M4269</f>
        <v>2529.86</v>
      </c>
      <c r="Q4269" s="25">
        <v>2529.86</v>
      </c>
      <c r="R4269" s="25">
        <f>'LISTA DOS ITENS'!$Q4269*'LISTA DOS ITENS'!$M4269</f>
        <v>2529.86</v>
      </c>
      <c r="S4269" s="56">
        <f>IF('LISTA DOS ITENS'!$P4269&gt;'LISTA DOS ITENS'!$R4269,'LISTA DOS ITENS'!$P4269,'LISTA DOS ITENS'!$R4269)</f>
        <v>2529.86</v>
      </c>
      <c r="T4269" s="25">
        <v>298.1843014714733</v>
      </c>
      <c r="U4269" s="25">
        <f>'LISTA DOS ITENS'!$T4269*'LISTA DOS ITENS'!$M4269</f>
        <v>298.1843015</v>
      </c>
      <c r="V4269" s="56">
        <f t="array" ref="V4269">INDEX('RESUMO - LOTES E VMA'!$F$3:$F$181,MATCH('LISTA DOS ITENS'!$D4269,'RESUMO - LOTES E VMA'!$A$3:$A$181,0))</f>
        <v>50903.17522</v>
      </c>
      <c r="W4269" s="57">
        <f>'LISTA DOS ITENS'!$U4269/'LISTA DOS ITENS'!$V4269</f>
        <v>0.005857872327</v>
      </c>
      <c r="X4269" s="53" t="s">
        <v>53</v>
      </c>
      <c r="Y4269" s="53" t="s">
        <v>290</v>
      </c>
      <c r="Z4269" s="58" t="str">
        <f>'LISTA DOS ITENS'!$F4269&amp;"-"&amp;'LISTA DOS ITENS'!$H4269&amp;"-"&amp;'LISTA DOS ITENS'!$J4269&amp;"-"&amp;'LISTA DOS ITENS'!$K4269&amp;"-"&amp;'LISTA DOS ITENS'!$I4269</f>
        <v>11157249-2201-0003-CONS/IAMN-</v>
      </c>
      <c r="AA4269" s="59" t="str">
        <f t="array" ref="AA4269">INDEX('RESUMO - LOTES E VMA'!$M$3:$M$181,MATCH('LISTA DOS ITENS'!$D4269,'RESUMO - LOTES E VMA'!$A$3:$A$181,0))</f>
        <v>Para Leilão</v>
      </c>
      <c r="AB4269" s="60">
        <f t="array" ref="AB4269">INDEX('RESUMO - LOTES E VMA'!$J$3:$J$181,MATCH('LISTA DOS ITENS'!$D4269,'RESUMO - LOTES E VMA'!$A$3:$A$181,0))</f>
        <v>0.1171155358</v>
      </c>
      <c r="AC4269" s="29" t="str">
        <f t="array" ref="AC4269">INDEX('RESUMO - LOTES E VMA'!$L$3:$L$181,MATCH('LISTA DOS ITENS'!$D4269,'RESUMO - LOTES E VMA'!$A$3:$A$181,0))</f>
        <v>1% do Valor de Comparação do VMA</v>
      </c>
      <c r="AD4269" s="53" t="str">
        <f>VLOOKUP(Tabela1[[#This Row],[Índice]],[1]Planilha1!$A:$A,1,0)</f>
        <v>#ERROR!</v>
      </c>
    </row>
    <row r="4270" ht="15.75" customHeight="1">
      <c r="A4270" s="52">
        <v>268005.0</v>
      </c>
      <c r="B4270" s="53" t="s">
        <v>70</v>
      </c>
      <c r="C4270" s="53" t="s">
        <v>71</v>
      </c>
      <c r="D4270" s="22">
        <v>207782.0</v>
      </c>
      <c r="E4270" s="53" t="s">
        <v>63</v>
      </c>
      <c r="F4270" s="54">
        <v>1.1183078E7</v>
      </c>
      <c r="G4270" s="53" t="s">
        <v>2651</v>
      </c>
      <c r="H4270" s="55">
        <v>2201.0</v>
      </c>
      <c r="I4270" s="55"/>
      <c r="J4270" s="55" t="s">
        <v>68</v>
      </c>
      <c r="K4270" s="53" t="s">
        <v>73</v>
      </c>
      <c r="L4270" s="53"/>
      <c r="M4270" s="53">
        <v>2.0</v>
      </c>
      <c r="N4270" s="53" t="s">
        <v>52</v>
      </c>
      <c r="O4270" s="25">
        <v>8478.005</v>
      </c>
      <c r="P4270" s="25">
        <f>'LISTA DOS ITENS'!$O4270*'LISTA DOS ITENS'!$M4270</f>
        <v>16956.01</v>
      </c>
      <c r="Q4270" s="25">
        <v>8478.01</v>
      </c>
      <c r="R4270" s="25">
        <f>'LISTA DOS ITENS'!$Q4270*'LISTA DOS ITENS'!$M4270</f>
        <v>16956.02</v>
      </c>
      <c r="S4270" s="56">
        <f>IF('LISTA DOS ITENS'!$P4270&gt;'LISTA DOS ITENS'!$R4270,'LISTA DOS ITENS'!$P4270,'LISTA DOS ITENS'!$R4270)</f>
        <v>16956.02</v>
      </c>
      <c r="T4270" s="25">
        <v>999.2685325346721</v>
      </c>
      <c r="U4270" s="25">
        <f>'LISTA DOS ITENS'!$T4270*'LISTA DOS ITENS'!$M4270</f>
        <v>1998.537065</v>
      </c>
      <c r="V4270" s="56">
        <f t="array" ref="V4270">INDEX('RESUMO - LOTES E VMA'!$F$3:$F$181,MATCH('LISTA DOS ITENS'!$D4270,'RESUMO - LOTES E VMA'!$A$3:$A$181,0))</f>
        <v>50903.17522</v>
      </c>
      <c r="W4270" s="57">
        <f>'LISTA DOS ITENS'!$U4270/'LISTA DOS ITENS'!$V4270</f>
        <v>0.03926154029</v>
      </c>
      <c r="X4270" s="53" t="s">
        <v>53</v>
      </c>
      <c r="Y4270" s="53" t="s">
        <v>290</v>
      </c>
      <c r="Z4270" s="58" t="str">
        <f>'LISTA DOS ITENS'!$F4270&amp;"-"&amp;'LISTA DOS ITENS'!$H4270&amp;"-"&amp;'LISTA DOS ITENS'!$J4270&amp;"-"&amp;'LISTA DOS ITENS'!$K4270&amp;"-"&amp;'LISTA DOS ITENS'!$I4270</f>
        <v>11183078-2201-0003-CONS/NAC-</v>
      </c>
      <c r="AA4270" s="59" t="str">
        <f t="array" ref="AA4270">INDEX('RESUMO - LOTES E VMA'!$M$3:$M$181,MATCH('LISTA DOS ITENS'!$D4270,'RESUMO - LOTES E VMA'!$A$3:$A$181,0))</f>
        <v>Para Leilão</v>
      </c>
      <c r="AB4270" s="60">
        <f t="array" ref="AB4270">INDEX('RESUMO - LOTES E VMA'!$J$3:$J$181,MATCH('LISTA DOS ITENS'!$D4270,'RESUMO - LOTES E VMA'!$A$3:$A$181,0))</f>
        <v>0.1171155358</v>
      </c>
      <c r="AC4270" s="29" t="str">
        <f t="array" ref="AC4270">INDEX('RESUMO - LOTES E VMA'!$L$3:$L$181,MATCH('LISTA DOS ITENS'!$D4270,'RESUMO - LOTES E VMA'!$A$3:$A$181,0))</f>
        <v>1% do Valor de Comparação do VMA</v>
      </c>
      <c r="AD4270" s="53" t="str">
        <f>VLOOKUP(Tabela1[[#This Row],[Índice]],[1]Planilha1!$A:$A,1,0)</f>
        <v>#ERROR!</v>
      </c>
    </row>
    <row r="4271" ht="15.75" customHeight="1">
      <c r="A4271" s="52">
        <v>268006.0</v>
      </c>
      <c r="B4271" s="53" t="s">
        <v>70</v>
      </c>
      <c r="C4271" s="53" t="s">
        <v>71</v>
      </c>
      <c r="D4271" s="22">
        <v>207782.0</v>
      </c>
      <c r="E4271" s="53" t="s">
        <v>63</v>
      </c>
      <c r="F4271" s="54">
        <v>1.118794E7</v>
      </c>
      <c r="G4271" s="53" t="s">
        <v>2651</v>
      </c>
      <c r="H4271" s="55">
        <v>2201.0</v>
      </c>
      <c r="I4271" s="55"/>
      <c r="J4271" s="55" t="s">
        <v>68</v>
      </c>
      <c r="K4271" s="53" t="s">
        <v>122</v>
      </c>
      <c r="L4271" s="53"/>
      <c r="M4271" s="53">
        <v>1.0</v>
      </c>
      <c r="N4271" s="53" t="s">
        <v>52</v>
      </c>
      <c r="O4271" s="25">
        <v>1691.0</v>
      </c>
      <c r="P4271" s="25">
        <f>'LISTA DOS ITENS'!$O4271*'LISTA DOS ITENS'!$M4271</f>
        <v>1691</v>
      </c>
      <c r="Q4271" s="25">
        <v>4571.19</v>
      </c>
      <c r="R4271" s="25">
        <f>'LISTA DOS ITENS'!$Q4271*'LISTA DOS ITENS'!$M4271</f>
        <v>4571.19</v>
      </c>
      <c r="S4271" s="56">
        <f>IF('LISTA DOS ITENS'!$P4271&gt;'LISTA DOS ITENS'!$R4271,'LISTA DOS ITENS'!$P4271,'LISTA DOS ITENS'!$R4271)</f>
        <v>4571.19</v>
      </c>
      <c r="T4271" s="25">
        <v>538.7875601983445</v>
      </c>
      <c r="U4271" s="25">
        <f>'LISTA DOS ITENS'!$T4271*'LISTA DOS ITENS'!$M4271</f>
        <v>538.7875602</v>
      </c>
      <c r="V4271" s="56">
        <f t="array" ref="V4271">INDEX('RESUMO - LOTES E VMA'!$F$3:$F$181,MATCH('LISTA DOS ITENS'!$D4271,'RESUMO - LOTES E VMA'!$A$3:$A$181,0))</f>
        <v>50903.17522</v>
      </c>
      <c r="W4271" s="57">
        <f>'LISTA DOS ITENS'!$U4271/'LISTA DOS ITENS'!$V4271</f>
        <v>0.01058455701</v>
      </c>
      <c r="X4271" s="53" t="s">
        <v>53</v>
      </c>
      <c r="Y4271" s="53" t="s">
        <v>290</v>
      </c>
      <c r="Z4271" s="58" t="str">
        <f>'LISTA DOS ITENS'!$F4271&amp;"-"&amp;'LISTA DOS ITENS'!$H4271&amp;"-"&amp;'LISTA DOS ITENS'!$J4271&amp;"-"&amp;'LISTA DOS ITENS'!$K4271&amp;"-"&amp;'LISTA DOS ITENS'!$I4271</f>
        <v>11187940-2201-0003-IMOB/IAMN-</v>
      </c>
      <c r="AA4271" s="59" t="str">
        <f t="array" ref="AA4271">INDEX('RESUMO - LOTES E VMA'!$M$3:$M$181,MATCH('LISTA DOS ITENS'!$D4271,'RESUMO - LOTES E VMA'!$A$3:$A$181,0))</f>
        <v>Para Leilão</v>
      </c>
      <c r="AB4271" s="60">
        <f t="array" ref="AB4271">INDEX('RESUMO - LOTES E VMA'!$J$3:$J$181,MATCH('LISTA DOS ITENS'!$D4271,'RESUMO - LOTES E VMA'!$A$3:$A$181,0))</f>
        <v>0.1171155358</v>
      </c>
      <c r="AC4271" s="29" t="str">
        <f t="array" ref="AC4271">INDEX('RESUMO - LOTES E VMA'!$L$3:$L$181,MATCH('LISTA DOS ITENS'!$D4271,'RESUMO - LOTES E VMA'!$A$3:$A$181,0))</f>
        <v>1% do Valor de Comparação do VMA</v>
      </c>
      <c r="AD4271" s="53" t="str">
        <f>VLOOKUP(Tabela1[[#This Row],[Índice]],[1]Planilha1!$A:$A,1,0)</f>
        <v>#ERROR!</v>
      </c>
    </row>
    <row r="4272" ht="15.75" customHeight="1">
      <c r="A4272" s="52">
        <v>268007.0</v>
      </c>
      <c r="B4272" s="53" t="s">
        <v>70</v>
      </c>
      <c r="C4272" s="53" t="s">
        <v>71</v>
      </c>
      <c r="D4272" s="22">
        <v>207782.0</v>
      </c>
      <c r="E4272" s="53" t="s">
        <v>63</v>
      </c>
      <c r="F4272" s="54">
        <v>1.118794E7</v>
      </c>
      <c r="G4272" s="53" t="s">
        <v>2651</v>
      </c>
      <c r="H4272" s="55">
        <v>2201.0</v>
      </c>
      <c r="I4272" s="55"/>
      <c r="J4272" s="55" t="s">
        <v>68</v>
      </c>
      <c r="K4272" s="53" t="s">
        <v>80</v>
      </c>
      <c r="L4272" s="53"/>
      <c r="M4272" s="53">
        <v>4.0</v>
      </c>
      <c r="N4272" s="53" t="s">
        <v>52</v>
      </c>
      <c r="O4272" s="25">
        <v>4571.185</v>
      </c>
      <c r="P4272" s="25">
        <f>'LISTA DOS ITENS'!$O4272*'LISTA DOS ITENS'!$M4272</f>
        <v>18284.74</v>
      </c>
      <c r="Q4272" s="25">
        <v>4571.19</v>
      </c>
      <c r="R4272" s="25">
        <f>'LISTA DOS ITENS'!$Q4272*'LISTA DOS ITENS'!$M4272</f>
        <v>18284.76</v>
      </c>
      <c r="S4272" s="56">
        <f>IF('LISTA DOS ITENS'!$P4272&gt;'LISTA DOS ITENS'!$R4272,'LISTA DOS ITENS'!$P4272,'LISTA DOS ITENS'!$R4272)</f>
        <v>18284.76</v>
      </c>
      <c r="T4272" s="25">
        <v>538.7875601983445</v>
      </c>
      <c r="U4272" s="25">
        <f>'LISTA DOS ITENS'!$T4272*'LISTA DOS ITENS'!$M4272</f>
        <v>2155.150241</v>
      </c>
      <c r="V4272" s="56">
        <f t="array" ref="V4272">INDEX('RESUMO - LOTES E VMA'!$F$3:$F$181,MATCH('LISTA DOS ITENS'!$D4272,'RESUMO - LOTES E VMA'!$A$3:$A$181,0))</f>
        <v>50903.17522</v>
      </c>
      <c r="W4272" s="57">
        <f>'LISTA DOS ITENS'!$U4272/'LISTA DOS ITENS'!$V4272</f>
        <v>0.04233822805</v>
      </c>
      <c r="X4272" s="53" t="s">
        <v>53</v>
      </c>
      <c r="Y4272" s="53" t="s">
        <v>290</v>
      </c>
      <c r="Z4272" s="58" t="str">
        <f>'LISTA DOS ITENS'!$F4272&amp;"-"&amp;'LISTA DOS ITENS'!$H4272&amp;"-"&amp;'LISTA DOS ITENS'!$J4272&amp;"-"&amp;'LISTA DOS ITENS'!$K4272&amp;"-"&amp;'LISTA DOS ITENS'!$I4272</f>
        <v>11187940-2201-0003-IMOB/NAC-</v>
      </c>
      <c r="AA4272" s="59" t="str">
        <f t="array" ref="AA4272">INDEX('RESUMO - LOTES E VMA'!$M$3:$M$181,MATCH('LISTA DOS ITENS'!$D4272,'RESUMO - LOTES E VMA'!$A$3:$A$181,0))</f>
        <v>Para Leilão</v>
      </c>
      <c r="AB4272" s="60">
        <f t="array" ref="AB4272">INDEX('RESUMO - LOTES E VMA'!$J$3:$J$181,MATCH('LISTA DOS ITENS'!$D4272,'RESUMO - LOTES E VMA'!$A$3:$A$181,0))</f>
        <v>0.1171155358</v>
      </c>
      <c r="AC4272" s="29" t="str">
        <f t="array" ref="AC4272">INDEX('RESUMO - LOTES E VMA'!$L$3:$L$181,MATCH('LISTA DOS ITENS'!$D4272,'RESUMO - LOTES E VMA'!$A$3:$A$181,0))</f>
        <v>1% do Valor de Comparação do VMA</v>
      </c>
      <c r="AD4272" s="53" t="str">
        <f>VLOOKUP(Tabela1[[#This Row],[Índice]],[1]Planilha1!$A:$A,1,0)</f>
        <v>#ERROR!</v>
      </c>
    </row>
    <row r="4273" ht="15.75" customHeight="1">
      <c r="A4273" s="52">
        <v>268008.0</v>
      </c>
      <c r="B4273" s="53" t="s">
        <v>70</v>
      </c>
      <c r="C4273" s="53" t="s">
        <v>71</v>
      </c>
      <c r="D4273" s="22">
        <v>207782.0</v>
      </c>
      <c r="E4273" s="53" t="s">
        <v>63</v>
      </c>
      <c r="F4273" s="54">
        <v>1.1188469E7</v>
      </c>
      <c r="G4273" s="53" t="s">
        <v>2661</v>
      </c>
      <c r="H4273" s="55">
        <v>2201.0</v>
      </c>
      <c r="I4273" s="55"/>
      <c r="J4273" s="55" t="s">
        <v>68</v>
      </c>
      <c r="K4273" s="53" t="s">
        <v>122</v>
      </c>
      <c r="L4273" s="53"/>
      <c r="M4273" s="53">
        <v>1.0</v>
      </c>
      <c r="N4273" s="53" t="s">
        <v>52</v>
      </c>
      <c r="O4273" s="25">
        <v>3019.84</v>
      </c>
      <c r="P4273" s="25">
        <f>'LISTA DOS ITENS'!$O4273*'LISTA DOS ITENS'!$M4273</f>
        <v>3019.84</v>
      </c>
      <c r="Q4273" s="25">
        <v>3019.84</v>
      </c>
      <c r="R4273" s="25">
        <f>'LISTA DOS ITENS'!$Q4273*'LISTA DOS ITENS'!$M4273</f>
        <v>3019.84</v>
      </c>
      <c r="S4273" s="56">
        <f>IF('LISTA DOS ITENS'!$P4273&gt;'LISTA DOS ITENS'!$R4273,'LISTA DOS ITENS'!$P4273,'LISTA DOS ITENS'!$R4273)</f>
        <v>3019.84</v>
      </c>
      <c r="T4273" s="25">
        <v>355.93624981446163</v>
      </c>
      <c r="U4273" s="25">
        <f>'LISTA DOS ITENS'!$T4273*'LISTA DOS ITENS'!$M4273</f>
        <v>355.9362498</v>
      </c>
      <c r="V4273" s="56">
        <f t="array" ref="V4273">INDEX('RESUMO - LOTES E VMA'!$F$3:$F$181,MATCH('LISTA DOS ITENS'!$D4273,'RESUMO - LOTES E VMA'!$A$3:$A$181,0))</f>
        <v>50903.17522</v>
      </c>
      <c r="W4273" s="57">
        <f>'LISTA DOS ITENS'!$U4273/'LISTA DOS ITENS'!$V4273</f>
        <v>0.006992417433</v>
      </c>
      <c r="X4273" s="53" t="s">
        <v>53</v>
      </c>
      <c r="Y4273" s="53" t="s">
        <v>290</v>
      </c>
      <c r="Z4273" s="58" t="str">
        <f>'LISTA DOS ITENS'!$F4273&amp;"-"&amp;'LISTA DOS ITENS'!$H4273&amp;"-"&amp;'LISTA DOS ITENS'!$J4273&amp;"-"&amp;'LISTA DOS ITENS'!$K4273&amp;"-"&amp;'LISTA DOS ITENS'!$I4273</f>
        <v>11188469-2201-0003-IMOB/IAMN-</v>
      </c>
      <c r="AA4273" s="59" t="str">
        <f t="array" ref="AA4273">INDEX('RESUMO - LOTES E VMA'!$M$3:$M$181,MATCH('LISTA DOS ITENS'!$D4273,'RESUMO - LOTES E VMA'!$A$3:$A$181,0))</f>
        <v>Para Leilão</v>
      </c>
      <c r="AB4273" s="60">
        <f t="array" ref="AB4273">INDEX('RESUMO - LOTES E VMA'!$J$3:$J$181,MATCH('LISTA DOS ITENS'!$D4273,'RESUMO - LOTES E VMA'!$A$3:$A$181,0))</f>
        <v>0.1171155358</v>
      </c>
      <c r="AC4273" s="29" t="str">
        <f t="array" ref="AC4273">INDEX('RESUMO - LOTES E VMA'!$L$3:$L$181,MATCH('LISTA DOS ITENS'!$D4273,'RESUMO - LOTES E VMA'!$A$3:$A$181,0))</f>
        <v>1% do Valor de Comparação do VMA</v>
      </c>
      <c r="AD4273" s="53" t="str">
        <f>VLOOKUP(Tabela1[[#This Row],[Índice]],[1]Planilha1!$A:$A,1,0)</f>
        <v>#ERROR!</v>
      </c>
    </row>
    <row r="4274" ht="15.75" customHeight="1">
      <c r="A4274" s="52">
        <v>268009.0</v>
      </c>
      <c r="B4274" s="53" t="s">
        <v>70</v>
      </c>
      <c r="C4274" s="53" t="s">
        <v>71</v>
      </c>
      <c r="D4274" s="22">
        <v>207782.0</v>
      </c>
      <c r="E4274" s="53" t="s">
        <v>63</v>
      </c>
      <c r="F4274" s="54">
        <v>1.1200208E7</v>
      </c>
      <c r="G4274" s="53" t="s">
        <v>2656</v>
      </c>
      <c r="H4274" s="55">
        <v>2201.0</v>
      </c>
      <c r="I4274" s="55"/>
      <c r="J4274" s="55" t="s">
        <v>68</v>
      </c>
      <c r="K4274" s="53" t="s">
        <v>122</v>
      </c>
      <c r="L4274" s="53"/>
      <c r="M4274" s="53">
        <v>2.0</v>
      </c>
      <c r="N4274" s="53" t="s">
        <v>52</v>
      </c>
      <c r="O4274" s="25">
        <v>2185.845</v>
      </c>
      <c r="P4274" s="25">
        <f>'LISTA DOS ITENS'!$O4274*'LISTA DOS ITENS'!$M4274</f>
        <v>4371.69</v>
      </c>
      <c r="Q4274" s="25">
        <v>2185.85</v>
      </c>
      <c r="R4274" s="25">
        <f>'LISTA DOS ITENS'!$Q4274*'LISTA DOS ITENS'!$M4274</f>
        <v>4371.7</v>
      </c>
      <c r="S4274" s="56">
        <f>IF('LISTA DOS ITENS'!$P4274&gt;'LISTA DOS ITENS'!$R4274,'LISTA DOS ITENS'!$P4274,'LISTA DOS ITENS'!$R4274)</f>
        <v>4371.7</v>
      </c>
      <c r="T4274" s="25">
        <v>257.6372429191417</v>
      </c>
      <c r="U4274" s="25">
        <f>'LISTA DOS ITENS'!$T4274*'LISTA DOS ITENS'!$M4274</f>
        <v>515.2744858</v>
      </c>
      <c r="V4274" s="56">
        <f t="array" ref="V4274">INDEX('RESUMO - LOTES E VMA'!$F$3:$F$181,MATCH('LISTA DOS ITENS'!$D4274,'RESUMO - LOTES E VMA'!$A$3:$A$181,0))</f>
        <v>50903.17522</v>
      </c>
      <c r="W4274" s="57">
        <f>'LISTA DOS ITENS'!$U4274/'LISTA DOS ITENS'!$V4274</f>
        <v>0.01012263938</v>
      </c>
      <c r="X4274" s="53" t="s">
        <v>53</v>
      </c>
      <c r="Y4274" s="53" t="s">
        <v>290</v>
      </c>
      <c r="Z4274" s="58" t="str">
        <f>'LISTA DOS ITENS'!$F4274&amp;"-"&amp;'LISTA DOS ITENS'!$H4274&amp;"-"&amp;'LISTA DOS ITENS'!$J4274&amp;"-"&amp;'LISTA DOS ITENS'!$K4274&amp;"-"&amp;'LISTA DOS ITENS'!$I4274</f>
        <v>11200208-2201-0003-IMOB/IAMN-</v>
      </c>
      <c r="AA4274" s="59" t="str">
        <f t="array" ref="AA4274">INDEX('RESUMO - LOTES E VMA'!$M$3:$M$181,MATCH('LISTA DOS ITENS'!$D4274,'RESUMO - LOTES E VMA'!$A$3:$A$181,0))</f>
        <v>Para Leilão</v>
      </c>
      <c r="AB4274" s="60">
        <f t="array" ref="AB4274">INDEX('RESUMO - LOTES E VMA'!$J$3:$J$181,MATCH('LISTA DOS ITENS'!$D4274,'RESUMO - LOTES E VMA'!$A$3:$A$181,0))</f>
        <v>0.1171155358</v>
      </c>
      <c r="AC4274" s="29" t="str">
        <f t="array" ref="AC4274">INDEX('RESUMO - LOTES E VMA'!$L$3:$L$181,MATCH('LISTA DOS ITENS'!$D4274,'RESUMO - LOTES E VMA'!$A$3:$A$181,0))</f>
        <v>1% do Valor de Comparação do VMA</v>
      </c>
      <c r="AD4274" s="53" t="str">
        <f>VLOOKUP(Tabela1[[#This Row],[Índice]],[1]Planilha1!$A:$A,1,0)</f>
        <v>#ERROR!</v>
      </c>
    </row>
    <row r="4275" ht="15.75" customHeight="1">
      <c r="A4275" s="52">
        <v>268010.0</v>
      </c>
      <c r="B4275" s="53" t="s">
        <v>70</v>
      </c>
      <c r="C4275" s="53" t="s">
        <v>71</v>
      </c>
      <c r="D4275" s="22">
        <v>207782.0</v>
      </c>
      <c r="E4275" s="53" t="s">
        <v>63</v>
      </c>
      <c r="F4275" s="54">
        <v>1.1236595E7</v>
      </c>
      <c r="G4275" s="53" t="s">
        <v>2661</v>
      </c>
      <c r="H4275" s="55">
        <v>2201.0</v>
      </c>
      <c r="I4275" s="55"/>
      <c r="J4275" s="55" t="s">
        <v>68</v>
      </c>
      <c r="K4275" s="53" t="s">
        <v>122</v>
      </c>
      <c r="L4275" s="53"/>
      <c r="M4275" s="53">
        <v>1.0</v>
      </c>
      <c r="N4275" s="53" t="s">
        <v>52</v>
      </c>
      <c r="O4275" s="25">
        <v>2033.37</v>
      </c>
      <c r="P4275" s="25">
        <f>'LISTA DOS ITENS'!$O4275*'LISTA DOS ITENS'!$M4275</f>
        <v>2033.37</v>
      </c>
      <c r="Q4275" s="25">
        <v>2033.37</v>
      </c>
      <c r="R4275" s="25">
        <f>'LISTA DOS ITENS'!$Q4275*'LISTA DOS ITENS'!$M4275</f>
        <v>2033.37</v>
      </c>
      <c r="S4275" s="56">
        <f>IF('LISTA DOS ITENS'!$P4275&gt;'LISTA DOS ITENS'!$R4275,'LISTA DOS ITENS'!$P4275,'LISTA DOS ITENS'!$R4275)</f>
        <v>2033.37</v>
      </c>
      <c r="T4275" s="25">
        <v>239.66504592469528</v>
      </c>
      <c r="U4275" s="25">
        <f>'LISTA DOS ITENS'!$T4275*'LISTA DOS ITENS'!$M4275</f>
        <v>239.6650459</v>
      </c>
      <c r="V4275" s="56">
        <f t="array" ref="V4275">INDEX('RESUMO - LOTES E VMA'!$F$3:$F$181,MATCH('LISTA DOS ITENS'!$D4275,'RESUMO - LOTES E VMA'!$A$3:$A$181,0))</f>
        <v>50903.17522</v>
      </c>
      <c r="W4275" s="57">
        <f>'LISTA DOS ITENS'!$U4275/'LISTA DOS ITENS'!$V4275</f>
        <v>0.004708253363</v>
      </c>
      <c r="X4275" s="53" t="s">
        <v>53</v>
      </c>
      <c r="Y4275" s="53" t="s">
        <v>290</v>
      </c>
      <c r="Z4275" s="58" t="str">
        <f>'LISTA DOS ITENS'!$F4275&amp;"-"&amp;'LISTA DOS ITENS'!$H4275&amp;"-"&amp;'LISTA DOS ITENS'!$J4275&amp;"-"&amp;'LISTA DOS ITENS'!$K4275&amp;"-"&amp;'LISTA DOS ITENS'!$I4275</f>
        <v>11236595-2201-0003-IMOB/IAMN-</v>
      </c>
      <c r="AA4275" s="59" t="str">
        <f t="array" ref="AA4275">INDEX('RESUMO - LOTES E VMA'!$M$3:$M$181,MATCH('LISTA DOS ITENS'!$D4275,'RESUMO - LOTES E VMA'!$A$3:$A$181,0))</f>
        <v>Para Leilão</v>
      </c>
      <c r="AB4275" s="60">
        <f t="array" ref="AB4275">INDEX('RESUMO - LOTES E VMA'!$J$3:$J$181,MATCH('LISTA DOS ITENS'!$D4275,'RESUMO - LOTES E VMA'!$A$3:$A$181,0))</f>
        <v>0.1171155358</v>
      </c>
      <c r="AC4275" s="29" t="str">
        <f t="array" ref="AC4275">INDEX('RESUMO - LOTES E VMA'!$L$3:$L$181,MATCH('LISTA DOS ITENS'!$D4275,'RESUMO - LOTES E VMA'!$A$3:$A$181,0))</f>
        <v>1% do Valor de Comparação do VMA</v>
      </c>
      <c r="AD4275" s="53" t="str">
        <f>VLOOKUP(Tabela1[[#This Row],[Índice]],[1]Planilha1!$A:$A,1,0)</f>
        <v>#ERROR!</v>
      </c>
    </row>
    <row r="4276" ht="15.75" customHeight="1">
      <c r="A4276" s="52">
        <v>268011.0</v>
      </c>
      <c r="B4276" s="53" t="s">
        <v>70</v>
      </c>
      <c r="C4276" s="53" t="s">
        <v>71</v>
      </c>
      <c r="D4276" s="22">
        <v>207782.0</v>
      </c>
      <c r="E4276" s="53" t="s">
        <v>63</v>
      </c>
      <c r="F4276" s="54">
        <v>1.1313468E7</v>
      </c>
      <c r="G4276" s="53" t="s">
        <v>2656</v>
      </c>
      <c r="H4276" s="55">
        <v>2201.0</v>
      </c>
      <c r="I4276" s="55"/>
      <c r="J4276" s="55" t="s">
        <v>68</v>
      </c>
      <c r="K4276" s="53" t="s">
        <v>117</v>
      </c>
      <c r="L4276" s="53"/>
      <c r="M4276" s="53">
        <v>2.0</v>
      </c>
      <c r="N4276" s="53" t="s">
        <v>52</v>
      </c>
      <c r="O4276" s="25">
        <v>2930.73</v>
      </c>
      <c r="P4276" s="25">
        <f>'LISTA DOS ITENS'!$O4276*'LISTA DOS ITENS'!$M4276</f>
        <v>5861.46</v>
      </c>
      <c r="Q4276" s="25">
        <v>2930.73</v>
      </c>
      <c r="R4276" s="25">
        <f>'LISTA DOS ITENS'!$Q4276*'LISTA DOS ITENS'!$M4276</f>
        <v>5861.46</v>
      </c>
      <c r="S4276" s="56">
        <f>IF('LISTA DOS ITENS'!$P4276&gt;'LISTA DOS ITENS'!$R4276,'LISTA DOS ITENS'!$P4276,'LISTA DOS ITENS'!$R4276)</f>
        <v>5861.46</v>
      </c>
      <c r="T4276" s="25">
        <v>345.4332167991474</v>
      </c>
      <c r="U4276" s="25">
        <f>'LISTA DOS ITENS'!$T4276*'LISTA DOS ITENS'!$M4276</f>
        <v>690.8664336</v>
      </c>
      <c r="V4276" s="56">
        <f t="array" ref="V4276">INDEX('RESUMO - LOTES E VMA'!$F$3:$F$181,MATCH('LISTA DOS ITENS'!$D4276,'RESUMO - LOTES E VMA'!$A$3:$A$181,0))</f>
        <v>50903.17522</v>
      </c>
      <c r="W4276" s="57">
        <f>'LISTA DOS ITENS'!$U4276/'LISTA DOS ITENS'!$V4276</f>
        <v>0.01357216776</v>
      </c>
      <c r="X4276" s="53" t="s">
        <v>53</v>
      </c>
      <c r="Y4276" s="53" t="s">
        <v>290</v>
      </c>
      <c r="Z4276" s="58" t="str">
        <f>'LISTA DOS ITENS'!$F4276&amp;"-"&amp;'LISTA DOS ITENS'!$H4276&amp;"-"&amp;'LISTA DOS ITENS'!$J4276&amp;"-"&amp;'LISTA DOS ITENS'!$K4276&amp;"-"&amp;'LISTA DOS ITENS'!$I4276</f>
        <v>11313468-2201-0003-CONS/IAMN-</v>
      </c>
      <c r="AA4276" s="59" t="str">
        <f t="array" ref="AA4276">INDEX('RESUMO - LOTES E VMA'!$M$3:$M$181,MATCH('LISTA DOS ITENS'!$D4276,'RESUMO - LOTES E VMA'!$A$3:$A$181,0))</f>
        <v>Para Leilão</v>
      </c>
      <c r="AB4276" s="60">
        <f t="array" ref="AB4276">INDEX('RESUMO - LOTES E VMA'!$J$3:$J$181,MATCH('LISTA DOS ITENS'!$D4276,'RESUMO - LOTES E VMA'!$A$3:$A$181,0))</f>
        <v>0.1171155358</v>
      </c>
      <c r="AC4276" s="29" t="str">
        <f t="array" ref="AC4276">INDEX('RESUMO - LOTES E VMA'!$L$3:$L$181,MATCH('LISTA DOS ITENS'!$D4276,'RESUMO - LOTES E VMA'!$A$3:$A$181,0))</f>
        <v>1% do Valor de Comparação do VMA</v>
      </c>
      <c r="AD4276" s="53" t="str">
        <f>VLOOKUP(Tabela1[[#This Row],[Índice]],[1]Planilha1!$A:$A,1,0)</f>
        <v>#ERROR!</v>
      </c>
    </row>
    <row r="4277" ht="15.75" customHeight="1">
      <c r="A4277" s="52">
        <v>268012.0</v>
      </c>
      <c r="B4277" s="53" t="s">
        <v>70</v>
      </c>
      <c r="C4277" s="53" t="s">
        <v>71</v>
      </c>
      <c r="D4277" s="22">
        <v>207782.0</v>
      </c>
      <c r="E4277" s="53" t="s">
        <v>63</v>
      </c>
      <c r="F4277" s="54">
        <v>1.132222E7</v>
      </c>
      <c r="G4277" s="53" t="s">
        <v>2656</v>
      </c>
      <c r="H4277" s="55">
        <v>2201.0</v>
      </c>
      <c r="I4277" s="55"/>
      <c r="J4277" s="55" t="s">
        <v>68</v>
      </c>
      <c r="K4277" s="53" t="s">
        <v>122</v>
      </c>
      <c r="L4277" s="53"/>
      <c r="M4277" s="53">
        <v>1.0</v>
      </c>
      <c r="N4277" s="53" t="s">
        <v>52</v>
      </c>
      <c r="O4277" s="25">
        <v>2092.63</v>
      </c>
      <c r="P4277" s="25">
        <f>'LISTA DOS ITENS'!$O4277*'LISTA DOS ITENS'!$M4277</f>
        <v>2092.63</v>
      </c>
      <c r="Q4277" s="25">
        <v>2092.63</v>
      </c>
      <c r="R4277" s="25">
        <f>'LISTA DOS ITENS'!$Q4277*'LISTA DOS ITENS'!$M4277</f>
        <v>2092.63</v>
      </c>
      <c r="S4277" s="56">
        <f>IF('LISTA DOS ITENS'!$P4277&gt;'LISTA DOS ITENS'!$R4277,'LISTA DOS ITENS'!$P4277,'LISTA DOS ITENS'!$R4277)</f>
        <v>2092.63</v>
      </c>
      <c r="T4277" s="25">
        <v>246.64978093184968</v>
      </c>
      <c r="U4277" s="25">
        <f>'LISTA DOS ITENS'!$T4277*'LISTA DOS ITENS'!$M4277</f>
        <v>246.6497809</v>
      </c>
      <c r="V4277" s="56">
        <f t="array" ref="V4277">INDEX('RESUMO - LOTES E VMA'!$F$3:$F$181,MATCH('LISTA DOS ITENS'!$D4277,'RESUMO - LOTES E VMA'!$A$3:$A$181,0))</f>
        <v>50903.17522</v>
      </c>
      <c r="W4277" s="57">
        <f>'LISTA DOS ITENS'!$U4277/'LISTA DOS ITENS'!$V4277</f>
        <v>0.00484546946</v>
      </c>
      <c r="X4277" s="53" t="s">
        <v>53</v>
      </c>
      <c r="Y4277" s="53" t="s">
        <v>290</v>
      </c>
      <c r="Z4277" s="58" t="str">
        <f>'LISTA DOS ITENS'!$F4277&amp;"-"&amp;'LISTA DOS ITENS'!$H4277&amp;"-"&amp;'LISTA DOS ITENS'!$J4277&amp;"-"&amp;'LISTA DOS ITENS'!$K4277&amp;"-"&amp;'LISTA DOS ITENS'!$I4277</f>
        <v>11322220-2201-0003-IMOB/IAMN-</v>
      </c>
      <c r="AA4277" s="59" t="str">
        <f t="array" ref="AA4277">INDEX('RESUMO - LOTES E VMA'!$M$3:$M$181,MATCH('LISTA DOS ITENS'!$D4277,'RESUMO - LOTES E VMA'!$A$3:$A$181,0))</f>
        <v>Para Leilão</v>
      </c>
      <c r="AB4277" s="60">
        <f t="array" ref="AB4277">INDEX('RESUMO - LOTES E VMA'!$J$3:$J$181,MATCH('LISTA DOS ITENS'!$D4277,'RESUMO - LOTES E VMA'!$A$3:$A$181,0))</f>
        <v>0.1171155358</v>
      </c>
      <c r="AC4277" s="29" t="str">
        <f t="array" ref="AC4277">INDEX('RESUMO - LOTES E VMA'!$L$3:$L$181,MATCH('LISTA DOS ITENS'!$D4277,'RESUMO - LOTES E VMA'!$A$3:$A$181,0))</f>
        <v>1% do Valor de Comparação do VMA</v>
      </c>
      <c r="AD4277" s="53" t="str">
        <f>VLOOKUP(Tabela1[[#This Row],[Índice]],[1]Planilha1!$A:$A,1,0)</f>
        <v>#ERROR!</v>
      </c>
    </row>
    <row r="4278" ht="15.75" customHeight="1">
      <c r="A4278" s="52">
        <v>268013.0</v>
      </c>
      <c r="B4278" s="53" t="s">
        <v>70</v>
      </c>
      <c r="C4278" s="53" t="s">
        <v>71</v>
      </c>
      <c r="D4278" s="22">
        <v>207782.0</v>
      </c>
      <c r="E4278" s="53" t="s">
        <v>63</v>
      </c>
      <c r="F4278" s="54">
        <v>1.1342251E7</v>
      </c>
      <c r="G4278" s="53" t="s">
        <v>2662</v>
      </c>
      <c r="H4278" s="55">
        <v>2201.0</v>
      </c>
      <c r="I4278" s="55"/>
      <c r="J4278" s="55" t="s">
        <v>68</v>
      </c>
      <c r="K4278" s="53" t="s">
        <v>51</v>
      </c>
      <c r="L4278" s="53"/>
      <c r="M4278" s="53">
        <v>1.0</v>
      </c>
      <c r="N4278" s="53" t="s">
        <v>52</v>
      </c>
      <c r="O4278" s="25">
        <v>1.0</v>
      </c>
      <c r="P4278" s="25">
        <f>'LISTA DOS ITENS'!$O4278*'LISTA DOS ITENS'!$M4278</f>
        <v>1</v>
      </c>
      <c r="Q4278" s="25">
        <v>4800.0</v>
      </c>
      <c r="R4278" s="25">
        <f>'LISTA DOS ITENS'!$Q4278*'LISTA DOS ITENS'!$M4278</f>
        <v>4800</v>
      </c>
      <c r="S4278" s="56">
        <f>IF('LISTA DOS ITENS'!$P4278&gt;'LISTA DOS ITENS'!$R4278,'LISTA DOS ITENS'!$P4278,'LISTA DOS ITENS'!$R4278)</f>
        <v>4800</v>
      </c>
      <c r="T4278" s="25">
        <v>565.7564636237072</v>
      </c>
      <c r="U4278" s="25">
        <f>'LISTA DOS ITENS'!$T4278*'LISTA DOS ITENS'!$M4278</f>
        <v>565.7564636</v>
      </c>
      <c r="V4278" s="56">
        <f t="array" ref="V4278">INDEX('RESUMO - LOTES E VMA'!$F$3:$F$181,MATCH('LISTA DOS ITENS'!$D4278,'RESUMO - LOTES E VMA'!$A$3:$A$181,0))</f>
        <v>50903.17522</v>
      </c>
      <c r="W4278" s="57">
        <f>'LISTA DOS ITENS'!$U4278/'LISTA DOS ITENS'!$V4278</f>
        <v>0.01111436489</v>
      </c>
      <c r="X4278" s="53" t="s">
        <v>53</v>
      </c>
      <c r="Y4278" s="53" t="s">
        <v>290</v>
      </c>
      <c r="Z4278" s="58" t="str">
        <f>'LISTA DOS ITENS'!$F4278&amp;"-"&amp;'LISTA DOS ITENS'!$H4278&amp;"-"&amp;'LISTA DOS ITENS'!$J4278&amp;"-"&amp;'LISTA DOS ITENS'!$K4278&amp;"-"&amp;'LISTA DOS ITENS'!$I4278</f>
        <v>11342251-2201-0003-A RECUPER-</v>
      </c>
      <c r="AA4278" s="59" t="str">
        <f t="array" ref="AA4278">INDEX('RESUMO - LOTES E VMA'!$M$3:$M$181,MATCH('LISTA DOS ITENS'!$D4278,'RESUMO - LOTES E VMA'!$A$3:$A$181,0))</f>
        <v>Para Leilão</v>
      </c>
      <c r="AB4278" s="60">
        <f t="array" ref="AB4278">INDEX('RESUMO - LOTES E VMA'!$J$3:$J$181,MATCH('LISTA DOS ITENS'!$D4278,'RESUMO - LOTES E VMA'!$A$3:$A$181,0))</f>
        <v>0.1171155358</v>
      </c>
      <c r="AC4278" s="29" t="str">
        <f t="array" ref="AC4278">INDEX('RESUMO - LOTES E VMA'!$L$3:$L$181,MATCH('LISTA DOS ITENS'!$D4278,'RESUMO - LOTES E VMA'!$A$3:$A$181,0))</f>
        <v>1% do Valor de Comparação do VMA</v>
      </c>
      <c r="AD4278" s="53" t="str">
        <f>VLOOKUP(Tabela1[[#This Row],[Índice]],[1]Planilha1!$A:$A,1,0)</f>
        <v>#ERROR!</v>
      </c>
    </row>
    <row r="4279" ht="15.75" customHeight="1">
      <c r="A4279" s="52">
        <v>268014.0</v>
      </c>
      <c r="B4279" s="53" t="s">
        <v>70</v>
      </c>
      <c r="C4279" s="53" t="s">
        <v>71</v>
      </c>
      <c r="D4279" s="22">
        <v>207782.0</v>
      </c>
      <c r="E4279" s="53" t="s">
        <v>63</v>
      </c>
      <c r="F4279" s="54">
        <v>1.1385607E7</v>
      </c>
      <c r="G4279" s="53" t="s">
        <v>2661</v>
      </c>
      <c r="H4279" s="55">
        <v>2201.0</v>
      </c>
      <c r="I4279" s="55"/>
      <c r="J4279" s="55" t="s">
        <v>68</v>
      </c>
      <c r="K4279" s="53" t="s">
        <v>117</v>
      </c>
      <c r="L4279" s="53"/>
      <c r="M4279" s="53">
        <v>3.0</v>
      </c>
      <c r="N4279" s="53" t="s">
        <v>52</v>
      </c>
      <c r="O4279" s="25">
        <v>3820.6733333333336</v>
      </c>
      <c r="P4279" s="25">
        <f>'LISTA DOS ITENS'!$O4279*'LISTA DOS ITENS'!$M4279</f>
        <v>11462.02</v>
      </c>
      <c r="Q4279" s="25">
        <v>3820.67</v>
      </c>
      <c r="R4279" s="25">
        <f>'LISTA DOS ITENS'!$Q4279*'LISTA DOS ITENS'!$M4279</f>
        <v>11462.01</v>
      </c>
      <c r="S4279" s="56">
        <f>IF('LISTA DOS ITENS'!$P4279&gt;'LISTA DOS ITENS'!$R4279,'LISTA DOS ITENS'!$P4279,'LISTA DOS ITENS'!$R4279)</f>
        <v>11462.02</v>
      </c>
      <c r="T4279" s="25">
        <v>450.3268224735811</v>
      </c>
      <c r="U4279" s="25">
        <f>'LISTA DOS ITENS'!$T4279*'LISTA DOS ITENS'!$M4279</f>
        <v>1350.980467</v>
      </c>
      <c r="V4279" s="56">
        <f t="array" ref="V4279">INDEX('RESUMO - LOTES E VMA'!$F$3:$F$181,MATCH('LISTA DOS ITENS'!$D4279,'RESUMO - LOTES E VMA'!$A$3:$A$181,0))</f>
        <v>50903.17522</v>
      </c>
      <c r="W4279" s="57">
        <f>'LISTA DOS ITENS'!$U4279/'LISTA DOS ITENS'!$V4279</f>
        <v>0.02654020032</v>
      </c>
      <c r="X4279" s="53" t="s">
        <v>53</v>
      </c>
      <c r="Y4279" s="53" t="s">
        <v>290</v>
      </c>
      <c r="Z4279" s="58" t="str">
        <f>'LISTA DOS ITENS'!$F4279&amp;"-"&amp;'LISTA DOS ITENS'!$H4279&amp;"-"&amp;'LISTA DOS ITENS'!$J4279&amp;"-"&amp;'LISTA DOS ITENS'!$K4279&amp;"-"&amp;'LISTA DOS ITENS'!$I4279</f>
        <v>11385607-2201-0003-CONS/IAMN-</v>
      </c>
      <c r="AA4279" s="59" t="str">
        <f t="array" ref="AA4279">INDEX('RESUMO - LOTES E VMA'!$M$3:$M$181,MATCH('LISTA DOS ITENS'!$D4279,'RESUMO - LOTES E VMA'!$A$3:$A$181,0))</f>
        <v>Para Leilão</v>
      </c>
      <c r="AB4279" s="60">
        <f t="array" ref="AB4279">INDEX('RESUMO - LOTES E VMA'!$J$3:$J$181,MATCH('LISTA DOS ITENS'!$D4279,'RESUMO - LOTES E VMA'!$A$3:$A$181,0))</f>
        <v>0.1171155358</v>
      </c>
      <c r="AC4279" s="29" t="str">
        <f t="array" ref="AC4279">INDEX('RESUMO - LOTES E VMA'!$L$3:$L$181,MATCH('LISTA DOS ITENS'!$D4279,'RESUMO - LOTES E VMA'!$A$3:$A$181,0))</f>
        <v>1% do Valor de Comparação do VMA</v>
      </c>
      <c r="AD4279" s="53" t="str">
        <f>VLOOKUP(Tabela1[[#This Row],[Índice]],[1]Planilha1!$A:$A,1,0)</f>
        <v>#ERROR!</v>
      </c>
    </row>
    <row r="4280" ht="15.75" customHeight="1">
      <c r="A4280" s="52">
        <v>268015.0</v>
      </c>
      <c r="B4280" s="53" t="s">
        <v>70</v>
      </c>
      <c r="C4280" s="53" t="s">
        <v>71</v>
      </c>
      <c r="D4280" s="22">
        <v>207782.0</v>
      </c>
      <c r="E4280" s="53" t="s">
        <v>63</v>
      </c>
      <c r="F4280" s="54">
        <v>1.1392742E7</v>
      </c>
      <c r="G4280" s="53" t="s">
        <v>2663</v>
      </c>
      <c r="H4280" s="55">
        <v>2201.0</v>
      </c>
      <c r="I4280" s="55"/>
      <c r="J4280" s="55" t="s">
        <v>68</v>
      </c>
      <c r="K4280" s="53" t="s">
        <v>80</v>
      </c>
      <c r="L4280" s="53"/>
      <c r="M4280" s="53">
        <v>2.0</v>
      </c>
      <c r="N4280" s="53" t="s">
        <v>52</v>
      </c>
      <c r="O4280" s="25">
        <v>3826.89</v>
      </c>
      <c r="P4280" s="25">
        <f>'LISTA DOS ITENS'!$O4280*'LISTA DOS ITENS'!$M4280</f>
        <v>7653.78</v>
      </c>
      <c r="Q4280" s="25">
        <v>3826.89</v>
      </c>
      <c r="R4280" s="25">
        <f>'LISTA DOS ITENS'!$Q4280*'LISTA DOS ITENS'!$M4280</f>
        <v>7653.78</v>
      </c>
      <c r="S4280" s="56">
        <f>IF('LISTA DOS ITENS'!$P4280&gt;'LISTA DOS ITENS'!$R4280,'LISTA DOS ITENS'!$P4280,'LISTA DOS ITENS'!$R4280)</f>
        <v>7653.78</v>
      </c>
      <c r="T4280" s="25">
        <v>451.0599485576935</v>
      </c>
      <c r="U4280" s="25">
        <f>'LISTA DOS ITENS'!$T4280*'LISTA DOS ITENS'!$M4280</f>
        <v>902.1198971</v>
      </c>
      <c r="V4280" s="56">
        <f t="array" ref="V4280">INDEX('RESUMO - LOTES E VMA'!$F$3:$F$181,MATCH('LISTA DOS ITENS'!$D4280,'RESUMO - LOTES E VMA'!$A$3:$A$181,0))</f>
        <v>50903.17522</v>
      </c>
      <c r="W4280" s="57">
        <f>'LISTA DOS ITENS'!$U4280/'LISTA DOS ITENS'!$V4280</f>
        <v>0.01772227161</v>
      </c>
      <c r="X4280" s="53" t="s">
        <v>53</v>
      </c>
      <c r="Y4280" s="53" t="s">
        <v>290</v>
      </c>
      <c r="Z4280" s="58" t="str">
        <f>'LISTA DOS ITENS'!$F4280&amp;"-"&amp;'LISTA DOS ITENS'!$H4280&amp;"-"&amp;'LISTA DOS ITENS'!$J4280&amp;"-"&amp;'LISTA DOS ITENS'!$K4280&amp;"-"&amp;'LISTA DOS ITENS'!$I4280</f>
        <v>11392742-2201-0003-IMOB/NAC-</v>
      </c>
      <c r="AA4280" s="59" t="str">
        <f t="array" ref="AA4280">INDEX('RESUMO - LOTES E VMA'!$M$3:$M$181,MATCH('LISTA DOS ITENS'!$D4280,'RESUMO - LOTES E VMA'!$A$3:$A$181,0))</f>
        <v>Para Leilão</v>
      </c>
      <c r="AB4280" s="60">
        <f t="array" ref="AB4280">INDEX('RESUMO - LOTES E VMA'!$J$3:$J$181,MATCH('LISTA DOS ITENS'!$D4280,'RESUMO - LOTES E VMA'!$A$3:$A$181,0))</f>
        <v>0.1171155358</v>
      </c>
      <c r="AC4280" s="29" t="str">
        <f t="array" ref="AC4280">INDEX('RESUMO - LOTES E VMA'!$L$3:$L$181,MATCH('LISTA DOS ITENS'!$D4280,'RESUMO - LOTES E VMA'!$A$3:$A$181,0))</f>
        <v>1% do Valor de Comparação do VMA</v>
      </c>
      <c r="AD4280" s="53" t="str">
        <f>VLOOKUP(Tabela1[[#This Row],[Índice]],[1]Planilha1!$A:$A,1,0)</f>
        <v>#ERROR!</v>
      </c>
    </row>
    <row r="4281" ht="15.75" customHeight="1">
      <c r="A4281" s="52">
        <v>268016.0</v>
      </c>
      <c r="B4281" s="53" t="s">
        <v>70</v>
      </c>
      <c r="C4281" s="53" t="s">
        <v>71</v>
      </c>
      <c r="D4281" s="22">
        <v>207782.0</v>
      </c>
      <c r="E4281" s="53" t="s">
        <v>63</v>
      </c>
      <c r="F4281" s="54">
        <v>1.1417234E7</v>
      </c>
      <c r="G4281" s="53" t="s">
        <v>2664</v>
      </c>
      <c r="H4281" s="55">
        <v>2201.0</v>
      </c>
      <c r="I4281" s="55"/>
      <c r="J4281" s="55" t="s">
        <v>68</v>
      </c>
      <c r="K4281" s="53" t="s">
        <v>122</v>
      </c>
      <c r="L4281" s="53"/>
      <c r="M4281" s="53">
        <v>1.0</v>
      </c>
      <c r="N4281" s="53" t="s">
        <v>52</v>
      </c>
      <c r="O4281" s="25">
        <v>3845.61</v>
      </c>
      <c r="P4281" s="25">
        <f>'LISTA DOS ITENS'!$O4281*'LISTA DOS ITENS'!$M4281</f>
        <v>3845.61</v>
      </c>
      <c r="Q4281" s="25">
        <v>3845.61</v>
      </c>
      <c r="R4281" s="25">
        <f>'LISTA DOS ITENS'!$Q4281*'LISTA DOS ITENS'!$M4281</f>
        <v>3845.61</v>
      </c>
      <c r="S4281" s="56">
        <f>IF('LISTA DOS ITENS'!$P4281&gt;'LISTA DOS ITENS'!$R4281,'LISTA DOS ITENS'!$P4281,'LISTA DOS ITENS'!$R4281)</f>
        <v>3845.61</v>
      </c>
      <c r="T4281" s="25">
        <v>453.26639876582595</v>
      </c>
      <c r="U4281" s="25">
        <f>'LISTA DOS ITENS'!$T4281*'LISTA DOS ITENS'!$M4281</f>
        <v>453.2663988</v>
      </c>
      <c r="V4281" s="56">
        <f t="array" ref="V4281">INDEX('RESUMO - LOTES E VMA'!$F$3:$F$181,MATCH('LISTA DOS ITENS'!$D4281,'RESUMO - LOTES E VMA'!$A$3:$A$181,0))</f>
        <v>50903.17522</v>
      </c>
      <c r="W4281" s="57">
        <f>'LISTA DOS ITENS'!$U4281/'LISTA DOS ITENS'!$V4281</f>
        <v>0.008904481828</v>
      </c>
      <c r="X4281" s="53" t="s">
        <v>53</v>
      </c>
      <c r="Y4281" s="53" t="s">
        <v>290</v>
      </c>
      <c r="Z4281" s="58" t="str">
        <f>'LISTA DOS ITENS'!$F4281&amp;"-"&amp;'LISTA DOS ITENS'!$H4281&amp;"-"&amp;'LISTA DOS ITENS'!$J4281&amp;"-"&amp;'LISTA DOS ITENS'!$K4281&amp;"-"&amp;'LISTA DOS ITENS'!$I4281</f>
        <v>11417234-2201-0003-IMOB/IAMN-</v>
      </c>
      <c r="AA4281" s="59" t="str">
        <f t="array" ref="AA4281">INDEX('RESUMO - LOTES E VMA'!$M$3:$M$181,MATCH('LISTA DOS ITENS'!$D4281,'RESUMO - LOTES E VMA'!$A$3:$A$181,0))</f>
        <v>Para Leilão</v>
      </c>
      <c r="AB4281" s="60">
        <f t="array" ref="AB4281">INDEX('RESUMO - LOTES E VMA'!$J$3:$J$181,MATCH('LISTA DOS ITENS'!$D4281,'RESUMO - LOTES E VMA'!$A$3:$A$181,0))</f>
        <v>0.1171155358</v>
      </c>
      <c r="AC4281" s="29" t="str">
        <f t="array" ref="AC4281">INDEX('RESUMO - LOTES E VMA'!$L$3:$L$181,MATCH('LISTA DOS ITENS'!$D4281,'RESUMO - LOTES E VMA'!$A$3:$A$181,0))</f>
        <v>1% do Valor de Comparação do VMA</v>
      </c>
      <c r="AD4281" s="53" t="str">
        <f>VLOOKUP(Tabela1[[#This Row],[Índice]],[1]Planilha1!$A:$A,1,0)</f>
        <v>#ERROR!</v>
      </c>
    </row>
    <row r="4282" ht="15.75" customHeight="1">
      <c r="A4282" s="52">
        <v>268017.0</v>
      </c>
      <c r="B4282" s="53" t="s">
        <v>70</v>
      </c>
      <c r="C4282" s="53" t="s">
        <v>71</v>
      </c>
      <c r="D4282" s="22">
        <v>207782.0</v>
      </c>
      <c r="E4282" s="53" t="s">
        <v>63</v>
      </c>
      <c r="F4282" s="54">
        <v>1.1451708E7</v>
      </c>
      <c r="G4282" s="53" t="s">
        <v>2661</v>
      </c>
      <c r="H4282" s="55">
        <v>2201.0</v>
      </c>
      <c r="I4282" s="55"/>
      <c r="J4282" s="55" t="s">
        <v>68</v>
      </c>
      <c r="K4282" s="53" t="s">
        <v>73</v>
      </c>
      <c r="L4282" s="53"/>
      <c r="M4282" s="53">
        <v>2.0</v>
      </c>
      <c r="N4282" s="53" t="s">
        <v>52</v>
      </c>
      <c r="O4282" s="25">
        <v>5054.4</v>
      </c>
      <c r="P4282" s="25">
        <f>'LISTA DOS ITENS'!$O4282*'LISTA DOS ITENS'!$M4282</f>
        <v>10108.8</v>
      </c>
      <c r="Q4282" s="25">
        <v>5054.4</v>
      </c>
      <c r="R4282" s="25">
        <f>'LISTA DOS ITENS'!$Q4282*'LISTA DOS ITENS'!$M4282</f>
        <v>10108.8</v>
      </c>
      <c r="S4282" s="56">
        <f>IF('LISTA DOS ITENS'!$P4282&gt;'LISTA DOS ITENS'!$R4282,'LISTA DOS ITENS'!$P4282,'LISTA DOS ITENS'!$R4282)</f>
        <v>10108.8</v>
      </c>
      <c r="T4282" s="25">
        <v>595.7415561957636</v>
      </c>
      <c r="U4282" s="25">
        <f>'LISTA DOS ITENS'!$T4282*'LISTA DOS ITENS'!$M4282</f>
        <v>1191.483112</v>
      </c>
      <c r="V4282" s="56">
        <f t="array" ref="V4282">INDEX('RESUMO - LOTES E VMA'!$F$3:$F$181,MATCH('LISTA DOS ITENS'!$D4282,'RESUMO - LOTES E VMA'!$A$3:$A$181,0))</f>
        <v>50903.17522</v>
      </c>
      <c r="W4282" s="57">
        <f>'LISTA DOS ITENS'!$U4282/'LISTA DOS ITENS'!$V4282</f>
        <v>0.02340685246</v>
      </c>
      <c r="X4282" s="53" t="s">
        <v>53</v>
      </c>
      <c r="Y4282" s="53" t="s">
        <v>290</v>
      </c>
      <c r="Z4282" s="58" t="str">
        <f>'LISTA DOS ITENS'!$F4282&amp;"-"&amp;'LISTA DOS ITENS'!$H4282&amp;"-"&amp;'LISTA DOS ITENS'!$J4282&amp;"-"&amp;'LISTA DOS ITENS'!$K4282&amp;"-"&amp;'LISTA DOS ITENS'!$I4282</f>
        <v>11451708-2201-0003-CONS/NAC-</v>
      </c>
      <c r="AA4282" s="59" t="str">
        <f t="array" ref="AA4282">INDEX('RESUMO - LOTES E VMA'!$M$3:$M$181,MATCH('LISTA DOS ITENS'!$D4282,'RESUMO - LOTES E VMA'!$A$3:$A$181,0))</f>
        <v>Para Leilão</v>
      </c>
      <c r="AB4282" s="60">
        <f t="array" ref="AB4282">INDEX('RESUMO - LOTES E VMA'!$J$3:$J$181,MATCH('LISTA DOS ITENS'!$D4282,'RESUMO - LOTES E VMA'!$A$3:$A$181,0))</f>
        <v>0.1171155358</v>
      </c>
      <c r="AC4282" s="29" t="str">
        <f t="array" ref="AC4282">INDEX('RESUMO - LOTES E VMA'!$L$3:$L$181,MATCH('LISTA DOS ITENS'!$D4282,'RESUMO - LOTES E VMA'!$A$3:$A$181,0))</f>
        <v>1% do Valor de Comparação do VMA</v>
      </c>
      <c r="AD4282" s="53" t="str">
        <f>VLOOKUP(Tabela1[[#This Row],[Índice]],[1]Planilha1!$A:$A,1,0)</f>
        <v>#ERROR!</v>
      </c>
    </row>
    <row r="4283" ht="15.75" customHeight="1">
      <c r="A4283" s="52">
        <v>268018.0</v>
      </c>
      <c r="B4283" s="53" t="s">
        <v>70</v>
      </c>
      <c r="C4283" s="53" t="s">
        <v>71</v>
      </c>
      <c r="D4283" s="22">
        <v>207782.0</v>
      </c>
      <c r="E4283" s="53" t="s">
        <v>63</v>
      </c>
      <c r="F4283" s="54">
        <v>1.1865418E7</v>
      </c>
      <c r="G4283" s="53" t="s">
        <v>2656</v>
      </c>
      <c r="H4283" s="55">
        <v>2201.0</v>
      </c>
      <c r="I4283" s="55"/>
      <c r="J4283" s="55" t="s">
        <v>68</v>
      </c>
      <c r="K4283" s="53" t="s">
        <v>73</v>
      </c>
      <c r="L4283" s="53"/>
      <c r="M4283" s="53">
        <v>2.0</v>
      </c>
      <c r="N4283" s="53" t="s">
        <v>52</v>
      </c>
      <c r="O4283" s="25">
        <v>9505.225</v>
      </c>
      <c r="P4283" s="25">
        <f>'LISTA DOS ITENS'!$O4283*'LISTA DOS ITENS'!$M4283</f>
        <v>19010.45</v>
      </c>
      <c r="Q4283" s="25">
        <v>9505.23</v>
      </c>
      <c r="R4283" s="25">
        <f>'LISTA DOS ITENS'!$Q4283*'LISTA DOS ITENS'!$M4283</f>
        <v>19010.46</v>
      </c>
      <c r="S4283" s="56">
        <f>IF('LISTA DOS ITENS'!$P4283&gt;'LISTA DOS ITENS'!$R4283,'LISTA DOS ITENS'!$P4283,'LISTA DOS ITENS'!$R4283)</f>
        <v>19010.46</v>
      </c>
      <c r="T4283" s="25">
        <v>1120.3427730687438</v>
      </c>
      <c r="U4283" s="25">
        <f>'LISTA DOS ITENS'!$T4283*'LISTA DOS ITENS'!$M4283</f>
        <v>2240.685546</v>
      </c>
      <c r="V4283" s="56">
        <f t="array" ref="V4283">INDEX('RESUMO - LOTES E VMA'!$F$3:$F$181,MATCH('LISTA DOS ITENS'!$D4283,'RESUMO - LOTES E VMA'!$A$3:$A$181,0))</f>
        <v>50903.17522</v>
      </c>
      <c r="W4283" s="57">
        <f>'LISTA DOS ITENS'!$U4283/'LISTA DOS ITENS'!$V4283</f>
        <v>0.04401858109</v>
      </c>
      <c r="X4283" s="53" t="s">
        <v>53</v>
      </c>
      <c r="Y4283" s="53" t="s">
        <v>290</v>
      </c>
      <c r="Z4283" s="58" t="str">
        <f>'LISTA DOS ITENS'!$F4283&amp;"-"&amp;'LISTA DOS ITENS'!$H4283&amp;"-"&amp;'LISTA DOS ITENS'!$J4283&amp;"-"&amp;'LISTA DOS ITENS'!$K4283&amp;"-"&amp;'LISTA DOS ITENS'!$I4283</f>
        <v>11865418-2201-0003-CONS/NAC-</v>
      </c>
      <c r="AA4283" s="59" t="str">
        <f t="array" ref="AA4283">INDEX('RESUMO - LOTES E VMA'!$M$3:$M$181,MATCH('LISTA DOS ITENS'!$D4283,'RESUMO - LOTES E VMA'!$A$3:$A$181,0))</f>
        <v>Para Leilão</v>
      </c>
      <c r="AB4283" s="60">
        <f t="array" ref="AB4283">INDEX('RESUMO - LOTES E VMA'!$J$3:$J$181,MATCH('LISTA DOS ITENS'!$D4283,'RESUMO - LOTES E VMA'!$A$3:$A$181,0))</f>
        <v>0.1171155358</v>
      </c>
      <c r="AC4283" s="29" t="str">
        <f t="array" ref="AC4283">INDEX('RESUMO - LOTES E VMA'!$L$3:$L$181,MATCH('LISTA DOS ITENS'!$D4283,'RESUMO - LOTES E VMA'!$A$3:$A$181,0))</f>
        <v>1% do Valor de Comparação do VMA</v>
      </c>
      <c r="AD4283" s="53" t="str">
        <f>VLOOKUP(Tabela1[[#This Row],[Índice]],[1]Planilha1!$A:$A,1,0)</f>
        <v>#ERROR!</v>
      </c>
    </row>
    <row r="4284" ht="15.75" customHeight="1">
      <c r="A4284" s="52">
        <v>268019.0</v>
      </c>
      <c r="B4284" s="53" t="s">
        <v>70</v>
      </c>
      <c r="C4284" s="53" t="s">
        <v>71</v>
      </c>
      <c r="D4284" s="22">
        <v>207782.0</v>
      </c>
      <c r="E4284" s="53" t="s">
        <v>63</v>
      </c>
      <c r="F4284" s="54">
        <v>1.189685E7</v>
      </c>
      <c r="G4284" s="53" t="s">
        <v>2665</v>
      </c>
      <c r="H4284" s="55">
        <v>2201.0</v>
      </c>
      <c r="I4284" s="55"/>
      <c r="J4284" s="55" t="s">
        <v>68</v>
      </c>
      <c r="K4284" s="53" t="s">
        <v>73</v>
      </c>
      <c r="L4284" s="53"/>
      <c r="M4284" s="53">
        <v>1.0</v>
      </c>
      <c r="N4284" s="53" t="s">
        <v>52</v>
      </c>
      <c r="O4284" s="25">
        <v>3218.4</v>
      </c>
      <c r="P4284" s="25">
        <f>'LISTA DOS ITENS'!$O4284*'LISTA DOS ITENS'!$M4284</f>
        <v>3218.4</v>
      </c>
      <c r="Q4284" s="25">
        <v>3218.4</v>
      </c>
      <c r="R4284" s="25">
        <f>'LISTA DOS ITENS'!$Q4284*'LISTA DOS ITENS'!$M4284</f>
        <v>3218.4</v>
      </c>
      <c r="S4284" s="56">
        <f>IF('LISTA DOS ITENS'!$P4284&gt;'LISTA DOS ITENS'!$R4284,'LISTA DOS ITENS'!$P4284,'LISTA DOS ITENS'!$R4284)</f>
        <v>3218.4</v>
      </c>
      <c r="T4284" s="25">
        <v>379.3397088596957</v>
      </c>
      <c r="U4284" s="25">
        <f>'LISTA DOS ITENS'!$T4284*'LISTA DOS ITENS'!$M4284</f>
        <v>379.3397089</v>
      </c>
      <c r="V4284" s="56">
        <f t="array" ref="V4284">INDEX('RESUMO - LOTES E VMA'!$F$3:$F$181,MATCH('LISTA DOS ITENS'!$D4284,'RESUMO - LOTES E VMA'!$A$3:$A$181,0))</f>
        <v>50903.17522</v>
      </c>
      <c r="W4284" s="57">
        <f>'LISTA DOS ITENS'!$U4284/'LISTA DOS ITENS'!$V4284</f>
        <v>0.007452181661</v>
      </c>
      <c r="X4284" s="53" t="s">
        <v>53</v>
      </c>
      <c r="Y4284" s="53" t="s">
        <v>290</v>
      </c>
      <c r="Z4284" s="58" t="str">
        <f>'LISTA DOS ITENS'!$F4284&amp;"-"&amp;'LISTA DOS ITENS'!$H4284&amp;"-"&amp;'LISTA DOS ITENS'!$J4284&amp;"-"&amp;'LISTA DOS ITENS'!$K4284&amp;"-"&amp;'LISTA DOS ITENS'!$I4284</f>
        <v>11896850-2201-0003-CONS/NAC-</v>
      </c>
      <c r="AA4284" s="59" t="str">
        <f t="array" ref="AA4284">INDEX('RESUMO - LOTES E VMA'!$M$3:$M$181,MATCH('LISTA DOS ITENS'!$D4284,'RESUMO - LOTES E VMA'!$A$3:$A$181,0))</f>
        <v>Para Leilão</v>
      </c>
      <c r="AB4284" s="60">
        <f t="array" ref="AB4284">INDEX('RESUMO - LOTES E VMA'!$J$3:$J$181,MATCH('LISTA DOS ITENS'!$D4284,'RESUMO - LOTES E VMA'!$A$3:$A$181,0))</f>
        <v>0.1171155358</v>
      </c>
      <c r="AC4284" s="29" t="str">
        <f t="array" ref="AC4284">INDEX('RESUMO - LOTES E VMA'!$L$3:$L$181,MATCH('LISTA DOS ITENS'!$D4284,'RESUMO - LOTES E VMA'!$A$3:$A$181,0))</f>
        <v>1% do Valor de Comparação do VMA</v>
      </c>
      <c r="AD4284" s="53" t="str">
        <f>VLOOKUP(Tabela1[[#This Row],[Índice]],[1]Planilha1!$A:$A,1,0)</f>
        <v>#ERROR!</v>
      </c>
    </row>
    <row r="4285" ht="15.75" customHeight="1">
      <c r="A4285" s="52">
        <v>268020.0</v>
      </c>
      <c r="B4285" s="53" t="s">
        <v>70</v>
      </c>
      <c r="C4285" s="53" t="s">
        <v>71</v>
      </c>
      <c r="D4285" s="22">
        <v>207782.0</v>
      </c>
      <c r="E4285" s="53" t="s">
        <v>63</v>
      </c>
      <c r="F4285" s="54">
        <v>1.1922027E7</v>
      </c>
      <c r="G4285" s="53" t="s">
        <v>2666</v>
      </c>
      <c r="H4285" s="55">
        <v>2201.0</v>
      </c>
      <c r="I4285" s="55"/>
      <c r="J4285" s="55" t="s">
        <v>68</v>
      </c>
      <c r="K4285" s="53" t="s">
        <v>122</v>
      </c>
      <c r="L4285" s="53"/>
      <c r="M4285" s="53">
        <v>5.0</v>
      </c>
      <c r="N4285" s="53" t="s">
        <v>52</v>
      </c>
      <c r="O4285" s="25">
        <v>2678.0</v>
      </c>
      <c r="P4285" s="25">
        <f>'LISTA DOS ITENS'!$O4285*'LISTA DOS ITENS'!$M4285</f>
        <v>13390</v>
      </c>
      <c r="Q4285" s="25">
        <v>2678.0</v>
      </c>
      <c r="R4285" s="25">
        <f>'LISTA DOS ITENS'!$Q4285*'LISTA DOS ITENS'!$M4285</f>
        <v>13390</v>
      </c>
      <c r="S4285" s="56">
        <f>IF('LISTA DOS ITENS'!$P4285&gt;'LISTA DOS ITENS'!$R4285,'LISTA DOS ITENS'!$P4285,'LISTA DOS ITENS'!$R4285)</f>
        <v>13390</v>
      </c>
      <c r="T4285" s="25">
        <v>315.64496033006</v>
      </c>
      <c r="U4285" s="25">
        <f>'LISTA DOS ITENS'!$T4285*'LISTA DOS ITENS'!$M4285</f>
        <v>1578.224802</v>
      </c>
      <c r="V4285" s="56">
        <f t="array" ref="V4285">INDEX('RESUMO - LOTES E VMA'!$F$3:$F$181,MATCH('LISTA DOS ITENS'!$D4285,'RESUMO - LOTES E VMA'!$A$3:$A$181,0))</f>
        <v>50903.17522</v>
      </c>
      <c r="W4285" s="57">
        <f>'LISTA DOS ITENS'!$U4285/'LISTA DOS ITENS'!$V4285</f>
        <v>0.03100444707</v>
      </c>
      <c r="X4285" s="53" t="s">
        <v>53</v>
      </c>
      <c r="Y4285" s="53" t="s">
        <v>290</v>
      </c>
      <c r="Z4285" s="58" t="str">
        <f>'LISTA DOS ITENS'!$F4285&amp;"-"&amp;'LISTA DOS ITENS'!$H4285&amp;"-"&amp;'LISTA DOS ITENS'!$J4285&amp;"-"&amp;'LISTA DOS ITENS'!$K4285&amp;"-"&amp;'LISTA DOS ITENS'!$I4285</f>
        <v>11922027-2201-0003-IMOB/IAMN-</v>
      </c>
      <c r="AA4285" s="59" t="str">
        <f t="array" ref="AA4285">INDEX('RESUMO - LOTES E VMA'!$M$3:$M$181,MATCH('LISTA DOS ITENS'!$D4285,'RESUMO - LOTES E VMA'!$A$3:$A$181,0))</f>
        <v>Para Leilão</v>
      </c>
      <c r="AB4285" s="60">
        <f t="array" ref="AB4285">INDEX('RESUMO - LOTES E VMA'!$J$3:$J$181,MATCH('LISTA DOS ITENS'!$D4285,'RESUMO - LOTES E VMA'!$A$3:$A$181,0))</f>
        <v>0.1171155358</v>
      </c>
      <c r="AC4285" s="29" t="str">
        <f t="array" ref="AC4285">INDEX('RESUMO - LOTES E VMA'!$L$3:$L$181,MATCH('LISTA DOS ITENS'!$D4285,'RESUMO - LOTES E VMA'!$A$3:$A$181,0))</f>
        <v>1% do Valor de Comparação do VMA</v>
      </c>
      <c r="AD4285" s="53" t="str">
        <f>VLOOKUP(Tabela1[[#This Row],[Índice]],[1]Planilha1!$A:$A,1,0)</f>
        <v>#ERROR!</v>
      </c>
    </row>
    <row r="4286" ht="15.75" customHeight="1">
      <c r="A4286" s="52">
        <v>268021.0</v>
      </c>
      <c r="B4286" s="53" t="s">
        <v>70</v>
      </c>
      <c r="C4286" s="53" t="s">
        <v>71</v>
      </c>
      <c r="D4286" s="22">
        <v>207782.0</v>
      </c>
      <c r="E4286" s="53" t="s">
        <v>63</v>
      </c>
      <c r="F4286" s="54">
        <v>1.1970558E7</v>
      </c>
      <c r="G4286" s="53" t="s">
        <v>2667</v>
      </c>
      <c r="H4286" s="55">
        <v>2201.0</v>
      </c>
      <c r="I4286" s="55"/>
      <c r="J4286" s="55" t="s">
        <v>68</v>
      </c>
      <c r="K4286" s="53" t="s">
        <v>117</v>
      </c>
      <c r="L4286" s="53"/>
      <c r="M4286" s="53">
        <v>1.0</v>
      </c>
      <c r="N4286" s="53" t="s">
        <v>52</v>
      </c>
      <c r="O4286" s="25">
        <v>4642.33</v>
      </c>
      <c r="P4286" s="25">
        <f>'LISTA DOS ITENS'!$O4286*'LISTA DOS ITENS'!$M4286</f>
        <v>4642.33</v>
      </c>
      <c r="Q4286" s="25">
        <v>4642.33</v>
      </c>
      <c r="R4286" s="25">
        <f>'LISTA DOS ITENS'!$Q4286*'LISTA DOS ITENS'!$M4286</f>
        <v>4642.33</v>
      </c>
      <c r="S4286" s="56">
        <f>IF('LISTA DOS ITENS'!$P4286&gt;'LISTA DOS ITENS'!$R4286,'LISTA DOS ITENS'!$P4286,'LISTA DOS ITENS'!$R4286)</f>
        <v>4642.33</v>
      </c>
      <c r="T4286" s="25">
        <v>547.1725424529676</v>
      </c>
      <c r="U4286" s="25">
        <f>'LISTA DOS ITENS'!$T4286*'LISTA DOS ITENS'!$M4286</f>
        <v>547.1725425</v>
      </c>
      <c r="V4286" s="56">
        <f t="array" ref="V4286">INDEX('RESUMO - LOTES E VMA'!$F$3:$F$181,MATCH('LISTA DOS ITENS'!$D4286,'RESUMO - LOTES E VMA'!$A$3:$A$181,0))</f>
        <v>50903.17522</v>
      </c>
      <c r="W4286" s="57">
        <f>'LISTA DOS ITENS'!$U4286/'LISTA DOS ITENS'!$V4286</f>
        <v>0.01074928116</v>
      </c>
      <c r="X4286" s="53" t="s">
        <v>53</v>
      </c>
      <c r="Y4286" s="53" t="s">
        <v>290</v>
      </c>
      <c r="Z4286" s="58" t="str">
        <f>'LISTA DOS ITENS'!$F4286&amp;"-"&amp;'LISTA DOS ITENS'!$H4286&amp;"-"&amp;'LISTA DOS ITENS'!$J4286&amp;"-"&amp;'LISTA DOS ITENS'!$K4286&amp;"-"&amp;'LISTA DOS ITENS'!$I4286</f>
        <v>11970558-2201-0003-CONS/IAMN-</v>
      </c>
      <c r="AA4286" s="59" t="str">
        <f t="array" ref="AA4286">INDEX('RESUMO - LOTES E VMA'!$M$3:$M$181,MATCH('LISTA DOS ITENS'!$D4286,'RESUMO - LOTES E VMA'!$A$3:$A$181,0))</f>
        <v>Para Leilão</v>
      </c>
      <c r="AB4286" s="60">
        <f t="array" ref="AB4286">INDEX('RESUMO - LOTES E VMA'!$J$3:$J$181,MATCH('LISTA DOS ITENS'!$D4286,'RESUMO - LOTES E VMA'!$A$3:$A$181,0))</f>
        <v>0.1171155358</v>
      </c>
      <c r="AC4286" s="29" t="str">
        <f t="array" ref="AC4286">INDEX('RESUMO - LOTES E VMA'!$L$3:$L$181,MATCH('LISTA DOS ITENS'!$D4286,'RESUMO - LOTES E VMA'!$A$3:$A$181,0))</f>
        <v>1% do Valor de Comparação do VMA</v>
      </c>
      <c r="AD4286" s="53" t="str">
        <f>VLOOKUP(Tabela1[[#This Row],[Índice]],[1]Planilha1!$A:$A,1,0)</f>
        <v>#ERROR!</v>
      </c>
    </row>
    <row r="4287" ht="15.75" customHeight="1">
      <c r="A4287" s="52">
        <v>268022.0</v>
      </c>
      <c r="B4287" s="53" t="s">
        <v>70</v>
      </c>
      <c r="C4287" s="53" t="s">
        <v>71</v>
      </c>
      <c r="D4287" s="22">
        <v>207782.0</v>
      </c>
      <c r="E4287" s="53" t="s">
        <v>63</v>
      </c>
      <c r="F4287" s="54">
        <v>1.2035146E7</v>
      </c>
      <c r="G4287" s="53" t="s">
        <v>2668</v>
      </c>
      <c r="H4287" s="55">
        <v>2201.0</v>
      </c>
      <c r="I4287" s="55"/>
      <c r="J4287" s="55" t="s">
        <v>68</v>
      </c>
      <c r="K4287" s="53" t="s">
        <v>73</v>
      </c>
      <c r="L4287" s="53"/>
      <c r="M4287" s="53">
        <v>3.0</v>
      </c>
      <c r="N4287" s="53" t="s">
        <v>52</v>
      </c>
      <c r="O4287" s="25">
        <v>3218.4</v>
      </c>
      <c r="P4287" s="25">
        <f>'LISTA DOS ITENS'!$O4287*'LISTA DOS ITENS'!$M4287</f>
        <v>9655.2</v>
      </c>
      <c r="Q4287" s="25">
        <v>3218.4</v>
      </c>
      <c r="R4287" s="25">
        <f>'LISTA DOS ITENS'!$Q4287*'LISTA DOS ITENS'!$M4287</f>
        <v>9655.2</v>
      </c>
      <c r="S4287" s="56">
        <f>IF('LISTA DOS ITENS'!$P4287&gt;'LISTA DOS ITENS'!$R4287,'LISTA DOS ITENS'!$P4287,'LISTA DOS ITENS'!$R4287)</f>
        <v>9655.2</v>
      </c>
      <c r="T4287" s="25">
        <v>379.3397088596957</v>
      </c>
      <c r="U4287" s="25">
        <f>'LISTA DOS ITENS'!$T4287*'LISTA DOS ITENS'!$M4287</f>
        <v>1138.019127</v>
      </c>
      <c r="V4287" s="56">
        <f t="array" ref="V4287">INDEX('RESUMO - LOTES E VMA'!$F$3:$F$181,MATCH('LISTA DOS ITENS'!$D4287,'RESUMO - LOTES E VMA'!$A$3:$A$181,0))</f>
        <v>50903.17522</v>
      </c>
      <c r="W4287" s="57">
        <f>'LISTA DOS ITENS'!$U4287/'LISTA DOS ITENS'!$V4287</f>
        <v>0.02235654498</v>
      </c>
      <c r="X4287" s="53" t="s">
        <v>53</v>
      </c>
      <c r="Y4287" s="53" t="s">
        <v>290</v>
      </c>
      <c r="Z4287" s="58" t="str">
        <f>'LISTA DOS ITENS'!$F4287&amp;"-"&amp;'LISTA DOS ITENS'!$H4287&amp;"-"&amp;'LISTA DOS ITENS'!$J4287&amp;"-"&amp;'LISTA DOS ITENS'!$K4287&amp;"-"&amp;'LISTA DOS ITENS'!$I4287</f>
        <v>12035146-2201-0003-CONS/NAC-</v>
      </c>
      <c r="AA4287" s="59" t="str">
        <f t="array" ref="AA4287">INDEX('RESUMO - LOTES E VMA'!$M$3:$M$181,MATCH('LISTA DOS ITENS'!$D4287,'RESUMO - LOTES E VMA'!$A$3:$A$181,0))</f>
        <v>Para Leilão</v>
      </c>
      <c r="AB4287" s="60">
        <f t="array" ref="AB4287">INDEX('RESUMO - LOTES E VMA'!$J$3:$J$181,MATCH('LISTA DOS ITENS'!$D4287,'RESUMO - LOTES E VMA'!$A$3:$A$181,0))</f>
        <v>0.1171155358</v>
      </c>
      <c r="AC4287" s="29" t="str">
        <f t="array" ref="AC4287">INDEX('RESUMO - LOTES E VMA'!$L$3:$L$181,MATCH('LISTA DOS ITENS'!$D4287,'RESUMO - LOTES E VMA'!$A$3:$A$181,0))</f>
        <v>1% do Valor de Comparação do VMA</v>
      </c>
      <c r="AD4287" s="53" t="str">
        <f>VLOOKUP(Tabela1[[#This Row],[Índice]],[1]Planilha1!$A:$A,1,0)</f>
        <v>#ERROR!</v>
      </c>
    </row>
    <row r="4288" ht="15.75" customHeight="1">
      <c r="A4288" s="52">
        <v>268023.0</v>
      </c>
      <c r="B4288" s="53" t="s">
        <v>70</v>
      </c>
      <c r="C4288" s="53" t="s">
        <v>71</v>
      </c>
      <c r="D4288" s="22">
        <v>207782.0</v>
      </c>
      <c r="E4288" s="53" t="s">
        <v>63</v>
      </c>
      <c r="F4288" s="54">
        <v>1.203613E7</v>
      </c>
      <c r="G4288" s="53" t="s">
        <v>2637</v>
      </c>
      <c r="H4288" s="55">
        <v>2201.0</v>
      </c>
      <c r="I4288" s="55"/>
      <c r="J4288" s="55" t="s">
        <v>68</v>
      </c>
      <c r="K4288" s="53" t="s">
        <v>293</v>
      </c>
      <c r="L4288" s="53"/>
      <c r="M4288" s="53">
        <v>1.0</v>
      </c>
      <c r="N4288" s="53" t="s">
        <v>52</v>
      </c>
      <c r="O4288" s="25">
        <v>1.0</v>
      </c>
      <c r="P4288" s="25">
        <f>'LISTA DOS ITENS'!$O4288*'LISTA DOS ITENS'!$M4288</f>
        <v>1</v>
      </c>
      <c r="Q4288" s="25">
        <v>3903.14</v>
      </c>
      <c r="R4288" s="25">
        <f>'LISTA DOS ITENS'!$Q4288*'LISTA DOS ITENS'!$M4288</f>
        <v>3903.14</v>
      </c>
      <c r="S4288" s="56">
        <f>IF('LISTA DOS ITENS'!$P4288&gt;'LISTA DOS ITENS'!$R4288,'LISTA DOS ITENS'!$P4288,'LISTA DOS ITENS'!$R4288)</f>
        <v>3903.14</v>
      </c>
      <c r="T4288" s="25">
        <v>460.0472257142159</v>
      </c>
      <c r="U4288" s="25">
        <f>'LISTA DOS ITENS'!$T4288*'LISTA DOS ITENS'!$M4288</f>
        <v>460.0472257</v>
      </c>
      <c r="V4288" s="56">
        <f t="array" ref="V4288">INDEX('RESUMO - LOTES E VMA'!$F$3:$F$181,MATCH('LISTA DOS ITENS'!$D4288,'RESUMO - LOTES E VMA'!$A$3:$A$181,0))</f>
        <v>50903.17522</v>
      </c>
      <c r="W4288" s="57">
        <f>'LISTA DOS ITENS'!$U4288/'LISTA DOS ITENS'!$V4288</f>
        <v>0.009037692123</v>
      </c>
      <c r="X4288" s="53" t="s">
        <v>53</v>
      </c>
      <c r="Y4288" s="53" t="s">
        <v>290</v>
      </c>
      <c r="Z4288" s="58" t="str">
        <f>'LISTA DOS ITENS'!$F4288&amp;"-"&amp;'LISTA DOS ITENS'!$H4288&amp;"-"&amp;'LISTA DOS ITENS'!$J4288&amp;"-"&amp;'LISTA DOS ITENS'!$K4288&amp;"-"&amp;'LISTA DOS ITENS'!$I4288</f>
        <v>12036130-2201-0003-SOBRE_EMP-</v>
      </c>
      <c r="AA4288" s="59" t="str">
        <f t="array" ref="AA4288">INDEX('RESUMO - LOTES E VMA'!$M$3:$M$181,MATCH('LISTA DOS ITENS'!$D4288,'RESUMO - LOTES E VMA'!$A$3:$A$181,0))</f>
        <v>Para Leilão</v>
      </c>
      <c r="AB4288" s="60">
        <f t="array" ref="AB4288">INDEX('RESUMO - LOTES E VMA'!$J$3:$J$181,MATCH('LISTA DOS ITENS'!$D4288,'RESUMO - LOTES E VMA'!$A$3:$A$181,0))</f>
        <v>0.1171155358</v>
      </c>
      <c r="AC4288" s="29" t="str">
        <f t="array" ref="AC4288">INDEX('RESUMO - LOTES E VMA'!$L$3:$L$181,MATCH('LISTA DOS ITENS'!$D4288,'RESUMO - LOTES E VMA'!$A$3:$A$181,0))</f>
        <v>1% do Valor de Comparação do VMA</v>
      </c>
      <c r="AD4288" s="53" t="str">
        <f>VLOOKUP(Tabela1[[#This Row],[Índice]],[1]Planilha1!$A:$A,1,0)</f>
        <v>#ERROR!</v>
      </c>
    </row>
    <row r="4289" ht="15.75" customHeight="1">
      <c r="A4289" s="52">
        <v>268024.0</v>
      </c>
      <c r="B4289" s="53" t="s">
        <v>70</v>
      </c>
      <c r="C4289" s="53" t="s">
        <v>71</v>
      </c>
      <c r="D4289" s="22">
        <v>207782.0</v>
      </c>
      <c r="E4289" s="53" t="s">
        <v>63</v>
      </c>
      <c r="F4289" s="54">
        <v>1.2055259E7</v>
      </c>
      <c r="G4289" s="53" t="s">
        <v>2640</v>
      </c>
      <c r="H4289" s="55">
        <v>2201.0</v>
      </c>
      <c r="I4289" s="55"/>
      <c r="J4289" s="55" t="s">
        <v>68</v>
      </c>
      <c r="K4289" s="53" t="s">
        <v>73</v>
      </c>
      <c r="L4289" s="53"/>
      <c r="M4289" s="53">
        <v>4.0</v>
      </c>
      <c r="N4289" s="53" t="s">
        <v>52</v>
      </c>
      <c r="O4289" s="25">
        <v>3877.205</v>
      </c>
      <c r="P4289" s="25">
        <f>'LISTA DOS ITENS'!$O4289*'LISTA DOS ITENS'!$M4289</f>
        <v>15508.82</v>
      </c>
      <c r="Q4289" s="25">
        <v>3877.21</v>
      </c>
      <c r="R4289" s="25">
        <f>'LISTA DOS ITENS'!$Q4289*'LISTA DOS ITENS'!$M4289</f>
        <v>15508.84</v>
      </c>
      <c r="S4289" s="56">
        <f>IF('LISTA DOS ITENS'!$P4289&gt;'LISTA DOS ITENS'!$R4289,'LISTA DOS ITENS'!$P4289,'LISTA DOS ITENS'!$R4289)</f>
        <v>15508.84</v>
      </c>
      <c r="T4289" s="25">
        <v>456.9909621513487</v>
      </c>
      <c r="U4289" s="25">
        <f>'LISTA DOS ITENS'!$T4289*'LISTA DOS ITENS'!$M4289</f>
        <v>1827.963849</v>
      </c>
      <c r="V4289" s="56">
        <f t="array" ref="V4289">INDEX('RESUMO - LOTES E VMA'!$F$3:$F$181,MATCH('LISTA DOS ITENS'!$D4289,'RESUMO - LOTES E VMA'!$A$3:$A$181,0))</f>
        <v>50903.17522</v>
      </c>
      <c r="W4289" s="57">
        <f>'LISTA DOS ITENS'!$U4289/'LISTA DOS ITENS'!$V4289</f>
        <v>0.03591060559</v>
      </c>
      <c r="X4289" s="53" t="s">
        <v>53</v>
      </c>
      <c r="Y4289" s="53" t="s">
        <v>290</v>
      </c>
      <c r="Z4289" s="58" t="str">
        <f>'LISTA DOS ITENS'!$F4289&amp;"-"&amp;'LISTA DOS ITENS'!$H4289&amp;"-"&amp;'LISTA DOS ITENS'!$J4289&amp;"-"&amp;'LISTA DOS ITENS'!$K4289&amp;"-"&amp;'LISTA DOS ITENS'!$I4289</f>
        <v>12055259-2201-0003-CONS/NAC-</v>
      </c>
      <c r="AA4289" s="59" t="str">
        <f t="array" ref="AA4289">INDEX('RESUMO - LOTES E VMA'!$M$3:$M$181,MATCH('LISTA DOS ITENS'!$D4289,'RESUMO - LOTES E VMA'!$A$3:$A$181,0))</f>
        <v>Para Leilão</v>
      </c>
      <c r="AB4289" s="60">
        <f t="array" ref="AB4289">INDEX('RESUMO - LOTES E VMA'!$J$3:$J$181,MATCH('LISTA DOS ITENS'!$D4289,'RESUMO - LOTES E VMA'!$A$3:$A$181,0))</f>
        <v>0.1171155358</v>
      </c>
      <c r="AC4289" s="29" t="str">
        <f t="array" ref="AC4289">INDEX('RESUMO - LOTES E VMA'!$L$3:$L$181,MATCH('LISTA DOS ITENS'!$D4289,'RESUMO - LOTES E VMA'!$A$3:$A$181,0))</f>
        <v>1% do Valor de Comparação do VMA</v>
      </c>
      <c r="AD4289" s="53" t="str">
        <f>VLOOKUP(Tabela1[[#This Row],[Índice]],[1]Planilha1!$A:$A,1,0)</f>
        <v>#ERROR!</v>
      </c>
    </row>
    <row r="4290" ht="15.75" customHeight="1">
      <c r="A4290" s="52">
        <v>268025.0</v>
      </c>
      <c r="B4290" s="53" t="s">
        <v>70</v>
      </c>
      <c r="C4290" s="53" t="s">
        <v>71</v>
      </c>
      <c r="D4290" s="22">
        <v>207782.0</v>
      </c>
      <c r="E4290" s="53" t="s">
        <v>63</v>
      </c>
      <c r="F4290" s="54">
        <v>1.1440882E7</v>
      </c>
      <c r="G4290" s="53" t="s">
        <v>2669</v>
      </c>
      <c r="H4290" s="55">
        <v>2101.0</v>
      </c>
      <c r="I4290" s="55"/>
      <c r="J4290" s="55" t="s">
        <v>65</v>
      </c>
      <c r="K4290" s="53" t="s">
        <v>80</v>
      </c>
      <c r="L4290" s="53"/>
      <c r="M4290" s="53">
        <v>1.0</v>
      </c>
      <c r="N4290" s="53" t="s">
        <v>52</v>
      </c>
      <c r="O4290" s="25">
        <v>2330.68</v>
      </c>
      <c r="P4290" s="25">
        <f>'LISTA DOS ITENS'!$O4290*'LISTA DOS ITENS'!$M4290</f>
        <v>2330.68</v>
      </c>
      <c r="Q4290" s="25">
        <v>2330.68</v>
      </c>
      <c r="R4290" s="25">
        <f>'LISTA DOS ITENS'!$Q4290*'LISTA DOS ITENS'!$M4290</f>
        <v>2330.68</v>
      </c>
      <c r="S4290" s="56">
        <f>IF('LISTA DOS ITENS'!$P4290&gt;'LISTA DOS ITENS'!$R4290,'LISTA DOS ITENS'!$P4290,'LISTA DOS ITENS'!$R4290)</f>
        <v>2330.68</v>
      </c>
      <c r="T4290" s="25">
        <v>274.70776554968785</v>
      </c>
      <c r="U4290" s="25">
        <f>'LISTA DOS ITENS'!$T4290*'LISTA DOS ITENS'!$M4290</f>
        <v>274.7077655</v>
      </c>
      <c r="V4290" s="56">
        <f t="array" ref="V4290">INDEX('RESUMO - LOTES E VMA'!$F$3:$F$181,MATCH('LISTA DOS ITENS'!$D4290,'RESUMO - LOTES E VMA'!$A$3:$A$181,0))</f>
        <v>50903.17522</v>
      </c>
      <c r="W4290" s="57">
        <f>'LISTA DOS ITENS'!$U4290/'LISTA DOS ITENS'!$V4290</f>
        <v>0.005396672493</v>
      </c>
      <c r="X4290" s="53" t="s">
        <v>53</v>
      </c>
      <c r="Y4290" s="53" t="s">
        <v>290</v>
      </c>
      <c r="Z4290" s="58" t="str">
        <f>'LISTA DOS ITENS'!$F4290&amp;"-"&amp;'LISTA DOS ITENS'!$H4290&amp;"-"&amp;'LISTA DOS ITENS'!$J4290&amp;"-"&amp;'LISTA DOS ITENS'!$K4290&amp;"-"&amp;'LISTA DOS ITENS'!$I4290</f>
        <v>11440882-2101-0803-IMOB/NAC-</v>
      </c>
      <c r="AA4290" s="59" t="str">
        <f t="array" ref="AA4290">INDEX('RESUMO - LOTES E VMA'!$M$3:$M$181,MATCH('LISTA DOS ITENS'!$D4290,'RESUMO - LOTES E VMA'!$A$3:$A$181,0))</f>
        <v>Para Leilão</v>
      </c>
      <c r="AB4290" s="60">
        <f t="array" ref="AB4290">INDEX('RESUMO - LOTES E VMA'!$J$3:$J$181,MATCH('LISTA DOS ITENS'!$D4290,'RESUMO - LOTES E VMA'!$A$3:$A$181,0))</f>
        <v>0.1171155358</v>
      </c>
      <c r="AC4290" s="29" t="str">
        <f t="array" ref="AC4290">INDEX('RESUMO - LOTES E VMA'!$L$3:$L$181,MATCH('LISTA DOS ITENS'!$D4290,'RESUMO - LOTES E VMA'!$A$3:$A$181,0))</f>
        <v>1% do Valor de Comparação do VMA</v>
      </c>
      <c r="AD4290" s="53" t="str">
        <f>VLOOKUP(Tabela1[[#This Row],[Índice]],[1]Planilha1!$A:$A,1,0)</f>
        <v>#ERROR!</v>
      </c>
    </row>
    <row r="4291" ht="15.75" customHeight="1">
      <c r="A4291" s="52">
        <v>268026.0</v>
      </c>
      <c r="B4291" s="53" t="s">
        <v>70</v>
      </c>
      <c r="C4291" s="53" t="s">
        <v>71</v>
      </c>
      <c r="D4291" s="22">
        <v>207782.0</v>
      </c>
      <c r="E4291" s="53" t="s">
        <v>63</v>
      </c>
      <c r="F4291" s="54">
        <v>1.0789826E7</v>
      </c>
      <c r="G4291" s="53" t="s">
        <v>2670</v>
      </c>
      <c r="H4291" s="55">
        <v>2101.0</v>
      </c>
      <c r="I4291" s="55"/>
      <c r="J4291" s="55" t="s">
        <v>69</v>
      </c>
      <c r="K4291" s="53" t="s">
        <v>80</v>
      </c>
      <c r="L4291" s="53"/>
      <c r="M4291" s="53">
        <v>1.0</v>
      </c>
      <c r="N4291" s="53" t="s">
        <v>52</v>
      </c>
      <c r="O4291" s="25">
        <v>633.6</v>
      </c>
      <c r="P4291" s="25">
        <f>'LISTA DOS ITENS'!$O4291*'LISTA DOS ITENS'!$M4291</f>
        <v>633.6</v>
      </c>
      <c r="Q4291" s="25">
        <v>633.6</v>
      </c>
      <c r="R4291" s="25">
        <f>'LISTA DOS ITENS'!$Q4291*'LISTA DOS ITENS'!$M4291</f>
        <v>633.6</v>
      </c>
      <c r="S4291" s="56">
        <f>IF('LISTA DOS ITENS'!$P4291&gt;'LISTA DOS ITENS'!$R4291,'LISTA DOS ITENS'!$P4291,'LISTA DOS ITENS'!$R4291)</f>
        <v>633.6</v>
      </c>
      <c r="T4291" s="25">
        <v>74.67985319832935</v>
      </c>
      <c r="U4291" s="25">
        <f>'LISTA DOS ITENS'!$T4291*'LISTA DOS ITENS'!$M4291</f>
        <v>74.6798532</v>
      </c>
      <c r="V4291" s="56">
        <f t="array" ref="V4291">INDEX('RESUMO - LOTES E VMA'!$F$3:$F$181,MATCH('LISTA DOS ITENS'!$D4291,'RESUMO - LOTES E VMA'!$A$3:$A$181,0))</f>
        <v>50903.17522</v>
      </c>
      <c r="W4291" s="57">
        <f>'LISTA DOS ITENS'!$U4291/'LISTA DOS ITENS'!$V4291</f>
        <v>0.001467096166</v>
      </c>
      <c r="X4291" s="53" t="s">
        <v>53</v>
      </c>
      <c r="Y4291" s="53" t="s">
        <v>290</v>
      </c>
      <c r="Z4291" s="58" t="str">
        <f>'LISTA DOS ITENS'!$F4291&amp;"-"&amp;'LISTA DOS ITENS'!$H4291&amp;"-"&amp;'LISTA DOS ITENS'!$J4291&amp;"-"&amp;'LISTA DOS ITENS'!$K4291&amp;"-"&amp;'LISTA DOS ITENS'!$I4291</f>
        <v>10789826-2101-0903-IMOB/NAC-</v>
      </c>
      <c r="AA4291" s="59" t="str">
        <f t="array" ref="AA4291">INDEX('RESUMO - LOTES E VMA'!$M$3:$M$181,MATCH('LISTA DOS ITENS'!$D4291,'RESUMO - LOTES E VMA'!$A$3:$A$181,0))</f>
        <v>Para Leilão</v>
      </c>
      <c r="AB4291" s="60">
        <f t="array" ref="AB4291">INDEX('RESUMO - LOTES E VMA'!$J$3:$J$181,MATCH('LISTA DOS ITENS'!$D4291,'RESUMO - LOTES E VMA'!$A$3:$A$181,0))</f>
        <v>0.1171155358</v>
      </c>
      <c r="AC4291" s="29" t="str">
        <f t="array" ref="AC4291">INDEX('RESUMO - LOTES E VMA'!$L$3:$L$181,MATCH('LISTA DOS ITENS'!$D4291,'RESUMO - LOTES E VMA'!$A$3:$A$181,0))</f>
        <v>1% do Valor de Comparação do VMA</v>
      </c>
      <c r="AD4291" s="53" t="str">
        <f>VLOOKUP(Tabela1[[#This Row],[Índice]],[1]Planilha1!$A:$A,1,0)</f>
        <v>#ERROR!</v>
      </c>
    </row>
    <row r="4292" ht="15.75" customHeight="1">
      <c r="A4292" s="52">
        <v>268027.0</v>
      </c>
      <c r="B4292" s="53" t="s">
        <v>70</v>
      </c>
      <c r="C4292" s="53" t="s">
        <v>71</v>
      </c>
      <c r="D4292" s="22">
        <v>207782.0</v>
      </c>
      <c r="E4292" s="53" t="s">
        <v>63</v>
      </c>
      <c r="F4292" s="54">
        <v>1.142247E7</v>
      </c>
      <c r="G4292" s="53" t="s">
        <v>2671</v>
      </c>
      <c r="H4292" s="55">
        <v>2101.0</v>
      </c>
      <c r="I4292" s="55"/>
      <c r="J4292" s="55" t="s">
        <v>69</v>
      </c>
      <c r="K4292" s="53" t="s">
        <v>73</v>
      </c>
      <c r="L4292" s="53"/>
      <c r="M4292" s="53">
        <v>3.0</v>
      </c>
      <c r="N4292" s="53" t="s">
        <v>52</v>
      </c>
      <c r="O4292" s="25">
        <v>750.0100000000001</v>
      </c>
      <c r="P4292" s="25">
        <f>'LISTA DOS ITENS'!$O4292*'LISTA DOS ITENS'!$M4292</f>
        <v>2250.03</v>
      </c>
      <c r="Q4292" s="25">
        <v>750.01</v>
      </c>
      <c r="R4292" s="25">
        <f>'LISTA DOS ITENS'!$Q4292*'LISTA DOS ITENS'!$M4292</f>
        <v>2250.03</v>
      </c>
      <c r="S4292" s="56">
        <f>IF('LISTA DOS ITENS'!$P4292&gt;'LISTA DOS ITENS'!$R4292,'LISTA DOS ITENS'!$P4292,'LISTA DOS ITENS'!$R4292)</f>
        <v>2250.03</v>
      </c>
      <c r="T4292" s="25">
        <v>88.40062610050346</v>
      </c>
      <c r="U4292" s="25">
        <f>'LISTA DOS ITENS'!$T4292*'LISTA DOS ITENS'!$M4292</f>
        <v>265.2018783</v>
      </c>
      <c r="V4292" s="56">
        <f t="array" ref="V4292">INDEX('RESUMO - LOTES E VMA'!$F$3:$F$181,MATCH('LISTA DOS ITENS'!$D4292,'RESUMO - LOTES E VMA'!$A$3:$A$181,0))</f>
        <v>50903.17522</v>
      </c>
      <c r="W4292" s="57">
        <f>'LISTA DOS ITENS'!$U4292/'LISTA DOS ITENS'!$V4292</f>
        <v>0.005209928008</v>
      </c>
      <c r="X4292" s="53" t="s">
        <v>53</v>
      </c>
      <c r="Y4292" s="53" t="s">
        <v>290</v>
      </c>
      <c r="Z4292" s="58" t="str">
        <f>'LISTA DOS ITENS'!$F4292&amp;"-"&amp;'LISTA DOS ITENS'!$H4292&amp;"-"&amp;'LISTA DOS ITENS'!$J4292&amp;"-"&amp;'LISTA DOS ITENS'!$K4292&amp;"-"&amp;'LISTA DOS ITENS'!$I4292</f>
        <v>11422470-2101-0903-CONS/NAC-</v>
      </c>
      <c r="AA4292" s="59" t="str">
        <f t="array" ref="AA4292">INDEX('RESUMO - LOTES E VMA'!$M$3:$M$181,MATCH('LISTA DOS ITENS'!$D4292,'RESUMO - LOTES E VMA'!$A$3:$A$181,0))</f>
        <v>Para Leilão</v>
      </c>
      <c r="AB4292" s="60">
        <f t="array" ref="AB4292">INDEX('RESUMO - LOTES E VMA'!$J$3:$J$181,MATCH('LISTA DOS ITENS'!$D4292,'RESUMO - LOTES E VMA'!$A$3:$A$181,0))</f>
        <v>0.1171155358</v>
      </c>
      <c r="AC4292" s="29" t="str">
        <f t="array" ref="AC4292">INDEX('RESUMO - LOTES E VMA'!$L$3:$L$181,MATCH('LISTA DOS ITENS'!$D4292,'RESUMO - LOTES E VMA'!$A$3:$A$181,0))</f>
        <v>1% do Valor de Comparação do VMA</v>
      </c>
      <c r="AD4292" s="53" t="str">
        <f>VLOOKUP(Tabela1[[#This Row],[Índice]],[1]Planilha1!$A:$A,1,0)</f>
        <v>#ERROR!</v>
      </c>
    </row>
    <row r="4293" ht="15.75" customHeight="1">
      <c r="A4293" s="52">
        <v>268028.0</v>
      </c>
      <c r="B4293" s="53" t="s">
        <v>70</v>
      </c>
      <c r="C4293" s="53" t="s">
        <v>71</v>
      </c>
      <c r="D4293" s="22">
        <v>207782.0</v>
      </c>
      <c r="E4293" s="53" t="s">
        <v>63</v>
      </c>
      <c r="F4293" s="54">
        <v>1.1978372E7</v>
      </c>
      <c r="G4293" s="53" t="s">
        <v>2672</v>
      </c>
      <c r="H4293" s="55">
        <v>2101.0</v>
      </c>
      <c r="I4293" s="55" t="s">
        <v>81</v>
      </c>
      <c r="J4293" s="55" t="s">
        <v>69</v>
      </c>
      <c r="K4293" s="53" t="s">
        <v>57</v>
      </c>
      <c r="L4293" s="53"/>
      <c r="M4293" s="53">
        <v>9.0</v>
      </c>
      <c r="N4293" s="53" t="s">
        <v>52</v>
      </c>
      <c r="O4293" s="25">
        <v>200.01</v>
      </c>
      <c r="P4293" s="25">
        <f>'LISTA DOS ITENS'!$O4293*'LISTA DOS ITENS'!$M4293</f>
        <v>1800.09</v>
      </c>
      <c r="Q4293" s="25">
        <v>200.01</v>
      </c>
      <c r="R4293" s="25">
        <f>'LISTA DOS ITENS'!$Q4293*'LISTA DOS ITENS'!$M4293</f>
        <v>1800.09</v>
      </c>
      <c r="S4293" s="56">
        <f>IF('LISTA DOS ITENS'!$P4293&gt;'LISTA DOS ITENS'!$R4293,'LISTA DOS ITENS'!$P4293,'LISTA DOS ITENS'!$R4293)</f>
        <v>1800.09</v>
      </c>
      <c r="T4293" s="25">
        <v>23.574364643620346</v>
      </c>
      <c r="U4293" s="25">
        <f>'LISTA DOS ITENS'!$T4293*'LISTA DOS ITENS'!$M4293</f>
        <v>212.1692818</v>
      </c>
      <c r="V4293" s="56">
        <f t="array" ref="V4293">INDEX('RESUMO - LOTES E VMA'!$F$3:$F$181,MATCH('LISTA DOS ITENS'!$D4293,'RESUMO - LOTES E VMA'!$A$3:$A$181,0))</f>
        <v>50903.17522</v>
      </c>
      <c r="W4293" s="57">
        <f>'LISTA DOS ITENS'!$U4293/'LISTA DOS ITENS'!$V4293</f>
        <v>0.004168095229</v>
      </c>
      <c r="X4293" s="53" t="s">
        <v>53</v>
      </c>
      <c r="Y4293" s="53" t="s">
        <v>290</v>
      </c>
      <c r="Z4293" s="58" t="str">
        <f>'LISTA DOS ITENS'!$F4293&amp;"-"&amp;'LISTA DOS ITENS'!$H4293&amp;"-"&amp;'LISTA DOS ITENS'!$J4293&amp;"-"&amp;'LISTA DOS ITENS'!$K4293&amp;"-"&amp;'LISTA DOS ITENS'!$I4293</f>
        <v>11978372-2101-0903-USADO-ED-1000-01.01</v>
      </c>
      <c r="AA4293" s="59" t="str">
        <f t="array" ref="AA4293">INDEX('RESUMO - LOTES E VMA'!$M$3:$M$181,MATCH('LISTA DOS ITENS'!$D4293,'RESUMO - LOTES E VMA'!$A$3:$A$181,0))</f>
        <v>Para Leilão</v>
      </c>
      <c r="AB4293" s="60">
        <f t="array" ref="AB4293">INDEX('RESUMO - LOTES E VMA'!$J$3:$J$181,MATCH('LISTA DOS ITENS'!$D4293,'RESUMO - LOTES E VMA'!$A$3:$A$181,0))</f>
        <v>0.1171155358</v>
      </c>
      <c r="AC4293" s="29" t="str">
        <f t="array" ref="AC4293">INDEX('RESUMO - LOTES E VMA'!$L$3:$L$181,MATCH('LISTA DOS ITENS'!$D4293,'RESUMO - LOTES E VMA'!$A$3:$A$181,0))</f>
        <v>1% do Valor de Comparação do VMA</v>
      </c>
      <c r="AD4293" s="53" t="str">
        <f>VLOOKUP(Tabela1[[#This Row],[Índice]],[1]Planilha1!$A:$A,1,0)</f>
        <v>#ERROR!</v>
      </c>
    </row>
    <row r="4294" ht="15.75" customHeight="1">
      <c r="A4294" s="52">
        <v>268029.0</v>
      </c>
      <c r="B4294" s="53" t="s">
        <v>70</v>
      </c>
      <c r="C4294" s="53" t="s">
        <v>71</v>
      </c>
      <c r="D4294" s="22">
        <v>207782.0</v>
      </c>
      <c r="E4294" s="53" t="s">
        <v>63</v>
      </c>
      <c r="F4294" s="54">
        <v>1.0843556E7</v>
      </c>
      <c r="G4294" s="53" t="s">
        <v>2673</v>
      </c>
      <c r="H4294" s="55">
        <v>2201.0</v>
      </c>
      <c r="I4294" s="55"/>
      <c r="J4294" s="55" t="s">
        <v>69</v>
      </c>
      <c r="K4294" s="53" t="s">
        <v>80</v>
      </c>
      <c r="L4294" s="53"/>
      <c r="M4294" s="53">
        <v>2.0</v>
      </c>
      <c r="N4294" s="53" t="s">
        <v>52</v>
      </c>
      <c r="O4294" s="25">
        <v>2791.155</v>
      </c>
      <c r="P4294" s="25">
        <f>'LISTA DOS ITENS'!$O4294*'LISTA DOS ITENS'!$M4294</f>
        <v>5582.31</v>
      </c>
      <c r="Q4294" s="25">
        <v>2791.16</v>
      </c>
      <c r="R4294" s="25">
        <f>'LISTA DOS ITENS'!$Q4294*'LISTA DOS ITENS'!$M4294</f>
        <v>5582.32</v>
      </c>
      <c r="S4294" s="56">
        <f>IF('LISTA DOS ITENS'!$P4294&gt;'LISTA DOS ITENS'!$R4294,'LISTA DOS ITENS'!$P4294,'LISTA DOS ITENS'!$R4294)</f>
        <v>5582.32</v>
      </c>
      <c r="T4294" s="25">
        <v>328.9826689599888</v>
      </c>
      <c r="U4294" s="25">
        <f>'LISTA DOS ITENS'!$T4294*'LISTA DOS ITENS'!$M4294</f>
        <v>657.9653379</v>
      </c>
      <c r="V4294" s="56">
        <f t="array" ref="V4294">INDEX('RESUMO - LOTES E VMA'!$F$3:$F$181,MATCH('LISTA DOS ITENS'!$D4294,'RESUMO - LOTES E VMA'!$A$3:$A$181,0))</f>
        <v>50903.17522</v>
      </c>
      <c r="W4294" s="57">
        <f>'LISTA DOS ITENS'!$U4294/'LISTA DOS ITENS'!$V4294</f>
        <v>0.01292582113</v>
      </c>
      <c r="X4294" s="53" t="s">
        <v>53</v>
      </c>
      <c r="Y4294" s="53" t="s">
        <v>290</v>
      </c>
      <c r="Z4294" s="58" t="str">
        <f>'LISTA DOS ITENS'!$F4294&amp;"-"&amp;'LISTA DOS ITENS'!$H4294&amp;"-"&amp;'LISTA DOS ITENS'!$J4294&amp;"-"&amp;'LISTA DOS ITENS'!$K4294&amp;"-"&amp;'LISTA DOS ITENS'!$I4294</f>
        <v>10843556-2201-0903-IMOB/NAC-</v>
      </c>
      <c r="AA4294" s="59" t="str">
        <f t="array" ref="AA4294">INDEX('RESUMO - LOTES E VMA'!$M$3:$M$181,MATCH('LISTA DOS ITENS'!$D4294,'RESUMO - LOTES E VMA'!$A$3:$A$181,0))</f>
        <v>Para Leilão</v>
      </c>
      <c r="AB4294" s="60">
        <f t="array" ref="AB4294">INDEX('RESUMO - LOTES E VMA'!$J$3:$J$181,MATCH('LISTA DOS ITENS'!$D4294,'RESUMO - LOTES E VMA'!$A$3:$A$181,0))</f>
        <v>0.1171155358</v>
      </c>
      <c r="AC4294" s="29" t="str">
        <f t="array" ref="AC4294">INDEX('RESUMO - LOTES E VMA'!$L$3:$L$181,MATCH('LISTA DOS ITENS'!$D4294,'RESUMO - LOTES E VMA'!$A$3:$A$181,0))</f>
        <v>1% do Valor de Comparação do VMA</v>
      </c>
      <c r="AD4294" s="53" t="str">
        <f>VLOOKUP(Tabela1[[#This Row],[Índice]],[1]Planilha1!$A:$A,1,0)</f>
        <v>#ERROR!</v>
      </c>
    </row>
    <row r="4295" ht="15.75" customHeight="1">
      <c r="A4295" s="52">
        <v>268030.0</v>
      </c>
      <c r="B4295" s="53" t="s">
        <v>70</v>
      </c>
      <c r="C4295" s="53" t="s">
        <v>71</v>
      </c>
      <c r="D4295" s="22">
        <v>207782.0</v>
      </c>
      <c r="E4295" s="53" t="s">
        <v>63</v>
      </c>
      <c r="F4295" s="54">
        <v>1.1094077E7</v>
      </c>
      <c r="G4295" s="53" t="s">
        <v>2674</v>
      </c>
      <c r="H4295" s="55">
        <v>2201.0</v>
      </c>
      <c r="I4295" s="55"/>
      <c r="J4295" s="55" t="s">
        <v>69</v>
      </c>
      <c r="K4295" s="53" t="s">
        <v>122</v>
      </c>
      <c r="L4295" s="53"/>
      <c r="M4295" s="53">
        <v>2.0</v>
      </c>
      <c r="N4295" s="53" t="s">
        <v>52</v>
      </c>
      <c r="O4295" s="25">
        <v>3458.615</v>
      </c>
      <c r="P4295" s="25">
        <f>'LISTA DOS ITENS'!$O4295*'LISTA DOS ITENS'!$M4295</f>
        <v>6917.23</v>
      </c>
      <c r="Q4295" s="25">
        <v>3458.62</v>
      </c>
      <c r="R4295" s="25">
        <f>'LISTA DOS ITENS'!$Q4295*'LISTA DOS ITENS'!$M4295</f>
        <v>6917.24</v>
      </c>
      <c r="S4295" s="56">
        <f>IF('LISTA DOS ITENS'!$P4295&gt;'LISTA DOS ITENS'!$R4295,'LISTA DOS ITENS'!$P4295,'LISTA DOS ITENS'!$R4295)</f>
        <v>6917.24</v>
      </c>
      <c r="T4295" s="25">
        <v>407.65346254546375</v>
      </c>
      <c r="U4295" s="25">
        <f>'LISTA DOS ITENS'!$T4295*'LISTA DOS ITENS'!$M4295</f>
        <v>815.3069251</v>
      </c>
      <c r="V4295" s="56">
        <f t="array" ref="V4295">INDEX('RESUMO - LOTES E VMA'!$F$3:$F$181,MATCH('LISTA DOS ITENS'!$D4295,'RESUMO - LOTES E VMA'!$A$3:$A$181,0))</f>
        <v>50903.17522</v>
      </c>
      <c r="W4295" s="57">
        <f>'LISTA DOS ITENS'!$U4295/'LISTA DOS ITENS'!$V4295</f>
        <v>0.01601681863</v>
      </c>
      <c r="X4295" s="53" t="s">
        <v>53</v>
      </c>
      <c r="Y4295" s="53" t="s">
        <v>290</v>
      </c>
      <c r="Z4295" s="58" t="str">
        <f>'LISTA DOS ITENS'!$F4295&amp;"-"&amp;'LISTA DOS ITENS'!$H4295&amp;"-"&amp;'LISTA DOS ITENS'!$J4295&amp;"-"&amp;'LISTA DOS ITENS'!$K4295&amp;"-"&amp;'LISTA DOS ITENS'!$I4295</f>
        <v>11094077-2201-0903-IMOB/IAMN-</v>
      </c>
      <c r="AA4295" s="59" t="str">
        <f t="array" ref="AA4295">INDEX('RESUMO - LOTES E VMA'!$M$3:$M$181,MATCH('LISTA DOS ITENS'!$D4295,'RESUMO - LOTES E VMA'!$A$3:$A$181,0))</f>
        <v>Para Leilão</v>
      </c>
      <c r="AB4295" s="60">
        <f t="array" ref="AB4295">INDEX('RESUMO - LOTES E VMA'!$J$3:$J$181,MATCH('LISTA DOS ITENS'!$D4295,'RESUMO - LOTES E VMA'!$A$3:$A$181,0))</f>
        <v>0.1171155358</v>
      </c>
      <c r="AC4295" s="29" t="str">
        <f t="array" ref="AC4295">INDEX('RESUMO - LOTES E VMA'!$L$3:$L$181,MATCH('LISTA DOS ITENS'!$D4295,'RESUMO - LOTES E VMA'!$A$3:$A$181,0))</f>
        <v>1% do Valor de Comparação do VMA</v>
      </c>
      <c r="AD4295" s="53" t="str">
        <f>VLOOKUP(Tabela1[[#This Row],[Índice]],[1]Planilha1!$A:$A,1,0)</f>
        <v>#ERROR!</v>
      </c>
    </row>
    <row r="4296" ht="15.75" customHeight="1">
      <c r="A4296" s="52">
        <v>268031.0</v>
      </c>
      <c r="B4296" s="53" t="s">
        <v>70</v>
      </c>
      <c r="C4296" s="53" t="s">
        <v>71</v>
      </c>
      <c r="D4296" s="22">
        <v>207782.0</v>
      </c>
      <c r="E4296" s="53" t="s">
        <v>63</v>
      </c>
      <c r="F4296" s="54">
        <v>1.1164365E7</v>
      </c>
      <c r="G4296" s="53" t="s">
        <v>2645</v>
      </c>
      <c r="H4296" s="55">
        <v>2201.0</v>
      </c>
      <c r="I4296" s="55"/>
      <c r="J4296" s="55" t="s">
        <v>69</v>
      </c>
      <c r="K4296" s="53" t="s">
        <v>293</v>
      </c>
      <c r="L4296" s="53"/>
      <c r="M4296" s="53">
        <v>2.0</v>
      </c>
      <c r="N4296" s="53" t="s">
        <v>52</v>
      </c>
      <c r="O4296" s="25">
        <v>1.0</v>
      </c>
      <c r="P4296" s="25">
        <f>'LISTA DOS ITENS'!$O4296*'LISTA DOS ITENS'!$M4296</f>
        <v>2</v>
      </c>
      <c r="Q4296" s="25">
        <v>5000.0</v>
      </c>
      <c r="R4296" s="25">
        <f>'LISTA DOS ITENS'!$Q4296*'LISTA DOS ITENS'!$M4296</f>
        <v>10000</v>
      </c>
      <c r="S4296" s="56">
        <f>IF('LISTA DOS ITENS'!$P4296&gt;'LISTA DOS ITENS'!$R4296,'LISTA DOS ITENS'!$P4296,'LISTA DOS ITENS'!$R4296)</f>
        <v>10000</v>
      </c>
      <c r="T4296" s="25">
        <v>589.3296496080283</v>
      </c>
      <c r="U4296" s="25">
        <f>'LISTA DOS ITENS'!$T4296*'LISTA DOS ITENS'!$M4296</f>
        <v>1178.659299</v>
      </c>
      <c r="V4296" s="56">
        <f t="array" ref="V4296">INDEX('RESUMO - LOTES E VMA'!$F$3:$F$181,MATCH('LISTA DOS ITENS'!$D4296,'RESUMO - LOTES E VMA'!$A$3:$A$181,0))</f>
        <v>50903.17522</v>
      </c>
      <c r="W4296" s="57">
        <f>'LISTA DOS ITENS'!$U4296/'LISTA DOS ITENS'!$V4296</f>
        <v>0.02315492686</v>
      </c>
      <c r="X4296" s="53" t="s">
        <v>53</v>
      </c>
      <c r="Y4296" s="53" t="s">
        <v>290</v>
      </c>
      <c r="Z4296" s="58" t="str">
        <f>'LISTA DOS ITENS'!$F4296&amp;"-"&amp;'LISTA DOS ITENS'!$H4296&amp;"-"&amp;'LISTA DOS ITENS'!$J4296&amp;"-"&amp;'LISTA DOS ITENS'!$K4296&amp;"-"&amp;'LISTA DOS ITENS'!$I4296</f>
        <v>11164365-2201-0903-SOBRE_EMP-</v>
      </c>
      <c r="AA4296" s="59" t="str">
        <f t="array" ref="AA4296">INDEX('RESUMO - LOTES E VMA'!$M$3:$M$181,MATCH('LISTA DOS ITENS'!$D4296,'RESUMO - LOTES E VMA'!$A$3:$A$181,0))</f>
        <v>Para Leilão</v>
      </c>
      <c r="AB4296" s="60">
        <f t="array" ref="AB4296">INDEX('RESUMO - LOTES E VMA'!$J$3:$J$181,MATCH('LISTA DOS ITENS'!$D4296,'RESUMO - LOTES E VMA'!$A$3:$A$181,0))</f>
        <v>0.1171155358</v>
      </c>
      <c r="AC4296" s="29" t="str">
        <f t="array" ref="AC4296">INDEX('RESUMO - LOTES E VMA'!$L$3:$L$181,MATCH('LISTA DOS ITENS'!$D4296,'RESUMO - LOTES E VMA'!$A$3:$A$181,0))</f>
        <v>1% do Valor de Comparação do VMA</v>
      </c>
      <c r="AD4296" s="53" t="str">
        <f>VLOOKUP(Tabela1[[#This Row],[Índice]],[1]Planilha1!$A:$A,1,0)</f>
        <v>#ERROR!</v>
      </c>
    </row>
    <row r="4297" ht="15.75" customHeight="1">
      <c r="A4297" s="52">
        <v>268032.0</v>
      </c>
      <c r="B4297" s="53" t="s">
        <v>70</v>
      </c>
      <c r="C4297" s="53" t="s">
        <v>71</v>
      </c>
      <c r="D4297" s="22">
        <v>207782.0</v>
      </c>
      <c r="E4297" s="53" t="s">
        <v>63</v>
      </c>
      <c r="F4297" s="54">
        <v>1.1226575E7</v>
      </c>
      <c r="G4297" s="53" t="s">
        <v>2675</v>
      </c>
      <c r="H4297" s="55">
        <v>2201.0</v>
      </c>
      <c r="I4297" s="55"/>
      <c r="J4297" s="55" t="s">
        <v>69</v>
      </c>
      <c r="K4297" s="53" t="s">
        <v>73</v>
      </c>
      <c r="L4297" s="53"/>
      <c r="M4297" s="53">
        <v>1.0</v>
      </c>
      <c r="N4297" s="53" t="s">
        <v>52</v>
      </c>
      <c r="O4297" s="25">
        <v>1399.95</v>
      </c>
      <c r="P4297" s="25">
        <f>'LISTA DOS ITENS'!$O4297*'LISTA DOS ITENS'!$M4297</f>
        <v>1399.95</v>
      </c>
      <c r="Q4297" s="25">
        <v>1399.95</v>
      </c>
      <c r="R4297" s="25">
        <f>'LISTA DOS ITENS'!$Q4297*'LISTA DOS ITENS'!$M4297</f>
        <v>1399.95</v>
      </c>
      <c r="S4297" s="56">
        <f>IF('LISTA DOS ITENS'!$P4297&gt;'LISTA DOS ITENS'!$R4297,'LISTA DOS ITENS'!$P4297,'LISTA DOS ITENS'!$R4297)</f>
        <v>1399.95</v>
      </c>
      <c r="T4297" s="25">
        <v>165.00640859375184</v>
      </c>
      <c r="U4297" s="25">
        <f>'LISTA DOS ITENS'!$T4297*'LISTA DOS ITENS'!$M4297</f>
        <v>165.0064086</v>
      </c>
      <c r="V4297" s="56">
        <f t="array" ref="V4297">INDEX('RESUMO - LOTES E VMA'!$F$3:$F$181,MATCH('LISTA DOS ITENS'!$D4297,'RESUMO - LOTES E VMA'!$A$3:$A$181,0))</f>
        <v>50903.17522</v>
      </c>
      <c r="W4297" s="57">
        <f>'LISTA DOS ITENS'!$U4297/'LISTA DOS ITENS'!$V4297</f>
        <v>0.003241573986</v>
      </c>
      <c r="X4297" s="53" t="s">
        <v>53</v>
      </c>
      <c r="Y4297" s="53" t="s">
        <v>290</v>
      </c>
      <c r="Z4297" s="58" t="str">
        <f>'LISTA DOS ITENS'!$F4297&amp;"-"&amp;'LISTA DOS ITENS'!$H4297&amp;"-"&amp;'LISTA DOS ITENS'!$J4297&amp;"-"&amp;'LISTA DOS ITENS'!$K4297&amp;"-"&amp;'LISTA DOS ITENS'!$I4297</f>
        <v>11226575-2201-0903-CONS/NAC-</v>
      </c>
      <c r="AA4297" s="59" t="str">
        <f t="array" ref="AA4297">INDEX('RESUMO - LOTES E VMA'!$M$3:$M$181,MATCH('LISTA DOS ITENS'!$D4297,'RESUMO - LOTES E VMA'!$A$3:$A$181,0))</f>
        <v>Para Leilão</v>
      </c>
      <c r="AB4297" s="60">
        <f t="array" ref="AB4297">INDEX('RESUMO - LOTES E VMA'!$J$3:$J$181,MATCH('LISTA DOS ITENS'!$D4297,'RESUMO - LOTES E VMA'!$A$3:$A$181,0))</f>
        <v>0.1171155358</v>
      </c>
      <c r="AC4297" s="29" t="str">
        <f t="array" ref="AC4297">INDEX('RESUMO - LOTES E VMA'!$L$3:$L$181,MATCH('LISTA DOS ITENS'!$D4297,'RESUMO - LOTES E VMA'!$A$3:$A$181,0))</f>
        <v>1% do Valor de Comparação do VMA</v>
      </c>
      <c r="AD4297" s="53" t="str">
        <f>VLOOKUP(Tabela1[[#This Row],[Índice]],[1]Planilha1!$A:$A,1,0)</f>
        <v>#ERROR!</v>
      </c>
    </row>
    <row r="4298" ht="15.75" customHeight="1">
      <c r="A4298" s="52">
        <v>268033.0</v>
      </c>
      <c r="B4298" s="53" t="s">
        <v>70</v>
      </c>
      <c r="C4298" s="53" t="s">
        <v>71</v>
      </c>
      <c r="D4298" s="22">
        <v>207782.0</v>
      </c>
      <c r="E4298" s="53" t="s">
        <v>63</v>
      </c>
      <c r="F4298" s="54">
        <v>1.14015E7</v>
      </c>
      <c r="G4298" s="53" t="s">
        <v>2676</v>
      </c>
      <c r="H4298" s="55">
        <v>2201.0</v>
      </c>
      <c r="I4298" s="55"/>
      <c r="J4298" s="55" t="s">
        <v>69</v>
      </c>
      <c r="K4298" s="53" t="s">
        <v>80</v>
      </c>
      <c r="L4298" s="53"/>
      <c r="M4298" s="53">
        <v>1.0</v>
      </c>
      <c r="N4298" s="53" t="s">
        <v>52</v>
      </c>
      <c r="O4298" s="25">
        <v>969.44</v>
      </c>
      <c r="P4298" s="25">
        <f>'LISTA DOS ITENS'!$O4298*'LISTA DOS ITENS'!$M4298</f>
        <v>969.44</v>
      </c>
      <c r="Q4298" s="25">
        <v>969.44</v>
      </c>
      <c r="R4298" s="25">
        <f>'LISTA DOS ITENS'!$Q4298*'LISTA DOS ITENS'!$M4298</f>
        <v>969.44</v>
      </c>
      <c r="S4298" s="56">
        <f>IF('LISTA DOS ITENS'!$P4298&gt;'LISTA DOS ITENS'!$R4298,'LISTA DOS ITENS'!$P4298,'LISTA DOS ITENS'!$R4298)</f>
        <v>969.44</v>
      </c>
      <c r="T4298" s="25">
        <v>114.2639471032014</v>
      </c>
      <c r="U4298" s="25">
        <f>'LISTA DOS ITENS'!$T4298*'LISTA DOS ITENS'!$M4298</f>
        <v>114.2639471</v>
      </c>
      <c r="V4298" s="56">
        <f t="array" ref="V4298">INDEX('RESUMO - LOTES E VMA'!$F$3:$F$181,MATCH('LISTA DOS ITENS'!$D4298,'RESUMO - LOTES E VMA'!$A$3:$A$181,0))</f>
        <v>50903.17522</v>
      </c>
      <c r="W4298" s="57">
        <f>'LISTA DOS ITENS'!$U4298/'LISTA DOS ITENS'!$V4298</f>
        <v>0.00224473123</v>
      </c>
      <c r="X4298" s="53" t="s">
        <v>53</v>
      </c>
      <c r="Y4298" s="53" t="s">
        <v>290</v>
      </c>
      <c r="Z4298" s="58" t="str">
        <f>'LISTA DOS ITENS'!$F4298&amp;"-"&amp;'LISTA DOS ITENS'!$H4298&amp;"-"&amp;'LISTA DOS ITENS'!$J4298&amp;"-"&amp;'LISTA DOS ITENS'!$K4298&amp;"-"&amp;'LISTA DOS ITENS'!$I4298</f>
        <v>11401500-2201-0903-IMOB/NAC-</v>
      </c>
      <c r="AA4298" s="59" t="str">
        <f t="array" ref="AA4298">INDEX('RESUMO - LOTES E VMA'!$M$3:$M$181,MATCH('LISTA DOS ITENS'!$D4298,'RESUMO - LOTES E VMA'!$A$3:$A$181,0))</f>
        <v>Para Leilão</v>
      </c>
      <c r="AB4298" s="60">
        <f t="array" ref="AB4298">INDEX('RESUMO - LOTES E VMA'!$J$3:$J$181,MATCH('LISTA DOS ITENS'!$D4298,'RESUMO - LOTES E VMA'!$A$3:$A$181,0))</f>
        <v>0.1171155358</v>
      </c>
      <c r="AC4298" s="29" t="str">
        <f t="array" ref="AC4298">INDEX('RESUMO - LOTES E VMA'!$L$3:$L$181,MATCH('LISTA DOS ITENS'!$D4298,'RESUMO - LOTES E VMA'!$A$3:$A$181,0))</f>
        <v>1% do Valor de Comparação do VMA</v>
      </c>
      <c r="AD4298" s="53" t="str">
        <f>VLOOKUP(Tabela1[[#This Row],[Índice]],[1]Planilha1!$A:$A,1,0)</f>
        <v>#ERROR!</v>
      </c>
    </row>
    <row r="4299" ht="15.75" customHeight="1">
      <c r="A4299" s="52">
        <v>268034.0</v>
      </c>
      <c r="B4299" s="53" t="s">
        <v>70</v>
      </c>
      <c r="C4299" s="53" t="s">
        <v>71</v>
      </c>
      <c r="D4299" s="22">
        <v>207782.0</v>
      </c>
      <c r="E4299" s="53" t="s">
        <v>63</v>
      </c>
      <c r="F4299" s="54">
        <v>1.0570083E7</v>
      </c>
      <c r="G4299" s="53" t="s">
        <v>2677</v>
      </c>
      <c r="H4299" s="55">
        <v>2101.0</v>
      </c>
      <c r="I4299" s="55"/>
      <c r="J4299" s="55" t="s">
        <v>79</v>
      </c>
      <c r="K4299" s="53" t="s">
        <v>73</v>
      </c>
      <c r="L4299" s="53"/>
      <c r="M4299" s="53">
        <v>1.0</v>
      </c>
      <c r="N4299" s="53" t="s">
        <v>52</v>
      </c>
      <c r="O4299" s="25">
        <v>1618.76</v>
      </c>
      <c r="P4299" s="25">
        <f>'LISTA DOS ITENS'!$O4299*'LISTA DOS ITENS'!$M4299</f>
        <v>1618.76</v>
      </c>
      <c r="Q4299" s="25">
        <v>1618.76</v>
      </c>
      <c r="R4299" s="25">
        <f>'LISTA DOS ITENS'!$Q4299*'LISTA DOS ITENS'!$M4299</f>
        <v>1618.76</v>
      </c>
      <c r="S4299" s="56">
        <f>IF('LISTA DOS ITENS'!$P4299&gt;'LISTA DOS ITENS'!$R4299,'LISTA DOS ITENS'!$P4299,'LISTA DOS ITENS'!$R4299)</f>
        <v>1618.76</v>
      </c>
      <c r="T4299" s="25">
        <v>190.7966527198984</v>
      </c>
      <c r="U4299" s="25">
        <f>'LISTA DOS ITENS'!$T4299*'LISTA DOS ITENS'!$M4299</f>
        <v>190.7966527</v>
      </c>
      <c r="V4299" s="56">
        <f t="array" ref="V4299">INDEX('RESUMO - LOTES E VMA'!$F$3:$F$181,MATCH('LISTA DOS ITENS'!$D4299,'RESUMO - LOTES E VMA'!$A$3:$A$181,0))</f>
        <v>50903.17522</v>
      </c>
      <c r="W4299" s="57">
        <f>'LISTA DOS ITENS'!$U4299/'LISTA DOS ITENS'!$V4299</f>
        <v>0.00374822694</v>
      </c>
      <c r="X4299" s="53" t="s">
        <v>53</v>
      </c>
      <c r="Y4299" s="53" t="s">
        <v>290</v>
      </c>
      <c r="Z4299" s="58" t="str">
        <f>'LISTA DOS ITENS'!$F4299&amp;"-"&amp;'LISTA DOS ITENS'!$H4299&amp;"-"&amp;'LISTA DOS ITENS'!$J4299&amp;"-"&amp;'LISTA DOS ITENS'!$K4299&amp;"-"&amp;'LISTA DOS ITENS'!$I4299</f>
        <v>10570083-2101-A003-CONS/NAC-</v>
      </c>
      <c r="AA4299" s="59" t="str">
        <f t="array" ref="AA4299">INDEX('RESUMO - LOTES E VMA'!$M$3:$M$181,MATCH('LISTA DOS ITENS'!$D4299,'RESUMO - LOTES E VMA'!$A$3:$A$181,0))</f>
        <v>Para Leilão</v>
      </c>
      <c r="AB4299" s="60">
        <f t="array" ref="AB4299">INDEX('RESUMO - LOTES E VMA'!$J$3:$J$181,MATCH('LISTA DOS ITENS'!$D4299,'RESUMO - LOTES E VMA'!$A$3:$A$181,0))</f>
        <v>0.1171155358</v>
      </c>
      <c r="AC4299" s="29" t="str">
        <f t="array" ref="AC4299">INDEX('RESUMO - LOTES E VMA'!$L$3:$L$181,MATCH('LISTA DOS ITENS'!$D4299,'RESUMO - LOTES E VMA'!$A$3:$A$181,0))</f>
        <v>1% do Valor de Comparação do VMA</v>
      </c>
      <c r="AD4299" s="53" t="str">
        <f>VLOOKUP(Tabela1[[#This Row],[Índice]],[1]Planilha1!$A:$A,1,0)</f>
        <v>#ERROR!</v>
      </c>
    </row>
    <row r="4300" ht="15.75" customHeight="1">
      <c r="A4300" s="52">
        <v>268035.0</v>
      </c>
      <c r="B4300" s="53" t="s">
        <v>70</v>
      </c>
      <c r="C4300" s="53" t="s">
        <v>71</v>
      </c>
      <c r="D4300" s="22">
        <v>207782.0</v>
      </c>
      <c r="E4300" s="53" t="s">
        <v>63</v>
      </c>
      <c r="F4300" s="54">
        <v>1.0968607E7</v>
      </c>
      <c r="G4300" s="53" t="s">
        <v>2641</v>
      </c>
      <c r="H4300" s="55">
        <v>2101.0</v>
      </c>
      <c r="I4300" s="55"/>
      <c r="J4300" s="55" t="s">
        <v>79</v>
      </c>
      <c r="K4300" s="53" t="s">
        <v>122</v>
      </c>
      <c r="L4300" s="53"/>
      <c r="M4300" s="53">
        <v>1.0</v>
      </c>
      <c r="N4300" s="53" t="s">
        <v>52</v>
      </c>
      <c r="O4300" s="25">
        <v>2314.7</v>
      </c>
      <c r="P4300" s="25">
        <f>'LISTA DOS ITENS'!$O4300*'LISTA DOS ITENS'!$M4300</f>
        <v>2314.7</v>
      </c>
      <c r="Q4300" s="25">
        <v>2314.7</v>
      </c>
      <c r="R4300" s="25">
        <f>'LISTA DOS ITENS'!$Q4300*'LISTA DOS ITENS'!$M4300</f>
        <v>2314.7</v>
      </c>
      <c r="S4300" s="56">
        <f>IF('LISTA DOS ITENS'!$P4300&gt;'LISTA DOS ITENS'!$R4300,'LISTA DOS ITENS'!$P4300,'LISTA DOS ITENS'!$R4300)</f>
        <v>2314.7</v>
      </c>
      <c r="T4300" s="25">
        <v>272.8242679895406</v>
      </c>
      <c r="U4300" s="25">
        <f>'LISTA DOS ITENS'!$T4300*'LISTA DOS ITENS'!$M4300</f>
        <v>272.824268</v>
      </c>
      <c r="V4300" s="56">
        <f t="array" ref="V4300">INDEX('RESUMO - LOTES E VMA'!$F$3:$F$181,MATCH('LISTA DOS ITENS'!$D4300,'RESUMO - LOTES E VMA'!$A$3:$A$181,0))</f>
        <v>50903.17522</v>
      </c>
      <c r="W4300" s="57">
        <f>'LISTA DOS ITENS'!$U4300/'LISTA DOS ITENS'!$V4300</f>
        <v>0.00535967092</v>
      </c>
      <c r="X4300" s="53" t="s">
        <v>53</v>
      </c>
      <c r="Y4300" s="53" t="s">
        <v>290</v>
      </c>
      <c r="Z4300" s="58" t="str">
        <f>'LISTA DOS ITENS'!$F4300&amp;"-"&amp;'LISTA DOS ITENS'!$H4300&amp;"-"&amp;'LISTA DOS ITENS'!$J4300&amp;"-"&amp;'LISTA DOS ITENS'!$K4300&amp;"-"&amp;'LISTA DOS ITENS'!$I4300</f>
        <v>10968607-2101-A003-IMOB/IAMN-</v>
      </c>
      <c r="AA4300" s="59" t="str">
        <f t="array" ref="AA4300">INDEX('RESUMO - LOTES E VMA'!$M$3:$M$181,MATCH('LISTA DOS ITENS'!$D4300,'RESUMO - LOTES E VMA'!$A$3:$A$181,0))</f>
        <v>Para Leilão</v>
      </c>
      <c r="AB4300" s="60">
        <f t="array" ref="AB4300">INDEX('RESUMO - LOTES E VMA'!$J$3:$J$181,MATCH('LISTA DOS ITENS'!$D4300,'RESUMO - LOTES E VMA'!$A$3:$A$181,0))</f>
        <v>0.1171155358</v>
      </c>
      <c r="AC4300" s="29" t="str">
        <f t="array" ref="AC4300">INDEX('RESUMO - LOTES E VMA'!$L$3:$L$181,MATCH('LISTA DOS ITENS'!$D4300,'RESUMO - LOTES E VMA'!$A$3:$A$181,0))</f>
        <v>1% do Valor de Comparação do VMA</v>
      </c>
      <c r="AD4300" s="53" t="str">
        <f>VLOOKUP(Tabela1[[#This Row],[Índice]],[1]Planilha1!$A:$A,1,0)</f>
        <v>#ERROR!</v>
      </c>
    </row>
    <row r="4301" ht="15.75" customHeight="1">
      <c r="A4301" s="52">
        <v>268036.0</v>
      </c>
      <c r="B4301" s="53" t="s">
        <v>70</v>
      </c>
      <c r="C4301" s="53" t="s">
        <v>71</v>
      </c>
      <c r="D4301" s="22">
        <v>207782.0</v>
      </c>
      <c r="E4301" s="53" t="s">
        <v>63</v>
      </c>
      <c r="F4301" s="54">
        <v>1.0808516E7</v>
      </c>
      <c r="G4301" s="53" t="s">
        <v>2678</v>
      </c>
      <c r="H4301" s="55">
        <v>2201.0</v>
      </c>
      <c r="I4301" s="55"/>
      <c r="J4301" s="55" t="s">
        <v>79</v>
      </c>
      <c r="K4301" s="53" t="s">
        <v>293</v>
      </c>
      <c r="L4301" s="53"/>
      <c r="M4301" s="53">
        <v>1.0</v>
      </c>
      <c r="N4301" s="53" t="s">
        <v>52</v>
      </c>
      <c r="O4301" s="25">
        <v>952.89</v>
      </c>
      <c r="P4301" s="25">
        <f>'LISTA DOS ITENS'!$O4301*'LISTA DOS ITENS'!$M4301</f>
        <v>952.89</v>
      </c>
      <c r="Q4301" s="25">
        <v>939.64</v>
      </c>
      <c r="R4301" s="25">
        <f>'LISTA DOS ITENS'!$Q4301*'LISTA DOS ITENS'!$M4301</f>
        <v>939.64</v>
      </c>
      <c r="S4301" s="56">
        <f>IF('LISTA DOS ITENS'!$P4301&gt;'LISTA DOS ITENS'!$R4301,'LISTA DOS ITENS'!$P4301,'LISTA DOS ITENS'!$R4301)</f>
        <v>952.89</v>
      </c>
      <c r="T4301" s="25">
        <v>110.75154239153754</v>
      </c>
      <c r="U4301" s="25">
        <f>'LISTA DOS ITENS'!$T4301*'LISTA DOS ITENS'!$M4301</f>
        <v>110.7515424</v>
      </c>
      <c r="V4301" s="56">
        <f t="array" ref="V4301">INDEX('RESUMO - LOTES E VMA'!$F$3:$F$181,MATCH('LISTA DOS ITENS'!$D4301,'RESUMO - LOTES E VMA'!$A$3:$A$181,0))</f>
        <v>50903.17522</v>
      </c>
      <c r="W4301" s="57">
        <f>'LISTA DOS ITENS'!$U4301/'LISTA DOS ITENS'!$V4301</f>
        <v>0.002175729547</v>
      </c>
      <c r="X4301" s="53" t="s">
        <v>53</v>
      </c>
      <c r="Y4301" s="53" t="s">
        <v>290</v>
      </c>
      <c r="Z4301" s="58" t="str">
        <f>'LISTA DOS ITENS'!$F4301&amp;"-"&amp;'LISTA DOS ITENS'!$H4301&amp;"-"&amp;'LISTA DOS ITENS'!$J4301&amp;"-"&amp;'LISTA DOS ITENS'!$K4301&amp;"-"&amp;'LISTA DOS ITENS'!$I4301</f>
        <v>10808516-2201-A003-SOBRE_EMP-</v>
      </c>
      <c r="AA4301" s="59" t="str">
        <f t="array" ref="AA4301">INDEX('RESUMO - LOTES E VMA'!$M$3:$M$181,MATCH('LISTA DOS ITENS'!$D4301,'RESUMO - LOTES E VMA'!$A$3:$A$181,0))</f>
        <v>Para Leilão</v>
      </c>
      <c r="AB4301" s="60">
        <f t="array" ref="AB4301">INDEX('RESUMO - LOTES E VMA'!$J$3:$J$181,MATCH('LISTA DOS ITENS'!$D4301,'RESUMO - LOTES E VMA'!$A$3:$A$181,0))</f>
        <v>0.1171155358</v>
      </c>
      <c r="AC4301" s="29" t="str">
        <f t="array" ref="AC4301">INDEX('RESUMO - LOTES E VMA'!$L$3:$L$181,MATCH('LISTA DOS ITENS'!$D4301,'RESUMO - LOTES E VMA'!$A$3:$A$181,0))</f>
        <v>1% do Valor de Comparação do VMA</v>
      </c>
      <c r="AD4301" s="53" t="str">
        <f>VLOOKUP(Tabela1[[#This Row],[Índice]],[1]Planilha1!$A:$A,1,0)</f>
        <v>#ERROR!</v>
      </c>
    </row>
    <row r="4302" ht="15.75" customHeight="1">
      <c r="A4302" s="52">
        <v>268037.0</v>
      </c>
      <c r="B4302" s="53" t="s">
        <v>70</v>
      </c>
      <c r="C4302" s="53" t="s">
        <v>71</v>
      </c>
      <c r="D4302" s="22">
        <v>207782.0</v>
      </c>
      <c r="E4302" s="53" t="s">
        <v>63</v>
      </c>
      <c r="F4302" s="54">
        <v>1.0814375E7</v>
      </c>
      <c r="G4302" s="53" t="s">
        <v>2679</v>
      </c>
      <c r="H4302" s="55">
        <v>2201.0</v>
      </c>
      <c r="I4302" s="55"/>
      <c r="J4302" s="55" t="s">
        <v>79</v>
      </c>
      <c r="K4302" s="53" t="s">
        <v>293</v>
      </c>
      <c r="L4302" s="53"/>
      <c r="M4302" s="53">
        <v>1.0</v>
      </c>
      <c r="N4302" s="53" t="s">
        <v>52</v>
      </c>
      <c r="O4302" s="25">
        <v>1.0</v>
      </c>
      <c r="P4302" s="25">
        <f>'LISTA DOS ITENS'!$O4302*'LISTA DOS ITENS'!$M4302</f>
        <v>1</v>
      </c>
      <c r="Q4302" s="25">
        <v>3799.1200000000003</v>
      </c>
      <c r="R4302" s="25">
        <f>'LISTA DOS ITENS'!$Q4302*'LISTA DOS ITENS'!$M4302</f>
        <v>3799.12</v>
      </c>
      <c r="S4302" s="56">
        <f>IF('LISTA DOS ITENS'!$P4302&gt;'LISTA DOS ITENS'!$R4302,'LISTA DOS ITENS'!$P4302,'LISTA DOS ITENS'!$R4302)</f>
        <v>3799.12</v>
      </c>
      <c r="T4302" s="25">
        <v>447.78681168377057</v>
      </c>
      <c r="U4302" s="25">
        <f>'LISTA DOS ITENS'!$T4302*'LISTA DOS ITENS'!$M4302</f>
        <v>447.7868117</v>
      </c>
      <c r="V4302" s="56">
        <f t="array" ref="V4302">INDEX('RESUMO - LOTES E VMA'!$F$3:$F$181,MATCH('LISTA DOS ITENS'!$D4302,'RESUMO - LOTES E VMA'!$A$3:$A$181,0))</f>
        <v>50903.17522</v>
      </c>
      <c r="W4302" s="57">
        <f>'LISTA DOS ITENS'!$U4302/'LISTA DOS ITENS'!$V4302</f>
        <v>0.008796834573</v>
      </c>
      <c r="X4302" s="53" t="s">
        <v>53</v>
      </c>
      <c r="Y4302" s="53" t="s">
        <v>290</v>
      </c>
      <c r="Z4302" s="58" t="str">
        <f>'LISTA DOS ITENS'!$F4302&amp;"-"&amp;'LISTA DOS ITENS'!$H4302&amp;"-"&amp;'LISTA DOS ITENS'!$J4302&amp;"-"&amp;'LISTA DOS ITENS'!$K4302&amp;"-"&amp;'LISTA DOS ITENS'!$I4302</f>
        <v>10814375-2201-A003-SOBRE_EMP-</v>
      </c>
      <c r="AA4302" s="59" t="str">
        <f t="array" ref="AA4302">INDEX('RESUMO - LOTES E VMA'!$M$3:$M$181,MATCH('LISTA DOS ITENS'!$D4302,'RESUMO - LOTES E VMA'!$A$3:$A$181,0))</f>
        <v>Para Leilão</v>
      </c>
      <c r="AB4302" s="60">
        <f t="array" ref="AB4302">INDEX('RESUMO - LOTES E VMA'!$J$3:$J$181,MATCH('LISTA DOS ITENS'!$D4302,'RESUMO - LOTES E VMA'!$A$3:$A$181,0))</f>
        <v>0.1171155358</v>
      </c>
      <c r="AC4302" s="29" t="str">
        <f t="array" ref="AC4302">INDEX('RESUMO - LOTES E VMA'!$L$3:$L$181,MATCH('LISTA DOS ITENS'!$D4302,'RESUMO - LOTES E VMA'!$A$3:$A$181,0))</f>
        <v>1% do Valor de Comparação do VMA</v>
      </c>
      <c r="AD4302" s="53" t="str">
        <f>VLOOKUP(Tabela1[[#This Row],[Índice]],[1]Planilha1!$A:$A,1,0)</f>
        <v>#ERROR!</v>
      </c>
    </row>
    <row r="4303" ht="15.75" customHeight="1">
      <c r="A4303" s="52">
        <v>268038.0</v>
      </c>
      <c r="B4303" s="53" t="s">
        <v>70</v>
      </c>
      <c r="C4303" s="53" t="s">
        <v>71</v>
      </c>
      <c r="D4303" s="22">
        <v>207782.0</v>
      </c>
      <c r="E4303" s="53" t="s">
        <v>63</v>
      </c>
      <c r="F4303" s="54">
        <v>1.1165087E7</v>
      </c>
      <c r="G4303" s="53" t="s">
        <v>2653</v>
      </c>
      <c r="H4303" s="55">
        <v>2201.0</v>
      </c>
      <c r="I4303" s="55"/>
      <c r="J4303" s="55" t="s">
        <v>79</v>
      </c>
      <c r="K4303" s="53" t="s">
        <v>293</v>
      </c>
      <c r="L4303" s="53"/>
      <c r="M4303" s="53">
        <v>1.0</v>
      </c>
      <c r="N4303" s="53" t="s">
        <v>52</v>
      </c>
      <c r="O4303" s="25">
        <v>1.0</v>
      </c>
      <c r="P4303" s="25">
        <f>'LISTA DOS ITENS'!$O4303*'LISTA DOS ITENS'!$M4303</f>
        <v>1</v>
      </c>
      <c r="Q4303" s="25">
        <v>2390.0</v>
      </c>
      <c r="R4303" s="25">
        <f>'LISTA DOS ITENS'!$Q4303*'LISTA DOS ITENS'!$M4303</f>
        <v>2390</v>
      </c>
      <c r="S4303" s="56">
        <f>IF('LISTA DOS ITENS'!$P4303&gt;'LISTA DOS ITENS'!$R4303,'LISTA DOS ITENS'!$P4303,'LISTA DOS ITENS'!$R4303)</f>
        <v>2390</v>
      </c>
      <c r="T4303" s="25">
        <v>281.69957251263753</v>
      </c>
      <c r="U4303" s="25">
        <f>'LISTA DOS ITENS'!$T4303*'LISTA DOS ITENS'!$M4303</f>
        <v>281.6995725</v>
      </c>
      <c r="V4303" s="56">
        <f t="array" ref="V4303">INDEX('RESUMO - LOTES E VMA'!$F$3:$F$181,MATCH('LISTA DOS ITENS'!$D4303,'RESUMO - LOTES E VMA'!$A$3:$A$181,0))</f>
        <v>50903.17522</v>
      </c>
      <c r="W4303" s="57">
        <f>'LISTA DOS ITENS'!$U4303/'LISTA DOS ITENS'!$V4303</f>
        <v>0.00553402752</v>
      </c>
      <c r="X4303" s="53" t="s">
        <v>53</v>
      </c>
      <c r="Y4303" s="53" t="s">
        <v>290</v>
      </c>
      <c r="Z4303" s="58" t="str">
        <f>'LISTA DOS ITENS'!$F4303&amp;"-"&amp;'LISTA DOS ITENS'!$H4303&amp;"-"&amp;'LISTA DOS ITENS'!$J4303&amp;"-"&amp;'LISTA DOS ITENS'!$K4303&amp;"-"&amp;'LISTA DOS ITENS'!$I4303</f>
        <v>11165087-2201-A003-SOBRE_EMP-</v>
      </c>
      <c r="AA4303" s="59" t="str">
        <f t="array" ref="AA4303">INDEX('RESUMO - LOTES E VMA'!$M$3:$M$181,MATCH('LISTA DOS ITENS'!$D4303,'RESUMO - LOTES E VMA'!$A$3:$A$181,0))</f>
        <v>Para Leilão</v>
      </c>
      <c r="AB4303" s="60">
        <f t="array" ref="AB4303">INDEX('RESUMO - LOTES E VMA'!$J$3:$J$181,MATCH('LISTA DOS ITENS'!$D4303,'RESUMO - LOTES E VMA'!$A$3:$A$181,0))</f>
        <v>0.1171155358</v>
      </c>
      <c r="AC4303" s="29" t="str">
        <f t="array" ref="AC4303">INDEX('RESUMO - LOTES E VMA'!$L$3:$L$181,MATCH('LISTA DOS ITENS'!$D4303,'RESUMO - LOTES E VMA'!$A$3:$A$181,0))</f>
        <v>1% do Valor de Comparação do VMA</v>
      </c>
      <c r="AD4303" s="53" t="str">
        <f>VLOOKUP(Tabela1[[#This Row],[Índice]],[1]Planilha1!$A:$A,1,0)</f>
        <v>#ERROR!</v>
      </c>
    </row>
    <row r="4304" ht="15.75" customHeight="1">
      <c r="A4304" s="52">
        <v>268039.0</v>
      </c>
      <c r="B4304" s="53" t="s">
        <v>70</v>
      </c>
      <c r="C4304" s="53" t="s">
        <v>71</v>
      </c>
      <c r="D4304" s="22">
        <v>207782.0</v>
      </c>
      <c r="E4304" s="53" t="s">
        <v>63</v>
      </c>
      <c r="F4304" s="54">
        <v>1.1437039E7</v>
      </c>
      <c r="G4304" s="53" t="s">
        <v>2680</v>
      </c>
      <c r="H4304" s="55">
        <v>2201.0</v>
      </c>
      <c r="I4304" s="55"/>
      <c r="J4304" s="55" t="s">
        <v>79</v>
      </c>
      <c r="K4304" s="53" t="s">
        <v>80</v>
      </c>
      <c r="L4304" s="53"/>
      <c r="M4304" s="53">
        <v>1.0</v>
      </c>
      <c r="N4304" s="53" t="s">
        <v>52</v>
      </c>
      <c r="O4304" s="25">
        <v>535.42</v>
      </c>
      <c r="P4304" s="25">
        <f>'LISTA DOS ITENS'!$O4304*'LISTA DOS ITENS'!$M4304</f>
        <v>535.42</v>
      </c>
      <c r="Q4304" s="25">
        <v>535.42</v>
      </c>
      <c r="R4304" s="25">
        <f>'LISTA DOS ITENS'!$Q4304*'LISTA DOS ITENS'!$M4304</f>
        <v>535.42</v>
      </c>
      <c r="S4304" s="56">
        <f>IF('LISTA DOS ITENS'!$P4304&gt;'LISTA DOS ITENS'!$R4304,'LISTA DOS ITENS'!$P4304,'LISTA DOS ITENS'!$R4304)</f>
        <v>535.42</v>
      </c>
      <c r="T4304" s="25">
        <v>63.1077761986261</v>
      </c>
      <c r="U4304" s="25">
        <f>'LISTA DOS ITENS'!$T4304*'LISTA DOS ITENS'!$M4304</f>
        <v>63.1077762</v>
      </c>
      <c r="V4304" s="56">
        <f t="array" ref="V4304">INDEX('RESUMO - LOTES E VMA'!$F$3:$F$181,MATCH('LISTA DOS ITENS'!$D4304,'RESUMO - LOTES E VMA'!$A$3:$A$181,0))</f>
        <v>50903.17522</v>
      </c>
      <c r="W4304" s="57">
        <f>'LISTA DOS ITENS'!$U4304/'LISTA DOS ITENS'!$V4304</f>
        <v>0.001239761094</v>
      </c>
      <c r="X4304" s="53" t="s">
        <v>53</v>
      </c>
      <c r="Y4304" s="53" t="s">
        <v>290</v>
      </c>
      <c r="Z4304" s="58" t="str">
        <f>'LISTA DOS ITENS'!$F4304&amp;"-"&amp;'LISTA DOS ITENS'!$H4304&amp;"-"&amp;'LISTA DOS ITENS'!$J4304&amp;"-"&amp;'LISTA DOS ITENS'!$K4304&amp;"-"&amp;'LISTA DOS ITENS'!$I4304</f>
        <v>11437039-2201-A003-IMOB/NAC-</v>
      </c>
      <c r="AA4304" s="59" t="str">
        <f t="array" ref="AA4304">INDEX('RESUMO - LOTES E VMA'!$M$3:$M$181,MATCH('LISTA DOS ITENS'!$D4304,'RESUMO - LOTES E VMA'!$A$3:$A$181,0))</f>
        <v>Para Leilão</v>
      </c>
      <c r="AB4304" s="60">
        <f t="array" ref="AB4304">INDEX('RESUMO - LOTES E VMA'!$J$3:$J$181,MATCH('LISTA DOS ITENS'!$D4304,'RESUMO - LOTES E VMA'!$A$3:$A$181,0))</f>
        <v>0.1171155358</v>
      </c>
      <c r="AC4304" s="29" t="str">
        <f t="array" ref="AC4304">INDEX('RESUMO - LOTES E VMA'!$L$3:$L$181,MATCH('LISTA DOS ITENS'!$D4304,'RESUMO - LOTES E VMA'!$A$3:$A$181,0))</f>
        <v>1% do Valor de Comparação do VMA</v>
      </c>
      <c r="AD4304" s="53" t="str">
        <f>VLOOKUP(Tabela1[[#This Row],[Índice]],[1]Planilha1!$A:$A,1,0)</f>
        <v>#ERROR!</v>
      </c>
    </row>
    <row r="4305" ht="15.75" customHeight="1">
      <c r="A4305" s="52">
        <v>268040.0</v>
      </c>
      <c r="B4305" s="53" t="s">
        <v>70</v>
      </c>
      <c r="C4305" s="53" t="s">
        <v>71</v>
      </c>
      <c r="D4305" s="22">
        <v>207782.0</v>
      </c>
      <c r="E4305" s="53" t="s">
        <v>63</v>
      </c>
      <c r="F4305" s="54">
        <v>1.1925397E7</v>
      </c>
      <c r="G4305" s="53" t="s">
        <v>2681</v>
      </c>
      <c r="H4305" s="55">
        <v>2201.0</v>
      </c>
      <c r="I4305" s="55"/>
      <c r="J4305" s="55" t="s">
        <v>79</v>
      </c>
      <c r="K4305" s="53" t="s">
        <v>293</v>
      </c>
      <c r="L4305" s="53"/>
      <c r="M4305" s="53">
        <v>1.0</v>
      </c>
      <c r="N4305" s="53" t="s">
        <v>52</v>
      </c>
      <c r="O4305" s="25">
        <v>1.0</v>
      </c>
      <c r="P4305" s="25">
        <f>'LISTA DOS ITENS'!$O4305*'LISTA DOS ITENS'!$M4305</f>
        <v>1</v>
      </c>
      <c r="Q4305" s="25">
        <v>952.89</v>
      </c>
      <c r="R4305" s="25">
        <f>'LISTA DOS ITENS'!$Q4305*'LISTA DOS ITENS'!$M4305</f>
        <v>952.89</v>
      </c>
      <c r="S4305" s="56">
        <f>IF('LISTA DOS ITENS'!$P4305&gt;'LISTA DOS ITENS'!$R4305,'LISTA DOS ITENS'!$P4305,'LISTA DOS ITENS'!$R4305)</f>
        <v>952.89</v>
      </c>
      <c r="T4305" s="25">
        <v>112.31326596299881</v>
      </c>
      <c r="U4305" s="25">
        <f>'LISTA DOS ITENS'!$T4305*'LISTA DOS ITENS'!$M4305</f>
        <v>112.313266</v>
      </c>
      <c r="V4305" s="56">
        <f t="array" ref="V4305">INDEX('RESUMO - LOTES E VMA'!$F$3:$F$181,MATCH('LISTA DOS ITENS'!$D4305,'RESUMO - LOTES E VMA'!$A$3:$A$181,0))</f>
        <v>50903.17522</v>
      </c>
      <c r="W4305" s="57">
        <f>'LISTA DOS ITENS'!$U4305/'LISTA DOS ITENS'!$V4305</f>
        <v>0.002206409826</v>
      </c>
      <c r="X4305" s="53" t="s">
        <v>53</v>
      </c>
      <c r="Y4305" s="53" t="s">
        <v>290</v>
      </c>
      <c r="Z4305" s="58" t="str">
        <f>'LISTA DOS ITENS'!$F4305&amp;"-"&amp;'LISTA DOS ITENS'!$H4305&amp;"-"&amp;'LISTA DOS ITENS'!$J4305&amp;"-"&amp;'LISTA DOS ITENS'!$K4305&amp;"-"&amp;'LISTA DOS ITENS'!$I4305</f>
        <v>11925397-2201-A003-SOBRE_EMP-</v>
      </c>
      <c r="AA4305" s="59" t="str">
        <f t="array" ref="AA4305">INDEX('RESUMO - LOTES E VMA'!$M$3:$M$181,MATCH('LISTA DOS ITENS'!$D4305,'RESUMO - LOTES E VMA'!$A$3:$A$181,0))</f>
        <v>Para Leilão</v>
      </c>
      <c r="AB4305" s="60">
        <f t="array" ref="AB4305">INDEX('RESUMO - LOTES E VMA'!$J$3:$J$181,MATCH('LISTA DOS ITENS'!$D4305,'RESUMO - LOTES E VMA'!$A$3:$A$181,0))</f>
        <v>0.1171155358</v>
      </c>
      <c r="AC4305" s="29" t="str">
        <f t="array" ref="AC4305">INDEX('RESUMO - LOTES E VMA'!$L$3:$L$181,MATCH('LISTA DOS ITENS'!$D4305,'RESUMO - LOTES E VMA'!$A$3:$A$181,0))</f>
        <v>1% do Valor de Comparação do VMA</v>
      </c>
      <c r="AD4305" s="53" t="str">
        <f>VLOOKUP(Tabela1[[#This Row],[Índice]],[1]Planilha1!$A:$A,1,0)</f>
        <v>#ERROR!</v>
      </c>
    </row>
    <row r="4306" ht="15.75" customHeight="1">
      <c r="A4306" s="52">
        <v>268041.0</v>
      </c>
      <c r="B4306" s="53" t="s">
        <v>70</v>
      </c>
      <c r="C4306" s="53" t="s">
        <v>71</v>
      </c>
      <c r="D4306" s="22">
        <v>207782.0</v>
      </c>
      <c r="E4306" s="53" t="s">
        <v>63</v>
      </c>
      <c r="F4306" s="54">
        <v>1.0158337E7</v>
      </c>
      <c r="G4306" s="53" t="s">
        <v>2682</v>
      </c>
      <c r="H4306" s="55">
        <v>2101.0</v>
      </c>
      <c r="I4306" s="55"/>
      <c r="J4306" s="55" t="s">
        <v>77</v>
      </c>
      <c r="K4306" s="53" t="s">
        <v>73</v>
      </c>
      <c r="L4306" s="53"/>
      <c r="M4306" s="53">
        <v>3.0</v>
      </c>
      <c r="N4306" s="53" t="s">
        <v>52</v>
      </c>
      <c r="O4306" s="25">
        <v>2937.33</v>
      </c>
      <c r="P4306" s="25">
        <f>'LISTA DOS ITENS'!$O4306*'LISTA DOS ITENS'!$M4306</f>
        <v>8811.99</v>
      </c>
      <c r="Q4306" s="25">
        <v>2937.33</v>
      </c>
      <c r="R4306" s="25">
        <f>'LISTA DOS ITENS'!$Q4306*'LISTA DOS ITENS'!$M4306</f>
        <v>8811.99</v>
      </c>
      <c r="S4306" s="56">
        <f>IF('LISTA DOS ITENS'!$P4306&gt;'LISTA DOS ITENS'!$R4306,'LISTA DOS ITENS'!$P4306,'LISTA DOS ITENS'!$R4306)</f>
        <v>8811.99</v>
      </c>
      <c r="T4306" s="25">
        <v>346.21113193662995</v>
      </c>
      <c r="U4306" s="25">
        <f>'LISTA DOS ITENS'!$T4306*'LISTA DOS ITENS'!$M4306</f>
        <v>1038.633396</v>
      </c>
      <c r="V4306" s="56">
        <f t="array" ref="V4306">INDEX('RESUMO - LOTES E VMA'!$F$3:$F$181,MATCH('LISTA DOS ITENS'!$D4306,'RESUMO - LOTES E VMA'!$A$3:$A$181,0))</f>
        <v>50903.17522</v>
      </c>
      <c r="W4306" s="57">
        <f>'LISTA DOS ITENS'!$U4306/'LISTA DOS ITENS'!$V4306</f>
        <v>0.02040409839</v>
      </c>
      <c r="X4306" s="53" t="s">
        <v>53</v>
      </c>
      <c r="Y4306" s="53" t="s">
        <v>290</v>
      </c>
      <c r="Z4306" s="58" t="str">
        <f>'LISTA DOS ITENS'!$F4306&amp;"-"&amp;'LISTA DOS ITENS'!$H4306&amp;"-"&amp;'LISTA DOS ITENS'!$J4306&amp;"-"&amp;'LISTA DOS ITENS'!$K4306&amp;"-"&amp;'LISTA DOS ITENS'!$I4306</f>
        <v>10158337-2101-A903-CONS/NAC-</v>
      </c>
      <c r="AA4306" s="59" t="str">
        <f t="array" ref="AA4306">INDEX('RESUMO - LOTES E VMA'!$M$3:$M$181,MATCH('LISTA DOS ITENS'!$D4306,'RESUMO - LOTES E VMA'!$A$3:$A$181,0))</f>
        <v>Para Leilão</v>
      </c>
      <c r="AB4306" s="60">
        <f t="array" ref="AB4306">INDEX('RESUMO - LOTES E VMA'!$J$3:$J$181,MATCH('LISTA DOS ITENS'!$D4306,'RESUMO - LOTES E VMA'!$A$3:$A$181,0))</f>
        <v>0.1171155358</v>
      </c>
      <c r="AC4306" s="29" t="str">
        <f t="array" ref="AC4306">INDEX('RESUMO - LOTES E VMA'!$L$3:$L$181,MATCH('LISTA DOS ITENS'!$D4306,'RESUMO - LOTES E VMA'!$A$3:$A$181,0))</f>
        <v>1% do Valor de Comparação do VMA</v>
      </c>
      <c r="AD4306" s="53" t="str">
        <f>VLOOKUP(Tabela1[[#This Row],[Índice]],[1]Planilha1!$A:$A,1,0)</f>
        <v>#ERROR!</v>
      </c>
    </row>
    <row r="4307" ht="15.75" customHeight="1">
      <c r="A4307" s="52">
        <v>268042.0</v>
      </c>
      <c r="B4307" s="53" t="s">
        <v>70</v>
      </c>
      <c r="C4307" s="53" t="s">
        <v>71</v>
      </c>
      <c r="D4307" s="22">
        <v>207782.0</v>
      </c>
      <c r="E4307" s="53" t="s">
        <v>63</v>
      </c>
      <c r="F4307" s="54">
        <v>1.0811059E7</v>
      </c>
      <c r="G4307" s="53" t="s">
        <v>2683</v>
      </c>
      <c r="H4307" s="55">
        <v>2170.0</v>
      </c>
      <c r="I4307" s="55"/>
      <c r="J4307" s="55" t="s">
        <v>77</v>
      </c>
      <c r="K4307" s="53" t="s">
        <v>122</v>
      </c>
      <c r="L4307" s="53"/>
      <c r="M4307" s="53">
        <v>1.0</v>
      </c>
      <c r="N4307" s="53" t="s">
        <v>52</v>
      </c>
      <c r="O4307" s="25">
        <v>4677.89</v>
      </c>
      <c r="P4307" s="25">
        <f>'LISTA DOS ITENS'!$O4307*'LISTA DOS ITENS'!$M4307</f>
        <v>4677.89</v>
      </c>
      <c r="Q4307" s="25">
        <v>4677.89</v>
      </c>
      <c r="R4307" s="25">
        <f>'LISTA DOS ITENS'!$Q4307*'LISTA DOS ITENS'!$M4307</f>
        <v>4677.89</v>
      </c>
      <c r="S4307" s="56">
        <f>IF('LISTA DOS ITENS'!$P4307&gt;'LISTA DOS ITENS'!$R4307,'LISTA DOS ITENS'!$P4307,'LISTA DOS ITENS'!$R4307)</f>
        <v>4677.89</v>
      </c>
      <c r="T4307" s="25">
        <v>551.36385492098</v>
      </c>
      <c r="U4307" s="25">
        <f>'LISTA DOS ITENS'!$T4307*'LISTA DOS ITENS'!$M4307</f>
        <v>551.3638549</v>
      </c>
      <c r="V4307" s="56">
        <f t="array" ref="V4307">INDEX('RESUMO - LOTES E VMA'!$F$3:$F$181,MATCH('LISTA DOS ITENS'!$D4307,'RESUMO - LOTES E VMA'!$A$3:$A$181,0))</f>
        <v>50903.17522</v>
      </c>
      <c r="W4307" s="57">
        <f>'LISTA DOS ITENS'!$U4307/'LISTA DOS ITENS'!$V4307</f>
        <v>0.01083162008</v>
      </c>
      <c r="X4307" s="53" t="s">
        <v>53</v>
      </c>
      <c r="Y4307" s="53" t="s">
        <v>290</v>
      </c>
      <c r="Z4307" s="58" t="str">
        <f>'LISTA DOS ITENS'!$F4307&amp;"-"&amp;'LISTA DOS ITENS'!$H4307&amp;"-"&amp;'LISTA DOS ITENS'!$J4307&amp;"-"&amp;'LISTA DOS ITENS'!$K4307&amp;"-"&amp;'LISTA DOS ITENS'!$I4307</f>
        <v>10811059-2170-A903-IMOB/IAMN-</v>
      </c>
      <c r="AA4307" s="59" t="str">
        <f t="array" ref="AA4307">INDEX('RESUMO - LOTES E VMA'!$M$3:$M$181,MATCH('LISTA DOS ITENS'!$D4307,'RESUMO - LOTES E VMA'!$A$3:$A$181,0))</f>
        <v>Para Leilão</v>
      </c>
      <c r="AB4307" s="60">
        <f t="array" ref="AB4307">INDEX('RESUMO - LOTES E VMA'!$J$3:$J$181,MATCH('LISTA DOS ITENS'!$D4307,'RESUMO - LOTES E VMA'!$A$3:$A$181,0))</f>
        <v>0.1171155358</v>
      </c>
      <c r="AC4307" s="29" t="str">
        <f t="array" ref="AC4307">INDEX('RESUMO - LOTES E VMA'!$L$3:$L$181,MATCH('LISTA DOS ITENS'!$D4307,'RESUMO - LOTES E VMA'!$A$3:$A$181,0))</f>
        <v>1% do Valor de Comparação do VMA</v>
      </c>
      <c r="AD4307" s="53" t="str">
        <f>VLOOKUP(Tabela1[[#This Row],[Índice]],[1]Planilha1!$A:$A,1,0)</f>
        <v>#ERROR!</v>
      </c>
    </row>
    <row r="4308" ht="15.75" customHeight="1">
      <c r="A4308" s="52">
        <v>268043.0</v>
      </c>
      <c r="B4308" s="53" t="s">
        <v>70</v>
      </c>
      <c r="C4308" s="53" t="s">
        <v>71</v>
      </c>
      <c r="D4308" s="22">
        <v>207782.0</v>
      </c>
      <c r="E4308" s="53" t="s">
        <v>63</v>
      </c>
      <c r="F4308" s="54">
        <v>1.1165087E7</v>
      </c>
      <c r="G4308" s="53" t="s">
        <v>2653</v>
      </c>
      <c r="H4308" s="55">
        <v>2201.0</v>
      </c>
      <c r="I4308" s="55"/>
      <c r="J4308" s="55" t="s">
        <v>77</v>
      </c>
      <c r="K4308" s="53" t="s">
        <v>293</v>
      </c>
      <c r="L4308" s="53"/>
      <c r="M4308" s="53">
        <v>1.0</v>
      </c>
      <c r="N4308" s="53" t="s">
        <v>52</v>
      </c>
      <c r="O4308" s="25">
        <v>1.0</v>
      </c>
      <c r="P4308" s="25">
        <f>'LISTA DOS ITENS'!$O4308*'LISTA DOS ITENS'!$M4308</f>
        <v>1</v>
      </c>
      <c r="Q4308" s="25">
        <v>2390.0</v>
      </c>
      <c r="R4308" s="25">
        <f>'LISTA DOS ITENS'!$Q4308*'LISTA DOS ITENS'!$M4308</f>
        <v>2390</v>
      </c>
      <c r="S4308" s="56">
        <f>IF('LISTA DOS ITENS'!$P4308&gt;'LISTA DOS ITENS'!$R4308,'LISTA DOS ITENS'!$P4308,'LISTA DOS ITENS'!$R4308)</f>
        <v>2390</v>
      </c>
      <c r="T4308" s="25">
        <v>281.69957251263753</v>
      </c>
      <c r="U4308" s="25">
        <f>'LISTA DOS ITENS'!$T4308*'LISTA DOS ITENS'!$M4308</f>
        <v>281.6995725</v>
      </c>
      <c r="V4308" s="56">
        <f t="array" ref="V4308">INDEX('RESUMO - LOTES E VMA'!$F$3:$F$181,MATCH('LISTA DOS ITENS'!$D4308,'RESUMO - LOTES E VMA'!$A$3:$A$181,0))</f>
        <v>50903.17522</v>
      </c>
      <c r="W4308" s="57">
        <f>'LISTA DOS ITENS'!$U4308/'LISTA DOS ITENS'!$V4308</f>
        <v>0.00553402752</v>
      </c>
      <c r="X4308" s="53" t="s">
        <v>53</v>
      </c>
      <c r="Y4308" s="53" t="s">
        <v>290</v>
      </c>
      <c r="Z4308" s="58" t="str">
        <f>'LISTA DOS ITENS'!$F4308&amp;"-"&amp;'LISTA DOS ITENS'!$H4308&amp;"-"&amp;'LISTA DOS ITENS'!$J4308&amp;"-"&amp;'LISTA DOS ITENS'!$K4308&amp;"-"&amp;'LISTA DOS ITENS'!$I4308</f>
        <v>11165087-2201-A903-SOBRE_EMP-</v>
      </c>
      <c r="AA4308" s="59" t="str">
        <f t="array" ref="AA4308">INDEX('RESUMO - LOTES E VMA'!$M$3:$M$181,MATCH('LISTA DOS ITENS'!$D4308,'RESUMO - LOTES E VMA'!$A$3:$A$181,0))</f>
        <v>Para Leilão</v>
      </c>
      <c r="AB4308" s="60">
        <f t="array" ref="AB4308">INDEX('RESUMO - LOTES E VMA'!$J$3:$J$181,MATCH('LISTA DOS ITENS'!$D4308,'RESUMO - LOTES E VMA'!$A$3:$A$181,0))</f>
        <v>0.1171155358</v>
      </c>
      <c r="AC4308" s="29" t="str">
        <f t="array" ref="AC4308">INDEX('RESUMO - LOTES E VMA'!$L$3:$L$181,MATCH('LISTA DOS ITENS'!$D4308,'RESUMO - LOTES E VMA'!$A$3:$A$181,0))</f>
        <v>1% do Valor de Comparação do VMA</v>
      </c>
      <c r="AD4308" s="53" t="str">
        <f>VLOOKUP(Tabela1[[#This Row],[Índice]],[1]Planilha1!$A:$A,1,0)</f>
        <v>#ERROR!</v>
      </c>
    </row>
    <row r="4309" ht="15.75" customHeight="1">
      <c r="A4309" s="52">
        <v>268044.0</v>
      </c>
      <c r="B4309" s="53" t="s">
        <v>70</v>
      </c>
      <c r="C4309" s="53" t="s">
        <v>71</v>
      </c>
      <c r="D4309" s="22">
        <v>207782.0</v>
      </c>
      <c r="E4309" s="53" t="s">
        <v>63</v>
      </c>
      <c r="F4309" s="54">
        <v>1.1312467E7</v>
      </c>
      <c r="G4309" s="53" t="s">
        <v>2684</v>
      </c>
      <c r="H4309" s="55">
        <v>2201.0</v>
      </c>
      <c r="I4309" s="55"/>
      <c r="J4309" s="55" t="s">
        <v>77</v>
      </c>
      <c r="K4309" s="53" t="s">
        <v>179</v>
      </c>
      <c r="L4309" s="53"/>
      <c r="M4309" s="53">
        <v>1.0</v>
      </c>
      <c r="N4309" s="53" t="s">
        <v>52</v>
      </c>
      <c r="O4309" s="25">
        <v>2438.48</v>
      </c>
      <c r="P4309" s="25">
        <f>'LISTA DOS ITENS'!$O4309*'LISTA DOS ITENS'!$M4309</f>
        <v>2438.48</v>
      </c>
      <c r="Q4309" s="25">
        <v>2438.48</v>
      </c>
      <c r="R4309" s="25">
        <f>'LISTA DOS ITENS'!$Q4309*'LISTA DOS ITENS'!$M4309</f>
        <v>2438.48</v>
      </c>
      <c r="S4309" s="56">
        <f>IF('LISTA DOS ITENS'!$P4309&gt;'LISTA DOS ITENS'!$R4309,'LISTA DOS ITENS'!$P4309,'LISTA DOS ITENS'!$R4309)</f>
        <v>2438.48</v>
      </c>
      <c r="T4309" s="25">
        <v>287.41371279523696</v>
      </c>
      <c r="U4309" s="25">
        <f>'LISTA DOS ITENS'!$T4309*'LISTA DOS ITENS'!$M4309</f>
        <v>287.4137128</v>
      </c>
      <c r="V4309" s="56">
        <f t="array" ref="V4309">INDEX('RESUMO - LOTES E VMA'!$F$3:$F$181,MATCH('LISTA DOS ITENS'!$D4309,'RESUMO - LOTES E VMA'!$A$3:$A$181,0))</f>
        <v>50903.17522</v>
      </c>
      <c r="W4309" s="57">
        <f>'LISTA DOS ITENS'!$U4309/'LISTA DOS ITENS'!$V4309</f>
        <v>0.005646282605</v>
      </c>
      <c r="X4309" s="53" t="s">
        <v>53</v>
      </c>
      <c r="Y4309" s="53" t="s">
        <v>290</v>
      </c>
      <c r="Z4309" s="58" t="str">
        <f>'LISTA DOS ITENS'!$F4309&amp;"-"&amp;'LISTA DOS ITENS'!$H4309&amp;"-"&amp;'LISTA DOS ITENS'!$J4309&amp;"-"&amp;'LISTA DOS ITENS'!$K4309&amp;"-"&amp;'LISTA DOS ITENS'!$I4309</f>
        <v>11312467-2201-A903-IMOB/IMP-</v>
      </c>
      <c r="AA4309" s="59" t="str">
        <f t="array" ref="AA4309">INDEX('RESUMO - LOTES E VMA'!$M$3:$M$181,MATCH('LISTA DOS ITENS'!$D4309,'RESUMO - LOTES E VMA'!$A$3:$A$181,0))</f>
        <v>Para Leilão</v>
      </c>
      <c r="AB4309" s="60">
        <f t="array" ref="AB4309">INDEX('RESUMO - LOTES E VMA'!$J$3:$J$181,MATCH('LISTA DOS ITENS'!$D4309,'RESUMO - LOTES E VMA'!$A$3:$A$181,0))</f>
        <v>0.1171155358</v>
      </c>
      <c r="AC4309" s="29" t="str">
        <f t="array" ref="AC4309">INDEX('RESUMO - LOTES E VMA'!$L$3:$L$181,MATCH('LISTA DOS ITENS'!$D4309,'RESUMO - LOTES E VMA'!$A$3:$A$181,0))</f>
        <v>1% do Valor de Comparação do VMA</v>
      </c>
      <c r="AD4309" s="53" t="str">
        <f>VLOOKUP(Tabela1[[#This Row],[Índice]],[1]Planilha1!$A:$A,1,0)</f>
        <v>#ERROR!</v>
      </c>
    </row>
    <row r="4310" ht="15.75" customHeight="1">
      <c r="A4310" s="52">
        <v>268059.0</v>
      </c>
      <c r="B4310" s="53" t="s">
        <v>70</v>
      </c>
      <c r="C4310" s="53" t="s">
        <v>71</v>
      </c>
      <c r="D4310" s="22">
        <v>207790.0</v>
      </c>
      <c r="E4310" s="53" t="s">
        <v>175</v>
      </c>
      <c r="F4310" s="54">
        <v>1.0865208E7</v>
      </c>
      <c r="G4310" s="53" t="s">
        <v>2685</v>
      </c>
      <c r="H4310" s="55">
        <v>2201.0</v>
      </c>
      <c r="I4310" s="55"/>
      <c r="J4310" s="55" t="s">
        <v>1715</v>
      </c>
      <c r="K4310" s="53" t="s">
        <v>51</v>
      </c>
      <c r="L4310" s="53"/>
      <c r="M4310" s="53">
        <v>2.0</v>
      </c>
      <c r="N4310" s="53" t="s">
        <v>52</v>
      </c>
      <c r="O4310" s="25">
        <v>1.0</v>
      </c>
      <c r="P4310" s="25">
        <f>'LISTA DOS ITENS'!$O4310*'LISTA DOS ITENS'!$M4310</f>
        <v>2</v>
      </c>
      <c r="Q4310" s="25">
        <v>770325.44</v>
      </c>
      <c r="R4310" s="25">
        <f>'LISTA DOS ITENS'!$Q4310*'LISTA DOS ITENS'!$M4310</f>
        <v>1540650.88</v>
      </c>
      <c r="S4310" s="56">
        <f>IF('LISTA DOS ITENS'!$P4310&gt;'LISTA DOS ITENS'!$R4310,'LISTA DOS ITENS'!$P4310,'LISTA DOS ITENS'!$R4310)</f>
        <v>1540650.88</v>
      </c>
      <c r="T4310" s="25">
        <v>95552.41712645357</v>
      </c>
      <c r="U4310" s="25">
        <f>'LISTA DOS ITENS'!$T4310*'LISTA DOS ITENS'!$M4310</f>
        <v>191104.8343</v>
      </c>
      <c r="V4310" s="56">
        <f t="array" ref="V4310">INDEX('RESUMO - LOTES E VMA'!$F$3:$F$181,MATCH('LISTA DOS ITENS'!$D4310,'RESUMO - LOTES E VMA'!$A$3:$A$181,0))</f>
        <v>191104.8343</v>
      </c>
      <c r="W4310" s="57">
        <f>'LISTA DOS ITENS'!$U4310/'LISTA DOS ITENS'!$V4310</f>
        <v>1</v>
      </c>
      <c r="X4310" s="53" t="s">
        <v>53</v>
      </c>
      <c r="Y4310" s="53" t="s">
        <v>290</v>
      </c>
      <c r="Z4310" s="58" t="str">
        <f>'LISTA DOS ITENS'!$F4310&amp;"-"&amp;'LISTA DOS ITENS'!$H4310&amp;"-"&amp;'LISTA DOS ITENS'!$J4310&amp;"-"&amp;'LISTA DOS ITENS'!$K4310&amp;"-"&amp;'LISTA DOS ITENS'!$I4310</f>
        <v>10865208-2201-A911-A RECUPER-</v>
      </c>
      <c r="AA4310" s="59" t="str">
        <f t="array" ref="AA4310">INDEX('RESUMO - LOTES E VMA'!$M$3:$M$181,MATCH('LISTA DOS ITENS'!$D4310,'RESUMO - LOTES E VMA'!$A$3:$A$181,0))</f>
        <v>Para Leilão</v>
      </c>
      <c r="AB4310" s="60">
        <f t="array" ref="AB4310">INDEX('RESUMO - LOTES E VMA'!$J$3:$J$181,MATCH('LISTA DOS ITENS'!$D4310,'RESUMO - LOTES E VMA'!$A$3:$A$181,0))</f>
        <v>0.1240416221</v>
      </c>
      <c r="AC4310" s="29" t="str">
        <f t="array" ref="AC4310">INDEX('RESUMO - LOTES E VMA'!$L$3:$L$181,MATCH('LISTA DOS ITENS'!$D4310,'RESUMO - LOTES E VMA'!$A$3:$A$181,0))</f>
        <v>1% do Valor de Comparação do VMA</v>
      </c>
      <c r="AD4310" s="53" t="str">
        <f>VLOOKUP(Tabela1[[#This Row],[Índice]],[1]Planilha1!$A:$A,1,0)</f>
        <v>#ERROR!</v>
      </c>
    </row>
    <row r="4311" ht="15.75" customHeight="1">
      <c r="A4311" s="52">
        <v>268091.0</v>
      </c>
      <c r="B4311" s="53" t="s">
        <v>70</v>
      </c>
      <c r="C4311" s="53" t="s">
        <v>71</v>
      </c>
      <c r="D4311" s="22">
        <v>207797.0</v>
      </c>
      <c r="E4311" s="53" t="s">
        <v>63</v>
      </c>
      <c r="F4311" s="54">
        <v>1.0825714E7</v>
      </c>
      <c r="G4311" s="53" t="s">
        <v>2686</v>
      </c>
      <c r="H4311" s="55">
        <v>2101.0</v>
      </c>
      <c r="I4311" s="55"/>
      <c r="J4311" s="55" t="s">
        <v>68</v>
      </c>
      <c r="K4311" s="53" t="s">
        <v>73</v>
      </c>
      <c r="L4311" s="53"/>
      <c r="M4311" s="53">
        <v>20.0</v>
      </c>
      <c r="N4311" s="53" t="s">
        <v>52</v>
      </c>
      <c r="O4311" s="25">
        <v>3000.0</v>
      </c>
      <c r="P4311" s="25">
        <f>'LISTA DOS ITENS'!$O4311*'LISTA DOS ITENS'!$M4311</f>
        <v>60000</v>
      </c>
      <c r="Q4311" s="25">
        <v>3773.6817</v>
      </c>
      <c r="R4311" s="25">
        <f>'LISTA DOS ITENS'!$Q4311*'LISTA DOS ITENS'!$M4311</f>
        <v>75473.634</v>
      </c>
      <c r="S4311" s="56">
        <f>IF('LISTA DOS ITENS'!$P4311&gt;'LISTA DOS ITENS'!$R4311,'LISTA DOS ITENS'!$P4311,'LISTA DOS ITENS'!$R4311)</f>
        <v>75473.634</v>
      </c>
      <c r="T4311" s="25">
        <v>377.3679071742033</v>
      </c>
      <c r="U4311" s="25">
        <f>'LISTA DOS ITENS'!$T4311*'LISTA DOS ITENS'!$M4311</f>
        <v>7547.358143</v>
      </c>
      <c r="V4311" s="56">
        <f t="array" ref="V4311">INDEX('RESUMO - LOTES E VMA'!$F$3:$F$181,MATCH('LISTA DOS ITENS'!$D4311,'RESUMO - LOTES E VMA'!$A$3:$A$181,0))</f>
        <v>10232.51427</v>
      </c>
      <c r="W4311" s="57">
        <f>'LISTA DOS ITENS'!$U4311/'LISTA DOS ITENS'!$V4311</f>
        <v>0.7375858896</v>
      </c>
      <c r="X4311" s="53" t="s">
        <v>53</v>
      </c>
      <c r="Y4311" s="53" t="s">
        <v>290</v>
      </c>
      <c r="Z4311" s="58" t="str">
        <f>'LISTA DOS ITENS'!$F4311&amp;"-"&amp;'LISTA DOS ITENS'!$H4311&amp;"-"&amp;'LISTA DOS ITENS'!$J4311&amp;"-"&amp;'LISTA DOS ITENS'!$K4311&amp;"-"&amp;'LISTA DOS ITENS'!$I4311</f>
        <v>10825714-2101-0003-CONS/NAC-</v>
      </c>
      <c r="AA4311" s="59" t="str">
        <f t="array" ref="AA4311">INDEX('RESUMO - LOTES E VMA'!$M$3:$M$181,MATCH('LISTA DOS ITENS'!$D4311,'RESUMO - LOTES E VMA'!$A$3:$A$181,0))</f>
        <v>Para Leilão</v>
      </c>
      <c r="AB4311" s="60">
        <f t="array" ref="AB4311">INDEX('RESUMO - LOTES E VMA'!$J$3:$J$181,MATCH('LISTA DOS ITENS'!$D4311,'RESUMO - LOTES E VMA'!$A$3:$A$181,0))</f>
        <v>0.09999993035</v>
      </c>
      <c r="AC4311" s="29" t="str">
        <f t="array" ref="AC4311">INDEX('RESUMO - LOTES E VMA'!$L$3:$L$181,MATCH('LISTA DOS ITENS'!$D4311,'RESUMO - LOTES E VMA'!$A$3:$A$181,0))</f>
        <v>1% do Valor de Comparação do VMA</v>
      </c>
      <c r="AD4311" s="53" t="str">
        <f>VLOOKUP(Tabela1[[#This Row],[Índice]],[1]Planilha1!$A:$A,1,0)</f>
        <v>#ERROR!</v>
      </c>
    </row>
    <row r="4312" ht="15.75" customHeight="1">
      <c r="A4312" s="52">
        <v>268092.0</v>
      </c>
      <c r="B4312" s="53" t="s">
        <v>70</v>
      </c>
      <c r="C4312" s="53" t="s">
        <v>71</v>
      </c>
      <c r="D4312" s="22">
        <v>207797.0</v>
      </c>
      <c r="E4312" s="53" t="s">
        <v>63</v>
      </c>
      <c r="F4312" s="54">
        <v>1.1307241E7</v>
      </c>
      <c r="G4312" s="53" t="s">
        <v>2687</v>
      </c>
      <c r="H4312" s="55">
        <v>2101.0</v>
      </c>
      <c r="I4312" s="55"/>
      <c r="J4312" s="55" t="s">
        <v>68</v>
      </c>
      <c r="K4312" s="53" t="s">
        <v>73</v>
      </c>
      <c r="L4312" s="53"/>
      <c r="M4312" s="53">
        <v>2.0</v>
      </c>
      <c r="N4312" s="53" t="s">
        <v>52</v>
      </c>
      <c r="O4312" s="25">
        <v>13162.43</v>
      </c>
      <c r="P4312" s="25">
        <f>'LISTA DOS ITENS'!$O4312*'LISTA DOS ITENS'!$M4312</f>
        <v>26324.86</v>
      </c>
      <c r="Q4312" s="25">
        <v>13162.43</v>
      </c>
      <c r="R4312" s="25">
        <f>'LISTA DOS ITENS'!$Q4312*'LISTA DOS ITENS'!$M4312</f>
        <v>26324.86</v>
      </c>
      <c r="S4312" s="56">
        <f>IF('LISTA DOS ITENS'!$P4312&gt;'LISTA DOS ITENS'!$R4312,'LISTA DOS ITENS'!$P4312,'LISTA DOS ITENS'!$R4312)</f>
        <v>26324.86</v>
      </c>
      <c r="T4312" s="25">
        <v>1316.2420832755843</v>
      </c>
      <c r="U4312" s="25">
        <f>'LISTA DOS ITENS'!$T4312*'LISTA DOS ITENS'!$M4312</f>
        <v>2632.484167</v>
      </c>
      <c r="V4312" s="56">
        <f t="array" ref="V4312">INDEX('RESUMO - LOTES E VMA'!$F$3:$F$181,MATCH('LISTA DOS ITENS'!$D4312,'RESUMO - LOTES E VMA'!$A$3:$A$181,0))</f>
        <v>10232.51427</v>
      </c>
      <c r="W4312" s="57">
        <f>'LISTA DOS ITENS'!$U4312/'LISTA DOS ITENS'!$V4312</f>
        <v>0.257266601</v>
      </c>
      <c r="X4312" s="53" t="s">
        <v>53</v>
      </c>
      <c r="Y4312" s="53" t="s">
        <v>290</v>
      </c>
      <c r="Z4312" s="58" t="str">
        <f>'LISTA DOS ITENS'!$F4312&amp;"-"&amp;'LISTA DOS ITENS'!$H4312&amp;"-"&amp;'LISTA DOS ITENS'!$J4312&amp;"-"&amp;'LISTA DOS ITENS'!$K4312&amp;"-"&amp;'LISTA DOS ITENS'!$I4312</f>
        <v>11307241-2101-0003-CONS/NAC-</v>
      </c>
      <c r="AA4312" s="59" t="str">
        <f t="array" ref="AA4312">INDEX('RESUMO - LOTES E VMA'!$M$3:$M$181,MATCH('LISTA DOS ITENS'!$D4312,'RESUMO - LOTES E VMA'!$A$3:$A$181,0))</f>
        <v>Para Leilão</v>
      </c>
      <c r="AB4312" s="60">
        <f t="array" ref="AB4312">INDEX('RESUMO - LOTES E VMA'!$J$3:$J$181,MATCH('LISTA DOS ITENS'!$D4312,'RESUMO - LOTES E VMA'!$A$3:$A$181,0))</f>
        <v>0.09999993035</v>
      </c>
      <c r="AC4312" s="29" t="str">
        <f t="array" ref="AC4312">INDEX('RESUMO - LOTES E VMA'!$L$3:$L$181,MATCH('LISTA DOS ITENS'!$D4312,'RESUMO - LOTES E VMA'!$A$3:$A$181,0))</f>
        <v>1% do Valor de Comparação do VMA</v>
      </c>
      <c r="AD4312" s="53" t="str">
        <f>VLOOKUP(Tabela1[[#This Row],[Índice]],[1]Planilha1!$A:$A,1,0)</f>
        <v>#ERROR!</v>
      </c>
    </row>
    <row r="4313" ht="15.75" customHeight="1">
      <c r="A4313" s="52">
        <v>268093.0</v>
      </c>
      <c r="B4313" s="53" t="s">
        <v>70</v>
      </c>
      <c r="C4313" s="53" t="s">
        <v>71</v>
      </c>
      <c r="D4313" s="22">
        <v>207797.0</v>
      </c>
      <c r="E4313" s="53" t="s">
        <v>63</v>
      </c>
      <c r="F4313" s="54">
        <v>1.0574396E7</v>
      </c>
      <c r="G4313" s="53" t="s">
        <v>2688</v>
      </c>
      <c r="H4313" s="55">
        <v>2101.0</v>
      </c>
      <c r="I4313" s="55"/>
      <c r="J4313" s="55" t="s">
        <v>77</v>
      </c>
      <c r="K4313" s="53" t="s">
        <v>160</v>
      </c>
      <c r="L4313" s="53"/>
      <c r="M4313" s="53">
        <v>4.0</v>
      </c>
      <c r="N4313" s="53" t="s">
        <v>52</v>
      </c>
      <c r="O4313" s="25">
        <v>131.68</v>
      </c>
      <c r="P4313" s="25">
        <f>'LISTA DOS ITENS'!$O4313*'LISTA DOS ITENS'!$M4313</f>
        <v>526.72</v>
      </c>
      <c r="Q4313" s="25">
        <v>131.68</v>
      </c>
      <c r="R4313" s="25">
        <f>'LISTA DOS ITENS'!$Q4313*'LISTA DOS ITENS'!$M4313</f>
        <v>526.72</v>
      </c>
      <c r="S4313" s="56">
        <f>IF('LISTA DOS ITENS'!$P4313&gt;'LISTA DOS ITENS'!$R4313,'LISTA DOS ITENS'!$P4313,'LISTA DOS ITENS'!$R4313)</f>
        <v>526.72</v>
      </c>
      <c r="T4313" s="25">
        <v>13.167990828876503</v>
      </c>
      <c r="U4313" s="25">
        <f>'LISTA DOS ITENS'!$T4313*'LISTA DOS ITENS'!$M4313</f>
        <v>52.67196332</v>
      </c>
      <c r="V4313" s="56">
        <f t="array" ref="V4313">INDEX('RESUMO - LOTES E VMA'!$F$3:$F$181,MATCH('LISTA DOS ITENS'!$D4313,'RESUMO - LOTES E VMA'!$A$3:$A$181,0))</f>
        <v>10232.51427</v>
      </c>
      <c r="W4313" s="57">
        <f>'LISTA DOS ITENS'!$U4313/'LISTA DOS ITENS'!$V4313</f>
        <v>0.005147509391</v>
      </c>
      <c r="X4313" s="53" t="s">
        <v>53</v>
      </c>
      <c r="Y4313" s="53" t="s">
        <v>290</v>
      </c>
      <c r="Z4313" s="58" t="str">
        <f>'LISTA DOS ITENS'!$F4313&amp;"-"&amp;'LISTA DOS ITENS'!$H4313&amp;"-"&amp;'LISTA DOS ITENS'!$J4313&amp;"-"&amp;'LISTA DOS ITENS'!$K4313&amp;"-"&amp;'LISTA DOS ITENS'!$I4313</f>
        <v>10574396-2101-A903-CONS/IMP-</v>
      </c>
      <c r="AA4313" s="59" t="str">
        <f t="array" ref="AA4313">INDEX('RESUMO - LOTES E VMA'!$M$3:$M$181,MATCH('LISTA DOS ITENS'!$D4313,'RESUMO - LOTES E VMA'!$A$3:$A$181,0))</f>
        <v>Para Leilão</v>
      </c>
      <c r="AB4313" s="60">
        <f t="array" ref="AB4313">INDEX('RESUMO - LOTES E VMA'!$J$3:$J$181,MATCH('LISTA DOS ITENS'!$D4313,'RESUMO - LOTES E VMA'!$A$3:$A$181,0))</f>
        <v>0.09999993035</v>
      </c>
      <c r="AC4313" s="29" t="str">
        <f t="array" ref="AC4313">INDEX('RESUMO - LOTES E VMA'!$L$3:$L$181,MATCH('LISTA DOS ITENS'!$D4313,'RESUMO - LOTES E VMA'!$A$3:$A$181,0))</f>
        <v>1% do Valor de Comparação do VMA</v>
      </c>
      <c r="AD4313" s="53" t="str">
        <f>VLOOKUP(Tabela1[[#This Row],[Índice]],[1]Planilha1!$A:$A,1,0)</f>
        <v>#ERROR!</v>
      </c>
    </row>
    <row r="4314" ht="15.75" customHeight="1">
      <c r="A4314" s="52">
        <v>268421.0</v>
      </c>
      <c r="B4314" s="53" t="s">
        <v>70</v>
      </c>
      <c r="C4314" s="53" t="s">
        <v>71</v>
      </c>
      <c r="D4314" s="22">
        <v>207824.0</v>
      </c>
      <c r="E4314" s="53" t="s">
        <v>63</v>
      </c>
      <c r="F4314" s="54">
        <v>1.1106253E7</v>
      </c>
      <c r="G4314" s="53" t="s">
        <v>2689</v>
      </c>
      <c r="H4314" s="55">
        <v>2101.0</v>
      </c>
      <c r="I4314" s="55"/>
      <c r="J4314" s="55" t="s">
        <v>68</v>
      </c>
      <c r="K4314" s="53" t="s">
        <v>73</v>
      </c>
      <c r="L4314" s="53"/>
      <c r="M4314" s="53">
        <v>1.0</v>
      </c>
      <c r="N4314" s="53" t="s">
        <v>52</v>
      </c>
      <c r="O4314" s="25">
        <v>7008.5</v>
      </c>
      <c r="P4314" s="25">
        <f>'LISTA DOS ITENS'!$O4314*'LISTA DOS ITENS'!$M4314</f>
        <v>7008.5</v>
      </c>
      <c r="Q4314" s="25">
        <v>7008.5</v>
      </c>
      <c r="R4314" s="25">
        <f>'LISTA DOS ITENS'!$Q4314*'LISTA DOS ITENS'!$M4314</f>
        <v>7008.5</v>
      </c>
      <c r="S4314" s="56">
        <f>IF('LISTA DOS ITENS'!$P4314&gt;'LISTA DOS ITENS'!$R4314,'LISTA DOS ITENS'!$P4314,'LISTA DOS ITENS'!$R4314)</f>
        <v>7008.5</v>
      </c>
      <c r="T4314" s="25">
        <v>2859.4680000000003</v>
      </c>
      <c r="U4314" s="25">
        <f>'LISTA DOS ITENS'!$T4314*'LISTA DOS ITENS'!$M4314</f>
        <v>2859.468</v>
      </c>
      <c r="V4314" s="56">
        <f t="array" ref="V4314">INDEX('RESUMO - LOTES E VMA'!$F$3:$F$181,MATCH('LISTA DOS ITENS'!$D4314,'RESUMO - LOTES E VMA'!$A$3:$A$181,0))</f>
        <v>8166.936</v>
      </c>
      <c r="W4314" s="57">
        <f>'LISTA DOS ITENS'!$U4314/'LISTA DOS ITENS'!$V4314</f>
        <v>0.3501273917</v>
      </c>
      <c r="X4314" s="53" t="s">
        <v>53</v>
      </c>
      <c r="Y4314" s="53" t="s">
        <v>290</v>
      </c>
      <c r="Z4314" s="58" t="str">
        <f>'LISTA DOS ITENS'!$F4314&amp;"-"&amp;'LISTA DOS ITENS'!$H4314&amp;"-"&amp;'LISTA DOS ITENS'!$J4314&amp;"-"&amp;'LISTA DOS ITENS'!$K4314&amp;"-"&amp;'LISTA DOS ITENS'!$I4314</f>
        <v>11106253-2101-0003-CONS/NAC-</v>
      </c>
      <c r="AA4314" s="59" t="str">
        <f t="array" ref="AA4314">INDEX('RESUMO - LOTES E VMA'!$M$3:$M$181,MATCH('LISTA DOS ITENS'!$D4314,'RESUMO - LOTES E VMA'!$A$3:$A$181,0))</f>
        <v>Para Leilão</v>
      </c>
      <c r="AB4314" s="60">
        <f t="array" ref="AB4314">INDEX('RESUMO - LOTES E VMA'!$J$3:$J$181,MATCH('LISTA DOS ITENS'!$D4314,'RESUMO - LOTES E VMA'!$A$3:$A$181,0))</f>
        <v>0.408</v>
      </c>
      <c r="AC4314" s="29" t="str">
        <f t="array" ref="AC4314">INDEX('RESUMO - LOTES E VMA'!$L$3:$L$181,MATCH('LISTA DOS ITENS'!$D4314,'RESUMO - LOTES E VMA'!$A$3:$A$181,0))</f>
        <v>5% do Valor de Comparação do VMA</v>
      </c>
      <c r="AD4314" s="53" t="str">
        <f>VLOOKUP(Tabela1[[#This Row],[Índice]],[1]Planilha1!$A:$A,1,0)</f>
        <v>#ERROR!</v>
      </c>
    </row>
    <row r="4315" ht="15.75" customHeight="1">
      <c r="A4315" s="52">
        <v>268422.0</v>
      </c>
      <c r="B4315" s="53" t="s">
        <v>70</v>
      </c>
      <c r="C4315" s="53" t="s">
        <v>71</v>
      </c>
      <c r="D4315" s="22">
        <v>207824.0</v>
      </c>
      <c r="E4315" s="53" t="s">
        <v>63</v>
      </c>
      <c r="F4315" s="54">
        <v>1.1106253E7</v>
      </c>
      <c r="G4315" s="53" t="s">
        <v>2689</v>
      </c>
      <c r="H4315" s="55">
        <v>2101.0</v>
      </c>
      <c r="I4315" s="55"/>
      <c r="J4315" s="55" t="s">
        <v>69</v>
      </c>
      <c r="K4315" s="53" t="s">
        <v>73</v>
      </c>
      <c r="L4315" s="53"/>
      <c r="M4315" s="53">
        <v>1.0</v>
      </c>
      <c r="N4315" s="53" t="s">
        <v>52</v>
      </c>
      <c r="O4315" s="25">
        <v>7008.5</v>
      </c>
      <c r="P4315" s="25">
        <f>'LISTA DOS ITENS'!$O4315*'LISTA DOS ITENS'!$M4315</f>
        <v>7008.5</v>
      </c>
      <c r="Q4315" s="25">
        <v>7008.5</v>
      </c>
      <c r="R4315" s="25">
        <f>'LISTA DOS ITENS'!$Q4315*'LISTA DOS ITENS'!$M4315</f>
        <v>7008.5</v>
      </c>
      <c r="S4315" s="56">
        <f>IF('LISTA DOS ITENS'!$P4315&gt;'LISTA DOS ITENS'!$R4315,'LISTA DOS ITENS'!$P4315,'LISTA DOS ITENS'!$R4315)</f>
        <v>7008.5</v>
      </c>
      <c r="T4315" s="25">
        <v>2859.4680000000003</v>
      </c>
      <c r="U4315" s="25">
        <f>'LISTA DOS ITENS'!$T4315*'LISTA DOS ITENS'!$M4315</f>
        <v>2859.468</v>
      </c>
      <c r="V4315" s="56">
        <f t="array" ref="V4315">INDEX('RESUMO - LOTES E VMA'!$F$3:$F$181,MATCH('LISTA DOS ITENS'!$D4315,'RESUMO - LOTES E VMA'!$A$3:$A$181,0))</f>
        <v>8166.936</v>
      </c>
      <c r="W4315" s="57">
        <f>'LISTA DOS ITENS'!$U4315/'LISTA DOS ITENS'!$V4315</f>
        <v>0.3501273917</v>
      </c>
      <c r="X4315" s="53" t="s">
        <v>53</v>
      </c>
      <c r="Y4315" s="53" t="s">
        <v>290</v>
      </c>
      <c r="Z4315" s="58" t="str">
        <f>'LISTA DOS ITENS'!$F4315&amp;"-"&amp;'LISTA DOS ITENS'!$H4315&amp;"-"&amp;'LISTA DOS ITENS'!$J4315&amp;"-"&amp;'LISTA DOS ITENS'!$K4315&amp;"-"&amp;'LISTA DOS ITENS'!$I4315</f>
        <v>11106253-2101-0903-CONS/NAC-</v>
      </c>
      <c r="AA4315" s="59" t="str">
        <f t="array" ref="AA4315">INDEX('RESUMO - LOTES E VMA'!$M$3:$M$181,MATCH('LISTA DOS ITENS'!$D4315,'RESUMO - LOTES E VMA'!$A$3:$A$181,0))</f>
        <v>Para Leilão</v>
      </c>
      <c r="AB4315" s="60">
        <f t="array" ref="AB4315">INDEX('RESUMO - LOTES E VMA'!$J$3:$J$181,MATCH('LISTA DOS ITENS'!$D4315,'RESUMO - LOTES E VMA'!$A$3:$A$181,0))</f>
        <v>0.408</v>
      </c>
      <c r="AC4315" s="29" t="str">
        <f t="array" ref="AC4315">INDEX('RESUMO - LOTES E VMA'!$L$3:$L$181,MATCH('LISTA DOS ITENS'!$D4315,'RESUMO - LOTES E VMA'!$A$3:$A$181,0))</f>
        <v>5% do Valor de Comparação do VMA</v>
      </c>
      <c r="AD4315" s="53" t="str">
        <f>VLOOKUP(Tabela1[[#This Row],[Índice]],[1]Planilha1!$A:$A,1,0)</f>
        <v>#ERROR!</v>
      </c>
    </row>
    <row r="4316" ht="15.75" customHeight="1">
      <c r="A4316" s="52">
        <v>268423.0</v>
      </c>
      <c r="B4316" s="53" t="s">
        <v>70</v>
      </c>
      <c r="C4316" s="53" t="s">
        <v>71</v>
      </c>
      <c r="D4316" s="22">
        <v>207824.0</v>
      </c>
      <c r="E4316" s="53" t="s">
        <v>63</v>
      </c>
      <c r="F4316" s="54">
        <v>1.1975947E7</v>
      </c>
      <c r="G4316" s="53" t="s">
        <v>2690</v>
      </c>
      <c r="H4316" s="55">
        <v>2201.0</v>
      </c>
      <c r="I4316" s="55"/>
      <c r="J4316" s="55" t="s">
        <v>79</v>
      </c>
      <c r="K4316" s="53" t="s">
        <v>293</v>
      </c>
      <c r="L4316" s="53"/>
      <c r="M4316" s="53">
        <v>1.0</v>
      </c>
      <c r="N4316" s="53" t="s">
        <v>52</v>
      </c>
      <c r="O4316" s="25">
        <v>1.0</v>
      </c>
      <c r="P4316" s="25">
        <f>'LISTA DOS ITENS'!$O4316*'LISTA DOS ITENS'!$M4316</f>
        <v>1</v>
      </c>
      <c r="Q4316" s="25">
        <v>6000.0</v>
      </c>
      <c r="R4316" s="25">
        <f>'LISTA DOS ITENS'!$Q4316*'LISTA DOS ITENS'!$M4316</f>
        <v>6000</v>
      </c>
      <c r="S4316" s="56">
        <f>IF('LISTA DOS ITENS'!$P4316&gt;'LISTA DOS ITENS'!$R4316,'LISTA DOS ITENS'!$P4316,'LISTA DOS ITENS'!$R4316)</f>
        <v>6000</v>
      </c>
      <c r="T4316" s="25">
        <v>2448.0</v>
      </c>
      <c r="U4316" s="25">
        <f>'LISTA DOS ITENS'!$T4316*'LISTA DOS ITENS'!$M4316</f>
        <v>2448</v>
      </c>
      <c r="V4316" s="56">
        <f t="array" ref="V4316">INDEX('RESUMO - LOTES E VMA'!$F$3:$F$181,MATCH('LISTA DOS ITENS'!$D4316,'RESUMO - LOTES E VMA'!$A$3:$A$181,0))</f>
        <v>8166.936</v>
      </c>
      <c r="W4316" s="57">
        <f>'LISTA DOS ITENS'!$U4316/'LISTA DOS ITENS'!$V4316</f>
        <v>0.2997452166</v>
      </c>
      <c r="X4316" s="53" t="s">
        <v>53</v>
      </c>
      <c r="Y4316" s="53" t="s">
        <v>290</v>
      </c>
      <c r="Z4316" s="58" t="str">
        <f>'LISTA DOS ITENS'!$F4316&amp;"-"&amp;'LISTA DOS ITENS'!$H4316&amp;"-"&amp;'LISTA DOS ITENS'!$J4316&amp;"-"&amp;'LISTA DOS ITENS'!$K4316&amp;"-"&amp;'LISTA DOS ITENS'!$I4316</f>
        <v>11975947-2201-A003-SOBRE_EMP-</v>
      </c>
      <c r="AA4316" s="59" t="str">
        <f t="array" ref="AA4316">INDEX('RESUMO - LOTES E VMA'!$M$3:$M$181,MATCH('LISTA DOS ITENS'!$D4316,'RESUMO - LOTES E VMA'!$A$3:$A$181,0))</f>
        <v>Para Leilão</v>
      </c>
      <c r="AB4316" s="60">
        <f t="array" ref="AB4316">INDEX('RESUMO - LOTES E VMA'!$J$3:$J$181,MATCH('LISTA DOS ITENS'!$D4316,'RESUMO - LOTES E VMA'!$A$3:$A$181,0))</f>
        <v>0.408</v>
      </c>
      <c r="AC4316" s="29" t="str">
        <f t="array" ref="AC4316">INDEX('RESUMO - LOTES E VMA'!$L$3:$L$181,MATCH('LISTA DOS ITENS'!$D4316,'RESUMO - LOTES E VMA'!$A$3:$A$181,0))</f>
        <v>5% do Valor de Comparação do VMA</v>
      </c>
      <c r="AD4316" s="53" t="str">
        <f>VLOOKUP(Tabela1[[#This Row],[Índice]],[1]Planilha1!$A:$A,1,0)</f>
        <v>#ERROR!</v>
      </c>
    </row>
    <row r="4317" ht="15.75" customHeight="1">
      <c r="A4317" s="52">
        <v>268445.0</v>
      </c>
      <c r="B4317" s="53" t="s">
        <v>70</v>
      </c>
      <c r="C4317" s="53" t="s">
        <v>71</v>
      </c>
      <c r="D4317" s="22">
        <v>207838.0</v>
      </c>
      <c r="E4317" s="53" t="s">
        <v>63</v>
      </c>
      <c r="F4317" s="54">
        <v>1.0875732E7</v>
      </c>
      <c r="G4317" s="53" t="s">
        <v>2691</v>
      </c>
      <c r="H4317" s="55">
        <v>2101.0</v>
      </c>
      <c r="I4317" s="55"/>
      <c r="J4317" s="55" t="s">
        <v>68</v>
      </c>
      <c r="K4317" s="53" t="s">
        <v>73</v>
      </c>
      <c r="L4317" s="53"/>
      <c r="M4317" s="53">
        <v>29.0</v>
      </c>
      <c r="N4317" s="53" t="s">
        <v>52</v>
      </c>
      <c r="O4317" s="25">
        <v>2792.0444827586207</v>
      </c>
      <c r="P4317" s="25">
        <f>'LISTA DOS ITENS'!$O4317*'LISTA DOS ITENS'!$M4317</f>
        <v>80969.29</v>
      </c>
      <c r="Q4317" s="25">
        <v>2792.04</v>
      </c>
      <c r="R4317" s="25">
        <f>'LISTA DOS ITENS'!$Q4317*'LISTA DOS ITENS'!$M4317</f>
        <v>80969.16</v>
      </c>
      <c r="S4317" s="56">
        <f>IF('LISTA DOS ITENS'!$P4317&gt;'LISTA DOS ITENS'!$R4317,'LISTA DOS ITENS'!$P4317,'LISTA DOS ITENS'!$R4317)</f>
        <v>80969.29</v>
      </c>
      <c r="T4317" s="25">
        <v>938.1254399999999</v>
      </c>
      <c r="U4317" s="25">
        <f>'LISTA DOS ITENS'!$T4317*'LISTA DOS ITENS'!$M4317</f>
        <v>27205.63776</v>
      </c>
      <c r="V4317" s="56">
        <f t="array" ref="V4317">INDEX('RESUMO - LOTES E VMA'!$F$3:$F$181,MATCH('LISTA DOS ITENS'!$D4317,'RESUMO - LOTES E VMA'!$A$3:$A$181,0))</f>
        <v>35915.97408</v>
      </c>
      <c r="W4317" s="57">
        <f>'LISTA DOS ITENS'!$U4317/'LISTA DOS ITENS'!$V4317</f>
        <v>0.7574801591</v>
      </c>
      <c r="X4317" s="53" t="s">
        <v>53</v>
      </c>
      <c r="Y4317" s="53" t="s">
        <v>290</v>
      </c>
      <c r="Z4317" s="58" t="str">
        <f>'LISTA DOS ITENS'!$F4317&amp;"-"&amp;'LISTA DOS ITENS'!$H4317&amp;"-"&amp;'LISTA DOS ITENS'!$J4317&amp;"-"&amp;'LISTA DOS ITENS'!$K4317&amp;"-"&amp;'LISTA DOS ITENS'!$I4317</f>
        <v>10875732-2101-0003-CONS/NAC-</v>
      </c>
      <c r="AA4317" s="59" t="str">
        <f t="array" ref="AA4317">INDEX('RESUMO - LOTES E VMA'!$M$3:$M$181,MATCH('LISTA DOS ITENS'!$D4317,'RESUMO - LOTES E VMA'!$A$3:$A$181,0))</f>
        <v>Para Leilão</v>
      </c>
      <c r="AB4317" s="60">
        <f t="array" ref="AB4317">INDEX('RESUMO - LOTES E VMA'!$J$3:$J$181,MATCH('LISTA DOS ITENS'!$D4317,'RESUMO - LOTES E VMA'!$A$3:$A$181,0))</f>
        <v>0.3359207752</v>
      </c>
      <c r="AC4317" s="29" t="str">
        <f t="array" ref="AC4317">INDEX('RESUMO - LOTES E VMA'!$L$3:$L$181,MATCH('LISTA DOS ITENS'!$D4317,'RESUMO - LOTES E VMA'!$A$3:$A$181,0))</f>
        <v>1% do Valor de Comparação do VMA</v>
      </c>
      <c r="AD4317" s="53" t="str">
        <f>VLOOKUP(Tabela1[[#This Row],[Índice]],[1]Planilha1!$A:$A,1,0)</f>
        <v>#ERROR!</v>
      </c>
    </row>
    <row r="4318" ht="15.75" customHeight="1">
      <c r="A4318" s="52">
        <v>268446.0</v>
      </c>
      <c r="B4318" s="53" t="s">
        <v>70</v>
      </c>
      <c r="C4318" s="53" t="s">
        <v>71</v>
      </c>
      <c r="D4318" s="22">
        <v>207838.0</v>
      </c>
      <c r="E4318" s="53" t="s">
        <v>63</v>
      </c>
      <c r="F4318" s="54">
        <v>1.1287825E7</v>
      </c>
      <c r="G4318" s="53" t="s">
        <v>2692</v>
      </c>
      <c r="H4318" s="55">
        <v>2101.0</v>
      </c>
      <c r="I4318" s="55"/>
      <c r="J4318" s="55" t="s">
        <v>68</v>
      </c>
      <c r="K4318" s="53" t="s">
        <v>117</v>
      </c>
      <c r="L4318" s="53"/>
      <c r="M4318" s="53">
        <v>1.0</v>
      </c>
      <c r="N4318" s="53" t="s">
        <v>52</v>
      </c>
      <c r="O4318" s="25">
        <v>5041.11</v>
      </c>
      <c r="P4318" s="25">
        <f>'LISTA DOS ITENS'!$O4318*'LISTA DOS ITENS'!$M4318</f>
        <v>5041.11</v>
      </c>
      <c r="Q4318" s="25">
        <v>5041.11</v>
      </c>
      <c r="R4318" s="25">
        <f>'LISTA DOS ITENS'!$Q4318*'LISTA DOS ITENS'!$M4318</f>
        <v>5041.11</v>
      </c>
      <c r="S4318" s="56">
        <f>IF('LISTA DOS ITENS'!$P4318&gt;'LISTA DOS ITENS'!$R4318,'LISTA DOS ITENS'!$P4318,'LISTA DOS ITENS'!$R4318)</f>
        <v>5041.11</v>
      </c>
      <c r="T4318" s="25">
        <v>1693.8129599999997</v>
      </c>
      <c r="U4318" s="25">
        <f>'LISTA DOS ITENS'!$T4318*'LISTA DOS ITENS'!$M4318</f>
        <v>1693.81296</v>
      </c>
      <c r="V4318" s="56">
        <f t="array" ref="V4318">INDEX('RESUMO - LOTES E VMA'!$F$3:$F$181,MATCH('LISTA DOS ITENS'!$D4318,'RESUMO - LOTES E VMA'!$A$3:$A$181,0))</f>
        <v>35915.97408</v>
      </c>
      <c r="W4318" s="57">
        <f>'LISTA DOS ITENS'!$U4318/'LISTA DOS ITENS'!$V4318</f>
        <v>0.04716043497</v>
      </c>
      <c r="X4318" s="53" t="s">
        <v>53</v>
      </c>
      <c r="Y4318" s="53" t="s">
        <v>290</v>
      </c>
      <c r="Z4318" s="58" t="str">
        <f>'LISTA DOS ITENS'!$F4318&amp;"-"&amp;'LISTA DOS ITENS'!$H4318&amp;"-"&amp;'LISTA DOS ITENS'!$J4318&amp;"-"&amp;'LISTA DOS ITENS'!$K4318&amp;"-"&amp;'LISTA DOS ITENS'!$I4318</f>
        <v>11287825-2101-0003-CONS/IAMN-</v>
      </c>
      <c r="AA4318" s="59" t="str">
        <f t="array" ref="AA4318">INDEX('RESUMO - LOTES E VMA'!$M$3:$M$181,MATCH('LISTA DOS ITENS'!$D4318,'RESUMO - LOTES E VMA'!$A$3:$A$181,0))</f>
        <v>Para Leilão</v>
      </c>
      <c r="AB4318" s="60">
        <f t="array" ref="AB4318">INDEX('RESUMO - LOTES E VMA'!$J$3:$J$181,MATCH('LISTA DOS ITENS'!$D4318,'RESUMO - LOTES E VMA'!$A$3:$A$181,0))</f>
        <v>0.3359207752</v>
      </c>
      <c r="AC4318" s="29" t="str">
        <f t="array" ref="AC4318">INDEX('RESUMO - LOTES E VMA'!$L$3:$L$181,MATCH('LISTA DOS ITENS'!$D4318,'RESUMO - LOTES E VMA'!$A$3:$A$181,0))</f>
        <v>1% do Valor de Comparação do VMA</v>
      </c>
      <c r="AD4318" s="53" t="str">
        <f>VLOOKUP(Tabela1[[#This Row],[Índice]],[1]Planilha1!$A:$A,1,0)</f>
        <v>#ERROR!</v>
      </c>
    </row>
    <row r="4319" ht="15.75" customHeight="1">
      <c r="A4319" s="52">
        <v>268447.0</v>
      </c>
      <c r="B4319" s="53" t="s">
        <v>70</v>
      </c>
      <c r="C4319" s="53" t="s">
        <v>71</v>
      </c>
      <c r="D4319" s="22">
        <v>207838.0</v>
      </c>
      <c r="E4319" s="53" t="s">
        <v>63</v>
      </c>
      <c r="F4319" s="54">
        <v>1.0875732E7</v>
      </c>
      <c r="G4319" s="53" t="s">
        <v>2691</v>
      </c>
      <c r="H4319" s="55">
        <v>2201.0</v>
      </c>
      <c r="I4319" s="55"/>
      <c r="J4319" s="55" t="s">
        <v>68</v>
      </c>
      <c r="K4319" s="53" t="s">
        <v>73</v>
      </c>
      <c r="L4319" s="53"/>
      <c r="M4319" s="53">
        <v>3.0</v>
      </c>
      <c r="N4319" s="53" t="s">
        <v>52</v>
      </c>
      <c r="O4319" s="25">
        <v>2800.4</v>
      </c>
      <c r="P4319" s="25">
        <f>'LISTA DOS ITENS'!$O4319*'LISTA DOS ITENS'!$M4319</f>
        <v>8401.2</v>
      </c>
      <c r="Q4319" s="25">
        <v>2792.04</v>
      </c>
      <c r="R4319" s="25">
        <f>'LISTA DOS ITENS'!$Q4319*'LISTA DOS ITENS'!$M4319</f>
        <v>8376.12</v>
      </c>
      <c r="S4319" s="56">
        <f>IF('LISTA DOS ITENS'!$P4319&gt;'LISTA DOS ITENS'!$R4319,'LISTA DOS ITENS'!$P4319,'LISTA DOS ITENS'!$R4319)</f>
        <v>8401.2</v>
      </c>
      <c r="T4319" s="25">
        <v>938.1254399999999</v>
      </c>
      <c r="U4319" s="25">
        <f>'LISTA DOS ITENS'!$T4319*'LISTA DOS ITENS'!$M4319</f>
        <v>2814.37632</v>
      </c>
      <c r="V4319" s="56">
        <f t="array" ref="V4319">INDEX('RESUMO - LOTES E VMA'!$F$3:$F$181,MATCH('LISTA DOS ITENS'!$D4319,'RESUMO - LOTES E VMA'!$A$3:$A$181,0))</f>
        <v>35915.97408</v>
      </c>
      <c r="W4319" s="57">
        <f>'LISTA DOS ITENS'!$U4319/'LISTA DOS ITENS'!$V4319</f>
        <v>0.07836001646</v>
      </c>
      <c r="X4319" s="53" t="s">
        <v>53</v>
      </c>
      <c r="Y4319" s="53" t="s">
        <v>290</v>
      </c>
      <c r="Z4319" s="58" t="str">
        <f>'LISTA DOS ITENS'!$F4319&amp;"-"&amp;'LISTA DOS ITENS'!$H4319&amp;"-"&amp;'LISTA DOS ITENS'!$J4319&amp;"-"&amp;'LISTA DOS ITENS'!$K4319&amp;"-"&amp;'LISTA DOS ITENS'!$I4319</f>
        <v>10875732-2201-0003-CONS/NAC-</v>
      </c>
      <c r="AA4319" s="59" t="str">
        <f t="array" ref="AA4319">INDEX('RESUMO - LOTES E VMA'!$M$3:$M$181,MATCH('LISTA DOS ITENS'!$D4319,'RESUMO - LOTES E VMA'!$A$3:$A$181,0))</f>
        <v>Para Leilão</v>
      </c>
      <c r="AB4319" s="60">
        <f t="array" ref="AB4319">INDEX('RESUMO - LOTES E VMA'!$J$3:$J$181,MATCH('LISTA DOS ITENS'!$D4319,'RESUMO - LOTES E VMA'!$A$3:$A$181,0))</f>
        <v>0.3359207752</v>
      </c>
      <c r="AC4319" s="29" t="str">
        <f t="array" ref="AC4319">INDEX('RESUMO - LOTES E VMA'!$L$3:$L$181,MATCH('LISTA DOS ITENS'!$D4319,'RESUMO - LOTES E VMA'!$A$3:$A$181,0))</f>
        <v>1% do Valor de Comparação do VMA</v>
      </c>
      <c r="AD4319" s="53" t="str">
        <f>VLOOKUP(Tabela1[[#This Row],[Índice]],[1]Planilha1!$A:$A,1,0)</f>
        <v>#ERROR!</v>
      </c>
    </row>
    <row r="4320" ht="15.75" customHeight="1">
      <c r="A4320" s="52">
        <v>268448.0</v>
      </c>
      <c r="B4320" s="53" t="s">
        <v>70</v>
      </c>
      <c r="C4320" s="53" t="s">
        <v>71</v>
      </c>
      <c r="D4320" s="22">
        <v>207838.0</v>
      </c>
      <c r="E4320" s="53" t="s">
        <v>63</v>
      </c>
      <c r="F4320" s="54">
        <v>1.0773348E7</v>
      </c>
      <c r="G4320" s="53" t="s">
        <v>2693</v>
      </c>
      <c r="H4320" s="55">
        <v>2101.0</v>
      </c>
      <c r="I4320" s="55"/>
      <c r="J4320" s="55" t="s">
        <v>69</v>
      </c>
      <c r="K4320" s="53" t="s">
        <v>73</v>
      </c>
      <c r="L4320" s="53"/>
      <c r="M4320" s="53">
        <v>1.0</v>
      </c>
      <c r="N4320" s="53" t="s">
        <v>52</v>
      </c>
      <c r="O4320" s="25">
        <v>2336.62</v>
      </c>
      <c r="P4320" s="25">
        <f>'LISTA DOS ITENS'!$O4320*'LISTA DOS ITENS'!$M4320</f>
        <v>2336.62</v>
      </c>
      <c r="Q4320" s="25">
        <v>2336.62</v>
      </c>
      <c r="R4320" s="25">
        <f>'LISTA DOS ITENS'!$Q4320*'LISTA DOS ITENS'!$M4320</f>
        <v>2336.62</v>
      </c>
      <c r="S4320" s="56">
        <f>IF('LISTA DOS ITENS'!$P4320&gt;'LISTA DOS ITENS'!$R4320,'LISTA DOS ITENS'!$P4320,'LISTA DOS ITENS'!$R4320)</f>
        <v>2336.62</v>
      </c>
      <c r="T4320" s="25">
        <v>785.1043199999999</v>
      </c>
      <c r="U4320" s="25">
        <f>'LISTA DOS ITENS'!$T4320*'LISTA DOS ITENS'!$M4320</f>
        <v>785.10432</v>
      </c>
      <c r="V4320" s="56">
        <f t="array" ref="V4320">INDEX('RESUMO - LOTES E VMA'!$F$3:$F$181,MATCH('LISTA DOS ITENS'!$D4320,'RESUMO - LOTES E VMA'!$A$3:$A$181,0))</f>
        <v>35915.97408</v>
      </c>
      <c r="W4320" s="57">
        <f>'LISTA DOS ITENS'!$U4320/'LISTA DOS ITENS'!$V4320</f>
        <v>0.02185947451</v>
      </c>
      <c r="X4320" s="53" t="s">
        <v>53</v>
      </c>
      <c r="Y4320" s="53" t="s">
        <v>290</v>
      </c>
      <c r="Z4320" s="58" t="str">
        <f>'LISTA DOS ITENS'!$F4320&amp;"-"&amp;'LISTA DOS ITENS'!$H4320&amp;"-"&amp;'LISTA DOS ITENS'!$J4320&amp;"-"&amp;'LISTA DOS ITENS'!$K4320&amp;"-"&amp;'LISTA DOS ITENS'!$I4320</f>
        <v>10773348-2101-0903-CONS/NAC-</v>
      </c>
      <c r="AA4320" s="59" t="str">
        <f t="array" ref="AA4320">INDEX('RESUMO - LOTES E VMA'!$M$3:$M$181,MATCH('LISTA DOS ITENS'!$D4320,'RESUMO - LOTES E VMA'!$A$3:$A$181,0))</f>
        <v>Para Leilão</v>
      </c>
      <c r="AB4320" s="60">
        <f t="array" ref="AB4320">INDEX('RESUMO - LOTES E VMA'!$J$3:$J$181,MATCH('LISTA DOS ITENS'!$D4320,'RESUMO - LOTES E VMA'!$A$3:$A$181,0))</f>
        <v>0.3359207752</v>
      </c>
      <c r="AC4320" s="29" t="str">
        <f t="array" ref="AC4320">INDEX('RESUMO - LOTES E VMA'!$L$3:$L$181,MATCH('LISTA DOS ITENS'!$D4320,'RESUMO - LOTES E VMA'!$A$3:$A$181,0))</f>
        <v>1% do Valor de Comparação do VMA</v>
      </c>
      <c r="AD4320" s="53" t="str">
        <f>VLOOKUP(Tabela1[[#This Row],[Índice]],[1]Planilha1!$A:$A,1,0)</f>
        <v>#ERROR!</v>
      </c>
    </row>
    <row r="4321" ht="15.75" customHeight="1">
      <c r="A4321" s="52">
        <v>268449.0</v>
      </c>
      <c r="B4321" s="53" t="s">
        <v>70</v>
      </c>
      <c r="C4321" s="53" t="s">
        <v>71</v>
      </c>
      <c r="D4321" s="22">
        <v>207838.0</v>
      </c>
      <c r="E4321" s="53" t="s">
        <v>63</v>
      </c>
      <c r="F4321" s="54">
        <v>1.0875732E7</v>
      </c>
      <c r="G4321" s="53" t="s">
        <v>2691</v>
      </c>
      <c r="H4321" s="55">
        <v>2101.0</v>
      </c>
      <c r="I4321" s="55"/>
      <c r="J4321" s="55" t="s">
        <v>69</v>
      </c>
      <c r="K4321" s="53" t="s">
        <v>73</v>
      </c>
      <c r="L4321" s="53"/>
      <c r="M4321" s="53">
        <v>1.0</v>
      </c>
      <c r="N4321" s="53" t="s">
        <v>52</v>
      </c>
      <c r="O4321" s="25">
        <v>2792.04</v>
      </c>
      <c r="P4321" s="25">
        <f>'LISTA DOS ITENS'!$O4321*'LISTA DOS ITENS'!$M4321</f>
        <v>2792.04</v>
      </c>
      <c r="Q4321" s="25">
        <v>2792.04</v>
      </c>
      <c r="R4321" s="25">
        <f>'LISTA DOS ITENS'!$Q4321*'LISTA DOS ITENS'!$M4321</f>
        <v>2792.04</v>
      </c>
      <c r="S4321" s="56">
        <f>IF('LISTA DOS ITENS'!$P4321&gt;'LISTA DOS ITENS'!$R4321,'LISTA DOS ITENS'!$P4321,'LISTA DOS ITENS'!$R4321)</f>
        <v>2792.04</v>
      </c>
      <c r="T4321" s="25">
        <v>938.1254399999999</v>
      </c>
      <c r="U4321" s="25">
        <f>'LISTA DOS ITENS'!$T4321*'LISTA DOS ITENS'!$M4321</f>
        <v>938.12544</v>
      </c>
      <c r="V4321" s="56">
        <f t="array" ref="V4321">INDEX('RESUMO - LOTES E VMA'!$F$3:$F$181,MATCH('LISTA DOS ITENS'!$D4321,'RESUMO - LOTES E VMA'!$A$3:$A$181,0))</f>
        <v>35915.97408</v>
      </c>
      <c r="W4321" s="57">
        <f>'LISTA DOS ITENS'!$U4321/'LISTA DOS ITENS'!$V4321</f>
        <v>0.02612000549</v>
      </c>
      <c r="X4321" s="53" t="s">
        <v>53</v>
      </c>
      <c r="Y4321" s="53" t="s">
        <v>290</v>
      </c>
      <c r="Z4321" s="58" t="str">
        <f>'LISTA DOS ITENS'!$F4321&amp;"-"&amp;'LISTA DOS ITENS'!$H4321&amp;"-"&amp;'LISTA DOS ITENS'!$J4321&amp;"-"&amp;'LISTA DOS ITENS'!$K4321&amp;"-"&amp;'LISTA DOS ITENS'!$I4321</f>
        <v>10875732-2101-0903-CONS/NAC-</v>
      </c>
      <c r="AA4321" s="59" t="str">
        <f t="array" ref="AA4321">INDEX('RESUMO - LOTES E VMA'!$M$3:$M$181,MATCH('LISTA DOS ITENS'!$D4321,'RESUMO - LOTES E VMA'!$A$3:$A$181,0))</f>
        <v>Para Leilão</v>
      </c>
      <c r="AB4321" s="60">
        <f t="array" ref="AB4321">INDEX('RESUMO - LOTES E VMA'!$J$3:$J$181,MATCH('LISTA DOS ITENS'!$D4321,'RESUMO - LOTES E VMA'!$A$3:$A$181,0))</f>
        <v>0.3359207752</v>
      </c>
      <c r="AC4321" s="29" t="str">
        <f t="array" ref="AC4321">INDEX('RESUMO - LOTES E VMA'!$L$3:$L$181,MATCH('LISTA DOS ITENS'!$D4321,'RESUMO - LOTES E VMA'!$A$3:$A$181,0))</f>
        <v>1% do Valor de Comparação do VMA</v>
      </c>
      <c r="AD4321" s="53" t="str">
        <f>VLOOKUP(Tabela1[[#This Row],[Índice]],[1]Planilha1!$A:$A,1,0)</f>
        <v>#ERROR!</v>
      </c>
    </row>
    <row r="4322" ht="15.75" customHeight="1">
      <c r="A4322" s="52">
        <v>268450.0</v>
      </c>
      <c r="B4322" s="53" t="s">
        <v>70</v>
      </c>
      <c r="C4322" s="53" t="s">
        <v>71</v>
      </c>
      <c r="D4322" s="22">
        <v>207838.0</v>
      </c>
      <c r="E4322" s="53" t="s">
        <v>63</v>
      </c>
      <c r="F4322" s="54">
        <v>1.1287825E7</v>
      </c>
      <c r="G4322" s="53" t="s">
        <v>2692</v>
      </c>
      <c r="H4322" s="55">
        <v>2101.0</v>
      </c>
      <c r="I4322" s="55"/>
      <c r="J4322" s="55" t="s">
        <v>79</v>
      </c>
      <c r="K4322" s="53" t="s">
        <v>80</v>
      </c>
      <c r="L4322" s="53"/>
      <c r="M4322" s="53">
        <v>1.0</v>
      </c>
      <c r="N4322" s="53" t="s">
        <v>52</v>
      </c>
      <c r="O4322" s="25">
        <v>1745.42</v>
      </c>
      <c r="P4322" s="25">
        <f>'LISTA DOS ITENS'!$O4322*'LISTA DOS ITENS'!$M4322</f>
        <v>1745.42</v>
      </c>
      <c r="Q4322" s="25">
        <v>5041.11</v>
      </c>
      <c r="R4322" s="25">
        <f>'LISTA DOS ITENS'!$Q4322*'LISTA DOS ITENS'!$M4322</f>
        <v>5041.11</v>
      </c>
      <c r="S4322" s="56">
        <f>IF('LISTA DOS ITENS'!$P4322&gt;'LISTA DOS ITENS'!$R4322,'LISTA DOS ITENS'!$P4322,'LISTA DOS ITENS'!$R4322)</f>
        <v>5041.11</v>
      </c>
      <c r="T4322" s="25">
        <v>1693.8129599999997</v>
      </c>
      <c r="U4322" s="25">
        <f>'LISTA DOS ITENS'!$T4322*'LISTA DOS ITENS'!$M4322</f>
        <v>1693.81296</v>
      </c>
      <c r="V4322" s="56">
        <f t="array" ref="V4322">INDEX('RESUMO - LOTES E VMA'!$F$3:$F$181,MATCH('LISTA DOS ITENS'!$D4322,'RESUMO - LOTES E VMA'!$A$3:$A$181,0))</f>
        <v>35915.97408</v>
      </c>
      <c r="W4322" s="57">
        <f>'LISTA DOS ITENS'!$U4322/'LISTA DOS ITENS'!$V4322</f>
        <v>0.04716043497</v>
      </c>
      <c r="X4322" s="53" t="s">
        <v>53</v>
      </c>
      <c r="Y4322" s="53" t="s">
        <v>290</v>
      </c>
      <c r="Z4322" s="58" t="str">
        <f>'LISTA DOS ITENS'!$F4322&amp;"-"&amp;'LISTA DOS ITENS'!$H4322&amp;"-"&amp;'LISTA DOS ITENS'!$J4322&amp;"-"&amp;'LISTA DOS ITENS'!$K4322&amp;"-"&amp;'LISTA DOS ITENS'!$I4322</f>
        <v>11287825-2101-A003-IMOB/NAC-</v>
      </c>
      <c r="AA4322" s="59" t="str">
        <f t="array" ref="AA4322">INDEX('RESUMO - LOTES E VMA'!$M$3:$M$181,MATCH('LISTA DOS ITENS'!$D4322,'RESUMO - LOTES E VMA'!$A$3:$A$181,0))</f>
        <v>Para Leilão</v>
      </c>
      <c r="AB4322" s="60">
        <f t="array" ref="AB4322">INDEX('RESUMO - LOTES E VMA'!$J$3:$J$181,MATCH('LISTA DOS ITENS'!$D4322,'RESUMO - LOTES E VMA'!$A$3:$A$181,0))</f>
        <v>0.3359207752</v>
      </c>
      <c r="AC4322" s="29" t="str">
        <f t="array" ref="AC4322">INDEX('RESUMO - LOTES E VMA'!$L$3:$L$181,MATCH('LISTA DOS ITENS'!$D4322,'RESUMO - LOTES E VMA'!$A$3:$A$181,0))</f>
        <v>1% do Valor de Comparação do VMA</v>
      </c>
      <c r="AD4322" s="53" t="str">
        <f>VLOOKUP(Tabela1[[#This Row],[Índice]],[1]Planilha1!$A:$A,1,0)</f>
        <v>#ERROR!</v>
      </c>
    </row>
    <row r="4323" ht="15.75" customHeight="1">
      <c r="A4323" s="52">
        <v>268451.0</v>
      </c>
      <c r="B4323" s="53" t="s">
        <v>70</v>
      </c>
      <c r="C4323" s="53" t="s">
        <v>71</v>
      </c>
      <c r="D4323" s="22">
        <v>207838.0</v>
      </c>
      <c r="E4323" s="53" t="s">
        <v>63</v>
      </c>
      <c r="F4323" s="54">
        <v>1.0773348E7</v>
      </c>
      <c r="G4323" s="53" t="s">
        <v>2693</v>
      </c>
      <c r="H4323" s="55">
        <v>2101.0</v>
      </c>
      <c r="I4323" s="55"/>
      <c r="J4323" s="55" t="s">
        <v>77</v>
      </c>
      <c r="K4323" s="53" t="s">
        <v>80</v>
      </c>
      <c r="L4323" s="53"/>
      <c r="M4323" s="53">
        <v>1.0</v>
      </c>
      <c r="N4323" s="53" t="s">
        <v>52</v>
      </c>
      <c r="O4323" s="25">
        <v>1592.28</v>
      </c>
      <c r="P4323" s="25">
        <f>'LISTA DOS ITENS'!$O4323*'LISTA DOS ITENS'!$M4323</f>
        <v>1592.28</v>
      </c>
      <c r="Q4323" s="25">
        <v>2336.62</v>
      </c>
      <c r="R4323" s="25">
        <f>'LISTA DOS ITENS'!$Q4323*'LISTA DOS ITENS'!$M4323</f>
        <v>2336.62</v>
      </c>
      <c r="S4323" s="56">
        <f>IF('LISTA DOS ITENS'!$P4323&gt;'LISTA DOS ITENS'!$R4323,'LISTA DOS ITENS'!$P4323,'LISTA DOS ITENS'!$R4323)</f>
        <v>2336.62</v>
      </c>
      <c r="T4323" s="25">
        <v>785.1043199999999</v>
      </c>
      <c r="U4323" s="25">
        <f>'LISTA DOS ITENS'!$T4323*'LISTA DOS ITENS'!$M4323</f>
        <v>785.10432</v>
      </c>
      <c r="V4323" s="56">
        <f t="array" ref="V4323">INDEX('RESUMO - LOTES E VMA'!$F$3:$F$181,MATCH('LISTA DOS ITENS'!$D4323,'RESUMO - LOTES E VMA'!$A$3:$A$181,0))</f>
        <v>35915.97408</v>
      </c>
      <c r="W4323" s="57">
        <f>'LISTA DOS ITENS'!$U4323/'LISTA DOS ITENS'!$V4323</f>
        <v>0.02185947451</v>
      </c>
      <c r="X4323" s="53" t="s">
        <v>53</v>
      </c>
      <c r="Y4323" s="53" t="s">
        <v>290</v>
      </c>
      <c r="Z4323" s="58" t="str">
        <f>'LISTA DOS ITENS'!$F4323&amp;"-"&amp;'LISTA DOS ITENS'!$H4323&amp;"-"&amp;'LISTA DOS ITENS'!$J4323&amp;"-"&amp;'LISTA DOS ITENS'!$K4323&amp;"-"&amp;'LISTA DOS ITENS'!$I4323</f>
        <v>10773348-2101-A903-IMOB/NAC-</v>
      </c>
      <c r="AA4323" s="59" t="str">
        <f t="array" ref="AA4323">INDEX('RESUMO - LOTES E VMA'!$M$3:$M$181,MATCH('LISTA DOS ITENS'!$D4323,'RESUMO - LOTES E VMA'!$A$3:$A$181,0))</f>
        <v>Para Leilão</v>
      </c>
      <c r="AB4323" s="60">
        <f t="array" ref="AB4323">INDEX('RESUMO - LOTES E VMA'!$J$3:$J$181,MATCH('LISTA DOS ITENS'!$D4323,'RESUMO - LOTES E VMA'!$A$3:$A$181,0))</f>
        <v>0.3359207752</v>
      </c>
      <c r="AC4323" s="29" t="str">
        <f t="array" ref="AC4323">INDEX('RESUMO - LOTES E VMA'!$L$3:$L$181,MATCH('LISTA DOS ITENS'!$D4323,'RESUMO - LOTES E VMA'!$A$3:$A$181,0))</f>
        <v>1% do Valor de Comparação do VMA</v>
      </c>
      <c r="AD4323" s="53" t="str">
        <f>VLOOKUP(Tabela1[[#This Row],[Índice]],[1]Planilha1!$A:$A,1,0)</f>
        <v>#ERROR!</v>
      </c>
    </row>
    <row r="4324" ht="15.75" customHeight="1">
      <c r="A4324" s="52">
        <v>268462.0</v>
      </c>
      <c r="B4324" s="53" t="s">
        <v>70</v>
      </c>
      <c r="C4324" s="53" t="s">
        <v>71</v>
      </c>
      <c r="D4324" s="22">
        <v>207842.0</v>
      </c>
      <c r="E4324" s="53" t="s">
        <v>63</v>
      </c>
      <c r="F4324" s="54">
        <v>1.0129484E7</v>
      </c>
      <c r="G4324" s="53" t="s">
        <v>2694</v>
      </c>
      <c r="H4324" s="55">
        <v>2101.0</v>
      </c>
      <c r="I4324" s="55"/>
      <c r="J4324" s="55" t="s">
        <v>68</v>
      </c>
      <c r="K4324" s="53" t="s">
        <v>160</v>
      </c>
      <c r="L4324" s="53"/>
      <c r="M4324" s="53">
        <v>5.0</v>
      </c>
      <c r="N4324" s="53" t="s">
        <v>52</v>
      </c>
      <c r="O4324" s="25">
        <v>593.7581818181818</v>
      </c>
      <c r="P4324" s="25">
        <f>'LISTA DOS ITENS'!$O4324*'LISTA DOS ITENS'!$M4324</f>
        <v>2968.790909</v>
      </c>
      <c r="Q4324" s="25">
        <v>2315.3043</v>
      </c>
      <c r="R4324" s="25">
        <f>'LISTA DOS ITENS'!$Q4324*'LISTA DOS ITENS'!$M4324</f>
        <v>11576.5215</v>
      </c>
      <c r="S4324" s="56">
        <f>IF('LISTA DOS ITENS'!$P4324&gt;'LISTA DOS ITENS'!$R4324,'LISTA DOS ITENS'!$P4324,'LISTA DOS ITENS'!$R4324)</f>
        <v>11576.5215</v>
      </c>
      <c r="T4324" s="25">
        <v>118.44267339427739</v>
      </c>
      <c r="U4324" s="25">
        <f>'LISTA DOS ITENS'!$T4324*'LISTA DOS ITENS'!$M4324</f>
        <v>592.213367</v>
      </c>
      <c r="V4324" s="56">
        <f t="array" ref="V4324">INDEX('RESUMO - LOTES E VMA'!$F$3:$F$181,MATCH('LISTA DOS ITENS'!$D4324,'RESUMO - LOTES E VMA'!$A$3:$A$181,0))</f>
        <v>11287.02312</v>
      </c>
      <c r="W4324" s="57">
        <f>'LISTA DOS ITENS'!$U4324/'LISTA DOS ITENS'!$V4324</f>
        <v>0.05246851723</v>
      </c>
      <c r="X4324" s="53" t="s">
        <v>53</v>
      </c>
      <c r="Y4324" s="53" t="s">
        <v>290</v>
      </c>
      <c r="Z4324" s="58" t="str">
        <f>'LISTA DOS ITENS'!$F4324&amp;"-"&amp;'LISTA DOS ITENS'!$H4324&amp;"-"&amp;'LISTA DOS ITENS'!$J4324&amp;"-"&amp;'LISTA DOS ITENS'!$K4324&amp;"-"&amp;'LISTA DOS ITENS'!$I4324</f>
        <v>10129484-2101-0003-CONS/IMP-</v>
      </c>
      <c r="AA4324" s="59" t="str">
        <f t="array" ref="AA4324">INDEX('RESUMO - LOTES E VMA'!$M$3:$M$181,MATCH('LISTA DOS ITENS'!$D4324,'RESUMO - LOTES E VMA'!$A$3:$A$181,0))</f>
        <v>Para Leilão</v>
      </c>
      <c r="AB4324" s="60">
        <f t="array" ref="AB4324">INDEX('RESUMO - LOTES E VMA'!$J$3:$J$181,MATCH('LISTA DOS ITENS'!$D4324,'RESUMO - LOTES E VMA'!$A$3:$A$181,0))</f>
        <v>0.05112547631</v>
      </c>
      <c r="AC4324" s="29" t="str">
        <f t="array" ref="AC4324">INDEX('RESUMO - LOTES E VMA'!$L$3:$L$181,MATCH('LISTA DOS ITENS'!$D4324,'RESUMO - LOTES E VMA'!$A$3:$A$181,0))</f>
        <v>1% do Valor de Comparação do VMA</v>
      </c>
      <c r="AD4324" s="53" t="str">
        <f>VLOOKUP(Tabela1[[#This Row],[Índice]],[1]Planilha1!$A:$A,1,0)</f>
        <v>#ERROR!</v>
      </c>
    </row>
    <row r="4325" ht="15.75" customHeight="1">
      <c r="A4325" s="52">
        <v>268463.0</v>
      </c>
      <c r="B4325" s="53" t="s">
        <v>70</v>
      </c>
      <c r="C4325" s="53" t="s">
        <v>71</v>
      </c>
      <c r="D4325" s="22">
        <v>207842.0</v>
      </c>
      <c r="E4325" s="53" t="s">
        <v>63</v>
      </c>
      <c r="F4325" s="54">
        <v>1.0129933E7</v>
      </c>
      <c r="G4325" s="53" t="s">
        <v>2695</v>
      </c>
      <c r="H4325" s="55">
        <v>2101.0</v>
      </c>
      <c r="I4325" s="55"/>
      <c r="J4325" s="55" t="s">
        <v>68</v>
      </c>
      <c r="K4325" s="53" t="s">
        <v>160</v>
      </c>
      <c r="L4325" s="53"/>
      <c r="M4325" s="53">
        <v>4.0</v>
      </c>
      <c r="N4325" s="53" t="s">
        <v>52</v>
      </c>
      <c r="O4325" s="25">
        <v>7126.5275</v>
      </c>
      <c r="P4325" s="25">
        <f>'LISTA DOS ITENS'!$O4325*'LISTA DOS ITENS'!$M4325</f>
        <v>28506.11</v>
      </c>
      <c r="Q4325" s="25">
        <v>9663.1</v>
      </c>
      <c r="R4325" s="25">
        <f>'LISTA DOS ITENS'!$Q4325*'LISTA DOS ITENS'!$M4325</f>
        <v>38652.4</v>
      </c>
      <c r="S4325" s="56">
        <f>IF('LISTA DOS ITENS'!$P4325&gt;'LISTA DOS ITENS'!$R4325,'LISTA DOS ITENS'!$P4325,'LISTA DOS ITENS'!$R4325)</f>
        <v>38652.4</v>
      </c>
      <c r="T4325" s="25">
        <v>494.32957787718965</v>
      </c>
      <c r="U4325" s="25">
        <f>'LISTA DOS ITENS'!$T4325*'LISTA DOS ITENS'!$M4325</f>
        <v>1977.318312</v>
      </c>
      <c r="V4325" s="56">
        <f t="array" ref="V4325">INDEX('RESUMO - LOTES E VMA'!$F$3:$F$181,MATCH('LISTA DOS ITENS'!$D4325,'RESUMO - LOTES E VMA'!$A$3:$A$181,0))</f>
        <v>11287.02312</v>
      </c>
      <c r="W4325" s="57">
        <f>'LISTA DOS ITENS'!$U4325/'LISTA DOS ITENS'!$V4325</f>
        <v>0.1751851034</v>
      </c>
      <c r="X4325" s="53" t="s">
        <v>53</v>
      </c>
      <c r="Y4325" s="53" t="s">
        <v>290</v>
      </c>
      <c r="Z4325" s="58" t="str">
        <f>'LISTA DOS ITENS'!$F4325&amp;"-"&amp;'LISTA DOS ITENS'!$H4325&amp;"-"&amp;'LISTA DOS ITENS'!$J4325&amp;"-"&amp;'LISTA DOS ITENS'!$K4325&amp;"-"&amp;'LISTA DOS ITENS'!$I4325</f>
        <v>10129933-2101-0003-CONS/IMP-</v>
      </c>
      <c r="AA4325" s="59" t="str">
        <f t="array" ref="AA4325">INDEX('RESUMO - LOTES E VMA'!$M$3:$M$181,MATCH('LISTA DOS ITENS'!$D4325,'RESUMO - LOTES E VMA'!$A$3:$A$181,0))</f>
        <v>Para Leilão</v>
      </c>
      <c r="AB4325" s="60">
        <f t="array" ref="AB4325">INDEX('RESUMO - LOTES E VMA'!$J$3:$J$181,MATCH('LISTA DOS ITENS'!$D4325,'RESUMO - LOTES E VMA'!$A$3:$A$181,0))</f>
        <v>0.05112547631</v>
      </c>
      <c r="AC4325" s="29" t="str">
        <f t="array" ref="AC4325">INDEX('RESUMO - LOTES E VMA'!$L$3:$L$181,MATCH('LISTA DOS ITENS'!$D4325,'RESUMO - LOTES E VMA'!$A$3:$A$181,0))</f>
        <v>1% do Valor de Comparação do VMA</v>
      </c>
      <c r="AD4325" s="53" t="str">
        <f>VLOOKUP(Tabela1[[#This Row],[Índice]],[1]Planilha1!$A:$A,1,0)</f>
        <v>#ERROR!</v>
      </c>
    </row>
    <row r="4326" ht="15.75" customHeight="1">
      <c r="A4326" s="52">
        <v>268464.0</v>
      </c>
      <c r="B4326" s="53" t="s">
        <v>70</v>
      </c>
      <c r="C4326" s="53" t="s">
        <v>71</v>
      </c>
      <c r="D4326" s="22">
        <v>207842.0</v>
      </c>
      <c r="E4326" s="53" t="s">
        <v>63</v>
      </c>
      <c r="F4326" s="54">
        <v>1.0129933E7</v>
      </c>
      <c r="G4326" s="53" t="s">
        <v>2695</v>
      </c>
      <c r="H4326" s="55">
        <v>2101.0</v>
      </c>
      <c r="I4326" s="55"/>
      <c r="J4326" s="55" t="s">
        <v>68</v>
      </c>
      <c r="K4326" s="53" t="s">
        <v>179</v>
      </c>
      <c r="L4326" s="53"/>
      <c r="M4326" s="53">
        <v>1.0</v>
      </c>
      <c r="N4326" s="53" t="s">
        <v>52</v>
      </c>
      <c r="O4326" s="25">
        <v>9663.1</v>
      </c>
      <c r="P4326" s="25">
        <f>'LISTA DOS ITENS'!$O4326*'LISTA DOS ITENS'!$M4326</f>
        <v>9663.1</v>
      </c>
      <c r="Q4326" s="25">
        <v>9663.1</v>
      </c>
      <c r="R4326" s="25">
        <f>'LISTA DOS ITENS'!$Q4326*'LISTA DOS ITENS'!$M4326</f>
        <v>9663.1</v>
      </c>
      <c r="S4326" s="56">
        <f>IF('LISTA DOS ITENS'!$P4326&gt;'LISTA DOS ITENS'!$R4326,'LISTA DOS ITENS'!$P4326,'LISTA DOS ITENS'!$R4326)</f>
        <v>9663.1</v>
      </c>
      <c r="T4326" s="25">
        <v>494.32957787718965</v>
      </c>
      <c r="U4326" s="25">
        <f>'LISTA DOS ITENS'!$T4326*'LISTA DOS ITENS'!$M4326</f>
        <v>494.3295779</v>
      </c>
      <c r="V4326" s="56">
        <f t="array" ref="V4326">INDEX('RESUMO - LOTES E VMA'!$F$3:$F$181,MATCH('LISTA DOS ITENS'!$D4326,'RESUMO - LOTES E VMA'!$A$3:$A$181,0))</f>
        <v>11287.02312</v>
      </c>
      <c r="W4326" s="57">
        <f>'LISTA DOS ITENS'!$U4326/'LISTA DOS ITENS'!$V4326</f>
        <v>0.04379627584</v>
      </c>
      <c r="X4326" s="53" t="s">
        <v>53</v>
      </c>
      <c r="Y4326" s="53" t="s">
        <v>290</v>
      </c>
      <c r="Z4326" s="58" t="str">
        <f>'LISTA DOS ITENS'!$F4326&amp;"-"&amp;'LISTA DOS ITENS'!$H4326&amp;"-"&amp;'LISTA DOS ITENS'!$J4326&amp;"-"&amp;'LISTA DOS ITENS'!$K4326&amp;"-"&amp;'LISTA DOS ITENS'!$I4326</f>
        <v>10129933-2101-0003-IMOB/IMP-</v>
      </c>
      <c r="AA4326" s="59" t="str">
        <f t="array" ref="AA4326">INDEX('RESUMO - LOTES E VMA'!$M$3:$M$181,MATCH('LISTA DOS ITENS'!$D4326,'RESUMO - LOTES E VMA'!$A$3:$A$181,0))</f>
        <v>Para Leilão</v>
      </c>
      <c r="AB4326" s="60">
        <f t="array" ref="AB4326">INDEX('RESUMO - LOTES E VMA'!$J$3:$J$181,MATCH('LISTA DOS ITENS'!$D4326,'RESUMO - LOTES E VMA'!$A$3:$A$181,0))</f>
        <v>0.05112547631</v>
      </c>
      <c r="AC4326" s="29" t="str">
        <f t="array" ref="AC4326">INDEX('RESUMO - LOTES E VMA'!$L$3:$L$181,MATCH('LISTA DOS ITENS'!$D4326,'RESUMO - LOTES E VMA'!$A$3:$A$181,0))</f>
        <v>1% do Valor de Comparação do VMA</v>
      </c>
      <c r="AD4326" s="53" t="str">
        <f>VLOOKUP(Tabela1[[#This Row],[Índice]],[1]Planilha1!$A:$A,1,0)</f>
        <v>#ERROR!</v>
      </c>
    </row>
    <row r="4327" ht="15.75" customHeight="1">
      <c r="A4327" s="52">
        <v>268465.0</v>
      </c>
      <c r="B4327" s="53" t="s">
        <v>70</v>
      </c>
      <c r="C4327" s="53" t="s">
        <v>71</v>
      </c>
      <c r="D4327" s="22">
        <v>207842.0</v>
      </c>
      <c r="E4327" s="53" t="s">
        <v>63</v>
      </c>
      <c r="F4327" s="54">
        <v>1.0130148E7</v>
      </c>
      <c r="G4327" s="53" t="s">
        <v>2694</v>
      </c>
      <c r="H4327" s="55">
        <v>2101.0</v>
      </c>
      <c r="I4327" s="55"/>
      <c r="J4327" s="55" t="s">
        <v>68</v>
      </c>
      <c r="K4327" s="53" t="s">
        <v>117</v>
      </c>
      <c r="L4327" s="53"/>
      <c r="M4327" s="53">
        <v>2.0</v>
      </c>
      <c r="N4327" s="53" t="s">
        <v>52</v>
      </c>
      <c r="O4327" s="25">
        <v>3013.895</v>
      </c>
      <c r="P4327" s="25">
        <f>'LISTA DOS ITENS'!$O4327*'LISTA DOS ITENS'!$M4327</f>
        <v>6027.79</v>
      </c>
      <c r="Q4327" s="25">
        <v>3013.9</v>
      </c>
      <c r="R4327" s="25">
        <f>'LISTA DOS ITENS'!$Q4327*'LISTA DOS ITENS'!$M4327</f>
        <v>6027.8</v>
      </c>
      <c r="S4327" s="56">
        <f>IF('LISTA DOS ITENS'!$P4327&gt;'LISTA DOS ITENS'!$R4327,'LISTA DOS ITENS'!$P4327,'LISTA DOS ITENS'!$R4327)</f>
        <v>6027.8</v>
      </c>
      <c r="T4327" s="25">
        <v>154.18032668233403</v>
      </c>
      <c r="U4327" s="25">
        <f>'LISTA DOS ITENS'!$T4327*'LISTA DOS ITENS'!$M4327</f>
        <v>308.3606534</v>
      </c>
      <c r="V4327" s="56">
        <f t="array" ref="V4327">INDEX('RESUMO - LOTES E VMA'!$F$3:$F$181,MATCH('LISTA DOS ITENS'!$D4327,'RESUMO - LOTES E VMA'!$A$3:$A$181,0))</f>
        <v>11287.02312</v>
      </c>
      <c r="W4327" s="57">
        <f>'LISTA DOS ITENS'!$U4327/'LISTA DOS ITENS'!$V4327</f>
        <v>0.02731992751</v>
      </c>
      <c r="X4327" s="53" t="s">
        <v>53</v>
      </c>
      <c r="Y4327" s="53" t="s">
        <v>290</v>
      </c>
      <c r="Z4327" s="58" t="str">
        <f>'LISTA DOS ITENS'!$F4327&amp;"-"&amp;'LISTA DOS ITENS'!$H4327&amp;"-"&amp;'LISTA DOS ITENS'!$J4327&amp;"-"&amp;'LISTA DOS ITENS'!$K4327&amp;"-"&amp;'LISTA DOS ITENS'!$I4327</f>
        <v>10130148-2101-0003-CONS/IAMN-</v>
      </c>
      <c r="AA4327" s="59" t="str">
        <f t="array" ref="AA4327">INDEX('RESUMO - LOTES E VMA'!$M$3:$M$181,MATCH('LISTA DOS ITENS'!$D4327,'RESUMO - LOTES E VMA'!$A$3:$A$181,0))</f>
        <v>Para Leilão</v>
      </c>
      <c r="AB4327" s="60">
        <f t="array" ref="AB4327">INDEX('RESUMO - LOTES E VMA'!$J$3:$J$181,MATCH('LISTA DOS ITENS'!$D4327,'RESUMO - LOTES E VMA'!$A$3:$A$181,0))</f>
        <v>0.05112547631</v>
      </c>
      <c r="AC4327" s="29" t="str">
        <f t="array" ref="AC4327">INDEX('RESUMO - LOTES E VMA'!$L$3:$L$181,MATCH('LISTA DOS ITENS'!$D4327,'RESUMO - LOTES E VMA'!$A$3:$A$181,0))</f>
        <v>1% do Valor de Comparação do VMA</v>
      </c>
      <c r="AD4327" s="53" t="str">
        <f>VLOOKUP(Tabela1[[#This Row],[Índice]],[1]Planilha1!$A:$A,1,0)</f>
        <v>#ERROR!</v>
      </c>
    </row>
    <row r="4328" ht="15.75" customHeight="1">
      <c r="A4328" s="52">
        <v>268466.0</v>
      </c>
      <c r="B4328" s="53" t="s">
        <v>70</v>
      </c>
      <c r="C4328" s="53" t="s">
        <v>71</v>
      </c>
      <c r="D4328" s="22">
        <v>207842.0</v>
      </c>
      <c r="E4328" s="53" t="s">
        <v>63</v>
      </c>
      <c r="F4328" s="54">
        <v>1.0372834E7</v>
      </c>
      <c r="G4328" s="53" t="s">
        <v>2694</v>
      </c>
      <c r="H4328" s="55">
        <v>2101.0</v>
      </c>
      <c r="I4328" s="55"/>
      <c r="J4328" s="55" t="s">
        <v>68</v>
      </c>
      <c r="K4328" s="53" t="s">
        <v>117</v>
      </c>
      <c r="L4328" s="53"/>
      <c r="M4328" s="53">
        <v>1.0</v>
      </c>
      <c r="N4328" s="53" t="s">
        <v>52</v>
      </c>
      <c r="O4328" s="25">
        <v>716.66</v>
      </c>
      <c r="P4328" s="25">
        <f>'LISTA DOS ITENS'!$O4328*'LISTA DOS ITENS'!$M4328</f>
        <v>716.66</v>
      </c>
      <c r="Q4328" s="25">
        <v>716.66</v>
      </c>
      <c r="R4328" s="25">
        <f>'LISTA DOS ITENS'!$Q4328*'LISTA DOS ITENS'!$M4328</f>
        <v>716.66</v>
      </c>
      <c r="S4328" s="56">
        <f>IF('LISTA DOS ITENS'!$P4328&gt;'LISTA DOS ITENS'!$R4328,'LISTA DOS ITENS'!$P4328,'LISTA DOS ITENS'!$R4328)</f>
        <v>716.66</v>
      </c>
      <c r="T4328" s="25">
        <v>36.66175816057649</v>
      </c>
      <c r="U4328" s="25">
        <f>'LISTA DOS ITENS'!$T4328*'LISTA DOS ITENS'!$M4328</f>
        <v>36.66175816</v>
      </c>
      <c r="V4328" s="56">
        <f t="array" ref="V4328">INDEX('RESUMO - LOTES E VMA'!$F$3:$F$181,MATCH('LISTA DOS ITENS'!$D4328,'RESUMO - LOTES E VMA'!$A$3:$A$181,0))</f>
        <v>11287.02312</v>
      </c>
      <c r="W4328" s="57">
        <f>'LISTA DOS ITENS'!$U4328/'LISTA DOS ITENS'!$V4328</f>
        <v>0.003248133523</v>
      </c>
      <c r="X4328" s="53" t="s">
        <v>53</v>
      </c>
      <c r="Y4328" s="53" t="s">
        <v>290</v>
      </c>
      <c r="Z4328" s="58" t="str">
        <f>'LISTA DOS ITENS'!$F4328&amp;"-"&amp;'LISTA DOS ITENS'!$H4328&amp;"-"&amp;'LISTA DOS ITENS'!$J4328&amp;"-"&amp;'LISTA DOS ITENS'!$K4328&amp;"-"&amp;'LISTA DOS ITENS'!$I4328</f>
        <v>10372834-2101-0003-CONS/IAMN-</v>
      </c>
      <c r="AA4328" s="59" t="str">
        <f t="array" ref="AA4328">INDEX('RESUMO - LOTES E VMA'!$M$3:$M$181,MATCH('LISTA DOS ITENS'!$D4328,'RESUMO - LOTES E VMA'!$A$3:$A$181,0))</f>
        <v>Para Leilão</v>
      </c>
      <c r="AB4328" s="60">
        <f t="array" ref="AB4328">INDEX('RESUMO - LOTES E VMA'!$J$3:$J$181,MATCH('LISTA DOS ITENS'!$D4328,'RESUMO - LOTES E VMA'!$A$3:$A$181,0))</f>
        <v>0.05112547631</v>
      </c>
      <c r="AC4328" s="29" t="str">
        <f t="array" ref="AC4328">INDEX('RESUMO - LOTES E VMA'!$L$3:$L$181,MATCH('LISTA DOS ITENS'!$D4328,'RESUMO - LOTES E VMA'!$A$3:$A$181,0))</f>
        <v>1% do Valor de Comparação do VMA</v>
      </c>
      <c r="AD4328" s="53" t="str">
        <f>VLOOKUP(Tabela1[[#This Row],[Índice]],[1]Planilha1!$A:$A,1,0)</f>
        <v>#ERROR!</v>
      </c>
    </row>
    <row r="4329" ht="15.75" customHeight="1">
      <c r="A4329" s="52">
        <v>268467.0</v>
      </c>
      <c r="B4329" s="53" t="s">
        <v>70</v>
      </c>
      <c r="C4329" s="53" t="s">
        <v>71</v>
      </c>
      <c r="D4329" s="22">
        <v>207842.0</v>
      </c>
      <c r="E4329" s="53" t="s">
        <v>63</v>
      </c>
      <c r="F4329" s="54">
        <v>1.0484707E7</v>
      </c>
      <c r="G4329" s="53" t="s">
        <v>2696</v>
      </c>
      <c r="H4329" s="55">
        <v>2101.0</v>
      </c>
      <c r="I4329" s="55"/>
      <c r="J4329" s="55" t="s">
        <v>68</v>
      </c>
      <c r="K4329" s="53" t="s">
        <v>125</v>
      </c>
      <c r="L4329" s="53"/>
      <c r="M4329" s="53">
        <v>6.0</v>
      </c>
      <c r="N4329" s="53" t="s">
        <v>52</v>
      </c>
      <c r="O4329" s="25">
        <v>260.54333333333335</v>
      </c>
      <c r="P4329" s="25">
        <f>'LISTA DOS ITENS'!$O4329*'LISTA DOS ITENS'!$M4329</f>
        <v>1563.26</v>
      </c>
      <c r="Q4329" s="25">
        <v>260.54</v>
      </c>
      <c r="R4329" s="25">
        <f>'LISTA DOS ITENS'!$Q4329*'LISTA DOS ITENS'!$M4329</f>
        <v>1563.24</v>
      </c>
      <c r="S4329" s="56">
        <f>IF('LISTA DOS ITENS'!$P4329&gt;'LISTA DOS ITENS'!$R4329,'LISTA DOS ITENS'!$P4329,'LISTA DOS ITENS'!$R4329)</f>
        <v>1563.26</v>
      </c>
      <c r="T4329" s="25">
        <v>13.328293013641895</v>
      </c>
      <c r="U4329" s="25">
        <f>'LISTA DOS ITENS'!$T4329*'LISTA DOS ITENS'!$M4329</f>
        <v>79.96975808</v>
      </c>
      <c r="V4329" s="56">
        <f t="array" ref="V4329">INDEX('RESUMO - LOTES E VMA'!$F$3:$F$181,MATCH('LISTA DOS ITENS'!$D4329,'RESUMO - LOTES E VMA'!$A$3:$A$181,0))</f>
        <v>11287.02312</v>
      </c>
      <c r="W4329" s="57">
        <f>'LISTA DOS ITENS'!$U4329/'LISTA DOS ITENS'!$V4329</f>
        <v>0.007085106254</v>
      </c>
      <c r="X4329" s="53" t="s">
        <v>53</v>
      </c>
      <c r="Y4329" s="53" t="s">
        <v>290</v>
      </c>
      <c r="Z4329" s="58" t="str">
        <f>'LISTA DOS ITENS'!$F4329&amp;"-"&amp;'LISTA DOS ITENS'!$H4329&amp;"-"&amp;'LISTA DOS ITENS'!$J4329&amp;"-"&amp;'LISTA DOS ITENS'!$K4329&amp;"-"&amp;'LISTA DOS ITENS'!$I4329</f>
        <v>10484707-2101-0003-PAR/NAC-</v>
      </c>
      <c r="AA4329" s="59" t="str">
        <f t="array" ref="AA4329">INDEX('RESUMO - LOTES E VMA'!$M$3:$M$181,MATCH('LISTA DOS ITENS'!$D4329,'RESUMO - LOTES E VMA'!$A$3:$A$181,0))</f>
        <v>Para Leilão</v>
      </c>
      <c r="AB4329" s="60">
        <f t="array" ref="AB4329">INDEX('RESUMO - LOTES E VMA'!$J$3:$J$181,MATCH('LISTA DOS ITENS'!$D4329,'RESUMO - LOTES E VMA'!$A$3:$A$181,0))</f>
        <v>0.05112547631</v>
      </c>
      <c r="AC4329" s="29" t="str">
        <f t="array" ref="AC4329">INDEX('RESUMO - LOTES E VMA'!$L$3:$L$181,MATCH('LISTA DOS ITENS'!$D4329,'RESUMO - LOTES E VMA'!$A$3:$A$181,0))</f>
        <v>1% do Valor de Comparação do VMA</v>
      </c>
      <c r="AD4329" s="53" t="str">
        <f>VLOOKUP(Tabela1[[#This Row],[Índice]],[1]Planilha1!$A:$A,1,0)</f>
        <v>#ERROR!</v>
      </c>
    </row>
    <row r="4330" ht="15.75" customHeight="1">
      <c r="A4330" s="52">
        <v>268468.0</v>
      </c>
      <c r="B4330" s="53" t="s">
        <v>70</v>
      </c>
      <c r="C4330" s="53" t="s">
        <v>71</v>
      </c>
      <c r="D4330" s="22">
        <v>207842.0</v>
      </c>
      <c r="E4330" s="53" t="s">
        <v>63</v>
      </c>
      <c r="F4330" s="54">
        <v>1.0551396E7</v>
      </c>
      <c r="G4330" s="53" t="s">
        <v>2697</v>
      </c>
      <c r="H4330" s="55">
        <v>2101.0</v>
      </c>
      <c r="I4330" s="55"/>
      <c r="J4330" s="55" t="s">
        <v>68</v>
      </c>
      <c r="K4330" s="53" t="s">
        <v>160</v>
      </c>
      <c r="L4330" s="53"/>
      <c r="M4330" s="53">
        <v>4.0</v>
      </c>
      <c r="N4330" s="53" t="s">
        <v>52</v>
      </c>
      <c r="O4330" s="25">
        <v>874.83</v>
      </c>
      <c r="P4330" s="25">
        <f>'LISTA DOS ITENS'!$O4330*'LISTA DOS ITENS'!$M4330</f>
        <v>3499.32</v>
      </c>
      <c r="Q4330" s="25">
        <v>874.83</v>
      </c>
      <c r="R4330" s="25">
        <f>'LISTA DOS ITENS'!$Q4330*'LISTA DOS ITENS'!$M4330</f>
        <v>3499.32</v>
      </c>
      <c r="S4330" s="56">
        <f>IF('LISTA DOS ITENS'!$P4330&gt;'LISTA DOS ITENS'!$R4330,'LISTA DOS ITENS'!$P4330,'LISTA DOS ITENS'!$R4330)</f>
        <v>3499.32</v>
      </c>
      <c r="T4330" s="25">
        <v>44.75316871545382</v>
      </c>
      <c r="U4330" s="25">
        <f>'LISTA DOS ITENS'!$T4330*'LISTA DOS ITENS'!$M4330</f>
        <v>179.0126749</v>
      </c>
      <c r="V4330" s="56">
        <f t="array" ref="V4330">INDEX('RESUMO - LOTES E VMA'!$F$3:$F$181,MATCH('LISTA DOS ITENS'!$D4330,'RESUMO - LOTES E VMA'!$A$3:$A$181,0))</f>
        <v>11287.02312</v>
      </c>
      <c r="W4330" s="57">
        <f>'LISTA DOS ITENS'!$U4330/'LISTA DOS ITENS'!$V4330</f>
        <v>0.01586004325</v>
      </c>
      <c r="X4330" s="53" t="s">
        <v>53</v>
      </c>
      <c r="Y4330" s="53" t="s">
        <v>290</v>
      </c>
      <c r="Z4330" s="58" t="str">
        <f>'LISTA DOS ITENS'!$F4330&amp;"-"&amp;'LISTA DOS ITENS'!$H4330&amp;"-"&amp;'LISTA DOS ITENS'!$J4330&amp;"-"&amp;'LISTA DOS ITENS'!$K4330&amp;"-"&amp;'LISTA DOS ITENS'!$I4330</f>
        <v>10551396-2101-0003-CONS/IMP-</v>
      </c>
      <c r="AA4330" s="59" t="str">
        <f t="array" ref="AA4330">INDEX('RESUMO - LOTES E VMA'!$M$3:$M$181,MATCH('LISTA DOS ITENS'!$D4330,'RESUMO - LOTES E VMA'!$A$3:$A$181,0))</f>
        <v>Para Leilão</v>
      </c>
      <c r="AB4330" s="60">
        <f t="array" ref="AB4330">INDEX('RESUMO - LOTES E VMA'!$J$3:$J$181,MATCH('LISTA DOS ITENS'!$D4330,'RESUMO - LOTES E VMA'!$A$3:$A$181,0))</f>
        <v>0.05112547631</v>
      </c>
      <c r="AC4330" s="29" t="str">
        <f t="array" ref="AC4330">INDEX('RESUMO - LOTES E VMA'!$L$3:$L$181,MATCH('LISTA DOS ITENS'!$D4330,'RESUMO - LOTES E VMA'!$A$3:$A$181,0))</f>
        <v>1% do Valor de Comparação do VMA</v>
      </c>
      <c r="AD4330" s="53" t="str">
        <f>VLOOKUP(Tabela1[[#This Row],[Índice]],[1]Planilha1!$A:$A,1,0)</f>
        <v>#ERROR!</v>
      </c>
    </row>
    <row r="4331" ht="15.75" customHeight="1">
      <c r="A4331" s="52">
        <v>268469.0</v>
      </c>
      <c r="B4331" s="53" t="s">
        <v>70</v>
      </c>
      <c r="C4331" s="53" t="s">
        <v>71</v>
      </c>
      <c r="D4331" s="22">
        <v>207842.0</v>
      </c>
      <c r="E4331" s="53" t="s">
        <v>63</v>
      </c>
      <c r="F4331" s="54">
        <v>1.0639269E7</v>
      </c>
      <c r="G4331" s="53" t="s">
        <v>2698</v>
      </c>
      <c r="H4331" s="55">
        <v>2101.0</v>
      </c>
      <c r="I4331" s="55"/>
      <c r="J4331" s="55" t="s">
        <v>68</v>
      </c>
      <c r="K4331" s="53" t="s">
        <v>117</v>
      </c>
      <c r="L4331" s="53"/>
      <c r="M4331" s="53">
        <v>8.0</v>
      </c>
      <c r="N4331" s="53" t="s">
        <v>52</v>
      </c>
      <c r="O4331" s="25">
        <v>2391.40625</v>
      </c>
      <c r="P4331" s="25">
        <f>'LISTA DOS ITENS'!$O4331*'LISTA DOS ITENS'!$M4331</f>
        <v>19131.25</v>
      </c>
      <c r="Q4331" s="25">
        <v>2454.44</v>
      </c>
      <c r="R4331" s="25">
        <f>'LISTA DOS ITENS'!$Q4331*'LISTA DOS ITENS'!$M4331</f>
        <v>19635.52</v>
      </c>
      <c r="S4331" s="56">
        <f>IF('LISTA DOS ITENS'!$P4331&gt;'LISTA DOS ITENS'!$R4331,'LISTA DOS ITENS'!$P4331,'LISTA DOS ITENS'!$R4331)</f>
        <v>19635.52</v>
      </c>
      <c r="T4331" s="25">
        <v>125.56035735166658</v>
      </c>
      <c r="U4331" s="25">
        <f>'LISTA DOS ITENS'!$T4331*'LISTA DOS ITENS'!$M4331</f>
        <v>1004.482859</v>
      </c>
      <c r="V4331" s="56">
        <f t="array" ref="V4331">INDEX('RESUMO - LOTES E VMA'!$F$3:$F$181,MATCH('LISTA DOS ITENS'!$D4331,'RESUMO - LOTES E VMA'!$A$3:$A$181,0))</f>
        <v>11287.02312</v>
      </c>
      <c r="W4331" s="57">
        <f>'LISTA DOS ITENS'!$U4331/'LISTA DOS ITENS'!$V4331</f>
        <v>0.08899448936</v>
      </c>
      <c r="X4331" s="53" t="s">
        <v>53</v>
      </c>
      <c r="Y4331" s="53" t="s">
        <v>290</v>
      </c>
      <c r="Z4331" s="58" t="str">
        <f>'LISTA DOS ITENS'!$F4331&amp;"-"&amp;'LISTA DOS ITENS'!$H4331&amp;"-"&amp;'LISTA DOS ITENS'!$J4331&amp;"-"&amp;'LISTA DOS ITENS'!$K4331&amp;"-"&amp;'LISTA DOS ITENS'!$I4331</f>
        <v>10639269-2101-0003-CONS/IAMN-</v>
      </c>
      <c r="AA4331" s="59" t="str">
        <f t="array" ref="AA4331">INDEX('RESUMO - LOTES E VMA'!$M$3:$M$181,MATCH('LISTA DOS ITENS'!$D4331,'RESUMO - LOTES E VMA'!$A$3:$A$181,0))</f>
        <v>Para Leilão</v>
      </c>
      <c r="AB4331" s="60">
        <f t="array" ref="AB4331">INDEX('RESUMO - LOTES E VMA'!$J$3:$J$181,MATCH('LISTA DOS ITENS'!$D4331,'RESUMO - LOTES E VMA'!$A$3:$A$181,0))</f>
        <v>0.05112547631</v>
      </c>
      <c r="AC4331" s="29" t="str">
        <f t="array" ref="AC4331">INDEX('RESUMO - LOTES E VMA'!$L$3:$L$181,MATCH('LISTA DOS ITENS'!$D4331,'RESUMO - LOTES E VMA'!$A$3:$A$181,0))</f>
        <v>1% do Valor de Comparação do VMA</v>
      </c>
      <c r="AD4331" s="53" t="str">
        <f>VLOOKUP(Tabela1[[#This Row],[Índice]],[1]Planilha1!$A:$A,1,0)</f>
        <v>#ERROR!</v>
      </c>
    </row>
    <row r="4332" ht="15.75" customHeight="1">
      <c r="A4332" s="52">
        <v>268470.0</v>
      </c>
      <c r="B4332" s="53" t="s">
        <v>70</v>
      </c>
      <c r="C4332" s="53" t="s">
        <v>71</v>
      </c>
      <c r="D4332" s="22">
        <v>207842.0</v>
      </c>
      <c r="E4332" s="53" t="s">
        <v>63</v>
      </c>
      <c r="F4332" s="54">
        <v>1.0853773E7</v>
      </c>
      <c r="G4332" s="53" t="s">
        <v>2699</v>
      </c>
      <c r="H4332" s="55">
        <v>2101.0</v>
      </c>
      <c r="I4332" s="55"/>
      <c r="J4332" s="55" t="s">
        <v>68</v>
      </c>
      <c r="K4332" s="53" t="s">
        <v>2287</v>
      </c>
      <c r="L4332" s="53"/>
      <c r="M4332" s="53">
        <v>8.0</v>
      </c>
      <c r="N4332" s="53" t="s">
        <v>52</v>
      </c>
      <c r="O4332" s="25">
        <v>1621.235</v>
      </c>
      <c r="P4332" s="25">
        <f>'LISTA DOS ITENS'!$O4332*'LISTA DOS ITENS'!$M4332</f>
        <v>12969.88</v>
      </c>
      <c r="Q4332" s="25">
        <v>1621.24</v>
      </c>
      <c r="R4332" s="25">
        <f>'LISTA DOS ITENS'!$Q4332*'LISTA DOS ITENS'!$M4332</f>
        <v>12969.92</v>
      </c>
      <c r="S4332" s="56">
        <f>IF('LISTA DOS ITENS'!$P4332&gt;'LISTA DOS ITENS'!$R4332,'LISTA DOS ITENS'!$P4332,'LISTA DOS ITENS'!$R4332)</f>
        <v>12969.92</v>
      </c>
      <c r="T4332" s="25">
        <v>82.93683029644885</v>
      </c>
      <c r="U4332" s="25">
        <f>'LISTA DOS ITENS'!$T4332*'LISTA DOS ITENS'!$M4332</f>
        <v>663.4946424</v>
      </c>
      <c r="V4332" s="56">
        <f t="array" ref="V4332">INDEX('RESUMO - LOTES E VMA'!$F$3:$F$181,MATCH('LISTA DOS ITENS'!$D4332,'RESUMO - LOTES E VMA'!$A$3:$A$181,0))</f>
        <v>11287.02312</v>
      </c>
      <c r="W4332" s="57">
        <f>'LISTA DOS ITENS'!$U4332/'LISTA DOS ITENS'!$V4332</f>
        <v>0.0587838472</v>
      </c>
      <c r="X4332" s="53" t="s">
        <v>53</v>
      </c>
      <c r="Y4332" s="53" t="s">
        <v>290</v>
      </c>
      <c r="Z4332" s="58" t="str">
        <f>'LISTA DOS ITENS'!$F4332&amp;"-"&amp;'LISTA DOS ITENS'!$H4332&amp;"-"&amp;'LISTA DOS ITENS'!$J4332&amp;"-"&amp;'LISTA DOS ITENS'!$K4332&amp;"-"&amp;'LISTA DOS ITENS'!$I4332</f>
        <v>10853773-2101-0003-PAR/IAMN-</v>
      </c>
      <c r="AA4332" s="59" t="str">
        <f t="array" ref="AA4332">INDEX('RESUMO - LOTES E VMA'!$M$3:$M$181,MATCH('LISTA DOS ITENS'!$D4332,'RESUMO - LOTES E VMA'!$A$3:$A$181,0))</f>
        <v>Para Leilão</v>
      </c>
      <c r="AB4332" s="60">
        <f t="array" ref="AB4332">INDEX('RESUMO - LOTES E VMA'!$J$3:$J$181,MATCH('LISTA DOS ITENS'!$D4332,'RESUMO - LOTES E VMA'!$A$3:$A$181,0))</f>
        <v>0.05112547631</v>
      </c>
      <c r="AC4332" s="29" t="str">
        <f t="array" ref="AC4332">INDEX('RESUMO - LOTES E VMA'!$L$3:$L$181,MATCH('LISTA DOS ITENS'!$D4332,'RESUMO - LOTES E VMA'!$A$3:$A$181,0))</f>
        <v>1% do Valor de Comparação do VMA</v>
      </c>
      <c r="AD4332" s="53" t="str">
        <f>VLOOKUP(Tabela1[[#This Row],[Índice]],[1]Planilha1!$A:$A,1,0)</f>
        <v>#ERROR!</v>
      </c>
    </row>
    <row r="4333" ht="15.75" customHeight="1">
      <c r="A4333" s="52">
        <v>268471.0</v>
      </c>
      <c r="B4333" s="53" t="s">
        <v>70</v>
      </c>
      <c r="C4333" s="53" t="s">
        <v>71</v>
      </c>
      <c r="D4333" s="22">
        <v>207842.0</v>
      </c>
      <c r="E4333" s="53" t="s">
        <v>63</v>
      </c>
      <c r="F4333" s="54">
        <v>1.0939417E7</v>
      </c>
      <c r="G4333" s="53" t="s">
        <v>2700</v>
      </c>
      <c r="H4333" s="55">
        <v>2101.0</v>
      </c>
      <c r="I4333" s="55" t="s">
        <v>2249</v>
      </c>
      <c r="J4333" s="55" t="s">
        <v>68</v>
      </c>
      <c r="K4333" s="53" t="s">
        <v>117</v>
      </c>
      <c r="L4333" s="53"/>
      <c r="M4333" s="53">
        <v>40.0</v>
      </c>
      <c r="N4333" s="53" t="s">
        <v>52</v>
      </c>
      <c r="O4333" s="25">
        <v>36.510000000000005</v>
      </c>
      <c r="P4333" s="25">
        <f>'LISTA DOS ITENS'!$O4333*'LISTA DOS ITENS'!$M4333</f>
        <v>1460.4</v>
      </c>
      <c r="Q4333" s="25">
        <v>36.51</v>
      </c>
      <c r="R4333" s="25">
        <f>'LISTA DOS ITENS'!$Q4333*'LISTA DOS ITENS'!$M4333</f>
        <v>1460.4</v>
      </c>
      <c r="S4333" s="56">
        <f>IF('LISTA DOS ITENS'!$P4333&gt;'LISTA DOS ITENS'!$R4333,'LISTA DOS ITENS'!$P4333,'LISTA DOS ITENS'!$R4333)</f>
        <v>1460.4</v>
      </c>
      <c r="T4333" s="25">
        <v>1.8677208026716263</v>
      </c>
      <c r="U4333" s="25">
        <f>'LISTA DOS ITENS'!$T4333*'LISTA DOS ITENS'!$M4333</f>
        <v>74.70883211</v>
      </c>
      <c r="V4333" s="56">
        <f t="array" ref="V4333">INDEX('RESUMO - LOTES E VMA'!$F$3:$F$181,MATCH('LISTA DOS ITENS'!$D4333,'RESUMO - LOTES E VMA'!$A$3:$A$181,0))</f>
        <v>11287.02312</v>
      </c>
      <c r="W4333" s="57">
        <f>'LISTA DOS ITENS'!$U4333/'LISTA DOS ITENS'!$V4333</f>
        <v>0.006619002311</v>
      </c>
      <c r="X4333" s="53" t="s">
        <v>53</v>
      </c>
      <c r="Y4333" s="53" t="s">
        <v>290</v>
      </c>
      <c r="Z4333" s="58" t="str">
        <f>'LISTA DOS ITENS'!$F4333&amp;"-"&amp;'LISTA DOS ITENS'!$H4333&amp;"-"&amp;'LISTA DOS ITENS'!$J4333&amp;"-"&amp;'LISTA DOS ITENS'!$K4333&amp;"-"&amp;'LISTA DOS ITENS'!$I4333</f>
        <v>10939417-2101-0003-CONS/IAMN-PP-5295-17-003-MRP</v>
      </c>
      <c r="AA4333" s="59" t="str">
        <f t="array" ref="AA4333">INDEX('RESUMO - LOTES E VMA'!$M$3:$M$181,MATCH('LISTA DOS ITENS'!$D4333,'RESUMO - LOTES E VMA'!$A$3:$A$181,0))</f>
        <v>Para Leilão</v>
      </c>
      <c r="AB4333" s="60">
        <f t="array" ref="AB4333">INDEX('RESUMO - LOTES E VMA'!$J$3:$J$181,MATCH('LISTA DOS ITENS'!$D4333,'RESUMO - LOTES E VMA'!$A$3:$A$181,0))</f>
        <v>0.05112547631</v>
      </c>
      <c r="AC4333" s="29" t="str">
        <f t="array" ref="AC4333">INDEX('RESUMO - LOTES E VMA'!$L$3:$L$181,MATCH('LISTA DOS ITENS'!$D4333,'RESUMO - LOTES E VMA'!$A$3:$A$181,0))</f>
        <v>1% do Valor de Comparação do VMA</v>
      </c>
      <c r="AD4333" s="53" t="str">
        <f>VLOOKUP(Tabela1[[#This Row],[Índice]],[1]Planilha1!$A:$A,1,0)</f>
        <v>#ERROR!</v>
      </c>
    </row>
    <row r="4334" ht="15.75" customHeight="1">
      <c r="A4334" s="52">
        <v>268472.0</v>
      </c>
      <c r="B4334" s="53" t="s">
        <v>70</v>
      </c>
      <c r="C4334" s="53" t="s">
        <v>71</v>
      </c>
      <c r="D4334" s="22">
        <v>207842.0</v>
      </c>
      <c r="E4334" s="53" t="s">
        <v>63</v>
      </c>
      <c r="F4334" s="54">
        <v>1.1006421E7</v>
      </c>
      <c r="G4334" s="53" t="s">
        <v>2699</v>
      </c>
      <c r="H4334" s="55">
        <v>2101.0</v>
      </c>
      <c r="I4334" s="55"/>
      <c r="J4334" s="55" t="s">
        <v>68</v>
      </c>
      <c r="K4334" s="53" t="s">
        <v>160</v>
      </c>
      <c r="L4334" s="53"/>
      <c r="M4334" s="53">
        <v>1.0</v>
      </c>
      <c r="N4334" s="53" t="s">
        <v>52</v>
      </c>
      <c r="O4334" s="25">
        <v>1437.42</v>
      </c>
      <c r="P4334" s="25">
        <f>'LISTA DOS ITENS'!$O4334*'LISTA DOS ITENS'!$M4334</f>
        <v>1437.42</v>
      </c>
      <c r="Q4334" s="25">
        <v>2052.15</v>
      </c>
      <c r="R4334" s="25">
        <f>'LISTA DOS ITENS'!$Q4334*'LISTA DOS ITENS'!$M4334</f>
        <v>2052.15</v>
      </c>
      <c r="S4334" s="56">
        <f>IF('LISTA DOS ITENS'!$P4334&gt;'LISTA DOS ITENS'!$R4334,'LISTA DOS ITENS'!$P4334,'LISTA DOS ITENS'!$R4334)</f>
        <v>2052.15</v>
      </c>
      <c r="T4334" s="25">
        <v>104.9806421583834</v>
      </c>
      <c r="U4334" s="25">
        <f>'LISTA DOS ITENS'!$T4334*'LISTA DOS ITENS'!$M4334</f>
        <v>104.9806422</v>
      </c>
      <c r="V4334" s="56">
        <f t="array" ref="V4334">INDEX('RESUMO - LOTES E VMA'!$F$3:$F$181,MATCH('LISTA DOS ITENS'!$D4334,'RESUMO - LOTES E VMA'!$A$3:$A$181,0))</f>
        <v>11287.02312</v>
      </c>
      <c r="W4334" s="57">
        <f>'LISTA DOS ITENS'!$U4334/'LISTA DOS ITENS'!$V4334</f>
        <v>0.009301003556</v>
      </c>
      <c r="X4334" s="53" t="s">
        <v>53</v>
      </c>
      <c r="Y4334" s="53" t="s">
        <v>290</v>
      </c>
      <c r="Z4334" s="58" t="str">
        <f>'LISTA DOS ITENS'!$F4334&amp;"-"&amp;'LISTA DOS ITENS'!$H4334&amp;"-"&amp;'LISTA DOS ITENS'!$J4334&amp;"-"&amp;'LISTA DOS ITENS'!$K4334&amp;"-"&amp;'LISTA DOS ITENS'!$I4334</f>
        <v>11006421-2101-0003-CONS/IMP-</v>
      </c>
      <c r="AA4334" s="59" t="str">
        <f t="array" ref="AA4334">INDEX('RESUMO - LOTES E VMA'!$M$3:$M$181,MATCH('LISTA DOS ITENS'!$D4334,'RESUMO - LOTES E VMA'!$A$3:$A$181,0))</f>
        <v>Para Leilão</v>
      </c>
      <c r="AB4334" s="60">
        <f t="array" ref="AB4334">INDEX('RESUMO - LOTES E VMA'!$J$3:$J$181,MATCH('LISTA DOS ITENS'!$D4334,'RESUMO - LOTES E VMA'!$A$3:$A$181,0))</f>
        <v>0.05112547631</v>
      </c>
      <c r="AC4334" s="29" t="str">
        <f t="array" ref="AC4334">INDEX('RESUMO - LOTES E VMA'!$L$3:$L$181,MATCH('LISTA DOS ITENS'!$D4334,'RESUMO - LOTES E VMA'!$A$3:$A$181,0))</f>
        <v>1% do Valor de Comparação do VMA</v>
      </c>
      <c r="AD4334" s="53" t="str">
        <f>VLOOKUP(Tabela1[[#This Row],[Índice]],[1]Planilha1!$A:$A,1,0)</f>
        <v>#ERROR!</v>
      </c>
    </row>
    <row r="4335" ht="15.75" customHeight="1">
      <c r="A4335" s="52">
        <v>268473.0</v>
      </c>
      <c r="B4335" s="53" t="s">
        <v>70</v>
      </c>
      <c r="C4335" s="53" t="s">
        <v>71</v>
      </c>
      <c r="D4335" s="22">
        <v>207842.0</v>
      </c>
      <c r="E4335" s="53" t="s">
        <v>63</v>
      </c>
      <c r="F4335" s="54">
        <v>1.0979855E7</v>
      </c>
      <c r="G4335" s="53" t="s">
        <v>2697</v>
      </c>
      <c r="H4335" s="55">
        <v>2201.0</v>
      </c>
      <c r="I4335" s="55"/>
      <c r="J4335" s="55" t="s">
        <v>68</v>
      </c>
      <c r="K4335" s="53" t="s">
        <v>117</v>
      </c>
      <c r="L4335" s="53"/>
      <c r="M4335" s="53">
        <v>2.0</v>
      </c>
      <c r="N4335" s="53" t="s">
        <v>52</v>
      </c>
      <c r="O4335" s="25">
        <v>823.3966666666666</v>
      </c>
      <c r="P4335" s="25">
        <f>'LISTA DOS ITENS'!$O4335*'LISTA DOS ITENS'!$M4335</f>
        <v>1646.793333</v>
      </c>
      <c r="Q4335" s="25">
        <v>969.56</v>
      </c>
      <c r="R4335" s="25">
        <f>'LISTA DOS ITENS'!$Q4335*'LISTA DOS ITENS'!$M4335</f>
        <v>1939.12</v>
      </c>
      <c r="S4335" s="56">
        <f>IF('LISTA DOS ITENS'!$P4335&gt;'LISTA DOS ITENS'!$R4335,'LISTA DOS ITENS'!$P4335,'LISTA DOS ITENS'!$R4335)</f>
        <v>1939.12</v>
      </c>
      <c r="T4335" s="25">
        <v>49.5992161445714</v>
      </c>
      <c r="U4335" s="25">
        <f>'LISTA DOS ITENS'!$T4335*'LISTA DOS ITENS'!$M4335</f>
        <v>99.19843229</v>
      </c>
      <c r="V4335" s="56">
        <f t="array" ref="V4335">INDEX('RESUMO - LOTES E VMA'!$F$3:$F$181,MATCH('LISTA DOS ITENS'!$D4335,'RESUMO - LOTES E VMA'!$A$3:$A$181,0))</f>
        <v>11287.02312</v>
      </c>
      <c r="W4335" s="57">
        <f>'LISTA DOS ITENS'!$U4335/'LISTA DOS ITENS'!$V4335</f>
        <v>0.008788715257</v>
      </c>
      <c r="X4335" s="53" t="s">
        <v>53</v>
      </c>
      <c r="Y4335" s="53" t="s">
        <v>290</v>
      </c>
      <c r="Z4335" s="58" t="str">
        <f>'LISTA DOS ITENS'!$F4335&amp;"-"&amp;'LISTA DOS ITENS'!$H4335&amp;"-"&amp;'LISTA DOS ITENS'!$J4335&amp;"-"&amp;'LISTA DOS ITENS'!$K4335&amp;"-"&amp;'LISTA DOS ITENS'!$I4335</f>
        <v>10979855-2201-0003-CONS/IAMN-</v>
      </c>
      <c r="AA4335" s="59" t="str">
        <f t="array" ref="AA4335">INDEX('RESUMO - LOTES E VMA'!$M$3:$M$181,MATCH('LISTA DOS ITENS'!$D4335,'RESUMO - LOTES E VMA'!$A$3:$A$181,0))</f>
        <v>Para Leilão</v>
      </c>
      <c r="AB4335" s="60">
        <f t="array" ref="AB4335">INDEX('RESUMO - LOTES E VMA'!$J$3:$J$181,MATCH('LISTA DOS ITENS'!$D4335,'RESUMO - LOTES E VMA'!$A$3:$A$181,0))</f>
        <v>0.05112547631</v>
      </c>
      <c r="AC4335" s="29" t="str">
        <f t="array" ref="AC4335">INDEX('RESUMO - LOTES E VMA'!$L$3:$L$181,MATCH('LISTA DOS ITENS'!$D4335,'RESUMO - LOTES E VMA'!$A$3:$A$181,0))</f>
        <v>1% do Valor de Comparação do VMA</v>
      </c>
      <c r="AD4335" s="53" t="str">
        <f>VLOOKUP(Tabela1[[#This Row],[Índice]],[1]Planilha1!$A:$A,1,0)</f>
        <v>#ERROR!</v>
      </c>
    </row>
    <row r="4336" ht="15.75" customHeight="1">
      <c r="A4336" s="52">
        <v>268474.0</v>
      </c>
      <c r="B4336" s="53" t="s">
        <v>70</v>
      </c>
      <c r="C4336" s="53" t="s">
        <v>71</v>
      </c>
      <c r="D4336" s="22">
        <v>207842.0</v>
      </c>
      <c r="E4336" s="53" t="s">
        <v>63</v>
      </c>
      <c r="F4336" s="54">
        <v>1.1029064E7</v>
      </c>
      <c r="G4336" s="53" t="s">
        <v>2701</v>
      </c>
      <c r="H4336" s="55">
        <v>2201.0</v>
      </c>
      <c r="I4336" s="55"/>
      <c r="J4336" s="55" t="s">
        <v>68</v>
      </c>
      <c r="K4336" s="53" t="s">
        <v>117</v>
      </c>
      <c r="L4336" s="53"/>
      <c r="M4336" s="53">
        <v>20.0</v>
      </c>
      <c r="N4336" s="53" t="s">
        <v>52</v>
      </c>
      <c r="O4336" s="25">
        <v>32.769</v>
      </c>
      <c r="P4336" s="25">
        <f>'LISTA DOS ITENS'!$O4336*'LISTA DOS ITENS'!$M4336</f>
        <v>655.38</v>
      </c>
      <c r="Q4336" s="25">
        <v>26.1</v>
      </c>
      <c r="R4336" s="25">
        <f>'LISTA DOS ITENS'!$Q4336*'LISTA DOS ITENS'!$M4336</f>
        <v>522</v>
      </c>
      <c r="S4336" s="56">
        <f>IF('LISTA DOS ITENS'!$P4336&gt;'LISTA DOS ITENS'!$R4336,'LISTA DOS ITENS'!$P4336,'LISTA DOS ITENS'!$R4336)</f>
        <v>655.38</v>
      </c>
      <c r="T4336" s="25">
        <v>1.3351824965688701</v>
      </c>
      <c r="U4336" s="25">
        <f>'LISTA DOS ITENS'!$T4336*'LISTA DOS ITENS'!$M4336</f>
        <v>26.70364993</v>
      </c>
      <c r="V4336" s="56">
        <f t="array" ref="V4336">INDEX('RESUMO - LOTES E VMA'!$F$3:$F$181,MATCH('LISTA DOS ITENS'!$D4336,'RESUMO - LOTES E VMA'!$A$3:$A$181,0))</f>
        <v>11287.02312</v>
      </c>
      <c r="W4336" s="57">
        <f>'LISTA DOS ITENS'!$U4336/'LISTA DOS ITENS'!$V4336</f>
        <v>0.00236587182</v>
      </c>
      <c r="X4336" s="53" t="s">
        <v>53</v>
      </c>
      <c r="Y4336" s="53" t="s">
        <v>290</v>
      </c>
      <c r="Z4336" s="58" t="str">
        <f>'LISTA DOS ITENS'!$F4336&amp;"-"&amp;'LISTA DOS ITENS'!$H4336&amp;"-"&amp;'LISTA DOS ITENS'!$J4336&amp;"-"&amp;'LISTA DOS ITENS'!$K4336&amp;"-"&amp;'LISTA DOS ITENS'!$I4336</f>
        <v>11029064-2201-0003-CONS/IAMN-</v>
      </c>
      <c r="AA4336" s="59" t="str">
        <f t="array" ref="AA4336">INDEX('RESUMO - LOTES E VMA'!$M$3:$M$181,MATCH('LISTA DOS ITENS'!$D4336,'RESUMO - LOTES E VMA'!$A$3:$A$181,0))</f>
        <v>Para Leilão</v>
      </c>
      <c r="AB4336" s="60">
        <f t="array" ref="AB4336">INDEX('RESUMO - LOTES E VMA'!$J$3:$J$181,MATCH('LISTA DOS ITENS'!$D4336,'RESUMO - LOTES E VMA'!$A$3:$A$181,0))</f>
        <v>0.05112547631</v>
      </c>
      <c r="AC4336" s="29" t="str">
        <f t="array" ref="AC4336">INDEX('RESUMO - LOTES E VMA'!$L$3:$L$181,MATCH('LISTA DOS ITENS'!$D4336,'RESUMO - LOTES E VMA'!$A$3:$A$181,0))</f>
        <v>1% do Valor de Comparação do VMA</v>
      </c>
      <c r="AD4336" s="53" t="str">
        <f>VLOOKUP(Tabela1[[#This Row],[Índice]],[1]Planilha1!$A:$A,1,0)</f>
        <v>#ERROR!</v>
      </c>
    </row>
    <row r="4337" ht="15.75" customHeight="1">
      <c r="A4337" s="52">
        <v>268475.0</v>
      </c>
      <c r="B4337" s="53" t="s">
        <v>70</v>
      </c>
      <c r="C4337" s="53" t="s">
        <v>71</v>
      </c>
      <c r="D4337" s="22">
        <v>207842.0</v>
      </c>
      <c r="E4337" s="53" t="s">
        <v>63</v>
      </c>
      <c r="F4337" s="54">
        <v>1.1189953E7</v>
      </c>
      <c r="G4337" s="53" t="s">
        <v>2702</v>
      </c>
      <c r="H4337" s="55">
        <v>2201.0</v>
      </c>
      <c r="I4337" s="55"/>
      <c r="J4337" s="55" t="s">
        <v>68</v>
      </c>
      <c r="K4337" s="53" t="s">
        <v>117</v>
      </c>
      <c r="L4337" s="53"/>
      <c r="M4337" s="53">
        <v>1.0</v>
      </c>
      <c r="N4337" s="53" t="s">
        <v>52</v>
      </c>
      <c r="O4337" s="25">
        <v>24405.19</v>
      </c>
      <c r="P4337" s="25">
        <f>'LISTA DOS ITENS'!$O4337*'LISTA DOS ITENS'!$M4337</f>
        <v>24405.19</v>
      </c>
      <c r="Q4337" s="25">
        <v>24405.19</v>
      </c>
      <c r="R4337" s="25">
        <f>'LISTA DOS ITENS'!$Q4337*'LISTA DOS ITENS'!$M4337</f>
        <v>24405.19</v>
      </c>
      <c r="S4337" s="56">
        <f>IF('LISTA DOS ITENS'!$P4337&gt;'LISTA DOS ITENS'!$R4337,'LISTA DOS ITENS'!$P4337,'LISTA DOS ITENS'!$R4337)</f>
        <v>24405.19</v>
      </c>
      <c r="T4337" s="25">
        <v>1248.4820886374569</v>
      </c>
      <c r="U4337" s="25">
        <f>'LISTA DOS ITENS'!$T4337*'LISTA DOS ITENS'!$M4337</f>
        <v>1248.482089</v>
      </c>
      <c r="V4337" s="56">
        <f t="array" ref="V4337">INDEX('RESUMO - LOTES E VMA'!$F$3:$F$181,MATCH('LISTA DOS ITENS'!$D4337,'RESUMO - LOTES E VMA'!$A$3:$A$181,0))</f>
        <v>11287.02312</v>
      </c>
      <c r="W4337" s="57">
        <f>'LISTA DOS ITENS'!$U4337/'LISTA DOS ITENS'!$V4337</f>
        <v>0.1106121672</v>
      </c>
      <c r="X4337" s="53" t="s">
        <v>53</v>
      </c>
      <c r="Y4337" s="53" t="s">
        <v>290</v>
      </c>
      <c r="Z4337" s="58" t="str">
        <f>'LISTA DOS ITENS'!$F4337&amp;"-"&amp;'LISTA DOS ITENS'!$H4337&amp;"-"&amp;'LISTA DOS ITENS'!$J4337&amp;"-"&amp;'LISTA DOS ITENS'!$K4337&amp;"-"&amp;'LISTA DOS ITENS'!$I4337</f>
        <v>11189953-2201-0003-CONS/IAMN-</v>
      </c>
      <c r="AA4337" s="59" t="str">
        <f t="array" ref="AA4337">INDEX('RESUMO - LOTES E VMA'!$M$3:$M$181,MATCH('LISTA DOS ITENS'!$D4337,'RESUMO - LOTES E VMA'!$A$3:$A$181,0))</f>
        <v>Para Leilão</v>
      </c>
      <c r="AB4337" s="60">
        <f t="array" ref="AB4337">INDEX('RESUMO - LOTES E VMA'!$J$3:$J$181,MATCH('LISTA DOS ITENS'!$D4337,'RESUMO - LOTES E VMA'!$A$3:$A$181,0))</f>
        <v>0.05112547631</v>
      </c>
      <c r="AC4337" s="29" t="str">
        <f t="array" ref="AC4337">INDEX('RESUMO - LOTES E VMA'!$L$3:$L$181,MATCH('LISTA DOS ITENS'!$D4337,'RESUMO - LOTES E VMA'!$A$3:$A$181,0))</f>
        <v>1% do Valor de Comparação do VMA</v>
      </c>
      <c r="AD4337" s="53" t="str">
        <f>VLOOKUP(Tabela1[[#This Row],[Índice]],[1]Planilha1!$A:$A,1,0)</f>
        <v>#ERROR!</v>
      </c>
    </row>
    <row r="4338" ht="15.75" customHeight="1">
      <c r="A4338" s="52">
        <v>268476.0</v>
      </c>
      <c r="B4338" s="53" t="s">
        <v>70</v>
      </c>
      <c r="C4338" s="53" t="s">
        <v>71</v>
      </c>
      <c r="D4338" s="22">
        <v>207842.0</v>
      </c>
      <c r="E4338" s="53" t="s">
        <v>63</v>
      </c>
      <c r="F4338" s="54">
        <v>1.1191307E7</v>
      </c>
      <c r="G4338" s="53" t="s">
        <v>2703</v>
      </c>
      <c r="H4338" s="55">
        <v>2201.0</v>
      </c>
      <c r="I4338" s="55"/>
      <c r="J4338" s="55" t="s">
        <v>68</v>
      </c>
      <c r="K4338" s="53" t="s">
        <v>117</v>
      </c>
      <c r="L4338" s="53"/>
      <c r="M4338" s="53">
        <v>1.0</v>
      </c>
      <c r="N4338" s="53" t="s">
        <v>52</v>
      </c>
      <c r="O4338" s="25">
        <v>4503.435</v>
      </c>
      <c r="P4338" s="25">
        <f>'LISTA DOS ITENS'!$O4338*'LISTA DOS ITENS'!$M4338</f>
        <v>4503.435</v>
      </c>
      <c r="Q4338" s="25">
        <v>9988.97</v>
      </c>
      <c r="R4338" s="25">
        <f>'LISTA DOS ITENS'!$Q4338*'LISTA DOS ITENS'!$M4338</f>
        <v>9988.97</v>
      </c>
      <c r="S4338" s="56">
        <f>IF('LISTA DOS ITENS'!$P4338&gt;'LISTA DOS ITENS'!$R4338,'LISTA DOS ITENS'!$P4338,'LISTA DOS ITENS'!$R4338)</f>
        <v>9988.97</v>
      </c>
      <c r="T4338" s="25">
        <v>510.9999196456531</v>
      </c>
      <c r="U4338" s="25">
        <f>'LISTA DOS ITENS'!$T4338*'LISTA DOS ITENS'!$M4338</f>
        <v>510.9999196</v>
      </c>
      <c r="V4338" s="56">
        <f t="array" ref="V4338">INDEX('RESUMO - LOTES E VMA'!$F$3:$F$181,MATCH('LISTA DOS ITENS'!$D4338,'RESUMO - LOTES E VMA'!$A$3:$A$181,0))</f>
        <v>11287.02312</v>
      </c>
      <c r="W4338" s="57">
        <f>'LISTA DOS ITENS'!$U4338/'LISTA DOS ITENS'!$V4338</f>
        <v>0.04527322344</v>
      </c>
      <c r="X4338" s="53" t="s">
        <v>53</v>
      </c>
      <c r="Y4338" s="53" t="s">
        <v>290</v>
      </c>
      <c r="Z4338" s="58" t="str">
        <f>'LISTA DOS ITENS'!$F4338&amp;"-"&amp;'LISTA DOS ITENS'!$H4338&amp;"-"&amp;'LISTA DOS ITENS'!$J4338&amp;"-"&amp;'LISTA DOS ITENS'!$K4338&amp;"-"&amp;'LISTA DOS ITENS'!$I4338</f>
        <v>11191307-2201-0003-CONS/IAMN-</v>
      </c>
      <c r="AA4338" s="59" t="str">
        <f t="array" ref="AA4338">INDEX('RESUMO - LOTES E VMA'!$M$3:$M$181,MATCH('LISTA DOS ITENS'!$D4338,'RESUMO - LOTES E VMA'!$A$3:$A$181,0))</f>
        <v>Para Leilão</v>
      </c>
      <c r="AB4338" s="60">
        <f t="array" ref="AB4338">INDEX('RESUMO - LOTES E VMA'!$J$3:$J$181,MATCH('LISTA DOS ITENS'!$D4338,'RESUMO - LOTES E VMA'!$A$3:$A$181,0))</f>
        <v>0.05112547631</v>
      </c>
      <c r="AC4338" s="29" t="str">
        <f t="array" ref="AC4338">INDEX('RESUMO - LOTES E VMA'!$L$3:$L$181,MATCH('LISTA DOS ITENS'!$D4338,'RESUMO - LOTES E VMA'!$A$3:$A$181,0))</f>
        <v>1% do Valor de Comparação do VMA</v>
      </c>
      <c r="AD4338" s="53" t="str">
        <f>VLOOKUP(Tabela1[[#This Row],[Índice]],[1]Planilha1!$A:$A,1,0)</f>
        <v>#ERROR!</v>
      </c>
    </row>
    <row r="4339" ht="15.75" customHeight="1">
      <c r="A4339" s="52">
        <v>268477.0</v>
      </c>
      <c r="B4339" s="53" t="s">
        <v>70</v>
      </c>
      <c r="C4339" s="53" t="s">
        <v>71</v>
      </c>
      <c r="D4339" s="22">
        <v>207842.0</v>
      </c>
      <c r="E4339" s="53" t="s">
        <v>63</v>
      </c>
      <c r="F4339" s="54">
        <v>1.0106586E7</v>
      </c>
      <c r="G4339" s="53" t="s">
        <v>2696</v>
      </c>
      <c r="H4339" s="55">
        <v>2101.0</v>
      </c>
      <c r="I4339" s="55"/>
      <c r="J4339" s="55" t="s">
        <v>69</v>
      </c>
      <c r="K4339" s="53" t="s">
        <v>117</v>
      </c>
      <c r="L4339" s="53"/>
      <c r="M4339" s="53">
        <v>7.0</v>
      </c>
      <c r="N4339" s="53" t="s">
        <v>52</v>
      </c>
      <c r="O4339" s="25">
        <v>2322.22625</v>
      </c>
      <c r="P4339" s="25">
        <f>'LISTA DOS ITENS'!$O4339*'LISTA DOS ITENS'!$M4339</f>
        <v>16255.58375</v>
      </c>
      <c r="Q4339" s="25">
        <v>2322.23</v>
      </c>
      <c r="R4339" s="25">
        <f>'LISTA DOS ITENS'!$Q4339*'LISTA DOS ITENS'!$M4339</f>
        <v>16255.61</v>
      </c>
      <c r="S4339" s="56">
        <f>IF('LISTA DOS ITENS'!$P4339&gt;'LISTA DOS ITENS'!$R4339,'LISTA DOS ITENS'!$P4339,'LISTA DOS ITENS'!$R4339)</f>
        <v>16255.61</v>
      </c>
      <c r="T4339" s="25">
        <v>118.79696739490909</v>
      </c>
      <c r="U4339" s="25">
        <f>'LISTA DOS ITENS'!$T4339*'LISTA DOS ITENS'!$M4339</f>
        <v>831.5787718</v>
      </c>
      <c r="V4339" s="56">
        <f t="array" ref="V4339">INDEX('RESUMO - LOTES E VMA'!$F$3:$F$181,MATCH('LISTA DOS ITENS'!$D4339,'RESUMO - LOTES E VMA'!$A$3:$A$181,0))</f>
        <v>11287.02312</v>
      </c>
      <c r="W4339" s="57">
        <f>'LISTA DOS ITENS'!$U4339/'LISTA DOS ITENS'!$V4339</f>
        <v>0.07367565062</v>
      </c>
      <c r="X4339" s="53" t="s">
        <v>53</v>
      </c>
      <c r="Y4339" s="53" t="s">
        <v>290</v>
      </c>
      <c r="Z4339" s="58" t="str">
        <f>'LISTA DOS ITENS'!$F4339&amp;"-"&amp;'LISTA DOS ITENS'!$H4339&amp;"-"&amp;'LISTA DOS ITENS'!$J4339&amp;"-"&amp;'LISTA DOS ITENS'!$K4339&amp;"-"&amp;'LISTA DOS ITENS'!$I4339</f>
        <v>10106586-2101-0903-CONS/IAMN-</v>
      </c>
      <c r="AA4339" s="59" t="str">
        <f t="array" ref="AA4339">INDEX('RESUMO - LOTES E VMA'!$M$3:$M$181,MATCH('LISTA DOS ITENS'!$D4339,'RESUMO - LOTES E VMA'!$A$3:$A$181,0))</f>
        <v>Para Leilão</v>
      </c>
      <c r="AB4339" s="60">
        <f t="array" ref="AB4339">INDEX('RESUMO - LOTES E VMA'!$J$3:$J$181,MATCH('LISTA DOS ITENS'!$D4339,'RESUMO - LOTES E VMA'!$A$3:$A$181,0))</f>
        <v>0.05112547631</v>
      </c>
      <c r="AC4339" s="29" t="str">
        <f t="array" ref="AC4339">INDEX('RESUMO - LOTES E VMA'!$L$3:$L$181,MATCH('LISTA DOS ITENS'!$D4339,'RESUMO - LOTES E VMA'!$A$3:$A$181,0))</f>
        <v>1% do Valor de Comparação do VMA</v>
      </c>
      <c r="AD4339" s="53" t="str">
        <f>VLOOKUP(Tabela1[[#This Row],[Índice]],[1]Planilha1!$A:$A,1,0)</f>
        <v>#ERROR!</v>
      </c>
    </row>
    <row r="4340" ht="15.75" customHeight="1">
      <c r="A4340" s="52">
        <v>268478.0</v>
      </c>
      <c r="B4340" s="53" t="s">
        <v>70</v>
      </c>
      <c r="C4340" s="53" t="s">
        <v>71</v>
      </c>
      <c r="D4340" s="22">
        <v>207842.0</v>
      </c>
      <c r="E4340" s="53" t="s">
        <v>63</v>
      </c>
      <c r="F4340" s="54">
        <v>1.0130148E7</v>
      </c>
      <c r="G4340" s="53" t="s">
        <v>2694</v>
      </c>
      <c r="H4340" s="55">
        <v>2101.0</v>
      </c>
      <c r="I4340" s="55"/>
      <c r="J4340" s="55" t="s">
        <v>69</v>
      </c>
      <c r="K4340" s="53" t="s">
        <v>122</v>
      </c>
      <c r="L4340" s="53"/>
      <c r="M4340" s="53">
        <v>2.0</v>
      </c>
      <c r="N4340" s="53" t="s">
        <v>52</v>
      </c>
      <c r="O4340" s="25">
        <v>2308.305</v>
      </c>
      <c r="P4340" s="25">
        <f>'LISTA DOS ITENS'!$O4340*'LISTA DOS ITENS'!$M4340</f>
        <v>4616.61</v>
      </c>
      <c r="Q4340" s="25">
        <v>3013.9</v>
      </c>
      <c r="R4340" s="25">
        <f>'LISTA DOS ITENS'!$Q4340*'LISTA DOS ITENS'!$M4340</f>
        <v>6027.8</v>
      </c>
      <c r="S4340" s="56">
        <f>IF('LISTA DOS ITENS'!$P4340&gt;'LISTA DOS ITENS'!$R4340,'LISTA DOS ITENS'!$P4340,'LISTA DOS ITENS'!$R4340)</f>
        <v>6027.8</v>
      </c>
      <c r="T4340" s="25">
        <v>154.18032668233403</v>
      </c>
      <c r="U4340" s="25">
        <f>'LISTA DOS ITENS'!$T4340*'LISTA DOS ITENS'!$M4340</f>
        <v>308.3606534</v>
      </c>
      <c r="V4340" s="56">
        <f t="array" ref="V4340">INDEX('RESUMO - LOTES E VMA'!$F$3:$F$181,MATCH('LISTA DOS ITENS'!$D4340,'RESUMO - LOTES E VMA'!$A$3:$A$181,0))</f>
        <v>11287.02312</v>
      </c>
      <c r="W4340" s="57">
        <f>'LISTA DOS ITENS'!$U4340/'LISTA DOS ITENS'!$V4340</f>
        <v>0.02731992751</v>
      </c>
      <c r="X4340" s="53" t="s">
        <v>53</v>
      </c>
      <c r="Y4340" s="53" t="s">
        <v>290</v>
      </c>
      <c r="Z4340" s="58" t="str">
        <f>'LISTA DOS ITENS'!$F4340&amp;"-"&amp;'LISTA DOS ITENS'!$H4340&amp;"-"&amp;'LISTA DOS ITENS'!$J4340&amp;"-"&amp;'LISTA DOS ITENS'!$K4340&amp;"-"&amp;'LISTA DOS ITENS'!$I4340</f>
        <v>10130148-2101-0903-IMOB/IAMN-</v>
      </c>
      <c r="AA4340" s="59" t="str">
        <f t="array" ref="AA4340">INDEX('RESUMO - LOTES E VMA'!$M$3:$M$181,MATCH('LISTA DOS ITENS'!$D4340,'RESUMO - LOTES E VMA'!$A$3:$A$181,0))</f>
        <v>Para Leilão</v>
      </c>
      <c r="AB4340" s="60">
        <f t="array" ref="AB4340">INDEX('RESUMO - LOTES E VMA'!$J$3:$J$181,MATCH('LISTA DOS ITENS'!$D4340,'RESUMO - LOTES E VMA'!$A$3:$A$181,0))</f>
        <v>0.05112547631</v>
      </c>
      <c r="AC4340" s="29" t="str">
        <f t="array" ref="AC4340">INDEX('RESUMO - LOTES E VMA'!$L$3:$L$181,MATCH('LISTA DOS ITENS'!$D4340,'RESUMO - LOTES E VMA'!$A$3:$A$181,0))</f>
        <v>1% do Valor de Comparação do VMA</v>
      </c>
      <c r="AD4340" s="53" t="str">
        <f>VLOOKUP(Tabela1[[#This Row],[Índice]],[1]Planilha1!$A:$A,1,0)</f>
        <v>#ERROR!</v>
      </c>
    </row>
    <row r="4341" ht="15.75" customHeight="1">
      <c r="A4341" s="52">
        <v>268479.0</v>
      </c>
      <c r="B4341" s="53" t="s">
        <v>70</v>
      </c>
      <c r="C4341" s="53" t="s">
        <v>71</v>
      </c>
      <c r="D4341" s="22">
        <v>207842.0</v>
      </c>
      <c r="E4341" s="53" t="s">
        <v>63</v>
      </c>
      <c r="F4341" s="54">
        <v>1.0274336E7</v>
      </c>
      <c r="G4341" s="53" t="s">
        <v>2704</v>
      </c>
      <c r="H4341" s="55">
        <v>2101.0</v>
      </c>
      <c r="I4341" s="55"/>
      <c r="J4341" s="55" t="s">
        <v>69</v>
      </c>
      <c r="K4341" s="53" t="s">
        <v>160</v>
      </c>
      <c r="L4341" s="53"/>
      <c r="M4341" s="53">
        <v>1.0</v>
      </c>
      <c r="N4341" s="53" t="s">
        <v>52</v>
      </c>
      <c r="O4341" s="25">
        <v>2072.88</v>
      </c>
      <c r="P4341" s="25">
        <f>'LISTA DOS ITENS'!$O4341*'LISTA DOS ITENS'!$M4341</f>
        <v>2072.88</v>
      </c>
      <c r="Q4341" s="25">
        <v>2072.88</v>
      </c>
      <c r="R4341" s="25">
        <f>'LISTA DOS ITENS'!$Q4341*'LISTA DOS ITENS'!$M4341</f>
        <v>2072.88</v>
      </c>
      <c r="S4341" s="56">
        <f>IF('LISTA DOS ITENS'!$P4341&gt;'LISTA DOS ITENS'!$R4341,'LISTA DOS ITENS'!$P4341,'LISTA DOS ITENS'!$R4341)</f>
        <v>2072.88</v>
      </c>
      <c r="T4341" s="25">
        <v>106.04111469301455</v>
      </c>
      <c r="U4341" s="25">
        <f>'LISTA DOS ITENS'!$T4341*'LISTA DOS ITENS'!$M4341</f>
        <v>106.0411147</v>
      </c>
      <c r="V4341" s="56">
        <f t="array" ref="V4341">INDEX('RESUMO - LOTES E VMA'!$F$3:$F$181,MATCH('LISTA DOS ITENS'!$D4341,'RESUMO - LOTES E VMA'!$A$3:$A$181,0))</f>
        <v>11287.02312</v>
      </c>
      <c r="W4341" s="57">
        <f>'LISTA DOS ITENS'!$U4341/'LISTA DOS ITENS'!$V4341</f>
        <v>0.009394958581</v>
      </c>
      <c r="X4341" s="53" t="s">
        <v>53</v>
      </c>
      <c r="Y4341" s="53" t="s">
        <v>290</v>
      </c>
      <c r="Z4341" s="58" t="str">
        <f>'LISTA DOS ITENS'!$F4341&amp;"-"&amp;'LISTA DOS ITENS'!$H4341&amp;"-"&amp;'LISTA DOS ITENS'!$J4341&amp;"-"&amp;'LISTA DOS ITENS'!$K4341&amp;"-"&amp;'LISTA DOS ITENS'!$I4341</f>
        <v>10274336-2101-0903-CONS/IMP-</v>
      </c>
      <c r="AA4341" s="59" t="str">
        <f t="array" ref="AA4341">INDEX('RESUMO - LOTES E VMA'!$M$3:$M$181,MATCH('LISTA DOS ITENS'!$D4341,'RESUMO - LOTES E VMA'!$A$3:$A$181,0))</f>
        <v>Para Leilão</v>
      </c>
      <c r="AB4341" s="60">
        <f t="array" ref="AB4341">INDEX('RESUMO - LOTES E VMA'!$J$3:$J$181,MATCH('LISTA DOS ITENS'!$D4341,'RESUMO - LOTES E VMA'!$A$3:$A$181,0))</f>
        <v>0.05112547631</v>
      </c>
      <c r="AC4341" s="29" t="str">
        <f t="array" ref="AC4341">INDEX('RESUMO - LOTES E VMA'!$L$3:$L$181,MATCH('LISTA DOS ITENS'!$D4341,'RESUMO - LOTES E VMA'!$A$3:$A$181,0))</f>
        <v>1% do Valor de Comparação do VMA</v>
      </c>
      <c r="AD4341" s="53" t="str">
        <f>VLOOKUP(Tabela1[[#This Row],[Índice]],[1]Planilha1!$A:$A,1,0)</f>
        <v>#ERROR!</v>
      </c>
    </row>
    <row r="4342" ht="15.75" customHeight="1">
      <c r="A4342" s="52">
        <v>268480.0</v>
      </c>
      <c r="B4342" s="53" t="s">
        <v>70</v>
      </c>
      <c r="C4342" s="53" t="s">
        <v>71</v>
      </c>
      <c r="D4342" s="22">
        <v>207842.0</v>
      </c>
      <c r="E4342" s="53" t="s">
        <v>63</v>
      </c>
      <c r="F4342" s="54">
        <v>1.05865E7</v>
      </c>
      <c r="G4342" s="53" t="s">
        <v>2699</v>
      </c>
      <c r="H4342" s="55">
        <v>2101.0</v>
      </c>
      <c r="I4342" s="55"/>
      <c r="J4342" s="55" t="s">
        <v>69</v>
      </c>
      <c r="K4342" s="53" t="s">
        <v>122</v>
      </c>
      <c r="L4342" s="53"/>
      <c r="M4342" s="53">
        <v>1.0</v>
      </c>
      <c r="N4342" s="53" t="s">
        <v>52</v>
      </c>
      <c r="O4342" s="25">
        <v>1656.81</v>
      </c>
      <c r="P4342" s="25">
        <f>'LISTA DOS ITENS'!$O4342*'LISTA DOS ITENS'!$M4342</f>
        <v>1656.81</v>
      </c>
      <c r="Q4342" s="25">
        <v>1656.81</v>
      </c>
      <c r="R4342" s="25">
        <f>'LISTA DOS ITENS'!$Q4342*'LISTA DOS ITENS'!$M4342</f>
        <v>1656.81</v>
      </c>
      <c r="S4342" s="56">
        <f>IF('LISTA DOS ITENS'!$P4342&gt;'LISTA DOS ITENS'!$R4342,'LISTA DOS ITENS'!$P4342,'LISTA DOS ITENS'!$R4342)</f>
        <v>1656.81</v>
      </c>
      <c r="T4342" s="25">
        <v>84.756464066677</v>
      </c>
      <c r="U4342" s="25">
        <f>'LISTA DOS ITENS'!$T4342*'LISTA DOS ITENS'!$M4342</f>
        <v>84.75646407</v>
      </c>
      <c r="V4342" s="56">
        <f t="array" ref="V4342">INDEX('RESUMO - LOTES E VMA'!$F$3:$F$181,MATCH('LISTA DOS ITENS'!$D4342,'RESUMO - LOTES E VMA'!$A$3:$A$181,0))</f>
        <v>11287.02312</v>
      </c>
      <c r="W4342" s="57">
        <f>'LISTA DOS ITENS'!$U4342/'LISTA DOS ITENS'!$V4342</f>
        <v>0.007509195576</v>
      </c>
      <c r="X4342" s="53" t="s">
        <v>53</v>
      </c>
      <c r="Y4342" s="53" t="s">
        <v>290</v>
      </c>
      <c r="Z4342" s="58" t="str">
        <f>'LISTA DOS ITENS'!$F4342&amp;"-"&amp;'LISTA DOS ITENS'!$H4342&amp;"-"&amp;'LISTA DOS ITENS'!$J4342&amp;"-"&amp;'LISTA DOS ITENS'!$K4342&amp;"-"&amp;'LISTA DOS ITENS'!$I4342</f>
        <v>10586500-2101-0903-IMOB/IAMN-</v>
      </c>
      <c r="AA4342" s="59" t="str">
        <f t="array" ref="AA4342">INDEX('RESUMO - LOTES E VMA'!$M$3:$M$181,MATCH('LISTA DOS ITENS'!$D4342,'RESUMO - LOTES E VMA'!$A$3:$A$181,0))</f>
        <v>Para Leilão</v>
      </c>
      <c r="AB4342" s="60">
        <f t="array" ref="AB4342">INDEX('RESUMO - LOTES E VMA'!$J$3:$J$181,MATCH('LISTA DOS ITENS'!$D4342,'RESUMO - LOTES E VMA'!$A$3:$A$181,0))</f>
        <v>0.05112547631</v>
      </c>
      <c r="AC4342" s="29" t="str">
        <f t="array" ref="AC4342">INDEX('RESUMO - LOTES E VMA'!$L$3:$L$181,MATCH('LISTA DOS ITENS'!$D4342,'RESUMO - LOTES E VMA'!$A$3:$A$181,0))</f>
        <v>1% do Valor de Comparação do VMA</v>
      </c>
      <c r="AD4342" s="53" t="str">
        <f>VLOOKUP(Tabela1[[#This Row],[Índice]],[1]Planilha1!$A:$A,1,0)</f>
        <v>#ERROR!</v>
      </c>
    </row>
    <row r="4343" ht="15.75" customHeight="1">
      <c r="A4343" s="52">
        <v>268481.0</v>
      </c>
      <c r="B4343" s="53" t="s">
        <v>70</v>
      </c>
      <c r="C4343" s="53" t="s">
        <v>71</v>
      </c>
      <c r="D4343" s="22">
        <v>207842.0</v>
      </c>
      <c r="E4343" s="53" t="s">
        <v>63</v>
      </c>
      <c r="F4343" s="54">
        <v>1.0939415E7</v>
      </c>
      <c r="G4343" s="53" t="s">
        <v>2701</v>
      </c>
      <c r="H4343" s="55">
        <v>2101.0</v>
      </c>
      <c r="I4343" s="55"/>
      <c r="J4343" s="55" t="s">
        <v>69</v>
      </c>
      <c r="K4343" s="53" t="s">
        <v>117</v>
      </c>
      <c r="L4343" s="53"/>
      <c r="M4343" s="53">
        <v>40.0</v>
      </c>
      <c r="N4343" s="53" t="s">
        <v>52</v>
      </c>
      <c r="O4343" s="25">
        <v>33.90325</v>
      </c>
      <c r="P4343" s="25">
        <f>'LISTA DOS ITENS'!$O4343*'LISTA DOS ITENS'!$M4343</f>
        <v>1356.13</v>
      </c>
      <c r="Q4343" s="25">
        <v>33.9</v>
      </c>
      <c r="R4343" s="25">
        <f>'LISTA DOS ITENS'!$Q4343*'LISTA DOS ITENS'!$M4343</f>
        <v>1356</v>
      </c>
      <c r="S4343" s="56">
        <f>IF('LISTA DOS ITENS'!$P4343&gt;'LISTA DOS ITENS'!$R4343,'LISTA DOS ITENS'!$P4343,'LISTA DOS ITENS'!$R4343)</f>
        <v>1356.13</v>
      </c>
      <c r="T4343" s="25">
        <v>1.7342025530147394</v>
      </c>
      <c r="U4343" s="25">
        <f>'LISTA DOS ITENS'!$T4343*'LISTA DOS ITENS'!$M4343</f>
        <v>69.36810212</v>
      </c>
      <c r="V4343" s="56">
        <f t="array" ref="V4343">INDEX('RESUMO - LOTES E VMA'!$F$3:$F$181,MATCH('LISTA DOS ITENS'!$D4343,'RESUMO - LOTES E VMA'!$A$3:$A$181,0))</f>
        <v>11287.02312</v>
      </c>
      <c r="W4343" s="57">
        <f>'LISTA DOS ITENS'!$U4343/'LISTA DOS ITENS'!$V4343</f>
        <v>0.006145827947</v>
      </c>
      <c r="X4343" s="53" t="s">
        <v>53</v>
      </c>
      <c r="Y4343" s="53" t="s">
        <v>290</v>
      </c>
      <c r="Z4343" s="58" t="str">
        <f>'LISTA DOS ITENS'!$F4343&amp;"-"&amp;'LISTA DOS ITENS'!$H4343&amp;"-"&amp;'LISTA DOS ITENS'!$J4343&amp;"-"&amp;'LISTA DOS ITENS'!$K4343&amp;"-"&amp;'LISTA DOS ITENS'!$I4343</f>
        <v>10939415-2101-0903-CONS/IAMN-</v>
      </c>
      <c r="AA4343" s="59" t="str">
        <f t="array" ref="AA4343">INDEX('RESUMO - LOTES E VMA'!$M$3:$M$181,MATCH('LISTA DOS ITENS'!$D4343,'RESUMO - LOTES E VMA'!$A$3:$A$181,0))</f>
        <v>Para Leilão</v>
      </c>
      <c r="AB4343" s="60">
        <f t="array" ref="AB4343">INDEX('RESUMO - LOTES E VMA'!$J$3:$J$181,MATCH('LISTA DOS ITENS'!$D4343,'RESUMO - LOTES E VMA'!$A$3:$A$181,0))</f>
        <v>0.05112547631</v>
      </c>
      <c r="AC4343" s="29" t="str">
        <f t="array" ref="AC4343">INDEX('RESUMO - LOTES E VMA'!$L$3:$L$181,MATCH('LISTA DOS ITENS'!$D4343,'RESUMO - LOTES E VMA'!$A$3:$A$181,0))</f>
        <v>1% do Valor de Comparação do VMA</v>
      </c>
      <c r="AD4343" s="53" t="str">
        <f>VLOOKUP(Tabela1[[#This Row],[Índice]],[1]Planilha1!$A:$A,1,0)</f>
        <v>#ERROR!</v>
      </c>
    </row>
    <row r="4344" ht="15.75" customHeight="1">
      <c r="A4344" s="52">
        <v>268482.0</v>
      </c>
      <c r="B4344" s="53" t="s">
        <v>70</v>
      </c>
      <c r="C4344" s="53" t="s">
        <v>71</v>
      </c>
      <c r="D4344" s="22">
        <v>207842.0</v>
      </c>
      <c r="E4344" s="53" t="s">
        <v>63</v>
      </c>
      <c r="F4344" s="54">
        <v>1.1190362E7</v>
      </c>
      <c r="G4344" s="53" t="s">
        <v>2703</v>
      </c>
      <c r="H4344" s="55">
        <v>2101.0</v>
      </c>
      <c r="I4344" s="55"/>
      <c r="J4344" s="55" t="s">
        <v>69</v>
      </c>
      <c r="K4344" s="53" t="s">
        <v>125</v>
      </c>
      <c r="L4344" s="53"/>
      <c r="M4344" s="53">
        <v>2.0</v>
      </c>
      <c r="N4344" s="53" t="s">
        <v>52</v>
      </c>
      <c r="O4344" s="25">
        <v>12140.95</v>
      </c>
      <c r="P4344" s="25">
        <f>'LISTA DOS ITENS'!$O4344*'LISTA DOS ITENS'!$M4344</f>
        <v>24281.9</v>
      </c>
      <c r="Q4344" s="25">
        <v>12140.95</v>
      </c>
      <c r="R4344" s="25">
        <f>'LISTA DOS ITENS'!$Q4344*'LISTA DOS ITENS'!$M4344</f>
        <v>24281.9</v>
      </c>
      <c r="S4344" s="56">
        <f>IF('LISTA DOS ITENS'!$P4344&gt;'LISTA DOS ITENS'!$R4344,'LISTA DOS ITENS'!$P4344,'LISTA DOS ITENS'!$R4344)</f>
        <v>24281.9</v>
      </c>
      <c r="T4344" s="25">
        <v>621.0875069623687</v>
      </c>
      <c r="U4344" s="25">
        <f>'LISTA DOS ITENS'!$T4344*'LISTA DOS ITENS'!$M4344</f>
        <v>1242.175014</v>
      </c>
      <c r="V4344" s="56">
        <f t="array" ref="V4344">INDEX('RESUMO - LOTES E VMA'!$F$3:$F$181,MATCH('LISTA DOS ITENS'!$D4344,'RESUMO - LOTES E VMA'!$A$3:$A$181,0))</f>
        <v>11287.02312</v>
      </c>
      <c r="W4344" s="57">
        <f>'LISTA DOS ITENS'!$U4344/'LISTA DOS ITENS'!$V4344</f>
        <v>0.1100533773</v>
      </c>
      <c r="X4344" s="53" t="s">
        <v>53</v>
      </c>
      <c r="Y4344" s="53" t="s">
        <v>290</v>
      </c>
      <c r="Z4344" s="58" t="str">
        <f>'LISTA DOS ITENS'!$F4344&amp;"-"&amp;'LISTA DOS ITENS'!$H4344&amp;"-"&amp;'LISTA DOS ITENS'!$J4344&amp;"-"&amp;'LISTA DOS ITENS'!$K4344&amp;"-"&amp;'LISTA DOS ITENS'!$I4344</f>
        <v>11190362-2101-0903-PAR/NAC-</v>
      </c>
      <c r="AA4344" s="59" t="str">
        <f t="array" ref="AA4344">INDEX('RESUMO - LOTES E VMA'!$M$3:$M$181,MATCH('LISTA DOS ITENS'!$D4344,'RESUMO - LOTES E VMA'!$A$3:$A$181,0))</f>
        <v>Para Leilão</v>
      </c>
      <c r="AB4344" s="60">
        <f t="array" ref="AB4344">INDEX('RESUMO - LOTES E VMA'!$J$3:$J$181,MATCH('LISTA DOS ITENS'!$D4344,'RESUMO - LOTES E VMA'!$A$3:$A$181,0))</f>
        <v>0.05112547631</v>
      </c>
      <c r="AC4344" s="29" t="str">
        <f t="array" ref="AC4344">INDEX('RESUMO - LOTES E VMA'!$L$3:$L$181,MATCH('LISTA DOS ITENS'!$D4344,'RESUMO - LOTES E VMA'!$A$3:$A$181,0))</f>
        <v>1% do Valor de Comparação do VMA</v>
      </c>
      <c r="AD4344" s="53" t="str">
        <f>VLOOKUP(Tabela1[[#This Row],[Índice]],[1]Planilha1!$A:$A,1,0)</f>
        <v>#ERROR!</v>
      </c>
    </row>
    <row r="4345" ht="15.75" customHeight="1">
      <c r="A4345" s="52">
        <v>268483.0</v>
      </c>
      <c r="B4345" s="53" t="s">
        <v>70</v>
      </c>
      <c r="C4345" s="53" t="s">
        <v>71</v>
      </c>
      <c r="D4345" s="22">
        <v>207842.0</v>
      </c>
      <c r="E4345" s="53" t="s">
        <v>63</v>
      </c>
      <c r="F4345" s="54">
        <v>1.1459063E7</v>
      </c>
      <c r="G4345" s="53" t="s">
        <v>2698</v>
      </c>
      <c r="H4345" s="55">
        <v>2101.0</v>
      </c>
      <c r="I4345" s="55"/>
      <c r="J4345" s="55" t="s">
        <v>69</v>
      </c>
      <c r="K4345" s="53" t="s">
        <v>117</v>
      </c>
      <c r="L4345" s="53"/>
      <c r="M4345" s="53">
        <v>2.0</v>
      </c>
      <c r="N4345" s="53" t="s">
        <v>52</v>
      </c>
      <c r="O4345" s="25">
        <v>2500.0</v>
      </c>
      <c r="P4345" s="25">
        <f>'LISTA DOS ITENS'!$O4345*'LISTA DOS ITENS'!$M4345</f>
        <v>5000</v>
      </c>
      <c r="Q4345" s="25">
        <v>2500.0</v>
      </c>
      <c r="R4345" s="25">
        <f>'LISTA DOS ITENS'!$Q4345*'LISTA DOS ITENS'!$M4345</f>
        <v>5000</v>
      </c>
      <c r="S4345" s="56">
        <f>IF('LISTA DOS ITENS'!$P4345&gt;'LISTA DOS ITENS'!$R4345,'LISTA DOS ITENS'!$P4345,'LISTA DOS ITENS'!$R4345)</f>
        <v>5000</v>
      </c>
      <c r="T4345" s="25">
        <v>127.89104373265039</v>
      </c>
      <c r="U4345" s="25">
        <f>'LISTA DOS ITENS'!$T4345*'LISTA DOS ITENS'!$M4345</f>
        <v>255.7820875</v>
      </c>
      <c r="V4345" s="56">
        <f t="array" ref="V4345">INDEX('RESUMO - LOTES E VMA'!$F$3:$F$181,MATCH('LISTA DOS ITENS'!$D4345,'RESUMO - LOTES E VMA'!$A$3:$A$181,0))</f>
        <v>11287.02312</v>
      </c>
      <c r="W4345" s="57">
        <f>'LISTA DOS ITENS'!$U4345/'LISTA DOS ITENS'!$V4345</f>
        <v>0.02266160747</v>
      </c>
      <c r="X4345" s="53" t="s">
        <v>53</v>
      </c>
      <c r="Y4345" s="53" t="s">
        <v>290</v>
      </c>
      <c r="Z4345" s="58" t="str">
        <f>'LISTA DOS ITENS'!$F4345&amp;"-"&amp;'LISTA DOS ITENS'!$H4345&amp;"-"&amp;'LISTA DOS ITENS'!$J4345&amp;"-"&amp;'LISTA DOS ITENS'!$K4345&amp;"-"&amp;'LISTA DOS ITENS'!$I4345</f>
        <v>11459063-2101-0903-CONS/IAMN-</v>
      </c>
      <c r="AA4345" s="59" t="str">
        <f t="array" ref="AA4345">INDEX('RESUMO - LOTES E VMA'!$M$3:$M$181,MATCH('LISTA DOS ITENS'!$D4345,'RESUMO - LOTES E VMA'!$A$3:$A$181,0))</f>
        <v>Para Leilão</v>
      </c>
      <c r="AB4345" s="60">
        <f t="array" ref="AB4345">INDEX('RESUMO - LOTES E VMA'!$J$3:$J$181,MATCH('LISTA DOS ITENS'!$D4345,'RESUMO - LOTES E VMA'!$A$3:$A$181,0))</f>
        <v>0.05112547631</v>
      </c>
      <c r="AC4345" s="29" t="str">
        <f t="array" ref="AC4345">INDEX('RESUMO - LOTES E VMA'!$L$3:$L$181,MATCH('LISTA DOS ITENS'!$D4345,'RESUMO - LOTES E VMA'!$A$3:$A$181,0))</f>
        <v>1% do Valor de Comparação do VMA</v>
      </c>
      <c r="AD4345" s="53" t="str">
        <f>VLOOKUP(Tabela1[[#This Row],[Índice]],[1]Planilha1!$A:$A,1,0)</f>
        <v>#ERROR!</v>
      </c>
    </row>
    <row r="4346" ht="15.75" customHeight="1">
      <c r="A4346" s="52">
        <v>268484.0</v>
      </c>
      <c r="B4346" s="53" t="s">
        <v>70</v>
      </c>
      <c r="C4346" s="53" t="s">
        <v>71</v>
      </c>
      <c r="D4346" s="22">
        <v>207842.0</v>
      </c>
      <c r="E4346" s="53" t="s">
        <v>63</v>
      </c>
      <c r="F4346" s="54">
        <v>1.0321164E7</v>
      </c>
      <c r="G4346" s="53" t="s">
        <v>2705</v>
      </c>
      <c r="H4346" s="55">
        <v>2101.0</v>
      </c>
      <c r="I4346" s="55"/>
      <c r="J4346" s="55" t="s">
        <v>79</v>
      </c>
      <c r="K4346" s="53" t="s">
        <v>73</v>
      </c>
      <c r="L4346" s="53"/>
      <c r="M4346" s="53">
        <v>1.0</v>
      </c>
      <c r="N4346" s="53" t="s">
        <v>52</v>
      </c>
      <c r="O4346" s="25">
        <v>2101.0</v>
      </c>
      <c r="P4346" s="25">
        <f>'LISTA DOS ITENS'!$O4346*'LISTA DOS ITENS'!$M4346</f>
        <v>2101</v>
      </c>
      <c r="Q4346" s="25">
        <v>2101.0</v>
      </c>
      <c r="R4346" s="25">
        <f>'LISTA DOS ITENS'!$Q4346*'LISTA DOS ITENS'!$M4346</f>
        <v>2101</v>
      </c>
      <c r="S4346" s="56">
        <f>IF('LISTA DOS ITENS'!$P4346&gt;'LISTA DOS ITENS'!$R4346,'LISTA DOS ITENS'!$P4346,'LISTA DOS ITENS'!$R4346)</f>
        <v>2101</v>
      </c>
      <c r="T4346" s="25">
        <v>107.47963315291939</v>
      </c>
      <c r="U4346" s="25">
        <f>'LISTA DOS ITENS'!$T4346*'LISTA DOS ITENS'!$M4346</f>
        <v>107.4796332</v>
      </c>
      <c r="V4346" s="56">
        <f t="array" ref="V4346">INDEX('RESUMO - LOTES E VMA'!$F$3:$F$181,MATCH('LISTA DOS ITENS'!$D4346,'RESUMO - LOTES E VMA'!$A$3:$A$181,0))</f>
        <v>11287.02312</v>
      </c>
      <c r="W4346" s="57">
        <f>'LISTA DOS ITENS'!$U4346/'LISTA DOS ITENS'!$V4346</f>
        <v>0.009522407461</v>
      </c>
      <c r="X4346" s="53" t="s">
        <v>53</v>
      </c>
      <c r="Y4346" s="53" t="s">
        <v>290</v>
      </c>
      <c r="Z4346" s="58" t="str">
        <f>'LISTA DOS ITENS'!$F4346&amp;"-"&amp;'LISTA DOS ITENS'!$H4346&amp;"-"&amp;'LISTA DOS ITENS'!$J4346&amp;"-"&amp;'LISTA DOS ITENS'!$K4346&amp;"-"&amp;'LISTA DOS ITENS'!$I4346</f>
        <v>10321164-2101-A003-CONS/NAC-</v>
      </c>
      <c r="AA4346" s="59" t="str">
        <f t="array" ref="AA4346">INDEX('RESUMO - LOTES E VMA'!$M$3:$M$181,MATCH('LISTA DOS ITENS'!$D4346,'RESUMO - LOTES E VMA'!$A$3:$A$181,0))</f>
        <v>Para Leilão</v>
      </c>
      <c r="AB4346" s="60">
        <f t="array" ref="AB4346">INDEX('RESUMO - LOTES E VMA'!$J$3:$J$181,MATCH('LISTA DOS ITENS'!$D4346,'RESUMO - LOTES E VMA'!$A$3:$A$181,0))</f>
        <v>0.05112547631</v>
      </c>
      <c r="AC4346" s="29" t="str">
        <f t="array" ref="AC4346">INDEX('RESUMO - LOTES E VMA'!$L$3:$L$181,MATCH('LISTA DOS ITENS'!$D4346,'RESUMO - LOTES E VMA'!$A$3:$A$181,0))</f>
        <v>1% do Valor de Comparação do VMA</v>
      </c>
      <c r="AD4346" s="53" t="str">
        <f>VLOOKUP(Tabela1[[#This Row],[Índice]],[1]Planilha1!$A:$A,1,0)</f>
        <v>#ERROR!</v>
      </c>
    </row>
    <row r="4347" ht="15.75" customHeight="1">
      <c r="A4347" s="52">
        <v>268485.0</v>
      </c>
      <c r="B4347" s="53" t="s">
        <v>70</v>
      </c>
      <c r="C4347" s="53" t="s">
        <v>71</v>
      </c>
      <c r="D4347" s="22">
        <v>207842.0</v>
      </c>
      <c r="E4347" s="53" t="s">
        <v>63</v>
      </c>
      <c r="F4347" s="54">
        <v>1.0999759E7</v>
      </c>
      <c r="G4347" s="53" t="s">
        <v>2706</v>
      </c>
      <c r="H4347" s="55">
        <v>2101.0</v>
      </c>
      <c r="I4347" s="55"/>
      <c r="J4347" s="55" t="s">
        <v>319</v>
      </c>
      <c r="K4347" s="53" t="s">
        <v>73</v>
      </c>
      <c r="L4347" s="53"/>
      <c r="M4347" s="53">
        <v>1.0</v>
      </c>
      <c r="N4347" s="53" t="s">
        <v>52</v>
      </c>
      <c r="O4347" s="25">
        <v>3684.01</v>
      </c>
      <c r="P4347" s="25">
        <f>'LISTA DOS ITENS'!$O4347*'LISTA DOS ITENS'!$M4347</f>
        <v>3684.01</v>
      </c>
      <c r="Q4347" s="25">
        <v>3684.01</v>
      </c>
      <c r="R4347" s="25">
        <f>'LISTA DOS ITENS'!$Q4347*'LISTA DOS ITENS'!$M4347</f>
        <v>3684.01</v>
      </c>
      <c r="S4347" s="56">
        <f>IF('LISTA DOS ITENS'!$P4347&gt;'LISTA DOS ITENS'!$R4347,'LISTA DOS ITENS'!$P4347,'LISTA DOS ITENS'!$R4347)</f>
        <v>3684.01</v>
      </c>
      <c r="T4347" s="25">
        <v>188.46075360860857</v>
      </c>
      <c r="U4347" s="25">
        <f>'LISTA DOS ITENS'!$T4347*'LISTA DOS ITENS'!$M4347</f>
        <v>188.4607536</v>
      </c>
      <c r="V4347" s="56">
        <f t="array" ref="V4347">INDEX('RESUMO - LOTES E VMA'!$F$3:$F$181,MATCH('LISTA DOS ITENS'!$D4347,'RESUMO - LOTES E VMA'!$A$3:$A$181,0))</f>
        <v>11287.02312</v>
      </c>
      <c r="W4347" s="57">
        <f>'LISTA DOS ITENS'!$U4347/'LISTA DOS ITENS'!$V4347</f>
        <v>0.01669711771</v>
      </c>
      <c r="X4347" s="53" t="s">
        <v>53</v>
      </c>
      <c r="Y4347" s="53" t="s">
        <v>290</v>
      </c>
      <c r="Z4347" s="58" t="str">
        <f>'LISTA DOS ITENS'!$F4347&amp;"-"&amp;'LISTA DOS ITENS'!$H4347&amp;"-"&amp;'LISTA DOS ITENS'!$J4347&amp;"-"&amp;'LISTA DOS ITENS'!$K4347&amp;"-"&amp;'LISTA DOS ITENS'!$I4347</f>
        <v>10999759-2101-A803-CONS/NAC-</v>
      </c>
      <c r="AA4347" s="59" t="str">
        <f t="array" ref="AA4347">INDEX('RESUMO - LOTES E VMA'!$M$3:$M$181,MATCH('LISTA DOS ITENS'!$D4347,'RESUMO - LOTES E VMA'!$A$3:$A$181,0))</f>
        <v>Para Leilão</v>
      </c>
      <c r="AB4347" s="60">
        <f t="array" ref="AB4347">INDEX('RESUMO - LOTES E VMA'!$J$3:$J$181,MATCH('LISTA DOS ITENS'!$D4347,'RESUMO - LOTES E VMA'!$A$3:$A$181,0))</f>
        <v>0.05112547631</v>
      </c>
      <c r="AC4347" s="29" t="str">
        <f t="array" ref="AC4347">INDEX('RESUMO - LOTES E VMA'!$L$3:$L$181,MATCH('LISTA DOS ITENS'!$D4347,'RESUMO - LOTES E VMA'!$A$3:$A$181,0))</f>
        <v>1% do Valor de Comparação do VMA</v>
      </c>
      <c r="AD4347" s="53" t="str">
        <f>VLOOKUP(Tabela1[[#This Row],[Índice]],[1]Planilha1!$A:$A,1,0)</f>
        <v>#ERROR!</v>
      </c>
    </row>
    <row r="4348" ht="15.75" customHeight="1">
      <c r="A4348" s="52">
        <v>268486.0</v>
      </c>
      <c r="B4348" s="53" t="s">
        <v>70</v>
      </c>
      <c r="C4348" s="53" t="s">
        <v>71</v>
      </c>
      <c r="D4348" s="22">
        <v>207842.0</v>
      </c>
      <c r="E4348" s="53" t="s">
        <v>63</v>
      </c>
      <c r="F4348" s="54">
        <v>1.0108116E7</v>
      </c>
      <c r="G4348" s="53" t="s">
        <v>2705</v>
      </c>
      <c r="H4348" s="55">
        <v>2101.0</v>
      </c>
      <c r="I4348" s="55"/>
      <c r="J4348" s="55" t="s">
        <v>77</v>
      </c>
      <c r="K4348" s="53" t="s">
        <v>73</v>
      </c>
      <c r="L4348" s="53"/>
      <c r="M4348" s="53">
        <v>2.0</v>
      </c>
      <c r="N4348" s="53" t="s">
        <v>52</v>
      </c>
      <c r="O4348" s="25">
        <v>2451.77</v>
      </c>
      <c r="P4348" s="25">
        <f>'LISTA DOS ITENS'!$O4348*'LISTA DOS ITENS'!$M4348</f>
        <v>4903.54</v>
      </c>
      <c r="Q4348" s="25">
        <v>2451.77</v>
      </c>
      <c r="R4348" s="25">
        <f>'LISTA DOS ITENS'!$Q4348*'LISTA DOS ITENS'!$M4348</f>
        <v>4903.54</v>
      </c>
      <c r="S4348" s="56">
        <f>IF('LISTA DOS ITENS'!$P4348&gt;'LISTA DOS ITENS'!$R4348,'LISTA DOS ITENS'!$P4348,'LISTA DOS ITENS'!$R4348)</f>
        <v>4903.54</v>
      </c>
      <c r="T4348" s="25">
        <v>125.42376971696011</v>
      </c>
      <c r="U4348" s="25">
        <f>'LISTA DOS ITENS'!$T4348*'LISTA DOS ITENS'!$M4348</f>
        <v>250.8475394</v>
      </c>
      <c r="V4348" s="56">
        <f t="array" ref="V4348">INDEX('RESUMO - LOTES E VMA'!$F$3:$F$181,MATCH('LISTA DOS ITENS'!$D4348,'RESUMO - LOTES E VMA'!$A$3:$A$181,0))</f>
        <v>11287.02312</v>
      </c>
      <c r="W4348" s="57">
        <f>'LISTA DOS ITENS'!$U4348/'LISTA DOS ITENS'!$V4348</f>
        <v>0.02222441974</v>
      </c>
      <c r="X4348" s="53" t="s">
        <v>53</v>
      </c>
      <c r="Y4348" s="53" t="s">
        <v>290</v>
      </c>
      <c r="Z4348" s="58" t="str">
        <f>'LISTA DOS ITENS'!$F4348&amp;"-"&amp;'LISTA DOS ITENS'!$H4348&amp;"-"&amp;'LISTA DOS ITENS'!$J4348&amp;"-"&amp;'LISTA DOS ITENS'!$K4348&amp;"-"&amp;'LISTA DOS ITENS'!$I4348</f>
        <v>10108116-2101-A903-CONS/NAC-</v>
      </c>
      <c r="AA4348" s="59" t="str">
        <f t="array" ref="AA4348">INDEX('RESUMO - LOTES E VMA'!$M$3:$M$181,MATCH('LISTA DOS ITENS'!$D4348,'RESUMO - LOTES E VMA'!$A$3:$A$181,0))</f>
        <v>Para Leilão</v>
      </c>
      <c r="AB4348" s="60">
        <f t="array" ref="AB4348">INDEX('RESUMO - LOTES E VMA'!$J$3:$J$181,MATCH('LISTA DOS ITENS'!$D4348,'RESUMO - LOTES E VMA'!$A$3:$A$181,0))</f>
        <v>0.05112547631</v>
      </c>
      <c r="AC4348" s="29" t="str">
        <f t="array" ref="AC4348">INDEX('RESUMO - LOTES E VMA'!$L$3:$L$181,MATCH('LISTA DOS ITENS'!$D4348,'RESUMO - LOTES E VMA'!$A$3:$A$181,0))</f>
        <v>1% do Valor de Comparação do VMA</v>
      </c>
      <c r="AD4348" s="53" t="str">
        <f>VLOOKUP(Tabela1[[#This Row],[Índice]],[1]Planilha1!$A:$A,1,0)</f>
        <v>#ERROR!</v>
      </c>
    </row>
    <row r="4349" ht="15.75" customHeight="1">
      <c r="A4349" s="52">
        <v>268487.0</v>
      </c>
      <c r="B4349" s="53" t="s">
        <v>70</v>
      </c>
      <c r="C4349" s="53" t="s">
        <v>71</v>
      </c>
      <c r="D4349" s="22">
        <v>207842.0</v>
      </c>
      <c r="E4349" s="53" t="s">
        <v>63</v>
      </c>
      <c r="F4349" s="54">
        <v>1.05865E7</v>
      </c>
      <c r="G4349" s="53" t="s">
        <v>2699</v>
      </c>
      <c r="H4349" s="55">
        <v>2101.0</v>
      </c>
      <c r="I4349" s="55"/>
      <c r="J4349" s="55" t="s">
        <v>77</v>
      </c>
      <c r="K4349" s="53" t="s">
        <v>122</v>
      </c>
      <c r="L4349" s="53"/>
      <c r="M4349" s="53">
        <v>2.0</v>
      </c>
      <c r="N4349" s="53" t="s">
        <v>52</v>
      </c>
      <c r="O4349" s="25">
        <v>1656.81</v>
      </c>
      <c r="P4349" s="25">
        <f>'LISTA DOS ITENS'!$O4349*'LISTA DOS ITENS'!$M4349</f>
        <v>3313.62</v>
      </c>
      <c r="Q4349" s="25">
        <v>1656.81</v>
      </c>
      <c r="R4349" s="25">
        <f>'LISTA DOS ITENS'!$Q4349*'LISTA DOS ITENS'!$M4349</f>
        <v>3313.62</v>
      </c>
      <c r="S4349" s="56">
        <f>IF('LISTA DOS ITENS'!$P4349&gt;'LISTA DOS ITENS'!$R4349,'LISTA DOS ITENS'!$P4349,'LISTA DOS ITENS'!$R4349)</f>
        <v>3313.62</v>
      </c>
      <c r="T4349" s="25">
        <v>84.756464066677</v>
      </c>
      <c r="U4349" s="25">
        <f>'LISTA DOS ITENS'!$T4349*'LISTA DOS ITENS'!$M4349</f>
        <v>169.5129281</v>
      </c>
      <c r="V4349" s="56">
        <f t="array" ref="V4349">INDEX('RESUMO - LOTES E VMA'!$F$3:$F$181,MATCH('LISTA DOS ITENS'!$D4349,'RESUMO - LOTES E VMA'!$A$3:$A$181,0))</f>
        <v>11287.02312</v>
      </c>
      <c r="W4349" s="57">
        <f>'LISTA DOS ITENS'!$U4349/'LISTA DOS ITENS'!$V4349</f>
        <v>0.01501839115</v>
      </c>
      <c r="X4349" s="53" t="s">
        <v>53</v>
      </c>
      <c r="Y4349" s="53" t="s">
        <v>290</v>
      </c>
      <c r="Z4349" s="58" t="str">
        <f>'LISTA DOS ITENS'!$F4349&amp;"-"&amp;'LISTA DOS ITENS'!$H4349&amp;"-"&amp;'LISTA DOS ITENS'!$J4349&amp;"-"&amp;'LISTA DOS ITENS'!$K4349&amp;"-"&amp;'LISTA DOS ITENS'!$I4349</f>
        <v>10586500-2101-A903-IMOB/IAMN-</v>
      </c>
      <c r="AA4349" s="59" t="str">
        <f t="array" ref="AA4349">INDEX('RESUMO - LOTES E VMA'!$M$3:$M$181,MATCH('LISTA DOS ITENS'!$D4349,'RESUMO - LOTES E VMA'!$A$3:$A$181,0))</f>
        <v>Para Leilão</v>
      </c>
      <c r="AB4349" s="60">
        <f t="array" ref="AB4349">INDEX('RESUMO - LOTES E VMA'!$J$3:$J$181,MATCH('LISTA DOS ITENS'!$D4349,'RESUMO - LOTES E VMA'!$A$3:$A$181,0))</f>
        <v>0.05112547631</v>
      </c>
      <c r="AC4349" s="29" t="str">
        <f t="array" ref="AC4349">INDEX('RESUMO - LOTES E VMA'!$L$3:$L$181,MATCH('LISTA DOS ITENS'!$D4349,'RESUMO - LOTES E VMA'!$A$3:$A$181,0))</f>
        <v>1% do Valor de Comparação do VMA</v>
      </c>
      <c r="AD4349" s="53" t="str">
        <f>VLOOKUP(Tabela1[[#This Row],[Índice]],[1]Planilha1!$A:$A,1,0)</f>
        <v>#ERROR!</v>
      </c>
    </row>
    <row r="4350" ht="15.75" customHeight="1">
      <c r="A4350" s="52">
        <v>268488.0</v>
      </c>
      <c r="B4350" s="53" t="s">
        <v>70</v>
      </c>
      <c r="C4350" s="53" t="s">
        <v>71</v>
      </c>
      <c r="D4350" s="22">
        <v>207842.0</v>
      </c>
      <c r="E4350" s="53" t="s">
        <v>63</v>
      </c>
      <c r="F4350" s="54">
        <v>1.0756317E7</v>
      </c>
      <c r="G4350" s="53" t="s">
        <v>2707</v>
      </c>
      <c r="H4350" s="55">
        <v>2101.0</v>
      </c>
      <c r="I4350" s="55"/>
      <c r="J4350" s="55" t="s">
        <v>77</v>
      </c>
      <c r="K4350" s="53" t="s">
        <v>122</v>
      </c>
      <c r="L4350" s="53"/>
      <c r="M4350" s="53">
        <v>1.0</v>
      </c>
      <c r="N4350" s="53" t="s">
        <v>52</v>
      </c>
      <c r="O4350" s="25">
        <v>5312.0</v>
      </c>
      <c r="P4350" s="25">
        <f>'LISTA DOS ITENS'!$O4350*'LISTA DOS ITENS'!$M4350</f>
        <v>5312</v>
      </c>
      <c r="Q4350" s="25">
        <v>5312.0</v>
      </c>
      <c r="R4350" s="25">
        <f>'LISTA DOS ITENS'!$Q4350*'LISTA DOS ITENS'!$M4350</f>
        <v>5312</v>
      </c>
      <c r="S4350" s="56">
        <f>IF('LISTA DOS ITENS'!$P4350&gt;'LISTA DOS ITENS'!$R4350,'LISTA DOS ITENS'!$P4350,'LISTA DOS ITENS'!$R4350)</f>
        <v>5312</v>
      </c>
      <c r="T4350" s="25">
        <v>271.74288972313553</v>
      </c>
      <c r="U4350" s="25">
        <f>'LISTA DOS ITENS'!$T4350*'LISTA DOS ITENS'!$M4350</f>
        <v>271.7428897</v>
      </c>
      <c r="V4350" s="56">
        <f t="array" ref="V4350">INDEX('RESUMO - LOTES E VMA'!$F$3:$F$181,MATCH('LISTA DOS ITENS'!$D4350,'RESUMO - LOTES E VMA'!$A$3:$A$181,0))</f>
        <v>11287.02312</v>
      </c>
      <c r="W4350" s="57">
        <f>'LISTA DOS ITENS'!$U4350/'LISTA DOS ITENS'!$V4350</f>
        <v>0.02407569178</v>
      </c>
      <c r="X4350" s="53" t="s">
        <v>53</v>
      </c>
      <c r="Y4350" s="53" t="s">
        <v>290</v>
      </c>
      <c r="Z4350" s="58" t="str">
        <f>'LISTA DOS ITENS'!$F4350&amp;"-"&amp;'LISTA DOS ITENS'!$H4350&amp;"-"&amp;'LISTA DOS ITENS'!$J4350&amp;"-"&amp;'LISTA DOS ITENS'!$K4350&amp;"-"&amp;'LISTA DOS ITENS'!$I4350</f>
        <v>10756317-2101-A903-IMOB/IAMN-</v>
      </c>
      <c r="AA4350" s="59" t="str">
        <f t="array" ref="AA4350">INDEX('RESUMO - LOTES E VMA'!$M$3:$M$181,MATCH('LISTA DOS ITENS'!$D4350,'RESUMO - LOTES E VMA'!$A$3:$A$181,0))</f>
        <v>Para Leilão</v>
      </c>
      <c r="AB4350" s="60">
        <f t="array" ref="AB4350">INDEX('RESUMO - LOTES E VMA'!$J$3:$J$181,MATCH('LISTA DOS ITENS'!$D4350,'RESUMO - LOTES E VMA'!$A$3:$A$181,0))</f>
        <v>0.05112547631</v>
      </c>
      <c r="AC4350" s="29" t="str">
        <f t="array" ref="AC4350">INDEX('RESUMO - LOTES E VMA'!$L$3:$L$181,MATCH('LISTA DOS ITENS'!$D4350,'RESUMO - LOTES E VMA'!$A$3:$A$181,0))</f>
        <v>1% do Valor de Comparação do VMA</v>
      </c>
      <c r="AD4350" s="53" t="str">
        <f>VLOOKUP(Tabela1[[#This Row],[Índice]],[1]Planilha1!$A:$A,1,0)</f>
        <v>#ERROR!</v>
      </c>
    </row>
    <row r="4351" ht="15.75" customHeight="1">
      <c r="A4351" s="52">
        <v>268731.0</v>
      </c>
      <c r="B4351" s="53" t="s">
        <v>70</v>
      </c>
      <c r="C4351" s="53" t="s">
        <v>71</v>
      </c>
      <c r="D4351" s="22">
        <v>207914.0</v>
      </c>
      <c r="E4351" s="53" t="s">
        <v>63</v>
      </c>
      <c r="F4351" s="54">
        <v>1.0112888E7</v>
      </c>
      <c r="G4351" s="53" t="s">
        <v>2708</v>
      </c>
      <c r="H4351" s="55">
        <v>2101.0</v>
      </c>
      <c r="I4351" s="55"/>
      <c r="J4351" s="55" t="s">
        <v>68</v>
      </c>
      <c r="K4351" s="53" t="s">
        <v>73</v>
      </c>
      <c r="L4351" s="53"/>
      <c r="M4351" s="53">
        <v>372.0</v>
      </c>
      <c r="N4351" s="53" t="s">
        <v>52</v>
      </c>
      <c r="O4351" s="25">
        <v>0.4634666666666667</v>
      </c>
      <c r="P4351" s="25">
        <f>'LISTA DOS ITENS'!$O4351*'LISTA DOS ITENS'!$M4351</f>
        <v>172.4096</v>
      </c>
      <c r="Q4351" s="25">
        <v>9793.47</v>
      </c>
      <c r="R4351" s="25">
        <f>'LISTA DOS ITENS'!$Q4351*'LISTA DOS ITENS'!$M4351</f>
        <v>3643170.84</v>
      </c>
      <c r="S4351" s="56">
        <f>IF('LISTA DOS ITENS'!$P4351&gt;'LISTA DOS ITENS'!$R4351,'LISTA DOS ITENS'!$P4351,'LISTA DOS ITENS'!$R4351)</f>
        <v>3643170.84</v>
      </c>
      <c r="T4351" s="25">
        <v>3995.73576</v>
      </c>
      <c r="U4351" s="25">
        <f>'LISTA DOS ITENS'!$T4351*'LISTA DOS ITENS'!$M4351</f>
        <v>1486413.703</v>
      </c>
      <c r="V4351" s="56">
        <f t="array" ref="V4351">INDEX('RESUMO - LOTES E VMA'!$F$3:$F$181,MATCH('LISTA DOS ITENS'!$D4351,'RESUMO - LOTES E VMA'!$A$3:$A$181,0))</f>
        <v>1486413.703</v>
      </c>
      <c r="W4351" s="57">
        <f>'LISTA DOS ITENS'!$U4351/'LISTA DOS ITENS'!$V4351</f>
        <v>1</v>
      </c>
      <c r="X4351" s="53" t="s">
        <v>53</v>
      </c>
      <c r="Y4351" s="53" t="s">
        <v>290</v>
      </c>
      <c r="Z4351" s="58" t="str">
        <f>'LISTA DOS ITENS'!$F4351&amp;"-"&amp;'LISTA DOS ITENS'!$H4351&amp;"-"&amp;'LISTA DOS ITENS'!$J4351&amp;"-"&amp;'LISTA DOS ITENS'!$K4351&amp;"-"&amp;'LISTA DOS ITENS'!$I4351</f>
        <v>10112888-2101-0003-CONS/NAC-</v>
      </c>
      <c r="AA4351" s="59" t="str">
        <f t="array" ref="AA4351">INDEX('RESUMO - LOTES E VMA'!$M$3:$M$181,MATCH('LISTA DOS ITENS'!$D4351,'RESUMO - LOTES E VMA'!$A$3:$A$181,0))</f>
        <v>Para Leilão</v>
      </c>
      <c r="AB4351" s="60">
        <f t="array" ref="AB4351">INDEX('RESUMO - LOTES E VMA'!$J$3:$J$181,MATCH('LISTA DOS ITENS'!$D4351,'RESUMO - LOTES E VMA'!$A$3:$A$181,0))</f>
        <v>0.408</v>
      </c>
      <c r="AC4351" s="29" t="str">
        <f t="array" ref="AC4351">INDEX('RESUMO - LOTES E VMA'!$L$3:$L$181,MATCH('LISTA DOS ITENS'!$D4351,'RESUMO - LOTES E VMA'!$A$3:$A$181,0))</f>
        <v>5% do Valor de Comparação do VMA</v>
      </c>
      <c r="AD4351" s="53" t="str">
        <f>VLOOKUP(Tabela1[[#This Row],[Índice]],[1]Planilha1!$A:$A,1,0)</f>
        <v>#ERROR!</v>
      </c>
    </row>
    <row r="4352" ht="15.75" customHeight="1">
      <c r="A4352" s="52">
        <v>268758.0</v>
      </c>
      <c r="B4352" s="53" t="s">
        <v>70</v>
      </c>
      <c r="C4352" s="53" t="s">
        <v>71</v>
      </c>
      <c r="D4352" s="22">
        <v>207930.0</v>
      </c>
      <c r="E4352" s="53" t="s">
        <v>63</v>
      </c>
      <c r="F4352" s="54">
        <v>1.0234299E7</v>
      </c>
      <c r="G4352" s="53" t="s">
        <v>2709</v>
      </c>
      <c r="H4352" s="55">
        <v>2170.0</v>
      </c>
      <c r="I4352" s="55"/>
      <c r="J4352" s="55" t="s">
        <v>69</v>
      </c>
      <c r="K4352" s="53" t="s">
        <v>73</v>
      </c>
      <c r="L4352" s="53"/>
      <c r="M4352" s="53">
        <v>175.3</v>
      </c>
      <c r="N4352" s="53" t="s">
        <v>52</v>
      </c>
      <c r="O4352" s="25">
        <v>0.9111111111111112</v>
      </c>
      <c r="P4352" s="25">
        <f>'LISTA DOS ITENS'!$O4352*'LISTA DOS ITENS'!$M4352</f>
        <v>159.7177778</v>
      </c>
      <c r="Q4352" s="25">
        <v>182.4</v>
      </c>
      <c r="R4352" s="25">
        <f>'LISTA DOS ITENS'!$Q4352*'LISTA DOS ITENS'!$M4352</f>
        <v>31974.72</v>
      </c>
      <c r="S4352" s="56">
        <f>IF('LISTA DOS ITENS'!$P4352&gt;'LISTA DOS ITENS'!$R4352,'LISTA DOS ITENS'!$P4352,'LISTA DOS ITENS'!$R4352)</f>
        <v>31974.72</v>
      </c>
      <c r="T4352" s="25">
        <v>74.4192</v>
      </c>
      <c r="U4352" s="25">
        <f>'LISTA DOS ITENS'!$T4352*'LISTA DOS ITENS'!$M4352</f>
        <v>13045.68576</v>
      </c>
      <c r="V4352" s="56">
        <f t="array" ref="V4352">INDEX('RESUMO - LOTES E VMA'!$F$3:$F$181,MATCH('LISTA DOS ITENS'!$D4352,'RESUMO - LOTES E VMA'!$A$3:$A$181,0))</f>
        <v>13081.0104</v>
      </c>
      <c r="W4352" s="57">
        <f>'LISTA DOS ITENS'!$U4352/'LISTA DOS ITENS'!$V4352</f>
        <v>0.9972995481</v>
      </c>
      <c r="X4352" s="53" t="s">
        <v>53</v>
      </c>
      <c r="Y4352" s="53" t="s">
        <v>290</v>
      </c>
      <c r="Z4352" s="58" t="str">
        <f>'LISTA DOS ITENS'!$F4352&amp;"-"&amp;'LISTA DOS ITENS'!$H4352&amp;"-"&amp;'LISTA DOS ITENS'!$J4352&amp;"-"&amp;'LISTA DOS ITENS'!$K4352&amp;"-"&amp;'LISTA DOS ITENS'!$I4352</f>
        <v>10234299-2170-0903-CONS/NAC-</v>
      </c>
      <c r="AA4352" s="59" t="str">
        <f t="array" ref="AA4352">INDEX('RESUMO - LOTES E VMA'!$M$3:$M$181,MATCH('LISTA DOS ITENS'!$D4352,'RESUMO - LOTES E VMA'!$A$3:$A$181,0))</f>
        <v>Para Leilão</v>
      </c>
      <c r="AB4352" s="60">
        <f t="array" ref="AB4352">INDEX('RESUMO - LOTES E VMA'!$J$3:$J$181,MATCH('LISTA DOS ITENS'!$D4352,'RESUMO - LOTES E VMA'!$A$3:$A$181,0))</f>
        <v>0.408</v>
      </c>
      <c r="AC4352" s="29" t="str">
        <f t="array" ref="AC4352">INDEX('RESUMO - LOTES E VMA'!$L$3:$L$181,MATCH('LISTA DOS ITENS'!$D4352,'RESUMO - LOTES E VMA'!$A$3:$A$181,0))</f>
        <v>5% do Valor de Comparação do VMA</v>
      </c>
      <c r="AD4352" s="53" t="str">
        <f>VLOOKUP(Tabela1[[#This Row],[Índice]],[1]Planilha1!$A:$A,1,0)</f>
        <v>#ERROR!</v>
      </c>
    </row>
    <row r="4353" ht="15.75" customHeight="1">
      <c r="A4353" s="52">
        <v>268759.0</v>
      </c>
      <c r="B4353" s="53" t="s">
        <v>70</v>
      </c>
      <c r="C4353" s="53" t="s">
        <v>71</v>
      </c>
      <c r="D4353" s="22">
        <v>207930.0</v>
      </c>
      <c r="E4353" s="53" t="s">
        <v>63</v>
      </c>
      <c r="F4353" s="54">
        <v>1.0234646E7</v>
      </c>
      <c r="G4353" s="53" t="s">
        <v>2710</v>
      </c>
      <c r="H4353" s="55">
        <v>2201.0</v>
      </c>
      <c r="I4353" s="55"/>
      <c r="J4353" s="55" t="s">
        <v>69</v>
      </c>
      <c r="K4353" s="53" t="s">
        <v>73</v>
      </c>
      <c r="L4353" s="53"/>
      <c r="M4353" s="53">
        <v>26.0</v>
      </c>
      <c r="N4353" s="53" t="s">
        <v>52</v>
      </c>
      <c r="O4353" s="25">
        <v>3.3276923076923075</v>
      </c>
      <c r="P4353" s="25">
        <f>'LISTA DOS ITENS'!$O4353*'LISTA DOS ITENS'!$M4353</f>
        <v>86.52</v>
      </c>
      <c r="Q4353" s="25">
        <v>3.33</v>
      </c>
      <c r="R4353" s="25">
        <f>'LISTA DOS ITENS'!$Q4353*'LISTA DOS ITENS'!$M4353</f>
        <v>86.58</v>
      </c>
      <c r="S4353" s="56">
        <f>IF('LISTA DOS ITENS'!$P4353&gt;'LISTA DOS ITENS'!$R4353,'LISTA DOS ITENS'!$P4353,'LISTA DOS ITENS'!$R4353)</f>
        <v>86.58</v>
      </c>
      <c r="T4353" s="25">
        <v>1.35864</v>
      </c>
      <c r="U4353" s="25">
        <f>'LISTA DOS ITENS'!$T4353*'LISTA DOS ITENS'!$M4353</f>
        <v>35.32464</v>
      </c>
      <c r="V4353" s="56">
        <f t="array" ref="V4353">INDEX('RESUMO - LOTES E VMA'!$F$3:$F$181,MATCH('LISTA DOS ITENS'!$D4353,'RESUMO - LOTES E VMA'!$A$3:$A$181,0))</f>
        <v>13081.0104</v>
      </c>
      <c r="W4353" s="57">
        <f>'LISTA DOS ITENS'!$U4353/'LISTA DOS ITENS'!$V4353</f>
        <v>0.002700451947</v>
      </c>
      <c r="X4353" s="53" t="s">
        <v>53</v>
      </c>
      <c r="Y4353" s="53" t="s">
        <v>290</v>
      </c>
      <c r="Z4353" s="58" t="str">
        <f>'LISTA DOS ITENS'!$F4353&amp;"-"&amp;'LISTA DOS ITENS'!$H4353&amp;"-"&amp;'LISTA DOS ITENS'!$J4353&amp;"-"&amp;'LISTA DOS ITENS'!$K4353&amp;"-"&amp;'LISTA DOS ITENS'!$I4353</f>
        <v>10234646-2201-0903-CONS/NAC-</v>
      </c>
      <c r="AA4353" s="59" t="str">
        <f t="array" ref="AA4353">INDEX('RESUMO - LOTES E VMA'!$M$3:$M$181,MATCH('LISTA DOS ITENS'!$D4353,'RESUMO - LOTES E VMA'!$A$3:$A$181,0))</f>
        <v>Para Leilão</v>
      </c>
      <c r="AB4353" s="60">
        <f t="array" ref="AB4353">INDEX('RESUMO - LOTES E VMA'!$J$3:$J$181,MATCH('LISTA DOS ITENS'!$D4353,'RESUMO - LOTES E VMA'!$A$3:$A$181,0))</f>
        <v>0.408</v>
      </c>
      <c r="AC4353" s="29" t="str">
        <f t="array" ref="AC4353">INDEX('RESUMO - LOTES E VMA'!$L$3:$L$181,MATCH('LISTA DOS ITENS'!$D4353,'RESUMO - LOTES E VMA'!$A$3:$A$181,0))</f>
        <v>5% do Valor de Comparação do VMA</v>
      </c>
      <c r="AD4353" s="53" t="str">
        <f>VLOOKUP(Tabela1[[#This Row],[Índice]],[1]Planilha1!$A:$A,1,0)</f>
        <v>#ERROR!</v>
      </c>
    </row>
    <row r="4354" ht="15.75" customHeight="1">
      <c r="A4354" s="52">
        <v>268791.0</v>
      </c>
      <c r="B4354" s="53" t="s">
        <v>70</v>
      </c>
      <c r="C4354" s="53" t="s">
        <v>71</v>
      </c>
      <c r="D4354" s="22">
        <v>207943.0</v>
      </c>
      <c r="E4354" s="53" t="s">
        <v>98</v>
      </c>
      <c r="F4354" s="54">
        <v>1.1325685E7</v>
      </c>
      <c r="G4354" s="53" t="s">
        <v>2711</v>
      </c>
      <c r="H4354" s="55">
        <v>2101.0</v>
      </c>
      <c r="I4354" s="55"/>
      <c r="J4354" s="55" t="s">
        <v>100</v>
      </c>
      <c r="K4354" s="53" t="s">
        <v>73</v>
      </c>
      <c r="L4354" s="53"/>
      <c r="M4354" s="53">
        <v>127.0</v>
      </c>
      <c r="N4354" s="53" t="s">
        <v>52</v>
      </c>
      <c r="O4354" s="25">
        <v>263.3424409448819</v>
      </c>
      <c r="P4354" s="25">
        <f>'LISTA DOS ITENS'!$O4354*'LISTA DOS ITENS'!$M4354</f>
        <v>33444.49</v>
      </c>
      <c r="Q4354" s="25">
        <v>268.48</v>
      </c>
      <c r="R4354" s="25">
        <f>'LISTA DOS ITENS'!$Q4354*'LISTA DOS ITENS'!$M4354</f>
        <v>34096.96</v>
      </c>
      <c r="S4354" s="56">
        <f>IF('LISTA DOS ITENS'!$P4354&gt;'LISTA DOS ITENS'!$R4354,'LISTA DOS ITENS'!$P4354,'LISTA DOS ITENS'!$R4354)</f>
        <v>34096.96</v>
      </c>
      <c r="T4354" s="25">
        <v>13.42400362166839</v>
      </c>
      <c r="U4354" s="25">
        <f>'LISTA DOS ITENS'!$T4354*'LISTA DOS ITENS'!$M4354</f>
        <v>1704.84846</v>
      </c>
      <c r="V4354" s="56">
        <f t="array" ref="V4354">INDEX('RESUMO - LOTES E VMA'!$F$3:$F$181,MATCH('LISTA DOS ITENS'!$D4354,'RESUMO - LOTES E VMA'!$A$3:$A$181,0))</f>
        <v>4027.201087</v>
      </c>
      <c r="W4354" s="57">
        <f>'LISTA DOS ITENS'!$U4354/'LISTA DOS ITENS'!$V4354</f>
        <v>0.4233333333</v>
      </c>
      <c r="X4354" s="53" t="s">
        <v>53</v>
      </c>
      <c r="Y4354" s="53" t="s">
        <v>290</v>
      </c>
      <c r="Z4354" s="58" t="str">
        <f>'LISTA DOS ITENS'!$F4354&amp;"-"&amp;'LISTA DOS ITENS'!$H4354&amp;"-"&amp;'LISTA DOS ITENS'!$J4354&amp;"-"&amp;'LISTA DOS ITENS'!$K4354&amp;"-"&amp;'LISTA DOS ITENS'!$I4354</f>
        <v>11325685-2101-0018-CONS/NAC-</v>
      </c>
      <c r="AA4354" s="59" t="str">
        <f t="array" ref="AA4354">INDEX('RESUMO - LOTES E VMA'!$M$3:$M$181,MATCH('LISTA DOS ITENS'!$D4354,'RESUMO - LOTES E VMA'!$A$3:$A$181,0))</f>
        <v>Para Leilão</v>
      </c>
      <c r="AB4354" s="60">
        <f t="array" ref="AB4354">INDEX('RESUMO - LOTES E VMA'!$J$3:$J$181,MATCH('LISTA DOS ITENS'!$D4354,'RESUMO - LOTES E VMA'!$A$3:$A$181,0))</f>
        <v>0.05000001349</v>
      </c>
      <c r="AC4354" s="29" t="str">
        <f t="array" ref="AC4354">INDEX('RESUMO - LOTES E VMA'!$L$3:$L$181,MATCH('LISTA DOS ITENS'!$D4354,'RESUMO - LOTES E VMA'!$A$3:$A$181,0))</f>
        <v>1% do Valor de Comparação do VMA</v>
      </c>
      <c r="AD4354" s="53" t="str">
        <f>VLOOKUP(Tabela1[[#This Row],[Índice]],[1]Planilha1!$A:$A,1,0)</f>
        <v>#ERROR!</v>
      </c>
    </row>
    <row r="4355" ht="15.75" customHeight="1">
      <c r="A4355" s="52">
        <v>268792.0</v>
      </c>
      <c r="B4355" s="53" t="s">
        <v>70</v>
      </c>
      <c r="C4355" s="53" t="s">
        <v>71</v>
      </c>
      <c r="D4355" s="22">
        <v>207943.0</v>
      </c>
      <c r="E4355" s="53" t="s">
        <v>98</v>
      </c>
      <c r="F4355" s="54">
        <v>1.1325685E7</v>
      </c>
      <c r="G4355" s="53" t="s">
        <v>2711</v>
      </c>
      <c r="H4355" s="55">
        <v>2201.0</v>
      </c>
      <c r="I4355" s="55"/>
      <c r="J4355" s="55" t="s">
        <v>100</v>
      </c>
      <c r="K4355" s="53" t="s">
        <v>73</v>
      </c>
      <c r="L4355" s="53"/>
      <c r="M4355" s="53">
        <v>127.0</v>
      </c>
      <c r="N4355" s="53" t="s">
        <v>52</v>
      </c>
      <c r="O4355" s="25">
        <v>268.4791338582677</v>
      </c>
      <c r="P4355" s="25">
        <f>'LISTA DOS ITENS'!$O4355*'LISTA DOS ITENS'!$M4355</f>
        <v>34096.85</v>
      </c>
      <c r="Q4355" s="25">
        <v>268.48</v>
      </c>
      <c r="R4355" s="25">
        <f>'LISTA DOS ITENS'!$Q4355*'LISTA DOS ITENS'!$M4355</f>
        <v>34096.96</v>
      </c>
      <c r="S4355" s="56">
        <f>IF('LISTA DOS ITENS'!$P4355&gt;'LISTA DOS ITENS'!$R4355,'LISTA DOS ITENS'!$P4355,'LISTA DOS ITENS'!$R4355)</f>
        <v>34096.96</v>
      </c>
      <c r="T4355" s="25">
        <v>13.42400362166839</v>
      </c>
      <c r="U4355" s="25">
        <f>'LISTA DOS ITENS'!$T4355*'LISTA DOS ITENS'!$M4355</f>
        <v>1704.84846</v>
      </c>
      <c r="V4355" s="56">
        <f t="array" ref="V4355">INDEX('RESUMO - LOTES E VMA'!$F$3:$F$181,MATCH('LISTA DOS ITENS'!$D4355,'RESUMO - LOTES E VMA'!$A$3:$A$181,0))</f>
        <v>4027.201087</v>
      </c>
      <c r="W4355" s="57">
        <f>'LISTA DOS ITENS'!$U4355/'LISTA DOS ITENS'!$V4355</f>
        <v>0.4233333333</v>
      </c>
      <c r="X4355" s="53" t="s">
        <v>53</v>
      </c>
      <c r="Y4355" s="53" t="s">
        <v>290</v>
      </c>
      <c r="Z4355" s="58" t="str">
        <f>'LISTA DOS ITENS'!$F4355&amp;"-"&amp;'LISTA DOS ITENS'!$H4355&amp;"-"&amp;'LISTA DOS ITENS'!$J4355&amp;"-"&amp;'LISTA DOS ITENS'!$K4355&amp;"-"&amp;'LISTA DOS ITENS'!$I4355</f>
        <v>11325685-2201-0018-CONS/NAC-</v>
      </c>
      <c r="AA4355" s="59" t="str">
        <f t="array" ref="AA4355">INDEX('RESUMO - LOTES E VMA'!$M$3:$M$181,MATCH('LISTA DOS ITENS'!$D4355,'RESUMO - LOTES E VMA'!$A$3:$A$181,0))</f>
        <v>Para Leilão</v>
      </c>
      <c r="AB4355" s="60">
        <f t="array" ref="AB4355">INDEX('RESUMO - LOTES E VMA'!$J$3:$J$181,MATCH('LISTA DOS ITENS'!$D4355,'RESUMO - LOTES E VMA'!$A$3:$A$181,0))</f>
        <v>0.05000001349</v>
      </c>
      <c r="AC4355" s="29" t="str">
        <f t="array" ref="AC4355">INDEX('RESUMO - LOTES E VMA'!$L$3:$L$181,MATCH('LISTA DOS ITENS'!$D4355,'RESUMO - LOTES E VMA'!$A$3:$A$181,0))</f>
        <v>1% do Valor de Comparação do VMA</v>
      </c>
      <c r="AD4355" s="53" t="str">
        <f>VLOOKUP(Tabela1[[#This Row],[Índice]],[1]Planilha1!$A:$A,1,0)</f>
        <v>#ERROR!</v>
      </c>
    </row>
    <row r="4356" ht="15.75" customHeight="1">
      <c r="A4356" s="52">
        <v>268793.0</v>
      </c>
      <c r="B4356" s="53" t="s">
        <v>70</v>
      </c>
      <c r="C4356" s="53" t="s">
        <v>71</v>
      </c>
      <c r="D4356" s="22">
        <v>207943.0</v>
      </c>
      <c r="E4356" s="53" t="s">
        <v>98</v>
      </c>
      <c r="F4356" s="54">
        <v>1.1325685E7</v>
      </c>
      <c r="G4356" s="53" t="s">
        <v>2711</v>
      </c>
      <c r="H4356" s="55">
        <v>2201.0</v>
      </c>
      <c r="I4356" s="55"/>
      <c r="J4356" s="55" t="s">
        <v>100</v>
      </c>
      <c r="K4356" s="53" t="s">
        <v>57</v>
      </c>
      <c r="L4356" s="53"/>
      <c r="M4356" s="53">
        <v>46.0</v>
      </c>
      <c r="N4356" s="53" t="s">
        <v>52</v>
      </c>
      <c r="O4356" s="25">
        <v>12.644130434782609</v>
      </c>
      <c r="P4356" s="25">
        <f>'LISTA DOS ITENS'!$O4356*'LISTA DOS ITENS'!$M4356</f>
        <v>581.63</v>
      </c>
      <c r="Q4356" s="25">
        <v>268.48</v>
      </c>
      <c r="R4356" s="25">
        <f>'LISTA DOS ITENS'!$Q4356*'LISTA DOS ITENS'!$M4356</f>
        <v>12350.08</v>
      </c>
      <c r="S4356" s="56">
        <f>IF('LISTA DOS ITENS'!$P4356&gt;'LISTA DOS ITENS'!$R4356,'LISTA DOS ITENS'!$P4356,'LISTA DOS ITENS'!$R4356)</f>
        <v>12350.08</v>
      </c>
      <c r="T4356" s="25">
        <v>13.42400362166839</v>
      </c>
      <c r="U4356" s="25">
        <f>'LISTA DOS ITENS'!$T4356*'LISTA DOS ITENS'!$M4356</f>
        <v>617.5041666</v>
      </c>
      <c r="V4356" s="56">
        <f t="array" ref="V4356">INDEX('RESUMO - LOTES E VMA'!$F$3:$F$181,MATCH('LISTA DOS ITENS'!$D4356,'RESUMO - LOTES E VMA'!$A$3:$A$181,0))</f>
        <v>4027.201087</v>
      </c>
      <c r="W4356" s="57">
        <f>'LISTA DOS ITENS'!$U4356/'LISTA DOS ITENS'!$V4356</f>
        <v>0.1533333333</v>
      </c>
      <c r="X4356" s="53" t="s">
        <v>53</v>
      </c>
      <c r="Y4356" s="53" t="s">
        <v>290</v>
      </c>
      <c r="Z4356" s="58" t="str">
        <f>'LISTA DOS ITENS'!$F4356&amp;"-"&amp;'LISTA DOS ITENS'!$H4356&amp;"-"&amp;'LISTA DOS ITENS'!$J4356&amp;"-"&amp;'LISTA DOS ITENS'!$K4356&amp;"-"&amp;'LISTA DOS ITENS'!$I4356</f>
        <v>11325685-2201-0018-USADO-</v>
      </c>
      <c r="AA4356" s="59" t="str">
        <f t="array" ref="AA4356">INDEX('RESUMO - LOTES E VMA'!$M$3:$M$181,MATCH('LISTA DOS ITENS'!$D4356,'RESUMO - LOTES E VMA'!$A$3:$A$181,0))</f>
        <v>Para Leilão</v>
      </c>
      <c r="AB4356" s="60">
        <f t="array" ref="AB4356">INDEX('RESUMO - LOTES E VMA'!$J$3:$J$181,MATCH('LISTA DOS ITENS'!$D4356,'RESUMO - LOTES E VMA'!$A$3:$A$181,0))</f>
        <v>0.05000001349</v>
      </c>
      <c r="AC4356" s="29" t="str">
        <f t="array" ref="AC4356">INDEX('RESUMO - LOTES E VMA'!$L$3:$L$181,MATCH('LISTA DOS ITENS'!$D4356,'RESUMO - LOTES E VMA'!$A$3:$A$181,0))</f>
        <v>1% do Valor de Comparação do VMA</v>
      </c>
      <c r="AD4356" s="53" t="str">
        <f>VLOOKUP(Tabela1[[#This Row],[Índice]],[1]Planilha1!$A:$A,1,0)</f>
        <v>#ERROR!</v>
      </c>
    </row>
    <row r="4357" ht="15.75" customHeight="1">
      <c r="A4357" s="52">
        <v>269288.0</v>
      </c>
      <c r="B4357" s="53" t="s">
        <v>70</v>
      </c>
      <c r="C4357" s="53" t="s">
        <v>71</v>
      </c>
      <c r="D4357" s="22">
        <v>208051.0</v>
      </c>
      <c r="E4357" s="53" t="s">
        <v>175</v>
      </c>
      <c r="F4357" s="54">
        <v>1.1258799E7</v>
      </c>
      <c r="G4357" s="53" t="s">
        <v>2712</v>
      </c>
      <c r="H4357" s="55">
        <v>2101.0</v>
      </c>
      <c r="I4357" s="55"/>
      <c r="J4357" s="55" t="s">
        <v>343</v>
      </c>
      <c r="K4357" s="53" t="s">
        <v>73</v>
      </c>
      <c r="L4357" s="53"/>
      <c r="M4357" s="53">
        <v>3.0</v>
      </c>
      <c r="N4357" s="53" t="s">
        <v>52</v>
      </c>
      <c r="O4357" s="25">
        <v>217.10666666666668</v>
      </c>
      <c r="P4357" s="25">
        <f>'LISTA DOS ITENS'!$O4357*'LISTA DOS ITENS'!$M4357</f>
        <v>651.32</v>
      </c>
      <c r="Q4357" s="25">
        <v>214.38</v>
      </c>
      <c r="R4357" s="25">
        <f>'LISTA DOS ITENS'!$Q4357*'LISTA DOS ITENS'!$M4357</f>
        <v>643.14</v>
      </c>
      <c r="S4357" s="56">
        <f>IF('LISTA DOS ITENS'!$P4357&gt;'LISTA DOS ITENS'!$R4357,'LISTA DOS ITENS'!$P4357,'LISTA DOS ITENS'!$R4357)</f>
        <v>651.32</v>
      </c>
      <c r="T4357" s="25">
        <v>12.21966</v>
      </c>
      <c r="U4357" s="25">
        <f>'LISTA DOS ITENS'!$T4357*'LISTA DOS ITENS'!$M4357</f>
        <v>36.65898</v>
      </c>
      <c r="V4357" s="56">
        <f t="array" ref="V4357">INDEX('RESUMO - LOTES E VMA'!$F$3:$F$181,MATCH('LISTA DOS ITENS'!$D4357,'RESUMO - LOTES E VMA'!$A$3:$A$181,0))</f>
        <v>7163.41857</v>
      </c>
      <c r="W4357" s="57">
        <f>'LISTA DOS ITENS'!$U4357/'LISTA DOS ITENS'!$V4357</f>
        <v>0.005117525891</v>
      </c>
      <c r="X4357" s="53" t="s">
        <v>53</v>
      </c>
      <c r="Y4357" s="53" t="s">
        <v>290</v>
      </c>
      <c r="Z4357" s="58" t="str">
        <f>'LISTA DOS ITENS'!$F4357&amp;"-"&amp;'LISTA DOS ITENS'!$H4357&amp;"-"&amp;'LISTA DOS ITENS'!$J4357&amp;"-"&amp;'LISTA DOS ITENS'!$K4357&amp;"-"&amp;'LISTA DOS ITENS'!$I4357</f>
        <v>11258799-2101-0011-CONS/NAC-</v>
      </c>
      <c r="AA4357" s="59" t="str">
        <f t="array" ref="AA4357">INDEX('RESUMO - LOTES E VMA'!$M$3:$M$181,MATCH('LISTA DOS ITENS'!$D4357,'RESUMO - LOTES E VMA'!$A$3:$A$181,0))</f>
        <v>Para Leilão</v>
      </c>
      <c r="AB4357" s="60">
        <f t="array" ref="AB4357">INDEX('RESUMO - LOTES E VMA'!$J$3:$J$181,MATCH('LISTA DOS ITENS'!$D4357,'RESUMO - LOTES E VMA'!$A$3:$A$181,0))</f>
        <v>0.05693212648</v>
      </c>
      <c r="AC4357" s="29" t="str">
        <f t="array" ref="AC4357">INDEX('RESUMO - LOTES E VMA'!$L$3:$L$181,MATCH('LISTA DOS ITENS'!$D4357,'RESUMO - LOTES E VMA'!$A$3:$A$181,0))</f>
        <v>1% do Valor de Comparação do VMA</v>
      </c>
      <c r="AD4357" s="53" t="str">
        <f>VLOOKUP(Tabela1[[#This Row],[Índice]],[1]Planilha1!$A:$A,1,0)</f>
        <v>#ERROR!</v>
      </c>
    </row>
    <row r="4358" ht="15.75" customHeight="1">
      <c r="A4358" s="52">
        <v>269289.0</v>
      </c>
      <c r="B4358" s="53" t="s">
        <v>70</v>
      </c>
      <c r="C4358" s="53" t="s">
        <v>71</v>
      </c>
      <c r="D4358" s="22">
        <v>208051.0</v>
      </c>
      <c r="E4358" s="53" t="s">
        <v>175</v>
      </c>
      <c r="F4358" s="54">
        <v>1.1925049E7</v>
      </c>
      <c r="G4358" s="53" t="s">
        <v>2712</v>
      </c>
      <c r="H4358" s="55">
        <v>2101.0</v>
      </c>
      <c r="I4358" s="55"/>
      <c r="J4358" s="55" t="s">
        <v>343</v>
      </c>
      <c r="K4358" s="53" t="s">
        <v>73</v>
      </c>
      <c r="L4358" s="53"/>
      <c r="M4358" s="53">
        <v>15.0</v>
      </c>
      <c r="N4358" s="53" t="s">
        <v>52</v>
      </c>
      <c r="O4358" s="25">
        <v>187.10733333333334</v>
      </c>
      <c r="P4358" s="25">
        <f>'LISTA DOS ITENS'!$O4358*'LISTA DOS ITENS'!$M4358</f>
        <v>2806.61</v>
      </c>
      <c r="Q4358" s="25">
        <v>187.11</v>
      </c>
      <c r="R4358" s="25">
        <f>'LISTA DOS ITENS'!$Q4358*'LISTA DOS ITENS'!$M4358</f>
        <v>2806.65</v>
      </c>
      <c r="S4358" s="56">
        <f>IF('LISTA DOS ITENS'!$P4358&gt;'LISTA DOS ITENS'!$R4358,'LISTA DOS ITENS'!$P4358,'LISTA DOS ITENS'!$R4358)</f>
        <v>2806.65</v>
      </c>
      <c r="T4358" s="25">
        <v>10.665270000000001</v>
      </c>
      <c r="U4358" s="25">
        <f>'LISTA DOS ITENS'!$T4358*'LISTA DOS ITENS'!$M4358</f>
        <v>159.97905</v>
      </c>
      <c r="V4358" s="56">
        <f t="array" ref="V4358">INDEX('RESUMO - LOTES E VMA'!$F$3:$F$181,MATCH('LISTA DOS ITENS'!$D4358,'RESUMO - LOTES E VMA'!$A$3:$A$181,0))</f>
        <v>7163.41857</v>
      </c>
      <c r="W4358" s="57">
        <f>'LISTA DOS ITENS'!$U4358/'LISTA DOS ITENS'!$V4358</f>
        <v>0.02233277986</v>
      </c>
      <c r="X4358" s="53" t="s">
        <v>53</v>
      </c>
      <c r="Y4358" s="53" t="s">
        <v>290</v>
      </c>
      <c r="Z4358" s="58" t="str">
        <f>'LISTA DOS ITENS'!$F4358&amp;"-"&amp;'LISTA DOS ITENS'!$H4358&amp;"-"&amp;'LISTA DOS ITENS'!$J4358&amp;"-"&amp;'LISTA DOS ITENS'!$K4358&amp;"-"&amp;'LISTA DOS ITENS'!$I4358</f>
        <v>11925049-2101-0011-CONS/NAC-</v>
      </c>
      <c r="AA4358" s="59" t="str">
        <f t="array" ref="AA4358">INDEX('RESUMO - LOTES E VMA'!$M$3:$M$181,MATCH('LISTA DOS ITENS'!$D4358,'RESUMO - LOTES E VMA'!$A$3:$A$181,0))</f>
        <v>Para Leilão</v>
      </c>
      <c r="AB4358" s="60">
        <f t="array" ref="AB4358">INDEX('RESUMO - LOTES E VMA'!$J$3:$J$181,MATCH('LISTA DOS ITENS'!$D4358,'RESUMO - LOTES E VMA'!$A$3:$A$181,0))</f>
        <v>0.05693212648</v>
      </c>
      <c r="AC4358" s="29" t="str">
        <f t="array" ref="AC4358">INDEX('RESUMO - LOTES E VMA'!$L$3:$L$181,MATCH('LISTA DOS ITENS'!$D4358,'RESUMO - LOTES E VMA'!$A$3:$A$181,0))</f>
        <v>1% do Valor de Comparação do VMA</v>
      </c>
      <c r="AD4358" s="53" t="str">
        <f>VLOOKUP(Tabela1[[#This Row],[Índice]],[1]Planilha1!$A:$A,1,0)</f>
        <v>#ERROR!</v>
      </c>
    </row>
    <row r="4359" ht="15.75" customHeight="1">
      <c r="A4359" s="52">
        <v>269290.0</v>
      </c>
      <c r="B4359" s="53" t="s">
        <v>70</v>
      </c>
      <c r="C4359" s="53" t="s">
        <v>71</v>
      </c>
      <c r="D4359" s="22">
        <v>208051.0</v>
      </c>
      <c r="E4359" s="53" t="s">
        <v>175</v>
      </c>
      <c r="F4359" s="54">
        <v>1.0539883E7</v>
      </c>
      <c r="G4359" s="53" t="s">
        <v>2713</v>
      </c>
      <c r="H4359" s="55">
        <v>2101.0</v>
      </c>
      <c r="I4359" s="55"/>
      <c r="J4359" s="55" t="s">
        <v>177</v>
      </c>
      <c r="K4359" s="53" t="s">
        <v>73</v>
      </c>
      <c r="L4359" s="53"/>
      <c r="M4359" s="53">
        <v>31.0</v>
      </c>
      <c r="N4359" s="53" t="s">
        <v>52</v>
      </c>
      <c r="O4359" s="25">
        <v>183.68096774193546</v>
      </c>
      <c r="P4359" s="25">
        <f>'LISTA DOS ITENS'!$O4359*'LISTA DOS ITENS'!$M4359</f>
        <v>5694.11</v>
      </c>
      <c r="Q4359" s="25">
        <v>183.68</v>
      </c>
      <c r="R4359" s="25">
        <f>'LISTA DOS ITENS'!$Q4359*'LISTA DOS ITENS'!$M4359</f>
        <v>5694.08</v>
      </c>
      <c r="S4359" s="56">
        <f>IF('LISTA DOS ITENS'!$P4359&gt;'LISTA DOS ITENS'!$R4359,'LISTA DOS ITENS'!$P4359,'LISTA DOS ITENS'!$R4359)</f>
        <v>5694.11</v>
      </c>
      <c r="T4359" s="25">
        <v>10.46976</v>
      </c>
      <c r="U4359" s="25">
        <f>'LISTA DOS ITENS'!$T4359*'LISTA DOS ITENS'!$M4359</f>
        <v>324.56256</v>
      </c>
      <c r="V4359" s="56">
        <f t="array" ref="V4359">INDEX('RESUMO - LOTES E VMA'!$F$3:$F$181,MATCH('LISTA DOS ITENS'!$D4359,'RESUMO - LOTES E VMA'!$A$3:$A$181,0))</f>
        <v>7163.41857</v>
      </c>
      <c r="W4359" s="57">
        <f>'LISTA DOS ITENS'!$U4359/'LISTA DOS ITENS'!$V4359</f>
        <v>0.04530833384</v>
      </c>
      <c r="X4359" s="53" t="s">
        <v>53</v>
      </c>
      <c r="Y4359" s="53" t="s">
        <v>290</v>
      </c>
      <c r="Z4359" s="58" t="str">
        <f>'LISTA DOS ITENS'!$F4359&amp;"-"&amp;'LISTA DOS ITENS'!$H4359&amp;"-"&amp;'LISTA DOS ITENS'!$J4359&amp;"-"&amp;'LISTA DOS ITENS'!$K4359&amp;"-"&amp;'LISTA DOS ITENS'!$I4359</f>
        <v>10539883-2101-0911-CONS/NAC-</v>
      </c>
      <c r="AA4359" s="59" t="str">
        <f t="array" ref="AA4359">INDEX('RESUMO - LOTES E VMA'!$M$3:$M$181,MATCH('LISTA DOS ITENS'!$D4359,'RESUMO - LOTES E VMA'!$A$3:$A$181,0))</f>
        <v>Para Leilão</v>
      </c>
      <c r="AB4359" s="60">
        <f t="array" ref="AB4359">INDEX('RESUMO - LOTES E VMA'!$J$3:$J$181,MATCH('LISTA DOS ITENS'!$D4359,'RESUMO - LOTES E VMA'!$A$3:$A$181,0))</f>
        <v>0.05693212648</v>
      </c>
      <c r="AC4359" s="29" t="str">
        <f t="array" ref="AC4359">INDEX('RESUMO - LOTES E VMA'!$L$3:$L$181,MATCH('LISTA DOS ITENS'!$D4359,'RESUMO - LOTES E VMA'!$A$3:$A$181,0))</f>
        <v>1% do Valor de Comparação do VMA</v>
      </c>
      <c r="AD4359" s="53" t="str">
        <f>VLOOKUP(Tabela1[[#This Row],[Índice]],[1]Planilha1!$A:$A,1,0)</f>
        <v>#ERROR!</v>
      </c>
    </row>
    <row r="4360" ht="15.75" customHeight="1">
      <c r="A4360" s="52">
        <v>269291.0</v>
      </c>
      <c r="B4360" s="53" t="s">
        <v>70</v>
      </c>
      <c r="C4360" s="53" t="s">
        <v>71</v>
      </c>
      <c r="D4360" s="22">
        <v>208051.0</v>
      </c>
      <c r="E4360" s="53" t="s">
        <v>175</v>
      </c>
      <c r="F4360" s="54">
        <v>1.0936412E7</v>
      </c>
      <c r="G4360" s="53" t="s">
        <v>2714</v>
      </c>
      <c r="H4360" s="55">
        <v>2101.0</v>
      </c>
      <c r="I4360" s="55"/>
      <c r="J4360" s="55" t="s">
        <v>177</v>
      </c>
      <c r="K4360" s="53" t="s">
        <v>73</v>
      </c>
      <c r="L4360" s="53"/>
      <c r="M4360" s="53">
        <v>15.0</v>
      </c>
      <c r="N4360" s="53" t="s">
        <v>52</v>
      </c>
      <c r="O4360" s="25">
        <v>273.4493333333333</v>
      </c>
      <c r="P4360" s="25">
        <f>'LISTA DOS ITENS'!$O4360*'LISTA DOS ITENS'!$M4360</f>
        <v>4101.74</v>
      </c>
      <c r="Q4360" s="25">
        <v>273.45</v>
      </c>
      <c r="R4360" s="25">
        <f>'LISTA DOS ITENS'!$Q4360*'LISTA DOS ITENS'!$M4360</f>
        <v>4101.75</v>
      </c>
      <c r="S4360" s="56">
        <f>IF('LISTA DOS ITENS'!$P4360&gt;'LISTA DOS ITENS'!$R4360,'LISTA DOS ITENS'!$P4360,'LISTA DOS ITENS'!$R4360)</f>
        <v>4101.75</v>
      </c>
      <c r="T4360" s="25">
        <v>15.58665</v>
      </c>
      <c r="U4360" s="25">
        <f>'LISTA DOS ITENS'!$T4360*'LISTA DOS ITENS'!$M4360</f>
        <v>233.79975</v>
      </c>
      <c r="V4360" s="56">
        <f t="array" ref="V4360">INDEX('RESUMO - LOTES E VMA'!$F$3:$F$181,MATCH('LISTA DOS ITENS'!$D4360,'RESUMO - LOTES E VMA'!$A$3:$A$181,0))</f>
        <v>7163.41857</v>
      </c>
      <c r="W4360" s="57">
        <f>'LISTA DOS ITENS'!$U4360/'LISTA DOS ITENS'!$V4360</f>
        <v>0.03263801322</v>
      </c>
      <c r="X4360" s="53" t="s">
        <v>53</v>
      </c>
      <c r="Y4360" s="53" t="s">
        <v>290</v>
      </c>
      <c r="Z4360" s="58" t="str">
        <f>'LISTA DOS ITENS'!$F4360&amp;"-"&amp;'LISTA DOS ITENS'!$H4360&amp;"-"&amp;'LISTA DOS ITENS'!$J4360&amp;"-"&amp;'LISTA DOS ITENS'!$K4360&amp;"-"&amp;'LISTA DOS ITENS'!$I4360</f>
        <v>10936412-2101-0911-CONS/NAC-</v>
      </c>
      <c r="AA4360" s="59" t="str">
        <f t="array" ref="AA4360">INDEX('RESUMO - LOTES E VMA'!$M$3:$M$181,MATCH('LISTA DOS ITENS'!$D4360,'RESUMO - LOTES E VMA'!$A$3:$A$181,0))</f>
        <v>Para Leilão</v>
      </c>
      <c r="AB4360" s="60">
        <f t="array" ref="AB4360">INDEX('RESUMO - LOTES E VMA'!$J$3:$J$181,MATCH('LISTA DOS ITENS'!$D4360,'RESUMO - LOTES E VMA'!$A$3:$A$181,0))</f>
        <v>0.05693212648</v>
      </c>
      <c r="AC4360" s="29" t="str">
        <f t="array" ref="AC4360">INDEX('RESUMO - LOTES E VMA'!$L$3:$L$181,MATCH('LISTA DOS ITENS'!$D4360,'RESUMO - LOTES E VMA'!$A$3:$A$181,0))</f>
        <v>1% do Valor de Comparação do VMA</v>
      </c>
      <c r="AD4360" s="53" t="str">
        <f>VLOOKUP(Tabela1[[#This Row],[Índice]],[1]Planilha1!$A:$A,1,0)</f>
        <v>#ERROR!</v>
      </c>
    </row>
    <row r="4361" ht="15.75" customHeight="1">
      <c r="A4361" s="52">
        <v>269292.0</v>
      </c>
      <c r="B4361" s="53" t="s">
        <v>70</v>
      </c>
      <c r="C4361" s="53" t="s">
        <v>71</v>
      </c>
      <c r="D4361" s="22">
        <v>208051.0</v>
      </c>
      <c r="E4361" s="53" t="s">
        <v>175</v>
      </c>
      <c r="F4361" s="54">
        <v>1.1049947E7</v>
      </c>
      <c r="G4361" s="53" t="s">
        <v>2715</v>
      </c>
      <c r="H4361" s="55">
        <v>2101.0</v>
      </c>
      <c r="I4361" s="55"/>
      <c r="J4361" s="55" t="s">
        <v>177</v>
      </c>
      <c r="K4361" s="53" t="s">
        <v>73</v>
      </c>
      <c r="L4361" s="53"/>
      <c r="M4361" s="53">
        <v>3.0</v>
      </c>
      <c r="N4361" s="53" t="s">
        <v>52</v>
      </c>
      <c r="O4361" s="25">
        <v>1849.9966666666667</v>
      </c>
      <c r="P4361" s="25">
        <f>'LISTA DOS ITENS'!$O4361*'LISTA DOS ITENS'!$M4361</f>
        <v>5549.99</v>
      </c>
      <c r="Q4361" s="25">
        <v>1850.0</v>
      </c>
      <c r="R4361" s="25">
        <f>'LISTA DOS ITENS'!$Q4361*'LISTA DOS ITENS'!$M4361</f>
        <v>5550</v>
      </c>
      <c r="S4361" s="56">
        <f>IF('LISTA DOS ITENS'!$P4361&gt;'LISTA DOS ITENS'!$R4361,'LISTA DOS ITENS'!$P4361,'LISTA DOS ITENS'!$R4361)</f>
        <v>5550</v>
      </c>
      <c r="T4361" s="25">
        <v>105.45</v>
      </c>
      <c r="U4361" s="25">
        <f>'LISTA DOS ITENS'!$T4361*'LISTA DOS ITENS'!$M4361</f>
        <v>316.35</v>
      </c>
      <c r="V4361" s="56">
        <f t="array" ref="V4361">INDEX('RESUMO - LOTES E VMA'!$F$3:$F$181,MATCH('LISTA DOS ITENS'!$D4361,'RESUMO - LOTES E VMA'!$A$3:$A$181,0))</f>
        <v>7163.41857</v>
      </c>
      <c r="W4361" s="57">
        <f>'LISTA DOS ITENS'!$U4361/'LISTA DOS ITENS'!$V4361</f>
        <v>0.04416187563</v>
      </c>
      <c r="X4361" s="53" t="s">
        <v>53</v>
      </c>
      <c r="Y4361" s="53" t="s">
        <v>290</v>
      </c>
      <c r="Z4361" s="58" t="str">
        <f>'LISTA DOS ITENS'!$F4361&amp;"-"&amp;'LISTA DOS ITENS'!$H4361&amp;"-"&amp;'LISTA DOS ITENS'!$J4361&amp;"-"&amp;'LISTA DOS ITENS'!$K4361&amp;"-"&amp;'LISTA DOS ITENS'!$I4361</f>
        <v>11049947-2101-0911-CONS/NAC-</v>
      </c>
      <c r="AA4361" s="59" t="str">
        <f t="array" ref="AA4361">INDEX('RESUMO - LOTES E VMA'!$M$3:$M$181,MATCH('LISTA DOS ITENS'!$D4361,'RESUMO - LOTES E VMA'!$A$3:$A$181,0))</f>
        <v>Para Leilão</v>
      </c>
      <c r="AB4361" s="60">
        <f t="array" ref="AB4361">INDEX('RESUMO - LOTES E VMA'!$J$3:$J$181,MATCH('LISTA DOS ITENS'!$D4361,'RESUMO - LOTES E VMA'!$A$3:$A$181,0))</f>
        <v>0.05693212648</v>
      </c>
      <c r="AC4361" s="29" t="str">
        <f t="array" ref="AC4361">INDEX('RESUMO - LOTES E VMA'!$L$3:$L$181,MATCH('LISTA DOS ITENS'!$D4361,'RESUMO - LOTES E VMA'!$A$3:$A$181,0))</f>
        <v>1% do Valor de Comparação do VMA</v>
      </c>
      <c r="AD4361" s="53" t="str">
        <f>VLOOKUP(Tabela1[[#This Row],[Índice]],[1]Planilha1!$A:$A,1,0)</f>
        <v>#ERROR!</v>
      </c>
    </row>
    <row r="4362" ht="15.75" customHeight="1">
      <c r="A4362" s="52">
        <v>269293.0</v>
      </c>
      <c r="B4362" s="53" t="s">
        <v>70</v>
      </c>
      <c r="C4362" s="53" t="s">
        <v>71</v>
      </c>
      <c r="D4362" s="22">
        <v>208051.0</v>
      </c>
      <c r="E4362" s="53" t="s">
        <v>175</v>
      </c>
      <c r="F4362" s="54">
        <v>1.1078525E7</v>
      </c>
      <c r="G4362" s="53" t="s">
        <v>2716</v>
      </c>
      <c r="H4362" s="55">
        <v>2101.0</v>
      </c>
      <c r="I4362" s="55"/>
      <c r="J4362" s="55" t="s">
        <v>177</v>
      </c>
      <c r="K4362" s="53" t="s">
        <v>73</v>
      </c>
      <c r="L4362" s="53"/>
      <c r="M4362" s="53">
        <v>1.0</v>
      </c>
      <c r="N4362" s="53" t="s">
        <v>52</v>
      </c>
      <c r="O4362" s="25">
        <v>1756.9164285714287</v>
      </c>
      <c r="P4362" s="25">
        <f>'LISTA DOS ITENS'!$O4362*'LISTA DOS ITENS'!$M4362</f>
        <v>1756.916429</v>
      </c>
      <c r="Q4362" s="25">
        <v>1630.43</v>
      </c>
      <c r="R4362" s="25">
        <f>'LISTA DOS ITENS'!$Q4362*'LISTA DOS ITENS'!$M4362</f>
        <v>1630.43</v>
      </c>
      <c r="S4362" s="56">
        <f>IF('LISTA DOS ITENS'!$P4362&gt;'LISTA DOS ITENS'!$R4362,'LISTA DOS ITENS'!$P4362,'LISTA DOS ITENS'!$R4362)</f>
        <v>1756.916429</v>
      </c>
      <c r="T4362" s="25">
        <v>92.93451</v>
      </c>
      <c r="U4362" s="25">
        <f>'LISTA DOS ITENS'!$T4362*'LISTA DOS ITENS'!$M4362</f>
        <v>92.93451</v>
      </c>
      <c r="V4362" s="56">
        <f t="array" ref="V4362">INDEX('RESUMO - LOTES E VMA'!$F$3:$F$181,MATCH('LISTA DOS ITENS'!$D4362,'RESUMO - LOTES E VMA'!$A$3:$A$181,0))</f>
        <v>7163.41857</v>
      </c>
      <c r="W4362" s="57">
        <f>'LISTA DOS ITENS'!$U4362/'LISTA DOS ITENS'!$V4362</f>
        <v>0.01297348593</v>
      </c>
      <c r="X4362" s="53" t="s">
        <v>53</v>
      </c>
      <c r="Y4362" s="53" t="s">
        <v>290</v>
      </c>
      <c r="Z4362" s="58" t="str">
        <f>'LISTA DOS ITENS'!$F4362&amp;"-"&amp;'LISTA DOS ITENS'!$H4362&amp;"-"&amp;'LISTA DOS ITENS'!$J4362&amp;"-"&amp;'LISTA DOS ITENS'!$K4362&amp;"-"&amp;'LISTA DOS ITENS'!$I4362</f>
        <v>11078525-2101-0911-CONS/NAC-</v>
      </c>
      <c r="AA4362" s="59" t="str">
        <f t="array" ref="AA4362">INDEX('RESUMO - LOTES E VMA'!$M$3:$M$181,MATCH('LISTA DOS ITENS'!$D4362,'RESUMO - LOTES E VMA'!$A$3:$A$181,0))</f>
        <v>Para Leilão</v>
      </c>
      <c r="AB4362" s="60">
        <f t="array" ref="AB4362">INDEX('RESUMO - LOTES E VMA'!$J$3:$J$181,MATCH('LISTA DOS ITENS'!$D4362,'RESUMO - LOTES E VMA'!$A$3:$A$181,0))</f>
        <v>0.05693212648</v>
      </c>
      <c r="AC4362" s="29" t="str">
        <f t="array" ref="AC4362">INDEX('RESUMO - LOTES E VMA'!$L$3:$L$181,MATCH('LISTA DOS ITENS'!$D4362,'RESUMO - LOTES E VMA'!$A$3:$A$181,0))</f>
        <v>1% do Valor de Comparação do VMA</v>
      </c>
      <c r="AD4362" s="53" t="str">
        <f>VLOOKUP(Tabela1[[#This Row],[Índice]],[1]Planilha1!$A:$A,1,0)</f>
        <v>#ERROR!</v>
      </c>
    </row>
    <row r="4363" ht="15.75" customHeight="1">
      <c r="A4363" s="52">
        <v>269294.0</v>
      </c>
      <c r="B4363" s="53" t="s">
        <v>70</v>
      </c>
      <c r="C4363" s="53" t="s">
        <v>71</v>
      </c>
      <c r="D4363" s="22">
        <v>208051.0</v>
      </c>
      <c r="E4363" s="53" t="s">
        <v>175</v>
      </c>
      <c r="F4363" s="54">
        <v>1.1078527E7</v>
      </c>
      <c r="G4363" s="53" t="s">
        <v>2716</v>
      </c>
      <c r="H4363" s="55">
        <v>2101.0</v>
      </c>
      <c r="I4363" s="55"/>
      <c r="J4363" s="55" t="s">
        <v>177</v>
      </c>
      <c r="K4363" s="53" t="s">
        <v>73</v>
      </c>
      <c r="L4363" s="53"/>
      <c r="M4363" s="53">
        <v>7.0</v>
      </c>
      <c r="N4363" s="53" t="s">
        <v>52</v>
      </c>
      <c r="O4363" s="25">
        <v>1833.997</v>
      </c>
      <c r="P4363" s="25">
        <f>'LISTA DOS ITENS'!$O4363*'LISTA DOS ITENS'!$M4363</f>
        <v>12837.979</v>
      </c>
      <c r="Q4363" s="25">
        <v>1834.0</v>
      </c>
      <c r="R4363" s="25">
        <f>'LISTA DOS ITENS'!$Q4363*'LISTA DOS ITENS'!$M4363</f>
        <v>12838</v>
      </c>
      <c r="S4363" s="56">
        <f>IF('LISTA DOS ITENS'!$P4363&gt;'LISTA DOS ITENS'!$R4363,'LISTA DOS ITENS'!$P4363,'LISTA DOS ITENS'!$R4363)</f>
        <v>12838</v>
      </c>
      <c r="T4363" s="25">
        <v>104.538</v>
      </c>
      <c r="U4363" s="25">
        <f>'LISTA DOS ITENS'!$T4363*'LISTA DOS ITENS'!$M4363</f>
        <v>731.766</v>
      </c>
      <c r="V4363" s="56">
        <f t="array" ref="V4363">INDEX('RESUMO - LOTES E VMA'!$F$3:$F$181,MATCH('LISTA DOS ITENS'!$D4363,'RESUMO - LOTES E VMA'!$A$3:$A$181,0))</f>
        <v>7163.41857</v>
      </c>
      <c r="W4363" s="57">
        <f>'LISTA DOS ITENS'!$U4363/'LISTA DOS ITENS'!$V4363</f>
        <v>0.1021531819</v>
      </c>
      <c r="X4363" s="53" t="s">
        <v>53</v>
      </c>
      <c r="Y4363" s="53" t="s">
        <v>290</v>
      </c>
      <c r="Z4363" s="58" t="str">
        <f>'LISTA DOS ITENS'!$F4363&amp;"-"&amp;'LISTA DOS ITENS'!$H4363&amp;"-"&amp;'LISTA DOS ITENS'!$J4363&amp;"-"&amp;'LISTA DOS ITENS'!$K4363&amp;"-"&amp;'LISTA DOS ITENS'!$I4363</f>
        <v>11078527-2101-0911-CONS/NAC-</v>
      </c>
      <c r="AA4363" s="59" t="str">
        <f t="array" ref="AA4363">INDEX('RESUMO - LOTES E VMA'!$M$3:$M$181,MATCH('LISTA DOS ITENS'!$D4363,'RESUMO - LOTES E VMA'!$A$3:$A$181,0))</f>
        <v>Para Leilão</v>
      </c>
      <c r="AB4363" s="60">
        <f t="array" ref="AB4363">INDEX('RESUMO - LOTES E VMA'!$J$3:$J$181,MATCH('LISTA DOS ITENS'!$D4363,'RESUMO - LOTES E VMA'!$A$3:$A$181,0))</f>
        <v>0.05693212648</v>
      </c>
      <c r="AC4363" s="29" t="str">
        <f t="array" ref="AC4363">INDEX('RESUMO - LOTES E VMA'!$L$3:$L$181,MATCH('LISTA DOS ITENS'!$D4363,'RESUMO - LOTES E VMA'!$A$3:$A$181,0))</f>
        <v>1% do Valor de Comparação do VMA</v>
      </c>
      <c r="AD4363" s="53" t="str">
        <f>VLOOKUP(Tabela1[[#This Row],[Índice]],[1]Planilha1!$A:$A,1,0)</f>
        <v>#ERROR!</v>
      </c>
    </row>
    <row r="4364" ht="15.75" customHeight="1">
      <c r="A4364" s="52">
        <v>269295.0</v>
      </c>
      <c r="B4364" s="53" t="s">
        <v>70</v>
      </c>
      <c r="C4364" s="53" t="s">
        <v>71</v>
      </c>
      <c r="D4364" s="22">
        <v>208051.0</v>
      </c>
      <c r="E4364" s="53" t="s">
        <v>175</v>
      </c>
      <c r="F4364" s="54">
        <v>1.1258769E7</v>
      </c>
      <c r="G4364" s="53" t="s">
        <v>2712</v>
      </c>
      <c r="H4364" s="55">
        <v>2101.0</v>
      </c>
      <c r="I4364" s="55"/>
      <c r="J4364" s="55" t="s">
        <v>177</v>
      </c>
      <c r="K4364" s="53" t="s">
        <v>73</v>
      </c>
      <c r="L4364" s="53"/>
      <c r="M4364" s="53">
        <v>13.0</v>
      </c>
      <c r="N4364" s="53" t="s">
        <v>52</v>
      </c>
      <c r="O4364" s="25">
        <v>214.64133333333334</v>
      </c>
      <c r="P4364" s="25">
        <f>'LISTA DOS ITENS'!$O4364*'LISTA DOS ITENS'!$M4364</f>
        <v>2790.337333</v>
      </c>
      <c r="Q4364" s="25">
        <v>250.01</v>
      </c>
      <c r="R4364" s="25">
        <f>'LISTA DOS ITENS'!$Q4364*'LISTA DOS ITENS'!$M4364</f>
        <v>3250.13</v>
      </c>
      <c r="S4364" s="56">
        <f>IF('LISTA DOS ITENS'!$P4364&gt;'LISTA DOS ITENS'!$R4364,'LISTA DOS ITENS'!$P4364,'LISTA DOS ITENS'!$R4364)</f>
        <v>3250.13</v>
      </c>
      <c r="T4364" s="25">
        <v>14.25057</v>
      </c>
      <c r="U4364" s="25">
        <f>'LISTA DOS ITENS'!$T4364*'LISTA DOS ITENS'!$M4364</f>
        <v>185.25741</v>
      </c>
      <c r="V4364" s="56">
        <f t="array" ref="V4364">INDEX('RESUMO - LOTES E VMA'!$F$3:$F$181,MATCH('LISTA DOS ITENS'!$D4364,'RESUMO - LOTES E VMA'!$A$3:$A$181,0))</f>
        <v>7163.41857</v>
      </c>
      <c r="W4364" s="57">
        <f>'LISTA DOS ITENS'!$U4364/'LISTA DOS ITENS'!$V4364</f>
        <v>0.02586159223</v>
      </c>
      <c r="X4364" s="53" t="s">
        <v>53</v>
      </c>
      <c r="Y4364" s="53" t="s">
        <v>290</v>
      </c>
      <c r="Z4364" s="58" t="str">
        <f>'LISTA DOS ITENS'!$F4364&amp;"-"&amp;'LISTA DOS ITENS'!$H4364&amp;"-"&amp;'LISTA DOS ITENS'!$J4364&amp;"-"&amp;'LISTA DOS ITENS'!$K4364&amp;"-"&amp;'LISTA DOS ITENS'!$I4364</f>
        <v>11258769-2101-0911-CONS/NAC-</v>
      </c>
      <c r="AA4364" s="59" t="str">
        <f t="array" ref="AA4364">INDEX('RESUMO - LOTES E VMA'!$M$3:$M$181,MATCH('LISTA DOS ITENS'!$D4364,'RESUMO - LOTES E VMA'!$A$3:$A$181,0))</f>
        <v>Para Leilão</v>
      </c>
      <c r="AB4364" s="60">
        <f t="array" ref="AB4364">INDEX('RESUMO - LOTES E VMA'!$J$3:$J$181,MATCH('LISTA DOS ITENS'!$D4364,'RESUMO - LOTES E VMA'!$A$3:$A$181,0))</f>
        <v>0.05693212648</v>
      </c>
      <c r="AC4364" s="29" t="str">
        <f t="array" ref="AC4364">INDEX('RESUMO - LOTES E VMA'!$L$3:$L$181,MATCH('LISTA DOS ITENS'!$D4364,'RESUMO - LOTES E VMA'!$A$3:$A$181,0))</f>
        <v>1% do Valor de Comparação do VMA</v>
      </c>
      <c r="AD4364" s="53" t="str">
        <f>VLOOKUP(Tabela1[[#This Row],[Índice]],[1]Planilha1!$A:$A,1,0)</f>
        <v>#ERROR!</v>
      </c>
    </row>
    <row r="4365" ht="15.75" customHeight="1">
      <c r="A4365" s="52">
        <v>269296.0</v>
      </c>
      <c r="B4365" s="53" t="s">
        <v>70</v>
      </c>
      <c r="C4365" s="53" t="s">
        <v>71</v>
      </c>
      <c r="D4365" s="22">
        <v>208051.0</v>
      </c>
      <c r="E4365" s="53" t="s">
        <v>175</v>
      </c>
      <c r="F4365" s="54">
        <v>1.1258799E7</v>
      </c>
      <c r="G4365" s="53" t="s">
        <v>2712</v>
      </c>
      <c r="H4365" s="55">
        <v>2101.0</v>
      </c>
      <c r="I4365" s="55"/>
      <c r="J4365" s="55" t="s">
        <v>177</v>
      </c>
      <c r="K4365" s="53" t="s">
        <v>73</v>
      </c>
      <c r="L4365" s="53"/>
      <c r="M4365" s="53">
        <v>5.0</v>
      </c>
      <c r="N4365" s="53" t="s">
        <v>52</v>
      </c>
      <c r="O4365" s="25">
        <v>217.106</v>
      </c>
      <c r="P4365" s="25">
        <f>'LISTA DOS ITENS'!$O4365*'LISTA DOS ITENS'!$M4365</f>
        <v>1085.53</v>
      </c>
      <c r="Q4365" s="25">
        <v>214.38</v>
      </c>
      <c r="R4365" s="25">
        <f>'LISTA DOS ITENS'!$Q4365*'LISTA DOS ITENS'!$M4365</f>
        <v>1071.9</v>
      </c>
      <c r="S4365" s="56">
        <f>IF('LISTA DOS ITENS'!$P4365&gt;'LISTA DOS ITENS'!$R4365,'LISTA DOS ITENS'!$P4365,'LISTA DOS ITENS'!$R4365)</f>
        <v>1085.53</v>
      </c>
      <c r="T4365" s="25">
        <v>12.21966</v>
      </c>
      <c r="U4365" s="25">
        <f>'LISTA DOS ITENS'!$T4365*'LISTA DOS ITENS'!$M4365</f>
        <v>61.0983</v>
      </c>
      <c r="V4365" s="56">
        <f t="array" ref="V4365">INDEX('RESUMO - LOTES E VMA'!$F$3:$F$181,MATCH('LISTA DOS ITENS'!$D4365,'RESUMO - LOTES E VMA'!$A$3:$A$181,0))</f>
        <v>7163.41857</v>
      </c>
      <c r="W4365" s="57">
        <f>'LISTA DOS ITENS'!$U4365/'LISTA DOS ITENS'!$V4365</f>
        <v>0.008529209818</v>
      </c>
      <c r="X4365" s="53" t="s">
        <v>53</v>
      </c>
      <c r="Y4365" s="53" t="s">
        <v>290</v>
      </c>
      <c r="Z4365" s="58" t="str">
        <f>'LISTA DOS ITENS'!$F4365&amp;"-"&amp;'LISTA DOS ITENS'!$H4365&amp;"-"&amp;'LISTA DOS ITENS'!$J4365&amp;"-"&amp;'LISTA DOS ITENS'!$K4365&amp;"-"&amp;'LISTA DOS ITENS'!$I4365</f>
        <v>11258799-2101-0911-CONS/NAC-</v>
      </c>
      <c r="AA4365" s="59" t="str">
        <f t="array" ref="AA4365">INDEX('RESUMO - LOTES E VMA'!$M$3:$M$181,MATCH('LISTA DOS ITENS'!$D4365,'RESUMO - LOTES E VMA'!$A$3:$A$181,0))</f>
        <v>Para Leilão</v>
      </c>
      <c r="AB4365" s="60">
        <f t="array" ref="AB4365">INDEX('RESUMO - LOTES E VMA'!$J$3:$J$181,MATCH('LISTA DOS ITENS'!$D4365,'RESUMO - LOTES E VMA'!$A$3:$A$181,0))</f>
        <v>0.05693212648</v>
      </c>
      <c r="AC4365" s="29" t="str">
        <f t="array" ref="AC4365">INDEX('RESUMO - LOTES E VMA'!$L$3:$L$181,MATCH('LISTA DOS ITENS'!$D4365,'RESUMO - LOTES E VMA'!$A$3:$A$181,0))</f>
        <v>1% do Valor de Comparação do VMA</v>
      </c>
      <c r="AD4365" s="53" t="str">
        <f>VLOOKUP(Tabela1[[#This Row],[Índice]],[1]Planilha1!$A:$A,1,0)</f>
        <v>#ERROR!</v>
      </c>
    </row>
    <row r="4366" ht="15.75" customHeight="1">
      <c r="A4366" s="52">
        <v>269297.0</v>
      </c>
      <c r="B4366" s="53" t="s">
        <v>70</v>
      </c>
      <c r="C4366" s="53" t="s">
        <v>71</v>
      </c>
      <c r="D4366" s="22">
        <v>208051.0</v>
      </c>
      <c r="E4366" s="53" t="s">
        <v>175</v>
      </c>
      <c r="F4366" s="54">
        <v>1.1311779E7</v>
      </c>
      <c r="G4366" s="53" t="s">
        <v>2715</v>
      </c>
      <c r="H4366" s="55">
        <v>2101.0</v>
      </c>
      <c r="I4366" s="55"/>
      <c r="J4366" s="55" t="s">
        <v>177</v>
      </c>
      <c r="K4366" s="53" t="s">
        <v>73</v>
      </c>
      <c r="L4366" s="53"/>
      <c r="M4366" s="53">
        <v>1.0</v>
      </c>
      <c r="N4366" s="53" t="s">
        <v>52</v>
      </c>
      <c r="O4366" s="25">
        <v>1749.99</v>
      </c>
      <c r="P4366" s="25">
        <f>'LISTA DOS ITENS'!$O4366*'LISTA DOS ITENS'!$M4366</f>
        <v>1749.99</v>
      </c>
      <c r="Q4366" s="25">
        <v>1749.99</v>
      </c>
      <c r="R4366" s="25">
        <f>'LISTA DOS ITENS'!$Q4366*'LISTA DOS ITENS'!$M4366</f>
        <v>1749.99</v>
      </c>
      <c r="S4366" s="56">
        <f>IF('LISTA DOS ITENS'!$P4366&gt;'LISTA DOS ITENS'!$R4366,'LISTA DOS ITENS'!$P4366,'LISTA DOS ITENS'!$R4366)</f>
        <v>1749.99</v>
      </c>
      <c r="T4366" s="25">
        <v>99.74943</v>
      </c>
      <c r="U4366" s="25">
        <f>'LISTA DOS ITENS'!$T4366*'LISTA DOS ITENS'!$M4366</f>
        <v>99.74943</v>
      </c>
      <c r="V4366" s="56">
        <f t="array" ref="V4366">INDEX('RESUMO - LOTES E VMA'!$F$3:$F$181,MATCH('LISTA DOS ITENS'!$D4366,'RESUMO - LOTES E VMA'!$A$3:$A$181,0))</f>
        <v>7163.41857</v>
      </c>
      <c r="W4366" s="57">
        <f>'LISTA DOS ITENS'!$U4366/'LISTA DOS ITENS'!$V4366</f>
        <v>0.01392483617</v>
      </c>
      <c r="X4366" s="53" t="s">
        <v>53</v>
      </c>
      <c r="Y4366" s="53" t="s">
        <v>290</v>
      </c>
      <c r="Z4366" s="58" t="str">
        <f>'LISTA DOS ITENS'!$F4366&amp;"-"&amp;'LISTA DOS ITENS'!$H4366&amp;"-"&amp;'LISTA DOS ITENS'!$J4366&amp;"-"&amp;'LISTA DOS ITENS'!$K4366&amp;"-"&amp;'LISTA DOS ITENS'!$I4366</f>
        <v>11311779-2101-0911-CONS/NAC-</v>
      </c>
      <c r="AA4366" s="59" t="str">
        <f t="array" ref="AA4366">INDEX('RESUMO - LOTES E VMA'!$M$3:$M$181,MATCH('LISTA DOS ITENS'!$D4366,'RESUMO - LOTES E VMA'!$A$3:$A$181,0))</f>
        <v>Para Leilão</v>
      </c>
      <c r="AB4366" s="60">
        <f t="array" ref="AB4366">INDEX('RESUMO - LOTES E VMA'!$J$3:$J$181,MATCH('LISTA DOS ITENS'!$D4366,'RESUMO - LOTES E VMA'!$A$3:$A$181,0))</f>
        <v>0.05693212648</v>
      </c>
      <c r="AC4366" s="29" t="str">
        <f t="array" ref="AC4366">INDEX('RESUMO - LOTES E VMA'!$L$3:$L$181,MATCH('LISTA DOS ITENS'!$D4366,'RESUMO - LOTES E VMA'!$A$3:$A$181,0))</f>
        <v>1% do Valor de Comparação do VMA</v>
      </c>
      <c r="AD4366" s="53" t="str">
        <f>VLOOKUP(Tabela1[[#This Row],[Índice]],[1]Planilha1!$A:$A,1,0)</f>
        <v>#ERROR!</v>
      </c>
    </row>
    <row r="4367" ht="15.75" customHeight="1">
      <c r="A4367" s="52">
        <v>269298.0</v>
      </c>
      <c r="B4367" s="53" t="s">
        <v>70</v>
      </c>
      <c r="C4367" s="53" t="s">
        <v>71</v>
      </c>
      <c r="D4367" s="22">
        <v>208051.0</v>
      </c>
      <c r="E4367" s="53" t="s">
        <v>175</v>
      </c>
      <c r="F4367" s="54">
        <v>1.1312064E7</v>
      </c>
      <c r="G4367" s="53" t="s">
        <v>2714</v>
      </c>
      <c r="H4367" s="55">
        <v>2101.0</v>
      </c>
      <c r="I4367" s="55"/>
      <c r="J4367" s="55" t="s">
        <v>177</v>
      </c>
      <c r="K4367" s="53" t="s">
        <v>73</v>
      </c>
      <c r="L4367" s="53"/>
      <c r="M4367" s="53">
        <v>14.0</v>
      </c>
      <c r="N4367" s="53" t="s">
        <v>52</v>
      </c>
      <c r="O4367" s="25">
        <v>185.5957142857143</v>
      </c>
      <c r="P4367" s="25">
        <f>'LISTA DOS ITENS'!$O4367*'LISTA DOS ITENS'!$M4367</f>
        <v>2598.34</v>
      </c>
      <c r="Q4367" s="25">
        <v>185.6</v>
      </c>
      <c r="R4367" s="25">
        <f>'LISTA DOS ITENS'!$Q4367*'LISTA DOS ITENS'!$M4367</f>
        <v>2598.4</v>
      </c>
      <c r="S4367" s="56">
        <f>IF('LISTA DOS ITENS'!$P4367&gt;'LISTA DOS ITENS'!$R4367,'LISTA DOS ITENS'!$P4367,'LISTA DOS ITENS'!$R4367)</f>
        <v>2598.4</v>
      </c>
      <c r="T4367" s="25">
        <v>10.5792</v>
      </c>
      <c r="U4367" s="25">
        <f>'LISTA DOS ITENS'!$T4367*'LISTA DOS ITENS'!$M4367</f>
        <v>148.1088</v>
      </c>
      <c r="V4367" s="56">
        <f t="array" ref="V4367">INDEX('RESUMO - LOTES E VMA'!$F$3:$F$181,MATCH('LISTA DOS ITENS'!$D4367,'RESUMO - LOTES E VMA'!$A$3:$A$181,0))</f>
        <v>7163.41857</v>
      </c>
      <c r="W4367" s="57">
        <f>'LISTA DOS ITENS'!$U4367/'LISTA DOS ITENS'!$V4367</f>
        <v>0.02067571489</v>
      </c>
      <c r="X4367" s="53" t="s">
        <v>53</v>
      </c>
      <c r="Y4367" s="53" t="s">
        <v>290</v>
      </c>
      <c r="Z4367" s="58" t="str">
        <f>'LISTA DOS ITENS'!$F4367&amp;"-"&amp;'LISTA DOS ITENS'!$H4367&amp;"-"&amp;'LISTA DOS ITENS'!$J4367&amp;"-"&amp;'LISTA DOS ITENS'!$K4367&amp;"-"&amp;'LISTA DOS ITENS'!$I4367</f>
        <v>11312064-2101-0911-CONS/NAC-</v>
      </c>
      <c r="AA4367" s="59" t="str">
        <f t="array" ref="AA4367">INDEX('RESUMO - LOTES E VMA'!$M$3:$M$181,MATCH('LISTA DOS ITENS'!$D4367,'RESUMO - LOTES E VMA'!$A$3:$A$181,0))</f>
        <v>Para Leilão</v>
      </c>
      <c r="AB4367" s="60">
        <f t="array" ref="AB4367">INDEX('RESUMO - LOTES E VMA'!$J$3:$J$181,MATCH('LISTA DOS ITENS'!$D4367,'RESUMO - LOTES E VMA'!$A$3:$A$181,0))</f>
        <v>0.05693212648</v>
      </c>
      <c r="AC4367" s="29" t="str">
        <f t="array" ref="AC4367">INDEX('RESUMO - LOTES E VMA'!$L$3:$L$181,MATCH('LISTA DOS ITENS'!$D4367,'RESUMO - LOTES E VMA'!$A$3:$A$181,0))</f>
        <v>1% do Valor de Comparação do VMA</v>
      </c>
      <c r="AD4367" s="53" t="str">
        <f>VLOOKUP(Tabela1[[#This Row],[Índice]],[1]Planilha1!$A:$A,1,0)</f>
        <v>#ERROR!</v>
      </c>
    </row>
    <row r="4368" ht="15.75" customHeight="1">
      <c r="A4368" s="52">
        <v>269299.0</v>
      </c>
      <c r="B4368" s="53" t="s">
        <v>70</v>
      </c>
      <c r="C4368" s="53" t="s">
        <v>71</v>
      </c>
      <c r="D4368" s="22">
        <v>208051.0</v>
      </c>
      <c r="E4368" s="53" t="s">
        <v>175</v>
      </c>
      <c r="F4368" s="54">
        <v>1.1477619E7</v>
      </c>
      <c r="G4368" s="53" t="s">
        <v>2717</v>
      </c>
      <c r="H4368" s="55">
        <v>2101.0</v>
      </c>
      <c r="I4368" s="55"/>
      <c r="J4368" s="55" t="s">
        <v>177</v>
      </c>
      <c r="K4368" s="53" t="s">
        <v>73</v>
      </c>
      <c r="L4368" s="53"/>
      <c r="M4368" s="53">
        <v>182.0</v>
      </c>
      <c r="N4368" s="53" t="s">
        <v>52</v>
      </c>
      <c r="O4368" s="25">
        <v>13.150439560439562</v>
      </c>
      <c r="P4368" s="25">
        <f>'LISTA DOS ITENS'!$O4368*'LISTA DOS ITENS'!$M4368</f>
        <v>2393.38</v>
      </c>
      <c r="Q4368" s="25">
        <v>13.15</v>
      </c>
      <c r="R4368" s="25">
        <f>'LISTA DOS ITENS'!$Q4368*'LISTA DOS ITENS'!$M4368</f>
        <v>2393.3</v>
      </c>
      <c r="S4368" s="56">
        <f>IF('LISTA DOS ITENS'!$P4368&gt;'LISTA DOS ITENS'!$R4368,'LISTA DOS ITENS'!$P4368,'LISTA DOS ITENS'!$R4368)</f>
        <v>2393.38</v>
      </c>
      <c r="T4368" s="25">
        <v>0.74955</v>
      </c>
      <c r="U4368" s="25">
        <f>'LISTA DOS ITENS'!$T4368*'LISTA DOS ITENS'!$M4368</f>
        <v>136.4181</v>
      </c>
      <c r="V4368" s="56">
        <f t="array" ref="V4368">INDEX('RESUMO - LOTES E VMA'!$F$3:$F$181,MATCH('LISTA DOS ITENS'!$D4368,'RESUMO - LOTES E VMA'!$A$3:$A$181,0))</f>
        <v>7163.41857</v>
      </c>
      <c r="W4368" s="57">
        <f>'LISTA DOS ITENS'!$U4368/'LISTA DOS ITENS'!$V4368</f>
        <v>0.01904371477</v>
      </c>
      <c r="X4368" s="53" t="s">
        <v>53</v>
      </c>
      <c r="Y4368" s="53" t="s">
        <v>290</v>
      </c>
      <c r="Z4368" s="58" t="str">
        <f>'LISTA DOS ITENS'!$F4368&amp;"-"&amp;'LISTA DOS ITENS'!$H4368&amp;"-"&amp;'LISTA DOS ITENS'!$J4368&amp;"-"&amp;'LISTA DOS ITENS'!$K4368&amp;"-"&amp;'LISTA DOS ITENS'!$I4368</f>
        <v>11477619-2101-0911-CONS/NAC-</v>
      </c>
      <c r="AA4368" s="59" t="str">
        <f t="array" ref="AA4368">INDEX('RESUMO - LOTES E VMA'!$M$3:$M$181,MATCH('LISTA DOS ITENS'!$D4368,'RESUMO - LOTES E VMA'!$A$3:$A$181,0))</f>
        <v>Para Leilão</v>
      </c>
      <c r="AB4368" s="60">
        <f t="array" ref="AB4368">INDEX('RESUMO - LOTES E VMA'!$J$3:$J$181,MATCH('LISTA DOS ITENS'!$D4368,'RESUMO - LOTES E VMA'!$A$3:$A$181,0))</f>
        <v>0.05693212648</v>
      </c>
      <c r="AC4368" s="29" t="str">
        <f t="array" ref="AC4368">INDEX('RESUMO - LOTES E VMA'!$L$3:$L$181,MATCH('LISTA DOS ITENS'!$D4368,'RESUMO - LOTES E VMA'!$A$3:$A$181,0))</f>
        <v>1% do Valor de Comparação do VMA</v>
      </c>
      <c r="AD4368" s="53" t="str">
        <f>VLOOKUP(Tabela1[[#This Row],[Índice]],[1]Planilha1!$A:$A,1,0)</f>
        <v>#ERROR!</v>
      </c>
    </row>
    <row r="4369" ht="15.75" customHeight="1">
      <c r="A4369" s="52">
        <v>269300.0</v>
      </c>
      <c r="B4369" s="53" t="s">
        <v>70</v>
      </c>
      <c r="C4369" s="53" t="s">
        <v>71</v>
      </c>
      <c r="D4369" s="22">
        <v>208051.0</v>
      </c>
      <c r="E4369" s="53" t="s">
        <v>175</v>
      </c>
      <c r="F4369" s="54">
        <v>1.1481176E7</v>
      </c>
      <c r="G4369" s="53" t="s">
        <v>2712</v>
      </c>
      <c r="H4369" s="55">
        <v>2101.0</v>
      </c>
      <c r="I4369" s="55"/>
      <c r="J4369" s="55" t="s">
        <v>177</v>
      </c>
      <c r="K4369" s="53" t="s">
        <v>73</v>
      </c>
      <c r="L4369" s="53"/>
      <c r="M4369" s="53">
        <v>27.0</v>
      </c>
      <c r="N4369" s="53" t="s">
        <v>52</v>
      </c>
      <c r="O4369" s="25">
        <v>205.70962962962963</v>
      </c>
      <c r="P4369" s="25">
        <f>'LISTA DOS ITENS'!$O4369*'LISTA DOS ITENS'!$M4369</f>
        <v>5554.16</v>
      </c>
      <c r="Q4369" s="25">
        <v>205.71</v>
      </c>
      <c r="R4369" s="25">
        <f>'LISTA DOS ITENS'!$Q4369*'LISTA DOS ITENS'!$M4369</f>
        <v>5554.17</v>
      </c>
      <c r="S4369" s="56">
        <f>IF('LISTA DOS ITENS'!$P4369&gt;'LISTA DOS ITENS'!$R4369,'LISTA DOS ITENS'!$P4369,'LISTA DOS ITENS'!$R4369)</f>
        <v>5554.17</v>
      </c>
      <c r="T4369" s="25">
        <v>11.725470000000001</v>
      </c>
      <c r="U4369" s="25">
        <f>'LISTA DOS ITENS'!$T4369*'LISTA DOS ITENS'!$M4369</f>
        <v>316.58769</v>
      </c>
      <c r="V4369" s="56">
        <f t="array" ref="V4369">INDEX('RESUMO - LOTES E VMA'!$F$3:$F$181,MATCH('LISTA DOS ITENS'!$D4369,'RESUMO - LOTES E VMA'!$A$3:$A$181,0))</f>
        <v>7163.41857</v>
      </c>
      <c r="W4369" s="57">
        <f>'LISTA DOS ITENS'!$U4369/'LISTA DOS ITENS'!$V4369</f>
        <v>0.04419505672</v>
      </c>
      <c r="X4369" s="53" t="s">
        <v>53</v>
      </c>
      <c r="Y4369" s="53" t="s">
        <v>290</v>
      </c>
      <c r="Z4369" s="58" t="str">
        <f>'LISTA DOS ITENS'!$F4369&amp;"-"&amp;'LISTA DOS ITENS'!$H4369&amp;"-"&amp;'LISTA DOS ITENS'!$J4369&amp;"-"&amp;'LISTA DOS ITENS'!$K4369&amp;"-"&amp;'LISTA DOS ITENS'!$I4369</f>
        <v>11481176-2101-0911-CONS/NAC-</v>
      </c>
      <c r="AA4369" s="59" t="str">
        <f t="array" ref="AA4369">INDEX('RESUMO - LOTES E VMA'!$M$3:$M$181,MATCH('LISTA DOS ITENS'!$D4369,'RESUMO - LOTES E VMA'!$A$3:$A$181,0))</f>
        <v>Para Leilão</v>
      </c>
      <c r="AB4369" s="60">
        <f t="array" ref="AB4369">INDEX('RESUMO - LOTES E VMA'!$J$3:$J$181,MATCH('LISTA DOS ITENS'!$D4369,'RESUMO - LOTES E VMA'!$A$3:$A$181,0))</f>
        <v>0.05693212648</v>
      </c>
      <c r="AC4369" s="29" t="str">
        <f t="array" ref="AC4369">INDEX('RESUMO - LOTES E VMA'!$L$3:$L$181,MATCH('LISTA DOS ITENS'!$D4369,'RESUMO - LOTES E VMA'!$A$3:$A$181,0))</f>
        <v>1% do Valor de Comparação do VMA</v>
      </c>
      <c r="AD4369" s="53" t="str">
        <f>VLOOKUP(Tabela1[[#This Row],[Índice]],[1]Planilha1!$A:$A,1,0)</f>
        <v>#ERROR!</v>
      </c>
    </row>
    <row r="4370" ht="15.75" customHeight="1">
      <c r="A4370" s="52">
        <v>269301.0</v>
      </c>
      <c r="B4370" s="53" t="s">
        <v>70</v>
      </c>
      <c r="C4370" s="53" t="s">
        <v>71</v>
      </c>
      <c r="D4370" s="22">
        <v>208051.0</v>
      </c>
      <c r="E4370" s="53" t="s">
        <v>175</v>
      </c>
      <c r="F4370" s="54">
        <v>1.1481327E7</v>
      </c>
      <c r="G4370" s="53" t="s">
        <v>2712</v>
      </c>
      <c r="H4370" s="55">
        <v>2101.0</v>
      </c>
      <c r="I4370" s="55"/>
      <c r="J4370" s="55" t="s">
        <v>177</v>
      </c>
      <c r="K4370" s="53" t="s">
        <v>73</v>
      </c>
      <c r="L4370" s="53"/>
      <c r="M4370" s="53">
        <v>55.0</v>
      </c>
      <c r="N4370" s="53" t="s">
        <v>52</v>
      </c>
      <c r="O4370" s="25">
        <v>195.48018181818182</v>
      </c>
      <c r="P4370" s="25">
        <f>'LISTA DOS ITENS'!$O4370*'LISTA DOS ITENS'!$M4370</f>
        <v>10751.41</v>
      </c>
      <c r="Q4370" s="25">
        <v>195.48</v>
      </c>
      <c r="R4370" s="25">
        <f>'LISTA DOS ITENS'!$Q4370*'LISTA DOS ITENS'!$M4370</f>
        <v>10751.4</v>
      </c>
      <c r="S4370" s="56">
        <f>IF('LISTA DOS ITENS'!$P4370&gt;'LISTA DOS ITENS'!$R4370,'LISTA DOS ITENS'!$P4370,'LISTA DOS ITENS'!$R4370)</f>
        <v>10751.41</v>
      </c>
      <c r="T4370" s="25">
        <v>11.14236</v>
      </c>
      <c r="U4370" s="25">
        <f>'LISTA DOS ITENS'!$T4370*'LISTA DOS ITENS'!$M4370</f>
        <v>612.8298</v>
      </c>
      <c r="V4370" s="56">
        <f t="array" ref="V4370">INDEX('RESUMO - LOTES E VMA'!$F$3:$F$181,MATCH('LISTA DOS ITENS'!$D4370,'RESUMO - LOTES E VMA'!$A$3:$A$181,0))</f>
        <v>7163.41857</v>
      </c>
      <c r="W4370" s="57">
        <f>'LISTA DOS ITENS'!$U4370/'LISTA DOS ITENS'!$V4370</f>
        <v>0.08554990805</v>
      </c>
      <c r="X4370" s="53" t="s">
        <v>53</v>
      </c>
      <c r="Y4370" s="53" t="s">
        <v>290</v>
      </c>
      <c r="Z4370" s="58" t="str">
        <f>'LISTA DOS ITENS'!$F4370&amp;"-"&amp;'LISTA DOS ITENS'!$H4370&amp;"-"&amp;'LISTA DOS ITENS'!$J4370&amp;"-"&amp;'LISTA DOS ITENS'!$K4370&amp;"-"&amp;'LISTA DOS ITENS'!$I4370</f>
        <v>11481327-2101-0911-CONS/NAC-</v>
      </c>
      <c r="AA4370" s="59" t="str">
        <f t="array" ref="AA4370">INDEX('RESUMO - LOTES E VMA'!$M$3:$M$181,MATCH('LISTA DOS ITENS'!$D4370,'RESUMO - LOTES E VMA'!$A$3:$A$181,0))</f>
        <v>Para Leilão</v>
      </c>
      <c r="AB4370" s="60">
        <f t="array" ref="AB4370">INDEX('RESUMO - LOTES E VMA'!$J$3:$J$181,MATCH('LISTA DOS ITENS'!$D4370,'RESUMO - LOTES E VMA'!$A$3:$A$181,0))</f>
        <v>0.05693212648</v>
      </c>
      <c r="AC4370" s="29" t="str">
        <f t="array" ref="AC4370">INDEX('RESUMO - LOTES E VMA'!$L$3:$L$181,MATCH('LISTA DOS ITENS'!$D4370,'RESUMO - LOTES E VMA'!$A$3:$A$181,0))</f>
        <v>1% do Valor de Comparação do VMA</v>
      </c>
      <c r="AD4370" s="53" t="str">
        <f>VLOOKUP(Tabela1[[#This Row],[Índice]],[1]Planilha1!$A:$A,1,0)</f>
        <v>#ERROR!</v>
      </c>
    </row>
    <row r="4371" ht="15.75" customHeight="1">
      <c r="A4371" s="52">
        <v>269302.0</v>
      </c>
      <c r="B4371" s="53" t="s">
        <v>70</v>
      </c>
      <c r="C4371" s="53" t="s">
        <v>71</v>
      </c>
      <c r="D4371" s="22">
        <v>208051.0</v>
      </c>
      <c r="E4371" s="53" t="s">
        <v>175</v>
      </c>
      <c r="F4371" s="54">
        <v>1.1518532E7</v>
      </c>
      <c r="G4371" s="53" t="s">
        <v>2714</v>
      </c>
      <c r="H4371" s="55">
        <v>2101.0</v>
      </c>
      <c r="I4371" s="55"/>
      <c r="J4371" s="55" t="s">
        <v>177</v>
      </c>
      <c r="K4371" s="53" t="s">
        <v>73</v>
      </c>
      <c r="L4371" s="53"/>
      <c r="M4371" s="53">
        <v>2.0</v>
      </c>
      <c r="N4371" s="53" t="s">
        <v>52</v>
      </c>
      <c r="O4371" s="25">
        <v>233.87</v>
      </c>
      <c r="P4371" s="25">
        <f>'LISTA DOS ITENS'!$O4371*'LISTA DOS ITENS'!$M4371</f>
        <v>467.74</v>
      </c>
      <c r="Q4371" s="25">
        <v>277.01</v>
      </c>
      <c r="R4371" s="25">
        <f>'LISTA DOS ITENS'!$Q4371*'LISTA DOS ITENS'!$M4371</f>
        <v>554.02</v>
      </c>
      <c r="S4371" s="56">
        <f>IF('LISTA DOS ITENS'!$P4371&gt;'LISTA DOS ITENS'!$R4371,'LISTA DOS ITENS'!$P4371,'LISTA DOS ITENS'!$R4371)</f>
        <v>554.02</v>
      </c>
      <c r="T4371" s="25">
        <v>15.78957</v>
      </c>
      <c r="U4371" s="25">
        <f>'LISTA DOS ITENS'!$T4371*'LISTA DOS ITENS'!$M4371</f>
        <v>31.57914</v>
      </c>
      <c r="V4371" s="56">
        <f t="array" ref="V4371">INDEX('RESUMO - LOTES E VMA'!$F$3:$F$181,MATCH('LISTA DOS ITENS'!$D4371,'RESUMO - LOTES E VMA'!$A$3:$A$181,0))</f>
        <v>7163.41857</v>
      </c>
      <c r="W4371" s="57">
        <f>'LISTA DOS ITENS'!$U4371/'LISTA DOS ITENS'!$V4371</f>
        <v>0.004408389611</v>
      </c>
      <c r="X4371" s="53" t="s">
        <v>53</v>
      </c>
      <c r="Y4371" s="53" t="s">
        <v>290</v>
      </c>
      <c r="Z4371" s="58" t="str">
        <f>'LISTA DOS ITENS'!$F4371&amp;"-"&amp;'LISTA DOS ITENS'!$H4371&amp;"-"&amp;'LISTA DOS ITENS'!$J4371&amp;"-"&amp;'LISTA DOS ITENS'!$K4371&amp;"-"&amp;'LISTA DOS ITENS'!$I4371</f>
        <v>11518532-2101-0911-CONS/NAC-</v>
      </c>
      <c r="AA4371" s="59" t="str">
        <f t="array" ref="AA4371">INDEX('RESUMO - LOTES E VMA'!$M$3:$M$181,MATCH('LISTA DOS ITENS'!$D4371,'RESUMO - LOTES E VMA'!$A$3:$A$181,0))</f>
        <v>Para Leilão</v>
      </c>
      <c r="AB4371" s="60">
        <f t="array" ref="AB4371">INDEX('RESUMO - LOTES E VMA'!$J$3:$J$181,MATCH('LISTA DOS ITENS'!$D4371,'RESUMO - LOTES E VMA'!$A$3:$A$181,0))</f>
        <v>0.05693212648</v>
      </c>
      <c r="AC4371" s="29" t="str">
        <f t="array" ref="AC4371">INDEX('RESUMO - LOTES E VMA'!$L$3:$L$181,MATCH('LISTA DOS ITENS'!$D4371,'RESUMO - LOTES E VMA'!$A$3:$A$181,0))</f>
        <v>1% do Valor de Comparação do VMA</v>
      </c>
      <c r="AD4371" s="53" t="str">
        <f>VLOOKUP(Tabela1[[#This Row],[Índice]],[1]Planilha1!$A:$A,1,0)</f>
        <v>#ERROR!</v>
      </c>
    </row>
    <row r="4372" ht="15.75" customHeight="1">
      <c r="A4372" s="52">
        <v>269303.0</v>
      </c>
      <c r="B4372" s="53" t="s">
        <v>70</v>
      </c>
      <c r="C4372" s="53" t="s">
        <v>71</v>
      </c>
      <c r="D4372" s="22">
        <v>208051.0</v>
      </c>
      <c r="E4372" s="53" t="s">
        <v>175</v>
      </c>
      <c r="F4372" s="54">
        <v>1.1590205E7</v>
      </c>
      <c r="G4372" s="53" t="s">
        <v>2718</v>
      </c>
      <c r="H4372" s="55">
        <v>2101.0</v>
      </c>
      <c r="I4372" s="55"/>
      <c r="J4372" s="55" t="s">
        <v>177</v>
      </c>
      <c r="K4372" s="53" t="s">
        <v>73</v>
      </c>
      <c r="L4372" s="53"/>
      <c r="M4372" s="53">
        <v>13.0</v>
      </c>
      <c r="N4372" s="53" t="s">
        <v>52</v>
      </c>
      <c r="O4372" s="25">
        <v>119.63538461538461</v>
      </c>
      <c r="P4372" s="25">
        <f>'LISTA DOS ITENS'!$O4372*'LISTA DOS ITENS'!$M4372</f>
        <v>1555.26</v>
      </c>
      <c r="Q4372" s="25">
        <v>119.64</v>
      </c>
      <c r="R4372" s="25">
        <f>'LISTA DOS ITENS'!$Q4372*'LISTA DOS ITENS'!$M4372</f>
        <v>1555.32</v>
      </c>
      <c r="S4372" s="56">
        <f>IF('LISTA DOS ITENS'!$P4372&gt;'LISTA DOS ITENS'!$R4372,'LISTA DOS ITENS'!$P4372,'LISTA DOS ITENS'!$R4372)</f>
        <v>1555.32</v>
      </c>
      <c r="T4372" s="25">
        <v>6.81948</v>
      </c>
      <c r="U4372" s="25">
        <f>'LISTA DOS ITENS'!$T4372*'LISTA DOS ITENS'!$M4372</f>
        <v>88.65324</v>
      </c>
      <c r="V4372" s="56">
        <f t="array" ref="V4372">INDEX('RESUMO - LOTES E VMA'!$F$3:$F$181,MATCH('LISTA DOS ITENS'!$D4372,'RESUMO - LOTES E VMA'!$A$3:$A$181,0))</f>
        <v>7163.41857</v>
      </c>
      <c r="W4372" s="57">
        <f>'LISTA DOS ITENS'!$U4372/'LISTA DOS ITENS'!$V4372</f>
        <v>0.01237582854</v>
      </c>
      <c r="X4372" s="53" t="s">
        <v>53</v>
      </c>
      <c r="Y4372" s="53" t="s">
        <v>290</v>
      </c>
      <c r="Z4372" s="58" t="str">
        <f>'LISTA DOS ITENS'!$F4372&amp;"-"&amp;'LISTA DOS ITENS'!$H4372&amp;"-"&amp;'LISTA DOS ITENS'!$J4372&amp;"-"&amp;'LISTA DOS ITENS'!$K4372&amp;"-"&amp;'LISTA DOS ITENS'!$I4372</f>
        <v>11590205-2101-0911-CONS/NAC-</v>
      </c>
      <c r="AA4372" s="59" t="str">
        <f t="array" ref="AA4372">INDEX('RESUMO - LOTES E VMA'!$M$3:$M$181,MATCH('LISTA DOS ITENS'!$D4372,'RESUMO - LOTES E VMA'!$A$3:$A$181,0))</f>
        <v>Para Leilão</v>
      </c>
      <c r="AB4372" s="60">
        <f t="array" ref="AB4372">INDEX('RESUMO - LOTES E VMA'!$J$3:$J$181,MATCH('LISTA DOS ITENS'!$D4372,'RESUMO - LOTES E VMA'!$A$3:$A$181,0))</f>
        <v>0.05693212648</v>
      </c>
      <c r="AC4372" s="29" t="str">
        <f t="array" ref="AC4372">INDEX('RESUMO - LOTES E VMA'!$L$3:$L$181,MATCH('LISTA DOS ITENS'!$D4372,'RESUMO - LOTES E VMA'!$A$3:$A$181,0))</f>
        <v>1% do Valor de Comparação do VMA</v>
      </c>
      <c r="AD4372" s="53" t="str">
        <f>VLOOKUP(Tabela1[[#This Row],[Índice]],[1]Planilha1!$A:$A,1,0)</f>
        <v>#ERROR!</v>
      </c>
    </row>
    <row r="4373" ht="15.75" customHeight="1">
      <c r="A4373" s="52">
        <v>269304.0</v>
      </c>
      <c r="B4373" s="53" t="s">
        <v>70</v>
      </c>
      <c r="C4373" s="53" t="s">
        <v>71</v>
      </c>
      <c r="D4373" s="22">
        <v>208051.0</v>
      </c>
      <c r="E4373" s="53" t="s">
        <v>175</v>
      </c>
      <c r="F4373" s="54">
        <v>1.1590206E7</v>
      </c>
      <c r="G4373" s="53" t="s">
        <v>2718</v>
      </c>
      <c r="H4373" s="55">
        <v>2101.0</v>
      </c>
      <c r="I4373" s="55"/>
      <c r="J4373" s="55" t="s">
        <v>177</v>
      </c>
      <c r="K4373" s="53" t="s">
        <v>73</v>
      </c>
      <c r="L4373" s="53"/>
      <c r="M4373" s="53">
        <v>23.0</v>
      </c>
      <c r="N4373" s="53" t="s">
        <v>52</v>
      </c>
      <c r="O4373" s="25">
        <v>111.71130434782609</v>
      </c>
      <c r="P4373" s="25">
        <f>'LISTA DOS ITENS'!$O4373*'LISTA DOS ITENS'!$M4373</f>
        <v>2569.36</v>
      </c>
      <c r="Q4373" s="25">
        <v>111.71</v>
      </c>
      <c r="R4373" s="25">
        <f>'LISTA DOS ITENS'!$Q4373*'LISTA DOS ITENS'!$M4373</f>
        <v>2569.33</v>
      </c>
      <c r="S4373" s="56">
        <f>IF('LISTA DOS ITENS'!$P4373&gt;'LISTA DOS ITENS'!$R4373,'LISTA DOS ITENS'!$P4373,'LISTA DOS ITENS'!$R4373)</f>
        <v>2569.36</v>
      </c>
      <c r="T4373" s="25">
        <v>6.36747</v>
      </c>
      <c r="U4373" s="25">
        <f>'LISTA DOS ITENS'!$T4373*'LISTA DOS ITENS'!$M4373</f>
        <v>146.45181</v>
      </c>
      <c r="V4373" s="56">
        <f t="array" ref="V4373">INDEX('RESUMO - LOTES E VMA'!$F$3:$F$181,MATCH('LISTA DOS ITENS'!$D4373,'RESUMO - LOTES E VMA'!$A$3:$A$181,0))</f>
        <v>7163.41857</v>
      </c>
      <c r="W4373" s="57">
        <f>'LISTA DOS ITENS'!$U4373/'LISTA DOS ITENS'!$V4373</f>
        <v>0.02044440215</v>
      </c>
      <c r="X4373" s="53" t="s">
        <v>53</v>
      </c>
      <c r="Y4373" s="53" t="s">
        <v>290</v>
      </c>
      <c r="Z4373" s="58" t="str">
        <f>'LISTA DOS ITENS'!$F4373&amp;"-"&amp;'LISTA DOS ITENS'!$H4373&amp;"-"&amp;'LISTA DOS ITENS'!$J4373&amp;"-"&amp;'LISTA DOS ITENS'!$K4373&amp;"-"&amp;'LISTA DOS ITENS'!$I4373</f>
        <v>11590206-2101-0911-CONS/NAC-</v>
      </c>
      <c r="AA4373" s="59" t="str">
        <f t="array" ref="AA4373">INDEX('RESUMO - LOTES E VMA'!$M$3:$M$181,MATCH('LISTA DOS ITENS'!$D4373,'RESUMO - LOTES E VMA'!$A$3:$A$181,0))</f>
        <v>Para Leilão</v>
      </c>
      <c r="AB4373" s="60">
        <f t="array" ref="AB4373">INDEX('RESUMO - LOTES E VMA'!$J$3:$J$181,MATCH('LISTA DOS ITENS'!$D4373,'RESUMO - LOTES E VMA'!$A$3:$A$181,0))</f>
        <v>0.05693212648</v>
      </c>
      <c r="AC4373" s="29" t="str">
        <f t="array" ref="AC4373">INDEX('RESUMO - LOTES E VMA'!$L$3:$L$181,MATCH('LISTA DOS ITENS'!$D4373,'RESUMO - LOTES E VMA'!$A$3:$A$181,0))</f>
        <v>1% do Valor de Comparação do VMA</v>
      </c>
      <c r="AD4373" s="53" t="str">
        <f>VLOOKUP(Tabela1[[#This Row],[Índice]],[1]Planilha1!$A:$A,1,0)</f>
        <v>#ERROR!</v>
      </c>
    </row>
    <row r="4374" ht="15.75" customHeight="1">
      <c r="A4374" s="52">
        <v>269305.0</v>
      </c>
      <c r="B4374" s="53" t="s">
        <v>70</v>
      </c>
      <c r="C4374" s="53" t="s">
        <v>71</v>
      </c>
      <c r="D4374" s="22">
        <v>208051.0</v>
      </c>
      <c r="E4374" s="53" t="s">
        <v>175</v>
      </c>
      <c r="F4374" s="54">
        <v>1.1590277E7</v>
      </c>
      <c r="G4374" s="53" t="s">
        <v>2718</v>
      </c>
      <c r="H4374" s="55">
        <v>2101.0</v>
      </c>
      <c r="I4374" s="55"/>
      <c r="J4374" s="55" t="s">
        <v>177</v>
      </c>
      <c r="K4374" s="53" t="s">
        <v>73</v>
      </c>
      <c r="L4374" s="53"/>
      <c r="M4374" s="53">
        <v>27.0</v>
      </c>
      <c r="N4374" s="53" t="s">
        <v>52</v>
      </c>
      <c r="O4374" s="25">
        <v>119.49740740740741</v>
      </c>
      <c r="P4374" s="25">
        <f>'LISTA DOS ITENS'!$O4374*'LISTA DOS ITENS'!$M4374</f>
        <v>3226.43</v>
      </c>
      <c r="Q4374" s="25">
        <v>119.5</v>
      </c>
      <c r="R4374" s="25">
        <f>'LISTA DOS ITENS'!$Q4374*'LISTA DOS ITENS'!$M4374</f>
        <v>3226.5</v>
      </c>
      <c r="S4374" s="56">
        <f>IF('LISTA DOS ITENS'!$P4374&gt;'LISTA DOS ITENS'!$R4374,'LISTA DOS ITENS'!$P4374,'LISTA DOS ITENS'!$R4374)</f>
        <v>3226.5</v>
      </c>
      <c r="T4374" s="25">
        <v>6.8115000000000006</v>
      </c>
      <c r="U4374" s="25">
        <f>'LISTA DOS ITENS'!$T4374*'LISTA DOS ITENS'!$M4374</f>
        <v>183.9105</v>
      </c>
      <c r="V4374" s="56">
        <f t="array" ref="V4374">INDEX('RESUMO - LOTES E VMA'!$F$3:$F$181,MATCH('LISTA DOS ITENS'!$D4374,'RESUMO - LOTES E VMA'!$A$3:$A$181,0))</f>
        <v>7163.41857</v>
      </c>
      <c r="W4374" s="57">
        <f>'LISTA DOS ITENS'!$U4374/'LISTA DOS ITENS'!$V4374</f>
        <v>0.02567356608</v>
      </c>
      <c r="X4374" s="53" t="s">
        <v>53</v>
      </c>
      <c r="Y4374" s="53" t="s">
        <v>290</v>
      </c>
      <c r="Z4374" s="58" t="str">
        <f>'LISTA DOS ITENS'!$F4374&amp;"-"&amp;'LISTA DOS ITENS'!$H4374&amp;"-"&amp;'LISTA DOS ITENS'!$J4374&amp;"-"&amp;'LISTA DOS ITENS'!$K4374&amp;"-"&amp;'LISTA DOS ITENS'!$I4374</f>
        <v>11590277-2101-0911-CONS/NAC-</v>
      </c>
      <c r="AA4374" s="59" t="str">
        <f t="array" ref="AA4374">INDEX('RESUMO - LOTES E VMA'!$M$3:$M$181,MATCH('LISTA DOS ITENS'!$D4374,'RESUMO - LOTES E VMA'!$A$3:$A$181,0))</f>
        <v>Para Leilão</v>
      </c>
      <c r="AB4374" s="60">
        <f t="array" ref="AB4374">INDEX('RESUMO - LOTES E VMA'!$J$3:$J$181,MATCH('LISTA DOS ITENS'!$D4374,'RESUMO - LOTES E VMA'!$A$3:$A$181,0))</f>
        <v>0.05693212648</v>
      </c>
      <c r="AC4374" s="29" t="str">
        <f t="array" ref="AC4374">INDEX('RESUMO - LOTES E VMA'!$L$3:$L$181,MATCH('LISTA DOS ITENS'!$D4374,'RESUMO - LOTES E VMA'!$A$3:$A$181,0))</f>
        <v>1% do Valor de Comparação do VMA</v>
      </c>
      <c r="AD4374" s="53" t="str">
        <f>VLOOKUP(Tabela1[[#This Row],[Índice]],[1]Planilha1!$A:$A,1,0)</f>
        <v>#ERROR!</v>
      </c>
    </row>
    <row r="4375" ht="15.75" customHeight="1">
      <c r="A4375" s="52">
        <v>269306.0</v>
      </c>
      <c r="B4375" s="53" t="s">
        <v>70</v>
      </c>
      <c r="C4375" s="53" t="s">
        <v>71</v>
      </c>
      <c r="D4375" s="22">
        <v>208051.0</v>
      </c>
      <c r="E4375" s="53" t="s">
        <v>175</v>
      </c>
      <c r="F4375" s="54">
        <v>1.1590279E7</v>
      </c>
      <c r="G4375" s="53" t="s">
        <v>2718</v>
      </c>
      <c r="H4375" s="55">
        <v>2101.0</v>
      </c>
      <c r="I4375" s="55"/>
      <c r="J4375" s="55" t="s">
        <v>177</v>
      </c>
      <c r="K4375" s="53" t="s">
        <v>73</v>
      </c>
      <c r="L4375" s="53"/>
      <c r="M4375" s="53">
        <v>40.0</v>
      </c>
      <c r="N4375" s="53" t="s">
        <v>52</v>
      </c>
      <c r="O4375" s="25">
        <v>118.22325000000001</v>
      </c>
      <c r="P4375" s="25">
        <f>'LISTA DOS ITENS'!$O4375*'LISTA DOS ITENS'!$M4375</f>
        <v>4728.93</v>
      </c>
      <c r="Q4375" s="25">
        <v>118.22</v>
      </c>
      <c r="R4375" s="25">
        <f>'LISTA DOS ITENS'!$Q4375*'LISTA DOS ITENS'!$M4375</f>
        <v>4728.8</v>
      </c>
      <c r="S4375" s="56">
        <f>IF('LISTA DOS ITENS'!$P4375&gt;'LISTA DOS ITENS'!$R4375,'LISTA DOS ITENS'!$P4375,'LISTA DOS ITENS'!$R4375)</f>
        <v>4728.93</v>
      </c>
      <c r="T4375" s="25">
        <v>6.73854</v>
      </c>
      <c r="U4375" s="25">
        <f>'LISTA DOS ITENS'!$T4375*'LISTA DOS ITENS'!$M4375</f>
        <v>269.5416</v>
      </c>
      <c r="V4375" s="56">
        <f t="array" ref="V4375">INDEX('RESUMO - LOTES E VMA'!$F$3:$F$181,MATCH('LISTA DOS ITENS'!$D4375,'RESUMO - LOTES E VMA'!$A$3:$A$181,0))</f>
        <v>7163.41857</v>
      </c>
      <c r="W4375" s="57">
        <f>'LISTA DOS ITENS'!$U4375/'LISTA DOS ITENS'!$V4375</f>
        <v>0.03762750946</v>
      </c>
      <c r="X4375" s="53" t="s">
        <v>53</v>
      </c>
      <c r="Y4375" s="53" t="s">
        <v>290</v>
      </c>
      <c r="Z4375" s="58" t="str">
        <f>'LISTA DOS ITENS'!$F4375&amp;"-"&amp;'LISTA DOS ITENS'!$H4375&amp;"-"&amp;'LISTA DOS ITENS'!$J4375&amp;"-"&amp;'LISTA DOS ITENS'!$K4375&amp;"-"&amp;'LISTA DOS ITENS'!$I4375</f>
        <v>11590279-2101-0911-CONS/NAC-</v>
      </c>
      <c r="AA4375" s="59" t="str">
        <f t="array" ref="AA4375">INDEX('RESUMO - LOTES E VMA'!$M$3:$M$181,MATCH('LISTA DOS ITENS'!$D4375,'RESUMO - LOTES E VMA'!$A$3:$A$181,0))</f>
        <v>Para Leilão</v>
      </c>
      <c r="AB4375" s="60">
        <f t="array" ref="AB4375">INDEX('RESUMO - LOTES E VMA'!$J$3:$J$181,MATCH('LISTA DOS ITENS'!$D4375,'RESUMO - LOTES E VMA'!$A$3:$A$181,0))</f>
        <v>0.05693212648</v>
      </c>
      <c r="AC4375" s="29" t="str">
        <f t="array" ref="AC4375">INDEX('RESUMO - LOTES E VMA'!$L$3:$L$181,MATCH('LISTA DOS ITENS'!$D4375,'RESUMO - LOTES E VMA'!$A$3:$A$181,0))</f>
        <v>1% do Valor de Comparação do VMA</v>
      </c>
      <c r="AD4375" s="53" t="str">
        <f>VLOOKUP(Tabela1[[#This Row],[Índice]],[1]Planilha1!$A:$A,1,0)</f>
        <v>#ERROR!</v>
      </c>
    </row>
    <row r="4376" ht="15.75" customHeight="1">
      <c r="A4376" s="52">
        <v>269307.0</v>
      </c>
      <c r="B4376" s="53" t="s">
        <v>70</v>
      </c>
      <c r="C4376" s="53" t="s">
        <v>71</v>
      </c>
      <c r="D4376" s="22">
        <v>208051.0</v>
      </c>
      <c r="E4376" s="53" t="s">
        <v>175</v>
      </c>
      <c r="F4376" s="54">
        <v>1.1590281E7</v>
      </c>
      <c r="G4376" s="53" t="s">
        <v>2712</v>
      </c>
      <c r="H4376" s="55">
        <v>2101.0</v>
      </c>
      <c r="I4376" s="55"/>
      <c r="J4376" s="55" t="s">
        <v>177</v>
      </c>
      <c r="K4376" s="53" t="s">
        <v>73</v>
      </c>
      <c r="L4376" s="53"/>
      <c r="M4376" s="53">
        <v>12.0</v>
      </c>
      <c r="N4376" s="53" t="s">
        <v>52</v>
      </c>
      <c r="O4376" s="25">
        <v>214.755</v>
      </c>
      <c r="P4376" s="25">
        <f>'LISTA DOS ITENS'!$O4376*'LISTA DOS ITENS'!$M4376</f>
        <v>2577.06</v>
      </c>
      <c r="Q4376" s="25">
        <v>214.75</v>
      </c>
      <c r="R4376" s="25">
        <f>'LISTA DOS ITENS'!$Q4376*'LISTA DOS ITENS'!$M4376</f>
        <v>2577</v>
      </c>
      <c r="S4376" s="56">
        <f>IF('LISTA DOS ITENS'!$P4376&gt;'LISTA DOS ITENS'!$R4376,'LISTA DOS ITENS'!$P4376,'LISTA DOS ITENS'!$R4376)</f>
        <v>2577.06</v>
      </c>
      <c r="T4376" s="25">
        <v>12.24075</v>
      </c>
      <c r="U4376" s="25">
        <f>'LISTA DOS ITENS'!$T4376*'LISTA DOS ITENS'!$M4376</f>
        <v>146.889</v>
      </c>
      <c r="V4376" s="56">
        <f t="array" ref="V4376">INDEX('RESUMO - LOTES E VMA'!$F$3:$F$181,MATCH('LISTA DOS ITENS'!$D4376,'RESUMO - LOTES E VMA'!$A$3:$A$181,0))</f>
        <v>7163.41857</v>
      </c>
      <c r="W4376" s="57">
        <f>'LISTA DOS ITENS'!$U4376/'LISTA DOS ITENS'!$V4376</f>
        <v>0.02050543306</v>
      </c>
      <c r="X4376" s="53" t="s">
        <v>53</v>
      </c>
      <c r="Y4376" s="53" t="s">
        <v>290</v>
      </c>
      <c r="Z4376" s="58" t="str">
        <f>'LISTA DOS ITENS'!$F4376&amp;"-"&amp;'LISTA DOS ITENS'!$H4376&amp;"-"&amp;'LISTA DOS ITENS'!$J4376&amp;"-"&amp;'LISTA DOS ITENS'!$K4376&amp;"-"&amp;'LISTA DOS ITENS'!$I4376</f>
        <v>11590281-2101-0911-CONS/NAC-</v>
      </c>
      <c r="AA4376" s="59" t="str">
        <f t="array" ref="AA4376">INDEX('RESUMO - LOTES E VMA'!$M$3:$M$181,MATCH('LISTA DOS ITENS'!$D4376,'RESUMO - LOTES E VMA'!$A$3:$A$181,0))</f>
        <v>Para Leilão</v>
      </c>
      <c r="AB4376" s="60">
        <f t="array" ref="AB4376">INDEX('RESUMO - LOTES E VMA'!$J$3:$J$181,MATCH('LISTA DOS ITENS'!$D4376,'RESUMO - LOTES E VMA'!$A$3:$A$181,0))</f>
        <v>0.05693212648</v>
      </c>
      <c r="AC4376" s="29" t="str">
        <f t="array" ref="AC4376">INDEX('RESUMO - LOTES E VMA'!$L$3:$L$181,MATCH('LISTA DOS ITENS'!$D4376,'RESUMO - LOTES E VMA'!$A$3:$A$181,0))</f>
        <v>1% do Valor de Comparação do VMA</v>
      </c>
      <c r="AD4376" s="53" t="str">
        <f>VLOOKUP(Tabela1[[#This Row],[Índice]],[1]Planilha1!$A:$A,1,0)</f>
        <v>#ERROR!</v>
      </c>
    </row>
    <row r="4377" ht="15.75" customHeight="1">
      <c r="A4377" s="52">
        <v>269308.0</v>
      </c>
      <c r="B4377" s="53" t="s">
        <v>70</v>
      </c>
      <c r="C4377" s="53" t="s">
        <v>71</v>
      </c>
      <c r="D4377" s="22">
        <v>208051.0</v>
      </c>
      <c r="E4377" s="53" t="s">
        <v>175</v>
      </c>
      <c r="F4377" s="54">
        <v>1.1593707E7</v>
      </c>
      <c r="G4377" s="53" t="s">
        <v>2718</v>
      </c>
      <c r="H4377" s="55">
        <v>2101.0</v>
      </c>
      <c r="I4377" s="55"/>
      <c r="J4377" s="55" t="s">
        <v>177</v>
      </c>
      <c r="K4377" s="53" t="s">
        <v>73</v>
      </c>
      <c r="L4377" s="53"/>
      <c r="M4377" s="53">
        <v>36.0</v>
      </c>
      <c r="N4377" s="53" t="s">
        <v>52</v>
      </c>
      <c r="O4377" s="25">
        <v>138.64444444444445</v>
      </c>
      <c r="P4377" s="25">
        <f>'LISTA DOS ITENS'!$O4377*'LISTA DOS ITENS'!$M4377</f>
        <v>4991.2</v>
      </c>
      <c r="Q4377" s="25">
        <v>138.64</v>
      </c>
      <c r="R4377" s="25">
        <f>'LISTA DOS ITENS'!$Q4377*'LISTA DOS ITENS'!$M4377</f>
        <v>4991.04</v>
      </c>
      <c r="S4377" s="56">
        <f>IF('LISTA DOS ITENS'!$P4377&gt;'LISTA DOS ITENS'!$R4377,'LISTA DOS ITENS'!$P4377,'LISTA DOS ITENS'!$R4377)</f>
        <v>4991.2</v>
      </c>
      <c r="T4377" s="25">
        <v>7.90248</v>
      </c>
      <c r="U4377" s="25">
        <f>'LISTA DOS ITENS'!$T4377*'LISTA DOS ITENS'!$M4377</f>
        <v>284.48928</v>
      </c>
      <c r="V4377" s="56">
        <f t="array" ref="V4377">INDEX('RESUMO - LOTES E VMA'!$F$3:$F$181,MATCH('LISTA DOS ITENS'!$D4377,'RESUMO - LOTES E VMA'!$A$3:$A$181,0))</f>
        <v>7163.41857</v>
      </c>
      <c r="W4377" s="57">
        <f>'LISTA DOS ITENS'!$U4377/'LISTA DOS ITENS'!$V4377</f>
        <v>0.03971417798</v>
      </c>
      <c r="X4377" s="53" t="s">
        <v>53</v>
      </c>
      <c r="Y4377" s="53" t="s">
        <v>290</v>
      </c>
      <c r="Z4377" s="58" t="str">
        <f>'LISTA DOS ITENS'!$F4377&amp;"-"&amp;'LISTA DOS ITENS'!$H4377&amp;"-"&amp;'LISTA DOS ITENS'!$J4377&amp;"-"&amp;'LISTA DOS ITENS'!$K4377&amp;"-"&amp;'LISTA DOS ITENS'!$I4377</f>
        <v>11593707-2101-0911-CONS/NAC-</v>
      </c>
      <c r="AA4377" s="59" t="str">
        <f t="array" ref="AA4377">INDEX('RESUMO - LOTES E VMA'!$M$3:$M$181,MATCH('LISTA DOS ITENS'!$D4377,'RESUMO - LOTES E VMA'!$A$3:$A$181,0))</f>
        <v>Para Leilão</v>
      </c>
      <c r="AB4377" s="60">
        <f t="array" ref="AB4377">INDEX('RESUMO - LOTES E VMA'!$J$3:$J$181,MATCH('LISTA DOS ITENS'!$D4377,'RESUMO - LOTES E VMA'!$A$3:$A$181,0))</f>
        <v>0.05693212648</v>
      </c>
      <c r="AC4377" s="29" t="str">
        <f t="array" ref="AC4377">INDEX('RESUMO - LOTES E VMA'!$L$3:$L$181,MATCH('LISTA DOS ITENS'!$D4377,'RESUMO - LOTES E VMA'!$A$3:$A$181,0))</f>
        <v>1% do Valor de Comparação do VMA</v>
      </c>
      <c r="AD4377" s="53" t="str">
        <f>VLOOKUP(Tabela1[[#This Row],[Índice]],[1]Planilha1!$A:$A,1,0)</f>
        <v>#ERROR!</v>
      </c>
    </row>
    <row r="4378" ht="15.75" customHeight="1">
      <c r="A4378" s="52">
        <v>269309.0</v>
      </c>
      <c r="B4378" s="53" t="s">
        <v>70</v>
      </c>
      <c r="C4378" s="53" t="s">
        <v>71</v>
      </c>
      <c r="D4378" s="22">
        <v>208051.0</v>
      </c>
      <c r="E4378" s="53" t="s">
        <v>175</v>
      </c>
      <c r="F4378" s="54">
        <v>1.1593708E7</v>
      </c>
      <c r="G4378" s="53" t="s">
        <v>2718</v>
      </c>
      <c r="H4378" s="55">
        <v>2101.0</v>
      </c>
      <c r="I4378" s="55"/>
      <c r="J4378" s="55" t="s">
        <v>177</v>
      </c>
      <c r="K4378" s="53" t="s">
        <v>73</v>
      </c>
      <c r="L4378" s="53"/>
      <c r="M4378" s="53">
        <v>28.0</v>
      </c>
      <c r="N4378" s="53" t="s">
        <v>52</v>
      </c>
      <c r="O4378" s="25">
        <v>120.0</v>
      </c>
      <c r="P4378" s="25">
        <f>'LISTA DOS ITENS'!$O4378*'LISTA DOS ITENS'!$M4378</f>
        <v>3360</v>
      </c>
      <c r="Q4378" s="25">
        <v>120.0</v>
      </c>
      <c r="R4378" s="25">
        <f>'LISTA DOS ITENS'!$Q4378*'LISTA DOS ITENS'!$M4378</f>
        <v>3360</v>
      </c>
      <c r="S4378" s="56">
        <f>IF('LISTA DOS ITENS'!$P4378&gt;'LISTA DOS ITENS'!$R4378,'LISTA DOS ITENS'!$P4378,'LISTA DOS ITENS'!$R4378)</f>
        <v>3360</v>
      </c>
      <c r="T4378" s="25">
        <v>6.84</v>
      </c>
      <c r="U4378" s="25">
        <f>'LISTA DOS ITENS'!$T4378*'LISTA DOS ITENS'!$M4378</f>
        <v>191.52</v>
      </c>
      <c r="V4378" s="56">
        <f t="array" ref="V4378">INDEX('RESUMO - LOTES E VMA'!$F$3:$F$181,MATCH('LISTA DOS ITENS'!$D4378,'RESUMO - LOTES E VMA'!$A$3:$A$181,0))</f>
        <v>7163.41857</v>
      </c>
      <c r="W4378" s="57">
        <f>'LISTA DOS ITENS'!$U4378/'LISTA DOS ITENS'!$V4378</f>
        <v>0.02673583822</v>
      </c>
      <c r="X4378" s="53" t="s">
        <v>53</v>
      </c>
      <c r="Y4378" s="53" t="s">
        <v>290</v>
      </c>
      <c r="Z4378" s="58" t="str">
        <f>'LISTA DOS ITENS'!$F4378&amp;"-"&amp;'LISTA DOS ITENS'!$H4378&amp;"-"&amp;'LISTA DOS ITENS'!$J4378&amp;"-"&amp;'LISTA DOS ITENS'!$K4378&amp;"-"&amp;'LISTA DOS ITENS'!$I4378</f>
        <v>11593708-2101-0911-CONS/NAC-</v>
      </c>
      <c r="AA4378" s="59" t="str">
        <f t="array" ref="AA4378">INDEX('RESUMO - LOTES E VMA'!$M$3:$M$181,MATCH('LISTA DOS ITENS'!$D4378,'RESUMO - LOTES E VMA'!$A$3:$A$181,0))</f>
        <v>Para Leilão</v>
      </c>
      <c r="AB4378" s="60">
        <f t="array" ref="AB4378">INDEX('RESUMO - LOTES E VMA'!$J$3:$J$181,MATCH('LISTA DOS ITENS'!$D4378,'RESUMO - LOTES E VMA'!$A$3:$A$181,0))</f>
        <v>0.05693212648</v>
      </c>
      <c r="AC4378" s="29" t="str">
        <f t="array" ref="AC4378">INDEX('RESUMO - LOTES E VMA'!$L$3:$L$181,MATCH('LISTA DOS ITENS'!$D4378,'RESUMO - LOTES E VMA'!$A$3:$A$181,0))</f>
        <v>1% do Valor de Comparação do VMA</v>
      </c>
      <c r="AD4378" s="53" t="str">
        <f>VLOOKUP(Tabela1[[#This Row],[Índice]],[1]Planilha1!$A:$A,1,0)</f>
        <v>#ERROR!</v>
      </c>
    </row>
    <row r="4379" ht="15.75" customHeight="1">
      <c r="A4379" s="52">
        <v>269310.0</v>
      </c>
      <c r="B4379" s="53" t="s">
        <v>70</v>
      </c>
      <c r="C4379" s="53" t="s">
        <v>71</v>
      </c>
      <c r="D4379" s="22">
        <v>208051.0</v>
      </c>
      <c r="E4379" s="53" t="s">
        <v>175</v>
      </c>
      <c r="F4379" s="54">
        <v>1.1593709E7</v>
      </c>
      <c r="G4379" s="53" t="s">
        <v>2712</v>
      </c>
      <c r="H4379" s="55">
        <v>2101.0</v>
      </c>
      <c r="I4379" s="55"/>
      <c r="J4379" s="55" t="s">
        <v>177</v>
      </c>
      <c r="K4379" s="53" t="s">
        <v>73</v>
      </c>
      <c r="L4379" s="53"/>
      <c r="M4379" s="53">
        <v>4.0</v>
      </c>
      <c r="N4379" s="53" t="s">
        <v>52</v>
      </c>
      <c r="O4379" s="25">
        <v>210.6275</v>
      </c>
      <c r="P4379" s="25">
        <f>'LISTA DOS ITENS'!$O4379*'LISTA DOS ITENS'!$M4379</f>
        <v>842.51</v>
      </c>
      <c r="Q4379" s="25">
        <v>210.63</v>
      </c>
      <c r="R4379" s="25">
        <f>'LISTA DOS ITENS'!$Q4379*'LISTA DOS ITENS'!$M4379</f>
        <v>842.52</v>
      </c>
      <c r="S4379" s="56">
        <f>IF('LISTA DOS ITENS'!$P4379&gt;'LISTA DOS ITENS'!$R4379,'LISTA DOS ITENS'!$P4379,'LISTA DOS ITENS'!$R4379)</f>
        <v>842.52</v>
      </c>
      <c r="T4379" s="25">
        <v>12.00591</v>
      </c>
      <c r="U4379" s="25">
        <f>'LISTA DOS ITENS'!$T4379*'LISTA DOS ITENS'!$M4379</f>
        <v>48.02364</v>
      </c>
      <c r="V4379" s="56">
        <f t="array" ref="V4379">INDEX('RESUMO - LOTES E VMA'!$F$3:$F$181,MATCH('LISTA DOS ITENS'!$D4379,'RESUMO - LOTES E VMA'!$A$3:$A$181,0))</f>
        <v>7163.41857</v>
      </c>
      <c r="W4379" s="57">
        <f>'LISTA DOS ITENS'!$U4379/'LISTA DOS ITENS'!$V4379</f>
        <v>0.006704011434</v>
      </c>
      <c r="X4379" s="53" t="s">
        <v>53</v>
      </c>
      <c r="Y4379" s="53" t="s">
        <v>290</v>
      </c>
      <c r="Z4379" s="58" t="str">
        <f>'LISTA DOS ITENS'!$F4379&amp;"-"&amp;'LISTA DOS ITENS'!$H4379&amp;"-"&amp;'LISTA DOS ITENS'!$J4379&amp;"-"&amp;'LISTA DOS ITENS'!$K4379&amp;"-"&amp;'LISTA DOS ITENS'!$I4379</f>
        <v>11593709-2101-0911-CONS/NAC-</v>
      </c>
      <c r="AA4379" s="59" t="str">
        <f t="array" ref="AA4379">INDEX('RESUMO - LOTES E VMA'!$M$3:$M$181,MATCH('LISTA DOS ITENS'!$D4379,'RESUMO - LOTES E VMA'!$A$3:$A$181,0))</f>
        <v>Para Leilão</v>
      </c>
      <c r="AB4379" s="60">
        <f t="array" ref="AB4379">INDEX('RESUMO - LOTES E VMA'!$J$3:$J$181,MATCH('LISTA DOS ITENS'!$D4379,'RESUMO - LOTES E VMA'!$A$3:$A$181,0))</f>
        <v>0.05693212648</v>
      </c>
      <c r="AC4379" s="29" t="str">
        <f t="array" ref="AC4379">INDEX('RESUMO - LOTES E VMA'!$L$3:$L$181,MATCH('LISTA DOS ITENS'!$D4379,'RESUMO - LOTES E VMA'!$A$3:$A$181,0))</f>
        <v>1% do Valor de Comparação do VMA</v>
      </c>
      <c r="AD4379" s="53" t="str">
        <f>VLOOKUP(Tabela1[[#This Row],[Índice]],[1]Planilha1!$A:$A,1,0)</f>
        <v>#ERROR!</v>
      </c>
    </row>
    <row r="4380" ht="15.75" customHeight="1">
      <c r="A4380" s="52">
        <v>269311.0</v>
      </c>
      <c r="B4380" s="53" t="s">
        <v>70</v>
      </c>
      <c r="C4380" s="53" t="s">
        <v>71</v>
      </c>
      <c r="D4380" s="22">
        <v>208051.0</v>
      </c>
      <c r="E4380" s="53" t="s">
        <v>175</v>
      </c>
      <c r="F4380" s="54">
        <v>1.159371E7</v>
      </c>
      <c r="G4380" s="53" t="s">
        <v>2712</v>
      </c>
      <c r="H4380" s="55">
        <v>2101.0</v>
      </c>
      <c r="I4380" s="55"/>
      <c r="J4380" s="55" t="s">
        <v>177</v>
      </c>
      <c r="K4380" s="53" t="s">
        <v>73</v>
      </c>
      <c r="L4380" s="53"/>
      <c r="M4380" s="53">
        <v>27.0</v>
      </c>
      <c r="N4380" s="53" t="s">
        <v>52</v>
      </c>
      <c r="O4380" s="25">
        <v>193.27851851851852</v>
      </c>
      <c r="P4380" s="25">
        <f>'LISTA DOS ITENS'!$O4380*'LISTA DOS ITENS'!$M4380</f>
        <v>5218.52</v>
      </c>
      <c r="Q4380" s="25">
        <v>193.28</v>
      </c>
      <c r="R4380" s="25">
        <f>'LISTA DOS ITENS'!$Q4380*'LISTA DOS ITENS'!$M4380</f>
        <v>5218.56</v>
      </c>
      <c r="S4380" s="56">
        <f>IF('LISTA DOS ITENS'!$P4380&gt;'LISTA DOS ITENS'!$R4380,'LISTA DOS ITENS'!$P4380,'LISTA DOS ITENS'!$R4380)</f>
        <v>5218.56</v>
      </c>
      <c r="T4380" s="25">
        <v>11.016960000000001</v>
      </c>
      <c r="U4380" s="25">
        <f>'LISTA DOS ITENS'!$T4380*'LISTA DOS ITENS'!$M4380</f>
        <v>297.45792</v>
      </c>
      <c r="V4380" s="56">
        <f t="array" ref="V4380">INDEX('RESUMO - LOTES E VMA'!$F$3:$F$181,MATCH('LISTA DOS ITENS'!$D4380,'RESUMO - LOTES E VMA'!$A$3:$A$181,0))</f>
        <v>7163.41857</v>
      </c>
      <c r="W4380" s="57">
        <f>'LISTA DOS ITENS'!$U4380/'LISTA DOS ITENS'!$V4380</f>
        <v>0.04152457616</v>
      </c>
      <c r="X4380" s="53" t="s">
        <v>53</v>
      </c>
      <c r="Y4380" s="53" t="s">
        <v>290</v>
      </c>
      <c r="Z4380" s="58" t="str">
        <f>'LISTA DOS ITENS'!$F4380&amp;"-"&amp;'LISTA DOS ITENS'!$H4380&amp;"-"&amp;'LISTA DOS ITENS'!$J4380&amp;"-"&amp;'LISTA DOS ITENS'!$K4380&amp;"-"&amp;'LISTA DOS ITENS'!$I4380</f>
        <v>11593710-2101-0911-CONS/NAC-</v>
      </c>
      <c r="AA4380" s="59" t="str">
        <f t="array" ref="AA4380">INDEX('RESUMO - LOTES E VMA'!$M$3:$M$181,MATCH('LISTA DOS ITENS'!$D4380,'RESUMO - LOTES E VMA'!$A$3:$A$181,0))</f>
        <v>Para Leilão</v>
      </c>
      <c r="AB4380" s="60">
        <f t="array" ref="AB4380">INDEX('RESUMO - LOTES E VMA'!$J$3:$J$181,MATCH('LISTA DOS ITENS'!$D4380,'RESUMO - LOTES E VMA'!$A$3:$A$181,0))</f>
        <v>0.05693212648</v>
      </c>
      <c r="AC4380" s="29" t="str">
        <f t="array" ref="AC4380">INDEX('RESUMO - LOTES E VMA'!$L$3:$L$181,MATCH('LISTA DOS ITENS'!$D4380,'RESUMO - LOTES E VMA'!$A$3:$A$181,0))</f>
        <v>1% do Valor de Comparação do VMA</v>
      </c>
      <c r="AD4380" s="53" t="str">
        <f>VLOOKUP(Tabela1[[#This Row],[Índice]],[1]Planilha1!$A:$A,1,0)</f>
        <v>#ERROR!</v>
      </c>
    </row>
    <row r="4381" ht="15.75" customHeight="1">
      <c r="A4381" s="52">
        <v>269312.0</v>
      </c>
      <c r="B4381" s="53" t="s">
        <v>70</v>
      </c>
      <c r="C4381" s="53" t="s">
        <v>71</v>
      </c>
      <c r="D4381" s="22">
        <v>208051.0</v>
      </c>
      <c r="E4381" s="53" t="s">
        <v>175</v>
      </c>
      <c r="F4381" s="54">
        <v>1.1593712E7</v>
      </c>
      <c r="G4381" s="53" t="s">
        <v>2712</v>
      </c>
      <c r="H4381" s="55">
        <v>2101.0</v>
      </c>
      <c r="I4381" s="55"/>
      <c r="J4381" s="55" t="s">
        <v>177</v>
      </c>
      <c r="K4381" s="53" t="s">
        <v>73</v>
      </c>
      <c r="L4381" s="53"/>
      <c r="M4381" s="53">
        <v>30.0</v>
      </c>
      <c r="N4381" s="53" t="s">
        <v>52</v>
      </c>
      <c r="O4381" s="25">
        <v>176.90333333333334</v>
      </c>
      <c r="P4381" s="25">
        <f>'LISTA DOS ITENS'!$O4381*'LISTA DOS ITENS'!$M4381</f>
        <v>5307.1</v>
      </c>
      <c r="Q4381" s="25">
        <v>176.9</v>
      </c>
      <c r="R4381" s="25">
        <f>'LISTA DOS ITENS'!$Q4381*'LISTA DOS ITENS'!$M4381</f>
        <v>5307</v>
      </c>
      <c r="S4381" s="56">
        <f>IF('LISTA DOS ITENS'!$P4381&gt;'LISTA DOS ITENS'!$R4381,'LISTA DOS ITENS'!$P4381,'LISTA DOS ITENS'!$R4381)</f>
        <v>5307.1</v>
      </c>
      <c r="T4381" s="25">
        <v>10.083300000000001</v>
      </c>
      <c r="U4381" s="25">
        <f>'LISTA DOS ITENS'!$T4381*'LISTA DOS ITENS'!$M4381</f>
        <v>302.499</v>
      </c>
      <c r="V4381" s="56">
        <f t="array" ref="V4381">INDEX('RESUMO - LOTES E VMA'!$F$3:$F$181,MATCH('LISTA DOS ITENS'!$D4381,'RESUMO - LOTES E VMA'!$A$3:$A$181,0))</f>
        <v>7163.41857</v>
      </c>
      <c r="W4381" s="57">
        <f>'LISTA DOS ITENS'!$U4381/'LISTA DOS ITENS'!$V4381</f>
        <v>0.04222830162</v>
      </c>
      <c r="X4381" s="53" t="s">
        <v>53</v>
      </c>
      <c r="Y4381" s="53" t="s">
        <v>290</v>
      </c>
      <c r="Z4381" s="58" t="str">
        <f>'LISTA DOS ITENS'!$F4381&amp;"-"&amp;'LISTA DOS ITENS'!$H4381&amp;"-"&amp;'LISTA DOS ITENS'!$J4381&amp;"-"&amp;'LISTA DOS ITENS'!$K4381&amp;"-"&amp;'LISTA DOS ITENS'!$I4381</f>
        <v>11593712-2101-0911-CONS/NAC-</v>
      </c>
      <c r="AA4381" s="59" t="str">
        <f t="array" ref="AA4381">INDEX('RESUMO - LOTES E VMA'!$M$3:$M$181,MATCH('LISTA DOS ITENS'!$D4381,'RESUMO - LOTES E VMA'!$A$3:$A$181,0))</f>
        <v>Para Leilão</v>
      </c>
      <c r="AB4381" s="60">
        <f t="array" ref="AB4381">INDEX('RESUMO - LOTES E VMA'!$J$3:$J$181,MATCH('LISTA DOS ITENS'!$D4381,'RESUMO - LOTES E VMA'!$A$3:$A$181,0))</f>
        <v>0.05693212648</v>
      </c>
      <c r="AC4381" s="29" t="str">
        <f t="array" ref="AC4381">INDEX('RESUMO - LOTES E VMA'!$L$3:$L$181,MATCH('LISTA DOS ITENS'!$D4381,'RESUMO - LOTES E VMA'!$A$3:$A$181,0))</f>
        <v>1% do Valor de Comparação do VMA</v>
      </c>
      <c r="AD4381" s="53" t="str">
        <f>VLOOKUP(Tabela1[[#This Row],[Índice]],[1]Planilha1!$A:$A,1,0)</f>
        <v>#ERROR!</v>
      </c>
    </row>
    <row r="4382" ht="15.75" customHeight="1">
      <c r="A4382" s="52">
        <v>269313.0</v>
      </c>
      <c r="B4382" s="53" t="s">
        <v>70</v>
      </c>
      <c r="C4382" s="53" t="s">
        <v>71</v>
      </c>
      <c r="D4382" s="22">
        <v>208051.0</v>
      </c>
      <c r="E4382" s="53" t="s">
        <v>175</v>
      </c>
      <c r="F4382" s="54">
        <v>1.160028E7</v>
      </c>
      <c r="G4382" s="53" t="s">
        <v>2719</v>
      </c>
      <c r="H4382" s="55">
        <v>2101.0</v>
      </c>
      <c r="I4382" s="55"/>
      <c r="J4382" s="55" t="s">
        <v>177</v>
      </c>
      <c r="K4382" s="53" t="s">
        <v>73</v>
      </c>
      <c r="L4382" s="53"/>
      <c r="M4382" s="53">
        <v>13.0</v>
      </c>
      <c r="N4382" s="53" t="s">
        <v>52</v>
      </c>
      <c r="O4382" s="25">
        <v>88.31153846153846</v>
      </c>
      <c r="P4382" s="25">
        <f>'LISTA DOS ITENS'!$O4382*'LISTA DOS ITENS'!$M4382</f>
        <v>1148.05</v>
      </c>
      <c r="Q4382" s="25">
        <v>88.31</v>
      </c>
      <c r="R4382" s="25">
        <f>'LISTA DOS ITENS'!$Q4382*'LISTA DOS ITENS'!$M4382</f>
        <v>1148.03</v>
      </c>
      <c r="S4382" s="56">
        <f>IF('LISTA DOS ITENS'!$P4382&gt;'LISTA DOS ITENS'!$R4382,'LISTA DOS ITENS'!$P4382,'LISTA DOS ITENS'!$R4382)</f>
        <v>1148.05</v>
      </c>
      <c r="T4382" s="25">
        <v>5.033670000000001</v>
      </c>
      <c r="U4382" s="25">
        <f>'LISTA DOS ITENS'!$T4382*'LISTA DOS ITENS'!$M4382</f>
        <v>65.43771</v>
      </c>
      <c r="V4382" s="56">
        <f t="array" ref="V4382">INDEX('RESUMO - LOTES E VMA'!$F$3:$F$181,MATCH('LISTA DOS ITENS'!$D4382,'RESUMO - LOTES E VMA'!$A$3:$A$181,0))</f>
        <v>7163.41857</v>
      </c>
      <c r="W4382" s="57">
        <f>'LISTA DOS ITENS'!$U4382/'LISTA DOS ITENS'!$V4382</f>
        <v>0.009134983439</v>
      </c>
      <c r="X4382" s="53" t="s">
        <v>53</v>
      </c>
      <c r="Y4382" s="53" t="s">
        <v>290</v>
      </c>
      <c r="Z4382" s="58" t="str">
        <f>'LISTA DOS ITENS'!$F4382&amp;"-"&amp;'LISTA DOS ITENS'!$H4382&amp;"-"&amp;'LISTA DOS ITENS'!$J4382&amp;"-"&amp;'LISTA DOS ITENS'!$K4382&amp;"-"&amp;'LISTA DOS ITENS'!$I4382</f>
        <v>11600280-2101-0911-CONS/NAC-</v>
      </c>
      <c r="AA4382" s="59" t="str">
        <f t="array" ref="AA4382">INDEX('RESUMO - LOTES E VMA'!$M$3:$M$181,MATCH('LISTA DOS ITENS'!$D4382,'RESUMO - LOTES E VMA'!$A$3:$A$181,0))</f>
        <v>Para Leilão</v>
      </c>
      <c r="AB4382" s="60">
        <f t="array" ref="AB4382">INDEX('RESUMO - LOTES E VMA'!$J$3:$J$181,MATCH('LISTA DOS ITENS'!$D4382,'RESUMO - LOTES E VMA'!$A$3:$A$181,0))</f>
        <v>0.05693212648</v>
      </c>
      <c r="AC4382" s="29" t="str">
        <f t="array" ref="AC4382">INDEX('RESUMO - LOTES E VMA'!$L$3:$L$181,MATCH('LISTA DOS ITENS'!$D4382,'RESUMO - LOTES E VMA'!$A$3:$A$181,0))</f>
        <v>1% do Valor de Comparação do VMA</v>
      </c>
      <c r="AD4382" s="53" t="str">
        <f>VLOOKUP(Tabela1[[#This Row],[Índice]],[1]Planilha1!$A:$A,1,0)</f>
        <v>#ERROR!</v>
      </c>
    </row>
    <row r="4383" ht="15.75" customHeight="1">
      <c r="A4383" s="52">
        <v>269314.0</v>
      </c>
      <c r="B4383" s="53" t="s">
        <v>70</v>
      </c>
      <c r="C4383" s="53" t="s">
        <v>71</v>
      </c>
      <c r="D4383" s="22">
        <v>208051.0</v>
      </c>
      <c r="E4383" s="53" t="s">
        <v>175</v>
      </c>
      <c r="F4383" s="54">
        <v>1.1623108E7</v>
      </c>
      <c r="G4383" s="53" t="s">
        <v>2712</v>
      </c>
      <c r="H4383" s="55">
        <v>2101.0</v>
      </c>
      <c r="I4383" s="55"/>
      <c r="J4383" s="55" t="s">
        <v>177</v>
      </c>
      <c r="K4383" s="53" t="s">
        <v>73</v>
      </c>
      <c r="L4383" s="53"/>
      <c r="M4383" s="53">
        <v>17.0</v>
      </c>
      <c r="N4383" s="53" t="s">
        <v>52</v>
      </c>
      <c r="O4383" s="25">
        <v>215.31176470588235</v>
      </c>
      <c r="P4383" s="25">
        <f>'LISTA DOS ITENS'!$O4383*'LISTA DOS ITENS'!$M4383</f>
        <v>3660.3</v>
      </c>
      <c r="Q4383" s="25">
        <v>215.31</v>
      </c>
      <c r="R4383" s="25">
        <f>'LISTA DOS ITENS'!$Q4383*'LISTA DOS ITENS'!$M4383</f>
        <v>3660.27</v>
      </c>
      <c r="S4383" s="56">
        <f>IF('LISTA DOS ITENS'!$P4383&gt;'LISTA DOS ITENS'!$R4383,'LISTA DOS ITENS'!$P4383,'LISTA DOS ITENS'!$R4383)</f>
        <v>3660.3</v>
      </c>
      <c r="T4383" s="25">
        <v>12.27267</v>
      </c>
      <c r="U4383" s="25">
        <f>'LISTA DOS ITENS'!$T4383*'LISTA DOS ITENS'!$M4383</f>
        <v>208.63539</v>
      </c>
      <c r="V4383" s="56">
        <f t="array" ref="V4383">INDEX('RESUMO - LOTES E VMA'!$F$3:$F$181,MATCH('LISTA DOS ITENS'!$D4383,'RESUMO - LOTES E VMA'!$A$3:$A$181,0))</f>
        <v>7163.41857</v>
      </c>
      <c r="W4383" s="57">
        <f>'LISTA DOS ITENS'!$U4383/'LISTA DOS ITENS'!$V4383</f>
        <v>0.02912511505</v>
      </c>
      <c r="X4383" s="53" t="s">
        <v>53</v>
      </c>
      <c r="Y4383" s="53" t="s">
        <v>290</v>
      </c>
      <c r="Z4383" s="58" t="str">
        <f>'LISTA DOS ITENS'!$F4383&amp;"-"&amp;'LISTA DOS ITENS'!$H4383&amp;"-"&amp;'LISTA DOS ITENS'!$J4383&amp;"-"&amp;'LISTA DOS ITENS'!$K4383&amp;"-"&amp;'LISTA DOS ITENS'!$I4383</f>
        <v>11623108-2101-0911-CONS/NAC-</v>
      </c>
      <c r="AA4383" s="59" t="str">
        <f t="array" ref="AA4383">INDEX('RESUMO - LOTES E VMA'!$M$3:$M$181,MATCH('LISTA DOS ITENS'!$D4383,'RESUMO - LOTES E VMA'!$A$3:$A$181,0))</f>
        <v>Para Leilão</v>
      </c>
      <c r="AB4383" s="60">
        <f t="array" ref="AB4383">INDEX('RESUMO - LOTES E VMA'!$J$3:$J$181,MATCH('LISTA DOS ITENS'!$D4383,'RESUMO - LOTES E VMA'!$A$3:$A$181,0))</f>
        <v>0.05693212648</v>
      </c>
      <c r="AC4383" s="29" t="str">
        <f t="array" ref="AC4383">INDEX('RESUMO - LOTES E VMA'!$L$3:$L$181,MATCH('LISTA DOS ITENS'!$D4383,'RESUMO - LOTES E VMA'!$A$3:$A$181,0))</f>
        <v>1% do Valor de Comparação do VMA</v>
      </c>
      <c r="AD4383" s="53" t="str">
        <f>VLOOKUP(Tabela1[[#This Row],[Índice]],[1]Planilha1!$A:$A,1,0)</f>
        <v>#ERROR!</v>
      </c>
    </row>
    <row r="4384" ht="15.75" customHeight="1">
      <c r="A4384" s="52">
        <v>269315.0</v>
      </c>
      <c r="B4384" s="53" t="s">
        <v>70</v>
      </c>
      <c r="C4384" s="53" t="s">
        <v>71</v>
      </c>
      <c r="D4384" s="22">
        <v>208051.0</v>
      </c>
      <c r="E4384" s="53" t="s">
        <v>175</v>
      </c>
      <c r="F4384" s="54">
        <v>1.1767406E7</v>
      </c>
      <c r="G4384" s="53" t="s">
        <v>2714</v>
      </c>
      <c r="H4384" s="55">
        <v>2101.0</v>
      </c>
      <c r="I4384" s="55"/>
      <c r="J4384" s="55" t="s">
        <v>177</v>
      </c>
      <c r="K4384" s="53" t="s">
        <v>73</v>
      </c>
      <c r="L4384" s="53"/>
      <c r="M4384" s="53">
        <v>5.0</v>
      </c>
      <c r="N4384" s="53" t="s">
        <v>52</v>
      </c>
      <c r="O4384" s="25">
        <v>332.92499999999995</v>
      </c>
      <c r="P4384" s="25">
        <f>'LISTA DOS ITENS'!$O4384*'LISTA DOS ITENS'!$M4384</f>
        <v>1664.625</v>
      </c>
      <c r="Q4384" s="25">
        <v>332.93</v>
      </c>
      <c r="R4384" s="25">
        <f>'LISTA DOS ITENS'!$Q4384*'LISTA DOS ITENS'!$M4384</f>
        <v>1664.65</v>
      </c>
      <c r="S4384" s="56">
        <f>IF('LISTA DOS ITENS'!$P4384&gt;'LISTA DOS ITENS'!$R4384,'LISTA DOS ITENS'!$P4384,'LISTA DOS ITENS'!$R4384)</f>
        <v>1664.65</v>
      </c>
      <c r="T4384" s="25">
        <v>18.97701</v>
      </c>
      <c r="U4384" s="25">
        <f>'LISTA DOS ITENS'!$T4384*'LISTA DOS ITENS'!$M4384</f>
        <v>94.88505</v>
      </c>
      <c r="V4384" s="56">
        <f t="array" ref="V4384">INDEX('RESUMO - LOTES E VMA'!$F$3:$F$181,MATCH('LISTA DOS ITENS'!$D4384,'RESUMO - LOTES E VMA'!$A$3:$A$181,0))</f>
        <v>7163.41857</v>
      </c>
      <c r="W4384" s="57">
        <f>'LISTA DOS ITENS'!$U4384/'LISTA DOS ITENS'!$V4384</f>
        <v>0.01324577771</v>
      </c>
      <c r="X4384" s="53" t="s">
        <v>53</v>
      </c>
      <c r="Y4384" s="53" t="s">
        <v>290</v>
      </c>
      <c r="Z4384" s="58" t="str">
        <f>'LISTA DOS ITENS'!$F4384&amp;"-"&amp;'LISTA DOS ITENS'!$H4384&amp;"-"&amp;'LISTA DOS ITENS'!$J4384&amp;"-"&amp;'LISTA DOS ITENS'!$K4384&amp;"-"&amp;'LISTA DOS ITENS'!$I4384</f>
        <v>11767406-2101-0911-CONS/NAC-</v>
      </c>
      <c r="AA4384" s="59" t="str">
        <f t="array" ref="AA4384">INDEX('RESUMO - LOTES E VMA'!$M$3:$M$181,MATCH('LISTA DOS ITENS'!$D4384,'RESUMO - LOTES E VMA'!$A$3:$A$181,0))</f>
        <v>Para Leilão</v>
      </c>
      <c r="AB4384" s="60">
        <f t="array" ref="AB4384">INDEX('RESUMO - LOTES E VMA'!$J$3:$J$181,MATCH('LISTA DOS ITENS'!$D4384,'RESUMO - LOTES E VMA'!$A$3:$A$181,0))</f>
        <v>0.05693212648</v>
      </c>
      <c r="AC4384" s="29" t="str">
        <f t="array" ref="AC4384">INDEX('RESUMO - LOTES E VMA'!$L$3:$L$181,MATCH('LISTA DOS ITENS'!$D4384,'RESUMO - LOTES E VMA'!$A$3:$A$181,0))</f>
        <v>1% do Valor de Comparação do VMA</v>
      </c>
      <c r="AD4384" s="53" t="str">
        <f>VLOOKUP(Tabela1[[#This Row],[Índice]],[1]Planilha1!$A:$A,1,0)</f>
        <v>#ERROR!</v>
      </c>
    </row>
    <row r="4385" ht="15.75" customHeight="1">
      <c r="A4385" s="52">
        <v>269316.0</v>
      </c>
      <c r="B4385" s="53" t="s">
        <v>70</v>
      </c>
      <c r="C4385" s="53" t="s">
        <v>71</v>
      </c>
      <c r="D4385" s="22">
        <v>208051.0</v>
      </c>
      <c r="E4385" s="53" t="s">
        <v>175</v>
      </c>
      <c r="F4385" s="54">
        <v>1.1767645E7</v>
      </c>
      <c r="G4385" s="53" t="s">
        <v>2714</v>
      </c>
      <c r="H4385" s="55">
        <v>2101.0</v>
      </c>
      <c r="I4385" s="55"/>
      <c r="J4385" s="55" t="s">
        <v>177</v>
      </c>
      <c r="K4385" s="53" t="s">
        <v>73</v>
      </c>
      <c r="L4385" s="53"/>
      <c r="M4385" s="53">
        <v>5.0</v>
      </c>
      <c r="N4385" s="53" t="s">
        <v>52</v>
      </c>
      <c r="O4385" s="25">
        <v>264.496</v>
      </c>
      <c r="P4385" s="25">
        <f>'LISTA DOS ITENS'!$O4385*'LISTA DOS ITENS'!$M4385</f>
        <v>1322.48</v>
      </c>
      <c r="Q4385" s="25">
        <v>264.5</v>
      </c>
      <c r="R4385" s="25">
        <f>'LISTA DOS ITENS'!$Q4385*'LISTA DOS ITENS'!$M4385</f>
        <v>1322.5</v>
      </c>
      <c r="S4385" s="56">
        <f>IF('LISTA DOS ITENS'!$P4385&gt;'LISTA DOS ITENS'!$R4385,'LISTA DOS ITENS'!$P4385,'LISTA DOS ITENS'!$R4385)</f>
        <v>1322.5</v>
      </c>
      <c r="T4385" s="25">
        <v>15.076500000000001</v>
      </c>
      <c r="U4385" s="25">
        <f>'LISTA DOS ITENS'!$T4385*'LISTA DOS ITENS'!$M4385</f>
        <v>75.3825</v>
      </c>
      <c r="V4385" s="56">
        <f t="array" ref="V4385">INDEX('RESUMO - LOTES E VMA'!$F$3:$F$181,MATCH('LISTA DOS ITENS'!$D4385,'RESUMO - LOTES E VMA'!$A$3:$A$181,0))</f>
        <v>7163.41857</v>
      </c>
      <c r="W4385" s="57">
        <f>'LISTA DOS ITENS'!$U4385/'LISTA DOS ITENS'!$V4385</f>
        <v>0.01052325775</v>
      </c>
      <c r="X4385" s="53" t="s">
        <v>53</v>
      </c>
      <c r="Y4385" s="53" t="s">
        <v>290</v>
      </c>
      <c r="Z4385" s="58" t="str">
        <f>'LISTA DOS ITENS'!$F4385&amp;"-"&amp;'LISTA DOS ITENS'!$H4385&amp;"-"&amp;'LISTA DOS ITENS'!$J4385&amp;"-"&amp;'LISTA DOS ITENS'!$K4385&amp;"-"&amp;'LISTA DOS ITENS'!$I4385</f>
        <v>11767645-2101-0911-CONS/NAC-</v>
      </c>
      <c r="AA4385" s="59" t="str">
        <f t="array" ref="AA4385">INDEX('RESUMO - LOTES E VMA'!$M$3:$M$181,MATCH('LISTA DOS ITENS'!$D4385,'RESUMO - LOTES E VMA'!$A$3:$A$181,0))</f>
        <v>Para Leilão</v>
      </c>
      <c r="AB4385" s="60">
        <f t="array" ref="AB4385">INDEX('RESUMO - LOTES E VMA'!$J$3:$J$181,MATCH('LISTA DOS ITENS'!$D4385,'RESUMO - LOTES E VMA'!$A$3:$A$181,0))</f>
        <v>0.05693212648</v>
      </c>
      <c r="AC4385" s="29" t="str">
        <f t="array" ref="AC4385">INDEX('RESUMO - LOTES E VMA'!$L$3:$L$181,MATCH('LISTA DOS ITENS'!$D4385,'RESUMO - LOTES E VMA'!$A$3:$A$181,0))</f>
        <v>1% do Valor de Comparação do VMA</v>
      </c>
      <c r="AD4385" s="53" t="str">
        <f>VLOOKUP(Tabela1[[#This Row],[Índice]],[1]Planilha1!$A:$A,1,0)</f>
        <v>#ERROR!</v>
      </c>
    </row>
    <row r="4386" ht="15.75" customHeight="1">
      <c r="A4386" s="52">
        <v>269317.0</v>
      </c>
      <c r="B4386" s="53" t="s">
        <v>70</v>
      </c>
      <c r="C4386" s="53" t="s">
        <v>71</v>
      </c>
      <c r="D4386" s="22">
        <v>208051.0</v>
      </c>
      <c r="E4386" s="53" t="s">
        <v>175</v>
      </c>
      <c r="F4386" s="54">
        <v>1.1930343E7</v>
      </c>
      <c r="G4386" s="53" t="s">
        <v>2720</v>
      </c>
      <c r="H4386" s="55">
        <v>2101.0</v>
      </c>
      <c r="I4386" s="55"/>
      <c r="J4386" s="55" t="s">
        <v>177</v>
      </c>
      <c r="K4386" s="53" t="s">
        <v>73</v>
      </c>
      <c r="L4386" s="53"/>
      <c r="M4386" s="53">
        <v>62.0</v>
      </c>
      <c r="N4386" s="53" t="s">
        <v>52</v>
      </c>
      <c r="O4386" s="25">
        <v>42.28806451612903</v>
      </c>
      <c r="P4386" s="25">
        <f>'LISTA DOS ITENS'!$O4386*'LISTA DOS ITENS'!$M4386</f>
        <v>2621.86</v>
      </c>
      <c r="Q4386" s="25">
        <v>42.29</v>
      </c>
      <c r="R4386" s="25">
        <f>'LISTA DOS ITENS'!$Q4386*'LISTA DOS ITENS'!$M4386</f>
        <v>2621.98</v>
      </c>
      <c r="S4386" s="56">
        <f>IF('LISTA DOS ITENS'!$P4386&gt;'LISTA DOS ITENS'!$R4386,'LISTA DOS ITENS'!$P4386,'LISTA DOS ITENS'!$R4386)</f>
        <v>2621.98</v>
      </c>
      <c r="T4386" s="25">
        <v>2.41053</v>
      </c>
      <c r="U4386" s="25">
        <f>'LISTA DOS ITENS'!$T4386*'LISTA DOS ITENS'!$M4386</f>
        <v>149.45286</v>
      </c>
      <c r="V4386" s="56">
        <f t="array" ref="V4386">INDEX('RESUMO - LOTES E VMA'!$F$3:$F$181,MATCH('LISTA DOS ITENS'!$D4386,'RESUMO - LOTES E VMA'!$A$3:$A$181,0))</f>
        <v>7163.41857</v>
      </c>
      <c r="W4386" s="57">
        <f>'LISTA DOS ITENS'!$U4386/'LISTA DOS ITENS'!$V4386</f>
        <v>0.02086334318</v>
      </c>
      <c r="X4386" s="53" t="s">
        <v>53</v>
      </c>
      <c r="Y4386" s="53" t="s">
        <v>290</v>
      </c>
      <c r="Z4386" s="58" t="str">
        <f>'LISTA DOS ITENS'!$F4386&amp;"-"&amp;'LISTA DOS ITENS'!$H4386&amp;"-"&amp;'LISTA DOS ITENS'!$J4386&amp;"-"&amp;'LISTA DOS ITENS'!$K4386&amp;"-"&amp;'LISTA DOS ITENS'!$I4386</f>
        <v>11930343-2101-0911-CONS/NAC-</v>
      </c>
      <c r="AA4386" s="59" t="str">
        <f t="array" ref="AA4386">INDEX('RESUMO - LOTES E VMA'!$M$3:$M$181,MATCH('LISTA DOS ITENS'!$D4386,'RESUMO - LOTES E VMA'!$A$3:$A$181,0))</f>
        <v>Para Leilão</v>
      </c>
      <c r="AB4386" s="60">
        <f t="array" ref="AB4386">INDEX('RESUMO - LOTES E VMA'!$J$3:$J$181,MATCH('LISTA DOS ITENS'!$D4386,'RESUMO - LOTES E VMA'!$A$3:$A$181,0))</f>
        <v>0.05693212648</v>
      </c>
      <c r="AC4386" s="29" t="str">
        <f t="array" ref="AC4386">INDEX('RESUMO - LOTES E VMA'!$L$3:$L$181,MATCH('LISTA DOS ITENS'!$D4386,'RESUMO - LOTES E VMA'!$A$3:$A$181,0))</f>
        <v>1% do Valor de Comparação do VMA</v>
      </c>
      <c r="AD4386" s="53" t="str">
        <f>VLOOKUP(Tabela1[[#This Row],[Índice]],[1]Planilha1!$A:$A,1,0)</f>
        <v>#ERROR!</v>
      </c>
    </row>
    <row r="4387" ht="15.75" customHeight="1">
      <c r="A4387" s="52">
        <v>269318.0</v>
      </c>
      <c r="B4387" s="53" t="s">
        <v>70</v>
      </c>
      <c r="C4387" s="53" t="s">
        <v>71</v>
      </c>
      <c r="D4387" s="22">
        <v>208051.0</v>
      </c>
      <c r="E4387" s="53" t="s">
        <v>175</v>
      </c>
      <c r="F4387" s="54">
        <v>1.1930382E7</v>
      </c>
      <c r="G4387" s="53" t="s">
        <v>2720</v>
      </c>
      <c r="H4387" s="55">
        <v>2101.0</v>
      </c>
      <c r="I4387" s="55"/>
      <c r="J4387" s="55" t="s">
        <v>177</v>
      </c>
      <c r="K4387" s="53" t="s">
        <v>73</v>
      </c>
      <c r="L4387" s="53"/>
      <c r="M4387" s="53">
        <v>172.0</v>
      </c>
      <c r="N4387" s="53" t="s">
        <v>52</v>
      </c>
      <c r="O4387" s="25">
        <v>46.0843023255814</v>
      </c>
      <c r="P4387" s="25">
        <f>'LISTA DOS ITENS'!$O4387*'LISTA DOS ITENS'!$M4387</f>
        <v>7926.5</v>
      </c>
      <c r="Q4387" s="25">
        <v>46.08</v>
      </c>
      <c r="R4387" s="25">
        <f>'LISTA DOS ITENS'!$Q4387*'LISTA DOS ITENS'!$M4387</f>
        <v>7925.76</v>
      </c>
      <c r="S4387" s="56">
        <f>IF('LISTA DOS ITENS'!$P4387&gt;'LISTA DOS ITENS'!$R4387,'LISTA DOS ITENS'!$P4387,'LISTA DOS ITENS'!$R4387)</f>
        <v>7926.5</v>
      </c>
      <c r="T4387" s="25">
        <v>2.62656</v>
      </c>
      <c r="U4387" s="25">
        <f>'LISTA DOS ITENS'!$T4387*'LISTA DOS ITENS'!$M4387</f>
        <v>451.76832</v>
      </c>
      <c r="V4387" s="56">
        <f t="array" ref="V4387">INDEX('RESUMO - LOTES E VMA'!$F$3:$F$181,MATCH('LISTA DOS ITENS'!$D4387,'RESUMO - LOTES E VMA'!$A$3:$A$181,0))</f>
        <v>7163.41857</v>
      </c>
      <c r="W4387" s="57">
        <f>'LISTA DOS ITENS'!$U4387/'LISTA DOS ITENS'!$V4387</f>
        <v>0.06306602296</v>
      </c>
      <c r="X4387" s="53" t="s">
        <v>53</v>
      </c>
      <c r="Y4387" s="53" t="s">
        <v>290</v>
      </c>
      <c r="Z4387" s="58" t="str">
        <f>'LISTA DOS ITENS'!$F4387&amp;"-"&amp;'LISTA DOS ITENS'!$H4387&amp;"-"&amp;'LISTA DOS ITENS'!$J4387&amp;"-"&amp;'LISTA DOS ITENS'!$K4387&amp;"-"&amp;'LISTA DOS ITENS'!$I4387</f>
        <v>11930382-2101-0911-CONS/NAC-</v>
      </c>
      <c r="AA4387" s="59" t="str">
        <f t="array" ref="AA4387">INDEX('RESUMO - LOTES E VMA'!$M$3:$M$181,MATCH('LISTA DOS ITENS'!$D4387,'RESUMO - LOTES E VMA'!$A$3:$A$181,0))</f>
        <v>Para Leilão</v>
      </c>
      <c r="AB4387" s="60">
        <f t="array" ref="AB4387">INDEX('RESUMO - LOTES E VMA'!$J$3:$J$181,MATCH('LISTA DOS ITENS'!$D4387,'RESUMO - LOTES E VMA'!$A$3:$A$181,0))</f>
        <v>0.05693212648</v>
      </c>
      <c r="AC4387" s="29" t="str">
        <f t="array" ref="AC4387">INDEX('RESUMO - LOTES E VMA'!$L$3:$L$181,MATCH('LISTA DOS ITENS'!$D4387,'RESUMO - LOTES E VMA'!$A$3:$A$181,0))</f>
        <v>1% do Valor de Comparação do VMA</v>
      </c>
      <c r="AD4387" s="53" t="str">
        <f>VLOOKUP(Tabela1[[#This Row],[Índice]],[1]Planilha1!$A:$A,1,0)</f>
        <v>#ERROR!</v>
      </c>
    </row>
    <row r="4388" ht="15.75" customHeight="1">
      <c r="A4388" s="52">
        <v>269319.0</v>
      </c>
      <c r="B4388" s="53" t="s">
        <v>70</v>
      </c>
      <c r="C4388" s="53" t="s">
        <v>71</v>
      </c>
      <c r="D4388" s="22">
        <v>208051.0</v>
      </c>
      <c r="E4388" s="53" t="s">
        <v>175</v>
      </c>
      <c r="F4388" s="54">
        <v>1.0633637E7</v>
      </c>
      <c r="G4388" s="53" t="s">
        <v>2714</v>
      </c>
      <c r="H4388" s="55">
        <v>2201.0</v>
      </c>
      <c r="I4388" s="55"/>
      <c r="J4388" s="55" t="s">
        <v>177</v>
      </c>
      <c r="K4388" s="53" t="s">
        <v>80</v>
      </c>
      <c r="L4388" s="53"/>
      <c r="M4388" s="53">
        <v>10.0</v>
      </c>
      <c r="N4388" s="53" t="s">
        <v>52</v>
      </c>
      <c r="O4388" s="25">
        <v>284.731</v>
      </c>
      <c r="P4388" s="25">
        <f>'LISTA DOS ITENS'!$O4388*'LISTA DOS ITENS'!$M4388</f>
        <v>2847.31</v>
      </c>
      <c r="Q4388" s="25">
        <v>284.73</v>
      </c>
      <c r="R4388" s="25">
        <f>'LISTA DOS ITENS'!$Q4388*'LISTA DOS ITENS'!$M4388</f>
        <v>2847.3</v>
      </c>
      <c r="S4388" s="56">
        <f>IF('LISTA DOS ITENS'!$P4388&gt;'LISTA DOS ITENS'!$R4388,'LISTA DOS ITENS'!$P4388,'LISTA DOS ITENS'!$R4388)</f>
        <v>2847.31</v>
      </c>
      <c r="T4388" s="25">
        <v>16.22961</v>
      </c>
      <c r="U4388" s="25">
        <f>'LISTA DOS ITENS'!$T4388*'LISTA DOS ITENS'!$M4388</f>
        <v>162.2961</v>
      </c>
      <c r="V4388" s="56">
        <f t="array" ref="V4388">INDEX('RESUMO - LOTES E VMA'!$F$3:$F$181,MATCH('LISTA DOS ITENS'!$D4388,'RESUMO - LOTES E VMA'!$A$3:$A$181,0))</f>
        <v>7163.41857</v>
      </c>
      <c r="W4388" s="57">
        <f>'LISTA DOS ITENS'!$U4388/'LISTA DOS ITENS'!$V4388</f>
        <v>0.02265623576</v>
      </c>
      <c r="X4388" s="53" t="s">
        <v>53</v>
      </c>
      <c r="Y4388" s="53" t="s">
        <v>290</v>
      </c>
      <c r="Z4388" s="58" t="str">
        <f>'LISTA DOS ITENS'!$F4388&amp;"-"&amp;'LISTA DOS ITENS'!$H4388&amp;"-"&amp;'LISTA DOS ITENS'!$J4388&amp;"-"&amp;'LISTA DOS ITENS'!$K4388&amp;"-"&amp;'LISTA DOS ITENS'!$I4388</f>
        <v>10633637-2201-0911-IMOB/NAC-</v>
      </c>
      <c r="AA4388" s="59" t="str">
        <f t="array" ref="AA4388">INDEX('RESUMO - LOTES E VMA'!$M$3:$M$181,MATCH('LISTA DOS ITENS'!$D4388,'RESUMO - LOTES E VMA'!$A$3:$A$181,0))</f>
        <v>Para Leilão</v>
      </c>
      <c r="AB4388" s="60">
        <f t="array" ref="AB4388">INDEX('RESUMO - LOTES E VMA'!$J$3:$J$181,MATCH('LISTA DOS ITENS'!$D4388,'RESUMO - LOTES E VMA'!$A$3:$A$181,0))</f>
        <v>0.05693212648</v>
      </c>
      <c r="AC4388" s="29" t="str">
        <f t="array" ref="AC4388">INDEX('RESUMO - LOTES E VMA'!$L$3:$L$181,MATCH('LISTA DOS ITENS'!$D4388,'RESUMO - LOTES E VMA'!$A$3:$A$181,0))</f>
        <v>1% do Valor de Comparação do VMA</v>
      </c>
      <c r="AD4388" s="53" t="str">
        <f>VLOOKUP(Tabela1[[#This Row],[Índice]],[1]Planilha1!$A:$A,1,0)</f>
        <v>#ERROR!</v>
      </c>
    </row>
    <row r="4389" ht="15.75" customHeight="1">
      <c r="A4389" s="52">
        <v>269320.0</v>
      </c>
      <c r="B4389" s="53" t="s">
        <v>70</v>
      </c>
      <c r="C4389" s="53" t="s">
        <v>71</v>
      </c>
      <c r="D4389" s="22">
        <v>208051.0</v>
      </c>
      <c r="E4389" s="53" t="s">
        <v>175</v>
      </c>
      <c r="F4389" s="54">
        <v>1.080551E7</v>
      </c>
      <c r="G4389" s="53" t="s">
        <v>2721</v>
      </c>
      <c r="H4389" s="55">
        <v>2201.0</v>
      </c>
      <c r="I4389" s="55"/>
      <c r="J4389" s="55" t="s">
        <v>177</v>
      </c>
      <c r="K4389" s="53" t="s">
        <v>73</v>
      </c>
      <c r="L4389" s="53"/>
      <c r="M4389" s="53">
        <v>3.0</v>
      </c>
      <c r="N4389" s="53" t="s">
        <v>52</v>
      </c>
      <c r="O4389" s="25">
        <v>180.0</v>
      </c>
      <c r="P4389" s="25">
        <f>'LISTA DOS ITENS'!$O4389*'LISTA DOS ITENS'!$M4389</f>
        <v>540</v>
      </c>
      <c r="Q4389" s="25">
        <v>180.0</v>
      </c>
      <c r="R4389" s="25">
        <f>'LISTA DOS ITENS'!$Q4389*'LISTA DOS ITENS'!$M4389</f>
        <v>540</v>
      </c>
      <c r="S4389" s="56">
        <f>IF('LISTA DOS ITENS'!$P4389&gt;'LISTA DOS ITENS'!$R4389,'LISTA DOS ITENS'!$P4389,'LISTA DOS ITENS'!$R4389)</f>
        <v>540</v>
      </c>
      <c r="T4389" s="25">
        <v>10.26</v>
      </c>
      <c r="U4389" s="25">
        <f>'LISTA DOS ITENS'!$T4389*'LISTA DOS ITENS'!$M4389</f>
        <v>30.78</v>
      </c>
      <c r="V4389" s="56">
        <f t="array" ref="V4389">INDEX('RESUMO - LOTES E VMA'!$F$3:$F$181,MATCH('LISTA DOS ITENS'!$D4389,'RESUMO - LOTES E VMA'!$A$3:$A$181,0))</f>
        <v>7163.41857</v>
      </c>
      <c r="W4389" s="57">
        <f>'LISTA DOS ITENS'!$U4389/'LISTA DOS ITENS'!$V4389</f>
        <v>0.004296831143</v>
      </c>
      <c r="X4389" s="53" t="s">
        <v>53</v>
      </c>
      <c r="Y4389" s="53" t="s">
        <v>290</v>
      </c>
      <c r="Z4389" s="58" t="str">
        <f>'LISTA DOS ITENS'!$F4389&amp;"-"&amp;'LISTA DOS ITENS'!$H4389&amp;"-"&amp;'LISTA DOS ITENS'!$J4389&amp;"-"&amp;'LISTA DOS ITENS'!$K4389&amp;"-"&amp;'LISTA DOS ITENS'!$I4389</f>
        <v>10805510-2201-0911-CONS/NAC-</v>
      </c>
      <c r="AA4389" s="59" t="str">
        <f t="array" ref="AA4389">INDEX('RESUMO - LOTES E VMA'!$M$3:$M$181,MATCH('LISTA DOS ITENS'!$D4389,'RESUMO - LOTES E VMA'!$A$3:$A$181,0))</f>
        <v>Para Leilão</v>
      </c>
      <c r="AB4389" s="60">
        <f t="array" ref="AB4389">INDEX('RESUMO - LOTES E VMA'!$J$3:$J$181,MATCH('LISTA DOS ITENS'!$D4389,'RESUMO - LOTES E VMA'!$A$3:$A$181,0))</f>
        <v>0.05693212648</v>
      </c>
      <c r="AC4389" s="29" t="str">
        <f t="array" ref="AC4389">INDEX('RESUMO - LOTES E VMA'!$L$3:$L$181,MATCH('LISTA DOS ITENS'!$D4389,'RESUMO - LOTES E VMA'!$A$3:$A$181,0))</f>
        <v>1% do Valor de Comparação do VMA</v>
      </c>
      <c r="AD4389" s="53" t="str">
        <f>VLOOKUP(Tabela1[[#This Row],[Índice]],[1]Planilha1!$A:$A,1,0)</f>
        <v>#ERROR!</v>
      </c>
    </row>
    <row r="4390" ht="15.75" customHeight="1">
      <c r="A4390" s="52">
        <v>269321.0</v>
      </c>
      <c r="B4390" s="53" t="s">
        <v>70</v>
      </c>
      <c r="C4390" s="53" t="s">
        <v>71</v>
      </c>
      <c r="D4390" s="22">
        <v>208051.0</v>
      </c>
      <c r="E4390" s="53" t="s">
        <v>175</v>
      </c>
      <c r="F4390" s="54">
        <v>1.1546036E7</v>
      </c>
      <c r="G4390" s="53" t="s">
        <v>2722</v>
      </c>
      <c r="H4390" s="55">
        <v>2201.0</v>
      </c>
      <c r="I4390" s="55"/>
      <c r="J4390" s="55" t="s">
        <v>177</v>
      </c>
      <c r="K4390" s="53" t="s">
        <v>80</v>
      </c>
      <c r="L4390" s="53"/>
      <c r="M4390" s="53">
        <v>2.0</v>
      </c>
      <c r="N4390" s="53" t="s">
        <v>52</v>
      </c>
      <c r="O4390" s="25">
        <v>1230.0</v>
      </c>
      <c r="P4390" s="25">
        <f>'LISTA DOS ITENS'!$O4390*'LISTA DOS ITENS'!$M4390</f>
        <v>2460</v>
      </c>
      <c r="Q4390" s="25">
        <v>1230.0</v>
      </c>
      <c r="R4390" s="25">
        <f>'LISTA DOS ITENS'!$Q4390*'LISTA DOS ITENS'!$M4390</f>
        <v>2460</v>
      </c>
      <c r="S4390" s="56">
        <f>IF('LISTA DOS ITENS'!$P4390&gt;'LISTA DOS ITENS'!$R4390,'LISTA DOS ITENS'!$P4390,'LISTA DOS ITENS'!$R4390)</f>
        <v>2460</v>
      </c>
      <c r="T4390" s="25">
        <v>70.11</v>
      </c>
      <c r="U4390" s="25">
        <f>'LISTA DOS ITENS'!$T4390*'LISTA DOS ITENS'!$M4390</f>
        <v>140.22</v>
      </c>
      <c r="V4390" s="56">
        <f t="array" ref="V4390">INDEX('RESUMO - LOTES E VMA'!$F$3:$F$181,MATCH('LISTA DOS ITENS'!$D4390,'RESUMO - LOTES E VMA'!$A$3:$A$181,0))</f>
        <v>7163.41857</v>
      </c>
      <c r="W4390" s="57">
        <f>'LISTA DOS ITENS'!$U4390/'LISTA DOS ITENS'!$V4390</f>
        <v>0.01957445298</v>
      </c>
      <c r="X4390" s="53" t="s">
        <v>53</v>
      </c>
      <c r="Y4390" s="53" t="s">
        <v>290</v>
      </c>
      <c r="Z4390" s="58" t="str">
        <f>'LISTA DOS ITENS'!$F4390&amp;"-"&amp;'LISTA DOS ITENS'!$H4390&amp;"-"&amp;'LISTA DOS ITENS'!$J4390&amp;"-"&amp;'LISTA DOS ITENS'!$K4390&amp;"-"&amp;'LISTA DOS ITENS'!$I4390</f>
        <v>11546036-2201-0911-IMOB/NAC-</v>
      </c>
      <c r="AA4390" s="59" t="str">
        <f t="array" ref="AA4390">INDEX('RESUMO - LOTES E VMA'!$M$3:$M$181,MATCH('LISTA DOS ITENS'!$D4390,'RESUMO - LOTES E VMA'!$A$3:$A$181,0))</f>
        <v>Para Leilão</v>
      </c>
      <c r="AB4390" s="60">
        <f t="array" ref="AB4390">INDEX('RESUMO - LOTES E VMA'!$J$3:$J$181,MATCH('LISTA DOS ITENS'!$D4390,'RESUMO - LOTES E VMA'!$A$3:$A$181,0))</f>
        <v>0.05693212648</v>
      </c>
      <c r="AC4390" s="29" t="str">
        <f t="array" ref="AC4390">INDEX('RESUMO - LOTES E VMA'!$L$3:$L$181,MATCH('LISTA DOS ITENS'!$D4390,'RESUMO - LOTES E VMA'!$A$3:$A$181,0))</f>
        <v>1% do Valor de Comparação do VMA</v>
      </c>
      <c r="AD4390" s="53" t="str">
        <f>VLOOKUP(Tabela1[[#This Row],[Índice]],[1]Planilha1!$A:$A,1,0)</f>
        <v>#ERROR!</v>
      </c>
    </row>
    <row r="4391" ht="15.75" customHeight="1">
      <c r="A4391" s="52">
        <v>269322.0</v>
      </c>
      <c r="B4391" s="53" t="s">
        <v>70</v>
      </c>
      <c r="C4391" s="53" t="s">
        <v>71</v>
      </c>
      <c r="D4391" s="22">
        <v>208051.0</v>
      </c>
      <c r="E4391" s="53" t="s">
        <v>175</v>
      </c>
      <c r="F4391" s="54">
        <v>1.1768971E7</v>
      </c>
      <c r="G4391" s="53" t="s">
        <v>2723</v>
      </c>
      <c r="H4391" s="55">
        <v>2201.0</v>
      </c>
      <c r="I4391" s="55"/>
      <c r="J4391" s="55" t="s">
        <v>177</v>
      </c>
      <c r="K4391" s="53" t="s">
        <v>73</v>
      </c>
      <c r="L4391" s="53"/>
      <c r="M4391" s="53">
        <v>2.0</v>
      </c>
      <c r="N4391" s="53" t="s">
        <v>52</v>
      </c>
      <c r="O4391" s="25">
        <v>71.385</v>
      </c>
      <c r="P4391" s="25">
        <f>'LISTA DOS ITENS'!$O4391*'LISTA DOS ITENS'!$M4391</f>
        <v>142.77</v>
      </c>
      <c r="Q4391" s="25">
        <v>71.38</v>
      </c>
      <c r="R4391" s="25">
        <f>'LISTA DOS ITENS'!$Q4391*'LISTA DOS ITENS'!$M4391</f>
        <v>142.76</v>
      </c>
      <c r="S4391" s="56">
        <f>IF('LISTA DOS ITENS'!$P4391&gt;'LISTA DOS ITENS'!$R4391,'LISTA DOS ITENS'!$P4391,'LISTA DOS ITENS'!$R4391)</f>
        <v>142.77</v>
      </c>
      <c r="T4391" s="25">
        <v>4.0686599999999995</v>
      </c>
      <c r="U4391" s="25">
        <f>'LISTA DOS ITENS'!$T4391*'LISTA DOS ITENS'!$M4391</f>
        <v>8.13732</v>
      </c>
      <c r="V4391" s="56">
        <f t="array" ref="V4391">INDEX('RESUMO - LOTES E VMA'!$F$3:$F$181,MATCH('LISTA DOS ITENS'!$D4391,'RESUMO - LOTES E VMA'!$A$3:$A$181,0))</f>
        <v>7163.41857</v>
      </c>
      <c r="W4391" s="57">
        <f>'LISTA DOS ITENS'!$U4391/'LISTA DOS ITENS'!$V4391</f>
        <v>0.001135954841</v>
      </c>
      <c r="X4391" s="53" t="s">
        <v>53</v>
      </c>
      <c r="Y4391" s="53" t="s">
        <v>290</v>
      </c>
      <c r="Z4391" s="58" t="str">
        <f>'LISTA DOS ITENS'!$F4391&amp;"-"&amp;'LISTA DOS ITENS'!$H4391&amp;"-"&amp;'LISTA DOS ITENS'!$J4391&amp;"-"&amp;'LISTA DOS ITENS'!$K4391&amp;"-"&amp;'LISTA DOS ITENS'!$I4391</f>
        <v>11768971-2201-0911-CONS/NAC-</v>
      </c>
      <c r="AA4391" s="59" t="str">
        <f t="array" ref="AA4391">INDEX('RESUMO - LOTES E VMA'!$M$3:$M$181,MATCH('LISTA DOS ITENS'!$D4391,'RESUMO - LOTES E VMA'!$A$3:$A$181,0))</f>
        <v>Para Leilão</v>
      </c>
      <c r="AB4391" s="60">
        <f t="array" ref="AB4391">INDEX('RESUMO - LOTES E VMA'!$J$3:$J$181,MATCH('LISTA DOS ITENS'!$D4391,'RESUMO - LOTES E VMA'!$A$3:$A$181,0))</f>
        <v>0.05693212648</v>
      </c>
      <c r="AC4391" s="29" t="str">
        <f t="array" ref="AC4391">INDEX('RESUMO - LOTES E VMA'!$L$3:$L$181,MATCH('LISTA DOS ITENS'!$D4391,'RESUMO - LOTES E VMA'!$A$3:$A$181,0))</f>
        <v>1% do Valor de Comparação do VMA</v>
      </c>
      <c r="AD4391" s="53" t="str">
        <f>VLOOKUP(Tabela1[[#This Row],[Índice]],[1]Planilha1!$A:$A,1,0)</f>
        <v>#ERROR!</v>
      </c>
    </row>
    <row r="4392" ht="15.75" customHeight="1">
      <c r="A4392" s="52">
        <v>269323.0</v>
      </c>
      <c r="B4392" s="53" t="s">
        <v>70</v>
      </c>
      <c r="C4392" s="53" t="s">
        <v>71</v>
      </c>
      <c r="D4392" s="22">
        <v>208051.0</v>
      </c>
      <c r="E4392" s="53" t="s">
        <v>175</v>
      </c>
      <c r="F4392" s="54">
        <v>1.0984426E7</v>
      </c>
      <c r="G4392" s="53" t="s">
        <v>2718</v>
      </c>
      <c r="H4392" s="55">
        <v>2101.0</v>
      </c>
      <c r="I4392" s="55"/>
      <c r="J4392" s="55" t="s">
        <v>1715</v>
      </c>
      <c r="K4392" s="53" t="s">
        <v>73</v>
      </c>
      <c r="L4392" s="53"/>
      <c r="M4392" s="53">
        <v>15.0</v>
      </c>
      <c r="N4392" s="53" t="s">
        <v>52</v>
      </c>
      <c r="O4392" s="25">
        <v>135.97266666666667</v>
      </c>
      <c r="P4392" s="25">
        <f>'LISTA DOS ITENS'!$O4392*'LISTA DOS ITENS'!$M4392</f>
        <v>2039.59</v>
      </c>
      <c r="Q4392" s="25">
        <v>135.97</v>
      </c>
      <c r="R4392" s="25">
        <f>'LISTA DOS ITENS'!$Q4392*'LISTA DOS ITENS'!$M4392</f>
        <v>2039.55</v>
      </c>
      <c r="S4392" s="56">
        <f>IF('LISTA DOS ITENS'!$P4392&gt;'LISTA DOS ITENS'!$R4392,'LISTA DOS ITENS'!$P4392,'LISTA DOS ITENS'!$R4392)</f>
        <v>2039.59</v>
      </c>
      <c r="T4392" s="25">
        <v>7.750290000000001</v>
      </c>
      <c r="U4392" s="25">
        <f>'LISTA DOS ITENS'!$T4392*'LISTA DOS ITENS'!$M4392</f>
        <v>116.25435</v>
      </c>
      <c r="V4392" s="56">
        <f t="array" ref="V4392">INDEX('RESUMO - LOTES E VMA'!$F$3:$F$181,MATCH('LISTA DOS ITENS'!$D4392,'RESUMO - LOTES E VMA'!$A$3:$A$181,0))</f>
        <v>7163.41857</v>
      </c>
      <c r="W4392" s="57">
        <f>'LISTA DOS ITENS'!$U4392/'LISTA DOS ITENS'!$V4392</f>
        <v>0.01622889251</v>
      </c>
      <c r="X4392" s="53" t="s">
        <v>53</v>
      </c>
      <c r="Y4392" s="53" t="s">
        <v>290</v>
      </c>
      <c r="Z4392" s="58" t="str">
        <f>'LISTA DOS ITENS'!$F4392&amp;"-"&amp;'LISTA DOS ITENS'!$H4392&amp;"-"&amp;'LISTA DOS ITENS'!$J4392&amp;"-"&amp;'LISTA DOS ITENS'!$K4392&amp;"-"&amp;'LISTA DOS ITENS'!$I4392</f>
        <v>10984426-2101-A911-CONS/NAC-</v>
      </c>
      <c r="AA4392" s="59" t="str">
        <f t="array" ref="AA4392">INDEX('RESUMO - LOTES E VMA'!$M$3:$M$181,MATCH('LISTA DOS ITENS'!$D4392,'RESUMO - LOTES E VMA'!$A$3:$A$181,0))</f>
        <v>Para Leilão</v>
      </c>
      <c r="AB4392" s="60">
        <f t="array" ref="AB4392">INDEX('RESUMO - LOTES E VMA'!$J$3:$J$181,MATCH('LISTA DOS ITENS'!$D4392,'RESUMO - LOTES E VMA'!$A$3:$A$181,0))</f>
        <v>0.05693212648</v>
      </c>
      <c r="AC4392" s="29" t="str">
        <f t="array" ref="AC4392">INDEX('RESUMO - LOTES E VMA'!$L$3:$L$181,MATCH('LISTA DOS ITENS'!$D4392,'RESUMO - LOTES E VMA'!$A$3:$A$181,0))</f>
        <v>1% do Valor de Comparação do VMA</v>
      </c>
      <c r="AD4392" s="53" t="str">
        <f>VLOOKUP(Tabela1[[#This Row],[Índice]],[1]Planilha1!$A:$A,1,0)</f>
        <v>#ERROR!</v>
      </c>
    </row>
    <row r="4393" ht="15.75" customHeight="1">
      <c r="A4393" s="52">
        <v>269324.0</v>
      </c>
      <c r="B4393" s="53" t="s">
        <v>70</v>
      </c>
      <c r="C4393" s="53" t="s">
        <v>71</v>
      </c>
      <c r="D4393" s="22">
        <v>208051.0</v>
      </c>
      <c r="E4393" s="53" t="s">
        <v>175</v>
      </c>
      <c r="F4393" s="54">
        <v>1.1768971E7</v>
      </c>
      <c r="G4393" s="53" t="s">
        <v>2723</v>
      </c>
      <c r="H4393" s="55">
        <v>2201.0</v>
      </c>
      <c r="I4393" s="55"/>
      <c r="J4393" s="55" t="s">
        <v>1715</v>
      </c>
      <c r="K4393" s="53" t="s">
        <v>73</v>
      </c>
      <c r="L4393" s="53"/>
      <c r="M4393" s="53">
        <v>17.0</v>
      </c>
      <c r="N4393" s="53" t="s">
        <v>52</v>
      </c>
      <c r="O4393" s="25">
        <v>71.38411764705882</v>
      </c>
      <c r="P4393" s="25">
        <f>'LISTA DOS ITENS'!$O4393*'LISTA DOS ITENS'!$M4393</f>
        <v>1213.53</v>
      </c>
      <c r="Q4393" s="25">
        <v>71.38</v>
      </c>
      <c r="R4393" s="25">
        <f>'LISTA DOS ITENS'!$Q4393*'LISTA DOS ITENS'!$M4393</f>
        <v>1213.46</v>
      </c>
      <c r="S4393" s="56">
        <f>IF('LISTA DOS ITENS'!$P4393&gt;'LISTA DOS ITENS'!$R4393,'LISTA DOS ITENS'!$P4393,'LISTA DOS ITENS'!$R4393)</f>
        <v>1213.53</v>
      </c>
      <c r="T4393" s="25">
        <v>4.0686599999999995</v>
      </c>
      <c r="U4393" s="25">
        <f>'LISTA DOS ITENS'!$T4393*'LISTA DOS ITENS'!$M4393</f>
        <v>69.16722</v>
      </c>
      <c r="V4393" s="56">
        <f t="array" ref="V4393">INDEX('RESUMO - LOTES E VMA'!$F$3:$F$181,MATCH('LISTA DOS ITENS'!$D4393,'RESUMO - LOTES E VMA'!$A$3:$A$181,0))</f>
        <v>7163.41857</v>
      </c>
      <c r="W4393" s="57">
        <f>'LISTA DOS ITENS'!$U4393/'LISTA DOS ITENS'!$V4393</f>
        <v>0.009655616145</v>
      </c>
      <c r="X4393" s="53" t="s">
        <v>53</v>
      </c>
      <c r="Y4393" s="53" t="s">
        <v>290</v>
      </c>
      <c r="Z4393" s="58" t="str">
        <f>'LISTA DOS ITENS'!$F4393&amp;"-"&amp;'LISTA DOS ITENS'!$H4393&amp;"-"&amp;'LISTA DOS ITENS'!$J4393&amp;"-"&amp;'LISTA DOS ITENS'!$K4393&amp;"-"&amp;'LISTA DOS ITENS'!$I4393</f>
        <v>11768971-2201-A911-CONS/NAC-</v>
      </c>
      <c r="AA4393" s="59" t="str">
        <f t="array" ref="AA4393">INDEX('RESUMO - LOTES E VMA'!$M$3:$M$181,MATCH('LISTA DOS ITENS'!$D4393,'RESUMO - LOTES E VMA'!$A$3:$A$181,0))</f>
        <v>Para Leilão</v>
      </c>
      <c r="AB4393" s="60">
        <f t="array" ref="AB4393">INDEX('RESUMO - LOTES E VMA'!$J$3:$J$181,MATCH('LISTA DOS ITENS'!$D4393,'RESUMO - LOTES E VMA'!$A$3:$A$181,0))</f>
        <v>0.05693212648</v>
      </c>
      <c r="AC4393" s="29" t="str">
        <f t="array" ref="AC4393">INDEX('RESUMO - LOTES E VMA'!$L$3:$L$181,MATCH('LISTA DOS ITENS'!$D4393,'RESUMO - LOTES E VMA'!$A$3:$A$181,0))</f>
        <v>1% do Valor de Comparação do VMA</v>
      </c>
      <c r="AD4393" s="53" t="str">
        <f>VLOOKUP(Tabela1[[#This Row],[Índice]],[1]Planilha1!$A:$A,1,0)</f>
        <v>#ERROR!</v>
      </c>
    </row>
    <row r="4394" ht="15.75" customHeight="1">
      <c r="A4394" s="52">
        <v>269325.0</v>
      </c>
      <c r="B4394" s="53" t="s">
        <v>70</v>
      </c>
      <c r="C4394" s="53" t="s">
        <v>71</v>
      </c>
      <c r="D4394" s="22">
        <v>208051.0</v>
      </c>
      <c r="E4394" s="53" t="s">
        <v>175</v>
      </c>
      <c r="F4394" s="54">
        <v>1.1769059E7</v>
      </c>
      <c r="G4394" s="53" t="s">
        <v>2723</v>
      </c>
      <c r="H4394" s="55">
        <v>2201.0</v>
      </c>
      <c r="I4394" s="55"/>
      <c r="J4394" s="55" t="s">
        <v>1715</v>
      </c>
      <c r="K4394" s="53" t="s">
        <v>73</v>
      </c>
      <c r="L4394" s="53"/>
      <c r="M4394" s="53">
        <v>20.0</v>
      </c>
      <c r="N4394" s="53" t="s">
        <v>52</v>
      </c>
      <c r="O4394" s="25">
        <v>70.8995</v>
      </c>
      <c r="P4394" s="25">
        <f>'LISTA DOS ITENS'!$O4394*'LISTA DOS ITENS'!$M4394</f>
        <v>1417.99</v>
      </c>
      <c r="Q4394" s="25">
        <v>70.9</v>
      </c>
      <c r="R4394" s="25">
        <f>'LISTA DOS ITENS'!$Q4394*'LISTA DOS ITENS'!$M4394</f>
        <v>1418</v>
      </c>
      <c r="S4394" s="56">
        <f>IF('LISTA DOS ITENS'!$P4394&gt;'LISTA DOS ITENS'!$R4394,'LISTA DOS ITENS'!$P4394,'LISTA DOS ITENS'!$R4394)</f>
        <v>1418</v>
      </c>
      <c r="T4394" s="25">
        <v>4.041300000000001</v>
      </c>
      <c r="U4394" s="25">
        <f>'LISTA DOS ITENS'!$T4394*'LISTA DOS ITENS'!$M4394</f>
        <v>80.826</v>
      </c>
      <c r="V4394" s="56">
        <f t="array" ref="V4394">INDEX('RESUMO - LOTES E VMA'!$F$3:$F$181,MATCH('LISTA DOS ITENS'!$D4394,'RESUMO - LOTES E VMA'!$A$3:$A$181,0))</f>
        <v>7163.41857</v>
      </c>
      <c r="W4394" s="57">
        <f>'LISTA DOS ITENS'!$U4394/'LISTA DOS ITENS'!$V4394</f>
        <v>0.0112831603</v>
      </c>
      <c r="X4394" s="53" t="s">
        <v>53</v>
      </c>
      <c r="Y4394" s="53" t="s">
        <v>290</v>
      </c>
      <c r="Z4394" s="58" t="str">
        <f>'LISTA DOS ITENS'!$F4394&amp;"-"&amp;'LISTA DOS ITENS'!$H4394&amp;"-"&amp;'LISTA DOS ITENS'!$J4394&amp;"-"&amp;'LISTA DOS ITENS'!$K4394&amp;"-"&amp;'LISTA DOS ITENS'!$I4394</f>
        <v>11769059-2201-A911-CONS/NAC-</v>
      </c>
      <c r="AA4394" s="59" t="str">
        <f t="array" ref="AA4394">INDEX('RESUMO - LOTES E VMA'!$M$3:$M$181,MATCH('LISTA DOS ITENS'!$D4394,'RESUMO - LOTES E VMA'!$A$3:$A$181,0))</f>
        <v>Para Leilão</v>
      </c>
      <c r="AB4394" s="60">
        <f t="array" ref="AB4394">INDEX('RESUMO - LOTES E VMA'!$J$3:$J$181,MATCH('LISTA DOS ITENS'!$D4394,'RESUMO - LOTES E VMA'!$A$3:$A$181,0))</f>
        <v>0.05693212648</v>
      </c>
      <c r="AC4394" s="29" t="str">
        <f t="array" ref="AC4394">INDEX('RESUMO - LOTES E VMA'!$L$3:$L$181,MATCH('LISTA DOS ITENS'!$D4394,'RESUMO - LOTES E VMA'!$A$3:$A$181,0))</f>
        <v>1% do Valor de Comparação do VMA</v>
      </c>
      <c r="AD4394" s="53" t="str">
        <f>VLOOKUP(Tabela1[[#This Row],[Índice]],[1]Planilha1!$A:$A,1,0)</f>
        <v>#ERROR!</v>
      </c>
    </row>
    <row r="4395" ht="15.75" customHeight="1">
      <c r="A4395" s="52">
        <v>269326.0</v>
      </c>
      <c r="B4395" s="53" t="s">
        <v>70</v>
      </c>
      <c r="C4395" s="53" t="s">
        <v>71</v>
      </c>
      <c r="D4395" s="22">
        <v>208051.0</v>
      </c>
      <c r="E4395" s="53" t="s">
        <v>175</v>
      </c>
      <c r="F4395" s="54">
        <v>1.1481327E7</v>
      </c>
      <c r="G4395" s="53" t="s">
        <v>2712</v>
      </c>
      <c r="H4395" s="55">
        <v>2101.0</v>
      </c>
      <c r="I4395" s="55"/>
      <c r="J4395" s="55" t="s">
        <v>2724</v>
      </c>
      <c r="K4395" s="53" t="s">
        <v>73</v>
      </c>
      <c r="L4395" s="53"/>
      <c r="M4395" s="53">
        <v>2.0</v>
      </c>
      <c r="N4395" s="53" t="s">
        <v>52</v>
      </c>
      <c r="O4395" s="25">
        <v>195.48</v>
      </c>
      <c r="P4395" s="25">
        <f>'LISTA DOS ITENS'!$O4395*'LISTA DOS ITENS'!$M4395</f>
        <v>390.96</v>
      </c>
      <c r="Q4395" s="25">
        <v>195.48</v>
      </c>
      <c r="R4395" s="25">
        <f>'LISTA DOS ITENS'!$Q4395*'LISTA DOS ITENS'!$M4395</f>
        <v>390.96</v>
      </c>
      <c r="S4395" s="56">
        <f>IF('LISTA DOS ITENS'!$P4395&gt;'LISTA DOS ITENS'!$R4395,'LISTA DOS ITENS'!$P4395,'LISTA DOS ITENS'!$R4395)</f>
        <v>390.96</v>
      </c>
      <c r="T4395" s="25">
        <v>11.14236</v>
      </c>
      <c r="U4395" s="25">
        <f>'LISTA DOS ITENS'!$T4395*'LISTA DOS ITENS'!$M4395</f>
        <v>22.28472</v>
      </c>
      <c r="V4395" s="56">
        <f t="array" ref="V4395">INDEX('RESUMO - LOTES E VMA'!$F$3:$F$181,MATCH('LISTA DOS ITENS'!$D4395,'RESUMO - LOTES E VMA'!$A$3:$A$181,0))</f>
        <v>7163.41857</v>
      </c>
      <c r="W4395" s="57">
        <f>'LISTA DOS ITENS'!$U4395/'LISTA DOS ITENS'!$V4395</f>
        <v>0.003110905747</v>
      </c>
      <c r="X4395" s="53" t="s">
        <v>53</v>
      </c>
      <c r="Y4395" s="53" t="s">
        <v>290</v>
      </c>
      <c r="Z4395" s="58" t="str">
        <f>'LISTA DOS ITENS'!$F4395&amp;"-"&amp;'LISTA DOS ITENS'!$H4395&amp;"-"&amp;'LISTA DOS ITENS'!$J4395&amp;"-"&amp;'LISTA DOS ITENS'!$K4395&amp;"-"&amp;'LISTA DOS ITENS'!$I4395</f>
        <v>11481327-2101-R911-CONS/NAC-</v>
      </c>
      <c r="AA4395" s="59" t="str">
        <f t="array" ref="AA4395">INDEX('RESUMO - LOTES E VMA'!$M$3:$M$181,MATCH('LISTA DOS ITENS'!$D4395,'RESUMO - LOTES E VMA'!$A$3:$A$181,0))</f>
        <v>Para Leilão</v>
      </c>
      <c r="AB4395" s="60">
        <f t="array" ref="AB4395">INDEX('RESUMO - LOTES E VMA'!$J$3:$J$181,MATCH('LISTA DOS ITENS'!$D4395,'RESUMO - LOTES E VMA'!$A$3:$A$181,0))</f>
        <v>0.05693212648</v>
      </c>
      <c r="AC4395" s="29" t="str">
        <f t="array" ref="AC4395">INDEX('RESUMO - LOTES E VMA'!$L$3:$L$181,MATCH('LISTA DOS ITENS'!$D4395,'RESUMO - LOTES E VMA'!$A$3:$A$181,0))</f>
        <v>1% do Valor de Comparação do VMA</v>
      </c>
      <c r="AD4395" s="53" t="str">
        <f>VLOOKUP(Tabela1[[#This Row],[Índice]],[1]Planilha1!$A:$A,1,0)</f>
        <v>#ERROR!</v>
      </c>
    </row>
    <row r="4396" ht="15.75" customHeight="1">
      <c r="A4396" s="52">
        <v>269327.0</v>
      </c>
      <c r="B4396" s="53" t="s">
        <v>70</v>
      </c>
      <c r="C4396" s="53" t="s">
        <v>71</v>
      </c>
      <c r="D4396" s="22">
        <v>208051.0</v>
      </c>
      <c r="E4396" s="53" t="s">
        <v>175</v>
      </c>
      <c r="F4396" s="54">
        <v>1.1590281E7</v>
      </c>
      <c r="G4396" s="53" t="s">
        <v>2712</v>
      </c>
      <c r="H4396" s="55">
        <v>2101.0</v>
      </c>
      <c r="I4396" s="55"/>
      <c r="J4396" s="55" t="s">
        <v>2724</v>
      </c>
      <c r="K4396" s="53" t="s">
        <v>73</v>
      </c>
      <c r="L4396" s="53"/>
      <c r="M4396" s="53">
        <v>2.0</v>
      </c>
      <c r="N4396" s="53" t="s">
        <v>52</v>
      </c>
      <c r="O4396" s="25">
        <v>214.755</v>
      </c>
      <c r="P4396" s="25">
        <f>'LISTA DOS ITENS'!$O4396*'LISTA DOS ITENS'!$M4396</f>
        <v>429.51</v>
      </c>
      <c r="Q4396" s="25">
        <v>214.75</v>
      </c>
      <c r="R4396" s="25">
        <f>'LISTA DOS ITENS'!$Q4396*'LISTA DOS ITENS'!$M4396</f>
        <v>429.5</v>
      </c>
      <c r="S4396" s="56">
        <f>IF('LISTA DOS ITENS'!$P4396&gt;'LISTA DOS ITENS'!$R4396,'LISTA DOS ITENS'!$P4396,'LISTA DOS ITENS'!$R4396)</f>
        <v>429.51</v>
      </c>
      <c r="T4396" s="25">
        <v>12.24075</v>
      </c>
      <c r="U4396" s="25">
        <f>'LISTA DOS ITENS'!$T4396*'LISTA DOS ITENS'!$M4396</f>
        <v>24.4815</v>
      </c>
      <c r="V4396" s="56">
        <f t="array" ref="V4396">INDEX('RESUMO - LOTES E VMA'!$F$3:$F$181,MATCH('LISTA DOS ITENS'!$D4396,'RESUMO - LOTES E VMA'!$A$3:$A$181,0))</f>
        <v>7163.41857</v>
      </c>
      <c r="W4396" s="57">
        <f>'LISTA DOS ITENS'!$U4396/'LISTA DOS ITENS'!$V4396</f>
        <v>0.003417572177</v>
      </c>
      <c r="X4396" s="53" t="s">
        <v>53</v>
      </c>
      <c r="Y4396" s="53" t="s">
        <v>290</v>
      </c>
      <c r="Z4396" s="58" t="str">
        <f>'LISTA DOS ITENS'!$F4396&amp;"-"&amp;'LISTA DOS ITENS'!$H4396&amp;"-"&amp;'LISTA DOS ITENS'!$J4396&amp;"-"&amp;'LISTA DOS ITENS'!$K4396&amp;"-"&amp;'LISTA DOS ITENS'!$I4396</f>
        <v>11590281-2101-R911-CONS/NAC-</v>
      </c>
      <c r="AA4396" s="59" t="str">
        <f t="array" ref="AA4396">INDEX('RESUMO - LOTES E VMA'!$M$3:$M$181,MATCH('LISTA DOS ITENS'!$D4396,'RESUMO - LOTES E VMA'!$A$3:$A$181,0))</f>
        <v>Para Leilão</v>
      </c>
      <c r="AB4396" s="60">
        <f t="array" ref="AB4396">INDEX('RESUMO - LOTES E VMA'!$J$3:$J$181,MATCH('LISTA DOS ITENS'!$D4396,'RESUMO - LOTES E VMA'!$A$3:$A$181,0))</f>
        <v>0.05693212648</v>
      </c>
      <c r="AC4396" s="29" t="str">
        <f t="array" ref="AC4396">INDEX('RESUMO - LOTES E VMA'!$L$3:$L$181,MATCH('LISTA DOS ITENS'!$D4396,'RESUMO - LOTES E VMA'!$A$3:$A$181,0))</f>
        <v>1% do Valor de Comparação do VMA</v>
      </c>
      <c r="AD4396" s="53" t="str">
        <f>VLOOKUP(Tabela1[[#This Row],[Índice]],[1]Planilha1!$A:$A,1,0)</f>
        <v>#ERROR!</v>
      </c>
    </row>
    <row r="4397" ht="15.75" customHeight="1">
      <c r="A4397" s="52">
        <v>269328.0</v>
      </c>
      <c r="B4397" s="53" t="s">
        <v>70</v>
      </c>
      <c r="C4397" s="53" t="s">
        <v>71</v>
      </c>
      <c r="D4397" s="22">
        <v>208051.0</v>
      </c>
      <c r="E4397" s="53" t="s">
        <v>175</v>
      </c>
      <c r="F4397" s="54">
        <v>1.0633641E7</v>
      </c>
      <c r="G4397" s="53" t="s">
        <v>2714</v>
      </c>
      <c r="H4397" s="55">
        <v>2201.0</v>
      </c>
      <c r="I4397" s="55"/>
      <c r="J4397" s="55" t="s">
        <v>2724</v>
      </c>
      <c r="K4397" s="53" t="s">
        <v>51</v>
      </c>
      <c r="L4397" s="53"/>
      <c r="M4397" s="53">
        <v>1.0</v>
      </c>
      <c r="N4397" s="53" t="s">
        <v>52</v>
      </c>
      <c r="O4397" s="25">
        <v>1.0</v>
      </c>
      <c r="P4397" s="25">
        <f>'LISTA DOS ITENS'!$O4397*'LISTA DOS ITENS'!$M4397</f>
        <v>1</v>
      </c>
      <c r="Q4397" s="25">
        <v>285.86</v>
      </c>
      <c r="R4397" s="25">
        <f>'LISTA DOS ITENS'!$Q4397*'LISTA DOS ITENS'!$M4397</f>
        <v>285.86</v>
      </c>
      <c r="S4397" s="56">
        <f>IF('LISTA DOS ITENS'!$P4397&gt;'LISTA DOS ITENS'!$R4397,'LISTA DOS ITENS'!$P4397,'LISTA DOS ITENS'!$R4397)</f>
        <v>285.86</v>
      </c>
      <c r="T4397" s="25">
        <v>16.29402</v>
      </c>
      <c r="U4397" s="25">
        <f>'LISTA DOS ITENS'!$T4397*'LISTA DOS ITENS'!$M4397</f>
        <v>16.29402</v>
      </c>
      <c r="V4397" s="56">
        <f t="array" ref="V4397">INDEX('RESUMO - LOTES E VMA'!$F$3:$F$181,MATCH('LISTA DOS ITENS'!$D4397,'RESUMO - LOTES E VMA'!$A$3:$A$181,0))</f>
        <v>7163.41857</v>
      </c>
      <c r="W4397" s="57">
        <f>'LISTA DOS ITENS'!$U4397/'LISTA DOS ITENS'!$V4397</f>
        <v>0.002274615093</v>
      </c>
      <c r="X4397" s="53" t="s">
        <v>53</v>
      </c>
      <c r="Y4397" s="53" t="s">
        <v>290</v>
      </c>
      <c r="Z4397" s="58" t="str">
        <f>'LISTA DOS ITENS'!$F4397&amp;"-"&amp;'LISTA DOS ITENS'!$H4397&amp;"-"&amp;'LISTA DOS ITENS'!$J4397&amp;"-"&amp;'LISTA DOS ITENS'!$K4397&amp;"-"&amp;'LISTA DOS ITENS'!$I4397</f>
        <v>10633641-2201-R911-A RECUPER-</v>
      </c>
      <c r="AA4397" s="59" t="str">
        <f t="array" ref="AA4397">INDEX('RESUMO - LOTES E VMA'!$M$3:$M$181,MATCH('LISTA DOS ITENS'!$D4397,'RESUMO - LOTES E VMA'!$A$3:$A$181,0))</f>
        <v>Para Leilão</v>
      </c>
      <c r="AB4397" s="60">
        <f t="array" ref="AB4397">INDEX('RESUMO - LOTES E VMA'!$J$3:$J$181,MATCH('LISTA DOS ITENS'!$D4397,'RESUMO - LOTES E VMA'!$A$3:$A$181,0))</f>
        <v>0.05693212648</v>
      </c>
      <c r="AC4397" s="29" t="str">
        <f t="array" ref="AC4397">INDEX('RESUMO - LOTES E VMA'!$L$3:$L$181,MATCH('LISTA DOS ITENS'!$D4397,'RESUMO - LOTES E VMA'!$A$3:$A$181,0))</f>
        <v>1% do Valor de Comparação do VMA</v>
      </c>
      <c r="AD4397" s="53" t="str">
        <f>VLOOKUP(Tabela1[[#This Row],[Índice]],[1]Planilha1!$A:$A,1,0)</f>
        <v>#ERROR!</v>
      </c>
    </row>
    <row r="4398" ht="15.75" customHeight="1">
      <c r="A4398" s="52">
        <v>269364.0</v>
      </c>
      <c r="B4398" s="53" t="s">
        <v>70</v>
      </c>
      <c r="C4398" s="53" t="s">
        <v>71</v>
      </c>
      <c r="D4398" s="22">
        <v>208062.0</v>
      </c>
      <c r="E4398" s="53" t="s">
        <v>90</v>
      </c>
      <c r="F4398" s="54">
        <v>1.0701175E7</v>
      </c>
      <c r="G4398" s="53" t="s">
        <v>2725</v>
      </c>
      <c r="H4398" s="55">
        <v>2101.0</v>
      </c>
      <c r="I4398" s="55"/>
      <c r="J4398" s="55" t="s">
        <v>92</v>
      </c>
      <c r="K4398" s="53" t="s">
        <v>73</v>
      </c>
      <c r="L4398" s="53"/>
      <c r="M4398" s="53">
        <v>10.0</v>
      </c>
      <c r="N4398" s="53" t="s">
        <v>52</v>
      </c>
      <c r="O4398" s="25">
        <v>150.0</v>
      </c>
      <c r="P4398" s="25">
        <f>'LISTA DOS ITENS'!$O4398*'LISTA DOS ITENS'!$M4398</f>
        <v>1500</v>
      </c>
      <c r="Q4398" s="25">
        <v>150.0</v>
      </c>
      <c r="R4398" s="25">
        <f>'LISTA DOS ITENS'!$Q4398*'LISTA DOS ITENS'!$M4398</f>
        <v>1500</v>
      </c>
      <c r="S4398" s="56">
        <f>IF('LISTA DOS ITENS'!$P4398&gt;'LISTA DOS ITENS'!$R4398,'LISTA DOS ITENS'!$P4398,'LISTA DOS ITENS'!$R4398)</f>
        <v>1500</v>
      </c>
      <c r="T4398" s="25">
        <v>61.2</v>
      </c>
      <c r="U4398" s="25">
        <f>'LISTA DOS ITENS'!$T4398*'LISTA DOS ITENS'!$M4398</f>
        <v>612</v>
      </c>
      <c r="V4398" s="56">
        <f t="array" ref="V4398">INDEX('RESUMO - LOTES E VMA'!$F$3:$F$181,MATCH('LISTA DOS ITENS'!$D4398,'RESUMO - LOTES E VMA'!$A$3:$A$181,0))</f>
        <v>26601.71016</v>
      </c>
      <c r="W4398" s="57">
        <f>'LISTA DOS ITENS'!$U4398/'LISTA DOS ITENS'!$V4398</f>
        <v>0.0230060397</v>
      </c>
      <c r="X4398" s="53" t="s">
        <v>53</v>
      </c>
      <c r="Y4398" s="53" t="s">
        <v>290</v>
      </c>
      <c r="Z4398" s="58" t="str">
        <f>'LISTA DOS ITENS'!$F4398&amp;"-"&amp;'LISTA DOS ITENS'!$H4398&amp;"-"&amp;'LISTA DOS ITENS'!$J4398&amp;"-"&amp;'LISTA DOS ITENS'!$K4398&amp;"-"&amp;'LISTA DOS ITENS'!$I4398</f>
        <v>10701175-2101-0033-CONS/NAC-</v>
      </c>
      <c r="AA4398" s="59" t="str">
        <f t="array" ref="AA4398">INDEX('RESUMO - LOTES E VMA'!$M$3:$M$181,MATCH('LISTA DOS ITENS'!$D4398,'RESUMO - LOTES E VMA'!$A$3:$A$181,0))</f>
        <v>Para Leilão</v>
      </c>
      <c r="AB4398" s="60">
        <f t="array" ref="AB4398">INDEX('RESUMO - LOTES E VMA'!$J$3:$J$181,MATCH('LISTA DOS ITENS'!$D4398,'RESUMO - LOTES E VMA'!$A$3:$A$181,0))</f>
        <v>0.4079999374</v>
      </c>
      <c r="AC4398" s="29" t="str">
        <f t="array" ref="AC4398">INDEX('RESUMO - LOTES E VMA'!$L$3:$L$181,MATCH('LISTA DOS ITENS'!$D4398,'RESUMO - LOTES E VMA'!$A$3:$A$181,0))</f>
        <v>5% do Valor de Comparação do VMA</v>
      </c>
      <c r="AD4398" s="53" t="str">
        <f>VLOOKUP(Tabela1[[#This Row],[Índice]],[1]Planilha1!$A:$A,1,0)</f>
        <v>#ERROR!</v>
      </c>
    </row>
    <row r="4399" ht="15.75" customHeight="1">
      <c r="A4399" s="52">
        <v>269365.0</v>
      </c>
      <c r="B4399" s="53" t="s">
        <v>70</v>
      </c>
      <c r="C4399" s="53" t="s">
        <v>71</v>
      </c>
      <c r="D4399" s="22">
        <v>208062.0</v>
      </c>
      <c r="E4399" s="53" t="s">
        <v>90</v>
      </c>
      <c r="F4399" s="54">
        <v>1.1310817E7</v>
      </c>
      <c r="G4399" s="53" t="s">
        <v>2726</v>
      </c>
      <c r="H4399" s="55">
        <v>2101.0</v>
      </c>
      <c r="I4399" s="55"/>
      <c r="J4399" s="55" t="s">
        <v>92</v>
      </c>
      <c r="K4399" s="53" t="s">
        <v>73</v>
      </c>
      <c r="L4399" s="53"/>
      <c r="M4399" s="53">
        <v>1.0</v>
      </c>
      <c r="N4399" s="53" t="s">
        <v>52</v>
      </c>
      <c r="O4399" s="25">
        <v>53082.01</v>
      </c>
      <c r="P4399" s="25">
        <f>'LISTA DOS ITENS'!$O4399*'LISTA DOS ITENS'!$M4399</f>
        <v>53082.01</v>
      </c>
      <c r="Q4399" s="25">
        <v>53082.01</v>
      </c>
      <c r="R4399" s="25">
        <f>'LISTA DOS ITENS'!$Q4399*'LISTA DOS ITENS'!$M4399</f>
        <v>53082.01</v>
      </c>
      <c r="S4399" s="56">
        <f>IF('LISTA DOS ITENS'!$P4399&gt;'LISTA DOS ITENS'!$R4399,'LISTA DOS ITENS'!$P4399,'LISTA DOS ITENS'!$R4399)</f>
        <v>53082.01</v>
      </c>
      <c r="T4399" s="25">
        <v>21657.46008</v>
      </c>
      <c r="U4399" s="25">
        <f>'LISTA DOS ITENS'!$T4399*'LISTA DOS ITENS'!$M4399</f>
        <v>21657.46008</v>
      </c>
      <c r="V4399" s="56">
        <f t="array" ref="V4399">INDEX('RESUMO - LOTES E VMA'!$F$3:$F$181,MATCH('LISTA DOS ITENS'!$D4399,'RESUMO - LOTES E VMA'!$A$3:$A$181,0))</f>
        <v>26601.71016</v>
      </c>
      <c r="W4399" s="57">
        <f>'LISTA DOS ITENS'!$U4399/'LISTA DOS ITENS'!$V4399</f>
        <v>0.8141378862</v>
      </c>
      <c r="X4399" s="53" t="s">
        <v>53</v>
      </c>
      <c r="Y4399" s="53" t="s">
        <v>290</v>
      </c>
      <c r="Z4399" s="58" t="str">
        <f>'LISTA DOS ITENS'!$F4399&amp;"-"&amp;'LISTA DOS ITENS'!$H4399&amp;"-"&amp;'LISTA DOS ITENS'!$J4399&amp;"-"&amp;'LISTA DOS ITENS'!$K4399&amp;"-"&amp;'LISTA DOS ITENS'!$I4399</f>
        <v>11310817-2101-0033-CONS/NAC-</v>
      </c>
      <c r="AA4399" s="59" t="str">
        <f t="array" ref="AA4399">INDEX('RESUMO - LOTES E VMA'!$M$3:$M$181,MATCH('LISTA DOS ITENS'!$D4399,'RESUMO - LOTES E VMA'!$A$3:$A$181,0))</f>
        <v>Para Leilão</v>
      </c>
      <c r="AB4399" s="60">
        <f t="array" ref="AB4399">INDEX('RESUMO - LOTES E VMA'!$J$3:$J$181,MATCH('LISTA DOS ITENS'!$D4399,'RESUMO - LOTES E VMA'!$A$3:$A$181,0))</f>
        <v>0.4079999374</v>
      </c>
      <c r="AC4399" s="29" t="str">
        <f t="array" ref="AC4399">INDEX('RESUMO - LOTES E VMA'!$L$3:$L$181,MATCH('LISTA DOS ITENS'!$D4399,'RESUMO - LOTES E VMA'!$A$3:$A$181,0))</f>
        <v>5% do Valor de Comparação do VMA</v>
      </c>
      <c r="AD4399" s="53" t="str">
        <f>VLOOKUP(Tabela1[[#This Row],[Índice]],[1]Planilha1!$A:$A,1,0)</f>
        <v>#ERROR!</v>
      </c>
    </row>
    <row r="4400" ht="15.75" customHeight="1">
      <c r="A4400" s="52">
        <v>269366.0</v>
      </c>
      <c r="B4400" s="53" t="s">
        <v>70</v>
      </c>
      <c r="C4400" s="53" t="s">
        <v>71</v>
      </c>
      <c r="D4400" s="22">
        <v>208062.0</v>
      </c>
      <c r="E4400" s="53" t="s">
        <v>90</v>
      </c>
      <c r="F4400" s="54">
        <v>1.1615081E7</v>
      </c>
      <c r="G4400" s="53" t="s">
        <v>2727</v>
      </c>
      <c r="H4400" s="55">
        <v>2201.0</v>
      </c>
      <c r="I4400" s="55"/>
      <c r="J4400" s="55" t="s">
        <v>92</v>
      </c>
      <c r="K4400" s="53" t="s">
        <v>117</v>
      </c>
      <c r="L4400" s="53"/>
      <c r="M4400" s="53">
        <v>4.0</v>
      </c>
      <c r="N4400" s="53" t="s">
        <v>52</v>
      </c>
      <c r="O4400" s="25">
        <v>1435.4425</v>
      </c>
      <c r="P4400" s="25">
        <f>'LISTA DOS ITENS'!$O4400*'LISTA DOS ITENS'!$M4400</f>
        <v>5741.77</v>
      </c>
      <c r="Q4400" s="25">
        <v>1435.44</v>
      </c>
      <c r="R4400" s="25">
        <f>'LISTA DOS ITENS'!$Q4400*'LISTA DOS ITENS'!$M4400</f>
        <v>5741.76</v>
      </c>
      <c r="S4400" s="56">
        <f>IF('LISTA DOS ITENS'!$P4400&gt;'LISTA DOS ITENS'!$R4400,'LISTA DOS ITENS'!$P4400,'LISTA DOS ITENS'!$R4400)</f>
        <v>5741.77</v>
      </c>
      <c r="T4400" s="25">
        <v>585.65952</v>
      </c>
      <c r="U4400" s="25">
        <f>'LISTA DOS ITENS'!$T4400*'LISTA DOS ITENS'!$M4400</f>
        <v>2342.63808</v>
      </c>
      <c r="V4400" s="56">
        <f t="array" ref="V4400">INDEX('RESUMO - LOTES E VMA'!$F$3:$F$181,MATCH('LISTA DOS ITENS'!$D4400,'RESUMO - LOTES E VMA'!$A$3:$A$181,0))</f>
        <v>26601.71016</v>
      </c>
      <c r="W4400" s="57">
        <f>'LISTA DOS ITENS'!$U4400/'LISTA DOS ITENS'!$V4400</f>
        <v>0.088063439</v>
      </c>
      <c r="X4400" s="53" t="s">
        <v>53</v>
      </c>
      <c r="Y4400" s="53" t="s">
        <v>290</v>
      </c>
      <c r="Z4400" s="58" t="str">
        <f>'LISTA DOS ITENS'!$F4400&amp;"-"&amp;'LISTA DOS ITENS'!$H4400&amp;"-"&amp;'LISTA DOS ITENS'!$J4400&amp;"-"&amp;'LISTA DOS ITENS'!$K4400&amp;"-"&amp;'LISTA DOS ITENS'!$I4400</f>
        <v>11615081-2201-0033-CONS/IAMN-</v>
      </c>
      <c r="AA4400" s="59" t="str">
        <f t="array" ref="AA4400">INDEX('RESUMO - LOTES E VMA'!$M$3:$M$181,MATCH('LISTA DOS ITENS'!$D4400,'RESUMO - LOTES E VMA'!$A$3:$A$181,0))</f>
        <v>Para Leilão</v>
      </c>
      <c r="AB4400" s="60">
        <f t="array" ref="AB4400">INDEX('RESUMO - LOTES E VMA'!$J$3:$J$181,MATCH('LISTA DOS ITENS'!$D4400,'RESUMO - LOTES E VMA'!$A$3:$A$181,0))</f>
        <v>0.4079999374</v>
      </c>
      <c r="AC4400" s="29" t="str">
        <f t="array" ref="AC4400">INDEX('RESUMO - LOTES E VMA'!$L$3:$L$181,MATCH('LISTA DOS ITENS'!$D4400,'RESUMO - LOTES E VMA'!$A$3:$A$181,0))</f>
        <v>5% do Valor de Comparação do VMA</v>
      </c>
      <c r="AD4400" s="53" t="str">
        <f>VLOOKUP(Tabela1[[#This Row],[Índice]],[1]Planilha1!$A:$A,1,0)</f>
        <v>#ERROR!</v>
      </c>
    </row>
    <row r="4401" ht="15.75" customHeight="1">
      <c r="A4401" s="52">
        <v>269367.0</v>
      </c>
      <c r="B4401" s="53" t="s">
        <v>70</v>
      </c>
      <c r="C4401" s="53" t="s">
        <v>71</v>
      </c>
      <c r="D4401" s="22">
        <v>208062.0</v>
      </c>
      <c r="E4401" s="53" t="s">
        <v>90</v>
      </c>
      <c r="F4401" s="54">
        <v>1.2004451E7</v>
      </c>
      <c r="G4401" s="53" t="s">
        <v>2728</v>
      </c>
      <c r="H4401" s="55">
        <v>2201.0</v>
      </c>
      <c r="I4401" s="55"/>
      <c r="J4401" s="55" t="s">
        <v>92</v>
      </c>
      <c r="K4401" s="53" t="s">
        <v>73</v>
      </c>
      <c r="L4401" s="53"/>
      <c r="M4401" s="53">
        <v>45.0</v>
      </c>
      <c r="N4401" s="53" t="s">
        <v>93</v>
      </c>
      <c r="O4401" s="25">
        <v>105.29866666666666</v>
      </c>
      <c r="P4401" s="25">
        <f>'LISTA DOS ITENS'!$O4401*'LISTA DOS ITENS'!$M4401</f>
        <v>4738.44</v>
      </c>
      <c r="Q4401" s="25">
        <v>105.3</v>
      </c>
      <c r="R4401" s="25">
        <f>'LISTA DOS ITENS'!$Q4401*'LISTA DOS ITENS'!$M4401</f>
        <v>4738.5</v>
      </c>
      <c r="S4401" s="56">
        <f>IF('LISTA DOS ITENS'!$P4401&gt;'LISTA DOS ITENS'!$R4401,'LISTA DOS ITENS'!$P4401,'LISTA DOS ITENS'!$R4401)</f>
        <v>4738.5</v>
      </c>
      <c r="T4401" s="25">
        <v>42.9624</v>
      </c>
      <c r="U4401" s="25">
        <f>'LISTA DOS ITENS'!$T4401*'LISTA DOS ITENS'!$M4401</f>
        <v>1933.308</v>
      </c>
      <c r="V4401" s="56">
        <f t="array" ref="V4401">INDEX('RESUMO - LOTES E VMA'!$F$3:$F$181,MATCH('LISTA DOS ITENS'!$D4401,'RESUMO - LOTES E VMA'!$A$3:$A$181,0))</f>
        <v>26601.71016</v>
      </c>
      <c r="W4401" s="57">
        <f>'LISTA DOS ITENS'!$U4401/'LISTA DOS ITENS'!$V4401</f>
        <v>0.07267607941</v>
      </c>
      <c r="X4401" s="53" t="s">
        <v>53</v>
      </c>
      <c r="Y4401" s="53" t="s">
        <v>290</v>
      </c>
      <c r="Z4401" s="58" t="str">
        <f>'LISTA DOS ITENS'!$F4401&amp;"-"&amp;'LISTA DOS ITENS'!$H4401&amp;"-"&amp;'LISTA DOS ITENS'!$J4401&amp;"-"&amp;'LISTA DOS ITENS'!$K4401&amp;"-"&amp;'LISTA DOS ITENS'!$I4401</f>
        <v>12004451-2201-0033-CONS/NAC-</v>
      </c>
      <c r="AA4401" s="59" t="str">
        <f t="array" ref="AA4401">INDEX('RESUMO - LOTES E VMA'!$M$3:$M$181,MATCH('LISTA DOS ITENS'!$D4401,'RESUMO - LOTES E VMA'!$A$3:$A$181,0))</f>
        <v>Para Leilão</v>
      </c>
      <c r="AB4401" s="60">
        <f t="array" ref="AB4401">INDEX('RESUMO - LOTES E VMA'!$J$3:$J$181,MATCH('LISTA DOS ITENS'!$D4401,'RESUMO - LOTES E VMA'!$A$3:$A$181,0))</f>
        <v>0.4079999374</v>
      </c>
      <c r="AC4401" s="29" t="str">
        <f t="array" ref="AC4401">INDEX('RESUMO - LOTES E VMA'!$L$3:$L$181,MATCH('LISTA DOS ITENS'!$D4401,'RESUMO - LOTES E VMA'!$A$3:$A$181,0))</f>
        <v>5% do Valor de Comparação do VMA</v>
      </c>
      <c r="AD4401" s="53" t="str">
        <f>VLOOKUP(Tabela1[[#This Row],[Índice]],[1]Planilha1!$A:$A,1,0)</f>
        <v>#ERROR!</v>
      </c>
    </row>
    <row r="4402" ht="15.75" customHeight="1">
      <c r="A4402" s="52">
        <v>269368.0</v>
      </c>
      <c r="B4402" s="53" t="s">
        <v>70</v>
      </c>
      <c r="C4402" s="53" t="s">
        <v>71</v>
      </c>
      <c r="D4402" s="22">
        <v>208062.0</v>
      </c>
      <c r="E4402" s="53" t="s">
        <v>90</v>
      </c>
      <c r="F4402" s="54">
        <v>1.20059E7</v>
      </c>
      <c r="G4402" s="53" t="s">
        <v>2729</v>
      </c>
      <c r="H4402" s="55">
        <v>2201.0</v>
      </c>
      <c r="I4402" s="55"/>
      <c r="J4402" s="55" t="s">
        <v>92</v>
      </c>
      <c r="K4402" s="53" t="s">
        <v>160</v>
      </c>
      <c r="L4402" s="53"/>
      <c r="M4402" s="53">
        <v>20.0</v>
      </c>
      <c r="N4402" s="53" t="s">
        <v>52</v>
      </c>
      <c r="O4402" s="25">
        <v>6.8985</v>
      </c>
      <c r="P4402" s="25">
        <f>'LISTA DOS ITENS'!$O4402*'LISTA DOS ITENS'!$M4402</f>
        <v>137.97</v>
      </c>
      <c r="Q4402" s="25">
        <v>6.9</v>
      </c>
      <c r="R4402" s="25">
        <f>'LISTA DOS ITENS'!$Q4402*'LISTA DOS ITENS'!$M4402</f>
        <v>138</v>
      </c>
      <c r="S4402" s="56">
        <f>IF('LISTA DOS ITENS'!$P4402&gt;'LISTA DOS ITENS'!$R4402,'LISTA DOS ITENS'!$P4402,'LISTA DOS ITENS'!$R4402)</f>
        <v>138</v>
      </c>
      <c r="T4402" s="25">
        <v>2.8152000000000004</v>
      </c>
      <c r="U4402" s="25">
        <f>'LISTA DOS ITENS'!$T4402*'LISTA DOS ITENS'!$M4402</f>
        <v>56.304</v>
      </c>
      <c r="V4402" s="56">
        <f t="array" ref="V4402">INDEX('RESUMO - LOTES E VMA'!$F$3:$F$181,MATCH('LISTA DOS ITENS'!$D4402,'RESUMO - LOTES E VMA'!$A$3:$A$181,0))</f>
        <v>26601.71016</v>
      </c>
      <c r="W4402" s="57">
        <f>'LISTA DOS ITENS'!$U4402/'LISTA DOS ITENS'!$V4402</f>
        <v>0.002116555652</v>
      </c>
      <c r="X4402" s="53" t="s">
        <v>53</v>
      </c>
      <c r="Y4402" s="53" t="s">
        <v>290</v>
      </c>
      <c r="Z4402" s="58" t="str">
        <f>'LISTA DOS ITENS'!$F4402&amp;"-"&amp;'LISTA DOS ITENS'!$H4402&amp;"-"&amp;'LISTA DOS ITENS'!$J4402&amp;"-"&amp;'LISTA DOS ITENS'!$K4402&amp;"-"&amp;'LISTA DOS ITENS'!$I4402</f>
        <v>12005900-2201-0033-CONS/IMP-</v>
      </c>
      <c r="AA4402" s="59" t="str">
        <f t="array" ref="AA4402">INDEX('RESUMO - LOTES E VMA'!$M$3:$M$181,MATCH('LISTA DOS ITENS'!$D4402,'RESUMO - LOTES E VMA'!$A$3:$A$181,0))</f>
        <v>Para Leilão</v>
      </c>
      <c r="AB4402" s="60">
        <f t="array" ref="AB4402">INDEX('RESUMO - LOTES E VMA'!$J$3:$J$181,MATCH('LISTA DOS ITENS'!$D4402,'RESUMO - LOTES E VMA'!$A$3:$A$181,0))</f>
        <v>0.4079999374</v>
      </c>
      <c r="AC4402" s="29" t="str">
        <f t="array" ref="AC4402">INDEX('RESUMO - LOTES E VMA'!$L$3:$L$181,MATCH('LISTA DOS ITENS'!$D4402,'RESUMO - LOTES E VMA'!$A$3:$A$181,0))</f>
        <v>5% do Valor de Comparação do VMA</v>
      </c>
      <c r="AD4402" s="53" t="str">
        <f>VLOOKUP(Tabela1[[#This Row],[Índice]],[1]Planilha1!$A:$A,1,0)</f>
        <v>#ERROR!</v>
      </c>
    </row>
    <row r="4403" ht="15.75" customHeight="1">
      <c r="A4403" s="52">
        <v>269389.0</v>
      </c>
      <c r="B4403" s="53" t="s">
        <v>70</v>
      </c>
      <c r="C4403" s="53" t="s">
        <v>71</v>
      </c>
      <c r="D4403" s="22">
        <v>208073.0</v>
      </c>
      <c r="E4403" s="53" t="s">
        <v>175</v>
      </c>
      <c r="F4403" s="54">
        <v>1.1285109E7</v>
      </c>
      <c r="G4403" s="53" t="s">
        <v>2730</v>
      </c>
      <c r="H4403" s="55">
        <v>2101.0</v>
      </c>
      <c r="I4403" s="55"/>
      <c r="J4403" s="55" t="s">
        <v>177</v>
      </c>
      <c r="K4403" s="53" t="s">
        <v>73</v>
      </c>
      <c r="L4403" s="53"/>
      <c r="M4403" s="53">
        <v>1.0</v>
      </c>
      <c r="N4403" s="53" t="s">
        <v>52</v>
      </c>
      <c r="O4403" s="25">
        <v>25652.0</v>
      </c>
      <c r="P4403" s="25">
        <f>'LISTA DOS ITENS'!$O4403*'LISTA DOS ITENS'!$M4403</f>
        <v>25652</v>
      </c>
      <c r="Q4403" s="25">
        <v>25652.0</v>
      </c>
      <c r="R4403" s="25">
        <f>'LISTA DOS ITENS'!$Q4403*'LISTA DOS ITENS'!$M4403</f>
        <v>25652</v>
      </c>
      <c r="S4403" s="56">
        <f>IF('LISTA DOS ITENS'!$P4403&gt;'LISTA DOS ITENS'!$R4403,'LISTA DOS ITENS'!$P4403,'LISTA DOS ITENS'!$R4403)</f>
        <v>25652</v>
      </c>
      <c r="T4403" s="25">
        <v>10466.016000000001</v>
      </c>
      <c r="U4403" s="25">
        <f>'LISTA DOS ITENS'!$T4403*'LISTA DOS ITENS'!$M4403</f>
        <v>10466.016</v>
      </c>
      <c r="V4403" s="56">
        <f t="array" ref="V4403">INDEX('RESUMO - LOTES E VMA'!$F$3:$F$181,MATCH('LISTA DOS ITENS'!$D4403,'RESUMO - LOTES E VMA'!$A$3:$A$181,0))</f>
        <v>10466.016</v>
      </c>
      <c r="W4403" s="57">
        <f>'LISTA DOS ITENS'!$U4403/'LISTA DOS ITENS'!$V4403</f>
        <v>1</v>
      </c>
      <c r="X4403" s="53" t="s">
        <v>53</v>
      </c>
      <c r="Y4403" s="53" t="s">
        <v>290</v>
      </c>
      <c r="Z4403" s="58" t="str">
        <f>'LISTA DOS ITENS'!$F4403&amp;"-"&amp;'LISTA DOS ITENS'!$H4403&amp;"-"&amp;'LISTA DOS ITENS'!$J4403&amp;"-"&amp;'LISTA DOS ITENS'!$K4403&amp;"-"&amp;'LISTA DOS ITENS'!$I4403</f>
        <v>11285109-2101-0911-CONS/NAC-</v>
      </c>
      <c r="AA4403" s="59" t="str">
        <f t="array" ref="AA4403">INDEX('RESUMO - LOTES E VMA'!$M$3:$M$181,MATCH('LISTA DOS ITENS'!$D4403,'RESUMO - LOTES E VMA'!$A$3:$A$181,0))</f>
        <v>Para Leilão</v>
      </c>
      <c r="AB4403" s="60">
        <f t="array" ref="AB4403">INDEX('RESUMO - LOTES E VMA'!$J$3:$J$181,MATCH('LISTA DOS ITENS'!$D4403,'RESUMO - LOTES E VMA'!$A$3:$A$181,0))</f>
        <v>0.408</v>
      </c>
      <c r="AC4403" s="29" t="str">
        <f t="array" ref="AC4403">INDEX('RESUMO - LOTES E VMA'!$L$3:$L$181,MATCH('LISTA DOS ITENS'!$D4403,'RESUMO - LOTES E VMA'!$A$3:$A$181,0))</f>
        <v>5% do Valor de Comparação do VMA</v>
      </c>
      <c r="AD4403" s="53" t="str">
        <f>VLOOKUP(Tabela1[[#This Row],[Índice]],[1]Planilha1!$A:$A,1,0)</f>
        <v>#ERROR!</v>
      </c>
    </row>
    <row r="4404" ht="15.75" customHeight="1">
      <c r="A4404" s="52">
        <v>269471.0</v>
      </c>
      <c r="B4404" s="53" t="s">
        <v>70</v>
      </c>
      <c r="C4404" s="53" t="s">
        <v>71</v>
      </c>
      <c r="D4404" s="22">
        <v>208093.0</v>
      </c>
      <c r="E4404" s="53" t="s">
        <v>63</v>
      </c>
      <c r="F4404" s="54">
        <v>1.0853451E7</v>
      </c>
      <c r="G4404" s="53" t="s">
        <v>2731</v>
      </c>
      <c r="H4404" s="55">
        <v>2201.0</v>
      </c>
      <c r="I4404" s="55"/>
      <c r="J4404" s="55" t="s">
        <v>68</v>
      </c>
      <c r="K4404" s="53" t="s">
        <v>73</v>
      </c>
      <c r="L4404" s="53"/>
      <c r="M4404" s="53">
        <v>7.0</v>
      </c>
      <c r="N4404" s="53" t="s">
        <v>52</v>
      </c>
      <c r="O4404" s="25">
        <v>54.00599999999999</v>
      </c>
      <c r="P4404" s="25">
        <f>'LISTA DOS ITENS'!$O4404*'LISTA DOS ITENS'!$M4404</f>
        <v>378.042</v>
      </c>
      <c r="Q4404" s="25">
        <v>54.01</v>
      </c>
      <c r="R4404" s="25">
        <f>'LISTA DOS ITENS'!$Q4404*'LISTA DOS ITENS'!$M4404</f>
        <v>378.07</v>
      </c>
      <c r="S4404" s="56">
        <f>IF('LISTA DOS ITENS'!$P4404&gt;'LISTA DOS ITENS'!$R4404,'LISTA DOS ITENS'!$P4404,'LISTA DOS ITENS'!$R4404)</f>
        <v>378.07</v>
      </c>
      <c r="T4404" s="25">
        <v>22.036080000000002</v>
      </c>
      <c r="U4404" s="25">
        <f>'LISTA DOS ITENS'!$T4404*'LISTA DOS ITENS'!$M4404</f>
        <v>154.25256</v>
      </c>
      <c r="V4404" s="56">
        <f t="array" ref="V4404">INDEX('RESUMO - LOTES E VMA'!$F$3:$F$181,MATCH('LISTA DOS ITENS'!$D4404,'RESUMO - LOTES E VMA'!$A$3:$A$181,0))</f>
        <v>12046.65288</v>
      </c>
      <c r="W4404" s="57">
        <f>'LISTA DOS ITENS'!$U4404/'LISTA DOS ITENS'!$V4404</f>
        <v>0.01280459905</v>
      </c>
      <c r="X4404" s="53" t="s">
        <v>53</v>
      </c>
      <c r="Y4404" s="53" t="s">
        <v>290</v>
      </c>
      <c r="Z4404" s="58" t="str">
        <f>'LISTA DOS ITENS'!$F4404&amp;"-"&amp;'LISTA DOS ITENS'!$H4404&amp;"-"&amp;'LISTA DOS ITENS'!$J4404&amp;"-"&amp;'LISTA DOS ITENS'!$K4404&amp;"-"&amp;'LISTA DOS ITENS'!$I4404</f>
        <v>10853451-2201-0003-CONS/NAC-</v>
      </c>
      <c r="AA4404" s="59" t="str">
        <f t="array" ref="AA4404">INDEX('RESUMO - LOTES E VMA'!$M$3:$M$181,MATCH('LISTA DOS ITENS'!$D4404,'RESUMO - LOTES E VMA'!$A$3:$A$181,0))</f>
        <v>Para Leilão</v>
      </c>
      <c r="AB4404" s="60">
        <f t="array" ref="AB4404">INDEX('RESUMO - LOTES E VMA'!$J$3:$J$181,MATCH('LISTA DOS ITENS'!$D4404,'RESUMO - LOTES E VMA'!$A$3:$A$181,0))</f>
        <v>0.4079983418</v>
      </c>
      <c r="AC4404" s="29" t="str">
        <f t="array" ref="AC4404">INDEX('RESUMO - LOTES E VMA'!$L$3:$L$181,MATCH('LISTA DOS ITENS'!$D4404,'RESUMO - LOTES E VMA'!$A$3:$A$181,0))</f>
        <v>5% do Valor de Comparação do VMA</v>
      </c>
      <c r="AD4404" s="53" t="str">
        <f>VLOOKUP(Tabela1[[#This Row],[Índice]],[1]Planilha1!$A:$A,1,0)</f>
        <v>#ERROR!</v>
      </c>
    </row>
    <row r="4405" ht="15.75" customHeight="1">
      <c r="A4405" s="52">
        <v>269472.0</v>
      </c>
      <c r="B4405" s="53" t="s">
        <v>70</v>
      </c>
      <c r="C4405" s="53" t="s">
        <v>71</v>
      </c>
      <c r="D4405" s="22">
        <v>208093.0</v>
      </c>
      <c r="E4405" s="53" t="s">
        <v>63</v>
      </c>
      <c r="F4405" s="54">
        <v>1.0853572E7</v>
      </c>
      <c r="G4405" s="53" t="s">
        <v>2731</v>
      </c>
      <c r="H4405" s="55">
        <v>2201.0</v>
      </c>
      <c r="I4405" s="55"/>
      <c r="J4405" s="55" t="s">
        <v>68</v>
      </c>
      <c r="K4405" s="53" t="s">
        <v>73</v>
      </c>
      <c r="L4405" s="53"/>
      <c r="M4405" s="53">
        <v>14.0</v>
      </c>
      <c r="N4405" s="53" t="s">
        <v>52</v>
      </c>
      <c r="O4405" s="25">
        <v>42.95428571428572</v>
      </c>
      <c r="P4405" s="25">
        <f>'LISTA DOS ITENS'!$O4405*'LISTA DOS ITENS'!$M4405</f>
        <v>601.36</v>
      </c>
      <c r="Q4405" s="25">
        <v>42.95</v>
      </c>
      <c r="R4405" s="25">
        <f>'LISTA DOS ITENS'!$Q4405*'LISTA DOS ITENS'!$M4405</f>
        <v>601.3</v>
      </c>
      <c r="S4405" s="56">
        <f>IF('LISTA DOS ITENS'!$P4405&gt;'LISTA DOS ITENS'!$R4405,'LISTA DOS ITENS'!$P4405,'LISTA DOS ITENS'!$R4405)</f>
        <v>601.36</v>
      </c>
      <c r="T4405" s="25">
        <v>17.523600000000002</v>
      </c>
      <c r="U4405" s="25">
        <f>'LISTA DOS ITENS'!$T4405*'LISTA DOS ITENS'!$M4405</f>
        <v>245.3304</v>
      </c>
      <c r="V4405" s="56">
        <f t="array" ref="V4405">INDEX('RESUMO - LOTES E VMA'!$F$3:$F$181,MATCH('LISTA DOS ITENS'!$D4405,'RESUMO - LOTES E VMA'!$A$3:$A$181,0))</f>
        <v>12046.65288</v>
      </c>
      <c r="W4405" s="57">
        <f>'LISTA DOS ITENS'!$U4405/'LISTA DOS ITENS'!$V4405</f>
        <v>0.02036502607</v>
      </c>
      <c r="X4405" s="53" t="s">
        <v>53</v>
      </c>
      <c r="Y4405" s="53" t="s">
        <v>290</v>
      </c>
      <c r="Z4405" s="58" t="str">
        <f>'LISTA DOS ITENS'!$F4405&amp;"-"&amp;'LISTA DOS ITENS'!$H4405&amp;"-"&amp;'LISTA DOS ITENS'!$J4405&amp;"-"&amp;'LISTA DOS ITENS'!$K4405&amp;"-"&amp;'LISTA DOS ITENS'!$I4405</f>
        <v>10853572-2201-0003-CONS/NAC-</v>
      </c>
      <c r="AA4405" s="59" t="str">
        <f t="array" ref="AA4405">INDEX('RESUMO - LOTES E VMA'!$M$3:$M$181,MATCH('LISTA DOS ITENS'!$D4405,'RESUMO - LOTES E VMA'!$A$3:$A$181,0))</f>
        <v>Para Leilão</v>
      </c>
      <c r="AB4405" s="60">
        <f t="array" ref="AB4405">INDEX('RESUMO - LOTES E VMA'!$J$3:$J$181,MATCH('LISTA DOS ITENS'!$D4405,'RESUMO - LOTES E VMA'!$A$3:$A$181,0))</f>
        <v>0.4079983418</v>
      </c>
      <c r="AC4405" s="29" t="str">
        <f t="array" ref="AC4405">INDEX('RESUMO - LOTES E VMA'!$L$3:$L$181,MATCH('LISTA DOS ITENS'!$D4405,'RESUMO - LOTES E VMA'!$A$3:$A$181,0))</f>
        <v>5% do Valor de Comparação do VMA</v>
      </c>
      <c r="AD4405" s="53" t="str">
        <f>VLOOKUP(Tabela1[[#This Row],[Índice]],[1]Planilha1!$A:$A,1,0)</f>
        <v>#ERROR!</v>
      </c>
    </row>
    <row r="4406" ht="15.75" customHeight="1">
      <c r="A4406" s="52">
        <v>269473.0</v>
      </c>
      <c r="B4406" s="53" t="s">
        <v>70</v>
      </c>
      <c r="C4406" s="53" t="s">
        <v>71</v>
      </c>
      <c r="D4406" s="22">
        <v>208093.0</v>
      </c>
      <c r="E4406" s="53" t="s">
        <v>63</v>
      </c>
      <c r="F4406" s="54">
        <v>1.0934163E7</v>
      </c>
      <c r="G4406" s="53" t="s">
        <v>2732</v>
      </c>
      <c r="H4406" s="55">
        <v>2201.0</v>
      </c>
      <c r="I4406" s="55"/>
      <c r="J4406" s="55" t="s">
        <v>68</v>
      </c>
      <c r="K4406" s="53" t="s">
        <v>73</v>
      </c>
      <c r="L4406" s="53"/>
      <c r="M4406" s="53">
        <v>22.0</v>
      </c>
      <c r="N4406" s="53" t="s">
        <v>52</v>
      </c>
      <c r="O4406" s="25">
        <v>6.838636363636363</v>
      </c>
      <c r="P4406" s="25">
        <f>'LISTA DOS ITENS'!$O4406*'LISTA DOS ITENS'!$M4406</f>
        <v>150.45</v>
      </c>
      <c r="Q4406" s="25">
        <v>6.84</v>
      </c>
      <c r="R4406" s="25">
        <f>'LISTA DOS ITENS'!$Q4406*'LISTA DOS ITENS'!$M4406</f>
        <v>150.48</v>
      </c>
      <c r="S4406" s="56">
        <f>IF('LISTA DOS ITENS'!$P4406&gt;'LISTA DOS ITENS'!$R4406,'LISTA DOS ITENS'!$P4406,'LISTA DOS ITENS'!$R4406)</f>
        <v>150.48</v>
      </c>
      <c r="T4406" s="25">
        <v>2.7907200000000003</v>
      </c>
      <c r="U4406" s="25">
        <f>'LISTA DOS ITENS'!$T4406*'LISTA DOS ITENS'!$M4406</f>
        <v>61.39584</v>
      </c>
      <c r="V4406" s="56">
        <f t="array" ref="V4406">INDEX('RESUMO - LOTES E VMA'!$F$3:$F$181,MATCH('LISTA DOS ITENS'!$D4406,'RESUMO - LOTES E VMA'!$A$3:$A$181,0))</f>
        <v>12046.65288</v>
      </c>
      <c r="W4406" s="57">
        <f>'LISTA DOS ITENS'!$U4406/'LISTA DOS ITENS'!$V4406</f>
        <v>0.005096506109</v>
      </c>
      <c r="X4406" s="53" t="s">
        <v>53</v>
      </c>
      <c r="Y4406" s="53" t="s">
        <v>290</v>
      </c>
      <c r="Z4406" s="58" t="str">
        <f>'LISTA DOS ITENS'!$F4406&amp;"-"&amp;'LISTA DOS ITENS'!$H4406&amp;"-"&amp;'LISTA DOS ITENS'!$J4406&amp;"-"&amp;'LISTA DOS ITENS'!$K4406&amp;"-"&amp;'LISTA DOS ITENS'!$I4406</f>
        <v>10934163-2201-0003-CONS/NAC-</v>
      </c>
      <c r="AA4406" s="59" t="str">
        <f t="array" ref="AA4406">INDEX('RESUMO - LOTES E VMA'!$M$3:$M$181,MATCH('LISTA DOS ITENS'!$D4406,'RESUMO - LOTES E VMA'!$A$3:$A$181,0))</f>
        <v>Para Leilão</v>
      </c>
      <c r="AB4406" s="60">
        <f t="array" ref="AB4406">INDEX('RESUMO - LOTES E VMA'!$J$3:$J$181,MATCH('LISTA DOS ITENS'!$D4406,'RESUMO - LOTES E VMA'!$A$3:$A$181,0))</f>
        <v>0.4079983418</v>
      </c>
      <c r="AC4406" s="29" t="str">
        <f t="array" ref="AC4406">INDEX('RESUMO - LOTES E VMA'!$L$3:$L$181,MATCH('LISTA DOS ITENS'!$D4406,'RESUMO - LOTES E VMA'!$A$3:$A$181,0))</f>
        <v>5% do Valor de Comparação do VMA</v>
      </c>
      <c r="AD4406" s="53" t="str">
        <f>VLOOKUP(Tabela1[[#This Row],[Índice]],[1]Planilha1!$A:$A,1,0)</f>
        <v>#ERROR!</v>
      </c>
    </row>
    <row r="4407" ht="15.75" customHeight="1">
      <c r="A4407" s="52">
        <v>269474.0</v>
      </c>
      <c r="B4407" s="53" t="s">
        <v>70</v>
      </c>
      <c r="C4407" s="53" t="s">
        <v>71</v>
      </c>
      <c r="D4407" s="22">
        <v>208093.0</v>
      </c>
      <c r="E4407" s="53" t="s">
        <v>63</v>
      </c>
      <c r="F4407" s="54">
        <v>1.1730359E7</v>
      </c>
      <c r="G4407" s="53" t="s">
        <v>2733</v>
      </c>
      <c r="H4407" s="55">
        <v>2201.0</v>
      </c>
      <c r="I4407" s="55"/>
      <c r="J4407" s="55" t="s">
        <v>68</v>
      </c>
      <c r="K4407" s="53" t="s">
        <v>73</v>
      </c>
      <c r="L4407" s="53"/>
      <c r="M4407" s="53">
        <v>30.0</v>
      </c>
      <c r="N4407" s="53" t="s">
        <v>52</v>
      </c>
      <c r="O4407" s="25">
        <v>80.997</v>
      </c>
      <c r="P4407" s="25">
        <f>'LISTA DOS ITENS'!$O4407*'LISTA DOS ITENS'!$M4407</f>
        <v>2429.91</v>
      </c>
      <c r="Q4407" s="25">
        <v>81.0</v>
      </c>
      <c r="R4407" s="25">
        <f>'LISTA DOS ITENS'!$Q4407*'LISTA DOS ITENS'!$M4407</f>
        <v>2430</v>
      </c>
      <c r="S4407" s="56">
        <f>IF('LISTA DOS ITENS'!$P4407&gt;'LISTA DOS ITENS'!$R4407,'LISTA DOS ITENS'!$P4407,'LISTA DOS ITENS'!$R4407)</f>
        <v>2430</v>
      </c>
      <c r="T4407" s="25">
        <v>33.048</v>
      </c>
      <c r="U4407" s="25">
        <f>'LISTA DOS ITENS'!$T4407*'LISTA DOS ITENS'!$M4407</f>
        <v>991.44</v>
      </c>
      <c r="V4407" s="56">
        <f t="array" ref="V4407">INDEX('RESUMO - LOTES E VMA'!$F$3:$F$181,MATCH('LISTA DOS ITENS'!$D4407,'RESUMO - LOTES E VMA'!$A$3:$A$181,0))</f>
        <v>12046.65288</v>
      </c>
      <c r="W4407" s="57">
        <f>'LISTA DOS ITENS'!$U4407/'LISTA DOS ITENS'!$V4407</f>
        <v>0.08230003885</v>
      </c>
      <c r="X4407" s="53" t="s">
        <v>53</v>
      </c>
      <c r="Y4407" s="53" t="s">
        <v>290</v>
      </c>
      <c r="Z4407" s="58" t="str">
        <f>'LISTA DOS ITENS'!$F4407&amp;"-"&amp;'LISTA DOS ITENS'!$H4407&amp;"-"&amp;'LISTA DOS ITENS'!$J4407&amp;"-"&amp;'LISTA DOS ITENS'!$K4407&amp;"-"&amp;'LISTA DOS ITENS'!$I4407</f>
        <v>11730359-2201-0003-CONS/NAC-</v>
      </c>
      <c r="AA4407" s="59" t="str">
        <f t="array" ref="AA4407">INDEX('RESUMO - LOTES E VMA'!$M$3:$M$181,MATCH('LISTA DOS ITENS'!$D4407,'RESUMO - LOTES E VMA'!$A$3:$A$181,0))</f>
        <v>Para Leilão</v>
      </c>
      <c r="AB4407" s="60">
        <f t="array" ref="AB4407">INDEX('RESUMO - LOTES E VMA'!$J$3:$J$181,MATCH('LISTA DOS ITENS'!$D4407,'RESUMO - LOTES E VMA'!$A$3:$A$181,0))</f>
        <v>0.4079983418</v>
      </c>
      <c r="AC4407" s="29" t="str">
        <f t="array" ref="AC4407">INDEX('RESUMO - LOTES E VMA'!$L$3:$L$181,MATCH('LISTA DOS ITENS'!$D4407,'RESUMO - LOTES E VMA'!$A$3:$A$181,0))</f>
        <v>5% do Valor de Comparação do VMA</v>
      </c>
      <c r="AD4407" s="53" t="str">
        <f>VLOOKUP(Tabela1[[#This Row],[Índice]],[1]Planilha1!$A:$A,1,0)</f>
        <v>#ERROR!</v>
      </c>
    </row>
    <row r="4408" ht="15.75" customHeight="1">
      <c r="A4408" s="52">
        <v>269475.0</v>
      </c>
      <c r="B4408" s="53" t="s">
        <v>70</v>
      </c>
      <c r="C4408" s="53" t="s">
        <v>71</v>
      </c>
      <c r="D4408" s="22">
        <v>208093.0</v>
      </c>
      <c r="E4408" s="53" t="s">
        <v>63</v>
      </c>
      <c r="F4408" s="54">
        <v>1.0174393E7</v>
      </c>
      <c r="G4408" s="53" t="s">
        <v>2734</v>
      </c>
      <c r="H4408" s="55">
        <v>2170.0</v>
      </c>
      <c r="I4408" s="55"/>
      <c r="J4408" s="55" t="s">
        <v>69</v>
      </c>
      <c r="K4408" s="53" t="s">
        <v>73</v>
      </c>
      <c r="L4408" s="53"/>
      <c r="M4408" s="53">
        <v>1323.0</v>
      </c>
      <c r="N4408" s="53" t="s">
        <v>52</v>
      </c>
      <c r="O4408" s="25">
        <v>1.0810578279266574</v>
      </c>
      <c r="P4408" s="25">
        <f>'LISTA DOS ITENS'!$O4408*'LISTA DOS ITENS'!$M4408</f>
        <v>1430.239506</v>
      </c>
      <c r="Q4408" s="25">
        <v>2.76</v>
      </c>
      <c r="R4408" s="25">
        <f>'LISTA DOS ITENS'!$Q4408*'LISTA DOS ITENS'!$M4408</f>
        <v>3651.48</v>
      </c>
      <c r="S4408" s="56">
        <f>IF('LISTA DOS ITENS'!$P4408&gt;'LISTA DOS ITENS'!$R4408,'LISTA DOS ITENS'!$P4408,'LISTA DOS ITENS'!$R4408)</f>
        <v>3651.48</v>
      </c>
      <c r="T4408" s="25">
        <v>1.12608</v>
      </c>
      <c r="U4408" s="25">
        <f>'LISTA DOS ITENS'!$T4408*'LISTA DOS ITENS'!$M4408</f>
        <v>1489.80384</v>
      </c>
      <c r="V4408" s="56">
        <f t="array" ref="V4408">INDEX('RESUMO - LOTES E VMA'!$F$3:$F$181,MATCH('LISTA DOS ITENS'!$D4408,'RESUMO - LOTES E VMA'!$A$3:$A$181,0))</f>
        <v>12046.65288</v>
      </c>
      <c r="W4408" s="57">
        <f>'LISTA DOS ITENS'!$U4408/'LISTA DOS ITENS'!$V4408</f>
        <v>0.123669525</v>
      </c>
      <c r="X4408" s="53" t="s">
        <v>53</v>
      </c>
      <c r="Y4408" s="53" t="s">
        <v>290</v>
      </c>
      <c r="Z4408" s="58" t="str">
        <f>'LISTA DOS ITENS'!$F4408&amp;"-"&amp;'LISTA DOS ITENS'!$H4408&amp;"-"&amp;'LISTA DOS ITENS'!$J4408&amp;"-"&amp;'LISTA DOS ITENS'!$K4408&amp;"-"&amp;'LISTA DOS ITENS'!$I4408</f>
        <v>10174393-2170-0903-CONS/NAC-</v>
      </c>
      <c r="AA4408" s="59" t="str">
        <f t="array" ref="AA4408">INDEX('RESUMO - LOTES E VMA'!$M$3:$M$181,MATCH('LISTA DOS ITENS'!$D4408,'RESUMO - LOTES E VMA'!$A$3:$A$181,0))</f>
        <v>Para Leilão</v>
      </c>
      <c r="AB4408" s="60">
        <f t="array" ref="AB4408">INDEX('RESUMO - LOTES E VMA'!$J$3:$J$181,MATCH('LISTA DOS ITENS'!$D4408,'RESUMO - LOTES E VMA'!$A$3:$A$181,0))</f>
        <v>0.4079983418</v>
      </c>
      <c r="AC4408" s="29" t="str">
        <f t="array" ref="AC4408">INDEX('RESUMO - LOTES E VMA'!$L$3:$L$181,MATCH('LISTA DOS ITENS'!$D4408,'RESUMO - LOTES E VMA'!$A$3:$A$181,0))</f>
        <v>5% do Valor de Comparação do VMA</v>
      </c>
      <c r="AD4408" s="53" t="str">
        <f>VLOOKUP(Tabela1[[#This Row],[Índice]],[1]Planilha1!$A:$A,1,0)</f>
        <v>#ERROR!</v>
      </c>
    </row>
    <row r="4409" ht="15.75" customHeight="1">
      <c r="A4409" s="52">
        <v>269476.0</v>
      </c>
      <c r="B4409" s="53" t="s">
        <v>70</v>
      </c>
      <c r="C4409" s="53" t="s">
        <v>71</v>
      </c>
      <c r="D4409" s="22">
        <v>208093.0</v>
      </c>
      <c r="E4409" s="53" t="s">
        <v>63</v>
      </c>
      <c r="F4409" s="54">
        <v>1.1727466E7</v>
      </c>
      <c r="G4409" s="53" t="s">
        <v>2735</v>
      </c>
      <c r="H4409" s="55">
        <v>2201.0</v>
      </c>
      <c r="I4409" s="55"/>
      <c r="J4409" s="55" t="s">
        <v>69</v>
      </c>
      <c r="K4409" s="53" t="s">
        <v>73</v>
      </c>
      <c r="L4409" s="53"/>
      <c r="M4409" s="53">
        <v>102.0</v>
      </c>
      <c r="N4409" s="53" t="s">
        <v>52</v>
      </c>
      <c r="O4409" s="25">
        <v>12.495882352941175</v>
      </c>
      <c r="P4409" s="25">
        <f>'LISTA DOS ITENS'!$O4409*'LISTA DOS ITENS'!$M4409</f>
        <v>1274.58</v>
      </c>
      <c r="Q4409" s="25">
        <v>12.5</v>
      </c>
      <c r="R4409" s="25">
        <f>'LISTA DOS ITENS'!$Q4409*'LISTA DOS ITENS'!$M4409</f>
        <v>1275</v>
      </c>
      <c r="S4409" s="56">
        <f>IF('LISTA DOS ITENS'!$P4409&gt;'LISTA DOS ITENS'!$R4409,'LISTA DOS ITENS'!$P4409,'LISTA DOS ITENS'!$R4409)</f>
        <v>1275</v>
      </c>
      <c r="T4409" s="25">
        <v>5.1000000000000005</v>
      </c>
      <c r="U4409" s="25">
        <f>'LISTA DOS ITENS'!$T4409*'LISTA DOS ITENS'!$M4409</f>
        <v>520.2</v>
      </c>
      <c r="V4409" s="56">
        <f t="array" ref="V4409">INDEX('RESUMO - LOTES E VMA'!$F$3:$F$181,MATCH('LISTA DOS ITENS'!$D4409,'RESUMO - LOTES E VMA'!$A$3:$A$181,0))</f>
        <v>12046.65288</v>
      </c>
      <c r="W4409" s="57">
        <f>'LISTA DOS ITENS'!$U4409/'LISTA DOS ITENS'!$V4409</f>
        <v>0.04318211915</v>
      </c>
      <c r="X4409" s="53" t="s">
        <v>53</v>
      </c>
      <c r="Y4409" s="53" t="s">
        <v>290</v>
      </c>
      <c r="Z4409" s="58" t="str">
        <f>'LISTA DOS ITENS'!$F4409&amp;"-"&amp;'LISTA DOS ITENS'!$H4409&amp;"-"&amp;'LISTA DOS ITENS'!$J4409&amp;"-"&amp;'LISTA DOS ITENS'!$K4409&amp;"-"&amp;'LISTA DOS ITENS'!$I4409</f>
        <v>11727466-2201-0903-CONS/NAC-</v>
      </c>
      <c r="AA4409" s="59" t="str">
        <f t="array" ref="AA4409">INDEX('RESUMO - LOTES E VMA'!$M$3:$M$181,MATCH('LISTA DOS ITENS'!$D4409,'RESUMO - LOTES E VMA'!$A$3:$A$181,0))</f>
        <v>Para Leilão</v>
      </c>
      <c r="AB4409" s="60">
        <f t="array" ref="AB4409">INDEX('RESUMO - LOTES E VMA'!$J$3:$J$181,MATCH('LISTA DOS ITENS'!$D4409,'RESUMO - LOTES E VMA'!$A$3:$A$181,0))</f>
        <v>0.4079983418</v>
      </c>
      <c r="AC4409" s="29" t="str">
        <f t="array" ref="AC4409">INDEX('RESUMO - LOTES E VMA'!$L$3:$L$181,MATCH('LISTA DOS ITENS'!$D4409,'RESUMO - LOTES E VMA'!$A$3:$A$181,0))</f>
        <v>5% do Valor de Comparação do VMA</v>
      </c>
      <c r="AD4409" s="53" t="str">
        <f>VLOOKUP(Tabela1[[#This Row],[Índice]],[1]Planilha1!$A:$A,1,0)</f>
        <v>#ERROR!</v>
      </c>
    </row>
    <row r="4410" ht="15.75" customHeight="1">
      <c r="A4410" s="52">
        <v>269477.0</v>
      </c>
      <c r="B4410" s="53" t="s">
        <v>70</v>
      </c>
      <c r="C4410" s="53" t="s">
        <v>71</v>
      </c>
      <c r="D4410" s="22">
        <v>208093.0</v>
      </c>
      <c r="E4410" s="53" t="s">
        <v>63</v>
      </c>
      <c r="F4410" s="54">
        <v>1.0730819E7</v>
      </c>
      <c r="G4410" s="53" t="s">
        <v>2736</v>
      </c>
      <c r="H4410" s="55">
        <v>2201.0</v>
      </c>
      <c r="I4410" s="55"/>
      <c r="J4410" s="55" t="s">
        <v>77</v>
      </c>
      <c r="K4410" s="53" t="s">
        <v>73</v>
      </c>
      <c r="L4410" s="53"/>
      <c r="M4410" s="53">
        <v>26.0</v>
      </c>
      <c r="N4410" s="53" t="s">
        <v>52</v>
      </c>
      <c r="O4410" s="25">
        <v>2.995</v>
      </c>
      <c r="P4410" s="25">
        <f>'LISTA DOS ITENS'!$O4410*'LISTA DOS ITENS'!$M4410</f>
        <v>77.87</v>
      </c>
      <c r="Q4410" s="25">
        <v>3.0</v>
      </c>
      <c r="R4410" s="25">
        <f>'LISTA DOS ITENS'!$Q4410*'LISTA DOS ITENS'!$M4410</f>
        <v>78</v>
      </c>
      <c r="S4410" s="56">
        <f>IF('LISTA DOS ITENS'!$P4410&gt;'LISTA DOS ITENS'!$R4410,'LISTA DOS ITENS'!$P4410,'LISTA DOS ITENS'!$R4410)</f>
        <v>78</v>
      </c>
      <c r="T4410" s="25">
        <v>1.2240000000000002</v>
      </c>
      <c r="U4410" s="25">
        <f>'LISTA DOS ITENS'!$T4410*'LISTA DOS ITENS'!$M4410</f>
        <v>31.824</v>
      </c>
      <c r="V4410" s="56">
        <f t="array" ref="V4410">INDEX('RESUMO - LOTES E VMA'!$F$3:$F$181,MATCH('LISTA DOS ITENS'!$D4410,'RESUMO - LOTES E VMA'!$A$3:$A$181,0))</f>
        <v>12046.65288</v>
      </c>
      <c r="W4410" s="57">
        <f>'LISTA DOS ITENS'!$U4410/'LISTA DOS ITENS'!$V4410</f>
        <v>0.002641729642</v>
      </c>
      <c r="X4410" s="53" t="s">
        <v>53</v>
      </c>
      <c r="Y4410" s="53" t="s">
        <v>290</v>
      </c>
      <c r="Z4410" s="58" t="str">
        <f>'LISTA DOS ITENS'!$F4410&amp;"-"&amp;'LISTA DOS ITENS'!$H4410&amp;"-"&amp;'LISTA DOS ITENS'!$J4410&amp;"-"&amp;'LISTA DOS ITENS'!$K4410&amp;"-"&amp;'LISTA DOS ITENS'!$I4410</f>
        <v>10730819-2201-A903-CONS/NAC-</v>
      </c>
      <c r="AA4410" s="59" t="str">
        <f t="array" ref="AA4410">INDEX('RESUMO - LOTES E VMA'!$M$3:$M$181,MATCH('LISTA DOS ITENS'!$D4410,'RESUMO - LOTES E VMA'!$A$3:$A$181,0))</f>
        <v>Para Leilão</v>
      </c>
      <c r="AB4410" s="60">
        <f t="array" ref="AB4410">INDEX('RESUMO - LOTES E VMA'!$J$3:$J$181,MATCH('LISTA DOS ITENS'!$D4410,'RESUMO - LOTES E VMA'!$A$3:$A$181,0))</f>
        <v>0.4079983418</v>
      </c>
      <c r="AC4410" s="29" t="str">
        <f t="array" ref="AC4410">INDEX('RESUMO - LOTES E VMA'!$L$3:$L$181,MATCH('LISTA DOS ITENS'!$D4410,'RESUMO - LOTES E VMA'!$A$3:$A$181,0))</f>
        <v>5% do Valor de Comparação do VMA</v>
      </c>
      <c r="AD4410" s="53" t="str">
        <f>VLOOKUP(Tabela1[[#This Row],[Índice]],[1]Planilha1!$A:$A,1,0)</f>
        <v>#ERROR!</v>
      </c>
    </row>
    <row r="4411" ht="15.75" customHeight="1">
      <c r="A4411" s="52">
        <v>269478.0</v>
      </c>
      <c r="B4411" s="53" t="s">
        <v>70</v>
      </c>
      <c r="C4411" s="53" t="s">
        <v>71</v>
      </c>
      <c r="D4411" s="22">
        <v>208093.0</v>
      </c>
      <c r="E4411" s="53" t="s">
        <v>63</v>
      </c>
      <c r="F4411" s="54">
        <v>1.0932812E7</v>
      </c>
      <c r="G4411" s="53" t="s">
        <v>2737</v>
      </c>
      <c r="H4411" s="55">
        <v>2201.0</v>
      </c>
      <c r="I4411" s="55"/>
      <c r="J4411" s="55" t="s">
        <v>77</v>
      </c>
      <c r="K4411" s="53" t="s">
        <v>73</v>
      </c>
      <c r="L4411" s="53"/>
      <c r="M4411" s="53">
        <v>17.0</v>
      </c>
      <c r="N4411" s="53" t="s">
        <v>52</v>
      </c>
      <c r="O4411" s="25">
        <v>2.8505882352941176</v>
      </c>
      <c r="P4411" s="25">
        <f>'LISTA DOS ITENS'!$O4411*'LISTA DOS ITENS'!$M4411</f>
        <v>48.46</v>
      </c>
      <c r="Q4411" s="25">
        <v>2.85</v>
      </c>
      <c r="R4411" s="25">
        <f>'LISTA DOS ITENS'!$Q4411*'LISTA DOS ITENS'!$M4411</f>
        <v>48.45</v>
      </c>
      <c r="S4411" s="56">
        <f>IF('LISTA DOS ITENS'!$P4411&gt;'LISTA DOS ITENS'!$R4411,'LISTA DOS ITENS'!$P4411,'LISTA DOS ITENS'!$R4411)</f>
        <v>48.46</v>
      </c>
      <c r="T4411" s="25">
        <v>1.1628</v>
      </c>
      <c r="U4411" s="25">
        <f>'LISTA DOS ITENS'!$T4411*'LISTA DOS ITENS'!$M4411</f>
        <v>19.7676</v>
      </c>
      <c r="V4411" s="56">
        <f t="array" ref="V4411">INDEX('RESUMO - LOTES E VMA'!$F$3:$F$181,MATCH('LISTA DOS ITENS'!$D4411,'RESUMO - LOTES E VMA'!$A$3:$A$181,0))</f>
        <v>12046.65288</v>
      </c>
      <c r="W4411" s="57">
        <f>'LISTA DOS ITENS'!$U4411/'LISTA DOS ITENS'!$V4411</f>
        <v>0.001640920528</v>
      </c>
      <c r="X4411" s="53" t="s">
        <v>53</v>
      </c>
      <c r="Y4411" s="53" t="s">
        <v>290</v>
      </c>
      <c r="Z4411" s="58" t="str">
        <f>'LISTA DOS ITENS'!$F4411&amp;"-"&amp;'LISTA DOS ITENS'!$H4411&amp;"-"&amp;'LISTA DOS ITENS'!$J4411&amp;"-"&amp;'LISTA DOS ITENS'!$K4411&amp;"-"&amp;'LISTA DOS ITENS'!$I4411</f>
        <v>10932812-2201-A903-CONS/NAC-</v>
      </c>
      <c r="AA4411" s="59" t="str">
        <f t="array" ref="AA4411">INDEX('RESUMO - LOTES E VMA'!$M$3:$M$181,MATCH('LISTA DOS ITENS'!$D4411,'RESUMO - LOTES E VMA'!$A$3:$A$181,0))</f>
        <v>Para Leilão</v>
      </c>
      <c r="AB4411" s="60">
        <f t="array" ref="AB4411">INDEX('RESUMO - LOTES E VMA'!$J$3:$J$181,MATCH('LISTA DOS ITENS'!$D4411,'RESUMO - LOTES E VMA'!$A$3:$A$181,0))</f>
        <v>0.4079983418</v>
      </c>
      <c r="AC4411" s="29" t="str">
        <f t="array" ref="AC4411">INDEX('RESUMO - LOTES E VMA'!$L$3:$L$181,MATCH('LISTA DOS ITENS'!$D4411,'RESUMO - LOTES E VMA'!$A$3:$A$181,0))</f>
        <v>5% do Valor de Comparação do VMA</v>
      </c>
      <c r="AD4411" s="53" t="str">
        <f>VLOOKUP(Tabela1[[#This Row],[Índice]],[1]Planilha1!$A:$A,1,0)</f>
        <v>#ERROR!</v>
      </c>
    </row>
    <row r="4412" ht="15.75" customHeight="1">
      <c r="A4412" s="52">
        <v>269479.0</v>
      </c>
      <c r="B4412" s="53" t="s">
        <v>70</v>
      </c>
      <c r="C4412" s="53" t="s">
        <v>71</v>
      </c>
      <c r="D4412" s="22">
        <v>208093.0</v>
      </c>
      <c r="E4412" s="53" t="s">
        <v>63</v>
      </c>
      <c r="F4412" s="54">
        <v>1.0934162E7</v>
      </c>
      <c r="G4412" s="53" t="s">
        <v>2732</v>
      </c>
      <c r="H4412" s="55">
        <v>2201.0</v>
      </c>
      <c r="I4412" s="55"/>
      <c r="J4412" s="55" t="s">
        <v>77</v>
      </c>
      <c r="K4412" s="53" t="s">
        <v>73</v>
      </c>
      <c r="L4412" s="53"/>
      <c r="M4412" s="53">
        <v>65.0</v>
      </c>
      <c r="N4412" s="53" t="s">
        <v>52</v>
      </c>
      <c r="O4412" s="25">
        <v>3.855384615384615</v>
      </c>
      <c r="P4412" s="25">
        <f>'LISTA DOS ITENS'!$O4412*'LISTA DOS ITENS'!$M4412</f>
        <v>250.6</v>
      </c>
      <c r="Q4412" s="25">
        <v>3.86</v>
      </c>
      <c r="R4412" s="25">
        <f>'LISTA DOS ITENS'!$Q4412*'LISTA DOS ITENS'!$M4412</f>
        <v>250.9</v>
      </c>
      <c r="S4412" s="56">
        <f>IF('LISTA DOS ITENS'!$P4412&gt;'LISTA DOS ITENS'!$R4412,'LISTA DOS ITENS'!$P4412,'LISTA DOS ITENS'!$R4412)</f>
        <v>250.9</v>
      </c>
      <c r="T4412" s="25">
        <v>1.57488</v>
      </c>
      <c r="U4412" s="25">
        <f>'LISTA DOS ITENS'!$T4412*'LISTA DOS ITENS'!$M4412</f>
        <v>102.3672</v>
      </c>
      <c r="V4412" s="56">
        <f t="array" ref="V4412">INDEX('RESUMO - LOTES E VMA'!$F$3:$F$181,MATCH('LISTA DOS ITENS'!$D4412,'RESUMO - LOTES E VMA'!$A$3:$A$181,0))</f>
        <v>12046.65288</v>
      </c>
      <c r="W4412" s="57">
        <f>'LISTA DOS ITENS'!$U4412/'LISTA DOS ITENS'!$V4412</f>
        <v>0.008497563682</v>
      </c>
      <c r="X4412" s="53" t="s">
        <v>53</v>
      </c>
      <c r="Y4412" s="53" t="s">
        <v>290</v>
      </c>
      <c r="Z4412" s="58" t="str">
        <f>'LISTA DOS ITENS'!$F4412&amp;"-"&amp;'LISTA DOS ITENS'!$H4412&amp;"-"&amp;'LISTA DOS ITENS'!$J4412&amp;"-"&amp;'LISTA DOS ITENS'!$K4412&amp;"-"&amp;'LISTA DOS ITENS'!$I4412</f>
        <v>10934162-2201-A903-CONS/NAC-</v>
      </c>
      <c r="AA4412" s="59" t="str">
        <f t="array" ref="AA4412">INDEX('RESUMO - LOTES E VMA'!$M$3:$M$181,MATCH('LISTA DOS ITENS'!$D4412,'RESUMO - LOTES E VMA'!$A$3:$A$181,0))</f>
        <v>Para Leilão</v>
      </c>
      <c r="AB4412" s="60">
        <f t="array" ref="AB4412">INDEX('RESUMO - LOTES E VMA'!$J$3:$J$181,MATCH('LISTA DOS ITENS'!$D4412,'RESUMO - LOTES E VMA'!$A$3:$A$181,0))</f>
        <v>0.4079983418</v>
      </c>
      <c r="AC4412" s="29" t="str">
        <f t="array" ref="AC4412">INDEX('RESUMO - LOTES E VMA'!$L$3:$L$181,MATCH('LISTA DOS ITENS'!$D4412,'RESUMO - LOTES E VMA'!$A$3:$A$181,0))</f>
        <v>5% do Valor de Comparação do VMA</v>
      </c>
      <c r="AD4412" s="53" t="str">
        <f>VLOOKUP(Tabela1[[#This Row],[Índice]],[1]Planilha1!$A:$A,1,0)</f>
        <v>#ERROR!</v>
      </c>
    </row>
    <row r="4413" ht="15.75" customHeight="1">
      <c r="A4413" s="52">
        <v>269480.0</v>
      </c>
      <c r="B4413" s="53" t="s">
        <v>70</v>
      </c>
      <c r="C4413" s="53" t="s">
        <v>71</v>
      </c>
      <c r="D4413" s="22">
        <v>208093.0</v>
      </c>
      <c r="E4413" s="53" t="s">
        <v>63</v>
      </c>
      <c r="F4413" s="54">
        <v>1.1014637E7</v>
      </c>
      <c r="G4413" s="53" t="s">
        <v>2738</v>
      </c>
      <c r="H4413" s="55">
        <v>2201.0</v>
      </c>
      <c r="I4413" s="55"/>
      <c r="J4413" s="55" t="s">
        <v>77</v>
      </c>
      <c r="K4413" s="53" t="s">
        <v>73</v>
      </c>
      <c r="L4413" s="53"/>
      <c r="M4413" s="53">
        <v>36.0</v>
      </c>
      <c r="N4413" s="53" t="s">
        <v>52</v>
      </c>
      <c r="O4413" s="25">
        <v>6.997222222222223</v>
      </c>
      <c r="P4413" s="25">
        <f>'LISTA DOS ITENS'!$O4413*'LISTA DOS ITENS'!$M4413</f>
        <v>251.9</v>
      </c>
      <c r="Q4413" s="25">
        <v>7.0</v>
      </c>
      <c r="R4413" s="25">
        <f>'LISTA DOS ITENS'!$Q4413*'LISTA DOS ITENS'!$M4413</f>
        <v>252</v>
      </c>
      <c r="S4413" s="56">
        <f>IF('LISTA DOS ITENS'!$P4413&gt;'LISTA DOS ITENS'!$R4413,'LISTA DOS ITENS'!$P4413,'LISTA DOS ITENS'!$R4413)</f>
        <v>252</v>
      </c>
      <c r="T4413" s="25">
        <v>2.8560000000000003</v>
      </c>
      <c r="U4413" s="25">
        <f>'LISTA DOS ITENS'!$T4413*'LISTA DOS ITENS'!$M4413</f>
        <v>102.816</v>
      </c>
      <c r="V4413" s="56">
        <f t="array" ref="V4413">INDEX('RESUMO - LOTES E VMA'!$F$3:$F$181,MATCH('LISTA DOS ITENS'!$D4413,'RESUMO - LOTES E VMA'!$A$3:$A$181,0))</f>
        <v>12046.65288</v>
      </c>
      <c r="W4413" s="57">
        <f>'LISTA DOS ITENS'!$U4413/'LISTA DOS ITENS'!$V4413</f>
        <v>0.008534818843</v>
      </c>
      <c r="X4413" s="53" t="s">
        <v>53</v>
      </c>
      <c r="Y4413" s="53" t="s">
        <v>290</v>
      </c>
      <c r="Z4413" s="58" t="str">
        <f>'LISTA DOS ITENS'!$F4413&amp;"-"&amp;'LISTA DOS ITENS'!$H4413&amp;"-"&amp;'LISTA DOS ITENS'!$J4413&amp;"-"&amp;'LISTA DOS ITENS'!$K4413&amp;"-"&amp;'LISTA DOS ITENS'!$I4413</f>
        <v>11014637-2201-A903-CONS/NAC-</v>
      </c>
      <c r="AA4413" s="59" t="str">
        <f t="array" ref="AA4413">INDEX('RESUMO - LOTES E VMA'!$M$3:$M$181,MATCH('LISTA DOS ITENS'!$D4413,'RESUMO - LOTES E VMA'!$A$3:$A$181,0))</f>
        <v>Para Leilão</v>
      </c>
      <c r="AB4413" s="60">
        <f t="array" ref="AB4413">INDEX('RESUMO - LOTES E VMA'!$J$3:$J$181,MATCH('LISTA DOS ITENS'!$D4413,'RESUMO - LOTES E VMA'!$A$3:$A$181,0))</f>
        <v>0.4079983418</v>
      </c>
      <c r="AC4413" s="29" t="str">
        <f t="array" ref="AC4413">INDEX('RESUMO - LOTES E VMA'!$L$3:$L$181,MATCH('LISTA DOS ITENS'!$D4413,'RESUMO - LOTES E VMA'!$A$3:$A$181,0))</f>
        <v>5% do Valor de Comparação do VMA</v>
      </c>
      <c r="AD4413" s="53" t="str">
        <f>VLOOKUP(Tabela1[[#This Row],[Índice]],[1]Planilha1!$A:$A,1,0)</f>
        <v>#ERROR!</v>
      </c>
    </row>
    <row r="4414" ht="15.75" customHeight="1">
      <c r="A4414" s="52">
        <v>269481.0</v>
      </c>
      <c r="B4414" s="53" t="s">
        <v>70</v>
      </c>
      <c r="C4414" s="53" t="s">
        <v>71</v>
      </c>
      <c r="D4414" s="22">
        <v>208093.0</v>
      </c>
      <c r="E4414" s="53" t="s">
        <v>63</v>
      </c>
      <c r="F4414" s="54">
        <v>1.1015575E7</v>
      </c>
      <c r="G4414" s="53" t="s">
        <v>2739</v>
      </c>
      <c r="H4414" s="55">
        <v>2201.0</v>
      </c>
      <c r="I4414" s="55"/>
      <c r="J4414" s="55" t="s">
        <v>77</v>
      </c>
      <c r="K4414" s="53" t="s">
        <v>73</v>
      </c>
      <c r="L4414" s="53"/>
      <c r="M4414" s="53">
        <v>73.0</v>
      </c>
      <c r="N4414" s="53" t="s">
        <v>52</v>
      </c>
      <c r="O4414" s="25">
        <v>1.4502739726027398</v>
      </c>
      <c r="P4414" s="25">
        <f>'LISTA DOS ITENS'!$O4414*'LISTA DOS ITENS'!$M4414</f>
        <v>105.87</v>
      </c>
      <c r="Q4414" s="25">
        <v>1.45</v>
      </c>
      <c r="R4414" s="25">
        <f>'LISTA DOS ITENS'!$Q4414*'LISTA DOS ITENS'!$M4414</f>
        <v>105.85</v>
      </c>
      <c r="S4414" s="56">
        <f>IF('LISTA DOS ITENS'!$P4414&gt;'LISTA DOS ITENS'!$R4414,'LISTA DOS ITENS'!$P4414,'LISTA DOS ITENS'!$R4414)</f>
        <v>105.87</v>
      </c>
      <c r="T4414" s="25">
        <v>0.5916</v>
      </c>
      <c r="U4414" s="25">
        <f>'LISTA DOS ITENS'!$T4414*'LISTA DOS ITENS'!$M4414</f>
        <v>43.1868</v>
      </c>
      <c r="V4414" s="56">
        <f t="array" ref="V4414">INDEX('RESUMO - LOTES E VMA'!$F$3:$F$181,MATCH('LISTA DOS ITENS'!$D4414,'RESUMO - LOTES E VMA'!$A$3:$A$181,0))</f>
        <v>12046.65288</v>
      </c>
      <c r="W4414" s="57">
        <f>'LISTA DOS ITENS'!$U4414/'LISTA DOS ITENS'!$V4414</f>
        <v>0.003584962598</v>
      </c>
      <c r="X4414" s="53" t="s">
        <v>53</v>
      </c>
      <c r="Y4414" s="53" t="s">
        <v>290</v>
      </c>
      <c r="Z4414" s="58" t="str">
        <f>'LISTA DOS ITENS'!$F4414&amp;"-"&amp;'LISTA DOS ITENS'!$H4414&amp;"-"&amp;'LISTA DOS ITENS'!$J4414&amp;"-"&amp;'LISTA DOS ITENS'!$K4414&amp;"-"&amp;'LISTA DOS ITENS'!$I4414</f>
        <v>11015575-2201-A903-CONS/NAC-</v>
      </c>
      <c r="AA4414" s="59" t="str">
        <f t="array" ref="AA4414">INDEX('RESUMO - LOTES E VMA'!$M$3:$M$181,MATCH('LISTA DOS ITENS'!$D4414,'RESUMO - LOTES E VMA'!$A$3:$A$181,0))</f>
        <v>Para Leilão</v>
      </c>
      <c r="AB4414" s="60">
        <f t="array" ref="AB4414">INDEX('RESUMO - LOTES E VMA'!$J$3:$J$181,MATCH('LISTA DOS ITENS'!$D4414,'RESUMO - LOTES E VMA'!$A$3:$A$181,0))</f>
        <v>0.4079983418</v>
      </c>
      <c r="AC4414" s="29" t="str">
        <f t="array" ref="AC4414">INDEX('RESUMO - LOTES E VMA'!$L$3:$L$181,MATCH('LISTA DOS ITENS'!$D4414,'RESUMO - LOTES E VMA'!$A$3:$A$181,0))</f>
        <v>5% do Valor de Comparação do VMA</v>
      </c>
      <c r="AD4414" s="53" t="str">
        <f>VLOOKUP(Tabela1[[#This Row],[Índice]],[1]Planilha1!$A:$A,1,0)</f>
        <v>#ERROR!</v>
      </c>
    </row>
    <row r="4415" ht="15.75" customHeight="1">
      <c r="A4415" s="52">
        <v>269482.0</v>
      </c>
      <c r="B4415" s="53" t="s">
        <v>70</v>
      </c>
      <c r="C4415" s="53" t="s">
        <v>71</v>
      </c>
      <c r="D4415" s="22">
        <v>208093.0</v>
      </c>
      <c r="E4415" s="53" t="s">
        <v>63</v>
      </c>
      <c r="F4415" s="54">
        <v>1.1646907E7</v>
      </c>
      <c r="G4415" s="53" t="s">
        <v>2740</v>
      </c>
      <c r="H4415" s="55">
        <v>2201.0</v>
      </c>
      <c r="I4415" s="55"/>
      <c r="J4415" s="55" t="s">
        <v>77</v>
      </c>
      <c r="K4415" s="53" t="s">
        <v>73</v>
      </c>
      <c r="L4415" s="53"/>
      <c r="M4415" s="53">
        <v>14.0</v>
      </c>
      <c r="N4415" s="53" t="s">
        <v>52</v>
      </c>
      <c r="O4415" s="25">
        <v>253.92000000000002</v>
      </c>
      <c r="P4415" s="25">
        <f>'LISTA DOS ITENS'!$O4415*'LISTA DOS ITENS'!$M4415</f>
        <v>3554.88</v>
      </c>
      <c r="Q4415" s="25">
        <v>253.92</v>
      </c>
      <c r="R4415" s="25">
        <f>'LISTA DOS ITENS'!$Q4415*'LISTA DOS ITENS'!$M4415</f>
        <v>3554.88</v>
      </c>
      <c r="S4415" s="56">
        <f>IF('LISTA DOS ITENS'!$P4415&gt;'LISTA DOS ITENS'!$R4415,'LISTA DOS ITENS'!$P4415,'LISTA DOS ITENS'!$R4415)</f>
        <v>3554.88</v>
      </c>
      <c r="T4415" s="25">
        <v>103.59936</v>
      </c>
      <c r="U4415" s="25">
        <f>'LISTA DOS ITENS'!$T4415*'LISTA DOS ITENS'!$M4415</f>
        <v>1450.39104</v>
      </c>
      <c r="V4415" s="56">
        <f t="array" ref="V4415">INDEX('RESUMO - LOTES E VMA'!$F$3:$F$181,MATCH('LISTA DOS ITENS'!$D4415,'RESUMO - LOTES E VMA'!$A$3:$A$181,0))</f>
        <v>12046.65288</v>
      </c>
      <c r="W4415" s="57">
        <f>'LISTA DOS ITENS'!$U4415/'LISTA DOS ITENS'!$V4415</f>
        <v>0.1203978445</v>
      </c>
      <c r="X4415" s="53" t="s">
        <v>53</v>
      </c>
      <c r="Y4415" s="53" t="s">
        <v>290</v>
      </c>
      <c r="Z4415" s="58" t="str">
        <f>'LISTA DOS ITENS'!$F4415&amp;"-"&amp;'LISTA DOS ITENS'!$H4415&amp;"-"&amp;'LISTA DOS ITENS'!$J4415&amp;"-"&amp;'LISTA DOS ITENS'!$K4415&amp;"-"&amp;'LISTA DOS ITENS'!$I4415</f>
        <v>11646907-2201-A903-CONS/NAC-</v>
      </c>
      <c r="AA4415" s="59" t="str">
        <f t="array" ref="AA4415">INDEX('RESUMO - LOTES E VMA'!$M$3:$M$181,MATCH('LISTA DOS ITENS'!$D4415,'RESUMO - LOTES E VMA'!$A$3:$A$181,0))</f>
        <v>Para Leilão</v>
      </c>
      <c r="AB4415" s="60">
        <f t="array" ref="AB4415">INDEX('RESUMO - LOTES E VMA'!$J$3:$J$181,MATCH('LISTA DOS ITENS'!$D4415,'RESUMO - LOTES E VMA'!$A$3:$A$181,0))</f>
        <v>0.4079983418</v>
      </c>
      <c r="AC4415" s="29" t="str">
        <f t="array" ref="AC4415">INDEX('RESUMO - LOTES E VMA'!$L$3:$L$181,MATCH('LISTA DOS ITENS'!$D4415,'RESUMO - LOTES E VMA'!$A$3:$A$181,0))</f>
        <v>5% do Valor de Comparação do VMA</v>
      </c>
      <c r="AD4415" s="53" t="str">
        <f>VLOOKUP(Tabela1[[#This Row],[Índice]],[1]Planilha1!$A:$A,1,0)</f>
        <v>#ERROR!</v>
      </c>
    </row>
    <row r="4416" ht="15.75" customHeight="1">
      <c r="A4416" s="52">
        <v>269483.0</v>
      </c>
      <c r="B4416" s="53" t="s">
        <v>70</v>
      </c>
      <c r="C4416" s="53" t="s">
        <v>71</v>
      </c>
      <c r="D4416" s="22">
        <v>208093.0</v>
      </c>
      <c r="E4416" s="53" t="s">
        <v>63</v>
      </c>
      <c r="F4416" s="54">
        <v>1.1655097E7</v>
      </c>
      <c r="G4416" s="53" t="s">
        <v>2741</v>
      </c>
      <c r="H4416" s="55">
        <v>2201.0</v>
      </c>
      <c r="I4416" s="55"/>
      <c r="J4416" s="55" t="s">
        <v>77</v>
      </c>
      <c r="K4416" s="53" t="s">
        <v>73</v>
      </c>
      <c r="L4416" s="53"/>
      <c r="M4416" s="53">
        <v>55.0</v>
      </c>
      <c r="N4416" s="53" t="s">
        <v>52</v>
      </c>
      <c r="O4416" s="25">
        <v>12.495636363636363</v>
      </c>
      <c r="P4416" s="25">
        <f>'LISTA DOS ITENS'!$O4416*'LISTA DOS ITENS'!$M4416</f>
        <v>687.26</v>
      </c>
      <c r="Q4416" s="25">
        <v>12.5</v>
      </c>
      <c r="R4416" s="25">
        <f>'LISTA DOS ITENS'!$Q4416*'LISTA DOS ITENS'!$M4416</f>
        <v>687.5</v>
      </c>
      <c r="S4416" s="56">
        <f>IF('LISTA DOS ITENS'!$P4416&gt;'LISTA DOS ITENS'!$R4416,'LISTA DOS ITENS'!$P4416,'LISTA DOS ITENS'!$R4416)</f>
        <v>687.5</v>
      </c>
      <c r="T4416" s="25">
        <v>5.1000000000000005</v>
      </c>
      <c r="U4416" s="25">
        <f>'LISTA DOS ITENS'!$T4416*'LISTA DOS ITENS'!$M4416</f>
        <v>280.5</v>
      </c>
      <c r="V4416" s="56">
        <f t="array" ref="V4416">INDEX('RESUMO - LOTES E VMA'!$F$3:$F$181,MATCH('LISTA DOS ITENS'!$D4416,'RESUMO - LOTES E VMA'!$A$3:$A$181,0))</f>
        <v>12046.65288</v>
      </c>
      <c r="W4416" s="57">
        <f>'LISTA DOS ITENS'!$U4416/'LISTA DOS ITENS'!$V4416</f>
        <v>0.02328447601</v>
      </c>
      <c r="X4416" s="53" t="s">
        <v>53</v>
      </c>
      <c r="Y4416" s="53" t="s">
        <v>290</v>
      </c>
      <c r="Z4416" s="58" t="str">
        <f>'LISTA DOS ITENS'!$F4416&amp;"-"&amp;'LISTA DOS ITENS'!$H4416&amp;"-"&amp;'LISTA DOS ITENS'!$J4416&amp;"-"&amp;'LISTA DOS ITENS'!$K4416&amp;"-"&amp;'LISTA DOS ITENS'!$I4416</f>
        <v>11655097-2201-A903-CONS/NAC-</v>
      </c>
      <c r="AA4416" s="59" t="str">
        <f t="array" ref="AA4416">INDEX('RESUMO - LOTES E VMA'!$M$3:$M$181,MATCH('LISTA DOS ITENS'!$D4416,'RESUMO - LOTES E VMA'!$A$3:$A$181,0))</f>
        <v>Para Leilão</v>
      </c>
      <c r="AB4416" s="60">
        <f t="array" ref="AB4416">INDEX('RESUMO - LOTES E VMA'!$J$3:$J$181,MATCH('LISTA DOS ITENS'!$D4416,'RESUMO - LOTES E VMA'!$A$3:$A$181,0))</f>
        <v>0.4079983418</v>
      </c>
      <c r="AC4416" s="29" t="str">
        <f t="array" ref="AC4416">INDEX('RESUMO - LOTES E VMA'!$L$3:$L$181,MATCH('LISTA DOS ITENS'!$D4416,'RESUMO - LOTES E VMA'!$A$3:$A$181,0))</f>
        <v>5% do Valor de Comparação do VMA</v>
      </c>
      <c r="AD4416" s="53" t="str">
        <f>VLOOKUP(Tabela1[[#This Row],[Índice]],[1]Planilha1!$A:$A,1,0)</f>
        <v>#ERROR!</v>
      </c>
    </row>
    <row r="4417" ht="15.75" customHeight="1">
      <c r="A4417" s="52">
        <v>269484.0</v>
      </c>
      <c r="B4417" s="53" t="s">
        <v>70</v>
      </c>
      <c r="C4417" s="53" t="s">
        <v>71</v>
      </c>
      <c r="D4417" s="22">
        <v>208093.0</v>
      </c>
      <c r="E4417" s="53" t="s">
        <v>63</v>
      </c>
      <c r="F4417" s="54">
        <v>1.1667033E7</v>
      </c>
      <c r="G4417" s="53" t="s">
        <v>2742</v>
      </c>
      <c r="H4417" s="55">
        <v>2201.0</v>
      </c>
      <c r="I4417" s="55"/>
      <c r="J4417" s="55" t="s">
        <v>77</v>
      </c>
      <c r="K4417" s="53" t="s">
        <v>73</v>
      </c>
      <c r="L4417" s="53"/>
      <c r="M4417" s="53">
        <v>8.0</v>
      </c>
      <c r="N4417" s="53" t="s">
        <v>52</v>
      </c>
      <c r="O4417" s="25">
        <v>62.0975</v>
      </c>
      <c r="P4417" s="25">
        <f>'LISTA DOS ITENS'!$O4417*'LISTA DOS ITENS'!$M4417</f>
        <v>496.78</v>
      </c>
      <c r="Q4417" s="25">
        <v>62.1</v>
      </c>
      <c r="R4417" s="25">
        <f>'LISTA DOS ITENS'!$Q4417*'LISTA DOS ITENS'!$M4417</f>
        <v>496.8</v>
      </c>
      <c r="S4417" s="56">
        <f>IF('LISTA DOS ITENS'!$P4417&gt;'LISTA DOS ITENS'!$R4417,'LISTA DOS ITENS'!$P4417,'LISTA DOS ITENS'!$R4417)</f>
        <v>496.8</v>
      </c>
      <c r="T4417" s="25">
        <v>25.336800000000004</v>
      </c>
      <c r="U4417" s="25">
        <f>'LISTA DOS ITENS'!$T4417*'LISTA DOS ITENS'!$M4417</f>
        <v>202.6944</v>
      </c>
      <c r="V4417" s="56">
        <f t="array" ref="V4417">INDEX('RESUMO - LOTES E VMA'!$F$3:$F$181,MATCH('LISTA DOS ITENS'!$D4417,'RESUMO - LOTES E VMA'!$A$3:$A$181,0))</f>
        <v>12046.65288</v>
      </c>
      <c r="W4417" s="57">
        <f>'LISTA DOS ITENS'!$U4417/'LISTA DOS ITENS'!$V4417</f>
        <v>0.01682578572</v>
      </c>
      <c r="X4417" s="53" t="s">
        <v>53</v>
      </c>
      <c r="Y4417" s="53" t="s">
        <v>290</v>
      </c>
      <c r="Z4417" s="58" t="str">
        <f>'LISTA DOS ITENS'!$F4417&amp;"-"&amp;'LISTA DOS ITENS'!$H4417&amp;"-"&amp;'LISTA DOS ITENS'!$J4417&amp;"-"&amp;'LISTA DOS ITENS'!$K4417&amp;"-"&amp;'LISTA DOS ITENS'!$I4417</f>
        <v>11667033-2201-A903-CONS/NAC-</v>
      </c>
      <c r="AA4417" s="59" t="str">
        <f t="array" ref="AA4417">INDEX('RESUMO - LOTES E VMA'!$M$3:$M$181,MATCH('LISTA DOS ITENS'!$D4417,'RESUMO - LOTES E VMA'!$A$3:$A$181,0))</f>
        <v>Para Leilão</v>
      </c>
      <c r="AB4417" s="60">
        <f t="array" ref="AB4417">INDEX('RESUMO - LOTES E VMA'!$J$3:$J$181,MATCH('LISTA DOS ITENS'!$D4417,'RESUMO - LOTES E VMA'!$A$3:$A$181,0))</f>
        <v>0.4079983418</v>
      </c>
      <c r="AC4417" s="29" t="str">
        <f t="array" ref="AC4417">INDEX('RESUMO - LOTES E VMA'!$L$3:$L$181,MATCH('LISTA DOS ITENS'!$D4417,'RESUMO - LOTES E VMA'!$A$3:$A$181,0))</f>
        <v>5% do Valor de Comparação do VMA</v>
      </c>
      <c r="AD4417" s="53" t="str">
        <f>VLOOKUP(Tabela1[[#This Row],[Índice]],[1]Planilha1!$A:$A,1,0)</f>
        <v>#ERROR!</v>
      </c>
    </row>
    <row r="4418" ht="15.75" customHeight="1">
      <c r="A4418" s="52">
        <v>269485.0</v>
      </c>
      <c r="B4418" s="53" t="s">
        <v>70</v>
      </c>
      <c r="C4418" s="53" t="s">
        <v>71</v>
      </c>
      <c r="D4418" s="22">
        <v>208093.0</v>
      </c>
      <c r="E4418" s="53" t="s">
        <v>63</v>
      </c>
      <c r="F4418" s="54">
        <v>1.1668726E7</v>
      </c>
      <c r="G4418" s="53" t="s">
        <v>2743</v>
      </c>
      <c r="H4418" s="55">
        <v>2201.0</v>
      </c>
      <c r="I4418" s="55"/>
      <c r="J4418" s="55" t="s">
        <v>77</v>
      </c>
      <c r="K4418" s="53" t="s">
        <v>73</v>
      </c>
      <c r="L4418" s="53"/>
      <c r="M4418" s="53">
        <v>3.0</v>
      </c>
      <c r="N4418" s="53" t="s">
        <v>52</v>
      </c>
      <c r="O4418" s="25">
        <v>12.496666666666668</v>
      </c>
      <c r="P4418" s="25">
        <f>'LISTA DOS ITENS'!$O4418*'LISTA DOS ITENS'!$M4418</f>
        <v>37.49</v>
      </c>
      <c r="Q4418" s="25">
        <v>12.5</v>
      </c>
      <c r="R4418" s="25">
        <f>'LISTA DOS ITENS'!$Q4418*'LISTA DOS ITENS'!$M4418</f>
        <v>37.5</v>
      </c>
      <c r="S4418" s="56">
        <f>IF('LISTA DOS ITENS'!$P4418&gt;'LISTA DOS ITENS'!$R4418,'LISTA DOS ITENS'!$P4418,'LISTA DOS ITENS'!$R4418)</f>
        <v>37.5</v>
      </c>
      <c r="T4418" s="25">
        <v>5.1000000000000005</v>
      </c>
      <c r="U4418" s="25">
        <f>'LISTA DOS ITENS'!$T4418*'LISTA DOS ITENS'!$M4418</f>
        <v>15.3</v>
      </c>
      <c r="V4418" s="56">
        <f t="array" ref="V4418">INDEX('RESUMO - LOTES E VMA'!$F$3:$F$181,MATCH('LISTA DOS ITENS'!$D4418,'RESUMO - LOTES E VMA'!$A$3:$A$181,0))</f>
        <v>12046.65288</v>
      </c>
      <c r="W4418" s="57">
        <f>'LISTA DOS ITENS'!$U4418/'LISTA DOS ITENS'!$V4418</f>
        <v>0.001270062328</v>
      </c>
      <c r="X4418" s="53" t="s">
        <v>53</v>
      </c>
      <c r="Y4418" s="53" t="s">
        <v>290</v>
      </c>
      <c r="Z4418" s="58" t="str">
        <f>'LISTA DOS ITENS'!$F4418&amp;"-"&amp;'LISTA DOS ITENS'!$H4418&amp;"-"&amp;'LISTA DOS ITENS'!$J4418&amp;"-"&amp;'LISTA DOS ITENS'!$K4418&amp;"-"&amp;'LISTA DOS ITENS'!$I4418</f>
        <v>11668726-2201-A903-CONS/NAC-</v>
      </c>
      <c r="AA4418" s="59" t="str">
        <f t="array" ref="AA4418">INDEX('RESUMO - LOTES E VMA'!$M$3:$M$181,MATCH('LISTA DOS ITENS'!$D4418,'RESUMO - LOTES E VMA'!$A$3:$A$181,0))</f>
        <v>Para Leilão</v>
      </c>
      <c r="AB4418" s="60">
        <f t="array" ref="AB4418">INDEX('RESUMO - LOTES E VMA'!$J$3:$J$181,MATCH('LISTA DOS ITENS'!$D4418,'RESUMO - LOTES E VMA'!$A$3:$A$181,0))</f>
        <v>0.4079983418</v>
      </c>
      <c r="AC4418" s="29" t="str">
        <f t="array" ref="AC4418">INDEX('RESUMO - LOTES E VMA'!$L$3:$L$181,MATCH('LISTA DOS ITENS'!$D4418,'RESUMO - LOTES E VMA'!$A$3:$A$181,0))</f>
        <v>5% do Valor de Comparação do VMA</v>
      </c>
      <c r="AD4418" s="53" t="str">
        <f>VLOOKUP(Tabela1[[#This Row],[Índice]],[1]Planilha1!$A:$A,1,0)</f>
        <v>#ERROR!</v>
      </c>
    </row>
    <row r="4419" ht="15.75" customHeight="1">
      <c r="A4419" s="52">
        <v>269486.0</v>
      </c>
      <c r="B4419" s="53" t="s">
        <v>70</v>
      </c>
      <c r="C4419" s="53" t="s">
        <v>71</v>
      </c>
      <c r="D4419" s="22">
        <v>208093.0</v>
      </c>
      <c r="E4419" s="53" t="s">
        <v>63</v>
      </c>
      <c r="F4419" s="54">
        <v>1.172498E7</v>
      </c>
      <c r="G4419" s="53" t="s">
        <v>2744</v>
      </c>
      <c r="H4419" s="55">
        <v>2201.0</v>
      </c>
      <c r="I4419" s="55"/>
      <c r="J4419" s="55" t="s">
        <v>77</v>
      </c>
      <c r="K4419" s="53" t="s">
        <v>73</v>
      </c>
      <c r="L4419" s="53"/>
      <c r="M4419" s="53">
        <v>7.0</v>
      </c>
      <c r="N4419" s="53" t="s">
        <v>52</v>
      </c>
      <c r="O4419" s="25">
        <v>62.065714285714286</v>
      </c>
      <c r="P4419" s="25">
        <f>'LISTA DOS ITENS'!$O4419*'LISTA DOS ITENS'!$M4419</f>
        <v>434.46</v>
      </c>
      <c r="Q4419" s="25">
        <v>62.07</v>
      </c>
      <c r="R4419" s="25">
        <f>'LISTA DOS ITENS'!$Q4419*'LISTA DOS ITENS'!$M4419</f>
        <v>434.49</v>
      </c>
      <c r="S4419" s="56">
        <f>IF('LISTA DOS ITENS'!$P4419&gt;'LISTA DOS ITENS'!$R4419,'LISTA DOS ITENS'!$P4419,'LISTA DOS ITENS'!$R4419)</f>
        <v>434.49</v>
      </c>
      <c r="T4419" s="25">
        <v>25.32456</v>
      </c>
      <c r="U4419" s="25">
        <f>'LISTA DOS ITENS'!$T4419*'LISTA DOS ITENS'!$M4419</f>
        <v>177.27192</v>
      </c>
      <c r="V4419" s="56">
        <f t="array" ref="V4419">INDEX('RESUMO - LOTES E VMA'!$F$3:$F$181,MATCH('LISTA DOS ITENS'!$D4419,'RESUMO - LOTES E VMA'!$A$3:$A$181,0))</f>
        <v>12046.65288</v>
      </c>
      <c r="W4419" s="57">
        <f>'LISTA DOS ITENS'!$U4419/'LISTA DOS ITENS'!$V4419</f>
        <v>0.01471545016</v>
      </c>
      <c r="X4419" s="53" t="s">
        <v>53</v>
      </c>
      <c r="Y4419" s="53" t="s">
        <v>290</v>
      </c>
      <c r="Z4419" s="58" t="str">
        <f>'LISTA DOS ITENS'!$F4419&amp;"-"&amp;'LISTA DOS ITENS'!$H4419&amp;"-"&amp;'LISTA DOS ITENS'!$J4419&amp;"-"&amp;'LISTA DOS ITENS'!$K4419&amp;"-"&amp;'LISTA DOS ITENS'!$I4419</f>
        <v>11724980-2201-A903-CONS/NAC-</v>
      </c>
      <c r="AA4419" s="59" t="str">
        <f t="array" ref="AA4419">INDEX('RESUMO - LOTES E VMA'!$M$3:$M$181,MATCH('LISTA DOS ITENS'!$D4419,'RESUMO - LOTES E VMA'!$A$3:$A$181,0))</f>
        <v>Para Leilão</v>
      </c>
      <c r="AB4419" s="60">
        <f t="array" ref="AB4419">INDEX('RESUMO - LOTES E VMA'!$J$3:$J$181,MATCH('LISTA DOS ITENS'!$D4419,'RESUMO - LOTES E VMA'!$A$3:$A$181,0))</f>
        <v>0.4079983418</v>
      </c>
      <c r="AC4419" s="29" t="str">
        <f t="array" ref="AC4419">INDEX('RESUMO - LOTES E VMA'!$L$3:$L$181,MATCH('LISTA DOS ITENS'!$D4419,'RESUMO - LOTES E VMA'!$A$3:$A$181,0))</f>
        <v>5% do Valor de Comparação do VMA</v>
      </c>
      <c r="AD4419" s="53" t="str">
        <f>VLOOKUP(Tabela1[[#This Row],[Índice]],[1]Planilha1!$A:$A,1,0)</f>
        <v>#ERROR!</v>
      </c>
    </row>
    <row r="4420" ht="15.75" customHeight="1">
      <c r="A4420" s="52">
        <v>269487.0</v>
      </c>
      <c r="B4420" s="53" t="s">
        <v>70</v>
      </c>
      <c r="C4420" s="53" t="s">
        <v>71</v>
      </c>
      <c r="D4420" s="22">
        <v>208093.0</v>
      </c>
      <c r="E4420" s="53" t="s">
        <v>63</v>
      </c>
      <c r="F4420" s="54">
        <v>1.1725559E7</v>
      </c>
      <c r="G4420" s="53" t="s">
        <v>2745</v>
      </c>
      <c r="H4420" s="55">
        <v>2201.0</v>
      </c>
      <c r="I4420" s="55"/>
      <c r="J4420" s="55" t="s">
        <v>77</v>
      </c>
      <c r="K4420" s="53" t="s">
        <v>73</v>
      </c>
      <c r="L4420" s="53"/>
      <c r="M4420" s="53">
        <v>140.0</v>
      </c>
      <c r="N4420" s="53" t="s">
        <v>52</v>
      </c>
      <c r="O4420" s="25">
        <v>62.06557142857143</v>
      </c>
      <c r="P4420" s="25">
        <f>'LISTA DOS ITENS'!$O4420*'LISTA DOS ITENS'!$M4420</f>
        <v>8689.18</v>
      </c>
      <c r="Q4420" s="25">
        <v>62.07</v>
      </c>
      <c r="R4420" s="25">
        <f>'LISTA DOS ITENS'!$Q4420*'LISTA DOS ITENS'!$M4420</f>
        <v>8689.8</v>
      </c>
      <c r="S4420" s="56">
        <f>IF('LISTA DOS ITENS'!$P4420&gt;'LISTA DOS ITENS'!$R4420,'LISTA DOS ITENS'!$P4420,'LISTA DOS ITENS'!$R4420)</f>
        <v>8689.8</v>
      </c>
      <c r="T4420" s="25">
        <v>25.32456</v>
      </c>
      <c r="U4420" s="25">
        <f>'LISTA DOS ITENS'!$T4420*'LISTA DOS ITENS'!$M4420</f>
        <v>3545.4384</v>
      </c>
      <c r="V4420" s="56">
        <f t="array" ref="V4420">INDEX('RESUMO - LOTES E VMA'!$F$3:$F$181,MATCH('LISTA DOS ITENS'!$D4420,'RESUMO - LOTES E VMA'!$A$3:$A$181,0))</f>
        <v>12046.65288</v>
      </c>
      <c r="W4420" s="57">
        <f>'LISTA DOS ITENS'!$U4420/'LISTA DOS ITENS'!$V4420</f>
        <v>0.2943090031</v>
      </c>
      <c r="X4420" s="53" t="s">
        <v>53</v>
      </c>
      <c r="Y4420" s="53" t="s">
        <v>290</v>
      </c>
      <c r="Z4420" s="58" t="str">
        <f>'LISTA DOS ITENS'!$F4420&amp;"-"&amp;'LISTA DOS ITENS'!$H4420&amp;"-"&amp;'LISTA DOS ITENS'!$J4420&amp;"-"&amp;'LISTA DOS ITENS'!$K4420&amp;"-"&amp;'LISTA DOS ITENS'!$I4420</f>
        <v>11725559-2201-A903-CONS/NAC-</v>
      </c>
      <c r="AA4420" s="59" t="str">
        <f t="array" ref="AA4420">INDEX('RESUMO - LOTES E VMA'!$M$3:$M$181,MATCH('LISTA DOS ITENS'!$D4420,'RESUMO - LOTES E VMA'!$A$3:$A$181,0))</f>
        <v>Para Leilão</v>
      </c>
      <c r="AB4420" s="60">
        <f t="array" ref="AB4420">INDEX('RESUMO - LOTES E VMA'!$J$3:$J$181,MATCH('LISTA DOS ITENS'!$D4420,'RESUMO - LOTES E VMA'!$A$3:$A$181,0))</f>
        <v>0.4079983418</v>
      </c>
      <c r="AC4420" s="29" t="str">
        <f t="array" ref="AC4420">INDEX('RESUMO - LOTES E VMA'!$L$3:$L$181,MATCH('LISTA DOS ITENS'!$D4420,'RESUMO - LOTES E VMA'!$A$3:$A$181,0))</f>
        <v>5% do Valor de Comparação do VMA</v>
      </c>
      <c r="AD4420" s="53" t="str">
        <f>VLOOKUP(Tabela1[[#This Row],[Índice]],[1]Planilha1!$A:$A,1,0)</f>
        <v>#ERROR!</v>
      </c>
    </row>
    <row r="4421" ht="15.75" customHeight="1">
      <c r="A4421" s="52">
        <v>269488.0</v>
      </c>
      <c r="B4421" s="53" t="s">
        <v>70</v>
      </c>
      <c r="C4421" s="53" t="s">
        <v>71</v>
      </c>
      <c r="D4421" s="22">
        <v>208093.0</v>
      </c>
      <c r="E4421" s="53" t="s">
        <v>63</v>
      </c>
      <c r="F4421" s="54">
        <v>1.172629E7</v>
      </c>
      <c r="G4421" s="53" t="s">
        <v>2746</v>
      </c>
      <c r="H4421" s="55">
        <v>2201.0</v>
      </c>
      <c r="I4421" s="55"/>
      <c r="J4421" s="55" t="s">
        <v>77</v>
      </c>
      <c r="K4421" s="53" t="s">
        <v>73</v>
      </c>
      <c r="L4421" s="53"/>
      <c r="M4421" s="53">
        <v>4.0</v>
      </c>
      <c r="N4421" s="53" t="s">
        <v>52</v>
      </c>
      <c r="O4421" s="25">
        <v>62.1325</v>
      </c>
      <c r="P4421" s="25">
        <f>'LISTA DOS ITENS'!$O4421*'LISTA DOS ITENS'!$M4421</f>
        <v>248.53</v>
      </c>
      <c r="Q4421" s="25">
        <v>62.13</v>
      </c>
      <c r="R4421" s="25">
        <f>'LISTA DOS ITENS'!$Q4421*'LISTA DOS ITENS'!$M4421</f>
        <v>248.52</v>
      </c>
      <c r="S4421" s="56">
        <f>IF('LISTA DOS ITENS'!$P4421&gt;'LISTA DOS ITENS'!$R4421,'LISTA DOS ITENS'!$P4421,'LISTA DOS ITENS'!$R4421)</f>
        <v>248.53</v>
      </c>
      <c r="T4421" s="25">
        <v>25.349040000000002</v>
      </c>
      <c r="U4421" s="25">
        <f>'LISTA DOS ITENS'!$T4421*'LISTA DOS ITENS'!$M4421</f>
        <v>101.39616</v>
      </c>
      <c r="V4421" s="56">
        <f t="array" ref="V4421">INDEX('RESUMO - LOTES E VMA'!$F$3:$F$181,MATCH('LISTA DOS ITENS'!$D4421,'RESUMO - LOTES E VMA'!$A$3:$A$181,0))</f>
        <v>12046.65288</v>
      </c>
      <c r="W4421" s="57">
        <f>'LISTA DOS ITENS'!$U4421/'LISTA DOS ITENS'!$V4421</f>
        <v>0.008416957059</v>
      </c>
      <c r="X4421" s="53" t="s">
        <v>53</v>
      </c>
      <c r="Y4421" s="53" t="s">
        <v>290</v>
      </c>
      <c r="Z4421" s="58" t="str">
        <f>'LISTA DOS ITENS'!$F4421&amp;"-"&amp;'LISTA DOS ITENS'!$H4421&amp;"-"&amp;'LISTA DOS ITENS'!$J4421&amp;"-"&amp;'LISTA DOS ITENS'!$K4421&amp;"-"&amp;'LISTA DOS ITENS'!$I4421</f>
        <v>11726290-2201-A903-CONS/NAC-</v>
      </c>
      <c r="AA4421" s="59" t="str">
        <f t="array" ref="AA4421">INDEX('RESUMO - LOTES E VMA'!$M$3:$M$181,MATCH('LISTA DOS ITENS'!$D4421,'RESUMO - LOTES E VMA'!$A$3:$A$181,0))</f>
        <v>Para Leilão</v>
      </c>
      <c r="AB4421" s="60">
        <f t="array" ref="AB4421">INDEX('RESUMO - LOTES E VMA'!$J$3:$J$181,MATCH('LISTA DOS ITENS'!$D4421,'RESUMO - LOTES E VMA'!$A$3:$A$181,0))</f>
        <v>0.4079983418</v>
      </c>
      <c r="AC4421" s="29" t="str">
        <f t="array" ref="AC4421">INDEX('RESUMO - LOTES E VMA'!$L$3:$L$181,MATCH('LISTA DOS ITENS'!$D4421,'RESUMO - LOTES E VMA'!$A$3:$A$181,0))</f>
        <v>5% do Valor de Comparação do VMA</v>
      </c>
      <c r="AD4421" s="53" t="str">
        <f>VLOOKUP(Tabela1[[#This Row],[Índice]],[1]Planilha1!$A:$A,1,0)</f>
        <v>#ERROR!</v>
      </c>
    </row>
    <row r="4422" ht="15.75" customHeight="1">
      <c r="A4422" s="52">
        <v>269489.0</v>
      </c>
      <c r="B4422" s="53" t="s">
        <v>70</v>
      </c>
      <c r="C4422" s="53" t="s">
        <v>71</v>
      </c>
      <c r="D4422" s="22">
        <v>208093.0</v>
      </c>
      <c r="E4422" s="53" t="s">
        <v>63</v>
      </c>
      <c r="F4422" s="54">
        <v>1.1726803E7</v>
      </c>
      <c r="G4422" s="53" t="s">
        <v>2747</v>
      </c>
      <c r="H4422" s="55">
        <v>2201.0</v>
      </c>
      <c r="I4422" s="55"/>
      <c r="J4422" s="55" t="s">
        <v>77</v>
      </c>
      <c r="K4422" s="53" t="s">
        <v>73</v>
      </c>
      <c r="L4422" s="53"/>
      <c r="M4422" s="53">
        <v>43.0</v>
      </c>
      <c r="N4422" s="53" t="s">
        <v>52</v>
      </c>
      <c r="O4422" s="25">
        <v>21.400000000000002</v>
      </c>
      <c r="P4422" s="25">
        <f>'LISTA DOS ITENS'!$O4422*'LISTA DOS ITENS'!$M4422</f>
        <v>920.2</v>
      </c>
      <c r="Q4422" s="25">
        <v>21.4</v>
      </c>
      <c r="R4422" s="25">
        <f>'LISTA DOS ITENS'!$Q4422*'LISTA DOS ITENS'!$M4422</f>
        <v>920.2</v>
      </c>
      <c r="S4422" s="56">
        <f>IF('LISTA DOS ITENS'!$P4422&gt;'LISTA DOS ITENS'!$R4422,'LISTA DOS ITENS'!$P4422,'LISTA DOS ITENS'!$R4422)</f>
        <v>920.2</v>
      </c>
      <c r="T4422" s="25">
        <v>8.7312</v>
      </c>
      <c r="U4422" s="25">
        <f>'LISTA DOS ITENS'!$T4422*'LISTA DOS ITENS'!$M4422</f>
        <v>375.4416</v>
      </c>
      <c r="V4422" s="56">
        <f t="array" ref="V4422">INDEX('RESUMO - LOTES E VMA'!$F$3:$F$181,MATCH('LISTA DOS ITENS'!$D4422,'RESUMO - LOTES E VMA'!$A$3:$A$181,0))</f>
        <v>12046.65288</v>
      </c>
      <c r="W4422" s="57">
        <f>'LISTA DOS ITENS'!$U4422/'LISTA DOS ITENS'!$V4422</f>
        <v>0.03116563611</v>
      </c>
      <c r="X4422" s="53" t="s">
        <v>53</v>
      </c>
      <c r="Y4422" s="53" t="s">
        <v>290</v>
      </c>
      <c r="Z4422" s="58" t="str">
        <f>'LISTA DOS ITENS'!$F4422&amp;"-"&amp;'LISTA DOS ITENS'!$H4422&amp;"-"&amp;'LISTA DOS ITENS'!$J4422&amp;"-"&amp;'LISTA DOS ITENS'!$K4422&amp;"-"&amp;'LISTA DOS ITENS'!$I4422</f>
        <v>11726803-2201-A903-CONS/NAC-</v>
      </c>
      <c r="AA4422" s="59" t="str">
        <f t="array" ref="AA4422">INDEX('RESUMO - LOTES E VMA'!$M$3:$M$181,MATCH('LISTA DOS ITENS'!$D4422,'RESUMO - LOTES E VMA'!$A$3:$A$181,0))</f>
        <v>Para Leilão</v>
      </c>
      <c r="AB4422" s="60">
        <f t="array" ref="AB4422">INDEX('RESUMO - LOTES E VMA'!$J$3:$J$181,MATCH('LISTA DOS ITENS'!$D4422,'RESUMO - LOTES E VMA'!$A$3:$A$181,0))</f>
        <v>0.4079983418</v>
      </c>
      <c r="AC4422" s="29" t="str">
        <f t="array" ref="AC4422">INDEX('RESUMO - LOTES E VMA'!$L$3:$L$181,MATCH('LISTA DOS ITENS'!$D4422,'RESUMO - LOTES E VMA'!$A$3:$A$181,0))</f>
        <v>5% do Valor de Comparação do VMA</v>
      </c>
      <c r="AD4422" s="53" t="str">
        <f>VLOOKUP(Tabela1[[#This Row],[Índice]],[1]Planilha1!$A:$A,1,0)</f>
        <v>#ERROR!</v>
      </c>
    </row>
    <row r="4423" ht="15.75" customHeight="1">
      <c r="A4423" s="52">
        <v>269490.0</v>
      </c>
      <c r="B4423" s="53" t="s">
        <v>70</v>
      </c>
      <c r="C4423" s="53" t="s">
        <v>71</v>
      </c>
      <c r="D4423" s="22">
        <v>208093.0</v>
      </c>
      <c r="E4423" s="53" t="s">
        <v>63</v>
      </c>
      <c r="F4423" s="54">
        <v>1.1727466E7</v>
      </c>
      <c r="G4423" s="53" t="s">
        <v>2735</v>
      </c>
      <c r="H4423" s="55">
        <v>2201.0</v>
      </c>
      <c r="I4423" s="55"/>
      <c r="J4423" s="55" t="s">
        <v>77</v>
      </c>
      <c r="K4423" s="53" t="s">
        <v>73</v>
      </c>
      <c r="L4423" s="53"/>
      <c r="M4423" s="53">
        <v>200.0</v>
      </c>
      <c r="N4423" s="53" t="s">
        <v>52</v>
      </c>
      <c r="O4423" s="25">
        <v>12.49585</v>
      </c>
      <c r="P4423" s="25">
        <f>'LISTA DOS ITENS'!$O4423*'LISTA DOS ITENS'!$M4423</f>
        <v>2499.17</v>
      </c>
      <c r="Q4423" s="25">
        <v>12.5</v>
      </c>
      <c r="R4423" s="25">
        <f>'LISTA DOS ITENS'!$Q4423*'LISTA DOS ITENS'!$M4423</f>
        <v>2500</v>
      </c>
      <c r="S4423" s="56">
        <f>IF('LISTA DOS ITENS'!$P4423&gt;'LISTA DOS ITENS'!$R4423,'LISTA DOS ITENS'!$P4423,'LISTA DOS ITENS'!$R4423)</f>
        <v>2500</v>
      </c>
      <c r="T4423" s="25">
        <v>5.1000000000000005</v>
      </c>
      <c r="U4423" s="25">
        <f>'LISTA DOS ITENS'!$T4423*'LISTA DOS ITENS'!$M4423</f>
        <v>1020</v>
      </c>
      <c r="V4423" s="56">
        <f t="array" ref="V4423">INDEX('RESUMO - LOTES E VMA'!$F$3:$F$181,MATCH('LISTA DOS ITENS'!$D4423,'RESUMO - LOTES E VMA'!$A$3:$A$181,0))</f>
        <v>12046.65288</v>
      </c>
      <c r="W4423" s="57">
        <f>'LISTA DOS ITENS'!$U4423/'LISTA DOS ITENS'!$V4423</f>
        <v>0.08467082186</v>
      </c>
      <c r="X4423" s="53" t="s">
        <v>53</v>
      </c>
      <c r="Y4423" s="53" t="s">
        <v>290</v>
      </c>
      <c r="Z4423" s="58" t="str">
        <f>'LISTA DOS ITENS'!$F4423&amp;"-"&amp;'LISTA DOS ITENS'!$H4423&amp;"-"&amp;'LISTA DOS ITENS'!$J4423&amp;"-"&amp;'LISTA DOS ITENS'!$K4423&amp;"-"&amp;'LISTA DOS ITENS'!$I4423</f>
        <v>11727466-2201-A903-CONS/NAC-</v>
      </c>
      <c r="AA4423" s="59" t="str">
        <f t="array" ref="AA4423">INDEX('RESUMO - LOTES E VMA'!$M$3:$M$181,MATCH('LISTA DOS ITENS'!$D4423,'RESUMO - LOTES E VMA'!$A$3:$A$181,0))</f>
        <v>Para Leilão</v>
      </c>
      <c r="AB4423" s="60">
        <f t="array" ref="AB4423">INDEX('RESUMO - LOTES E VMA'!$J$3:$J$181,MATCH('LISTA DOS ITENS'!$D4423,'RESUMO - LOTES E VMA'!$A$3:$A$181,0))</f>
        <v>0.4079983418</v>
      </c>
      <c r="AC4423" s="29" t="str">
        <f t="array" ref="AC4423">INDEX('RESUMO - LOTES E VMA'!$L$3:$L$181,MATCH('LISTA DOS ITENS'!$D4423,'RESUMO - LOTES E VMA'!$A$3:$A$181,0))</f>
        <v>5% do Valor de Comparação do VMA</v>
      </c>
      <c r="AD4423" s="53" t="str">
        <f>VLOOKUP(Tabela1[[#This Row],[Índice]],[1]Planilha1!$A:$A,1,0)</f>
        <v>#ERROR!</v>
      </c>
    </row>
    <row r="4424" ht="15.75" customHeight="1">
      <c r="A4424" s="52">
        <v>269491.0</v>
      </c>
      <c r="B4424" s="53" t="s">
        <v>70</v>
      </c>
      <c r="C4424" s="53" t="s">
        <v>71</v>
      </c>
      <c r="D4424" s="22">
        <v>208093.0</v>
      </c>
      <c r="E4424" s="53" t="s">
        <v>63</v>
      </c>
      <c r="F4424" s="54">
        <v>1.1728848E7</v>
      </c>
      <c r="G4424" s="53" t="s">
        <v>2748</v>
      </c>
      <c r="H4424" s="55">
        <v>2201.0</v>
      </c>
      <c r="I4424" s="55"/>
      <c r="J4424" s="55" t="s">
        <v>77</v>
      </c>
      <c r="K4424" s="53" t="s">
        <v>73</v>
      </c>
      <c r="L4424" s="53"/>
      <c r="M4424" s="53">
        <v>13.0</v>
      </c>
      <c r="N4424" s="53" t="s">
        <v>52</v>
      </c>
      <c r="O4424" s="25">
        <v>12.496153846153845</v>
      </c>
      <c r="P4424" s="25">
        <f>'LISTA DOS ITENS'!$O4424*'LISTA DOS ITENS'!$M4424</f>
        <v>162.45</v>
      </c>
      <c r="Q4424" s="25">
        <v>12.5</v>
      </c>
      <c r="R4424" s="25">
        <f>'LISTA DOS ITENS'!$Q4424*'LISTA DOS ITENS'!$M4424</f>
        <v>162.5</v>
      </c>
      <c r="S4424" s="56">
        <f>IF('LISTA DOS ITENS'!$P4424&gt;'LISTA DOS ITENS'!$R4424,'LISTA DOS ITENS'!$P4424,'LISTA DOS ITENS'!$R4424)</f>
        <v>162.5</v>
      </c>
      <c r="T4424" s="25">
        <v>5.1000000000000005</v>
      </c>
      <c r="U4424" s="25">
        <f>'LISTA DOS ITENS'!$T4424*'LISTA DOS ITENS'!$M4424</f>
        <v>66.3</v>
      </c>
      <c r="V4424" s="56">
        <f t="array" ref="V4424">INDEX('RESUMO - LOTES E VMA'!$F$3:$F$181,MATCH('LISTA DOS ITENS'!$D4424,'RESUMO - LOTES E VMA'!$A$3:$A$181,0))</f>
        <v>12046.65288</v>
      </c>
      <c r="W4424" s="57">
        <f>'LISTA DOS ITENS'!$U4424/'LISTA DOS ITENS'!$V4424</f>
        <v>0.005503603421</v>
      </c>
      <c r="X4424" s="53" t="s">
        <v>53</v>
      </c>
      <c r="Y4424" s="53" t="s">
        <v>290</v>
      </c>
      <c r="Z4424" s="58" t="str">
        <f>'LISTA DOS ITENS'!$F4424&amp;"-"&amp;'LISTA DOS ITENS'!$H4424&amp;"-"&amp;'LISTA DOS ITENS'!$J4424&amp;"-"&amp;'LISTA DOS ITENS'!$K4424&amp;"-"&amp;'LISTA DOS ITENS'!$I4424</f>
        <v>11728848-2201-A903-CONS/NAC-</v>
      </c>
      <c r="AA4424" s="59" t="str">
        <f t="array" ref="AA4424">INDEX('RESUMO - LOTES E VMA'!$M$3:$M$181,MATCH('LISTA DOS ITENS'!$D4424,'RESUMO - LOTES E VMA'!$A$3:$A$181,0))</f>
        <v>Para Leilão</v>
      </c>
      <c r="AB4424" s="60">
        <f t="array" ref="AB4424">INDEX('RESUMO - LOTES E VMA'!$J$3:$J$181,MATCH('LISTA DOS ITENS'!$D4424,'RESUMO - LOTES E VMA'!$A$3:$A$181,0))</f>
        <v>0.4079983418</v>
      </c>
      <c r="AC4424" s="29" t="str">
        <f t="array" ref="AC4424">INDEX('RESUMO - LOTES E VMA'!$L$3:$L$181,MATCH('LISTA DOS ITENS'!$D4424,'RESUMO - LOTES E VMA'!$A$3:$A$181,0))</f>
        <v>5% do Valor de Comparação do VMA</v>
      </c>
      <c r="AD4424" s="53" t="str">
        <f>VLOOKUP(Tabela1[[#This Row],[Índice]],[1]Planilha1!$A:$A,1,0)</f>
        <v>#ERROR!</v>
      </c>
    </row>
    <row r="4425" ht="15.75" customHeight="1">
      <c r="A4425" s="52">
        <v>269492.0</v>
      </c>
      <c r="B4425" s="53" t="s">
        <v>70</v>
      </c>
      <c r="C4425" s="53" t="s">
        <v>71</v>
      </c>
      <c r="D4425" s="22">
        <v>208093.0</v>
      </c>
      <c r="E4425" s="53" t="s">
        <v>63</v>
      </c>
      <c r="F4425" s="54">
        <v>1.1729473E7</v>
      </c>
      <c r="G4425" s="53" t="s">
        <v>2749</v>
      </c>
      <c r="H4425" s="55">
        <v>2201.0</v>
      </c>
      <c r="I4425" s="55"/>
      <c r="J4425" s="55" t="s">
        <v>77</v>
      </c>
      <c r="K4425" s="53" t="s">
        <v>73</v>
      </c>
      <c r="L4425" s="53"/>
      <c r="M4425" s="53">
        <v>8.0</v>
      </c>
      <c r="N4425" s="53" t="s">
        <v>52</v>
      </c>
      <c r="O4425" s="25">
        <v>12.495</v>
      </c>
      <c r="P4425" s="25">
        <f>'LISTA DOS ITENS'!$O4425*'LISTA DOS ITENS'!$M4425</f>
        <v>99.96</v>
      </c>
      <c r="Q4425" s="25">
        <v>12.5</v>
      </c>
      <c r="R4425" s="25">
        <f>'LISTA DOS ITENS'!$Q4425*'LISTA DOS ITENS'!$M4425</f>
        <v>100</v>
      </c>
      <c r="S4425" s="56">
        <f>IF('LISTA DOS ITENS'!$P4425&gt;'LISTA DOS ITENS'!$R4425,'LISTA DOS ITENS'!$P4425,'LISTA DOS ITENS'!$R4425)</f>
        <v>100</v>
      </c>
      <c r="T4425" s="25">
        <v>5.1000000000000005</v>
      </c>
      <c r="U4425" s="25">
        <f>'LISTA DOS ITENS'!$T4425*'LISTA DOS ITENS'!$M4425</f>
        <v>40.8</v>
      </c>
      <c r="V4425" s="56">
        <f t="array" ref="V4425">INDEX('RESUMO - LOTES E VMA'!$F$3:$F$181,MATCH('LISTA DOS ITENS'!$D4425,'RESUMO - LOTES E VMA'!$A$3:$A$181,0))</f>
        <v>12046.65288</v>
      </c>
      <c r="W4425" s="57">
        <f>'LISTA DOS ITENS'!$U4425/'LISTA DOS ITENS'!$V4425</f>
        <v>0.003386832874</v>
      </c>
      <c r="X4425" s="53" t="s">
        <v>53</v>
      </c>
      <c r="Y4425" s="53" t="s">
        <v>290</v>
      </c>
      <c r="Z4425" s="58" t="str">
        <f>'LISTA DOS ITENS'!$F4425&amp;"-"&amp;'LISTA DOS ITENS'!$H4425&amp;"-"&amp;'LISTA DOS ITENS'!$J4425&amp;"-"&amp;'LISTA DOS ITENS'!$K4425&amp;"-"&amp;'LISTA DOS ITENS'!$I4425</f>
        <v>11729473-2201-A903-CONS/NAC-</v>
      </c>
      <c r="AA4425" s="59" t="str">
        <f t="array" ref="AA4425">INDEX('RESUMO - LOTES E VMA'!$M$3:$M$181,MATCH('LISTA DOS ITENS'!$D4425,'RESUMO - LOTES E VMA'!$A$3:$A$181,0))</f>
        <v>Para Leilão</v>
      </c>
      <c r="AB4425" s="60">
        <f t="array" ref="AB4425">INDEX('RESUMO - LOTES E VMA'!$J$3:$J$181,MATCH('LISTA DOS ITENS'!$D4425,'RESUMO - LOTES E VMA'!$A$3:$A$181,0))</f>
        <v>0.4079983418</v>
      </c>
      <c r="AC4425" s="29" t="str">
        <f t="array" ref="AC4425">INDEX('RESUMO - LOTES E VMA'!$L$3:$L$181,MATCH('LISTA DOS ITENS'!$D4425,'RESUMO - LOTES E VMA'!$A$3:$A$181,0))</f>
        <v>5% do Valor de Comparação do VMA</v>
      </c>
      <c r="AD4425" s="53" t="str">
        <f>VLOOKUP(Tabela1[[#This Row],[Índice]],[1]Planilha1!$A:$A,1,0)</f>
        <v>#ERROR!</v>
      </c>
    </row>
    <row r="4426" ht="15.75" customHeight="1">
      <c r="A4426" s="52">
        <v>269493.0</v>
      </c>
      <c r="B4426" s="53" t="s">
        <v>70</v>
      </c>
      <c r="C4426" s="53" t="s">
        <v>71</v>
      </c>
      <c r="D4426" s="22">
        <v>208093.0</v>
      </c>
      <c r="E4426" s="53" t="s">
        <v>63</v>
      </c>
      <c r="F4426" s="54">
        <v>1.1729545E7</v>
      </c>
      <c r="G4426" s="53" t="s">
        <v>2750</v>
      </c>
      <c r="H4426" s="55">
        <v>2201.0</v>
      </c>
      <c r="I4426" s="55"/>
      <c r="J4426" s="55" t="s">
        <v>77</v>
      </c>
      <c r="K4426" s="53" t="s">
        <v>73</v>
      </c>
      <c r="L4426" s="53"/>
      <c r="M4426" s="53">
        <v>8.0</v>
      </c>
      <c r="N4426" s="53" t="s">
        <v>52</v>
      </c>
      <c r="O4426" s="25">
        <v>32.1025</v>
      </c>
      <c r="P4426" s="25">
        <f>'LISTA DOS ITENS'!$O4426*'LISTA DOS ITENS'!$M4426</f>
        <v>256.82</v>
      </c>
      <c r="Q4426" s="25">
        <v>32.1</v>
      </c>
      <c r="R4426" s="25">
        <f>'LISTA DOS ITENS'!$Q4426*'LISTA DOS ITENS'!$M4426</f>
        <v>256.8</v>
      </c>
      <c r="S4426" s="56">
        <f>IF('LISTA DOS ITENS'!$P4426&gt;'LISTA DOS ITENS'!$R4426,'LISTA DOS ITENS'!$P4426,'LISTA DOS ITENS'!$R4426)</f>
        <v>256.82</v>
      </c>
      <c r="T4426" s="25">
        <v>13.096800000000002</v>
      </c>
      <c r="U4426" s="25">
        <f>'LISTA DOS ITENS'!$T4426*'LISTA DOS ITENS'!$M4426</f>
        <v>104.7744</v>
      </c>
      <c r="V4426" s="56">
        <f t="array" ref="V4426">INDEX('RESUMO - LOTES E VMA'!$F$3:$F$181,MATCH('LISTA DOS ITENS'!$D4426,'RESUMO - LOTES E VMA'!$A$3:$A$181,0))</f>
        <v>12046.65288</v>
      </c>
      <c r="W4426" s="57">
        <f>'LISTA DOS ITENS'!$U4426/'LISTA DOS ITENS'!$V4426</f>
        <v>0.008697386821</v>
      </c>
      <c r="X4426" s="53" t="s">
        <v>53</v>
      </c>
      <c r="Y4426" s="53" t="s">
        <v>290</v>
      </c>
      <c r="Z4426" s="58" t="str">
        <f>'LISTA DOS ITENS'!$F4426&amp;"-"&amp;'LISTA DOS ITENS'!$H4426&amp;"-"&amp;'LISTA DOS ITENS'!$J4426&amp;"-"&amp;'LISTA DOS ITENS'!$K4426&amp;"-"&amp;'LISTA DOS ITENS'!$I4426</f>
        <v>11729545-2201-A903-CONS/NAC-</v>
      </c>
      <c r="AA4426" s="59" t="str">
        <f t="array" ref="AA4426">INDEX('RESUMO - LOTES E VMA'!$M$3:$M$181,MATCH('LISTA DOS ITENS'!$D4426,'RESUMO - LOTES E VMA'!$A$3:$A$181,0))</f>
        <v>Para Leilão</v>
      </c>
      <c r="AB4426" s="60">
        <f t="array" ref="AB4426">INDEX('RESUMO - LOTES E VMA'!$J$3:$J$181,MATCH('LISTA DOS ITENS'!$D4426,'RESUMO - LOTES E VMA'!$A$3:$A$181,0))</f>
        <v>0.4079983418</v>
      </c>
      <c r="AC4426" s="29" t="str">
        <f t="array" ref="AC4426">INDEX('RESUMO - LOTES E VMA'!$L$3:$L$181,MATCH('LISTA DOS ITENS'!$D4426,'RESUMO - LOTES E VMA'!$A$3:$A$181,0))</f>
        <v>5% do Valor de Comparação do VMA</v>
      </c>
      <c r="AD4426" s="53" t="str">
        <f>VLOOKUP(Tabela1[[#This Row],[Índice]],[1]Planilha1!$A:$A,1,0)</f>
        <v>#ERROR!</v>
      </c>
    </row>
    <row r="4427" ht="15.75" customHeight="1">
      <c r="A4427" s="52">
        <v>269494.0</v>
      </c>
      <c r="B4427" s="53" t="s">
        <v>70</v>
      </c>
      <c r="C4427" s="53" t="s">
        <v>71</v>
      </c>
      <c r="D4427" s="22">
        <v>208093.0</v>
      </c>
      <c r="E4427" s="53" t="s">
        <v>63</v>
      </c>
      <c r="F4427" s="54">
        <v>1.1730868E7</v>
      </c>
      <c r="G4427" s="53" t="s">
        <v>2751</v>
      </c>
      <c r="H4427" s="55">
        <v>2201.0</v>
      </c>
      <c r="I4427" s="55"/>
      <c r="J4427" s="55" t="s">
        <v>77</v>
      </c>
      <c r="K4427" s="53" t="s">
        <v>73</v>
      </c>
      <c r="L4427" s="53"/>
      <c r="M4427" s="53">
        <v>44.0</v>
      </c>
      <c r="N4427" s="53" t="s">
        <v>52</v>
      </c>
      <c r="O4427" s="25">
        <v>32.105909090909094</v>
      </c>
      <c r="P4427" s="25">
        <f>'LISTA DOS ITENS'!$O4427*'LISTA DOS ITENS'!$M4427</f>
        <v>1412.66</v>
      </c>
      <c r="Q4427" s="25">
        <v>32.11</v>
      </c>
      <c r="R4427" s="25">
        <f>'LISTA DOS ITENS'!$Q4427*'LISTA DOS ITENS'!$M4427</f>
        <v>1412.84</v>
      </c>
      <c r="S4427" s="56">
        <f>IF('LISTA DOS ITENS'!$P4427&gt;'LISTA DOS ITENS'!$R4427,'LISTA DOS ITENS'!$P4427,'LISTA DOS ITENS'!$R4427)</f>
        <v>1412.84</v>
      </c>
      <c r="T4427" s="25">
        <v>13.10088</v>
      </c>
      <c r="U4427" s="25">
        <f>'LISTA DOS ITENS'!$T4427*'LISTA DOS ITENS'!$M4427</f>
        <v>576.43872</v>
      </c>
      <c r="V4427" s="56">
        <f t="array" ref="V4427">INDEX('RESUMO - LOTES E VMA'!$F$3:$F$181,MATCH('LISTA DOS ITENS'!$D4427,'RESUMO - LOTES E VMA'!$A$3:$A$181,0))</f>
        <v>12046.65288</v>
      </c>
      <c r="W4427" s="57">
        <f>'LISTA DOS ITENS'!$U4427/'LISTA DOS ITENS'!$V4427</f>
        <v>0.04785052958</v>
      </c>
      <c r="X4427" s="53" t="s">
        <v>53</v>
      </c>
      <c r="Y4427" s="53" t="s">
        <v>290</v>
      </c>
      <c r="Z4427" s="58" t="str">
        <f>'LISTA DOS ITENS'!$F4427&amp;"-"&amp;'LISTA DOS ITENS'!$H4427&amp;"-"&amp;'LISTA DOS ITENS'!$J4427&amp;"-"&amp;'LISTA DOS ITENS'!$K4427&amp;"-"&amp;'LISTA DOS ITENS'!$I4427</f>
        <v>11730868-2201-A903-CONS/NAC-</v>
      </c>
      <c r="AA4427" s="59" t="str">
        <f t="array" ref="AA4427">INDEX('RESUMO - LOTES E VMA'!$M$3:$M$181,MATCH('LISTA DOS ITENS'!$D4427,'RESUMO - LOTES E VMA'!$A$3:$A$181,0))</f>
        <v>Para Leilão</v>
      </c>
      <c r="AB4427" s="60">
        <f t="array" ref="AB4427">INDEX('RESUMO - LOTES E VMA'!$J$3:$J$181,MATCH('LISTA DOS ITENS'!$D4427,'RESUMO - LOTES E VMA'!$A$3:$A$181,0))</f>
        <v>0.4079983418</v>
      </c>
      <c r="AC4427" s="29" t="str">
        <f t="array" ref="AC4427">INDEX('RESUMO - LOTES E VMA'!$L$3:$L$181,MATCH('LISTA DOS ITENS'!$D4427,'RESUMO - LOTES E VMA'!$A$3:$A$181,0))</f>
        <v>5% do Valor de Comparação do VMA</v>
      </c>
      <c r="AD4427" s="53" t="str">
        <f>VLOOKUP(Tabela1[[#This Row],[Índice]],[1]Planilha1!$A:$A,1,0)</f>
        <v>#ERROR!</v>
      </c>
    </row>
    <row r="4428" ht="15.75" customHeight="1">
      <c r="A4428" s="52">
        <v>269495.0</v>
      </c>
      <c r="B4428" s="53" t="s">
        <v>70</v>
      </c>
      <c r="C4428" s="53" t="s">
        <v>71</v>
      </c>
      <c r="D4428" s="22">
        <v>208093.0</v>
      </c>
      <c r="E4428" s="53" t="s">
        <v>63</v>
      </c>
      <c r="F4428" s="54">
        <v>1.173108E7</v>
      </c>
      <c r="G4428" s="53" t="s">
        <v>2750</v>
      </c>
      <c r="H4428" s="55">
        <v>2201.0</v>
      </c>
      <c r="I4428" s="55"/>
      <c r="J4428" s="55" t="s">
        <v>77</v>
      </c>
      <c r="K4428" s="53" t="s">
        <v>73</v>
      </c>
      <c r="L4428" s="53"/>
      <c r="M4428" s="53">
        <v>25.0</v>
      </c>
      <c r="N4428" s="53" t="s">
        <v>52</v>
      </c>
      <c r="O4428" s="25">
        <v>32.106</v>
      </c>
      <c r="P4428" s="25">
        <f>'LISTA DOS ITENS'!$O4428*'LISTA DOS ITENS'!$M4428</f>
        <v>802.65</v>
      </c>
      <c r="Q4428" s="25">
        <v>32.11</v>
      </c>
      <c r="R4428" s="25">
        <f>'LISTA DOS ITENS'!$Q4428*'LISTA DOS ITENS'!$M4428</f>
        <v>802.75</v>
      </c>
      <c r="S4428" s="56">
        <f>IF('LISTA DOS ITENS'!$P4428&gt;'LISTA DOS ITENS'!$R4428,'LISTA DOS ITENS'!$P4428,'LISTA DOS ITENS'!$R4428)</f>
        <v>802.75</v>
      </c>
      <c r="T4428" s="25">
        <v>13.10088</v>
      </c>
      <c r="U4428" s="25">
        <f>'LISTA DOS ITENS'!$T4428*'LISTA DOS ITENS'!$M4428</f>
        <v>327.522</v>
      </c>
      <c r="V4428" s="56">
        <f t="array" ref="V4428">INDEX('RESUMO - LOTES E VMA'!$F$3:$F$181,MATCH('LISTA DOS ITENS'!$D4428,'RESUMO - LOTES E VMA'!$A$3:$A$181,0))</f>
        <v>12046.65288</v>
      </c>
      <c r="W4428" s="57">
        <f>'LISTA DOS ITENS'!$U4428/'LISTA DOS ITENS'!$V4428</f>
        <v>0.0271878009</v>
      </c>
      <c r="X4428" s="53" t="s">
        <v>53</v>
      </c>
      <c r="Y4428" s="53" t="s">
        <v>290</v>
      </c>
      <c r="Z4428" s="58" t="str">
        <f>'LISTA DOS ITENS'!$F4428&amp;"-"&amp;'LISTA DOS ITENS'!$H4428&amp;"-"&amp;'LISTA DOS ITENS'!$J4428&amp;"-"&amp;'LISTA DOS ITENS'!$K4428&amp;"-"&amp;'LISTA DOS ITENS'!$I4428</f>
        <v>11731080-2201-A903-CONS/NAC-</v>
      </c>
      <c r="AA4428" s="59" t="str">
        <f t="array" ref="AA4428">INDEX('RESUMO - LOTES E VMA'!$M$3:$M$181,MATCH('LISTA DOS ITENS'!$D4428,'RESUMO - LOTES E VMA'!$A$3:$A$181,0))</f>
        <v>Para Leilão</v>
      </c>
      <c r="AB4428" s="60">
        <f t="array" ref="AB4428">INDEX('RESUMO - LOTES E VMA'!$J$3:$J$181,MATCH('LISTA DOS ITENS'!$D4428,'RESUMO - LOTES E VMA'!$A$3:$A$181,0))</f>
        <v>0.4079983418</v>
      </c>
      <c r="AC4428" s="29" t="str">
        <f t="array" ref="AC4428">INDEX('RESUMO - LOTES E VMA'!$L$3:$L$181,MATCH('LISTA DOS ITENS'!$D4428,'RESUMO - LOTES E VMA'!$A$3:$A$181,0))</f>
        <v>5% do Valor de Comparação do VMA</v>
      </c>
      <c r="AD4428" s="53" t="str">
        <f>VLOOKUP(Tabela1[[#This Row],[Índice]],[1]Planilha1!$A:$A,1,0)</f>
        <v>#ERROR!</v>
      </c>
    </row>
    <row r="4429" ht="15.75" customHeight="1">
      <c r="A4429" s="52">
        <v>269905.0</v>
      </c>
      <c r="B4429" s="53" t="s">
        <v>154</v>
      </c>
      <c r="C4429" s="53" t="s">
        <v>46</v>
      </c>
      <c r="D4429" s="22">
        <v>208231.0</v>
      </c>
      <c r="E4429" s="53" t="s">
        <v>175</v>
      </c>
      <c r="F4429" s="54">
        <v>1.1586853E7</v>
      </c>
      <c r="G4429" s="53" t="s">
        <v>2752</v>
      </c>
      <c r="H4429" s="55">
        <v>2060.0</v>
      </c>
      <c r="I4429" s="55"/>
      <c r="J4429" s="55" t="s">
        <v>343</v>
      </c>
      <c r="K4429" s="53" t="s">
        <v>57</v>
      </c>
      <c r="L4429" s="53"/>
      <c r="M4429" s="53">
        <v>1.0</v>
      </c>
      <c r="N4429" s="53" t="s">
        <v>52</v>
      </c>
      <c r="O4429" s="25">
        <v>1.0</v>
      </c>
      <c r="P4429" s="25">
        <f>'LISTA DOS ITENS'!$O4429*'LISTA DOS ITENS'!$M4429</f>
        <v>1</v>
      </c>
      <c r="Q4429" s="25">
        <v>484515.67</v>
      </c>
      <c r="R4429" s="25">
        <f>'LISTA DOS ITENS'!$Q4429*'LISTA DOS ITENS'!$M4429</f>
        <v>484515.67</v>
      </c>
      <c r="S4429" s="56">
        <f>IF('LISTA DOS ITENS'!$P4429&gt;'LISTA DOS ITENS'!$R4429,'LISTA DOS ITENS'!$P4429,'LISTA DOS ITENS'!$R4429)</f>
        <v>484515.67</v>
      </c>
      <c r="T4429" s="25">
        <v>24225.796175831776</v>
      </c>
      <c r="U4429" s="25">
        <f>'LISTA DOS ITENS'!$T4429*'LISTA DOS ITENS'!$M4429</f>
        <v>24225.79618</v>
      </c>
      <c r="V4429" s="56">
        <f t="array" ref="V4429">INDEX('RESUMO - LOTES E VMA'!$F$3:$F$181,MATCH('LISTA DOS ITENS'!$D4429,'RESUMO - LOTES E VMA'!$A$3:$A$181,0))</f>
        <v>24225.79618</v>
      </c>
      <c r="W4429" s="57">
        <f>'LISTA DOS ITENS'!$U4429/'LISTA DOS ITENS'!$V4429</f>
        <v>1</v>
      </c>
      <c r="X4429" s="53" t="s">
        <v>53</v>
      </c>
      <c r="Y4429" s="53" t="s">
        <v>290</v>
      </c>
      <c r="Z4429" s="58" t="str">
        <f>'LISTA DOS ITENS'!$F4429&amp;"-"&amp;'LISTA DOS ITENS'!$H4429&amp;"-"&amp;'LISTA DOS ITENS'!$J4429&amp;"-"&amp;'LISTA DOS ITENS'!$K4429&amp;"-"&amp;'LISTA DOS ITENS'!$I4429</f>
        <v>11586853-2060-0011-USADO-</v>
      </c>
      <c r="AA4429" s="59" t="str">
        <f t="array" ref="AA4429">INDEX('RESUMO - LOTES E VMA'!$M$3:$M$181,MATCH('LISTA DOS ITENS'!$D4429,'RESUMO - LOTES E VMA'!$A$3:$A$181,0))</f>
        <v>Para Leilão</v>
      </c>
      <c r="AB4429" s="60">
        <f t="array" ref="AB4429">INDEX('RESUMO - LOTES E VMA'!$J$3:$J$181,MATCH('LISTA DOS ITENS'!$D4429,'RESUMO - LOTES E VMA'!$A$3:$A$181,0))</f>
        <v>0.05000002616</v>
      </c>
      <c r="AC4429" s="29" t="str">
        <f t="array" ref="AC4429">INDEX('RESUMO - LOTES E VMA'!$L$3:$L$181,MATCH('LISTA DOS ITENS'!$D4429,'RESUMO - LOTES E VMA'!$A$3:$A$181,0))</f>
        <v>1% do Valor de Comparação do VMA</v>
      </c>
      <c r="AD4429" s="53" t="str">
        <f>VLOOKUP(Tabela1[[#This Row],[Índice]],[1]Planilha1!$A:$A,1,0)</f>
        <v>#ERROR!</v>
      </c>
    </row>
    <row r="4430" ht="15.75" customHeight="1">
      <c r="A4430" s="52">
        <v>271134.0</v>
      </c>
      <c r="B4430" s="53" t="s">
        <v>154</v>
      </c>
      <c r="C4430" s="53" t="s">
        <v>107</v>
      </c>
      <c r="D4430" s="22">
        <v>208578.0</v>
      </c>
      <c r="E4430" s="53" t="s">
        <v>47</v>
      </c>
      <c r="F4430" s="54">
        <v>1.0150011E7</v>
      </c>
      <c r="G4430" s="53" t="s">
        <v>2753</v>
      </c>
      <c r="H4430" s="55">
        <v>2917.0</v>
      </c>
      <c r="I4430" s="55"/>
      <c r="J4430" s="55" t="s">
        <v>56</v>
      </c>
      <c r="K4430" s="53" t="s">
        <v>80</v>
      </c>
      <c r="L4430" s="53"/>
      <c r="M4430" s="53">
        <v>1.0</v>
      </c>
      <c r="N4430" s="53" t="s">
        <v>52</v>
      </c>
      <c r="O4430" s="25">
        <v>1978.15</v>
      </c>
      <c r="P4430" s="25">
        <f>'LISTA DOS ITENS'!$O4430*'LISTA DOS ITENS'!$M4430</f>
        <v>1978.15</v>
      </c>
      <c r="Q4430" s="25">
        <v>1978.15</v>
      </c>
      <c r="R4430" s="25">
        <f>'LISTA DOS ITENS'!$Q4430*'LISTA DOS ITENS'!$M4430</f>
        <v>1978.15</v>
      </c>
      <c r="S4430" s="56">
        <f>IF('LISTA DOS ITENS'!$P4430&gt;'LISTA DOS ITENS'!$R4430,'LISTA DOS ITENS'!$P4430,'LISTA DOS ITENS'!$R4430)</f>
        <v>1978.15</v>
      </c>
      <c r="T4430" s="25">
        <v>138.2547353778196</v>
      </c>
      <c r="U4430" s="25">
        <f>'LISTA DOS ITENS'!$T4430*'LISTA DOS ITENS'!$M4430</f>
        <v>138.2547354</v>
      </c>
      <c r="V4430" s="56">
        <f t="array" ref="V4430">INDEX('RESUMO - LOTES E VMA'!$F$3:$F$181,MATCH('LISTA DOS ITENS'!$D4430,'RESUMO - LOTES E VMA'!$A$3:$A$181,0))</f>
        <v>124146.9032</v>
      </c>
      <c r="W4430" s="57">
        <f>'LISTA DOS ITENS'!$U4430/'LISTA DOS ITENS'!$V4430</f>
        <v>0.001113638213</v>
      </c>
      <c r="X4430" s="53" t="s">
        <v>53</v>
      </c>
      <c r="Y4430" s="53" t="s">
        <v>290</v>
      </c>
      <c r="Z4430" s="58" t="str">
        <f>'LISTA DOS ITENS'!$F4430&amp;"-"&amp;'LISTA DOS ITENS'!$H4430&amp;"-"&amp;'LISTA DOS ITENS'!$J4430&amp;"-"&amp;'LISTA DOS ITENS'!$K4430&amp;"-"&amp;'LISTA DOS ITENS'!$I4430</f>
        <v>10150011-2917-0017-IMOB/NAC-</v>
      </c>
      <c r="AA4430" s="59" t="str">
        <f t="array" ref="AA4430">INDEX('RESUMO - LOTES E VMA'!$M$3:$M$181,MATCH('LISTA DOS ITENS'!$D4430,'RESUMO - LOTES E VMA'!$A$3:$A$181,0))</f>
        <v>Para Leilão</v>
      </c>
      <c r="AB4430" s="60">
        <f t="array" ref="AB4430">INDEX('RESUMO - LOTES E VMA'!$J$3:$J$181,MATCH('LISTA DOS ITENS'!$D4430,'RESUMO - LOTES E VMA'!$A$3:$A$181,0))</f>
        <v>0.0698909237</v>
      </c>
      <c r="AC4430" s="29" t="str">
        <f t="array" ref="AC4430">INDEX('RESUMO - LOTES E VMA'!$L$3:$L$181,MATCH('LISTA DOS ITENS'!$D4430,'RESUMO - LOTES E VMA'!$A$3:$A$181,0))</f>
        <v>1% do Valor de Comparação do VMA</v>
      </c>
      <c r="AD4430" s="53" t="str">
        <f>VLOOKUP(Tabela1[[#This Row],[Índice]],[1]Planilha1!$A:$A,1,0)</f>
        <v>#ERROR!</v>
      </c>
    </row>
    <row r="4431" ht="15.75" customHeight="1">
      <c r="A4431" s="52">
        <v>271135.0</v>
      </c>
      <c r="B4431" s="53" t="s">
        <v>154</v>
      </c>
      <c r="C4431" s="53" t="s">
        <v>107</v>
      </c>
      <c r="D4431" s="22">
        <v>208578.0</v>
      </c>
      <c r="E4431" s="53" t="s">
        <v>47</v>
      </c>
      <c r="F4431" s="54">
        <v>1.1377742E7</v>
      </c>
      <c r="G4431" s="53" t="s">
        <v>2754</v>
      </c>
      <c r="H4431" s="55">
        <v>2917.0</v>
      </c>
      <c r="I4431" s="55"/>
      <c r="J4431" s="55" t="s">
        <v>56</v>
      </c>
      <c r="K4431" s="53" t="s">
        <v>179</v>
      </c>
      <c r="L4431" s="53"/>
      <c r="M4431" s="53">
        <v>21.0</v>
      </c>
      <c r="N4431" s="53" t="s">
        <v>52</v>
      </c>
      <c r="O4431" s="25">
        <v>10594.079523809525</v>
      </c>
      <c r="P4431" s="25">
        <f>'LISTA DOS ITENS'!$O4431*'LISTA DOS ITENS'!$M4431</f>
        <v>222475.67</v>
      </c>
      <c r="Q4431" s="25">
        <v>11495.8</v>
      </c>
      <c r="R4431" s="25">
        <f>'LISTA DOS ITENS'!$Q4431*'LISTA DOS ITENS'!$M4431</f>
        <v>241411.8</v>
      </c>
      <c r="S4431" s="56">
        <f>IF('LISTA DOS ITENS'!$P4431&gt;'LISTA DOS ITENS'!$R4431,'LISTA DOS ITENS'!$P4431,'LISTA DOS ITENS'!$R4431)</f>
        <v>241411.8</v>
      </c>
      <c r="T4431" s="25">
        <v>803.4521077553969</v>
      </c>
      <c r="U4431" s="25">
        <f>'LISTA DOS ITENS'!$T4431*'LISTA DOS ITENS'!$M4431</f>
        <v>16872.49426</v>
      </c>
      <c r="V4431" s="56">
        <f t="array" ref="V4431">INDEX('RESUMO - LOTES E VMA'!$F$3:$F$181,MATCH('LISTA DOS ITENS'!$D4431,'RESUMO - LOTES E VMA'!$A$3:$A$181,0))</f>
        <v>124146.9032</v>
      </c>
      <c r="W4431" s="57">
        <f>'LISTA DOS ITENS'!$U4431/'LISTA DOS ITENS'!$V4431</f>
        <v>0.1359074921</v>
      </c>
      <c r="X4431" s="53" t="s">
        <v>53</v>
      </c>
      <c r="Y4431" s="53" t="s">
        <v>290</v>
      </c>
      <c r="Z4431" s="58" t="str">
        <f>'LISTA DOS ITENS'!$F4431&amp;"-"&amp;'LISTA DOS ITENS'!$H4431&amp;"-"&amp;'LISTA DOS ITENS'!$J4431&amp;"-"&amp;'LISTA DOS ITENS'!$K4431&amp;"-"&amp;'LISTA DOS ITENS'!$I4431</f>
        <v>11377742-2917-0017-IMOB/IMP-</v>
      </c>
      <c r="AA4431" s="59" t="str">
        <f t="array" ref="AA4431">INDEX('RESUMO - LOTES E VMA'!$M$3:$M$181,MATCH('LISTA DOS ITENS'!$D4431,'RESUMO - LOTES E VMA'!$A$3:$A$181,0))</f>
        <v>Para Leilão</v>
      </c>
      <c r="AB4431" s="60">
        <f t="array" ref="AB4431">INDEX('RESUMO - LOTES E VMA'!$J$3:$J$181,MATCH('LISTA DOS ITENS'!$D4431,'RESUMO - LOTES E VMA'!$A$3:$A$181,0))</f>
        <v>0.0698909237</v>
      </c>
      <c r="AC4431" s="29" t="str">
        <f t="array" ref="AC4431">INDEX('RESUMO - LOTES E VMA'!$L$3:$L$181,MATCH('LISTA DOS ITENS'!$D4431,'RESUMO - LOTES E VMA'!$A$3:$A$181,0))</f>
        <v>1% do Valor de Comparação do VMA</v>
      </c>
      <c r="AD4431" s="53" t="str">
        <f>VLOOKUP(Tabela1[[#This Row],[Índice]],[1]Planilha1!$A:$A,1,0)</f>
        <v>#ERROR!</v>
      </c>
    </row>
    <row r="4432" ht="15.75" customHeight="1">
      <c r="A4432" s="52">
        <v>271136.0</v>
      </c>
      <c r="B4432" s="53" t="s">
        <v>154</v>
      </c>
      <c r="C4432" s="53" t="s">
        <v>107</v>
      </c>
      <c r="D4432" s="22">
        <v>208578.0</v>
      </c>
      <c r="E4432" s="53" t="s">
        <v>47</v>
      </c>
      <c r="F4432" s="54">
        <v>1.1377742E7</v>
      </c>
      <c r="G4432" s="53" t="s">
        <v>2754</v>
      </c>
      <c r="H4432" s="55">
        <v>2917.0</v>
      </c>
      <c r="I4432" s="55"/>
      <c r="J4432" s="55" t="s">
        <v>56</v>
      </c>
      <c r="K4432" s="53" t="s">
        <v>80</v>
      </c>
      <c r="L4432" s="53"/>
      <c r="M4432" s="53">
        <v>1.0</v>
      </c>
      <c r="N4432" s="53" t="s">
        <v>52</v>
      </c>
      <c r="O4432" s="25">
        <v>11495.8</v>
      </c>
      <c r="P4432" s="25">
        <f>'LISTA DOS ITENS'!$O4432*'LISTA DOS ITENS'!$M4432</f>
        <v>11495.8</v>
      </c>
      <c r="Q4432" s="25">
        <v>11495.8</v>
      </c>
      <c r="R4432" s="25">
        <f>'LISTA DOS ITENS'!$Q4432*'LISTA DOS ITENS'!$M4432</f>
        <v>11495.8</v>
      </c>
      <c r="S4432" s="56">
        <f>IF('LISTA DOS ITENS'!$P4432&gt;'LISTA DOS ITENS'!$R4432,'LISTA DOS ITENS'!$P4432,'LISTA DOS ITENS'!$R4432)</f>
        <v>11495.8</v>
      </c>
      <c r="T4432" s="25">
        <v>803.4521077553969</v>
      </c>
      <c r="U4432" s="25">
        <f>'LISTA DOS ITENS'!$T4432*'LISTA DOS ITENS'!$M4432</f>
        <v>803.4521078</v>
      </c>
      <c r="V4432" s="56">
        <f t="array" ref="V4432">INDEX('RESUMO - LOTES E VMA'!$F$3:$F$181,MATCH('LISTA DOS ITENS'!$D4432,'RESUMO - LOTES E VMA'!$A$3:$A$181,0))</f>
        <v>124146.9032</v>
      </c>
      <c r="W4432" s="57">
        <f>'LISTA DOS ITENS'!$U4432/'LISTA DOS ITENS'!$V4432</f>
        <v>0.006471785337</v>
      </c>
      <c r="X4432" s="53" t="s">
        <v>53</v>
      </c>
      <c r="Y4432" s="53" t="s">
        <v>290</v>
      </c>
      <c r="Z4432" s="58" t="str">
        <f>'LISTA DOS ITENS'!$F4432&amp;"-"&amp;'LISTA DOS ITENS'!$H4432&amp;"-"&amp;'LISTA DOS ITENS'!$J4432&amp;"-"&amp;'LISTA DOS ITENS'!$K4432&amp;"-"&amp;'LISTA DOS ITENS'!$I4432</f>
        <v>11377742-2917-0017-IMOB/NAC-</v>
      </c>
      <c r="AA4432" s="59" t="str">
        <f t="array" ref="AA4432">INDEX('RESUMO - LOTES E VMA'!$M$3:$M$181,MATCH('LISTA DOS ITENS'!$D4432,'RESUMO - LOTES E VMA'!$A$3:$A$181,0))</f>
        <v>Para Leilão</v>
      </c>
      <c r="AB4432" s="60">
        <f t="array" ref="AB4432">INDEX('RESUMO - LOTES E VMA'!$J$3:$J$181,MATCH('LISTA DOS ITENS'!$D4432,'RESUMO - LOTES E VMA'!$A$3:$A$181,0))</f>
        <v>0.0698909237</v>
      </c>
      <c r="AC4432" s="29" t="str">
        <f t="array" ref="AC4432">INDEX('RESUMO - LOTES E VMA'!$L$3:$L$181,MATCH('LISTA DOS ITENS'!$D4432,'RESUMO - LOTES E VMA'!$A$3:$A$181,0))</f>
        <v>1% do Valor de Comparação do VMA</v>
      </c>
      <c r="AD4432" s="53" t="str">
        <f>VLOOKUP(Tabela1[[#This Row],[Índice]],[1]Planilha1!$A:$A,1,0)</f>
        <v>#ERROR!</v>
      </c>
    </row>
    <row r="4433" ht="15.75" customHeight="1">
      <c r="A4433" s="52">
        <v>271137.0</v>
      </c>
      <c r="B4433" s="53" t="s">
        <v>154</v>
      </c>
      <c r="C4433" s="53" t="s">
        <v>107</v>
      </c>
      <c r="D4433" s="22">
        <v>208578.0</v>
      </c>
      <c r="E4433" s="53" t="s">
        <v>47</v>
      </c>
      <c r="F4433" s="54">
        <v>1.1979075E7</v>
      </c>
      <c r="G4433" s="53" t="s">
        <v>2755</v>
      </c>
      <c r="H4433" s="55">
        <v>2917.0</v>
      </c>
      <c r="I4433" s="55"/>
      <c r="J4433" s="55" t="s">
        <v>56</v>
      </c>
      <c r="K4433" s="53" t="s">
        <v>80</v>
      </c>
      <c r="L4433" s="53"/>
      <c r="M4433" s="53">
        <v>5.0</v>
      </c>
      <c r="N4433" s="53" t="s">
        <v>52</v>
      </c>
      <c r="O4433" s="25">
        <v>51387.882</v>
      </c>
      <c r="P4433" s="25">
        <f>'LISTA DOS ITENS'!$O4433*'LISTA DOS ITENS'!$M4433</f>
        <v>256939.41</v>
      </c>
      <c r="Q4433" s="25">
        <v>51387.88</v>
      </c>
      <c r="R4433" s="25">
        <f>'LISTA DOS ITENS'!$Q4433*'LISTA DOS ITENS'!$M4433</f>
        <v>256939.4</v>
      </c>
      <c r="S4433" s="56">
        <f>IF('LISTA DOS ITENS'!$P4433&gt;'LISTA DOS ITENS'!$R4433,'LISTA DOS ITENS'!$P4433,'LISTA DOS ITENS'!$R4433)</f>
        <v>256939.41</v>
      </c>
      <c r="T4433" s="25">
        <v>3591.546521258321</v>
      </c>
      <c r="U4433" s="25">
        <f>'LISTA DOS ITENS'!$T4433*'LISTA DOS ITENS'!$M4433</f>
        <v>17957.73261</v>
      </c>
      <c r="V4433" s="56">
        <f t="array" ref="V4433">INDEX('RESUMO - LOTES E VMA'!$F$3:$F$181,MATCH('LISTA DOS ITENS'!$D4433,'RESUMO - LOTES E VMA'!$A$3:$A$181,0))</f>
        <v>124146.9032</v>
      </c>
      <c r="W4433" s="57">
        <f>'LISTA DOS ITENS'!$U4433/'LISTA DOS ITENS'!$V4433</f>
        <v>0.144649058</v>
      </c>
      <c r="X4433" s="53" t="s">
        <v>53</v>
      </c>
      <c r="Y4433" s="53" t="s">
        <v>290</v>
      </c>
      <c r="Z4433" s="58" t="str">
        <f>'LISTA DOS ITENS'!$F4433&amp;"-"&amp;'LISTA DOS ITENS'!$H4433&amp;"-"&amp;'LISTA DOS ITENS'!$J4433&amp;"-"&amp;'LISTA DOS ITENS'!$K4433&amp;"-"&amp;'LISTA DOS ITENS'!$I4433</f>
        <v>11979075-2917-0017-IMOB/NAC-</v>
      </c>
      <c r="AA4433" s="59" t="str">
        <f t="array" ref="AA4433">INDEX('RESUMO - LOTES E VMA'!$M$3:$M$181,MATCH('LISTA DOS ITENS'!$D4433,'RESUMO - LOTES E VMA'!$A$3:$A$181,0))</f>
        <v>Para Leilão</v>
      </c>
      <c r="AB4433" s="60">
        <f t="array" ref="AB4433">INDEX('RESUMO - LOTES E VMA'!$J$3:$J$181,MATCH('LISTA DOS ITENS'!$D4433,'RESUMO - LOTES E VMA'!$A$3:$A$181,0))</f>
        <v>0.0698909237</v>
      </c>
      <c r="AC4433" s="29" t="str">
        <f t="array" ref="AC4433">INDEX('RESUMO - LOTES E VMA'!$L$3:$L$181,MATCH('LISTA DOS ITENS'!$D4433,'RESUMO - LOTES E VMA'!$A$3:$A$181,0))</f>
        <v>1% do Valor de Comparação do VMA</v>
      </c>
      <c r="AD4433" s="53" t="str">
        <f>VLOOKUP(Tabela1[[#This Row],[Índice]],[1]Planilha1!$A:$A,1,0)</f>
        <v>#ERROR!</v>
      </c>
    </row>
    <row r="4434" ht="15.75" customHeight="1">
      <c r="A4434" s="52">
        <v>271138.0</v>
      </c>
      <c r="B4434" s="53" t="s">
        <v>154</v>
      </c>
      <c r="C4434" s="53" t="s">
        <v>107</v>
      </c>
      <c r="D4434" s="22">
        <v>208578.0</v>
      </c>
      <c r="E4434" s="53" t="s">
        <v>47</v>
      </c>
      <c r="F4434" s="54">
        <v>1.1983331E7</v>
      </c>
      <c r="G4434" s="53" t="s">
        <v>2756</v>
      </c>
      <c r="H4434" s="55">
        <v>2917.0</v>
      </c>
      <c r="I4434" s="55"/>
      <c r="J4434" s="55" t="s">
        <v>56</v>
      </c>
      <c r="K4434" s="53" t="s">
        <v>80</v>
      </c>
      <c r="L4434" s="53"/>
      <c r="M4434" s="53">
        <v>21.0</v>
      </c>
      <c r="N4434" s="53" t="s">
        <v>52</v>
      </c>
      <c r="O4434" s="25">
        <v>59836.06142857143</v>
      </c>
      <c r="P4434" s="25">
        <f>'LISTA DOS ITENS'!$O4434*'LISTA DOS ITENS'!$M4434</f>
        <v>1256557.29</v>
      </c>
      <c r="Q4434" s="25">
        <v>59836.06</v>
      </c>
      <c r="R4434" s="25">
        <f>'LISTA DOS ITENS'!$Q4434*'LISTA DOS ITENS'!$M4434</f>
        <v>1256557.26</v>
      </c>
      <c r="S4434" s="56">
        <f>IF('LISTA DOS ITENS'!$P4434&gt;'LISTA DOS ITENS'!$R4434,'LISTA DOS ITENS'!$P4434,'LISTA DOS ITENS'!$R4434)</f>
        <v>1256557.29</v>
      </c>
      <c r="T4434" s="25">
        <v>4181.99764494671</v>
      </c>
      <c r="U4434" s="25">
        <f>'LISTA DOS ITENS'!$T4434*'LISTA DOS ITENS'!$M4434</f>
        <v>87821.95054</v>
      </c>
      <c r="V4434" s="56">
        <f t="array" ref="V4434">INDEX('RESUMO - LOTES E VMA'!$F$3:$F$181,MATCH('LISTA DOS ITENS'!$D4434,'RESUMO - LOTES E VMA'!$A$3:$A$181,0))</f>
        <v>124146.9032</v>
      </c>
      <c r="W4434" s="57">
        <f>'LISTA DOS ITENS'!$U4434/'LISTA DOS ITENS'!$V4434</f>
        <v>0.7074034735</v>
      </c>
      <c r="X4434" s="53" t="s">
        <v>53</v>
      </c>
      <c r="Y4434" s="53" t="s">
        <v>290</v>
      </c>
      <c r="Z4434" s="58" t="str">
        <f>'LISTA DOS ITENS'!$F4434&amp;"-"&amp;'LISTA DOS ITENS'!$H4434&amp;"-"&amp;'LISTA DOS ITENS'!$J4434&amp;"-"&amp;'LISTA DOS ITENS'!$K4434&amp;"-"&amp;'LISTA DOS ITENS'!$I4434</f>
        <v>11983331-2917-0017-IMOB/NAC-</v>
      </c>
      <c r="AA4434" s="59" t="str">
        <f t="array" ref="AA4434">INDEX('RESUMO - LOTES E VMA'!$M$3:$M$181,MATCH('LISTA DOS ITENS'!$D4434,'RESUMO - LOTES E VMA'!$A$3:$A$181,0))</f>
        <v>Para Leilão</v>
      </c>
      <c r="AB4434" s="60">
        <f t="array" ref="AB4434">INDEX('RESUMO - LOTES E VMA'!$J$3:$J$181,MATCH('LISTA DOS ITENS'!$D4434,'RESUMO - LOTES E VMA'!$A$3:$A$181,0))</f>
        <v>0.0698909237</v>
      </c>
      <c r="AC4434" s="29" t="str">
        <f t="array" ref="AC4434">INDEX('RESUMO - LOTES E VMA'!$L$3:$L$181,MATCH('LISTA DOS ITENS'!$D4434,'RESUMO - LOTES E VMA'!$A$3:$A$181,0))</f>
        <v>1% do Valor de Comparação do VMA</v>
      </c>
      <c r="AD4434" s="53" t="str">
        <f>VLOOKUP(Tabela1[[#This Row],[Índice]],[1]Planilha1!$A:$A,1,0)</f>
        <v>#ERROR!</v>
      </c>
    </row>
    <row r="4435" ht="15.75" customHeight="1">
      <c r="A4435" s="52">
        <v>271139.0</v>
      </c>
      <c r="B4435" s="53" t="s">
        <v>154</v>
      </c>
      <c r="C4435" s="53" t="s">
        <v>107</v>
      </c>
      <c r="D4435" s="22">
        <v>208578.0</v>
      </c>
      <c r="E4435" s="53" t="s">
        <v>47</v>
      </c>
      <c r="F4435" s="54">
        <v>1.0150011E7</v>
      </c>
      <c r="G4435" s="53" t="s">
        <v>2753</v>
      </c>
      <c r="H4435" s="55">
        <v>2917.0</v>
      </c>
      <c r="I4435" s="55"/>
      <c r="J4435" s="55" t="s">
        <v>111</v>
      </c>
      <c r="K4435" s="53" t="s">
        <v>80</v>
      </c>
      <c r="L4435" s="53"/>
      <c r="M4435" s="53">
        <v>4.0</v>
      </c>
      <c r="N4435" s="53" t="s">
        <v>52</v>
      </c>
      <c r="O4435" s="25">
        <v>1978.155</v>
      </c>
      <c r="P4435" s="25">
        <f>'LISTA DOS ITENS'!$O4435*'LISTA DOS ITENS'!$M4435</f>
        <v>7912.62</v>
      </c>
      <c r="Q4435" s="25">
        <v>1978.15</v>
      </c>
      <c r="R4435" s="25">
        <f>'LISTA DOS ITENS'!$Q4435*'LISTA DOS ITENS'!$M4435</f>
        <v>7912.6</v>
      </c>
      <c r="S4435" s="56">
        <f>IF('LISTA DOS ITENS'!$P4435&gt;'LISTA DOS ITENS'!$R4435,'LISTA DOS ITENS'!$P4435,'LISTA DOS ITENS'!$R4435)</f>
        <v>7912.62</v>
      </c>
      <c r="T4435" s="25">
        <v>138.2547353778196</v>
      </c>
      <c r="U4435" s="25">
        <f>'LISTA DOS ITENS'!$T4435*'LISTA DOS ITENS'!$M4435</f>
        <v>553.0189415</v>
      </c>
      <c r="V4435" s="56">
        <f t="array" ref="V4435">INDEX('RESUMO - LOTES E VMA'!$F$3:$F$181,MATCH('LISTA DOS ITENS'!$D4435,'RESUMO - LOTES E VMA'!$A$3:$A$181,0))</f>
        <v>124146.9032</v>
      </c>
      <c r="W4435" s="57">
        <f>'LISTA DOS ITENS'!$U4435/'LISTA DOS ITENS'!$V4435</f>
        <v>0.00445455285</v>
      </c>
      <c r="X4435" s="53" t="s">
        <v>53</v>
      </c>
      <c r="Y4435" s="53" t="s">
        <v>290</v>
      </c>
      <c r="Z4435" s="58" t="str">
        <f>'LISTA DOS ITENS'!$F4435&amp;"-"&amp;'LISTA DOS ITENS'!$H4435&amp;"-"&amp;'LISTA DOS ITENS'!$J4435&amp;"-"&amp;'LISTA DOS ITENS'!$K4435&amp;"-"&amp;'LISTA DOS ITENS'!$I4435</f>
        <v>10150011-2917-A017-IMOB/NAC-</v>
      </c>
      <c r="AA4435" s="59" t="str">
        <f t="array" ref="AA4435">INDEX('RESUMO - LOTES E VMA'!$M$3:$M$181,MATCH('LISTA DOS ITENS'!$D4435,'RESUMO - LOTES E VMA'!$A$3:$A$181,0))</f>
        <v>Para Leilão</v>
      </c>
      <c r="AB4435" s="60">
        <f t="array" ref="AB4435">INDEX('RESUMO - LOTES E VMA'!$J$3:$J$181,MATCH('LISTA DOS ITENS'!$D4435,'RESUMO - LOTES E VMA'!$A$3:$A$181,0))</f>
        <v>0.0698909237</v>
      </c>
      <c r="AC4435" s="29" t="str">
        <f t="array" ref="AC4435">INDEX('RESUMO - LOTES E VMA'!$L$3:$L$181,MATCH('LISTA DOS ITENS'!$D4435,'RESUMO - LOTES E VMA'!$A$3:$A$181,0))</f>
        <v>1% do Valor de Comparação do VMA</v>
      </c>
      <c r="AD4435" s="53" t="str">
        <f>VLOOKUP(Tabela1[[#This Row],[Índice]],[1]Planilha1!$A:$A,1,0)</f>
        <v>#ERROR!</v>
      </c>
    </row>
    <row r="4436" ht="15.75" customHeight="1">
      <c r="A4436" s="52">
        <v>271198.0</v>
      </c>
      <c r="B4436" s="53" t="s">
        <v>154</v>
      </c>
      <c r="C4436" s="53" t="s">
        <v>107</v>
      </c>
      <c r="D4436" s="22">
        <v>208592.0</v>
      </c>
      <c r="E4436" s="53" t="s">
        <v>47</v>
      </c>
      <c r="F4436" s="54">
        <v>1.1243896E7</v>
      </c>
      <c r="G4436" s="53" t="s">
        <v>2757</v>
      </c>
      <c r="H4436" s="55">
        <v>2917.0</v>
      </c>
      <c r="I4436" s="55"/>
      <c r="J4436" s="55" t="s">
        <v>56</v>
      </c>
      <c r="K4436" s="53" t="s">
        <v>80</v>
      </c>
      <c r="L4436" s="53"/>
      <c r="M4436" s="53">
        <v>1.0</v>
      </c>
      <c r="N4436" s="53" t="s">
        <v>52</v>
      </c>
      <c r="O4436" s="25">
        <v>212864.9</v>
      </c>
      <c r="P4436" s="25">
        <f>'LISTA DOS ITENS'!$O4436*'LISTA DOS ITENS'!$M4436</f>
        <v>212864.9</v>
      </c>
      <c r="Q4436" s="25">
        <v>212864.9</v>
      </c>
      <c r="R4436" s="25">
        <f>'LISTA DOS ITENS'!$Q4436*'LISTA DOS ITENS'!$M4436</f>
        <v>212864.9</v>
      </c>
      <c r="S4436" s="56">
        <f>IF('LISTA DOS ITENS'!$P4436&gt;'LISTA DOS ITENS'!$R4436,'LISTA DOS ITENS'!$P4436,'LISTA DOS ITENS'!$R4436)</f>
        <v>212864.9</v>
      </c>
      <c r="T4436" s="25">
        <v>103149.76985375557</v>
      </c>
      <c r="U4436" s="25">
        <f>'LISTA DOS ITENS'!$T4436*'LISTA DOS ITENS'!$M4436</f>
        <v>103149.7699</v>
      </c>
      <c r="V4436" s="56">
        <f t="array" ref="V4436">INDEX('RESUMO - LOTES E VMA'!$F$3:$F$181,MATCH('LISTA DOS ITENS'!$D4436,'RESUMO - LOTES E VMA'!$A$3:$A$181,0))</f>
        <v>290809.9365</v>
      </c>
      <c r="W4436" s="57">
        <f>'LISTA DOS ITENS'!$U4436/'LISTA DOS ITENS'!$V4436</f>
        <v>0.3546982303</v>
      </c>
      <c r="X4436" s="53" t="s">
        <v>53</v>
      </c>
      <c r="Y4436" s="53" t="s">
        <v>290</v>
      </c>
      <c r="Z4436" s="58" t="str">
        <f>'LISTA DOS ITENS'!$F4436&amp;"-"&amp;'LISTA DOS ITENS'!$H4436&amp;"-"&amp;'LISTA DOS ITENS'!$J4436&amp;"-"&amp;'LISTA DOS ITENS'!$K4436&amp;"-"&amp;'LISTA DOS ITENS'!$I4436</f>
        <v>11243896-2917-0017-IMOB/NAC-</v>
      </c>
      <c r="AA4436" s="59" t="str">
        <f t="array" ref="AA4436">INDEX('RESUMO - LOTES E VMA'!$M$3:$M$181,MATCH('LISTA DOS ITENS'!$D4436,'RESUMO - LOTES E VMA'!$A$3:$A$181,0))</f>
        <v>Para Leilão</v>
      </c>
      <c r="AB4436" s="60">
        <f t="array" ref="AB4436">INDEX('RESUMO - LOTES E VMA'!$J$3:$J$181,MATCH('LISTA DOS ITENS'!$D4436,'RESUMO - LOTES E VMA'!$A$3:$A$181,0))</f>
        <v>0.4845785747</v>
      </c>
      <c r="AC4436" s="29" t="str">
        <f t="array" ref="AC4436">INDEX('RESUMO - LOTES E VMA'!$L$3:$L$181,MATCH('LISTA DOS ITENS'!$D4436,'RESUMO - LOTES E VMA'!$A$3:$A$181,0))</f>
        <v>5% do Valor de Comparação do VMA</v>
      </c>
      <c r="AD4436" s="53" t="str">
        <f>VLOOKUP(Tabela1[[#This Row],[Índice]],[1]Planilha1!$A:$A,1,0)</f>
        <v>#ERROR!</v>
      </c>
    </row>
    <row r="4437" ht="15.75" customHeight="1">
      <c r="A4437" s="52">
        <v>271199.0</v>
      </c>
      <c r="B4437" s="53" t="s">
        <v>154</v>
      </c>
      <c r="C4437" s="53" t="s">
        <v>107</v>
      </c>
      <c r="D4437" s="22">
        <v>208592.0</v>
      </c>
      <c r="E4437" s="53" t="s">
        <v>47</v>
      </c>
      <c r="F4437" s="54">
        <v>1.139384E7</v>
      </c>
      <c r="G4437" s="53" t="s">
        <v>2758</v>
      </c>
      <c r="H4437" s="55">
        <v>2917.0</v>
      </c>
      <c r="I4437" s="55"/>
      <c r="J4437" s="55" t="s">
        <v>56</v>
      </c>
      <c r="K4437" s="53" t="s">
        <v>122</v>
      </c>
      <c r="L4437" s="53"/>
      <c r="M4437" s="53">
        <v>2.0</v>
      </c>
      <c r="N4437" s="53" t="s">
        <v>52</v>
      </c>
      <c r="O4437" s="25">
        <v>193632.335</v>
      </c>
      <c r="P4437" s="25">
        <f>'LISTA DOS ITENS'!$O4437*'LISTA DOS ITENS'!$M4437</f>
        <v>387264.67</v>
      </c>
      <c r="Q4437" s="25">
        <v>193632.34</v>
      </c>
      <c r="R4437" s="25">
        <f>'LISTA DOS ITENS'!$Q4437*'LISTA DOS ITENS'!$M4437</f>
        <v>387264.68</v>
      </c>
      <c r="S4437" s="56">
        <f>IF('LISTA DOS ITENS'!$P4437&gt;'LISTA DOS ITENS'!$R4437,'LISTA DOS ITENS'!$P4437,'LISTA DOS ITENS'!$R4437)</f>
        <v>387264.68</v>
      </c>
      <c r="T4437" s="25">
        <v>93830.08334039172</v>
      </c>
      <c r="U4437" s="25">
        <f>'LISTA DOS ITENS'!$T4437*'LISTA DOS ITENS'!$M4437</f>
        <v>187660.1667</v>
      </c>
      <c r="V4437" s="56">
        <f t="array" ref="V4437">INDEX('RESUMO - LOTES E VMA'!$F$3:$F$181,MATCH('LISTA DOS ITENS'!$D4437,'RESUMO - LOTES E VMA'!$A$3:$A$181,0))</f>
        <v>290809.9365</v>
      </c>
      <c r="W4437" s="57">
        <f>'LISTA DOS ITENS'!$U4437/'LISTA DOS ITENS'!$V4437</f>
        <v>0.6453017697</v>
      </c>
      <c r="X4437" s="53" t="s">
        <v>53</v>
      </c>
      <c r="Y4437" s="53" t="s">
        <v>290</v>
      </c>
      <c r="Z4437" s="58" t="str">
        <f>'LISTA DOS ITENS'!$F4437&amp;"-"&amp;'LISTA DOS ITENS'!$H4437&amp;"-"&amp;'LISTA DOS ITENS'!$J4437&amp;"-"&amp;'LISTA DOS ITENS'!$K4437&amp;"-"&amp;'LISTA DOS ITENS'!$I4437</f>
        <v>11393840-2917-0017-IMOB/IAMN-</v>
      </c>
      <c r="AA4437" s="59" t="str">
        <f t="array" ref="AA4437">INDEX('RESUMO - LOTES E VMA'!$M$3:$M$181,MATCH('LISTA DOS ITENS'!$D4437,'RESUMO - LOTES E VMA'!$A$3:$A$181,0))</f>
        <v>Para Leilão</v>
      </c>
      <c r="AB4437" s="60">
        <f t="array" ref="AB4437">INDEX('RESUMO - LOTES E VMA'!$J$3:$J$181,MATCH('LISTA DOS ITENS'!$D4437,'RESUMO - LOTES E VMA'!$A$3:$A$181,0))</f>
        <v>0.4845785747</v>
      </c>
      <c r="AC4437" s="29" t="str">
        <f t="array" ref="AC4437">INDEX('RESUMO - LOTES E VMA'!$L$3:$L$181,MATCH('LISTA DOS ITENS'!$D4437,'RESUMO - LOTES E VMA'!$A$3:$A$181,0))</f>
        <v>5% do Valor de Comparação do VMA</v>
      </c>
      <c r="AD4437" s="53" t="str">
        <f>VLOOKUP(Tabela1[[#This Row],[Índice]],[1]Planilha1!$A:$A,1,0)</f>
        <v>#ERROR!</v>
      </c>
    </row>
    <row r="4438" ht="15.75" customHeight="1">
      <c r="A4438" s="52">
        <v>271389.0</v>
      </c>
      <c r="B4438" s="53" t="s">
        <v>154</v>
      </c>
      <c r="C4438" s="53" t="s">
        <v>107</v>
      </c>
      <c r="D4438" s="22">
        <v>208596.0</v>
      </c>
      <c r="E4438" s="53" t="s">
        <v>59</v>
      </c>
      <c r="F4438" s="54">
        <v>1.0173014E7</v>
      </c>
      <c r="G4438" s="53" t="s">
        <v>2759</v>
      </c>
      <c r="H4438" s="55">
        <v>2055.0</v>
      </c>
      <c r="I4438" s="55"/>
      <c r="J4438" s="55" t="s">
        <v>103</v>
      </c>
      <c r="K4438" s="53" t="s">
        <v>51</v>
      </c>
      <c r="L4438" s="53"/>
      <c r="M4438" s="53">
        <v>1.0</v>
      </c>
      <c r="N4438" s="53" t="s">
        <v>52</v>
      </c>
      <c r="O4438" s="25">
        <v>0.0</v>
      </c>
      <c r="P4438" s="25">
        <f>'LISTA DOS ITENS'!$O4438*'LISTA DOS ITENS'!$M4438</f>
        <v>0</v>
      </c>
      <c r="Q4438" s="25">
        <v>71757.14</v>
      </c>
      <c r="R4438" s="25">
        <f>'LISTA DOS ITENS'!$Q4438*'LISTA DOS ITENS'!$M4438</f>
        <v>71757.14</v>
      </c>
      <c r="S4438" s="56">
        <f>IF('LISTA DOS ITENS'!$P4438&gt;'LISTA DOS ITENS'!$R4438,'LISTA DOS ITENS'!$P4438,'LISTA DOS ITENS'!$R4438)</f>
        <v>71757.14</v>
      </c>
      <c r="T4438" s="25">
        <v>34771.972628478055</v>
      </c>
      <c r="U4438" s="25">
        <f>'LISTA DOS ITENS'!$T4438*'LISTA DOS ITENS'!$M4438</f>
        <v>34771.97263</v>
      </c>
      <c r="V4438" s="56">
        <f t="array" ref="V4438">INDEX('RESUMO - LOTES E VMA'!$F$3:$F$181,MATCH('LISTA DOS ITENS'!$D4438,'RESUMO - LOTES E VMA'!$A$3:$A$181,0))</f>
        <v>290527.019</v>
      </c>
      <c r="W4438" s="57">
        <f>'LISTA DOS ITENS'!$U4438/'LISTA DOS ITENS'!$V4438</f>
        <v>0.119685848</v>
      </c>
      <c r="X4438" s="53" t="s">
        <v>53</v>
      </c>
      <c r="Y4438" s="53" t="s">
        <v>290</v>
      </c>
      <c r="Z4438" s="58" t="str">
        <f>'LISTA DOS ITENS'!$F4438&amp;"-"&amp;'LISTA DOS ITENS'!$H4438&amp;"-"&amp;'LISTA DOS ITENS'!$J4438&amp;"-"&amp;'LISTA DOS ITENS'!$K4438&amp;"-"&amp;'LISTA DOS ITENS'!$I4438</f>
        <v>10173014-2055-0001-A RECUPER-</v>
      </c>
      <c r="AA4438" s="59" t="str">
        <f t="array" ref="AA4438">INDEX('RESUMO - LOTES E VMA'!$M$3:$M$181,MATCH('LISTA DOS ITENS'!$D4438,'RESUMO - LOTES E VMA'!$A$3:$A$181,0))</f>
        <v>Para Leilão</v>
      </c>
      <c r="AB4438" s="60">
        <f t="array" ref="AB4438">INDEX('RESUMO - LOTES E VMA'!$J$3:$J$181,MATCH('LISTA DOS ITENS'!$D4438,'RESUMO - LOTES E VMA'!$A$3:$A$181,0))</f>
        <v>0.4845785747</v>
      </c>
      <c r="AC4438" s="29" t="str">
        <f t="array" ref="AC4438">INDEX('RESUMO - LOTES E VMA'!$L$3:$L$181,MATCH('LISTA DOS ITENS'!$D4438,'RESUMO - LOTES E VMA'!$A$3:$A$181,0))</f>
        <v>5% do Valor de Comparação do VMA</v>
      </c>
      <c r="AD4438" s="53" t="str">
        <f>VLOOKUP(Tabela1[[#This Row],[Índice]],[1]Planilha1!$A:$A,1,0)</f>
        <v>#ERROR!</v>
      </c>
    </row>
    <row r="4439" ht="15.75" customHeight="1">
      <c r="A4439" s="52">
        <v>271390.0</v>
      </c>
      <c r="B4439" s="53" t="s">
        <v>154</v>
      </c>
      <c r="C4439" s="53" t="s">
        <v>107</v>
      </c>
      <c r="D4439" s="22">
        <v>208596.0</v>
      </c>
      <c r="E4439" s="53" t="s">
        <v>59</v>
      </c>
      <c r="F4439" s="54">
        <v>1.0932447E7</v>
      </c>
      <c r="G4439" s="53" t="s">
        <v>2760</v>
      </c>
      <c r="H4439" s="55">
        <v>2055.0</v>
      </c>
      <c r="I4439" s="55"/>
      <c r="J4439" s="55" t="s">
        <v>103</v>
      </c>
      <c r="K4439" s="53" t="s">
        <v>51</v>
      </c>
      <c r="L4439" s="53"/>
      <c r="M4439" s="53">
        <v>1.0</v>
      </c>
      <c r="N4439" s="53" t="s">
        <v>52</v>
      </c>
      <c r="O4439" s="25">
        <v>1.0</v>
      </c>
      <c r="P4439" s="25">
        <f>'LISTA DOS ITENS'!$O4439*'LISTA DOS ITENS'!$M4439</f>
        <v>1</v>
      </c>
      <c r="Q4439" s="25">
        <v>184490.42</v>
      </c>
      <c r="R4439" s="25">
        <f>'LISTA DOS ITENS'!$Q4439*'LISTA DOS ITENS'!$M4439</f>
        <v>184490.42</v>
      </c>
      <c r="S4439" s="56">
        <f>IF('LISTA DOS ITENS'!$P4439&gt;'LISTA DOS ITENS'!$R4439,'LISTA DOS ITENS'!$P4439,'LISTA DOS ITENS'!$R4439)</f>
        <v>184490.42</v>
      </c>
      <c r="T4439" s="25">
        <v>89400.10477642254</v>
      </c>
      <c r="U4439" s="25">
        <f>'LISTA DOS ITENS'!$T4439*'LISTA DOS ITENS'!$M4439</f>
        <v>89400.10478</v>
      </c>
      <c r="V4439" s="56">
        <f t="array" ref="V4439">INDEX('RESUMO - LOTES E VMA'!$F$3:$F$181,MATCH('LISTA DOS ITENS'!$D4439,'RESUMO - LOTES E VMA'!$A$3:$A$181,0))</f>
        <v>290527.019</v>
      </c>
      <c r="W4439" s="57">
        <f>'LISTA DOS ITENS'!$U4439/'LISTA DOS ITENS'!$V4439</f>
        <v>0.3077170072</v>
      </c>
      <c r="X4439" s="53" t="s">
        <v>53</v>
      </c>
      <c r="Y4439" s="53" t="s">
        <v>290</v>
      </c>
      <c r="Z4439" s="58" t="str">
        <f>'LISTA DOS ITENS'!$F4439&amp;"-"&amp;'LISTA DOS ITENS'!$H4439&amp;"-"&amp;'LISTA DOS ITENS'!$J4439&amp;"-"&amp;'LISTA DOS ITENS'!$K4439&amp;"-"&amp;'LISTA DOS ITENS'!$I4439</f>
        <v>10932447-2055-0001-A RECUPER-</v>
      </c>
      <c r="AA4439" s="59" t="str">
        <f t="array" ref="AA4439">INDEX('RESUMO - LOTES E VMA'!$M$3:$M$181,MATCH('LISTA DOS ITENS'!$D4439,'RESUMO - LOTES E VMA'!$A$3:$A$181,0))</f>
        <v>Para Leilão</v>
      </c>
      <c r="AB4439" s="60">
        <f t="array" ref="AB4439">INDEX('RESUMO - LOTES E VMA'!$J$3:$J$181,MATCH('LISTA DOS ITENS'!$D4439,'RESUMO - LOTES E VMA'!$A$3:$A$181,0))</f>
        <v>0.4845785747</v>
      </c>
      <c r="AC4439" s="29" t="str">
        <f t="array" ref="AC4439">INDEX('RESUMO - LOTES E VMA'!$L$3:$L$181,MATCH('LISTA DOS ITENS'!$D4439,'RESUMO - LOTES E VMA'!$A$3:$A$181,0))</f>
        <v>5% do Valor de Comparação do VMA</v>
      </c>
      <c r="AD4439" s="53" t="str">
        <f>VLOOKUP(Tabela1[[#This Row],[Índice]],[1]Planilha1!$A:$A,1,0)</f>
        <v>#ERROR!</v>
      </c>
    </row>
    <row r="4440" ht="15.75" customHeight="1">
      <c r="A4440" s="52">
        <v>271391.0</v>
      </c>
      <c r="B4440" s="53" t="s">
        <v>154</v>
      </c>
      <c r="C4440" s="53" t="s">
        <v>107</v>
      </c>
      <c r="D4440" s="22">
        <v>208596.0</v>
      </c>
      <c r="E4440" s="53" t="s">
        <v>59</v>
      </c>
      <c r="F4440" s="54">
        <v>1.0089007E7</v>
      </c>
      <c r="G4440" s="53" t="s">
        <v>2761</v>
      </c>
      <c r="H4440" s="55">
        <v>2055.0</v>
      </c>
      <c r="I4440" s="55"/>
      <c r="J4440" s="55" t="s">
        <v>61</v>
      </c>
      <c r="K4440" s="53" t="s">
        <v>51</v>
      </c>
      <c r="L4440" s="53"/>
      <c r="M4440" s="53">
        <v>3.0</v>
      </c>
      <c r="N4440" s="53" t="s">
        <v>52</v>
      </c>
      <c r="O4440" s="25">
        <v>0.0</v>
      </c>
      <c r="P4440" s="25">
        <f>'LISTA DOS ITENS'!$O4440*'LISTA DOS ITENS'!$M4440</f>
        <v>0</v>
      </c>
      <c r="Q4440" s="25">
        <v>20522.05</v>
      </c>
      <c r="R4440" s="25">
        <f>'LISTA DOS ITENS'!$Q4440*'LISTA DOS ITENS'!$M4440</f>
        <v>61566.15</v>
      </c>
      <c r="S4440" s="56">
        <f>IF('LISTA DOS ITENS'!$P4440&gt;'LISTA DOS ITENS'!$R4440,'LISTA DOS ITENS'!$P4440,'LISTA DOS ITENS'!$R4440)</f>
        <v>61566.15</v>
      </c>
      <c r="T4440" s="25">
        <v>9944.54573970281</v>
      </c>
      <c r="U4440" s="25">
        <f>'LISTA DOS ITENS'!$T4440*'LISTA DOS ITENS'!$M4440</f>
        <v>29833.63722</v>
      </c>
      <c r="V4440" s="56">
        <f t="array" ref="V4440">INDEX('RESUMO - LOTES E VMA'!$F$3:$F$181,MATCH('LISTA DOS ITENS'!$D4440,'RESUMO - LOTES E VMA'!$A$3:$A$181,0))</f>
        <v>290527.019</v>
      </c>
      <c r="W4440" s="57">
        <f>'LISTA DOS ITENS'!$U4440/'LISTA DOS ITENS'!$V4440</f>
        <v>0.1026879955</v>
      </c>
      <c r="X4440" s="53" t="s">
        <v>53</v>
      </c>
      <c r="Y4440" s="53" t="s">
        <v>290</v>
      </c>
      <c r="Z4440" s="58" t="str">
        <f>'LISTA DOS ITENS'!$F4440&amp;"-"&amp;'LISTA DOS ITENS'!$H4440&amp;"-"&amp;'LISTA DOS ITENS'!$J4440&amp;"-"&amp;'LISTA DOS ITENS'!$K4440&amp;"-"&amp;'LISTA DOS ITENS'!$I4440</f>
        <v>10089007-2055-R001-A RECUPER-</v>
      </c>
      <c r="AA4440" s="59" t="str">
        <f t="array" ref="AA4440">INDEX('RESUMO - LOTES E VMA'!$M$3:$M$181,MATCH('LISTA DOS ITENS'!$D4440,'RESUMO - LOTES E VMA'!$A$3:$A$181,0))</f>
        <v>Para Leilão</v>
      </c>
      <c r="AB4440" s="60">
        <f t="array" ref="AB4440">INDEX('RESUMO - LOTES E VMA'!$J$3:$J$181,MATCH('LISTA DOS ITENS'!$D4440,'RESUMO - LOTES E VMA'!$A$3:$A$181,0))</f>
        <v>0.4845785747</v>
      </c>
      <c r="AC4440" s="29" t="str">
        <f t="array" ref="AC4440">INDEX('RESUMO - LOTES E VMA'!$L$3:$L$181,MATCH('LISTA DOS ITENS'!$D4440,'RESUMO - LOTES E VMA'!$A$3:$A$181,0))</f>
        <v>5% do Valor de Comparação do VMA</v>
      </c>
      <c r="AD4440" s="53" t="str">
        <f>VLOOKUP(Tabela1[[#This Row],[Índice]],[1]Planilha1!$A:$A,1,0)</f>
        <v>#ERROR!</v>
      </c>
    </row>
    <row r="4441" ht="15.75" customHeight="1">
      <c r="A4441" s="52">
        <v>271392.0</v>
      </c>
      <c r="B4441" s="53" t="s">
        <v>154</v>
      </c>
      <c r="C4441" s="53" t="s">
        <v>107</v>
      </c>
      <c r="D4441" s="22">
        <v>208596.0</v>
      </c>
      <c r="E4441" s="53" t="s">
        <v>59</v>
      </c>
      <c r="F4441" s="54">
        <v>1.0825299E7</v>
      </c>
      <c r="G4441" s="53" t="s">
        <v>2759</v>
      </c>
      <c r="H4441" s="55">
        <v>2055.0</v>
      </c>
      <c r="I4441" s="55"/>
      <c r="J4441" s="55" t="s">
        <v>61</v>
      </c>
      <c r="K4441" s="53" t="s">
        <v>51</v>
      </c>
      <c r="L4441" s="53"/>
      <c r="M4441" s="53">
        <v>1.0</v>
      </c>
      <c r="N4441" s="53" t="s">
        <v>52</v>
      </c>
      <c r="O4441" s="25">
        <v>1.0</v>
      </c>
      <c r="P4441" s="25">
        <f>'LISTA DOS ITENS'!$O4441*'LISTA DOS ITENS'!$M4441</f>
        <v>1</v>
      </c>
      <c r="Q4441" s="25">
        <v>281732.0275</v>
      </c>
      <c r="R4441" s="25">
        <f>'LISTA DOS ITENS'!$Q4441*'LISTA DOS ITENS'!$M4441</f>
        <v>281732.0275</v>
      </c>
      <c r="S4441" s="56">
        <f>IF('LISTA DOS ITENS'!$P4441&gt;'LISTA DOS ITENS'!$R4441,'LISTA DOS ITENS'!$P4441,'LISTA DOS ITENS'!$R4441)</f>
        <v>281732.0275</v>
      </c>
      <c r="T4441" s="25">
        <v>136521.30434400853</v>
      </c>
      <c r="U4441" s="25">
        <f>'LISTA DOS ITENS'!$T4441*'LISTA DOS ITENS'!$M4441</f>
        <v>136521.3043</v>
      </c>
      <c r="V4441" s="56">
        <f t="array" ref="V4441">INDEX('RESUMO - LOTES E VMA'!$F$3:$F$181,MATCH('LISTA DOS ITENS'!$D4441,'RESUMO - LOTES E VMA'!$A$3:$A$181,0))</f>
        <v>290527.019</v>
      </c>
      <c r="W4441" s="57">
        <f>'LISTA DOS ITENS'!$U4441/'LISTA DOS ITENS'!$V4441</f>
        <v>0.4699091493</v>
      </c>
      <c r="X4441" s="53" t="s">
        <v>53</v>
      </c>
      <c r="Y4441" s="53" t="s">
        <v>290</v>
      </c>
      <c r="Z4441" s="58" t="str">
        <f>'LISTA DOS ITENS'!$F4441&amp;"-"&amp;'LISTA DOS ITENS'!$H4441&amp;"-"&amp;'LISTA DOS ITENS'!$J4441&amp;"-"&amp;'LISTA DOS ITENS'!$K4441&amp;"-"&amp;'LISTA DOS ITENS'!$I4441</f>
        <v>10825299-2055-R001-A RECUPER-</v>
      </c>
      <c r="AA4441" s="59" t="str">
        <f t="array" ref="AA4441">INDEX('RESUMO - LOTES E VMA'!$M$3:$M$181,MATCH('LISTA DOS ITENS'!$D4441,'RESUMO - LOTES E VMA'!$A$3:$A$181,0))</f>
        <v>Para Leilão</v>
      </c>
      <c r="AB4441" s="60">
        <f t="array" ref="AB4441">INDEX('RESUMO - LOTES E VMA'!$J$3:$J$181,MATCH('LISTA DOS ITENS'!$D4441,'RESUMO - LOTES E VMA'!$A$3:$A$181,0))</f>
        <v>0.4845785747</v>
      </c>
      <c r="AC4441" s="29" t="str">
        <f t="array" ref="AC4441">INDEX('RESUMO - LOTES E VMA'!$L$3:$L$181,MATCH('LISTA DOS ITENS'!$D4441,'RESUMO - LOTES E VMA'!$A$3:$A$181,0))</f>
        <v>5% do Valor de Comparação do VMA</v>
      </c>
      <c r="AD4441" s="53" t="str">
        <f>VLOOKUP(Tabela1[[#This Row],[Índice]],[1]Planilha1!$A:$A,1,0)</f>
        <v>#ERROR!</v>
      </c>
    </row>
    <row r="4442" ht="15.75" customHeight="1">
      <c r="A4442" s="52">
        <v>271515.0</v>
      </c>
      <c r="B4442" s="53" t="s">
        <v>154</v>
      </c>
      <c r="C4442" s="53" t="s">
        <v>107</v>
      </c>
      <c r="D4442" s="22">
        <v>208600.0</v>
      </c>
      <c r="E4442" s="53" t="s">
        <v>47</v>
      </c>
      <c r="F4442" s="54">
        <v>1.1426045E7</v>
      </c>
      <c r="G4442" s="53" t="s">
        <v>110</v>
      </c>
      <c r="H4442" s="55">
        <v>2917.0</v>
      </c>
      <c r="I4442" s="55"/>
      <c r="J4442" s="55" t="s">
        <v>56</v>
      </c>
      <c r="K4442" s="53" t="s">
        <v>179</v>
      </c>
      <c r="L4442" s="53"/>
      <c r="M4442" s="53">
        <v>3.0</v>
      </c>
      <c r="N4442" s="53" t="s">
        <v>52</v>
      </c>
      <c r="O4442" s="25">
        <v>8668.456666666667</v>
      </c>
      <c r="P4442" s="25">
        <f>'LISTA DOS ITENS'!$O4442*'LISTA DOS ITENS'!$M4442</f>
        <v>26005.37</v>
      </c>
      <c r="Q4442" s="25">
        <v>8668.46</v>
      </c>
      <c r="R4442" s="25">
        <f>'LISTA DOS ITENS'!$Q4442*'LISTA DOS ITENS'!$M4442</f>
        <v>26005.38</v>
      </c>
      <c r="S4442" s="56">
        <f>IF('LISTA DOS ITENS'!$P4442&gt;'LISTA DOS ITENS'!$R4442,'LISTA DOS ITENS'!$P4442,'LISTA DOS ITENS'!$R4442)</f>
        <v>26005.38</v>
      </c>
      <c r="T4442" s="25">
        <v>8668.46</v>
      </c>
      <c r="U4442" s="25">
        <f>'LISTA DOS ITENS'!$T4442*'LISTA DOS ITENS'!$M4442</f>
        <v>26005.38</v>
      </c>
      <c r="V4442" s="56">
        <f t="array" ref="V4442">INDEX('RESUMO - LOTES E VMA'!$F$3:$F$181,MATCH('LISTA DOS ITENS'!$D4442,'RESUMO - LOTES E VMA'!$A$3:$A$181,0))</f>
        <v>246243.99</v>
      </c>
      <c r="W4442" s="57">
        <f>'LISTA DOS ITENS'!$U4442/'LISTA DOS ITENS'!$V4442</f>
        <v>0.1056081815</v>
      </c>
      <c r="X4442" s="53" t="s">
        <v>53</v>
      </c>
      <c r="Y4442" s="53" t="s">
        <v>290</v>
      </c>
      <c r="Z4442" s="58" t="str">
        <f>'LISTA DOS ITENS'!$F4442&amp;"-"&amp;'LISTA DOS ITENS'!$H4442&amp;"-"&amp;'LISTA DOS ITENS'!$J4442&amp;"-"&amp;'LISTA DOS ITENS'!$K4442&amp;"-"&amp;'LISTA DOS ITENS'!$I4442</f>
        <v>11426045-2917-0017-IMOB/IMP-</v>
      </c>
      <c r="AA4442" s="59" t="str">
        <f t="array" ref="AA4442">INDEX('RESUMO - LOTES E VMA'!$M$3:$M$181,MATCH('LISTA DOS ITENS'!$D4442,'RESUMO - LOTES E VMA'!$A$3:$A$181,0))</f>
        <v>Para Leilão</v>
      </c>
      <c r="AB4442" s="60">
        <f t="array" ref="AB4442">INDEX('RESUMO - LOTES E VMA'!$J$3:$J$181,MATCH('LISTA DOS ITENS'!$D4442,'RESUMO - LOTES E VMA'!$A$3:$A$181,0))</f>
        <v>0.9999998579</v>
      </c>
      <c r="AC4442" s="29" t="str">
        <f t="array" ref="AC4442">INDEX('RESUMO - LOTES E VMA'!$L$3:$L$181,MATCH('LISTA DOS ITENS'!$D4442,'RESUMO - LOTES E VMA'!$A$3:$A$181,0))</f>
        <v>5% do Valor de Comparação do VMA</v>
      </c>
      <c r="AD4442" s="53" t="str">
        <f>VLOOKUP(Tabela1[[#This Row],[Índice]],[1]Planilha1!$A:$A,1,0)</f>
        <v>#ERROR!</v>
      </c>
    </row>
    <row r="4443" ht="15.75" customHeight="1">
      <c r="A4443" s="52">
        <v>271516.0</v>
      </c>
      <c r="B4443" s="53" t="s">
        <v>154</v>
      </c>
      <c r="C4443" s="53" t="s">
        <v>107</v>
      </c>
      <c r="D4443" s="22">
        <v>208600.0</v>
      </c>
      <c r="E4443" s="53" t="s">
        <v>47</v>
      </c>
      <c r="F4443" s="54">
        <v>1.1426046E7</v>
      </c>
      <c r="G4443" s="53" t="s">
        <v>110</v>
      </c>
      <c r="H4443" s="55">
        <v>2917.0</v>
      </c>
      <c r="I4443" s="55"/>
      <c r="J4443" s="55" t="s">
        <v>56</v>
      </c>
      <c r="K4443" s="53" t="s">
        <v>179</v>
      </c>
      <c r="L4443" s="53"/>
      <c r="M4443" s="53">
        <v>3.0</v>
      </c>
      <c r="N4443" s="53" t="s">
        <v>52</v>
      </c>
      <c r="O4443" s="25">
        <v>8668.456666666667</v>
      </c>
      <c r="P4443" s="25">
        <f>'LISTA DOS ITENS'!$O4443*'LISTA DOS ITENS'!$M4443</f>
        <v>26005.37</v>
      </c>
      <c r="Q4443" s="25">
        <v>8668.46</v>
      </c>
      <c r="R4443" s="25">
        <f>'LISTA DOS ITENS'!$Q4443*'LISTA DOS ITENS'!$M4443</f>
        <v>26005.38</v>
      </c>
      <c r="S4443" s="56">
        <f>IF('LISTA DOS ITENS'!$P4443&gt;'LISTA DOS ITENS'!$R4443,'LISTA DOS ITENS'!$P4443,'LISTA DOS ITENS'!$R4443)</f>
        <v>26005.38</v>
      </c>
      <c r="T4443" s="25">
        <v>8668.46</v>
      </c>
      <c r="U4443" s="25">
        <f>'LISTA DOS ITENS'!$T4443*'LISTA DOS ITENS'!$M4443</f>
        <v>26005.38</v>
      </c>
      <c r="V4443" s="56">
        <f t="array" ref="V4443">INDEX('RESUMO - LOTES E VMA'!$F$3:$F$181,MATCH('LISTA DOS ITENS'!$D4443,'RESUMO - LOTES E VMA'!$A$3:$A$181,0))</f>
        <v>246243.99</v>
      </c>
      <c r="W4443" s="57">
        <f>'LISTA DOS ITENS'!$U4443/'LISTA DOS ITENS'!$V4443</f>
        <v>0.1056081815</v>
      </c>
      <c r="X4443" s="53" t="s">
        <v>53</v>
      </c>
      <c r="Y4443" s="53" t="s">
        <v>290</v>
      </c>
      <c r="Z4443" s="58" t="str">
        <f>'LISTA DOS ITENS'!$F4443&amp;"-"&amp;'LISTA DOS ITENS'!$H4443&amp;"-"&amp;'LISTA DOS ITENS'!$J4443&amp;"-"&amp;'LISTA DOS ITENS'!$K4443&amp;"-"&amp;'LISTA DOS ITENS'!$I4443</f>
        <v>11426046-2917-0017-IMOB/IMP-</v>
      </c>
      <c r="AA4443" s="59" t="str">
        <f t="array" ref="AA4443">INDEX('RESUMO - LOTES E VMA'!$M$3:$M$181,MATCH('LISTA DOS ITENS'!$D4443,'RESUMO - LOTES E VMA'!$A$3:$A$181,0))</f>
        <v>Para Leilão</v>
      </c>
      <c r="AB4443" s="60">
        <f t="array" ref="AB4443">INDEX('RESUMO - LOTES E VMA'!$J$3:$J$181,MATCH('LISTA DOS ITENS'!$D4443,'RESUMO - LOTES E VMA'!$A$3:$A$181,0))</f>
        <v>0.9999998579</v>
      </c>
      <c r="AC4443" s="29" t="str">
        <f t="array" ref="AC4443">INDEX('RESUMO - LOTES E VMA'!$L$3:$L$181,MATCH('LISTA DOS ITENS'!$D4443,'RESUMO - LOTES E VMA'!$A$3:$A$181,0))</f>
        <v>5% do Valor de Comparação do VMA</v>
      </c>
      <c r="AD4443" s="53" t="str">
        <f>VLOOKUP(Tabela1[[#This Row],[Índice]],[1]Planilha1!$A:$A,1,0)</f>
        <v>#ERROR!</v>
      </c>
    </row>
    <row r="4444" ht="15.75" customHeight="1">
      <c r="A4444" s="52">
        <v>271517.0</v>
      </c>
      <c r="B4444" s="53" t="s">
        <v>154</v>
      </c>
      <c r="C4444" s="53" t="s">
        <v>107</v>
      </c>
      <c r="D4444" s="22">
        <v>208600.0</v>
      </c>
      <c r="E4444" s="53" t="s">
        <v>47</v>
      </c>
      <c r="F4444" s="54">
        <v>1.1426077E7</v>
      </c>
      <c r="G4444" s="53" t="s">
        <v>110</v>
      </c>
      <c r="H4444" s="55">
        <v>2917.0</v>
      </c>
      <c r="I4444" s="55"/>
      <c r="J4444" s="55" t="s">
        <v>56</v>
      </c>
      <c r="K4444" s="53" t="s">
        <v>179</v>
      </c>
      <c r="L4444" s="53"/>
      <c r="M4444" s="53">
        <v>3.0</v>
      </c>
      <c r="N4444" s="53" t="s">
        <v>52</v>
      </c>
      <c r="O4444" s="25">
        <v>12225.513333333334</v>
      </c>
      <c r="P4444" s="25">
        <f>'LISTA DOS ITENS'!$O4444*'LISTA DOS ITENS'!$M4444</f>
        <v>36676.54</v>
      </c>
      <c r="Q4444" s="25">
        <v>12225.51</v>
      </c>
      <c r="R4444" s="25">
        <f>'LISTA DOS ITENS'!$Q4444*'LISTA DOS ITENS'!$M4444</f>
        <v>36676.53</v>
      </c>
      <c r="S4444" s="56">
        <f>IF('LISTA DOS ITENS'!$P4444&gt;'LISTA DOS ITENS'!$R4444,'LISTA DOS ITENS'!$P4444,'LISTA DOS ITENS'!$R4444)</f>
        <v>36676.54</v>
      </c>
      <c r="T4444" s="25">
        <v>12225.51</v>
      </c>
      <c r="U4444" s="25">
        <f>'LISTA DOS ITENS'!$T4444*'LISTA DOS ITENS'!$M4444</f>
        <v>36676.53</v>
      </c>
      <c r="V4444" s="56">
        <f t="array" ref="V4444">INDEX('RESUMO - LOTES E VMA'!$F$3:$F$181,MATCH('LISTA DOS ITENS'!$D4444,'RESUMO - LOTES E VMA'!$A$3:$A$181,0))</f>
        <v>246243.99</v>
      </c>
      <c r="W4444" s="57">
        <f>'LISTA DOS ITENS'!$U4444/'LISTA DOS ITENS'!$V4444</f>
        <v>0.1489438585</v>
      </c>
      <c r="X4444" s="53" t="s">
        <v>53</v>
      </c>
      <c r="Y4444" s="53" t="s">
        <v>290</v>
      </c>
      <c r="Z4444" s="58" t="str">
        <f>'LISTA DOS ITENS'!$F4444&amp;"-"&amp;'LISTA DOS ITENS'!$H4444&amp;"-"&amp;'LISTA DOS ITENS'!$J4444&amp;"-"&amp;'LISTA DOS ITENS'!$K4444&amp;"-"&amp;'LISTA DOS ITENS'!$I4444</f>
        <v>11426077-2917-0017-IMOB/IMP-</v>
      </c>
      <c r="AA4444" s="59" t="str">
        <f t="array" ref="AA4444">INDEX('RESUMO - LOTES E VMA'!$M$3:$M$181,MATCH('LISTA DOS ITENS'!$D4444,'RESUMO - LOTES E VMA'!$A$3:$A$181,0))</f>
        <v>Para Leilão</v>
      </c>
      <c r="AB4444" s="60">
        <f t="array" ref="AB4444">INDEX('RESUMO - LOTES E VMA'!$J$3:$J$181,MATCH('LISTA DOS ITENS'!$D4444,'RESUMO - LOTES E VMA'!$A$3:$A$181,0))</f>
        <v>0.9999998579</v>
      </c>
      <c r="AC4444" s="29" t="str">
        <f t="array" ref="AC4444">INDEX('RESUMO - LOTES E VMA'!$L$3:$L$181,MATCH('LISTA DOS ITENS'!$D4444,'RESUMO - LOTES E VMA'!$A$3:$A$181,0))</f>
        <v>5% do Valor de Comparação do VMA</v>
      </c>
      <c r="AD4444" s="53" t="str">
        <f>VLOOKUP(Tabela1[[#This Row],[Índice]],[1]Planilha1!$A:$A,1,0)</f>
        <v>#ERROR!</v>
      </c>
    </row>
    <row r="4445" ht="15.75" customHeight="1">
      <c r="A4445" s="52">
        <v>271518.0</v>
      </c>
      <c r="B4445" s="53" t="s">
        <v>154</v>
      </c>
      <c r="C4445" s="53" t="s">
        <v>107</v>
      </c>
      <c r="D4445" s="22">
        <v>208600.0</v>
      </c>
      <c r="E4445" s="53" t="s">
        <v>47</v>
      </c>
      <c r="F4445" s="54">
        <v>1.1426081E7</v>
      </c>
      <c r="G4445" s="53" t="s">
        <v>110</v>
      </c>
      <c r="H4445" s="55">
        <v>2917.0</v>
      </c>
      <c r="I4445" s="55"/>
      <c r="J4445" s="55" t="s">
        <v>56</v>
      </c>
      <c r="K4445" s="53" t="s">
        <v>179</v>
      </c>
      <c r="L4445" s="53"/>
      <c r="M4445" s="53">
        <v>3.0</v>
      </c>
      <c r="N4445" s="53" t="s">
        <v>52</v>
      </c>
      <c r="O4445" s="25">
        <v>9475.521666666666</v>
      </c>
      <c r="P4445" s="25">
        <f>'LISTA DOS ITENS'!$O4445*'LISTA DOS ITENS'!$M4445</f>
        <v>28426.565</v>
      </c>
      <c r="Q4445" s="25">
        <v>9475.52</v>
      </c>
      <c r="R4445" s="25">
        <f>'LISTA DOS ITENS'!$Q4445*'LISTA DOS ITENS'!$M4445</f>
        <v>28426.56</v>
      </c>
      <c r="S4445" s="56">
        <f>IF('LISTA DOS ITENS'!$P4445&gt;'LISTA DOS ITENS'!$R4445,'LISTA DOS ITENS'!$P4445,'LISTA DOS ITENS'!$R4445)</f>
        <v>28426.565</v>
      </c>
      <c r="T4445" s="25">
        <v>9475.52</v>
      </c>
      <c r="U4445" s="25">
        <f>'LISTA DOS ITENS'!$T4445*'LISTA DOS ITENS'!$M4445</f>
        <v>28426.56</v>
      </c>
      <c r="V4445" s="56">
        <f t="array" ref="V4445">INDEX('RESUMO - LOTES E VMA'!$F$3:$F$181,MATCH('LISTA DOS ITENS'!$D4445,'RESUMO - LOTES E VMA'!$A$3:$A$181,0))</f>
        <v>246243.99</v>
      </c>
      <c r="W4445" s="57">
        <f>'LISTA DOS ITENS'!$U4445/'LISTA DOS ITENS'!$V4445</f>
        <v>0.1154406246</v>
      </c>
      <c r="X4445" s="53" t="s">
        <v>53</v>
      </c>
      <c r="Y4445" s="53" t="s">
        <v>290</v>
      </c>
      <c r="Z4445" s="58" t="str">
        <f>'LISTA DOS ITENS'!$F4445&amp;"-"&amp;'LISTA DOS ITENS'!$H4445&amp;"-"&amp;'LISTA DOS ITENS'!$J4445&amp;"-"&amp;'LISTA DOS ITENS'!$K4445&amp;"-"&amp;'LISTA DOS ITENS'!$I4445</f>
        <v>11426081-2917-0017-IMOB/IMP-</v>
      </c>
      <c r="AA4445" s="59" t="str">
        <f t="array" ref="AA4445">INDEX('RESUMO - LOTES E VMA'!$M$3:$M$181,MATCH('LISTA DOS ITENS'!$D4445,'RESUMO - LOTES E VMA'!$A$3:$A$181,0))</f>
        <v>Para Leilão</v>
      </c>
      <c r="AB4445" s="60">
        <f t="array" ref="AB4445">INDEX('RESUMO - LOTES E VMA'!$J$3:$J$181,MATCH('LISTA DOS ITENS'!$D4445,'RESUMO - LOTES E VMA'!$A$3:$A$181,0))</f>
        <v>0.9999998579</v>
      </c>
      <c r="AC4445" s="29" t="str">
        <f t="array" ref="AC4445">INDEX('RESUMO - LOTES E VMA'!$L$3:$L$181,MATCH('LISTA DOS ITENS'!$D4445,'RESUMO - LOTES E VMA'!$A$3:$A$181,0))</f>
        <v>5% do Valor de Comparação do VMA</v>
      </c>
      <c r="AD4445" s="53" t="str">
        <f>VLOOKUP(Tabela1[[#This Row],[Índice]],[1]Planilha1!$A:$A,1,0)</f>
        <v>#ERROR!</v>
      </c>
    </row>
    <row r="4446" ht="15.75" customHeight="1">
      <c r="A4446" s="52">
        <v>271519.0</v>
      </c>
      <c r="B4446" s="53" t="s">
        <v>154</v>
      </c>
      <c r="C4446" s="53" t="s">
        <v>107</v>
      </c>
      <c r="D4446" s="22">
        <v>208600.0</v>
      </c>
      <c r="E4446" s="53" t="s">
        <v>47</v>
      </c>
      <c r="F4446" s="54">
        <v>1.1426082E7</v>
      </c>
      <c r="G4446" s="53" t="s">
        <v>110</v>
      </c>
      <c r="H4446" s="55">
        <v>2917.0</v>
      </c>
      <c r="I4446" s="55"/>
      <c r="J4446" s="55" t="s">
        <v>56</v>
      </c>
      <c r="K4446" s="53" t="s">
        <v>179</v>
      </c>
      <c r="L4446" s="53"/>
      <c r="M4446" s="53">
        <v>3.0</v>
      </c>
      <c r="N4446" s="53" t="s">
        <v>52</v>
      </c>
      <c r="O4446" s="25">
        <v>8668.456666666667</v>
      </c>
      <c r="P4446" s="25">
        <f>'LISTA DOS ITENS'!$O4446*'LISTA DOS ITENS'!$M4446</f>
        <v>26005.37</v>
      </c>
      <c r="Q4446" s="25">
        <v>8668.46</v>
      </c>
      <c r="R4446" s="25">
        <f>'LISTA DOS ITENS'!$Q4446*'LISTA DOS ITENS'!$M4446</f>
        <v>26005.38</v>
      </c>
      <c r="S4446" s="56">
        <f>IF('LISTA DOS ITENS'!$P4446&gt;'LISTA DOS ITENS'!$R4446,'LISTA DOS ITENS'!$P4446,'LISTA DOS ITENS'!$R4446)</f>
        <v>26005.38</v>
      </c>
      <c r="T4446" s="25">
        <v>8668.46</v>
      </c>
      <c r="U4446" s="25">
        <f>'LISTA DOS ITENS'!$T4446*'LISTA DOS ITENS'!$M4446</f>
        <v>26005.38</v>
      </c>
      <c r="V4446" s="56">
        <f t="array" ref="V4446">INDEX('RESUMO - LOTES E VMA'!$F$3:$F$181,MATCH('LISTA DOS ITENS'!$D4446,'RESUMO - LOTES E VMA'!$A$3:$A$181,0))</f>
        <v>246243.99</v>
      </c>
      <c r="W4446" s="57">
        <f>'LISTA DOS ITENS'!$U4446/'LISTA DOS ITENS'!$V4446</f>
        <v>0.1056081815</v>
      </c>
      <c r="X4446" s="53" t="s">
        <v>53</v>
      </c>
      <c r="Y4446" s="53" t="s">
        <v>290</v>
      </c>
      <c r="Z4446" s="58" t="str">
        <f>'LISTA DOS ITENS'!$F4446&amp;"-"&amp;'LISTA DOS ITENS'!$H4446&amp;"-"&amp;'LISTA DOS ITENS'!$J4446&amp;"-"&amp;'LISTA DOS ITENS'!$K4446&amp;"-"&amp;'LISTA DOS ITENS'!$I4446</f>
        <v>11426082-2917-0017-IMOB/IMP-</v>
      </c>
      <c r="AA4446" s="59" t="str">
        <f t="array" ref="AA4446">INDEX('RESUMO - LOTES E VMA'!$M$3:$M$181,MATCH('LISTA DOS ITENS'!$D4446,'RESUMO - LOTES E VMA'!$A$3:$A$181,0))</f>
        <v>Para Leilão</v>
      </c>
      <c r="AB4446" s="60">
        <f t="array" ref="AB4446">INDEX('RESUMO - LOTES E VMA'!$J$3:$J$181,MATCH('LISTA DOS ITENS'!$D4446,'RESUMO - LOTES E VMA'!$A$3:$A$181,0))</f>
        <v>0.9999998579</v>
      </c>
      <c r="AC4446" s="29" t="str">
        <f t="array" ref="AC4446">INDEX('RESUMO - LOTES E VMA'!$L$3:$L$181,MATCH('LISTA DOS ITENS'!$D4446,'RESUMO - LOTES E VMA'!$A$3:$A$181,0))</f>
        <v>5% do Valor de Comparação do VMA</v>
      </c>
      <c r="AD4446" s="53" t="str">
        <f>VLOOKUP(Tabela1[[#This Row],[Índice]],[1]Planilha1!$A:$A,1,0)</f>
        <v>#ERROR!</v>
      </c>
    </row>
    <row r="4447" ht="15.75" customHeight="1">
      <c r="A4447" s="52">
        <v>271520.0</v>
      </c>
      <c r="B4447" s="53" t="s">
        <v>154</v>
      </c>
      <c r="C4447" s="53" t="s">
        <v>107</v>
      </c>
      <c r="D4447" s="22">
        <v>208600.0</v>
      </c>
      <c r="E4447" s="53" t="s">
        <v>47</v>
      </c>
      <c r="F4447" s="54">
        <v>1.1426083E7</v>
      </c>
      <c r="G4447" s="53" t="s">
        <v>110</v>
      </c>
      <c r="H4447" s="55">
        <v>2917.0</v>
      </c>
      <c r="I4447" s="55"/>
      <c r="J4447" s="55" t="s">
        <v>56</v>
      </c>
      <c r="K4447" s="53" t="s">
        <v>179</v>
      </c>
      <c r="L4447" s="53"/>
      <c r="M4447" s="53">
        <v>3.0</v>
      </c>
      <c r="N4447" s="53" t="s">
        <v>52</v>
      </c>
      <c r="O4447" s="25">
        <v>8668.456666666667</v>
      </c>
      <c r="P4447" s="25">
        <f>'LISTA DOS ITENS'!$O4447*'LISTA DOS ITENS'!$M4447</f>
        <v>26005.37</v>
      </c>
      <c r="Q4447" s="25">
        <v>8668.46</v>
      </c>
      <c r="R4447" s="25">
        <f>'LISTA DOS ITENS'!$Q4447*'LISTA DOS ITENS'!$M4447</f>
        <v>26005.38</v>
      </c>
      <c r="S4447" s="56">
        <f>IF('LISTA DOS ITENS'!$P4447&gt;'LISTA DOS ITENS'!$R4447,'LISTA DOS ITENS'!$P4447,'LISTA DOS ITENS'!$R4447)</f>
        <v>26005.38</v>
      </c>
      <c r="T4447" s="25">
        <v>8668.46</v>
      </c>
      <c r="U4447" s="25">
        <f>'LISTA DOS ITENS'!$T4447*'LISTA DOS ITENS'!$M4447</f>
        <v>26005.38</v>
      </c>
      <c r="V4447" s="56">
        <f t="array" ref="V4447">INDEX('RESUMO - LOTES E VMA'!$F$3:$F$181,MATCH('LISTA DOS ITENS'!$D4447,'RESUMO - LOTES E VMA'!$A$3:$A$181,0))</f>
        <v>246243.99</v>
      </c>
      <c r="W4447" s="57">
        <f>'LISTA DOS ITENS'!$U4447/'LISTA DOS ITENS'!$V4447</f>
        <v>0.1056081815</v>
      </c>
      <c r="X4447" s="53" t="s">
        <v>53</v>
      </c>
      <c r="Y4447" s="53" t="s">
        <v>290</v>
      </c>
      <c r="Z4447" s="58" t="str">
        <f>'LISTA DOS ITENS'!$F4447&amp;"-"&amp;'LISTA DOS ITENS'!$H4447&amp;"-"&amp;'LISTA DOS ITENS'!$J4447&amp;"-"&amp;'LISTA DOS ITENS'!$K4447&amp;"-"&amp;'LISTA DOS ITENS'!$I4447</f>
        <v>11426083-2917-0017-IMOB/IMP-</v>
      </c>
      <c r="AA4447" s="59" t="str">
        <f t="array" ref="AA4447">INDEX('RESUMO - LOTES E VMA'!$M$3:$M$181,MATCH('LISTA DOS ITENS'!$D4447,'RESUMO - LOTES E VMA'!$A$3:$A$181,0))</f>
        <v>Para Leilão</v>
      </c>
      <c r="AB4447" s="60">
        <f t="array" ref="AB4447">INDEX('RESUMO - LOTES E VMA'!$J$3:$J$181,MATCH('LISTA DOS ITENS'!$D4447,'RESUMO - LOTES E VMA'!$A$3:$A$181,0))</f>
        <v>0.9999998579</v>
      </c>
      <c r="AC4447" s="29" t="str">
        <f t="array" ref="AC4447">INDEX('RESUMO - LOTES E VMA'!$L$3:$L$181,MATCH('LISTA DOS ITENS'!$D4447,'RESUMO - LOTES E VMA'!$A$3:$A$181,0))</f>
        <v>5% do Valor de Comparação do VMA</v>
      </c>
      <c r="AD4447" s="53" t="str">
        <f>VLOOKUP(Tabela1[[#This Row],[Índice]],[1]Planilha1!$A:$A,1,0)</f>
        <v>#ERROR!</v>
      </c>
    </row>
    <row r="4448" ht="15.75" customHeight="1">
      <c r="A4448" s="52">
        <v>271521.0</v>
      </c>
      <c r="B4448" s="53" t="s">
        <v>154</v>
      </c>
      <c r="C4448" s="53" t="s">
        <v>107</v>
      </c>
      <c r="D4448" s="22">
        <v>208600.0</v>
      </c>
      <c r="E4448" s="53" t="s">
        <v>47</v>
      </c>
      <c r="F4448" s="54">
        <v>1.1426084E7</v>
      </c>
      <c r="G4448" s="53" t="s">
        <v>110</v>
      </c>
      <c r="H4448" s="55">
        <v>2917.0</v>
      </c>
      <c r="I4448" s="55"/>
      <c r="J4448" s="55" t="s">
        <v>56</v>
      </c>
      <c r="K4448" s="53" t="s">
        <v>179</v>
      </c>
      <c r="L4448" s="53"/>
      <c r="M4448" s="53">
        <v>3.0</v>
      </c>
      <c r="N4448" s="53" t="s">
        <v>52</v>
      </c>
      <c r="O4448" s="25">
        <v>8668.456666666667</v>
      </c>
      <c r="P4448" s="25">
        <f>'LISTA DOS ITENS'!$O4448*'LISTA DOS ITENS'!$M4448</f>
        <v>26005.37</v>
      </c>
      <c r="Q4448" s="25">
        <v>8668.46</v>
      </c>
      <c r="R4448" s="25">
        <f>'LISTA DOS ITENS'!$Q4448*'LISTA DOS ITENS'!$M4448</f>
        <v>26005.38</v>
      </c>
      <c r="S4448" s="56">
        <f>IF('LISTA DOS ITENS'!$P4448&gt;'LISTA DOS ITENS'!$R4448,'LISTA DOS ITENS'!$P4448,'LISTA DOS ITENS'!$R4448)</f>
        <v>26005.38</v>
      </c>
      <c r="T4448" s="25">
        <v>8668.46</v>
      </c>
      <c r="U4448" s="25">
        <f>'LISTA DOS ITENS'!$T4448*'LISTA DOS ITENS'!$M4448</f>
        <v>26005.38</v>
      </c>
      <c r="V4448" s="56">
        <f t="array" ref="V4448">INDEX('RESUMO - LOTES E VMA'!$F$3:$F$181,MATCH('LISTA DOS ITENS'!$D4448,'RESUMO - LOTES E VMA'!$A$3:$A$181,0))</f>
        <v>246243.99</v>
      </c>
      <c r="W4448" s="57">
        <f>'LISTA DOS ITENS'!$U4448/'LISTA DOS ITENS'!$V4448</f>
        <v>0.1056081815</v>
      </c>
      <c r="X4448" s="53" t="s">
        <v>53</v>
      </c>
      <c r="Y4448" s="53" t="s">
        <v>290</v>
      </c>
      <c r="Z4448" s="58" t="str">
        <f>'LISTA DOS ITENS'!$F4448&amp;"-"&amp;'LISTA DOS ITENS'!$H4448&amp;"-"&amp;'LISTA DOS ITENS'!$J4448&amp;"-"&amp;'LISTA DOS ITENS'!$K4448&amp;"-"&amp;'LISTA DOS ITENS'!$I4448</f>
        <v>11426084-2917-0017-IMOB/IMP-</v>
      </c>
      <c r="AA4448" s="59" t="str">
        <f t="array" ref="AA4448">INDEX('RESUMO - LOTES E VMA'!$M$3:$M$181,MATCH('LISTA DOS ITENS'!$D4448,'RESUMO - LOTES E VMA'!$A$3:$A$181,0))</f>
        <v>Para Leilão</v>
      </c>
      <c r="AB4448" s="60">
        <f t="array" ref="AB4448">INDEX('RESUMO - LOTES E VMA'!$J$3:$J$181,MATCH('LISTA DOS ITENS'!$D4448,'RESUMO - LOTES E VMA'!$A$3:$A$181,0))</f>
        <v>0.9999998579</v>
      </c>
      <c r="AC4448" s="29" t="str">
        <f t="array" ref="AC4448">INDEX('RESUMO - LOTES E VMA'!$L$3:$L$181,MATCH('LISTA DOS ITENS'!$D4448,'RESUMO - LOTES E VMA'!$A$3:$A$181,0))</f>
        <v>5% do Valor de Comparação do VMA</v>
      </c>
      <c r="AD4448" s="53" t="str">
        <f>VLOOKUP(Tabela1[[#This Row],[Índice]],[1]Planilha1!$A:$A,1,0)</f>
        <v>#ERROR!</v>
      </c>
    </row>
    <row r="4449" ht="15.75" customHeight="1">
      <c r="A4449" s="52">
        <v>271522.0</v>
      </c>
      <c r="B4449" s="53" t="s">
        <v>154</v>
      </c>
      <c r="C4449" s="53" t="s">
        <v>107</v>
      </c>
      <c r="D4449" s="22">
        <v>208600.0</v>
      </c>
      <c r="E4449" s="53" t="s">
        <v>47</v>
      </c>
      <c r="F4449" s="54">
        <v>1.1426189E7</v>
      </c>
      <c r="G4449" s="53" t="s">
        <v>110</v>
      </c>
      <c r="H4449" s="55">
        <v>2917.0</v>
      </c>
      <c r="I4449" s="55"/>
      <c r="J4449" s="55" t="s">
        <v>56</v>
      </c>
      <c r="K4449" s="53" t="s">
        <v>179</v>
      </c>
      <c r="L4449" s="53"/>
      <c r="M4449" s="53">
        <v>6.0</v>
      </c>
      <c r="N4449" s="53" t="s">
        <v>52</v>
      </c>
      <c r="O4449" s="25">
        <v>8519.003333333332</v>
      </c>
      <c r="P4449" s="25">
        <f>'LISTA DOS ITENS'!$O4449*'LISTA DOS ITENS'!$M4449</f>
        <v>51114.02</v>
      </c>
      <c r="Q4449" s="25">
        <v>8519.0</v>
      </c>
      <c r="R4449" s="25">
        <f>'LISTA DOS ITENS'!$Q4449*'LISTA DOS ITENS'!$M4449</f>
        <v>51114</v>
      </c>
      <c r="S4449" s="56">
        <f>IF('LISTA DOS ITENS'!$P4449&gt;'LISTA DOS ITENS'!$R4449,'LISTA DOS ITENS'!$P4449,'LISTA DOS ITENS'!$R4449)</f>
        <v>51114.02</v>
      </c>
      <c r="T4449" s="25">
        <v>8519.0</v>
      </c>
      <c r="U4449" s="25">
        <f>'LISTA DOS ITENS'!$T4449*'LISTA DOS ITENS'!$M4449</f>
        <v>51114</v>
      </c>
      <c r="V4449" s="56">
        <f t="array" ref="V4449">INDEX('RESUMO - LOTES E VMA'!$F$3:$F$181,MATCH('LISTA DOS ITENS'!$D4449,'RESUMO - LOTES E VMA'!$A$3:$A$181,0))</f>
        <v>246243.99</v>
      </c>
      <c r="W4449" s="57">
        <f>'LISTA DOS ITENS'!$U4449/'LISTA DOS ITENS'!$V4449</f>
        <v>0.2075746092</v>
      </c>
      <c r="X4449" s="53" t="s">
        <v>53</v>
      </c>
      <c r="Y4449" s="53" t="s">
        <v>290</v>
      </c>
      <c r="Z4449" s="58" t="str">
        <f>'LISTA DOS ITENS'!$F4449&amp;"-"&amp;'LISTA DOS ITENS'!$H4449&amp;"-"&amp;'LISTA DOS ITENS'!$J4449&amp;"-"&amp;'LISTA DOS ITENS'!$K4449&amp;"-"&amp;'LISTA DOS ITENS'!$I4449</f>
        <v>11426189-2917-0017-IMOB/IMP-</v>
      </c>
      <c r="AA4449" s="59" t="str">
        <f t="array" ref="AA4449">INDEX('RESUMO - LOTES E VMA'!$M$3:$M$181,MATCH('LISTA DOS ITENS'!$D4449,'RESUMO - LOTES E VMA'!$A$3:$A$181,0))</f>
        <v>Para Leilão</v>
      </c>
      <c r="AB4449" s="60">
        <f t="array" ref="AB4449">INDEX('RESUMO - LOTES E VMA'!$J$3:$J$181,MATCH('LISTA DOS ITENS'!$D4449,'RESUMO - LOTES E VMA'!$A$3:$A$181,0))</f>
        <v>0.9999998579</v>
      </c>
      <c r="AC4449" s="29" t="str">
        <f t="array" ref="AC4449">INDEX('RESUMO - LOTES E VMA'!$L$3:$L$181,MATCH('LISTA DOS ITENS'!$D4449,'RESUMO - LOTES E VMA'!$A$3:$A$181,0))</f>
        <v>5% do Valor de Comparação do VMA</v>
      </c>
      <c r="AD4449" s="53" t="str">
        <f>VLOOKUP(Tabela1[[#This Row],[Índice]],[1]Planilha1!$A:$A,1,0)</f>
        <v>#ERROR!</v>
      </c>
    </row>
    <row r="4450" ht="15.75" customHeight="1">
      <c r="A4450" s="52">
        <v>271523.0</v>
      </c>
      <c r="B4450" s="53" t="s">
        <v>154</v>
      </c>
      <c r="C4450" s="53" t="s">
        <v>107</v>
      </c>
      <c r="D4450" s="22">
        <v>208601.0</v>
      </c>
      <c r="E4450" s="53" t="s">
        <v>47</v>
      </c>
      <c r="F4450" s="54">
        <v>1.0770628E7</v>
      </c>
      <c r="G4450" s="53" t="s">
        <v>2762</v>
      </c>
      <c r="H4450" s="55">
        <v>2917.0</v>
      </c>
      <c r="I4450" s="55"/>
      <c r="J4450" s="55" t="s">
        <v>56</v>
      </c>
      <c r="K4450" s="53" t="s">
        <v>122</v>
      </c>
      <c r="L4450" s="53"/>
      <c r="M4450" s="53">
        <v>1.0</v>
      </c>
      <c r="N4450" s="53" t="s">
        <v>52</v>
      </c>
      <c r="O4450" s="25">
        <v>49938.96</v>
      </c>
      <c r="P4450" s="25">
        <f>'LISTA DOS ITENS'!$O4450*'LISTA DOS ITENS'!$M4450</f>
        <v>49938.96</v>
      </c>
      <c r="Q4450" s="25">
        <v>49938.96</v>
      </c>
      <c r="R4450" s="25">
        <f>'LISTA DOS ITENS'!$Q4450*'LISTA DOS ITENS'!$M4450</f>
        <v>49938.96</v>
      </c>
      <c r="S4450" s="56">
        <f>IF('LISTA DOS ITENS'!$P4450&gt;'LISTA DOS ITENS'!$R4450,'LISTA DOS ITENS'!$P4450,'LISTA DOS ITENS'!$R4450)</f>
        <v>49938.96</v>
      </c>
      <c r="T4450" s="25">
        <v>3975.1308444421793</v>
      </c>
      <c r="U4450" s="25">
        <f>'LISTA DOS ITENS'!$T4450*'LISTA DOS ITENS'!$M4450</f>
        <v>3975.130844</v>
      </c>
      <c r="V4450" s="56">
        <f t="array" ref="V4450">INDEX('RESUMO - LOTES E VMA'!$F$3:$F$181,MATCH('LISTA DOS ITENS'!$D4450,'RESUMO - LOTES E VMA'!$A$3:$A$181,0))</f>
        <v>24267.28222</v>
      </c>
      <c r="W4450" s="57">
        <f>'LISTA DOS ITENS'!$U4450/'LISTA DOS ITENS'!$V4450</f>
        <v>0.1638061818</v>
      </c>
      <c r="X4450" s="53" t="s">
        <v>53</v>
      </c>
      <c r="Y4450" s="53" t="s">
        <v>290</v>
      </c>
      <c r="Z4450" s="58" t="str">
        <f>'LISTA DOS ITENS'!$F4450&amp;"-"&amp;'LISTA DOS ITENS'!$H4450&amp;"-"&amp;'LISTA DOS ITENS'!$J4450&amp;"-"&amp;'LISTA DOS ITENS'!$K4450&amp;"-"&amp;'LISTA DOS ITENS'!$I4450</f>
        <v>10770628-2917-0017-IMOB/IAMN-</v>
      </c>
      <c r="AA4450" s="59" t="str">
        <f t="array" ref="AA4450">INDEX('RESUMO - LOTES E VMA'!$M$3:$M$181,MATCH('LISTA DOS ITENS'!$D4450,'RESUMO - LOTES E VMA'!$A$3:$A$181,0))</f>
        <v>Para Leilão</v>
      </c>
      <c r="AB4450" s="60">
        <f t="array" ref="AB4450">INDEX('RESUMO - LOTES E VMA'!$J$3:$J$181,MATCH('LISTA DOS ITENS'!$D4450,'RESUMO - LOTES E VMA'!$A$3:$A$181,0))</f>
        <v>0.0795997897</v>
      </c>
      <c r="AC4450" s="29" t="str">
        <f t="array" ref="AC4450">INDEX('RESUMO - LOTES E VMA'!$L$3:$L$181,MATCH('LISTA DOS ITENS'!$D4450,'RESUMO - LOTES E VMA'!$A$3:$A$181,0))</f>
        <v>1% do Valor de Comparação do VMA</v>
      </c>
      <c r="AD4450" s="53" t="str">
        <f>VLOOKUP(Tabela1[[#This Row],[Índice]],[1]Planilha1!$A:$A,1,0)</f>
        <v>#ERROR!</v>
      </c>
    </row>
    <row r="4451" ht="15.75" customHeight="1">
      <c r="A4451" s="52">
        <v>271524.0</v>
      </c>
      <c r="B4451" s="53" t="s">
        <v>154</v>
      </c>
      <c r="C4451" s="53" t="s">
        <v>107</v>
      </c>
      <c r="D4451" s="22">
        <v>208601.0</v>
      </c>
      <c r="E4451" s="53" t="s">
        <v>47</v>
      </c>
      <c r="F4451" s="54">
        <v>1.1282212E7</v>
      </c>
      <c r="G4451" s="53" t="s">
        <v>2763</v>
      </c>
      <c r="H4451" s="55">
        <v>2917.0</v>
      </c>
      <c r="I4451" s="55"/>
      <c r="J4451" s="55" t="s">
        <v>56</v>
      </c>
      <c r="K4451" s="53" t="s">
        <v>80</v>
      </c>
      <c r="L4451" s="53"/>
      <c r="M4451" s="53">
        <v>3.0</v>
      </c>
      <c r="N4451" s="53" t="s">
        <v>52</v>
      </c>
      <c r="O4451" s="25">
        <v>84975.73333333334</v>
      </c>
      <c r="P4451" s="25">
        <f>'LISTA DOS ITENS'!$O4451*'LISTA DOS ITENS'!$M4451</f>
        <v>254927.2</v>
      </c>
      <c r="Q4451" s="25">
        <v>84975.73</v>
      </c>
      <c r="R4451" s="25">
        <f>'LISTA DOS ITENS'!$Q4451*'LISTA DOS ITENS'!$M4451</f>
        <v>254927.19</v>
      </c>
      <c r="S4451" s="56">
        <f>IF('LISTA DOS ITENS'!$P4451&gt;'LISTA DOS ITENS'!$R4451,'LISTA DOS ITENS'!$P4451,'LISTA DOS ITENS'!$R4451)</f>
        <v>254927.2</v>
      </c>
      <c r="T4451" s="25">
        <v>6764.050459841186</v>
      </c>
      <c r="U4451" s="25">
        <f>'LISTA DOS ITENS'!$T4451*'LISTA DOS ITENS'!$M4451</f>
        <v>20292.15138</v>
      </c>
      <c r="V4451" s="56">
        <f t="array" ref="V4451">INDEX('RESUMO - LOTES E VMA'!$F$3:$F$181,MATCH('LISTA DOS ITENS'!$D4451,'RESUMO - LOTES E VMA'!$A$3:$A$181,0))</f>
        <v>24267.28222</v>
      </c>
      <c r="W4451" s="57">
        <f>'LISTA DOS ITENS'!$U4451/'LISTA DOS ITENS'!$V4451</f>
        <v>0.8361938182</v>
      </c>
      <c r="X4451" s="53" t="s">
        <v>53</v>
      </c>
      <c r="Y4451" s="53" t="s">
        <v>290</v>
      </c>
      <c r="Z4451" s="58" t="str">
        <f>'LISTA DOS ITENS'!$F4451&amp;"-"&amp;'LISTA DOS ITENS'!$H4451&amp;"-"&amp;'LISTA DOS ITENS'!$J4451&amp;"-"&amp;'LISTA DOS ITENS'!$K4451&amp;"-"&amp;'LISTA DOS ITENS'!$I4451</f>
        <v>11282212-2917-0017-IMOB/NAC-</v>
      </c>
      <c r="AA4451" s="59" t="str">
        <f t="array" ref="AA4451">INDEX('RESUMO - LOTES E VMA'!$M$3:$M$181,MATCH('LISTA DOS ITENS'!$D4451,'RESUMO - LOTES E VMA'!$A$3:$A$181,0))</f>
        <v>Para Leilão</v>
      </c>
      <c r="AB4451" s="60">
        <f t="array" ref="AB4451">INDEX('RESUMO - LOTES E VMA'!$J$3:$J$181,MATCH('LISTA DOS ITENS'!$D4451,'RESUMO - LOTES E VMA'!$A$3:$A$181,0))</f>
        <v>0.0795997897</v>
      </c>
      <c r="AC4451" s="29" t="str">
        <f t="array" ref="AC4451">INDEX('RESUMO - LOTES E VMA'!$L$3:$L$181,MATCH('LISTA DOS ITENS'!$D4451,'RESUMO - LOTES E VMA'!$A$3:$A$181,0))</f>
        <v>1% do Valor de Comparação do VMA</v>
      </c>
      <c r="AD4451" s="53" t="str">
        <f>VLOOKUP(Tabela1[[#This Row],[Índice]],[1]Planilha1!$A:$A,1,0)</f>
        <v>#ERROR!</v>
      </c>
    </row>
    <row r="4452" ht="15.75" customHeight="1">
      <c r="A4452" s="52">
        <v>271564.0</v>
      </c>
      <c r="B4452" s="53" t="s">
        <v>154</v>
      </c>
      <c r="C4452" s="53" t="s">
        <v>107</v>
      </c>
      <c r="D4452" s="22">
        <v>208604.0</v>
      </c>
      <c r="E4452" s="53" t="s">
        <v>47</v>
      </c>
      <c r="F4452" s="54">
        <v>1.040865E7</v>
      </c>
      <c r="G4452" s="53" t="s">
        <v>2764</v>
      </c>
      <c r="H4452" s="55">
        <v>2917.0</v>
      </c>
      <c r="I4452" s="55"/>
      <c r="J4452" s="55" t="s">
        <v>56</v>
      </c>
      <c r="K4452" s="53" t="s">
        <v>122</v>
      </c>
      <c r="L4452" s="53"/>
      <c r="M4452" s="53">
        <v>1.0</v>
      </c>
      <c r="N4452" s="53" t="s">
        <v>52</v>
      </c>
      <c r="O4452" s="25">
        <v>99690.77</v>
      </c>
      <c r="P4452" s="25">
        <f>'LISTA DOS ITENS'!$O4452*'LISTA DOS ITENS'!$M4452</f>
        <v>99690.77</v>
      </c>
      <c r="Q4452" s="25">
        <v>99690.77</v>
      </c>
      <c r="R4452" s="25">
        <f>'LISTA DOS ITENS'!$Q4452*'LISTA DOS ITENS'!$M4452</f>
        <v>99690.77</v>
      </c>
      <c r="S4452" s="56">
        <f>IF('LISTA DOS ITENS'!$P4452&gt;'LISTA DOS ITENS'!$R4452,'LISTA DOS ITENS'!$P4452,'LISTA DOS ITENS'!$R4452)</f>
        <v>99690.77</v>
      </c>
      <c r="T4452" s="25">
        <v>19838.463229999998</v>
      </c>
      <c r="U4452" s="25">
        <f>'LISTA DOS ITENS'!$T4452*'LISTA DOS ITENS'!$M4452</f>
        <v>19838.46323</v>
      </c>
      <c r="V4452" s="56">
        <f t="array" ref="V4452">INDEX('RESUMO - LOTES E VMA'!$F$3:$F$181,MATCH('LISTA DOS ITENS'!$D4452,'RESUMO - LOTES E VMA'!$A$3:$A$181,0))</f>
        <v>574673.2665</v>
      </c>
      <c r="W4452" s="57">
        <f>'LISTA DOS ITENS'!$U4452/'LISTA DOS ITENS'!$V4452</f>
        <v>0.03452129129</v>
      </c>
      <c r="X4452" s="53" t="s">
        <v>53</v>
      </c>
      <c r="Y4452" s="53" t="s">
        <v>290</v>
      </c>
      <c r="Z4452" s="58" t="str">
        <f>'LISTA DOS ITENS'!$F4452&amp;"-"&amp;'LISTA DOS ITENS'!$H4452&amp;"-"&amp;'LISTA DOS ITENS'!$J4452&amp;"-"&amp;'LISTA DOS ITENS'!$K4452&amp;"-"&amp;'LISTA DOS ITENS'!$I4452</f>
        <v>10408650-2917-0017-IMOB/IAMN-</v>
      </c>
      <c r="AA4452" s="59" t="str">
        <f t="array" ref="AA4452">INDEX('RESUMO - LOTES E VMA'!$M$3:$M$181,MATCH('LISTA DOS ITENS'!$D4452,'RESUMO - LOTES E VMA'!$A$3:$A$181,0))</f>
        <v>Para Leilão</v>
      </c>
      <c r="AB4452" s="60">
        <f t="array" ref="AB4452">INDEX('RESUMO - LOTES E VMA'!$J$3:$J$181,MATCH('LISTA DOS ITENS'!$D4452,'RESUMO - LOTES E VMA'!$A$3:$A$181,0))</f>
        <v>0.1842176233</v>
      </c>
      <c r="AC4452" s="29" t="str">
        <f t="array" ref="AC4452">INDEX('RESUMO - LOTES E VMA'!$L$3:$L$181,MATCH('LISTA DOS ITENS'!$D4452,'RESUMO - LOTES E VMA'!$A$3:$A$181,0))</f>
        <v>1% do Valor de Comparação do VMA</v>
      </c>
      <c r="AD4452" s="53" t="str">
        <f>VLOOKUP(Tabela1[[#This Row],[Índice]],[1]Planilha1!$A:$A,1,0)</f>
        <v>#ERROR!</v>
      </c>
    </row>
    <row r="4453" ht="15.75" customHeight="1">
      <c r="A4453" s="52">
        <v>271565.0</v>
      </c>
      <c r="B4453" s="53" t="s">
        <v>154</v>
      </c>
      <c r="C4453" s="53" t="s">
        <v>107</v>
      </c>
      <c r="D4453" s="22">
        <v>208604.0</v>
      </c>
      <c r="E4453" s="53" t="s">
        <v>47</v>
      </c>
      <c r="F4453" s="54">
        <v>1.0564239E7</v>
      </c>
      <c r="G4453" s="53" t="s">
        <v>2765</v>
      </c>
      <c r="H4453" s="55">
        <v>2917.0</v>
      </c>
      <c r="I4453" s="55"/>
      <c r="J4453" s="55" t="s">
        <v>56</v>
      </c>
      <c r="K4453" s="53" t="s">
        <v>80</v>
      </c>
      <c r="L4453" s="53"/>
      <c r="M4453" s="53">
        <v>2.0</v>
      </c>
      <c r="N4453" s="53" t="s">
        <v>52</v>
      </c>
      <c r="O4453" s="25">
        <v>77393.395</v>
      </c>
      <c r="P4453" s="25">
        <f>'LISTA DOS ITENS'!$O4453*'LISTA DOS ITENS'!$M4453</f>
        <v>154786.79</v>
      </c>
      <c r="Q4453" s="25">
        <v>89548.365</v>
      </c>
      <c r="R4453" s="25">
        <f>'LISTA DOS ITENS'!$Q4453*'LISTA DOS ITENS'!$M4453</f>
        <v>179096.73</v>
      </c>
      <c r="S4453" s="56">
        <f>IF('LISTA DOS ITENS'!$P4453&gt;'LISTA DOS ITENS'!$R4453,'LISTA DOS ITENS'!$P4453,'LISTA DOS ITENS'!$R4453)</f>
        <v>179096.73</v>
      </c>
      <c r="T4453" s="25">
        <v>17820.124635</v>
      </c>
      <c r="U4453" s="25">
        <f>'LISTA DOS ITENS'!$T4453*'LISTA DOS ITENS'!$M4453</f>
        <v>35640.24927</v>
      </c>
      <c r="V4453" s="56">
        <f t="array" ref="V4453">INDEX('RESUMO - LOTES E VMA'!$F$3:$F$181,MATCH('LISTA DOS ITENS'!$D4453,'RESUMO - LOTES E VMA'!$A$3:$A$181,0))</f>
        <v>574673.2665</v>
      </c>
      <c r="W4453" s="57">
        <f>'LISTA DOS ITENS'!$U4453/'LISTA DOS ITENS'!$V4453</f>
        <v>0.06201828299</v>
      </c>
      <c r="X4453" s="53" t="s">
        <v>53</v>
      </c>
      <c r="Y4453" s="53" t="s">
        <v>290</v>
      </c>
      <c r="Z4453" s="58" t="str">
        <f>'LISTA DOS ITENS'!$F4453&amp;"-"&amp;'LISTA DOS ITENS'!$H4453&amp;"-"&amp;'LISTA DOS ITENS'!$J4453&amp;"-"&amp;'LISTA DOS ITENS'!$K4453&amp;"-"&amp;'LISTA DOS ITENS'!$I4453</f>
        <v>10564239-2917-0017-IMOB/NAC-</v>
      </c>
      <c r="AA4453" s="59" t="str">
        <f t="array" ref="AA4453">INDEX('RESUMO - LOTES E VMA'!$M$3:$M$181,MATCH('LISTA DOS ITENS'!$D4453,'RESUMO - LOTES E VMA'!$A$3:$A$181,0))</f>
        <v>Para Leilão</v>
      </c>
      <c r="AB4453" s="60">
        <f t="array" ref="AB4453">INDEX('RESUMO - LOTES E VMA'!$J$3:$J$181,MATCH('LISTA DOS ITENS'!$D4453,'RESUMO - LOTES E VMA'!$A$3:$A$181,0))</f>
        <v>0.1842176233</v>
      </c>
      <c r="AC4453" s="29" t="str">
        <f t="array" ref="AC4453">INDEX('RESUMO - LOTES E VMA'!$L$3:$L$181,MATCH('LISTA DOS ITENS'!$D4453,'RESUMO - LOTES E VMA'!$A$3:$A$181,0))</f>
        <v>1% do Valor de Comparação do VMA</v>
      </c>
      <c r="AD4453" s="53" t="str">
        <f>VLOOKUP(Tabela1[[#This Row],[Índice]],[1]Planilha1!$A:$A,1,0)</f>
        <v>#ERROR!</v>
      </c>
    </row>
    <row r="4454" ht="15.75" customHeight="1">
      <c r="A4454" s="52">
        <v>271566.0</v>
      </c>
      <c r="B4454" s="53" t="s">
        <v>154</v>
      </c>
      <c r="C4454" s="53" t="s">
        <v>107</v>
      </c>
      <c r="D4454" s="22">
        <v>208604.0</v>
      </c>
      <c r="E4454" s="53" t="s">
        <v>47</v>
      </c>
      <c r="F4454" s="54">
        <v>1.0650135E7</v>
      </c>
      <c r="G4454" s="53" t="s">
        <v>2766</v>
      </c>
      <c r="H4454" s="55">
        <v>2917.0</v>
      </c>
      <c r="I4454" s="55"/>
      <c r="J4454" s="55" t="s">
        <v>56</v>
      </c>
      <c r="K4454" s="53" t="s">
        <v>122</v>
      </c>
      <c r="L4454" s="53"/>
      <c r="M4454" s="53">
        <v>2.0</v>
      </c>
      <c r="N4454" s="53" t="s">
        <v>52</v>
      </c>
      <c r="O4454" s="25">
        <v>46880.97</v>
      </c>
      <c r="P4454" s="25">
        <f>'LISTA DOS ITENS'!$O4454*'LISTA DOS ITENS'!$M4454</f>
        <v>93761.94</v>
      </c>
      <c r="Q4454" s="25">
        <v>46880.97</v>
      </c>
      <c r="R4454" s="25">
        <f>'LISTA DOS ITENS'!$Q4454*'LISTA DOS ITENS'!$M4454</f>
        <v>93761.94</v>
      </c>
      <c r="S4454" s="56">
        <f>IF('LISTA DOS ITENS'!$P4454&gt;'LISTA DOS ITENS'!$R4454,'LISTA DOS ITENS'!$P4454,'LISTA DOS ITENS'!$R4454)</f>
        <v>93761.94</v>
      </c>
      <c r="T4454" s="25">
        <v>8568.289586987132</v>
      </c>
      <c r="U4454" s="25">
        <f>'LISTA DOS ITENS'!$T4454*'LISTA DOS ITENS'!$M4454</f>
        <v>17136.57917</v>
      </c>
      <c r="V4454" s="56">
        <f t="array" ref="V4454">INDEX('RESUMO - LOTES E VMA'!$F$3:$F$181,MATCH('LISTA DOS ITENS'!$D4454,'RESUMO - LOTES E VMA'!$A$3:$A$181,0))</f>
        <v>574673.2665</v>
      </c>
      <c r="W4454" s="57">
        <f>'LISTA DOS ITENS'!$U4454/'LISTA DOS ITENS'!$V4454</f>
        <v>0.0298196909</v>
      </c>
      <c r="X4454" s="53" t="s">
        <v>53</v>
      </c>
      <c r="Y4454" s="53" t="s">
        <v>290</v>
      </c>
      <c r="Z4454" s="58" t="str">
        <f>'LISTA DOS ITENS'!$F4454&amp;"-"&amp;'LISTA DOS ITENS'!$H4454&amp;"-"&amp;'LISTA DOS ITENS'!$J4454&amp;"-"&amp;'LISTA DOS ITENS'!$K4454&amp;"-"&amp;'LISTA DOS ITENS'!$I4454</f>
        <v>10650135-2917-0017-IMOB/IAMN-</v>
      </c>
      <c r="AA4454" s="59" t="str">
        <f t="array" ref="AA4454">INDEX('RESUMO - LOTES E VMA'!$M$3:$M$181,MATCH('LISTA DOS ITENS'!$D4454,'RESUMO - LOTES E VMA'!$A$3:$A$181,0))</f>
        <v>Para Leilão</v>
      </c>
      <c r="AB4454" s="60">
        <f t="array" ref="AB4454">INDEX('RESUMO - LOTES E VMA'!$J$3:$J$181,MATCH('LISTA DOS ITENS'!$D4454,'RESUMO - LOTES E VMA'!$A$3:$A$181,0))</f>
        <v>0.1842176233</v>
      </c>
      <c r="AC4454" s="29" t="str">
        <f t="array" ref="AC4454">INDEX('RESUMO - LOTES E VMA'!$L$3:$L$181,MATCH('LISTA DOS ITENS'!$D4454,'RESUMO - LOTES E VMA'!$A$3:$A$181,0))</f>
        <v>1% do Valor de Comparação do VMA</v>
      </c>
      <c r="AD4454" s="53" t="str">
        <f>VLOOKUP(Tabela1[[#This Row],[Índice]],[1]Planilha1!$A:$A,1,0)</f>
        <v>#ERROR!</v>
      </c>
    </row>
    <row r="4455" ht="15.75" customHeight="1">
      <c r="A4455" s="52">
        <v>271567.0</v>
      </c>
      <c r="B4455" s="53" t="s">
        <v>154</v>
      </c>
      <c r="C4455" s="53" t="s">
        <v>107</v>
      </c>
      <c r="D4455" s="22">
        <v>208604.0</v>
      </c>
      <c r="E4455" s="53" t="s">
        <v>47</v>
      </c>
      <c r="F4455" s="54">
        <v>1.0650135E7</v>
      </c>
      <c r="G4455" s="53" t="s">
        <v>2766</v>
      </c>
      <c r="H4455" s="55">
        <v>2917.0</v>
      </c>
      <c r="I4455" s="55"/>
      <c r="J4455" s="55" t="s">
        <v>56</v>
      </c>
      <c r="K4455" s="53" t="s">
        <v>80</v>
      </c>
      <c r="L4455" s="53"/>
      <c r="M4455" s="53">
        <v>2.0</v>
      </c>
      <c r="N4455" s="53" t="s">
        <v>52</v>
      </c>
      <c r="O4455" s="25">
        <v>44750.605</v>
      </c>
      <c r="P4455" s="25">
        <f>'LISTA DOS ITENS'!$O4455*'LISTA DOS ITENS'!$M4455</f>
        <v>89501.21</v>
      </c>
      <c r="Q4455" s="25">
        <v>46880.97</v>
      </c>
      <c r="R4455" s="25">
        <f>'LISTA DOS ITENS'!$Q4455*'LISTA DOS ITENS'!$M4455</f>
        <v>93761.94</v>
      </c>
      <c r="S4455" s="56">
        <f>IF('LISTA DOS ITENS'!$P4455&gt;'LISTA DOS ITENS'!$R4455,'LISTA DOS ITENS'!$P4455,'LISTA DOS ITENS'!$R4455)</f>
        <v>93761.94</v>
      </c>
      <c r="T4455" s="25">
        <v>8568.289586987132</v>
      </c>
      <c r="U4455" s="25">
        <f>'LISTA DOS ITENS'!$T4455*'LISTA DOS ITENS'!$M4455</f>
        <v>17136.57917</v>
      </c>
      <c r="V4455" s="56">
        <f t="array" ref="V4455">INDEX('RESUMO - LOTES E VMA'!$F$3:$F$181,MATCH('LISTA DOS ITENS'!$D4455,'RESUMO - LOTES E VMA'!$A$3:$A$181,0))</f>
        <v>574673.2665</v>
      </c>
      <c r="W4455" s="57">
        <f>'LISTA DOS ITENS'!$U4455/'LISTA DOS ITENS'!$V4455</f>
        <v>0.0298196909</v>
      </c>
      <c r="X4455" s="53" t="s">
        <v>53</v>
      </c>
      <c r="Y4455" s="53" t="s">
        <v>290</v>
      </c>
      <c r="Z4455" s="58" t="str">
        <f>'LISTA DOS ITENS'!$F4455&amp;"-"&amp;'LISTA DOS ITENS'!$H4455&amp;"-"&amp;'LISTA DOS ITENS'!$J4455&amp;"-"&amp;'LISTA DOS ITENS'!$K4455&amp;"-"&amp;'LISTA DOS ITENS'!$I4455</f>
        <v>10650135-2917-0017-IMOB/NAC-</v>
      </c>
      <c r="AA4455" s="59" t="str">
        <f t="array" ref="AA4455">INDEX('RESUMO - LOTES E VMA'!$M$3:$M$181,MATCH('LISTA DOS ITENS'!$D4455,'RESUMO - LOTES E VMA'!$A$3:$A$181,0))</f>
        <v>Para Leilão</v>
      </c>
      <c r="AB4455" s="60">
        <f t="array" ref="AB4455">INDEX('RESUMO - LOTES E VMA'!$J$3:$J$181,MATCH('LISTA DOS ITENS'!$D4455,'RESUMO - LOTES E VMA'!$A$3:$A$181,0))</f>
        <v>0.1842176233</v>
      </c>
      <c r="AC4455" s="29" t="str">
        <f t="array" ref="AC4455">INDEX('RESUMO - LOTES E VMA'!$L$3:$L$181,MATCH('LISTA DOS ITENS'!$D4455,'RESUMO - LOTES E VMA'!$A$3:$A$181,0))</f>
        <v>1% do Valor de Comparação do VMA</v>
      </c>
      <c r="AD4455" s="53" t="str">
        <f>VLOOKUP(Tabela1[[#This Row],[Índice]],[1]Planilha1!$A:$A,1,0)</f>
        <v>#ERROR!</v>
      </c>
    </row>
    <row r="4456" ht="15.75" customHeight="1">
      <c r="A4456" s="52">
        <v>271568.0</v>
      </c>
      <c r="B4456" s="53" t="s">
        <v>154</v>
      </c>
      <c r="C4456" s="53" t="s">
        <v>107</v>
      </c>
      <c r="D4456" s="22">
        <v>208604.0</v>
      </c>
      <c r="E4456" s="53" t="s">
        <v>47</v>
      </c>
      <c r="F4456" s="54">
        <v>1.0656468E7</v>
      </c>
      <c r="G4456" s="53" t="s">
        <v>2767</v>
      </c>
      <c r="H4456" s="55">
        <v>2917.0</v>
      </c>
      <c r="I4456" s="55"/>
      <c r="J4456" s="55" t="s">
        <v>56</v>
      </c>
      <c r="K4456" s="53" t="s">
        <v>57</v>
      </c>
      <c r="L4456" s="53"/>
      <c r="M4456" s="53">
        <v>1.0</v>
      </c>
      <c r="N4456" s="53" t="s">
        <v>52</v>
      </c>
      <c r="O4456" s="25">
        <v>1.0</v>
      </c>
      <c r="P4456" s="25">
        <f>'LISTA DOS ITENS'!$O4456*'LISTA DOS ITENS'!$M4456</f>
        <v>1</v>
      </c>
      <c r="Q4456" s="25">
        <v>98971.18</v>
      </c>
      <c r="R4456" s="25">
        <f>'LISTA DOS ITENS'!$Q4456*'LISTA DOS ITENS'!$M4456</f>
        <v>98971.18</v>
      </c>
      <c r="S4456" s="56">
        <f>IF('LISTA DOS ITENS'!$P4456&gt;'LISTA DOS ITENS'!$R4456,'LISTA DOS ITENS'!$P4456,'LISTA DOS ITENS'!$R4456)</f>
        <v>98971.18</v>
      </c>
      <c r="T4456" s="25">
        <v>18088.655823585326</v>
      </c>
      <c r="U4456" s="25">
        <f>'LISTA DOS ITENS'!$T4456*'LISTA DOS ITENS'!$M4456</f>
        <v>18088.65582</v>
      </c>
      <c r="V4456" s="56">
        <f t="array" ref="V4456">INDEX('RESUMO - LOTES E VMA'!$F$3:$F$181,MATCH('LISTA DOS ITENS'!$D4456,'RESUMO - LOTES E VMA'!$A$3:$A$181,0))</f>
        <v>574673.2665</v>
      </c>
      <c r="W4456" s="57">
        <f>'LISTA DOS ITENS'!$U4456/'LISTA DOS ITENS'!$V4456</f>
        <v>0.03147641778</v>
      </c>
      <c r="X4456" s="53" t="s">
        <v>53</v>
      </c>
      <c r="Y4456" s="53" t="s">
        <v>290</v>
      </c>
      <c r="Z4456" s="58" t="str">
        <f>'LISTA DOS ITENS'!$F4456&amp;"-"&amp;'LISTA DOS ITENS'!$H4456&amp;"-"&amp;'LISTA DOS ITENS'!$J4456&amp;"-"&amp;'LISTA DOS ITENS'!$K4456&amp;"-"&amp;'LISTA DOS ITENS'!$I4456</f>
        <v>10656468-2917-0017-USADO-</v>
      </c>
      <c r="AA4456" s="59" t="str">
        <f t="array" ref="AA4456">INDEX('RESUMO - LOTES E VMA'!$M$3:$M$181,MATCH('LISTA DOS ITENS'!$D4456,'RESUMO - LOTES E VMA'!$A$3:$A$181,0))</f>
        <v>Para Leilão</v>
      </c>
      <c r="AB4456" s="60">
        <f t="array" ref="AB4456">INDEX('RESUMO - LOTES E VMA'!$J$3:$J$181,MATCH('LISTA DOS ITENS'!$D4456,'RESUMO - LOTES E VMA'!$A$3:$A$181,0))</f>
        <v>0.1842176233</v>
      </c>
      <c r="AC4456" s="29" t="str">
        <f t="array" ref="AC4456">INDEX('RESUMO - LOTES E VMA'!$L$3:$L$181,MATCH('LISTA DOS ITENS'!$D4456,'RESUMO - LOTES E VMA'!$A$3:$A$181,0))</f>
        <v>1% do Valor de Comparação do VMA</v>
      </c>
      <c r="AD4456" s="53" t="str">
        <f>VLOOKUP(Tabela1[[#This Row],[Índice]],[1]Planilha1!$A:$A,1,0)</f>
        <v>#ERROR!</v>
      </c>
    </row>
    <row r="4457" ht="15.75" customHeight="1">
      <c r="A4457" s="52">
        <v>271569.0</v>
      </c>
      <c r="B4457" s="53" t="s">
        <v>154</v>
      </c>
      <c r="C4457" s="53" t="s">
        <v>107</v>
      </c>
      <c r="D4457" s="22">
        <v>208604.0</v>
      </c>
      <c r="E4457" s="53" t="s">
        <v>47</v>
      </c>
      <c r="F4457" s="54">
        <v>1.0656468E7</v>
      </c>
      <c r="G4457" s="53" t="s">
        <v>2767</v>
      </c>
      <c r="H4457" s="55">
        <v>2917.0</v>
      </c>
      <c r="I4457" s="55"/>
      <c r="J4457" s="55" t="s">
        <v>56</v>
      </c>
      <c r="K4457" s="53" t="s">
        <v>122</v>
      </c>
      <c r="L4457" s="53"/>
      <c r="M4457" s="53">
        <v>2.0</v>
      </c>
      <c r="N4457" s="53" t="s">
        <v>52</v>
      </c>
      <c r="O4457" s="25">
        <v>64740.09</v>
      </c>
      <c r="P4457" s="25">
        <f>'LISTA DOS ITENS'!$O4457*'LISTA DOS ITENS'!$M4457</f>
        <v>129480.18</v>
      </c>
      <c r="Q4457" s="25">
        <v>98971.18</v>
      </c>
      <c r="R4457" s="25">
        <f>'LISTA DOS ITENS'!$Q4457*'LISTA DOS ITENS'!$M4457</f>
        <v>197942.36</v>
      </c>
      <c r="S4457" s="56">
        <f>IF('LISTA DOS ITENS'!$P4457&gt;'LISTA DOS ITENS'!$R4457,'LISTA DOS ITENS'!$P4457,'LISTA DOS ITENS'!$R4457)</f>
        <v>197942.36</v>
      </c>
      <c r="T4457" s="25">
        <v>18088.655823585326</v>
      </c>
      <c r="U4457" s="25">
        <f>'LISTA DOS ITENS'!$T4457*'LISTA DOS ITENS'!$M4457</f>
        <v>36177.31165</v>
      </c>
      <c r="V4457" s="56">
        <f t="array" ref="V4457">INDEX('RESUMO - LOTES E VMA'!$F$3:$F$181,MATCH('LISTA DOS ITENS'!$D4457,'RESUMO - LOTES E VMA'!$A$3:$A$181,0))</f>
        <v>574673.2665</v>
      </c>
      <c r="W4457" s="57">
        <f>'LISTA DOS ITENS'!$U4457/'LISTA DOS ITENS'!$V4457</f>
        <v>0.06295283556</v>
      </c>
      <c r="X4457" s="53" t="s">
        <v>53</v>
      </c>
      <c r="Y4457" s="53" t="s">
        <v>290</v>
      </c>
      <c r="Z4457" s="58" t="str">
        <f>'LISTA DOS ITENS'!$F4457&amp;"-"&amp;'LISTA DOS ITENS'!$H4457&amp;"-"&amp;'LISTA DOS ITENS'!$J4457&amp;"-"&amp;'LISTA DOS ITENS'!$K4457&amp;"-"&amp;'LISTA DOS ITENS'!$I4457</f>
        <v>10656468-2917-0017-IMOB/IAMN-</v>
      </c>
      <c r="AA4457" s="59" t="str">
        <f t="array" ref="AA4457">INDEX('RESUMO - LOTES E VMA'!$M$3:$M$181,MATCH('LISTA DOS ITENS'!$D4457,'RESUMO - LOTES E VMA'!$A$3:$A$181,0))</f>
        <v>Para Leilão</v>
      </c>
      <c r="AB4457" s="60">
        <f t="array" ref="AB4457">INDEX('RESUMO - LOTES E VMA'!$J$3:$J$181,MATCH('LISTA DOS ITENS'!$D4457,'RESUMO - LOTES E VMA'!$A$3:$A$181,0))</f>
        <v>0.1842176233</v>
      </c>
      <c r="AC4457" s="29" t="str">
        <f t="array" ref="AC4457">INDEX('RESUMO - LOTES E VMA'!$L$3:$L$181,MATCH('LISTA DOS ITENS'!$D4457,'RESUMO - LOTES E VMA'!$A$3:$A$181,0))</f>
        <v>1% do Valor de Comparação do VMA</v>
      </c>
      <c r="AD4457" s="53" t="str">
        <f>VLOOKUP(Tabela1[[#This Row],[Índice]],[1]Planilha1!$A:$A,1,0)</f>
        <v>#ERROR!</v>
      </c>
    </row>
    <row r="4458" ht="15.75" customHeight="1">
      <c r="A4458" s="52">
        <v>271570.0</v>
      </c>
      <c r="B4458" s="53" t="s">
        <v>154</v>
      </c>
      <c r="C4458" s="53" t="s">
        <v>107</v>
      </c>
      <c r="D4458" s="22">
        <v>208604.0</v>
      </c>
      <c r="E4458" s="53" t="s">
        <v>47</v>
      </c>
      <c r="F4458" s="54">
        <v>1.0656468E7</v>
      </c>
      <c r="G4458" s="53" t="s">
        <v>2767</v>
      </c>
      <c r="H4458" s="55">
        <v>2917.0</v>
      </c>
      <c r="I4458" s="55"/>
      <c r="J4458" s="55" t="s">
        <v>56</v>
      </c>
      <c r="K4458" s="53" t="s">
        <v>80</v>
      </c>
      <c r="L4458" s="53"/>
      <c r="M4458" s="53">
        <v>2.0</v>
      </c>
      <c r="N4458" s="53" t="s">
        <v>52</v>
      </c>
      <c r="O4458" s="25">
        <v>73223.51</v>
      </c>
      <c r="P4458" s="25">
        <f>'LISTA DOS ITENS'!$O4458*'LISTA DOS ITENS'!$M4458</f>
        <v>146447.02</v>
      </c>
      <c r="Q4458" s="25">
        <v>98971.18</v>
      </c>
      <c r="R4458" s="25">
        <f>'LISTA DOS ITENS'!$Q4458*'LISTA DOS ITENS'!$M4458</f>
        <v>197942.36</v>
      </c>
      <c r="S4458" s="56">
        <f>IF('LISTA DOS ITENS'!$P4458&gt;'LISTA DOS ITENS'!$R4458,'LISTA DOS ITENS'!$P4458,'LISTA DOS ITENS'!$R4458)</f>
        <v>197942.36</v>
      </c>
      <c r="T4458" s="25">
        <v>18088.655823585326</v>
      </c>
      <c r="U4458" s="25">
        <f>'LISTA DOS ITENS'!$T4458*'LISTA DOS ITENS'!$M4458</f>
        <v>36177.31165</v>
      </c>
      <c r="V4458" s="56">
        <f t="array" ref="V4458">INDEX('RESUMO - LOTES E VMA'!$F$3:$F$181,MATCH('LISTA DOS ITENS'!$D4458,'RESUMO - LOTES E VMA'!$A$3:$A$181,0))</f>
        <v>574673.2665</v>
      </c>
      <c r="W4458" s="57">
        <f>'LISTA DOS ITENS'!$U4458/'LISTA DOS ITENS'!$V4458</f>
        <v>0.06295283556</v>
      </c>
      <c r="X4458" s="53" t="s">
        <v>53</v>
      </c>
      <c r="Y4458" s="53" t="s">
        <v>290</v>
      </c>
      <c r="Z4458" s="58" t="str">
        <f>'LISTA DOS ITENS'!$F4458&amp;"-"&amp;'LISTA DOS ITENS'!$H4458&amp;"-"&amp;'LISTA DOS ITENS'!$J4458&amp;"-"&amp;'LISTA DOS ITENS'!$K4458&amp;"-"&amp;'LISTA DOS ITENS'!$I4458</f>
        <v>10656468-2917-0017-IMOB/NAC-</v>
      </c>
      <c r="AA4458" s="59" t="str">
        <f t="array" ref="AA4458">INDEX('RESUMO - LOTES E VMA'!$M$3:$M$181,MATCH('LISTA DOS ITENS'!$D4458,'RESUMO - LOTES E VMA'!$A$3:$A$181,0))</f>
        <v>Para Leilão</v>
      </c>
      <c r="AB4458" s="60">
        <f t="array" ref="AB4458">INDEX('RESUMO - LOTES E VMA'!$J$3:$J$181,MATCH('LISTA DOS ITENS'!$D4458,'RESUMO - LOTES E VMA'!$A$3:$A$181,0))</f>
        <v>0.1842176233</v>
      </c>
      <c r="AC4458" s="29" t="str">
        <f t="array" ref="AC4458">INDEX('RESUMO - LOTES E VMA'!$L$3:$L$181,MATCH('LISTA DOS ITENS'!$D4458,'RESUMO - LOTES E VMA'!$A$3:$A$181,0))</f>
        <v>1% do Valor de Comparação do VMA</v>
      </c>
      <c r="AD4458" s="53" t="str">
        <f>VLOOKUP(Tabela1[[#This Row],[Índice]],[1]Planilha1!$A:$A,1,0)</f>
        <v>#ERROR!</v>
      </c>
    </row>
    <row r="4459" ht="15.75" customHeight="1">
      <c r="A4459" s="52">
        <v>271571.0</v>
      </c>
      <c r="B4459" s="53" t="s">
        <v>154</v>
      </c>
      <c r="C4459" s="53" t="s">
        <v>107</v>
      </c>
      <c r="D4459" s="22">
        <v>208604.0</v>
      </c>
      <c r="E4459" s="53" t="s">
        <v>47</v>
      </c>
      <c r="F4459" s="54">
        <v>1.0962589E7</v>
      </c>
      <c r="G4459" s="53" t="s">
        <v>2768</v>
      </c>
      <c r="H4459" s="55">
        <v>2917.0</v>
      </c>
      <c r="I4459" s="55"/>
      <c r="J4459" s="55" t="s">
        <v>56</v>
      </c>
      <c r="K4459" s="53" t="s">
        <v>122</v>
      </c>
      <c r="L4459" s="53"/>
      <c r="M4459" s="53">
        <v>2.0</v>
      </c>
      <c r="N4459" s="53" t="s">
        <v>52</v>
      </c>
      <c r="O4459" s="25">
        <v>42465.36</v>
      </c>
      <c r="P4459" s="25">
        <f>'LISTA DOS ITENS'!$O4459*'LISTA DOS ITENS'!$M4459</f>
        <v>84930.72</v>
      </c>
      <c r="Q4459" s="25">
        <v>42465.36</v>
      </c>
      <c r="R4459" s="25">
        <f>'LISTA DOS ITENS'!$Q4459*'LISTA DOS ITENS'!$M4459</f>
        <v>84930.72</v>
      </c>
      <c r="S4459" s="56">
        <f>IF('LISTA DOS ITENS'!$P4459&gt;'LISTA DOS ITENS'!$R4459,'LISTA DOS ITENS'!$P4459,'LISTA DOS ITENS'!$R4459)</f>
        <v>84930.72</v>
      </c>
      <c r="T4459" s="25">
        <v>7761.262232749446</v>
      </c>
      <c r="U4459" s="25">
        <f>'LISTA DOS ITENS'!$T4459*'LISTA DOS ITENS'!$M4459</f>
        <v>15522.52447</v>
      </c>
      <c r="V4459" s="56">
        <f t="array" ref="V4459">INDEX('RESUMO - LOTES E VMA'!$F$3:$F$181,MATCH('LISTA DOS ITENS'!$D4459,'RESUMO - LOTES E VMA'!$A$3:$A$181,0))</f>
        <v>574673.2665</v>
      </c>
      <c r="W4459" s="57">
        <f>'LISTA DOS ITENS'!$U4459/'LISTA DOS ITENS'!$V4459</f>
        <v>0.02701104327</v>
      </c>
      <c r="X4459" s="53" t="s">
        <v>53</v>
      </c>
      <c r="Y4459" s="53" t="s">
        <v>290</v>
      </c>
      <c r="Z4459" s="58" t="str">
        <f>'LISTA DOS ITENS'!$F4459&amp;"-"&amp;'LISTA DOS ITENS'!$H4459&amp;"-"&amp;'LISTA DOS ITENS'!$J4459&amp;"-"&amp;'LISTA DOS ITENS'!$K4459&amp;"-"&amp;'LISTA DOS ITENS'!$I4459</f>
        <v>10962589-2917-0017-IMOB/IAMN-</v>
      </c>
      <c r="AA4459" s="59" t="str">
        <f t="array" ref="AA4459">INDEX('RESUMO - LOTES E VMA'!$M$3:$M$181,MATCH('LISTA DOS ITENS'!$D4459,'RESUMO - LOTES E VMA'!$A$3:$A$181,0))</f>
        <v>Para Leilão</v>
      </c>
      <c r="AB4459" s="60">
        <f t="array" ref="AB4459">INDEX('RESUMO - LOTES E VMA'!$J$3:$J$181,MATCH('LISTA DOS ITENS'!$D4459,'RESUMO - LOTES E VMA'!$A$3:$A$181,0))</f>
        <v>0.1842176233</v>
      </c>
      <c r="AC4459" s="29" t="str">
        <f t="array" ref="AC4459">INDEX('RESUMO - LOTES E VMA'!$L$3:$L$181,MATCH('LISTA DOS ITENS'!$D4459,'RESUMO - LOTES E VMA'!$A$3:$A$181,0))</f>
        <v>1% do Valor de Comparação do VMA</v>
      </c>
      <c r="AD4459" s="53" t="str">
        <f>VLOOKUP(Tabela1[[#This Row],[Índice]],[1]Planilha1!$A:$A,1,0)</f>
        <v>#ERROR!</v>
      </c>
    </row>
    <row r="4460" ht="15.75" customHeight="1">
      <c r="A4460" s="52">
        <v>271572.0</v>
      </c>
      <c r="B4460" s="53" t="s">
        <v>154</v>
      </c>
      <c r="C4460" s="53" t="s">
        <v>107</v>
      </c>
      <c r="D4460" s="22">
        <v>208604.0</v>
      </c>
      <c r="E4460" s="53" t="s">
        <v>47</v>
      </c>
      <c r="F4460" s="54">
        <v>1.110056E7</v>
      </c>
      <c r="G4460" s="53" t="s">
        <v>2769</v>
      </c>
      <c r="H4460" s="55">
        <v>2917.0</v>
      </c>
      <c r="I4460" s="55"/>
      <c r="J4460" s="55" t="s">
        <v>56</v>
      </c>
      <c r="K4460" s="53" t="s">
        <v>122</v>
      </c>
      <c r="L4460" s="53"/>
      <c r="M4460" s="53">
        <v>3.0</v>
      </c>
      <c r="N4460" s="53" t="s">
        <v>52</v>
      </c>
      <c r="O4460" s="25">
        <v>53232.456666666665</v>
      </c>
      <c r="P4460" s="25">
        <f>'LISTA DOS ITENS'!$O4460*'LISTA DOS ITENS'!$M4460</f>
        <v>159697.37</v>
      </c>
      <c r="Q4460" s="25">
        <v>53345.66</v>
      </c>
      <c r="R4460" s="25">
        <f>'LISTA DOS ITENS'!$Q4460*'LISTA DOS ITENS'!$M4460</f>
        <v>160036.98</v>
      </c>
      <c r="S4460" s="56">
        <f>IF('LISTA DOS ITENS'!$P4460&gt;'LISTA DOS ITENS'!$R4460,'LISTA DOS ITENS'!$P4460,'LISTA DOS ITENS'!$R4460)</f>
        <v>160036.98</v>
      </c>
      <c r="T4460" s="25">
        <v>9749.820942035882</v>
      </c>
      <c r="U4460" s="25">
        <f>'LISTA DOS ITENS'!$T4460*'LISTA DOS ITENS'!$M4460</f>
        <v>29249.46283</v>
      </c>
      <c r="V4460" s="56">
        <f t="array" ref="V4460">INDEX('RESUMO - LOTES E VMA'!$F$3:$F$181,MATCH('LISTA DOS ITENS'!$D4460,'RESUMO - LOTES E VMA'!$A$3:$A$181,0))</f>
        <v>574673.2665</v>
      </c>
      <c r="W4460" s="57">
        <f>'LISTA DOS ITENS'!$U4460/'LISTA DOS ITENS'!$V4460</f>
        <v>0.05089755263</v>
      </c>
      <c r="X4460" s="53" t="s">
        <v>53</v>
      </c>
      <c r="Y4460" s="53" t="s">
        <v>290</v>
      </c>
      <c r="Z4460" s="58" t="str">
        <f>'LISTA DOS ITENS'!$F4460&amp;"-"&amp;'LISTA DOS ITENS'!$H4460&amp;"-"&amp;'LISTA DOS ITENS'!$J4460&amp;"-"&amp;'LISTA DOS ITENS'!$K4460&amp;"-"&amp;'LISTA DOS ITENS'!$I4460</f>
        <v>11100560-2917-0017-IMOB/IAMN-</v>
      </c>
      <c r="AA4460" s="59" t="str">
        <f t="array" ref="AA4460">INDEX('RESUMO - LOTES E VMA'!$M$3:$M$181,MATCH('LISTA DOS ITENS'!$D4460,'RESUMO - LOTES E VMA'!$A$3:$A$181,0))</f>
        <v>Para Leilão</v>
      </c>
      <c r="AB4460" s="60">
        <f t="array" ref="AB4460">INDEX('RESUMO - LOTES E VMA'!$J$3:$J$181,MATCH('LISTA DOS ITENS'!$D4460,'RESUMO - LOTES E VMA'!$A$3:$A$181,0))</f>
        <v>0.1842176233</v>
      </c>
      <c r="AC4460" s="29" t="str">
        <f t="array" ref="AC4460">INDEX('RESUMO - LOTES E VMA'!$L$3:$L$181,MATCH('LISTA DOS ITENS'!$D4460,'RESUMO - LOTES E VMA'!$A$3:$A$181,0))</f>
        <v>1% do Valor de Comparação do VMA</v>
      </c>
      <c r="AD4460" s="53" t="str">
        <f>VLOOKUP(Tabela1[[#This Row],[Índice]],[1]Planilha1!$A:$A,1,0)</f>
        <v>#ERROR!</v>
      </c>
    </row>
    <row r="4461" ht="15.75" customHeight="1">
      <c r="A4461" s="52">
        <v>271573.0</v>
      </c>
      <c r="B4461" s="53" t="s">
        <v>154</v>
      </c>
      <c r="C4461" s="53" t="s">
        <v>107</v>
      </c>
      <c r="D4461" s="22">
        <v>208604.0</v>
      </c>
      <c r="E4461" s="53" t="s">
        <v>47</v>
      </c>
      <c r="F4461" s="54">
        <v>1.110056E7</v>
      </c>
      <c r="G4461" s="53" t="s">
        <v>2769</v>
      </c>
      <c r="H4461" s="55">
        <v>2917.0</v>
      </c>
      <c r="I4461" s="55"/>
      <c r="J4461" s="55" t="s">
        <v>56</v>
      </c>
      <c r="K4461" s="53" t="s">
        <v>80</v>
      </c>
      <c r="L4461" s="53"/>
      <c r="M4461" s="53">
        <v>3.0</v>
      </c>
      <c r="N4461" s="53" t="s">
        <v>52</v>
      </c>
      <c r="O4461" s="25">
        <v>53345.66333333333</v>
      </c>
      <c r="P4461" s="25">
        <f>'LISTA DOS ITENS'!$O4461*'LISTA DOS ITENS'!$M4461</f>
        <v>160036.99</v>
      </c>
      <c r="Q4461" s="25">
        <v>53345.66</v>
      </c>
      <c r="R4461" s="25">
        <f>'LISTA DOS ITENS'!$Q4461*'LISTA DOS ITENS'!$M4461</f>
        <v>160036.98</v>
      </c>
      <c r="S4461" s="56">
        <f>IF('LISTA DOS ITENS'!$P4461&gt;'LISTA DOS ITENS'!$R4461,'LISTA DOS ITENS'!$P4461,'LISTA DOS ITENS'!$R4461)</f>
        <v>160036.99</v>
      </c>
      <c r="T4461" s="25">
        <v>9749.820942035882</v>
      </c>
      <c r="U4461" s="25">
        <f>'LISTA DOS ITENS'!$T4461*'LISTA DOS ITENS'!$M4461</f>
        <v>29249.46283</v>
      </c>
      <c r="V4461" s="56">
        <f t="array" ref="V4461">INDEX('RESUMO - LOTES E VMA'!$F$3:$F$181,MATCH('LISTA DOS ITENS'!$D4461,'RESUMO - LOTES E VMA'!$A$3:$A$181,0))</f>
        <v>574673.2665</v>
      </c>
      <c r="W4461" s="57">
        <f>'LISTA DOS ITENS'!$U4461/'LISTA DOS ITENS'!$V4461</f>
        <v>0.05089755263</v>
      </c>
      <c r="X4461" s="53" t="s">
        <v>53</v>
      </c>
      <c r="Y4461" s="53" t="s">
        <v>290</v>
      </c>
      <c r="Z4461" s="58" t="str">
        <f>'LISTA DOS ITENS'!$F4461&amp;"-"&amp;'LISTA DOS ITENS'!$H4461&amp;"-"&amp;'LISTA DOS ITENS'!$J4461&amp;"-"&amp;'LISTA DOS ITENS'!$K4461&amp;"-"&amp;'LISTA DOS ITENS'!$I4461</f>
        <v>11100560-2917-0017-IMOB/NAC-</v>
      </c>
      <c r="AA4461" s="59" t="str">
        <f t="array" ref="AA4461">INDEX('RESUMO - LOTES E VMA'!$M$3:$M$181,MATCH('LISTA DOS ITENS'!$D4461,'RESUMO - LOTES E VMA'!$A$3:$A$181,0))</f>
        <v>Para Leilão</v>
      </c>
      <c r="AB4461" s="60">
        <f t="array" ref="AB4461">INDEX('RESUMO - LOTES E VMA'!$J$3:$J$181,MATCH('LISTA DOS ITENS'!$D4461,'RESUMO - LOTES E VMA'!$A$3:$A$181,0))</f>
        <v>0.1842176233</v>
      </c>
      <c r="AC4461" s="29" t="str">
        <f t="array" ref="AC4461">INDEX('RESUMO - LOTES E VMA'!$L$3:$L$181,MATCH('LISTA DOS ITENS'!$D4461,'RESUMO - LOTES E VMA'!$A$3:$A$181,0))</f>
        <v>1% do Valor de Comparação do VMA</v>
      </c>
      <c r="AD4461" s="53" t="str">
        <f>VLOOKUP(Tabela1[[#This Row],[Índice]],[1]Planilha1!$A:$A,1,0)</f>
        <v>#ERROR!</v>
      </c>
    </row>
    <row r="4462" ht="15.75" customHeight="1">
      <c r="A4462" s="52">
        <v>271574.0</v>
      </c>
      <c r="B4462" s="53" t="s">
        <v>154</v>
      </c>
      <c r="C4462" s="53" t="s">
        <v>107</v>
      </c>
      <c r="D4462" s="22">
        <v>208604.0</v>
      </c>
      <c r="E4462" s="53" t="s">
        <v>47</v>
      </c>
      <c r="F4462" s="54">
        <v>1.1109837E7</v>
      </c>
      <c r="G4462" s="53" t="s">
        <v>2770</v>
      </c>
      <c r="H4462" s="55">
        <v>2917.0</v>
      </c>
      <c r="I4462" s="55"/>
      <c r="J4462" s="55" t="s">
        <v>56</v>
      </c>
      <c r="K4462" s="53" t="s">
        <v>2771</v>
      </c>
      <c r="L4462" s="53"/>
      <c r="M4462" s="53">
        <v>5.0</v>
      </c>
      <c r="N4462" s="53" t="s">
        <v>52</v>
      </c>
      <c r="O4462" s="25">
        <v>59990.15</v>
      </c>
      <c r="P4462" s="25">
        <f>'LISTA DOS ITENS'!$O4462*'LISTA DOS ITENS'!$M4462</f>
        <v>299950.75</v>
      </c>
      <c r="Q4462" s="25">
        <v>59990.15</v>
      </c>
      <c r="R4462" s="25">
        <f>'LISTA DOS ITENS'!$Q4462*'LISTA DOS ITENS'!$M4462</f>
        <v>299950.75</v>
      </c>
      <c r="S4462" s="56">
        <f>IF('LISTA DOS ITENS'!$P4462&gt;'LISTA DOS ITENS'!$R4462,'LISTA DOS ITENS'!$P4462,'LISTA DOS ITENS'!$R4462)</f>
        <v>299950.75</v>
      </c>
      <c r="T4462" s="25">
        <v>10964.213785823886</v>
      </c>
      <c r="U4462" s="25">
        <f>'LISTA DOS ITENS'!$T4462*'LISTA DOS ITENS'!$M4462</f>
        <v>54821.06893</v>
      </c>
      <c r="V4462" s="56">
        <f t="array" ref="V4462">INDEX('RESUMO - LOTES E VMA'!$F$3:$F$181,MATCH('LISTA DOS ITENS'!$D4462,'RESUMO - LOTES E VMA'!$A$3:$A$181,0))</f>
        <v>574673.2665</v>
      </c>
      <c r="W4462" s="57">
        <f>'LISTA DOS ITENS'!$U4462/'LISTA DOS ITENS'!$V4462</f>
        <v>0.09539519606</v>
      </c>
      <c r="X4462" s="53" t="s">
        <v>53</v>
      </c>
      <c r="Y4462" s="53" t="s">
        <v>290</v>
      </c>
      <c r="Z4462" s="58" t="str">
        <f>'LISTA DOS ITENS'!$F4462&amp;"-"&amp;'LISTA DOS ITENS'!$H4462&amp;"-"&amp;'LISTA DOS ITENS'!$J4462&amp;"-"&amp;'LISTA DOS ITENS'!$K4462&amp;"-"&amp;'LISTA DOS ITENS'!$I4462</f>
        <v>11109837-2917-0017-INDUS/IAMN-</v>
      </c>
      <c r="AA4462" s="59" t="str">
        <f t="array" ref="AA4462">INDEX('RESUMO - LOTES E VMA'!$M$3:$M$181,MATCH('LISTA DOS ITENS'!$D4462,'RESUMO - LOTES E VMA'!$A$3:$A$181,0))</f>
        <v>Para Leilão</v>
      </c>
      <c r="AB4462" s="60">
        <f t="array" ref="AB4462">INDEX('RESUMO - LOTES E VMA'!$J$3:$J$181,MATCH('LISTA DOS ITENS'!$D4462,'RESUMO - LOTES E VMA'!$A$3:$A$181,0))</f>
        <v>0.1842176233</v>
      </c>
      <c r="AC4462" s="29" t="str">
        <f t="array" ref="AC4462">INDEX('RESUMO - LOTES E VMA'!$L$3:$L$181,MATCH('LISTA DOS ITENS'!$D4462,'RESUMO - LOTES E VMA'!$A$3:$A$181,0))</f>
        <v>1% do Valor de Comparação do VMA</v>
      </c>
      <c r="AD4462" s="53" t="str">
        <f>VLOOKUP(Tabela1[[#This Row],[Índice]],[1]Planilha1!$A:$A,1,0)</f>
        <v>#ERROR!</v>
      </c>
    </row>
    <row r="4463" ht="15.75" customHeight="1">
      <c r="A4463" s="52">
        <v>271575.0</v>
      </c>
      <c r="B4463" s="53" t="s">
        <v>154</v>
      </c>
      <c r="C4463" s="53" t="s">
        <v>107</v>
      </c>
      <c r="D4463" s="22">
        <v>208604.0</v>
      </c>
      <c r="E4463" s="53" t="s">
        <v>47</v>
      </c>
      <c r="F4463" s="54">
        <v>1.1320535E7</v>
      </c>
      <c r="G4463" s="53" t="s">
        <v>2772</v>
      </c>
      <c r="H4463" s="55">
        <v>2917.0</v>
      </c>
      <c r="I4463" s="55"/>
      <c r="J4463" s="55" t="s">
        <v>56</v>
      </c>
      <c r="K4463" s="53" t="s">
        <v>2771</v>
      </c>
      <c r="L4463" s="53"/>
      <c r="M4463" s="53">
        <v>3.0</v>
      </c>
      <c r="N4463" s="53" t="s">
        <v>52</v>
      </c>
      <c r="O4463" s="25">
        <v>97998.46</v>
      </c>
      <c r="P4463" s="25">
        <f>'LISTA DOS ITENS'!$O4463*'LISTA DOS ITENS'!$M4463</f>
        <v>293995.38</v>
      </c>
      <c r="Q4463" s="25">
        <v>97998.46</v>
      </c>
      <c r="R4463" s="25">
        <f>'LISTA DOS ITENS'!$Q4463*'LISTA DOS ITENS'!$M4463</f>
        <v>293995.38</v>
      </c>
      <c r="S4463" s="56">
        <f>IF('LISTA DOS ITENS'!$P4463&gt;'LISTA DOS ITENS'!$R4463,'LISTA DOS ITENS'!$P4463,'LISTA DOS ITENS'!$R4463)</f>
        <v>293995.38</v>
      </c>
      <c r="T4463" s="25">
        <v>17910.874803972165</v>
      </c>
      <c r="U4463" s="25">
        <f>'LISTA DOS ITENS'!$T4463*'LISTA DOS ITENS'!$M4463</f>
        <v>53732.62441</v>
      </c>
      <c r="V4463" s="56">
        <f t="array" ref="V4463">INDEX('RESUMO - LOTES E VMA'!$F$3:$F$181,MATCH('LISTA DOS ITENS'!$D4463,'RESUMO - LOTES E VMA'!$A$3:$A$181,0))</f>
        <v>574673.2665</v>
      </c>
      <c r="W4463" s="57">
        <f>'LISTA DOS ITENS'!$U4463/'LISTA DOS ITENS'!$V4463</f>
        <v>0.09350117283</v>
      </c>
      <c r="X4463" s="53" t="s">
        <v>53</v>
      </c>
      <c r="Y4463" s="53" t="s">
        <v>290</v>
      </c>
      <c r="Z4463" s="58" t="str">
        <f>'LISTA DOS ITENS'!$F4463&amp;"-"&amp;'LISTA DOS ITENS'!$H4463&amp;"-"&amp;'LISTA DOS ITENS'!$J4463&amp;"-"&amp;'LISTA DOS ITENS'!$K4463&amp;"-"&amp;'LISTA DOS ITENS'!$I4463</f>
        <v>11320535-2917-0017-INDUS/IAMN-</v>
      </c>
      <c r="AA4463" s="59" t="str">
        <f t="array" ref="AA4463">INDEX('RESUMO - LOTES E VMA'!$M$3:$M$181,MATCH('LISTA DOS ITENS'!$D4463,'RESUMO - LOTES E VMA'!$A$3:$A$181,0))</f>
        <v>Para Leilão</v>
      </c>
      <c r="AB4463" s="60">
        <f t="array" ref="AB4463">INDEX('RESUMO - LOTES E VMA'!$J$3:$J$181,MATCH('LISTA DOS ITENS'!$D4463,'RESUMO - LOTES E VMA'!$A$3:$A$181,0))</f>
        <v>0.1842176233</v>
      </c>
      <c r="AC4463" s="29" t="str">
        <f t="array" ref="AC4463">INDEX('RESUMO - LOTES E VMA'!$L$3:$L$181,MATCH('LISTA DOS ITENS'!$D4463,'RESUMO - LOTES E VMA'!$A$3:$A$181,0))</f>
        <v>1% do Valor de Comparação do VMA</v>
      </c>
      <c r="AD4463" s="53" t="str">
        <f>VLOOKUP(Tabela1[[#This Row],[Índice]],[1]Planilha1!$A:$A,1,0)</f>
        <v>#ERROR!</v>
      </c>
    </row>
    <row r="4464" ht="15.75" customHeight="1">
      <c r="A4464" s="52">
        <v>271576.0</v>
      </c>
      <c r="B4464" s="53" t="s">
        <v>154</v>
      </c>
      <c r="C4464" s="53" t="s">
        <v>107</v>
      </c>
      <c r="D4464" s="22">
        <v>208604.0</v>
      </c>
      <c r="E4464" s="53" t="s">
        <v>47</v>
      </c>
      <c r="F4464" s="54">
        <v>1.1320688E7</v>
      </c>
      <c r="G4464" s="53" t="s">
        <v>2773</v>
      </c>
      <c r="H4464" s="55">
        <v>2917.0</v>
      </c>
      <c r="I4464" s="55"/>
      <c r="J4464" s="55" t="s">
        <v>56</v>
      </c>
      <c r="K4464" s="53" t="s">
        <v>122</v>
      </c>
      <c r="L4464" s="53"/>
      <c r="M4464" s="53">
        <v>1.0</v>
      </c>
      <c r="N4464" s="53" t="s">
        <v>52</v>
      </c>
      <c r="O4464" s="25">
        <v>79068.085</v>
      </c>
      <c r="P4464" s="25">
        <f>'LISTA DOS ITENS'!$O4464*'LISTA DOS ITENS'!$M4464</f>
        <v>79068.085</v>
      </c>
      <c r="Q4464" s="25">
        <v>118122.65</v>
      </c>
      <c r="R4464" s="25">
        <f>'LISTA DOS ITENS'!$Q4464*'LISTA DOS ITENS'!$M4464</f>
        <v>118122.65</v>
      </c>
      <c r="S4464" s="56">
        <f>IF('LISTA DOS ITENS'!$P4464&gt;'LISTA DOS ITENS'!$R4464,'LISTA DOS ITENS'!$P4464,'LISTA DOS ITENS'!$R4464)</f>
        <v>118122.65</v>
      </c>
      <c r="T4464" s="25">
        <v>21588.91063863067</v>
      </c>
      <c r="U4464" s="25">
        <f>'LISTA DOS ITENS'!$T4464*'LISTA DOS ITENS'!$M4464</f>
        <v>21588.91064</v>
      </c>
      <c r="V4464" s="56">
        <f t="array" ref="V4464">INDEX('RESUMO - LOTES E VMA'!$F$3:$F$181,MATCH('LISTA DOS ITENS'!$D4464,'RESUMO - LOTES E VMA'!$A$3:$A$181,0))</f>
        <v>574673.2665</v>
      </c>
      <c r="W4464" s="57">
        <f>'LISTA DOS ITENS'!$U4464/'LISTA DOS ITENS'!$V4464</f>
        <v>0.03756727848</v>
      </c>
      <c r="X4464" s="53" t="s">
        <v>53</v>
      </c>
      <c r="Y4464" s="53" t="s">
        <v>290</v>
      </c>
      <c r="Z4464" s="58" t="str">
        <f>'LISTA DOS ITENS'!$F4464&amp;"-"&amp;'LISTA DOS ITENS'!$H4464&amp;"-"&amp;'LISTA DOS ITENS'!$J4464&amp;"-"&amp;'LISTA DOS ITENS'!$K4464&amp;"-"&amp;'LISTA DOS ITENS'!$I4464</f>
        <v>11320688-2917-0017-IMOB/IAMN-</v>
      </c>
      <c r="AA4464" s="59" t="str">
        <f t="array" ref="AA4464">INDEX('RESUMO - LOTES E VMA'!$M$3:$M$181,MATCH('LISTA DOS ITENS'!$D4464,'RESUMO - LOTES E VMA'!$A$3:$A$181,0))</f>
        <v>Para Leilão</v>
      </c>
      <c r="AB4464" s="60">
        <f t="array" ref="AB4464">INDEX('RESUMO - LOTES E VMA'!$J$3:$J$181,MATCH('LISTA DOS ITENS'!$D4464,'RESUMO - LOTES E VMA'!$A$3:$A$181,0))</f>
        <v>0.1842176233</v>
      </c>
      <c r="AC4464" s="29" t="str">
        <f t="array" ref="AC4464">INDEX('RESUMO - LOTES E VMA'!$L$3:$L$181,MATCH('LISTA DOS ITENS'!$D4464,'RESUMO - LOTES E VMA'!$A$3:$A$181,0))</f>
        <v>1% do Valor de Comparação do VMA</v>
      </c>
      <c r="AD4464" s="53" t="str">
        <f>VLOOKUP(Tabela1[[#This Row],[Índice]],[1]Planilha1!$A:$A,1,0)</f>
        <v>#ERROR!</v>
      </c>
    </row>
    <row r="4465" ht="15.75" customHeight="1">
      <c r="A4465" s="52">
        <v>271577.0</v>
      </c>
      <c r="B4465" s="53" t="s">
        <v>154</v>
      </c>
      <c r="C4465" s="53" t="s">
        <v>107</v>
      </c>
      <c r="D4465" s="22">
        <v>208604.0</v>
      </c>
      <c r="E4465" s="53" t="s">
        <v>47</v>
      </c>
      <c r="F4465" s="54">
        <v>1.1320688E7</v>
      </c>
      <c r="G4465" s="53" t="s">
        <v>2773</v>
      </c>
      <c r="H4465" s="55">
        <v>2917.0</v>
      </c>
      <c r="I4465" s="55"/>
      <c r="J4465" s="55" t="s">
        <v>56</v>
      </c>
      <c r="K4465" s="53" t="s">
        <v>2771</v>
      </c>
      <c r="L4465" s="53"/>
      <c r="M4465" s="53">
        <v>4.0</v>
      </c>
      <c r="N4465" s="53" t="s">
        <v>52</v>
      </c>
      <c r="O4465" s="25">
        <v>118122.6525</v>
      </c>
      <c r="P4465" s="25">
        <f>'LISTA DOS ITENS'!$O4465*'LISTA DOS ITENS'!$M4465</f>
        <v>472490.61</v>
      </c>
      <c r="Q4465" s="25">
        <v>118122.65</v>
      </c>
      <c r="R4465" s="25">
        <f>'LISTA DOS ITENS'!$Q4465*'LISTA DOS ITENS'!$M4465</f>
        <v>472490.6</v>
      </c>
      <c r="S4465" s="56">
        <f>IF('LISTA DOS ITENS'!$P4465&gt;'LISTA DOS ITENS'!$R4465,'LISTA DOS ITENS'!$P4465,'LISTA DOS ITENS'!$R4465)</f>
        <v>472490.61</v>
      </c>
      <c r="T4465" s="25">
        <v>21588.91063863067</v>
      </c>
      <c r="U4465" s="25">
        <f>'LISTA DOS ITENS'!$T4465*'LISTA DOS ITENS'!$M4465</f>
        <v>86355.64255</v>
      </c>
      <c r="V4465" s="56">
        <f t="array" ref="V4465">INDEX('RESUMO - LOTES E VMA'!$F$3:$F$181,MATCH('LISTA DOS ITENS'!$D4465,'RESUMO - LOTES E VMA'!$A$3:$A$181,0))</f>
        <v>574673.2665</v>
      </c>
      <c r="W4465" s="57">
        <f>'LISTA DOS ITENS'!$U4465/'LISTA DOS ITENS'!$V4465</f>
        <v>0.1502691139</v>
      </c>
      <c r="X4465" s="53" t="s">
        <v>53</v>
      </c>
      <c r="Y4465" s="53" t="s">
        <v>290</v>
      </c>
      <c r="Z4465" s="58" t="str">
        <f>'LISTA DOS ITENS'!$F4465&amp;"-"&amp;'LISTA DOS ITENS'!$H4465&amp;"-"&amp;'LISTA DOS ITENS'!$J4465&amp;"-"&amp;'LISTA DOS ITENS'!$K4465&amp;"-"&amp;'LISTA DOS ITENS'!$I4465</f>
        <v>11320688-2917-0017-INDUS/IAMN-</v>
      </c>
      <c r="AA4465" s="59" t="str">
        <f t="array" ref="AA4465">INDEX('RESUMO - LOTES E VMA'!$M$3:$M$181,MATCH('LISTA DOS ITENS'!$D4465,'RESUMO - LOTES E VMA'!$A$3:$A$181,0))</f>
        <v>Para Leilão</v>
      </c>
      <c r="AB4465" s="60">
        <f t="array" ref="AB4465">INDEX('RESUMO - LOTES E VMA'!$J$3:$J$181,MATCH('LISTA DOS ITENS'!$D4465,'RESUMO - LOTES E VMA'!$A$3:$A$181,0))</f>
        <v>0.1842176233</v>
      </c>
      <c r="AC4465" s="29" t="str">
        <f t="array" ref="AC4465">INDEX('RESUMO - LOTES E VMA'!$L$3:$L$181,MATCH('LISTA DOS ITENS'!$D4465,'RESUMO - LOTES E VMA'!$A$3:$A$181,0))</f>
        <v>1% do Valor de Comparação do VMA</v>
      </c>
      <c r="AD4465" s="53" t="str">
        <f>VLOOKUP(Tabela1[[#This Row],[Índice]],[1]Planilha1!$A:$A,1,0)</f>
        <v>#ERROR!</v>
      </c>
    </row>
    <row r="4466" ht="15.75" customHeight="1">
      <c r="A4466" s="52">
        <v>271578.0</v>
      </c>
      <c r="B4466" s="53" t="s">
        <v>154</v>
      </c>
      <c r="C4466" s="53" t="s">
        <v>107</v>
      </c>
      <c r="D4466" s="22">
        <v>208604.0</v>
      </c>
      <c r="E4466" s="53" t="s">
        <v>47</v>
      </c>
      <c r="F4466" s="54">
        <v>1.1320699E7</v>
      </c>
      <c r="G4466" s="53" t="s">
        <v>2774</v>
      </c>
      <c r="H4466" s="55">
        <v>2917.0</v>
      </c>
      <c r="I4466" s="55"/>
      <c r="J4466" s="55" t="s">
        <v>56</v>
      </c>
      <c r="K4466" s="53" t="s">
        <v>2771</v>
      </c>
      <c r="L4466" s="53"/>
      <c r="M4466" s="53">
        <v>2.0</v>
      </c>
      <c r="N4466" s="53" t="s">
        <v>52</v>
      </c>
      <c r="O4466" s="25">
        <v>90515.695</v>
      </c>
      <c r="P4466" s="25">
        <f>'LISTA DOS ITENS'!$O4466*'LISTA DOS ITENS'!$M4466</f>
        <v>181031.39</v>
      </c>
      <c r="Q4466" s="25">
        <v>90515.7</v>
      </c>
      <c r="R4466" s="25">
        <f>'LISTA DOS ITENS'!$Q4466*'LISTA DOS ITENS'!$M4466</f>
        <v>181031.4</v>
      </c>
      <c r="S4466" s="56">
        <f>IF('LISTA DOS ITENS'!$P4466&gt;'LISTA DOS ITENS'!$R4466,'LISTA DOS ITENS'!$P4466,'LISTA DOS ITENS'!$R4466)</f>
        <v>181031.4</v>
      </c>
      <c r="T4466" s="25">
        <v>16543.27395036517</v>
      </c>
      <c r="U4466" s="25">
        <f>'LISTA DOS ITENS'!$T4466*'LISTA DOS ITENS'!$M4466</f>
        <v>33086.5479</v>
      </c>
      <c r="V4466" s="56">
        <f t="array" ref="V4466">INDEX('RESUMO - LOTES E VMA'!$F$3:$F$181,MATCH('LISTA DOS ITENS'!$D4466,'RESUMO - LOTES E VMA'!$A$3:$A$181,0))</f>
        <v>574673.2665</v>
      </c>
      <c r="W4466" s="57">
        <f>'LISTA DOS ITENS'!$U4466/'LISTA DOS ITENS'!$V4466</f>
        <v>0.05757453814</v>
      </c>
      <c r="X4466" s="53" t="s">
        <v>53</v>
      </c>
      <c r="Y4466" s="53" t="s">
        <v>290</v>
      </c>
      <c r="Z4466" s="58" t="str">
        <f>'LISTA DOS ITENS'!$F4466&amp;"-"&amp;'LISTA DOS ITENS'!$H4466&amp;"-"&amp;'LISTA DOS ITENS'!$J4466&amp;"-"&amp;'LISTA DOS ITENS'!$K4466&amp;"-"&amp;'LISTA DOS ITENS'!$I4466</f>
        <v>11320699-2917-0017-INDUS/IAMN-</v>
      </c>
      <c r="AA4466" s="59" t="str">
        <f t="array" ref="AA4466">INDEX('RESUMO - LOTES E VMA'!$M$3:$M$181,MATCH('LISTA DOS ITENS'!$D4466,'RESUMO - LOTES E VMA'!$A$3:$A$181,0))</f>
        <v>Para Leilão</v>
      </c>
      <c r="AB4466" s="60">
        <f t="array" ref="AB4466">INDEX('RESUMO - LOTES E VMA'!$J$3:$J$181,MATCH('LISTA DOS ITENS'!$D4466,'RESUMO - LOTES E VMA'!$A$3:$A$181,0))</f>
        <v>0.1842176233</v>
      </c>
      <c r="AC4466" s="29" t="str">
        <f t="array" ref="AC4466">INDEX('RESUMO - LOTES E VMA'!$L$3:$L$181,MATCH('LISTA DOS ITENS'!$D4466,'RESUMO - LOTES E VMA'!$A$3:$A$181,0))</f>
        <v>1% do Valor de Comparação do VMA</v>
      </c>
      <c r="AD4466" s="53" t="str">
        <f>VLOOKUP(Tabela1[[#This Row],[Índice]],[1]Planilha1!$A:$A,1,0)</f>
        <v>#ERROR!</v>
      </c>
    </row>
    <row r="4467" ht="15.75" customHeight="1">
      <c r="A4467" s="52">
        <v>271579.0</v>
      </c>
      <c r="B4467" s="53" t="s">
        <v>154</v>
      </c>
      <c r="C4467" s="53" t="s">
        <v>107</v>
      </c>
      <c r="D4467" s="22">
        <v>208604.0</v>
      </c>
      <c r="E4467" s="53" t="s">
        <v>47</v>
      </c>
      <c r="F4467" s="54">
        <v>1.1354698E7</v>
      </c>
      <c r="G4467" s="53" t="s">
        <v>2775</v>
      </c>
      <c r="H4467" s="55">
        <v>2917.0</v>
      </c>
      <c r="I4467" s="55"/>
      <c r="J4467" s="55" t="s">
        <v>56</v>
      </c>
      <c r="K4467" s="53" t="s">
        <v>122</v>
      </c>
      <c r="L4467" s="53"/>
      <c r="M4467" s="53">
        <v>3.0</v>
      </c>
      <c r="N4467" s="53" t="s">
        <v>52</v>
      </c>
      <c r="O4467" s="25">
        <v>32683.953333333335</v>
      </c>
      <c r="P4467" s="25">
        <f>'LISTA DOS ITENS'!$O4467*'LISTA DOS ITENS'!$M4467</f>
        <v>98051.86</v>
      </c>
      <c r="Q4467" s="25">
        <v>32683.95</v>
      </c>
      <c r="R4467" s="25">
        <f>'LISTA DOS ITENS'!$Q4467*'LISTA DOS ITENS'!$M4467</f>
        <v>98051.85</v>
      </c>
      <c r="S4467" s="56">
        <f>IF('LISTA DOS ITENS'!$P4467&gt;'LISTA DOS ITENS'!$R4467,'LISTA DOS ITENS'!$P4467,'LISTA DOS ITENS'!$R4467)</f>
        <v>98051.86</v>
      </c>
      <c r="T4467" s="25">
        <v>5973.544242932859</v>
      </c>
      <c r="U4467" s="25">
        <f>'LISTA DOS ITENS'!$T4467*'LISTA DOS ITENS'!$M4467</f>
        <v>17920.63273</v>
      </c>
      <c r="V4467" s="56">
        <f t="array" ref="V4467">INDEX('RESUMO - LOTES E VMA'!$F$3:$F$181,MATCH('LISTA DOS ITENS'!$D4467,'RESUMO - LOTES E VMA'!$A$3:$A$181,0))</f>
        <v>574673.2665</v>
      </c>
      <c r="W4467" s="57">
        <f>'LISTA DOS ITENS'!$U4467/'LISTA DOS ITENS'!$V4467</f>
        <v>0.03118403756</v>
      </c>
      <c r="X4467" s="53" t="s">
        <v>53</v>
      </c>
      <c r="Y4467" s="53" t="s">
        <v>290</v>
      </c>
      <c r="Z4467" s="58" t="str">
        <f>'LISTA DOS ITENS'!$F4467&amp;"-"&amp;'LISTA DOS ITENS'!$H4467&amp;"-"&amp;'LISTA DOS ITENS'!$J4467&amp;"-"&amp;'LISTA DOS ITENS'!$K4467&amp;"-"&amp;'LISTA DOS ITENS'!$I4467</f>
        <v>11354698-2917-0017-IMOB/IAMN-</v>
      </c>
      <c r="AA4467" s="59" t="str">
        <f t="array" ref="AA4467">INDEX('RESUMO - LOTES E VMA'!$M$3:$M$181,MATCH('LISTA DOS ITENS'!$D4467,'RESUMO - LOTES E VMA'!$A$3:$A$181,0))</f>
        <v>Para Leilão</v>
      </c>
      <c r="AB4467" s="60">
        <f t="array" ref="AB4467">INDEX('RESUMO - LOTES E VMA'!$J$3:$J$181,MATCH('LISTA DOS ITENS'!$D4467,'RESUMO - LOTES E VMA'!$A$3:$A$181,0))</f>
        <v>0.1842176233</v>
      </c>
      <c r="AC4467" s="29" t="str">
        <f t="array" ref="AC4467">INDEX('RESUMO - LOTES E VMA'!$L$3:$L$181,MATCH('LISTA DOS ITENS'!$D4467,'RESUMO - LOTES E VMA'!$A$3:$A$181,0))</f>
        <v>1% do Valor de Comparação do VMA</v>
      </c>
      <c r="AD4467" s="53" t="str">
        <f>VLOOKUP(Tabela1[[#This Row],[Índice]],[1]Planilha1!$A:$A,1,0)</f>
        <v>#ERROR!</v>
      </c>
    </row>
    <row r="4468" ht="15.75" customHeight="1">
      <c r="A4468" s="52">
        <v>271580.0</v>
      </c>
      <c r="B4468" s="53" t="s">
        <v>154</v>
      </c>
      <c r="C4468" s="53" t="s">
        <v>107</v>
      </c>
      <c r="D4468" s="22">
        <v>208604.0</v>
      </c>
      <c r="E4468" s="53" t="s">
        <v>47</v>
      </c>
      <c r="F4468" s="54">
        <v>1.1391688E7</v>
      </c>
      <c r="G4468" s="53" t="s">
        <v>2776</v>
      </c>
      <c r="H4468" s="55">
        <v>2917.0</v>
      </c>
      <c r="I4468" s="55"/>
      <c r="J4468" s="55" t="s">
        <v>56</v>
      </c>
      <c r="K4468" s="53" t="s">
        <v>122</v>
      </c>
      <c r="L4468" s="53"/>
      <c r="M4468" s="53">
        <v>1.0</v>
      </c>
      <c r="N4468" s="53" t="s">
        <v>52</v>
      </c>
      <c r="O4468" s="25">
        <v>49655.51</v>
      </c>
      <c r="P4468" s="25">
        <f>'LISTA DOS ITENS'!$O4468*'LISTA DOS ITENS'!$M4468</f>
        <v>49655.51</v>
      </c>
      <c r="Q4468" s="25">
        <v>49655.51</v>
      </c>
      <c r="R4468" s="25">
        <f>'LISTA DOS ITENS'!$Q4468*'LISTA DOS ITENS'!$M4468</f>
        <v>49655.51</v>
      </c>
      <c r="S4468" s="56">
        <f>IF('LISTA DOS ITENS'!$P4468&gt;'LISTA DOS ITENS'!$R4468,'LISTA DOS ITENS'!$P4468,'LISTA DOS ITENS'!$R4468)</f>
        <v>49655.51</v>
      </c>
      <c r="T4468" s="25">
        <v>9075.383663553364</v>
      </c>
      <c r="U4468" s="25">
        <f>'LISTA DOS ITENS'!$T4468*'LISTA DOS ITENS'!$M4468</f>
        <v>9075.383664</v>
      </c>
      <c r="V4468" s="56">
        <f t="array" ref="V4468">INDEX('RESUMO - LOTES E VMA'!$F$3:$F$181,MATCH('LISTA DOS ITENS'!$D4468,'RESUMO - LOTES E VMA'!$A$3:$A$181,0))</f>
        <v>574673.2665</v>
      </c>
      <c r="W4468" s="57">
        <f>'LISTA DOS ITENS'!$U4468/'LISTA DOS ITENS'!$V4468</f>
        <v>0.0157922496</v>
      </c>
      <c r="X4468" s="53" t="s">
        <v>53</v>
      </c>
      <c r="Y4468" s="53" t="s">
        <v>290</v>
      </c>
      <c r="Z4468" s="58" t="str">
        <f>'LISTA DOS ITENS'!$F4468&amp;"-"&amp;'LISTA DOS ITENS'!$H4468&amp;"-"&amp;'LISTA DOS ITENS'!$J4468&amp;"-"&amp;'LISTA DOS ITENS'!$K4468&amp;"-"&amp;'LISTA DOS ITENS'!$I4468</f>
        <v>11391688-2917-0017-IMOB/IAMN-</v>
      </c>
      <c r="AA4468" s="59" t="str">
        <f t="array" ref="AA4468">INDEX('RESUMO - LOTES E VMA'!$M$3:$M$181,MATCH('LISTA DOS ITENS'!$D4468,'RESUMO - LOTES E VMA'!$A$3:$A$181,0))</f>
        <v>Para Leilão</v>
      </c>
      <c r="AB4468" s="60">
        <f t="array" ref="AB4468">INDEX('RESUMO - LOTES E VMA'!$J$3:$J$181,MATCH('LISTA DOS ITENS'!$D4468,'RESUMO - LOTES E VMA'!$A$3:$A$181,0))</f>
        <v>0.1842176233</v>
      </c>
      <c r="AC4468" s="29" t="str">
        <f t="array" ref="AC4468">INDEX('RESUMO - LOTES E VMA'!$L$3:$L$181,MATCH('LISTA DOS ITENS'!$D4468,'RESUMO - LOTES E VMA'!$A$3:$A$181,0))</f>
        <v>1% do Valor de Comparação do VMA</v>
      </c>
      <c r="AD4468" s="53" t="str">
        <f>VLOOKUP(Tabela1[[#This Row],[Índice]],[1]Planilha1!$A:$A,1,0)</f>
        <v>#ERROR!</v>
      </c>
    </row>
    <row r="4469" ht="15.75" customHeight="1">
      <c r="A4469" s="52">
        <v>271581.0</v>
      </c>
      <c r="B4469" s="53" t="s">
        <v>154</v>
      </c>
      <c r="C4469" s="53" t="s">
        <v>107</v>
      </c>
      <c r="D4469" s="22">
        <v>208604.0</v>
      </c>
      <c r="E4469" s="53" t="s">
        <v>47</v>
      </c>
      <c r="F4469" s="54">
        <v>1.1512561E7</v>
      </c>
      <c r="G4469" s="53" t="s">
        <v>2777</v>
      </c>
      <c r="H4469" s="55">
        <v>2917.0</v>
      </c>
      <c r="I4469" s="55"/>
      <c r="J4469" s="55" t="s">
        <v>56</v>
      </c>
      <c r="K4469" s="53" t="s">
        <v>122</v>
      </c>
      <c r="L4469" s="53"/>
      <c r="M4469" s="53">
        <v>1.0</v>
      </c>
      <c r="N4469" s="53" t="s">
        <v>52</v>
      </c>
      <c r="O4469" s="25">
        <v>63321.38</v>
      </c>
      <c r="P4469" s="25">
        <f>'LISTA DOS ITENS'!$O4469*'LISTA DOS ITENS'!$M4469</f>
        <v>63321.38</v>
      </c>
      <c r="Q4469" s="25">
        <v>63321.38</v>
      </c>
      <c r="R4469" s="25">
        <f>'LISTA DOS ITENS'!$Q4469*'LISTA DOS ITENS'!$M4469</f>
        <v>63321.38</v>
      </c>
      <c r="S4469" s="56">
        <f>IF('LISTA DOS ITENS'!$P4469&gt;'LISTA DOS ITENS'!$R4469,'LISTA DOS ITENS'!$P4469,'LISTA DOS ITENS'!$R4469)</f>
        <v>63321.38</v>
      </c>
      <c r="T4469" s="25">
        <v>11573.052368320346</v>
      </c>
      <c r="U4469" s="25">
        <f>'LISTA DOS ITENS'!$T4469*'LISTA DOS ITENS'!$M4469</f>
        <v>11573.05237</v>
      </c>
      <c r="V4469" s="56">
        <f t="array" ref="V4469">INDEX('RESUMO - LOTES E VMA'!$F$3:$F$181,MATCH('LISTA DOS ITENS'!$D4469,'RESUMO - LOTES E VMA'!$A$3:$A$181,0))</f>
        <v>574673.2665</v>
      </c>
      <c r="W4469" s="57">
        <f>'LISTA DOS ITENS'!$U4469/'LISTA DOS ITENS'!$V4469</f>
        <v>0.02013849094</v>
      </c>
      <c r="X4469" s="53" t="s">
        <v>53</v>
      </c>
      <c r="Y4469" s="53" t="s">
        <v>290</v>
      </c>
      <c r="Z4469" s="58" t="str">
        <f>'LISTA DOS ITENS'!$F4469&amp;"-"&amp;'LISTA DOS ITENS'!$H4469&amp;"-"&amp;'LISTA DOS ITENS'!$J4469&amp;"-"&amp;'LISTA DOS ITENS'!$K4469&amp;"-"&amp;'LISTA DOS ITENS'!$I4469</f>
        <v>11512561-2917-0017-IMOB/IAMN-</v>
      </c>
      <c r="AA4469" s="59" t="str">
        <f t="array" ref="AA4469">INDEX('RESUMO - LOTES E VMA'!$M$3:$M$181,MATCH('LISTA DOS ITENS'!$D4469,'RESUMO - LOTES E VMA'!$A$3:$A$181,0))</f>
        <v>Para Leilão</v>
      </c>
      <c r="AB4469" s="60">
        <f t="array" ref="AB4469">INDEX('RESUMO - LOTES E VMA'!$J$3:$J$181,MATCH('LISTA DOS ITENS'!$D4469,'RESUMO - LOTES E VMA'!$A$3:$A$181,0))</f>
        <v>0.1842176233</v>
      </c>
      <c r="AC4469" s="29" t="str">
        <f t="array" ref="AC4469">INDEX('RESUMO - LOTES E VMA'!$L$3:$L$181,MATCH('LISTA DOS ITENS'!$D4469,'RESUMO - LOTES E VMA'!$A$3:$A$181,0))</f>
        <v>1% do Valor de Comparação do VMA</v>
      </c>
      <c r="AD4469" s="53" t="str">
        <f>VLOOKUP(Tabela1[[#This Row],[Índice]],[1]Planilha1!$A:$A,1,0)</f>
        <v>#ERROR!</v>
      </c>
    </row>
    <row r="4470" ht="15.75" customHeight="1">
      <c r="A4470" s="52">
        <v>271582.0</v>
      </c>
      <c r="B4470" s="53" t="s">
        <v>154</v>
      </c>
      <c r="C4470" s="53" t="s">
        <v>107</v>
      </c>
      <c r="D4470" s="22">
        <v>208604.0</v>
      </c>
      <c r="E4470" s="53" t="s">
        <v>47</v>
      </c>
      <c r="F4470" s="54">
        <v>1.1553058E7</v>
      </c>
      <c r="G4470" s="53" t="s">
        <v>2778</v>
      </c>
      <c r="H4470" s="55">
        <v>2917.0</v>
      </c>
      <c r="I4470" s="55"/>
      <c r="J4470" s="55" t="s">
        <v>56</v>
      </c>
      <c r="K4470" s="53" t="s">
        <v>2771</v>
      </c>
      <c r="L4470" s="53"/>
      <c r="M4470" s="53">
        <v>1.0</v>
      </c>
      <c r="N4470" s="53" t="s">
        <v>52</v>
      </c>
      <c r="O4470" s="25">
        <v>112361.28</v>
      </c>
      <c r="P4470" s="25">
        <f>'LISTA DOS ITENS'!$O4470*'LISTA DOS ITENS'!$M4470</f>
        <v>112361.28</v>
      </c>
      <c r="Q4470" s="25">
        <v>112361.28</v>
      </c>
      <c r="R4470" s="25">
        <f>'LISTA DOS ITENS'!$Q4470*'LISTA DOS ITENS'!$M4470</f>
        <v>112361.28</v>
      </c>
      <c r="S4470" s="56">
        <f>IF('LISTA DOS ITENS'!$P4470&gt;'LISTA DOS ITENS'!$R4470,'LISTA DOS ITENS'!$P4470,'LISTA DOS ITENS'!$R4470)</f>
        <v>112361.28</v>
      </c>
      <c r="T4470" s="25">
        <v>20535.922900156405</v>
      </c>
      <c r="U4470" s="25">
        <f>'LISTA DOS ITENS'!$T4470*'LISTA DOS ITENS'!$M4470</f>
        <v>20535.9229</v>
      </c>
      <c r="V4470" s="56">
        <f t="array" ref="V4470">INDEX('RESUMO - LOTES E VMA'!$F$3:$F$181,MATCH('LISTA DOS ITENS'!$D4470,'RESUMO - LOTES E VMA'!$A$3:$A$181,0))</f>
        <v>574673.2665</v>
      </c>
      <c r="W4470" s="57">
        <f>'LISTA DOS ITENS'!$U4470/'LISTA DOS ITENS'!$V4470</f>
        <v>0.03573495427</v>
      </c>
      <c r="X4470" s="53" t="s">
        <v>53</v>
      </c>
      <c r="Y4470" s="53" t="s">
        <v>290</v>
      </c>
      <c r="Z4470" s="58" t="str">
        <f>'LISTA DOS ITENS'!$F4470&amp;"-"&amp;'LISTA DOS ITENS'!$H4470&amp;"-"&amp;'LISTA DOS ITENS'!$J4470&amp;"-"&amp;'LISTA DOS ITENS'!$K4470&amp;"-"&amp;'LISTA DOS ITENS'!$I4470</f>
        <v>11553058-2917-0017-INDUS/IAMN-</v>
      </c>
      <c r="AA4470" s="59" t="str">
        <f t="array" ref="AA4470">INDEX('RESUMO - LOTES E VMA'!$M$3:$M$181,MATCH('LISTA DOS ITENS'!$D4470,'RESUMO - LOTES E VMA'!$A$3:$A$181,0))</f>
        <v>Para Leilão</v>
      </c>
      <c r="AB4470" s="60">
        <f t="array" ref="AB4470">INDEX('RESUMO - LOTES E VMA'!$J$3:$J$181,MATCH('LISTA DOS ITENS'!$D4470,'RESUMO - LOTES E VMA'!$A$3:$A$181,0))</f>
        <v>0.1842176233</v>
      </c>
      <c r="AC4470" s="29" t="str">
        <f t="array" ref="AC4470">INDEX('RESUMO - LOTES E VMA'!$L$3:$L$181,MATCH('LISTA DOS ITENS'!$D4470,'RESUMO - LOTES E VMA'!$A$3:$A$181,0))</f>
        <v>1% do Valor de Comparação do VMA</v>
      </c>
      <c r="AD4470" s="53" t="str">
        <f>VLOOKUP(Tabela1[[#This Row],[Índice]],[1]Planilha1!$A:$A,1,0)</f>
        <v>#ERROR!</v>
      </c>
    </row>
    <row r="4471" ht="15.75" customHeight="1">
      <c r="A4471" s="52">
        <v>271583.0</v>
      </c>
      <c r="B4471" s="53" t="s">
        <v>154</v>
      </c>
      <c r="C4471" s="53" t="s">
        <v>107</v>
      </c>
      <c r="D4471" s="22">
        <v>208604.0</v>
      </c>
      <c r="E4471" s="53" t="s">
        <v>47</v>
      </c>
      <c r="F4471" s="54">
        <v>1.1576054E7</v>
      </c>
      <c r="G4471" s="53" t="s">
        <v>2779</v>
      </c>
      <c r="H4471" s="55">
        <v>2917.0</v>
      </c>
      <c r="I4471" s="55"/>
      <c r="J4471" s="55" t="s">
        <v>56</v>
      </c>
      <c r="K4471" s="53" t="s">
        <v>122</v>
      </c>
      <c r="L4471" s="53"/>
      <c r="M4471" s="53">
        <v>1.0</v>
      </c>
      <c r="N4471" s="53" t="s">
        <v>52</v>
      </c>
      <c r="O4471" s="25">
        <v>64381.9</v>
      </c>
      <c r="P4471" s="25">
        <f>'LISTA DOS ITENS'!$O4471*'LISTA DOS ITENS'!$M4471</f>
        <v>64381.9</v>
      </c>
      <c r="Q4471" s="25">
        <v>64381.9</v>
      </c>
      <c r="R4471" s="25">
        <f>'LISTA DOS ITENS'!$Q4471*'LISTA DOS ITENS'!$M4471</f>
        <v>64381.9</v>
      </c>
      <c r="S4471" s="56">
        <f>IF('LISTA DOS ITENS'!$P4471&gt;'LISTA DOS ITENS'!$R4471,'LISTA DOS ITENS'!$P4471,'LISTA DOS ITENS'!$R4471)</f>
        <v>64381.9</v>
      </c>
      <c r="T4471" s="25">
        <v>11766.880321811745</v>
      </c>
      <c r="U4471" s="25">
        <f>'LISTA DOS ITENS'!$T4471*'LISTA DOS ITENS'!$M4471</f>
        <v>11766.88032</v>
      </c>
      <c r="V4471" s="56">
        <f t="array" ref="V4471">INDEX('RESUMO - LOTES E VMA'!$F$3:$F$181,MATCH('LISTA DOS ITENS'!$D4471,'RESUMO - LOTES E VMA'!$A$3:$A$181,0))</f>
        <v>574673.2665</v>
      </c>
      <c r="W4471" s="57">
        <f>'LISTA DOS ITENS'!$U4471/'LISTA DOS ITENS'!$V4471</f>
        <v>0.02047577468</v>
      </c>
      <c r="X4471" s="53" t="s">
        <v>53</v>
      </c>
      <c r="Y4471" s="53" t="s">
        <v>290</v>
      </c>
      <c r="Z4471" s="58" t="str">
        <f>'LISTA DOS ITENS'!$F4471&amp;"-"&amp;'LISTA DOS ITENS'!$H4471&amp;"-"&amp;'LISTA DOS ITENS'!$J4471&amp;"-"&amp;'LISTA DOS ITENS'!$K4471&amp;"-"&amp;'LISTA DOS ITENS'!$I4471</f>
        <v>11576054-2917-0017-IMOB/IAMN-</v>
      </c>
      <c r="AA4471" s="59" t="str">
        <f t="array" ref="AA4471">INDEX('RESUMO - LOTES E VMA'!$M$3:$M$181,MATCH('LISTA DOS ITENS'!$D4471,'RESUMO - LOTES E VMA'!$A$3:$A$181,0))</f>
        <v>Para Leilão</v>
      </c>
      <c r="AB4471" s="60">
        <f t="array" ref="AB4471">INDEX('RESUMO - LOTES E VMA'!$J$3:$J$181,MATCH('LISTA DOS ITENS'!$D4471,'RESUMO - LOTES E VMA'!$A$3:$A$181,0))</f>
        <v>0.1842176233</v>
      </c>
      <c r="AC4471" s="29" t="str">
        <f t="array" ref="AC4471">INDEX('RESUMO - LOTES E VMA'!$L$3:$L$181,MATCH('LISTA DOS ITENS'!$D4471,'RESUMO - LOTES E VMA'!$A$3:$A$181,0))</f>
        <v>1% do Valor de Comparação do VMA</v>
      </c>
      <c r="AD4471" s="53" t="str">
        <f>VLOOKUP(Tabela1[[#This Row],[Índice]],[1]Planilha1!$A:$A,1,0)</f>
        <v>#ERROR!</v>
      </c>
    </row>
    <row r="4472" ht="15.75" customHeight="1">
      <c r="A4472" s="52">
        <v>271584.0</v>
      </c>
      <c r="B4472" s="53" t="s">
        <v>154</v>
      </c>
      <c r="C4472" s="53" t="s">
        <v>107</v>
      </c>
      <c r="D4472" s="22">
        <v>208605.0</v>
      </c>
      <c r="E4472" s="53" t="s">
        <v>47</v>
      </c>
      <c r="F4472" s="54">
        <v>1.0155982E7</v>
      </c>
      <c r="G4472" s="53" t="s">
        <v>2780</v>
      </c>
      <c r="H4472" s="55">
        <v>2917.0</v>
      </c>
      <c r="I4472" s="55"/>
      <c r="J4472" s="55" t="s">
        <v>56</v>
      </c>
      <c r="K4472" s="53" t="s">
        <v>122</v>
      </c>
      <c r="L4472" s="53"/>
      <c r="M4472" s="53">
        <v>1.0</v>
      </c>
      <c r="N4472" s="53" t="s">
        <v>52</v>
      </c>
      <c r="O4472" s="25">
        <v>10139.8</v>
      </c>
      <c r="P4472" s="25">
        <f>'LISTA DOS ITENS'!$O4472*'LISTA DOS ITENS'!$M4472</f>
        <v>10139.8</v>
      </c>
      <c r="Q4472" s="25">
        <v>10139.8</v>
      </c>
      <c r="R4472" s="25">
        <f>'LISTA DOS ITENS'!$Q4472*'LISTA DOS ITENS'!$M4472</f>
        <v>10139.8</v>
      </c>
      <c r="S4472" s="56">
        <f>IF('LISTA DOS ITENS'!$P4472&gt;'LISTA DOS ITENS'!$R4472,'LISTA DOS ITENS'!$P4472,'LISTA DOS ITENS'!$R4472)</f>
        <v>10139.8</v>
      </c>
      <c r="T4472" s="25">
        <v>710.811572526182</v>
      </c>
      <c r="U4472" s="25">
        <f>'LISTA DOS ITENS'!$T4472*'LISTA DOS ITENS'!$M4472</f>
        <v>710.8115725</v>
      </c>
      <c r="V4472" s="56">
        <f t="array" ref="V4472">INDEX('RESUMO - LOTES E VMA'!$F$3:$F$181,MATCH('LISTA DOS ITENS'!$D4472,'RESUMO - LOTES E VMA'!$A$3:$A$181,0))</f>
        <v>575156.8459</v>
      </c>
      <c r="W4472" s="57">
        <f>'LISTA DOS ITENS'!$U4472/'LISTA DOS ITENS'!$V4472</f>
        <v>0.001235856928</v>
      </c>
      <c r="X4472" s="53" t="s">
        <v>53</v>
      </c>
      <c r="Y4472" s="53" t="s">
        <v>290</v>
      </c>
      <c r="Z4472" s="58" t="str">
        <f>'LISTA DOS ITENS'!$F4472&amp;"-"&amp;'LISTA DOS ITENS'!$H4472&amp;"-"&amp;'LISTA DOS ITENS'!$J4472&amp;"-"&amp;'LISTA DOS ITENS'!$K4472&amp;"-"&amp;'LISTA DOS ITENS'!$I4472</f>
        <v>10155982-2917-0017-IMOB/IAMN-</v>
      </c>
      <c r="AA4472" s="59" t="str">
        <f t="array" ref="AA4472">INDEX('RESUMO - LOTES E VMA'!$M$3:$M$181,MATCH('LISTA DOS ITENS'!$D4472,'RESUMO - LOTES E VMA'!$A$3:$A$181,0))</f>
        <v>Para Leilão</v>
      </c>
      <c r="AB4472" s="60">
        <f t="array" ref="AB4472">INDEX('RESUMO - LOTES E VMA'!$J$3:$J$181,MATCH('LISTA DOS ITENS'!$D4472,'RESUMO - LOTES E VMA'!$A$3:$A$181,0))</f>
        <v>0.1584531623</v>
      </c>
      <c r="AC4472" s="29" t="str">
        <f t="array" ref="AC4472">INDEX('RESUMO - LOTES E VMA'!$L$3:$L$181,MATCH('LISTA DOS ITENS'!$D4472,'RESUMO - LOTES E VMA'!$A$3:$A$181,0))</f>
        <v>1% do Valor de Comparação do VMA</v>
      </c>
      <c r="AD4472" s="53" t="str">
        <f>VLOOKUP(Tabela1[[#This Row],[Índice]],[1]Planilha1!$A:$A,1,0)</f>
        <v>#ERROR!</v>
      </c>
    </row>
    <row r="4473" ht="15.75" customHeight="1">
      <c r="A4473" s="52">
        <v>271585.0</v>
      </c>
      <c r="B4473" s="53" t="s">
        <v>154</v>
      </c>
      <c r="C4473" s="53" t="s">
        <v>107</v>
      </c>
      <c r="D4473" s="22">
        <v>208605.0</v>
      </c>
      <c r="E4473" s="53" t="s">
        <v>47</v>
      </c>
      <c r="F4473" s="54">
        <v>1.024639E7</v>
      </c>
      <c r="G4473" s="53" t="s">
        <v>2781</v>
      </c>
      <c r="H4473" s="55">
        <v>2917.0</v>
      </c>
      <c r="I4473" s="55"/>
      <c r="J4473" s="55" t="s">
        <v>56</v>
      </c>
      <c r="K4473" s="53" t="s">
        <v>122</v>
      </c>
      <c r="L4473" s="53"/>
      <c r="M4473" s="53">
        <v>1.0</v>
      </c>
      <c r="N4473" s="53" t="s">
        <v>52</v>
      </c>
      <c r="O4473" s="25">
        <v>19589.29</v>
      </c>
      <c r="P4473" s="25">
        <f>'LISTA DOS ITENS'!$O4473*'LISTA DOS ITENS'!$M4473</f>
        <v>19589.29</v>
      </c>
      <c r="Q4473" s="25">
        <v>19589.29</v>
      </c>
      <c r="R4473" s="25">
        <f>'LISTA DOS ITENS'!$Q4473*'LISTA DOS ITENS'!$M4473</f>
        <v>19589.29</v>
      </c>
      <c r="S4473" s="56">
        <f>IF('LISTA DOS ITENS'!$P4473&gt;'LISTA DOS ITENS'!$R4473,'LISTA DOS ITENS'!$P4473,'LISTA DOS ITENS'!$R4473)</f>
        <v>19589.29</v>
      </c>
      <c r="T4473" s="25">
        <v>3110.090918405856</v>
      </c>
      <c r="U4473" s="25">
        <f>'LISTA DOS ITENS'!$T4473*'LISTA DOS ITENS'!$M4473</f>
        <v>3110.090918</v>
      </c>
      <c r="V4473" s="56">
        <f t="array" ref="V4473">INDEX('RESUMO - LOTES E VMA'!$F$3:$F$181,MATCH('LISTA DOS ITENS'!$D4473,'RESUMO - LOTES E VMA'!$A$3:$A$181,0))</f>
        <v>575156.8459</v>
      </c>
      <c r="W4473" s="57">
        <f>'LISTA DOS ITENS'!$U4473/'LISTA DOS ITENS'!$V4473</f>
        <v>0.005407378771</v>
      </c>
      <c r="X4473" s="53" t="s">
        <v>53</v>
      </c>
      <c r="Y4473" s="53" t="s">
        <v>290</v>
      </c>
      <c r="Z4473" s="58" t="str">
        <f>'LISTA DOS ITENS'!$F4473&amp;"-"&amp;'LISTA DOS ITENS'!$H4473&amp;"-"&amp;'LISTA DOS ITENS'!$J4473&amp;"-"&amp;'LISTA DOS ITENS'!$K4473&amp;"-"&amp;'LISTA DOS ITENS'!$I4473</f>
        <v>10246390-2917-0017-IMOB/IAMN-</v>
      </c>
      <c r="AA4473" s="59" t="str">
        <f t="array" ref="AA4473">INDEX('RESUMO - LOTES E VMA'!$M$3:$M$181,MATCH('LISTA DOS ITENS'!$D4473,'RESUMO - LOTES E VMA'!$A$3:$A$181,0))</f>
        <v>Para Leilão</v>
      </c>
      <c r="AB4473" s="60">
        <f t="array" ref="AB4473">INDEX('RESUMO - LOTES E VMA'!$J$3:$J$181,MATCH('LISTA DOS ITENS'!$D4473,'RESUMO - LOTES E VMA'!$A$3:$A$181,0))</f>
        <v>0.1584531623</v>
      </c>
      <c r="AC4473" s="29" t="str">
        <f t="array" ref="AC4473">INDEX('RESUMO - LOTES E VMA'!$L$3:$L$181,MATCH('LISTA DOS ITENS'!$D4473,'RESUMO - LOTES E VMA'!$A$3:$A$181,0))</f>
        <v>1% do Valor de Comparação do VMA</v>
      </c>
      <c r="AD4473" s="53" t="str">
        <f>VLOOKUP(Tabela1[[#This Row],[Índice]],[1]Planilha1!$A:$A,1,0)</f>
        <v>#ERROR!</v>
      </c>
    </row>
    <row r="4474" ht="15.75" customHeight="1">
      <c r="A4474" s="52">
        <v>271586.0</v>
      </c>
      <c r="B4474" s="53" t="s">
        <v>154</v>
      </c>
      <c r="C4474" s="53" t="s">
        <v>107</v>
      </c>
      <c r="D4474" s="22">
        <v>208605.0</v>
      </c>
      <c r="E4474" s="53" t="s">
        <v>47</v>
      </c>
      <c r="F4474" s="54">
        <v>1.025496E7</v>
      </c>
      <c r="G4474" s="53" t="s">
        <v>2782</v>
      </c>
      <c r="H4474" s="55">
        <v>2917.0</v>
      </c>
      <c r="I4474" s="55"/>
      <c r="J4474" s="55" t="s">
        <v>56</v>
      </c>
      <c r="K4474" s="53" t="s">
        <v>80</v>
      </c>
      <c r="L4474" s="53"/>
      <c r="M4474" s="53">
        <v>2.0</v>
      </c>
      <c r="N4474" s="53" t="s">
        <v>52</v>
      </c>
      <c r="O4474" s="25">
        <v>50449.835</v>
      </c>
      <c r="P4474" s="25">
        <f>'LISTA DOS ITENS'!$O4474*'LISTA DOS ITENS'!$M4474</f>
        <v>100899.67</v>
      </c>
      <c r="Q4474" s="25">
        <v>57799.67</v>
      </c>
      <c r="R4474" s="25">
        <f>'LISTA DOS ITENS'!$Q4474*'LISTA DOS ITENS'!$M4474</f>
        <v>115599.34</v>
      </c>
      <c r="S4474" s="56">
        <f>IF('LISTA DOS ITENS'!$P4474&gt;'LISTA DOS ITENS'!$R4474,'LISTA DOS ITENS'!$P4474,'LISTA DOS ITENS'!$R4474)</f>
        <v>115599.34</v>
      </c>
      <c r="T4474" s="25">
        <v>9176.556616082327</v>
      </c>
      <c r="U4474" s="25">
        <f>'LISTA DOS ITENS'!$T4474*'LISTA DOS ITENS'!$M4474</f>
        <v>18353.11323</v>
      </c>
      <c r="V4474" s="56">
        <f t="array" ref="V4474">INDEX('RESUMO - LOTES E VMA'!$F$3:$F$181,MATCH('LISTA DOS ITENS'!$D4474,'RESUMO - LOTES E VMA'!$A$3:$A$181,0))</f>
        <v>575156.8459</v>
      </c>
      <c r="W4474" s="57">
        <f>'LISTA DOS ITENS'!$U4474/'LISTA DOS ITENS'!$V4474</f>
        <v>0.0319097536</v>
      </c>
      <c r="X4474" s="53" t="s">
        <v>53</v>
      </c>
      <c r="Y4474" s="53" t="s">
        <v>290</v>
      </c>
      <c r="Z4474" s="58" t="str">
        <f>'LISTA DOS ITENS'!$F4474&amp;"-"&amp;'LISTA DOS ITENS'!$H4474&amp;"-"&amp;'LISTA DOS ITENS'!$J4474&amp;"-"&amp;'LISTA DOS ITENS'!$K4474&amp;"-"&amp;'LISTA DOS ITENS'!$I4474</f>
        <v>10254960-2917-0017-IMOB/NAC-</v>
      </c>
      <c r="AA4474" s="59" t="str">
        <f t="array" ref="AA4474">INDEX('RESUMO - LOTES E VMA'!$M$3:$M$181,MATCH('LISTA DOS ITENS'!$D4474,'RESUMO - LOTES E VMA'!$A$3:$A$181,0))</f>
        <v>Para Leilão</v>
      </c>
      <c r="AB4474" s="60">
        <f t="array" ref="AB4474">INDEX('RESUMO - LOTES E VMA'!$J$3:$J$181,MATCH('LISTA DOS ITENS'!$D4474,'RESUMO - LOTES E VMA'!$A$3:$A$181,0))</f>
        <v>0.1584531623</v>
      </c>
      <c r="AC4474" s="29" t="str">
        <f t="array" ref="AC4474">INDEX('RESUMO - LOTES E VMA'!$L$3:$L$181,MATCH('LISTA DOS ITENS'!$D4474,'RESUMO - LOTES E VMA'!$A$3:$A$181,0))</f>
        <v>1% do Valor de Comparação do VMA</v>
      </c>
      <c r="AD4474" s="53" t="str">
        <f>VLOOKUP(Tabela1[[#This Row],[Índice]],[1]Planilha1!$A:$A,1,0)</f>
        <v>#ERROR!</v>
      </c>
    </row>
    <row r="4475" ht="15.75" customHeight="1">
      <c r="A4475" s="52">
        <v>271587.0</v>
      </c>
      <c r="B4475" s="53" t="s">
        <v>154</v>
      </c>
      <c r="C4475" s="53" t="s">
        <v>107</v>
      </c>
      <c r="D4475" s="22">
        <v>208605.0</v>
      </c>
      <c r="E4475" s="53" t="s">
        <v>47</v>
      </c>
      <c r="F4475" s="54">
        <v>1.025496E7</v>
      </c>
      <c r="G4475" s="53" t="s">
        <v>2782</v>
      </c>
      <c r="H4475" s="55">
        <v>2917.0</v>
      </c>
      <c r="I4475" s="55"/>
      <c r="J4475" s="55" t="s">
        <v>56</v>
      </c>
      <c r="K4475" s="53" t="s">
        <v>2771</v>
      </c>
      <c r="L4475" s="53"/>
      <c r="M4475" s="53">
        <v>1.0</v>
      </c>
      <c r="N4475" s="53" t="s">
        <v>52</v>
      </c>
      <c r="O4475" s="25">
        <v>57799.67</v>
      </c>
      <c r="P4475" s="25">
        <f>'LISTA DOS ITENS'!$O4475*'LISTA DOS ITENS'!$M4475</f>
        <v>57799.67</v>
      </c>
      <c r="Q4475" s="25">
        <v>57799.67</v>
      </c>
      <c r="R4475" s="25">
        <f>'LISTA DOS ITENS'!$Q4475*'LISTA DOS ITENS'!$M4475</f>
        <v>57799.67</v>
      </c>
      <c r="S4475" s="56">
        <f>IF('LISTA DOS ITENS'!$P4475&gt;'LISTA DOS ITENS'!$R4475,'LISTA DOS ITENS'!$P4475,'LISTA DOS ITENS'!$R4475)</f>
        <v>57799.67</v>
      </c>
      <c r="T4475" s="25">
        <v>9176.556616082327</v>
      </c>
      <c r="U4475" s="25">
        <f>'LISTA DOS ITENS'!$T4475*'LISTA DOS ITENS'!$M4475</f>
        <v>9176.556616</v>
      </c>
      <c r="V4475" s="56">
        <f t="array" ref="V4475">INDEX('RESUMO - LOTES E VMA'!$F$3:$F$181,MATCH('LISTA DOS ITENS'!$D4475,'RESUMO - LOTES E VMA'!$A$3:$A$181,0))</f>
        <v>575156.8459</v>
      </c>
      <c r="W4475" s="57">
        <f>'LISTA DOS ITENS'!$U4475/'LISTA DOS ITENS'!$V4475</f>
        <v>0.0159548768</v>
      </c>
      <c r="X4475" s="53" t="s">
        <v>53</v>
      </c>
      <c r="Y4475" s="53" t="s">
        <v>290</v>
      </c>
      <c r="Z4475" s="58" t="str">
        <f>'LISTA DOS ITENS'!$F4475&amp;"-"&amp;'LISTA DOS ITENS'!$H4475&amp;"-"&amp;'LISTA DOS ITENS'!$J4475&amp;"-"&amp;'LISTA DOS ITENS'!$K4475&amp;"-"&amp;'LISTA DOS ITENS'!$I4475</f>
        <v>10254960-2917-0017-INDUS/IAMN-</v>
      </c>
      <c r="AA4475" s="59" t="str">
        <f t="array" ref="AA4475">INDEX('RESUMO - LOTES E VMA'!$M$3:$M$181,MATCH('LISTA DOS ITENS'!$D4475,'RESUMO - LOTES E VMA'!$A$3:$A$181,0))</f>
        <v>Para Leilão</v>
      </c>
      <c r="AB4475" s="60">
        <f t="array" ref="AB4475">INDEX('RESUMO - LOTES E VMA'!$J$3:$J$181,MATCH('LISTA DOS ITENS'!$D4475,'RESUMO - LOTES E VMA'!$A$3:$A$181,0))</f>
        <v>0.1584531623</v>
      </c>
      <c r="AC4475" s="29" t="str">
        <f t="array" ref="AC4475">INDEX('RESUMO - LOTES E VMA'!$L$3:$L$181,MATCH('LISTA DOS ITENS'!$D4475,'RESUMO - LOTES E VMA'!$A$3:$A$181,0))</f>
        <v>1% do Valor de Comparação do VMA</v>
      </c>
      <c r="AD4475" s="53" t="str">
        <f>VLOOKUP(Tabela1[[#This Row],[Índice]],[1]Planilha1!$A:$A,1,0)</f>
        <v>#ERROR!</v>
      </c>
    </row>
    <row r="4476" ht="15.75" customHeight="1">
      <c r="A4476" s="52">
        <v>271588.0</v>
      </c>
      <c r="B4476" s="53" t="s">
        <v>154</v>
      </c>
      <c r="C4476" s="53" t="s">
        <v>107</v>
      </c>
      <c r="D4476" s="22">
        <v>208605.0</v>
      </c>
      <c r="E4476" s="53" t="s">
        <v>47</v>
      </c>
      <c r="F4476" s="54">
        <v>1.0649943E7</v>
      </c>
      <c r="G4476" s="53" t="s">
        <v>2782</v>
      </c>
      <c r="H4476" s="55">
        <v>2917.0</v>
      </c>
      <c r="I4476" s="55"/>
      <c r="J4476" s="55" t="s">
        <v>56</v>
      </c>
      <c r="K4476" s="53" t="s">
        <v>80</v>
      </c>
      <c r="L4476" s="53"/>
      <c r="M4476" s="53">
        <v>2.0</v>
      </c>
      <c r="N4476" s="53" t="s">
        <v>52</v>
      </c>
      <c r="O4476" s="25">
        <v>35435.685</v>
      </c>
      <c r="P4476" s="25">
        <f>'LISTA DOS ITENS'!$O4476*'LISTA DOS ITENS'!$M4476</f>
        <v>70871.37</v>
      </c>
      <c r="Q4476" s="25">
        <v>35435.69</v>
      </c>
      <c r="R4476" s="25">
        <f>'LISTA DOS ITENS'!$Q4476*'LISTA DOS ITENS'!$M4476</f>
        <v>70871.38</v>
      </c>
      <c r="S4476" s="56">
        <f>IF('LISTA DOS ITENS'!$P4476&gt;'LISTA DOS ITENS'!$R4476,'LISTA DOS ITENS'!$P4476,'LISTA DOS ITENS'!$R4476)</f>
        <v>70871.38</v>
      </c>
      <c r="T4476" s="25">
        <v>5625.942423459207</v>
      </c>
      <c r="U4476" s="25">
        <f>'LISTA DOS ITENS'!$T4476*'LISTA DOS ITENS'!$M4476</f>
        <v>11251.88485</v>
      </c>
      <c r="V4476" s="56">
        <f t="array" ref="V4476">INDEX('RESUMO - LOTES E VMA'!$F$3:$F$181,MATCH('LISTA DOS ITENS'!$D4476,'RESUMO - LOTES E VMA'!$A$3:$A$181,0))</f>
        <v>575156.8459</v>
      </c>
      <c r="W4476" s="57">
        <f>'LISTA DOS ITENS'!$U4476/'LISTA DOS ITENS'!$V4476</f>
        <v>0.01956315904</v>
      </c>
      <c r="X4476" s="53" t="s">
        <v>53</v>
      </c>
      <c r="Y4476" s="53" t="s">
        <v>290</v>
      </c>
      <c r="Z4476" s="58" t="str">
        <f>'LISTA DOS ITENS'!$F4476&amp;"-"&amp;'LISTA DOS ITENS'!$H4476&amp;"-"&amp;'LISTA DOS ITENS'!$J4476&amp;"-"&amp;'LISTA DOS ITENS'!$K4476&amp;"-"&amp;'LISTA DOS ITENS'!$I4476</f>
        <v>10649943-2917-0017-IMOB/NAC-</v>
      </c>
      <c r="AA4476" s="59" t="str">
        <f t="array" ref="AA4476">INDEX('RESUMO - LOTES E VMA'!$M$3:$M$181,MATCH('LISTA DOS ITENS'!$D4476,'RESUMO - LOTES E VMA'!$A$3:$A$181,0))</f>
        <v>Para Leilão</v>
      </c>
      <c r="AB4476" s="60">
        <f t="array" ref="AB4476">INDEX('RESUMO - LOTES E VMA'!$J$3:$J$181,MATCH('LISTA DOS ITENS'!$D4476,'RESUMO - LOTES E VMA'!$A$3:$A$181,0))</f>
        <v>0.1584531623</v>
      </c>
      <c r="AC4476" s="29" t="str">
        <f t="array" ref="AC4476">INDEX('RESUMO - LOTES E VMA'!$L$3:$L$181,MATCH('LISTA DOS ITENS'!$D4476,'RESUMO - LOTES E VMA'!$A$3:$A$181,0))</f>
        <v>1% do Valor de Comparação do VMA</v>
      </c>
      <c r="AD4476" s="53" t="str">
        <f>VLOOKUP(Tabela1[[#This Row],[Índice]],[1]Planilha1!$A:$A,1,0)</f>
        <v>#ERROR!</v>
      </c>
    </row>
    <row r="4477" ht="15.75" customHeight="1">
      <c r="A4477" s="52">
        <v>271589.0</v>
      </c>
      <c r="B4477" s="53" t="s">
        <v>154</v>
      </c>
      <c r="C4477" s="53" t="s">
        <v>107</v>
      </c>
      <c r="D4477" s="22">
        <v>208605.0</v>
      </c>
      <c r="E4477" s="53" t="s">
        <v>47</v>
      </c>
      <c r="F4477" s="54">
        <v>1.0916048E7</v>
      </c>
      <c r="G4477" s="53" t="s">
        <v>2783</v>
      </c>
      <c r="H4477" s="55">
        <v>2917.0</v>
      </c>
      <c r="I4477" s="55"/>
      <c r="J4477" s="55" t="s">
        <v>56</v>
      </c>
      <c r="K4477" s="53" t="s">
        <v>122</v>
      </c>
      <c r="L4477" s="53"/>
      <c r="M4477" s="53">
        <v>8.0</v>
      </c>
      <c r="N4477" s="53" t="s">
        <v>52</v>
      </c>
      <c r="O4477" s="25">
        <v>34138.3875</v>
      </c>
      <c r="P4477" s="25">
        <f>'LISTA DOS ITENS'!$O4477*'LISTA DOS ITENS'!$M4477</f>
        <v>273107.1</v>
      </c>
      <c r="Q4477" s="25">
        <v>34138.39</v>
      </c>
      <c r="R4477" s="25">
        <f>'LISTA DOS ITENS'!$Q4477*'LISTA DOS ITENS'!$M4477</f>
        <v>273107.12</v>
      </c>
      <c r="S4477" s="56">
        <f>IF('LISTA DOS ITENS'!$P4477&gt;'LISTA DOS ITENS'!$R4477,'LISTA DOS ITENS'!$P4477,'LISTA DOS ITENS'!$R4477)</f>
        <v>273107.12</v>
      </c>
      <c r="T4477" s="25">
        <v>5419.976768325819</v>
      </c>
      <c r="U4477" s="25">
        <f>'LISTA DOS ITENS'!$T4477*'LISTA DOS ITENS'!$M4477</f>
        <v>43359.81415</v>
      </c>
      <c r="V4477" s="56">
        <f t="array" ref="V4477">INDEX('RESUMO - LOTES E VMA'!$F$3:$F$181,MATCH('LISTA DOS ITENS'!$D4477,'RESUMO - LOTES E VMA'!$A$3:$A$181,0))</f>
        <v>575156.8459</v>
      </c>
      <c r="W4477" s="57">
        <f>'LISTA DOS ITENS'!$U4477/'LISTA DOS ITENS'!$V4477</f>
        <v>0.07538780848</v>
      </c>
      <c r="X4477" s="53" t="s">
        <v>53</v>
      </c>
      <c r="Y4477" s="53" t="s">
        <v>290</v>
      </c>
      <c r="Z4477" s="58" t="str">
        <f>'LISTA DOS ITENS'!$F4477&amp;"-"&amp;'LISTA DOS ITENS'!$H4477&amp;"-"&amp;'LISTA DOS ITENS'!$J4477&amp;"-"&amp;'LISTA DOS ITENS'!$K4477&amp;"-"&amp;'LISTA DOS ITENS'!$I4477</f>
        <v>10916048-2917-0017-IMOB/IAMN-</v>
      </c>
      <c r="AA4477" s="59" t="str">
        <f t="array" ref="AA4477">INDEX('RESUMO - LOTES E VMA'!$M$3:$M$181,MATCH('LISTA DOS ITENS'!$D4477,'RESUMO - LOTES E VMA'!$A$3:$A$181,0))</f>
        <v>Para Leilão</v>
      </c>
      <c r="AB4477" s="60">
        <f t="array" ref="AB4477">INDEX('RESUMO - LOTES E VMA'!$J$3:$J$181,MATCH('LISTA DOS ITENS'!$D4477,'RESUMO - LOTES E VMA'!$A$3:$A$181,0))</f>
        <v>0.1584531623</v>
      </c>
      <c r="AC4477" s="29" t="str">
        <f t="array" ref="AC4477">INDEX('RESUMO - LOTES E VMA'!$L$3:$L$181,MATCH('LISTA DOS ITENS'!$D4477,'RESUMO - LOTES E VMA'!$A$3:$A$181,0))</f>
        <v>1% do Valor de Comparação do VMA</v>
      </c>
      <c r="AD4477" s="53" t="str">
        <f>VLOOKUP(Tabela1[[#This Row],[Índice]],[1]Planilha1!$A:$A,1,0)</f>
        <v>#ERROR!</v>
      </c>
    </row>
    <row r="4478" ht="15.75" customHeight="1">
      <c r="A4478" s="52">
        <v>271590.0</v>
      </c>
      <c r="B4478" s="53" t="s">
        <v>154</v>
      </c>
      <c r="C4478" s="53" t="s">
        <v>107</v>
      </c>
      <c r="D4478" s="22">
        <v>208605.0</v>
      </c>
      <c r="E4478" s="53" t="s">
        <v>47</v>
      </c>
      <c r="F4478" s="54">
        <v>1.0934591E7</v>
      </c>
      <c r="G4478" s="53" t="s">
        <v>2784</v>
      </c>
      <c r="H4478" s="55">
        <v>2917.0</v>
      </c>
      <c r="I4478" s="55"/>
      <c r="J4478" s="55" t="s">
        <v>56</v>
      </c>
      <c r="K4478" s="53" t="s">
        <v>122</v>
      </c>
      <c r="L4478" s="53"/>
      <c r="M4478" s="53">
        <v>4.0</v>
      </c>
      <c r="N4478" s="53" t="s">
        <v>52</v>
      </c>
      <c r="O4478" s="25">
        <v>26110.516</v>
      </c>
      <c r="P4478" s="25">
        <f>'LISTA DOS ITENS'!$O4478*'LISTA DOS ITENS'!$M4478</f>
        <v>104442.064</v>
      </c>
      <c r="Q4478" s="25">
        <v>26110.52</v>
      </c>
      <c r="R4478" s="25">
        <f>'LISTA DOS ITENS'!$Q4478*'LISTA DOS ITENS'!$M4478</f>
        <v>104442.08</v>
      </c>
      <c r="S4478" s="56">
        <f>IF('LISTA DOS ITENS'!$P4478&gt;'LISTA DOS ITENS'!$R4478,'LISTA DOS ITENS'!$P4478,'LISTA DOS ITENS'!$R4478)</f>
        <v>104442.08</v>
      </c>
      <c r="T4478" s="25">
        <v>4145.433097720972</v>
      </c>
      <c r="U4478" s="25">
        <f>'LISTA DOS ITENS'!$T4478*'LISTA DOS ITENS'!$M4478</f>
        <v>16581.73239</v>
      </c>
      <c r="V4478" s="56">
        <f t="array" ref="V4478">INDEX('RESUMO - LOTES E VMA'!$F$3:$F$181,MATCH('LISTA DOS ITENS'!$D4478,'RESUMO - LOTES E VMA'!$A$3:$A$181,0))</f>
        <v>575156.8459</v>
      </c>
      <c r="W4478" s="57">
        <f>'LISTA DOS ITENS'!$U4478/'LISTA DOS ITENS'!$V4478</f>
        <v>0.02882993136</v>
      </c>
      <c r="X4478" s="53" t="s">
        <v>53</v>
      </c>
      <c r="Y4478" s="53" t="s">
        <v>290</v>
      </c>
      <c r="Z4478" s="58" t="str">
        <f>'LISTA DOS ITENS'!$F4478&amp;"-"&amp;'LISTA DOS ITENS'!$H4478&amp;"-"&amp;'LISTA DOS ITENS'!$J4478&amp;"-"&amp;'LISTA DOS ITENS'!$K4478&amp;"-"&amp;'LISTA DOS ITENS'!$I4478</f>
        <v>10934591-2917-0017-IMOB/IAMN-</v>
      </c>
      <c r="AA4478" s="59" t="str">
        <f t="array" ref="AA4478">INDEX('RESUMO - LOTES E VMA'!$M$3:$M$181,MATCH('LISTA DOS ITENS'!$D4478,'RESUMO - LOTES E VMA'!$A$3:$A$181,0))</f>
        <v>Para Leilão</v>
      </c>
      <c r="AB4478" s="60">
        <f t="array" ref="AB4478">INDEX('RESUMO - LOTES E VMA'!$J$3:$J$181,MATCH('LISTA DOS ITENS'!$D4478,'RESUMO - LOTES E VMA'!$A$3:$A$181,0))</f>
        <v>0.1584531623</v>
      </c>
      <c r="AC4478" s="29" t="str">
        <f t="array" ref="AC4478">INDEX('RESUMO - LOTES E VMA'!$L$3:$L$181,MATCH('LISTA DOS ITENS'!$D4478,'RESUMO - LOTES E VMA'!$A$3:$A$181,0))</f>
        <v>1% do Valor de Comparação do VMA</v>
      </c>
      <c r="AD4478" s="53" t="str">
        <f>VLOOKUP(Tabela1[[#This Row],[Índice]],[1]Planilha1!$A:$A,1,0)</f>
        <v>#ERROR!</v>
      </c>
    </row>
    <row r="4479" ht="15.75" customHeight="1">
      <c r="A4479" s="52">
        <v>271591.0</v>
      </c>
      <c r="B4479" s="53" t="s">
        <v>154</v>
      </c>
      <c r="C4479" s="53" t="s">
        <v>107</v>
      </c>
      <c r="D4479" s="22">
        <v>208605.0</v>
      </c>
      <c r="E4479" s="53" t="s">
        <v>47</v>
      </c>
      <c r="F4479" s="54">
        <v>1.0934591E7</v>
      </c>
      <c r="G4479" s="53" t="s">
        <v>2784</v>
      </c>
      <c r="H4479" s="55">
        <v>2917.0</v>
      </c>
      <c r="I4479" s="55"/>
      <c r="J4479" s="55" t="s">
        <v>56</v>
      </c>
      <c r="K4479" s="53" t="s">
        <v>57</v>
      </c>
      <c r="L4479" s="53"/>
      <c r="M4479" s="53">
        <v>2.0</v>
      </c>
      <c r="N4479" s="53" t="s">
        <v>52</v>
      </c>
      <c r="O4479" s="25">
        <v>1.0</v>
      </c>
      <c r="P4479" s="25">
        <f>'LISTA DOS ITENS'!$O4479*'LISTA DOS ITENS'!$M4479</f>
        <v>2</v>
      </c>
      <c r="Q4479" s="25">
        <v>26110.52</v>
      </c>
      <c r="R4479" s="25">
        <f>'LISTA DOS ITENS'!$Q4479*'LISTA DOS ITENS'!$M4479</f>
        <v>52221.04</v>
      </c>
      <c r="S4479" s="56">
        <f>IF('LISTA DOS ITENS'!$P4479&gt;'LISTA DOS ITENS'!$R4479,'LISTA DOS ITENS'!$P4479,'LISTA DOS ITENS'!$R4479)</f>
        <v>52221.04</v>
      </c>
      <c r="T4479" s="25">
        <v>4145.433097720972</v>
      </c>
      <c r="U4479" s="25">
        <f>'LISTA DOS ITENS'!$T4479*'LISTA DOS ITENS'!$M4479</f>
        <v>8290.866195</v>
      </c>
      <c r="V4479" s="56">
        <f t="array" ref="V4479">INDEX('RESUMO - LOTES E VMA'!$F$3:$F$181,MATCH('LISTA DOS ITENS'!$D4479,'RESUMO - LOTES E VMA'!$A$3:$A$181,0))</f>
        <v>575156.8459</v>
      </c>
      <c r="W4479" s="57">
        <f>'LISTA DOS ITENS'!$U4479/'LISTA DOS ITENS'!$V4479</f>
        <v>0.01441496568</v>
      </c>
      <c r="X4479" s="53" t="s">
        <v>53</v>
      </c>
      <c r="Y4479" s="53" t="s">
        <v>290</v>
      </c>
      <c r="Z4479" s="58" t="str">
        <f>'LISTA DOS ITENS'!$F4479&amp;"-"&amp;'LISTA DOS ITENS'!$H4479&amp;"-"&amp;'LISTA DOS ITENS'!$J4479&amp;"-"&amp;'LISTA DOS ITENS'!$K4479&amp;"-"&amp;'LISTA DOS ITENS'!$I4479</f>
        <v>10934591-2917-0017-USADO-</v>
      </c>
      <c r="AA4479" s="59" t="str">
        <f t="array" ref="AA4479">INDEX('RESUMO - LOTES E VMA'!$M$3:$M$181,MATCH('LISTA DOS ITENS'!$D4479,'RESUMO - LOTES E VMA'!$A$3:$A$181,0))</f>
        <v>Para Leilão</v>
      </c>
      <c r="AB4479" s="60">
        <f t="array" ref="AB4479">INDEX('RESUMO - LOTES E VMA'!$J$3:$J$181,MATCH('LISTA DOS ITENS'!$D4479,'RESUMO - LOTES E VMA'!$A$3:$A$181,0))</f>
        <v>0.1584531623</v>
      </c>
      <c r="AC4479" s="29" t="str">
        <f t="array" ref="AC4479">INDEX('RESUMO - LOTES E VMA'!$L$3:$L$181,MATCH('LISTA DOS ITENS'!$D4479,'RESUMO - LOTES E VMA'!$A$3:$A$181,0))</f>
        <v>1% do Valor de Comparação do VMA</v>
      </c>
      <c r="AD4479" s="53" t="str">
        <f>VLOOKUP(Tabela1[[#This Row],[Índice]],[1]Planilha1!$A:$A,1,0)</f>
        <v>#ERROR!</v>
      </c>
    </row>
    <row r="4480" ht="15.75" customHeight="1">
      <c r="A4480" s="52">
        <v>271592.0</v>
      </c>
      <c r="B4480" s="53" t="s">
        <v>154</v>
      </c>
      <c r="C4480" s="53" t="s">
        <v>107</v>
      </c>
      <c r="D4480" s="22">
        <v>208605.0</v>
      </c>
      <c r="E4480" s="53" t="s">
        <v>47</v>
      </c>
      <c r="F4480" s="54">
        <v>1.1033591E7</v>
      </c>
      <c r="G4480" s="53" t="s">
        <v>2785</v>
      </c>
      <c r="H4480" s="55">
        <v>2917.0</v>
      </c>
      <c r="I4480" s="55"/>
      <c r="J4480" s="55" t="s">
        <v>56</v>
      </c>
      <c r="K4480" s="53" t="s">
        <v>122</v>
      </c>
      <c r="L4480" s="53"/>
      <c r="M4480" s="53">
        <v>5.0</v>
      </c>
      <c r="N4480" s="53" t="s">
        <v>52</v>
      </c>
      <c r="O4480" s="25">
        <v>21507.602</v>
      </c>
      <c r="P4480" s="25">
        <f>'LISTA DOS ITENS'!$O4480*'LISTA DOS ITENS'!$M4480</f>
        <v>107538.01</v>
      </c>
      <c r="Q4480" s="25">
        <v>21507.6</v>
      </c>
      <c r="R4480" s="25">
        <f>'LISTA DOS ITENS'!$Q4480*'LISTA DOS ITENS'!$M4480</f>
        <v>107538</v>
      </c>
      <c r="S4480" s="56">
        <f>IF('LISTA DOS ITENS'!$P4480&gt;'LISTA DOS ITENS'!$R4480,'LISTA DOS ITENS'!$P4480,'LISTA DOS ITENS'!$R4480)</f>
        <v>107538.01</v>
      </c>
      <c r="T4480" s="25">
        <v>3414.651140327484</v>
      </c>
      <c r="U4480" s="25">
        <f>'LISTA DOS ITENS'!$T4480*'LISTA DOS ITENS'!$M4480</f>
        <v>17073.2557</v>
      </c>
      <c r="V4480" s="56">
        <f t="array" ref="V4480">INDEX('RESUMO - LOTES E VMA'!$F$3:$F$181,MATCH('LISTA DOS ITENS'!$D4480,'RESUMO - LOTES E VMA'!$A$3:$A$181,0))</f>
        <v>575156.8459</v>
      </c>
      <c r="W4480" s="57">
        <f>'LISTA DOS ITENS'!$U4480/'LISTA DOS ITENS'!$V4480</f>
        <v>0.0296845214</v>
      </c>
      <c r="X4480" s="53" t="s">
        <v>53</v>
      </c>
      <c r="Y4480" s="53" t="s">
        <v>290</v>
      </c>
      <c r="Z4480" s="58" t="str">
        <f>'LISTA DOS ITENS'!$F4480&amp;"-"&amp;'LISTA DOS ITENS'!$H4480&amp;"-"&amp;'LISTA DOS ITENS'!$J4480&amp;"-"&amp;'LISTA DOS ITENS'!$K4480&amp;"-"&amp;'LISTA DOS ITENS'!$I4480</f>
        <v>11033591-2917-0017-IMOB/IAMN-</v>
      </c>
      <c r="AA4480" s="59" t="str">
        <f t="array" ref="AA4480">INDEX('RESUMO - LOTES E VMA'!$M$3:$M$181,MATCH('LISTA DOS ITENS'!$D4480,'RESUMO - LOTES E VMA'!$A$3:$A$181,0))</f>
        <v>Para Leilão</v>
      </c>
      <c r="AB4480" s="60">
        <f t="array" ref="AB4480">INDEX('RESUMO - LOTES E VMA'!$J$3:$J$181,MATCH('LISTA DOS ITENS'!$D4480,'RESUMO - LOTES E VMA'!$A$3:$A$181,0))</f>
        <v>0.1584531623</v>
      </c>
      <c r="AC4480" s="29" t="str">
        <f t="array" ref="AC4480">INDEX('RESUMO - LOTES E VMA'!$L$3:$L$181,MATCH('LISTA DOS ITENS'!$D4480,'RESUMO - LOTES E VMA'!$A$3:$A$181,0))</f>
        <v>1% do Valor de Comparação do VMA</v>
      </c>
      <c r="AD4480" s="53" t="str">
        <f>VLOOKUP(Tabela1[[#This Row],[Índice]],[1]Planilha1!$A:$A,1,0)</f>
        <v>#ERROR!</v>
      </c>
    </row>
    <row r="4481" ht="15.75" customHeight="1">
      <c r="A4481" s="52">
        <v>271593.0</v>
      </c>
      <c r="B4481" s="53" t="s">
        <v>154</v>
      </c>
      <c r="C4481" s="53" t="s">
        <v>107</v>
      </c>
      <c r="D4481" s="22">
        <v>208605.0</v>
      </c>
      <c r="E4481" s="53" t="s">
        <v>47</v>
      </c>
      <c r="F4481" s="54">
        <v>1.1110071E7</v>
      </c>
      <c r="G4481" s="53" t="s">
        <v>2786</v>
      </c>
      <c r="H4481" s="55">
        <v>2917.0</v>
      </c>
      <c r="I4481" s="55"/>
      <c r="J4481" s="55" t="s">
        <v>56</v>
      </c>
      <c r="K4481" s="53" t="s">
        <v>122</v>
      </c>
      <c r="L4481" s="53"/>
      <c r="M4481" s="53">
        <v>1.0</v>
      </c>
      <c r="N4481" s="53" t="s">
        <v>52</v>
      </c>
      <c r="O4481" s="25">
        <v>44387.79</v>
      </c>
      <c r="P4481" s="25">
        <f>'LISTA DOS ITENS'!$O4481*'LISTA DOS ITENS'!$M4481</f>
        <v>44387.79</v>
      </c>
      <c r="Q4481" s="25">
        <v>44387.79</v>
      </c>
      <c r="R4481" s="25">
        <f>'LISTA DOS ITENS'!$Q4481*'LISTA DOS ITENS'!$M4481</f>
        <v>44387.79</v>
      </c>
      <c r="S4481" s="56">
        <f>IF('LISTA DOS ITENS'!$P4481&gt;'LISTA DOS ITENS'!$R4481,'LISTA DOS ITENS'!$P4481,'LISTA DOS ITENS'!$R4481)</f>
        <v>44387.79</v>
      </c>
      <c r="T4481" s="25">
        <v>7047.2213422286495</v>
      </c>
      <c r="U4481" s="25">
        <f>'LISTA DOS ITENS'!$T4481*'LISTA DOS ITENS'!$M4481</f>
        <v>7047.221342</v>
      </c>
      <c r="V4481" s="56">
        <f t="array" ref="V4481">INDEX('RESUMO - LOTES E VMA'!$F$3:$F$181,MATCH('LISTA DOS ITENS'!$D4481,'RESUMO - LOTES E VMA'!$A$3:$A$181,0))</f>
        <v>575156.8459</v>
      </c>
      <c r="W4481" s="57">
        <f>'LISTA DOS ITENS'!$U4481/'LISTA DOS ITENS'!$V4481</f>
        <v>0.01225269488</v>
      </c>
      <c r="X4481" s="53" t="s">
        <v>53</v>
      </c>
      <c r="Y4481" s="53" t="s">
        <v>290</v>
      </c>
      <c r="Z4481" s="58" t="str">
        <f>'LISTA DOS ITENS'!$F4481&amp;"-"&amp;'LISTA DOS ITENS'!$H4481&amp;"-"&amp;'LISTA DOS ITENS'!$J4481&amp;"-"&amp;'LISTA DOS ITENS'!$K4481&amp;"-"&amp;'LISTA DOS ITENS'!$I4481</f>
        <v>11110071-2917-0017-IMOB/IAMN-</v>
      </c>
      <c r="AA4481" s="59" t="str">
        <f t="array" ref="AA4481">INDEX('RESUMO - LOTES E VMA'!$M$3:$M$181,MATCH('LISTA DOS ITENS'!$D4481,'RESUMO - LOTES E VMA'!$A$3:$A$181,0))</f>
        <v>Para Leilão</v>
      </c>
      <c r="AB4481" s="60">
        <f t="array" ref="AB4481">INDEX('RESUMO - LOTES E VMA'!$J$3:$J$181,MATCH('LISTA DOS ITENS'!$D4481,'RESUMO - LOTES E VMA'!$A$3:$A$181,0))</f>
        <v>0.1584531623</v>
      </c>
      <c r="AC4481" s="29" t="str">
        <f t="array" ref="AC4481">INDEX('RESUMO - LOTES E VMA'!$L$3:$L$181,MATCH('LISTA DOS ITENS'!$D4481,'RESUMO - LOTES E VMA'!$A$3:$A$181,0))</f>
        <v>1% do Valor de Comparação do VMA</v>
      </c>
      <c r="AD4481" s="53" t="str">
        <f>VLOOKUP(Tabela1[[#This Row],[Índice]],[1]Planilha1!$A:$A,1,0)</f>
        <v>#ERROR!</v>
      </c>
    </row>
    <row r="4482" ht="15.75" customHeight="1">
      <c r="A4482" s="52">
        <v>271594.0</v>
      </c>
      <c r="B4482" s="53" t="s">
        <v>154</v>
      </c>
      <c r="C4482" s="53" t="s">
        <v>107</v>
      </c>
      <c r="D4482" s="22">
        <v>208605.0</v>
      </c>
      <c r="E4482" s="53" t="s">
        <v>47</v>
      </c>
      <c r="F4482" s="54">
        <v>1.1113847E7</v>
      </c>
      <c r="G4482" s="53" t="s">
        <v>2787</v>
      </c>
      <c r="H4482" s="55">
        <v>2917.0</v>
      </c>
      <c r="I4482" s="55"/>
      <c r="J4482" s="55" t="s">
        <v>56</v>
      </c>
      <c r="K4482" s="53" t="s">
        <v>122</v>
      </c>
      <c r="L4482" s="53"/>
      <c r="M4482" s="53">
        <v>2.0</v>
      </c>
      <c r="N4482" s="53" t="s">
        <v>52</v>
      </c>
      <c r="O4482" s="25">
        <v>19172.2</v>
      </c>
      <c r="P4482" s="25">
        <f>'LISTA DOS ITENS'!$O4482*'LISTA DOS ITENS'!$M4482</f>
        <v>38344.4</v>
      </c>
      <c r="Q4482" s="25">
        <v>19172.2</v>
      </c>
      <c r="R4482" s="25">
        <f>'LISTA DOS ITENS'!$Q4482*'LISTA DOS ITENS'!$M4482</f>
        <v>38344.4</v>
      </c>
      <c r="S4482" s="56">
        <f>IF('LISTA DOS ITENS'!$P4482&gt;'LISTA DOS ITENS'!$R4482,'LISTA DOS ITENS'!$P4482,'LISTA DOS ITENS'!$R4482)</f>
        <v>38344.4</v>
      </c>
      <c r="T4482" s="25">
        <v>3043.8716822233346</v>
      </c>
      <c r="U4482" s="25">
        <f>'LISTA DOS ITENS'!$T4482*'LISTA DOS ITENS'!$M4482</f>
        <v>6087.743364</v>
      </c>
      <c r="V4482" s="56">
        <f t="array" ref="V4482">INDEX('RESUMO - LOTES E VMA'!$F$3:$F$181,MATCH('LISTA DOS ITENS'!$D4482,'RESUMO - LOTES E VMA'!$A$3:$A$181,0))</f>
        <v>575156.8459</v>
      </c>
      <c r="W4482" s="57">
        <f>'LISTA DOS ITENS'!$U4482/'LISTA DOS ITENS'!$V4482</f>
        <v>0.01058449257</v>
      </c>
      <c r="X4482" s="53" t="s">
        <v>53</v>
      </c>
      <c r="Y4482" s="53" t="s">
        <v>290</v>
      </c>
      <c r="Z4482" s="58" t="str">
        <f>'LISTA DOS ITENS'!$F4482&amp;"-"&amp;'LISTA DOS ITENS'!$H4482&amp;"-"&amp;'LISTA DOS ITENS'!$J4482&amp;"-"&amp;'LISTA DOS ITENS'!$K4482&amp;"-"&amp;'LISTA DOS ITENS'!$I4482</f>
        <v>11113847-2917-0017-IMOB/IAMN-</v>
      </c>
      <c r="AA4482" s="59" t="str">
        <f t="array" ref="AA4482">INDEX('RESUMO - LOTES E VMA'!$M$3:$M$181,MATCH('LISTA DOS ITENS'!$D4482,'RESUMO - LOTES E VMA'!$A$3:$A$181,0))</f>
        <v>Para Leilão</v>
      </c>
      <c r="AB4482" s="60">
        <f t="array" ref="AB4482">INDEX('RESUMO - LOTES E VMA'!$J$3:$J$181,MATCH('LISTA DOS ITENS'!$D4482,'RESUMO - LOTES E VMA'!$A$3:$A$181,0))</f>
        <v>0.1584531623</v>
      </c>
      <c r="AC4482" s="29" t="str">
        <f t="array" ref="AC4482">INDEX('RESUMO - LOTES E VMA'!$L$3:$L$181,MATCH('LISTA DOS ITENS'!$D4482,'RESUMO - LOTES E VMA'!$A$3:$A$181,0))</f>
        <v>1% do Valor de Comparação do VMA</v>
      </c>
      <c r="AD4482" s="53" t="str">
        <f>VLOOKUP(Tabela1[[#This Row],[Índice]],[1]Planilha1!$A:$A,1,0)</f>
        <v>#ERROR!</v>
      </c>
    </row>
    <row r="4483" ht="15.75" customHeight="1">
      <c r="A4483" s="52">
        <v>271595.0</v>
      </c>
      <c r="B4483" s="53" t="s">
        <v>154</v>
      </c>
      <c r="C4483" s="53" t="s">
        <v>107</v>
      </c>
      <c r="D4483" s="22">
        <v>208605.0</v>
      </c>
      <c r="E4483" s="53" t="s">
        <v>47</v>
      </c>
      <c r="F4483" s="54">
        <v>1.1188675E7</v>
      </c>
      <c r="G4483" s="53" t="s">
        <v>2788</v>
      </c>
      <c r="H4483" s="55">
        <v>2917.0</v>
      </c>
      <c r="I4483" s="55"/>
      <c r="J4483" s="55" t="s">
        <v>56</v>
      </c>
      <c r="K4483" s="53" t="s">
        <v>122</v>
      </c>
      <c r="L4483" s="53"/>
      <c r="M4483" s="53">
        <v>1.0</v>
      </c>
      <c r="N4483" s="53" t="s">
        <v>52</v>
      </c>
      <c r="O4483" s="25">
        <v>35421.88</v>
      </c>
      <c r="P4483" s="25">
        <f>'LISTA DOS ITENS'!$O4483*'LISTA DOS ITENS'!$M4483</f>
        <v>35421.88</v>
      </c>
      <c r="Q4483" s="25">
        <v>35421.88</v>
      </c>
      <c r="R4483" s="25">
        <f>'LISTA DOS ITENS'!$Q4483*'LISTA DOS ITENS'!$M4483</f>
        <v>35421.88</v>
      </c>
      <c r="S4483" s="56">
        <f>IF('LISTA DOS ITENS'!$P4483&gt;'LISTA DOS ITENS'!$R4483,'LISTA DOS ITENS'!$P4483,'LISTA DOS ITENS'!$R4483)</f>
        <v>35421.88</v>
      </c>
      <c r="T4483" s="25">
        <v>5623.749880718597</v>
      </c>
      <c r="U4483" s="25">
        <f>'LISTA DOS ITENS'!$T4483*'LISTA DOS ITENS'!$M4483</f>
        <v>5623.749881</v>
      </c>
      <c r="V4483" s="56">
        <f t="array" ref="V4483">INDEX('RESUMO - LOTES E VMA'!$F$3:$F$181,MATCH('LISTA DOS ITENS'!$D4483,'RESUMO - LOTES E VMA'!$A$3:$A$181,0))</f>
        <v>575156.8459</v>
      </c>
      <c r="W4483" s="57">
        <f>'LISTA DOS ITENS'!$U4483/'LISTA DOS ITENS'!$V4483</f>
        <v>0.00977776744</v>
      </c>
      <c r="X4483" s="53" t="s">
        <v>53</v>
      </c>
      <c r="Y4483" s="53" t="s">
        <v>290</v>
      </c>
      <c r="Z4483" s="58" t="str">
        <f>'LISTA DOS ITENS'!$F4483&amp;"-"&amp;'LISTA DOS ITENS'!$H4483&amp;"-"&amp;'LISTA DOS ITENS'!$J4483&amp;"-"&amp;'LISTA DOS ITENS'!$K4483&amp;"-"&amp;'LISTA DOS ITENS'!$I4483</f>
        <v>11188675-2917-0017-IMOB/IAMN-</v>
      </c>
      <c r="AA4483" s="59" t="str">
        <f t="array" ref="AA4483">INDEX('RESUMO - LOTES E VMA'!$M$3:$M$181,MATCH('LISTA DOS ITENS'!$D4483,'RESUMO - LOTES E VMA'!$A$3:$A$181,0))</f>
        <v>Para Leilão</v>
      </c>
      <c r="AB4483" s="60">
        <f t="array" ref="AB4483">INDEX('RESUMO - LOTES E VMA'!$J$3:$J$181,MATCH('LISTA DOS ITENS'!$D4483,'RESUMO - LOTES E VMA'!$A$3:$A$181,0))</f>
        <v>0.1584531623</v>
      </c>
      <c r="AC4483" s="29" t="str">
        <f t="array" ref="AC4483">INDEX('RESUMO - LOTES E VMA'!$L$3:$L$181,MATCH('LISTA DOS ITENS'!$D4483,'RESUMO - LOTES E VMA'!$A$3:$A$181,0))</f>
        <v>1% do Valor de Comparação do VMA</v>
      </c>
      <c r="AD4483" s="53" t="str">
        <f>VLOOKUP(Tabela1[[#This Row],[Índice]],[1]Planilha1!$A:$A,1,0)</f>
        <v>#ERROR!</v>
      </c>
    </row>
    <row r="4484" ht="15.75" customHeight="1">
      <c r="A4484" s="52">
        <v>271596.0</v>
      </c>
      <c r="B4484" s="53" t="s">
        <v>154</v>
      </c>
      <c r="C4484" s="53" t="s">
        <v>107</v>
      </c>
      <c r="D4484" s="22">
        <v>208605.0</v>
      </c>
      <c r="E4484" s="53" t="s">
        <v>47</v>
      </c>
      <c r="F4484" s="54">
        <v>1.1215148E7</v>
      </c>
      <c r="G4484" s="53" t="s">
        <v>2789</v>
      </c>
      <c r="H4484" s="55">
        <v>2917.0</v>
      </c>
      <c r="I4484" s="55"/>
      <c r="J4484" s="55" t="s">
        <v>56</v>
      </c>
      <c r="K4484" s="53" t="s">
        <v>122</v>
      </c>
      <c r="L4484" s="53"/>
      <c r="M4484" s="53">
        <v>6.0</v>
      </c>
      <c r="N4484" s="53" t="s">
        <v>52</v>
      </c>
      <c r="O4484" s="25">
        <v>26377.83</v>
      </c>
      <c r="P4484" s="25">
        <f>'LISTA DOS ITENS'!$O4484*'LISTA DOS ITENS'!$M4484</f>
        <v>158266.98</v>
      </c>
      <c r="Q4484" s="25">
        <v>26377.83</v>
      </c>
      <c r="R4484" s="25">
        <f>'LISTA DOS ITENS'!$Q4484*'LISTA DOS ITENS'!$M4484</f>
        <v>158266.98</v>
      </c>
      <c r="S4484" s="56">
        <f>IF('LISTA DOS ITENS'!$P4484&gt;'LISTA DOS ITENS'!$R4484,'LISTA DOS ITENS'!$P4484,'LISTA DOS ITENS'!$R4484)</f>
        <v>158266.98</v>
      </c>
      <c r="T4484" s="25">
        <v>4187.872532912297</v>
      </c>
      <c r="U4484" s="25">
        <f>'LISTA DOS ITENS'!$T4484*'LISTA DOS ITENS'!$M4484</f>
        <v>25127.2352</v>
      </c>
      <c r="V4484" s="56">
        <f t="array" ref="V4484">INDEX('RESUMO - LOTES E VMA'!$F$3:$F$181,MATCH('LISTA DOS ITENS'!$D4484,'RESUMO - LOTES E VMA'!$A$3:$A$181,0))</f>
        <v>575156.8459</v>
      </c>
      <c r="W4484" s="57">
        <f>'LISTA DOS ITENS'!$U4484/'LISTA DOS ITENS'!$V4484</f>
        <v>0.04368762256</v>
      </c>
      <c r="X4484" s="53" t="s">
        <v>53</v>
      </c>
      <c r="Y4484" s="53" t="s">
        <v>290</v>
      </c>
      <c r="Z4484" s="58" t="str">
        <f>'LISTA DOS ITENS'!$F4484&amp;"-"&amp;'LISTA DOS ITENS'!$H4484&amp;"-"&amp;'LISTA DOS ITENS'!$J4484&amp;"-"&amp;'LISTA DOS ITENS'!$K4484&amp;"-"&amp;'LISTA DOS ITENS'!$I4484</f>
        <v>11215148-2917-0017-IMOB/IAMN-</v>
      </c>
      <c r="AA4484" s="59" t="str">
        <f t="array" ref="AA4484">INDEX('RESUMO - LOTES E VMA'!$M$3:$M$181,MATCH('LISTA DOS ITENS'!$D4484,'RESUMO - LOTES E VMA'!$A$3:$A$181,0))</f>
        <v>Para Leilão</v>
      </c>
      <c r="AB4484" s="60">
        <f t="array" ref="AB4484">INDEX('RESUMO - LOTES E VMA'!$J$3:$J$181,MATCH('LISTA DOS ITENS'!$D4484,'RESUMO - LOTES E VMA'!$A$3:$A$181,0))</f>
        <v>0.1584531623</v>
      </c>
      <c r="AC4484" s="29" t="str">
        <f t="array" ref="AC4484">INDEX('RESUMO - LOTES E VMA'!$L$3:$L$181,MATCH('LISTA DOS ITENS'!$D4484,'RESUMO - LOTES E VMA'!$A$3:$A$181,0))</f>
        <v>1% do Valor de Comparação do VMA</v>
      </c>
      <c r="AD4484" s="53" t="str">
        <f>VLOOKUP(Tabela1[[#This Row],[Índice]],[1]Planilha1!$A:$A,1,0)</f>
        <v>#ERROR!</v>
      </c>
    </row>
    <row r="4485" ht="15.75" customHeight="1">
      <c r="A4485" s="52">
        <v>271597.0</v>
      </c>
      <c r="B4485" s="53" t="s">
        <v>154</v>
      </c>
      <c r="C4485" s="53" t="s">
        <v>107</v>
      </c>
      <c r="D4485" s="22">
        <v>208605.0</v>
      </c>
      <c r="E4485" s="53" t="s">
        <v>47</v>
      </c>
      <c r="F4485" s="54">
        <v>1.1248853E7</v>
      </c>
      <c r="G4485" s="53" t="s">
        <v>2790</v>
      </c>
      <c r="H4485" s="55">
        <v>2917.0</v>
      </c>
      <c r="I4485" s="55"/>
      <c r="J4485" s="55" t="s">
        <v>56</v>
      </c>
      <c r="K4485" s="53" t="s">
        <v>122</v>
      </c>
      <c r="L4485" s="53"/>
      <c r="M4485" s="53">
        <v>1.0</v>
      </c>
      <c r="N4485" s="53" t="s">
        <v>52</v>
      </c>
      <c r="O4485" s="25">
        <v>16785.4</v>
      </c>
      <c r="P4485" s="25">
        <f>'LISTA DOS ITENS'!$O4485*'LISTA DOS ITENS'!$M4485</f>
        <v>16785.4</v>
      </c>
      <c r="Q4485" s="25">
        <v>16785.4</v>
      </c>
      <c r="R4485" s="25">
        <f>'LISTA DOS ITENS'!$Q4485*'LISTA DOS ITENS'!$M4485</f>
        <v>16785.4</v>
      </c>
      <c r="S4485" s="56">
        <f>IF('LISTA DOS ITENS'!$P4485&gt;'LISTA DOS ITENS'!$R4485,'LISTA DOS ITENS'!$P4485,'LISTA DOS ITENS'!$R4485)</f>
        <v>16785.4</v>
      </c>
      <c r="T4485" s="25">
        <v>3991.821569549921</v>
      </c>
      <c r="U4485" s="25">
        <f>'LISTA DOS ITENS'!$T4485*'LISTA DOS ITENS'!$M4485</f>
        <v>3991.82157</v>
      </c>
      <c r="V4485" s="56">
        <f t="array" ref="V4485">INDEX('RESUMO - LOTES E VMA'!$F$3:$F$181,MATCH('LISTA DOS ITENS'!$D4485,'RESUMO - LOTES E VMA'!$A$3:$A$181,0))</f>
        <v>575156.8459</v>
      </c>
      <c r="W4485" s="57">
        <f>'LISTA DOS ITENS'!$U4485/'LISTA DOS ITENS'!$V4485</f>
        <v>0.00694040521</v>
      </c>
      <c r="X4485" s="53" t="s">
        <v>53</v>
      </c>
      <c r="Y4485" s="53" t="s">
        <v>290</v>
      </c>
      <c r="Z4485" s="58" t="str">
        <f>'LISTA DOS ITENS'!$F4485&amp;"-"&amp;'LISTA DOS ITENS'!$H4485&amp;"-"&amp;'LISTA DOS ITENS'!$J4485&amp;"-"&amp;'LISTA DOS ITENS'!$K4485&amp;"-"&amp;'LISTA DOS ITENS'!$I4485</f>
        <v>11248853-2917-0017-IMOB/IAMN-</v>
      </c>
      <c r="AA4485" s="59" t="str">
        <f t="array" ref="AA4485">INDEX('RESUMO - LOTES E VMA'!$M$3:$M$181,MATCH('LISTA DOS ITENS'!$D4485,'RESUMO - LOTES E VMA'!$A$3:$A$181,0))</f>
        <v>Para Leilão</v>
      </c>
      <c r="AB4485" s="60">
        <f t="array" ref="AB4485">INDEX('RESUMO - LOTES E VMA'!$J$3:$J$181,MATCH('LISTA DOS ITENS'!$D4485,'RESUMO - LOTES E VMA'!$A$3:$A$181,0))</f>
        <v>0.1584531623</v>
      </c>
      <c r="AC4485" s="29" t="str">
        <f t="array" ref="AC4485">INDEX('RESUMO - LOTES E VMA'!$L$3:$L$181,MATCH('LISTA DOS ITENS'!$D4485,'RESUMO - LOTES E VMA'!$A$3:$A$181,0))</f>
        <v>1% do Valor de Comparação do VMA</v>
      </c>
      <c r="AD4485" s="53" t="str">
        <f>VLOOKUP(Tabela1[[#This Row],[Índice]],[1]Planilha1!$A:$A,1,0)</f>
        <v>#ERROR!</v>
      </c>
    </row>
    <row r="4486" ht="15.75" customHeight="1">
      <c r="A4486" s="52">
        <v>271598.0</v>
      </c>
      <c r="B4486" s="53" t="s">
        <v>154</v>
      </c>
      <c r="C4486" s="53" t="s">
        <v>107</v>
      </c>
      <c r="D4486" s="22">
        <v>208605.0</v>
      </c>
      <c r="E4486" s="53" t="s">
        <v>47</v>
      </c>
      <c r="F4486" s="54">
        <v>1.1264244E7</v>
      </c>
      <c r="G4486" s="53" t="s">
        <v>2791</v>
      </c>
      <c r="H4486" s="55">
        <v>2917.0</v>
      </c>
      <c r="I4486" s="55"/>
      <c r="J4486" s="55" t="s">
        <v>56</v>
      </c>
      <c r="K4486" s="53" t="s">
        <v>122</v>
      </c>
      <c r="L4486" s="53"/>
      <c r="M4486" s="53">
        <v>2.0</v>
      </c>
      <c r="N4486" s="53" t="s">
        <v>52</v>
      </c>
      <c r="O4486" s="25">
        <v>51422.92</v>
      </c>
      <c r="P4486" s="25">
        <f>'LISTA DOS ITENS'!$O4486*'LISTA DOS ITENS'!$M4486</f>
        <v>102845.84</v>
      </c>
      <c r="Q4486" s="25">
        <v>51422.92</v>
      </c>
      <c r="R4486" s="25">
        <f>'LISTA DOS ITENS'!$Q4486*'LISTA DOS ITENS'!$M4486</f>
        <v>102845.84</v>
      </c>
      <c r="S4486" s="56">
        <f>IF('LISTA DOS ITENS'!$P4486&gt;'LISTA DOS ITENS'!$R4486,'LISTA DOS ITENS'!$P4486,'LISTA DOS ITENS'!$R4486)</f>
        <v>102845.84</v>
      </c>
      <c r="T4486" s="25">
        <v>8164.152783991193</v>
      </c>
      <c r="U4486" s="25">
        <f>'LISTA DOS ITENS'!$T4486*'LISTA DOS ITENS'!$M4486</f>
        <v>16328.30557</v>
      </c>
      <c r="V4486" s="56">
        <f t="array" ref="V4486">INDEX('RESUMO - LOTES E VMA'!$F$3:$F$181,MATCH('LISTA DOS ITENS'!$D4486,'RESUMO - LOTES E VMA'!$A$3:$A$181,0))</f>
        <v>575156.8459</v>
      </c>
      <c r="W4486" s="57">
        <f>'LISTA DOS ITENS'!$U4486/'LISTA DOS ITENS'!$V4486</f>
        <v>0.02838930925</v>
      </c>
      <c r="X4486" s="53" t="s">
        <v>53</v>
      </c>
      <c r="Y4486" s="53" t="s">
        <v>290</v>
      </c>
      <c r="Z4486" s="58" t="str">
        <f>'LISTA DOS ITENS'!$F4486&amp;"-"&amp;'LISTA DOS ITENS'!$H4486&amp;"-"&amp;'LISTA DOS ITENS'!$J4486&amp;"-"&amp;'LISTA DOS ITENS'!$K4486&amp;"-"&amp;'LISTA DOS ITENS'!$I4486</f>
        <v>11264244-2917-0017-IMOB/IAMN-</v>
      </c>
      <c r="AA4486" s="59" t="str">
        <f t="array" ref="AA4486">INDEX('RESUMO - LOTES E VMA'!$M$3:$M$181,MATCH('LISTA DOS ITENS'!$D4486,'RESUMO - LOTES E VMA'!$A$3:$A$181,0))</f>
        <v>Para Leilão</v>
      </c>
      <c r="AB4486" s="60">
        <f t="array" ref="AB4486">INDEX('RESUMO - LOTES E VMA'!$J$3:$J$181,MATCH('LISTA DOS ITENS'!$D4486,'RESUMO - LOTES E VMA'!$A$3:$A$181,0))</f>
        <v>0.1584531623</v>
      </c>
      <c r="AC4486" s="29" t="str">
        <f t="array" ref="AC4486">INDEX('RESUMO - LOTES E VMA'!$L$3:$L$181,MATCH('LISTA DOS ITENS'!$D4486,'RESUMO - LOTES E VMA'!$A$3:$A$181,0))</f>
        <v>1% do Valor de Comparação do VMA</v>
      </c>
      <c r="AD4486" s="53" t="str">
        <f>VLOOKUP(Tabela1[[#This Row],[Índice]],[1]Planilha1!$A:$A,1,0)</f>
        <v>#ERROR!</v>
      </c>
    </row>
    <row r="4487" ht="15.75" customHeight="1">
      <c r="A4487" s="52">
        <v>271599.0</v>
      </c>
      <c r="B4487" s="53" t="s">
        <v>154</v>
      </c>
      <c r="C4487" s="53" t="s">
        <v>107</v>
      </c>
      <c r="D4487" s="22">
        <v>208605.0</v>
      </c>
      <c r="E4487" s="53" t="s">
        <v>47</v>
      </c>
      <c r="F4487" s="54">
        <v>1.1288801E7</v>
      </c>
      <c r="G4487" s="53" t="s">
        <v>2792</v>
      </c>
      <c r="H4487" s="55">
        <v>2917.0</v>
      </c>
      <c r="I4487" s="55"/>
      <c r="J4487" s="55" t="s">
        <v>56</v>
      </c>
      <c r="K4487" s="53" t="s">
        <v>122</v>
      </c>
      <c r="L4487" s="53"/>
      <c r="M4487" s="53">
        <v>2.0</v>
      </c>
      <c r="N4487" s="53" t="s">
        <v>52</v>
      </c>
      <c r="O4487" s="25">
        <v>35864.7</v>
      </c>
      <c r="P4487" s="25">
        <f>'LISTA DOS ITENS'!$O4487*'LISTA DOS ITENS'!$M4487</f>
        <v>71729.4</v>
      </c>
      <c r="Q4487" s="25">
        <v>35864.7</v>
      </c>
      <c r="R4487" s="25">
        <f>'LISTA DOS ITENS'!$Q4487*'LISTA DOS ITENS'!$M4487</f>
        <v>71729.4</v>
      </c>
      <c r="S4487" s="56">
        <f>IF('LISTA DOS ITENS'!$P4487&gt;'LISTA DOS ITENS'!$R4487,'LISTA DOS ITENS'!$P4487,'LISTA DOS ITENS'!$R4487)</f>
        <v>71729.4</v>
      </c>
      <c r="T4487" s="25">
        <v>5694.05413679365</v>
      </c>
      <c r="U4487" s="25">
        <f>'LISTA DOS ITENS'!$T4487*'LISTA DOS ITENS'!$M4487</f>
        <v>11388.10827</v>
      </c>
      <c r="V4487" s="56">
        <f t="array" ref="V4487">INDEX('RESUMO - LOTES E VMA'!$F$3:$F$181,MATCH('LISTA DOS ITENS'!$D4487,'RESUMO - LOTES E VMA'!$A$3:$A$181,0))</f>
        <v>575156.8459</v>
      </c>
      <c r="W4487" s="57">
        <f>'LISTA DOS ITENS'!$U4487/'LISTA DOS ITENS'!$V4487</f>
        <v>0.01980000474</v>
      </c>
      <c r="X4487" s="53" t="s">
        <v>53</v>
      </c>
      <c r="Y4487" s="53" t="s">
        <v>290</v>
      </c>
      <c r="Z4487" s="58" t="str">
        <f>'LISTA DOS ITENS'!$F4487&amp;"-"&amp;'LISTA DOS ITENS'!$H4487&amp;"-"&amp;'LISTA DOS ITENS'!$J4487&amp;"-"&amp;'LISTA DOS ITENS'!$K4487&amp;"-"&amp;'LISTA DOS ITENS'!$I4487</f>
        <v>11288801-2917-0017-IMOB/IAMN-</v>
      </c>
      <c r="AA4487" s="59" t="str">
        <f t="array" ref="AA4487">INDEX('RESUMO - LOTES E VMA'!$M$3:$M$181,MATCH('LISTA DOS ITENS'!$D4487,'RESUMO - LOTES E VMA'!$A$3:$A$181,0))</f>
        <v>Para Leilão</v>
      </c>
      <c r="AB4487" s="60">
        <f t="array" ref="AB4487">INDEX('RESUMO - LOTES E VMA'!$J$3:$J$181,MATCH('LISTA DOS ITENS'!$D4487,'RESUMO - LOTES E VMA'!$A$3:$A$181,0))</f>
        <v>0.1584531623</v>
      </c>
      <c r="AC4487" s="29" t="str">
        <f t="array" ref="AC4487">INDEX('RESUMO - LOTES E VMA'!$L$3:$L$181,MATCH('LISTA DOS ITENS'!$D4487,'RESUMO - LOTES E VMA'!$A$3:$A$181,0))</f>
        <v>1% do Valor de Comparação do VMA</v>
      </c>
      <c r="AD4487" s="53" t="str">
        <f>VLOOKUP(Tabela1[[#This Row],[Índice]],[1]Planilha1!$A:$A,1,0)</f>
        <v>#ERROR!</v>
      </c>
    </row>
    <row r="4488" ht="15.75" customHeight="1">
      <c r="A4488" s="52">
        <v>271600.0</v>
      </c>
      <c r="B4488" s="53" t="s">
        <v>154</v>
      </c>
      <c r="C4488" s="53" t="s">
        <v>107</v>
      </c>
      <c r="D4488" s="22">
        <v>208605.0</v>
      </c>
      <c r="E4488" s="53" t="s">
        <v>47</v>
      </c>
      <c r="F4488" s="54">
        <v>1.1289011E7</v>
      </c>
      <c r="G4488" s="53" t="s">
        <v>2793</v>
      </c>
      <c r="H4488" s="55">
        <v>2917.0</v>
      </c>
      <c r="I4488" s="55"/>
      <c r="J4488" s="55" t="s">
        <v>56</v>
      </c>
      <c r="K4488" s="53" t="s">
        <v>122</v>
      </c>
      <c r="L4488" s="53"/>
      <c r="M4488" s="53">
        <v>6.0</v>
      </c>
      <c r="N4488" s="53" t="s">
        <v>52</v>
      </c>
      <c r="O4488" s="25">
        <v>32870.918333333335</v>
      </c>
      <c r="P4488" s="25">
        <f>'LISTA DOS ITENS'!$O4488*'LISTA DOS ITENS'!$M4488</f>
        <v>197225.51</v>
      </c>
      <c r="Q4488" s="25">
        <v>32870.92</v>
      </c>
      <c r="R4488" s="25">
        <f>'LISTA DOS ITENS'!$Q4488*'LISTA DOS ITENS'!$M4488</f>
        <v>197225.52</v>
      </c>
      <c r="S4488" s="56">
        <f>IF('LISTA DOS ITENS'!$P4488&gt;'LISTA DOS ITENS'!$R4488,'LISTA DOS ITENS'!$P4488,'LISTA DOS ITENS'!$R4488)</f>
        <v>197225.52</v>
      </c>
      <c r="T4488" s="25">
        <v>5218.747069018092</v>
      </c>
      <c r="U4488" s="25">
        <f>'LISTA DOS ITENS'!$T4488*'LISTA DOS ITENS'!$M4488</f>
        <v>31312.48241</v>
      </c>
      <c r="V4488" s="56">
        <f t="array" ref="V4488">INDEX('RESUMO - LOTES E VMA'!$F$3:$F$181,MATCH('LISTA DOS ITENS'!$D4488,'RESUMO - LOTES E VMA'!$A$3:$A$181,0))</f>
        <v>575156.8459</v>
      </c>
      <c r="W4488" s="57">
        <f>'LISTA DOS ITENS'!$U4488/'LISTA DOS ITENS'!$V4488</f>
        <v>0.05444164081</v>
      </c>
      <c r="X4488" s="53" t="s">
        <v>53</v>
      </c>
      <c r="Y4488" s="53" t="s">
        <v>290</v>
      </c>
      <c r="Z4488" s="58" t="str">
        <f>'LISTA DOS ITENS'!$F4488&amp;"-"&amp;'LISTA DOS ITENS'!$H4488&amp;"-"&amp;'LISTA DOS ITENS'!$J4488&amp;"-"&amp;'LISTA DOS ITENS'!$K4488&amp;"-"&amp;'LISTA DOS ITENS'!$I4488</f>
        <v>11289011-2917-0017-IMOB/IAMN-</v>
      </c>
      <c r="AA4488" s="59" t="str">
        <f t="array" ref="AA4488">INDEX('RESUMO - LOTES E VMA'!$M$3:$M$181,MATCH('LISTA DOS ITENS'!$D4488,'RESUMO - LOTES E VMA'!$A$3:$A$181,0))</f>
        <v>Para Leilão</v>
      </c>
      <c r="AB4488" s="60">
        <f t="array" ref="AB4488">INDEX('RESUMO - LOTES E VMA'!$J$3:$J$181,MATCH('LISTA DOS ITENS'!$D4488,'RESUMO - LOTES E VMA'!$A$3:$A$181,0))</f>
        <v>0.1584531623</v>
      </c>
      <c r="AC4488" s="29" t="str">
        <f t="array" ref="AC4488">INDEX('RESUMO - LOTES E VMA'!$L$3:$L$181,MATCH('LISTA DOS ITENS'!$D4488,'RESUMO - LOTES E VMA'!$A$3:$A$181,0))</f>
        <v>1% do Valor de Comparação do VMA</v>
      </c>
      <c r="AD4488" s="53" t="str">
        <f>VLOOKUP(Tabela1[[#This Row],[Índice]],[1]Planilha1!$A:$A,1,0)</f>
        <v>#ERROR!</v>
      </c>
    </row>
    <row r="4489" ht="15.75" customHeight="1">
      <c r="A4489" s="52">
        <v>271601.0</v>
      </c>
      <c r="B4489" s="53" t="s">
        <v>154</v>
      </c>
      <c r="C4489" s="53" t="s">
        <v>107</v>
      </c>
      <c r="D4489" s="22">
        <v>208605.0</v>
      </c>
      <c r="E4489" s="53" t="s">
        <v>47</v>
      </c>
      <c r="F4489" s="54">
        <v>1.1292926E7</v>
      </c>
      <c r="G4489" s="53" t="s">
        <v>2794</v>
      </c>
      <c r="H4489" s="55">
        <v>2917.0</v>
      </c>
      <c r="I4489" s="55"/>
      <c r="J4489" s="55" t="s">
        <v>56</v>
      </c>
      <c r="K4489" s="53" t="s">
        <v>122</v>
      </c>
      <c r="L4489" s="53"/>
      <c r="M4489" s="53">
        <v>1.0</v>
      </c>
      <c r="N4489" s="53" t="s">
        <v>52</v>
      </c>
      <c r="O4489" s="25">
        <v>17586.33</v>
      </c>
      <c r="P4489" s="25">
        <f>'LISTA DOS ITENS'!$O4489*'LISTA DOS ITENS'!$M4489</f>
        <v>17586.33</v>
      </c>
      <c r="Q4489" s="25">
        <v>17586.33</v>
      </c>
      <c r="R4489" s="25">
        <f>'LISTA DOS ITENS'!$Q4489*'LISTA DOS ITENS'!$M4489</f>
        <v>17586.33</v>
      </c>
      <c r="S4489" s="56">
        <f>IF('LISTA DOS ITENS'!$P4489&gt;'LISTA DOS ITENS'!$R4489,'LISTA DOS ITENS'!$P4489,'LISTA DOS ITENS'!$R4489)</f>
        <v>17586.33</v>
      </c>
      <c r="T4489" s="25">
        <v>1232.8218389183585</v>
      </c>
      <c r="U4489" s="25">
        <f>'LISTA DOS ITENS'!$T4489*'LISTA DOS ITENS'!$M4489</f>
        <v>1232.821839</v>
      </c>
      <c r="V4489" s="56">
        <f t="array" ref="V4489">INDEX('RESUMO - LOTES E VMA'!$F$3:$F$181,MATCH('LISTA DOS ITENS'!$D4489,'RESUMO - LOTES E VMA'!$A$3:$A$181,0))</f>
        <v>575156.8459</v>
      </c>
      <c r="W4489" s="57">
        <f>'LISTA DOS ITENS'!$U4489/'LISTA DOS ITENS'!$V4489</f>
        <v>0.002143453299</v>
      </c>
      <c r="X4489" s="53" t="s">
        <v>53</v>
      </c>
      <c r="Y4489" s="53" t="s">
        <v>290</v>
      </c>
      <c r="Z4489" s="58" t="str">
        <f>'LISTA DOS ITENS'!$F4489&amp;"-"&amp;'LISTA DOS ITENS'!$H4489&amp;"-"&amp;'LISTA DOS ITENS'!$J4489&amp;"-"&amp;'LISTA DOS ITENS'!$K4489&amp;"-"&amp;'LISTA DOS ITENS'!$I4489</f>
        <v>11292926-2917-0017-IMOB/IAMN-</v>
      </c>
      <c r="AA4489" s="59" t="str">
        <f t="array" ref="AA4489">INDEX('RESUMO - LOTES E VMA'!$M$3:$M$181,MATCH('LISTA DOS ITENS'!$D4489,'RESUMO - LOTES E VMA'!$A$3:$A$181,0))</f>
        <v>Para Leilão</v>
      </c>
      <c r="AB4489" s="60">
        <f t="array" ref="AB4489">INDEX('RESUMO - LOTES E VMA'!$J$3:$J$181,MATCH('LISTA DOS ITENS'!$D4489,'RESUMO - LOTES E VMA'!$A$3:$A$181,0))</f>
        <v>0.1584531623</v>
      </c>
      <c r="AC4489" s="29" t="str">
        <f t="array" ref="AC4489">INDEX('RESUMO - LOTES E VMA'!$L$3:$L$181,MATCH('LISTA DOS ITENS'!$D4489,'RESUMO - LOTES E VMA'!$A$3:$A$181,0))</f>
        <v>1% do Valor de Comparação do VMA</v>
      </c>
      <c r="AD4489" s="53" t="str">
        <f>VLOOKUP(Tabela1[[#This Row],[Índice]],[1]Planilha1!$A:$A,1,0)</f>
        <v>#ERROR!</v>
      </c>
    </row>
    <row r="4490" ht="15.75" customHeight="1">
      <c r="A4490" s="52">
        <v>271602.0</v>
      </c>
      <c r="B4490" s="53" t="s">
        <v>154</v>
      </c>
      <c r="C4490" s="53" t="s">
        <v>107</v>
      </c>
      <c r="D4490" s="22">
        <v>208605.0</v>
      </c>
      <c r="E4490" s="53" t="s">
        <v>47</v>
      </c>
      <c r="F4490" s="54">
        <v>1.1315718E7</v>
      </c>
      <c r="G4490" s="53" t="s">
        <v>2795</v>
      </c>
      <c r="H4490" s="55">
        <v>2917.0</v>
      </c>
      <c r="I4490" s="55"/>
      <c r="J4490" s="55" t="s">
        <v>56</v>
      </c>
      <c r="K4490" s="53" t="s">
        <v>122</v>
      </c>
      <c r="L4490" s="53"/>
      <c r="M4490" s="53">
        <v>3.0</v>
      </c>
      <c r="N4490" s="53" t="s">
        <v>52</v>
      </c>
      <c r="O4490" s="25">
        <v>49569.51</v>
      </c>
      <c r="P4490" s="25">
        <f>'LISTA DOS ITENS'!$O4490*'LISTA DOS ITENS'!$M4490</f>
        <v>148708.53</v>
      </c>
      <c r="Q4490" s="25">
        <v>49569.51</v>
      </c>
      <c r="R4490" s="25">
        <f>'LISTA DOS ITENS'!$Q4490*'LISTA DOS ITENS'!$M4490</f>
        <v>148708.53</v>
      </c>
      <c r="S4490" s="56">
        <f>IF('LISTA DOS ITENS'!$P4490&gt;'LISTA DOS ITENS'!$R4490,'LISTA DOS ITENS'!$P4490,'LISTA DOS ITENS'!$R4490)</f>
        <v>148708.53</v>
      </c>
      <c r="T4490" s="25">
        <v>7869.896401596396</v>
      </c>
      <c r="U4490" s="25">
        <f>'LISTA DOS ITENS'!$T4490*'LISTA DOS ITENS'!$M4490</f>
        <v>23609.6892</v>
      </c>
      <c r="V4490" s="56">
        <f t="array" ref="V4490">INDEX('RESUMO - LOTES E VMA'!$F$3:$F$181,MATCH('LISTA DOS ITENS'!$D4490,'RESUMO - LOTES E VMA'!$A$3:$A$181,0))</f>
        <v>575156.8459</v>
      </c>
      <c r="W4490" s="57">
        <f>'LISTA DOS ITENS'!$U4490/'LISTA DOS ITENS'!$V4490</f>
        <v>0.04104913186</v>
      </c>
      <c r="X4490" s="53" t="s">
        <v>53</v>
      </c>
      <c r="Y4490" s="53" t="s">
        <v>290</v>
      </c>
      <c r="Z4490" s="58" t="str">
        <f>'LISTA DOS ITENS'!$F4490&amp;"-"&amp;'LISTA DOS ITENS'!$H4490&amp;"-"&amp;'LISTA DOS ITENS'!$J4490&amp;"-"&amp;'LISTA DOS ITENS'!$K4490&amp;"-"&amp;'LISTA DOS ITENS'!$I4490</f>
        <v>11315718-2917-0017-IMOB/IAMN-</v>
      </c>
      <c r="AA4490" s="59" t="str">
        <f t="array" ref="AA4490">INDEX('RESUMO - LOTES E VMA'!$M$3:$M$181,MATCH('LISTA DOS ITENS'!$D4490,'RESUMO - LOTES E VMA'!$A$3:$A$181,0))</f>
        <v>Para Leilão</v>
      </c>
      <c r="AB4490" s="60">
        <f t="array" ref="AB4490">INDEX('RESUMO - LOTES E VMA'!$J$3:$J$181,MATCH('LISTA DOS ITENS'!$D4490,'RESUMO - LOTES E VMA'!$A$3:$A$181,0))</f>
        <v>0.1584531623</v>
      </c>
      <c r="AC4490" s="29" t="str">
        <f t="array" ref="AC4490">INDEX('RESUMO - LOTES E VMA'!$L$3:$L$181,MATCH('LISTA DOS ITENS'!$D4490,'RESUMO - LOTES E VMA'!$A$3:$A$181,0))</f>
        <v>1% do Valor de Comparação do VMA</v>
      </c>
      <c r="AD4490" s="53" t="str">
        <f>VLOOKUP(Tabela1[[#This Row],[Índice]],[1]Planilha1!$A:$A,1,0)</f>
        <v>#ERROR!</v>
      </c>
    </row>
    <row r="4491" ht="15.75" customHeight="1">
      <c r="A4491" s="52">
        <v>271603.0</v>
      </c>
      <c r="B4491" s="53" t="s">
        <v>154</v>
      </c>
      <c r="C4491" s="53" t="s">
        <v>107</v>
      </c>
      <c r="D4491" s="22">
        <v>208605.0</v>
      </c>
      <c r="E4491" s="53" t="s">
        <v>47</v>
      </c>
      <c r="F4491" s="54">
        <v>1.1320452E7</v>
      </c>
      <c r="G4491" s="53" t="s">
        <v>2796</v>
      </c>
      <c r="H4491" s="55">
        <v>2917.0</v>
      </c>
      <c r="I4491" s="55"/>
      <c r="J4491" s="55" t="s">
        <v>56</v>
      </c>
      <c r="K4491" s="53" t="s">
        <v>122</v>
      </c>
      <c r="L4491" s="53"/>
      <c r="M4491" s="53">
        <v>4.0</v>
      </c>
      <c r="N4491" s="53" t="s">
        <v>52</v>
      </c>
      <c r="O4491" s="25">
        <v>65393.085</v>
      </c>
      <c r="P4491" s="25">
        <f>'LISTA DOS ITENS'!$O4491*'LISTA DOS ITENS'!$M4491</f>
        <v>261572.34</v>
      </c>
      <c r="Q4491" s="25">
        <v>83012.8</v>
      </c>
      <c r="R4491" s="25">
        <f>'LISTA DOS ITENS'!$Q4491*'LISTA DOS ITENS'!$M4491</f>
        <v>332051.2</v>
      </c>
      <c r="S4491" s="56">
        <f>IF('LISTA DOS ITENS'!$P4491&gt;'LISTA DOS ITENS'!$R4491,'LISTA DOS ITENS'!$P4491,'LISTA DOS ITENS'!$R4491)</f>
        <v>332051.2</v>
      </c>
      <c r="T4491" s="25">
        <v>13179.515714527766</v>
      </c>
      <c r="U4491" s="25">
        <f>'LISTA DOS ITENS'!$T4491*'LISTA DOS ITENS'!$M4491</f>
        <v>52718.06286</v>
      </c>
      <c r="V4491" s="56">
        <f t="array" ref="V4491">INDEX('RESUMO - LOTES E VMA'!$F$3:$F$181,MATCH('LISTA DOS ITENS'!$D4491,'RESUMO - LOTES E VMA'!$A$3:$A$181,0))</f>
        <v>575156.8459</v>
      </c>
      <c r="W4491" s="57">
        <f>'LISTA DOS ITENS'!$U4491/'LISTA DOS ITENS'!$V4491</f>
        <v>0.09165858537</v>
      </c>
      <c r="X4491" s="53" t="s">
        <v>53</v>
      </c>
      <c r="Y4491" s="53" t="s">
        <v>290</v>
      </c>
      <c r="Z4491" s="58" t="str">
        <f>'LISTA DOS ITENS'!$F4491&amp;"-"&amp;'LISTA DOS ITENS'!$H4491&amp;"-"&amp;'LISTA DOS ITENS'!$J4491&amp;"-"&amp;'LISTA DOS ITENS'!$K4491&amp;"-"&amp;'LISTA DOS ITENS'!$I4491</f>
        <v>11320452-2917-0017-IMOB/IAMN-</v>
      </c>
      <c r="AA4491" s="59" t="str">
        <f t="array" ref="AA4491">INDEX('RESUMO - LOTES E VMA'!$M$3:$M$181,MATCH('LISTA DOS ITENS'!$D4491,'RESUMO - LOTES E VMA'!$A$3:$A$181,0))</f>
        <v>Para Leilão</v>
      </c>
      <c r="AB4491" s="60">
        <f t="array" ref="AB4491">INDEX('RESUMO - LOTES E VMA'!$J$3:$J$181,MATCH('LISTA DOS ITENS'!$D4491,'RESUMO - LOTES E VMA'!$A$3:$A$181,0))</f>
        <v>0.1584531623</v>
      </c>
      <c r="AC4491" s="29" t="str">
        <f t="array" ref="AC4491">INDEX('RESUMO - LOTES E VMA'!$L$3:$L$181,MATCH('LISTA DOS ITENS'!$D4491,'RESUMO - LOTES E VMA'!$A$3:$A$181,0))</f>
        <v>1% do Valor de Comparação do VMA</v>
      </c>
      <c r="AD4491" s="53" t="str">
        <f>VLOOKUP(Tabela1[[#This Row],[Índice]],[1]Planilha1!$A:$A,1,0)</f>
        <v>#ERROR!</v>
      </c>
    </row>
    <row r="4492" ht="15.75" customHeight="1">
      <c r="A4492" s="52">
        <v>271604.0</v>
      </c>
      <c r="B4492" s="53" t="s">
        <v>154</v>
      </c>
      <c r="C4492" s="53" t="s">
        <v>107</v>
      </c>
      <c r="D4492" s="22">
        <v>208605.0</v>
      </c>
      <c r="E4492" s="53" t="s">
        <v>47</v>
      </c>
      <c r="F4492" s="54">
        <v>1.1320452E7</v>
      </c>
      <c r="G4492" s="53" t="s">
        <v>2796</v>
      </c>
      <c r="H4492" s="55">
        <v>2917.0</v>
      </c>
      <c r="I4492" s="55"/>
      <c r="J4492" s="55" t="s">
        <v>56</v>
      </c>
      <c r="K4492" s="53" t="s">
        <v>2771</v>
      </c>
      <c r="L4492" s="53"/>
      <c r="M4492" s="53">
        <v>2.0</v>
      </c>
      <c r="N4492" s="53" t="s">
        <v>52</v>
      </c>
      <c r="O4492" s="25">
        <v>83012.8</v>
      </c>
      <c r="P4492" s="25">
        <f>'LISTA DOS ITENS'!$O4492*'LISTA DOS ITENS'!$M4492</f>
        <v>166025.6</v>
      </c>
      <c r="Q4492" s="25">
        <v>83012.8</v>
      </c>
      <c r="R4492" s="25">
        <f>'LISTA DOS ITENS'!$Q4492*'LISTA DOS ITENS'!$M4492</f>
        <v>166025.6</v>
      </c>
      <c r="S4492" s="56">
        <f>IF('LISTA DOS ITENS'!$P4492&gt;'LISTA DOS ITENS'!$R4492,'LISTA DOS ITENS'!$P4492,'LISTA DOS ITENS'!$R4492)</f>
        <v>166025.6</v>
      </c>
      <c r="T4492" s="25">
        <v>13179.515714527766</v>
      </c>
      <c r="U4492" s="25">
        <f>'LISTA DOS ITENS'!$T4492*'LISTA DOS ITENS'!$M4492</f>
        <v>26359.03143</v>
      </c>
      <c r="V4492" s="56">
        <f t="array" ref="V4492">INDEX('RESUMO - LOTES E VMA'!$F$3:$F$181,MATCH('LISTA DOS ITENS'!$D4492,'RESUMO - LOTES E VMA'!$A$3:$A$181,0))</f>
        <v>575156.8459</v>
      </c>
      <c r="W4492" s="57">
        <f>'LISTA DOS ITENS'!$U4492/'LISTA DOS ITENS'!$V4492</f>
        <v>0.04582929268</v>
      </c>
      <c r="X4492" s="53" t="s">
        <v>53</v>
      </c>
      <c r="Y4492" s="53" t="s">
        <v>290</v>
      </c>
      <c r="Z4492" s="58" t="str">
        <f>'LISTA DOS ITENS'!$F4492&amp;"-"&amp;'LISTA DOS ITENS'!$H4492&amp;"-"&amp;'LISTA DOS ITENS'!$J4492&amp;"-"&amp;'LISTA DOS ITENS'!$K4492&amp;"-"&amp;'LISTA DOS ITENS'!$I4492</f>
        <v>11320452-2917-0017-INDUS/IAMN-</v>
      </c>
      <c r="AA4492" s="59" t="str">
        <f t="array" ref="AA4492">INDEX('RESUMO - LOTES E VMA'!$M$3:$M$181,MATCH('LISTA DOS ITENS'!$D4492,'RESUMO - LOTES E VMA'!$A$3:$A$181,0))</f>
        <v>Para Leilão</v>
      </c>
      <c r="AB4492" s="60">
        <f t="array" ref="AB4492">INDEX('RESUMO - LOTES E VMA'!$J$3:$J$181,MATCH('LISTA DOS ITENS'!$D4492,'RESUMO - LOTES E VMA'!$A$3:$A$181,0))</f>
        <v>0.1584531623</v>
      </c>
      <c r="AC4492" s="29" t="str">
        <f t="array" ref="AC4492">INDEX('RESUMO - LOTES E VMA'!$L$3:$L$181,MATCH('LISTA DOS ITENS'!$D4492,'RESUMO - LOTES E VMA'!$A$3:$A$181,0))</f>
        <v>1% do Valor de Comparação do VMA</v>
      </c>
      <c r="AD4492" s="53" t="str">
        <f>VLOOKUP(Tabela1[[#This Row],[Índice]],[1]Planilha1!$A:$A,1,0)</f>
        <v>#ERROR!</v>
      </c>
    </row>
    <row r="4493" ht="15.75" customHeight="1">
      <c r="A4493" s="52">
        <v>271605.0</v>
      </c>
      <c r="B4493" s="53" t="s">
        <v>154</v>
      </c>
      <c r="C4493" s="53" t="s">
        <v>107</v>
      </c>
      <c r="D4493" s="22">
        <v>208605.0</v>
      </c>
      <c r="E4493" s="53" t="s">
        <v>47</v>
      </c>
      <c r="F4493" s="54">
        <v>1.1320691E7</v>
      </c>
      <c r="G4493" s="53" t="s">
        <v>2797</v>
      </c>
      <c r="H4493" s="55">
        <v>2917.0</v>
      </c>
      <c r="I4493" s="55"/>
      <c r="J4493" s="55" t="s">
        <v>56</v>
      </c>
      <c r="K4493" s="53" t="s">
        <v>122</v>
      </c>
      <c r="L4493" s="53"/>
      <c r="M4493" s="53">
        <v>4.0</v>
      </c>
      <c r="N4493" s="53" t="s">
        <v>52</v>
      </c>
      <c r="O4493" s="25">
        <v>42579.07</v>
      </c>
      <c r="P4493" s="25">
        <f>'LISTA DOS ITENS'!$O4493*'LISTA DOS ITENS'!$M4493</f>
        <v>170316.28</v>
      </c>
      <c r="Q4493" s="25">
        <v>79281.88</v>
      </c>
      <c r="R4493" s="25">
        <f>'LISTA DOS ITENS'!$Q4493*'LISTA DOS ITENS'!$M4493</f>
        <v>317127.52</v>
      </c>
      <c r="S4493" s="56">
        <f>IF('LISTA DOS ITENS'!$P4493&gt;'LISTA DOS ITENS'!$R4493,'LISTA DOS ITENS'!$P4493,'LISTA DOS ITENS'!$R4493)</f>
        <v>317127.52</v>
      </c>
      <c r="T4493" s="25">
        <v>12587.176716570271</v>
      </c>
      <c r="U4493" s="25">
        <f>'LISTA DOS ITENS'!$T4493*'LISTA DOS ITENS'!$M4493</f>
        <v>50348.70687</v>
      </c>
      <c r="V4493" s="56">
        <f t="array" ref="V4493">INDEX('RESUMO - LOTES E VMA'!$F$3:$F$181,MATCH('LISTA DOS ITENS'!$D4493,'RESUMO - LOTES E VMA'!$A$3:$A$181,0))</f>
        <v>575156.8459</v>
      </c>
      <c r="W4493" s="57">
        <f>'LISTA DOS ITENS'!$U4493/'LISTA DOS ITENS'!$V4493</f>
        <v>0.08753908995</v>
      </c>
      <c r="X4493" s="53" t="s">
        <v>53</v>
      </c>
      <c r="Y4493" s="53" t="s">
        <v>290</v>
      </c>
      <c r="Z4493" s="58" t="str">
        <f>'LISTA DOS ITENS'!$F4493&amp;"-"&amp;'LISTA DOS ITENS'!$H4493&amp;"-"&amp;'LISTA DOS ITENS'!$J4493&amp;"-"&amp;'LISTA DOS ITENS'!$K4493&amp;"-"&amp;'LISTA DOS ITENS'!$I4493</f>
        <v>11320691-2917-0017-IMOB/IAMN-</v>
      </c>
      <c r="AA4493" s="59" t="str">
        <f t="array" ref="AA4493">INDEX('RESUMO - LOTES E VMA'!$M$3:$M$181,MATCH('LISTA DOS ITENS'!$D4493,'RESUMO - LOTES E VMA'!$A$3:$A$181,0))</f>
        <v>Para Leilão</v>
      </c>
      <c r="AB4493" s="60">
        <f t="array" ref="AB4493">INDEX('RESUMO - LOTES E VMA'!$J$3:$J$181,MATCH('LISTA DOS ITENS'!$D4493,'RESUMO - LOTES E VMA'!$A$3:$A$181,0))</f>
        <v>0.1584531623</v>
      </c>
      <c r="AC4493" s="29" t="str">
        <f t="array" ref="AC4493">INDEX('RESUMO - LOTES E VMA'!$L$3:$L$181,MATCH('LISTA DOS ITENS'!$D4493,'RESUMO - LOTES E VMA'!$A$3:$A$181,0))</f>
        <v>1% do Valor de Comparação do VMA</v>
      </c>
      <c r="AD4493" s="53" t="str">
        <f>VLOOKUP(Tabela1[[#This Row],[Índice]],[1]Planilha1!$A:$A,1,0)</f>
        <v>#ERROR!</v>
      </c>
    </row>
    <row r="4494" ht="15.75" customHeight="1">
      <c r="A4494" s="52">
        <v>271606.0</v>
      </c>
      <c r="B4494" s="53" t="s">
        <v>154</v>
      </c>
      <c r="C4494" s="53" t="s">
        <v>107</v>
      </c>
      <c r="D4494" s="22">
        <v>208605.0</v>
      </c>
      <c r="E4494" s="53" t="s">
        <v>47</v>
      </c>
      <c r="F4494" s="54">
        <v>1.1320691E7</v>
      </c>
      <c r="G4494" s="53" t="s">
        <v>2797</v>
      </c>
      <c r="H4494" s="55">
        <v>2917.0</v>
      </c>
      <c r="I4494" s="55"/>
      <c r="J4494" s="55" t="s">
        <v>56</v>
      </c>
      <c r="K4494" s="53" t="s">
        <v>2771</v>
      </c>
      <c r="L4494" s="53"/>
      <c r="M4494" s="53">
        <v>2.0</v>
      </c>
      <c r="N4494" s="53" t="s">
        <v>52</v>
      </c>
      <c r="O4494" s="25">
        <v>79281.88</v>
      </c>
      <c r="P4494" s="25">
        <f>'LISTA DOS ITENS'!$O4494*'LISTA DOS ITENS'!$M4494</f>
        <v>158563.76</v>
      </c>
      <c r="Q4494" s="25">
        <v>79281.88</v>
      </c>
      <c r="R4494" s="25">
        <f>'LISTA DOS ITENS'!$Q4494*'LISTA DOS ITENS'!$M4494</f>
        <v>158563.76</v>
      </c>
      <c r="S4494" s="56">
        <f>IF('LISTA DOS ITENS'!$P4494&gt;'LISTA DOS ITENS'!$R4494,'LISTA DOS ITENS'!$P4494,'LISTA DOS ITENS'!$R4494)</f>
        <v>158563.76</v>
      </c>
      <c r="T4494" s="25">
        <v>12587.176716570271</v>
      </c>
      <c r="U4494" s="25">
        <f>'LISTA DOS ITENS'!$T4494*'LISTA DOS ITENS'!$M4494</f>
        <v>25174.35343</v>
      </c>
      <c r="V4494" s="56">
        <f t="array" ref="V4494">INDEX('RESUMO - LOTES E VMA'!$F$3:$F$181,MATCH('LISTA DOS ITENS'!$D4494,'RESUMO - LOTES E VMA'!$A$3:$A$181,0))</f>
        <v>575156.8459</v>
      </c>
      <c r="W4494" s="57">
        <f>'LISTA DOS ITENS'!$U4494/'LISTA DOS ITENS'!$V4494</f>
        <v>0.04376954497</v>
      </c>
      <c r="X4494" s="53" t="s">
        <v>53</v>
      </c>
      <c r="Y4494" s="53" t="s">
        <v>290</v>
      </c>
      <c r="Z4494" s="58" t="str">
        <f>'LISTA DOS ITENS'!$F4494&amp;"-"&amp;'LISTA DOS ITENS'!$H4494&amp;"-"&amp;'LISTA DOS ITENS'!$J4494&amp;"-"&amp;'LISTA DOS ITENS'!$K4494&amp;"-"&amp;'LISTA DOS ITENS'!$I4494</f>
        <v>11320691-2917-0017-INDUS/IAMN-</v>
      </c>
      <c r="AA4494" s="59" t="str">
        <f t="array" ref="AA4494">INDEX('RESUMO - LOTES E VMA'!$M$3:$M$181,MATCH('LISTA DOS ITENS'!$D4494,'RESUMO - LOTES E VMA'!$A$3:$A$181,0))</f>
        <v>Para Leilão</v>
      </c>
      <c r="AB4494" s="60">
        <f t="array" ref="AB4494">INDEX('RESUMO - LOTES E VMA'!$J$3:$J$181,MATCH('LISTA DOS ITENS'!$D4494,'RESUMO - LOTES E VMA'!$A$3:$A$181,0))</f>
        <v>0.1584531623</v>
      </c>
      <c r="AC4494" s="29" t="str">
        <f t="array" ref="AC4494">INDEX('RESUMO - LOTES E VMA'!$L$3:$L$181,MATCH('LISTA DOS ITENS'!$D4494,'RESUMO - LOTES E VMA'!$A$3:$A$181,0))</f>
        <v>1% do Valor de Comparação do VMA</v>
      </c>
      <c r="AD4494" s="53" t="str">
        <f>VLOOKUP(Tabela1[[#This Row],[Índice]],[1]Planilha1!$A:$A,1,0)</f>
        <v>#ERROR!</v>
      </c>
    </row>
    <row r="4495" ht="15.75" customHeight="1">
      <c r="A4495" s="52">
        <v>271607.0</v>
      </c>
      <c r="B4495" s="53" t="s">
        <v>154</v>
      </c>
      <c r="C4495" s="53" t="s">
        <v>107</v>
      </c>
      <c r="D4495" s="22">
        <v>208605.0</v>
      </c>
      <c r="E4495" s="53" t="s">
        <v>47</v>
      </c>
      <c r="F4495" s="54">
        <v>1.1321036E7</v>
      </c>
      <c r="G4495" s="53" t="s">
        <v>2798</v>
      </c>
      <c r="H4495" s="55">
        <v>2917.0</v>
      </c>
      <c r="I4495" s="55"/>
      <c r="J4495" s="55" t="s">
        <v>56</v>
      </c>
      <c r="K4495" s="53" t="s">
        <v>51</v>
      </c>
      <c r="L4495" s="53"/>
      <c r="M4495" s="53">
        <v>1.0</v>
      </c>
      <c r="N4495" s="53" t="s">
        <v>52</v>
      </c>
      <c r="O4495" s="25">
        <v>0.0</v>
      </c>
      <c r="P4495" s="25">
        <f>'LISTA DOS ITENS'!$O4495*'LISTA DOS ITENS'!$M4495</f>
        <v>0</v>
      </c>
      <c r="Q4495" s="25">
        <v>79184.65</v>
      </c>
      <c r="R4495" s="25">
        <f>'LISTA DOS ITENS'!$Q4495*'LISTA DOS ITENS'!$M4495</f>
        <v>79184.65</v>
      </c>
      <c r="S4495" s="56">
        <f>IF('LISTA DOS ITENS'!$P4495&gt;'LISTA DOS ITENS'!$R4495,'LISTA DOS ITENS'!$P4495,'LISTA DOS ITENS'!$R4495)</f>
        <v>79184.65</v>
      </c>
      <c r="T4495" s="25">
        <v>12571.740009063433</v>
      </c>
      <c r="U4495" s="25">
        <f>'LISTA DOS ITENS'!$T4495*'LISTA DOS ITENS'!$M4495</f>
        <v>12571.74001</v>
      </c>
      <c r="V4495" s="56">
        <f t="array" ref="V4495">INDEX('RESUMO - LOTES E VMA'!$F$3:$F$181,MATCH('LISTA DOS ITENS'!$D4495,'RESUMO - LOTES E VMA'!$A$3:$A$181,0))</f>
        <v>575156.8459</v>
      </c>
      <c r="W4495" s="57">
        <f>'LISTA DOS ITENS'!$U4495/'LISTA DOS ITENS'!$V4495</f>
        <v>0.02185793336</v>
      </c>
      <c r="X4495" s="53" t="s">
        <v>53</v>
      </c>
      <c r="Y4495" s="53" t="s">
        <v>290</v>
      </c>
      <c r="Z4495" s="58" t="str">
        <f>'LISTA DOS ITENS'!$F4495&amp;"-"&amp;'LISTA DOS ITENS'!$H4495&amp;"-"&amp;'LISTA DOS ITENS'!$J4495&amp;"-"&amp;'LISTA DOS ITENS'!$K4495&amp;"-"&amp;'LISTA DOS ITENS'!$I4495</f>
        <v>11321036-2917-0017-A RECUPER-</v>
      </c>
      <c r="AA4495" s="59" t="str">
        <f t="array" ref="AA4495">INDEX('RESUMO - LOTES E VMA'!$M$3:$M$181,MATCH('LISTA DOS ITENS'!$D4495,'RESUMO - LOTES E VMA'!$A$3:$A$181,0))</f>
        <v>Para Leilão</v>
      </c>
      <c r="AB4495" s="60">
        <f t="array" ref="AB4495">INDEX('RESUMO - LOTES E VMA'!$J$3:$J$181,MATCH('LISTA DOS ITENS'!$D4495,'RESUMO - LOTES E VMA'!$A$3:$A$181,0))</f>
        <v>0.1584531623</v>
      </c>
      <c r="AC4495" s="29" t="str">
        <f t="array" ref="AC4495">INDEX('RESUMO - LOTES E VMA'!$L$3:$L$181,MATCH('LISTA DOS ITENS'!$D4495,'RESUMO - LOTES E VMA'!$A$3:$A$181,0))</f>
        <v>1% do Valor de Comparação do VMA</v>
      </c>
      <c r="AD4495" s="53" t="str">
        <f>VLOOKUP(Tabela1[[#This Row],[Índice]],[1]Planilha1!$A:$A,1,0)</f>
        <v>#ERROR!</v>
      </c>
    </row>
    <row r="4496" ht="15.75" customHeight="1">
      <c r="A4496" s="52">
        <v>271608.0</v>
      </c>
      <c r="B4496" s="53" t="s">
        <v>154</v>
      </c>
      <c r="C4496" s="53" t="s">
        <v>107</v>
      </c>
      <c r="D4496" s="22">
        <v>208605.0</v>
      </c>
      <c r="E4496" s="53" t="s">
        <v>47</v>
      </c>
      <c r="F4496" s="54">
        <v>1.1321036E7</v>
      </c>
      <c r="G4496" s="53" t="s">
        <v>2798</v>
      </c>
      <c r="H4496" s="55">
        <v>2917.0</v>
      </c>
      <c r="I4496" s="55"/>
      <c r="J4496" s="55" t="s">
        <v>56</v>
      </c>
      <c r="K4496" s="53" t="s">
        <v>122</v>
      </c>
      <c r="L4496" s="53"/>
      <c r="M4496" s="53">
        <v>4.0</v>
      </c>
      <c r="N4496" s="53" t="s">
        <v>52</v>
      </c>
      <c r="O4496" s="25">
        <v>58803.7425</v>
      </c>
      <c r="P4496" s="25">
        <f>'LISTA DOS ITENS'!$O4496*'LISTA DOS ITENS'!$M4496</f>
        <v>235214.97</v>
      </c>
      <c r="Q4496" s="25">
        <v>79184.65</v>
      </c>
      <c r="R4496" s="25">
        <f>'LISTA DOS ITENS'!$Q4496*'LISTA DOS ITENS'!$M4496</f>
        <v>316738.6</v>
      </c>
      <c r="S4496" s="56">
        <f>IF('LISTA DOS ITENS'!$P4496&gt;'LISTA DOS ITENS'!$R4496,'LISTA DOS ITENS'!$P4496,'LISTA DOS ITENS'!$R4496)</f>
        <v>316738.6</v>
      </c>
      <c r="T4496" s="25">
        <v>12571.740009063433</v>
      </c>
      <c r="U4496" s="25">
        <f>'LISTA DOS ITENS'!$T4496*'LISTA DOS ITENS'!$M4496</f>
        <v>50286.96004</v>
      </c>
      <c r="V4496" s="56">
        <f t="array" ref="V4496">INDEX('RESUMO - LOTES E VMA'!$F$3:$F$181,MATCH('LISTA DOS ITENS'!$D4496,'RESUMO - LOTES E VMA'!$A$3:$A$181,0))</f>
        <v>575156.8459</v>
      </c>
      <c r="W4496" s="57">
        <f>'LISTA DOS ITENS'!$U4496/'LISTA DOS ITENS'!$V4496</f>
        <v>0.08743173344</v>
      </c>
      <c r="X4496" s="53" t="s">
        <v>53</v>
      </c>
      <c r="Y4496" s="53" t="s">
        <v>290</v>
      </c>
      <c r="Z4496" s="58" t="str">
        <f>'LISTA DOS ITENS'!$F4496&amp;"-"&amp;'LISTA DOS ITENS'!$H4496&amp;"-"&amp;'LISTA DOS ITENS'!$J4496&amp;"-"&amp;'LISTA DOS ITENS'!$K4496&amp;"-"&amp;'LISTA DOS ITENS'!$I4496</f>
        <v>11321036-2917-0017-IMOB/IAMN-</v>
      </c>
      <c r="AA4496" s="59" t="str">
        <f t="array" ref="AA4496">INDEX('RESUMO - LOTES E VMA'!$M$3:$M$181,MATCH('LISTA DOS ITENS'!$D4496,'RESUMO - LOTES E VMA'!$A$3:$A$181,0))</f>
        <v>Para Leilão</v>
      </c>
      <c r="AB4496" s="60">
        <f t="array" ref="AB4496">INDEX('RESUMO - LOTES E VMA'!$J$3:$J$181,MATCH('LISTA DOS ITENS'!$D4496,'RESUMO - LOTES E VMA'!$A$3:$A$181,0))</f>
        <v>0.1584531623</v>
      </c>
      <c r="AC4496" s="29" t="str">
        <f t="array" ref="AC4496">INDEX('RESUMO - LOTES E VMA'!$L$3:$L$181,MATCH('LISTA DOS ITENS'!$D4496,'RESUMO - LOTES E VMA'!$A$3:$A$181,0))</f>
        <v>1% do Valor de Comparação do VMA</v>
      </c>
      <c r="AD4496" s="53" t="str">
        <f>VLOOKUP(Tabela1[[#This Row],[Índice]],[1]Planilha1!$A:$A,1,0)</f>
        <v>#ERROR!</v>
      </c>
    </row>
    <row r="4497" ht="15.75" customHeight="1">
      <c r="A4497" s="52">
        <v>271609.0</v>
      </c>
      <c r="B4497" s="53" t="s">
        <v>154</v>
      </c>
      <c r="C4497" s="53" t="s">
        <v>107</v>
      </c>
      <c r="D4497" s="22">
        <v>208605.0</v>
      </c>
      <c r="E4497" s="53" t="s">
        <v>47</v>
      </c>
      <c r="F4497" s="54">
        <v>1.1321036E7</v>
      </c>
      <c r="G4497" s="53" t="s">
        <v>2798</v>
      </c>
      <c r="H4497" s="55">
        <v>2917.0</v>
      </c>
      <c r="I4497" s="55"/>
      <c r="J4497" s="55" t="s">
        <v>56</v>
      </c>
      <c r="K4497" s="53" t="s">
        <v>2771</v>
      </c>
      <c r="L4497" s="53"/>
      <c r="M4497" s="53">
        <v>2.0</v>
      </c>
      <c r="N4497" s="53" t="s">
        <v>52</v>
      </c>
      <c r="O4497" s="25">
        <v>79184.65</v>
      </c>
      <c r="P4497" s="25">
        <f>'LISTA DOS ITENS'!$O4497*'LISTA DOS ITENS'!$M4497</f>
        <v>158369.3</v>
      </c>
      <c r="Q4497" s="25">
        <v>79184.65</v>
      </c>
      <c r="R4497" s="25">
        <f>'LISTA DOS ITENS'!$Q4497*'LISTA DOS ITENS'!$M4497</f>
        <v>158369.3</v>
      </c>
      <c r="S4497" s="56">
        <f>IF('LISTA DOS ITENS'!$P4497&gt;'LISTA DOS ITENS'!$R4497,'LISTA DOS ITENS'!$P4497,'LISTA DOS ITENS'!$R4497)</f>
        <v>158369.3</v>
      </c>
      <c r="T4497" s="25">
        <v>12571.740009063433</v>
      </c>
      <c r="U4497" s="25">
        <f>'LISTA DOS ITENS'!$T4497*'LISTA DOS ITENS'!$M4497</f>
        <v>25143.48002</v>
      </c>
      <c r="V4497" s="56">
        <f t="array" ref="V4497">INDEX('RESUMO - LOTES E VMA'!$F$3:$F$181,MATCH('LISTA DOS ITENS'!$D4497,'RESUMO - LOTES E VMA'!$A$3:$A$181,0))</f>
        <v>575156.8459</v>
      </c>
      <c r="W4497" s="57">
        <f>'LISTA DOS ITENS'!$U4497/'LISTA DOS ITENS'!$V4497</f>
        <v>0.04371586672</v>
      </c>
      <c r="X4497" s="53" t="s">
        <v>53</v>
      </c>
      <c r="Y4497" s="53" t="s">
        <v>290</v>
      </c>
      <c r="Z4497" s="58" t="str">
        <f>'LISTA DOS ITENS'!$F4497&amp;"-"&amp;'LISTA DOS ITENS'!$H4497&amp;"-"&amp;'LISTA DOS ITENS'!$J4497&amp;"-"&amp;'LISTA DOS ITENS'!$K4497&amp;"-"&amp;'LISTA DOS ITENS'!$I4497</f>
        <v>11321036-2917-0017-INDUS/IAMN-</v>
      </c>
      <c r="AA4497" s="59" t="str">
        <f t="array" ref="AA4497">INDEX('RESUMO - LOTES E VMA'!$M$3:$M$181,MATCH('LISTA DOS ITENS'!$D4497,'RESUMO - LOTES E VMA'!$A$3:$A$181,0))</f>
        <v>Para Leilão</v>
      </c>
      <c r="AB4497" s="60">
        <f t="array" ref="AB4497">INDEX('RESUMO - LOTES E VMA'!$J$3:$J$181,MATCH('LISTA DOS ITENS'!$D4497,'RESUMO - LOTES E VMA'!$A$3:$A$181,0))</f>
        <v>0.1584531623</v>
      </c>
      <c r="AC4497" s="29" t="str">
        <f t="array" ref="AC4497">INDEX('RESUMO - LOTES E VMA'!$L$3:$L$181,MATCH('LISTA DOS ITENS'!$D4497,'RESUMO - LOTES E VMA'!$A$3:$A$181,0))</f>
        <v>1% do Valor de Comparação do VMA</v>
      </c>
      <c r="AD4497" s="53" t="str">
        <f>VLOOKUP(Tabela1[[#This Row],[Índice]],[1]Planilha1!$A:$A,1,0)</f>
        <v>#ERROR!</v>
      </c>
    </row>
    <row r="4498" ht="15.75" customHeight="1">
      <c r="A4498" s="52">
        <v>271610.0</v>
      </c>
      <c r="B4498" s="53" t="s">
        <v>154</v>
      </c>
      <c r="C4498" s="53" t="s">
        <v>107</v>
      </c>
      <c r="D4498" s="22">
        <v>208605.0</v>
      </c>
      <c r="E4498" s="53" t="s">
        <v>47</v>
      </c>
      <c r="F4498" s="54">
        <v>1.1321036E7</v>
      </c>
      <c r="G4498" s="53" t="s">
        <v>2798</v>
      </c>
      <c r="H4498" s="55">
        <v>2917.0</v>
      </c>
      <c r="I4498" s="55"/>
      <c r="J4498" s="55" t="s">
        <v>56</v>
      </c>
      <c r="K4498" s="53" t="s">
        <v>57</v>
      </c>
      <c r="L4498" s="53"/>
      <c r="M4498" s="53">
        <v>1.0</v>
      </c>
      <c r="N4498" s="53" t="s">
        <v>52</v>
      </c>
      <c r="O4498" s="25">
        <v>1.0</v>
      </c>
      <c r="P4498" s="25">
        <f>'LISTA DOS ITENS'!$O4498*'LISTA DOS ITENS'!$M4498</f>
        <v>1</v>
      </c>
      <c r="Q4498" s="25">
        <v>79184.65</v>
      </c>
      <c r="R4498" s="25">
        <f>'LISTA DOS ITENS'!$Q4498*'LISTA DOS ITENS'!$M4498</f>
        <v>79184.65</v>
      </c>
      <c r="S4498" s="56">
        <f>IF('LISTA DOS ITENS'!$P4498&gt;'LISTA DOS ITENS'!$R4498,'LISTA DOS ITENS'!$P4498,'LISTA DOS ITENS'!$R4498)</f>
        <v>79184.65</v>
      </c>
      <c r="T4498" s="25">
        <v>12571.740009063433</v>
      </c>
      <c r="U4498" s="25">
        <f>'LISTA DOS ITENS'!$T4498*'LISTA DOS ITENS'!$M4498</f>
        <v>12571.74001</v>
      </c>
      <c r="V4498" s="56">
        <f t="array" ref="V4498">INDEX('RESUMO - LOTES E VMA'!$F$3:$F$181,MATCH('LISTA DOS ITENS'!$D4498,'RESUMO - LOTES E VMA'!$A$3:$A$181,0))</f>
        <v>575156.8459</v>
      </c>
      <c r="W4498" s="57">
        <f>'LISTA DOS ITENS'!$U4498/'LISTA DOS ITENS'!$V4498</f>
        <v>0.02185793336</v>
      </c>
      <c r="X4498" s="53" t="s">
        <v>53</v>
      </c>
      <c r="Y4498" s="53" t="s">
        <v>290</v>
      </c>
      <c r="Z4498" s="58" t="str">
        <f>'LISTA DOS ITENS'!$F4498&amp;"-"&amp;'LISTA DOS ITENS'!$H4498&amp;"-"&amp;'LISTA DOS ITENS'!$J4498&amp;"-"&amp;'LISTA DOS ITENS'!$K4498&amp;"-"&amp;'LISTA DOS ITENS'!$I4498</f>
        <v>11321036-2917-0017-USADO-</v>
      </c>
      <c r="AA4498" s="59" t="str">
        <f t="array" ref="AA4498">INDEX('RESUMO - LOTES E VMA'!$M$3:$M$181,MATCH('LISTA DOS ITENS'!$D4498,'RESUMO - LOTES E VMA'!$A$3:$A$181,0))</f>
        <v>Para Leilão</v>
      </c>
      <c r="AB4498" s="60">
        <f t="array" ref="AB4498">INDEX('RESUMO - LOTES E VMA'!$J$3:$J$181,MATCH('LISTA DOS ITENS'!$D4498,'RESUMO - LOTES E VMA'!$A$3:$A$181,0))</f>
        <v>0.1584531623</v>
      </c>
      <c r="AC4498" s="29" t="str">
        <f t="array" ref="AC4498">INDEX('RESUMO - LOTES E VMA'!$L$3:$L$181,MATCH('LISTA DOS ITENS'!$D4498,'RESUMO - LOTES E VMA'!$A$3:$A$181,0))</f>
        <v>1% do Valor de Comparação do VMA</v>
      </c>
      <c r="AD4498" s="53" t="str">
        <f>VLOOKUP(Tabela1[[#This Row],[Índice]],[1]Planilha1!$A:$A,1,0)</f>
        <v>#ERROR!</v>
      </c>
    </row>
    <row r="4499" ht="15.75" customHeight="1">
      <c r="A4499" s="52">
        <v>271611.0</v>
      </c>
      <c r="B4499" s="53" t="s">
        <v>154</v>
      </c>
      <c r="C4499" s="53" t="s">
        <v>107</v>
      </c>
      <c r="D4499" s="22">
        <v>208605.0</v>
      </c>
      <c r="E4499" s="53" t="s">
        <v>47</v>
      </c>
      <c r="F4499" s="54">
        <v>1.1322445E7</v>
      </c>
      <c r="G4499" s="53" t="s">
        <v>2799</v>
      </c>
      <c r="H4499" s="55">
        <v>2917.0</v>
      </c>
      <c r="I4499" s="55"/>
      <c r="J4499" s="55" t="s">
        <v>56</v>
      </c>
      <c r="K4499" s="53" t="s">
        <v>122</v>
      </c>
      <c r="L4499" s="53"/>
      <c r="M4499" s="53">
        <v>1.0</v>
      </c>
      <c r="N4499" s="53" t="s">
        <v>52</v>
      </c>
      <c r="O4499" s="25">
        <v>33846.57</v>
      </c>
      <c r="P4499" s="25">
        <f>'LISTA DOS ITENS'!$O4499*'LISTA DOS ITENS'!$M4499</f>
        <v>33846.57</v>
      </c>
      <c r="Q4499" s="25">
        <v>33846.57</v>
      </c>
      <c r="R4499" s="25">
        <f>'LISTA DOS ITENS'!$Q4499*'LISTA DOS ITENS'!$M4499</f>
        <v>33846.57</v>
      </c>
      <c r="S4499" s="56">
        <f>IF('LISTA DOS ITENS'!$P4499&gt;'LISTA DOS ITENS'!$R4499,'LISTA DOS ITENS'!$P4499,'LISTA DOS ITENS'!$R4499)</f>
        <v>33846.57</v>
      </c>
      <c r="T4499" s="25">
        <v>5373.646006373283</v>
      </c>
      <c r="U4499" s="25">
        <f>'LISTA DOS ITENS'!$T4499*'LISTA DOS ITENS'!$M4499</f>
        <v>5373.646006</v>
      </c>
      <c r="V4499" s="56">
        <f t="array" ref="V4499">INDEX('RESUMO - LOTES E VMA'!$F$3:$F$181,MATCH('LISTA DOS ITENS'!$D4499,'RESUMO - LOTES E VMA'!$A$3:$A$181,0))</f>
        <v>575156.8459</v>
      </c>
      <c r="W4499" s="57">
        <f>'LISTA DOS ITENS'!$U4499/'LISTA DOS ITENS'!$V4499</f>
        <v>0.009342922795</v>
      </c>
      <c r="X4499" s="53" t="s">
        <v>53</v>
      </c>
      <c r="Y4499" s="53" t="s">
        <v>290</v>
      </c>
      <c r="Z4499" s="58" t="str">
        <f>'LISTA DOS ITENS'!$F4499&amp;"-"&amp;'LISTA DOS ITENS'!$H4499&amp;"-"&amp;'LISTA DOS ITENS'!$J4499&amp;"-"&amp;'LISTA DOS ITENS'!$K4499&amp;"-"&amp;'LISTA DOS ITENS'!$I4499</f>
        <v>11322445-2917-0017-IMOB/IAMN-</v>
      </c>
      <c r="AA4499" s="59" t="str">
        <f t="array" ref="AA4499">INDEX('RESUMO - LOTES E VMA'!$M$3:$M$181,MATCH('LISTA DOS ITENS'!$D4499,'RESUMO - LOTES E VMA'!$A$3:$A$181,0))</f>
        <v>Para Leilão</v>
      </c>
      <c r="AB4499" s="60">
        <f t="array" ref="AB4499">INDEX('RESUMO - LOTES E VMA'!$J$3:$J$181,MATCH('LISTA DOS ITENS'!$D4499,'RESUMO - LOTES E VMA'!$A$3:$A$181,0))</f>
        <v>0.1584531623</v>
      </c>
      <c r="AC4499" s="29" t="str">
        <f t="array" ref="AC4499">INDEX('RESUMO - LOTES E VMA'!$L$3:$L$181,MATCH('LISTA DOS ITENS'!$D4499,'RESUMO - LOTES E VMA'!$A$3:$A$181,0))</f>
        <v>1% do Valor de Comparação do VMA</v>
      </c>
      <c r="AD4499" s="53" t="str">
        <f>VLOOKUP(Tabela1[[#This Row],[Índice]],[1]Planilha1!$A:$A,1,0)</f>
        <v>#ERROR!</v>
      </c>
    </row>
    <row r="4500" ht="15.75" customHeight="1">
      <c r="A4500" s="52">
        <v>271612.0</v>
      </c>
      <c r="B4500" s="53" t="s">
        <v>154</v>
      </c>
      <c r="C4500" s="53" t="s">
        <v>107</v>
      </c>
      <c r="D4500" s="22">
        <v>208605.0</v>
      </c>
      <c r="E4500" s="53" t="s">
        <v>47</v>
      </c>
      <c r="F4500" s="54">
        <v>1.1348384E7</v>
      </c>
      <c r="G4500" s="53" t="s">
        <v>2800</v>
      </c>
      <c r="H4500" s="55">
        <v>2917.0</v>
      </c>
      <c r="I4500" s="55"/>
      <c r="J4500" s="55" t="s">
        <v>56</v>
      </c>
      <c r="K4500" s="53" t="s">
        <v>122</v>
      </c>
      <c r="L4500" s="53"/>
      <c r="M4500" s="53">
        <v>3.0</v>
      </c>
      <c r="N4500" s="53" t="s">
        <v>52</v>
      </c>
      <c r="O4500" s="25">
        <v>27791.39</v>
      </c>
      <c r="P4500" s="25">
        <f>'LISTA DOS ITENS'!$O4500*'LISTA DOS ITENS'!$M4500</f>
        <v>83374.17</v>
      </c>
      <c r="Q4500" s="25">
        <v>27791.39</v>
      </c>
      <c r="R4500" s="25">
        <f>'LISTA DOS ITENS'!$Q4500*'LISTA DOS ITENS'!$M4500</f>
        <v>83374.17</v>
      </c>
      <c r="S4500" s="56">
        <f>IF('LISTA DOS ITENS'!$P4500&gt;'LISTA DOS ITENS'!$R4500,'LISTA DOS ITENS'!$P4500,'LISTA DOS ITENS'!$R4500)</f>
        <v>83374.17</v>
      </c>
      <c r="T4500" s="25">
        <v>4412.296190871405</v>
      </c>
      <c r="U4500" s="25">
        <f>'LISTA DOS ITENS'!$T4500*'LISTA DOS ITENS'!$M4500</f>
        <v>13236.88857</v>
      </c>
      <c r="V4500" s="56">
        <f t="array" ref="V4500">INDEX('RESUMO - LOTES E VMA'!$F$3:$F$181,MATCH('LISTA DOS ITENS'!$D4500,'RESUMO - LOTES E VMA'!$A$3:$A$181,0))</f>
        <v>575156.8459</v>
      </c>
      <c r="W4500" s="57">
        <f>'LISTA DOS ITENS'!$U4500/'LISTA DOS ITENS'!$V4500</f>
        <v>0.02301439802</v>
      </c>
      <c r="X4500" s="53" t="s">
        <v>53</v>
      </c>
      <c r="Y4500" s="53" t="s">
        <v>290</v>
      </c>
      <c r="Z4500" s="58" t="str">
        <f>'LISTA DOS ITENS'!$F4500&amp;"-"&amp;'LISTA DOS ITENS'!$H4500&amp;"-"&amp;'LISTA DOS ITENS'!$J4500&amp;"-"&amp;'LISTA DOS ITENS'!$K4500&amp;"-"&amp;'LISTA DOS ITENS'!$I4500</f>
        <v>11348384-2917-0017-IMOB/IAMN-</v>
      </c>
      <c r="AA4500" s="59" t="str">
        <f t="array" ref="AA4500">INDEX('RESUMO - LOTES E VMA'!$M$3:$M$181,MATCH('LISTA DOS ITENS'!$D4500,'RESUMO - LOTES E VMA'!$A$3:$A$181,0))</f>
        <v>Para Leilão</v>
      </c>
      <c r="AB4500" s="60">
        <f t="array" ref="AB4500">INDEX('RESUMO - LOTES E VMA'!$J$3:$J$181,MATCH('LISTA DOS ITENS'!$D4500,'RESUMO - LOTES E VMA'!$A$3:$A$181,0))</f>
        <v>0.1584531623</v>
      </c>
      <c r="AC4500" s="29" t="str">
        <f t="array" ref="AC4500">INDEX('RESUMO - LOTES E VMA'!$L$3:$L$181,MATCH('LISTA DOS ITENS'!$D4500,'RESUMO - LOTES E VMA'!$A$3:$A$181,0))</f>
        <v>1% do Valor de Comparação do VMA</v>
      </c>
      <c r="AD4500" s="53" t="str">
        <f>VLOOKUP(Tabela1[[#This Row],[Índice]],[1]Planilha1!$A:$A,1,0)</f>
        <v>#ERROR!</v>
      </c>
    </row>
    <row r="4501" ht="15.75" customHeight="1">
      <c r="A4501" s="52">
        <v>271613.0</v>
      </c>
      <c r="B4501" s="53" t="s">
        <v>154</v>
      </c>
      <c r="C4501" s="53" t="s">
        <v>107</v>
      </c>
      <c r="D4501" s="22">
        <v>208605.0</v>
      </c>
      <c r="E4501" s="53" t="s">
        <v>47</v>
      </c>
      <c r="F4501" s="54">
        <v>1.1348384E7</v>
      </c>
      <c r="G4501" s="53" t="s">
        <v>2800</v>
      </c>
      <c r="H4501" s="55">
        <v>2917.0</v>
      </c>
      <c r="I4501" s="55"/>
      <c r="J4501" s="55" t="s">
        <v>56</v>
      </c>
      <c r="K4501" s="53" t="s">
        <v>57</v>
      </c>
      <c r="L4501" s="53"/>
      <c r="M4501" s="53">
        <v>1.0</v>
      </c>
      <c r="N4501" s="53" t="s">
        <v>52</v>
      </c>
      <c r="O4501" s="25">
        <v>1.0</v>
      </c>
      <c r="P4501" s="25">
        <f>'LISTA DOS ITENS'!$O4501*'LISTA DOS ITENS'!$M4501</f>
        <v>1</v>
      </c>
      <c r="Q4501" s="25">
        <v>27791.39</v>
      </c>
      <c r="R4501" s="25">
        <f>'LISTA DOS ITENS'!$Q4501*'LISTA DOS ITENS'!$M4501</f>
        <v>27791.39</v>
      </c>
      <c r="S4501" s="56">
        <f>IF('LISTA DOS ITENS'!$P4501&gt;'LISTA DOS ITENS'!$R4501,'LISTA DOS ITENS'!$P4501,'LISTA DOS ITENS'!$R4501)</f>
        <v>27791.39</v>
      </c>
      <c r="T4501" s="25">
        <v>4412.296190871405</v>
      </c>
      <c r="U4501" s="25">
        <f>'LISTA DOS ITENS'!$T4501*'LISTA DOS ITENS'!$M4501</f>
        <v>4412.296191</v>
      </c>
      <c r="V4501" s="56">
        <f t="array" ref="V4501">INDEX('RESUMO - LOTES E VMA'!$F$3:$F$181,MATCH('LISTA DOS ITENS'!$D4501,'RESUMO - LOTES E VMA'!$A$3:$A$181,0))</f>
        <v>575156.8459</v>
      </c>
      <c r="W4501" s="57">
        <f>'LISTA DOS ITENS'!$U4501/'LISTA DOS ITENS'!$V4501</f>
        <v>0.007671466005</v>
      </c>
      <c r="X4501" s="53" t="s">
        <v>53</v>
      </c>
      <c r="Y4501" s="53" t="s">
        <v>290</v>
      </c>
      <c r="Z4501" s="58" t="str">
        <f>'LISTA DOS ITENS'!$F4501&amp;"-"&amp;'LISTA DOS ITENS'!$H4501&amp;"-"&amp;'LISTA DOS ITENS'!$J4501&amp;"-"&amp;'LISTA DOS ITENS'!$K4501&amp;"-"&amp;'LISTA DOS ITENS'!$I4501</f>
        <v>11348384-2917-0017-USADO-</v>
      </c>
      <c r="AA4501" s="59" t="str">
        <f t="array" ref="AA4501">INDEX('RESUMO - LOTES E VMA'!$M$3:$M$181,MATCH('LISTA DOS ITENS'!$D4501,'RESUMO - LOTES E VMA'!$A$3:$A$181,0))</f>
        <v>Para Leilão</v>
      </c>
      <c r="AB4501" s="60">
        <f t="array" ref="AB4501">INDEX('RESUMO - LOTES E VMA'!$J$3:$J$181,MATCH('LISTA DOS ITENS'!$D4501,'RESUMO - LOTES E VMA'!$A$3:$A$181,0))</f>
        <v>0.1584531623</v>
      </c>
      <c r="AC4501" s="29" t="str">
        <f t="array" ref="AC4501">INDEX('RESUMO - LOTES E VMA'!$L$3:$L$181,MATCH('LISTA DOS ITENS'!$D4501,'RESUMO - LOTES E VMA'!$A$3:$A$181,0))</f>
        <v>1% do Valor de Comparação do VMA</v>
      </c>
      <c r="AD4501" s="53" t="str">
        <f>VLOOKUP(Tabela1[[#This Row],[Índice]],[1]Planilha1!$A:$A,1,0)</f>
        <v>#ERROR!</v>
      </c>
    </row>
    <row r="4502" ht="15.75" customHeight="1">
      <c r="A4502" s="52">
        <v>271614.0</v>
      </c>
      <c r="B4502" s="53" t="s">
        <v>154</v>
      </c>
      <c r="C4502" s="53" t="s">
        <v>107</v>
      </c>
      <c r="D4502" s="22">
        <v>208605.0</v>
      </c>
      <c r="E4502" s="53" t="s">
        <v>47</v>
      </c>
      <c r="F4502" s="54">
        <v>1.1349311E7</v>
      </c>
      <c r="G4502" s="53" t="s">
        <v>2801</v>
      </c>
      <c r="H4502" s="55">
        <v>2917.0</v>
      </c>
      <c r="I4502" s="55"/>
      <c r="J4502" s="55" t="s">
        <v>56</v>
      </c>
      <c r="K4502" s="53" t="s">
        <v>122</v>
      </c>
      <c r="L4502" s="53"/>
      <c r="M4502" s="53">
        <v>3.0</v>
      </c>
      <c r="N4502" s="53" t="s">
        <v>52</v>
      </c>
      <c r="O4502" s="25">
        <v>17813.096666666668</v>
      </c>
      <c r="P4502" s="25">
        <f>'LISTA DOS ITENS'!$O4502*'LISTA DOS ITENS'!$M4502</f>
        <v>53439.29</v>
      </c>
      <c r="Q4502" s="25">
        <v>17813.1</v>
      </c>
      <c r="R4502" s="25">
        <f>'LISTA DOS ITENS'!$Q4502*'LISTA DOS ITENS'!$M4502</f>
        <v>53439.3</v>
      </c>
      <c r="S4502" s="56">
        <f>IF('LISTA DOS ITENS'!$P4502&gt;'LISTA DOS ITENS'!$R4502,'LISTA DOS ITENS'!$P4502,'LISTA DOS ITENS'!$R4502)</f>
        <v>53439.3</v>
      </c>
      <c r="T4502" s="25">
        <v>2828.094358634506</v>
      </c>
      <c r="U4502" s="25">
        <f>'LISTA DOS ITENS'!$T4502*'LISTA DOS ITENS'!$M4502</f>
        <v>8484.283076</v>
      </c>
      <c r="V4502" s="56">
        <f t="array" ref="V4502">INDEX('RESUMO - LOTES E VMA'!$F$3:$F$181,MATCH('LISTA DOS ITENS'!$D4502,'RESUMO - LOTES E VMA'!$A$3:$A$181,0))</f>
        <v>575156.8459</v>
      </c>
      <c r="W4502" s="57">
        <f>'LISTA DOS ITENS'!$U4502/'LISTA DOS ITENS'!$V4502</f>
        <v>0.01475125114</v>
      </c>
      <c r="X4502" s="53" t="s">
        <v>53</v>
      </c>
      <c r="Y4502" s="53" t="s">
        <v>290</v>
      </c>
      <c r="Z4502" s="58" t="str">
        <f>'LISTA DOS ITENS'!$F4502&amp;"-"&amp;'LISTA DOS ITENS'!$H4502&amp;"-"&amp;'LISTA DOS ITENS'!$J4502&amp;"-"&amp;'LISTA DOS ITENS'!$K4502&amp;"-"&amp;'LISTA DOS ITENS'!$I4502</f>
        <v>11349311-2917-0017-IMOB/IAMN-</v>
      </c>
      <c r="AA4502" s="59" t="str">
        <f t="array" ref="AA4502">INDEX('RESUMO - LOTES E VMA'!$M$3:$M$181,MATCH('LISTA DOS ITENS'!$D4502,'RESUMO - LOTES E VMA'!$A$3:$A$181,0))</f>
        <v>Para Leilão</v>
      </c>
      <c r="AB4502" s="60">
        <f t="array" ref="AB4502">INDEX('RESUMO - LOTES E VMA'!$J$3:$J$181,MATCH('LISTA DOS ITENS'!$D4502,'RESUMO - LOTES E VMA'!$A$3:$A$181,0))</f>
        <v>0.1584531623</v>
      </c>
      <c r="AC4502" s="29" t="str">
        <f t="array" ref="AC4502">INDEX('RESUMO - LOTES E VMA'!$L$3:$L$181,MATCH('LISTA DOS ITENS'!$D4502,'RESUMO - LOTES E VMA'!$A$3:$A$181,0))</f>
        <v>1% do Valor de Comparação do VMA</v>
      </c>
      <c r="AD4502" s="53" t="str">
        <f>VLOOKUP(Tabela1[[#This Row],[Índice]],[1]Planilha1!$A:$A,1,0)</f>
        <v>#ERROR!</v>
      </c>
    </row>
    <row r="4503" ht="15.75" customHeight="1">
      <c r="A4503" s="52">
        <v>271615.0</v>
      </c>
      <c r="B4503" s="53" t="s">
        <v>154</v>
      </c>
      <c r="C4503" s="53" t="s">
        <v>107</v>
      </c>
      <c r="D4503" s="22">
        <v>208605.0</v>
      </c>
      <c r="E4503" s="53" t="s">
        <v>47</v>
      </c>
      <c r="F4503" s="54">
        <v>1.1367388E7</v>
      </c>
      <c r="G4503" s="53" t="s">
        <v>2802</v>
      </c>
      <c r="H4503" s="55">
        <v>2917.0</v>
      </c>
      <c r="I4503" s="55"/>
      <c r="J4503" s="55" t="s">
        <v>56</v>
      </c>
      <c r="K4503" s="53" t="s">
        <v>122</v>
      </c>
      <c r="L4503" s="53"/>
      <c r="M4503" s="53">
        <v>1.0</v>
      </c>
      <c r="N4503" s="53" t="s">
        <v>52</v>
      </c>
      <c r="O4503" s="25">
        <v>38114.87</v>
      </c>
      <c r="P4503" s="25">
        <f>'LISTA DOS ITENS'!$O4503*'LISTA DOS ITENS'!$M4503</f>
        <v>38114.87</v>
      </c>
      <c r="Q4503" s="25">
        <v>38114.87</v>
      </c>
      <c r="R4503" s="25">
        <f>'LISTA DOS ITENS'!$Q4503*'LISTA DOS ITENS'!$M4503</f>
        <v>38114.87</v>
      </c>
      <c r="S4503" s="56">
        <f>IF('LISTA DOS ITENS'!$P4503&gt;'LISTA DOS ITENS'!$R4503,'LISTA DOS ITENS'!$P4503,'LISTA DOS ITENS'!$R4503)</f>
        <v>38114.87</v>
      </c>
      <c r="T4503" s="25">
        <v>6051.302065731827</v>
      </c>
      <c r="U4503" s="25">
        <f>'LISTA DOS ITENS'!$T4503*'LISTA DOS ITENS'!$M4503</f>
        <v>6051.302066</v>
      </c>
      <c r="V4503" s="56">
        <f t="array" ref="V4503">INDEX('RESUMO - LOTES E VMA'!$F$3:$F$181,MATCH('LISTA DOS ITENS'!$D4503,'RESUMO - LOTES E VMA'!$A$3:$A$181,0))</f>
        <v>575156.8459</v>
      </c>
      <c r="W4503" s="57">
        <f>'LISTA DOS ITENS'!$U4503/'LISTA DOS ITENS'!$V4503</f>
        <v>0.01052113369</v>
      </c>
      <c r="X4503" s="53" t="s">
        <v>53</v>
      </c>
      <c r="Y4503" s="53" t="s">
        <v>290</v>
      </c>
      <c r="Z4503" s="58" t="str">
        <f>'LISTA DOS ITENS'!$F4503&amp;"-"&amp;'LISTA DOS ITENS'!$H4503&amp;"-"&amp;'LISTA DOS ITENS'!$J4503&amp;"-"&amp;'LISTA DOS ITENS'!$K4503&amp;"-"&amp;'LISTA DOS ITENS'!$I4503</f>
        <v>11367388-2917-0017-IMOB/IAMN-</v>
      </c>
      <c r="AA4503" s="59" t="str">
        <f t="array" ref="AA4503">INDEX('RESUMO - LOTES E VMA'!$M$3:$M$181,MATCH('LISTA DOS ITENS'!$D4503,'RESUMO - LOTES E VMA'!$A$3:$A$181,0))</f>
        <v>Para Leilão</v>
      </c>
      <c r="AB4503" s="60">
        <f t="array" ref="AB4503">INDEX('RESUMO - LOTES E VMA'!$J$3:$J$181,MATCH('LISTA DOS ITENS'!$D4503,'RESUMO - LOTES E VMA'!$A$3:$A$181,0))</f>
        <v>0.1584531623</v>
      </c>
      <c r="AC4503" s="29" t="str">
        <f t="array" ref="AC4503">INDEX('RESUMO - LOTES E VMA'!$L$3:$L$181,MATCH('LISTA DOS ITENS'!$D4503,'RESUMO - LOTES E VMA'!$A$3:$A$181,0))</f>
        <v>1% do Valor de Comparação do VMA</v>
      </c>
      <c r="AD4503" s="53" t="str">
        <f>VLOOKUP(Tabela1[[#This Row],[Índice]],[1]Planilha1!$A:$A,1,0)</f>
        <v>#ERROR!</v>
      </c>
    </row>
    <row r="4504" ht="15.75" customHeight="1">
      <c r="A4504" s="52">
        <v>271616.0</v>
      </c>
      <c r="B4504" s="53" t="s">
        <v>154</v>
      </c>
      <c r="C4504" s="53" t="s">
        <v>107</v>
      </c>
      <c r="D4504" s="22">
        <v>208605.0</v>
      </c>
      <c r="E4504" s="53" t="s">
        <v>47</v>
      </c>
      <c r="F4504" s="54">
        <v>1.1391893E7</v>
      </c>
      <c r="G4504" s="53" t="s">
        <v>2803</v>
      </c>
      <c r="H4504" s="55">
        <v>2917.0</v>
      </c>
      <c r="I4504" s="55"/>
      <c r="J4504" s="55" t="s">
        <v>56</v>
      </c>
      <c r="K4504" s="53" t="s">
        <v>122</v>
      </c>
      <c r="L4504" s="53"/>
      <c r="M4504" s="53">
        <v>1.0</v>
      </c>
      <c r="N4504" s="53" t="s">
        <v>52</v>
      </c>
      <c r="O4504" s="25">
        <v>38746.78</v>
      </c>
      <c r="P4504" s="25">
        <f>'LISTA DOS ITENS'!$O4504*'LISTA DOS ITENS'!$M4504</f>
        <v>38746.78</v>
      </c>
      <c r="Q4504" s="25">
        <v>38746.78</v>
      </c>
      <c r="R4504" s="25">
        <f>'LISTA DOS ITENS'!$Q4504*'LISTA DOS ITENS'!$M4504</f>
        <v>38746.78</v>
      </c>
      <c r="S4504" s="56">
        <f>IF('LISTA DOS ITENS'!$P4504&gt;'LISTA DOS ITENS'!$R4504,'LISTA DOS ITENS'!$P4504,'LISTA DOS ITENS'!$R4504)</f>
        <v>38746.78</v>
      </c>
      <c r="T4504" s="25">
        <v>6151.627169513016</v>
      </c>
      <c r="U4504" s="25">
        <f>'LISTA DOS ITENS'!$T4504*'LISTA DOS ITENS'!$M4504</f>
        <v>6151.62717</v>
      </c>
      <c r="V4504" s="56">
        <f t="array" ref="V4504">INDEX('RESUMO - LOTES E VMA'!$F$3:$F$181,MATCH('LISTA DOS ITENS'!$D4504,'RESUMO - LOTES E VMA'!$A$3:$A$181,0))</f>
        <v>575156.8459</v>
      </c>
      <c r="W4504" s="57">
        <f>'LISTA DOS ITENS'!$U4504/'LISTA DOS ITENS'!$V4504</f>
        <v>0.01069556455</v>
      </c>
      <c r="X4504" s="53" t="s">
        <v>53</v>
      </c>
      <c r="Y4504" s="53" t="s">
        <v>290</v>
      </c>
      <c r="Z4504" s="58" t="str">
        <f>'LISTA DOS ITENS'!$F4504&amp;"-"&amp;'LISTA DOS ITENS'!$H4504&amp;"-"&amp;'LISTA DOS ITENS'!$J4504&amp;"-"&amp;'LISTA DOS ITENS'!$K4504&amp;"-"&amp;'LISTA DOS ITENS'!$I4504</f>
        <v>11391893-2917-0017-IMOB/IAMN-</v>
      </c>
      <c r="AA4504" s="59" t="str">
        <f t="array" ref="AA4504">INDEX('RESUMO - LOTES E VMA'!$M$3:$M$181,MATCH('LISTA DOS ITENS'!$D4504,'RESUMO - LOTES E VMA'!$A$3:$A$181,0))</f>
        <v>Para Leilão</v>
      </c>
      <c r="AB4504" s="60">
        <f t="array" ref="AB4504">INDEX('RESUMO - LOTES E VMA'!$J$3:$J$181,MATCH('LISTA DOS ITENS'!$D4504,'RESUMO - LOTES E VMA'!$A$3:$A$181,0))</f>
        <v>0.1584531623</v>
      </c>
      <c r="AC4504" s="29" t="str">
        <f t="array" ref="AC4504">INDEX('RESUMO - LOTES E VMA'!$L$3:$L$181,MATCH('LISTA DOS ITENS'!$D4504,'RESUMO - LOTES E VMA'!$A$3:$A$181,0))</f>
        <v>1% do Valor de Comparação do VMA</v>
      </c>
      <c r="AD4504" s="53" t="str">
        <f>VLOOKUP(Tabela1[[#This Row],[Índice]],[1]Planilha1!$A:$A,1,0)</f>
        <v>#ERROR!</v>
      </c>
    </row>
    <row r="4505" ht="15.75" customHeight="1">
      <c r="A4505" s="52">
        <v>271617.0</v>
      </c>
      <c r="B4505" s="53" t="s">
        <v>154</v>
      </c>
      <c r="C4505" s="53" t="s">
        <v>107</v>
      </c>
      <c r="D4505" s="22">
        <v>208605.0</v>
      </c>
      <c r="E4505" s="53" t="s">
        <v>47</v>
      </c>
      <c r="F4505" s="54">
        <v>1.1590486E7</v>
      </c>
      <c r="G4505" s="53" t="s">
        <v>2804</v>
      </c>
      <c r="H4505" s="55">
        <v>2917.0</v>
      </c>
      <c r="I4505" s="55"/>
      <c r="J4505" s="55" t="s">
        <v>56</v>
      </c>
      <c r="K4505" s="53" t="s">
        <v>2771</v>
      </c>
      <c r="L4505" s="53"/>
      <c r="M4505" s="53">
        <v>1.0</v>
      </c>
      <c r="N4505" s="53" t="s">
        <v>52</v>
      </c>
      <c r="O4505" s="25">
        <v>104654.29</v>
      </c>
      <c r="P4505" s="25">
        <f>'LISTA DOS ITENS'!$O4505*'LISTA DOS ITENS'!$M4505</f>
        <v>104654.29</v>
      </c>
      <c r="Q4505" s="25">
        <v>104654.29</v>
      </c>
      <c r="R4505" s="25">
        <f>'LISTA DOS ITENS'!$Q4505*'LISTA DOS ITENS'!$M4505</f>
        <v>104654.29</v>
      </c>
      <c r="S4505" s="56">
        <f>IF('LISTA DOS ITENS'!$P4505&gt;'LISTA DOS ITENS'!$R4505,'LISTA DOS ITENS'!$P4505,'LISTA DOS ITENS'!$R4505)</f>
        <v>104654.29</v>
      </c>
      <c r="T4505" s="25">
        <v>16615.42388219342</v>
      </c>
      <c r="U4505" s="25">
        <f>'LISTA DOS ITENS'!$T4505*'LISTA DOS ITENS'!$M4505</f>
        <v>16615.42388</v>
      </c>
      <c r="V4505" s="56">
        <f t="array" ref="V4505">INDEX('RESUMO - LOTES E VMA'!$F$3:$F$181,MATCH('LISTA DOS ITENS'!$D4505,'RESUMO - LOTES E VMA'!$A$3:$A$181,0))</f>
        <v>575156.8459</v>
      </c>
      <c r="W4505" s="57">
        <f>'LISTA DOS ITENS'!$U4505/'LISTA DOS ITENS'!$V4505</f>
        <v>0.02888850928</v>
      </c>
      <c r="X4505" s="53" t="s">
        <v>53</v>
      </c>
      <c r="Y4505" s="53" t="s">
        <v>290</v>
      </c>
      <c r="Z4505" s="58" t="str">
        <f>'LISTA DOS ITENS'!$F4505&amp;"-"&amp;'LISTA DOS ITENS'!$H4505&amp;"-"&amp;'LISTA DOS ITENS'!$J4505&amp;"-"&amp;'LISTA DOS ITENS'!$K4505&amp;"-"&amp;'LISTA DOS ITENS'!$I4505</f>
        <v>11590486-2917-0017-INDUS/IAMN-</v>
      </c>
      <c r="AA4505" s="59" t="str">
        <f t="array" ref="AA4505">INDEX('RESUMO - LOTES E VMA'!$M$3:$M$181,MATCH('LISTA DOS ITENS'!$D4505,'RESUMO - LOTES E VMA'!$A$3:$A$181,0))</f>
        <v>Para Leilão</v>
      </c>
      <c r="AB4505" s="60">
        <f t="array" ref="AB4505">INDEX('RESUMO - LOTES E VMA'!$J$3:$J$181,MATCH('LISTA DOS ITENS'!$D4505,'RESUMO - LOTES E VMA'!$A$3:$A$181,0))</f>
        <v>0.1584531623</v>
      </c>
      <c r="AC4505" s="29" t="str">
        <f t="array" ref="AC4505">INDEX('RESUMO - LOTES E VMA'!$L$3:$L$181,MATCH('LISTA DOS ITENS'!$D4505,'RESUMO - LOTES E VMA'!$A$3:$A$181,0))</f>
        <v>1% do Valor de Comparação do VMA</v>
      </c>
      <c r="AD4505" s="53" t="str">
        <f>VLOOKUP(Tabela1[[#This Row],[Índice]],[1]Planilha1!$A:$A,1,0)</f>
        <v>#ERROR!</v>
      </c>
    </row>
    <row r="4506" ht="15.75" customHeight="1">
      <c r="A4506" s="52">
        <v>271675.0</v>
      </c>
      <c r="B4506" s="53" t="s">
        <v>154</v>
      </c>
      <c r="C4506" s="53" t="s">
        <v>107</v>
      </c>
      <c r="D4506" s="22">
        <v>208608.0</v>
      </c>
      <c r="E4506" s="53" t="s">
        <v>59</v>
      </c>
      <c r="F4506" s="54">
        <v>1.0103024E7</v>
      </c>
      <c r="G4506" s="53" t="s">
        <v>2805</v>
      </c>
      <c r="H4506" s="55">
        <v>2055.0</v>
      </c>
      <c r="I4506" s="55"/>
      <c r="J4506" s="55" t="s">
        <v>103</v>
      </c>
      <c r="K4506" s="53" t="s">
        <v>160</v>
      </c>
      <c r="L4506" s="53"/>
      <c r="M4506" s="53">
        <v>2.0</v>
      </c>
      <c r="N4506" s="53" t="s">
        <v>52</v>
      </c>
      <c r="O4506" s="25">
        <v>8.33</v>
      </c>
      <c r="P4506" s="25">
        <f>'LISTA DOS ITENS'!$O4506*'LISTA DOS ITENS'!$M4506</f>
        <v>16.66</v>
      </c>
      <c r="Q4506" s="25">
        <v>8.33</v>
      </c>
      <c r="R4506" s="25">
        <f>'LISTA DOS ITENS'!$Q4506*'LISTA DOS ITENS'!$M4506</f>
        <v>16.66</v>
      </c>
      <c r="S4506" s="56">
        <f>IF('LISTA DOS ITENS'!$P4506&gt;'LISTA DOS ITENS'!$R4506,'LISTA DOS ITENS'!$P4506,'LISTA DOS ITENS'!$R4506)</f>
        <v>16.66</v>
      </c>
      <c r="T4506" s="25">
        <v>1.1918298076731888</v>
      </c>
      <c r="U4506" s="25">
        <f>'LISTA DOS ITENS'!$T4506*'LISTA DOS ITENS'!$M4506</f>
        <v>2.383659615</v>
      </c>
      <c r="V4506" s="56">
        <f t="array" ref="V4506">INDEX('RESUMO - LOTES E VMA'!$F$3:$F$181,MATCH('LISTA DOS ITENS'!$D4506,'RESUMO - LOTES E VMA'!$A$3:$A$181,0))</f>
        <v>49784.43082</v>
      </c>
      <c r="W4506" s="57">
        <f>'LISTA DOS ITENS'!$U4506/'LISTA DOS ITENS'!$V4506</f>
        <v>0.00004787961972</v>
      </c>
      <c r="X4506" s="53" t="s">
        <v>53</v>
      </c>
      <c r="Y4506" s="53" t="s">
        <v>290</v>
      </c>
      <c r="Z4506" s="58" t="str">
        <f>'LISTA DOS ITENS'!$F4506&amp;"-"&amp;'LISTA DOS ITENS'!$H4506&amp;"-"&amp;'LISTA DOS ITENS'!$J4506&amp;"-"&amp;'LISTA DOS ITENS'!$K4506&amp;"-"&amp;'LISTA DOS ITENS'!$I4506</f>
        <v>10103024-2055-0001-CONS/IMP-</v>
      </c>
      <c r="AA4506" s="59" t="str">
        <f t="array" ref="AA4506">INDEX('RESUMO - LOTES E VMA'!$M$3:$M$181,MATCH('LISTA DOS ITENS'!$D4506,'RESUMO - LOTES E VMA'!$A$3:$A$181,0))</f>
        <v>Para Leilão</v>
      </c>
      <c r="AB4506" s="60">
        <f t="array" ref="AB4506">INDEX('RESUMO - LOTES E VMA'!$J$3:$J$181,MATCH('LISTA DOS ITENS'!$D4506,'RESUMO - LOTES E VMA'!$A$3:$A$181,0))</f>
        <v>0.143076783</v>
      </c>
      <c r="AC4506" s="29" t="str">
        <f t="array" ref="AC4506">INDEX('RESUMO - LOTES E VMA'!$L$3:$L$181,MATCH('LISTA DOS ITENS'!$D4506,'RESUMO - LOTES E VMA'!$A$3:$A$181,0))</f>
        <v>1% do Valor de Comparação do VMA</v>
      </c>
      <c r="AD4506" s="53" t="str">
        <f>VLOOKUP(Tabela1[[#This Row],[Índice]],[1]Planilha1!$A:$A,1,0)</f>
        <v>#ERROR!</v>
      </c>
    </row>
    <row r="4507" ht="15.75" customHeight="1">
      <c r="A4507" s="52">
        <v>271676.0</v>
      </c>
      <c r="B4507" s="53" t="s">
        <v>154</v>
      </c>
      <c r="C4507" s="53" t="s">
        <v>107</v>
      </c>
      <c r="D4507" s="22">
        <v>208608.0</v>
      </c>
      <c r="E4507" s="53" t="s">
        <v>59</v>
      </c>
      <c r="F4507" s="54">
        <v>1.0115051E7</v>
      </c>
      <c r="G4507" s="53" t="s">
        <v>2806</v>
      </c>
      <c r="H4507" s="55">
        <v>2055.0</v>
      </c>
      <c r="I4507" s="55"/>
      <c r="J4507" s="55" t="s">
        <v>103</v>
      </c>
      <c r="K4507" s="53" t="s">
        <v>160</v>
      </c>
      <c r="L4507" s="53"/>
      <c r="M4507" s="53">
        <v>3.0</v>
      </c>
      <c r="N4507" s="53" t="s">
        <v>52</v>
      </c>
      <c r="O4507" s="25">
        <v>19.099999999999998</v>
      </c>
      <c r="P4507" s="25">
        <f>'LISTA DOS ITENS'!$O4507*'LISTA DOS ITENS'!$M4507</f>
        <v>57.3</v>
      </c>
      <c r="Q4507" s="25">
        <v>19.1</v>
      </c>
      <c r="R4507" s="25">
        <f>'LISTA DOS ITENS'!$Q4507*'LISTA DOS ITENS'!$M4507</f>
        <v>57.3</v>
      </c>
      <c r="S4507" s="56">
        <f>IF('LISTA DOS ITENS'!$P4507&gt;'LISTA DOS ITENS'!$R4507,'LISTA DOS ITENS'!$P4507,'LISTA DOS ITENS'!$R4507)</f>
        <v>57.3</v>
      </c>
      <c r="T4507" s="25">
        <v>2.732767025997348</v>
      </c>
      <c r="U4507" s="25">
        <f>'LISTA DOS ITENS'!$T4507*'LISTA DOS ITENS'!$M4507</f>
        <v>8.198301078</v>
      </c>
      <c r="V4507" s="56">
        <f t="array" ref="V4507">INDEX('RESUMO - LOTES E VMA'!$F$3:$F$181,MATCH('LISTA DOS ITENS'!$D4507,'RESUMO - LOTES E VMA'!$A$3:$A$181,0))</f>
        <v>49784.43082</v>
      </c>
      <c r="W4507" s="57">
        <f>'LISTA DOS ITENS'!$U4507/'LISTA DOS ITENS'!$V4507</f>
        <v>0.000164676003</v>
      </c>
      <c r="X4507" s="53" t="s">
        <v>53</v>
      </c>
      <c r="Y4507" s="53" t="s">
        <v>290</v>
      </c>
      <c r="Z4507" s="58" t="str">
        <f>'LISTA DOS ITENS'!$F4507&amp;"-"&amp;'LISTA DOS ITENS'!$H4507&amp;"-"&amp;'LISTA DOS ITENS'!$J4507&amp;"-"&amp;'LISTA DOS ITENS'!$K4507&amp;"-"&amp;'LISTA DOS ITENS'!$I4507</f>
        <v>10115051-2055-0001-CONS/IMP-</v>
      </c>
      <c r="AA4507" s="59" t="str">
        <f t="array" ref="AA4507">INDEX('RESUMO - LOTES E VMA'!$M$3:$M$181,MATCH('LISTA DOS ITENS'!$D4507,'RESUMO - LOTES E VMA'!$A$3:$A$181,0))</f>
        <v>Para Leilão</v>
      </c>
      <c r="AB4507" s="60">
        <f t="array" ref="AB4507">INDEX('RESUMO - LOTES E VMA'!$J$3:$J$181,MATCH('LISTA DOS ITENS'!$D4507,'RESUMO - LOTES E VMA'!$A$3:$A$181,0))</f>
        <v>0.143076783</v>
      </c>
      <c r="AC4507" s="29" t="str">
        <f t="array" ref="AC4507">INDEX('RESUMO - LOTES E VMA'!$L$3:$L$181,MATCH('LISTA DOS ITENS'!$D4507,'RESUMO - LOTES E VMA'!$A$3:$A$181,0))</f>
        <v>1% do Valor de Comparação do VMA</v>
      </c>
      <c r="AD4507" s="53" t="str">
        <f>VLOOKUP(Tabela1[[#This Row],[Índice]],[1]Planilha1!$A:$A,1,0)</f>
        <v>#ERROR!</v>
      </c>
    </row>
    <row r="4508" ht="15.75" customHeight="1">
      <c r="A4508" s="52">
        <v>271677.0</v>
      </c>
      <c r="B4508" s="53" t="s">
        <v>154</v>
      </c>
      <c r="C4508" s="53" t="s">
        <v>107</v>
      </c>
      <c r="D4508" s="22">
        <v>208608.0</v>
      </c>
      <c r="E4508" s="53" t="s">
        <v>59</v>
      </c>
      <c r="F4508" s="54">
        <v>1.0115425E7</v>
      </c>
      <c r="G4508" s="53" t="s">
        <v>2807</v>
      </c>
      <c r="H4508" s="55">
        <v>2055.0</v>
      </c>
      <c r="I4508" s="55"/>
      <c r="J4508" s="55" t="s">
        <v>103</v>
      </c>
      <c r="K4508" s="53" t="s">
        <v>160</v>
      </c>
      <c r="L4508" s="53"/>
      <c r="M4508" s="53">
        <v>3.0</v>
      </c>
      <c r="N4508" s="53" t="s">
        <v>52</v>
      </c>
      <c r="O4508" s="25">
        <v>32.48</v>
      </c>
      <c r="P4508" s="25">
        <f>'LISTA DOS ITENS'!$O4508*'LISTA DOS ITENS'!$M4508</f>
        <v>97.44</v>
      </c>
      <c r="Q4508" s="25">
        <v>32.48</v>
      </c>
      <c r="R4508" s="25">
        <f>'LISTA DOS ITENS'!$Q4508*'LISTA DOS ITENS'!$M4508</f>
        <v>97.44</v>
      </c>
      <c r="S4508" s="56">
        <f>IF('LISTA DOS ITENS'!$P4508&gt;'LISTA DOS ITENS'!$R4508,'LISTA DOS ITENS'!$P4508,'LISTA DOS ITENS'!$R4508)</f>
        <v>97.44</v>
      </c>
      <c r="T4508" s="25">
        <v>4.64713471227193</v>
      </c>
      <c r="U4508" s="25">
        <f>'LISTA DOS ITENS'!$T4508*'LISTA DOS ITENS'!$M4508</f>
        <v>13.94140414</v>
      </c>
      <c r="V4508" s="56">
        <f t="array" ref="V4508">INDEX('RESUMO - LOTES E VMA'!$F$3:$F$181,MATCH('LISTA DOS ITENS'!$D4508,'RESUMO - LOTES E VMA'!$A$3:$A$181,0))</f>
        <v>49784.43082</v>
      </c>
      <c r="W4508" s="57">
        <f>'LISTA DOS ITENS'!$U4508/'LISTA DOS ITENS'!$V4508</f>
        <v>0.0002800354229</v>
      </c>
      <c r="X4508" s="53" t="s">
        <v>53</v>
      </c>
      <c r="Y4508" s="53" t="s">
        <v>290</v>
      </c>
      <c r="Z4508" s="58" t="str">
        <f>'LISTA DOS ITENS'!$F4508&amp;"-"&amp;'LISTA DOS ITENS'!$H4508&amp;"-"&amp;'LISTA DOS ITENS'!$J4508&amp;"-"&amp;'LISTA DOS ITENS'!$K4508&amp;"-"&amp;'LISTA DOS ITENS'!$I4508</f>
        <v>10115425-2055-0001-CONS/IMP-</v>
      </c>
      <c r="AA4508" s="59" t="str">
        <f t="array" ref="AA4508">INDEX('RESUMO - LOTES E VMA'!$M$3:$M$181,MATCH('LISTA DOS ITENS'!$D4508,'RESUMO - LOTES E VMA'!$A$3:$A$181,0))</f>
        <v>Para Leilão</v>
      </c>
      <c r="AB4508" s="60">
        <f t="array" ref="AB4508">INDEX('RESUMO - LOTES E VMA'!$J$3:$J$181,MATCH('LISTA DOS ITENS'!$D4508,'RESUMO - LOTES E VMA'!$A$3:$A$181,0))</f>
        <v>0.143076783</v>
      </c>
      <c r="AC4508" s="29" t="str">
        <f t="array" ref="AC4508">INDEX('RESUMO - LOTES E VMA'!$L$3:$L$181,MATCH('LISTA DOS ITENS'!$D4508,'RESUMO - LOTES E VMA'!$A$3:$A$181,0))</f>
        <v>1% do Valor de Comparação do VMA</v>
      </c>
      <c r="AD4508" s="53" t="str">
        <f>VLOOKUP(Tabela1[[#This Row],[Índice]],[1]Planilha1!$A:$A,1,0)</f>
        <v>#ERROR!</v>
      </c>
    </row>
    <row r="4509" ht="15.75" customHeight="1">
      <c r="A4509" s="52">
        <v>271678.0</v>
      </c>
      <c r="B4509" s="53" t="s">
        <v>154</v>
      </c>
      <c r="C4509" s="53" t="s">
        <v>107</v>
      </c>
      <c r="D4509" s="22">
        <v>208608.0</v>
      </c>
      <c r="E4509" s="53" t="s">
        <v>59</v>
      </c>
      <c r="F4509" s="54">
        <v>1.0169795E7</v>
      </c>
      <c r="G4509" s="53" t="s">
        <v>2808</v>
      </c>
      <c r="H4509" s="55">
        <v>2055.0</v>
      </c>
      <c r="I4509" s="55"/>
      <c r="J4509" s="55" t="s">
        <v>103</v>
      </c>
      <c r="K4509" s="53" t="s">
        <v>160</v>
      </c>
      <c r="L4509" s="53"/>
      <c r="M4509" s="53">
        <v>3.0</v>
      </c>
      <c r="N4509" s="53" t="s">
        <v>52</v>
      </c>
      <c r="O4509" s="25">
        <v>0.01</v>
      </c>
      <c r="P4509" s="25">
        <f>'LISTA DOS ITENS'!$O4509*'LISTA DOS ITENS'!$M4509</f>
        <v>0.03</v>
      </c>
      <c r="Q4509" s="25">
        <v>10.0</v>
      </c>
      <c r="R4509" s="25">
        <f>'LISTA DOS ITENS'!$Q4509*'LISTA DOS ITENS'!$M4509</f>
        <v>30</v>
      </c>
      <c r="S4509" s="56">
        <f>IF('LISTA DOS ITENS'!$P4509&gt;'LISTA DOS ITENS'!$R4509,'LISTA DOS ITENS'!$P4509,'LISTA DOS ITENS'!$R4509)</f>
        <v>30</v>
      </c>
      <c r="T4509" s="25">
        <v>1.430768076438402</v>
      </c>
      <c r="U4509" s="25">
        <f>'LISTA DOS ITENS'!$T4509*'LISTA DOS ITENS'!$M4509</f>
        <v>4.292304229</v>
      </c>
      <c r="V4509" s="56">
        <f t="array" ref="V4509">INDEX('RESUMO - LOTES E VMA'!$F$3:$F$181,MATCH('LISTA DOS ITENS'!$D4509,'RESUMO - LOTES E VMA'!$A$3:$A$181,0))</f>
        <v>49784.43082</v>
      </c>
      <c r="W4509" s="57">
        <f>'LISTA DOS ITENS'!$U4509/'LISTA DOS ITENS'!$V4509</f>
        <v>0.00008621780261</v>
      </c>
      <c r="X4509" s="53" t="s">
        <v>53</v>
      </c>
      <c r="Y4509" s="53" t="s">
        <v>290</v>
      </c>
      <c r="Z4509" s="58" t="str">
        <f>'LISTA DOS ITENS'!$F4509&amp;"-"&amp;'LISTA DOS ITENS'!$H4509&amp;"-"&amp;'LISTA DOS ITENS'!$J4509&amp;"-"&amp;'LISTA DOS ITENS'!$K4509&amp;"-"&amp;'LISTA DOS ITENS'!$I4509</f>
        <v>10169795-2055-0001-CONS/IMP-</v>
      </c>
      <c r="AA4509" s="59" t="str">
        <f t="array" ref="AA4509">INDEX('RESUMO - LOTES E VMA'!$M$3:$M$181,MATCH('LISTA DOS ITENS'!$D4509,'RESUMO - LOTES E VMA'!$A$3:$A$181,0))</f>
        <v>Para Leilão</v>
      </c>
      <c r="AB4509" s="60">
        <f t="array" ref="AB4509">INDEX('RESUMO - LOTES E VMA'!$J$3:$J$181,MATCH('LISTA DOS ITENS'!$D4509,'RESUMO - LOTES E VMA'!$A$3:$A$181,0))</f>
        <v>0.143076783</v>
      </c>
      <c r="AC4509" s="29" t="str">
        <f t="array" ref="AC4509">INDEX('RESUMO - LOTES E VMA'!$L$3:$L$181,MATCH('LISTA DOS ITENS'!$D4509,'RESUMO - LOTES E VMA'!$A$3:$A$181,0))</f>
        <v>1% do Valor de Comparação do VMA</v>
      </c>
      <c r="AD4509" s="53" t="str">
        <f>VLOOKUP(Tabela1[[#This Row],[Índice]],[1]Planilha1!$A:$A,1,0)</f>
        <v>#ERROR!</v>
      </c>
    </row>
    <row r="4510" ht="15.75" customHeight="1">
      <c r="A4510" s="52">
        <v>271679.0</v>
      </c>
      <c r="B4510" s="53" t="s">
        <v>154</v>
      </c>
      <c r="C4510" s="53" t="s">
        <v>107</v>
      </c>
      <c r="D4510" s="22">
        <v>208608.0</v>
      </c>
      <c r="E4510" s="53" t="s">
        <v>59</v>
      </c>
      <c r="F4510" s="54">
        <v>1.0175507E7</v>
      </c>
      <c r="G4510" s="53" t="s">
        <v>2809</v>
      </c>
      <c r="H4510" s="55">
        <v>2055.0</v>
      </c>
      <c r="I4510" s="55"/>
      <c r="J4510" s="55" t="s">
        <v>103</v>
      </c>
      <c r="K4510" s="53" t="s">
        <v>160</v>
      </c>
      <c r="L4510" s="53"/>
      <c r="M4510" s="53">
        <v>1.0</v>
      </c>
      <c r="N4510" s="53" t="s">
        <v>52</v>
      </c>
      <c r="O4510" s="25">
        <v>0.01</v>
      </c>
      <c r="P4510" s="25">
        <f>'LISTA DOS ITENS'!$O4510*'LISTA DOS ITENS'!$M4510</f>
        <v>0.01</v>
      </c>
      <c r="Q4510" s="25">
        <v>10.0</v>
      </c>
      <c r="R4510" s="25">
        <f>'LISTA DOS ITENS'!$Q4510*'LISTA DOS ITENS'!$M4510</f>
        <v>10</v>
      </c>
      <c r="S4510" s="56">
        <f>IF('LISTA DOS ITENS'!$P4510&gt;'LISTA DOS ITENS'!$R4510,'LISTA DOS ITENS'!$P4510,'LISTA DOS ITENS'!$R4510)</f>
        <v>10</v>
      </c>
      <c r="T4510" s="25">
        <v>1.430768076438402</v>
      </c>
      <c r="U4510" s="25">
        <f>'LISTA DOS ITENS'!$T4510*'LISTA DOS ITENS'!$M4510</f>
        <v>1.430768076</v>
      </c>
      <c r="V4510" s="56">
        <f t="array" ref="V4510">INDEX('RESUMO - LOTES E VMA'!$F$3:$F$181,MATCH('LISTA DOS ITENS'!$D4510,'RESUMO - LOTES E VMA'!$A$3:$A$181,0))</f>
        <v>49784.43082</v>
      </c>
      <c r="W4510" s="57">
        <f>'LISTA DOS ITENS'!$U4510/'LISTA DOS ITENS'!$V4510</f>
        <v>0.00002873926754</v>
      </c>
      <c r="X4510" s="53" t="s">
        <v>53</v>
      </c>
      <c r="Y4510" s="53" t="s">
        <v>290</v>
      </c>
      <c r="Z4510" s="58" t="str">
        <f>'LISTA DOS ITENS'!$F4510&amp;"-"&amp;'LISTA DOS ITENS'!$H4510&amp;"-"&amp;'LISTA DOS ITENS'!$J4510&amp;"-"&amp;'LISTA DOS ITENS'!$K4510&amp;"-"&amp;'LISTA DOS ITENS'!$I4510</f>
        <v>10175507-2055-0001-CONS/IMP-</v>
      </c>
      <c r="AA4510" s="59" t="str">
        <f t="array" ref="AA4510">INDEX('RESUMO - LOTES E VMA'!$M$3:$M$181,MATCH('LISTA DOS ITENS'!$D4510,'RESUMO - LOTES E VMA'!$A$3:$A$181,0))</f>
        <v>Para Leilão</v>
      </c>
      <c r="AB4510" s="60">
        <f t="array" ref="AB4510">INDEX('RESUMO - LOTES E VMA'!$J$3:$J$181,MATCH('LISTA DOS ITENS'!$D4510,'RESUMO - LOTES E VMA'!$A$3:$A$181,0))</f>
        <v>0.143076783</v>
      </c>
      <c r="AC4510" s="29" t="str">
        <f t="array" ref="AC4510">INDEX('RESUMO - LOTES E VMA'!$L$3:$L$181,MATCH('LISTA DOS ITENS'!$D4510,'RESUMO - LOTES E VMA'!$A$3:$A$181,0))</f>
        <v>1% do Valor de Comparação do VMA</v>
      </c>
      <c r="AD4510" s="53" t="str">
        <f>VLOOKUP(Tabela1[[#This Row],[Índice]],[1]Planilha1!$A:$A,1,0)</f>
        <v>#ERROR!</v>
      </c>
    </row>
    <row r="4511" ht="15.75" customHeight="1">
      <c r="A4511" s="52">
        <v>271680.0</v>
      </c>
      <c r="B4511" s="53" t="s">
        <v>154</v>
      </c>
      <c r="C4511" s="53" t="s">
        <v>107</v>
      </c>
      <c r="D4511" s="22">
        <v>208608.0</v>
      </c>
      <c r="E4511" s="53" t="s">
        <v>59</v>
      </c>
      <c r="F4511" s="54">
        <v>1.017551E7</v>
      </c>
      <c r="G4511" s="53" t="s">
        <v>2810</v>
      </c>
      <c r="H4511" s="55">
        <v>2055.0</v>
      </c>
      <c r="I4511" s="55"/>
      <c r="J4511" s="55" t="s">
        <v>103</v>
      </c>
      <c r="K4511" s="53" t="s">
        <v>160</v>
      </c>
      <c r="L4511" s="53"/>
      <c r="M4511" s="53">
        <v>4.0</v>
      </c>
      <c r="N4511" s="53" t="s">
        <v>52</v>
      </c>
      <c r="O4511" s="25">
        <v>0.01</v>
      </c>
      <c r="P4511" s="25">
        <f>'LISTA DOS ITENS'!$O4511*'LISTA DOS ITENS'!$M4511</f>
        <v>0.04</v>
      </c>
      <c r="Q4511" s="25">
        <v>10.0</v>
      </c>
      <c r="R4511" s="25">
        <f>'LISTA DOS ITENS'!$Q4511*'LISTA DOS ITENS'!$M4511</f>
        <v>40</v>
      </c>
      <c r="S4511" s="56">
        <f>IF('LISTA DOS ITENS'!$P4511&gt;'LISTA DOS ITENS'!$R4511,'LISTA DOS ITENS'!$P4511,'LISTA DOS ITENS'!$R4511)</f>
        <v>40</v>
      </c>
      <c r="T4511" s="25">
        <v>1.430768076438402</v>
      </c>
      <c r="U4511" s="25">
        <f>'LISTA DOS ITENS'!$T4511*'LISTA DOS ITENS'!$M4511</f>
        <v>5.723072306</v>
      </c>
      <c r="V4511" s="56">
        <f t="array" ref="V4511">INDEX('RESUMO - LOTES E VMA'!$F$3:$F$181,MATCH('LISTA DOS ITENS'!$D4511,'RESUMO - LOTES E VMA'!$A$3:$A$181,0))</f>
        <v>49784.43082</v>
      </c>
      <c r="W4511" s="57">
        <f>'LISTA DOS ITENS'!$U4511/'LISTA DOS ITENS'!$V4511</f>
        <v>0.0001149570701</v>
      </c>
      <c r="X4511" s="53" t="s">
        <v>53</v>
      </c>
      <c r="Y4511" s="53" t="s">
        <v>290</v>
      </c>
      <c r="Z4511" s="58" t="str">
        <f>'LISTA DOS ITENS'!$F4511&amp;"-"&amp;'LISTA DOS ITENS'!$H4511&amp;"-"&amp;'LISTA DOS ITENS'!$J4511&amp;"-"&amp;'LISTA DOS ITENS'!$K4511&amp;"-"&amp;'LISTA DOS ITENS'!$I4511</f>
        <v>10175510-2055-0001-CONS/IMP-</v>
      </c>
      <c r="AA4511" s="59" t="str">
        <f t="array" ref="AA4511">INDEX('RESUMO - LOTES E VMA'!$M$3:$M$181,MATCH('LISTA DOS ITENS'!$D4511,'RESUMO - LOTES E VMA'!$A$3:$A$181,0))</f>
        <v>Para Leilão</v>
      </c>
      <c r="AB4511" s="60">
        <f t="array" ref="AB4511">INDEX('RESUMO - LOTES E VMA'!$J$3:$J$181,MATCH('LISTA DOS ITENS'!$D4511,'RESUMO - LOTES E VMA'!$A$3:$A$181,0))</f>
        <v>0.143076783</v>
      </c>
      <c r="AC4511" s="29" t="str">
        <f t="array" ref="AC4511">INDEX('RESUMO - LOTES E VMA'!$L$3:$L$181,MATCH('LISTA DOS ITENS'!$D4511,'RESUMO - LOTES E VMA'!$A$3:$A$181,0))</f>
        <v>1% do Valor de Comparação do VMA</v>
      </c>
      <c r="AD4511" s="53" t="str">
        <f>VLOOKUP(Tabela1[[#This Row],[Índice]],[1]Planilha1!$A:$A,1,0)</f>
        <v>#ERROR!</v>
      </c>
    </row>
    <row r="4512" ht="15.75" customHeight="1">
      <c r="A4512" s="52">
        <v>271681.0</v>
      </c>
      <c r="B4512" s="53" t="s">
        <v>154</v>
      </c>
      <c r="C4512" s="53" t="s">
        <v>107</v>
      </c>
      <c r="D4512" s="22">
        <v>208608.0</v>
      </c>
      <c r="E4512" s="53" t="s">
        <v>59</v>
      </c>
      <c r="F4512" s="54">
        <v>1.019322E7</v>
      </c>
      <c r="G4512" s="53" t="s">
        <v>2811</v>
      </c>
      <c r="H4512" s="55">
        <v>2055.0</v>
      </c>
      <c r="I4512" s="55"/>
      <c r="J4512" s="55" t="s">
        <v>103</v>
      </c>
      <c r="K4512" s="53" t="s">
        <v>57</v>
      </c>
      <c r="L4512" s="53"/>
      <c r="M4512" s="53">
        <v>1.0</v>
      </c>
      <c r="N4512" s="53" t="s">
        <v>52</v>
      </c>
      <c r="O4512" s="25">
        <v>8.29</v>
      </c>
      <c r="P4512" s="25">
        <f>'LISTA DOS ITENS'!$O4512*'LISTA DOS ITENS'!$M4512</f>
        <v>8.29</v>
      </c>
      <c r="Q4512" s="25">
        <v>8.29</v>
      </c>
      <c r="R4512" s="25">
        <f>'LISTA DOS ITENS'!$Q4512*'LISTA DOS ITENS'!$M4512</f>
        <v>8.29</v>
      </c>
      <c r="S4512" s="56">
        <f>IF('LISTA DOS ITENS'!$P4512&gt;'LISTA DOS ITENS'!$R4512,'LISTA DOS ITENS'!$P4512,'LISTA DOS ITENS'!$R4512)</f>
        <v>8.29</v>
      </c>
      <c r="T4512" s="25">
        <v>1.1861067353674353</v>
      </c>
      <c r="U4512" s="25">
        <f>'LISTA DOS ITENS'!$T4512*'LISTA DOS ITENS'!$M4512</f>
        <v>1.186106735</v>
      </c>
      <c r="V4512" s="56">
        <f t="array" ref="V4512">INDEX('RESUMO - LOTES E VMA'!$F$3:$F$181,MATCH('LISTA DOS ITENS'!$D4512,'RESUMO - LOTES E VMA'!$A$3:$A$181,0))</f>
        <v>49784.43082</v>
      </c>
      <c r="W4512" s="57">
        <f>'LISTA DOS ITENS'!$U4512/'LISTA DOS ITENS'!$V4512</f>
        <v>0.00002382485279</v>
      </c>
      <c r="X4512" s="53" t="s">
        <v>53</v>
      </c>
      <c r="Y4512" s="53" t="s">
        <v>290</v>
      </c>
      <c r="Z4512" s="58" t="str">
        <f>'LISTA DOS ITENS'!$F4512&amp;"-"&amp;'LISTA DOS ITENS'!$H4512&amp;"-"&amp;'LISTA DOS ITENS'!$J4512&amp;"-"&amp;'LISTA DOS ITENS'!$K4512&amp;"-"&amp;'LISTA DOS ITENS'!$I4512</f>
        <v>10193220-2055-0001-USADO-</v>
      </c>
      <c r="AA4512" s="59" t="str">
        <f t="array" ref="AA4512">INDEX('RESUMO - LOTES E VMA'!$M$3:$M$181,MATCH('LISTA DOS ITENS'!$D4512,'RESUMO - LOTES E VMA'!$A$3:$A$181,0))</f>
        <v>Para Leilão</v>
      </c>
      <c r="AB4512" s="60">
        <f t="array" ref="AB4512">INDEX('RESUMO - LOTES E VMA'!$J$3:$J$181,MATCH('LISTA DOS ITENS'!$D4512,'RESUMO - LOTES E VMA'!$A$3:$A$181,0))</f>
        <v>0.143076783</v>
      </c>
      <c r="AC4512" s="29" t="str">
        <f t="array" ref="AC4512">INDEX('RESUMO - LOTES E VMA'!$L$3:$L$181,MATCH('LISTA DOS ITENS'!$D4512,'RESUMO - LOTES E VMA'!$A$3:$A$181,0))</f>
        <v>1% do Valor de Comparação do VMA</v>
      </c>
      <c r="AD4512" s="53" t="str">
        <f>VLOOKUP(Tabela1[[#This Row],[Índice]],[1]Planilha1!$A:$A,1,0)</f>
        <v>#ERROR!</v>
      </c>
    </row>
    <row r="4513" ht="15.75" customHeight="1">
      <c r="A4513" s="52">
        <v>271682.0</v>
      </c>
      <c r="B4513" s="53" t="s">
        <v>154</v>
      </c>
      <c r="C4513" s="53" t="s">
        <v>107</v>
      </c>
      <c r="D4513" s="22">
        <v>208608.0</v>
      </c>
      <c r="E4513" s="53" t="s">
        <v>59</v>
      </c>
      <c r="F4513" s="54">
        <v>1.0413818E7</v>
      </c>
      <c r="G4513" s="53" t="s">
        <v>2812</v>
      </c>
      <c r="H4513" s="55">
        <v>2055.0</v>
      </c>
      <c r="I4513" s="55"/>
      <c r="J4513" s="55" t="s">
        <v>103</v>
      </c>
      <c r="K4513" s="53" t="s">
        <v>160</v>
      </c>
      <c r="L4513" s="53"/>
      <c r="M4513" s="53">
        <v>4.0</v>
      </c>
      <c r="N4513" s="53" t="s">
        <v>52</v>
      </c>
      <c r="O4513" s="25">
        <v>12636.435</v>
      </c>
      <c r="P4513" s="25">
        <f>'LISTA DOS ITENS'!$O4513*'LISTA DOS ITENS'!$M4513</f>
        <v>50545.74</v>
      </c>
      <c r="Q4513" s="25">
        <v>12636.43</v>
      </c>
      <c r="R4513" s="25">
        <f>'LISTA DOS ITENS'!$Q4513*'LISTA DOS ITENS'!$M4513</f>
        <v>50545.72</v>
      </c>
      <c r="S4513" s="56">
        <f>IF('LISTA DOS ITENS'!$P4513&gt;'LISTA DOS ITENS'!$R4513,'LISTA DOS ITENS'!$P4513,'LISTA DOS ITENS'!$R4513)</f>
        <v>50545.74</v>
      </c>
      <c r="T4513" s="25">
        <v>1807.9800644148518</v>
      </c>
      <c r="U4513" s="25">
        <f>'LISTA DOS ITENS'!$T4513*'LISTA DOS ITENS'!$M4513</f>
        <v>7231.920258</v>
      </c>
      <c r="V4513" s="56">
        <f t="array" ref="V4513">INDEX('RESUMO - LOTES E VMA'!$F$3:$F$181,MATCH('LISTA DOS ITENS'!$D4513,'RESUMO - LOTES E VMA'!$A$3:$A$181,0))</f>
        <v>49784.43082</v>
      </c>
      <c r="W4513" s="57">
        <f>'LISTA DOS ITENS'!$U4513/'LISTA DOS ITENS'!$V4513</f>
        <v>0.145264697</v>
      </c>
      <c r="X4513" s="53" t="s">
        <v>53</v>
      </c>
      <c r="Y4513" s="53" t="s">
        <v>290</v>
      </c>
      <c r="Z4513" s="58" t="str">
        <f>'LISTA DOS ITENS'!$F4513&amp;"-"&amp;'LISTA DOS ITENS'!$H4513&amp;"-"&amp;'LISTA DOS ITENS'!$J4513&amp;"-"&amp;'LISTA DOS ITENS'!$K4513&amp;"-"&amp;'LISTA DOS ITENS'!$I4513</f>
        <v>10413818-2055-0001-CONS/IMP-</v>
      </c>
      <c r="AA4513" s="59" t="str">
        <f t="array" ref="AA4513">INDEX('RESUMO - LOTES E VMA'!$M$3:$M$181,MATCH('LISTA DOS ITENS'!$D4513,'RESUMO - LOTES E VMA'!$A$3:$A$181,0))</f>
        <v>Para Leilão</v>
      </c>
      <c r="AB4513" s="60">
        <f t="array" ref="AB4513">INDEX('RESUMO - LOTES E VMA'!$J$3:$J$181,MATCH('LISTA DOS ITENS'!$D4513,'RESUMO - LOTES E VMA'!$A$3:$A$181,0))</f>
        <v>0.143076783</v>
      </c>
      <c r="AC4513" s="29" t="str">
        <f t="array" ref="AC4513">INDEX('RESUMO - LOTES E VMA'!$L$3:$L$181,MATCH('LISTA DOS ITENS'!$D4513,'RESUMO - LOTES E VMA'!$A$3:$A$181,0))</f>
        <v>1% do Valor de Comparação do VMA</v>
      </c>
      <c r="AD4513" s="53" t="str">
        <f>VLOOKUP(Tabela1[[#This Row],[Índice]],[1]Planilha1!$A:$A,1,0)</f>
        <v>#ERROR!</v>
      </c>
    </row>
    <row r="4514" ht="15.75" customHeight="1">
      <c r="A4514" s="52">
        <v>271683.0</v>
      </c>
      <c r="B4514" s="53" t="s">
        <v>154</v>
      </c>
      <c r="C4514" s="53" t="s">
        <v>107</v>
      </c>
      <c r="D4514" s="22">
        <v>208608.0</v>
      </c>
      <c r="E4514" s="53" t="s">
        <v>59</v>
      </c>
      <c r="F4514" s="54">
        <v>1.0413841E7</v>
      </c>
      <c r="G4514" s="53" t="s">
        <v>2813</v>
      </c>
      <c r="H4514" s="55">
        <v>2055.0</v>
      </c>
      <c r="I4514" s="55"/>
      <c r="J4514" s="55" t="s">
        <v>103</v>
      </c>
      <c r="K4514" s="53" t="s">
        <v>160</v>
      </c>
      <c r="L4514" s="53"/>
      <c r="M4514" s="53">
        <v>4.0</v>
      </c>
      <c r="N4514" s="53" t="s">
        <v>52</v>
      </c>
      <c r="O4514" s="25">
        <v>6539.3475</v>
      </c>
      <c r="P4514" s="25">
        <f>'LISTA DOS ITENS'!$O4514*'LISTA DOS ITENS'!$M4514</f>
        <v>26157.39</v>
      </c>
      <c r="Q4514" s="25">
        <v>6539.35</v>
      </c>
      <c r="R4514" s="25">
        <f>'LISTA DOS ITENS'!$Q4514*'LISTA DOS ITENS'!$M4514</f>
        <v>26157.4</v>
      </c>
      <c r="S4514" s="56">
        <f>IF('LISTA DOS ITENS'!$P4514&gt;'LISTA DOS ITENS'!$R4514,'LISTA DOS ITENS'!$P4514,'LISTA DOS ITENS'!$R4514)</f>
        <v>26157.4</v>
      </c>
      <c r="T4514" s="25">
        <v>935.6293220657465</v>
      </c>
      <c r="U4514" s="25">
        <f>'LISTA DOS ITENS'!$T4514*'LISTA DOS ITENS'!$M4514</f>
        <v>3742.517288</v>
      </c>
      <c r="V4514" s="56">
        <f t="array" ref="V4514">INDEX('RESUMO - LOTES E VMA'!$F$3:$F$181,MATCH('LISTA DOS ITENS'!$D4514,'RESUMO - LOTES E VMA'!$A$3:$A$181,0))</f>
        <v>49784.43082</v>
      </c>
      <c r="W4514" s="57">
        <f>'LISTA DOS ITENS'!$U4514/'LISTA DOS ITENS'!$V4514</f>
        <v>0.07517445166</v>
      </c>
      <c r="X4514" s="53" t="s">
        <v>53</v>
      </c>
      <c r="Y4514" s="53" t="s">
        <v>290</v>
      </c>
      <c r="Z4514" s="58" t="str">
        <f>'LISTA DOS ITENS'!$F4514&amp;"-"&amp;'LISTA DOS ITENS'!$H4514&amp;"-"&amp;'LISTA DOS ITENS'!$J4514&amp;"-"&amp;'LISTA DOS ITENS'!$K4514&amp;"-"&amp;'LISTA DOS ITENS'!$I4514</f>
        <v>10413841-2055-0001-CONS/IMP-</v>
      </c>
      <c r="AA4514" s="59" t="str">
        <f t="array" ref="AA4514">INDEX('RESUMO - LOTES E VMA'!$M$3:$M$181,MATCH('LISTA DOS ITENS'!$D4514,'RESUMO - LOTES E VMA'!$A$3:$A$181,0))</f>
        <v>Para Leilão</v>
      </c>
      <c r="AB4514" s="60">
        <f t="array" ref="AB4514">INDEX('RESUMO - LOTES E VMA'!$J$3:$J$181,MATCH('LISTA DOS ITENS'!$D4514,'RESUMO - LOTES E VMA'!$A$3:$A$181,0))</f>
        <v>0.143076783</v>
      </c>
      <c r="AC4514" s="29" t="str">
        <f t="array" ref="AC4514">INDEX('RESUMO - LOTES E VMA'!$L$3:$L$181,MATCH('LISTA DOS ITENS'!$D4514,'RESUMO - LOTES E VMA'!$A$3:$A$181,0))</f>
        <v>1% do Valor de Comparação do VMA</v>
      </c>
      <c r="AD4514" s="53" t="str">
        <f>VLOOKUP(Tabela1[[#This Row],[Índice]],[1]Planilha1!$A:$A,1,0)</f>
        <v>#ERROR!</v>
      </c>
    </row>
    <row r="4515" ht="15.75" customHeight="1">
      <c r="A4515" s="52">
        <v>271684.0</v>
      </c>
      <c r="B4515" s="53" t="s">
        <v>154</v>
      </c>
      <c r="C4515" s="53" t="s">
        <v>107</v>
      </c>
      <c r="D4515" s="22">
        <v>208608.0</v>
      </c>
      <c r="E4515" s="53" t="s">
        <v>59</v>
      </c>
      <c r="F4515" s="54">
        <v>1.041385E7</v>
      </c>
      <c r="G4515" s="53" t="s">
        <v>2814</v>
      </c>
      <c r="H4515" s="55">
        <v>2055.0</v>
      </c>
      <c r="I4515" s="55"/>
      <c r="J4515" s="55" t="s">
        <v>103</v>
      </c>
      <c r="K4515" s="53" t="s">
        <v>160</v>
      </c>
      <c r="L4515" s="53"/>
      <c r="M4515" s="53">
        <v>2.0</v>
      </c>
      <c r="N4515" s="53" t="s">
        <v>52</v>
      </c>
      <c r="O4515" s="25">
        <v>5150.58</v>
      </c>
      <c r="P4515" s="25">
        <f>'LISTA DOS ITENS'!$O4515*'LISTA DOS ITENS'!$M4515</f>
        <v>10301.16</v>
      </c>
      <c r="Q4515" s="25">
        <v>5150.58</v>
      </c>
      <c r="R4515" s="25">
        <f>'LISTA DOS ITENS'!$Q4515*'LISTA DOS ITENS'!$M4515</f>
        <v>10301.16</v>
      </c>
      <c r="S4515" s="56">
        <f>IF('LISTA DOS ITENS'!$P4515&gt;'LISTA DOS ITENS'!$R4515,'LISTA DOS ITENS'!$P4515,'LISTA DOS ITENS'!$R4515)</f>
        <v>10301.16</v>
      </c>
      <c r="T4515" s="25">
        <v>736.9285439142104</v>
      </c>
      <c r="U4515" s="25">
        <f>'LISTA DOS ITENS'!$T4515*'LISTA DOS ITENS'!$M4515</f>
        <v>1473.857088</v>
      </c>
      <c r="V4515" s="56">
        <f t="array" ref="V4515">INDEX('RESUMO - LOTES E VMA'!$F$3:$F$181,MATCH('LISTA DOS ITENS'!$D4515,'RESUMO - LOTES E VMA'!$A$3:$A$181,0))</f>
        <v>49784.43082</v>
      </c>
      <c r="W4515" s="57">
        <f>'LISTA DOS ITENS'!$U4515/'LISTA DOS ITENS'!$V4515</f>
        <v>0.02960477932</v>
      </c>
      <c r="X4515" s="53" t="s">
        <v>53</v>
      </c>
      <c r="Y4515" s="53" t="s">
        <v>290</v>
      </c>
      <c r="Z4515" s="58" t="str">
        <f>'LISTA DOS ITENS'!$F4515&amp;"-"&amp;'LISTA DOS ITENS'!$H4515&amp;"-"&amp;'LISTA DOS ITENS'!$J4515&amp;"-"&amp;'LISTA DOS ITENS'!$K4515&amp;"-"&amp;'LISTA DOS ITENS'!$I4515</f>
        <v>10413850-2055-0001-CONS/IMP-</v>
      </c>
      <c r="AA4515" s="59" t="str">
        <f t="array" ref="AA4515">INDEX('RESUMO - LOTES E VMA'!$M$3:$M$181,MATCH('LISTA DOS ITENS'!$D4515,'RESUMO - LOTES E VMA'!$A$3:$A$181,0))</f>
        <v>Para Leilão</v>
      </c>
      <c r="AB4515" s="60">
        <f t="array" ref="AB4515">INDEX('RESUMO - LOTES E VMA'!$J$3:$J$181,MATCH('LISTA DOS ITENS'!$D4515,'RESUMO - LOTES E VMA'!$A$3:$A$181,0))</f>
        <v>0.143076783</v>
      </c>
      <c r="AC4515" s="29" t="str">
        <f t="array" ref="AC4515">INDEX('RESUMO - LOTES E VMA'!$L$3:$L$181,MATCH('LISTA DOS ITENS'!$D4515,'RESUMO - LOTES E VMA'!$A$3:$A$181,0))</f>
        <v>1% do Valor de Comparação do VMA</v>
      </c>
      <c r="AD4515" s="53" t="str">
        <f>VLOOKUP(Tabela1[[#This Row],[Índice]],[1]Planilha1!$A:$A,1,0)</f>
        <v>#ERROR!</v>
      </c>
    </row>
    <row r="4516" ht="15.75" customHeight="1">
      <c r="A4516" s="52">
        <v>271685.0</v>
      </c>
      <c r="B4516" s="53" t="s">
        <v>154</v>
      </c>
      <c r="C4516" s="53" t="s">
        <v>107</v>
      </c>
      <c r="D4516" s="22">
        <v>208608.0</v>
      </c>
      <c r="E4516" s="53" t="s">
        <v>59</v>
      </c>
      <c r="F4516" s="54">
        <v>1.0423722E7</v>
      </c>
      <c r="G4516" s="53" t="s">
        <v>2815</v>
      </c>
      <c r="H4516" s="55">
        <v>2055.0</v>
      </c>
      <c r="I4516" s="55"/>
      <c r="J4516" s="55" t="s">
        <v>103</v>
      </c>
      <c r="K4516" s="53" t="s">
        <v>160</v>
      </c>
      <c r="L4516" s="53"/>
      <c r="M4516" s="53">
        <v>15.0</v>
      </c>
      <c r="N4516" s="53" t="s">
        <v>52</v>
      </c>
      <c r="O4516" s="25">
        <v>75.36666666666666</v>
      </c>
      <c r="P4516" s="25">
        <f>'LISTA DOS ITENS'!$O4516*'LISTA DOS ITENS'!$M4516</f>
        <v>1130.5</v>
      </c>
      <c r="Q4516" s="25">
        <v>75.37</v>
      </c>
      <c r="R4516" s="25">
        <f>'LISTA DOS ITENS'!$Q4516*'LISTA DOS ITENS'!$M4516</f>
        <v>1130.55</v>
      </c>
      <c r="S4516" s="56">
        <f>IF('LISTA DOS ITENS'!$P4516&gt;'LISTA DOS ITENS'!$R4516,'LISTA DOS ITENS'!$P4516,'LISTA DOS ITENS'!$R4516)</f>
        <v>1130.55</v>
      </c>
      <c r="T4516" s="25">
        <v>10.783698992116237</v>
      </c>
      <c r="U4516" s="25">
        <f>'LISTA DOS ITENS'!$T4516*'LISTA DOS ITENS'!$M4516</f>
        <v>161.7554849</v>
      </c>
      <c r="V4516" s="56">
        <f t="array" ref="V4516">INDEX('RESUMO - LOTES E VMA'!$F$3:$F$181,MATCH('LISTA DOS ITENS'!$D4516,'RESUMO - LOTES E VMA'!$A$3:$A$181,0))</f>
        <v>49784.43082</v>
      </c>
      <c r="W4516" s="57">
        <f>'LISTA DOS ITENS'!$U4516/'LISTA DOS ITENS'!$V4516</f>
        <v>0.003249117891</v>
      </c>
      <c r="X4516" s="53" t="s">
        <v>53</v>
      </c>
      <c r="Y4516" s="53" t="s">
        <v>290</v>
      </c>
      <c r="Z4516" s="58" t="str">
        <f>'LISTA DOS ITENS'!$F4516&amp;"-"&amp;'LISTA DOS ITENS'!$H4516&amp;"-"&amp;'LISTA DOS ITENS'!$J4516&amp;"-"&amp;'LISTA DOS ITENS'!$K4516&amp;"-"&amp;'LISTA DOS ITENS'!$I4516</f>
        <v>10423722-2055-0001-CONS/IMP-</v>
      </c>
      <c r="AA4516" s="59" t="str">
        <f t="array" ref="AA4516">INDEX('RESUMO - LOTES E VMA'!$M$3:$M$181,MATCH('LISTA DOS ITENS'!$D4516,'RESUMO - LOTES E VMA'!$A$3:$A$181,0))</f>
        <v>Para Leilão</v>
      </c>
      <c r="AB4516" s="60">
        <f t="array" ref="AB4516">INDEX('RESUMO - LOTES E VMA'!$J$3:$J$181,MATCH('LISTA DOS ITENS'!$D4516,'RESUMO - LOTES E VMA'!$A$3:$A$181,0))</f>
        <v>0.143076783</v>
      </c>
      <c r="AC4516" s="29" t="str">
        <f t="array" ref="AC4516">INDEX('RESUMO - LOTES E VMA'!$L$3:$L$181,MATCH('LISTA DOS ITENS'!$D4516,'RESUMO - LOTES E VMA'!$A$3:$A$181,0))</f>
        <v>1% do Valor de Comparação do VMA</v>
      </c>
      <c r="AD4516" s="53" t="str">
        <f>VLOOKUP(Tabela1[[#This Row],[Índice]],[1]Planilha1!$A:$A,1,0)</f>
        <v>#ERROR!</v>
      </c>
    </row>
    <row r="4517" ht="15.75" customHeight="1">
      <c r="A4517" s="52">
        <v>271686.0</v>
      </c>
      <c r="B4517" s="53" t="s">
        <v>154</v>
      </c>
      <c r="C4517" s="53" t="s">
        <v>107</v>
      </c>
      <c r="D4517" s="22">
        <v>208608.0</v>
      </c>
      <c r="E4517" s="53" t="s">
        <v>59</v>
      </c>
      <c r="F4517" s="54">
        <v>1.0465903E7</v>
      </c>
      <c r="G4517" s="53" t="s">
        <v>2816</v>
      </c>
      <c r="H4517" s="55">
        <v>2055.0</v>
      </c>
      <c r="I4517" s="55"/>
      <c r="J4517" s="55" t="s">
        <v>103</v>
      </c>
      <c r="K4517" s="53" t="s">
        <v>160</v>
      </c>
      <c r="L4517" s="53"/>
      <c r="M4517" s="53">
        <v>4.0</v>
      </c>
      <c r="N4517" s="53" t="s">
        <v>52</v>
      </c>
      <c r="O4517" s="25">
        <v>3.975</v>
      </c>
      <c r="P4517" s="25">
        <f>'LISTA DOS ITENS'!$O4517*'LISTA DOS ITENS'!$M4517</f>
        <v>15.9</v>
      </c>
      <c r="Q4517" s="25">
        <v>3.98</v>
      </c>
      <c r="R4517" s="25">
        <f>'LISTA DOS ITENS'!$Q4517*'LISTA DOS ITENS'!$M4517</f>
        <v>15.92</v>
      </c>
      <c r="S4517" s="56">
        <f>IF('LISTA DOS ITENS'!$P4517&gt;'LISTA DOS ITENS'!$R4517,'LISTA DOS ITENS'!$P4517,'LISTA DOS ITENS'!$R4517)</f>
        <v>15.92</v>
      </c>
      <c r="T4517" s="25">
        <v>0.569445694422484</v>
      </c>
      <c r="U4517" s="25">
        <f>'LISTA DOS ITENS'!$T4517*'LISTA DOS ITENS'!$M4517</f>
        <v>2.277782778</v>
      </c>
      <c r="V4517" s="56">
        <f t="array" ref="V4517">INDEX('RESUMO - LOTES E VMA'!$F$3:$F$181,MATCH('LISTA DOS ITENS'!$D4517,'RESUMO - LOTES E VMA'!$A$3:$A$181,0))</f>
        <v>49784.43082</v>
      </c>
      <c r="W4517" s="57">
        <f>'LISTA DOS ITENS'!$U4517/'LISTA DOS ITENS'!$V4517</f>
        <v>0.00004575291392</v>
      </c>
      <c r="X4517" s="53" t="s">
        <v>53</v>
      </c>
      <c r="Y4517" s="53" t="s">
        <v>290</v>
      </c>
      <c r="Z4517" s="58" t="str">
        <f>'LISTA DOS ITENS'!$F4517&amp;"-"&amp;'LISTA DOS ITENS'!$H4517&amp;"-"&amp;'LISTA DOS ITENS'!$J4517&amp;"-"&amp;'LISTA DOS ITENS'!$K4517&amp;"-"&amp;'LISTA DOS ITENS'!$I4517</f>
        <v>10465903-2055-0001-CONS/IMP-</v>
      </c>
      <c r="AA4517" s="59" t="str">
        <f t="array" ref="AA4517">INDEX('RESUMO - LOTES E VMA'!$M$3:$M$181,MATCH('LISTA DOS ITENS'!$D4517,'RESUMO - LOTES E VMA'!$A$3:$A$181,0))</f>
        <v>Para Leilão</v>
      </c>
      <c r="AB4517" s="60">
        <f t="array" ref="AB4517">INDEX('RESUMO - LOTES E VMA'!$J$3:$J$181,MATCH('LISTA DOS ITENS'!$D4517,'RESUMO - LOTES E VMA'!$A$3:$A$181,0))</f>
        <v>0.143076783</v>
      </c>
      <c r="AC4517" s="29" t="str">
        <f t="array" ref="AC4517">INDEX('RESUMO - LOTES E VMA'!$L$3:$L$181,MATCH('LISTA DOS ITENS'!$D4517,'RESUMO - LOTES E VMA'!$A$3:$A$181,0))</f>
        <v>1% do Valor de Comparação do VMA</v>
      </c>
      <c r="AD4517" s="53" t="str">
        <f>VLOOKUP(Tabela1[[#This Row],[Índice]],[1]Planilha1!$A:$A,1,0)</f>
        <v>#ERROR!</v>
      </c>
    </row>
    <row r="4518" ht="15.75" customHeight="1">
      <c r="A4518" s="52">
        <v>271687.0</v>
      </c>
      <c r="B4518" s="53" t="s">
        <v>154</v>
      </c>
      <c r="C4518" s="53" t="s">
        <v>107</v>
      </c>
      <c r="D4518" s="22">
        <v>208608.0</v>
      </c>
      <c r="E4518" s="53" t="s">
        <v>59</v>
      </c>
      <c r="F4518" s="54">
        <v>1.0465903E7</v>
      </c>
      <c r="G4518" s="53" t="s">
        <v>2816</v>
      </c>
      <c r="H4518" s="55">
        <v>2055.0</v>
      </c>
      <c r="I4518" s="55"/>
      <c r="J4518" s="55" t="s">
        <v>103</v>
      </c>
      <c r="K4518" s="53" t="s">
        <v>51</v>
      </c>
      <c r="L4518" s="53"/>
      <c r="M4518" s="53">
        <v>1.0</v>
      </c>
      <c r="N4518" s="53" t="s">
        <v>52</v>
      </c>
      <c r="O4518" s="25">
        <v>0.0</v>
      </c>
      <c r="P4518" s="25">
        <f>'LISTA DOS ITENS'!$O4518*'LISTA DOS ITENS'!$M4518</f>
        <v>0</v>
      </c>
      <c r="Q4518" s="25">
        <v>3.98</v>
      </c>
      <c r="R4518" s="25">
        <f>'LISTA DOS ITENS'!$Q4518*'LISTA DOS ITENS'!$M4518</f>
        <v>3.98</v>
      </c>
      <c r="S4518" s="56">
        <f>IF('LISTA DOS ITENS'!$P4518&gt;'LISTA DOS ITENS'!$R4518,'LISTA DOS ITENS'!$P4518,'LISTA DOS ITENS'!$R4518)</f>
        <v>3.98</v>
      </c>
      <c r="T4518" s="25">
        <v>0.569445694422484</v>
      </c>
      <c r="U4518" s="25">
        <f>'LISTA DOS ITENS'!$T4518*'LISTA DOS ITENS'!$M4518</f>
        <v>0.5694456944</v>
      </c>
      <c r="V4518" s="56">
        <f t="array" ref="V4518">INDEX('RESUMO - LOTES E VMA'!$F$3:$F$181,MATCH('LISTA DOS ITENS'!$D4518,'RESUMO - LOTES E VMA'!$A$3:$A$181,0))</f>
        <v>49784.43082</v>
      </c>
      <c r="W4518" s="57">
        <f>'LISTA DOS ITENS'!$U4518/'LISTA DOS ITENS'!$V4518</f>
        <v>0.00001143822848</v>
      </c>
      <c r="X4518" s="53" t="s">
        <v>53</v>
      </c>
      <c r="Y4518" s="53" t="s">
        <v>290</v>
      </c>
      <c r="Z4518" s="58" t="str">
        <f>'LISTA DOS ITENS'!$F4518&amp;"-"&amp;'LISTA DOS ITENS'!$H4518&amp;"-"&amp;'LISTA DOS ITENS'!$J4518&amp;"-"&amp;'LISTA DOS ITENS'!$K4518&amp;"-"&amp;'LISTA DOS ITENS'!$I4518</f>
        <v>10465903-2055-0001-A RECUPER-</v>
      </c>
      <c r="AA4518" s="59" t="str">
        <f t="array" ref="AA4518">INDEX('RESUMO - LOTES E VMA'!$M$3:$M$181,MATCH('LISTA DOS ITENS'!$D4518,'RESUMO - LOTES E VMA'!$A$3:$A$181,0))</f>
        <v>Para Leilão</v>
      </c>
      <c r="AB4518" s="60">
        <f t="array" ref="AB4518">INDEX('RESUMO - LOTES E VMA'!$J$3:$J$181,MATCH('LISTA DOS ITENS'!$D4518,'RESUMO - LOTES E VMA'!$A$3:$A$181,0))</f>
        <v>0.143076783</v>
      </c>
      <c r="AC4518" s="29" t="str">
        <f t="array" ref="AC4518">INDEX('RESUMO - LOTES E VMA'!$L$3:$L$181,MATCH('LISTA DOS ITENS'!$D4518,'RESUMO - LOTES E VMA'!$A$3:$A$181,0))</f>
        <v>1% do Valor de Comparação do VMA</v>
      </c>
      <c r="AD4518" s="53" t="str">
        <f>VLOOKUP(Tabela1[[#This Row],[Índice]],[1]Planilha1!$A:$A,1,0)</f>
        <v>#ERROR!</v>
      </c>
    </row>
    <row r="4519" ht="15.75" customHeight="1">
      <c r="A4519" s="52">
        <v>271688.0</v>
      </c>
      <c r="B4519" s="53" t="s">
        <v>154</v>
      </c>
      <c r="C4519" s="53" t="s">
        <v>107</v>
      </c>
      <c r="D4519" s="22">
        <v>208608.0</v>
      </c>
      <c r="E4519" s="53" t="s">
        <v>59</v>
      </c>
      <c r="F4519" s="54">
        <v>1.0898417E7</v>
      </c>
      <c r="G4519" s="53" t="s">
        <v>2817</v>
      </c>
      <c r="H4519" s="55">
        <v>2055.0</v>
      </c>
      <c r="I4519" s="55"/>
      <c r="J4519" s="55" t="s">
        <v>103</v>
      </c>
      <c r="K4519" s="53" t="s">
        <v>57</v>
      </c>
      <c r="L4519" s="53"/>
      <c r="M4519" s="53">
        <v>1.0</v>
      </c>
      <c r="N4519" s="53" t="s">
        <v>52</v>
      </c>
      <c r="O4519" s="25">
        <v>1.0</v>
      </c>
      <c r="P4519" s="25">
        <f>'LISTA DOS ITENS'!$O4519*'LISTA DOS ITENS'!$M4519</f>
        <v>1</v>
      </c>
      <c r="Q4519" s="25">
        <v>5000.0</v>
      </c>
      <c r="R4519" s="25">
        <f>'LISTA DOS ITENS'!$Q4519*'LISTA DOS ITENS'!$M4519</f>
        <v>5000</v>
      </c>
      <c r="S4519" s="56">
        <f>IF('LISTA DOS ITENS'!$P4519&gt;'LISTA DOS ITENS'!$R4519,'LISTA DOS ITENS'!$P4519,'LISTA DOS ITENS'!$R4519)</f>
        <v>5000</v>
      </c>
      <c r="T4519" s="25">
        <v>715.384038219201</v>
      </c>
      <c r="U4519" s="25">
        <f>'LISTA DOS ITENS'!$T4519*'LISTA DOS ITENS'!$M4519</f>
        <v>715.3840382</v>
      </c>
      <c r="V4519" s="56">
        <f t="array" ref="V4519">INDEX('RESUMO - LOTES E VMA'!$F$3:$F$181,MATCH('LISTA DOS ITENS'!$D4519,'RESUMO - LOTES E VMA'!$A$3:$A$181,0))</f>
        <v>49784.43082</v>
      </c>
      <c r="W4519" s="57">
        <f>'LISTA DOS ITENS'!$U4519/'LISTA DOS ITENS'!$V4519</f>
        <v>0.01436963377</v>
      </c>
      <c r="X4519" s="53" t="s">
        <v>53</v>
      </c>
      <c r="Y4519" s="53" t="s">
        <v>290</v>
      </c>
      <c r="Z4519" s="58" t="str">
        <f>'LISTA DOS ITENS'!$F4519&amp;"-"&amp;'LISTA DOS ITENS'!$H4519&amp;"-"&amp;'LISTA DOS ITENS'!$J4519&amp;"-"&amp;'LISTA DOS ITENS'!$K4519&amp;"-"&amp;'LISTA DOS ITENS'!$I4519</f>
        <v>10898417-2055-0001-USADO-</v>
      </c>
      <c r="AA4519" s="59" t="str">
        <f t="array" ref="AA4519">INDEX('RESUMO - LOTES E VMA'!$M$3:$M$181,MATCH('LISTA DOS ITENS'!$D4519,'RESUMO - LOTES E VMA'!$A$3:$A$181,0))</f>
        <v>Para Leilão</v>
      </c>
      <c r="AB4519" s="60">
        <f t="array" ref="AB4519">INDEX('RESUMO - LOTES E VMA'!$J$3:$J$181,MATCH('LISTA DOS ITENS'!$D4519,'RESUMO - LOTES E VMA'!$A$3:$A$181,0))</f>
        <v>0.143076783</v>
      </c>
      <c r="AC4519" s="29" t="str">
        <f t="array" ref="AC4519">INDEX('RESUMO - LOTES E VMA'!$L$3:$L$181,MATCH('LISTA DOS ITENS'!$D4519,'RESUMO - LOTES E VMA'!$A$3:$A$181,0))</f>
        <v>1% do Valor de Comparação do VMA</v>
      </c>
      <c r="AD4519" s="53" t="str">
        <f>VLOOKUP(Tabela1[[#This Row],[Índice]],[1]Planilha1!$A:$A,1,0)</f>
        <v>#ERROR!</v>
      </c>
    </row>
    <row r="4520" ht="15.75" customHeight="1">
      <c r="A4520" s="52">
        <v>271689.0</v>
      </c>
      <c r="B4520" s="53" t="s">
        <v>154</v>
      </c>
      <c r="C4520" s="53" t="s">
        <v>107</v>
      </c>
      <c r="D4520" s="22">
        <v>208608.0</v>
      </c>
      <c r="E4520" s="53" t="s">
        <v>59</v>
      </c>
      <c r="F4520" s="54">
        <v>1.1015955E7</v>
      </c>
      <c r="G4520" s="53" t="s">
        <v>2818</v>
      </c>
      <c r="H4520" s="55">
        <v>2055.0</v>
      </c>
      <c r="I4520" s="55"/>
      <c r="J4520" s="55" t="s">
        <v>103</v>
      </c>
      <c r="K4520" s="53" t="s">
        <v>160</v>
      </c>
      <c r="L4520" s="53"/>
      <c r="M4520" s="53">
        <v>3.0</v>
      </c>
      <c r="N4520" s="53" t="s">
        <v>52</v>
      </c>
      <c r="O4520" s="25">
        <v>9977.449999999999</v>
      </c>
      <c r="P4520" s="25">
        <f>'LISTA DOS ITENS'!$O4520*'LISTA DOS ITENS'!$M4520</f>
        <v>29932.35</v>
      </c>
      <c r="Q4520" s="25">
        <v>9977.45</v>
      </c>
      <c r="R4520" s="25">
        <f>'LISTA DOS ITENS'!$Q4520*'LISTA DOS ITENS'!$M4520</f>
        <v>29932.35</v>
      </c>
      <c r="S4520" s="56">
        <f>IF('LISTA DOS ITENS'!$P4520&gt;'LISTA DOS ITENS'!$R4520,'LISTA DOS ITENS'!$P4520,'LISTA DOS ITENS'!$R4520)</f>
        <v>29932.35</v>
      </c>
      <c r="T4520" s="25">
        <v>1427.5416944260335</v>
      </c>
      <c r="U4520" s="25">
        <f>'LISTA DOS ITENS'!$T4520*'LISTA DOS ITENS'!$M4520</f>
        <v>4282.625083</v>
      </c>
      <c r="V4520" s="56">
        <f t="array" ref="V4520">INDEX('RESUMO - LOTES E VMA'!$F$3:$F$181,MATCH('LISTA DOS ITENS'!$D4520,'RESUMO - LOTES E VMA'!$A$3:$A$181,0))</f>
        <v>49784.43082</v>
      </c>
      <c r="W4520" s="57">
        <f>'LISTA DOS ITENS'!$U4520/'LISTA DOS ITENS'!$V4520</f>
        <v>0.08602338146</v>
      </c>
      <c r="X4520" s="53" t="s">
        <v>53</v>
      </c>
      <c r="Y4520" s="53" t="s">
        <v>290</v>
      </c>
      <c r="Z4520" s="58" t="str">
        <f>'LISTA DOS ITENS'!$F4520&amp;"-"&amp;'LISTA DOS ITENS'!$H4520&amp;"-"&amp;'LISTA DOS ITENS'!$J4520&amp;"-"&amp;'LISTA DOS ITENS'!$K4520&amp;"-"&amp;'LISTA DOS ITENS'!$I4520</f>
        <v>11015955-2055-0001-CONS/IMP-</v>
      </c>
      <c r="AA4520" s="59" t="str">
        <f t="array" ref="AA4520">INDEX('RESUMO - LOTES E VMA'!$M$3:$M$181,MATCH('LISTA DOS ITENS'!$D4520,'RESUMO - LOTES E VMA'!$A$3:$A$181,0))</f>
        <v>Para Leilão</v>
      </c>
      <c r="AB4520" s="60">
        <f t="array" ref="AB4520">INDEX('RESUMO - LOTES E VMA'!$J$3:$J$181,MATCH('LISTA DOS ITENS'!$D4520,'RESUMO - LOTES E VMA'!$A$3:$A$181,0))</f>
        <v>0.143076783</v>
      </c>
      <c r="AC4520" s="29" t="str">
        <f t="array" ref="AC4520">INDEX('RESUMO - LOTES E VMA'!$L$3:$L$181,MATCH('LISTA DOS ITENS'!$D4520,'RESUMO - LOTES E VMA'!$A$3:$A$181,0))</f>
        <v>1% do Valor de Comparação do VMA</v>
      </c>
      <c r="AD4520" s="53" t="str">
        <f>VLOOKUP(Tabela1[[#This Row],[Índice]],[1]Planilha1!$A:$A,1,0)</f>
        <v>#ERROR!</v>
      </c>
    </row>
    <row r="4521" ht="15.75" customHeight="1">
      <c r="A4521" s="52">
        <v>271690.0</v>
      </c>
      <c r="B4521" s="53" t="s">
        <v>154</v>
      </c>
      <c r="C4521" s="53" t="s">
        <v>107</v>
      </c>
      <c r="D4521" s="22">
        <v>208608.0</v>
      </c>
      <c r="E4521" s="53" t="s">
        <v>59</v>
      </c>
      <c r="F4521" s="54">
        <v>1.1015956E7</v>
      </c>
      <c r="G4521" s="53" t="s">
        <v>2819</v>
      </c>
      <c r="H4521" s="55">
        <v>2055.0</v>
      </c>
      <c r="I4521" s="55"/>
      <c r="J4521" s="55" t="s">
        <v>103</v>
      </c>
      <c r="K4521" s="53" t="s">
        <v>160</v>
      </c>
      <c r="L4521" s="53"/>
      <c r="M4521" s="53">
        <v>3.0</v>
      </c>
      <c r="N4521" s="53" t="s">
        <v>52</v>
      </c>
      <c r="O4521" s="25">
        <v>2970.66</v>
      </c>
      <c r="P4521" s="25">
        <f>'LISTA DOS ITENS'!$O4521*'LISTA DOS ITENS'!$M4521</f>
        <v>8911.98</v>
      </c>
      <c r="Q4521" s="25">
        <v>2970.66</v>
      </c>
      <c r="R4521" s="25">
        <f>'LISTA DOS ITENS'!$Q4521*'LISTA DOS ITENS'!$M4521</f>
        <v>8911.98</v>
      </c>
      <c r="S4521" s="56">
        <f>IF('LISTA DOS ITENS'!$P4521&gt;'LISTA DOS ITENS'!$R4521,'LISTA DOS ITENS'!$P4521,'LISTA DOS ITENS'!$R4521)</f>
        <v>8911.98</v>
      </c>
      <c r="T4521" s="25">
        <v>425.0325493952503</v>
      </c>
      <c r="U4521" s="25">
        <f>'LISTA DOS ITENS'!$T4521*'LISTA DOS ITENS'!$M4521</f>
        <v>1275.097648</v>
      </c>
      <c r="V4521" s="56">
        <f t="array" ref="V4521">INDEX('RESUMO - LOTES E VMA'!$F$3:$F$181,MATCH('LISTA DOS ITENS'!$D4521,'RESUMO - LOTES E VMA'!$A$3:$A$181,0))</f>
        <v>49784.43082</v>
      </c>
      <c r="W4521" s="57">
        <f>'LISTA DOS ITENS'!$U4521/'LISTA DOS ITENS'!$V4521</f>
        <v>0.02561237775</v>
      </c>
      <c r="X4521" s="53" t="s">
        <v>53</v>
      </c>
      <c r="Y4521" s="53" t="s">
        <v>290</v>
      </c>
      <c r="Z4521" s="58" t="str">
        <f>'LISTA DOS ITENS'!$F4521&amp;"-"&amp;'LISTA DOS ITENS'!$H4521&amp;"-"&amp;'LISTA DOS ITENS'!$J4521&amp;"-"&amp;'LISTA DOS ITENS'!$K4521&amp;"-"&amp;'LISTA DOS ITENS'!$I4521</f>
        <v>11015956-2055-0001-CONS/IMP-</v>
      </c>
      <c r="AA4521" s="59" t="str">
        <f t="array" ref="AA4521">INDEX('RESUMO - LOTES E VMA'!$M$3:$M$181,MATCH('LISTA DOS ITENS'!$D4521,'RESUMO - LOTES E VMA'!$A$3:$A$181,0))</f>
        <v>Para Leilão</v>
      </c>
      <c r="AB4521" s="60">
        <f t="array" ref="AB4521">INDEX('RESUMO - LOTES E VMA'!$J$3:$J$181,MATCH('LISTA DOS ITENS'!$D4521,'RESUMO - LOTES E VMA'!$A$3:$A$181,0))</f>
        <v>0.143076783</v>
      </c>
      <c r="AC4521" s="29" t="str">
        <f t="array" ref="AC4521">INDEX('RESUMO - LOTES E VMA'!$L$3:$L$181,MATCH('LISTA DOS ITENS'!$D4521,'RESUMO - LOTES E VMA'!$A$3:$A$181,0))</f>
        <v>1% do Valor de Comparação do VMA</v>
      </c>
      <c r="AD4521" s="53" t="str">
        <f>VLOOKUP(Tabela1[[#This Row],[Índice]],[1]Planilha1!$A:$A,1,0)</f>
        <v>#ERROR!</v>
      </c>
    </row>
    <row r="4522" ht="15.75" customHeight="1">
      <c r="A4522" s="52">
        <v>271691.0</v>
      </c>
      <c r="B4522" s="53" t="s">
        <v>154</v>
      </c>
      <c r="C4522" s="53" t="s">
        <v>107</v>
      </c>
      <c r="D4522" s="22">
        <v>208608.0</v>
      </c>
      <c r="E4522" s="53" t="s">
        <v>59</v>
      </c>
      <c r="F4522" s="54">
        <v>1.1015999E7</v>
      </c>
      <c r="G4522" s="53" t="s">
        <v>2820</v>
      </c>
      <c r="H4522" s="55">
        <v>2055.0</v>
      </c>
      <c r="I4522" s="55"/>
      <c r="J4522" s="55" t="s">
        <v>103</v>
      </c>
      <c r="K4522" s="53" t="s">
        <v>160</v>
      </c>
      <c r="L4522" s="53"/>
      <c r="M4522" s="53">
        <v>3.0</v>
      </c>
      <c r="N4522" s="53" t="s">
        <v>52</v>
      </c>
      <c r="O4522" s="25">
        <v>5526.133333333334</v>
      </c>
      <c r="P4522" s="25">
        <f>'LISTA DOS ITENS'!$O4522*'LISTA DOS ITENS'!$M4522</f>
        <v>16578.4</v>
      </c>
      <c r="Q4522" s="25">
        <v>5526.13</v>
      </c>
      <c r="R4522" s="25">
        <f>'LISTA DOS ITENS'!$Q4522*'LISTA DOS ITENS'!$M4522</f>
        <v>16578.39</v>
      </c>
      <c r="S4522" s="56">
        <f>IF('LISTA DOS ITENS'!$P4522&gt;'LISTA DOS ITENS'!$R4522,'LISTA DOS ITENS'!$P4522,'LISTA DOS ITENS'!$R4522)</f>
        <v>16578.4</v>
      </c>
      <c r="T4522" s="25">
        <v>790.6610390248546</v>
      </c>
      <c r="U4522" s="25">
        <f>'LISTA DOS ITENS'!$T4522*'LISTA DOS ITENS'!$M4522</f>
        <v>2371.983117</v>
      </c>
      <c r="V4522" s="56">
        <f t="array" ref="V4522">INDEX('RESUMO - LOTES E VMA'!$F$3:$F$181,MATCH('LISTA DOS ITENS'!$D4522,'RESUMO - LOTES E VMA'!$A$3:$A$181,0))</f>
        <v>49784.43082</v>
      </c>
      <c r="W4522" s="57">
        <f>'LISTA DOS ITENS'!$U4522/'LISTA DOS ITENS'!$V4522</f>
        <v>0.04764507855</v>
      </c>
      <c r="X4522" s="53" t="s">
        <v>53</v>
      </c>
      <c r="Y4522" s="53" t="s">
        <v>290</v>
      </c>
      <c r="Z4522" s="58" t="str">
        <f>'LISTA DOS ITENS'!$F4522&amp;"-"&amp;'LISTA DOS ITENS'!$H4522&amp;"-"&amp;'LISTA DOS ITENS'!$J4522&amp;"-"&amp;'LISTA DOS ITENS'!$K4522&amp;"-"&amp;'LISTA DOS ITENS'!$I4522</f>
        <v>11015999-2055-0001-CONS/IMP-</v>
      </c>
      <c r="AA4522" s="59" t="str">
        <f t="array" ref="AA4522">INDEX('RESUMO - LOTES E VMA'!$M$3:$M$181,MATCH('LISTA DOS ITENS'!$D4522,'RESUMO - LOTES E VMA'!$A$3:$A$181,0))</f>
        <v>Para Leilão</v>
      </c>
      <c r="AB4522" s="60">
        <f t="array" ref="AB4522">INDEX('RESUMO - LOTES E VMA'!$J$3:$J$181,MATCH('LISTA DOS ITENS'!$D4522,'RESUMO - LOTES E VMA'!$A$3:$A$181,0))</f>
        <v>0.143076783</v>
      </c>
      <c r="AC4522" s="29" t="str">
        <f t="array" ref="AC4522">INDEX('RESUMO - LOTES E VMA'!$L$3:$L$181,MATCH('LISTA DOS ITENS'!$D4522,'RESUMO - LOTES E VMA'!$A$3:$A$181,0))</f>
        <v>1% do Valor de Comparação do VMA</v>
      </c>
      <c r="AD4522" s="53" t="str">
        <f>VLOOKUP(Tabela1[[#This Row],[Índice]],[1]Planilha1!$A:$A,1,0)</f>
        <v>#ERROR!</v>
      </c>
    </row>
    <row r="4523" ht="15.75" customHeight="1">
      <c r="A4523" s="52">
        <v>271692.0</v>
      </c>
      <c r="B4523" s="53" t="s">
        <v>154</v>
      </c>
      <c r="C4523" s="53" t="s">
        <v>107</v>
      </c>
      <c r="D4523" s="22">
        <v>208608.0</v>
      </c>
      <c r="E4523" s="53" t="s">
        <v>59</v>
      </c>
      <c r="F4523" s="54">
        <v>1.1016001E7</v>
      </c>
      <c r="G4523" s="53" t="s">
        <v>2821</v>
      </c>
      <c r="H4523" s="55">
        <v>2055.0</v>
      </c>
      <c r="I4523" s="55"/>
      <c r="J4523" s="55" t="s">
        <v>103</v>
      </c>
      <c r="K4523" s="53" t="s">
        <v>160</v>
      </c>
      <c r="L4523" s="53"/>
      <c r="M4523" s="53">
        <v>36.0</v>
      </c>
      <c r="N4523" s="53" t="s">
        <v>52</v>
      </c>
      <c r="O4523" s="25">
        <v>20.526111111111113</v>
      </c>
      <c r="P4523" s="25">
        <f>'LISTA DOS ITENS'!$O4523*'LISTA DOS ITENS'!$M4523</f>
        <v>738.94</v>
      </c>
      <c r="Q4523" s="25">
        <v>20.53</v>
      </c>
      <c r="R4523" s="25">
        <f>'LISTA DOS ITENS'!$Q4523*'LISTA DOS ITENS'!$M4523</f>
        <v>739.08</v>
      </c>
      <c r="S4523" s="56">
        <f>IF('LISTA DOS ITENS'!$P4523&gt;'LISTA DOS ITENS'!$R4523,'LISTA DOS ITENS'!$P4523,'LISTA DOS ITENS'!$R4523)</f>
        <v>739.08</v>
      </c>
      <c r="T4523" s="25">
        <v>2.9373668609280394</v>
      </c>
      <c r="U4523" s="25">
        <f>'LISTA DOS ITENS'!$T4523*'LISTA DOS ITENS'!$M4523</f>
        <v>105.745207</v>
      </c>
      <c r="V4523" s="56">
        <f t="array" ref="V4523">INDEX('RESUMO - LOTES E VMA'!$F$3:$F$181,MATCH('LISTA DOS ITENS'!$D4523,'RESUMO - LOTES E VMA'!$A$3:$A$181,0))</f>
        <v>49784.43082</v>
      </c>
      <c r="W4523" s="57">
        <f>'LISTA DOS ITENS'!$U4523/'LISTA DOS ITENS'!$V4523</f>
        <v>0.002124061785</v>
      </c>
      <c r="X4523" s="53" t="s">
        <v>53</v>
      </c>
      <c r="Y4523" s="53" t="s">
        <v>290</v>
      </c>
      <c r="Z4523" s="58" t="str">
        <f>'LISTA DOS ITENS'!$F4523&amp;"-"&amp;'LISTA DOS ITENS'!$H4523&amp;"-"&amp;'LISTA DOS ITENS'!$J4523&amp;"-"&amp;'LISTA DOS ITENS'!$K4523&amp;"-"&amp;'LISTA DOS ITENS'!$I4523</f>
        <v>11016001-2055-0001-CONS/IMP-</v>
      </c>
      <c r="AA4523" s="59" t="str">
        <f t="array" ref="AA4523">INDEX('RESUMO - LOTES E VMA'!$M$3:$M$181,MATCH('LISTA DOS ITENS'!$D4523,'RESUMO - LOTES E VMA'!$A$3:$A$181,0))</f>
        <v>Para Leilão</v>
      </c>
      <c r="AB4523" s="60">
        <f t="array" ref="AB4523">INDEX('RESUMO - LOTES E VMA'!$J$3:$J$181,MATCH('LISTA DOS ITENS'!$D4523,'RESUMO - LOTES E VMA'!$A$3:$A$181,0))</f>
        <v>0.143076783</v>
      </c>
      <c r="AC4523" s="29" t="str">
        <f t="array" ref="AC4523">INDEX('RESUMO - LOTES E VMA'!$L$3:$L$181,MATCH('LISTA DOS ITENS'!$D4523,'RESUMO - LOTES E VMA'!$A$3:$A$181,0))</f>
        <v>1% do Valor de Comparação do VMA</v>
      </c>
      <c r="AD4523" s="53" t="str">
        <f>VLOOKUP(Tabela1[[#This Row],[Índice]],[1]Planilha1!$A:$A,1,0)</f>
        <v>#ERROR!</v>
      </c>
    </row>
    <row r="4524" ht="15.75" customHeight="1">
      <c r="A4524" s="52">
        <v>271693.0</v>
      </c>
      <c r="B4524" s="53" t="s">
        <v>154</v>
      </c>
      <c r="C4524" s="53" t="s">
        <v>107</v>
      </c>
      <c r="D4524" s="22">
        <v>208608.0</v>
      </c>
      <c r="E4524" s="53" t="s">
        <v>59</v>
      </c>
      <c r="F4524" s="54">
        <v>1.1016004E7</v>
      </c>
      <c r="G4524" s="53" t="s">
        <v>2822</v>
      </c>
      <c r="H4524" s="55">
        <v>2055.0</v>
      </c>
      <c r="I4524" s="55"/>
      <c r="J4524" s="55" t="s">
        <v>103</v>
      </c>
      <c r="K4524" s="53" t="s">
        <v>160</v>
      </c>
      <c r="L4524" s="53"/>
      <c r="M4524" s="53">
        <v>4.0</v>
      </c>
      <c r="N4524" s="53" t="s">
        <v>52</v>
      </c>
      <c r="O4524" s="25">
        <v>812.255</v>
      </c>
      <c r="P4524" s="25">
        <f>'LISTA DOS ITENS'!$O4524*'LISTA DOS ITENS'!$M4524</f>
        <v>3249.02</v>
      </c>
      <c r="Q4524" s="25">
        <v>812.26</v>
      </c>
      <c r="R4524" s="25">
        <f>'LISTA DOS ITENS'!$Q4524*'LISTA DOS ITENS'!$M4524</f>
        <v>3249.04</v>
      </c>
      <c r="S4524" s="56">
        <f>IF('LISTA DOS ITENS'!$P4524&gt;'LISTA DOS ITENS'!$R4524,'LISTA DOS ITENS'!$P4524,'LISTA DOS ITENS'!$R4524)</f>
        <v>3249.04</v>
      </c>
      <c r="T4524" s="25">
        <v>116.21556777678565</v>
      </c>
      <c r="U4524" s="25">
        <f>'LISTA DOS ITENS'!$T4524*'LISTA DOS ITENS'!$M4524</f>
        <v>464.8622711</v>
      </c>
      <c r="V4524" s="56">
        <f t="array" ref="V4524">INDEX('RESUMO - LOTES E VMA'!$F$3:$F$181,MATCH('LISTA DOS ITENS'!$D4524,'RESUMO - LOTES E VMA'!$A$3:$A$181,0))</f>
        <v>49784.43082</v>
      </c>
      <c r="W4524" s="57">
        <f>'LISTA DOS ITENS'!$U4524/'LISTA DOS ITENS'!$V4524</f>
        <v>0.00933750298</v>
      </c>
      <c r="X4524" s="53" t="s">
        <v>53</v>
      </c>
      <c r="Y4524" s="53" t="s">
        <v>290</v>
      </c>
      <c r="Z4524" s="58" t="str">
        <f>'LISTA DOS ITENS'!$F4524&amp;"-"&amp;'LISTA DOS ITENS'!$H4524&amp;"-"&amp;'LISTA DOS ITENS'!$J4524&amp;"-"&amp;'LISTA DOS ITENS'!$K4524&amp;"-"&amp;'LISTA DOS ITENS'!$I4524</f>
        <v>11016004-2055-0001-CONS/IMP-</v>
      </c>
      <c r="AA4524" s="59" t="str">
        <f t="array" ref="AA4524">INDEX('RESUMO - LOTES E VMA'!$M$3:$M$181,MATCH('LISTA DOS ITENS'!$D4524,'RESUMO - LOTES E VMA'!$A$3:$A$181,0))</f>
        <v>Para Leilão</v>
      </c>
      <c r="AB4524" s="60">
        <f t="array" ref="AB4524">INDEX('RESUMO - LOTES E VMA'!$J$3:$J$181,MATCH('LISTA DOS ITENS'!$D4524,'RESUMO - LOTES E VMA'!$A$3:$A$181,0))</f>
        <v>0.143076783</v>
      </c>
      <c r="AC4524" s="29" t="str">
        <f t="array" ref="AC4524">INDEX('RESUMO - LOTES E VMA'!$L$3:$L$181,MATCH('LISTA DOS ITENS'!$D4524,'RESUMO - LOTES E VMA'!$A$3:$A$181,0))</f>
        <v>1% do Valor de Comparação do VMA</v>
      </c>
      <c r="AD4524" s="53" t="str">
        <f>VLOOKUP(Tabela1[[#This Row],[Índice]],[1]Planilha1!$A:$A,1,0)</f>
        <v>#ERROR!</v>
      </c>
    </row>
    <row r="4525" ht="15.75" customHeight="1">
      <c r="A4525" s="52">
        <v>271694.0</v>
      </c>
      <c r="B4525" s="53" t="s">
        <v>154</v>
      </c>
      <c r="C4525" s="53" t="s">
        <v>107</v>
      </c>
      <c r="D4525" s="22">
        <v>208608.0</v>
      </c>
      <c r="E4525" s="53" t="s">
        <v>59</v>
      </c>
      <c r="F4525" s="54">
        <v>1.1016006E7</v>
      </c>
      <c r="G4525" s="53" t="s">
        <v>2822</v>
      </c>
      <c r="H4525" s="55">
        <v>2055.0</v>
      </c>
      <c r="I4525" s="55"/>
      <c r="J4525" s="55" t="s">
        <v>103</v>
      </c>
      <c r="K4525" s="53" t="s">
        <v>160</v>
      </c>
      <c r="L4525" s="53"/>
      <c r="M4525" s="53">
        <v>4.0</v>
      </c>
      <c r="N4525" s="53" t="s">
        <v>52</v>
      </c>
      <c r="O4525" s="25">
        <v>694.1775</v>
      </c>
      <c r="P4525" s="25">
        <f>'LISTA DOS ITENS'!$O4525*'LISTA DOS ITENS'!$M4525</f>
        <v>2776.71</v>
      </c>
      <c r="Q4525" s="25">
        <v>694.18</v>
      </c>
      <c r="R4525" s="25">
        <f>'LISTA DOS ITENS'!$Q4525*'LISTA DOS ITENS'!$M4525</f>
        <v>2776.72</v>
      </c>
      <c r="S4525" s="56">
        <f>IF('LISTA DOS ITENS'!$P4525&gt;'LISTA DOS ITENS'!$R4525,'LISTA DOS ITENS'!$P4525,'LISTA DOS ITENS'!$R4525)</f>
        <v>2776.72</v>
      </c>
      <c r="T4525" s="25">
        <v>99.32105833020098</v>
      </c>
      <c r="U4525" s="25">
        <f>'LISTA DOS ITENS'!$T4525*'LISTA DOS ITENS'!$M4525</f>
        <v>397.2842333</v>
      </c>
      <c r="V4525" s="56">
        <f t="array" ref="V4525">INDEX('RESUMO - LOTES E VMA'!$F$3:$F$181,MATCH('LISTA DOS ITENS'!$D4525,'RESUMO - LOTES E VMA'!$A$3:$A$181,0))</f>
        <v>49784.43082</v>
      </c>
      <c r="W4525" s="57">
        <f>'LISTA DOS ITENS'!$U4525/'LISTA DOS ITENS'!$V4525</f>
        <v>0.007980089895</v>
      </c>
      <c r="X4525" s="53" t="s">
        <v>53</v>
      </c>
      <c r="Y4525" s="53" t="s">
        <v>290</v>
      </c>
      <c r="Z4525" s="58" t="str">
        <f>'LISTA DOS ITENS'!$F4525&amp;"-"&amp;'LISTA DOS ITENS'!$H4525&amp;"-"&amp;'LISTA DOS ITENS'!$J4525&amp;"-"&amp;'LISTA DOS ITENS'!$K4525&amp;"-"&amp;'LISTA DOS ITENS'!$I4525</f>
        <v>11016006-2055-0001-CONS/IMP-</v>
      </c>
      <c r="AA4525" s="59" t="str">
        <f t="array" ref="AA4525">INDEX('RESUMO - LOTES E VMA'!$M$3:$M$181,MATCH('LISTA DOS ITENS'!$D4525,'RESUMO - LOTES E VMA'!$A$3:$A$181,0))</f>
        <v>Para Leilão</v>
      </c>
      <c r="AB4525" s="60">
        <f t="array" ref="AB4525">INDEX('RESUMO - LOTES E VMA'!$J$3:$J$181,MATCH('LISTA DOS ITENS'!$D4525,'RESUMO - LOTES E VMA'!$A$3:$A$181,0))</f>
        <v>0.143076783</v>
      </c>
      <c r="AC4525" s="29" t="str">
        <f t="array" ref="AC4525">INDEX('RESUMO - LOTES E VMA'!$L$3:$L$181,MATCH('LISTA DOS ITENS'!$D4525,'RESUMO - LOTES E VMA'!$A$3:$A$181,0))</f>
        <v>1% do Valor de Comparação do VMA</v>
      </c>
      <c r="AD4525" s="53" t="str">
        <f>VLOOKUP(Tabela1[[#This Row],[Índice]],[1]Planilha1!$A:$A,1,0)</f>
        <v>#ERROR!</v>
      </c>
    </row>
    <row r="4526" ht="15.75" customHeight="1">
      <c r="A4526" s="52">
        <v>271695.0</v>
      </c>
      <c r="B4526" s="53" t="s">
        <v>154</v>
      </c>
      <c r="C4526" s="53" t="s">
        <v>107</v>
      </c>
      <c r="D4526" s="22">
        <v>208608.0</v>
      </c>
      <c r="E4526" s="53" t="s">
        <v>59</v>
      </c>
      <c r="F4526" s="54">
        <v>1.1180724E7</v>
      </c>
      <c r="G4526" s="53" t="s">
        <v>2818</v>
      </c>
      <c r="H4526" s="55">
        <v>2055.0</v>
      </c>
      <c r="I4526" s="55"/>
      <c r="J4526" s="55" t="s">
        <v>103</v>
      </c>
      <c r="K4526" s="53" t="s">
        <v>160</v>
      </c>
      <c r="L4526" s="53"/>
      <c r="M4526" s="53">
        <v>4.0</v>
      </c>
      <c r="N4526" s="53" t="s">
        <v>52</v>
      </c>
      <c r="O4526" s="25">
        <v>6385.895</v>
      </c>
      <c r="P4526" s="25">
        <f>'LISTA DOS ITENS'!$O4526*'LISTA DOS ITENS'!$M4526</f>
        <v>25543.58</v>
      </c>
      <c r="Q4526" s="25">
        <v>6385.9</v>
      </c>
      <c r="R4526" s="25">
        <f>'LISTA DOS ITENS'!$Q4526*'LISTA DOS ITENS'!$M4526</f>
        <v>25543.6</v>
      </c>
      <c r="S4526" s="56">
        <f>IF('LISTA DOS ITENS'!$P4526&gt;'LISTA DOS ITENS'!$R4526,'LISTA DOS ITENS'!$P4526,'LISTA DOS ITENS'!$R4526)</f>
        <v>25543.6</v>
      </c>
      <c r="T4526" s="25">
        <v>913.6741859327991</v>
      </c>
      <c r="U4526" s="25">
        <f>'LISTA DOS ITENS'!$T4526*'LISTA DOS ITENS'!$M4526</f>
        <v>3654.696744</v>
      </c>
      <c r="V4526" s="56">
        <f t="array" ref="V4526">INDEX('RESUMO - LOTES E VMA'!$F$3:$F$181,MATCH('LISTA DOS ITENS'!$D4526,'RESUMO - LOTES E VMA'!$A$3:$A$181,0))</f>
        <v>49784.43082</v>
      </c>
      <c r="W4526" s="57">
        <f>'LISTA DOS ITENS'!$U4526/'LISTA DOS ITENS'!$V4526</f>
        <v>0.07341043542</v>
      </c>
      <c r="X4526" s="53" t="s">
        <v>53</v>
      </c>
      <c r="Y4526" s="53" t="s">
        <v>290</v>
      </c>
      <c r="Z4526" s="58" t="str">
        <f>'LISTA DOS ITENS'!$F4526&amp;"-"&amp;'LISTA DOS ITENS'!$H4526&amp;"-"&amp;'LISTA DOS ITENS'!$J4526&amp;"-"&amp;'LISTA DOS ITENS'!$K4526&amp;"-"&amp;'LISTA DOS ITENS'!$I4526</f>
        <v>11180724-2055-0001-CONS/IMP-</v>
      </c>
      <c r="AA4526" s="59" t="str">
        <f t="array" ref="AA4526">INDEX('RESUMO - LOTES E VMA'!$M$3:$M$181,MATCH('LISTA DOS ITENS'!$D4526,'RESUMO - LOTES E VMA'!$A$3:$A$181,0))</f>
        <v>Para Leilão</v>
      </c>
      <c r="AB4526" s="60">
        <f t="array" ref="AB4526">INDEX('RESUMO - LOTES E VMA'!$J$3:$J$181,MATCH('LISTA DOS ITENS'!$D4526,'RESUMO - LOTES E VMA'!$A$3:$A$181,0))</f>
        <v>0.143076783</v>
      </c>
      <c r="AC4526" s="29" t="str">
        <f t="array" ref="AC4526">INDEX('RESUMO - LOTES E VMA'!$L$3:$L$181,MATCH('LISTA DOS ITENS'!$D4526,'RESUMO - LOTES E VMA'!$A$3:$A$181,0))</f>
        <v>1% do Valor de Comparação do VMA</v>
      </c>
      <c r="AD4526" s="53" t="str">
        <f>VLOOKUP(Tabela1[[#This Row],[Índice]],[1]Planilha1!$A:$A,1,0)</f>
        <v>#ERROR!</v>
      </c>
    </row>
    <row r="4527" ht="15.75" customHeight="1">
      <c r="A4527" s="52">
        <v>271696.0</v>
      </c>
      <c r="B4527" s="53" t="s">
        <v>154</v>
      </c>
      <c r="C4527" s="53" t="s">
        <v>107</v>
      </c>
      <c r="D4527" s="22">
        <v>208608.0</v>
      </c>
      <c r="E4527" s="53" t="s">
        <v>59</v>
      </c>
      <c r="F4527" s="54">
        <v>1.1181368E7</v>
      </c>
      <c r="G4527" s="53" t="s">
        <v>2819</v>
      </c>
      <c r="H4527" s="55">
        <v>2055.0</v>
      </c>
      <c r="I4527" s="55"/>
      <c r="J4527" s="55" t="s">
        <v>103</v>
      </c>
      <c r="K4527" s="53" t="s">
        <v>160</v>
      </c>
      <c r="L4527" s="53"/>
      <c r="M4527" s="53">
        <v>4.0</v>
      </c>
      <c r="N4527" s="53" t="s">
        <v>52</v>
      </c>
      <c r="O4527" s="25">
        <v>3520.73</v>
      </c>
      <c r="P4527" s="25">
        <f>'LISTA DOS ITENS'!$O4527*'LISTA DOS ITENS'!$M4527</f>
        <v>14082.92</v>
      </c>
      <c r="Q4527" s="25">
        <v>3520.73</v>
      </c>
      <c r="R4527" s="25">
        <f>'LISTA DOS ITENS'!$Q4527*'LISTA DOS ITENS'!$M4527</f>
        <v>14082.92</v>
      </c>
      <c r="S4527" s="56">
        <f>IF('LISTA DOS ITENS'!$P4527&gt;'LISTA DOS ITENS'!$R4527,'LISTA DOS ITENS'!$P4527,'LISTA DOS ITENS'!$R4527)</f>
        <v>14082.92</v>
      </c>
      <c r="T4527" s="25">
        <v>503.7348089758975</v>
      </c>
      <c r="U4527" s="25">
        <f>'LISTA DOS ITENS'!$T4527*'LISTA DOS ITENS'!$M4527</f>
        <v>2014.939236</v>
      </c>
      <c r="V4527" s="56">
        <f t="array" ref="V4527">INDEX('RESUMO - LOTES E VMA'!$F$3:$F$181,MATCH('LISTA DOS ITENS'!$D4527,'RESUMO - LOTES E VMA'!$A$3:$A$181,0))</f>
        <v>49784.43082</v>
      </c>
      <c r="W4527" s="57">
        <f>'LISTA DOS ITENS'!$U4527/'LISTA DOS ITENS'!$V4527</f>
        <v>0.04047328056</v>
      </c>
      <c r="X4527" s="53" t="s">
        <v>53</v>
      </c>
      <c r="Y4527" s="53" t="s">
        <v>290</v>
      </c>
      <c r="Z4527" s="58" t="str">
        <f>'LISTA DOS ITENS'!$F4527&amp;"-"&amp;'LISTA DOS ITENS'!$H4527&amp;"-"&amp;'LISTA DOS ITENS'!$J4527&amp;"-"&amp;'LISTA DOS ITENS'!$K4527&amp;"-"&amp;'LISTA DOS ITENS'!$I4527</f>
        <v>11181368-2055-0001-CONS/IMP-</v>
      </c>
      <c r="AA4527" s="59" t="str">
        <f t="array" ref="AA4527">INDEX('RESUMO - LOTES E VMA'!$M$3:$M$181,MATCH('LISTA DOS ITENS'!$D4527,'RESUMO - LOTES E VMA'!$A$3:$A$181,0))</f>
        <v>Para Leilão</v>
      </c>
      <c r="AB4527" s="60">
        <f t="array" ref="AB4527">INDEX('RESUMO - LOTES E VMA'!$J$3:$J$181,MATCH('LISTA DOS ITENS'!$D4527,'RESUMO - LOTES E VMA'!$A$3:$A$181,0))</f>
        <v>0.143076783</v>
      </c>
      <c r="AC4527" s="29" t="str">
        <f t="array" ref="AC4527">INDEX('RESUMO - LOTES E VMA'!$L$3:$L$181,MATCH('LISTA DOS ITENS'!$D4527,'RESUMO - LOTES E VMA'!$A$3:$A$181,0))</f>
        <v>1% do Valor de Comparação do VMA</v>
      </c>
      <c r="AD4527" s="53" t="str">
        <f>VLOOKUP(Tabela1[[#This Row],[Índice]],[1]Planilha1!$A:$A,1,0)</f>
        <v>#ERROR!</v>
      </c>
    </row>
    <row r="4528" ht="15.75" customHeight="1">
      <c r="A4528" s="52">
        <v>271697.0</v>
      </c>
      <c r="B4528" s="53" t="s">
        <v>154</v>
      </c>
      <c r="C4528" s="53" t="s">
        <v>107</v>
      </c>
      <c r="D4528" s="22">
        <v>208608.0</v>
      </c>
      <c r="E4528" s="53" t="s">
        <v>59</v>
      </c>
      <c r="F4528" s="54">
        <v>1.118137E7</v>
      </c>
      <c r="G4528" s="53" t="s">
        <v>2820</v>
      </c>
      <c r="H4528" s="55">
        <v>2055.0</v>
      </c>
      <c r="I4528" s="55"/>
      <c r="J4528" s="55" t="s">
        <v>103</v>
      </c>
      <c r="K4528" s="53" t="s">
        <v>160</v>
      </c>
      <c r="L4528" s="53"/>
      <c r="M4528" s="53">
        <v>4.0</v>
      </c>
      <c r="N4528" s="53" t="s">
        <v>52</v>
      </c>
      <c r="O4528" s="25">
        <v>4989.8625</v>
      </c>
      <c r="P4528" s="25">
        <f>'LISTA DOS ITENS'!$O4528*'LISTA DOS ITENS'!$M4528</f>
        <v>19959.45</v>
      </c>
      <c r="Q4528" s="25">
        <v>4989.86</v>
      </c>
      <c r="R4528" s="25">
        <f>'LISTA DOS ITENS'!$Q4528*'LISTA DOS ITENS'!$M4528</f>
        <v>19959.44</v>
      </c>
      <c r="S4528" s="56">
        <f>IF('LISTA DOS ITENS'!$P4528&gt;'LISTA DOS ITENS'!$R4528,'LISTA DOS ITENS'!$P4528,'LISTA DOS ITENS'!$R4528)</f>
        <v>19959.45</v>
      </c>
      <c r="T4528" s="25">
        <v>713.9332393896924</v>
      </c>
      <c r="U4528" s="25">
        <f>'LISTA DOS ITENS'!$T4528*'LISTA DOS ITENS'!$M4528</f>
        <v>2855.732958</v>
      </c>
      <c r="V4528" s="56">
        <f t="array" ref="V4528">INDEX('RESUMO - LOTES E VMA'!$F$3:$F$181,MATCH('LISTA DOS ITENS'!$D4528,'RESUMO - LOTES E VMA'!$A$3:$A$181,0))</f>
        <v>49784.43082</v>
      </c>
      <c r="W4528" s="57">
        <f>'LISTA DOS ITENS'!$U4528/'LISTA DOS ITENS'!$V4528</f>
        <v>0.0573619686</v>
      </c>
      <c r="X4528" s="53" t="s">
        <v>53</v>
      </c>
      <c r="Y4528" s="53" t="s">
        <v>290</v>
      </c>
      <c r="Z4528" s="58" t="str">
        <f>'LISTA DOS ITENS'!$F4528&amp;"-"&amp;'LISTA DOS ITENS'!$H4528&amp;"-"&amp;'LISTA DOS ITENS'!$J4528&amp;"-"&amp;'LISTA DOS ITENS'!$K4528&amp;"-"&amp;'LISTA DOS ITENS'!$I4528</f>
        <v>11181370-2055-0001-CONS/IMP-</v>
      </c>
      <c r="AA4528" s="59" t="str">
        <f t="array" ref="AA4528">INDEX('RESUMO - LOTES E VMA'!$M$3:$M$181,MATCH('LISTA DOS ITENS'!$D4528,'RESUMO - LOTES E VMA'!$A$3:$A$181,0))</f>
        <v>Para Leilão</v>
      </c>
      <c r="AB4528" s="60">
        <f t="array" ref="AB4528">INDEX('RESUMO - LOTES E VMA'!$J$3:$J$181,MATCH('LISTA DOS ITENS'!$D4528,'RESUMO - LOTES E VMA'!$A$3:$A$181,0))</f>
        <v>0.143076783</v>
      </c>
      <c r="AC4528" s="29" t="str">
        <f t="array" ref="AC4528">INDEX('RESUMO - LOTES E VMA'!$L$3:$L$181,MATCH('LISTA DOS ITENS'!$D4528,'RESUMO - LOTES E VMA'!$A$3:$A$181,0))</f>
        <v>1% do Valor de Comparação do VMA</v>
      </c>
      <c r="AD4528" s="53" t="str">
        <f>VLOOKUP(Tabela1[[#This Row],[Índice]],[1]Planilha1!$A:$A,1,0)</f>
        <v>#ERROR!</v>
      </c>
    </row>
    <row r="4529" ht="15.75" customHeight="1">
      <c r="A4529" s="52">
        <v>271698.0</v>
      </c>
      <c r="B4529" s="53" t="s">
        <v>154</v>
      </c>
      <c r="C4529" s="53" t="s">
        <v>107</v>
      </c>
      <c r="D4529" s="22">
        <v>208608.0</v>
      </c>
      <c r="E4529" s="53" t="s">
        <v>59</v>
      </c>
      <c r="F4529" s="54">
        <v>1.1194367E7</v>
      </c>
      <c r="G4529" s="53" t="s">
        <v>2823</v>
      </c>
      <c r="H4529" s="55">
        <v>2055.0</v>
      </c>
      <c r="I4529" s="55"/>
      <c r="J4529" s="55" t="s">
        <v>103</v>
      </c>
      <c r="K4529" s="53" t="s">
        <v>160</v>
      </c>
      <c r="L4529" s="53"/>
      <c r="M4529" s="53">
        <v>4.0</v>
      </c>
      <c r="N4529" s="53" t="s">
        <v>52</v>
      </c>
      <c r="O4529" s="25">
        <v>7542.7125</v>
      </c>
      <c r="P4529" s="25">
        <f>'LISTA DOS ITENS'!$O4529*'LISTA DOS ITENS'!$M4529</f>
        <v>30170.85</v>
      </c>
      <c r="Q4529" s="25">
        <v>7542.71</v>
      </c>
      <c r="R4529" s="25">
        <f>'LISTA DOS ITENS'!$Q4529*'LISTA DOS ITENS'!$M4529</f>
        <v>30170.84</v>
      </c>
      <c r="S4529" s="56">
        <f>IF('LISTA DOS ITENS'!$P4529&gt;'LISTA DOS ITENS'!$R4529,'LISTA DOS ITENS'!$P4529,'LISTA DOS ITENS'!$R4529)</f>
        <v>30170.85</v>
      </c>
      <c r="T4529" s="25">
        <v>1079.18686778327</v>
      </c>
      <c r="U4529" s="25">
        <f>'LISTA DOS ITENS'!$T4529*'LISTA DOS ITENS'!$M4529</f>
        <v>4316.747471</v>
      </c>
      <c r="V4529" s="56">
        <f t="array" ref="V4529">INDEX('RESUMO - LOTES E VMA'!$F$3:$F$181,MATCH('LISTA DOS ITENS'!$D4529,'RESUMO - LOTES E VMA'!$A$3:$A$181,0))</f>
        <v>49784.43082</v>
      </c>
      <c r="W4529" s="57">
        <f>'LISTA DOS ITENS'!$U4529/'LISTA DOS ITENS'!$V4529</f>
        <v>0.08670878425</v>
      </c>
      <c r="X4529" s="53" t="s">
        <v>53</v>
      </c>
      <c r="Y4529" s="53" t="s">
        <v>290</v>
      </c>
      <c r="Z4529" s="58" t="str">
        <f>'LISTA DOS ITENS'!$F4529&amp;"-"&amp;'LISTA DOS ITENS'!$H4529&amp;"-"&amp;'LISTA DOS ITENS'!$J4529&amp;"-"&amp;'LISTA DOS ITENS'!$K4529&amp;"-"&amp;'LISTA DOS ITENS'!$I4529</f>
        <v>11194367-2055-0001-CONS/IMP-</v>
      </c>
      <c r="AA4529" s="59" t="str">
        <f t="array" ref="AA4529">INDEX('RESUMO - LOTES E VMA'!$M$3:$M$181,MATCH('LISTA DOS ITENS'!$D4529,'RESUMO - LOTES E VMA'!$A$3:$A$181,0))</f>
        <v>Para Leilão</v>
      </c>
      <c r="AB4529" s="60">
        <f t="array" ref="AB4529">INDEX('RESUMO - LOTES E VMA'!$J$3:$J$181,MATCH('LISTA DOS ITENS'!$D4529,'RESUMO - LOTES E VMA'!$A$3:$A$181,0))</f>
        <v>0.143076783</v>
      </c>
      <c r="AC4529" s="29" t="str">
        <f t="array" ref="AC4529">INDEX('RESUMO - LOTES E VMA'!$L$3:$L$181,MATCH('LISTA DOS ITENS'!$D4529,'RESUMO - LOTES E VMA'!$A$3:$A$181,0))</f>
        <v>1% do Valor de Comparação do VMA</v>
      </c>
      <c r="AD4529" s="53" t="str">
        <f>VLOOKUP(Tabela1[[#This Row],[Índice]],[1]Planilha1!$A:$A,1,0)</f>
        <v>#ERROR!</v>
      </c>
    </row>
    <row r="4530" ht="15.75" customHeight="1">
      <c r="A4530" s="52">
        <v>271699.0</v>
      </c>
      <c r="B4530" s="53" t="s">
        <v>154</v>
      </c>
      <c r="C4530" s="53" t="s">
        <v>107</v>
      </c>
      <c r="D4530" s="22">
        <v>208608.0</v>
      </c>
      <c r="E4530" s="53" t="s">
        <v>59</v>
      </c>
      <c r="F4530" s="54">
        <v>1.1194946E7</v>
      </c>
      <c r="G4530" s="53" t="s">
        <v>2824</v>
      </c>
      <c r="H4530" s="55">
        <v>2055.0</v>
      </c>
      <c r="I4530" s="55"/>
      <c r="J4530" s="55" t="s">
        <v>103</v>
      </c>
      <c r="K4530" s="53" t="s">
        <v>160</v>
      </c>
      <c r="L4530" s="53"/>
      <c r="M4530" s="53">
        <v>4.0</v>
      </c>
      <c r="N4530" s="53" t="s">
        <v>52</v>
      </c>
      <c r="O4530" s="25">
        <v>4405.8325</v>
      </c>
      <c r="P4530" s="25">
        <f>'LISTA DOS ITENS'!$O4530*'LISTA DOS ITENS'!$M4530</f>
        <v>17623.33</v>
      </c>
      <c r="Q4530" s="25">
        <v>4405.83</v>
      </c>
      <c r="R4530" s="25">
        <f>'LISTA DOS ITENS'!$Q4530*'LISTA DOS ITENS'!$M4530</f>
        <v>17623.32</v>
      </c>
      <c r="S4530" s="56">
        <f>IF('LISTA DOS ITENS'!$P4530&gt;'LISTA DOS ITENS'!$R4530,'LISTA DOS ITENS'!$P4530,'LISTA DOS ITENS'!$R4530)</f>
        <v>17623.33</v>
      </c>
      <c r="T4530" s="25">
        <v>630.3720914214605</v>
      </c>
      <c r="U4530" s="25">
        <f>'LISTA DOS ITENS'!$T4530*'LISTA DOS ITENS'!$M4530</f>
        <v>2521.488366</v>
      </c>
      <c r="V4530" s="56">
        <f t="array" ref="V4530">INDEX('RESUMO - LOTES E VMA'!$F$3:$F$181,MATCH('LISTA DOS ITENS'!$D4530,'RESUMO - LOTES E VMA'!$A$3:$A$181,0))</f>
        <v>49784.43082</v>
      </c>
      <c r="W4530" s="57">
        <f>'LISTA DOS ITENS'!$U4530/'LISTA DOS ITENS'!$V4530</f>
        <v>0.05064813084</v>
      </c>
      <c r="X4530" s="53" t="s">
        <v>53</v>
      </c>
      <c r="Y4530" s="53" t="s">
        <v>290</v>
      </c>
      <c r="Z4530" s="58" t="str">
        <f>'LISTA DOS ITENS'!$F4530&amp;"-"&amp;'LISTA DOS ITENS'!$H4530&amp;"-"&amp;'LISTA DOS ITENS'!$J4530&amp;"-"&amp;'LISTA DOS ITENS'!$K4530&amp;"-"&amp;'LISTA DOS ITENS'!$I4530</f>
        <v>11194946-2055-0001-CONS/IMP-</v>
      </c>
      <c r="AA4530" s="59" t="str">
        <f t="array" ref="AA4530">INDEX('RESUMO - LOTES E VMA'!$M$3:$M$181,MATCH('LISTA DOS ITENS'!$D4530,'RESUMO - LOTES E VMA'!$A$3:$A$181,0))</f>
        <v>Para Leilão</v>
      </c>
      <c r="AB4530" s="60">
        <f t="array" ref="AB4530">INDEX('RESUMO - LOTES E VMA'!$J$3:$J$181,MATCH('LISTA DOS ITENS'!$D4530,'RESUMO - LOTES E VMA'!$A$3:$A$181,0))</f>
        <v>0.143076783</v>
      </c>
      <c r="AC4530" s="29" t="str">
        <f t="array" ref="AC4530">INDEX('RESUMO - LOTES E VMA'!$L$3:$L$181,MATCH('LISTA DOS ITENS'!$D4530,'RESUMO - LOTES E VMA'!$A$3:$A$181,0))</f>
        <v>1% do Valor de Comparação do VMA</v>
      </c>
      <c r="AD4530" s="53" t="str">
        <f>VLOOKUP(Tabela1[[#This Row],[Índice]],[1]Planilha1!$A:$A,1,0)</f>
        <v>#ERROR!</v>
      </c>
    </row>
    <row r="4531" ht="15.75" customHeight="1">
      <c r="A4531" s="52">
        <v>271700.0</v>
      </c>
      <c r="B4531" s="53" t="s">
        <v>154</v>
      </c>
      <c r="C4531" s="53" t="s">
        <v>107</v>
      </c>
      <c r="D4531" s="22">
        <v>208608.0</v>
      </c>
      <c r="E4531" s="53" t="s">
        <v>59</v>
      </c>
      <c r="F4531" s="54">
        <v>1.1194959E7</v>
      </c>
      <c r="G4531" s="53" t="s">
        <v>2825</v>
      </c>
      <c r="H4531" s="55">
        <v>2055.0</v>
      </c>
      <c r="I4531" s="55"/>
      <c r="J4531" s="55" t="s">
        <v>103</v>
      </c>
      <c r="K4531" s="53" t="s">
        <v>160</v>
      </c>
      <c r="L4531" s="53"/>
      <c r="M4531" s="53">
        <v>4.0</v>
      </c>
      <c r="N4531" s="53" t="s">
        <v>52</v>
      </c>
      <c r="O4531" s="25">
        <v>5833.4075</v>
      </c>
      <c r="P4531" s="25">
        <f>'LISTA DOS ITENS'!$O4531*'LISTA DOS ITENS'!$M4531</f>
        <v>23333.63</v>
      </c>
      <c r="Q4531" s="25">
        <v>5833.41</v>
      </c>
      <c r="R4531" s="25">
        <f>'LISTA DOS ITENS'!$Q4531*'LISTA DOS ITENS'!$M4531</f>
        <v>23333.64</v>
      </c>
      <c r="S4531" s="56">
        <f>IF('LISTA DOS ITENS'!$P4531&gt;'LISTA DOS ITENS'!$R4531,'LISTA DOS ITENS'!$P4531,'LISTA DOS ITENS'!$R4531)</f>
        <v>23333.64</v>
      </c>
      <c r="T4531" s="25">
        <v>834.6256804776539</v>
      </c>
      <c r="U4531" s="25">
        <f>'LISTA DOS ITENS'!$T4531*'LISTA DOS ITENS'!$M4531</f>
        <v>3338.502722</v>
      </c>
      <c r="V4531" s="56">
        <f t="array" ref="V4531">INDEX('RESUMO - LOTES E VMA'!$F$3:$F$181,MATCH('LISTA DOS ITENS'!$D4531,'RESUMO - LOTES E VMA'!$A$3:$A$181,0))</f>
        <v>49784.43082</v>
      </c>
      <c r="W4531" s="57">
        <f>'LISTA DOS ITENS'!$U4531/'LISTA DOS ITENS'!$V4531</f>
        <v>0.06705917226</v>
      </c>
      <c r="X4531" s="53" t="s">
        <v>53</v>
      </c>
      <c r="Y4531" s="53" t="s">
        <v>290</v>
      </c>
      <c r="Z4531" s="58" t="str">
        <f>'LISTA DOS ITENS'!$F4531&amp;"-"&amp;'LISTA DOS ITENS'!$H4531&amp;"-"&amp;'LISTA DOS ITENS'!$J4531&amp;"-"&amp;'LISTA DOS ITENS'!$K4531&amp;"-"&amp;'LISTA DOS ITENS'!$I4531</f>
        <v>11194959-2055-0001-CONS/IMP-</v>
      </c>
      <c r="AA4531" s="59" t="str">
        <f t="array" ref="AA4531">INDEX('RESUMO - LOTES E VMA'!$M$3:$M$181,MATCH('LISTA DOS ITENS'!$D4531,'RESUMO - LOTES E VMA'!$A$3:$A$181,0))</f>
        <v>Para Leilão</v>
      </c>
      <c r="AB4531" s="60">
        <f t="array" ref="AB4531">INDEX('RESUMO - LOTES E VMA'!$J$3:$J$181,MATCH('LISTA DOS ITENS'!$D4531,'RESUMO - LOTES E VMA'!$A$3:$A$181,0))</f>
        <v>0.143076783</v>
      </c>
      <c r="AC4531" s="29" t="str">
        <f t="array" ref="AC4531">INDEX('RESUMO - LOTES E VMA'!$L$3:$L$181,MATCH('LISTA DOS ITENS'!$D4531,'RESUMO - LOTES E VMA'!$A$3:$A$181,0))</f>
        <v>1% do Valor de Comparação do VMA</v>
      </c>
      <c r="AD4531" s="53" t="str">
        <f>VLOOKUP(Tabela1[[#This Row],[Índice]],[1]Planilha1!$A:$A,1,0)</f>
        <v>#ERROR!</v>
      </c>
    </row>
    <row r="4532" ht="15.75" customHeight="1">
      <c r="A4532" s="52">
        <v>271701.0</v>
      </c>
      <c r="B4532" s="53" t="s">
        <v>154</v>
      </c>
      <c r="C4532" s="53" t="s">
        <v>107</v>
      </c>
      <c r="D4532" s="22">
        <v>208608.0</v>
      </c>
      <c r="E4532" s="53" t="s">
        <v>59</v>
      </c>
      <c r="F4532" s="54">
        <v>1.1212244E7</v>
      </c>
      <c r="G4532" s="53" t="s">
        <v>2826</v>
      </c>
      <c r="H4532" s="55">
        <v>2055.0</v>
      </c>
      <c r="I4532" s="55"/>
      <c r="J4532" s="55" t="s">
        <v>103</v>
      </c>
      <c r="K4532" s="53" t="s">
        <v>57</v>
      </c>
      <c r="L4532" s="53"/>
      <c r="M4532" s="53">
        <v>1.0</v>
      </c>
      <c r="N4532" s="53" t="s">
        <v>52</v>
      </c>
      <c r="O4532" s="25">
        <v>1.0</v>
      </c>
      <c r="P4532" s="25">
        <f>'LISTA DOS ITENS'!$O4532*'LISTA DOS ITENS'!$M4532</f>
        <v>1</v>
      </c>
      <c r="Q4532" s="25">
        <v>43243.12</v>
      </c>
      <c r="R4532" s="25">
        <f>'LISTA DOS ITENS'!$Q4532*'LISTA DOS ITENS'!$M4532</f>
        <v>43243.12</v>
      </c>
      <c r="S4532" s="56">
        <f>IF('LISTA DOS ITENS'!$P4532&gt;'LISTA DOS ITENS'!$R4532,'LISTA DOS ITENS'!$P4532,'LISTA DOS ITENS'!$R4532)</f>
        <v>43243.12</v>
      </c>
      <c r="T4532" s="25">
        <v>6187.0875621595</v>
      </c>
      <c r="U4532" s="25">
        <f>'LISTA DOS ITENS'!$T4532*'LISTA DOS ITENS'!$M4532</f>
        <v>6187.087562</v>
      </c>
      <c r="V4532" s="56">
        <f t="array" ref="V4532">INDEX('RESUMO - LOTES E VMA'!$F$3:$F$181,MATCH('LISTA DOS ITENS'!$D4532,'RESUMO - LOTES E VMA'!$A$3:$A$181,0))</f>
        <v>49784.43082</v>
      </c>
      <c r="W4532" s="57">
        <f>'LISTA DOS ITENS'!$U4532/'LISTA DOS ITENS'!$V4532</f>
        <v>0.1242775595</v>
      </c>
      <c r="X4532" s="53" t="s">
        <v>53</v>
      </c>
      <c r="Y4532" s="53" t="s">
        <v>290</v>
      </c>
      <c r="Z4532" s="58" t="str">
        <f>'LISTA DOS ITENS'!$F4532&amp;"-"&amp;'LISTA DOS ITENS'!$H4532&amp;"-"&amp;'LISTA DOS ITENS'!$J4532&amp;"-"&amp;'LISTA DOS ITENS'!$K4532&amp;"-"&amp;'LISTA DOS ITENS'!$I4532</f>
        <v>11212244-2055-0001-USADO-</v>
      </c>
      <c r="AA4532" s="59" t="str">
        <f t="array" ref="AA4532">INDEX('RESUMO - LOTES E VMA'!$M$3:$M$181,MATCH('LISTA DOS ITENS'!$D4532,'RESUMO - LOTES E VMA'!$A$3:$A$181,0))</f>
        <v>Para Leilão</v>
      </c>
      <c r="AB4532" s="60">
        <f t="array" ref="AB4532">INDEX('RESUMO - LOTES E VMA'!$J$3:$J$181,MATCH('LISTA DOS ITENS'!$D4532,'RESUMO - LOTES E VMA'!$A$3:$A$181,0))</f>
        <v>0.143076783</v>
      </c>
      <c r="AC4532" s="29" t="str">
        <f t="array" ref="AC4532">INDEX('RESUMO - LOTES E VMA'!$L$3:$L$181,MATCH('LISTA DOS ITENS'!$D4532,'RESUMO - LOTES E VMA'!$A$3:$A$181,0))</f>
        <v>1% do Valor de Comparação do VMA</v>
      </c>
      <c r="AD4532" s="53" t="str">
        <f>VLOOKUP(Tabela1[[#This Row],[Índice]],[1]Planilha1!$A:$A,1,0)</f>
        <v>#ERROR!</v>
      </c>
    </row>
    <row r="4533" ht="15.75" customHeight="1">
      <c r="A4533" s="52">
        <v>271702.0</v>
      </c>
      <c r="B4533" s="53" t="s">
        <v>154</v>
      </c>
      <c r="C4533" s="53" t="s">
        <v>107</v>
      </c>
      <c r="D4533" s="22">
        <v>208608.0</v>
      </c>
      <c r="E4533" s="53" t="s">
        <v>59</v>
      </c>
      <c r="F4533" s="54">
        <v>1.011547E7</v>
      </c>
      <c r="G4533" s="53" t="s">
        <v>2827</v>
      </c>
      <c r="H4533" s="55">
        <v>2055.0</v>
      </c>
      <c r="I4533" s="55"/>
      <c r="J4533" s="55" t="s">
        <v>2828</v>
      </c>
      <c r="K4533" s="53" t="s">
        <v>160</v>
      </c>
      <c r="L4533" s="53"/>
      <c r="M4533" s="53">
        <v>3.0</v>
      </c>
      <c r="N4533" s="53" t="s">
        <v>52</v>
      </c>
      <c r="O4533" s="25">
        <v>1063.68</v>
      </c>
      <c r="P4533" s="25">
        <f>'LISTA DOS ITENS'!$O4533*'LISTA DOS ITENS'!$M4533</f>
        <v>3191.04</v>
      </c>
      <c r="Q4533" s="25">
        <v>1063.68</v>
      </c>
      <c r="R4533" s="25">
        <f>'LISTA DOS ITENS'!$Q4533*'LISTA DOS ITENS'!$M4533</f>
        <v>3191.04</v>
      </c>
      <c r="S4533" s="56">
        <f>IF('LISTA DOS ITENS'!$P4533&gt;'LISTA DOS ITENS'!$R4533,'LISTA DOS ITENS'!$P4533,'LISTA DOS ITENS'!$R4533)</f>
        <v>3191.04</v>
      </c>
      <c r="T4533" s="25">
        <v>152.18793875459997</v>
      </c>
      <c r="U4533" s="25">
        <f>'LISTA DOS ITENS'!$T4533*'LISTA DOS ITENS'!$M4533</f>
        <v>456.5638163</v>
      </c>
      <c r="V4533" s="56">
        <f t="array" ref="V4533">INDEX('RESUMO - LOTES E VMA'!$F$3:$F$181,MATCH('LISTA DOS ITENS'!$D4533,'RESUMO - LOTES E VMA'!$A$3:$A$181,0))</f>
        <v>49784.43082</v>
      </c>
      <c r="W4533" s="57">
        <f>'LISTA DOS ITENS'!$U4533/'LISTA DOS ITENS'!$V4533</f>
        <v>0.009170815228</v>
      </c>
      <c r="X4533" s="53" t="s">
        <v>53</v>
      </c>
      <c r="Y4533" s="53" t="s">
        <v>290</v>
      </c>
      <c r="Z4533" s="58" t="str">
        <f>'LISTA DOS ITENS'!$F4533&amp;"-"&amp;'LISTA DOS ITENS'!$H4533&amp;"-"&amp;'LISTA DOS ITENS'!$J4533&amp;"-"&amp;'LISTA DOS ITENS'!$K4533&amp;"-"&amp;'LISTA DOS ITENS'!$I4533</f>
        <v>10115470-2055-A001-CONS/IMP-</v>
      </c>
      <c r="AA4533" s="59" t="str">
        <f t="array" ref="AA4533">INDEX('RESUMO - LOTES E VMA'!$M$3:$M$181,MATCH('LISTA DOS ITENS'!$D4533,'RESUMO - LOTES E VMA'!$A$3:$A$181,0))</f>
        <v>Para Leilão</v>
      </c>
      <c r="AB4533" s="60">
        <f t="array" ref="AB4533">INDEX('RESUMO - LOTES E VMA'!$J$3:$J$181,MATCH('LISTA DOS ITENS'!$D4533,'RESUMO - LOTES E VMA'!$A$3:$A$181,0))</f>
        <v>0.143076783</v>
      </c>
      <c r="AC4533" s="29" t="str">
        <f t="array" ref="AC4533">INDEX('RESUMO - LOTES E VMA'!$L$3:$L$181,MATCH('LISTA DOS ITENS'!$D4533,'RESUMO - LOTES E VMA'!$A$3:$A$181,0))</f>
        <v>1% do Valor de Comparação do VMA</v>
      </c>
      <c r="AD4533" s="53" t="str">
        <f>VLOOKUP(Tabela1[[#This Row],[Índice]],[1]Planilha1!$A:$A,1,0)</f>
        <v>#ERROR!</v>
      </c>
    </row>
    <row r="4534" ht="15.75" customHeight="1">
      <c r="A4534" s="52">
        <v>271703.0</v>
      </c>
      <c r="B4534" s="53" t="s">
        <v>154</v>
      </c>
      <c r="C4534" s="53" t="s">
        <v>107</v>
      </c>
      <c r="D4534" s="22">
        <v>208608.0</v>
      </c>
      <c r="E4534" s="53" t="s">
        <v>59</v>
      </c>
      <c r="F4534" s="54">
        <v>1.0115637E7</v>
      </c>
      <c r="G4534" s="53" t="s">
        <v>2829</v>
      </c>
      <c r="H4534" s="55">
        <v>2055.0</v>
      </c>
      <c r="I4534" s="55"/>
      <c r="J4534" s="55" t="s">
        <v>2828</v>
      </c>
      <c r="K4534" s="53" t="s">
        <v>51</v>
      </c>
      <c r="L4534" s="53"/>
      <c r="M4534" s="53">
        <v>1.0</v>
      </c>
      <c r="N4534" s="53" t="s">
        <v>52</v>
      </c>
      <c r="O4534" s="25">
        <v>0.0</v>
      </c>
      <c r="P4534" s="25">
        <f>'LISTA DOS ITENS'!$O4534*'LISTA DOS ITENS'!$M4534</f>
        <v>0</v>
      </c>
      <c r="Q4534" s="25">
        <v>5078.59</v>
      </c>
      <c r="R4534" s="25">
        <f>'LISTA DOS ITENS'!$Q4534*'LISTA DOS ITENS'!$M4534</f>
        <v>5078.59</v>
      </c>
      <c r="S4534" s="56">
        <f>IF('LISTA DOS ITENS'!$P4534&gt;'LISTA DOS ITENS'!$R4534,'LISTA DOS ITENS'!$P4534,'LISTA DOS ITENS'!$R4534)</f>
        <v>5078.59</v>
      </c>
      <c r="T4534" s="25">
        <v>726.6284445319304</v>
      </c>
      <c r="U4534" s="25">
        <f>'LISTA DOS ITENS'!$T4534*'LISTA DOS ITENS'!$M4534</f>
        <v>726.6284445</v>
      </c>
      <c r="V4534" s="56">
        <f t="array" ref="V4534">INDEX('RESUMO - LOTES E VMA'!$F$3:$F$181,MATCH('LISTA DOS ITENS'!$D4534,'RESUMO - LOTES E VMA'!$A$3:$A$181,0))</f>
        <v>49784.43082</v>
      </c>
      <c r="W4534" s="57">
        <f>'LISTA DOS ITENS'!$U4534/'LISTA DOS ITENS'!$V4534</f>
        <v>0.01459549567</v>
      </c>
      <c r="X4534" s="53" t="s">
        <v>53</v>
      </c>
      <c r="Y4534" s="53" t="s">
        <v>290</v>
      </c>
      <c r="Z4534" s="58" t="str">
        <f>'LISTA DOS ITENS'!$F4534&amp;"-"&amp;'LISTA DOS ITENS'!$H4534&amp;"-"&amp;'LISTA DOS ITENS'!$J4534&amp;"-"&amp;'LISTA DOS ITENS'!$K4534&amp;"-"&amp;'LISTA DOS ITENS'!$I4534</f>
        <v>10115637-2055-A001-A RECUPER-</v>
      </c>
      <c r="AA4534" s="59" t="str">
        <f t="array" ref="AA4534">INDEX('RESUMO - LOTES E VMA'!$M$3:$M$181,MATCH('LISTA DOS ITENS'!$D4534,'RESUMO - LOTES E VMA'!$A$3:$A$181,0))</f>
        <v>Para Leilão</v>
      </c>
      <c r="AB4534" s="60">
        <f t="array" ref="AB4534">INDEX('RESUMO - LOTES E VMA'!$J$3:$J$181,MATCH('LISTA DOS ITENS'!$D4534,'RESUMO - LOTES E VMA'!$A$3:$A$181,0))</f>
        <v>0.143076783</v>
      </c>
      <c r="AC4534" s="29" t="str">
        <f t="array" ref="AC4534">INDEX('RESUMO - LOTES E VMA'!$L$3:$L$181,MATCH('LISTA DOS ITENS'!$D4534,'RESUMO - LOTES E VMA'!$A$3:$A$181,0))</f>
        <v>1% do Valor de Comparação do VMA</v>
      </c>
      <c r="AD4534" s="53" t="str">
        <f>VLOOKUP(Tabela1[[#This Row],[Índice]],[1]Planilha1!$A:$A,1,0)</f>
        <v>#ERROR!</v>
      </c>
    </row>
    <row r="4535" ht="15.75" customHeight="1">
      <c r="A4535" s="52">
        <v>271704.0</v>
      </c>
      <c r="B4535" s="53" t="s">
        <v>154</v>
      </c>
      <c r="C4535" s="53" t="s">
        <v>107</v>
      </c>
      <c r="D4535" s="22">
        <v>208608.0</v>
      </c>
      <c r="E4535" s="53" t="s">
        <v>59</v>
      </c>
      <c r="F4535" s="54">
        <v>1.0115637E7</v>
      </c>
      <c r="G4535" s="53" t="s">
        <v>2829</v>
      </c>
      <c r="H4535" s="55">
        <v>2055.0</v>
      </c>
      <c r="I4535" s="55"/>
      <c r="J4535" s="55" t="s">
        <v>2828</v>
      </c>
      <c r="K4535" s="53" t="s">
        <v>160</v>
      </c>
      <c r="L4535" s="53"/>
      <c r="M4535" s="53">
        <v>1.0</v>
      </c>
      <c r="N4535" s="53" t="s">
        <v>52</v>
      </c>
      <c r="O4535" s="25">
        <v>39.72</v>
      </c>
      <c r="P4535" s="25">
        <f>'LISTA DOS ITENS'!$O4535*'LISTA DOS ITENS'!$M4535</f>
        <v>39.72</v>
      </c>
      <c r="Q4535" s="25">
        <v>5078.59</v>
      </c>
      <c r="R4535" s="25">
        <f>'LISTA DOS ITENS'!$Q4535*'LISTA DOS ITENS'!$M4535</f>
        <v>5078.59</v>
      </c>
      <c r="S4535" s="56">
        <f>IF('LISTA DOS ITENS'!$P4535&gt;'LISTA DOS ITENS'!$R4535,'LISTA DOS ITENS'!$P4535,'LISTA DOS ITENS'!$R4535)</f>
        <v>5078.59</v>
      </c>
      <c r="T4535" s="25">
        <v>726.6284445319304</v>
      </c>
      <c r="U4535" s="25">
        <f>'LISTA DOS ITENS'!$T4535*'LISTA DOS ITENS'!$M4535</f>
        <v>726.6284445</v>
      </c>
      <c r="V4535" s="56">
        <f t="array" ref="V4535">INDEX('RESUMO - LOTES E VMA'!$F$3:$F$181,MATCH('LISTA DOS ITENS'!$D4535,'RESUMO - LOTES E VMA'!$A$3:$A$181,0))</f>
        <v>49784.43082</v>
      </c>
      <c r="W4535" s="57">
        <f>'LISTA DOS ITENS'!$U4535/'LISTA DOS ITENS'!$V4535</f>
        <v>0.01459549567</v>
      </c>
      <c r="X4535" s="53" t="s">
        <v>53</v>
      </c>
      <c r="Y4535" s="53" t="s">
        <v>290</v>
      </c>
      <c r="Z4535" s="58" t="str">
        <f>'LISTA DOS ITENS'!$F4535&amp;"-"&amp;'LISTA DOS ITENS'!$H4535&amp;"-"&amp;'LISTA DOS ITENS'!$J4535&amp;"-"&amp;'LISTA DOS ITENS'!$K4535&amp;"-"&amp;'LISTA DOS ITENS'!$I4535</f>
        <v>10115637-2055-A001-CONS/IMP-</v>
      </c>
      <c r="AA4535" s="59" t="str">
        <f t="array" ref="AA4535">INDEX('RESUMO - LOTES E VMA'!$M$3:$M$181,MATCH('LISTA DOS ITENS'!$D4535,'RESUMO - LOTES E VMA'!$A$3:$A$181,0))</f>
        <v>Para Leilão</v>
      </c>
      <c r="AB4535" s="60">
        <f t="array" ref="AB4535">INDEX('RESUMO - LOTES E VMA'!$J$3:$J$181,MATCH('LISTA DOS ITENS'!$D4535,'RESUMO - LOTES E VMA'!$A$3:$A$181,0))</f>
        <v>0.143076783</v>
      </c>
      <c r="AC4535" s="29" t="str">
        <f t="array" ref="AC4535">INDEX('RESUMO - LOTES E VMA'!$L$3:$L$181,MATCH('LISTA DOS ITENS'!$D4535,'RESUMO - LOTES E VMA'!$A$3:$A$181,0))</f>
        <v>1% do Valor de Comparação do VMA</v>
      </c>
      <c r="AD4535" s="53" t="str">
        <f>VLOOKUP(Tabela1[[#This Row],[Índice]],[1]Planilha1!$A:$A,1,0)</f>
        <v>#ERROR!</v>
      </c>
    </row>
    <row r="4536" ht="15.75" customHeight="1">
      <c r="A4536" s="52">
        <v>271705.0</v>
      </c>
      <c r="B4536" s="53" t="s">
        <v>154</v>
      </c>
      <c r="C4536" s="53" t="s">
        <v>107</v>
      </c>
      <c r="D4536" s="22">
        <v>208608.0</v>
      </c>
      <c r="E4536" s="53" t="s">
        <v>59</v>
      </c>
      <c r="F4536" s="54">
        <v>1.0115645E7</v>
      </c>
      <c r="G4536" s="53" t="s">
        <v>2830</v>
      </c>
      <c r="H4536" s="55">
        <v>2055.0</v>
      </c>
      <c r="I4536" s="55"/>
      <c r="J4536" s="55" t="s">
        <v>2828</v>
      </c>
      <c r="K4536" s="53" t="s">
        <v>160</v>
      </c>
      <c r="L4536" s="53"/>
      <c r="M4536" s="53">
        <v>3.0</v>
      </c>
      <c r="N4536" s="53" t="s">
        <v>52</v>
      </c>
      <c r="O4536" s="25">
        <v>58.24</v>
      </c>
      <c r="P4536" s="25">
        <f>'LISTA DOS ITENS'!$O4536*'LISTA DOS ITENS'!$M4536</f>
        <v>174.72</v>
      </c>
      <c r="Q4536" s="25">
        <v>58.24</v>
      </c>
      <c r="R4536" s="25">
        <f>'LISTA DOS ITENS'!$Q4536*'LISTA DOS ITENS'!$M4536</f>
        <v>174.72</v>
      </c>
      <c r="S4536" s="56">
        <f>IF('LISTA DOS ITENS'!$P4536&gt;'LISTA DOS ITENS'!$R4536,'LISTA DOS ITENS'!$P4536,'LISTA DOS ITENS'!$R4536)</f>
        <v>174.72</v>
      </c>
      <c r="T4536" s="25">
        <v>8.332793277177254</v>
      </c>
      <c r="U4536" s="25">
        <f>'LISTA DOS ITENS'!$T4536*'LISTA DOS ITENS'!$M4536</f>
        <v>24.99837983</v>
      </c>
      <c r="V4536" s="56">
        <f t="array" ref="V4536">INDEX('RESUMO - LOTES E VMA'!$F$3:$F$181,MATCH('LISTA DOS ITENS'!$D4536,'RESUMO - LOTES E VMA'!$A$3:$A$181,0))</f>
        <v>49784.43082</v>
      </c>
      <c r="W4536" s="57">
        <f>'LISTA DOS ITENS'!$U4536/'LISTA DOS ITENS'!$V4536</f>
        <v>0.0005021324824</v>
      </c>
      <c r="X4536" s="53" t="s">
        <v>53</v>
      </c>
      <c r="Y4536" s="53" t="s">
        <v>290</v>
      </c>
      <c r="Z4536" s="58" t="str">
        <f>'LISTA DOS ITENS'!$F4536&amp;"-"&amp;'LISTA DOS ITENS'!$H4536&amp;"-"&amp;'LISTA DOS ITENS'!$J4536&amp;"-"&amp;'LISTA DOS ITENS'!$K4536&amp;"-"&amp;'LISTA DOS ITENS'!$I4536</f>
        <v>10115645-2055-A001-CONS/IMP-</v>
      </c>
      <c r="AA4536" s="59" t="str">
        <f t="array" ref="AA4536">INDEX('RESUMO - LOTES E VMA'!$M$3:$M$181,MATCH('LISTA DOS ITENS'!$D4536,'RESUMO - LOTES E VMA'!$A$3:$A$181,0))</f>
        <v>Para Leilão</v>
      </c>
      <c r="AB4536" s="60">
        <f t="array" ref="AB4536">INDEX('RESUMO - LOTES E VMA'!$J$3:$J$181,MATCH('LISTA DOS ITENS'!$D4536,'RESUMO - LOTES E VMA'!$A$3:$A$181,0))</f>
        <v>0.143076783</v>
      </c>
      <c r="AC4536" s="29" t="str">
        <f t="array" ref="AC4536">INDEX('RESUMO - LOTES E VMA'!$L$3:$L$181,MATCH('LISTA DOS ITENS'!$D4536,'RESUMO - LOTES E VMA'!$A$3:$A$181,0))</f>
        <v>1% do Valor de Comparação do VMA</v>
      </c>
      <c r="AD4536" s="53" t="str">
        <f>VLOOKUP(Tabela1[[#This Row],[Índice]],[1]Planilha1!$A:$A,1,0)</f>
        <v>#ERROR!</v>
      </c>
    </row>
    <row r="4537" ht="15.75" customHeight="1">
      <c r="A4537" s="52">
        <v>271706.0</v>
      </c>
      <c r="B4537" s="53" t="s">
        <v>154</v>
      </c>
      <c r="C4537" s="53" t="s">
        <v>107</v>
      </c>
      <c r="D4537" s="22">
        <v>208608.0</v>
      </c>
      <c r="E4537" s="53" t="s">
        <v>59</v>
      </c>
      <c r="F4537" s="54">
        <v>1.0115661E7</v>
      </c>
      <c r="G4537" s="53" t="s">
        <v>2831</v>
      </c>
      <c r="H4537" s="55">
        <v>2055.0</v>
      </c>
      <c r="I4537" s="55"/>
      <c r="J4537" s="55" t="s">
        <v>2828</v>
      </c>
      <c r="K4537" s="53" t="s">
        <v>160</v>
      </c>
      <c r="L4537" s="53"/>
      <c r="M4537" s="53">
        <v>4.0</v>
      </c>
      <c r="N4537" s="53" t="s">
        <v>52</v>
      </c>
      <c r="O4537" s="25">
        <v>10.92</v>
      </c>
      <c r="P4537" s="25">
        <f>'LISTA DOS ITENS'!$O4537*'LISTA DOS ITENS'!$M4537</f>
        <v>43.68</v>
      </c>
      <c r="Q4537" s="25">
        <v>10.92</v>
      </c>
      <c r="R4537" s="25">
        <f>'LISTA DOS ITENS'!$Q4537*'LISTA DOS ITENS'!$M4537</f>
        <v>43.68</v>
      </c>
      <c r="S4537" s="56">
        <f>IF('LISTA DOS ITENS'!$P4537&gt;'LISTA DOS ITENS'!$R4537,'LISTA DOS ITENS'!$P4537,'LISTA DOS ITENS'!$R4537)</f>
        <v>43.68</v>
      </c>
      <c r="T4537" s="25">
        <v>1.562398739470735</v>
      </c>
      <c r="U4537" s="25">
        <f>'LISTA DOS ITENS'!$T4537*'LISTA DOS ITENS'!$M4537</f>
        <v>6.249594958</v>
      </c>
      <c r="V4537" s="56">
        <f t="array" ref="V4537">INDEX('RESUMO - LOTES E VMA'!$F$3:$F$181,MATCH('LISTA DOS ITENS'!$D4537,'RESUMO - LOTES E VMA'!$A$3:$A$181,0))</f>
        <v>49784.43082</v>
      </c>
      <c r="W4537" s="57">
        <f>'LISTA DOS ITENS'!$U4537/'LISTA DOS ITENS'!$V4537</f>
        <v>0.0001255331206</v>
      </c>
      <c r="X4537" s="53" t="s">
        <v>53</v>
      </c>
      <c r="Y4537" s="53" t="s">
        <v>290</v>
      </c>
      <c r="Z4537" s="58" t="str">
        <f>'LISTA DOS ITENS'!$F4537&amp;"-"&amp;'LISTA DOS ITENS'!$H4537&amp;"-"&amp;'LISTA DOS ITENS'!$J4537&amp;"-"&amp;'LISTA DOS ITENS'!$K4537&amp;"-"&amp;'LISTA DOS ITENS'!$I4537</f>
        <v>10115661-2055-A001-CONS/IMP-</v>
      </c>
      <c r="AA4537" s="59" t="str">
        <f t="array" ref="AA4537">INDEX('RESUMO - LOTES E VMA'!$M$3:$M$181,MATCH('LISTA DOS ITENS'!$D4537,'RESUMO - LOTES E VMA'!$A$3:$A$181,0))</f>
        <v>Para Leilão</v>
      </c>
      <c r="AB4537" s="60">
        <f t="array" ref="AB4537">INDEX('RESUMO - LOTES E VMA'!$J$3:$J$181,MATCH('LISTA DOS ITENS'!$D4537,'RESUMO - LOTES E VMA'!$A$3:$A$181,0))</f>
        <v>0.143076783</v>
      </c>
      <c r="AC4537" s="29" t="str">
        <f t="array" ref="AC4537">INDEX('RESUMO - LOTES E VMA'!$L$3:$L$181,MATCH('LISTA DOS ITENS'!$D4537,'RESUMO - LOTES E VMA'!$A$3:$A$181,0))</f>
        <v>1% do Valor de Comparação do VMA</v>
      </c>
      <c r="AD4537" s="53" t="str">
        <f>VLOOKUP(Tabela1[[#This Row],[Índice]],[1]Planilha1!$A:$A,1,0)</f>
        <v>#ERROR!</v>
      </c>
    </row>
    <row r="4538" ht="15.75" customHeight="1">
      <c r="A4538" s="52">
        <v>271707.0</v>
      </c>
      <c r="B4538" s="53" t="s">
        <v>154</v>
      </c>
      <c r="C4538" s="53" t="s">
        <v>107</v>
      </c>
      <c r="D4538" s="22">
        <v>208608.0</v>
      </c>
      <c r="E4538" s="53" t="s">
        <v>59</v>
      </c>
      <c r="F4538" s="54">
        <v>1.0165205E7</v>
      </c>
      <c r="G4538" s="53" t="s">
        <v>2832</v>
      </c>
      <c r="H4538" s="55">
        <v>2055.0</v>
      </c>
      <c r="I4538" s="55"/>
      <c r="J4538" s="55" t="s">
        <v>2828</v>
      </c>
      <c r="K4538" s="53" t="s">
        <v>160</v>
      </c>
      <c r="L4538" s="53"/>
      <c r="M4538" s="53">
        <v>2.0</v>
      </c>
      <c r="N4538" s="53" t="s">
        <v>52</v>
      </c>
      <c r="O4538" s="25">
        <v>0.01</v>
      </c>
      <c r="P4538" s="25">
        <f>'LISTA DOS ITENS'!$O4538*'LISTA DOS ITENS'!$M4538</f>
        <v>0.02</v>
      </c>
      <c r="Q4538" s="25">
        <v>10.0</v>
      </c>
      <c r="R4538" s="25">
        <f>'LISTA DOS ITENS'!$Q4538*'LISTA DOS ITENS'!$M4538</f>
        <v>20</v>
      </c>
      <c r="S4538" s="56">
        <f>IF('LISTA DOS ITENS'!$P4538&gt;'LISTA DOS ITENS'!$R4538,'LISTA DOS ITENS'!$P4538,'LISTA DOS ITENS'!$R4538)</f>
        <v>20</v>
      </c>
      <c r="T4538" s="25">
        <v>1.430768076438402</v>
      </c>
      <c r="U4538" s="25">
        <f>'LISTA DOS ITENS'!$T4538*'LISTA DOS ITENS'!$M4538</f>
        <v>2.861536153</v>
      </c>
      <c r="V4538" s="56">
        <f t="array" ref="V4538">INDEX('RESUMO - LOTES E VMA'!$F$3:$F$181,MATCH('LISTA DOS ITENS'!$D4538,'RESUMO - LOTES E VMA'!$A$3:$A$181,0))</f>
        <v>49784.43082</v>
      </c>
      <c r="W4538" s="57">
        <f>'LISTA DOS ITENS'!$U4538/'LISTA DOS ITENS'!$V4538</f>
        <v>0.00005747853507</v>
      </c>
      <c r="X4538" s="53" t="s">
        <v>53</v>
      </c>
      <c r="Y4538" s="53" t="s">
        <v>290</v>
      </c>
      <c r="Z4538" s="58" t="str">
        <f>'LISTA DOS ITENS'!$F4538&amp;"-"&amp;'LISTA DOS ITENS'!$H4538&amp;"-"&amp;'LISTA DOS ITENS'!$J4538&amp;"-"&amp;'LISTA DOS ITENS'!$K4538&amp;"-"&amp;'LISTA DOS ITENS'!$I4538</f>
        <v>10165205-2055-A001-CONS/IMP-</v>
      </c>
      <c r="AA4538" s="59" t="str">
        <f t="array" ref="AA4538">INDEX('RESUMO - LOTES E VMA'!$M$3:$M$181,MATCH('LISTA DOS ITENS'!$D4538,'RESUMO - LOTES E VMA'!$A$3:$A$181,0))</f>
        <v>Para Leilão</v>
      </c>
      <c r="AB4538" s="60">
        <f t="array" ref="AB4538">INDEX('RESUMO - LOTES E VMA'!$J$3:$J$181,MATCH('LISTA DOS ITENS'!$D4538,'RESUMO - LOTES E VMA'!$A$3:$A$181,0))</f>
        <v>0.143076783</v>
      </c>
      <c r="AC4538" s="29" t="str">
        <f t="array" ref="AC4538">INDEX('RESUMO - LOTES E VMA'!$L$3:$L$181,MATCH('LISTA DOS ITENS'!$D4538,'RESUMO - LOTES E VMA'!$A$3:$A$181,0))</f>
        <v>1% do Valor de Comparação do VMA</v>
      </c>
      <c r="AD4538" s="53" t="str">
        <f>VLOOKUP(Tabela1[[#This Row],[Índice]],[1]Planilha1!$A:$A,1,0)</f>
        <v>#ERROR!</v>
      </c>
    </row>
    <row r="4539" ht="15.75" customHeight="1">
      <c r="A4539" s="52">
        <v>271708.0</v>
      </c>
      <c r="B4539" s="53" t="s">
        <v>154</v>
      </c>
      <c r="C4539" s="53" t="s">
        <v>107</v>
      </c>
      <c r="D4539" s="22">
        <v>208608.0</v>
      </c>
      <c r="E4539" s="53" t="s">
        <v>59</v>
      </c>
      <c r="F4539" s="54">
        <v>1.036499E7</v>
      </c>
      <c r="G4539" s="53" t="s">
        <v>2833</v>
      </c>
      <c r="H4539" s="55">
        <v>2055.0</v>
      </c>
      <c r="I4539" s="55"/>
      <c r="J4539" s="55" t="s">
        <v>2828</v>
      </c>
      <c r="K4539" s="53" t="s">
        <v>160</v>
      </c>
      <c r="L4539" s="53"/>
      <c r="M4539" s="53">
        <v>1.0</v>
      </c>
      <c r="N4539" s="53" t="s">
        <v>52</v>
      </c>
      <c r="O4539" s="25">
        <v>4046.5</v>
      </c>
      <c r="P4539" s="25">
        <f>'LISTA DOS ITENS'!$O4539*'LISTA DOS ITENS'!$M4539</f>
        <v>4046.5</v>
      </c>
      <c r="Q4539" s="25">
        <v>4046.5</v>
      </c>
      <c r="R4539" s="25">
        <f>'LISTA DOS ITENS'!$Q4539*'LISTA DOS ITENS'!$M4539</f>
        <v>4046.5</v>
      </c>
      <c r="S4539" s="56">
        <f>IF('LISTA DOS ITENS'!$P4539&gt;'LISTA DOS ITENS'!$R4539,'LISTA DOS ITENS'!$P4539,'LISTA DOS ITENS'!$R4539)</f>
        <v>4046.5</v>
      </c>
      <c r="T4539" s="25">
        <v>578.9603021307994</v>
      </c>
      <c r="U4539" s="25">
        <f>'LISTA DOS ITENS'!$T4539*'LISTA DOS ITENS'!$M4539</f>
        <v>578.9603021</v>
      </c>
      <c r="V4539" s="56">
        <f t="array" ref="V4539">INDEX('RESUMO - LOTES E VMA'!$F$3:$F$181,MATCH('LISTA DOS ITENS'!$D4539,'RESUMO - LOTES E VMA'!$A$3:$A$181,0))</f>
        <v>49784.43082</v>
      </c>
      <c r="W4539" s="57">
        <f>'LISTA DOS ITENS'!$U4539/'LISTA DOS ITENS'!$V4539</f>
        <v>0.01162934461</v>
      </c>
      <c r="X4539" s="53" t="s">
        <v>53</v>
      </c>
      <c r="Y4539" s="53" t="s">
        <v>290</v>
      </c>
      <c r="Z4539" s="58" t="str">
        <f>'LISTA DOS ITENS'!$F4539&amp;"-"&amp;'LISTA DOS ITENS'!$H4539&amp;"-"&amp;'LISTA DOS ITENS'!$J4539&amp;"-"&amp;'LISTA DOS ITENS'!$K4539&amp;"-"&amp;'LISTA DOS ITENS'!$I4539</f>
        <v>10364990-2055-A001-CONS/IMP-</v>
      </c>
      <c r="AA4539" s="59" t="str">
        <f t="array" ref="AA4539">INDEX('RESUMO - LOTES E VMA'!$M$3:$M$181,MATCH('LISTA DOS ITENS'!$D4539,'RESUMO - LOTES E VMA'!$A$3:$A$181,0))</f>
        <v>Para Leilão</v>
      </c>
      <c r="AB4539" s="60">
        <f t="array" ref="AB4539">INDEX('RESUMO - LOTES E VMA'!$J$3:$J$181,MATCH('LISTA DOS ITENS'!$D4539,'RESUMO - LOTES E VMA'!$A$3:$A$181,0))</f>
        <v>0.143076783</v>
      </c>
      <c r="AC4539" s="29" t="str">
        <f t="array" ref="AC4539">INDEX('RESUMO - LOTES E VMA'!$L$3:$L$181,MATCH('LISTA DOS ITENS'!$D4539,'RESUMO - LOTES E VMA'!$A$3:$A$181,0))</f>
        <v>1% do Valor de Comparação do VMA</v>
      </c>
      <c r="AD4539" s="53" t="str">
        <f>VLOOKUP(Tabela1[[#This Row],[Índice]],[1]Planilha1!$A:$A,1,0)</f>
        <v>#ERROR!</v>
      </c>
    </row>
    <row r="4540" ht="15.75" customHeight="1">
      <c r="A4540" s="52">
        <v>271709.0</v>
      </c>
      <c r="B4540" s="53" t="s">
        <v>154</v>
      </c>
      <c r="C4540" s="53" t="s">
        <v>107</v>
      </c>
      <c r="D4540" s="22">
        <v>208608.0</v>
      </c>
      <c r="E4540" s="53" t="s">
        <v>59</v>
      </c>
      <c r="F4540" s="54">
        <v>1.0365012E7</v>
      </c>
      <c r="G4540" s="53" t="s">
        <v>2834</v>
      </c>
      <c r="H4540" s="55">
        <v>2055.0</v>
      </c>
      <c r="I4540" s="55"/>
      <c r="J4540" s="55" t="s">
        <v>2828</v>
      </c>
      <c r="K4540" s="53" t="s">
        <v>51</v>
      </c>
      <c r="L4540" s="53"/>
      <c r="M4540" s="53">
        <v>1.0</v>
      </c>
      <c r="N4540" s="53" t="s">
        <v>52</v>
      </c>
      <c r="O4540" s="25">
        <v>0.0</v>
      </c>
      <c r="P4540" s="25">
        <f>'LISTA DOS ITENS'!$O4540*'LISTA DOS ITENS'!$M4540</f>
        <v>0</v>
      </c>
      <c r="Q4540" s="25">
        <v>30.56</v>
      </c>
      <c r="R4540" s="25">
        <f>'LISTA DOS ITENS'!$Q4540*'LISTA DOS ITENS'!$M4540</f>
        <v>30.56</v>
      </c>
      <c r="S4540" s="56">
        <f>IF('LISTA DOS ITENS'!$P4540&gt;'LISTA DOS ITENS'!$R4540,'LISTA DOS ITENS'!$P4540,'LISTA DOS ITENS'!$R4540)</f>
        <v>30.56</v>
      </c>
      <c r="T4540" s="25">
        <v>4.372427241595757</v>
      </c>
      <c r="U4540" s="25">
        <f>'LISTA DOS ITENS'!$T4540*'LISTA DOS ITENS'!$M4540</f>
        <v>4.372427242</v>
      </c>
      <c r="V4540" s="56">
        <f t="array" ref="V4540">INDEX('RESUMO - LOTES E VMA'!$F$3:$F$181,MATCH('LISTA DOS ITENS'!$D4540,'RESUMO - LOTES E VMA'!$A$3:$A$181,0))</f>
        <v>49784.43082</v>
      </c>
      <c r="W4540" s="57">
        <f>'LISTA DOS ITENS'!$U4540/'LISTA DOS ITENS'!$V4540</f>
        <v>0.00008782720159</v>
      </c>
      <c r="X4540" s="53" t="s">
        <v>53</v>
      </c>
      <c r="Y4540" s="53" t="s">
        <v>290</v>
      </c>
      <c r="Z4540" s="58" t="str">
        <f>'LISTA DOS ITENS'!$F4540&amp;"-"&amp;'LISTA DOS ITENS'!$H4540&amp;"-"&amp;'LISTA DOS ITENS'!$J4540&amp;"-"&amp;'LISTA DOS ITENS'!$K4540&amp;"-"&amp;'LISTA DOS ITENS'!$I4540</f>
        <v>10365012-2055-A001-A RECUPER-</v>
      </c>
      <c r="AA4540" s="59" t="str">
        <f t="array" ref="AA4540">INDEX('RESUMO - LOTES E VMA'!$M$3:$M$181,MATCH('LISTA DOS ITENS'!$D4540,'RESUMO - LOTES E VMA'!$A$3:$A$181,0))</f>
        <v>Para Leilão</v>
      </c>
      <c r="AB4540" s="60">
        <f t="array" ref="AB4540">INDEX('RESUMO - LOTES E VMA'!$J$3:$J$181,MATCH('LISTA DOS ITENS'!$D4540,'RESUMO - LOTES E VMA'!$A$3:$A$181,0))</f>
        <v>0.143076783</v>
      </c>
      <c r="AC4540" s="29" t="str">
        <f t="array" ref="AC4540">INDEX('RESUMO - LOTES E VMA'!$L$3:$L$181,MATCH('LISTA DOS ITENS'!$D4540,'RESUMO - LOTES E VMA'!$A$3:$A$181,0))</f>
        <v>1% do Valor de Comparação do VMA</v>
      </c>
      <c r="AD4540" s="53" t="str">
        <f>VLOOKUP(Tabela1[[#This Row],[Índice]],[1]Planilha1!$A:$A,1,0)</f>
        <v>#ERROR!</v>
      </c>
    </row>
    <row r="4541" ht="15.75" customHeight="1">
      <c r="A4541" s="52">
        <v>271710.0</v>
      </c>
      <c r="B4541" s="53" t="s">
        <v>154</v>
      </c>
      <c r="C4541" s="53" t="s">
        <v>107</v>
      </c>
      <c r="D4541" s="22">
        <v>208608.0</v>
      </c>
      <c r="E4541" s="53" t="s">
        <v>59</v>
      </c>
      <c r="F4541" s="54">
        <v>1.0365012E7</v>
      </c>
      <c r="G4541" s="53" t="s">
        <v>2834</v>
      </c>
      <c r="H4541" s="55">
        <v>2055.0</v>
      </c>
      <c r="I4541" s="55"/>
      <c r="J4541" s="55" t="s">
        <v>2828</v>
      </c>
      <c r="K4541" s="53" t="s">
        <v>160</v>
      </c>
      <c r="L4541" s="53"/>
      <c r="M4541" s="53">
        <v>24.0</v>
      </c>
      <c r="N4541" s="53" t="s">
        <v>52</v>
      </c>
      <c r="O4541" s="25">
        <v>30.560000000000002</v>
      </c>
      <c r="P4541" s="25">
        <f>'LISTA DOS ITENS'!$O4541*'LISTA DOS ITENS'!$M4541</f>
        <v>733.44</v>
      </c>
      <c r="Q4541" s="25">
        <v>30.56</v>
      </c>
      <c r="R4541" s="25">
        <f>'LISTA DOS ITENS'!$Q4541*'LISTA DOS ITENS'!$M4541</f>
        <v>733.44</v>
      </c>
      <c r="S4541" s="56">
        <f>IF('LISTA DOS ITENS'!$P4541&gt;'LISTA DOS ITENS'!$R4541,'LISTA DOS ITENS'!$P4541,'LISTA DOS ITENS'!$R4541)</f>
        <v>733.44</v>
      </c>
      <c r="T4541" s="25">
        <v>4.372427241595757</v>
      </c>
      <c r="U4541" s="25">
        <f>'LISTA DOS ITENS'!$T4541*'LISTA DOS ITENS'!$M4541</f>
        <v>104.9382538</v>
      </c>
      <c r="V4541" s="56">
        <f t="array" ref="V4541">INDEX('RESUMO - LOTES E VMA'!$F$3:$F$181,MATCH('LISTA DOS ITENS'!$D4541,'RESUMO - LOTES E VMA'!$A$3:$A$181,0))</f>
        <v>49784.43082</v>
      </c>
      <c r="W4541" s="57">
        <f>'LISTA DOS ITENS'!$U4541/'LISTA DOS ITENS'!$V4541</f>
        <v>0.002107852838</v>
      </c>
      <c r="X4541" s="53" t="s">
        <v>53</v>
      </c>
      <c r="Y4541" s="53" t="s">
        <v>290</v>
      </c>
      <c r="Z4541" s="58" t="str">
        <f>'LISTA DOS ITENS'!$F4541&amp;"-"&amp;'LISTA DOS ITENS'!$H4541&amp;"-"&amp;'LISTA DOS ITENS'!$J4541&amp;"-"&amp;'LISTA DOS ITENS'!$K4541&amp;"-"&amp;'LISTA DOS ITENS'!$I4541</f>
        <v>10365012-2055-A001-CONS/IMP-</v>
      </c>
      <c r="AA4541" s="59" t="str">
        <f t="array" ref="AA4541">INDEX('RESUMO - LOTES E VMA'!$M$3:$M$181,MATCH('LISTA DOS ITENS'!$D4541,'RESUMO - LOTES E VMA'!$A$3:$A$181,0))</f>
        <v>Para Leilão</v>
      </c>
      <c r="AB4541" s="60">
        <f t="array" ref="AB4541">INDEX('RESUMO - LOTES E VMA'!$J$3:$J$181,MATCH('LISTA DOS ITENS'!$D4541,'RESUMO - LOTES E VMA'!$A$3:$A$181,0))</f>
        <v>0.143076783</v>
      </c>
      <c r="AC4541" s="29" t="str">
        <f t="array" ref="AC4541">INDEX('RESUMO - LOTES E VMA'!$L$3:$L$181,MATCH('LISTA DOS ITENS'!$D4541,'RESUMO - LOTES E VMA'!$A$3:$A$181,0))</f>
        <v>1% do Valor de Comparação do VMA</v>
      </c>
      <c r="AD4541" s="53" t="str">
        <f>VLOOKUP(Tabela1[[#This Row],[Índice]],[1]Planilha1!$A:$A,1,0)</f>
        <v>#ERROR!</v>
      </c>
    </row>
    <row r="4542" ht="15.75" customHeight="1">
      <c r="A4542" s="52">
        <v>271711.0</v>
      </c>
      <c r="B4542" s="53" t="s">
        <v>154</v>
      </c>
      <c r="C4542" s="53" t="s">
        <v>107</v>
      </c>
      <c r="D4542" s="22">
        <v>208609.0</v>
      </c>
      <c r="E4542" s="53" t="s">
        <v>63</v>
      </c>
      <c r="F4542" s="54">
        <v>1.0413796E7</v>
      </c>
      <c r="G4542" s="53" t="s">
        <v>2835</v>
      </c>
      <c r="H4542" s="55">
        <v>2055.0</v>
      </c>
      <c r="I4542" s="55"/>
      <c r="J4542" s="55" t="s">
        <v>69</v>
      </c>
      <c r="K4542" s="53" t="s">
        <v>160</v>
      </c>
      <c r="L4542" s="53"/>
      <c r="M4542" s="53">
        <v>4.0</v>
      </c>
      <c r="N4542" s="53" t="s">
        <v>52</v>
      </c>
      <c r="O4542" s="25">
        <v>816.775</v>
      </c>
      <c r="P4542" s="25">
        <f>'LISTA DOS ITENS'!$O4542*'LISTA DOS ITENS'!$M4542</f>
        <v>3267.1</v>
      </c>
      <c r="Q4542" s="25">
        <v>816.77</v>
      </c>
      <c r="R4542" s="25">
        <f>'LISTA DOS ITENS'!$Q4542*'LISTA DOS ITENS'!$M4542</f>
        <v>3267.08</v>
      </c>
      <c r="S4542" s="56">
        <f>IF('LISTA DOS ITENS'!$P4542&gt;'LISTA DOS ITENS'!$R4542,'LISTA DOS ITENS'!$P4542,'LISTA DOS ITENS'!$R4542)</f>
        <v>3267.1</v>
      </c>
      <c r="T4542" s="25">
        <v>116.86084417925936</v>
      </c>
      <c r="U4542" s="25">
        <f>'LISTA DOS ITENS'!$T4542*'LISTA DOS ITENS'!$M4542</f>
        <v>467.4433767</v>
      </c>
      <c r="V4542" s="56">
        <f t="array" ref="V4542">INDEX('RESUMO - LOTES E VMA'!$F$3:$F$181,MATCH('LISTA DOS ITENS'!$D4542,'RESUMO - LOTES E VMA'!$A$3:$A$181,0))</f>
        <v>8904.363662</v>
      </c>
      <c r="W4542" s="57">
        <f>'LISTA DOS ITENS'!$U4542/'LISTA DOS ITENS'!$V4542</f>
        <v>0.05249598898</v>
      </c>
      <c r="X4542" s="53" t="s">
        <v>53</v>
      </c>
      <c r="Y4542" s="53" t="s">
        <v>290</v>
      </c>
      <c r="Z4542" s="58" t="str">
        <f>'LISTA DOS ITENS'!$F4542&amp;"-"&amp;'LISTA DOS ITENS'!$H4542&amp;"-"&amp;'LISTA DOS ITENS'!$J4542&amp;"-"&amp;'LISTA DOS ITENS'!$K4542&amp;"-"&amp;'LISTA DOS ITENS'!$I4542</f>
        <v>10413796-2055-0903-CONS/IMP-</v>
      </c>
      <c r="AA4542" s="59" t="str">
        <f t="array" ref="AA4542">INDEX('RESUMO - LOTES E VMA'!$M$3:$M$181,MATCH('LISTA DOS ITENS'!$D4542,'RESUMO - LOTES E VMA'!$A$3:$A$181,0))</f>
        <v>Para Leilão</v>
      </c>
      <c r="AB4542" s="60">
        <f t="array" ref="AB4542">INDEX('RESUMO - LOTES E VMA'!$J$3:$J$181,MATCH('LISTA DOS ITENS'!$D4542,'RESUMO - LOTES E VMA'!$A$3:$A$181,0))</f>
        <v>0.1430763593</v>
      </c>
      <c r="AC4542" s="29" t="str">
        <f t="array" ref="AC4542">INDEX('RESUMO - LOTES E VMA'!$L$3:$L$181,MATCH('LISTA DOS ITENS'!$D4542,'RESUMO - LOTES E VMA'!$A$3:$A$181,0))</f>
        <v>1% do Valor de Comparação do VMA</v>
      </c>
      <c r="AD4542" s="53" t="str">
        <f>VLOOKUP(Tabela1[[#This Row],[Índice]],[1]Planilha1!$A:$A,1,0)</f>
        <v>#ERROR!</v>
      </c>
    </row>
    <row r="4543" ht="15.75" customHeight="1">
      <c r="A4543" s="52">
        <v>271712.0</v>
      </c>
      <c r="B4543" s="53" t="s">
        <v>154</v>
      </c>
      <c r="C4543" s="53" t="s">
        <v>107</v>
      </c>
      <c r="D4543" s="22">
        <v>208609.0</v>
      </c>
      <c r="E4543" s="53" t="s">
        <v>63</v>
      </c>
      <c r="F4543" s="54">
        <v>1.1015953E7</v>
      </c>
      <c r="G4543" s="53" t="s">
        <v>2836</v>
      </c>
      <c r="H4543" s="55">
        <v>2055.0</v>
      </c>
      <c r="I4543" s="55"/>
      <c r="J4543" s="55" t="s">
        <v>69</v>
      </c>
      <c r="K4543" s="53" t="s">
        <v>160</v>
      </c>
      <c r="L4543" s="53"/>
      <c r="M4543" s="53">
        <v>5.0</v>
      </c>
      <c r="N4543" s="53" t="s">
        <v>52</v>
      </c>
      <c r="O4543" s="25">
        <v>340.076</v>
      </c>
      <c r="P4543" s="25">
        <f>'LISTA DOS ITENS'!$O4543*'LISTA DOS ITENS'!$M4543</f>
        <v>1700.38</v>
      </c>
      <c r="Q4543" s="25">
        <v>340.08</v>
      </c>
      <c r="R4543" s="25">
        <f>'LISTA DOS ITENS'!$Q4543*'LISTA DOS ITENS'!$M4543</f>
        <v>1700.4</v>
      </c>
      <c r="S4543" s="56">
        <f>IF('LISTA DOS ITENS'!$P4543&gt;'LISTA DOS ITENS'!$R4543,'LISTA DOS ITENS'!$P4543,'LISTA DOS ITENS'!$R4543)</f>
        <v>1700.4</v>
      </c>
      <c r="T4543" s="25">
        <v>48.65756074351717</v>
      </c>
      <c r="U4543" s="25">
        <f>'LISTA DOS ITENS'!$T4543*'LISTA DOS ITENS'!$M4543</f>
        <v>243.2878037</v>
      </c>
      <c r="V4543" s="56">
        <f t="array" ref="V4543">INDEX('RESUMO - LOTES E VMA'!$F$3:$F$181,MATCH('LISTA DOS ITENS'!$D4543,'RESUMO - LOTES E VMA'!$A$3:$A$181,0))</f>
        <v>8904.363662</v>
      </c>
      <c r="W4543" s="57">
        <f>'LISTA DOS ITENS'!$U4543/'LISTA DOS ITENS'!$V4543</f>
        <v>0.02732231218</v>
      </c>
      <c r="X4543" s="53" t="s">
        <v>53</v>
      </c>
      <c r="Y4543" s="53" t="s">
        <v>290</v>
      </c>
      <c r="Z4543" s="58" t="str">
        <f>'LISTA DOS ITENS'!$F4543&amp;"-"&amp;'LISTA DOS ITENS'!$H4543&amp;"-"&amp;'LISTA DOS ITENS'!$J4543&amp;"-"&amp;'LISTA DOS ITENS'!$K4543&amp;"-"&amp;'LISTA DOS ITENS'!$I4543</f>
        <v>11015953-2055-0903-CONS/IMP-</v>
      </c>
      <c r="AA4543" s="59" t="str">
        <f t="array" ref="AA4543">INDEX('RESUMO - LOTES E VMA'!$M$3:$M$181,MATCH('LISTA DOS ITENS'!$D4543,'RESUMO - LOTES E VMA'!$A$3:$A$181,0))</f>
        <v>Para Leilão</v>
      </c>
      <c r="AB4543" s="60">
        <f t="array" ref="AB4543">INDEX('RESUMO - LOTES E VMA'!$J$3:$J$181,MATCH('LISTA DOS ITENS'!$D4543,'RESUMO - LOTES E VMA'!$A$3:$A$181,0))</f>
        <v>0.1430763593</v>
      </c>
      <c r="AC4543" s="29" t="str">
        <f t="array" ref="AC4543">INDEX('RESUMO - LOTES E VMA'!$L$3:$L$181,MATCH('LISTA DOS ITENS'!$D4543,'RESUMO - LOTES E VMA'!$A$3:$A$181,0))</f>
        <v>1% do Valor de Comparação do VMA</v>
      </c>
      <c r="AD4543" s="53" t="str">
        <f>VLOOKUP(Tabela1[[#This Row],[Índice]],[1]Planilha1!$A:$A,1,0)</f>
        <v>#ERROR!</v>
      </c>
    </row>
    <row r="4544" ht="15.75" customHeight="1">
      <c r="A4544" s="52">
        <v>271713.0</v>
      </c>
      <c r="B4544" s="53" t="s">
        <v>154</v>
      </c>
      <c r="C4544" s="53" t="s">
        <v>107</v>
      </c>
      <c r="D4544" s="22">
        <v>208609.0</v>
      </c>
      <c r="E4544" s="53" t="s">
        <v>63</v>
      </c>
      <c r="F4544" s="54">
        <v>1.1016038E7</v>
      </c>
      <c r="G4544" s="53" t="s">
        <v>2822</v>
      </c>
      <c r="H4544" s="55">
        <v>2055.0</v>
      </c>
      <c r="I4544" s="55"/>
      <c r="J4544" s="55" t="s">
        <v>69</v>
      </c>
      <c r="K4544" s="53" t="s">
        <v>160</v>
      </c>
      <c r="L4544" s="53"/>
      <c r="M4544" s="53">
        <v>36.0</v>
      </c>
      <c r="N4544" s="53" t="s">
        <v>52</v>
      </c>
      <c r="O4544" s="25">
        <v>32.17166666666667</v>
      </c>
      <c r="P4544" s="25">
        <f>'LISTA DOS ITENS'!$O4544*'LISTA DOS ITENS'!$M4544</f>
        <v>1158.18</v>
      </c>
      <c r="Q4544" s="25">
        <v>32.17</v>
      </c>
      <c r="R4544" s="25">
        <f>'LISTA DOS ITENS'!$Q4544*'LISTA DOS ITENS'!$M4544</f>
        <v>1158.12</v>
      </c>
      <c r="S4544" s="56">
        <f>IF('LISTA DOS ITENS'!$P4544&gt;'LISTA DOS ITENS'!$R4544,'LISTA DOS ITENS'!$P4544,'LISTA DOS ITENS'!$R4544)</f>
        <v>1158.18</v>
      </c>
      <c r="T4544" s="25">
        <v>4.60278090190234</v>
      </c>
      <c r="U4544" s="25">
        <f>'LISTA DOS ITENS'!$T4544*'LISTA DOS ITENS'!$M4544</f>
        <v>165.7001125</v>
      </c>
      <c r="V4544" s="56">
        <f t="array" ref="V4544">INDEX('RESUMO - LOTES E VMA'!$F$3:$F$181,MATCH('LISTA DOS ITENS'!$D4544,'RESUMO - LOTES E VMA'!$A$3:$A$181,0))</f>
        <v>8904.363662</v>
      </c>
      <c r="W4544" s="57">
        <f>'LISTA DOS ITENS'!$U4544/'LISTA DOS ITENS'!$V4544</f>
        <v>0.01860886625</v>
      </c>
      <c r="X4544" s="53" t="s">
        <v>53</v>
      </c>
      <c r="Y4544" s="53" t="s">
        <v>290</v>
      </c>
      <c r="Z4544" s="58" t="str">
        <f>'LISTA DOS ITENS'!$F4544&amp;"-"&amp;'LISTA DOS ITENS'!$H4544&amp;"-"&amp;'LISTA DOS ITENS'!$J4544&amp;"-"&amp;'LISTA DOS ITENS'!$K4544&amp;"-"&amp;'LISTA DOS ITENS'!$I4544</f>
        <v>11016038-2055-0903-CONS/IMP-</v>
      </c>
      <c r="AA4544" s="59" t="str">
        <f t="array" ref="AA4544">INDEX('RESUMO - LOTES E VMA'!$M$3:$M$181,MATCH('LISTA DOS ITENS'!$D4544,'RESUMO - LOTES E VMA'!$A$3:$A$181,0))</f>
        <v>Para Leilão</v>
      </c>
      <c r="AB4544" s="60">
        <f t="array" ref="AB4544">INDEX('RESUMO - LOTES E VMA'!$J$3:$J$181,MATCH('LISTA DOS ITENS'!$D4544,'RESUMO - LOTES E VMA'!$A$3:$A$181,0))</f>
        <v>0.1430763593</v>
      </c>
      <c r="AC4544" s="29" t="str">
        <f t="array" ref="AC4544">INDEX('RESUMO - LOTES E VMA'!$L$3:$L$181,MATCH('LISTA DOS ITENS'!$D4544,'RESUMO - LOTES E VMA'!$A$3:$A$181,0))</f>
        <v>1% do Valor de Comparação do VMA</v>
      </c>
      <c r="AD4544" s="53" t="str">
        <f>VLOOKUP(Tabela1[[#This Row],[Índice]],[1]Planilha1!$A:$A,1,0)</f>
        <v>#ERROR!</v>
      </c>
    </row>
    <row r="4545" ht="15.75" customHeight="1">
      <c r="A4545" s="52">
        <v>271714.0</v>
      </c>
      <c r="B4545" s="53" t="s">
        <v>154</v>
      </c>
      <c r="C4545" s="53" t="s">
        <v>107</v>
      </c>
      <c r="D4545" s="22">
        <v>208609.0</v>
      </c>
      <c r="E4545" s="53" t="s">
        <v>63</v>
      </c>
      <c r="F4545" s="54">
        <v>1.1016041E7</v>
      </c>
      <c r="G4545" s="53" t="s">
        <v>2822</v>
      </c>
      <c r="H4545" s="55">
        <v>2055.0</v>
      </c>
      <c r="I4545" s="55"/>
      <c r="J4545" s="55" t="s">
        <v>69</v>
      </c>
      <c r="K4545" s="53" t="s">
        <v>160</v>
      </c>
      <c r="L4545" s="53"/>
      <c r="M4545" s="53">
        <v>24.0</v>
      </c>
      <c r="N4545" s="53" t="s">
        <v>52</v>
      </c>
      <c r="O4545" s="25">
        <v>43.96</v>
      </c>
      <c r="P4545" s="25">
        <f>'LISTA DOS ITENS'!$O4545*'LISTA DOS ITENS'!$M4545</f>
        <v>1055.04</v>
      </c>
      <c r="Q4545" s="25">
        <v>43.96</v>
      </c>
      <c r="R4545" s="25">
        <f>'LISTA DOS ITENS'!$Q4545*'LISTA DOS ITENS'!$M4545</f>
        <v>1055.04</v>
      </c>
      <c r="S4545" s="56">
        <f>IF('LISTA DOS ITENS'!$P4545&gt;'LISTA DOS ITENS'!$R4545,'LISTA DOS ITENS'!$P4545,'LISTA DOS ITENS'!$R4545)</f>
        <v>1055.04</v>
      </c>
      <c r="T4545" s="25">
        <v>6.289656464023215</v>
      </c>
      <c r="U4545" s="25">
        <f>'LISTA DOS ITENS'!$T4545*'LISTA DOS ITENS'!$M4545</f>
        <v>150.9517551</v>
      </c>
      <c r="V4545" s="56">
        <f t="array" ref="V4545">INDEX('RESUMO - LOTES E VMA'!$F$3:$F$181,MATCH('LISTA DOS ITENS'!$D4545,'RESUMO - LOTES E VMA'!$A$3:$A$181,0))</f>
        <v>8904.363662</v>
      </c>
      <c r="W4545" s="57">
        <f>'LISTA DOS ITENS'!$U4545/'LISTA DOS ITENS'!$V4545</f>
        <v>0.01695255954</v>
      </c>
      <c r="X4545" s="53" t="s">
        <v>53</v>
      </c>
      <c r="Y4545" s="53" t="s">
        <v>290</v>
      </c>
      <c r="Z4545" s="58" t="str">
        <f>'LISTA DOS ITENS'!$F4545&amp;"-"&amp;'LISTA DOS ITENS'!$H4545&amp;"-"&amp;'LISTA DOS ITENS'!$J4545&amp;"-"&amp;'LISTA DOS ITENS'!$K4545&amp;"-"&amp;'LISTA DOS ITENS'!$I4545</f>
        <v>11016041-2055-0903-CONS/IMP-</v>
      </c>
      <c r="AA4545" s="59" t="str">
        <f t="array" ref="AA4545">INDEX('RESUMO - LOTES E VMA'!$M$3:$M$181,MATCH('LISTA DOS ITENS'!$D4545,'RESUMO - LOTES E VMA'!$A$3:$A$181,0))</f>
        <v>Para Leilão</v>
      </c>
      <c r="AB4545" s="60">
        <f t="array" ref="AB4545">INDEX('RESUMO - LOTES E VMA'!$J$3:$J$181,MATCH('LISTA DOS ITENS'!$D4545,'RESUMO - LOTES E VMA'!$A$3:$A$181,0))</f>
        <v>0.1430763593</v>
      </c>
      <c r="AC4545" s="29" t="str">
        <f t="array" ref="AC4545">INDEX('RESUMO - LOTES E VMA'!$L$3:$L$181,MATCH('LISTA DOS ITENS'!$D4545,'RESUMO - LOTES E VMA'!$A$3:$A$181,0))</f>
        <v>1% do Valor de Comparação do VMA</v>
      </c>
      <c r="AD4545" s="53" t="str">
        <f>VLOOKUP(Tabela1[[#This Row],[Índice]],[1]Planilha1!$A:$A,1,0)</f>
        <v>#ERROR!</v>
      </c>
    </row>
    <row r="4546" ht="15.75" customHeight="1">
      <c r="A4546" s="52">
        <v>271715.0</v>
      </c>
      <c r="B4546" s="53" t="s">
        <v>154</v>
      </c>
      <c r="C4546" s="53" t="s">
        <v>107</v>
      </c>
      <c r="D4546" s="22">
        <v>208609.0</v>
      </c>
      <c r="E4546" s="53" t="s">
        <v>63</v>
      </c>
      <c r="F4546" s="54">
        <v>1.1016046E7</v>
      </c>
      <c r="G4546" s="53" t="s">
        <v>2822</v>
      </c>
      <c r="H4546" s="55">
        <v>2055.0</v>
      </c>
      <c r="I4546" s="55"/>
      <c r="J4546" s="55" t="s">
        <v>69</v>
      </c>
      <c r="K4546" s="53" t="s">
        <v>160</v>
      </c>
      <c r="L4546" s="53"/>
      <c r="M4546" s="53">
        <v>24.0</v>
      </c>
      <c r="N4546" s="53" t="s">
        <v>52</v>
      </c>
      <c r="O4546" s="25">
        <v>30.222083333333334</v>
      </c>
      <c r="P4546" s="25">
        <f>'LISTA DOS ITENS'!$O4546*'LISTA DOS ITENS'!$M4546</f>
        <v>725.33</v>
      </c>
      <c r="Q4546" s="25">
        <v>30.22</v>
      </c>
      <c r="R4546" s="25">
        <f>'LISTA DOS ITENS'!$Q4546*'LISTA DOS ITENS'!$M4546</f>
        <v>725.28</v>
      </c>
      <c r="S4546" s="56">
        <f>IF('LISTA DOS ITENS'!$P4546&gt;'LISTA DOS ITENS'!$R4546,'LISTA DOS ITENS'!$P4546,'LISTA DOS ITENS'!$R4546)</f>
        <v>725.33</v>
      </c>
      <c r="T4546" s="25">
        <v>4.323781126996851</v>
      </c>
      <c r="U4546" s="25">
        <f>'LISTA DOS ITENS'!$T4546*'LISTA DOS ITENS'!$M4546</f>
        <v>103.770747</v>
      </c>
      <c r="V4546" s="56">
        <f t="array" ref="V4546">INDEX('RESUMO - LOTES E VMA'!$F$3:$F$181,MATCH('LISTA DOS ITENS'!$D4546,'RESUMO - LOTES E VMA'!$A$3:$A$181,0))</f>
        <v>8904.363662</v>
      </c>
      <c r="W4546" s="57">
        <f>'LISTA DOS ITENS'!$U4546/'LISTA DOS ITENS'!$V4546</f>
        <v>0.01165392059</v>
      </c>
      <c r="X4546" s="53" t="s">
        <v>53</v>
      </c>
      <c r="Y4546" s="53" t="s">
        <v>290</v>
      </c>
      <c r="Z4546" s="58" t="str">
        <f>'LISTA DOS ITENS'!$F4546&amp;"-"&amp;'LISTA DOS ITENS'!$H4546&amp;"-"&amp;'LISTA DOS ITENS'!$J4546&amp;"-"&amp;'LISTA DOS ITENS'!$K4546&amp;"-"&amp;'LISTA DOS ITENS'!$I4546</f>
        <v>11016046-2055-0903-CONS/IMP-</v>
      </c>
      <c r="AA4546" s="59" t="str">
        <f t="array" ref="AA4546">INDEX('RESUMO - LOTES E VMA'!$M$3:$M$181,MATCH('LISTA DOS ITENS'!$D4546,'RESUMO - LOTES E VMA'!$A$3:$A$181,0))</f>
        <v>Para Leilão</v>
      </c>
      <c r="AB4546" s="60">
        <f t="array" ref="AB4546">INDEX('RESUMO - LOTES E VMA'!$J$3:$J$181,MATCH('LISTA DOS ITENS'!$D4546,'RESUMO - LOTES E VMA'!$A$3:$A$181,0))</f>
        <v>0.1430763593</v>
      </c>
      <c r="AC4546" s="29" t="str">
        <f t="array" ref="AC4546">INDEX('RESUMO - LOTES E VMA'!$L$3:$L$181,MATCH('LISTA DOS ITENS'!$D4546,'RESUMO - LOTES E VMA'!$A$3:$A$181,0))</f>
        <v>1% do Valor de Comparação do VMA</v>
      </c>
      <c r="AD4546" s="53" t="str">
        <f>VLOOKUP(Tabela1[[#This Row],[Índice]],[1]Planilha1!$A:$A,1,0)</f>
        <v>#ERROR!</v>
      </c>
    </row>
    <row r="4547" ht="15.75" customHeight="1">
      <c r="A4547" s="52">
        <v>271716.0</v>
      </c>
      <c r="B4547" s="53" t="s">
        <v>154</v>
      </c>
      <c r="C4547" s="53" t="s">
        <v>107</v>
      </c>
      <c r="D4547" s="22">
        <v>208609.0</v>
      </c>
      <c r="E4547" s="53" t="s">
        <v>63</v>
      </c>
      <c r="F4547" s="54">
        <v>1.101605E7</v>
      </c>
      <c r="G4547" s="53" t="s">
        <v>2822</v>
      </c>
      <c r="H4547" s="55">
        <v>2055.0</v>
      </c>
      <c r="I4547" s="55"/>
      <c r="J4547" s="55" t="s">
        <v>69</v>
      </c>
      <c r="K4547" s="53" t="s">
        <v>160</v>
      </c>
      <c r="L4547" s="53"/>
      <c r="M4547" s="53">
        <v>23.0</v>
      </c>
      <c r="N4547" s="53" t="s">
        <v>52</v>
      </c>
      <c r="O4547" s="25">
        <v>21.567391304347826</v>
      </c>
      <c r="P4547" s="25">
        <f>'LISTA DOS ITENS'!$O4547*'LISTA DOS ITENS'!$M4547</f>
        <v>496.05</v>
      </c>
      <c r="Q4547" s="25">
        <v>21.57</v>
      </c>
      <c r="R4547" s="25">
        <f>'LISTA DOS ITENS'!$Q4547*'LISTA DOS ITENS'!$M4547</f>
        <v>496.11</v>
      </c>
      <c r="S4547" s="56">
        <f>IF('LISTA DOS ITENS'!$P4547&gt;'LISTA DOS ITENS'!$R4547,'LISTA DOS ITENS'!$P4547,'LISTA DOS ITENS'!$R4547)</f>
        <v>496.11</v>
      </c>
      <c r="T4547" s="25">
        <v>3.0861667408776334</v>
      </c>
      <c r="U4547" s="25">
        <f>'LISTA DOS ITENS'!$T4547*'LISTA DOS ITENS'!$M4547</f>
        <v>70.98183504</v>
      </c>
      <c r="V4547" s="56">
        <f t="array" ref="V4547">INDEX('RESUMO - LOTES E VMA'!$F$3:$F$181,MATCH('LISTA DOS ITENS'!$D4547,'RESUMO - LOTES E VMA'!$A$3:$A$181,0))</f>
        <v>8904.363662</v>
      </c>
      <c r="W4547" s="57">
        <f>'LISTA DOS ITENS'!$U4547/'LISTA DOS ITENS'!$V4547</f>
        <v>0.007971578625</v>
      </c>
      <c r="X4547" s="53" t="s">
        <v>53</v>
      </c>
      <c r="Y4547" s="53" t="s">
        <v>290</v>
      </c>
      <c r="Z4547" s="58" t="str">
        <f>'LISTA DOS ITENS'!$F4547&amp;"-"&amp;'LISTA DOS ITENS'!$H4547&amp;"-"&amp;'LISTA DOS ITENS'!$J4547&amp;"-"&amp;'LISTA DOS ITENS'!$K4547&amp;"-"&amp;'LISTA DOS ITENS'!$I4547</f>
        <v>11016050-2055-0903-CONS/IMP-</v>
      </c>
      <c r="AA4547" s="59" t="str">
        <f t="array" ref="AA4547">INDEX('RESUMO - LOTES E VMA'!$M$3:$M$181,MATCH('LISTA DOS ITENS'!$D4547,'RESUMO - LOTES E VMA'!$A$3:$A$181,0))</f>
        <v>Para Leilão</v>
      </c>
      <c r="AB4547" s="60">
        <f t="array" ref="AB4547">INDEX('RESUMO - LOTES E VMA'!$J$3:$J$181,MATCH('LISTA DOS ITENS'!$D4547,'RESUMO - LOTES E VMA'!$A$3:$A$181,0))</f>
        <v>0.1430763593</v>
      </c>
      <c r="AC4547" s="29" t="str">
        <f t="array" ref="AC4547">INDEX('RESUMO - LOTES E VMA'!$L$3:$L$181,MATCH('LISTA DOS ITENS'!$D4547,'RESUMO - LOTES E VMA'!$A$3:$A$181,0))</f>
        <v>1% do Valor de Comparação do VMA</v>
      </c>
      <c r="AD4547" s="53" t="str">
        <f>VLOOKUP(Tabela1[[#This Row],[Índice]],[1]Planilha1!$A:$A,1,0)</f>
        <v>#ERROR!</v>
      </c>
    </row>
    <row r="4548" ht="15.75" customHeight="1">
      <c r="A4548" s="52">
        <v>271717.0</v>
      </c>
      <c r="B4548" s="53" t="s">
        <v>154</v>
      </c>
      <c r="C4548" s="53" t="s">
        <v>107</v>
      </c>
      <c r="D4548" s="22">
        <v>208609.0</v>
      </c>
      <c r="E4548" s="53" t="s">
        <v>63</v>
      </c>
      <c r="F4548" s="54">
        <v>1.1180447E7</v>
      </c>
      <c r="G4548" s="53" t="s">
        <v>2836</v>
      </c>
      <c r="H4548" s="55">
        <v>2055.0</v>
      </c>
      <c r="I4548" s="55"/>
      <c r="J4548" s="55" t="s">
        <v>69</v>
      </c>
      <c r="K4548" s="53" t="s">
        <v>160</v>
      </c>
      <c r="L4548" s="53"/>
      <c r="M4548" s="53">
        <v>8.0</v>
      </c>
      <c r="N4548" s="53" t="s">
        <v>52</v>
      </c>
      <c r="O4548" s="25">
        <v>1207.3775</v>
      </c>
      <c r="P4548" s="25">
        <f>'LISTA DOS ITENS'!$O4548*'LISTA DOS ITENS'!$M4548</f>
        <v>9659.02</v>
      </c>
      <c r="Q4548" s="25">
        <v>1207.38</v>
      </c>
      <c r="R4548" s="25">
        <f>'LISTA DOS ITENS'!$Q4548*'LISTA DOS ITENS'!$M4548</f>
        <v>9659.04</v>
      </c>
      <c r="S4548" s="56">
        <f>IF('LISTA DOS ITENS'!$P4548&gt;'LISTA DOS ITENS'!$R4548,'LISTA DOS ITENS'!$P4548,'LISTA DOS ITENS'!$R4548)</f>
        <v>9659.04</v>
      </c>
      <c r="T4548" s="25">
        <v>172.7480760130198</v>
      </c>
      <c r="U4548" s="25">
        <f>'LISTA DOS ITENS'!$T4548*'LISTA DOS ITENS'!$M4548</f>
        <v>1381.984608</v>
      </c>
      <c r="V4548" s="56">
        <f t="array" ref="V4548">INDEX('RESUMO - LOTES E VMA'!$F$3:$F$181,MATCH('LISTA DOS ITENS'!$D4548,'RESUMO - LOTES E VMA'!$A$3:$A$181,0))</f>
        <v>8904.363662</v>
      </c>
      <c r="W4548" s="57">
        <f>'LISTA DOS ITENS'!$U4548/'LISTA DOS ITENS'!$V4548</f>
        <v>0.1552030735</v>
      </c>
      <c r="X4548" s="53" t="s">
        <v>53</v>
      </c>
      <c r="Y4548" s="53" t="s">
        <v>290</v>
      </c>
      <c r="Z4548" s="58" t="str">
        <f>'LISTA DOS ITENS'!$F4548&amp;"-"&amp;'LISTA DOS ITENS'!$H4548&amp;"-"&amp;'LISTA DOS ITENS'!$J4548&amp;"-"&amp;'LISTA DOS ITENS'!$K4548&amp;"-"&amp;'LISTA DOS ITENS'!$I4548</f>
        <v>11180447-2055-0903-CONS/IMP-</v>
      </c>
      <c r="AA4548" s="59" t="str">
        <f t="array" ref="AA4548">INDEX('RESUMO - LOTES E VMA'!$M$3:$M$181,MATCH('LISTA DOS ITENS'!$D4548,'RESUMO - LOTES E VMA'!$A$3:$A$181,0))</f>
        <v>Para Leilão</v>
      </c>
      <c r="AB4548" s="60">
        <f t="array" ref="AB4548">INDEX('RESUMO - LOTES E VMA'!$J$3:$J$181,MATCH('LISTA DOS ITENS'!$D4548,'RESUMO - LOTES E VMA'!$A$3:$A$181,0))</f>
        <v>0.1430763593</v>
      </c>
      <c r="AC4548" s="29" t="str">
        <f t="array" ref="AC4548">INDEX('RESUMO - LOTES E VMA'!$L$3:$L$181,MATCH('LISTA DOS ITENS'!$D4548,'RESUMO - LOTES E VMA'!$A$3:$A$181,0))</f>
        <v>1% do Valor de Comparação do VMA</v>
      </c>
      <c r="AD4548" s="53" t="str">
        <f>VLOOKUP(Tabela1[[#This Row],[Índice]],[1]Planilha1!$A:$A,1,0)</f>
        <v>#ERROR!</v>
      </c>
    </row>
    <row r="4549" ht="15.75" customHeight="1">
      <c r="A4549" s="52">
        <v>271718.0</v>
      </c>
      <c r="B4549" s="53" t="s">
        <v>154</v>
      </c>
      <c r="C4549" s="53" t="s">
        <v>107</v>
      </c>
      <c r="D4549" s="22">
        <v>208609.0</v>
      </c>
      <c r="E4549" s="53" t="s">
        <v>63</v>
      </c>
      <c r="F4549" s="54">
        <v>1.1181375E7</v>
      </c>
      <c r="G4549" s="53" t="s">
        <v>2822</v>
      </c>
      <c r="H4549" s="55">
        <v>2055.0</v>
      </c>
      <c r="I4549" s="55"/>
      <c r="J4549" s="55" t="s">
        <v>69</v>
      </c>
      <c r="K4549" s="53" t="s">
        <v>160</v>
      </c>
      <c r="L4549" s="53"/>
      <c r="M4549" s="53">
        <v>38.0</v>
      </c>
      <c r="N4549" s="53" t="s">
        <v>52</v>
      </c>
      <c r="O4549" s="25">
        <v>41.405789473684216</v>
      </c>
      <c r="P4549" s="25">
        <f>'LISTA DOS ITENS'!$O4549*'LISTA DOS ITENS'!$M4549</f>
        <v>1573.42</v>
      </c>
      <c r="Q4549" s="25">
        <v>41.41</v>
      </c>
      <c r="R4549" s="25">
        <f>'LISTA DOS ITENS'!$Q4549*'LISTA DOS ITENS'!$M4549</f>
        <v>1573.58</v>
      </c>
      <c r="S4549" s="56">
        <f>IF('LISTA DOS ITENS'!$P4549&gt;'LISTA DOS ITENS'!$R4549,'LISTA DOS ITENS'!$P4549,'LISTA DOS ITENS'!$R4549)</f>
        <v>1573.58</v>
      </c>
      <c r="T4549" s="25">
        <v>5.924810604531422</v>
      </c>
      <c r="U4549" s="25">
        <f>'LISTA DOS ITENS'!$T4549*'LISTA DOS ITENS'!$M4549</f>
        <v>225.142803</v>
      </c>
      <c r="V4549" s="56">
        <f t="array" ref="V4549">INDEX('RESUMO - LOTES E VMA'!$F$3:$F$181,MATCH('LISTA DOS ITENS'!$D4549,'RESUMO - LOTES E VMA'!$A$3:$A$181,0))</f>
        <v>8904.363662</v>
      </c>
      <c r="W4549" s="57">
        <f>'LISTA DOS ITENS'!$U4549/'LISTA DOS ITENS'!$V4549</f>
        <v>0.02528454716</v>
      </c>
      <c r="X4549" s="53" t="s">
        <v>53</v>
      </c>
      <c r="Y4549" s="53" t="s">
        <v>290</v>
      </c>
      <c r="Z4549" s="58" t="str">
        <f>'LISTA DOS ITENS'!$F4549&amp;"-"&amp;'LISTA DOS ITENS'!$H4549&amp;"-"&amp;'LISTA DOS ITENS'!$J4549&amp;"-"&amp;'LISTA DOS ITENS'!$K4549&amp;"-"&amp;'LISTA DOS ITENS'!$I4549</f>
        <v>11181375-2055-0903-CONS/IMP-</v>
      </c>
      <c r="AA4549" s="59" t="str">
        <f t="array" ref="AA4549">INDEX('RESUMO - LOTES E VMA'!$M$3:$M$181,MATCH('LISTA DOS ITENS'!$D4549,'RESUMO - LOTES E VMA'!$A$3:$A$181,0))</f>
        <v>Para Leilão</v>
      </c>
      <c r="AB4549" s="60">
        <f t="array" ref="AB4549">INDEX('RESUMO - LOTES E VMA'!$J$3:$J$181,MATCH('LISTA DOS ITENS'!$D4549,'RESUMO - LOTES E VMA'!$A$3:$A$181,0))</f>
        <v>0.1430763593</v>
      </c>
      <c r="AC4549" s="29" t="str">
        <f t="array" ref="AC4549">INDEX('RESUMO - LOTES E VMA'!$L$3:$L$181,MATCH('LISTA DOS ITENS'!$D4549,'RESUMO - LOTES E VMA'!$A$3:$A$181,0))</f>
        <v>1% do Valor de Comparação do VMA</v>
      </c>
      <c r="AD4549" s="53" t="str">
        <f>VLOOKUP(Tabela1[[#This Row],[Índice]],[1]Planilha1!$A:$A,1,0)</f>
        <v>#ERROR!</v>
      </c>
    </row>
    <row r="4550" ht="15.75" customHeight="1">
      <c r="A4550" s="52">
        <v>271719.0</v>
      </c>
      <c r="B4550" s="53" t="s">
        <v>154</v>
      </c>
      <c r="C4550" s="53" t="s">
        <v>107</v>
      </c>
      <c r="D4550" s="22">
        <v>208609.0</v>
      </c>
      <c r="E4550" s="53" t="s">
        <v>63</v>
      </c>
      <c r="F4550" s="54">
        <v>1.1194295E7</v>
      </c>
      <c r="G4550" s="53" t="s">
        <v>2837</v>
      </c>
      <c r="H4550" s="55">
        <v>2055.0</v>
      </c>
      <c r="I4550" s="55"/>
      <c r="J4550" s="55" t="s">
        <v>69</v>
      </c>
      <c r="K4550" s="53" t="s">
        <v>160</v>
      </c>
      <c r="L4550" s="53"/>
      <c r="M4550" s="53">
        <v>8.0</v>
      </c>
      <c r="N4550" s="53" t="s">
        <v>52</v>
      </c>
      <c r="O4550" s="25">
        <v>1271.32375</v>
      </c>
      <c r="P4550" s="25">
        <f>'LISTA DOS ITENS'!$O4550*'LISTA DOS ITENS'!$M4550</f>
        <v>10170.59</v>
      </c>
      <c r="Q4550" s="25">
        <v>1271.32</v>
      </c>
      <c r="R4550" s="25">
        <f>'LISTA DOS ITENS'!$Q4550*'LISTA DOS ITENS'!$M4550</f>
        <v>10170.56</v>
      </c>
      <c r="S4550" s="56">
        <f>IF('LISTA DOS ITENS'!$P4550&gt;'LISTA DOS ITENS'!$R4550,'LISTA DOS ITENS'!$P4550,'LISTA DOS ITENS'!$R4550)</f>
        <v>10170.59</v>
      </c>
      <c r="T4550" s="25">
        <v>181.89640709376692</v>
      </c>
      <c r="U4550" s="25">
        <f>'LISTA DOS ITENS'!$T4550*'LISTA DOS ITENS'!$M4550</f>
        <v>1455.171257</v>
      </c>
      <c r="V4550" s="56">
        <f t="array" ref="V4550">INDEX('RESUMO - LOTES E VMA'!$F$3:$F$181,MATCH('LISTA DOS ITENS'!$D4550,'RESUMO - LOTES E VMA'!$A$3:$A$181,0))</f>
        <v>8904.363662</v>
      </c>
      <c r="W4550" s="57">
        <f>'LISTA DOS ITENS'!$U4550/'LISTA DOS ITENS'!$V4550</f>
        <v>0.1634222626</v>
      </c>
      <c r="X4550" s="53" t="s">
        <v>53</v>
      </c>
      <c r="Y4550" s="53" t="s">
        <v>290</v>
      </c>
      <c r="Z4550" s="58" t="str">
        <f>'LISTA DOS ITENS'!$F4550&amp;"-"&amp;'LISTA DOS ITENS'!$H4550&amp;"-"&amp;'LISTA DOS ITENS'!$J4550&amp;"-"&amp;'LISTA DOS ITENS'!$K4550&amp;"-"&amp;'LISTA DOS ITENS'!$I4550</f>
        <v>11194295-2055-0903-CONS/IMP-</v>
      </c>
      <c r="AA4550" s="59" t="str">
        <f t="array" ref="AA4550">INDEX('RESUMO - LOTES E VMA'!$M$3:$M$181,MATCH('LISTA DOS ITENS'!$D4550,'RESUMO - LOTES E VMA'!$A$3:$A$181,0))</f>
        <v>Para Leilão</v>
      </c>
      <c r="AB4550" s="60">
        <f t="array" ref="AB4550">INDEX('RESUMO - LOTES E VMA'!$J$3:$J$181,MATCH('LISTA DOS ITENS'!$D4550,'RESUMO - LOTES E VMA'!$A$3:$A$181,0))</f>
        <v>0.1430763593</v>
      </c>
      <c r="AC4550" s="29" t="str">
        <f t="array" ref="AC4550">INDEX('RESUMO - LOTES E VMA'!$L$3:$L$181,MATCH('LISTA DOS ITENS'!$D4550,'RESUMO - LOTES E VMA'!$A$3:$A$181,0))</f>
        <v>1% do Valor de Comparação do VMA</v>
      </c>
      <c r="AD4550" s="53" t="str">
        <f>VLOOKUP(Tabela1[[#This Row],[Índice]],[1]Planilha1!$A:$A,1,0)</f>
        <v>#ERROR!</v>
      </c>
    </row>
    <row r="4551" ht="15.75" customHeight="1">
      <c r="A4551" s="52">
        <v>271720.0</v>
      </c>
      <c r="B4551" s="53" t="s">
        <v>154</v>
      </c>
      <c r="C4551" s="53" t="s">
        <v>107</v>
      </c>
      <c r="D4551" s="22">
        <v>208609.0</v>
      </c>
      <c r="E4551" s="53" t="s">
        <v>63</v>
      </c>
      <c r="F4551" s="54">
        <v>1.0115516E7</v>
      </c>
      <c r="G4551" s="53" t="s">
        <v>2838</v>
      </c>
      <c r="H4551" s="55">
        <v>2055.0</v>
      </c>
      <c r="I4551" s="55"/>
      <c r="J4551" s="55" t="s">
        <v>77</v>
      </c>
      <c r="K4551" s="53" t="s">
        <v>160</v>
      </c>
      <c r="L4551" s="53"/>
      <c r="M4551" s="53">
        <v>3.0</v>
      </c>
      <c r="N4551" s="53" t="s">
        <v>52</v>
      </c>
      <c r="O4551" s="25">
        <v>328.5</v>
      </c>
      <c r="P4551" s="25">
        <f>'LISTA DOS ITENS'!$O4551*'LISTA DOS ITENS'!$M4551</f>
        <v>985.5</v>
      </c>
      <c r="Q4551" s="25">
        <v>328.5</v>
      </c>
      <c r="R4551" s="25">
        <f>'LISTA DOS ITENS'!$Q4551*'LISTA DOS ITENS'!$M4551</f>
        <v>985.5</v>
      </c>
      <c r="S4551" s="56">
        <f>IF('LISTA DOS ITENS'!$P4551&gt;'LISTA DOS ITENS'!$R4551,'LISTA DOS ITENS'!$P4551,'LISTA DOS ITENS'!$R4551)</f>
        <v>985.5</v>
      </c>
      <c r="T4551" s="25">
        <v>47.00073131100151</v>
      </c>
      <c r="U4551" s="25">
        <f>'LISTA DOS ITENS'!$T4551*'LISTA DOS ITENS'!$M4551</f>
        <v>141.0021939</v>
      </c>
      <c r="V4551" s="56">
        <f t="array" ref="V4551">INDEX('RESUMO - LOTES E VMA'!$F$3:$F$181,MATCH('LISTA DOS ITENS'!$D4551,'RESUMO - LOTES E VMA'!$A$3:$A$181,0))</f>
        <v>8904.363662</v>
      </c>
      <c r="W4551" s="57">
        <f>'LISTA DOS ITENS'!$U4551/'LISTA DOS ITENS'!$V4551</f>
        <v>0.01583517916</v>
      </c>
      <c r="X4551" s="53" t="s">
        <v>53</v>
      </c>
      <c r="Y4551" s="53" t="s">
        <v>290</v>
      </c>
      <c r="Z4551" s="58" t="str">
        <f>'LISTA DOS ITENS'!$F4551&amp;"-"&amp;'LISTA DOS ITENS'!$H4551&amp;"-"&amp;'LISTA DOS ITENS'!$J4551&amp;"-"&amp;'LISTA DOS ITENS'!$K4551&amp;"-"&amp;'LISTA DOS ITENS'!$I4551</f>
        <v>10115516-2055-A903-CONS/IMP-</v>
      </c>
      <c r="AA4551" s="59" t="str">
        <f t="array" ref="AA4551">INDEX('RESUMO - LOTES E VMA'!$M$3:$M$181,MATCH('LISTA DOS ITENS'!$D4551,'RESUMO - LOTES E VMA'!$A$3:$A$181,0))</f>
        <v>Para Leilão</v>
      </c>
      <c r="AB4551" s="60">
        <f t="array" ref="AB4551">INDEX('RESUMO - LOTES E VMA'!$J$3:$J$181,MATCH('LISTA DOS ITENS'!$D4551,'RESUMO - LOTES E VMA'!$A$3:$A$181,0))</f>
        <v>0.1430763593</v>
      </c>
      <c r="AC4551" s="29" t="str">
        <f t="array" ref="AC4551">INDEX('RESUMO - LOTES E VMA'!$L$3:$L$181,MATCH('LISTA DOS ITENS'!$D4551,'RESUMO - LOTES E VMA'!$A$3:$A$181,0))</f>
        <v>1% do Valor de Comparação do VMA</v>
      </c>
      <c r="AD4551" s="53" t="str">
        <f>VLOOKUP(Tabela1[[#This Row],[Índice]],[1]Planilha1!$A:$A,1,0)</f>
        <v>#ERROR!</v>
      </c>
    </row>
    <row r="4552" ht="15.75" customHeight="1">
      <c r="A4552" s="52">
        <v>271721.0</v>
      </c>
      <c r="B4552" s="53" t="s">
        <v>154</v>
      </c>
      <c r="C4552" s="53" t="s">
        <v>107</v>
      </c>
      <c r="D4552" s="22">
        <v>208609.0</v>
      </c>
      <c r="E4552" s="53" t="s">
        <v>63</v>
      </c>
      <c r="F4552" s="54">
        <v>1.0115552E7</v>
      </c>
      <c r="G4552" s="53" t="s">
        <v>2839</v>
      </c>
      <c r="H4552" s="55">
        <v>2055.0</v>
      </c>
      <c r="I4552" s="55"/>
      <c r="J4552" s="55" t="s">
        <v>77</v>
      </c>
      <c r="K4552" s="53" t="s">
        <v>160</v>
      </c>
      <c r="L4552" s="53"/>
      <c r="M4552" s="53">
        <v>10.0</v>
      </c>
      <c r="N4552" s="53" t="s">
        <v>52</v>
      </c>
      <c r="O4552" s="25">
        <v>0.42000000000000004</v>
      </c>
      <c r="P4552" s="25">
        <f>'LISTA DOS ITENS'!$O4552*'LISTA DOS ITENS'!$M4552</f>
        <v>4.2</v>
      </c>
      <c r="Q4552" s="25">
        <v>0.42</v>
      </c>
      <c r="R4552" s="25">
        <f>'LISTA DOS ITENS'!$Q4552*'LISTA DOS ITENS'!$M4552</f>
        <v>4.2</v>
      </c>
      <c r="S4552" s="56">
        <f>IF('LISTA DOS ITENS'!$P4552&gt;'LISTA DOS ITENS'!$R4552,'LISTA DOS ITENS'!$P4552,'LISTA DOS ITENS'!$R4552)</f>
        <v>4.2</v>
      </c>
      <c r="T4552" s="25">
        <v>0.060092259210412884</v>
      </c>
      <c r="U4552" s="25">
        <f>'LISTA DOS ITENS'!$T4552*'LISTA DOS ITENS'!$M4552</f>
        <v>0.6009225921</v>
      </c>
      <c r="V4552" s="56">
        <f t="array" ref="V4552">INDEX('RESUMO - LOTES E VMA'!$F$3:$F$181,MATCH('LISTA DOS ITENS'!$D4552,'RESUMO - LOTES E VMA'!$A$3:$A$181,0))</f>
        <v>8904.363662</v>
      </c>
      <c r="W4552" s="57">
        <f>'LISTA DOS ITENS'!$U4552/'LISTA DOS ITENS'!$V4552</f>
        <v>0.0000674863039</v>
      </c>
      <c r="X4552" s="53" t="s">
        <v>53</v>
      </c>
      <c r="Y4552" s="53" t="s">
        <v>290</v>
      </c>
      <c r="Z4552" s="58" t="str">
        <f>'LISTA DOS ITENS'!$F4552&amp;"-"&amp;'LISTA DOS ITENS'!$H4552&amp;"-"&amp;'LISTA DOS ITENS'!$J4552&amp;"-"&amp;'LISTA DOS ITENS'!$K4552&amp;"-"&amp;'LISTA DOS ITENS'!$I4552</f>
        <v>10115552-2055-A903-CONS/IMP-</v>
      </c>
      <c r="AA4552" s="59" t="str">
        <f t="array" ref="AA4552">INDEX('RESUMO - LOTES E VMA'!$M$3:$M$181,MATCH('LISTA DOS ITENS'!$D4552,'RESUMO - LOTES E VMA'!$A$3:$A$181,0))</f>
        <v>Para Leilão</v>
      </c>
      <c r="AB4552" s="60">
        <f t="array" ref="AB4552">INDEX('RESUMO - LOTES E VMA'!$J$3:$J$181,MATCH('LISTA DOS ITENS'!$D4552,'RESUMO - LOTES E VMA'!$A$3:$A$181,0))</f>
        <v>0.1430763593</v>
      </c>
      <c r="AC4552" s="29" t="str">
        <f t="array" ref="AC4552">INDEX('RESUMO - LOTES E VMA'!$L$3:$L$181,MATCH('LISTA DOS ITENS'!$D4552,'RESUMO - LOTES E VMA'!$A$3:$A$181,0))</f>
        <v>1% do Valor de Comparação do VMA</v>
      </c>
      <c r="AD4552" s="53" t="str">
        <f>VLOOKUP(Tabela1[[#This Row],[Índice]],[1]Planilha1!$A:$A,1,0)</f>
        <v>#ERROR!</v>
      </c>
    </row>
    <row r="4553" ht="15.75" customHeight="1">
      <c r="A4553" s="52">
        <v>271722.0</v>
      </c>
      <c r="B4553" s="53" t="s">
        <v>154</v>
      </c>
      <c r="C4553" s="53" t="s">
        <v>107</v>
      </c>
      <c r="D4553" s="22">
        <v>208609.0</v>
      </c>
      <c r="E4553" s="53" t="s">
        <v>63</v>
      </c>
      <c r="F4553" s="54">
        <v>1.0115633E7</v>
      </c>
      <c r="G4553" s="53" t="s">
        <v>2840</v>
      </c>
      <c r="H4553" s="55">
        <v>2055.0</v>
      </c>
      <c r="I4553" s="55"/>
      <c r="J4553" s="55" t="s">
        <v>77</v>
      </c>
      <c r="K4553" s="53" t="s">
        <v>160</v>
      </c>
      <c r="L4553" s="53"/>
      <c r="M4553" s="53">
        <v>4.0</v>
      </c>
      <c r="N4553" s="53" t="s">
        <v>52</v>
      </c>
      <c r="O4553" s="25">
        <v>5.19</v>
      </c>
      <c r="P4553" s="25">
        <f>'LISTA DOS ITENS'!$O4553*'LISTA DOS ITENS'!$M4553</f>
        <v>20.76</v>
      </c>
      <c r="Q4553" s="25">
        <v>5.19</v>
      </c>
      <c r="R4553" s="25">
        <f>'LISTA DOS ITENS'!$Q4553*'LISTA DOS ITENS'!$M4553</f>
        <v>20.76</v>
      </c>
      <c r="S4553" s="56">
        <f>IF('LISTA DOS ITENS'!$P4553&gt;'LISTA DOS ITENS'!$R4553,'LISTA DOS ITENS'!$P4553,'LISTA DOS ITENS'!$R4553)</f>
        <v>20.76</v>
      </c>
      <c r="T4553" s="25">
        <v>0.7425686316715308</v>
      </c>
      <c r="U4553" s="25">
        <f>'LISTA DOS ITENS'!$T4553*'LISTA DOS ITENS'!$M4553</f>
        <v>2.970274527</v>
      </c>
      <c r="V4553" s="56">
        <f t="array" ref="V4553">INDEX('RESUMO - LOTES E VMA'!$F$3:$F$181,MATCH('LISTA DOS ITENS'!$D4553,'RESUMO - LOTES E VMA'!$A$3:$A$181,0))</f>
        <v>8904.363662</v>
      </c>
      <c r="W4553" s="57">
        <f>'LISTA DOS ITENS'!$U4553/'LISTA DOS ITENS'!$V4553</f>
        <v>0.0003335751593</v>
      </c>
      <c r="X4553" s="53" t="s">
        <v>53</v>
      </c>
      <c r="Y4553" s="53" t="s">
        <v>290</v>
      </c>
      <c r="Z4553" s="58" t="str">
        <f>'LISTA DOS ITENS'!$F4553&amp;"-"&amp;'LISTA DOS ITENS'!$H4553&amp;"-"&amp;'LISTA DOS ITENS'!$J4553&amp;"-"&amp;'LISTA DOS ITENS'!$K4553&amp;"-"&amp;'LISTA DOS ITENS'!$I4553</f>
        <v>10115633-2055-A903-CONS/IMP-</v>
      </c>
      <c r="AA4553" s="59" t="str">
        <f t="array" ref="AA4553">INDEX('RESUMO - LOTES E VMA'!$M$3:$M$181,MATCH('LISTA DOS ITENS'!$D4553,'RESUMO - LOTES E VMA'!$A$3:$A$181,0))</f>
        <v>Para Leilão</v>
      </c>
      <c r="AB4553" s="60">
        <f t="array" ref="AB4553">INDEX('RESUMO - LOTES E VMA'!$J$3:$J$181,MATCH('LISTA DOS ITENS'!$D4553,'RESUMO - LOTES E VMA'!$A$3:$A$181,0))</f>
        <v>0.1430763593</v>
      </c>
      <c r="AC4553" s="29" t="str">
        <f t="array" ref="AC4553">INDEX('RESUMO - LOTES E VMA'!$L$3:$L$181,MATCH('LISTA DOS ITENS'!$D4553,'RESUMO - LOTES E VMA'!$A$3:$A$181,0))</f>
        <v>1% do Valor de Comparação do VMA</v>
      </c>
      <c r="AD4553" s="53" t="str">
        <f>VLOOKUP(Tabela1[[#This Row],[Índice]],[1]Planilha1!$A:$A,1,0)</f>
        <v>#ERROR!</v>
      </c>
    </row>
    <row r="4554" ht="15.75" customHeight="1">
      <c r="A4554" s="52">
        <v>271723.0</v>
      </c>
      <c r="B4554" s="53" t="s">
        <v>154</v>
      </c>
      <c r="C4554" s="53" t="s">
        <v>107</v>
      </c>
      <c r="D4554" s="22">
        <v>208609.0</v>
      </c>
      <c r="E4554" s="53" t="s">
        <v>63</v>
      </c>
      <c r="F4554" s="54">
        <v>1.0364982E7</v>
      </c>
      <c r="G4554" s="53" t="s">
        <v>2841</v>
      </c>
      <c r="H4554" s="55">
        <v>2055.0</v>
      </c>
      <c r="I4554" s="55"/>
      <c r="J4554" s="55" t="s">
        <v>77</v>
      </c>
      <c r="K4554" s="53" t="s">
        <v>160</v>
      </c>
      <c r="L4554" s="53"/>
      <c r="M4554" s="53">
        <v>4.0</v>
      </c>
      <c r="N4554" s="53" t="s">
        <v>52</v>
      </c>
      <c r="O4554" s="25">
        <v>720.14</v>
      </c>
      <c r="P4554" s="25">
        <f>'LISTA DOS ITENS'!$O4554*'LISTA DOS ITENS'!$M4554</f>
        <v>2880.56</v>
      </c>
      <c r="Q4554" s="25">
        <v>720.14</v>
      </c>
      <c r="R4554" s="25">
        <f>'LISTA DOS ITENS'!$Q4554*'LISTA DOS ITENS'!$M4554</f>
        <v>2880.56</v>
      </c>
      <c r="S4554" s="56">
        <f>IF('LISTA DOS ITENS'!$P4554&gt;'LISTA DOS ITENS'!$R4554,'LISTA DOS ITENS'!$P4554,'LISTA DOS ITENS'!$R4554)</f>
        <v>2880.56</v>
      </c>
      <c r="T4554" s="25">
        <v>103.03533225663509</v>
      </c>
      <c r="U4554" s="25">
        <f>'LISTA DOS ITENS'!$T4554*'LISTA DOS ITENS'!$M4554</f>
        <v>412.141329</v>
      </c>
      <c r="V4554" s="56">
        <f t="array" ref="V4554">INDEX('RESUMO - LOTES E VMA'!$F$3:$F$181,MATCH('LISTA DOS ITENS'!$D4554,'RESUMO - LOTES E VMA'!$A$3:$A$181,0))</f>
        <v>8904.363662</v>
      </c>
      <c r="W4554" s="57">
        <f>'LISTA DOS ITENS'!$U4554/'LISTA DOS ITENS'!$V4554</f>
        <v>0.04628532085</v>
      </c>
      <c r="X4554" s="53" t="s">
        <v>53</v>
      </c>
      <c r="Y4554" s="53" t="s">
        <v>290</v>
      </c>
      <c r="Z4554" s="58" t="str">
        <f>'LISTA DOS ITENS'!$F4554&amp;"-"&amp;'LISTA DOS ITENS'!$H4554&amp;"-"&amp;'LISTA DOS ITENS'!$J4554&amp;"-"&amp;'LISTA DOS ITENS'!$K4554&amp;"-"&amp;'LISTA DOS ITENS'!$I4554</f>
        <v>10364982-2055-A903-CONS/IMP-</v>
      </c>
      <c r="AA4554" s="59" t="str">
        <f t="array" ref="AA4554">INDEX('RESUMO - LOTES E VMA'!$M$3:$M$181,MATCH('LISTA DOS ITENS'!$D4554,'RESUMO - LOTES E VMA'!$A$3:$A$181,0))</f>
        <v>Para Leilão</v>
      </c>
      <c r="AB4554" s="60">
        <f t="array" ref="AB4554">INDEX('RESUMO - LOTES E VMA'!$J$3:$J$181,MATCH('LISTA DOS ITENS'!$D4554,'RESUMO - LOTES E VMA'!$A$3:$A$181,0))</f>
        <v>0.1430763593</v>
      </c>
      <c r="AC4554" s="29" t="str">
        <f t="array" ref="AC4554">INDEX('RESUMO - LOTES E VMA'!$L$3:$L$181,MATCH('LISTA DOS ITENS'!$D4554,'RESUMO - LOTES E VMA'!$A$3:$A$181,0))</f>
        <v>1% do Valor de Comparação do VMA</v>
      </c>
      <c r="AD4554" s="53" t="str">
        <f>VLOOKUP(Tabela1[[#This Row],[Índice]],[1]Planilha1!$A:$A,1,0)</f>
        <v>#ERROR!</v>
      </c>
    </row>
    <row r="4555" ht="15.75" customHeight="1">
      <c r="A4555" s="52">
        <v>271724.0</v>
      </c>
      <c r="B4555" s="53" t="s">
        <v>154</v>
      </c>
      <c r="C4555" s="53" t="s">
        <v>107</v>
      </c>
      <c r="D4555" s="22">
        <v>208609.0</v>
      </c>
      <c r="E4555" s="53" t="s">
        <v>63</v>
      </c>
      <c r="F4555" s="54">
        <v>1.1016038E7</v>
      </c>
      <c r="G4555" s="53" t="s">
        <v>2822</v>
      </c>
      <c r="H4555" s="55">
        <v>2055.0</v>
      </c>
      <c r="I4555" s="55"/>
      <c r="J4555" s="55" t="s">
        <v>77</v>
      </c>
      <c r="K4555" s="53" t="s">
        <v>160</v>
      </c>
      <c r="L4555" s="53"/>
      <c r="M4555" s="53">
        <v>8.0</v>
      </c>
      <c r="N4555" s="53" t="s">
        <v>52</v>
      </c>
      <c r="O4555" s="25">
        <v>32.17125</v>
      </c>
      <c r="P4555" s="25">
        <f>'LISTA DOS ITENS'!$O4555*'LISTA DOS ITENS'!$M4555</f>
        <v>257.37</v>
      </c>
      <c r="Q4555" s="25">
        <v>32.17</v>
      </c>
      <c r="R4555" s="25">
        <f>'LISTA DOS ITENS'!$Q4555*'LISTA DOS ITENS'!$M4555</f>
        <v>257.36</v>
      </c>
      <c r="S4555" s="56">
        <f>IF('LISTA DOS ITENS'!$P4555&gt;'LISTA DOS ITENS'!$R4555,'LISTA DOS ITENS'!$P4555,'LISTA DOS ITENS'!$R4555)</f>
        <v>257.37</v>
      </c>
      <c r="T4555" s="25">
        <v>4.60278090190234</v>
      </c>
      <c r="U4555" s="25">
        <f>'LISTA DOS ITENS'!$T4555*'LISTA DOS ITENS'!$M4555</f>
        <v>36.82224722</v>
      </c>
      <c r="V4555" s="56">
        <f t="array" ref="V4555">INDEX('RESUMO - LOTES E VMA'!$F$3:$F$181,MATCH('LISTA DOS ITENS'!$D4555,'RESUMO - LOTES E VMA'!$A$3:$A$181,0))</f>
        <v>8904.363662</v>
      </c>
      <c r="W4555" s="57">
        <f>'LISTA DOS ITENS'!$U4555/'LISTA DOS ITENS'!$V4555</f>
        <v>0.004135303612</v>
      </c>
      <c r="X4555" s="53" t="s">
        <v>53</v>
      </c>
      <c r="Y4555" s="53" t="s">
        <v>290</v>
      </c>
      <c r="Z4555" s="58" t="str">
        <f>'LISTA DOS ITENS'!$F4555&amp;"-"&amp;'LISTA DOS ITENS'!$H4555&amp;"-"&amp;'LISTA DOS ITENS'!$J4555&amp;"-"&amp;'LISTA DOS ITENS'!$K4555&amp;"-"&amp;'LISTA DOS ITENS'!$I4555</f>
        <v>11016038-2055-A903-CONS/IMP-</v>
      </c>
      <c r="AA4555" s="59" t="str">
        <f t="array" ref="AA4555">INDEX('RESUMO - LOTES E VMA'!$M$3:$M$181,MATCH('LISTA DOS ITENS'!$D4555,'RESUMO - LOTES E VMA'!$A$3:$A$181,0))</f>
        <v>Para Leilão</v>
      </c>
      <c r="AB4555" s="60">
        <f t="array" ref="AB4555">INDEX('RESUMO - LOTES E VMA'!$J$3:$J$181,MATCH('LISTA DOS ITENS'!$D4555,'RESUMO - LOTES E VMA'!$A$3:$A$181,0))</f>
        <v>0.1430763593</v>
      </c>
      <c r="AC4555" s="29" t="str">
        <f t="array" ref="AC4555">INDEX('RESUMO - LOTES E VMA'!$L$3:$L$181,MATCH('LISTA DOS ITENS'!$D4555,'RESUMO - LOTES E VMA'!$A$3:$A$181,0))</f>
        <v>1% do Valor de Comparação do VMA</v>
      </c>
      <c r="AD4555" s="53" t="str">
        <f>VLOOKUP(Tabela1[[#This Row],[Índice]],[1]Planilha1!$A:$A,1,0)</f>
        <v>#ERROR!</v>
      </c>
    </row>
    <row r="4556" ht="15.75" customHeight="1">
      <c r="A4556" s="52">
        <v>271725.0</v>
      </c>
      <c r="B4556" s="53" t="s">
        <v>154</v>
      </c>
      <c r="C4556" s="53" t="s">
        <v>107</v>
      </c>
      <c r="D4556" s="22">
        <v>208609.0</v>
      </c>
      <c r="E4556" s="53" t="s">
        <v>63</v>
      </c>
      <c r="F4556" s="54">
        <v>1.1180447E7</v>
      </c>
      <c r="G4556" s="53" t="s">
        <v>2836</v>
      </c>
      <c r="H4556" s="55">
        <v>2055.0</v>
      </c>
      <c r="I4556" s="55"/>
      <c r="J4556" s="55" t="s">
        <v>77</v>
      </c>
      <c r="K4556" s="53" t="s">
        <v>160</v>
      </c>
      <c r="L4556" s="53"/>
      <c r="M4556" s="53">
        <v>15.0</v>
      </c>
      <c r="N4556" s="53" t="s">
        <v>52</v>
      </c>
      <c r="O4556" s="25">
        <v>1207.3766666666668</v>
      </c>
      <c r="P4556" s="25">
        <f>'LISTA DOS ITENS'!$O4556*'LISTA DOS ITENS'!$M4556</f>
        <v>18110.65</v>
      </c>
      <c r="Q4556" s="25">
        <v>1207.38</v>
      </c>
      <c r="R4556" s="25">
        <f>'LISTA DOS ITENS'!$Q4556*'LISTA DOS ITENS'!$M4556</f>
        <v>18110.7</v>
      </c>
      <c r="S4556" s="56">
        <f>IF('LISTA DOS ITENS'!$P4556&gt;'LISTA DOS ITENS'!$R4556,'LISTA DOS ITENS'!$P4556,'LISTA DOS ITENS'!$R4556)</f>
        <v>18110.7</v>
      </c>
      <c r="T4556" s="25">
        <v>172.7480760130198</v>
      </c>
      <c r="U4556" s="25">
        <f>'LISTA DOS ITENS'!$T4556*'LISTA DOS ITENS'!$M4556</f>
        <v>2591.22114</v>
      </c>
      <c r="V4556" s="56">
        <f t="array" ref="V4556">INDEX('RESUMO - LOTES E VMA'!$F$3:$F$181,MATCH('LISTA DOS ITENS'!$D4556,'RESUMO - LOTES E VMA'!$A$3:$A$181,0))</f>
        <v>8904.363662</v>
      </c>
      <c r="W4556" s="57">
        <f>'LISTA DOS ITENS'!$U4556/'LISTA DOS ITENS'!$V4556</f>
        <v>0.2910057628</v>
      </c>
      <c r="X4556" s="53" t="s">
        <v>53</v>
      </c>
      <c r="Y4556" s="53" t="s">
        <v>290</v>
      </c>
      <c r="Z4556" s="58" t="str">
        <f>'LISTA DOS ITENS'!$F4556&amp;"-"&amp;'LISTA DOS ITENS'!$H4556&amp;"-"&amp;'LISTA DOS ITENS'!$J4556&amp;"-"&amp;'LISTA DOS ITENS'!$K4556&amp;"-"&amp;'LISTA DOS ITENS'!$I4556</f>
        <v>11180447-2055-A903-CONS/IMP-</v>
      </c>
      <c r="AA4556" s="59" t="str">
        <f t="array" ref="AA4556">INDEX('RESUMO - LOTES E VMA'!$M$3:$M$181,MATCH('LISTA DOS ITENS'!$D4556,'RESUMO - LOTES E VMA'!$A$3:$A$181,0))</f>
        <v>Para Leilão</v>
      </c>
      <c r="AB4556" s="60">
        <f t="array" ref="AB4556">INDEX('RESUMO - LOTES E VMA'!$J$3:$J$181,MATCH('LISTA DOS ITENS'!$D4556,'RESUMO - LOTES E VMA'!$A$3:$A$181,0))</f>
        <v>0.1430763593</v>
      </c>
      <c r="AC4556" s="29" t="str">
        <f t="array" ref="AC4556">INDEX('RESUMO - LOTES E VMA'!$L$3:$L$181,MATCH('LISTA DOS ITENS'!$D4556,'RESUMO - LOTES E VMA'!$A$3:$A$181,0))</f>
        <v>1% do Valor de Comparação do VMA</v>
      </c>
      <c r="AD4556" s="53" t="str">
        <f>VLOOKUP(Tabela1[[#This Row],[Índice]],[1]Planilha1!$A:$A,1,0)</f>
        <v>#ERROR!</v>
      </c>
    </row>
    <row r="4557" ht="15.75" customHeight="1">
      <c r="A4557" s="52">
        <v>271726.0</v>
      </c>
      <c r="B4557" s="53" t="s">
        <v>154</v>
      </c>
      <c r="C4557" s="53" t="s">
        <v>107</v>
      </c>
      <c r="D4557" s="22">
        <v>208609.0</v>
      </c>
      <c r="E4557" s="53" t="s">
        <v>63</v>
      </c>
      <c r="F4557" s="54">
        <v>1.1194295E7</v>
      </c>
      <c r="G4557" s="53" t="s">
        <v>2837</v>
      </c>
      <c r="H4557" s="55">
        <v>2055.0</v>
      </c>
      <c r="I4557" s="55"/>
      <c r="J4557" s="55" t="s">
        <v>77</v>
      </c>
      <c r="K4557" s="53" t="s">
        <v>160</v>
      </c>
      <c r="L4557" s="53"/>
      <c r="M4557" s="53">
        <v>8.0</v>
      </c>
      <c r="N4557" s="53" t="s">
        <v>52</v>
      </c>
      <c r="O4557" s="25">
        <v>1271.323125</v>
      </c>
      <c r="P4557" s="25">
        <f>'LISTA DOS ITENS'!$O4557*'LISTA DOS ITENS'!$M4557</f>
        <v>10170.585</v>
      </c>
      <c r="Q4557" s="25">
        <v>1271.32</v>
      </c>
      <c r="R4557" s="25">
        <f>'LISTA DOS ITENS'!$Q4557*'LISTA DOS ITENS'!$M4557</f>
        <v>10170.56</v>
      </c>
      <c r="S4557" s="56">
        <f>IF('LISTA DOS ITENS'!$P4557&gt;'LISTA DOS ITENS'!$R4557,'LISTA DOS ITENS'!$P4557,'LISTA DOS ITENS'!$R4557)</f>
        <v>10170.585</v>
      </c>
      <c r="T4557" s="25">
        <v>181.89640709376692</v>
      </c>
      <c r="U4557" s="25">
        <f>'LISTA DOS ITENS'!$T4557*'LISTA DOS ITENS'!$M4557</f>
        <v>1455.171257</v>
      </c>
      <c r="V4557" s="56">
        <f t="array" ref="V4557">INDEX('RESUMO - LOTES E VMA'!$F$3:$F$181,MATCH('LISTA DOS ITENS'!$D4557,'RESUMO - LOTES E VMA'!$A$3:$A$181,0))</f>
        <v>8904.363662</v>
      </c>
      <c r="W4557" s="57">
        <f>'LISTA DOS ITENS'!$U4557/'LISTA DOS ITENS'!$V4557</f>
        <v>0.1634222626</v>
      </c>
      <c r="X4557" s="53" t="s">
        <v>53</v>
      </c>
      <c r="Y4557" s="53" t="s">
        <v>290</v>
      </c>
      <c r="Z4557" s="58" t="str">
        <f>'LISTA DOS ITENS'!$F4557&amp;"-"&amp;'LISTA DOS ITENS'!$H4557&amp;"-"&amp;'LISTA DOS ITENS'!$J4557&amp;"-"&amp;'LISTA DOS ITENS'!$K4557&amp;"-"&amp;'LISTA DOS ITENS'!$I4557</f>
        <v>11194295-2055-A903-CONS/IMP-</v>
      </c>
      <c r="AA4557" s="59" t="str">
        <f t="array" ref="AA4557">INDEX('RESUMO - LOTES E VMA'!$M$3:$M$181,MATCH('LISTA DOS ITENS'!$D4557,'RESUMO - LOTES E VMA'!$A$3:$A$181,0))</f>
        <v>Para Leilão</v>
      </c>
      <c r="AB4557" s="60">
        <f t="array" ref="AB4557">INDEX('RESUMO - LOTES E VMA'!$J$3:$J$181,MATCH('LISTA DOS ITENS'!$D4557,'RESUMO - LOTES E VMA'!$A$3:$A$181,0))</f>
        <v>0.1430763593</v>
      </c>
      <c r="AC4557" s="29" t="str">
        <f t="array" ref="AC4557">INDEX('RESUMO - LOTES E VMA'!$L$3:$L$181,MATCH('LISTA DOS ITENS'!$D4557,'RESUMO - LOTES E VMA'!$A$3:$A$181,0))</f>
        <v>1% do Valor de Comparação do VMA</v>
      </c>
      <c r="AD4557" s="53" t="str">
        <f>VLOOKUP(Tabela1[[#This Row],[Índice]],[1]Planilha1!$A:$A,1,0)</f>
        <v>#ERROR!</v>
      </c>
    </row>
    <row r="4558" ht="15.75" customHeight="1">
      <c r="A4558" s="52">
        <v>271727.0</v>
      </c>
      <c r="B4558" s="53" t="s">
        <v>154</v>
      </c>
      <c r="C4558" s="53" t="s">
        <v>107</v>
      </c>
      <c r="D4558" s="22">
        <v>208610.0</v>
      </c>
      <c r="E4558" s="53" t="s">
        <v>47</v>
      </c>
      <c r="F4558" s="54">
        <v>1.1181535E7</v>
      </c>
      <c r="G4558" s="53" t="s">
        <v>2842</v>
      </c>
      <c r="H4558" s="55">
        <v>2917.0</v>
      </c>
      <c r="I4558" s="55"/>
      <c r="J4558" s="55" t="s">
        <v>56</v>
      </c>
      <c r="K4558" s="53" t="s">
        <v>160</v>
      </c>
      <c r="L4558" s="53"/>
      <c r="M4558" s="53">
        <v>8.0</v>
      </c>
      <c r="N4558" s="53" t="s">
        <v>52</v>
      </c>
      <c r="O4558" s="25">
        <v>41081.4875</v>
      </c>
      <c r="P4558" s="25">
        <f>'LISTA DOS ITENS'!$O4558*'LISTA DOS ITENS'!$M4558</f>
        <v>328651.9</v>
      </c>
      <c r="Q4558" s="25">
        <v>41081.49</v>
      </c>
      <c r="R4558" s="25">
        <f>'LISTA DOS ITENS'!$Q4558*'LISTA DOS ITENS'!$M4558</f>
        <v>328651.92</v>
      </c>
      <c r="S4558" s="56">
        <f>IF('LISTA DOS ITENS'!$P4558&gt;'LISTA DOS ITENS'!$R4558,'LISTA DOS ITENS'!$P4558,'LISTA DOS ITENS'!$R4558)</f>
        <v>328651.92</v>
      </c>
      <c r="T4558" s="25">
        <v>5877.808442452345</v>
      </c>
      <c r="U4558" s="25">
        <f>'LISTA DOS ITENS'!$T4558*'LISTA DOS ITENS'!$M4558</f>
        <v>47022.46754</v>
      </c>
      <c r="V4558" s="56">
        <f t="array" ref="V4558">INDEX('RESUMO - LOTES E VMA'!$F$3:$F$181,MATCH('LISTA DOS ITENS'!$D4558,'RESUMO - LOTES E VMA'!$A$3:$A$181,0))</f>
        <v>89405.79836</v>
      </c>
      <c r="W4558" s="57">
        <f>'LISTA DOS ITENS'!$U4558/'LISTA DOS ITENS'!$V4558</f>
        <v>0.5259442721</v>
      </c>
      <c r="X4558" s="53" t="s">
        <v>53</v>
      </c>
      <c r="Y4558" s="53" t="s">
        <v>290</v>
      </c>
      <c r="Z4558" s="58" t="str">
        <f>'LISTA DOS ITENS'!$F4558&amp;"-"&amp;'LISTA DOS ITENS'!$H4558&amp;"-"&amp;'LISTA DOS ITENS'!$J4558&amp;"-"&amp;'LISTA DOS ITENS'!$K4558&amp;"-"&amp;'LISTA DOS ITENS'!$I4558</f>
        <v>11181535-2917-0017-CONS/IMP-</v>
      </c>
      <c r="AA4558" s="59" t="str">
        <f t="array" ref="AA4558">INDEX('RESUMO - LOTES E VMA'!$M$3:$M$181,MATCH('LISTA DOS ITENS'!$D4558,'RESUMO - LOTES E VMA'!$A$3:$A$181,0))</f>
        <v>Para Leilão</v>
      </c>
      <c r="AB4558" s="60">
        <f t="array" ref="AB4558">INDEX('RESUMO - LOTES E VMA'!$J$3:$J$181,MATCH('LISTA DOS ITENS'!$D4558,'RESUMO - LOTES E VMA'!$A$3:$A$181,0))</f>
        <v>0.1430768076</v>
      </c>
      <c r="AC4558" s="29" t="str">
        <f t="array" ref="AC4558">INDEX('RESUMO - LOTES E VMA'!$L$3:$L$181,MATCH('LISTA DOS ITENS'!$D4558,'RESUMO - LOTES E VMA'!$A$3:$A$181,0))</f>
        <v>1% do Valor de Comparação do VMA</v>
      </c>
      <c r="AD4558" s="53" t="str">
        <f>VLOOKUP(Tabela1[[#This Row],[Índice]],[1]Planilha1!$A:$A,1,0)</f>
        <v>#ERROR!</v>
      </c>
    </row>
    <row r="4559" ht="15.75" customHeight="1">
      <c r="A4559" s="52">
        <v>271728.0</v>
      </c>
      <c r="B4559" s="53" t="s">
        <v>154</v>
      </c>
      <c r="C4559" s="53" t="s">
        <v>107</v>
      </c>
      <c r="D4559" s="22">
        <v>208610.0</v>
      </c>
      <c r="E4559" s="53" t="s">
        <v>47</v>
      </c>
      <c r="F4559" s="54">
        <v>1.1194653E7</v>
      </c>
      <c r="G4559" s="53" t="s">
        <v>2843</v>
      </c>
      <c r="H4559" s="55">
        <v>2917.0</v>
      </c>
      <c r="I4559" s="55"/>
      <c r="J4559" s="55" t="s">
        <v>56</v>
      </c>
      <c r="K4559" s="53" t="s">
        <v>160</v>
      </c>
      <c r="L4559" s="53"/>
      <c r="M4559" s="53">
        <v>7.0</v>
      </c>
      <c r="N4559" s="53" t="s">
        <v>52</v>
      </c>
      <c r="O4559" s="25">
        <v>42318.258571428574</v>
      </c>
      <c r="P4559" s="25">
        <f>'LISTA DOS ITENS'!$O4559*'LISTA DOS ITENS'!$M4559</f>
        <v>296227.81</v>
      </c>
      <c r="Q4559" s="25">
        <v>42318.26</v>
      </c>
      <c r="R4559" s="25">
        <f>'LISTA DOS ITENS'!$Q4559*'LISTA DOS ITENS'!$M4559</f>
        <v>296227.82</v>
      </c>
      <c r="S4559" s="56">
        <f>IF('LISTA DOS ITENS'!$P4559&gt;'LISTA DOS ITENS'!$R4559,'LISTA DOS ITENS'!$P4559,'LISTA DOS ITENS'!$R4559)</f>
        <v>296227.82</v>
      </c>
      <c r="T4559" s="25">
        <v>6054.761545842018</v>
      </c>
      <c r="U4559" s="25">
        <f>'LISTA DOS ITENS'!$T4559*'LISTA DOS ITENS'!$M4559</f>
        <v>42383.33082</v>
      </c>
      <c r="V4559" s="56">
        <f t="array" ref="V4559">INDEX('RESUMO - LOTES E VMA'!$F$3:$F$181,MATCH('LISTA DOS ITENS'!$D4559,'RESUMO - LOTES E VMA'!$A$3:$A$181,0))</f>
        <v>89405.79836</v>
      </c>
      <c r="W4559" s="57">
        <f>'LISTA DOS ITENS'!$U4559/'LISTA DOS ITENS'!$V4559</f>
        <v>0.4740557279</v>
      </c>
      <c r="X4559" s="53" t="s">
        <v>53</v>
      </c>
      <c r="Y4559" s="53" t="s">
        <v>290</v>
      </c>
      <c r="Z4559" s="58" t="str">
        <f>'LISTA DOS ITENS'!$F4559&amp;"-"&amp;'LISTA DOS ITENS'!$H4559&amp;"-"&amp;'LISTA DOS ITENS'!$J4559&amp;"-"&amp;'LISTA DOS ITENS'!$K4559&amp;"-"&amp;'LISTA DOS ITENS'!$I4559</f>
        <v>11194653-2917-0017-CONS/IMP-</v>
      </c>
      <c r="AA4559" s="59" t="str">
        <f t="array" ref="AA4559">INDEX('RESUMO - LOTES E VMA'!$M$3:$M$181,MATCH('LISTA DOS ITENS'!$D4559,'RESUMO - LOTES E VMA'!$A$3:$A$181,0))</f>
        <v>Para Leilão</v>
      </c>
      <c r="AB4559" s="60">
        <f t="array" ref="AB4559">INDEX('RESUMO - LOTES E VMA'!$J$3:$J$181,MATCH('LISTA DOS ITENS'!$D4559,'RESUMO - LOTES E VMA'!$A$3:$A$181,0))</f>
        <v>0.1430768076</v>
      </c>
      <c r="AC4559" s="29" t="str">
        <f t="array" ref="AC4559">INDEX('RESUMO - LOTES E VMA'!$L$3:$L$181,MATCH('LISTA DOS ITENS'!$D4559,'RESUMO - LOTES E VMA'!$A$3:$A$181,0))</f>
        <v>1% do Valor de Comparação do VMA</v>
      </c>
      <c r="AD4559" s="53" t="str">
        <f>VLOOKUP(Tabela1[[#This Row],[Índice]],[1]Planilha1!$A:$A,1,0)</f>
        <v>#ERROR!</v>
      </c>
    </row>
    <row r="4560" ht="15.75" customHeight="1">
      <c r="A4560" s="52">
        <v>272145.0</v>
      </c>
      <c r="B4560" s="53" t="s">
        <v>154</v>
      </c>
      <c r="C4560" s="53" t="s">
        <v>107</v>
      </c>
      <c r="D4560" s="22">
        <v>208644.0</v>
      </c>
      <c r="E4560" s="53" t="s">
        <v>47</v>
      </c>
      <c r="F4560" s="54">
        <v>1.0204896E7</v>
      </c>
      <c r="G4560" s="53" t="s">
        <v>2844</v>
      </c>
      <c r="H4560" s="55">
        <v>2917.0</v>
      </c>
      <c r="I4560" s="55"/>
      <c r="J4560" s="55" t="s">
        <v>56</v>
      </c>
      <c r="K4560" s="53" t="s">
        <v>179</v>
      </c>
      <c r="L4560" s="53"/>
      <c r="M4560" s="53">
        <v>3.0</v>
      </c>
      <c r="N4560" s="53" t="s">
        <v>52</v>
      </c>
      <c r="O4560" s="25">
        <v>7492.87</v>
      </c>
      <c r="P4560" s="25">
        <f>'LISTA DOS ITENS'!$O4560*'LISTA DOS ITENS'!$M4560</f>
        <v>22478.61</v>
      </c>
      <c r="Q4560" s="25">
        <v>14904.63</v>
      </c>
      <c r="R4560" s="25">
        <f>'LISTA DOS ITENS'!$Q4560*'LISTA DOS ITENS'!$M4560</f>
        <v>44713.89</v>
      </c>
      <c r="S4560" s="56">
        <f>IF('LISTA DOS ITENS'!$P4560&gt;'LISTA DOS ITENS'!$R4560,'LISTA DOS ITENS'!$P4560,'LISTA DOS ITENS'!$R4560)</f>
        <v>44713.89</v>
      </c>
      <c r="T4560" s="25">
        <v>1706.4223378674901</v>
      </c>
      <c r="U4560" s="25">
        <f>'LISTA DOS ITENS'!$T4560*'LISTA DOS ITENS'!$M4560</f>
        <v>5119.267014</v>
      </c>
      <c r="V4560" s="56">
        <f t="array" ref="V4560">INDEX('RESUMO - LOTES E VMA'!$F$3:$F$181,MATCH('LISTA DOS ITENS'!$D4560,'RESUMO - LOTES E VMA'!$A$3:$A$181,0))</f>
        <v>5557785.172</v>
      </c>
      <c r="W4560" s="57">
        <f>'LISTA DOS ITENS'!$U4560/'LISTA DOS ITENS'!$V4560</f>
        <v>0.0009210983971</v>
      </c>
      <c r="X4560" s="53" t="s">
        <v>53</v>
      </c>
      <c r="Y4560" s="53" t="s">
        <v>290</v>
      </c>
      <c r="Z4560" s="58" t="str">
        <f>'LISTA DOS ITENS'!$F4560&amp;"-"&amp;'LISTA DOS ITENS'!$H4560&amp;"-"&amp;'LISTA DOS ITENS'!$J4560&amp;"-"&amp;'LISTA DOS ITENS'!$K4560&amp;"-"&amp;'LISTA DOS ITENS'!$I4560</f>
        <v>10204896-2917-0017-IMOB/IMP-</v>
      </c>
      <c r="AA4560" s="59" t="str">
        <f t="array" ref="AA4560">INDEX('RESUMO - LOTES E VMA'!$M$3:$M$181,MATCH('LISTA DOS ITENS'!$D4560,'RESUMO - LOTES E VMA'!$A$3:$A$181,0))</f>
        <v>Para Leilão</v>
      </c>
      <c r="AB4560" s="60">
        <f t="array" ref="AB4560">INDEX('RESUMO - LOTES E VMA'!$J$3:$J$181,MATCH('LISTA DOS ITENS'!$D4560,'RESUMO - LOTES E VMA'!$A$3:$A$181,0))</f>
        <v>0.1089016418</v>
      </c>
      <c r="AC4560" s="29" t="str">
        <f t="array" ref="AC4560">INDEX('RESUMO - LOTES E VMA'!$L$3:$L$181,MATCH('LISTA DOS ITENS'!$D4560,'RESUMO - LOTES E VMA'!$A$3:$A$181,0))</f>
        <v>1% do Valor de Comparação do VMA</v>
      </c>
      <c r="AD4560" s="53" t="str">
        <f>VLOOKUP(Tabela1[[#This Row],[Índice]],[1]Planilha1!$A:$A,1,0)</f>
        <v>#ERROR!</v>
      </c>
    </row>
    <row r="4561" ht="15.75" customHeight="1">
      <c r="A4561" s="52">
        <v>272146.0</v>
      </c>
      <c r="B4561" s="53" t="s">
        <v>154</v>
      </c>
      <c r="C4561" s="53" t="s">
        <v>107</v>
      </c>
      <c r="D4561" s="22">
        <v>208644.0</v>
      </c>
      <c r="E4561" s="53" t="s">
        <v>47</v>
      </c>
      <c r="F4561" s="54">
        <v>1.0204896E7</v>
      </c>
      <c r="G4561" s="53" t="s">
        <v>2844</v>
      </c>
      <c r="H4561" s="55">
        <v>2917.0</v>
      </c>
      <c r="I4561" s="55"/>
      <c r="J4561" s="55" t="s">
        <v>56</v>
      </c>
      <c r="K4561" s="53" t="s">
        <v>80</v>
      </c>
      <c r="L4561" s="53"/>
      <c r="M4561" s="53">
        <v>23.0</v>
      </c>
      <c r="N4561" s="53" t="s">
        <v>52</v>
      </c>
      <c r="O4561" s="25">
        <v>14904.626086956523</v>
      </c>
      <c r="P4561" s="25">
        <f>'LISTA DOS ITENS'!$O4561*'LISTA DOS ITENS'!$M4561</f>
        <v>342806.4</v>
      </c>
      <c r="Q4561" s="25">
        <v>14904.63</v>
      </c>
      <c r="R4561" s="25">
        <f>'LISTA DOS ITENS'!$Q4561*'LISTA DOS ITENS'!$M4561</f>
        <v>342806.49</v>
      </c>
      <c r="S4561" s="56">
        <f>IF('LISTA DOS ITENS'!$P4561&gt;'LISTA DOS ITENS'!$R4561,'LISTA DOS ITENS'!$P4561,'LISTA DOS ITENS'!$R4561)</f>
        <v>342806.49</v>
      </c>
      <c r="T4561" s="25">
        <v>1706.4223378674901</v>
      </c>
      <c r="U4561" s="25">
        <f>'LISTA DOS ITENS'!$T4561*'LISTA DOS ITENS'!$M4561</f>
        <v>39247.71377</v>
      </c>
      <c r="V4561" s="56">
        <f t="array" ref="V4561">INDEX('RESUMO - LOTES E VMA'!$F$3:$F$181,MATCH('LISTA DOS ITENS'!$D4561,'RESUMO - LOTES E VMA'!$A$3:$A$181,0))</f>
        <v>5557785.172</v>
      </c>
      <c r="W4561" s="57">
        <f>'LISTA DOS ITENS'!$U4561/'LISTA DOS ITENS'!$V4561</f>
        <v>0.007061754378</v>
      </c>
      <c r="X4561" s="53" t="s">
        <v>53</v>
      </c>
      <c r="Y4561" s="53" t="s">
        <v>290</v>
      </c>
      <c r="Z4561" s="58" t="str">
        <f>'LISTA DOS ITENS'!$F4561&amp;"-"&amp;'LISTA DOS ITENS'!$H4561&amp;"-"&amp;'LISTA DOS ITENS'!$J4561&amp;"-"&amp;'LISTA DOS ITENS'!$K4561&amp;"-"&amp;'LISTA DOS ITENS'!$I4561</f>
        <v>10204896-2917-0017-IMOB/NAC-</v>
      </c>
      <c r="AA4561" s="59" t="str">
        <f t="array" ref="AA4561">INDEX('RESUMO - LOTES E VMA'!$M$3:$M$181,MATCH('LISTA DOS ITENS'!$D4561,'RESUMO - LOTES E VMA'!$A$3:$A$181,0))</f>
        <v>Para Leilão</v>
      </c>
      <c r="AB4561" s="60">
        <f t="array" ref="AB4561">INDEX('RESUMO - LOTES E VMA'!$J$3:$J$181,MATCH('LISTA DOS ITENS'!$D4561,'RESUMO - LOTES E VMA'!$A$3:$A$181,0))</f>
        <v>0.1089016418</v>
      </c>
      <c r="AC4561" s="29" t="str">
        <f t="array" ref="AC4561">INDEX('RESUMO - LOTES E VMA'!$L$3:$L$181,MATCH('LISTA DOS ITENS'!$D4561,'RESUMO - LOTES E VMA'!$A$3:$A$181,0))</f>
        <v>1% do Valor de Comparação do VMA</v>
      </c>
      <c r="AD4561" s="53" t="str">
        <f>VLOOKUP(Tabela1[[#This Row],[Índice]],[1]Planilha1!$A:$A,1,0)</f>
        <v>#ERROR!</v>
      </c>
    </row>
    <row r="4562" ht="15.75" customHeight="1">
      <c r="A4562" s="52">
        <v>272147.0</v>
      </c>
      <c r="B4562" s="53" t="s">
        <v>154</v>
      </c>
      <c r="C4562" s="53" t="s">
        <v>107</v>
      </c>
      <c r="D4562" s="22">
        <v>208644.0</v>
      </c>
      <c r="E4562" s="53" t="s">
        <v>47</v>
      </c>
      <c r="F4562" s="54">
        <v>1.0306585E7</v>
      </c>
      <c r="G4562" s="53" t="s">
        <v>208</v>
      </c>
      <c r="H4562" s="55">
        <v>2917.0</v>
      </c>
      <c r="I4562" s="55"/>
      <c r="J4562" s="55" t="s">
        <v>56</v>
      </c>
      <c r="K4562" s="53" t="s">
        <v>51</v>
      </c>
      <c r="L4562" s="53"/>
      <c r="M4562" s="53">
        <v>5.0</v>
      </c>
      <c r="N4562" s="53" t="s">
        <v>52</v>
      </c>
      <c r="O4562" s="25">
        <v>1.0</v>
      </c>
      <c r="P4562" s="25">
        <f>'LISTA DOS ITENS'!$O4562*'LISTA DOS ITENS'!$M4562</f>
        <v>5</v>
      </c>
      <c r="Q4562" s="25">
        <v>4117.5958</v>
      </c>
      <c r="R4562" s="25">
        <f>'LISTA DOS ITENS'!$Q4562*'LISTA DOS ITENS'!$M4562</f>
        <v>20587.979</v>
      </c>
      <c r="S4562" s="56">
        <f>IF('LISTA DOS ITENS'!$P4562&gt;'LISTA DOS ITENS'!$R4562,'LISTA DOS ITENS'!$P4562,'LISTA DOS ITENS'!$R4562)</f>
        <v>20587.979</v>
      </c>
      <c r="T4562" s="25">
        <v>471.42112561193125</v>
      </c>
      <c r="U4562" s="25">
        <f>'LISTA DOS ITENS'!$T4562*'LISTA DOS ITENS'!$M4562</f>
        <v>2357.105628</v>
      </c>
      <c r="V4562" s="56">
        <f t="array" ref="V4562">INDEX('RESUMO - LOTES E VMA'!$F$3:$F$181,MATCH('LISTA DOS ITENS'!$D4562,'RESUMO - LOTES E VMA'!$A$3:$A$181,0))</f>
        <v>5557785.172</v>
      </c>
      <c r="W4562" s="57">
        <f>'LISTA DOS ITENS'!$U4562/'LISTA DOS ITENS'!$V4562</f>
        <v>0.000424108805</v>
      </c>
      <c r="X4562" s="53" t="s">
        <v>53</v>
      </c>
      <c r="Y4562" s="53" t="s">
        <v>290</v>
      </c>
      <c r="Z4562" s="58" t="str">
        <f>'LISTA DOS ITENS'!$F4562&amp;"-"&amp;'LISTA DOS ITENS'!$H4562&amp;"-"&amp;'LISTA DOS ITENS'!$J4562&amp;"-"&amp;'LISTA DOS ITENS'!$K4562&amp;"-"&amp;'LISTA DOS ITENS'!$I4562</f>
        <v>10306585-2917-0017-A RECUPER-</v>
      </c>
      <c r="AA4562" s="59" t="str">
        <f t="array" ref="AA4562">INDEX('RESUMO - LOTES E VMA'!$M$3:$M$181,MATCH('LISTA DOS ITENS'!$D4562,'RESUMO - LOTES E VMA'!$A$3:$A$181,0))</f>
        <v>Para Leilão</v>
      </c>
      <c r="AB4562" s="60">
        <f t="array" ref="AB4562">INDEX('RESUMO - LOTES E VMA'!$J$3:$J$181,MATCH('LISTA DOS ITENS'!$D4562,'RESUMO - LOTES E VMA'!$A$3:$A$181,0))</f>
        <v>0.1089016418</v>
      </c>
      <c r="AC4562" s="29" t="str">
        <f t="array" ref="AC4562">INDEX('RESUMO - LOTES E VMA'!$L$3:$L$181,MATCH('LISTA DOS ITENS'!$D4562,'RESUMO - LOTES E VMA'!$A$3:$A$181,0))</f>
        <v>1% do Valor de Comparação do VMA</v>
      </c>
      <c r="AD4562" s="53" t="str">
        <f>VLOOKUP(Tabela1[[#This Row],[Índice]],[1]Planilha1!$A:$A,1,0)</f>
        <v>#ERROR!</v>
      </c>
    </row>
    <row r="4563" ht="15.75" customHeight="1">
      <c r="A4563" s="52">
        <v>272148.0</v>
      </c>
      <c r="B4563" s="53" t="s">
        <v>154</v>
      </c>
      <c r="C4563" s="53" t="s">
        <v>107</v>
      </c>
      <c r="D4563" s="22">
        <v>208644.0</v>
      </c>
      <c r="E4563" s="53" t="s">
        <v>47</v>
      </c>
      <c r="F4563" s="54">
        <v>1.0306585E7</v>
      </c>
      <c r="G4563" s="53" t="s">
        <v>208</v>
      </c>
      <c r="H4563" s="55">
        <v>2917.0</v>
      </c>
      <c r="I4563" s="55"/>
      <c r="J4563" s="55" t="s">
        <v>56</v>
      </c>
      <c r="K4563" s="53" t="s">
        <v>80</v>
      </c>
      <c r="L4563" s="53"/>
      <c r="M4563" s="53">
        <v>34.0</v>
      </c>
      <c r="N4563" s="53" t="s">
        <v>52</v>
      </c>
      <c r="O4563" s="25">
        <v>6239.1241176470585</v>
      </c>
      <c r="P4563" s="25">
        <f>'LISTA DOS ITENS'!$O4563*'LISTA DOS ITENS'!$M4563</f>
        <v>212130.22</v>
      </c>
      <c r="Q4563" s="25">
        <v>14145.43</v>
      </c>
      <c r="R4563" s="25">
        <f>'LISTA DOS ITENS'!$Q4563*'LISTA DOS ITENS'!$M4563</f>
        <v>480944.62</v>
      </c>
      <c r="S4563" s="56">
        <f>IF('LISTA DOS ITENS'!$P4563&gt;'LISTA DOS ITENS'!$R4563,'LISTA DOS ITENS'!$P4563,'LISTA DOS ITENS'!$R4563)</f>
        <v>480944.62</v>
      </c>
      <c r="T4563" s="25">
        <v>1619.501975610326</v>
      </c>
      <c r="U4563" s="25">
        <f>'LISTA DOS ITENS'!$T4563*'LISTA DOS ITENS'!$M4563</f>
        <v>55063.06717</v>
      </c>
      <c r="V4563" s="56">
        <f t="array" ref="V4563">INDEX('RESUMO - LOTES E VMA'!$F$3:$F$181,MATCH('LISTA DOS ITENS'!$D4563,'RESUMO - LOTES E VMA'!$A$3:$A$181,0))</f>
        <v>5557785.172</v>
      </c>
      <c r="W4563" s="57">
        <f>'LISTA DOS ITENS'!$U4563/'LISTA DOS ITENS'!$V4563</f>
        <v>0.009907375953</v>
      </c>
      <c r="X4563" s="53" t="s">
        <v>53</v>
      </c>
      <c r="Y4563" s="53" t="s">
        <v>290</v>
      </c>
      <c r="Z4563" s="58" t="str">
        <f>'LISTA DOS ITENS'!$F4563&amp;"-"&amp;'LISTA DOS ITENS'!$H4563&amp;"-"&amp;'LISTA DOS ITENS'!$J4563&amp;"-"&amp;'LISTA DOS ITENS'!$K4563&amp;"-"&amp;'LISTA DOS ITENS'!$I4563</f>
        <v>10306585-2917-0017-IMOB/NAC-</v>
      </c>
      <c r="AA4563" s="59" t="str">
        <f t="array" ref="AA4563">INDEX('RESUMO - LOTES E VMA'!$M$3:$M$181,MATCH('LISTA DOS ITENS'!$D4563,'RESUMO - LOTES E VMA'!$A$3:$A$181,0))</f>
        <v>Para Leilão</v>
      </c>
      <c r="AB4563" s="60">
        <f t="array" ref="AB4563">INDEX('RESUMO - LOTES E VMA'!$J$3:$J$181,MATCH('LISTA DOS ITENS'!$D4563,'RESUMO - LOTES E VMA'!$A$3:$A$181,0))</f>
        <v>0.1089016418</v>
      </c>
      <c r="AC4563" s="29" t="str">
        <f t="array" ref="AC4563">INDEX('RESUMO - LOTES E VMA'!$L$3:$L$181,MATCH('LISTA DOS ITENS'!$D4563,'RESUMO - LOTES E VMA'!$A$3:$A$181,0))</f>
        <v>1% do Valor de Comparação do VMA</v>
      </c>
      <c r="AD4563" s="53" t="str">
        <f>VLOOKUP(Tabela1[[#This Row],[Índice]],[1]Planilha1!$A:$A,1,0)</f>
        <v>#ERROR!</v>
      </c>
    </row>
    <row r="4564" ht="15.75" customHeight="1">
      <c r="A4564" s="52">
        <v>272149.0</v>
      </c>
      <c r="B4564" s="53" t="s">
        <v>154</v>
      </c>
      <c r="C4564" s="53" t="s">
        <v>107</v>
      </c>
      <c r="D4564" s="22">
        <v>208644.0</v>
      </c>
      <c r="E4564" s="53" t="s">
        <v>47</v>
      </c>
      <c r="F4564" s="54">
        <v>1.039495E7</v>
      </c>
      <c r="G4564" s="53" t="s">
        <v>2845</v>
      </c>
      <c r="H4564" s="55">
        <v>2917.0</v>
      </c>
      <c r="I4564" s="55" t="s">
        <v>81</v>
      </c>
      <c r="J4564" s="55" t="s">
        <v>56</v>
      </c>
      <c r="K4564" s="53" t="s">
        <v>80</v>
      </c>
      <c r="L4564" s="53"/>
      <c r="M4564" s="53">
        <v>94.0</v>
      </c>
      <c r="N4564" s="53" t="s">
        <v>52</v>
      </c>
      <c r="O4564" s="25">
        <v>8872.79</v>
      </c>
      <c r="P4564" s="25">
        <f>'LISTA DOS ITENS'!$O4564*'LISTA DOS ITENS'!$M4564</f>
        <v>834042.26</v>
      </c>
      <c r="Q4564" s="25">
        <v>9207.52</v>
      </c>
      <c r="R4564" s="25">
        <f>'LISTA DOS ITENS'!$Q4564*'LISTA DOS ITENS'!$M4564</f>
        <v>865506.88</v>
      </c>
      <c r="S4564" s="56">
        <f>IF('LISTA DOS ITENS'!$P4564&gt;'LISTA DOS ITENS'!$R4564,'LISTA DOS ITENS'!$P4564,'LISTA DOS ITENS'!$R4564)</f>
        <v>865506.88</v>
      </c>
      <c r="T4564" s="25">
        <v>462.0251275405565</v>
      </c>
      <c r="U4564" s="25">
        <f>'LISTA DOS ITENS'!$T4564*'LISTA DOS ITENS'!$M4564</f>
        <v>43430.36199</v>
      </c>
      <c r="V4564" s="56">
        <f t="array" ref="V4564">INDEX('RESUMO - LOTES E VMA'!$F$3:$F$181,MATCH('LISTA DOS ITENS'!$D4564,'RESUMO - LOTES E VMA'!$A$3:$A$181,0))</f>
        <v>5557785.172</v>
      </c>
      <c r="W4564" s="57">
        <f>'LISTA DOS ITENS'!$U4564/'LISTA DOS ITENS'!$V4564</f>
        <v>0.007814329025</v>
      </c>
      <c r="X4564" s="53" t="s">
        <v>53</v>
      </c>
      <c r="Y4564" s="53" t="s">
        <v>290</v>
      </c>
      <c r="Z4564" s="58" t="str">
        <f>'LISTA DOS ITENS'!$F4564&amp;"-"&amp;'LISTA DOS ITENS'!$H4564&amp;"-"&amp;'LISTA DOS ITENS'!$J4564&amp;"-"&amp;'LISTA DOS ITENS'!$K4564&amp;"-"&amp;'LISTA DOS ITENS'!$I4564</f>
        <v>10394950-2917-0017-IMOB/NAC-ED-1000-01.01</v>
      </c>
      <c r="AA4564" s="59" t="str">
        <f t="array" ref="AA4564">INDEX('RESUMO - LOTES E VMA'!$M$3:$M$181,MATCH('LISTA DOS ITENS'!$D4564,'RESUMO - LOTES E VMA'!$A$3:$A$181,0))</f>
        <v>Para Leilão</v>
      </c>
      <c r="AB4564" s="60">
        <f t="array" ref="AB4564">INDEX('RESUMO - LOTES E VMA'!$J$3:$J$181,MATCH('LISTA DOS ITENS'!$D4564,'RESUMO - LOTES E VMA'!$A$3:$A$181,0))</f>
        <v>0.1089016418</v>
      </c>
      <c r="AC4564" s="29" t="str">
        <f t="array" ref="AC4564">INDEX('RESUMO - LOTES E VMA'!$L$3:$L$181,MATCH('LISTA DOS ITENS'!$D4564,'RESUMO - LOTES E VMA'!$A$3:$A$181,0))</f>
        <v>1% do Valor de Comparação do VMA</v>
      </c>
      <c r="AD4564" s="53" t="str">
        <f>VLOOKUP(Tabela1[[#This Row],[Índice]],[1]Planilha1!$A:$A,1,0)</f>
        <v>#ERROR!</v>
      </c>
    </row>
    <row r="4565" ht="15.75" customHeight="1">
      <c r="A4565" s="52">
        <v>272150.0</v>
      </c>
      <c r="B4565" s="53" t="s">
        <v>154</v>
      </c>
      <c r="C4565" s="53" t="s">
        <v>107</v>
      </c>
      <c r="D4565" s="22">
        <v>208644.0</v>
      </c>
      <c r="E4565" s="53" t="s">
        <v>47</v>
      </c>
      <c r="F4565" s="54">
        <v>1.0549905E7</v>
      </c>
      <c r="G4565" s="53" t="s">
        <v>184</v>
      </c>
      <c r="H4565" s="55">
        <v>2917.0</v>
      </c>
      <c r="I4565" s="55"/>
      <c r="J4565" s="55" t="s">
        <v>56</v>
      </c>
      <c r="K4565" s="53" t="s">
        <v>80</v>
      </c>
      <c r="L4565" s="53"/>
      <c r="M4565" s="53">
        <v>20.0</v>
      </c>
      <c r="N4565" s="53" t="s">
        <v>52</v>
      </c>
      <c r="O4565" s="25">
        <v>25605.0055</v>
      </c>
      <c r="P4565" s="25">
        <f>'LISTA DOS ITENS'!$O4565*'LISTA DOS ITENS'!$M4565</f>
        <v>512100.11</v>
      </c>
      <c r="Q4565" s="25">
        <v>25605.01</v>
      </c>
      <c r="R4565" s="25">
        <f>'LISTA DOS ITENS'!$Q4565*'LISTA DOS ITENS'!$M4565</f>
        <v>512100.2</v>
      </c>
      <c r="S4565" s="56">
        <f>IF('LISTA DOS ITENS'!$P4565&gt;'LISTA DOS ITENS'!$R4565,'LISTA DOS ITENS'!$P4565,'LISTA DOS ITENS'!$R4565)</f>
        <v>512100.2</v>
      </c>
      <c r="T4565" s="25">
        <v>2931.502561641615</v>
      </c>
      <c r="U4565" s="25">
        <f>'LISTA DOS ITENS'!$T4565*'LISTA DOS ITENS'!$M4565</f>
        <v>58630.05123</v>
      </c>
      <c r="V4565" s="56">
        <f t="array" ref="V4565">INDEX('RESUMO - LOTES E VMA'!$F$3:$F$181,MATCH('LISTA DOS ITENS'!$D4565,'RESUMO - LOTES E VMA'!$A$3:$A$181,0))</f>
        <v>5557785.172</v>
      </c>
      <c r="W4565" s="57">
        <f>'LISTA DOS ITENS'!$U4565/'LISTA DOS ITENS'!$V4565</f>
        <v>0.01054917551</v>
      </c>
      <c r="X4565" s="53" t="s">
        <v>53</v>
      </c>
      <c r="Y4565" s="53" t="s">
        <v>290</v>
      </c>
      <c r="Z4565" s="58" t="str">
        <f>'LISTA DOS ITENS'!$F4565&amp;"-"&amp;'LISTA DOS ITENS'!$H4565&amp;"-"&amp;'LISTA DOS ITENS'!$J4565&amp;"-"&amp;'LISTA DOS ITENS'!$K4565&amp;"-"&amp;'LISTA DOS ITENS'!$I4565</f>
        <v>10549905-2917-0017-IMOB/NAC-</v>
      </c>
      <c r="AA4565" s="59" t="str">
        <f t="array" ref="AA4565">INDEX('RESUMO - LOTES E VMA'!$M$3:$M$181,MATCH('LISTA DOS ITENS'!$D4565,'RESUMO - LOTES E VMA'!$A$3:$A$181,0))</f>
        <v>Para Leilão</v>
      </c>
      <c r="AB4565" s="60">
        <f t="array" ref="AB4565">INDEX('RESUMO - LOTES E VMA'!$J$3:$J$181,MATCH('LISTA DOS ITENS'!$D4565,'RESUMO - LOTES E VMA'!$A$3:$A$181,0))</f>
        <v>0.1089016418</v>
      </c>
      <c r="AC4565" s="29" t="str">
        <f t="array" ref="AC4565">INDEX('RESUMO - LOTES E VMA'!$L$3:$L$181,MATCH('LISTA DOS ITENS'!$D4565,'RESUMO - LOTES E VMA'!$A$3:$A$181,0))</f>
        <v>1% do Valor de Comparação do VMA</v>
      </c>
      <c r="AD4565" s="53" t="str">
        <f>VLOOKUP(Tabela1[[#This Row],[Índice]],[1]Planilha1!$A:$A,1,0)</f>
        <v>#ERROR!</v>
      </c>
    </row>
    <row r="4566" ht="15.75" customHeight="1">
      <c r="A4566" s="52">
        <v>272151.0</v>
      </c>
      <c r="B4566" s="53" t="s">
        <v>154</v>
      </c>
      <c r="C4566" s="53" t="s">
        <v>107</v>
      </c>
      <c r="D4566" s="22">
        <v>208644.0</v>
      </c>
      <c r="E4566" s="53" t="s">
        <v>47</v>
      </c>
      <c r="F4566" s="54">
        <v>1.062778E7</v>
      </c>
      <c r="G4566" s="53" t="s">
        <v>2846</v>
      </c>
      <c r="H4566" s="55">
        <v>2917.0</v>
      </c>
      <c r="I4566" s="55"/>
      <c r="J4566" s="55" t="s">
        <v>56</v>
      </c>
      <c r="K4566" s="53" t="s">
        <v>80</v>
      </c>
      <c r="L4566" s="53"/>
      <c r="M4566" s="53">
        <v>263.0</v>
      </c>
      <c r="N4566" s="53" t="s">
        <v>52</v>
      </c>
      <c r="O4566" s="25">
        <v>5983.398288973384</v>
      </c>
      <c r="P4566" s="25">
        <f>'LISTA DOS ITENS'!$O4566*'LISTA DOS ITENS'!$M4566</f>
        <v>1573633.75</v>
      </c>
      <c r="Q4566" s="25">
        <v>6467.86</v>
      </c>
      <c r="R4566" s="25">
        <f>'LISTA DOS ITENS'!$Q4566*'LISTA DOS ITENS'!$M4566</f>
        <v>1701047.18</v>
      </c>
      <c r="S4566" s="56">
        <f>IF('LISTA DOS ITENS'!$P4566&gt;'LISTA DOS ITENS'!$R4566,'LISTA DOS ITENS'!$P4566,'LISTA DOS ITENS'!$R4566)</f>
        <v>1701047.18</v>
      </c>
      <c r="T4566" s="25">
        <v>740.5014939786915</v>
      </c>
      <c r="U4566" s="25">
        <f>'LISTA DOS ITENS'!$T4566*'LISTA DOS ITENS'!$M4566</f>
        <v>194751.8929</v>
      </c>
      <c r="V4566" s="56">
        <f t="array" ref="V4566">INDEX('RESUMO - LOTES E VMA'!$F$3:$F$181,MATCH('LISTA DOS ITENS'!$D4566,'RESUMO - LOTES E VMA'!$A$3:$A$181,0))</f>
        <v>5557785.172</v>
      </c>
      <c r="W4566" s="57">
        <f>'LISTA DOS ITENS'!$U4566/'LISTA DOS ITENS'!$V4566</f>
        <v>0.03504127757</v>
      </c>
      <c r="X4566" s="53" t="s">
        <v>53</v>
      </c>
      <c r="Y4566" s="53" t="s">
        <v>290</v>
      </c>
      <c r="Z4566" s="58" t="str">
        <f>'LISTA DOS ITENS'!$F4566&amp;"-"&amp;'LISTA DOS ITENS'!$H4566&amp;"-"&amp;'LISTA DOS ITENS'!$J4566&amp;"-"&amp;'LISTA DOS ITENS'!$K4566&amp;"-"&amp;'LISTA DOS ITENS'!$I4566</f>
        <v>10627780-2917-0017-IMOB/NAC-</v>
      </c>
      <c r="AA4566" s="59" t="str">
        <f t="array" ref="AA4566">INDEX('RESUMO - LOTES E VMA'!$M$3:$M$181,MATCH('LISTA DOS ITENS'!$D4566,'RESUMO - LOTES E VMA'!$A$3:$A$181,0))</f>
        <v>Para Leilão</v>
      </c>
      <c r="AB4566" s="60">
        <f t="array" ref="AB4566">INDEX('RESUMO - LOTES E VMA'!$J$3:$J$181,MATCH('LISTA DOS ITENS'!$D4566,'RESUMO - LOTES E VMA'!$A$3:$A$181,0))</f>
        <v>0.1089016418</v>
      </c>
      <c r="AC4566" s="29" t="str">
        <f t="array" ref="AC4566">INDEX('RESUMO - LOTES E VMA'!$L$3:$L$181,MATCH('LISTA DOS ITENS'!$D4566,'RESUMO - LOTES E VMA'!$A$3:$A$181,0))</f>
        <v>1% do Valor de Comparação do VMA</v>
      </c>
      <c r="AD4566" s="53" t="str">
        <f>VLOOKUP(Tabela1[[#This Row],[Índice]],[1]Planilha1!$A:$A,1,0)</f>
        <v>#ERROR!</v>
      </c>
    </row>
    <row r="4567" ht="15.75" customHeight="1">
      <c r="A4567" s="52">
        <v>272152.0</v>
      </c>
      <c r="B4567" s="53" t="s">
        <v>154</v>
      </c>
      <c r="C4567" s="53" t="s">
        <v>107</v>
      </c>
      <c r="D4567" s="22">
        <v>208644.0</v>
      </c>
      <c r="E4567" s="53" t="s">
        <v>47</v>
      </c>
      <c r="F4567" s="54">
        <v>1.0627846E7</v>
      </c>
      <c r="G4567" s="53" t="s">
        <v>188</v>
      </c>
      <c r="H4567" s="55">
        <v>2917.0</v>
      </c>
      <c r="I4567" s="55"/>
      <c r="J4567" s="55" t="s">
        <v>56</v>
      </c>
      <c r="K4567" s="53" t="s">
        <v>80</v>
      </c>
      <c r="L4567" s="53"/>
      <c r="M4567" s="53">
        <v>28.0</v>
      </c>
      <c r="N4567" s="53" t="s">
        <v>52</v>
      </c>
      <c r="O4567" s="25">
        <v>13361.846666666666</v>
      </c>
      <c r="P4567" s="25">
        <f>'LISTA DOS ITENS'!$O4567*'LISTA DOS ITENS'!$M4567</f>
        <v>374131.7067</v>
      </c>
      <c r="Q4567" s="25">
        <v>13361.85</v>
      </c>
      <c r="R4567" s="25">
        <f>'LISTA DOS ITENS'!$Q4567*'LISTA DOS ITENS'!$M4567</f>
        <v>374131.8</v>
      </c>
      <c r="S4567" s="56">
        <f>IF('LISTA DOS ITENS'!$P4567&gt;'LISTA DOS ITENS'!$R4567,'LISTA DOS ITENS'!$P4567,'LISTA DOS ITENS'!$R4567)</f>
        <v>374131.8</v>
      </c>
      <c r="T4567" s="25">
        <v>1529.79036146719</v>
      </c>
      <c r="U4567" s="25">
        <f>'LISTA DOS ITENS'!$T4567*'LISTA DOS ITENS'!$M4567</f>
        <v>42834.13012</v>
      </c>
      <c r="V4567" s="56">
        <f t="array" ref="V4567">INDEX('RESUMO - LOTES E VMA'!$F$3:$F$181,MATCH('LISTA DOS ITENS'!$D4567,'RESUMO - LOTES E VMA'!$A$3:$A$181,0))</f>
        <v>5557785.172</v>
      </c>
      <c r="W4567" s="57">
        <f>'LISTA DOS ITENS'!$U4567/'LISTA DOS ITENS'!$V4567</f>
        <v>0.007707050343</v>
      </c>
      <c r="X4567" s="53" t="s">
        <v>53</v>
      </c>
      <c r="Y4567" s="53" t="s">
        <v>290</v>
      </c>
      <c r="Z4567" s="58" t="str">
        <f>'LISTA DOS ITENS'!$F4567&amp;"-"&amp;'LISTA DOS ITENS'!$H4567&amp;"-"&amp;'LISTA DOS ITENS'!$J4567&amp;"-"&amp;'LISTA DOS ITENS'!$K4567&amp;"-"&amp;'LISTA DOS ITENS'!$I4567</f>
        <v>10627846-2917-0017-IMOB/NAC-</v>
      </c>
      <c r="AA4567" s="59" t="str">
        <f t="array" ref="AA4567">INDEX('RESUMO - LOTES E VMA'!$M$3:$M$181,MATCH('LISTA DOS ITENS'!$D4567,'RESUMO - LOTES E VMA'!$A$3:$A$181,0))</f>
        <v>Para Leilão</v>
      </c>
      <c r="AB4567" s="60">
        <f t="array" ref="AB4567">INDEX('RESUMO - LOTES E VMA'!$J$3:$J$181,MATCH('LISTA DOS ITENS'!$D4567,'RESUMO - LOTES E VMA'!$A$3:$A$181,0))</f>
        <v>0.1089016418</v>
      </c>
      <c r="AC4567" s="29" t="str">
        <f t="array" ref="AC4567">INDEX('RESUMO - LOTES E VMA'!$L$3:$L$181,MATCH('LISTA DOS ITENS'!$D4567,'RESUMO - LOTES E VMA'!$A$3:$A$181,0))</f>
        <v>1% do Valor de Comparação do VMA</v>
      </c>
      <c r="AD4567" s="53" t="str">
        <f>VLOOKUP(Tabela1[[#This Row],[Índice]],[1]Planilha1!$A:$A,1,0)</f>
        <v>#ERROR!</v>
      </c>
    </row>
    <row r="4568" ht="15.75" customHeight="1">
      <c r="A4568" s="52">
        <v>272153.0</v>
      </c>
      <c r="B4568" s="53" t="s">
        <v>154</v>
      </c>
      <c r="C4568" s="53" t="s">
        <v>107</v>
      </c>
      <c r="D4568" s="22">
        <v>208644.0</v>
      </c>
      <c r="E4568" s="53" t="s">
        <v>47</v>
      </c>
      <c r="F4568" s="54">
        <v>1.0654776E7</v>
      </c>
      <c r="G4568" s="53" t="s">
        <v>2847</v>
      </c>
      <c r="H4568" s="55">
        <v>2917.0</v>
      </c>
      <c r="I4568" s="55"/>
      <c r="J4568" s="55" t="s">
        <v>56</v>
      </c>
      <c r="K4568" s="53" t="s">
        <v>80</v>
      </c>
      <c r="L4568" s="53"/>
      <c r="M4568" s="53">
        <v>5.0</v>
      </c>
      <c r="N4568" s="53" t="s">
        <v>52</v>
      </c>
      <c r="O4568" s="25">
        <v>38788.792</v>
      </c>
      <c r="P4568" s="25">
        <f>'LISTA DOS ITENS'!$O4568*'LISTA DOS ITENS'!$M4568</f>
        <v>193943.96</v>
      </c>
      <c r="Q4568" s="25">
        <v>38788.79</v>
      </c>
      <c r="R4568" s="25">
        <f>'LISTA DOS ITENS'!$Q4568*'LISTA DOS ITENS'!$M4568</f>
        <v>193943.95</v>
      </c>
      <c r="S4568" s="56">
        <f>IF('LISTA DOS ITENS'!$P4568&gt;'LISTA DOS ITENS'!$R4568,'LISTA DOS ITENS'!$P4568,'LISTA DOS ITENS'!$R4568)</f>
        <v>193943.96</v>
      </c>
      <c r="T4568" s="25">
        <v>4440.905793357576</v>
      </c>
      <c r="U4568" s="25">
        <f>'LISTA DOS ITENS'!$T4568*'LISTA DOS ITENS'!$M4568</f>
        <v>22204.52897</v>
      </c>
      <c r="V4568" s="56">
        <f t="array" ref="V4568">INDEX('RESUMO - LOTES E VMA'!$F$3:$F$181,MATCH('LISTA DOS ITENS'!$D4568,'RESUMO - LOTES E VMA'!$A$3:$A$181,0))</f>
        <v>5557785.172</v>
      </c>
      <c r="W4568" s="57">
        <f>'LISTA DOS ITENS'!$U4568/'LISTA DOS ITENS'!$V4568</f>
        <v>0.003995211812</v>
      </c>
      <c r="X4568" s="53" t="s">
        <v>53</v>
      </c>
      <c r="Y4568" s="53" t="s">
        <v>290</v>
      </c>
      <c r="Z4568" s="58" t="str">
        <f>'LISTA DOS ITENS'!$F4568&amp;"-"&amp;'LISTA DOS ITENS'!$H4568&amp;"-"&amp;'LISTA DOS ITENS'!$J4568&amp;"-"&amp;'LISTA DOS ITENS'!$K4568&amp;"-"&amp;'LISTA DOS ITENS'!$I4568</f>
        <v>10654776-2917-0017-IMOB/NAC-</v>
      </c>
      <c r="AA4568" s="59" t="str">
        <f t="array" ref="AA4568">INDEX('RESUMO - LOTES E VMA'!$M$3:$M$181,MATCH('LISTA DOS ITENS'!$D4568,'RESUMO - LOTES E VMA'!$A$3:$A$181,0))</f>
        <v>Para Leilão</v>
      </c>
      <c r="AB4568" s="60">
        <f t="array" ref="AB4568">INDEX('RESUMO - LOTES E VMA'!$J$3:$J$181,MATCH('LISTA DOS ITENS'!$D4568,'RESUMO - LOTES E VMA'!$A$3:$A$181,0))</f>
        <v>0.1089016418</v>
      </c>
      <c r="AC4568" s="29" t="str">
        <f t="array" ref="AC4568">INDEX('RESUMO - LOTES E VMA'!$L$3:$L$181,MATCH('LISTA DOS ITENS'!$D4568,'RESUMO - LOTES E VMA'!$A$3:$A$181,0))</f>
        <v>1% do Valor de Comparação do VMA</v>
      </c>
      <c r="AD4568" s="53" t="str">
        <f>VLOOKUP(Tabela1[[#This Row],[Índice]],[1]Planilha1!$A:$A,1,0)</f>
        <v>#ERROR!</v>
      </c>
    </row>
    <row r="4569" ht="15.75" customHeight="1">
      <c r="A4569" s="52">
        <v>272154.0</v>
      </c>
      <c r="B4569" s="53" t="s">
        <v>154</v>
      </c>
      <c r="C4569" s="53" t="s">
        <v>107</v>
      </c>
      <c r="D4569" s="22">
        <v>208644.0</v>
      </c>
      <c r="E4569" s="53" t="s">
        <v>47</v>
      </c>
      <c r="F4569" s="54">
        <v>1.1023728E7</v>
      </c>
      <c r="G4569" s="53" t="s">
        <v>185</v>
      </c>
      <c r="H4569" s="55">
        <v>2917.0</v>
      </c>
      <c r="I4569" s="55"/>
      <c r="J4569" s="55" t="s">
        <v>56</v>
      </c>
      <c r="K4569" s="53" t="s">
        <v>80</v>
      </c>
      <c r="L4569" s="53"/>
      <c r="M4569" s="53">
        <v>20.0</v>
      </c>
      <c r="N4569" s="53" t="s">
        <v>52</v>
      </c>
      <c r="O4569" s="25">
        <v>10618.83</v>
      </c>
      <c r="P4569" s="25">
        <f>'LISTA DOS ITENS'!$O4569*'LISTA DOS ITENS'!$M4569</f>
        <v>212376.6</v>
      </c>
      <c r="Q4569" s="25">
        <v>10618.83</v>
      </c>
      <c r="R4569" s="25">
        <f>'LISTA DOS ITENS'!$Q4569*'LISTA DOS ITENS'!$M4569</f>
        <v>212376.6</v>
      </c>
      <c r="S4569" s="56">
        <f>IF('LISTA DOS ITENS'!$P4569&gt;'LISTA DOS ITENS'!$R4569,'LISTA DOS ITENS'!$P4569,'LISTA DOS ITENS'!$R4569)</f>
        <v>212376.6</v>
      </c>
      <c r="T4569" s="25">
        <v>1215.743612153904</v>
      </c>
      <c r="U4569" s="25">
        <f>'LISTA DOS ITENS'!$T4569*'LISTA DOS ITENS'!$M4569</f>
        <v>24314.87224</v>
      </c>
      <c r="V4569" s="56">
        <f t="array" ref="V4569">INDEX('RESUMO - LOTES E VMA'!$F$3:$F$181,MATCH('LISTA DOS ITENS'!$D4569,'RESUMO - LOTES E VMA'!$A$3:$A$181,0))</f>
        <v>5557785.172</v>
      </c>
      <c r="W4569" s="57">
        <f>'LISTA DOS ITENS'!$U4569/'LISTA DOS ITENS'!$V4569</f>
        <v>0.004374921212</v>
      </c>
      <c r="X4569" s="53" t="s">
        <v>53</v>
      </c>
      <c r="Y4569" s="53" t="s">
        <v>290</v>
      </c>
      <c r="Z4569" s="58" t="str">
        <f>'LISTA DOS ITENS'!$F4569&amp;"-"&amp;'LISTA DOS ITENS'!$H4569&amp;"-"&amp;'LISTA DOS ITENS'!$J4569&amp;"-"&amp;'LISTA DOS ITENS'!$K4569&amp;"-"&amp;'LISTA DOS ITENS'!$I4569</f>
        <v>11023728-2917-0017-IMOB/NAC-</v>
      </c>
      <c r="AA4569" s="59" t="str">
        <f t="array" ref="AA4569">INDEX('RESUMO - LOTES E VMA'!$M$3:$M$181,MATCH('LISTA DOS ITENS'!$D4569,'RESUMO - LOTES E VMA'!$A$3:$A$181,0))</f>
        <v>Para Leilão</v>
      </c>
      <c r="AB4569" s="60">
        <f t="array" ref="AB4569">INDEX('RESUMO - LOTES E VMA'!$J$3:$J$181,MATCH('LISTA DOS ITENS'!$D4569,'RESUMO - LOTES E VMA'!$A$3:$A$181,0))</f>
        <v>0.1089016418</v>
      </c>
      <c r="AC4569" s="29" t="str">
        <f t="array" ref="AC4569">INDEX('RESUMO - LOTES E VMA'!$L$3:$L$181,MATCH('LISTA DOS ITENS'!$D4569,'RESUMO - LOTES E VMA'!$A$3:$A$181,0))</f>
        <v>1% do Valor de Comparação do VMA</v>
      </c>
      <c r="AD4569" s="53" t="str">
        <f>VLOOKUP(Tabela1[[#This Row],[Índice]],[1]Planilha1!$A:$A,1,0)</f>
        <v>#ERROR!</v>
      </c>
    </row>
    <row r="4570" ht="15.75" customHeight="1">
      <c r="A4570" s="52">
        <v>272155.0</v>
      </c>
      <c r="B4570" s="53" t="s">
        <v>154</v>
      </c>
      <c r="C4570" s="53" t="s">
        <v>107</v>
      </c>
      <c r="D4570" s="22">
        <v>208644.0</v>
      </c>
      <c r="E4570" s="53" t="s">
        <v>47</v>
      </c>
      <c r="F4570" s="54">
        <v>1.1144508E7</v>
      </c>
      <c r="G4570" s="53" t="s">
        <v>2848</v>
      </c>
      <c r="H4570" s="55">
        <v>2917.0</v>
      </c>
      <c r="I4570" s="55"/>
      <c r="J4570" s="55" t="s">
        <v>56</v>
      </c>
      <c r="K4570" s="53" t="s">
        <v>80</v>
      </c>
      <c r="L4570" s="53"/>
      <c r="M4570" s="53">
        <v>295.0</v>
      </c>
      <c r="N4570" s="53" t="s">
        <v>52</v>
      </c>
      <c r="O4570" s="25">
        <v>24426.6069379015</v>
      </c>
      <c r="P4570" s="25">
        <f>'LISTA DOS ITENS'!$O4570*'LISTA DOS ITENS'!$M4570</f>
        <v>7205849.047</v>
      </c>
      <c r="Q4570" s="25">
        <v>27706.44</v>
      </c>
      <c r="R4570" s="25">
        <f>'LISTA DOS ITENS'!$Q4570*'LISTA DOS ITENS'!$M4570</f>
        <v>8173399.8</v>
      </c>
      <c r="S4570" s="56">
        <f>IF('LISTA DOS ITENS'!$P4570&gt;'LISTA DOS ITENS'!$R4570,'LISTA DOS ITENS'!$P4570,'LISTA DOS ITENS'!$R4570)</f>
        <v>8173399.8</v>
      </c>
      <c r="T4570" s="25">
        <v>3172.0940485463475</v>
      </c>
      <c r="U4570" s="25">
        <f>'LISTA DOS ITENS'!$T4570*'LISTA DOS ITENS'!$M4570</f>
        <v>935767.7443</v>
      </c>
      <c r="V4570" s="56">
        <f t="array" ref="V4570">INDEX('RESUMO - LOTES E VMA'!$F$3:$F$181,MATCH('LISTA DOS ITENS'!$D4570,'RESUMO - LOTES E VMA'!$A$3:$A$181,0))</f>
        <v>5557785.172</v>
      </c>
      <c r="W4570" s="57">
        <f>'LISTA DOS ITENS'!$U4570/'LISTA DOS ITENS'!$V4570</f>
        <v>0.1683706216</v>
      </c>
      <c r="X4570" s="53" t="s">
        <v>53</v>
      </c>
      <c r="Y4570" s="53" t="s">
        <v>290</v>
      </c>
      <c r="Z4570" s="58" t="str">
        <f>'LISTA DOS ITENS'!$F4570&amp;"-"&amp;'LISTA DOS ITENS'!$H4570&amp;"-"&amp;'LISTA DOS ITENS'!$J4570&amp;"-"&amp;'LISTA DOS ITENS'!$K4570&amp;"-"&amp;'LISTA DOS ITENS'!$I4570</f>
        <v>11144508-2917-0017-IMOB/NAC-</v>
      </c>
      <c r="AA4570" s="59" t="str">
        <f t="array" ref="AA4570">INDEX('RESUMO - LOTES E VMA'!$M$3:$M$181,MATCH('LISTA DOS ITENS'!$D4570,'RESUMO - LOTES E VMA'!$A$3:$A$181,0))</f>
        <v>Para Leilão</v>
      </c>
      <c r="AB4570" s="60">
        <f t="array" ref="AB4570">INDEX('RESUMO - LOTES E VMA'!$J$3:$J$181,MATCH('LISTA DOS ITENS'!$D4570,'RESUMO - LOTES E VMA'!$A$3:$A$181,0))</f>
        <v>0.1089016418</v>
      </c>
      <c r="AC4570" s="29" t="str">
        <f t="array" ref="AC4570">INDEX('RESUMO - LOTES E VMA'!$L$3:$L$181,MATCH('LISTA DOS ITENS'!$D4570,'RESUMO - LOTES E VMA'!$A$3:$A$181,0))</f>
        <v>1% do Valor de Comparação do VMA</v>
      </c>
      <c r="AD4570" s="53" t="str">
        <f>VLOOKUP(Tabela1[[#This Row],[Índice]],[1]Planilha1!$A:$A,1,0)</f>
        <v>#ERROR!</v>
      </c>
    </row>
    <row r="4571" ht="15.75" customHeight="1">
      <c r="A4571" s="52">
        <v>272156.0</v>
      </c>
      <c r="B4571" s="53" t="s">
        <v>154</v>
      </c>
      <c r="C4571" s="53" t="s">
        <v>107</v>
      </c>
      <c r="D4571" s="22">
        <v>208644.0</v>
      </c>
      <c r="E4571" s="53" t="s">
        <v>47</v>
      </c>
      <c r="F4571" s="54">
        <v>1.1174078E7</v>
      </c>
      <c r="G4571" s="53" t="s">
        <v>2849</v>
      </c>
      <c r="H4571" s="55">
        <v>2917.0</v>
      </c>
      <c r="I4571" s="55"/>
      <c r="J4571" s="55" t="s">
        <v>56</v>
      </c>
      <c r="K4571" s="53" t="s">
        <v>80</v>
      </c>
      <c r="L4571" s="53"/>
      <c r="M4571" s="53">
        <v>5.0</v>
      </c>
      <c r="N4571" s="53" t="s">
        <v>52</v>
      </c>
      <c r="O4571" s="25">
        <v>23531.184</v>
      </c>
      <c r="P4571" s="25">
        <f>'LISTA DOS ITENS'!$O4571*'LISTA DOS ITENS'!$M4571</f>
        <v>117655.92</v>
      </c>
      <c r="Q4571" s="25">
        <v>23531.18</v>
      </c>
      <c r="R4571" s="25">
        <f>'LISTA DOS ITENS'!$Q4571*'LISTA DOS ITENS'!$M4571</f>
        <v>117655.9</v>
      </c>
      <c r="S4571" s="56">
        <f>IF('LISTA DOS ITENS'!$P4571&gt;'LISTA DOS ITENS'!$R4571,'LISTA DOS ITENS'!$P4571,'LISTA DOS ITENS'!$R4571)</f>
        <v>117655.92</v>
      </c>
      <c r="T4571" s="25">
        <v>2694.0709825323224</v>
      </c>
      <c r="U4571" s="25">
        <f>'LISTA DOS ITENS'!$T4571*'LISTA DOS ITENS'!$M4571</f>
        <v>13470.35491</v>
      </c>
      <c r="V4571" s="56">
        <f t="array" ref="V4571">INDEX('RESUMO - LOTES E VMA'!$F$3:$F$181,MATCH('LISTA DOS ITENS'!$D4571,'RESUMO - LOTES E VMA'!$A$3:$A$181,0))</f>
        <v>5557785.172</v>
      </c>
      <c r="W4571" s="57">
        <f>'LISTA DOS ITENS'!$U4571/'LISTA DOS ITENS'!$V4571</f>
        <v>0.002423691182</v>
      </c>
      <c r="X4571" s="53" t="s">
        <v>53</v>
      </c>
      <c r="Y4571" s="53" t="s">
        <v>290</v>
      </c>
      <c r="Z4571" s="58" t="str">
        <f>'LISTA DOS ITENS'!$F4571&amp;"-"&amp;'LISTA DOS ITENS'!$H4571&amp;"-"&amp;'LISTA DOS ITENS'!$J4571&amp;"-"&amp;'LISTA DOS ITENS'!$K4571&amp;"-"&amp;'LISTA DOS ITENS'!$I4571</f>
        <v>11174078-2917-0017-IMOB/NAC-</v>
      </c>
      <c r="AA4571" s="59" t="str">
        <f t="array" ref="AA4571">INDEX('RESUMO - LOTES E VMA'!$M$3:$M$181,MATCH('LISTA DOS ITENS'!$D4571,'RESUMO - LOTES E VMA'!$A$3:$A$181,0))</f>
        <v>Para Leilão</v>
      </c>
      <c r="AB4571" s="60">
        <f t="array" ref="AB4571">INDEX('RESUMO - LOTES E VMA'!$J$3:$J$181,MATCH('LISTA DOS ITENS'!$D4571,'RESUMO - LOTES E VMA'!$A$3:$A$181,0))</f>
        <v>0.1089016418</v>
      </c>
      <c r="AC4571" s="29" t="str">
        <f t="array" ref="AC4571">INDEX('RESUMO - LOTES E VMA'!$L$3:$L$181,MATCH('LISTA DOS ITENS'!$D4571,'RESUMO - LOTES E VMA'!$A$3:$A$181,0))</f>
        <v>1% do Valor de Comparação do VMA</v>
      </c>
      <c r="AD4571" s="53" t="str">
        <f>VLOOKUP(Tabela1[[#This Row],[Índice]],[1]Planilha1!$A:$A,1,0)</f>
        <v>#ERROR!</v>
      </c>
    </row>
    <row r="4572" ht="15.75" customHeight="1">
      <c r="A4572" s="52">
        <v>272157.0</v>
      </c>
      <c r="B4572" s="53" t="s">
        <v>154</v>
      </c>
      <c r="C4572" s="53" t="s">
        <v>107</v>
      </c>
      <c r="D4572" s="22">
        <v>208644.0</v>
      </c>
      <c r="E4572" s="53" t="s">
        <v>47</v>
      </c>
      <c r="F4572" s="54">
        <v>1.1174079E7</v>
      </c>
      <c r="G4572" s="53" t="s">
        <v>188</v>
      </c>
      <c r="H4572" s="55">
        <v>2917.0</v>
      </c>
      <c r="I4572" s="55"/>
      <c r="J4572" s="55" t="s">
        <v>56</v>
      </c>
      <c r="K4572" s="53" t="s">
        <v>80</v>
      </c>
      <c r="L4572" s="53"/>
      <c r="M4572" s="53">
        <v>78.0</v>
      </c>
      <c r="N4572" s="53" t="s">
        <v>52</v>
      </c>
      <c r="O4572" s="25">
        <v>5986.330185185186</v>
      </c>
      <c r="P4572" s="25">
        <f>'LISTA DOS ITENS'!$O4572*'LISTA DOS ITENS'!$M4572</f>
        <v>466933.7544</v>
      </c>
      <c r="Q4572" s="25">
        <v>9140.35</v>
      </c>
      <c r="R4572" s="25">
        <f>'LISTA DOS ITENS'!$Q4572*'LISTA DOS ITENS'!$M4572</f>
        <v>712947.3</v>
      </c>
      <c r="S4572" s="56">
        <f>IF('LISTA DOS ITENS'!$P4572&gt;'LISTA DOS ITENS'!$R4572,'LISTA DOS ITENS'!$P4572,'LISTA DOS ITENS'!$R4572)</f>
        <v>712947.3</v>
      </c>
      <c r="T4572" s="25">
        <v>1046.473305001675</v>
      </c>
      <c r="U4572" s="25">
        <f>'LISTA DOS ITENS'!$T4572*'LISTA DOS ITENS'!$M4572</f>
        <v>81624.91779</v>
      </c>
      <c r="V4572" s="56">
        <f t="array" ref="V4572">INDEX('RESUMO - LOTES E VMA'!$F$3:$F$181,MATCH('LISTA DOS ITENS'!$D4572,'RESUMO - LOTES E VMA'!$A$3:$A$181,0))</f>
        <v>5557785.172</v>
      </c>
      <c r="W4572" s="57">
        <f>'LISTA DOS ITENS'!$U4572/'LISTA DOS ITENS'!$V4572</f>
        <v>0.01468659102</v>
      </c>
      <c r="X4572" s="53" t="s">
        <v>53</v>
      </c>
      <c r="Y4572" s="53" t="s">
        <v>290</v>
      </c>
      <c r="Z4572" s="58" t="str">
        <f>'LISTA DOS ITENS'!$F4572&amp;"-"&amp;'LISTA DOS ITENS'!$H4572&amp;"-"&amp;'LISTA DOS ITENS'!$J4572&amp;"-"&amp;'LISTA DOS ITENS'!$K4572&amp;"-"&amp;'LISTA DOS ITENS'!$I4572</f>
        <v>11174079-2917-0017-IMOB/NAC-</v>
      </c>
      <c r="AA4572" s="59" t="str">
        <f t="array" ref="AA4572">INDEX('RESUMO - LOTES E VMA'!$M$3:$M$181,MATCH('LISTA DOS ITENS'!$D4572,'RESUMO - LOTES E VMA'!$A$3:$A$181,0))</f>
        <v>Para Leilão</v>
      </c>
      <c r="AB4572" s="60">
        <f t="array" ref="AB4572">INDEX('RESUMO - LOTES E VMA'!$J$3:$J$181,MATCH('LISTA DOS ITENS'!$D4572,'RESUMO - LOTES E VMA'!$A$3:$A$181,0))</f>
        <v>0.1089016418</v>
      </c>
      <c r="AC4572" s="29" t="str">
        <f t="array" ref="AC4572">INDEX('RESUMO - LOTES E VMA'!$L$3:$L$181,MATCH('LISTA DOS ITENS'!$D4572,'RESUMO - LOTES E VMA'!$A$3:$A$181,0))</f>
        <v>1% do Valor de Comparação do VMA</v>
      </c>
      <c r="AD4572" s="53" t="str">
        <f>VLOOKUP(Tabela1[[#This Row],[Índice]],[1]Planilha1!$A:$A,1,0)</f>
        <v>#ERROR!</v>
      </c>
    </row>
    <row r="4573" ht="15.75" customHeight="1">
      <c r="A4573" s="52">
        <v>272158.0</v>
      </c>
      <c r="B4573" s="53" t="s">
        <v>154</v>
      </c>
      <c r="C4573" s="53" t="s">
        <v>107</v>
      </c>
      <c r="D4573" s="22">
        <v>208644.0</v>
      </c>
      <c r="E4573" s="53" t="s">
        <v>47</v>
      </c>
      <c r="F4573" s="54">
        <v>1.1174082E7</v>
      </c>
      <c r="G4573" s="53" t="s">
        <v>212</v>
      </c>
      <c r="H4573" s="55">
        <v>2917.0</v>
      </c>
      <c r="I4573" s="55"/>
      <c r="J4573" s="55" t="s">
        <v>56</v>
      </c>
      <c r="K4573" s="53" t="s">
        <v>80</v>
      </c>
      <c r="L4573" s="53"/>
      <c r="M4573" s="53">
        <v>47.0</v>
      </c>
      <c r="N4573" s="53" t="s">
        <v>52</v>
      </c>
      <c r="O4573" s="25">
        <v>58703.531293209715</v>
      </c>
      <c r="P4573" s="25">
        <f>'LISTA DOS ITENS'!$O4573*'LISTA DOS ITENS'!$M4573</f>
        <v>2759065.971</v>
      </c>
      <c r="Q4573" s="25">
        <v>16813.95</v>
      </c>
      <c r="R4573" s="25">
        <f>'LISTA DOS ITENS'!$Q4573*'LISTA DOS ITENS'!$M4573</f>
        <v>790255.65</v>
      </c>
      <c r="S4573" s="56">
        <f>IF('LISTA DOS ITENS'!$P4573&gt;'LISTA DOS ITENS'!$R4573,'LISTA DOS ITENS'!$P4573,'LISTA DOS ITENS'!$R4573)</f>
        <v>2759065.971</v>
      </c>
      <c r="T4573" s="25">
        <v>1925.0192636641827</v>
      </c>
      <c r="U4573" s="25">
        <f>'LISTA DOS ITENS'!$T4573*'LISTA DOS ITENS'!$M4573</f>
        <v>90475.90539</v>
      </c>
      <c r="V4573" s="56">
        <f t="array" ref="V4573">INDEX('RESUMO - LOTES E VMA'!$F$3:$F$181,MATCH('LISTA DOS ITENS'!$D4573,'RESUMO - LOTES E VMA'!$A$3:$A$181,0))</f>
        <v>5557785.172</v>
      </c>
      <c r="W4573" s="57">
        <f>'LISTA DOS ITENS'!$U4573/'LISTA DOS ITENS'!$V4573</f>
        <v>0.01627912965</v>
      </c>
      <c r="X4573" s="53" t="s">
        <v>53</v>
      </c>
      <c r="Y4573" s="53" t="s">
        <v>290</v>
      </c>
      <c r="Z4573" s="58" t="str">
        <f>'LISTA DOS ITENS'!$F4573&amp;"-"&amp;'LISTA DOS ITENS'!$H4573&amp;"-"&amp;'LISTA DOS ITENS'!$J4573&amp;"-"&amp;'LISTA DOS ITENS'!$K4573&amp;"-"&amp;'LISTA DOS ITENS'!$I4573</f>
        <v>11174082-2917-0017-IMOB/NAC-</v>
      </c>
      <c r="AA4573" s="59" t="str">
        <f t="array" ref="AA4573">INDEX('RESUMO - LOTES E VMA'!$M$3:$M$181,MATCH('LISTA DOS ITENS'!$D4573,'RESUMO - LOTES E VMA'!$A$3:$A$181,0))</f>
        <v>Para Leilão</v>
      </c>
      <c r="AB4573" s="60">
        <f t="array" ref="AB4573">INDEX('RESUMO - LOTES E VMA'!$J$3:$J$181,MATCH('LISTA DOS ITENS'!$D4573,'RESUMO - LOTES E VMA'!$A$3:$A$181,0))</f>
        <v>0.1089016418</v>
      </c>
      <c r="AC4573" s="29" t="str">
        <f t="array" ref="AC4573">INDEX('RESUMO - LOTES E VMA'!$L$3:$L$181,MATCH('LISTA DOS ITENS'!$D4573,'RESUMO - LOTES E VMA'!$A$3:$A$181,0))</f>
        <v>1% do Valor de Comparação do VMA</v>
      </c>
      <c r="AD4573" s="53" t="str">
        <f>VLOOKUP(Tabela1[[#This Row],[Índice]],[1]Planilha1!$A:$A,1,0)</f>
        <v>#ERROR!</v>
      </c>
    </row>
    <row r="4574" ht="15.75" customHeight="1">
      <c r="A4574" s="52">
        <v>272159.0</v>
      </c>
      <c r="B4574" s="53" t="s">
        <v>154</v>
      </c>
      <c r="C4574" s="53" t="s">
        <v>107</v>
      </c>
      <c r="D4574" s="22">
        <v>208644.0</v>
      </c>
      <c r="E4574" s="53" t="s">
        <v>47</v>
      </c>
      <c r="F4574" s="54">
        <v>1.1213041E7</v>
      </c>
      <c r="G4574" s="53" t="s">
        <v>229</v>
      </c>
      <c r="H4574" s="55">
        <v>2917.0</v>
      </c>
      <c r="I4574" s="55"/>
      <c r="J4574" s="55" t="s">
        <v>56</v>
      </c>
      <c r="K4574" s="53" t="s">
        <v>80</v>
      </c>
      <c r="L4574" s="53"/>
      <c r="M4574" s="53">
        <v>17.0</v>
      </c>
      <c r="N4574" s="53" t="s">
        <v>52</v>
      </c>
      <c r="O4574" s="25">
        <v>10347.424705882353</v>
      </c>
      <c r="P4574" s="25">
        <f>'LISTA DOS ITENS'!$O4574*'LISTA DOS ITENS'!$M4574</f>
        <v>175906.22</v>
      </c>
      <c r="Q4574" s="25">
        <v>10347.42</v>
      </c>
      <c r="R4574" s="25">
        <f>'LISTA DOS ITENS'!$Q4574*'LISTA DOS ITENS'!$M4574</f>
        <v>175906.14</v>
      </c>
      <c r="S4574" s="56">
        <f>IF('LISTA DOS ITENS'!$P4574&gt;'LISTA DOS ITENS'!$R4574,'LISTA DOS ITENS'!$P4574,'LISTA DOS ITENS'!$R4574)</f>
        <v>175906.22</v>
      </c>
      <c r="T4574" s="25">
        <v>1184.6700406046193</v>
      </c>
      <c r="U4574" s="25">
        <f>'LISTA DOS ITENS'!$T4574*'LISTA DOS ITENS'!$M4574</f>
        <v>20139.39069</v>
      </c>
      <c r="V4574" s="56">
        <f t="array" ref="V4574">INDEX('RESUMO - LOTES E VMA'!$F$3:$F$181,MATCH('LISTA DOS ITENS'!$D4574,'RESUMO - LOTES E VMA'!$A$3:$A$181,0))</f>
        <v>5557785.172</v>
      </c>
      <c r="W4574" s="57">
        <f>'LISTA DOS ITENS'!$U4574/'LISTA DOS ITENS'!$V4574</f>
        <v>0.003623636047</v>
      </c>
      <c r="X4574" s="53" t="s">
        <v>53</v>
      </c>
      <c r="Y4574" s="53" t="s">
        <v>290</v>
      </c>
      <c r="Z4574" s="58" t="str">
        <f>'LISTA DOS ITENS'!$F4574&amp;"-"&amp;'LISTA DOS ITENS'!$H4574&amp;"-"&amp;'LISTA DOS ITENS'!$J4574&amp;"-"&amp;'LISTA DOS ITENS'!$K4574&amp;"-"&amp;'LISTA DOS ITENS'!$I4574</f>
        <v>11213041-2917-0017-IMOB/NAC-</v>
      </c>
      <c r="AA4574" s="59" t="str">
        <f t="array" ref="AA4574">INDEX('RESUMO - LOTES E VMA'!$M$3:$M$181,MATCH('LISTA DOS ITENS'!$D4574,'RESUMO - LOTES E VMA'!$A$3:$A$181,0))</f>
        <v>Para Leilão</v>
      </c>
      <c r="AB4574" s="60">
        <f t="array" ref="AB4574">INDEX('RESUMO - LOTES E VMA'!$J$3:$J$181,MATCH('LISTA DOS ITENS'!$D4574,'RESUMO - LOTES E VMA'!$A$3:$A$181,0))</f>
        <v>0.1089016418</v>
      </c>
      <c r="AC4574" s="29" t="str">
        <f t="array" ref="AC4574">INDEX('RESUMO - LOTES E VMA'!$L$3:$L$181,MATCH('LISTA DOS ITENS'!$D4574,'RESUMO - LOTES E VMA'!$A$3:$A$181,0))</f>
        <v>1% do Valor de Comparação do VMA</v>
      </c>
      <c r="AD4574" s="53" t="str">
        <f>VLOOKUP(Tabela1[[#This Row],[Índice]],[1]Planilha1!$A:$A,1,0)</f>
        <v>#ERROR!</v>
      </c>
    </row>
    <row r="4575" ht="15.75" customHeight="1">
      <c r="A4575" s="52">
        <v>272160.0</v>
      </c>
      <c r="B4575" s="53" t="s">
        <v>154</v>
      </c>
      <c r="C4575" s="53" t="s">
        <v>107</v>
      </c>
      <c r="D4575" s="22">
        <v>208644.0</v>
      </c>
      <c r="E4575" s="53" t="s">
        <v>47</v>
      </c>
      <c r="F4575" s="54">
        <v>1.1226428E7</v>
      </c>
      <c r="G4575" s="53" t="s">
        <v>186</v>
      </c>
      <c r="H4575" s="55">
        <v>2917.0</v>
      </c>
      <c r="I4575" s="55"/>
      <c r="J4575" s="55" t="s">
        <v>56</v>
      </c>
      <c r="K4575" s="53" t="s">
        <v>80</v>
      </c>
      <c r="L4575" s="53"/>
      <c r="M4575" s="53">
        <v>14.0</v>
      </c>
      <c r="N4575" s="53" t="s">
        <v>52</v>
      </c>
      <c r="O4575" s="25">
        <v>19515.72266666667</v>
      </c>
      <c r="P4575" s="25">
        <f>'LISTA DOS ITENS'!$O4575*'LISTA DOS ITENS'!$M4575</f>
        <v>273220.1173</v>
      </c>
      <c r="Q4575" s="25">
        <v>19515.72</v>
      </c>
      <c r="R4575" s="25">
        <f>'LISTA DOS ITENS'!$Q4575*'LISTA DOS ITENS'!$M4575</f>
        <v>273220.08</v>
      </c>
      <c r="S4575" s="56">
        <f>IF('LISTA DOS ITENS'!$P4575&gt;'LISTA DOS ITENS'!$R4575,'LISTA DOS ITENS'!$P4575,'LISTA DOS ITENS'!$R4575)</f>
        <v>273220.1173</v>
      </c>
      <c r="T4575" s="25">
        <v>2234.3433246962413</v>
      </c>
      <c r="U4575" s="25">
        <f>'LISTA DOS ITENS'!$T4575*'LISTA DOS ITENS'!$M4575</f>
        <v>31280.80655</v>
      </c>
      <c r="V4575" s="56">
        <f t="array" ref="V4575">INDEX('RESUMO - LOTES E VMA'!$F$3:$F$181,MATCH('LISTA DOS ITENS'!$D4575,'RESUMO - LOTES E VMA'!$A$3:$A$181,0))</f>
        <v>5557785.172</v>
      </c>
      <c r="W4575" s="57">
        <f>'LISTA DOS ITENS'!$U4575/'LISTA DOS ITENS'!$V4575</f>
        <v>0.005628286372</v>
      </c>
      <c r="X4575" s="53" t="s">
        <v>53</v>
      </c>
      <c r="Y4575" s="53" t="s">
        <v>290</v>
      </c>
      <c r="Z4575" s="58" t="str">
        <f>'LISTA DOS ITENS'!$F4575&amp;"-"&amp;'LISTA DOS ITENS'!$H4575&amp;"-"&amp;'LISTA DOS ITENS'!$J4575&amp;"-"&amp;'LISTA DOS ITENS'!$K4575&amp;"-"&amp;'LISTA DOS ITENS'!$I4575</f>
        <v>11226428-2917-0017-IMOB/NAC-</v>
      </c>
      <c r="AA4575" s="59" t="str">
        <f t="array" ref="AA4575">INDEX('RESUMO - LOTES E VMA'!$M$3:$M$181,MATCH('LISTA DOS ITENS'!$D4575,'RESUMO - LOTES E VMA'!$A$3:$A$181,0))</f>
        <v>Para Leilão</v>
      </c>
      <c r="AB4575" s="60">
        <f t="array" ref="AB4575">INDEX('RESUMO - LOTES E VMA'!$J$3:$J$181,MATCH('LISTA DOS ITENS'!$D4575,'RESUMO - LOTES E VMA'!$A$3:$A$181,0))</f>
        <v>0.1089016418</v>
      </c>
      <c r="AC4575" s="29" t="str">
        <f t="array" ref="AC4575">INDEX('RESUMO - LOTES E VMA'!$L$3:$L$181,MATCH('LISTA DOS ITENS'!$D4575,'RESUMO - LOTES E VMA'!$A$3:$A$181,0))</f>
        <v>1% do Valor de Comparação do VMA</v>
      </c>
      <c r="AD4575" s="53" t="str">
        <f>VLOOKUP(Tabela1[[#This Row],[Índice]],[1]Planilha1!$A:$A,1,0)</f>
        <v>#ERROR!</v>
      </c>
    </row>
    <row r="4576" ht="15.75" customHeight="1">
      <c r="A4576" s="52">
        <v>272161.0</v>
      </c>
      <c r="B4576" s="53" t="s">
        <v>154</v>
      </c>
      <c r="C4576" s="53" t="s">
        <v>107</v>
      </c>
      <c r="D4576" s="22">
        <v>208644.0</v>
      </c>
      <c r="E4576" s="53" t="s">
        <v>47</v>
      </c>
      <c r="F4576" s="54">
        <v>1.1233443E7</v>
      </c>
      <c r="G4576" s="53" t="s">
        <v>2850</v>
      </c>
      <c r="H4576" s="55">
        <v>2917.0</v>
      </c>
      <c r="I4576" s="55"/>
      <c r="J4576" s="55" t="s">
        <v>56</v>
      </c>
      <c r="K4576" s="53" t="s">
        <v>80</v>
      </c>
      <c r="L4576" s="53"/>
      <c r="M4576" s="53">
        <v>6.0</v>
      </c>
      <c r="N4576" s="53" t="s">
        <v>52</v>
      </c>
      <c r="O4576" s="25">
        <v>5756.068333333334</v>
      </c>
      <c r="P4576" s="25">
        <f>'LISTA DOS ITENS'!$O4576*'LISTA DOS ITENS'!$M4576</f>
        <v>34536.41</v>
      </c>
      <c r="Q4576" s="25">
        <v>5756.07</v>
      </c>
      <c r="R4576" s="25">
        <f>'LISTA DOS ITENS'!$Q4576*'LISTA DOS ITENS'!$M4576</f>
        <v>34536.42</v>
      </c>
      <c r="S4576" s="56">
        <f>IF('LISTA DOS ITENS'!$P4576&gt;'LISTA DOS ITENS'!$R4576,'LISTA DOS ITENS'!$P4576,'LISTA DOS ITENS'!$R4576)</f>
        <v>34536.42</v>
      </c>
      <c r="T4576" s="25">
        <v>659.0090747860849</v>
      </c>
      <c r="U4576" s="25">
        <f>'LISTA DOS ITENS'!$T4576*'LISTA DOS ITENS'!$M4576</f>
        <v>3954.054449</v>
      </c>
      <c r="V4576" s="56">
        <f t="array" ref="V4576">INDEX('RESUMO - LOTES E VMA'!$F$3:$F$181,MATCH('LISTA DOS ITENS'!$D4576,'RESUMO - LOTES E VMA'!$A$3:$A$181,0))</f>
        <v>5557785.172</v>
      </c>
      <c r="W4576" s="57">
        <f>'LISTA DOS ITENS'!$U4576/'LISTA DOS ITENS'!$V4576</f>
        <v>0.0007114442761</v>
      </c>
      <c r="X4576" s="53" t="s">
        <v>53</v>
      </c>
      <c r="Y4576" s="53" t="s">
        <v>290</v>
      </c>
      <c r="Z4576" s="58" t="str">
        <f>'LISTA DOS ITENS'!$F4576&amp;"-"&amp;'LISTA DOS ITENS'!$H4576&amp;"-"&amp;'LISTA DOS ITENS'!$J4576&amp;"-"&amp;'LISTA DOS ITENS'!$K4576&amp;"-"&amp;'LISTA DOS ITENS'!$I4576</f>
        <v>11233443-2917-0017-IMOB/NAC-</v>
      </c>
      <c r="AA4576" s="59" t="str">
        <f t="array" ref="AA4576">INDEX('RESUMO - LOTES E VMA'!$M$3:$M$181,MATCH('LISTA DOS ITENS'!$D4576,'RESUMO - LOTES E VMA'!$A$3:$A$181,0))</f>
        <v>Para Leilão</v>
      </c>
      <c r="AB4576" s="60">
        <f t="array" ref="AB4576">INDEX('RESUMO - LOTES E VMA'!$J$3:$J$181,MATCH('LISTA DOS ITENS'!$D4576,'RESUMO - LOTES E VMA'!$A$3:$A$181,0))</f>
        <v>0.1089016418</v>
      </c>
      <c r="AC4576" s="29" t="str">
        <f t="array" ref="AC4576">INDEX('RESUMO - LOTES E VMA'!$L$3:$L$181,MATCH('LISTA DOS ITENS'!$D4576,'RESUMO - LOTES E VMA'!$A$3:$A$181,0))</f>
        <v>1% do Valor de Comparação do VMA</v>
      </c>
      <c r="AD4576" s="53" t="str">
        <f>VLOOKUP(Tabela1[[#This Row],[Índice]],[1]Planilha1!$A:$A,1,0)</f>
        <v>#ERROR!</v>
      </c>
    </row>
    <row r="4577" ht="15.75" customHeight="1">
      <c r="A4577" s="52">
        <v>272162.0</v>
      </c>
      <c r="B4577" s="53" t="s">
        <v>154</v>
      </c>
      <c r="C4577" s="53" t="s">
        <v>107</v>
      </c>
      <c r="D4577" s="22">
        <v>208644.0</v>
      </c>
      <c r="E4577" s="53" t="s">
        <v>47</v>
      </c>
      <c r="F4577" s="54">
        <v>1.1250982E7</v>
      </c>
      <c r="G4577" s="53" t="s">
        <v>212</v>
      </c>
      <c r="H4577" s="55">
        <v>2917.0</v>
      </c>
      <c r="I4577" s="55"/>
      <c r="J4577" s="55" t="s">
        <v>56</v>
      </c>
      <c r="K4577" s="53" t="s">
        <v>80</v>
      </c>
      <c r="L4577" s="53"/>
      <c r="M4577" s="53">
        <v>1.0</v>
      </c>
      <c r="N4577" s="53" t="s">
        <v>52</v>
      </c>
      <c r="O4577" s="25">
        <v>11464.3925</v>
      </c>
      <c r="P4577" s="25">
        <f>'LISTA DOS ITENS'!$O4577*'LISTA DOS ITENS'!$M4577</f>
        <v>11464.3925</v>
      </c>
      <c r="Q4577" s="25">
        <v>11464.39</v>
      </c>
      <c r="R4577" s="25">
        <f>'LISTA DOS ITENS'!$Q4577*'LISTA DOS ITENS'!$M4577</f>
        <v>11464.39</v>
      </c>
      <c r="S4577" s="56">
        <f>IF('LISTA DOS ITENS'!$P4577&gt;'LISTA DOS ITENS'!$R4577,'LISTA DOS ITENS'!$P4577,'LISTA DOS ITENS'!$R4577)</f>
        <v>11464.3925</v>
      </c>
      <c r="T4577" s="25">
        <v>1312.5512801072334</v>
      </c>
      <c r="U4577" s="25">
        <f>'LISTA DOS ITENS'!$T4577*'LISTA DOS ITENS'!$M4577</f>
        <v>1312.55128</v>
      </c>
      <c r="V4577" s="56">
        <f t="array" ref="V4577">INDEX('RESUMO - LOTES E VMA'!$F$3:$F$181,MATCH('LISTA DOS ITENS'!$D4577,'RESUMO - LOTES E VMA'!$A$3:$A$181,0))</f>
        <v>5557785.172</v>
      </c>
      <c r="W4577" s="57">
        <f>'LISTA DOS ITENS'!$U4577/'LISTA DOS ITENS'!$V4577</f>
        <v>0.0002361644503</v>
      </c>
      <c r="X4577" s="53" t="s">
        <v>53</v>
      </c>
      <c r="Y4577" s="53" t="s">
        <v>290</v>
      </c>
      <c r="Z4577" s="58" t="str">
        <f>'LISTA DOS ITENS'!$F4577&amp;"-"&amp;'LISTA DOS ITENS'!$H4577&amp;"-"&amp;'LISTA DOS ITENS'!$J4577&amp;"-"&amp;'LISTA DOS ITENS'!$K4577&amp;"-"&amp;'LISTA DOS ITENS'!$I4577</f>
        <v>11250982-2917-0017-IMOB/NAC-</v>
      </c>
      <c r="AA4577" s="59" t="str">
        <f t="array" ref="AA4577">INDEX('RESUMO - LOTES E VMA'!$M$3:$M$181,MATCH('LISTA DOS ITENS'!$D4577,'RESUMO - LOTES E VMA'!$A$3:$A$181,0))</f>
        <v>Para Leilão</v>
      </c>
      <c r="AB4577" s="60">
        <f t="array" ref="AB4577">INDEX('RESUMO - LOTES E VMA'!$J$3:$J$181,MATCH('LISTA DOS ITENS'!$D4577,'RESUMO - LOTES E VMA'!$A$3:$A$181,0))</f>
        <v>0.1089016418</v>
      </c>
      <c r="AC4577" s="29" t="str">
        <f t="array" ref="AC4577">INDEX('RESUMO - LOTES E VMA'!$L$3:$L$181,MATCH('LISTA DOS ITENS'!$D4577,'RESUMO - LOTES E VMA'!$A$3:$A$181,0))</f>
        <v>1% do Valor de Comparação do VMA</v>
      </c>
      <c r="AD4577" s="53" t="str">
        <f>VLOOKUP(Tabela1[[#This Row],[Índice]],[1]Planilha1!$A:$A,1,0)</f>
        <v>#ERROR!</v>
      </c>
    </row>
    <row r="4578" ht="15.75" customHeight="1">
      <c r="A4578" s="52">
        <v>272163.0</v>
      </c>
      <c r="B4578" s="53" t="s">
        <v>154</v>
      </c>
      <c r="C4578" s="53" t="s">
        <v>107</v>
      </c>
      <c r="D4578" s="22">
        <v>208644.0</v>
      </c>
      <c r="E4578" s="53" t="s">
        <v>47</v>
      </c>
      <c r="F4578" s="54">
        <v>1.125799E7</v>
      </c>
      <c r="G4578" s="53" t="s">
        <v>188</v>
      </c>
      <c r="H4578" s="55">
        <v>2917.0</v>
      </c>
      <c r="I4578" s="55"/>
      <c r="J4578" s="55" t="s">
        <v>56</v>
      </c>
      <c r="K4578" s="53" t="s">
        <v>80</v>
      </c>
      <c r="L4578" s="53"/>
      <c r="M4578" s="53">
        <v>11.0</v>
      </c>
      <c r="N4578" s="53" t="s">
        <v>52</v>
      </c>
      <c r="O4578" s="25">
        <v>7542.831818181818</v>
      </c>
      <c r="P4578" s="25">
        <f>'LISTA DOS ITENS'!$O4578*'LISTA DOS ITENS'!$M4578</f>
        <v>82971.15</v>
      </c>
      <c r="Q4578" s="25">
        <v>7542.83</v>
      </c>
      <c r="R4578" s="25">
        <f>'LISTA DOS ITENS'!$Q4578*'LISTA DOS ITENS'!$M4578</f>
        <v>82971.13</v>
      </c>
      <c r="S4578" s="56">
        <f>IF('LISTA DOS ITENS'!$P4578&gt;'LISTA DOS ITENS'!$R4578,'LISTA DOS ITENS'!$P4578,'LISTA DOS ITENS'!$R4578)</f>
        <v>82971.15</v>
      </c>
      <c r="T4578" s="25">
        <v>863.5741781404196</v>
      </c>
      <c r="U4578" s="25">
        <f>'LISTA DOS ITENS'!$T4578*'LISTA DOS ITENS'!$M4578</f>
        <v>9499.31596</v>
      </c>
      <c r="V4578" s="56">
        <f t="array" ref="V4578">INDEX('RESUMO - LOTES E VMA'!$F$3:$F$181,MATCH('LISTA DOS ITENS'!$D4578,'RESUMO - LOTES E VMA'!$A$3:$A$181,0))</f>
        <v>5557785.172</v>
      </c>
      <c r="W4578" s="57">
        <f>'LISTA DOS ITENS'!$U4578/'LISTA DOS ITENS'!$V4578</f>
        <v>0.001709190921</v>
      </c>
      <c r="X4578" s="53" t="s">
        <v>53</v>
      </c>
      <c r="Y4578" s="53" t="s">
        <v>290</v>
      </c>
      <c r="Z4578" s="58" t="str">
        <f>'LISTA DOS ITENS'!$F4578&amp;"-"&amp;'LISTA DOS ITENS'!$H4578&amp;"-"&amp;'LISTA DOS ITENS'!$J4578&amp;"-"&amp;'LISTA DOS ITENS'!$K4578&amp;"-"&amp;'LISTA DOS ITENS'!$I4578</f>
        <v>11257990-2917-0017-IMOB/NAC-</v>
      </c>
      <c r="AA4578" s="59" t="str">
        <f t="array" ref="AA4578">INDEX('RESUMO - LOTES E VMA'!$M$3:$M$181,MATCH('LISTA DOS ITENS'!$D4578,'RESUMO - LOTES E VMA'!$A$3:$A$181,0))</f>
        <v>Para Leilão</v>
      </c>
      <c r="AB4578" s="60">
        <f t="array" ref="AB4578">INDEX('RESUMO - LOTES E VMA'!$J$3:$J$181,MATCH('LISTA DOS ITENS'!$D4578,'RESUMO - LOTES E VMA'!$A$3:$A$181,0))</f>
        <v>0.1089016418</v>
      </c>
      <c r="AC4578" s="29" t="str">
        <f t="array" ref="AC4578">INDEX('RESUMO - LOTES E VMA'!$L$3:$L$181,MATCH('LISTA DOS ITENS'!$D4578,'RESUMO - LOTES E VMA'!$A$3:$A$181,0))</f>
        <v>1% do Valor de Comparação do VMA</v>
      </c>
      <c r="AD4578" s="53" t="str">
        <f>VLOOKUP(Tabela1[[#This Row],[Índice]],[1]Planilha1!$A:$A,1,0)</f>
        <v>#ERROR!</v>
      </c>
    </row>
    <row r="4579" ht="15.75" customHeight="1">
      <c r="A4579" s="52">
        <v>272164.0</v>
      </c>
      <c r="B4579" s="53" t="s">
        <v>154</v>
      </c>
      <c r="C4579" s="53" t="s">
        <v>107</v>
      </c>
      <c r="D4579" s="22">
        <v>208644.0</v>
      </c>
      <c r="E4579" s="53" t="s">
        <v>47</v>
      </c>
      <c r="F4579" s="54">
        <v>1.1259534E7</v>
      </c>
      <c r="G4579" s="53" t="s">
        <v>188</v>
      </c>
      <c r="H4579" s="55">
        <v>2917.0</v>
      </c>
      <c r="I4579" s="55"/>
      <c r="J4579" s="55" t="s">
        <v>56</v>
      </c>
      <c r="K4579" s="53" t="s">
        <v>80</v>
      </c>
      <c r="L4579" s="53"/>
      <c r="M4579" s="53">
        <v>55.0</v>
      </c>
      <c r="N4579" s="53" t="s">
        <v>52</v>
      </c>
      <c r="O4579" s="25">
        <v>8001.601090909091</v>
      </c>
      <c r="P4579" s="25">
        <f>'LISTA DOS ITENS'!$O4579*'LISTA DOS ITENS'!$M4579</f>
        <v>440088.06</v>
      </c>
      <c r="Q4579" s="25">
        <v>8001.6</v>
      </c>
      <c r="R4579" s="25">
        <f>'LISTA DOS ITENS'!$Q4579*'LISTA DOS ITENS'!$M4579</f>
        <v>440088</v>
      </c>
      <c r="S4579" s="56">
        <f>IF('LISTA DOS ITENS'!$P4579&gt;'LISTA DOS ITENS'!$R4579,'LISTA DOS ITENS'!$P4579,'LISTA DOS ITENS'!$R4579)</f>
        <v>440088.06</v>
      </c>
      <c r="T4579" s="25">
        <v>916.0984860865725</v>
      </c>
      <c r="U4579" s="25">
        <f>'LISTA DOS ITENS'!$T4579*'LISTA DOS ITENS'!$M4579</f>
        <v>50385.41673</v>
      </c>
      <c r="V4579" s="56">
        <f t="array" ref="V4579">INDEX('RESUMO - LOTES E VMA'!$F$3:$F$181,MATCH('LISTA DOS ITENS'!$D4579,'RESUMO - LOTES E VMA'!$A$3:$A$181,0))</f>
        <v>5557785.172</v>
      </c>
      <c r="W4579" s="57">
        <f>'LISTA DOS ITENS'!$U4579/'LISTA DOS ITENS'!$V4579</f>
        <v>0.009065736651</v>
      </c>
      <c r="X4579" s="53" t="s">
        <v>53</v>
      </c>
      <c r="Y4579" s="53" t="s">
        <v>290</v>
      </c>
      <c r="Z4579" s="58" t="str">
        <f>'LISTA DOS ITENS'!$F4579&amp;"-"&amp;'LISTA DOS ITENS'!$H4579&amp;"-"&amp;'LISTA DOS ITENS'!$J4579&amp;"-"&amp;'LISTA DOS ITENS'!$K4579&amp;"-"&amp;'LISTA DOS ITENS'!$I4579</f>
        <v>11259534-2917-0017-IMOB/NAC-</v>
      </c>
      <c r="AA4579" s="59" t="str">
        <f t="array" ref="AA4579">INDEX('RESUMO - LOTES E VMA'!$M$3:$M$181,MATCH('LISTA DOS ITENS'!$D4579,'RESUMO - LOTES E VMA'!$A$3:$A$181,0))</f>
        <v>Para Leilão</v>
      </c>
      <c r="AB4579" s="60">
        <f t="array" ref="AB4579">INDEX('RESUMO - LOTES E VMA'!$J$3:$J$181,MATCH('LISTA DOS ITENS'!$D4579,'RESUMO - LOTES E VMA'!$A$3:$A$181,0))</f>
        <v>0.1089016418</v>
      </c>
      <c r="AC4579" s="29" t="str">
        <f t="array" ref="AC4579">INDEX('RESUMO - LOTES E VMA'!$L$3:$L$181,MATCH('LISTA DOS ITENS'!$D4579,'RESUMO - LOTES E VMA'!$A$3:$A$181,0))</f>
        <v>1% do Valor de Comparação do VMA</v>
      </c>
      <c r="AD4579" s="53" t="str">
        <f>VLOOKUP(Tabela1[[#This Row],[Índice]],[1]Planilha1!$A:$A,1,0)</f>
        <v>#ERROR!</v>
      </c>
    </row>
    <row r="4580" ht="15.75" customHeight="1">
      <c r="A4580" s="52">
        <v>272165.0</v>
      </c>
      <c r="B4580" s="53" t="s">
        <v>154</v>
      </c>
      <c r="C4580" s="53" t="s">
        <v>107</v>
      </c>
      <c r="D4580" s="22">
        <v>208644.0</v>
      </c>
      <c r="E4580" s="53" t="s">
        <v>47</v>
      </c>
      <c r="F4580" s="54">
        <v>1.1259571E7</v>
      </c>
      <c r="G4580" s="53" t="s">
        <v>184</v>
      </c>
      <c r="H4580" s="55">
        <v>2917.0</v>
      </c>
      <c r="I4580" s="55"/>
      <c r="J4580" s="55" t="s">
        <v>56</v>
      </c>
      <c r="K4580" s="53" t="s">
        <v>80</v>
      </c>
      <c r="L4580" s="53"/>
      <c r="M4580" s="53">
        <v>26.0</v>
      </c>
      <c r="N4580" s="53" t="s">
        <v>52</v>
      </c>
      <c r="O4580" s="25">
        <v>20271.886923076927</v>
      </c>
      <c r="P4580" s="25">
        <f>'LISTA DOS ITENS'!$O4580*'LISTA DOS ITENS'!$M4580</f>
        <v>527069.06</v>
      </c>
      <c r="Q4580" s="25">
        <v>20271.89</v>
      </c>
      <c r="R4580" s="25">
        <f>'LISTA DOS ITENS'!$Q4580*'LISTA DOS ITENS'!$M4580</f>
        <v>527069.14</v>
      </c>
      <c r="S4580" s="56">
        <f>IF('LISTA DOS ITENS'!$P4580&gt;'LISTA DOS ITENS'!$R4580,'LISTA DOS ITENS'!$P4580,'LISTA DOS ITENS'!$R4580)</f>
        <v>527069.14</v>
      </c>
      <c r="T4580" s="25">
        <v>2320.9167840323844</v>
      </c>
      <c r="U4580" s="25">
        <f>'LISTA DOS ITENS'!$T4580*'LISTA DOS ITENS'!$M4580</f>
        <v>60343.83638</v>
      </c>
      <c r="V4580" s="56">
        <f t="array" ref="V4580">INDEX('RESUMO - LOTES E VMA'!$F$3:$F$181,MATCH('LISTA DOS ITENS'!$D4580,'RESUMO - LOTES E VMA'!$A$3:$A$181,0))</f>
        <v>5557785.172</v>
      </c>
      <c r="W4580" s="57">
        <f>'LISTA DOS ITENS'!$U4580/'LISTA DOS ITENS'!$V4580</f>
        <v>0.01085753308</v>
      </c>
      <c r="X4580" s="53" t="s">
        <v>53</v>
      </c>
      <c r="Y4580" s="53" t="s">
        <v>290</v>
      </c>
      <c r="Z4580" s="58" t="str">
        <f>'LISTA DOS ITENS'!$F4580&amp;"-"&amp;'LISTA DOS ITENS'!$H4580&amp;"-"&amp;'LISTA DOS ITENS'!$J4580&amp;"-"&amp;'LISTA DOS ITENS'!$K4580&amp;"-"&amp;'LISTA DOS ITENS'!$I4580</f>
        <v>11259571-2917-0017-IMOB/NAC-</v>
      </c>
      <c r="AA4580" s="59" t="str">
        <f t="array" ref="AA4580">INDEX('RESUMO - LOTES E VMA'!$M$3:$M$181,MATCH('LISTA DOS ITENS'!$D4580,'RESUMO - LOTES E VMA'!$A$3:$A$181,0))</f>
        <v>Para Leilão</v>
      </c>
      <c r="AB4580" s="60">
        <f t="array" ref="AB4580">INDEX('RESUMO - LOTES E VMA'!$J$3:$J$181,MATCH('LISTA DOS ITENS'!$D4580,'RESUMO - LOTES E VMA'!$A$3:$A$181,0))</f>
        <v>0.1089016418</v>
      </c>
      <c r="AC4580" s="29" t="str">
        <f t="array" ref="AC4580">INDEX('RESUMO - LOTES E VMA'!$L$3:$L$181,MATCH('LISTA DOS ITENS'!$D4580,'RESUMO - LOTES E VMA'!$A$3:$A$181,0))</f>
        <v>1% do Valor de Comparação do VMA</v>
      </c>
      <c r="AD4580" s="53" t="str">
        <f>VLOOKUP(Tabela1[[#This Row],[Índice]],[1]Planilha1!$A:$A,1,0)</f>
        <v>#ERROR!</v>
      </c>
    </row>
    <row r="4581" ht="15.75" customHeight="1">
      <c r="A4581" s="52">
        <v>272166.0</v>
      </c>
      <c r="B4581" s="53" t="s">
        <v>154</v>
      </c>
      <c r="C4581" s="53" t="s">
        <v>107</v>
      </c>
      <c r="D4581" s="22">
        <v>208644.0</v>
      </c>
      <c r="E4581" s="53" t="s">
        <v>47</v>
      </c>
      <c r="F4581" s="54">
        <v>1.125968E7</v>
      </c>
      <c r="G4581" s="53" t="s">
        <v>2851</v>
      </c>
      <c r="H4581" s="55">
        <v>2917.0</v>
      </c>
      <c r="I4581" s="55"/>
      <c r="J4581" s="55" t="s">
        <v>56</v>
      </c>
      <c r="K4581" s="53" t="s">
        <v>80</v>
      </c>
      <c r="L4581" s="53"/>
      <c r="M4581" s="53">
        <v>5.0</v>
      </c>
      <c r="N4581" s="53" t="s">
        <v>52</v>
      </c>
      <c r="O4581" s="25">
        <v>27743.840000000004</v>
      </c>
      <c r="P4581" s="25">
        <f>'LISTA DOS ITENS'!$O4581*'LISTA DOS ITENS'!$M4581</f>
        <v>138719.2</v>
      </c>
      <c r="Q4581" s="25">
        <v>31074.04</v>
      </c>
      <c r="R4581" s="25">
        <f>'LISTA DOS ITENS'!$Q4581*'LISTA DOS ITENS'!$M4581</f>
        <v>155370.2</v>
      </c>
      <c r="S4581" s="56">
        <f>IF('LISTA DOS ITENS'!$P4581&gt;'LISTA DOS ITENS'!$R4581,'LISTA DOS ITENS'!$P4581,'LISTA DOS ITENS'!$R4581)</f>
        <v>155370.2</v>
      </c>
      <c r="T4581" s="25">
        <v>3557.6485953551287</v>
      </c>
      <c r="U4581" s="25">
        <f>'LISTA DOS ITENS'!$T4581*'LISTA DOS ITENS'!$M4581</f>
        <v>17788.24298</v>
      </c>
      <c r="V4581" s="56">
        <f t="array" ref="V4581">INDEX('RESUMO - LOTES E VMA'!$F$3:$F$181,MATCH('LISTA DOS ITENS'!$D4581,'RESUMO - LOTES E VMA'!$A$3:$A$181,0))</f>
        <v>5557785.172</v>
      </c>
      <c r="W4581" s="57">
        <f>'LISTA DOS ITENS'!$U4581/'LISTA DOS ITENS'!$V4581</f>
        <v>0.003200599236</v>
      </c>
      <c r="X4581" s="53" t="s">
        <v>53</v>
      </c>
      <c r="Y4581" s="53" t="s">
        <v>290</v>
      </c>
      <c r="Z4581" s="58" t="str">
        <f>'LISTA DOS ITENS'!$F4581&amp;"-"&amp;'LISTA DOS ITENS'!$H4581&amp;"-"&amp;'LISTA DOS ITENS'!$J4581&amp;"-"&amp;'LISTA DOS ITENS'!$K4581&amp;"-"&amp;'LISTA DOS ITENS'!$I4581</f>
        <v>11259680-2917-0017-IMOB/NAC-</v>
      </c>
      <c r="AA4581" s="59" t="str">
        <f t="array" ref="AA4581">INDEX('RESUMO - LOTES E VMA'!$M$3:$M$181,MATCH('LISTA DOS ITENS'!$D4581,'RESUMO - LOTES E VMA'!$A$3:$A$181,0))</f>
        <v>Para Leilão</v>
      </c>
      <c r="AB4581" s="60">
        <f t="array" ref="AB4581">INDEX('RESUMO - LOTES E VMA'!$J$3:$J$181,MATCH('LISTA DOS ITENS'!$D4581,'RESUMO - LOTES E VMA'!$A$3:$A$181,0))</f>
        <v>0.1089016418</v>
      </c>
      <c r="AC4581" s="29" t="str">
        <f t="array" ref="AC4581">INDEX('RESUMO - LOTES E VMA'!$L$3:$L$181,MATCH('LISTA DOS ITENS'!$D4581,'RESUMO - LOTES E VMA'!$A$3:$A$181,0))</f>
        <v>1% do Valor de Comparação do VMA</v>
      </c>
      <c r="AD4581" s="53" t="str">
        <f>VLOOKUP(Tabela1[[#This Row],[Índice]],[1]Planilha1!$A:$A,1,0)</f>
        <v>#ERROR!</v>
      </c>
    </row>
    <row r="4582" ht="15.75" customHeight="1">
      <c r="A4582" s="52">
        <v>272167.0</v>
      </c>
      <c r="B4582" s="53" t="s">
        <v>154</v>
      </c>
      <c r="C4582" s="53" t="s">
        <v>107</v>
      </c>
      <c r="D4582" s="22">
        <v>208644.0</v>
      </c>
      <c r="E4582" s="53" t="s">
        <v>47</v>
      </c>
      <c r="F4582" s="54">
        <v>1.1260625E7</v>
      </c>
      <c r="G4582" s="53" t="s">
        <v>203</v>
      </c>
      <c r="H4582" s="55">
        <v>2917.0</v>
      </c>
      <c r="I4582" s="55"/>
      <c r="J4582" s="55" t="s">
        <v>56</v>
      </c>
      <c r="K4582" s="53" t="s">
        <v>80</v>
      </c>
      <c r="L4582" s="53"/>
      <c r="M4582" s="53">
        <v>6.0</v>
      </c>
      <c r="N4582" s="53" t="s">
        <v>52</v>
      </c>
      <c r="O4582" s="25">
        <v>25666.301666666666</v>
      </c>
      <c r="P4582" s="25">
        <f>'LISTA DOS ITENS'!$O4582*'LISTA DOS ITENS'!$M4582</f>
        <v>153997.81</v>
      </c>
      <c r="Q4582" s="25">
        <v>23280.69</v>
      </c>
      <c r="R4582" s="25">
        <f>'LISTA DOS ITENS'!$Q4582*'LISTA DOS ITENS'!$M4582</f>
        <v>139684.14</v>
      </c>
      <c r="S4582" s="56">
        <f>IF('LISTA DOS ITENS'!$P4582&gt;'LISTA DOS ITENS'!$R4582,'LISTA DOS ITENS'!$P4582,'LISTA DOS ITENS'!$R4582)</f>
        <v>153997.81</v>
      </c>
      <c r="T4582" s="25">
        <v>2665.3925295004506</v>
      </c>
      <c r="U4582" s="25">
        <f>'LISTA DOS ITENS'!$T4582*'LISTA DOS ITENS'!$M4582</f>
        <v>15992.35518</v>
      </c>
      <c r="V4582" s="56">
        <f t="array" ref="V4582">INDEX('RESUMO - LOTES E VMA'!$F$3:$F$181,MATCH('LISTA DOS ITENS'!$D4582,'RESUMO - LOTES E VMA'!$A$3:$A$181,0))</f>
        <v>5557785.172</v>
      </c>
      <c r="W4582" s="57">
        <f>'LISTA DOS ITENS'!$U4582/'LISTA DOS ITENS'!$V4582</f>
        <v>0.002877469114</v>
      </c>
      <c r="X4582" s="53" t="s">
        <v>53</v>
      </c>
      <c r="Y4582" s="53" t="s">
        <v>290</v>
      </c>
      <c r="Z4582" s="58" t="str">
        <f>'LISTA DOS ITENS'!$F4582&amp;"-"&amp;'LISTA DOS ITENS'!$H4582&amp;"-"&amp;'LISTA DOS ITENS'!$J4582&amp;"-"&amp;'LISTA DOS ITENS'!$K4582&amp;"-"&amp;'LISTA DOS ITENS'!$I4582</f>
        <v>11260625-2917-0017-IMOB/NAC-</v>
      </c>
      <c r="AA4582" s="59" t="str">
        <f t="array" ref="AA4582">INDEX('RESUMO - LOTES E VMA'!$M$3:$M$181,MATCH('LISTA DOS ITENS'!$D4582,'RESUMO - LOTES E VMA'!$A$3:$A$181,0))</f>
        <v>Para Leilão</v>
      </c>
      <c r="AB4582" s="60">
        <f t="array" ref="AB4582">INDEX('RESUMO - LOTES E VMA'!$J$3:$J$181,MATCH('LISTA DOS ITENS'!$D4582,'RESUMO - LOTES E VMA'!$A$3:$A$181,0))</f>
        <v>0.1089016418</v>
      </c>
      <c r="AC4582" s="29" t="str">
        <f t="array" ref="AC4582">INDEX('RESUMO - LOTES E VMA'!$L$3:$L$181,MATCH('LISTA DOS ITENS'!$D4582,'RESUMO - LOTES E VMA'!$A$3:$A$181,0))</f>
        <v>1% do Valor de Comparação do VMA</v>
      </c>
      <c r="AD4582" s="53" t="str">
        <f>VLOOKUP(Tabela1[[#This Row],[Índice]],[1]Planilha1!$A:$A,1,0)</f>
        <v>#ERROR!</v>
      </c>
    </row>
    <row r="4583" ht="15.75" customHeight="1">
      <c r="A4583" s="52">
        <v>272168.0</v>
      </c>
      <c r="B4583" s="53" t="s">
        <v>154</v>
      </c>
      <c r="C4583" s="53" t="s">
        <v>107</v>
      </c>
      <c r="D4583" s="22">
        <v>208644.0</v>
      </c>
      <c r="E4583" s="53" t="s">
        <v>47</v>
      </c>
      <c r="F4583" s="54">
        <v>1.126082E7</v>
      </c>
      <c r="G4583" s="53" t="s">
        <v>203</v>
      </c>
      <c r="H4583" s="55">
        <v>2917.0</v>
      </c>
      <c r="I4583" s="55"/>
      <c r="J4583" s="55" t="s">
        <v>56</v>
      </c>
      <c r="K4583" s="53" t="s">
        <v>80</v>
      </c>
      <c r="L4583" s="53"/>
      <c r="M4583" s="53">
        <v>3.0</v>
      </c>
      <c r="N4583" s="53" t="s">
        <v>52</v>
      </c>
      <c r="O4583" s="25">
        <v>15835.623333333335</v>
      </c>
      <c r="P4583" s="25">
        <f>'LISTA DOS ITENS'!$O4583*'LISTA DOS ITENS'!$M4583</f>
        <v>47506.87</v>
      </c>
      <c r="Q4583" s="25">
        <v>15835.62</v>
      </c>
      <c r="R4583" s="25">
        <f>'LISTA DOS ITENS'!$Q4583*'LISTA DOS ITENS'!$M4583</f>
        <v>47506.86</v>
      </c>
      <c r="S4583" s="56">
        <f>IF('LISTA DOS ITENS'!$P4583&gt;'LISTA DOS ITENS'!$R4583,'LISTA DOS ITENS'!$P4583,'LISTA DOS ITENS'!$R4583)</f>
        <v>47506.87</v>
      </c>
      <c r="T4583" s="25">
        <v>1813.0108363630086</v>
      </c>
      <c r="U4583" s="25">
        <f>'LISTA DOS ITENS'!$T4583*'LISTA DOS ITENS'!$M4583</f>
        <v>5439.032509</v>
      </c>
      <c r="V4583" s="56">
        <f t="array" ref="V4583">INDEX('RESUMO - LOTES E VMA'!$F$3:$F$181,MATCH('LISTA DOS ITENS'!$D4583,'RESUMO - LOTES E VMA'!$A$3:$A$181,0))</f>
        <v>5557785.172</v>
      </c>
      <c r="W4583" s="57">
        <f>'LISTA DOS ITENS'!$U4583/'LISTA DOS ITENS'!$V4583</f>
        <v>0.0009786330958</v>
      </c>
      <c r="X4583" s="53" t="s">
        <v>53</v>
      </c>
      <c r="Y4583" s="53" t="s">
        <v>290</v>
      </c>
      <c r="Z4583" s="58" t="str">
        <f>'LISTA DOS ITENS'!$F4583&amp;"-"&amp;'LISTA DOS ITENS'!$H4583&amp;"-"&amp;'LISTA DOS ITENS'!$J4583&amp;"-"&amp;'LISTA DOS ITENS'!$K4583&amp;"-"&amp;'LISTA DOS ITENS'!$I4583</f>
        <v>11260820-2917-0017-IMOB/NAC-</v>
      </c>
      <c r="AA4583" s="59" t="str">
        <f t="array" ref="AA4583">INDEX('RESUMO - LOTES E VMA'!$M$3:$M$181,MATCH('LISTA DOS ITENS'!$D4583,'RESUMO - LOTES E VMA'!$A$3:$A$181,0))</f>
        <v>Para Leilão</v>
      </c>
      <c r="AB4583" s="60">
        <f t="array" ref="AB4583">INDEX('RESUMO - LOTES E VMA'!$J$3:$J$181,MATCH('LISTA DOS ITENS'!$D4583,'RESUMO - LOTES E VMA'!$A$3:$A$181,0))</f>
        <v>0.1089016418</v>
      </c>
      <c r="AC4583" s="29" t="str">
        <f t="array" ref="AC4583">INDEX('RESUMO - LOTES E VMA'!$L$3:$L$181,MATCH('LISTA DOS ITENS'!$D4583,'RESUMO - LOTES E VMA'!$A$3:$A$181,0))</f>
        <v>1% do Valor de Comparação do VMA</v>
      </c>
      <c r="AD4583" s="53" t="str">
        <f>VLOOKUP(Tabela1[[#This Row],[Índice]],[1]Planilha1!$A:$A,1,0)</f>
        <v>#ERROR!</v>
      </c>
    </row>
    <row r="4584" ht="15.75" customHeight="1">
      <c r="A4584" s="52">
        <v>272169.0</v>
      </c>
      <c r="B4584" s="53" t="s">
        <v>154</v>
      </c>
      <c r="C4584" s="53" t="s">
        <v>107</v>
      </c>
      <c r="D4584" s="22">
        <v>208644.0</v>
      </c>
      <c r="E4584" s="53" t="s">
        <v>47</v>
      </c>
      <c r="F4584" s="54">
        <v>1.1314221E7</v>
      </c>
      <c r="G4584" s="53" t="s">
        <v>2849</v>
      </c>
      <c r="H4584" s="55">
        <v>2917.0</v>
      </c>
      <c r="I4584" s="55"/>
      <c r="J4584" s="55" t="s">
        <v>56</v>
      </c>
      <c r="K4584" s="53" t="s">
        <v>80</v>
      </c>
      <c r="L4584" s="53"/>
      <c r="M4584" s="53">
        <v>19.0</v>
      </c>
      <c r="N4584" s="53" t="s">
        <v>52</v>
      </c>
      <c r="O4584" s="25">
        <v>20780.395789473685</v>
      </c>
      <c r="P4584" s="25">
        <f>'LISTA DOS ITENS'!$O4584*'LISTA DOS ITENS'!$M4584</f>
        <v>394827.52</v>
      </c>
      <c r="Q4584" s="25">
        <v>32734.65</v>
      </c>
      <c r="R4584" s="25">
        <f>'LISTA DOS ITENS'!$Q4584*'LISTA DOS ITENS'!$M4584</f>
        <v>621958.35</v>
      </c>
      <c r="S4584" s="56">
        <f>IF('LISTA DOS ITENS'!$P4584&gt;'LISTA DOS ITENS'!$R4584,'LISTA DOS ITENS'!$P4584,'LISTA DOS ITENS'!$R4584)</f>
        <v>621958.35</v>
      </c>
      <c r="T4584" s="25">
        <v>3747.7708592748727</v>
      </c>
      <c r="U4584" s="25">
        <f>'LISTA DOS ITENS'!$T4584*'LISTA DOS ITENS'!$M4584</f>
        <v>71207.64633</v>
      </c>
      <c r="V4584" s="56">
        <f t="array" ref="V4584">INDEX('RESUMO - LOTES E VMA'!$F$3:$F$181,MATCH('LISTA DOS ITENS'!$D4584,'RESUMO - LOTES E VMA'!$A$3:$A$181,0))</f>
        <v>5557785.172</v>
      </c>
      <c r="W4584" s="57">
        <f>'LISTA DOS ITENS'!$U4584/'LISTA DOS ITENS'!$V4584</f>
        <v>0.01281223439</v>
      </c>
      <c r="X4584" s="53" t="s">
        <v>53</v>
      </c>
      <c r="Y4584" s="53" t="s">
        <v>290</v>
      </c>
      <c r="Z4584" s="58" t="str">
        <f>'LISTA DOS ITENS'!$F4584&amp;"-"&amp;'LISTA DOS ITENS'!$H4584&amp;"-"&amp;'LISTA DOS ITENS'!$J4584&amp;"-"&amp;'LISTA DOS ITENS'!$K4584&amp;"-"&amp;'LISTA DOS ITENS'!$I4584</f>
        <v>11314221-2917-0017-IMOB/NAC-</v>
      </c>
      <c r="AA4584" s="59" t="str">
        <f t="array" ref="AA4584">INDEX('RESUMO - LOTES E VMA'!$M$3:$M$181,MATCH('LISTA DOS ITENS'!$D4584,'RESUMO - LOTES E VMA'!$A$3:$A$181,0))</f>
        <v>Para Leilão</v>
      </c>
      <c r="AB4584" s="60">
        <f t="array" ref="AB4584">INDEX('RESUMO - LOTES E VMA'!$J$3:$J$181,MATCH('LISTA DOS ITENS'!$D4584,'RESUMO - LOTES E VMA'!$A$3:$A$181,0))</f>
        <v>0.1089016418</v>
      </c>
      <c r="AC4584" s="29" t="str">
        <f t="array" ref="AC4584">INDEX('RESUMO - LOTES E VMA'!$L$3:$L$181,MATCH('LISTA DOS ITENS'!$D4584,'RESUMO - LOTES E VMA'!$A$3:$A$181,0))</f>
        <v>1% do Valor de Comparação do VMA</v>
      </c>
      <c r="AD4584" s="53" t="str">
        <f>VLOOKUP(Tabela1[[#This Row],[Índice]],[1]Planilha1!$A:$A,1,0)</f>
        <v>#ERROR!</v>
      </c>
    </row>
    <row r="4585" ht="15.75" customHeight="1">
      <c r="A4585" s="52">
        <v>272170.0</v>
      </c>
      <c r="B4585" s="53" t="s">
        <v>154</v>
      </c>
      <c r="C4585" s="53" t="s">
        <v>107</v>
      </c>
      <c r="D4585" s="22">
        <v>208644.0</v>
      </c>
      <c r="E4585" s="53" t="s">
        <v>47</v>
      </c>
      <c r="F4585" s="54">
        <v>1.1317765E7</v>
      </c>
      <c r="G4585" s="53" t="s">
        <v>2852</v>
      </c>
      <c r="H4585" s="55">
        <v>2917.0</v>
      </c>
      <c r="I4585" s="55"/>
      <c r="J4585" s="55" t="s">
        <v>56</v>
      </c>
      <c r="K4585" s="53" t="s">
        <v>80</v>
      </c>
      <c r="L4585" s="53"/>
      <c r="M4585" s="53">
        <v>17.0</v>
      </c>
      <c r="N4585" s="53" t="s">
        <v>52</v>
      </c>
      <c r="O4585" s="25">
        <v>15765.628888888887</v>
      </c>
      <c r="P4585" s="25">
        <f>'LISTA DOS ITENS'!$O4585*'LISTA DOS ITENS'!$M4585</f>
        <v>268015.6911</v>
      </c>
      <c r="Q4585" s="25">
        <v>15765.63</v>
      </c>
      <c r="R4585" s="25">
        <f>'LISTA DOS ITENS'!$Q4585*'LISTA DOS ITENS'!$M4585</f>
        <v>268015.71</v>
      </c>
      <c r="S4585" s="56">
        <f>IF('LISTA DOS ITENS'!$P4585&gt;'LISTA DOS ITENS'!$R4585,'LISTA DOS ITENS'!$P4585,'LISTA DOS ITENS'!$R4585)</f>
        <v>268015.71</v>
      </c>
      <c r="T4585" s="25">
        <v>1804.9977223556598</v>
      </c>
      <c r="U4585" s="25">
        <f>'LISTA DOS ITENS'!$T4585*'LISTA DOS ITENS'!$M4585</f>
        <v>30684.96128</v>
      </c>
      <c r="V4585" s="56">
        <f t="array" ref="V4585">INDEX('RESUMO - LOTES E VMA'!$F$3:$F$181,MATCH('LISTA DOS ITENS'!$D4585,'RESUMO - LOTES E VMA'!$A$3:$A$181,0))</f>
        <v>5557785.172</v>
      </c>
      <c r="W4585" s="57">
        <f>'LISTA DOS ITENS'!$U4585/'LISTA DOS ITENS'!$V4585</f>
        <v>0.005521077251</v>
      </c>
      <c r="X4585" s="53" t="s">
        <v>53</v>
      </c>
      <c r="Y4585" s="53" t="s">
        <v>290</v>
      </c>
      <c r="Z4585" s="58" t="str">
        <f>'LISTA DOS ITENS'!$F4585&amp;"-"&amp;'LISTA DOS ITENS'!$H4585&amp;"-"&amp;'LISTA DOS ITENS'!$J4585&amp;"-"&amp;'LISTA DOS ITENS'!$K4585&amp;"-"&amp;'LISTA DOS ITENS'!$I4585</f>
        <v>11317765-2917-0017-IMOB/NAC-</v>
      </c>
      <c r="AA4585" s="59" t="str">
        <f t="array" ref="AA4585">INDEX('RESUMO - LOTES E VMA'!$M$3:$M$181,MATCH('LISTA DOS ITENS'!$D4585,'RESUMO - LOTES E VMA'!$A$3:$A$181,0))</f>
        <v>Para Leilão</v>
      </c>
      <c r="AB4585" s="60">
        <f t="array" ref="AB4585">INDEX('RESUMO - LOTES E VMA'!$J$3:$J$181,MATCH('LISTA DOS ITENS'!$D4585,'RESUMO - LOTES E VMA'!$A$3:$A$181,0))</f>
        <v>0.1089016418</v>
      </c>
      <c r="AC4585" s="29" t="str">
        <f t="array" ref="AC4585">INDEX('RESUMO - LOTES E VMA'!$L$3:$L$181,MATCH('LISTA DOS ITENS'!$D4585,'RESUMO - LOTES E VMA'!$A$3:$A$181,0))</f>
        <v>1% do Valor de Comparação do VMA</v>
      </c>
      <c r="AD4585" s="53" t="str">
        <f>VLOOKUP(Tabela1[[#This Row],[Índice]],[1]Planilha1!$A:$A,1,0)</f>
        <v>#ERROR!</v>
      </c>
    </row>
    <row r="4586" ht="15.75" customHeight="1">
      <c r="A4586" s="52">
        <v>272171.0</v>
      </c>
      <c r="B4586" s="53" t="s">
        <v>154</v>
      </c>
      <c r="C4586" s="53" t="s">
        <v>107</v>
      </c>
      <c r="D4586" s="22">
        <v>208644.0</v>
      </c>
      <c r="E4586" s="53" t="s">
        <v>47</v>
      </c>
      <c r="F4586" s="54">
        <v>1.133062E7</v>
      </c>
      <c r="G4586" s="53" t="s">
        <v>188</v>
      </c>
      <c r="H4586" s="55">
        <v>2917.0</v>
      </c>
      <c r="I4586" s="55"/>
      <c r="J4586" s="55" t="s">
        <v>56</v>
      </c>
      <c r="K4586" s="53" t="s">
        <v>80</v>
      </c>
      <c r="L4586" s="53"/>
      <c r="M4586" s="53">
        <v>35.0</v>
      </c>
      <c r="N4586" s="53" t="s">
        <v>52</v>
      </c>
      <c r="O4586" s="25">
        <v>7574.976285714285</v>
      </c>
      <c r="P4586" s="25">
        <f>'LISTA DOS ITENS'!$O4586*'LISTA DOS ITENS'!$M4586</f>
        <v>265124.17</v>
      </c>
      <c r="Q4586" s="25">
        <v>7574.98</v>
      </c>
      <c r="R4586" s="25">
        <f>'LISTA DOS ITENS'!$Q4586*'LISTA DOS ITENS'!$M4586</f>
        <v>265124.3</v>
      </c>
      <c r="S4586" s="56">
        <f>IF('LISTA DOS ITENS'!$P4586&gt;'LISTA DOS ITENS'!$R4586,'LISTA DOS ITENS'!$P4586,'LISTA DOS ITENS'!$R4586)</f>
        <v>265124.3</v>
      </c>
      <c r="T4586" s="25">
        <v>867.2550127644552</v>
      </c>
      <c r="U4586" s="25">
        <f>'LISTA DOS ITENS'!$T4586*'LISTA DOS ITENS'!$M4586</f>
        <v>30353.92545</v>
      </c>
      <c r="V4586" s="56">
        <f t="array" ref="V4586">INDEX('RESUMO - LOTES E VMA'!$F$3:$F$181,MATCH('LISTA DOS ITENS'!$D4586,'RESUMO - LOTES E VMA'!$A$3:$A$181,0))</f>
        <v>5557785.172</v>
      </c>
      <c r="W4586" s="57">
        <f>'LISTA DOS ITENS'!$U4586/'LISTA DOS ITENS'!$V4586</f>
        <v>0.005461514705</v>
      </c>
      <c r="X4586" s="53" t="s">
        <v>53</v>
      </c>
      <c r="Y4586" s="53" t="s">
        <v>290</v>
      </c>
      <c r="Z4586" s="58" t="str">
        <f>'LISTA DOS ITENS'!$F4586&amp;"-"&amp;'LISTA DOS ITENS'!$H4586&amp;"-"&amp;'LISTA DOS ITENS'!$J4586&amp;"-"&amp;'LISTA DOS ITENS'!$K4586&amp;"-"&amp;'LISTA DOS ITENS'!$I4586</f>
        <v>11330620-2917-0017-IMOB/NAC-</v>
      </c>
      <c r="AA4586" s="59" t="str">
        <f t="array" ref="AA4586">INDEX('RESUMO - LOTES E VMA'!$M$3:$M$181,MATCH('LISTA DOS ITENS'!$D4586,'RESUMO - LOTES E VMA'!$A$3:$A$181,0))</f>
        <v>Para Leilão</v>
      </c>
      <c r="AB4586" s="60">
        <f t="array" ref="AB4586">INDEX('RESUMO - LOTES E VMA'!$J$3:$J$181,MATCH('LISTA DOS ITENS'!$D4586,'RESUMO - LOTES E VMA'!$A$3:$A$181,0))</f>
        <v>0.1089016418</v>
      </c>
      <c r="AC4586" s="29" t="str">
        <f t="array" ref="AC4586">INDEX('RESUMO - LOTES E VMA'!$L$3:$L$181,MATCH('LISTA DOS ITENS'!$D4586,'RESUMO - LOTES E VMA'!$A$3:$A$181,0))</f>
        <v>1% do Valor de Comparação do VMA</v>
      </c>
      <c r="AD4586" s="53" t="str">
        <f>VLOOKUP(Tabela1[[#This Row],[Índice]],[1]Planilha1!$A:$A,1,0)</f>
        <v>#ERROR!</v>
      </c>
    </row>
    <row r="4587" ht="15.75" customHeight="1">
      <c r="A4587" s="52">
        <v>272172.0</v>
      </c>
      <c r="B4587" s="53" t="s">
        <v>154</v>
      </c>
      <c r="C4587" s="53" t="s">
        <v>107</v>
      </c>
      <c r="D4587" s="22">
        <v>208644.0</v>
      </c>
      <c r="E4587" s="53" t="s">
        <v>47</v>
      </c>
      <c r="F4587" s="54">
        <v>1.133273E7</v>
      </c>
      <c r="G4587" s="53" t="s">
        <v>202</v>
      </c>
      <c r="H4587" s="55">
        <v>2917.0</v>
      </c>
      <c r="I4587" s="55"/>
      <c r="J4587" s="55" t="s">
        <v>56</v>
      </c>
      <c r="K4587" s="53" t="s">
        <v>80</v>
      </c>
      <c r="L4587" s="53"/>
      <c r="M4587" s="53">
        <v>2.0</v>
      </c>
      <c r="N4587" s="53" t="s">
        <v>52</v>
      </c>
      <c r="O4587" s="25">
        <v>19751.535</v>
      </c>
      <c r="P4587" s="25">
        <f>'LISTA DOS ITENS'!$O4587*'LISTA DOS ITENS'!$M4587</f>
        <v>39503.07</v>
      </c>
      <c r="Q4587" s="25">
        <v>19751.54</v>
      </c>
      <c r="R4587" s="25">
        <f>'LISTA DOS ITENS'!$Q4587*'LISTA DOS ITENS'!$M4587</f>
        <v>39503.08</v>
      </c>
      <c r="S4587" s="56">
        <f>IF('LISTA DOS ITENS'!$P4587&gt;'LISTA DOS ITENS'!$R4587,'LISTA DOS ITENS'!$P4587,'LISTA DOS ITENS'!$R4587)</f>
        <v>39503.08</v>
      </c>
      <c r="T4587" s="25">
        <v>2261.3422180411894</v>
      </c>
      <c r="U4587" s="25">
        <f>'LISTA DOS ITENS'!$T4587*'LISTA DOS ITENS'!$M4587</f>
        <v>4522.684436</v>
      </c>
      <c r="V4587" s="56">
        <f t="array" ref="V4587">INDEX('RESUMO - LOTES E VMA'!$F$3:$F$181,MATCH('LISTA DOS ITENS'!$D4587,'RESUMO - LOTES E VMA'!$A$3:$A$181,0))</f>
        <v>5557785.172</v>
      </c>
      <c r="W4587" s="57">
        <f>'LISTA DOS ITENS'!$U4587/'LISTA DOS ITENS'!$V4587</f>
        <v>0.0008137566127</v>
      </c>
      <c r="X4587" s="53" t="s">
        <v>53</v>
      </c>
      <c r="Y4587" s="53" t="s">
        <v>290</v>
      </c>
      <c r="Z4587" s="58" t="str">
        <f>'LISTA DOS ITENS'!$F4587&amp;"-"&amp;'LISTA DOS ITENS'!$H4587&amp;"-"&amp;'LISTA DOS ITENS'!$J4587&amp;"-"&amp;'LISTA DOS ITENS'!$K4587&amp;"-"&amp;'LISTA DOS ITENS'!$I4587</f>
        <v>11332730-2917-0017-IMOB/NAC-</v>
      </c>
      <c r="AA4587" s="59" t="str">
        <f t="array" ref="AA4587">INDEX('RESUMO - LOTES E VMA'!$M$3:$M$181,MATCH('LISTA DOS ITENS'!$D4587,'RESUMO - LOTES E VMA'!$A$3:$A$181,0))</f>
        <v>Para Leilão</v>
      </c>
      <c r="AB4587" s="60">
        <f t="array" ref="AB4587">INDEX('RESUMO - LOTES E VMA'!$J$3:$J$181,MATCH('LISTA DOS ITENS'!$D4587,'RESUMO - LOTES E VMA'!$A$3:$A$181,0))</f>
        <v>0.1089016418</v>
      </c>
      <c r="AC4587" s="29" t="str">
        <f t="array" ref="AC4587">INDEX('RESUMO - LOTES E VMA'!$L$3:$L$181,MATCH('LISTA DOS ITENS'!$D4587,'RESUMO - LOTES E VMA'!$A$3:$A$181,0))</f>
        <v>1% do Valor de Comparação do VMA</v>
      </c>
      <c r="AD4587" s="53" t="str">
        <f>VLOOKUP(Tabela1[[#This Row],[Índice]],[1]Planilha1!$A:$A,1,0)</f>
        <v>#ERROR!</v>
      </c>
    </row>
    <row r="4588" ht="15.75" customHeight="1">
      <c r="A4588" s="52">
        <v>272173.0</v>
      </c>
      <c r="B4588" s="53" t="s">
        <v>154</v>
      </c>
      <c r="C4588" s="53" t="s">
        <v>107</v>
      </c>
      <c r="D4588" s="22">
        <v>208644.0</v>
      </c>
      <c r="E4588" s="53" t="s">
        <v>47</v>
      </c>
      <c r="F4588" s="54">
        <v>1.1336914E7</v>
      </c>
      <c r="G4588" s="53" t="s">
        <v>2851</v>
      </c>
      <c r="H4588" s="55">
        <v>2917.0</v>
      </c>
      <c r="I4588" s="55"/>
      <c r="J4588" s="55" t="s">
        <v>56</v>
      </c>
      <c r="K4588" s="53" t="s">
        <v>80</v>
      </c>
      <c r="L4588" s="53"/>
      <c r="M4588" s="53">
        <v>12.0</v>
      </c>
      <c r="N4588" s="53" t="s">
        <v>52</v>
      </c>
      <c r="O4588" s="25">
        <v>15504.5525</v>
      </c>
      <c r="P4588" s="25">
        <f>'LISTA DOS ITENS'!$O4588*'LISTA DOS ITENS'!$M4588</f>
        <v>186054.63</v>
      </c>
      <c r="Q4588" s="25">
        <v>15504.55</v>
      </c>
      <c r="R4588" s="25">
        <f>'LISTA DOS ITENS'!$Q4588*'LISTA DOS ITENS'!$M4588</f>
        <v>186054.6</v>
      </c>
      <c r="S4588" s="56">
        <f>IF('LISTA DOS ITENS'!$P4588&gt;'LISTA DOS ITENS'!$R4588,'LISTA DOS ITENS'!$P4588,'LISTA DOS ITENS'!$R4588)</f>
        <v>186054.63</v>
      </c>
      <c r="T4588" s="25">
        <v>1775.1068264414075</v>
      </c>
      <c r="U4588" s="25">
        <f>'LISTA DOS ITENS'!$T4588*'LISTA DOS ITENS'!$M4588</f>
        <v>21301.28192</v>
      </c>
      <c r="V4588" s="56">
        <f t="array" ref="V4588">INDEX('RESUMO - LOTES E VMA'!$F$3:$F$181,MATCH('LISTA DOS ITENS'!$D4588,'RESUMO - LOTES E VMA'!$A$3:$A$181,0))</f>
        <v>5557785.172</v>
      </c>
      <c r="W4588" s="57">
        <f>'LISTA DOS ITENS'!$U4588/'LISTA DOS ITENS'!$V4588</f>
        <v>0.003832692567</v>
      </c>
      <c r="X4588" s="53" t="s">
        <v>53</v>
      </c>
      <c r="Y4588" s="53" t="s">
        <v>290</v>
      </c>
      <c r="Z4588" s="58" t="str">
        <f>'LISTA DOS ITENS'!$F4588&amp;"-"&amp;'LISTA DOS ITENS'!$H4588&amp;"-"&amp;'LISTA DOS ITENS'!$J4588&amp;"-"&amp;'LISTA DOS ITENS'!$K4588&amp;"-"&amp;'LISTA DOS ITENS'!$I4588</f>
        <v>11336914-2917-0017-IMOB/NAC-</v>
      </c>
      <c r="AA4588" s="59" t="str">
        <f t="array" ref="AA4588">INDEX('RESUMO - LOTES E VMA'!$M$3:$M$181,MATCH('LISTA DOS ITENS'!$D4588,'RESUMO - LOTES E VMA'!$A$3:$A$181,0))</f>
        <v>Para Leilão</v>
      </c>
      <c r="AB4588" s="60">
        <f t="array" ref="AB4588">INDEX('RESUMO - LOTES E VMA'!$J$3:$J$181,MATCH('LISTA DOS ITENS'!$D4588,'RESUMO - LOTES E VMA'!$A$3:$A$181,0))</f>
        <v>0.1089016418</v>
      </c>
      <c r="AC4588" s="29" t="str">
        <f t="array" ref="AC4588">INDEX('RESUMO - LOTES E VMA'!$L$3:$L$181,MATCH('LISTA DOS ITENS'!$D4588,'RESUMO - LOTES E VMA'!$A$3:$A$181,0))</f>
        <v>1% do Valor de Comparação do VMA</v>
      </c>
      <c r="AD4588" s="53" t="str">
        <f>VLOOKUP(Tabela1[[#This Row],[Índice]],[1]Planilha1!$A:$A,1,0)</f>
        <v>#ERROR!</v>
      </c>
    </row>
    <row r="4589" ht="15.75" customHeight="1">
      <c r="A4589" s="52">
        <v>272174.0</v>
      </c>
      <c r="B4589" s="53" t="s">
        <v>154</v>
      </c>
      <c r="C4589" s="53" t="s">
        <v>107</v>
      </c>
      <c r="D4589" s="22">
        <v>208644.0</v>
      </c>
      <c r="E4589" s="53" t="s">
        <v>47</v>
      </c>
      <c r="F4589" s="54">
        <v>1.1370422E7</v>
      </c>
      <c r="G4589" s="53" t="s">
        <v>2853</v>
      </c>
      <c r="H4589" s="55">
        <v>2917.0</v>
      </c>
      <c r="I4589" s="55"/>
      <c r="J4589" s="55" t="s">
        <v>56</v>
      </c>
      <c r="K4589" s="53" t="s">
        <v>80</v>
      </c>
      <c r="L4589" s="53"/>
      <c r="M4589" s="53">
        <v>3.0</v>
      </c>
      <c r="N4589" s="53" t="s">
        <v>52</v>
      </c>
      <c r="O4589" s="25">
        <v>31807.88666666667</v>
      </c>
      <c r="P4589" s="25">
        <f>'LISTA DOS ITENS'!$O4589*'LISTA DOS ITENS'!$M4589</f>
        <v>95423.66</v>
      </c>
      <c r="Q4589" s="25">
        <v>31807.89</v>
      </c>
      <c r="R4589" s="25">
        <f>'LISTA DOS ITENS'!$Q4589*'LISTA DOS ITENS'!$M4589</f>
        <v>95423.67</v>
      </c>
      <c r="S4589" s="56">
        <f>IF('LISTA DOS ITENS'!$P4589&gt;'LISTA DOS ITENS'!$R4589,'LISTA DOS ITENS'!$P4589,'LISTA DOS ITENS'!$R4589)</f>
        <v>95423.67</v>
      </c>
      <c r="T4589" s="25">
        <v>3641.666650995829</v>
      </c>
      <c r="U4589" s="25">
        <f>'LISTA DOS ITENS'!$T4589*'LISTA DOS ITENS'!$M4589</f>
        <v>10924.99995</v>
      </c>
      <c r="V4589" s="56">
        <f t="array" ref="V4589">INDEX('RESUMO - LOTES E VMA'!$F$3:$F$181,MATCH('LISTA DOS ITENS'!$D4589,'RESUMO - LOTES E VMA'!$A$3:$A$181,0))</f>
        <v>5557785.172</v>
      </c>
      <c r="W4589" s="57">
        <f>'LISTA DOS ITENS'!$U4589/'LISTA DOS ITENS'!$V4589</f>
        <v>0.001965711091</v>
      </c>
      <c r="X4589" s="53" t="s">
        <v>53</v>
      </c>
      <c r="Y4589" s="53" t="s">
        <v>290</v>
      </c>
      <c r="Z4589" s="58" t="str">
        <f>'LISTA DOS ITENS'!$F4589&amp;"-"&amp;'LISTA DOS ITENS'!$H4589&amp;"-"&amp;'LISTA DOS ITENS'!$J4589&amp;"-"&amp;'LISTA DOS ITENS'!$K4589&amp;"-"&amp;'LISTA DOS ITENS'!$I4589</f>
        <v>11370422-2917-0017-IMOB/NAC-</v>
      </c>
      <c r="AA4589" s="59" t="str">
        <f t="array" ref="AA4589">INDEX('RESUMO - LOTES E VMA'!$M$3:$M$181,MATCH('LISTA DOS ITENS'!$D4589,'RESUMO - LOTES E VMA'!$A$3:$A$181,0))</f>
        <v>Para Leilão</v>
      </c>
      <c r="AB4589" s="60">
        <f t="array" ref="AB4589">INDEX('RESUMO - LOTES E VMA'!$J$3:$J$181,MATCH('LISTA DOS ITENS'!$D4589,'RESUMO - LOTES E VMA'!$A$3:$A$181,0))</f>
        <v>0.1089016418</v>
      </c>
      <c r="AC4589" s="29" t="str">
        <f t="array" ref="AC4589">INDEX('RESUMO - LOTES E VMA'!$L$3:$L$181,MATCH('LISTA DOS ITENS'!$D4589,'RESUMO - LOTES E VMA'!$A$3:$A$181,0))</f>
        <v>1% do Valor de Comparação do VMA</v>
      </c>
      <c r="AD4589" s="53" t="str">
        <f>VLOOKUP(Tabela1[[#This Row],[Índice]],[1]Planilha1!$A:$A,1,0)</f>
        <v>#ERROR!</v>
      </c>
    </row>
    <row r="4590" ht="15.75" customHeight="1">
      <c r="A4590" s="52">
        <v>272175.0</v>
      </c>
      <c r="B4590" s="53" t="s">
        <v>154</v>
      </c>
      <c r="C4590" s="53" t="s">
        <v>107</v>
      </c>
      <c r="D4590" s="22">
        <v>208644.0</v>
      </c>
      <c r="E4590" s="53" t="s">
        <v>47</v>
      </c>
      <c r="F4590" s="54">
        <v>1.1383474E7</v>
      </c>
      <c r="G4590" s="53" t="s">
        <v>2854</v>
      </c>
      <c r="H4590" s="55">
        <v>2917.0</v>
      </c>
      <c r="I4590" s="55"/>
      <c r="J4590" s="55" t="s">
        <v>56</v>
      </c>
      <c r="K4590" s="53" t="s">
        <v>80</v>
      </c>
      <c r="L4590" s="53"/>
      <c r="M4590" s="53">
        <v>327.0</v>
      </c>
      <c r="N4590" s="53" t="s">
        <v>52</v>
      </c>
      <c r="O4590" s="25">
        <v>33987.10306946688</v>
      </c>
      <c r="P4590" s="25">
        <f>'LISTA DOS ITENS'!$O4590*'LISTA DOS ITENS'!$M4590</f>
        <v>11113782.7</v>
      </c>
      <c r="Q4590" s="25">
        <v>34740.73</v>
      </c>
      <c r="R4590" s="25">
        <f>'LISTA DOS ITENS'!$Q4590*'LISTA DOS ITENS'!$M4590</f>
        <v>11360218.71</v>
      </c>
      <c r="S4590" s="56">
        <f>IF('LISTA DOS ITENS'!$P4590&gt;'LISTA DOS ITENS'!$R4590,'LISTA DOS ITENS'!$P4590,'LISTA DOS ITENS'!$R4590)</f>
        <v>11360218.71</v>
      </c>
      <c r="T4590" s="25">
        <v>3977.4457806616642</v>
      </c>
      <c r="U4590" s="25">
        <f>'LISTA DOS ITENS'!$T4590*'LISTA DOS ITENS'!$M4590</f>
        <v>1300624.77</v>
      </c>
      <c r="V4590" s="56">
        <f t="array" ref="V4590">INDEX('RESUMO - LOTES E VMA'!$F$3:$F$181,MATCH('LISTA DOS ITENS'!$D4590,'RESUMO - LOTES E VMA'!$A$3:$A$181,0))</f>
        <v>5557785.172</v>
      </c>
      <c r="W4590" s="57">
        <f>'LISTA DOS ITENS'!$U4590/'LISTA DOS ITENS'!$V4590</f>
        <v>0.2340185397</v>
      </c>
      <c r="X4590" s="53" t="s">
        <v>53</v>
      </c>
      <c r="Y4590" s="53" t="s">
        <v>290</v>
      </c>
      <c r="Z4590" s="58" t="str">
        <f>'LISTA DOS ITENS'!$F4590&amp;"-"&amp;'LISTA DOS ITENS'!$H4590&amp;"-"&amp;'LISTA DOS ITENS'!$J4590&amp;"-"&amp;'LISTA DOS ITENS'!$K4590&amp;"-"&amp;'LISTA DOS ITENS'!$I4590</f>
        <v>11383474-2917-0017-IMOB/NAC-</v>
      </c>
      <c r="AA4590" s="59" t="str">
        <f t="array" ref="AA4590">INDEX('RESUMO - LOTES E VMA'!$M$3:$M$181,MATCH('LISTA DOS ITENS'!$D4590,'RESUMO - LOTES E VMA'!$A$3:$A$181,0))</f>
        <v>Para Leilão</v>
      </c>
      <c r="AB4590" s="60">
        <f t="array" ref="AB4590">INDEX('RESUMO - LOTES E VMA'!$J$3:$J$181,MATCH('LISTA DOS ITENS'!$D4590,'RESUMO - LOTES E VMA'!$A$3:$A$181,0))</f>
        <v>0.1089016418</v>
      </c>
      <c r="AC4590" s="29" t="str">
        <f t="array" ref="AC4590">INDEX('RESUMO - LOTES E VMA'!$L$3:$L$181,MATCH('LISTA DOS ITENS'!$D4590,'RESUMO - LOTES E VMA'!$A$3:$A$181,0))</f>
        <v>1% do Valor de Comparação do VMA</v>
      </c>
      <c r="AD4590" s="53" t="str">
        <f>VLOOKUP(Tabela1[[#This Row],[Índice]],[1]Planilha1!$A:$A,1,0)</f>
        <v>#ERROR!</v>
      </c>
    </row>
    <row r="4591" ht="15.75" customHeight="1">
      <c r="A4591" s="52">
        <v>272176.0</v>
      </c>
      <c r="B4591" s="53" t="s">
        <v>154</v>
      </c>
      <c r="C4591" s="53" t="s">
        <v>107</v>
      </c>
      <c r="D4591" s="22">
        <v>208644.0</v>
      </c>
      <c r="E4591" s="53" t="s">
        <v>47</v>
      </c>
      <c r="F4591" s="54">
        <v>1.1383475E7</v>
      </c>
      <c r="G4591" s="53" t="s">
        <v>2855</v>
      </c>
      <c r="H4591" s="55">
        <v>2917.0</v>
      </c>
      <c r="I4591" s="55"/>
      <c r="J4591" s="55" t="s">
        <v>56</v>
      </c>
      <c r="K4591" s="53" t="s">
        <v>80</v>
      </c>
      <c r="L4591" s="53"/>
      <c r="M4591" s="53">
        <v>58.0</v>
      </c>
      <c r="N4591" s="53" t="s">
        <v>52</v>
      </c>
      <c r="O4591" s="25">
        <v>29754.54224137931</v>
      </c>
      <c r="P4591" s="25">
        <f>'LISTA DOS ITENS'!$O4591*'LISTA DOS ITENS'!$M4591</f>
        <v>1725763.45</v>
      </c>
      <c r="Q4591" s="25">
        <v>29754.54</v>
      </c>
      <c r="R4591" s="25">
        <f>'LISTA DOS ITENS'!$Q4591*'LISTA DOS ITENS'!$M4591</f>
        <v>1725763.32</v>
      </c>
      <c r="S4591" s="56">
        <f>IF('LISTA DOS ITENS'!$P4591&gt;'LISTA DOS ITENS'!$R4591,'LISTA DOS ITENS'!$P4591,'LISTA DOS ITENS'!$R4591)</f>
        <v>1725763.45</v>
      </c>
      <c r="T4591" s="25">
        <v>3406.579815062283</v>
      </c>
      <c r="U4591" s="25">
        <f>'LISTA DOS ITENS'!$T4591*'LISTA DOS ITENS'!$M4591</f>
        <v>197581.6293</v>
      </c>
      <c r="V4591" s="56">
        <f t="array" ref="V4591">INDEX('RESUMO - LOTES E VMA'!$F$3:$F$181,MATCH('LISTA DOS ITENS'!$D4591,'RESUMO - LOTES E VMA'!$A$3:$A$181,0))</f>
        <v>5557785.172</v>
      </c>
      <c r="W4591" s="57">
        <f>'LISTA DOS ITENS'!$U4591/'LISTA DOS ITENS'!$V4591</f>
        <v>0.03555042578</v>
      </c>
      <c r="X4591" s="53" t="s">
        <v>53</v>
      </c>
      <c r="Y4591" s="53" t="s">
        <v>290</v>
      </c>
      <c r="Z4591" s="58" t="str">
        <f>'LISTA DOS ITENS'!$F4591&amp;"-"&amp;'LISTA DOS ITENS'!$H4591&amp;"-"&amp;'LISTA DOS ITENS'!$J4591&amp;"-"&amp;'LISTA DOS ITENS'!$K4591&amp;"-"&amp;'LISTA DOS ITENS'!$I4591</f>
        <v>11383475-2917-0017-IMOB/NAC-</v>
      </c>
      <c r="AA4591" s="59" t="str">
        <f t="array" ref="AA4591">INDEX('RESUMO - LOTES E VMA'!$M$3:$M$181,MATCH('LISTA DOS ITENS'!$D4591,'RESUMO - LOTES E VMA'!$A$3:$A$181,0))</f>
        <v>Para Leilão</v>
      </c>
      <c r="AB4591" s="60">
        <f t="array" ref="AB4591">INDEX('RESUMO - LOTES E VMA'!$J$3:$J$181,MATCH('LISTA DOS ITENS'!$D4591,'RESUMO - LOTES E VMA'!$A$3:$A$181,0))</f>
        <v>0.1089016418</v>
      </c>
      <c r="AC4591" s="29" t="str">
        <f t="array" ref="AC4591">INDEX('RESUMO - LOTES E VMA'!$L$3:$L$181,MATCH('LISTA DOS ITENS'!$D4591,'RESUMO - LOTES E VMA'!$A$3:$A$181,0))</f>
        <v>1% do Valor de Comparação do VMA</v>
      </c>
      <c r="AD4591" s="53" t="str">
        <f>VLOOKUP(Tabela1[[#This Row],[Índice]],[1]Planilha1!$A:$A,1,0)</f>
        <v>#ERROR!</v>
      </c>
    </row>
    <row r="4592" ht="15.75" customHeight="1">
      <c r="A4592" s="52">
        <v>272177.0</v>
      </c>
      <c r="B4592" s="53" t="s">
        <v>154</v>
      </c>
      <c r="C4592" s="53" t="s">
        <v>107</v>
      </c>
      <c r="D4592" s="22">
        <v>208644.0</v>
      </c>
      <c r="E4592" s="53" t="s">
        <v>47</v>
      </c>
      <c r="F4592" s="54">
        <v>1.1383478E7</v>
      </c>
      <c r="G4592" s="53" t="s">
        <v>229</v>
      </c>
      <c r="H4592" s="55">
        <v>2917.0</v>
      </c>
      <c r="I4592" s="55"/>
      <c r="J4592" s="55" t="s">
        <v>56</v>
      </c>
      <c r="K4592" s="53" t="s">
        <v>80</v>
      </c>
      <c r="L4592" s="53"/>
      <c r="M4592" s="53">
        <v>199.0</v>
      </c>
      <c r="N4592" s="53" t="s">
        <v>52</v>
      </c>
      <c r="O4592" s="25">
        <v>22176.76484</v>
      </c>
      <c r="P4592" s="25">
        <f>'LISTA DOS ITENS'!$O4592*'LISTA DOS ITENS'!$M4592</f>
        <v>4413176.203</v>
      </c>
      <c r="Q4592" s="25">
        <v>49933.15</v>
      </c>
      <c r="R4592" s="25">
        <f>'LISTA DOS ITENS'!$Q4592*'LISTA DOS ITENS'!$M4592</f>
        <v>9936696.85</v>
      </c>
      <c r="S4592" s="56">
        <f>IF('LISTA DOS ITENS'!$P4592&gt;'LISTA DOS ITENS'!$R4592,'LISTA DOS ITENS'!$P4592,'LISTA DOS ITENS'!$R4592)</f>
        <v>9936696.85</v>
      </c>
      <c r="T4592" s="25">
        <v>5716.817026661384</v>
      </c>
      <c r="U4592" s="25">
        <f>'LISTA DOS ITENS'!$T4592*'LISTA DOS ITENS'!$M4592</f>
        <v>1137646.588</v>
      </c>
      <c r="V4592" s="56">
        <f t="array" ref="V4592">INDEX('RESUMO - LOTES E VMA'!$F$3:$F$181,MATCH('LISTA DOS ITENS'!$D4592,'RESUMO - LOTES E VMA'!$A$3:$A$181,0))</f>
        <v>5557785.172</v>
      </c>
      <c r="W4592" s="57">
        <f>'LISTA DOS ITENS'!$U4592/'LISTA DOS ITENS'!$V4592</f>
        <v>0.2046942357</v>
      </c>
      <c r="X4592" s="53" t="s">
        <v>53</v>
      </c>
      <c r="Y4592" s="53" t="s">
        <v>290</v>
      </c>
      <c r="Z4592" s="58" t="str">
        <f>'LISTA DOS ITENS'!$F4592&amp;"-"&amp;'LISTA DOS ITENS'!$H4592&amp;"-"&amp;'LISTA DOS ITENS'!$J4592&amp;"-"&amp;'LISTA DOS ITENS'!$K4592&amp;"-"&amp;'LISTA DOS ITENS'!$I4592</f>
        <v>11383478-2917-0017-IMOB/NAC-</v>
      </c>
      <c r="AA4592" s="59" t="str">
        <f t="array" ref="AA4592">INDEX('RESUMO - LOTES E VMA'!$M$3:$M$181,MATCH('LISTA DOS ITENS'!$D4592,'RESUMO - LOTES E VMA'!$A$3:$A$181,0))</f>
        <v>Para Leilão</v>
      </c>
      <c r="AB4592" s="60">
        <f t="array" ref="AB4592">INDEX('RESUMO - LOTES E VMA'!$J$3:$J$181,MATCH('LISTA DOS ITENS'!$D4592,'RESUMO - LOTES E VMA'!$A$3:$A$181,0))</f>
        <v>0.1089016418</v>
      </c>
      <c r="AC4592" s="29" t="str">
        <f t="array" ref="AC4592">INDEX('RESUMO - LOTES E VMA'!$L$3:$L$181,MATCH('LISTA DOS ITENS'!$D4592,'RESUMO - LOTES E VMA'!$A$3:$A$181,0))</f>
        <v>1% do Valor de Comparação do VMA</v>
      </c>
      <c r="AD4592" s="53" t="str">
        <f>VLOOKUP(Tabela1[[#This Row],[Índice]],[1]Planilha1!$A:$A,1,0)</f>
        <v>#ERROR!</v>
      </c>
    </row>
    <row r="4593" ht="15.75" customHeight="1">
      <c r="A4593" s="52">
        <v>272178.0</v>
      </c>
      <c r="B4593" s="53" t="s">
        <v>154</v>
      </c>
      <c r="C4593" s="53" t="s">
        <v>107</v>
      </c>
      <c r="D4593" s="22">
        <v>208644.0</v>
      </c>
      <c r="E4593" s="53" t="s">
        <v>47</v>
      </c>
      <c r="F4593" s="54">
        <v>1.1383479E7</v>
      </c>
      <c r="G4593" s="53" t="s">
        <v>209</v>
      </c>
      <c r="H4593" s="55">
        <v>2917.0</v>
      </c>
      <c r="I4593" s="55"/>
      <c r="J4593" s="55" t="s">
        <v>56</v>
      </c>
      <c r="K4593" s="53" t="s">
        <v>80</v>
      </c>
      <c r="L4593" s="53"/>
      <c r="M4593" s="53">
        <v>137.0</v>
      </c>
      <c r="N4593" s="53" t="s">
        <v>52</v>
      </c>
      <c r="O4593" s="25">
        <v>39426.64704347826</v>
      </c>
      <c r="P4593" s="25">
        <f>'LISTA DOS ITENS'!$O4593*'LISTA DOS ITENS'!$M4593</f>
        <v>5401450.645</v>
      </c>
      <c r="Q4593" s="25">
        <v>39426.65</v>
      </c>
      <c r="R4593" s="25">
        <f>'LISTA DOS ITENS'!$Q4593*'LISTA DOS ITENS'!$M4593</f>
        <v>5401451.05</v>
      </c>
      <c r="S4593" s="56">
        <f>IF('LISTA DOS ITENS'!$P4593&gt;'LISTA DOS ITENS'!$R4593,'LISTA DOS ITENS'!$P4593,'LISTA DOS ITENS'!$R4593)</f>
        <v>5401451.05</v>
      </c>
      <c r="T4593" s="25">
        <v>4513.934010256094</v>
      </c>
      <c r="U4593" s="25">
        <f>'LISTA DOS ITENS'!$T4593*'LISTA DOS ITENS'!$M4593</f>
        <v>618408.9594</v>
      </c>
      <c r="V4593" s="56">
        <f t="array" ref="V4593">INDEX('RESUMO - LOTES E VMA'!$F$3:$F$181,MATCH('LISTA DOS ITENS'!$D4593,'RESUMO - LOTES E VMA'!$A$3:$A$181,0))</f>
        <v>5557785.172</v>
      </c>
      <c r="W4593" s="57">
        <f>'LISTA DOS ITENS'!$U4593/'LISTA DOS ITENS'!$V4593</f>
        <v>0.111268957</v>
      </c>
      <c r="X4593" s="53" t="s">
        <v>53</v>
      </c>
      <c r="Y4593" s="53" t="s">
        <v>290</v>
      </c>
      <c r="Z4593" s="58" t="str">
        <f>'LISTA DOS ITENS'!$F4593&amp;"-"&amp;'LISTA DOS ITENS'!$H4593&amp;"-"&amp;'LISTA DOS ITENS'!$J4593&amp;"-"&amp;'LISTA DOS ITENS'!$K4593&amp;"-"&amp;'LISTA DOS ITENS'!$I4593</f>
        <v>11383479-2917-0017-IMOB/NAC-</v>
      </c>
      <c r="AA4593" s="59" t="str">
        <f t="array" ref="AA4593">INDEX('RESUMO - LOTES E VMA'!$M$3:$M$181,MATCH('LISTA DOS ITENS'!$D4593,'RESUMO - LOTES E VMA'!$A$3:$A$181,0))</f>
        <v>Para Leilão</v>
      </c>
      <c r="AB4593" s="60">
        <f t="array" ref="AB4593">INDEX('RESUMO - LOTES E VMA'!$J$3:$J$181,MATCH('LISTA DOS ITENS'!$D4593,'RESUMO - LOTES E VMA'!$A$3:$A$181,0))</f>
        <v>0.1089016418</v>
      </c>
      <c r="AC4593" s="29" t="str">
        <f t="array" ref="AC4593">INDEX('RESUMO - LOTES E VMA'!$L$3:$L$181,MATCH('LISTA DOS ITENS'!$D4593,'RESUMO - LOTES E VMA'!$A$3:$A$181,0))</f>
        <v>1% do Valor de Comparação do VMA</v>
      </c>
      <c r="AD4593" s="53" t="str">
        <f>VLOOKUP(Tabela1[[#This Row],[Índice]],[1]Planilha1!$A:$A,1,0)</f>
        <v>#ERROR!</v>
      </c>
    </row>
    <row r="4594" ht="15.75" customHeight="1">
      <c r="A4594" s="52">
        <v>272179.0</v>
      </c>
      <c r="B4594" s="53" t="s">
        <v>154</v>
      </c>
      <c r="C4594" s="53" t="s">
        <v>107</v>
      </c>
      <c r="D4594" s="22">
        <v>208644.0</v>
      </c>
      <c r="E4594" s="53" t="s">
        <v>47</v>
      </c>
      <c r="F4594" s="54">
        <v>1.1453068E7</v>
      </c>
      <c r="G4594" s="53" t="s">
        <v>201</v>
      </c>
      <c r="H4594" s="55">
        <v>2917.0</v>
      </c>
      <c r="I4594" s="55"/>
      <c r="J4594" s="55" t="s">
        <v>56</v>
      </c>
      <c r="K4594" s="53" t="s">
        <v>80</v>
      </c>
      <c r="L4594" s="53"/>
      <c r="M4594" s="53">
        <v>16.0</v>
      </c>
      <c r="N4594" s="53" t="s">
        <v>52</v>
      </c>
      <c r="O4594" s="25">
        <v>16027.76375</v>
      </c>
      <c r="P4594" s="25">
        <f>'LISTA DOS ITENS'!$O4594*'LISTA DOS ITENS'!$M4594</f>
        <v>256444.22</v>
      </c>
      <c r="Q4594" s="25">
        <v>16027.76</v>
      </c>
      <c r="R4594" s="25">
        <f>'LISTA DOS ITENS'!$Q4594*'LISTA DOS ITENS'!$M4594</f>
        <v>256444.16</v>
      </c>
      <c r="S4594" s="56">
        <f>IF('LISTA DOS ITENS'!$P4594&gt;'LISTA DOS ITENS'!$R4594,'LISTA DOS ITENS'!$P4594,'LISTA DOS ITENS'!$R4594)</f>
        <v>256444.22</v>
      </c>
      <c r="T4594" s="25">
        <v>1835.0088321534347</v>
      </c>
      <c r="U4594" s="25">
        <f>'LISTA DOS ITENS'!$T4594*'LISTA DOS ITENS'!$M4594</f>
        <v>29360.14131</v>
      </c>
      <c r="V4594" s="56">
        <f t="array" ref="V4594">INDEX('RESUMO - LOTES E VMA'!$F$3:$F$181,MATCH('LISTA DOS ITENS'!$D4594,'RESUMO - LOTES E VMA'!$A$3:$A$181,0))</f>
        <v>5557785.172</v>
      </c>
      <c r="W4594" s="57">
        <f>'LISTA DOS ITENS'!$U4594/'LISTA DOS ITENS'!$V4594</f>
        <v>0.005282705323</v>
      </c>
      <c r="X4594" s="53" t="s">
        <v>53</v>
      </c>
      <c r="Y4594" s="53" t="s">
        <v>290</v>
      </c>
      <c r="Z4594" s="58" t="str">
        <f>'LISTA DOS ITENS'!$F4594&amp;"-"&amp;'LISTA DOS ITENS'!$H4594&amp;"-"&amp;'LISTA DOS ITENS'!$J4594&amp;"-"&amp;'LISTA DOS ITENS'!$K4594&amp;"-"&amp;'LISTA DOS ITENS'!$I4594</f>
        <v>11453068-2917-0017-IMOB/NAC-</v>
      </c>
      <c r="AA4594" s="59" t="str">
        <f t="array" ref="AA4594">INDEX('RESUMO - LOTES E VMA'!$M$3:$M$181,MATCH('LISTA DOS ITENS'!$D4594,'RESUMO - LOTES E VMA'!$A$3:$A$181,0))</f>
        <v>Para Leilão</v>
      </c>
      <c r="AB4594" s="60">
        <f t="array" ref="AB4594">INDEX('RESUMO - LOTES E VMA'!$J$3:$J$181,MATCH('LISTA DOS ITENS'!$D4594,'RESUMO - LOTES E VMA'!$A$3:$A$181,0))</f>
        <v>0.1089016418</v>
      </c>
      <c r="AC4594" s="29" t="str">
        <f t="array" ref="AC4594">INDEX('RESUMO - LOTES E VMA'!$L$3:$L$181,MATCH('LISTA DOS ITENS'!$D4594,'RESUMO - LOTES E VMA'!$A$3:$A$181,0))</f>
        <v>1% do Valor de Comparação do VMA</v>
      </c>
      <c r="AD4594" s="53" t="str">
        <f>VLOOKUP(Tabela1[[#This Row],[Índice]],[1]Planilha1!$A:$A,1,0)</f>
        <v>#ERROR!</v>
      </c>
    </row>
    <row r="4595" ht="15.75" customHeight="1">
      <c r="A4595" s="52">
        <v>272180.0</v>
      </c>
      <c r="B4595" s="53" t="s">
        <v>154</v>
      </c>
      <c r="C4595" s="53" t="s">
        <v>107</v>
      </c>
      <c r="D4595" s="22">
        <v>208644.0</v>
      </c>
      <c r="E4595" s="53" t="s">
        <v>47</v>
      </c>
      <c r="F4595" s="54">
        <v>1.1468765E7</v>
      </c>
      <c r="G4595" s="53" t="s">
        <v>188</v>
      </c>
      <c r="H4595" s="55">
        <v>2917.0</v>
      </c>
      <c r="I4595" s="55"/>
      <c r="J4595" s="55" t="s">
        <v>56</v>
      </c>
      <c r="K4595" s="53" t="s">
        <v>80</v>
      </c>
      <c r="L4595" s="53"/>
      <c r="M4595" s="53">
        <v>5.0</v>
      </c>
      <c r="N4595" s="53" t="s">
        <v>52</v>
      </c>
      <c r="O4595" s="25">
        <v>7175.005999999999</v>
      </c>
      <c r="P4595" s="25">
        <f>'LISTA DOS ITENS'!$O4595*'LISTA DOS ITENS'!$M4595</f>
        <v>35875.03</v>
      </c>
      <c r="Q4595" s="25">
        <v>7175.01</v>
      </c>
      <c r="R4595" s="25">
        <f>'LISTA DOS ITENS'!$Q4595*'LISTA DOS ITENS'!$M4595</f>
        <v>35875.05</v>
      </c>
      <c r="S4595" s="56">
        <f>IF('LISTA DOS ITENS'!$P4595&gt;'LISTA DOS ITENS'!$R4595,'LISTA DOS ITENS'!$P4595,'LISTA DOS ITENS'!$R4595)</f>
        <v>35875.05</v>
      </c>
      <c r="T4595" s="25">
        <v>821.4626822955432</v>
      </c>
      <c r="U4595" s="25">
        <f>'LISTA DOS ITENS'!$T4595*'LISTA DOS ITENS'!$M4595</f>
        <v>4107.313411</v>
      </c>
      <c r="V4595" s="56">
        <f t="array" ref="V4595">INDEX('RESUMO - LOTES E VMA'!$F$3:$F$181,MATCH('LISTA DOS ITENS'!$D4595,'RESUMO - LOTES E VMA'!$A$3:$A$181,0))</f>
        <v>5557785.172</v>
      </c>
      <c r="W4595" s="57">
        <f>'LISTA DOS ITENS'!$U4595/'LISTA DOS ITENS'!$V4595</f>
        <v>0.0007390198225</v>
      </c>
      <c r="X4595" s="53" t="s">
        <v>53</v>
      </c>
      <c r="Y4595" s="53" t="s">
        <v>290</v>
      </c>
      <c r="Z4595" s="58" t="str">
        <f>'LISTA DOS ITENS'!$F4595&amp;"-"&amp;'LISTA DOS ITENS'!$H4595&amp;"-"&amp;'LISTA DOS ITENS'!$J4595&amp;"-"&amp;'LISTA DOS ITENS'!$K4595&amp;"-"&amp;'LISTA DOS ITENS'!$I4595</f>
        <v>11468765-2917-0017-IMOB/NAC-</v>
      </c>
      <c r="AA4595" s="59" t="str">
        <f t="array" ref="AA4595">INDEX('RESUMO - LOTES E VMA'!$M$3:$M$181,MATCH('LISTA DOS ITENS'!$D4595,'RESUMO - LOTES E VMA'!$A$3:$A$181,0))</f>
        <v>Para Leilão</v>
      </c>
      <c r="AB4595" s="60">
        <f t="array" ref="AB4595">INDEX('RESUMO - LOTES E VMA'!$J$3:$J$181,MATCH('LISTA DOS ITENS'!$D4595,'RESUMO - LOTES E VMA'!$A$3:$A$181,0))</f>
        <v>0.1089016418</v>
      </c>
      <c r="AC4595" s="29" t="str">
        <f t="array" ref="AC4595">INDEX('RESUMO - LOTES E VMA'!$L$3:$L$181,MATCH('LISTA DOS ITENS'!$D4595,'RESUMO - LOTES E VMA'!$A$3:$A$181,0))</f>
        <v>1% do Valor de Comparação do VMA</v>
      </c>
      <c r="AD4595" s="53" t="str">
        <f>VLOOKUP(Tabela1[[#This Row],[Índice]],[1]Planilha1!$A:$A,1,0)</f>
        <v>#ERROR!</v>
      </c>
    </row>
    <row r="4596" ht="15.75" customHeight="1">
      <c r="A4596" s="52">
        <v>272181.0</v>
      </c>
      <c r="B4596" s="53" t="s">
        <v>154</v>
      </c>
      <c r="C4596" s="53" t="s">
        <v>107</v>
      </c>
      <c r="D4596" s="22">
        <v>208644.0</v>
      </c>
      <c r="E4596" s="53" t="s">
        <v>47</v>
      </c>
      <c r="F4596" s="54">
        <v>1.1470128E7</v>
      </c>
      <c r="G4596" s="53" t="s">
        <v>229</v>
      </c>
      <c r="H4596" s="55">
        <v>2917.0</v>
      </c>
      <c r="I4596" s="55"/>
      <c r="J4596" s="55" t="s">
        <v>56</v>
      </c>
      <c r="K4596" s="53" t="s">
        <v>80</v>
      </c>
      <c r="L4596" s="53"/>
      <c r="M4596" s="53">
        <v>24.0</v>
      </c>
      <c r="N4596" s="53" t="s">
        <v>52</v>
      </c>
      <c r="O4596" s="25">
        <v>17801.57125</v>
      </c>
      <c r="P4596" s="25">
        <f>'LISTA DOS ITENS'!$O4596*'LISTA DOS ITENS'!$M4596</f>
        <v>427237.71</v>
      </c>
      <c r="Q4596" s="25">
        <v>17801.57</v>
      </c>
      <c r="R4596" s="25">
        <f>'LISTA DOS ITENS'!$Q4596*'LISTA DOS ITENS'!$M4596</f>
        <v>427237.68</v>
      </c>
      <c r="S4596" s="56">
        <f>IF('LISTA DOS ITENS'!$P4596&gt;'LISTA DOS ITENS'!$R4596,'LISTA DOS ITENS'!$P4596,'LISTA DOS ITENS'!$R4596)</f>
        <v>427237.71</v>
      </c>
      <c r="T4596" s="25">
        <v>2038.091297610996</v>
      </c>
      <c r="U4596" s="25">
        <f>'LISTA DOS ITENS'!$T4596*'LISTA DOS ITENS'!$M4596</f>
        <v>48914.19114</v>
      </c>
      <c r="V4596" s="56">
        <f t="array" ref="V4596">INDEX('RESUMO - LOTES E VMA'!$F$3:$F$181,MATCH('LISTA DOS ITENS'!$D4596,'RESUMO - LOTES E VMA'!$A$3:$A$181,0))</f>
        <v>5557785.172</v>
      </c>
      <c r="W4596" s="57">
        <f>'LISTA DOS ITENS'!$U4596/'LISTA DOS ITENS'!$V4596</f>
        <v>0.008801022282</v>
      </c>
      <c r="X4596" s="53" t="s">
        <v>53</v>
      </c>
      <c r="Y4596" s="53" t="s">
        <v>290</v>
      </c>
      <c r="Z4596" s="58" t="str">
        <f>'LISTA DOS ITENS'!$F4596&amp;"-"&amp;'LISTA DOS ITENS'!$H4596&amp;"-"&amp;'LISTA DOS ITENS'!$J4596&amp;"-"&amp;'LISTA DOS ITENS'!$K4596&amp;"-"&amp;'LISTA DOS ITENS'!$I4596</f>
        <v>11470128-2917-0017-IMOB/NAC-</v>
      </c>
      <c r="AA4596" s="59" t="str">
        <f t="array" ref="AA4596">INDEX('RESUMO - LOTES E VMA'!$M$3:$M$181,MATCH('LISTA DOS ITENS'!$D4596,'RESUMO - LOTES E VMA'!$A$3:$A$181,0))</f>
        <v>Para Leilão</v>
      </c>
      <c r="AB4596" s="60">
        <f t="array" ref="AB4596">INDEX('RESUMO - LOTES E VMA'!$J$3:$J$181,MATCH('LISTA DOS ITENS'!$D4596,'RESUMO - LOTES E VMA'!$A$3:$A$181,0))</f>
        <v>0.1089016418</v>
      </c>
      <c r="AC4596" s="29" t="str">
        <f t="array" ref="AC4596">INDEX('RESUMO - LOTES E VMA'!$L$3:$L$181,MATCH('LISTA DOS ITENS'!$D4596,'RESUMO - LOTES E VMA'!$A$3:$A$181,0))</f>
        <v>1% do Valor de Comparação do VMA</v>
      </c>
      <c r="AD4596" s="53" t="str">
        <f>VLOOKUP(Tabela1[[#This Row],[Índice]],[1]Planilha1!$A:$A,1,0)</f>
        <v>#ERROR!</v>
      </c>
    </row>
    <row r="4597" ht="15.75" customHeight="1">
      <c r="A4597" s="52">
        <v>272182.0</v>
      </c>
      <c r="B4597" s="53" t="s">
        <v>154</v>
      </c>
      <c r="C4597" s="53" t="s">
        <v>107</v>
      </c>
      <c r="D4597" s="22">
        <v>208644.0</v>
      </c>
      <c r="E4597" s="53" t="s">
        <v>47</v>
      </c>
      <c r="F4597" s="54">
        <v>1.1471105E7</v>
      </c>
      <c r="G4597" s="53" t="s">
        <v>2856</v>
      </c>
      <c r="H4597" s="55">
        <v>2917.0</v>
      </c>
      <c r="I4597" s="55"/>
      <c r="J4597" s="55" t="s">
        <v>56</v>
      </c>
      <c r="K4597" s="53" t="s">
        <v>80</v>
      </c>
      <c r="L4597" s="53"/>
      <c r="M4597" s="53">
        <v>53.0</v>
      </c>
      <c r="N4597" s="53" t="s">
        <v>52</v>
      </c>
      <c r="O4597" s="25">
        <v>12874.811698113208</v>
      </c>
      <c r="P4597" s="25">
        <f>'LISTA DOS ITENS'!$O4597*'LISTA DOS ITENS'!$M4597</f>
        <v>682365.02</v>
      </c>
      <c r="Q4597" s="25">
        <v>12874.81</v>
      </c>
      <c r="R4597" s="25">
        <f>'LISTA DOS ITENS'!$Q4597*'LISTA DOS ITENS'!$M4597</f>
        <v>682364.93</v>
      </c>
      <c r="S4597" s="56">
        <f>IF('LISTA DOS ITENS'!$P4597&gt;'LISTA DOS ITENS'!$R4597,'LISTA DOS ITENS'!$P4597,'LISTA DOS ITENS'!$R4597)</f>
        <v>682365.02</v>
      </c>
      <c r="T4597" s="25">
        <v>1474.0294378189692</v>
      </c>
      <c r="U4597" s="25">
        <f>'LISTA DOS ITENS'!$T4597*'LISTA DOS ITENS'!$M4597</f>
        <v>78123.5602</v>
      </c>
      <c r="V4597" s="56">
        <f t="array" ref="V4597">INDEX('RESUMO - LOTES E VMA'!$F$3:$F$181,MATCH('LISTA DOS ITENS'!$D4597,'RESUMO - LOTES E VMA'!$A$3:$A$181,0))</f>
        <v>5557785.172</v>
      </c>
      <c r="W4597" s="57">
        <f>'LISTA DOS ITENS'!$U4597/'LISTA DOS ITENS'!$V4597</f>
        <v>0.01405659949</v>
      </c>
      <c r="X4597" s="53" t="s">
        <v>53</v>
      </c>
      <c r="Y4597" s="53" t="s">
        <v>290</v>
      </c>
      <c r="Z4597" s="58" t="str">
        <f>'LISTA DOS ITENS'!$F4597&amp;"-"&amp;'LISTA DOS ITENS'!$H4597&amp;"-"&amp;'LISTA DOS ITENS'!$J4597&amp;"-"&amp;'LISTA DOS ITENS'!$K4597&amp;"-"&amp;'LISTA DOS ITENS'!$I4597</f>
        <v>11471105-2917-0017-IMOB/NAC-</v>
      </c>
      <c r="AA4597" s="59" t="str">
        <f t="array" ref="AA4597">INDEX('RESUMO - LOTES E VMA'!$M$3:$M$181,MATCH('LISTA DOS ITENS'!$D4597,'RESUMO - LOTES E VMA'!$A$3:$A$181,0))</f>
        <v>Para Leilão</v>
      </c>
      <c r="AB4597" s="60">
        <f t="array" ref="AB4597">INDEX('RESUMO - LOTES E VMA'!$J$3:$J$181,MATCH('LISTA DOS ITENS'!$D4597,'RESUMO - LOTES E VMA'!$A$3:$A$181,0))</f>
        <v>0.1089016418</v>
      </c>
      <c r="AC4597" s="29" t="str">
        <f t="array" ref="AC4597">INDEX('RESUMO - LOTES E VMA'!$L$3:$L$181,MATCH('LISTA DOS ITENS'!$D4597,'RESUMO - LOTES E VMA'!$A$3:$A$181,0))</f>
        <v>1% do Valor de Comparação do VMA</v>
      </c>
      <c r="AD4597" s="53" t="str">
        <f>VLOOKUP(Tabela1[[#This Row],[Índice]],[1]Planilha1!$A:$A,1,0)</f>
        <v>#ERROR!</v>
      </c>
    </row>
    <row r="4598" ht="15.75" customHeight="1">
      <c r="A4598" s="52">
        <v>272183.0</v>
      </c>
      <c r="B4598" s="53" t="s">
        <v>154</v>
      </c>
      <c r="C4598" s="53" t="s">
        <v>107</v>
      </c>
      <c r="D4598" s="22">
        <v>208644.0</v>
      </c>
      <c r="E4598" s="53" t="s">
        <v>47</v>
      </c>
      <c r="F4598" s="54">
        <v>1.1515786E7</v>
      </c>
      <c r="G4598" s="53" t="s">
        <v>208</v>
      </c>
      <c r="H4598" s="55">
        <v>2917.0</v>
      </c>
      <c r="I4598" s="55"/>
      <c r="J4598" s="55" t="s">
        <v>56</v>
      </c>
      <c r="K4598" s="53" t="s">
        <v>80</v>
      </c>
      <c r="L4598" s="53"/>
      <c r="M4598" s="53">
        <v>56.0</v>
      </c>
      <c r="N4598" s="53" t="s">
        <v>52</v>
      </c>
      <c r="O4598" s="25">
        <v>1990.8594642857145</v>
      </c>
      <c r="P4598" s="25">
        <f>'LISTA DOS ITENS'!$O4598*'LISTA DOS ITENS'!$M4598</f>
        <v>111488.13</v>
      </c>
      <c r="Q4598" s="25">
        <v>1990.86</v>
      </c>
      <c r="R4598" s="25">
        <f>'LISTA DOS ITENS'!$Q4598*'LISTA DOS ITENS'!$M4598</f>
        <v>111488.16</v>
      </c>
      <c r="S4598" s="56">
        <f>IF('LISTA DOS ITENS'!$P4598&gt;'LISTA DOS ITENS'!$R4598,'LISTA DOS ITENS'!$P4598,'LISTA DOS ITENS'!$R4598)</f>
        <v>111488.16</v>
      </c>
      <c r="T4598" s="25">
        <v>227.93239252278462</v>
      </c>
      <c r="U4598" s="25">
        <f>'LISTA DOS ITENS'!$T4598*'LISTA DOS ITENS'!$M4598</f>
        <v>12764.21398</v>
      </c>
      <c r="V4598" s="56">
        <f t="array" ref="V4598">INDEX('RESUMO - LOTES E VMA'!$F$3:$F$181,MATCH('LISTA DOS ITENS'!$D4598,'RESUMO - LOTES E VMA'!$A$3:$A$181,0))</f>
        <v>5557785.172</v>
      </c>
      <c r="W4598" s="57">
        <f>'LISTA DOS ITENS'!$U4598/'LISTA DOS ITENS'!$V4598</f>
        <v>0.002296636805</v>
      </c>
      <c r="X4598" s="53" t="s">
        <v>53</v>
      </c>
      <c r="Y4598" s="53" t="s">
        <v>290</v>
      </c>
      <c r="Z4598" s="58" t="str">
        <f>'LISTA DOS ITENS'!$F4598&amp;"-"&amp;'LISTA DOS ITENS'!$H4598&amp;"-"&amp;'LISTA DOS ITENS'!$J4598&amp;"-"&amp;'LISTA DOS ITENS'!$K4598&amp;"-"&amp;'LISTA DOS ITENS'!$I4598</f>
        <v>11515786-2917-0017-IMOB/NAC-</v>
      </c>
      <c r="AA4598" s="59" t="str">
        <f t="array" ref="AA4598">INDEX('RESUMO - LOTES E VMA'!$M$3:$M$181,MATCH('LISTA DOS ITENS'!$D4598,'RESUMO - LOTES E VMA'!$A$3:$A$181,0))</f>
        <v>Para Leilão</v>
      </c>
      <c r="AB4598" s="60">
        <f t="array" ref="AB4598">INDEX('RESUMO - LOTES E VMA'!$J$3:$J$181,MATCH('LISTA DOS ITENS'!$D4598,'RESUMO - LOTES E VMA'!$A$3:$A$181,0))</f>
        <v>0.1089016418</v>
      </c>
      <c r="AC4598" s="29" t="str">
        <f t="array" ref="AC4598">INDEX('RESUMO - LOTES E VMA'!$L$3:$L$181,MATCH('LISTA DOS ITENS'!$D4598,'RESUMO - LOTES E VMA'!$A$3:$A$181,0))</f>
        <v>1% do Valor de Comparação do VMA</v>
      </c>
      <c r="AD4598" s="53" t="str">
        <f>VLOOKUP(Tabela1[[#This Row],[Índice]],[1]Planilha1!$A:$A,1,0)</f>
        <v>#ERROR!</v>
      </c>
    </row>
    <row r="4599" ht="15.75" customHeight="1">
      <c r="A4599" s="52">
        <v>272184.0</v>
      </c>
      <c r="B4599" s="53" t="s">
        <v>154</v>
      </c>
      <c r="C4599" s="53" t="s">
        <v>107</v>
      </c>
      <c r="D4599" s="22">
        <v>208644.0</v>
      </c>
      <c r="E4599" s="53" t="s">
        <v>47</v>
      </c>
      <c r="F4599" s="54">
        <v>1.1549768E7</v>
      </c>
      <c r="G4599" s="53" t="s">
        <v>188</v>
      </c>
      <c r="H4599" s="55">
        <v>2917.0</v>
      </c>
      <c r="I4599" s="55"/>
      <c r="J4599" s="55" t="s">
        <v>56</v>
      </c>
      <c r="K4599" s="53" t="s">
        <v>80</v>
      </c>
      <c r="L4599" s="53"/>
      <c r="M4599" s="53">
        <v>9.0</v>
      </c>
      <c r="N4599" s="53" t="s">
        <v>52</v>
      </c>
      <c r="O4599" s="25">
        <v>11207.114444444444</v>
      </c>
      <c r="P4599" s="25">
        <f>'LISTA DOS ITENS'!$O4599*'LISTA DOS ITENS'!$M4599</f>
        <v>100864.03</v>
      </c>
      <c r="Q4599" s="25">
        <v>11207.11</v>
      </c>
      <c r="R4599" s="25">
        <f>'LISTA DOS ITENS'!$Q4599*'LISTA DOS ITENS'!$M4599</f>
        <v>100863.99</v>
      </c>
      <c r="S4599" s="56">
        <f>IF('LISTA DOS ITENS'!$P4599&gt;'LISTA DOS ITENS'!$R4599,'LISTA DOS ITENS'!$P4599,'LISTA DOS ITENS'!$R4599)</f>
        <v>100864.03</v>
      </c>
      <c r="T4599" s="25">
        <v>1283.0954439619186</v>
      </c>
      <c r="U4599" s="25">
        <f>'LISTA DOS ITENS'!$T4599*'LISTA DOS ITENS'!$M4599</f>
        <v>11547.859</v>
      </c>
      <c r="V4599" s="56">
        <f t="array" ref="V4599">INDEX('RESUMO - LOTES E VMA'!$F$3:$F$181,MATCH('LISTA DOS ITENS'!$D4599,'RESUMO - LOTES E VMA'!$A$3:$A$181,0))</f>
        <v>5557785.172</v>
      </c>
      <c r="W4599" s="57">
        <f>'LISTA DOS ITENS'!$U4599/'LISTA DOS ITENS'!$V4599</f>
        <v>0.002077780741</v>
      </c>
      <c r="X4599" s="53" t="s">
        <v>53</v>
      </c>
      <c r="Y4599" s="53" t="s">
        <v>290</v>
      </c>
      <c r="Z4599" s="58" t="str">
        <f>'LISTA DOS ITENS'!$F4599&amp;"-"&amp;'LISTA DOS ITENS'!$H4599&amp;"-"&amp;'LISTA DOS ITENS'!$J4599&amp;"-"&amp;'LISTA DOS ITENS'!$K4599&amp;"-"&amp;'LISTA DOS ITENS'!$I4599</f>
        <v>11549768-2917-0017-IMOB/NAC-</v>
      </c>
      <c r="AA4599" s="59" t="str">
        <f t="array" ref="AA4599">INDEX('RESUMO - LOTES E VMA'!$M$3:$M$181,MATCH('LISTA DOS ITENS'!$D4599,'RESUMO - LOTES E VMA'!$A$3:$A$181,0))</f>
        <v>Para Leilão</v>
      </c>
      <c r="AB4599" s="60">
        <f t="array" ref="AB4599">INDEX('RESUMO - LOTES E VMA'!$J$3:$J$181,MATCH('LISTA DOS ITENS'!$D4599,'RESUMO - LOTES E VMA'!$A$3:$A$181,0))</f>
        <v>0.1089016418</v>
      </c>
      <c r="AC4599" s="29" t="str">
        <f t="array" ref="AC4599">INDEX('RESUMO - LOTES E VMA'!$L$3:$L$181,MATCH('LISTA DOS ITENS'!$D4599,'RESUMO - LOTES E VMA'!$A$3:$A$181,0))</f>
        <v>1% do Valor de Comparação do VMA</v>
      </c>
      <c r="AD4599" s="53" t="str">
        <f>VLOOKUP(Tabela1[[#This Row],[Índice]],[1]Planilha1!$A:$A,1,0)</f>
        <v>#ERROR!</v>
      </c>
    </row>
    <row r="4600" ht="15.75" customHeight="1">
      <c r="A4600" s="52">
        <v>272185.0</v>
      </c>
      <c r="B4600" s="53" t="s">
        <v>154</v>
      </c>
      <c r="C4600" s="53" t="s">
        <v>107</v>
      </c>
      <c r="D4600" s="22">
        <v>208644.0</v>
      </c>
      <c r="E4600" s="53" t="s">
        <v>47</v>
      </c>
      <c r="F4600" s="54">
        <v>1.179222E7</v>
      </c>
      <c r="G4600" s="53" t="s">
        <v>2857</v>
      </c>
      <c r="H4600" s="55">
        <v>2917.0</v>
      </c>
      <c r="I4600" s="55"/>
      <c r="J4600" s="55" t="s">
        <v>56</v>
      </c>
      <c r="K4600" s="53" t="s">
        <v>80</v>
      </c>
      <c r="L4600" s="53"/>
      <c r="M4600" s="53">
        <v>18.0</v>
      </c>
      <c r="N4600" s="53" t="s">
        <v>52</v>
      </c>
      <c r="O4600" s="25">
        <v>31253.29722222222</v>
      </c>
      <c r="P4600" s="25">
        <f>'LISTA DOS ITENS'!$O4600*'LISTA DOS ITENS'!$M4600</f>
        <v>562559.35</v>
      </c>
      <c r="Q4600" s="25">
        <v>34200.88</v>
      </c>
      <c r="R4600" s="25">
        <f>'LISTA DOS ITENS'!$Q4600*'LISTA DOS ITENS'!$M4600</f>
        <v>615615.84</v>
      </c>
      <c r="S4600" s="56">
        <f>IF('LISTA DOS ITENS'!$P4600&gt;'LISTA DOS ITENS'!$R4600,'LISTA DOS ITENS'!$P4600,'LISTA DOS ITENS'!$R4600)</f>
        <v>615615.84</v>
      </c>
      <c r="T4600" s="25">
        <v>3915.6386711193427</v>
      </c>
      <c r="U4600" s="25">
        <f>'LISTA DOS ITENS'!$T4600*'LISTA DOS ITENS'!$M4600</f>
        <v>70481.49608</v>
      </c>
      <c r="V4600" s="56">
        <f t="array" ref="V4600">INDEX('RESUMO - LOTES E VMA'!$F$3:$F$181,MATCH('LISTA DOS ITENS'!$D4600,'RESUMO - LOTES E VMA'!$A$3:$A$181,0))</f>
        <v>5557785.172</v>
      </c>
      <c r="W4600" s="57">
        <f>'LISTA DOS ITENS'!$U4600/'LISTA DOS ITENS'!$V4600</f>
        <v>0.01268157978</v>
      </c>
      <c r="X4600" s="53" t="s">
        <v>53</v>
      </c>
      <c r="Y4600" s="53" t="s">
        <v>290</v>
      </c>
      <c r="Z4600" s="58" t="str">
        <f>'LISTA DOS ITENS'!$F4600&amp;"-"&amp;'LISTA DOS ITENS'!$H4600&amp;"-"&amp;'LISTA DOS ITENS'!$J4600&amp;"-"&amp;'LISTA DOS ITENS'!$K4600&amp;"-"&amp;'LISTA DOS ITENS'!$I4600</f>
        <v>11792220-2917-0017-IMOB/NAC-</v>
      </c>
      <c r="AA4600" s="59" t="str">
        <f t="array" ref="AA4600">INDEX('RESUMO - LOTES E VMA'!$M$3:$M$181,MATCH('LISTA DOS ITENS'!$D4600,'RESUMO - LOTES E VMA'!$A$3:$A$181,0))</f>
        <v>Para Leilão</v>
      </c>
      <c r="AB4600" s="60">
        <f t="array" ref="AB4600">INDEX('RESUMO - LOTES E VMA'!$J$3:$J$181,MATCH('LISTA DOS ITENS'!$D4600,'RESUMO - LOTES E VMA'!$A$3:$A$181,0))</f>
        <v>0.1089016418</v>
      </c>
      <c r="AC4600" s="29" t="str">
        <f t="array" ref="AC4600">INDEX('RESUMO - LOTES E VMA'!$L$3:$L$181,MATCH('LISTA DOS ITENS'!$D4600,'RESUMO - LOTES E VMA'!$A$3:$A$181,0))</f>
        <v>1% do Valor de Comparação do VMA</v>
      </c>
      <c r="AD4600" s="53" t="str">
        <f>VLOOKUP(Tabela1[[#This Row],[Índice]],[1]Planilha1!$A:$A,1,0)</f>
        <v>#ERROR!</v>
      </c>
    </row>
    <row r="4601" ht="15.75" customHeight="1">
      <c r="A4601" s="52">
        <v>272186.0</v>
      </c>
      <c r="B4601" s="53" t="s">
        <v>154</v>
      </c>
      <c r="C4601" s="53" t="s">
        <v>107</v>
      </c>
      <c r="D4601" s="22">
        <v>208644.0</v>
      </c>
      <c r="E4601" s="53" t="s">
        <v>47</v>
      </c>
      <c r="F4601" s="54">
        <v>1.0959885E7</v>
      </c>
      <c r="G4601" s="53" t="s">
        <v>190</v>
      </c>
      <c r="H4601" s="55">
        <v>2917.0</v>
      </c>
      <c r="I4601" s="55"/>
      <c r="J4601" s="55" t="s">
        <v>111</v>
      </c>
      <c r="K4601" s="53" t="s">
        <v>80</v>
      </c>
      <c r="L4601" s="53"/>
      <c r="M4601" s="53">
        <v>6.0</v>
      </c>
      <c r="N4601" s="53" t="s">
        <v>52</v>
      </c>
      <c r="O4601" s="25">
        <v>13148.264000000001</v>
      </c>
      <c r="P4601" s="25">
        <f>'LISTA DOS ITENS'!$O4601*'LISTA DOS ITENS'!$M4601</f>
        <v>78889.584</v>
      </c>
      <c r="Q4601" s="25">
        <v>13864.15</v>
      </c>
      <c r="R4601" s="25">
        <f>'LISTA DOS ITENS'!$Q4601*'LISTA DOS ITENS'!$M4601</f>
        <v>83184.9</v>
      </c>
      <c r="S4601" s="56">
        <f>IF('LISTA DOS ITENS'!$P4601&gt;'LISTA DOS ITENS'!$R4601,'LISTA DOS ITENS'!$P4601,'LISTA DOS ITENS'!$R4601)</f>
        <v>83184.9</v>
      </c>
      <c r="T4601" s="25">
        <v>1222.221153686163</v>
      </c>
      <c r="U4601" s="25">
        <f>'LISTA DOS ITENS'!$T4601*'LISTA DOS ITENS'!$M4601</f>
        <v>7333.326922</v>
      </c>
      <c r="V4601" s="56">
        <f t="array" ref="V4601">INDEX('RESUMO - LOTES E VMA'!$F$3:$F$181,MATCH('LISTA DOS ITENS'!$D4601,'RESUMO - LOTES E VMA'!$A$3:$A$181,0))</f>
        <v>5557785.172</v>
      </c>
      <c r="W4601" s="57">
        <f>'LISTA DOS ITENS'!$U4601/'LISTA DOS ITENS'!$V4601</f>
        <v>0.001319469302</v>
      </c>
      <c r="X4601" s="53" t="s">
        <v>53</v>
      </c>
      <c r="Y4601" s="53" t="s">
        <v>290</v>
      </c>
      <c r="Z4601" s="58" t="str">
        <f>'LISTA DOS ITENS'!$F4601&amp;"-"&amp;'LISTA DOS ITENS'!$H4601&amp;"-"&amp;'LISTA DOS ITENS'!$J4601&amp;"-"&amp;'LISTA DOS ITENS'!$K4601&amp;"-"&amp;'LISTA DOS ITENS'!$I4601</f>
        <v>10959885-2917-A017-IMOB/NAC-</v>
      </c>
      <c r="AA4601" s="59" t="str">
        <f t="array" ref="AA4601">INDEX('RESUMO - LOTES E VMA'!$M$3:$M$181,MATCH('LISTA DOS ITENS'!$D4601,'RESUMO - LOTES E VMA'!$A$3:$A$181,0))</f>
        <v>Para Leilão</v>
      </c>
      <c r="AB4601" s="60">
        <f t="array" ref="AB4601">INDEX('RESUMO - LOTES E VMA'!$J$3:$J$181,MATCH('LISTA DOS ITENS'!$D4601,'RESUMO - LOTES E VMA'!$A$3:$A$181,0))</f>
        <v>0.1089016418</v>
      </c>
      <c r="AC4601" s="29" t="str">
        <f t="array" ref="AC4601">INDEX('RESUMO - LOTES E VMA'!$L$3:$L$181,MATCH('LISTA DOS ITENS'!$D4601,'RESUMO - LOTES E VMA'!$A$3:$A$181,0))</f>
        <v>1% do Valor de Comparação do VMA</v>
      </c>
      <c r="AD4601" s="53" t="str">
        <f>VLOOKUP(Tabela1[[#This Row],[Índice]],[1]Planilha1!$A:$A,1,0)</f>
        <v>#ERROR!</v>
      </c>
    </row>
    <row r="4602" ht="15.75" customHeight="1">
      <c r="A4602" s="52">
        <v>272187.0</v>
      </c>
      <c r="B4602" s="53" t="s">
        <v>154</v>
      </c>
      <c r="C4602" s="53" t="s">
        <v>107</v>
      </c>
      <c r="D4602" s="22">
        <v>208644.0</v>
      </c>
      <c r="E4602" s="53" t="s">
        <v>47</v>
      </c>
      <c r="F4602" s="54">
        <v>1.1260625E7</v>
      </c>
      <c r="G4602" s="53" t="s">
        <v>203</v>
      </c>
      <c r="H4602" s="55">
        <v>2917.0</v>
      </c>
      <c r="I4602" s="55"/>
      <c r="J4602" s="55" t="s">
        <v>111</v>
      </c>
      <c r="K4602" s="53" t="s">
        <v>80</v>
      </c>
      <c r="L4602" s="53"/>
      <c r="M4602" s="53">
        <v>1.0</v>
      </c>
      <c r="N4602" s="53" t="s">
        <v>52</v>
      </c>
      <c r="O4602" s="25">
        <v>25666.3</v>
      </c>
      <c r="P4602" s="25">
        <f>'LISTA DOS ITENS'!$O4602*'LISTA DOS ITENS'!$M4602</f>
        <v>25666.3</v>
      </c>
      <c r="Q4602" s="25">
        <v>23280.69</v>
      </c>
      <c r="R4602" s="25">
        <f>'LISTA DOS ITENS'!$Q4602*'LISTA DOS ITENS'!$M4602</f>
        <v>23280.69</v>
      </c>
      <c r="S4602" s="56">
        <f>IF('LISTA DOS ITENS'!$P4602&gt;'LISTA DOS ITENS'!$R4602,'LISTA DOS ITENS'!$P4602,'LISTA DOS ITENS'!$R4602)</f>
        <v>25666.3</v>
      </c>
      <c r="T4602" s="25">
        <v>2665.3925295004506</v>
      </c>
      <c r="U4602" s="25">
        <f>'LISTA DOS ITENS'!$T4602*'LISTA DOS ITENS'!$M4602</f>
        <v>2665.39253</v>
      </c>
      <c r="V4602" s="56">
        <f t="array" ref="V4602">INDEX('RESUMO - LOTES E VMA'!$F$3:$F$181,MATCH('LISTA DOS ITENS'!$D4602,'RESUMO - LOTES E VMA'!$A$3:$A$181,0))</f>
        <v>5557785.172</v>
      </c>
      <c r="W4602" s="57">
        <f>'LISTA DOS ITENS'!$U4602/'LISTA DOS ITENS'!$V4602</f>
        <v>0.0004795781857</v>
      </c>
      <c r="X4602" s="53" t="s">
        <v>53</v>
      </c>
      <c r="Y4602" s="53" t="s">
        <v>290</v>
      </c>
      <c r="Z4602" s="58" t="str">
        <f>'LISTA DOS ITENS'!$F4602&amp;"-"&amp;'LISTA DOS ITENS'!$H4602&amp;"-"&amp;'LISTA DOS ITENS'!$J4602&amp;"-"&amp;'LISTA DOS ITENS'!$K4602&amp;"-"&amp;'LISTA DOS ITENS'!$I4602</f>
        <v>11260625-2917-A017-IMOB/NAC-</v>
      </c>
      <c r="AA4602" s="59" t="str">
        <f t="array" ref="AA4602">INDEX('RESUMO - LOTES E VMA'!$M$3:$M$181,MATCH('LISTA DOS ITENS'!$D4602,'RESUMO - LOTES E VMA'!$A$3:$A$181,0))</f>
        <v>Para Leilão</v>
      </c>
      <c r="AB4602" s="60">
        <f t="array" ref="AB4602">INDEX('RESUMO - LOTES E VMA'!$J$3:$J$181,MATCH('LISTA DOS ITENS'!$D4602,'RESUMO - LOTES E VMA'!$A$3:$A$181,0))</f>
        <v>0.1089016418</v>
      </c>
      <c r="AC4602" s="29" t="str">
        <f t="array" ref="AC4602">INDEX('RESUMO - LOTES E VMA'!$L$3:$L$181,MATCH('LISTA DOS ITENS'!$D4602,'RESUMO - LOTES E VMA'!$A$3:$A$181,0))</f>
        <v>1% do Valor de Comparação do VMA</v>
      </c>
      <c r="AD4602" s="53" t="str">
        <f>VLOOKUP(Tabela1[[#This Row],[Índice]],[1]Planilha1!$A:$A,1,0)</f>
        <v>#ERROR!</v>
      </c>
    </row>
    <row r="4603" ht="15.75" customHeight="1">
      <c r="A4603" s="52">
        <v>272188.0</v>
      </c>
      <c r="B4603" s="53" t="s">
        <v>154</v>
      </c>
      <c r="C4603" s="53" t="s">
        <v>107</v>
      </c>
      <c r="D4603" s="22">
        <v>208644.0</v>
      </c>
      <c r="E4603" s="53" t="s">
        <v>47</v>
      </c>
      <c r="F4603" s="54">
        <v>1.0549905E7</v>
      </c>
      <c r="G4603" s="53" t="s">
        <v>184</v>
      </c>
      <c r="H4603" s="55">
        <v>2917.0</v>
      </c>
      <c r="I4603" s="55"/>
      <c r="J4603" s="55" t="s">
        <v>50</v>
      </c>
      <c r="K4603" s="53" t="s">
        <v>51</v>
      </c>
      <c r="L4603" s="53"/>
      <c r="M4603" s="53">
        <v>4.0</v>
      </c>
      <c r="N4603" s="53" t="s">
        <v>52</v>
      </c>
      <c r="O4603" s="25">
        <v>1.0</v>
      </c>
      <c r="P4603" s="25">
        <f>'LISTA DOS ITENS'!$O4603*'LISTA DOS ITENS'!$M4603</f>
        <v>4</v>
      </c>
      <c r="Q4603" s="25">
        <v>25605.01</v>
      </c>
      <c r="R4603" s="25">
        <f>'LISTA DOS ITENS'!$Q4603*'LISTA DOS ITENS'!$M4603</f>
        <v>102420.04</v>
      </c>
      <c r="S4603" s="56">
        <f>IF('LISTA DOS ITENS'!$P4603&gt;'LISTA DOS ITENS'!$R4603,'LISTA DOS ITENS'!$P4603,'LISTA DOS ITENS'!$R4603)</f>
        <v>102420.04</v>
      </c>
      <c r="T4603" s="25">
        <v>2931.502561641615</v>
      </c>
      <c r="U4603" s="25">
        <f>'LISTA DOS ITENS'!$T4603*'LISTA DOS ITENS'!$M4603</f>
        <v>11726.01025</v>
      </c>
      <c r="V4603" s="56">
        <f t="array" ref="V4603">INDEX('RESUMO - LOTES E VMA'!$F$3:$F$181,MATCH('LISTA DOS ITENS'!$D4603,'RESUMO - LOTES E VMA'!$A$3:$A$181,0))</f>
        <v>5557785.172</v>
      </c>
      <c r="W4603" s="57">
        <f>'LISTA DOS ITENS'!$U4603/'LISTA DOS ITENS'!$V4603</f>
        <v>0.002109835102</v>
      </c>
      <c r="X4603" s="53" t="s">
        <v>53</v>
      </c>
      <c r="Y4603" s="53" t="s">
        <v>290</v>
      </c>
      <c r="Z4603" s="58" t="str">
        <f>'LISTA DOS ITENS'!$F4603&amp;"-"&amp;'LISTA DOS ITENS'!$H4603&amp;"-"&amp;'LISTA DOS ITENS'!$J4603&amp;"-"&amp;'LISTA DOS ITENS'!$K4603&amp;"-"&amp;'LISTA DOS ITENS'!$I4603</f>
        <v>10549905-2917-R017-A RECUPER-</v>
      </c>
      <c r="AA4603" s="59" t="str">
        <f t="array" ref="AA4603">INDEX('RESUMO - LOTES E VMA'!$M$3:$M$181,MATCH('LISTA DOS ITENS'!$D4603,'RESUMO - LOTES E VMA'!$A$3:$A$181,0))</f>
        <v>Para Leilão</v>
      </c>
      <c r="AB4603" s="60">
        <f t="array" ref="AB4603">INDEX('RESUMO - LOTES E VMA'!$J$3:$J$181,MATCH('LISTA DOS ITENS'!$D4603,'RESUMO - LOTES E VMA'!$A$3:$A$181,0))</f>
        <v>0.1089016418</v>
      </c>
      <c r="AC4603" s="29" t="str">
        <f t="array" ref="AC4603">INDEX('RESUMO - LOTES E VMA'!$L$3:$L$181,MATCH('LISTA DOS ITENS'!$D4603,'RESUMO - LOTES E VMA'!$A$3:$A$181,0))</f>
        <v>1% do Valor de Comparação do VMA</v>
      </c>
      <c r="AD4603" s="53" t="str">
        <f>VLOOKUP(Tabela1[[#This Row],[Índice]],[1]Planilha1!$A:$A,1,0)</f>
        <v>#ERROR!</v>
      </c>
    </row>
    <row r="4604" ht="15.75" customHeight="1">
      <c r="A4604" s="52">
        <v>272189.0</v>
      </c>
      <c r="B4604" s="53" t="s">
        <v>154</v>
      </c>
      <c r="C4604" s="53" t="s">
        <v>107</v>
      </c>
      <c r="D4604" s="22">
        <v>208644.0</v>
      </c>
      <c r="E4604" s="53" t="s">
        <v>47</v>
      </c>
      <c r="F4604" s="54">
        <v>1.1174079E7</v>
      </c>
      <c r="G4604" s="53" t="s">
        <v>188</v>
      </c>
      <c r="H4604" s="55">
        <v>2917.0</v>
      </c>
      <c r="I4604" s="55"/>
      <c r="J4604" s="55" t="s">
        <v>50</v>
      </c>
      <c r="K4604" s="53" t="s">
        <v>51</v>
      </c>
      <c r="L4604" s="53"/>
      <c r="M4604" s="53">
        <v>5.0</v>
      </c>
      <c r="N4604" s="53" t="s">
        <v>52</v>
      </c>
      <c r="O4604" s="25">
        <v>1.0</v>
      </c>
      <c r="P4604" s="25">
        <f>'LISTA DOS ITENS'!$O4604*'LISTA DOS ITENS'!$M4604</f>
        <v>5</v>
      </c>
      <c r="Q4604" s="25">
        <v>9140.35</v>
      </c>
      <c r="R4604" s="25">
        <f>'LISTA DOS ITENS'!$Q4604*'LISTA DOS ITENS'!$M4604</f>
        <v>45701.75</v>
      </c>
      <c r="S4604" s="56">
        <f>IF('LISTA DOS ITENS'!$P4604&gt;'LISTA DOS ITENS'!$R4604,'LISTA DOS ITENS'!$P4604,'LISTA DOS ITENS'!$R4604)</f>
        <v>45701.75</v>
      </c>
      <c r="T4604" s="25">
        <v>1046.473305001675</v>
      </c>
      <c r="U4604" s="25">
        <f>'LISTA DOS ITENS'!$T4604*'LISTA DOS ITENS'!$M4604</f>
        <v>5232.366525</v>
      </c>
      <c r="V4604" s="56">
        <f t="array" ref="V4604">INDEX('RESUMO - LOTES E VMA'!$F$3:$F$181,MATCH('LISTA DOS ITENS'!$D4604,'RESUMO - LOTES E VMA'!$A$3:$A$181,0))</f>
        <v>5557785.172</v>
      </c>
      <c r="W4604" s="57">
        <f>'LISTA DOS ITENS'!$U4604/'LISTA DOS ITENS'!$V4604</f>
        <v>0.0009414481421</v>
      </c>
      <c r="X4604" s="53" t="s">
        <v>53</v>
      </c>
      <c r="Y4604" s="53" t="s">
        <v>290</v>
      </c>
      <c r="Z4604" s="58" t="str">
        <f>'LISTA DOS ITENS'!$F4604&amp;"-"&amp;'LISTA DOS ITENS'!$H4604&amp;"-"&amp;'LISTA DOS ITENS'!$J4604&amp;"-"&amp;'LISTA DOS ITENS'!$K4604&amp;"-"&amp;'LISTA DOS ITENS'!$I4604</f>
        <v>11174079-2917-R017-A RECUPER-</v>
      </c>
      <c r="AA4604" s="59" t="str">
        <f t="array" ref="AA4604">INDEX('RESUMO - LOTES E VMA'!$M$3:$M$181,MATCH('LISTA DOS ITENS'!$D4604,'RESUMO - LOTES E VMA'!$A$3:$A$181,0))</f>
        <v>Para Leilão</v>
      </c>
      <c r="AB4604" s="60">
        <f t="array" ref="AB4604">INDEX('RESUMO - LOTES E VMA'!$J$3:$J$181,MATCH('LISTA DOS ITENS'!$D4604,'RESUMO - LOTES E VMA'!$A$3:$A$181,0))</f>
        <v>0.1089016418</v>
      </c>
      <c r="AC4604" s="29" t="str">
        <f t="array" ref="AC4604">INDEX('RESUMO - LOTES E VMA'!$L$3:$L$181,MATCH('LISTA DOS ITENS'!$D4604,'RESUMO - LOTES E VMA'!$A$3:$A$181,0))</f>
        <v>1% do Valor de Comparação do VMA</v>
      </c>
      <c r="AD4604" s="53" t="str">
        <f>VLOOKUP(Tabela1[[#This Row],[Índice]],[1]Planilha1!$A:$A,1,0)</f>
        <v>#ERROR!</v>
      </c>
    </row>
    <row r="4605" ht="15.75" customHeight="1">
      <c r="A4605" s="52">
        <v>272190.0</v>
      </c>
      <c r="B4605" s="53" t="s">
        <v>154</v>
      </c>
      <c r="C4605" s="53" t="s">
        <v>107</v>
      </c>
      <c r="D4605" s="22">
        <v>208644.0</v>
      </c>
      <c r="E4605" s="53" t="s">
        <v>47</v>
      </c>
      <c r="F4605" s="54">
        <v>1.1213041E7</v>
      </c>
      <c r="G4605" s="53" t="s">
        <v>229</v>
      </c>
      <c r="H4605" s="55">
        <v>2917.0</v>
      </c>
      <c r="I4605" s="55"/>
      <c r="J4605" s="55" t="s">
        <v>50</v>
      </c>
      <c r="K4605" s="53" t="s">
        <v>51</v>
      </c>
      <c r="L4605" s="53"/>
      <c r="M4605" s="53">
        <v>1.0</v>
      </c>
      <c r="N4605" s="53" t="s">
        <v>52</v>
      </c>
      <c r="O4605" s="25">
        <v>1.0</v>
      </c>
      <c r="P4605" s="25">
        <f>'LISTA DOS ITENS'!$O4605*'LISTA DOS ITENS'!$M4605</f>
        <v>1</v>
      </c>
      <c r="Q4605" s="25">
        <v>10347.42</v>
      </c>
      <c r="R4605" s="25">
        <f>'LISTA DOS ITENS'!$Q4605*'LISTA DOS ITENS'!$M4605</f>
        <v>10347.42</v>
      </c>
      <c r="S4605" s="56">
        <f>IF('LISTA DOS ITENS'!$P4605&gt;'LISTA DOS ITENS'!$R4605,'LISTA DOS ITENS'!$P4605,'LISTA DOS ITENS'!$R4605)</f>
        <v>10347.42</v>
      </c>
      <c r="T4605" s="25">
        <v>1184.6700406046193</v>
      </c>
      <c r="U4605" s="25">
        <f>'LISTA DOS ITENS'!$T4605*'LISTA DOS ITENS'!$M4605</f>
        <v>1184.670041</v>
      </c>
      <c r="V4605" s="56">
        <f t="array" ref="V4605">INDEX('RESUMO - LOTES E VMA'!$F$3:$F$181,MATCH('LISTA DOS ITENS'!$D4605,'RESUMO - LOTES E VMA'!$A$3:$A$181,0))</f>
        <v>5557785.172</v>
      </c>
      <c r="W4605" s="57">
        <f>'LISTA DOS ITENS'!$U4605/'LISTA DOS ITENS'!$V4605</f>
        <v>0.0002131550616</v>
      </c>
      <c r="X4605" s="53" t="s">
        <v>53</v>
      </c>
      <c r="Y4605" s="53" t="s">
        <v>290</v>
      </c>
      <c r="Z4605" s="58" t="str">
        <f>'LISTA DOS ITENS'!$F4605&amp;"-"&amp;'LISTA DOS ITENS'!$H4605&amp;"-"&amp;'LISTA DOS ITENS'!$J4605&amp;"-"&amp;'LISTA DOS ITENS'!$K4605&amp;"-"&amp;'LISTA DOS ITENS'!$I4605</f>
        <v>11213041-2917-R017-A RECUPER-</v>
      </c>
      <c r="AA4605" s="59" t="str">
        <f t="array" ref="AA4605">INDEX('RESUMO - LOTES E VMA'!$M$3:$M$181,MATCH('LISTA DOS ITENS'!$D4605,'RESUMO - LOTES E VMA'!$A$3:$A$181,0))</f>
        <v>Para Leilão</v>
      </c>
      <c r="AB4605" s="60">
        <f t="array" ref="AB4605">INDEX('RESUMO - LOTES E VMA'!$J$3:$J$181,MATCH('LISTA DOS ITENS'!$D4605,'RESUMO - LOTES E VMA'!$A$3:$A$181,0))</f>
        <v>0.1089016418</v>
      </c>
      <c r="AC4605" s="29" t="str">
        <f t="array" ref="AC4605">INDEX('RESUMO - LOTES E VMA'!$L$3:$L$181,MATCH('LISTA DOS ITENS'!$D4605,'RESUMO - LOTES E VMA'!$A$3:$A$181,0))</f>
        <v>1% do Valor de Comparação do VMA</v>
      </c>
      <c r="AD4605" s="53" t="str">
        <f>VLOOKUP(Tabela1[[#This Row],[Índice]],[1]Planilha1!$A:$A,1,0)</f>
        <v>#ERROR!</v>
      </c>
    </row>
    <row r="4606" ht="15.75" customHeight="1">
      <c r="A4606" s="52">
        <v>272191.0</v>
      </c>
      <c r="B4606" s="53" t="s">
        <v>154</v>
      </c>
      <c r="C4606" s="53" t="s">
        <v>107</v>
      </c>
      <c r="D4606" s="22">
        <v>208644.0</v>
      </c>
      <c r="E4606" s="53" t="s">
        <v>47</v>
      </c>
      <c r="F4606" s="54">
        <v>1.125799E7</v>
      </c>
      <c r="G4606" s="53" t="s">
        <v>188</v>
      </c>
      <c r="H4606" s="55">
        <v>2917.0</v>
      </c>
      <c r="I4606" s="55"/>
      <c r="J4606" s="55" t="s">
        <v>50</v>
      </c>
      <c r="K4606" s="53" t="s">
        <v>51</v>
      </c>
      <c r="L4606" s="53"/>
      <c r="M4606" s="53">
        <v>3.0</v>
      </c>
      <c r="N4606" s="53" t="s">
        <v>52</v>
      </c>
      <c r="O4606" s="25">
        <v>1.0</v>
      </c>
      <c r="P4606" s="25">
        <f>'LISTA DOS ITENS'!$O4606*'LISTA DOS ITENS'!$M4606</f>
        <v>3</v>
      </c>
      <c r="Q4606" s="25">
        <v>7542.83</v>
      </c>
      <c r="R4606" s="25">
        <f>'LISTA DOS ITENS'!$Q4606*'LISTA DOS ITENS'!$M4606</f>
        <v>22628.49</v>
      </c>
      <c r="S4606" s="56">
        <f>IF('LISTA DOS ITENS'!$P4606&gt;'LISTA DOS ITENS'!$R4606,'LISTA DOS ITENS'!$P4606,'LISTA DOS ITENS'!$R4606)</f>
        <v>22628.49</v>
      </c>
      <c r="T4606" s="25">
        <v>863.5741781404196</v>
      </c>
      <c r="U4606" s="25">
        <f>'LISTA DOS ITENS'!$T4606*'LISTA DOS ITENS'!$M4606</f>
        <v>2590.722534</v>
      </c>
      <c r="V4606" s="56">
        <f t="array" ref="V4606">INDEX('RESUMO - LOTES E VMA'!$F$3:$F$181,MATCH('LISTA DOS ITENS'!$D4606,'RESUMO - LOTES E VMA'!$A$3:$A$181,0))</f>
        <v>5557785.172</v>
      </c>
      <c r="W4606" s="57">
        <f>'LISTA DOS ITENS'!$U4606/'LISTA DOS ITENS'!$V4606</f>
        <v>0.0004661429786</v>
      </c>
      <c r="X4606" s="53" t="s">
        <v>53</v>
      </c>
      <c r="Y4606" s="53" t="s">
        <v>290</v>
      </c>
      <c r="Z4606" s="58" t="str">
        <f>'LISTA DOS ITENS'!$F4606&amp;"-"&amp;'LISTA DOS ITENS'!$H4606&amp;"-"&amp;'LISTA DOS ITENS'!$J4606&amp;"-"&amp;'LISTA DOS ITENS'!$K4606&amp;"-"&amp;'LISTA DOS ITENS'!$I4606</f>
        <v>11257990-2917-R017-A RECUPER-</v>
      </c>
      <c r="AA4606" s="59" t="str">
        <f t="array" ref="AA4606">INDEX('RESUMO - LOTES E VMA'!$M$3:$M$181,MATCH('LISTA DOS ITENS'!$D4606,'RESUMO - LOTES E VMA'!$A$3:$A$181,0))</f>
        <v>Para Leilão</v>
      </c>
      <c r="AB4606" s="60">
        <f t="array" ref="AB4606">INDEX('RESUMO - LOTES E VMA'!$J$3:$J$181,MATCH('LISTA DOS ITENS'!$D4606,'RESUMO - LOTES E VMA'!$A$3:$A$181,0))</f>
        <v>0.1089016418</v>
      </c>
      <c r="AC4606" s="29" t="str">
        <f t="array" ref="AC4606">INDEX('RESUMO - LOTES E VMA'!$L$3:$L$181,MATCH('LISTA DOS ITENS'!$D4606,'RESUMO - LOTES E VMA'!$A$3:$A$181,0))</f>
        <v>1% do Valor de Comparação do VMA</v>
      </c>
      <c r="AD4606" s="53" t="str">
        <f>VLOOKUP(Tabela1[[#This Row],[Índice]],[1]Planilha1!$A:$A,1,0)</f>
        <v>#ERROR!</v>
      </c>
    </row>
    <row r="4607" ht="15.75" customHeight="1">
      <c r="A4607" s="52">
        <v>272192.0</v>
      </c>
      <c r="B4607" s="53" t="s">
        <v>154</v>
      </c>
      <c r="C4607" s="53" t="s">
        <v>107</v>
      </c>
      <c r="D4607" s="22">
        <v>208644.0</v>
      </c>
      <c r="E4607" s="53" t="s">
        <v>47</v>
      </c>
      <c r="F4607" s="54">
        <v>1.1314221E7</v>
      </c>
      <c r="G4607" s="53" t="s">
        <v>2849</v>
      </c>
      <c r="H4607" s="55">
        <v>2917.0</v>
      </c>
      <c r="I4607" s="55"/>
      <c r="J4607" s="55" t="s">
        <v>50</v>
      </c>
      <c r="K4607" s="53" t="s">
        <v>51</v>
      </c>
      <c r="L4607" s="53"/>
      <c r="M4607" s="53">
        <v>2.0</v>
      </c>
      <c r="N4607" s="53" t="s">
        <v>52</v>
      </c>
      <c r="O4607" s="25">
        <v>1.0</v>
      </c>
      <c r="P4607" s="25">
        <f>'LISTA DOS ITENS'!$O4607*'LISTA DOS ITENS'!$M4607</f>
        <v>2</v>
      </c>
      <c r="Q4607" s="25">
        <v>32734.65</v>
      </c>
      <c r="R4607" s="25">
        <f>'LISTA DOS ITENS'!$Q4607*'LISTA DOS ITENS'!$M4607</f>
        <v>65469.3</v>
      </c>
      <c r="S4607" s="56">
        <f>IF('LISTA DOS ITENS'!$P4607&gt;'LISTA DOS ITENS'!$R4607,'LISTA DOS ITENS'!$P4607,'LISTA DOS ITENS'!$R4607)</f>
        <v>65469.3</v>
      </c>
      <c r="T4607" s="25">
        <v>3747.7708592748727</v>
      </c>
      <c r="U4607" s="25">
        <f>'LISTA DOS ITENS'!$T4607*'LISTA DOS ITENS'!$M4607</f>
        <v>7495.541719</v>
      </c>
      <c r="V4607" s="56">
        <f t="array" ref="V4607">INDEX('RESUMO - LOTES E VMA'!$F$3:$F$181,MATCH('LISTA DOS ITENS'!$D4607,'RESUMO - LOTES E VMA'!$A$3:$A$181,0))</f>
        <v>5557785.172</v>
      </c>
      <c r="W4607" s="57">
        <f>'LISTA DOS ITENS'!$U4607/'LISTA DOS ITENS'!$V4607</f>
        <v>0.001348656252</v>
      </c>
      <c r="X4607" s="53" t="s">
        <v>53</v>
      </c>
      <c r="Y4607" s="53" t="s">
        <v>290</v>
      </c>
      <c r="Z4607" s="58" t="str">
        <f>'LISTA DOS ITENS'!$F4607&amp;"-"&amp;'LISTA DOS ITENS'!$H4607&amp;"-"&amp;'LISTA DOS ITENS'!$J4607&amp;"-"&amp;'LISTA DOS ITENS'!$K4607&amp;"-"&amp;'LISTA DOS ITENS'!$I4607</f>
        <v>11314221-2917-R017-A RECUPER-</v>
      </c>
      <c r="AA4607" s="59" t="str">
        <f t="array" ref="AA4607">INDEX('RESUMO - LOTES E VMA'!$M$3:$M$181,MATCH('LISTA DOS ITENS'!$D4607,'RESUMO - LOTES E VMA'!$A$3:$A$181,0))</f>
        <v>Para Leilão</v>
      </c>
      <c r="AB4607" s="60">
        <f t="array" ref="AB4607">INDEX('RESUMO - LOTES E VMA'!$J$3:$J$181,MATCH('LISTA DOS ITENS'!$D4607,'RESUMO - LOTES E VMA'!$A$3:$A$181,0))</f>
        <v>0.1089016418</v>
      </c>
      <c r="AC4607" s="29" t="str">
        <f t="array" ref="AC4607">INDEX('RESUMO - LOTES E VMA'!$L$3:$L$181,MATCH('LISTA DOS ITENS'!$D4607,'RESUMO - LOTES E VMA'!$A$3:$A$181,0))</f>
        <v>1% do Valor de Comparação do VMA</v>
      </c>
      <c r="AD4607" s="53" t="str">
        <f>VLOOKUP(Tabela1[[#This Row],[Índice]],[1]Planilha1!$A:$A,1,0)</f>
        <v>#ERROR!</v>
      </c>
    </row>
    <row r="4608" ht="15.75" customHeight="1">
      <c r="A4608" s="52">
        <v>272193.0</v>
      </c>
      <c r="B4608" s="53" t="s">
        <v>154</v>
      </c>
      <c r="C4608" s="53" t="s">
        <v>107</v>
      </c>
      <c r="D4608" s="22">
        <v>208644.0</v>
      </c>
      <c r="E4608" s="53" t="s">
        <v>47</v>
      </c>
      <c r="F4608" s="54">
        <v>1.1370422E7</v>
      </c>
      <c r="G4608" s="53" t="s">
        <v>2853</v>
      </c>
      <c r="H4608" s="55">
        <v>2917.0</v>
      </c>
      <c r="I4608" s="55"/>
      <c r="J4608" s="55" t="s">
        <v>50</v>
      </c>
      <c r="K4608" s="53" t="s">
        <v>51</v>
      </c>
      <c r="L4608" s="53"/>
      <c r="M4608" s="53">
        <v>1.0</v>
      </c>
      <c r="N4608" s="53" t="s">
        <v>52</v>
      </c>
      <c r="O4608" s="25">
        <v>1.0</v>
      </c>
      <c r="P4608" s="25">
        <f>'LISTA DOS ITENS'!$O4608*'LISTA DOS ITENS'!$M4608</f>
        <v>1</v>
      </c>
      <c r="Q4608" s="25">
        <v>31807.89</v>
      </c>
      <c r="R4608" s="25">
        <f>'LISTA DOS ITENS'!$Q4608*'LISTA DOS ITENS'!$M4608</f>
        <v>31807.89</v>
      </c>
      <c r="S4608" s="56">
        <f>IF('LISTA DOS ITENS'!$P4608&gt;'LISTA DOS ITENS'!$R4608,'LISTA DOS ITENS'!$P4608,'LISTA DOS ITENS'!$R4608)</f>
        <v>31807.89</v>
      </c>
      <c r="T4608" s="25">
        <v>3641.666650995829</v>
      </c>
      <c r="U4608" s="25">
        <f>'LISTA DOS ITENS'!$T4608*'LISTA DOS ITENS'!$M4608</f>
        <v>3641.666651</v>
      </c>
      <c r="V4608" s="56">
        <f t="array" ref="V4608">INDEX('RESUMO - LOTES E VMA'!$F$3:$F$181,MATCH('LISTA DOS ITENS'!$D4608,'RESUMO - LOTES E VMA'!$A$3:$A$181,0))</f>
        <v>5557785.172</v>
      </c>
      <c r="W4608" s="57">
        <f>'LISTA DOS ITENS'!$U4608/'LISTA DOS ITENS'!$V4608</f>
        <v>0.0006552370302</v>
      </c>
      <c r="X4608" s="53" t="s">
        <v>53</v>
      </c>
      <c r="Y4608" s="53" t="s">
        <v>290</v>
      </c>
      <c r="Z4608" s="58" t="str">
        <f>'LISTA DOS ITENS'!$F4608&amp;"-"&amp;'LISTA DOS ITENS'!$H4608&amp;"-"&amp;'LISTA DOS ITENS'!$J4608&amp;"-"&amp;'LISTA DOS ITENS'!$K4608&amp;"-"&amp;'LISTA DOS ITENS'!$I4608</f>
        <v>11370422-2917-R017-A RECUPER-</v>
      </c>
      <c r="AA4608" s="59" t="str">
        <f t="array" ref="AA4608">INDEX('RESUMO - LOTES E VMA'!$M$3:$M$181,MATCH('LISTA DOS ITENS'!$D4608,'RESUMO - LOTES E VMA'!$A$3:$A$181,0))</f>
        <v>Para Leilão</v>
      </c>
      <c r="AB4608" s="60">
        <f t="array" ref="AB4608">INDEX('RESUMO - LOTES E VMA'!$J$3:$J$181,MATCH('LISTA DOS ITENS'!$D4608,'RESUMO - LOTES E VMA'!$A$3:$A$181,0))</f>
        <v>0.1089016418</v>
      </c>
      <c r="AC4608" s="29" t="str">
        <f t="array" ref="AC4608">INDEX('RESUMO - LOTES E VMA'!$L$3:$L$181,MATCH('LISTA DOS ITENS'!$D4608,'RESUMO - LOTES E VMA'!$A$3:$A$181,0))</f>
        <v>1% do Valor de Comparação do VMA</v>
      </c>
      <c r="AD4608" s="53" t="str">
        <f>VLOOKUP(Tabela1[[#This Row],[Índice]],[1]Planilha1!$A:$A,1,0)</f>
        <v>#ERROR!</v>
      </c>
    </row>
    <row r="4609" ht="15.75" customHeight="1">
      <c r="A4609" s="52">
        <v>272194.0</v>
      </c>
      <c r="B4609" s="53" t="s">
        <v>154</v>
      </c>
      <c r="C4609" s="53" t="s">
        <v>107</v>
      </c>
      <c r="D4609" s="22">
        <v>208644.0</v>
      </c>
      <c r="E4609" s="53" t="s">
        <v>47</v>
      </c>
      <c r="F4609" s="54">
        <v>1.1383474E7</v>
      </c>
      <c r="G4609" s="53" t="s">
        <v>2854</v>
      </c>
      <c r="H4609" s="55">
        <v>2917.0</v>
      </c>
      <c r="I4609" s="55"/>
      <c r="J4609" s="55" t="s">
        <v>50</v>
      </c>
      <c r="K4609" s="53" t="s">
        <v>51</v>
      </c>
      <c r="L4609" s="53"/>
      <c r="M4609" s="53">
        <v>3.0</v>
      </c>
      <c r="N4609" s="53" t="s">
        <v>52</v>
      </c>
      <c r="O4609" s="25">
        <v>1.0</v>
      </c>
      <c r="P4609" s="25">
        <f>'LISTA DOS ITENS'!$O4609*'LISTA DOS ITENS'!$M4609</f>
        <v>3</v>
      </c>
      <c r="Q4609" s="25">
        <v>34740.73</v>
      </c>
      <c r="R4609" s="25">
        <f>'LISTA DOS ITENS'!$Q4609*'LISTA DOS ITENS'!$M4609</f>
        <v>104222.19</v>
      </c>
      <c r="S4609" s="56">
        <f>IF('LISTA DOS ITENS'!$P4609&gt;'LISTA DOS ITENS'!$R4609,'LISTA DOS ITENS'!$P4609,'LISTA DOS ITENS'!$R4609)</f>
        <v>104222.19</v>
      </c>
      <c r="T4609" s="25">
        <v>3977.4457806616642</v>
      </c>
      <c r="U4609" s="25">
        <f>'LISTA DOS ITENS'!$T4609*'LISTA DOS ITENS'!$M4609</f>
        <v>11932.33734</v>
      </c>
      <c r="V4609" s="56">
        <f t="array" ref="V4609">INDEX('RESUMO - LOTES E VMA'!$F$3:$F$181,MATCH('LISTA DOS ITENS'!$D4609,'RESUMO - LOTES E VMA'!$A$3:$A$181,0))</f>
        <v>5557785.172</v>
      </c>
      <c r="W4609" s="57">
        <f>'LISTA DOS ITENS'!$U4609/'LISTA DOS ITENS'!$V4609</f>
        <v>0.00214695908</v>
      </c>
      <c r="X4609" s="53" t="s">
        <v>53</v>
      </c>
      <c r="Y4609" s="53" t="s">
        <v>290</v>
      </c>
      <c r="Z4609" s="58" t="str">
        <f>'LISTA DOS ITENS'!$F4609&amp;"-"&amp;'LISTA DOS ITENS'!$H4609&amp;"-"&amp;'LISTA DOS ITENS'!$J4609&amp;"-"&amp;'LISTA DOS ITENS'!$K4609&amp;"-"&amp;'LISTA DOS ITENS'!$I4609</f>
        <v>11383474-2917-R017-A RECUPER-</v>
      </c>
      <c r="AA4609" s="59" t="str">
        <f t="array" ref="AA4609">INDEX('RESUMO - LOTES E VMA'!$M$3:$M$181,MATCH('LISTA DOS ITENS'!$D4609,'RESUMO - LOTES E VMA'!$A$3:$A$181,0))</f>
        <v>Para Leilão</v>
      </c>
      <c r="AB4609" s="60">
        <f t="array" ref="AB4609">INDEX('RESUMO - LOTES E VMA'!$J$3:$J$181,MATCH('LISTA DOS ITENS'!$D4609,'RESUMO - LOTES E VMA'!$A$3:$A$181,0))</f>
        <v>0.1089016418</v>
      </c>
      <c r="AC4609" s="29" t="str">
        <f t="array" ref="AC4609">INDEX('RESUMO - LOTES E VMA'!$L$3:$L$181,MATCH('LISTA DOS ITENS'!$D4609,'RESUMO - LOTES E VMA'!$A$3:$A$181,0))</f>
        <v>1% do Valor de Comparação do VMA</v>
      </c>
      <c r="AD4609" s="53" t="str">
        <f>VLOOKUP(Tabela1[[#This Row],[Índice]],[1]Planilha1!$A:$A,1,0)</f>
        <v>#ERROR!</v>
      </c>
    </row>
    <row r="4610" ht="15.75" customHeight="1">
      <c r="A4610" s="52">
        <v>272232.0</v>
      </c>
      <c r="B4610" s="53" t="s">
        <v>154</v>
      </c>
      <c r="C4610" s="53" t="s">
        <v>107</v>
      </c>
      <c r="D4610" s="22">
        <v>208653.0</v>
      </c>
      <c r="E4610" s="53" t="s">
        <v>47</v>
      </c>
      <c r="F4610" s="54">
        <v>1.0357802E7</v>
      </c>
      <c r="G4610" s="53" t="s">
        <v>2858</v>
      </c>
      <c r="H4610" s="55">
        <v>2917.0</v>
      </c>
      <c r="I4610" s="55"/>
      <c r="J4610" s="55" t="s">
        <v>111</v>
      </c>
      <c r="K4610" s="53" t="s">
        <v>51</v>
      </c>
      <c r="L4610" s="53"/>
      <c r="M4610" s="53">
        <v>70.0</v>
      </c>
      <c r="N4610" s="53" t="s">
        <v>52</v>
      </c>
      <c r="O4610" s="25">
        <v>3.5885714285714285</v>
      </c>
      <c r="P4610" s="25">
        <f>'LISTA DOS ITENS'!$O4610*'LISTA DOS ITENS'!$M4610</f>
        <v>251.2</v>
      </c>
      <c r="Q4610" s="25">
        <v>1557.18</v>
      </c>
      <c r="R4610" s="25">
        <f>'LISTA DOS ITENS'!$Q4610*'LISTA DOS ITENS'!$M4610</f>
        <v>109002.6</v>
      </c>
      <c r="S4610" s="56">
        <f>IF('LISTA DOS ITENS'!$P4610&gt;'LISTA DOS ITENS'!$R4610,'LISTA DOS ITENS'!$P4610,'LISTA DOS ITENS'!$R4610)</f>
        <v>109002.6</v>
      </c>
      <c r="T4610" s="25">
        <v>102.22065068275604</v>
      </c>
      <c r="U4610" s="25">
        <f>'LISTA DOS ITENS'!$T4610*'LISTA DOS ITENS'!$M4610</f>
        <v>7155.445548</v>
      </c>
      <c r="V4610" s="56">
        <f t="array" ref="V4610">INDEX('RESUMO - LOTES E VMA'!$F$3:$F$181,MATCH('LISTA DOS ITENS'!$D4610,'RESUMO - LOTES E VMA'!$A$3:$A$181,0))</f>
        <v>10693.55744</v>
      </c>
      <c r="W4610" s="57">
        <f>'LISTA DOS ITENS'!$U4610/'LISTA DOS ITENS'!$V4610</f>
        <v>0.6691361211</v>
      </c>
      <c r="X4610" s="53" t="s">
        <v>53</v>
      </c>
      <c r="Y4610" s="53" t="s">
        <v>290</v>
      </c>
      <c r="Z4610" s="58" t="str">
        <f>'LISTA DOS ITENS'!$F4610&amp;"-"&amp;'LISTA DOS ITENS'!$H4610&amp;"-"&amp;'LISTA DOS ITENS'!$J4610&amp;"-"&amp;'LISTA DOS ITENS'!$K4610&amp;"-"&amp;'LISTA DOS ITENS'!$I4610</f>
        <v>10357802-2917-A017-A RECUPER-</v>
      </c>
      <c r="AA4610" s="59" t="str">
        <f t="array" ref="AA4610">INDEX('RESUMO - LOTES E VMA'!$M$3:$M$181,MATCH('LISTA DOS ITENS'!$D4610,'RESUMO - LOTES E VMA'!$A$3:$A$181,0))</f>
        <v>Para Leilão</v>
      </c>
      <c r="AB4610" s="60">
        <f t="array" ref="AB4610">INDEX('RESUMO - LOTES E VMA'!$J$3:$J$181,MATCH('LISTA DOS ITENS'!$D4610,'RESUMO - LOTES E VMA'!$A$3:$A$181,0))</f>
        <v>0.06564472359</v>
      </c>
      <c r="AC4610" s="29" t="str">
        <f t="array" ref="AC4610">INDEX('RESUMO - LOTES E VMA'!$L$3:$L$181,MATCH('LISTA DOS ITENS'!$D4610,'RESUMO - LOTES E VMA'!$A$3:$A$181,0))</f>
        <v>1% do Valor de Comparação do VMA</v>
      </c>
      <c r="AD4610" s="53" t="str">
        <f>VLOOKUP(Tabela1[[#This Row],[Índice]],[1]Planilha1!$A:$A,1,0)</f>
        <v>#ERROR!</v>
      </c>
    </row>
    <row r="4611" ht="15.75" customHeight="1">
      <c r="A4611" s="52">
        <v>272233.0</v>
      </c>
      <c r="B4611" s="53" t="s">
        <v>154</v>
      </c>
      <c r="C4611" s="53" t="s">
        <v>107</v>
      </c>
      <c r="D4611" s="22">
        <v>208653.0</v>
      </c>
      <c r="E4611" s="53" t="s">
        <v>47</v>
      </c>
      <c r="F4611" s="54">
        <v>1.0735807E7</v>
      </c>
      <c r="G4611" s="53" t="s">
        <v>258</v>
      </c>
      <c r="H4611" s="55">
        <v>2917.0</v>
      </c>
      <c r="I4611" s="55"/>
      <c r="J4611" s="55" t="s">
        <v>111</v>
      </c>
      <c r="K4611" s="53" t="s">
        <v>51</v>
      </c>
      <c r="L4611" s="53"/>
      <c r="M4611" s="53">
        <v>5.0</v>
      </c>
      <c r="N4611" s="53" t="s">
        <v>52</v>
      </c>
      <c r="O4611" s="25">
        <v>4561.87</v>
      </c>
      <c r="P4611" s="25">
        <f>'LISTA DOS ITENS'!$O4611*'LISTA DOS ITENS'!$M4611</f>
        <v>22809.35</v>
      </c>
      <c r="Q4611" s="25">
        <v>10779.5774</v>
      </c>
      <c r="R4611" s="25">
        <f>'LISTA DOS ITENS'!$Q4611*'LISTA DOS ITENS'!$M4611</f>
        <v>53897.887</v>
      </c>
      <c r="S4611" s="56">
        <f>IF('LISTA DOS ITENS'!$P4611&gt;'LISTA DOS ITENS'!$R4611,'LISTA DOS ITENS'!$P4611,'LISTA DOS ITENS'!$R4611)</f>
        <v>53897.887</v>
      </c>
      <c r="T4611" s="25">
        <v>707.6223788599465</v>
      </c>
      <c r="U4611" s="25">
        <f>'LISTA DOS ITENS'!$T4611*'LISTA DOS ITENS'!$M4611</f>
        <v>3538.111894</v>
      </c>
      <c r="V4611" s="56">
        <f t="array" ref="V4611">INDEX('RESUMO - LOTES E VMA'!$F$3:$F$181,MATCH('LISTA DOS ITENS'!$D4611,'RESUMO - LOTES E VMA'!$A$3:$A$181,0))</f>
        <v>10693.55744</v>
      </c>
      <c r="W4611" s="57">
        <f>'LISTA DOS ITENS'!$U4611/'LISTA DOS ITENS'!$V4611</f>
        <v>0.3308638789</v>
      </c>
      <c r="X4611" s="53" t="s">
        <v>53</v>
      </c>
      <c r="Y4611" s="53" t="s">
        <v>290</v>
      </c>
      <c r="Z4611" s="58" t="str">
        <f>'LISTA DOS ITENS'!$F4611&amp;"-"&amp;'LISTA DOS ITENS'!$H4611&amp;"-"&amp;'LISTA DOS ITENS'!$J4611&amp;"-"&amp;'LISTA DOS ITENS'!$K4611&amp;"-"&amp;'LISTA DOS ITENS'!$I4611</f>
        <v>10735807-2917-A017-A RECUPER-</v>
      </c>
      <c r="AA4611" s="59" t="str">
        <f t="array" ref="AA4611">INDEX('RESUMO - LOTES E VMA'!$M$3:$M$181,MATCH('LISTA DOS ITENS'!$D4611,'RESUMO - LOTES E VMA'!$A$3:$A$181,0))</f>
        <v>Para Leilão</v>
      </c>
      <c r="AB4611" s="60">
        <f t="array" ref="AB4611">INDEX('RESUMO - LOTES E VMA'!$J$3:$J$181,MATCH('LISTA DOS ITENS'!$D4611,'RESUMO - LOTES E VMA'!$A$3:$A$181,0))</f>
        <v>0.06564472359</v>
      </c>
      <c r="AC4611" s="29" t="str">
        <f t="array" ref="AC4611">INDEX('RESUMO - LOTES E VMA'!$L$3:$L$181,MATCH('LISTA DOS ITENS'!$D4611,'RESUMO - LOTES E VMA'!$A$3:$A$181,0))</f>
        <v>1% do Valor de Comparação do VMA</v>
      </c>
      <c r="AD4611" s="53" t="str">
        <f>VLOOKUP(Tabela1[[#This Row],[Índice]],[1]Planilha1!$A:$A,1,0)</f>
        <v>#ERROR!</v>
      </c>
    </row>
    <row r="4612" ht="15.75" customHeight="1">
      <c r="A4612" s="52">
        <v>272240.0</v>
      </c>
      <c r="B4612" s="53" t="s">
        <v>154</v>
      </c>
      <c r="C4612" s="53" t="s">
        <v>107</v>
      </c>
      <c r="D4612" s="22">
        <v>208658.0</v>
      </c>
      <c r="E4612" s="53" t="s">
        <v>47</v>
      </c>
      <c r="F4612" s="54">
        <v>1.1055923E7</v>
      </c>
      <c r="G4612" s="53" t="s">
        <v>2859</v>
      </c>
      <c r="H4612" s="55">
        <v>2917.0</v>
      </c>
      <c r="I4612" s="55"/>
      <c r="J4612" s="55" t="s">
        <v>56</v>
      </c>
      <c r="K4612" s="53" t="s">
        <v>73</v>
      </c>
      <c r="L4612" s="53"/>
      <c r="M4612" s="53">
        <v>4.0</v>
      </c>
      <c r="N4612" s="53" t="s">
        <v>52</v>
      </c>
      <c r="O4612" s="25">
        <v>33689.2975</v>
      </c>
      <c r="P4612" s="25">
        <f>'LISTA DOS ITENS'!$O4612*'LISTA DOS ITENS'!$M4612</f>
        <v>134757.19</v>
      </c>
      <c r="Q4612" s="25">
        <v>33689.3</v>
      </c>
      <c r="R4612" s="25">
        <f>'LISTA DOS ITENS'!$Q4612*'LISTA DOS ITENS'!$M4612</f>
        <v>134757.2</v>
      </c>
      <c r="S4612" s="56">
        <f>IF('LISTA DOS ITENS'!$P4612&gt;'LISTA DOS ITENS'!$R4612,'LISTA DOS ITENS'!$P4612,'LISTA DOS ITENS'!$R4612)</f>
        <v>134757.2</v>
      </c>
      <c r="T4612" s="25">
        <v>2364.096630115928</v>
      </c>
      <c r="U4612" s="25">
        <f>'LISTA DOS ITENS'!$T4612*'LISTA DOS ITENS'!$M4612</f>
        <v>9456.38652</v>
      </c>
      <c r="V4612" s="56">
        <f t="array" ref="V4612">INDEX('RESUMO - LOTES E VMA'!$F$3:$F$181,MATCH('LISTA DOS ITENS'!$D4612,'RESUMO - LOTES E VMA'!$A$3:$A$181,0))</f>
        <v>34306.28391</v>
      </c>
      <c r="W4612" s="57">
        <f>'LISTA DOS ITENS'!$U4612/'LISTA DOS ITENS'!$V4612</f>
        <v>0.2756459005</v>
      </c>
      <c r="X4612" s="53" t="s">
        <v>53</v>
      </c>
      <c r="Y4612" s="53" t="s">
        <v>290</v>
      </c>
      <c r="Z4612" s="58" t="str">
        <f>'LISTA DOS ITENS'!$F4612&amp;"-"&amp;'LISTA DOS ITENS'!$H4612&amp;"-"&amp;'LISTA DOS ITENS'!$J4612&amp;"-"&amp;'LISTA DOS ITENS'!$K4612&amp;"-"&amp;'LISTA DOS ITENS'!$I4612</f>
        <v>11055923-2917-0017-CONS/NAC-</v>
      </c>
      <c r="AA4612" s="59" t="str">
        <f t="array" ref="AA4612">INDEX('RESUMO - LOTES E VMA'!$M$3:$M$181,MATCH('LISTA DOS ITENS'!$D4612,'RESUMO - LOTES E VMA'!$A$3:$A$181,0))</f>
        <v>Para Leilão</v>
      </c>
      <c r="AB4612" s="60">
        <f t="array" ref="AB4612">INDEX('RESUMO - LOTES E VMA'!$J$3:$J$181,MATCH('LISTA DOS ITENS'!$D4612,'RESUMO - LOTES E VMA'!$A$3:$A$181,0))</f>
        <v>0.07017351593</v>
      </c>
      <c r="AC4612" s="29" t="str">
        <f t="array" ref="AC4612">INDEX('RESUMO - LOTES E VMA'!$L$3:$L$181,MATCH('LISTA DOS ITENS'!$D4612,'RESUMO - LOTES E VMA'!$A$3:$A$181,0))</f>
        <v>1% do Valor de Comparação do VMA</v>
      </c>
      <c r="AD4612" s="53" t="str">
        <f>VLOOKUP(Tabela1[[#This Row],[Índice]],[1]Planilha1!$A:$A,1,0)</f>
        <v>#ERROR!</v>
      </c>
    </row>
    <row r="4613" ht="15.75" customHeight="1">
      <c r="A4613" s="52">
        <v>272241.0</v>
      </c>
      <c r="B4613" s="53" t="s">
        <v>154</v>
      </c>
      <c r="C4613" s="53" t="s">
        <v>107</v>
      </c>
      <c r="D4613" s="22">
        <v>208658.0</v>
      </c>
      <c r="E4613" s="53" t="s">
        <v>47</v>
      </c>
      <c r="F4613" s="54">
        <v>1.1088932E7</v>
      </c>
      <c r="G4613" s="53" t="s">
        <v>2860</v>
      </c>
      <c r="H4613" s="55">
        <v>2917.0</v>
      </c>
      <c r="I4613" s="55"/>
      <c r="J4613" s="55" t="s">
        <v>56</v>
      </c>
      <c r="K4613" s="53" t="s">
        <v>80</v>
      </c>
      <c r="L4613" s="53"/>
      <c r="M4613" s="53">
        <v>1.0</v>
      </c>
      <c r="N4613" s="53" t="s">
        <v>52</v>
      </c>
      <c r="O4613" s="25">
        <v>206487.54</v>
      </c>
      <c r="P4613" s="25">
        <f>'LISTA DOS ITENS'!$O4613*'LISTA DOS ITENS'!$M4613</f>
        <v>206487.54</v>
      </c>
      <c r="Q4613" s="25">
        <v>206487.54</v>
      </c>
      <c r="R4613" s="25">
        <f>'LISTA DOS ITENS'!$Q4613*'LISTA DOS ITENS'!$M4613</f>
        <v>206487.54</v>
      </c>
      <c r="S4613" s="56">
        <f>IF('LISTA DOS ITENS'!$P4613&gt;'LISTA DOS ITENS'!$R4613,'LISTA DOS ITENS'!$P4613,'LISTA DOS ITENS'!$R4613)</f>
        <v>206487.54</v>
      </c>
      <c r="T4613" s="25">
        <v>14489.956676895272</v>
      </c>
      <c r="U4613" s="25">
        <f>'LISTA DOS ITENS'!$T4613*'LISTA DOS ITENS'!$M4613</f>
        <v>14489.95668</v>
      </c>
      <c r="V4613" s="56">
        <f t="array" ref="V4613">INDEX('RESUMO - LOTES E VMA'!$F$3:$F$181,MATCH('LISTA DOS ITENS'!$D4613,'RESUMO - LOTES E VMA'!$A$3:$A$181,0))</f>
        <v>34306.28391</v>
      </c>
      <c r="W4613" s="57">
        <f>'LISTA DOS ITENS'!$U4613/'LISTA DOS ITENS'!$V4613</f>
        <v>0.4223703364</v>
      </c>
      <c r="X4613" s="53" t="s">
        <v>53</v>
      </c>
      <c r="Y4613" s="53" t="s">
        <v>290</v>
      </c>
      <c r="Z4613" s="58" t="str">
        <f>'LISTA DOS ITENS'!$F4613&amp;"-"&amp;'LISTA DOS ITENS'!$H4613&amp;"-"&amp;'LISTA DOS ITENS'!$J4613&amp;"-"&amp;'LISTA DOS ITENS'!$K4613&amp;"-"&amp;'LISTA DOS ITENS'!$I4613</f>
        <v>11088932-2917-0017-IMOB/NAC-</v>
      </c>
      <c r="AA4613" s="59" t="str">
        <f t="array" ref="AA4613">INDEX('RESUMO - LOTES E VMA'!$M$3:$M$181,MATCH('LISTA DOS ITENS'!$D4613,'RESUMO - LOTES E VMA'!$A$3:$A$181,0))</f>
        <v>Para Leilão</v>
      </c>
      <c r="AB4613" s="60">
        <f t="array" ref="AB4613">INDEX('RESUMO - LOTES E VMA'!$J$3:$J$181,MATCH('LISTA DOS ITENS'!$D4613,'RESUMO - LOTES E VMA'!$A$3:$A$181,0))</f>
        <v>0.07017351593</v>
      </c>
      <c r="AC4613" s="29" t="str">
        <f t="array" ref="AC4613">INDEX('RESUMO - LOTES E VMA'!$L$3:$L$181,MATCH('LISTA DOS ITENS'!$D4613,'RESUMO - LOTES E VMA'!$A$3:$A$181,0))</f>
        <v>1% do Valor de Comparação do VMA</v>
      </c>
      <c r="AD4613" s="53" t="str">
        <f>VLOOKUP(Tabela1[[#This Row],[Índice]],[1]Planilha1!$A:$A,1,0)</f>
        <v>#ERROR!</v>
      </c>
    </row>
    <row r="4614" ht="15.75" customHeight="1">
      <c r="A4614" s="52">
        <v>272242.0</v>
      </c>
      <c r="B4614" s="53" t="s">
        <v>154</v>
      </c>
      <c r="C4614" s="53" t="s">
        <v>107</v>
      </c>
      <c r="D4614" s="22">
        <v>208658.0</v>
      </c>
      <c r="E4614" s="53" t="s">
        <v>47</v>
      </c>
      <c r="F4614" s="54">
        <v>1.1833864E7</v>
      </c>
      <c r="G4614" s="53" t="s">
        <v>2861</v>
      </c>
      <c r="H4614" s="55">
        <v>2917.0</v>
      </c>
      <c r="I4614" s="55"/>
      <c r="J4614" s="55" t="s">
        <v>56</v>
      </c>
      <c r="K4614" s="53" t="s">
        <v>80</v>
      </c>
      <c r="L4614" s="53"/>
      <c r="M4614" s="53">
        <v>10.0</v>
      </c>
      <c r="N4614" s="53" t="s">
        <v>52</v>
      </c>
      <c r="O4614" s="25">
        <v>14763.3172</v>
      </c>
      <c r="P4614" s="25">
        <f>'LISTA DOS ITENS'!$O4614*'LISTA DOS ITENS'!$M4614</f>
        <v>147633.172</v>
      </c>
      <c r="Q4614" s="25">
        <v>14763.32</v>
      </c>
      <c r="R4614" s="25">
        <f>'LISTA DOS ITENS'!$Q4614*'LISTA DOS ITENS'!$M4614</f>
        <v>147633.2</v>
      </c>
      <c r="S4614" s="56">
        <f>IF('LISTA DOS ITENS'!$P4614&gt;'LISTA DOS ITENS'!$R4614,'LISTA DOS ITENS'!$P4614,'LISTA DOS ITENS'!$R4614)</f>
        <v>147633.2</v>
      </c>
      <c r="T4614" s="25">
        <v>1035.9940711538404</v>
      </c>
      <c r="U4614" s="25">
        <f>'LISTA DOS ITENS'!$T4614*'LISTA DOS ITENS'!$M4614</f>
        <v>10359.94071</v>
      </c>
      <c r="V4614" s="56">
        <f t="array" ref="V4614">INDEX('RESUMO - LOTES E VMA'!$F$3:$F$181,MATCH('LISTA DOS ITENS'!$D4614,'RESUMO - LOTES E VMA'!$A$3:$A$181,0))</f>
        <v>34306.28391</v>
      </c>
      <c r="W4614" s="57">
        <f>'LISTA DOS ITENS'!$U4614/'LISTA DOS ITENS'!$V4614</f>
        <v>0.3019837631</v>
      </c>
      <c r="X4614" s="53" t="s">
        <v>53</v>
      </c>
      <c r="Y4614" s="53" t="s">
        <v>290</v>
      </c>
      <c r="Z4614" s="58" t="str">
        <f>'LISTA DOS ITENS'!$F4614&amp;"-"&amp;'LISTA DOS ITENS'!$H4614&amp;"-"&amp;'LISTA DOS ITENS'!$J4614&amp;"-"&amp;'LISTA DOS ITENS'!$K4614&amp;"-"&amp;'LISTA DOS ITENS'!$I4614</f>
        <v>11833864-2917-0017-IMOB/NAC-</v>
      </c>
      <c r="AA4614" s="59" t="str">
        <f t="array" ref="AA4614">INDEX('RESUMO - LOTES E VMA'!$M$3:$M$181,MATCH('LISTA DOS ITENS'!$D4614,'RESUMO - LOTES E VMA'!$A$3:$A$181,0))</f>
        <v>Para Leilão</v>
      </c>
      <c r="AB4614" s="60">
        <f t="array" ref="AB4614">INDEX('RESUMO - LOTES E VMA'!$J$3:$J$181,MATCH('LISTA DOS ITENS'!$D4614,'RESUMO - LOTES E VMA'!$A$3:$A$181,0))</f>
        <v>0.07017351593</v>
      </c>
      <c r="AC4614" s="29" t="str">
        <f t="array" ref="AC4614">INDEX('RESUMO - LOTES E VMA'!$L$3:$L$181,MATCH('LISTA DOS ITENS'!$D4614,'RESUMO - LOTES E VMA'!$A$3:$A$181,0))</f>
        <v>1% do Valor de Comparação do VMA</v>
      </c>
      <c r="AD4614" s="53" t="str">
        <f>VLOOKUP(Tabela1[[#This Row],[Índice]],[1]Planilha1!$A:$A,1,0)</f>
        <v>#ERROR!</v>
      </c>
    </row>
    <row r="4615" ht="15.75" customHeight="1">
      <c r="A4615" s="52">
        <v>272273.0</v>
      </c>
      <c r="B4615" s="53" t="s">
        <v>274</v>
      </c>
      <c r="C4615" s="53" t="s">
        <v>275</v>
      </c>
      <c r="D4615" s="22">
        <v>208672.0</v>
      </c>
      <c r="E4615" s="53" t="s">
        <v>63</v>
      </c>
      <c r="F4615" s="54">
        <v>1.1071829E7</v>
      </c>
      <c r="G4615" s="53" t="s">
        <v>2862</v>
      </c>
      <c r="H4615" s="55">
        <v>2065.0</v>
      </c>
      <c r="I4615" s="55"/>
      <c r="J4615" s="55" t="s">
        <v>68</v>
      </c>
      <c r="K4615" s="53" t="s">
        <v>73</v>
      </c>
      <c r="L4615" s="53"/>
      <c r="M4615" s="53">
        <v>2.0</v>
      </c>
      <c r="N4615" s="53" t="s">
        <v>52</v>
      </c>
      <c r="O4615" s="25">
        <v>3084.16</v>
      </c>
      <c r="P4615" s="25">
        <f>'LISTA DOS ITENS'!$O4615*'LISTA DOS ITENS'!$M4615</f>
        <v>6168.32</v>
      </c>
      <c r="Q4615" s="25">
        <v>3084.16</v>
      </c>
      <c r="R4615" s="25">
        <f>'LISTA DOS ITENS'!$Q4615*'LISTA DOS ITENS'!$M4615</f>
        <v>6168.32</v>
      </c>
      <c r="S4615" s="56">
        <f>IF('LISTA DOS ITENS'!$P4615&gt;'LISTA DOS ITENS'!$R4615,'LISTA DOS ITENS'!$P4615,'LISTA DOS ITENS'!$R4615)</f>
        <v>6168.32</v>
      </c>
      <c r="T4615" s="25">
        <v>1966.7771057128753</v>
      </c>
      <c r="U4615" s="25">
        <f>'LISTA DOS ITENS'!$T4615*'LISTA DOS ITENS'!$M4615</f>
        <v>3933.554211</v>
      </c>
      <c r="V4615" s="56">
        <f t="array" ref="V4615">INDEX('RESUMO - LOTES E VMA'!$F$3:$F$181,MATCH('LISTA DOS ITENS'!$D4615,'RESUMO - LOTES E VMA'!$A$3:$A$181,0))</f>
        <v>28033.3334</v>
      </c>
      <c r="W4615" s="57">
        <f>'LISTA DOS ITENS'!$U4615/'LISTA DOS ITENS'!$V4615</f>
        <v>0.1403170345</v>
      </c>
      <c r="X4615" s="53" t="s">
        <v>53</v>
      </c>
      <c r="Y4615" s="53" t="s">
        <v>290</v>
      </c>
      <c r="Z4615" s="58" t="str">
        <f>'LISTA DOS ITENS'!$F4615&amp;"-"&amp;'LISTA DOS ITENS'!$H4615&amp;"-"&amp;'LISTA DOS ITENS'!$J4615&amp;"-"&amp;'LISTA DOS ITENS'!$K4615&amp;"-"&amp;'LISTA DOS ITENS'!$I4615</f>
        <v>11071829-2065-0003-CONS/NAC-</v>
      </c>
      <c r="AA4615" s="59" t="str">
        <f t="array" ref="AA4615">INDEX('RESUMO - LOTES E VMA'!$M$3:$M$181,MATCH('LISTA DOS ITENS'!$D4615,'RESUMO - LOTES E VMA'!$A$3:$A$181,0))</f>
        <v>Para Leilão</v>
      </c>
      <c r="AB4615" s="60">
        <f t="array" ref="AB4615">INDEX('RESUMO - LOTES E VMA'!$J$3:$J$181,MATCH('LISTA DOS ITENS'!$D4615,'RESUMO - LOTES E VMA'!$A$3:$A$181,0))</f>
        <v>0.6377021024</v>
      </c>
      <c r="AC4615" s="29" t="str">
        <f t="array" ref="AC4615">INDEX('RESUMO - LOTES E VMA'!$L$3:$L$181,MATCH('LISTA DOS ITENS'!$D4615,'RESUMO - LOTES E VMA'!$A$3:$A$181,0))</f>
        <v>5% do Valor de Comparação do VMA</v>
      </c>
      <c r="AD4615" s="53" t="str">
        <f>VLOOKUP(Tabela1[[#This Row],[Índice]],[1]Planilha1!$A:$A,1,0)</f>
        <v>#ERROR!</v>
      </c>
    </row>
    <row r="4616" ht="15.75" customHeight="1">
      <c r="A4616" s="52">
        <v>272274.0</v>
      </c>
      <c r="B4616" s="53" t="s">
        <v>274</v>
      </c>
      <c r="C4616" s="53" t="s">
        <v>275</v>
      </c>
      <c r="D4616" s="22">
        <v>208672.0</v>
      </c>
      <c r="E4616" s="53" t="s">
        <v>63</v>
      </c>
      <c r="F4616" s="54">
        <v>1.0262174E7</v>
      </c>
      <c r="G4616" s="53" t="s">
        <v>2863</v>
      </c>
      <c r="H4616" s="55">
        <v>2065.0</v>
      </c>
      <c r="I4616" s="55"/>
      <c r="J4616" s="55" t="s">
        <v>77</v>
      </c>
      <c r="K4616" s="53" t="s">
        <v>73</v>
      </c>
      <c r="L4616" s="53"/>
      <c r="M4616" s="53">
        <v>15.0</v>
      </c>
      <c r="N4616" s="53" t="s">
        <v>52</v>
      </c>
      <c r="O4616" s="25">
        <v>1159.5600000000002</v>
      </c>
      <c r="P4616" s="25">
        <f>'LISTA DOS ITENS'!$O4616*'LISTA DOS ITENS'!$M4616</f>
        <v>17393.4</v>
      </c>
      <c r="Q4616" s="25">
        <v>1159.56</v>
      </c>
      <c r="R4616" s="25">
        <f>'LISTA DOS ITENS'!$Q4616*'LISTA DOS ITENS'!$M4616</f>
        <v>17393.4</v>
      </c>
      <c r="S4616" s="56">
        <f>IF('LISTA DOS ITENS'!$P4616&gt;'LISTA DOS ITENS'!$R4616,'LISTA DOS ITENS'!$P4616,'LISTA DOS ITENS'!$R4616)</f>
        <v>17393.4</v>
      </c>
      <c r="T4616" s="25">
        <v>739.4545226902695</v>
      </c>
      <c r="U4616" s="25">
        <f>'LISTA DOS ITENS'!$T4616*'LISTA DOS ITENS'!$M4616</f>
        <v>11091.81784</v>
      </c>
      <c r="V4616" s="56">
        <f t="array" ref="V4616">INDEX('RESUMO - LOTES E VMA'!$F$3:$F$181,MATCH('LISTA DOS ITENS'!$D4616,'RESUMO - LOTES E VMA'!$A$3:$A$181,0))</f>
        <v>28033.3334</v>
      </c>
      <c r="W4616" s="57">
        <f>'LISTA DOS ITENS'!$U4616/'LISTA DOS ITENS'!$V4616</f>
        <v>0.3956653203</v>
      </c>
      <c r="X4616" s="53" t="s">
        <v>53</v>
      </c>
      <c r="Y4616" s="53" t="s">
        <v>290</v>
      </c>
      <c r="Z4616" s="58" t="str">
        <f>'LISTA DOS ITENS'!$F4616&amp;"-"&amp;'LISTA DOS ITENS'!$H4616&amp;"-"&amp;'LISTA DOS ITENS'!$J4616&amp;"-"&amp;'LISTA DOS ITENS'!$K4616&amp;"-"&amp;'LISTA DOS ITENS'!$I4616</f>
        <v>10262174-2065-A903-CONS/NAC-</v>
      </c>
      <c r="AA4616" s="59" t="str">
        <f t="array" ref="AA4616">INDEX('RESUMO - LOTES E VMA'!$M$3:$M$181,MATCH('LISTA DOS ITENS'!$D4616,'RESUMO - LOTES E VMA'!$A$3:$A$181,0))</f>
        <v>Para Leilão</v>
      </c>
      <c r="AB4616" s="60">
        <f t="array" ref="AB4616">INDEX('RESUMO - LOTES E VMA'!$J$3:$J$181,MATCH('LISTA DOS ITENS'!$D4616,'RESUMO - LOTES E VMA'!$A$3:$A$181,0))</f>
        <v>0.6377021024</v>
      </c>
      <c r="AC4616" s="29" t="str">
        <f t="array" ref="AC4616">INDEX('RESUMO - LOTES E VMA'!$L$3:$L$181,MATCH('LISTA DOS ITENS'!$D4616,'RESUMO - LOTES E VMA'!$A$3:$A$181,0))</f>
        <v>5% do Valor de Comparação do VMA</v>
      </c>
      <c r="AD4616" s="53" t="str">
        <f>VLOOKUP(Tabela1[[#This Row],[Índice]],[1]Planilha1!$A:$A,1,0)</f>
        <v>#ERROR!</v>
      </c>
    </row>
    <row r="4617" ht="15.75" customHeight="1">
      <c r="A4617" s="52">
        <v>272275.0</v>
      </c>
      <c r="B4617" s="53" t="s">
        <v>274</v>
      </c>
      <c r="C4617" s="53" t="s">
        <v>275</v>
      </c>
      <c r="D4617" s="22">
        <v>208672.0</v>
      </c>
      <c r="E4617" s="53" t="s">
        <v>63</v>
      </c>
      <c r="F4617" s="54">
        <v>1.0321493E7</v>
      </c>
      <c r="G4617" s="53" t="s">
        <v>2864</v>
      </c>
      <c r="H4617" s="55">
        <v>2065.0</v>
      </c>
      <c r="I4617" s="55"/>
      <c r="J4617" s="55" t="s">
        <v>77</v>
      </c>
      <c r="K4617" s="53" t="s">
        <v>73</v>
      </c>
      <c r="L4617" s="53"/>
      <c r="M4617" s="53">
        <v>9.0</v>
      </c>
      <c r="N4617" s="53" t="s">
        <v>52</v>
      </c>
      <c r="O4617" s="25">
        <v>160.16</v>
      </c>
      <c r="P4617" s="25">
        <f>'LISTA DOS ITENS'!$O4617*'LISTA DOS ITENS'!$M4617</f>
        <v>1441.44</v>
      </c>
      <c r="Q4617" s="25">
        <v>160.16</v>
      </c>
      <c r="R4617" s="25">
        <f>'LISTA DOS ITENS'!$Q4617*'LISTA DOS ITENS'!$M4617</f>
        <v>1441.44</v>
      </c>
      <c r="S4617" s="56">
        <f>IF('LISTA DOS ITENS'!$P4617&gt;'LISTA DOS ITENS'!$R4617,'LISTA DOS ITENS'!$P4617,'LISTA DOS ITENS'!$R4617)</f>
        <v>1441.44</v>
      </c>
      <c r="T4617" s="25">
        <v>102.1344616527593</v>
      </c>
      <c r="U4617" s="25">
        <f>'LISTA DOS ITENS'!$T4617*'LISTA DOS ITENS'!$M4617</f>
        <v>919.2101549</v>
      </c>
      <c r="V4617" s="56">
        <f t="array" ref="V4617">INDEX('RESUMO - LOTES E VMA'!$F$3:$F$181,MATCH('LISTA DOS ITENS'!$D4617,'RESUMO - LOTES E VMA'!$A$3:$A$181,0))</f>
        <v>28033.3334</v>
      </c>
      <c r="W4617" s="57">
        <f>'LISTA DOS ITENS'!$U4617/'LISTA DOS ITENS'!$V4617</f>
        <v>0.03278989843</v>
      </c>
      <c r="X4617" s="53" t="s">
        <v>53</v>
      </c>
      <c r="Y4617" s="53" t="s">
        <v>290</v>
      </c>
      <c r="Z4617" s="58" t="str">
        <f>'LISTA DOS ITENS'!$F4617&amp;"-"&amp;'LISTA DOS ITENS'!$H4617&amp;"-"&amp;'LISTA DOS ITENS'!$J4617&amp;"-"&amp;'LISTA DOS ITENS'!$K4617&amp;"-"&amp;'LISTA DOS ITENS'!$I4617</f>
        <v>10321493-2065-A903-CONS/NAC-</v>
      </c>
      <c r="AA4617" s="59" t="str">
        <f t="array" ref="AA4617">INDEX('RESUMO - LOTES E VMA'!$M$3:$M$181,MATCH('LISTA DOS ITENS'!$D4617,'RESUMO - LOTES E VMA'!$A$3:$A$181,0))</f>
        <v>Para Leilão</v>
      </c>
      <c r="AB4617" s="60">
        <f t="array" ref="AB4617">INDEX('RESUMO - LOTES E VMA'!$J$3:$J$181,MATCH('LISTA DOS ITENS'!$D4617,'RESUMO - LOTES E VMA'!$A$3:$A$181,0))</f>
        <v>0.6377021024</v>
      </c>
      <c r="AC4617" s="29" t="str">
        <f t="array" ref="AC4617">INDEX('RESUMO - LOTES E VMA'!$L$3:$L$181,MATCH('LISTA DOS ITENS'!$D4617,'RESUMO - LOTES E VMA'!$A$3:$A$181,0))</f>
        <v>5% do Valor de Comparação do VMA</v>
      </c>
      <c r="AD4617" s="53" t="str">
        <f>VLOOKUP(Tabela1[[#This Row],[Índice]],[1]Planilha1!$A:$A,1,0)</f>
        <v>#ERROR!</v>
      </c>
    </row>
    <row r="4618" ht="15.75" customHeight="1">
      <c r="A4618" s="52">
        <v>272276.0</v>
      </c>
      <c r="B4618" s="53" t="s">
        <v>274</v>
      </c>
      <c r="C4618" s="53" t="s">
        <v>275</v>
      </c>
      <c r="D4618" s="22">
        <v>208672.0</v>
      </c>
      <c r="E4618" s="53" t="s">
        <v>63</v>
      </c>
      <c r="F4618" s="54">
        <v>1.0360605E7</v>
      </c>
      <c r="G4618" s="53" t="s">
        <v>2865</v>
      </c>
      <c r="H4618" s="55">
        <v>2065.0</v>
      </c>
      <c r="I4618" s="55"/>
      <c r="J4618" s="55" t="s">
        <v>77</v>
      </c>
      <c r="K4618" s="53" t="s">
        <v>73</v>
      </c>
      <c r="L4618" s="53"/>
      <c r="M4618" s="53">
        <v>8.0</v>
      </c>
      <c r="N4618" s="53" t="s">
        <v>52</v>
      </c>
      <c r="O4618" s="25">
        <v>2369.595</v>
      </c>
      <c r="P4618" s="25">
        <f>'LISTA DOS ITENS'!$O4618*'LISTA DOS ITENS'!$M4618</f>
        <v>18956.76</v>
      </c>
      <c r="Q4618" s="25">
        <v>2369.59</v>
      </c>
      <c r="R4618" s="25">
        <f>'LISTA DOS ITENS'!$Q4618*'LISTA DOS ITENS'!$M4618</f>
        <v>18956.72</v>
      </c>
      <c r="S4618" s="56">
        <f>IF('LISTA DOS ITENS'!$P4618&gt;'LISTA DOS ITENS'!$R4618,'LISTA DOS ITENS'!$P4618,'LISTA DOS ITENS'!$R4618)</f>
        <v>18956.76</v>
      </c>
      <c r="T4618" s="25">
        <v>1511.0938997737383</v>
      </c>
      <c r="U4618" s="25">
        <f>'LISTA DOS ITENS'!$T4618*'LISTA DOS ITENS'!$M4618</f>
        <v>12088.7512</v>
      </c>
      <c r="V4618" s="56">
        <f t="array" ref="V4618">INDEX('RESUMO - LOTES E VMA'!$F$3:$F$181,MATCH('LISTA DOS ITENS'!$D4618,'RESUMO - LOTES E VMA'!$A$3:$A$181,0))</f>
        <v>28033.3334</v>
      </c>
      <c r="W4618" s="57">
        <f>'LISTA DOS ITENS'!$U4618/'LISTA DOS ITENS'!$V4618</f>
        <v>0.4312277468</v>
      </c>
      <c r="X4618" s="53" t="s">
        <v>53</v>
      </c>
      <c r="Y4618" s="53" t="s">
        <v>290</v>
      </c>
      <c r="Z4618" s="58" t="str">
        <f>'LISTA DOS ITENS'!$F4618&amp;"-"&amp;'LISTA DOS ITENS'!$H4618&amp;"-"&amp;'LISTA DOS ITENS'!$J4618&amp;"-"&amp;'LISTA DOS ITENS'!$K4618&amp;"-"&amp;'LISTA DOS ITENS'!$I4618</f>
        <v>10360605-2065-A903-CONS/NAC-</v>
      </c>
      <c r="AA4618" s="59" t="str">
        <f t="array" ref="AA4618">INDEX('RESUMO - LOTES E VMA'!$M$3:$M$181,MATCH('LISTA DOS ITENS'!$D4618,'RESUMO - LOTES E VMA'!$A$3:$A$181,0))</f>
        <v>Para Leilão</v>
      </c>
      <c r="AB4618" s="60">
        <f t="array" ref="AB4618">INDEX('RESUMO - LOTES E VMA'!$J$3:$J$181,MATCH('LISTA DOS ITENS'!$D4618,'RESUMO - LOTES E VMA'!$A$3:$A$181,0))</f>
        <v>0.6377021024</v>
      </c>
      <c r="AC4618" s="29" t="str">
        <f t="array" ref="AC4618">INDEX('RESUMO - LOTES E VMA'!$L$3:$L$181,MATCH('LISTA DOS ITENS'!$D4618,'RESUMO - LOTES E VMA'!$A$3:$A$181,0))</f>
        <v>5% do Valor de Comparação do VMA</v>
      </c>
      <c r="AD4618" s="53" t="str">
        <f>VLOOKUP(Tabela1[[#This Row],[Índice]],[1]Planilha1!$A:$A,1,0)</f>
        <v>#ERROR!</v>
      </c>
    </row>
    <row r="4619" ht="15.75" customHeight="1">
      <c r="A4619" s="52">
        <v>272277.0</v>
      </c>
      <c r="B4619" s="53" t="s">
        <v>274</v>
      </c>
      <c r="C4619" s="53" t="s">
        <v>275</v>
      </c>
      <c r="D4619" s="22">
        <v>208673.0</v>
      </c>
      <c r="E4619" s="53" t="s">
        <v>171</v>
      </c>
      <c r="F4619" s="54">
        <v>1.0156703E7</v>
      </c>
      <c r="G4619" s="53" t="s">
        <v>2866</v>
      </c>
      <c r="H4619" s="55">
        <v>2065.0</v>
      </c>
      <c r="I4619" s="55"/>
      <c r="J4619" s="55" t="s">
        <v>173</v>
      </c>
      <c r="K4619" s="53" t="s">
        <v>73</v>
      </c>
      <c r="L4619" s="53"/>
      <c r="M4619" s="53">
        <v>7.0</v>
      </c>
      <c r="N4619" s="53" t="s">
        <v>52</v>
      </c>
      <c r="O4619" s="25">
        <v>4208.567142857143</v>
      </c>
      <c r="P4619" s="25">
        <f>'LISTA DOS ITENS'!$O4619*'LISTA DOS ITENS'!$M4619</f>
        <v>29459.97</v>
      </c>
      <c r="Q4619" s="25">
        <v>4208.57</v>
      </c>
      <c r="R4619" s="25">
        <f>'LISTA DOS ITENS'!$Q4619*'LISTA DOS ITENS'!$M4619</f>
        <v>29459.99</v>
      </c>
      <c r="S4619" s="56">
        <f>IF('LISTA DOS ITENS'!$P4619&gt;'LISTA DOS ITENS'!$R4619,'LISTA DOS ITENS'!$P4619,'LISTA DOS ITENS'!$R4619)</f>
        <v>29459.99</v>
      </c>
      <c r="T4619" s="25">
        <v>2683.816379108099</v>
      </c>
      <c r="U4619" s="25">
        <f>'LISTA DOS ITENS'!$T4619*'LISTA DOS ITENS'!$M4619</f>
        <v>18786.71465</v>
      </c>
      <c r="V4619" s="56">
        <f t="array" ref="V4619">INDEX('RESUMO - LOTES E VMA'!$F$3:$F$181,MATCH('LISTA DOS ITENS'!$D4619,'RESUMO - LOTES E VMA'!$A$3:$A$181,0))</f>
        <v>44831.39137</v>
      </c>
      <c r="W4619" s="57">
        <f>'LISTA DOS ITENS'!$U4619/'LISTA DOS ITENS'!$V4619</f>
        <v>0.4190526789</v>
      </c>
      <c r="X4619" s="53" t="s">
        <v>53</v>
      </c>
      <c r="Y4619" s="53" t="s">
        <v>290</v>
      </c>
      <c r="Z4619" s="58" t="str">
        <f>'LISTA DOS ITENS'!$F4619&amp;"-"&amp;'LISTA DOS ITENS'!$H4619&amp;"-"&amp;'LISTA DOS ITENS'!$J4619&amp;"-"&amp;'LISTA DOS ITENS'!$K4619&amp;"-"&amp;'LISTA DOS ITENS'!$I4619</f>
        <v>10156703-2065-0004-CONS/NAC-</v>
      </c>
      <c r="AA4619" s="59" t="str">
        <f t="array" ref="AA4619">INDEX('RESUMO - LOTES E VMA'!$M$3:$M$181,MATCH('LISTA DOS ITENS'!$D4619,'RESUMO - LOTES E VMA'!$A$3:$A$181,0))</f>
        <v>Para Leilão</v>
      </c>
      <c r="AB4619" s="60">
        <f t="array" ref="AB4619">INDEX('RESUMO - LOTES E VMA'!$J$3:$J$181,MATCH('LISTA DOS ITENS'!$D4619,'RESUMO - LOTES E VMA'!$A$3:$A$181,0))</f>
        <v>0.6377022291</v>
      </c>
      <c r="AC4619" s="29" t="str">
        <f t="array" ref="AC4619">INDEX('RESUMO - LOTES E VMA'!$L$3:$L$181,MATCH('LISTA DOS ITENS'!$D4619,'RESUMO - LOTES E VMA'!$A$3:$A$181,0))</f>
        <v>5% do Valor de Comparação do VMA</v>
      </c>
      <c r="AD4619" s="53" t="str">
        <f>VLOOKUP(Tabela1[[#This Row],[Índice]],[1]Planilha1!$A:$A,1,0)</f>
        <v>#ERROR!</v>
      </c>
    </row>
    <row r="4620" ht="15.75" customHeight="1">
      <c r="A4620" s="52">
        <v>272278.0</v>
      </c>
      <c r="B4620" s="53" t="s">
        <v>274</v>
      </c>
      <c r="C4620" s="53" t="s">
        <v>275</v>
      </c>
      <c r="D4620" s="22">
        <v>208673.0</v>
      </c>
      <c r="E4620" s="53" t="s">
        <v>171</v>
      </c>
      <c r="F4620" s="54">
        <v>1.02753E7</v>
      </c>
      <c r="G4620" s="53" t="s">
        <v>2867</v>
      </c>
      <c r="H4620" s="55">
        <v>2065.0</v>
      </c>
      <c r="I4620" s="55"/>
      <c r="J4620" s="55" t="s">
        <v>173</v>
      </c>
      <c r="K4620" s="53" t="s">
        <v>51</v>
      </c>
      <c r="L4620" s="53"/>
      <c r="M4620" s="53">
        <v>1.0</v>
      </c>
      <c r="N4620" s="53" t="s">
        <v>52</v>
      </c>
      <c r="O4620" s="25">
        <v>1.0</v>
      </c>
      <c r="P4620" s="25">
        <f>'LISTA DOS ITENS'!$O4620*'LISTA DOS ITENS'!$M4620</f>
        <v>1</v>
      </c>
      <c r="Q4620" s="25">
        <v>332.98</v>
      </c>
      <c r="R4620" s="25">
        <f>'LISTA DOS ITENS'!$Q4620*'LISTA DOS ITENS'!$M4620</f>
        <v>332.98</v>
      </c>
      <c r="S4620" s="56">
        <f>IF('LISTA DOS ITENS'!$P4620&gt;'LISTA DOS ITENS'!$R4620,'LISTA DOS ITENS'!$P4620,'LISTA DOS ITENS'!$R4620)</f>
        <v>332.98</v>
      </c>
      <c r="T4620" s="25">
        <v>212.34223926783088</v>
      </c>
      <c r="U4620" s="25">
        <f>'LISTA DOS ITENS'!$T4620*'LISTA DOS ITENS'!$M4620</f>
        <v>212.3422393</v>
      </c>
      <c r="V4620" s="56">
        <f t="array" ref="V4620">INDEX('RESUMO - LOTES E VMA'!$F$3:$F$181,MATCH('LISTA DOS ITENS'!$D4620,'RESUMO - LOTES E VMA'!$A$3:$A$181,0))</f>
        <v>44831.39137</v>
      </c>
      <c r="W4620" s="57">
        <f>'LISTA DOS ITENS'!$U4620/'LISTA DOS ITENS'!$V4620</f>
        <v>0.004736463285</v>
      </c>
      <c r="X4620" s="53" t="s">
        <v>53</v>
      </c>
      <c r="Y4620" s="53" t="s">
        <v>290</v>
      </c>
      <c r="Z4620" s="58" t="str">
        <f>'LISTA DOS ITENS'!$F4620&amp;"-"&amp;'LISTA DOS ITENS'!$H4620&amp;"-"&amp;'LISTA DOS ITENS'!$J4620&amp;"-"&amp;'LISTA DOS ITENS'!$K4620&amp;"-"&amp;'LISTA DOS ITENS'!$I4620</f>
        <v>10275300-2065-0004-A RECUPER-</v>
      </c>
      <c r="AA4620" s="59" t="str">
        <f t="array" ref="AA4620">INDEX('RESUMO - LOTES E VMA'!$M$3:$M$181,MATCH('LISTA DOS ITENS'!$D4620,'RESUMO - LOTES E VMA'!$A$3:$A$181,0))</f>
        <v>Para Leilão</v>
      </c>
      <c r="AB4620" s="60">
        <f t="array" ref="AB4620">INDEX('RESUMO - LOTES E VMA'!$J$3:$J$181,MATCH('LISTA DOS ITENS'!$D4620,'RESUMO - LOTES E VMA'!$A$3:$A$181,0))</f>
        <v>0.6377022291</v>
      </c>
      <c r="AC4620" s="29" t="str">
        <f t="array" ref="AC4620">INDEX('RESUMO - LOTES E VMA'!$L$3:$L$181,MATCH('LISTA DOS ITENS'!$D4620,'RESUMO - LOTES E VMA'!$A$3:$A$181,0))</f>
        <v>5% do Valor de Comparação do VMA</v>
      </c>
      <c r="AD4620" s="53" t="str">
        <f>VLOOKUP(Tabela1[[#This Row],[Índice]],[1]Planilha1!$A:$A,1,0)</f>
        <v>#ERROR!</v>
      </c>
    </row>
    <row r="4621" ht="15.75" customHeight="1">
      <c r="A4621" s="52">
        <v>272279.0</v>
      </c>
      <c r="B4621" s="53" t="s">
        <v>274</v>
      </c>
      <c r="C4621" s="53" t="s">
        <v>275</v>
      </c>
      <c r="D4621" s="22">
        <v>208673.0</v>
      </c>
      <c r="E4621" s="53" t="s">
        <v>171</v>
      </c>
      <c r="F4621" s="54">
        <v>1.02753E7</v>
      </c>
      <c r="G4621" s="53" t="s">
        <v>2867</v>
      </c>
      <c r="H4621" s="55">
        <v>2065.0</v>
      </c>
      <c r="I4621" s="55"/>
      <c r="J4621" s="55" t="s">
        <v>173</v>
      </c>
      <c r="K4621" s="53" t="s">
        <v>73</v>
      </c>
      <c r="L4621" s="53"/>
      <c r="M4621" s="53">
        <v>4.0</v>
      </c>
      <c r="N4621" s="53" t="s">
        <v>52</v>
      </c>
      <c r="O4621" s="25">
        <v>309.92</v>
      </c>
      <c r="P4621" s="25">
        <f>'LISTA DOS ITENS'!$O4621*'LISTA DOS ITENS'!$M4621</f>
        <v>1239.68</v>
      </c>
      <c r="Q4621" s="25">
        <v>332.98</v>
      </c>
      <c r="R4621" s="25">
        <f>'LISTA DOS ITENS'!$Q4621*'LISTA DOS ITENS'!$M4621</f>
        <v>1331.92</v>
      </c>
      <c r="S4621" s="56">
        <f>IF('LISTA DOS ITENS'!$P4621&gt;'LISTA DOS ITENS'!$R4621,'LISTA DOS ITENS'!$P4621,'LISTA DOS ITENS'!$R4621)</f>
        <v>1331.92</v>
      </c>
      <c r="T4621" s="25">
        <v>212.34223926783088</v>
      </c>
      <c r="U4621" s="25">
        <f>'LISTA DOS ITENS'!$T4621*'LISTA DOS ITENS'!$M4621</f>
        <v>849.3689571</v>
      </c>
      <c r="V4621" s="56">
        <f t="array" ref="V4621">INDEX('RESUMO - LOTES E VMA'!$F$3:$F$181,MATCH('LISTA DOS ITENS'!$D4621,'RESUMO - LOTES E VMA'!$A$3:$A$181,0))</f>
        <v>44831.39137</v>
      </c>
      <c r="W4621" s="57">
        <f>'LISTA DOS ITENS'!$U4621/'LISTA DOS ITENS'!$V4621</f>
        <v>0.01894585314</v>
      </c>
      <c r="X4621" s="53" t="s">
        <v>53</v>
      </c>
      <c r="Y4621" s="53" t="s">
        <v>290</v>
      </c>
      <c r="Z4621" s="58" t="str">
        <f>'LISTA DOS ITENS'!$F4621&amp;"-"&amp;'LISTA DOS ITENS'!$H4621&amp;"-"&amp;'LISTA DOS ITENS'!$J4621&amp;"-"&amp;'LISTA DOS ITENS'!$K4621&amp;"-"&amp;'LISTA DOS ITENS'!$I4621</f>
        <v>10275300-2065-0004-CONS/NAC-</v>
      </c>
      <c r="AA4621" s="59" t="str">
        <f t="array" ref="AA4621">INDEX('RESUMO - LOTES E VMA'!$M$3:$M$181,MATCH('LISTA DOS ITENS'!$D4621,'RESUMO - LOTES E VMA'!$A$3:$A$181,0))</f>
        <v>Para Leilão</v>
      </c>
      <c r="AB4621" s="60">
        <f t="array" ref="AB4621">INDEX('RESUMO - LOTES E VMA'!$J$3:$J$181,MATCH('LISTA DOS ITENS'!$D4621,'RESUMO - LOTES E VMA'!$A$3:$A$181,0))</f>
        <v>0.6377022291</v>
      </c>
      <c r="AC4621" s="29" t="str">
        <f t="array" ref="AC4621">INDEX('RESUMO - LOTES E VMA'!$L$3:$L$181,MATCH('LISTA DOS ITENS'!$D4621,'RESUMO - LOTES E VMA'!$A$3:$A$181,0))</f>
        <v>5% do Valor de Comparação do VMA</v>
      </c>
      <c r="AD4621" s="53" t="str">
        <f>VLOOKUP(Tabela1[[#This Row],[Índice]],[1]Planilha1!$A:$A,1,0)</f>
        <v>#ERROR!</v>
      </c>
    </row>
    <row r="4622" ht="15.75" customHeight="1">
      <c r="A4622" s="52">
        <v>272280.0</v>
      </c>
      <c r="B4622" s="53" t="s">
        <v>274</v>
      </c>
      <c r="C4622" s="53" t="s">
        <v>275</v>
      </c>
      <c r="D4622" s="22">
        <v>208673.0</v>
      </c>
      <c r="E4622" s="53" t="s">
        <v>171</v>
      </c>
      <c r="F4622" s="54">
        <v>1.0314717E7</v>
      </c>
      <c r="G4622" s="53" t="s">
        <v>2868</v>
      </c>
      <c r="H4622" s="55">
        <v>2065.0</v>
      </c>
      <c r="I4622" s="55"/>
      <c r="J4622" s="55" t="s">
        <v>173</v>
      </c>
      <c r="K4622" s="53" t="s">
        <v>73</v>
      </c>
      <c r="L4622" s="53"/>
      <c r="M4622" s="53">
        <v>4.0</v>
      </c>
      <c r="N4622" s="53" t="s">
        <v>52</v>
      </c>
      <c r="O4622" s="25">
        <v>1304.805</v>
      </c>
      <c r="P4622" s="25">
        <f>'LISTA DOS ITENS'!$O4622*'LISTA DOS ITENS'!$M4622</f>
        <v>5219.22</v>
      </c>
      <c r="Q4622" s="25">
        <v>1304.81</v>
      </c>
      <c r="R4622" s="25">
        <f>'LISTA DOS ITENS'!$Q4622*'LISTA DOS ITENS'!$M4622</f>
        <v>5219.24</v>
      </c>
      <c r="S4622" s="56">
        <f>IF('LISTA DOS ITENS'!$P4622&gt;'LISTA DOS ITENS'!$R4622,'LISTA DOS ITENS'!$P4622,'LISTA DOS ITENS'!$R4622)</f>
        <v>5219.24</v>
      </c>
      <c r="T4622" s="25">
        <v>832.0808373447605</v>
      </c>
      <c r="U4622" s="25">
        <f>'LISTA DOS ITENS'!$T4622*'LISTA DOS ITENS'!$M4622</f>
        <v>3328.323349</v>
      </c>
      <c r="V4622" s="56">
        <f t="array" ref="V4622">INDEX('RESUMO - LOTES E VMA'!$F$3:$F$181,MATCH('LISTA DOS ITENS'!$D4622,'RESUMO - LOTES E VMA'!$A$3:$A$181,0))</f>
        <v>44831.39137</v>
      </c>
      <c r="W4622" s="57">
        <f>'LISTA DOS ITENS'!$U4622/'LISTA DOS ITENS'!$V4622</f>
        <v>0.07424091128</v>
      </c>
      <c r="X4622" s="53" t="s">
        <v>53</v>
      </c>
      <c r="Y4622" s="53" t="s">
        <v>290</v>
      </c>
      <c r="Z4622" s="58" t="str">
        <f>'LISTA DOS ITENS'!$F4622&amp;"-"&amp;'LISTA DOS ITENS'!$H4622&amp;"-"&amp;'LISTA DOS ITENS'!$J4622&amp;"-"&amp;'LISTA DOS ITENS'!$K4622&amp;"-"&amp;'LISTA DOS ITENS'!$I4622</f>
        <v>10314717-2065-0004-CONS/NAC-</v>
      </c>
      <c r="AA4622" s="59" t="str">
        <f t="array" ref="AA4622">INDEX('RESUMO - LOTES E VMA'!$M$3:$M$181,MATCH('LISTA DOS ITENS'!$D4622,'RESUMO - LOTES E VMA'!$A$3:$A$181,0))</f>
        <v>Para Leilão</v>
      </c>
      <c r="AB4622" s="60">
        <f t="array" ref="AB4622">INDEX('RESUMO - LOTES E VMA'!$J$3:$J$181,MATCH('LISTA DOS ITENS'!$D4622,'RESUMO - LOTES E VMA'!$A$3:$A$181,0))</f>
        <v>0.6377022291</v>
      </c>
      <c r="AC4622" s="29" t="str">
        <f t="array" ref="AC4622">INDEX('RESUMO - LOTES E VMA'!$L$3:$L$181,MATCH('LISTA DOS ITENS'!$D4622,'RESUMO - LOTES E VMA'!$A$3:$A$181,0))</f>
        <v>5% do Valor de Comparação do VMA</v>
      </c>
      <c r="AD4622" s="53" t="str">
        <f>VLOOKUP(Tabela1[[#This Row],[Índice]],[1]Planilha1!$A:$A,1,0)</f>
        <v>#ERROR!</v>
      </c>
    </row>
    <row r="4623" ht="15.75" customHeight="1">
      <c r="A4623" s="52">
        <v>272281.0</v>
      </c>
      <c r="B4623" s="53" t="s">
        <v>274</v>
      </c>
      <c r="C4623" s="53" t="s">
        <v>275</v>
      </c>
      <c r="D4623" s="22">
        <v>208673.0</v>
      </c>
      <c r="E4623" s="53" t="s">
        <v>171</v>
      </c>
      <c r="F4623" s="54">
        <v>1.0423691E7</v>
      </c>
      <c r="G4623" s="53" t="s">
        <v>2869</v>
      </c>
      <c r="H4623" s="55">
        <v>2065.0</v>
      </c>
      <c r="I4623" s="55"/>
      <c r="J4623" s="55" t="s">
        <v>173</v>
      </c>
      <c r="K4623" s="53" t="s">
        <v>73</v>
      </c>
      <c r="L4623" s="53"/>
      <c r="M4623" s="53">
        <v>3.0</v>
      </c>
      <c r="N4623" s="53" t="s">
        <v>52</v>
      </c>
      <c r="O4623" s="25">
        <v>351.3933333333334</v>
      </c>
      <c r="P4623" s="25">
        <f>'LISTA DOS ITENS'!$O4623*'LISTA DOS ITENS'!$M4623</f>
        <v>1054.18</v>
      </c>
      <c r="Q4623" s="25">
        <v>351.39</v>
      </c>
      <c r="R4623" s="25">
        <f>'LISTA DOS ITENS'!$Q4623*'LISTA DOS ITENS'!$M4623</f>
        <v>1054.17</v>
      </c>
      <c r="S4623" s="56">
        <f>IF('LISTA DOS ITENS'!$P4623&gt;'LISTA DOS ITENS'!$R4623,'LISTA DOS ITENS'!$P4623,'LISTA DOS ITENS'!$R4623)</f>
        <v>1054.18</v>
      </c>
      <c r="T4623" s="25">
        <v>224.08234565536392</v>
      </c>
      <c r="U4623" s="25">
        <f>'LISTA DOS ITENS'!$T4623*'LISTA DOS ITENS'!$M4623</f>
        <v>672.247037</v>
      </c>
      <c r="V4623" s="56">
        <f t="array" ref="V4623">INDEX('RESUMO - LOTES E VMA'!$F$3:$F$181,MATCH('LISTA DOS ITENS'!$D4623,'RESUMO - LOTES E VMA'!$A$3:$A$181,0))</f>
        <v>44831.39137</v>
      </c>
      <c r="W4623" s="57">
        <f>'LISTA DOS ITENS'!$U4623/'LISTA DOS ITENS'!$V4623</f>
        <v>0.01499500721</v>
      </c>
      <c r="X4623" s="53" t="s">
        <v>53</v>
      </c>
      <c r="Y4623" s="53" t="s">
        <v>290</v>
      </c>
      <c r="Z4623" s="58" t="str">
        <f>'LISTA DOS ITENS'!$F4623&amp;"-"&amp;'LISTA DOS ITENS'!$H4623&amp;"-"&amp;'LISTA DOS ITENS'!$J4623&amp;"-"&amp;'LISTA DOS ITENS'!$K4623&amp;"-"&amp;'LISTA DOS ITENS'!$I4623</f>
        <v>10423691-2065-0004-CONS/NAC-</v>
      </c>
      <c r="AA4623" s="59" t="str">
        <f t="array" ref="AA4623">INDEX('RESUMO - LOTES E VMA'!$M$3:$M$181,MATCH('LISTA DOS ITENS'!$D4623,'RESUMO - LOTES E VMA'!$A$3:$A$181,0))</f>
        <v>Para Leilão</v>
      </c>
      <c r="AB4623" s="60">
        <f t="array" ref="AB4623">INDEX('RESUMO - LOTES E VMA'!$J$3:$J$181,MATCH('LISTA DOS ITENS'!$D4623,'RESUMO - LOTES E VMA'!$A$3:$A$181,0))</f>
        <v>0.6377022291</v>
      </c>
      <c r="AC4623" s="29" t="str">
        <f t="array" ref="AC4623">INDEX('RESUMO - LOTES E VMA'!$L$3:$L$181,MATCH('LISTA DOS ITENS'!$D4623,'RESUMO - LOTES E VMA'!$A$3:$A$181,0))</f>
        <v>5% do Valor de Comparação do VMA</v>
      </c>
      <c r="AD4623" s="53" t="str">
        <f>VLOOKUP(Tabela1[[#This Row],[Índice]],[1]Planilha1!$A:$A,1,0)</f>
        <v>#ERROR!</v>
      </c>
    </row>
    <row r="4624" ht="15.75" customHeight="1">
      <c r="A4624" s="52">
        <v>272282.0</v>
      </c>
      <c r="B4624" s="53" t="s">
        <v>274</v>
      </c>
      <c r="C4624" s="53" t="s">
        <v>275</v>
      </c>
      <c r="D4624" s="22">
        <v>208673.0</v>
      </c>
      <c r="E4624" s="53" t="s">
        <v>171</v>
      </c>
      <c r="F4624" s="54">
        <v>1.0423711E7</v>
      </c>
      <c r="G4624" s="53" t="s">
        <v>2870</v>
      </c>
      <c r="H4624" s="55">
        <v>2065.0</v>
      </c>
      <c r="I4624" s="55"/>
      <c r="J4624" s="55" t="s">
        <v>173</v>
      </c>
      <c r="K4624" s="53" t="s">
        <v>73</v>
      </c>
      <c r="L4624" s="53"/>
      <c r="M4624" s="53">
        <v>6.0</v>
      </c>
      <c r="N4624" s="53" t="s">
        <v>52</v>
      </c>
      <c r="O4624" s="25">
        <v>207.72333333333333</v>
      </c>
      <c r="P4624" s="25">
        <f>'LISTA DOS ITENS'!$O4624*'LISTA DOS ITENS'!$M4624</f>
        <v>1246.34</v>
      </c>
      <c r="Q4624" s="25">
        <v>207.72</v>
      </c>
      <c r="R4624" s="25">
        <f>'LISTA DOS ITENS'!$Q4624*'LISTA DOS ITENS'!$M4624</f>
        <v>1246.32</v>
      </c>
      <c r="S4624" s="56">
        <f>IF('LISTA DOS ITENS'!$P4624&gt;'LISTA DOS ITENS'!$R4624,'LISTA DOS ITENS'!$P4624,'LISTA DOS ITENS'!$R4624)</f>
        <v>1246.34</v>
      </c>
      <c r="T4624" s="25">
        <v>132.4636012394553</v>
      </c>
      <c r="U4624" s="25">
        <f>'LISTA DOS ITENS'!$T4624*'LISTA DOS ITENS'!$M4624</f>
        <v>794.7816074</v>
      </c>
      <c r="V4624" s="56">
        <f t="array" ref="V4624">INDEX('RESUMO - LOTES E VMA'!$F$3:$F$181,MATCH('LISTA DOS ITENS'!$D4624,'RESUMO - LOTES E VMA'!$A$3:$A$181,0))</f>
        <v>44831.39137</v>
      </c>
      <c r="W4624" s="57">
        <f>'LISTA DOS ITENS'!$U4624/'LISTA DOS ITENS'!$V4624</f>
        <v>0.0177282387</v>
      </c>
      <c r="X4624" s="53" t="s">
        <v>53</v>
      </c>
      <c r="Y4624" s="53" t="s">
        <v>290</v>
      </c>
      <c r="Z4624" s="58" t="str">
        <f>'LISTA DOS ITENS'!$F4624&amp;"-"&amp;'LISTA DOS ITENS'!$H4624&amp;"-"&amp;'LISTA DOS ITENS'!$J4624&amp;"-"&amp;'LISTA DOS ITENS'!$K4624&amp;"-"&amp;'LISTA DOS ITENS'!$I4624</f>
        <v>10423711-2065-0004-CONS/NAC-</v>
      </c>
      <c r="AA4624" s="59" t="str">
        <f t="array" ref="AA4624">INDEX('RESUMO - LOTES E VMA'!$M$3:$M$181,MATCH('LISTA DOS ITENS'!$D4624,'RESUMO - LOTES E VMA'!$A$3:$A$181,0))</f>
        <v>Para Leilão</v>
      </c>
      <c r="AB4624" s="60">
        <f t="array" ref="AB4624">INDEX('RESUMO - LOTES E VMA'!$J$3:$J$181,MATCH('LISTA DOS ITENS'!$D4624,'RESUMO - LOTES E VMA'!$A$3:$A$181,0))</f>
        <v>0.6377022291</v>
      </c>
      <c r="AC4624" s="29" t="str">
        <f t="array" ref="AC4624">INDEX('RESUMO - LOTES E VMA'!$L$3:$L$181,MATCH('LISTA DOS ITENS'!$D4624,'RESUMO - LOTES E VMA'!$A$3:$A$181,0))</f>
        <v>5% do Valor de Comparação do VMA</v>
      </c>
      <c r="AD4624" s="53" t="str">
        <f>VLOOKUP(Tabela1[[#This Row],[Índice]],[1]Planilha1!$A:$A,1,0)</f>
        <v>#ERROR!</v>
      </c>
    </row>
    <row r="4625" ht="15.75" customHeight="1">
      <c r="A4625" s="52">
        <v>272283.0</v>
      </c>
      <c r="B4625" s="53" t="s">
        <v>274</v>
      </c>
      <c r="C4625" s="53" t="s">
        <v>275</v>
      </c>
      <c r="D4625" s="22">
        <v>208673.0</v>
      </c>
      <c r="E4625" s="53" t="s">
        <v>171</v>
      </c>
      <c r="F4625" s="54">
        <v>1.1197363E7</v>
      </c>
      <c r="G4625" s="53" t="s">
        <v>2871</v>
      </c>
      <c r="H4625" s="55">
        <v>2065.0</v>
      </c>
      <c r="I4625" s="55"/>
      <c r="J4625" s="55" t="s">
        <v>173</v>
      </c>
      <c r="K4625" s="53" t="s">
        <v>51</v>
      </c>
      <c r="L4625" s="53"/>
      <c r="M4625" s="53">
        <v>1.0</v>
      </c>
      <c r="N4625" s="53" t="s">
        <v>52</v>
      </c>
      <c r="O4625" s="25">
        <v>1.0</v>
      </c>
      <c r="P4625" s="25">
        <f>'LISTA DOS ITENS'!$O4625*'LISTA DOS ITENS'!$M4625</f>
        <v>1</v>
      </c>
      <c r="Q4625" s="25">
        <v>2013.66</v>
      </c>
      <c r="R4625" s="25">
        <f>'LISTA DOS ITENS'!$Q4625*'LISTA DOS ITENS'!$M4625</f>
        <v>2013.66</v>
      </c>
      <c r="S4625" s="56">
        <f>IF('LISTA DOS ITENS'!$P4625&gt;'LISTA DOS ITENS'!$R4625,'LISTA DOS ITENS'!$P4625,'LISTA DOS ITENS'!$R4625)</f>
        <v>2013.66</v>
      </c>
      <c r="T4625" s="25">
        <v>1284.1163839391563</v>
      </c>
      <c r="U4625" s="25">
        <f>'LISTA DOS ITENS'!$T4625*'LISTA DOS ITENS'!$M4625</f>
        <v>1284.116384</v>
      </c>
      <c r="V4625" s="56">
        <f t="array" ref="V4625">INDEX('RESUMO - LOTES E VMA'!$F$3:$F$181,MATCH('LISTA DOS ITENS'!$D4625,'RESUMO - LOTES E VMA'!$A$3:$A$181,0))</f>
        <v>44831.39137</v>
      </c>
      <c r="W4625" s="57">
        <f>'LISTA DOS ITENS'!$U4625/'LISTA DOS ITENS'!$V4625</f>
        <v>0.02864324181</v>
      </c>
      <c r="X4625" s="53" t="s">
        <v>53</v>
      </c>
      <c r="Y4625" s="53" t="s">
        <v>290</v>
      </c>
      <c r="Z4625" s="58" t="str">
        <f>'LISTA DOS ITENS'!$F4625&amp;"-"&amp;'LISTA DOS ITENS'!$H4625&amp;"-"&amp;'LISTA DOS ITENS'!$J4625&amp;"-"&amp;'LISTA DOS ITENS'!$K4625&amp;"-"&amp;'LISTA DOS ITENS'!$I4625</f>
        <v>11197363-2065-0004-A RECUPER-</v>
      </c>
      <c r="AA4625" s="59" t="str">
        <f t="array" ref="AA4625">INDEX('RESUMO - LOTES E VMA'!$M$3:$M$181,MATCH('LISTA DOS ITENS'!$D4625,'RESUMO - LOTES E VMA'!$A$3:$A$181,0))</f>
        <v>Para Leilão</v>
      </c>
      <c r="AB4625" s="60">
        <f t="array" ref="AB4625">INDEX('RESUMO - LOTES E VMA'!$J$3:$J$181,MATCH('LISTA DOS ITENS'!$D4625,'RESUMO - LOTES E VMA'!$A$3:$A$181,0))</f>
        <v>0.6377022291</v>
      </c>
      <c r="AC4625" s="29" t="str">
        <f t="array" ref="AC4625">INDEX('RESUMO - LOTES E VMA'!$L$3:$L$181,MATCH('LISTA DOS ITENS'!$D4625,'RESUMO - LOTES E VMA'!$A$3:$A$181,0))</f>
        <v>5% do Valor de Comparação do VMA</v>
      </c>
      <c r="AD4625" s="53" t="str">
        <f>VLOOKUP(Tabela1[[#This Row],[Índice]],[1]Planilha1!$A:$A,1,0)</f>
        <v>#ERROR!</v>
      </c>
    </row>
    <row r="4626" ht="15.75" customHeight="1">
      <c r="A4626" s="52">
        <v>272284.0</v>
      </c>
      <c r="B4626" s="53" t="s">
        <v>274</v>
      </c>
      <c r="C4626" s="53" t="s">
        <v>275</v>
      </c>
      <c r="D4626" s="22">
        <v>208673.0</v>
      </c>
      <c r="E4626" s="53" t="s">
        <v>171</v>
      </c>
      <c r="F4626" s="54">
        <v>1.1197363E7</v>
      </c>
      <c r="G4626" s="53" t="s">
        <v>2871</v>
      </c>
      <c r="H4626" s="55">
        <v>2065.0</v>
      </c>
      <c r="I4626" s="55"/>
      <c r="J4626" s="55" t="s">
        <v>173</v>
      </c>
      <c r="K4626" s="53" t="s">
        <v>73</v>
      </c>
      <c r="L4626" s="53"/>
      <c r="M4626" s="53">
        <v>2.0</v>
      </c>
      <c r="N4626" s="53" t="s">
        <v>52</v>
      </c>
      <c r="O4626" s="25">
        <v>1991.74</v>
      </c>
      <c r="P4626" s="25">
        <f>'LISTA DOS ITENS'!$O4626*'LISTA DOS ITENS'!$M4626</f>
        <v>3983.48</v>
      </c>
      <c r="Q4626" s="25">
        <v>2013.66</v>
      </c>
      <c r="R4626" s="25">
        <f>'LISTA DOS ITENS'!$Q4626*'LISTA DOS ITENS'!$M4626</f>
        <v>4027.32</v>
      </c>
      <c r="S4626" s="56">
        <f>IF('LISTA DOS ITENS'!$P4626&gt;'LISTA DOS ITENS'!$R4626,'LISTA DOS ITENS'!$P4626,'LISTA DOS ITENS'!$R4626)</f>
        <v>4027.32</v>
      </c>
      <c r="T4626" s="25">
        <v>1284.1163839391563</v>
      </c>
      <c r="U4626" s="25">
        <f>'LISTA DOS ITENS'!$T4626*'LISTA DOS ITENS'!$M4626</f>
        <v>2568.232768</v>
      </c>
      <c r="V4626" s="56">
        <f t="array" ref="V4626">INDEX('RESUMO - LOTES E VMA'!$F$3:$F$181,MATCH('LISTA DOS ITENS'!$D4626,'RESUMO - LOTES E VMA'!$A$3:$A$181,0))</f>
        <v>44831.39137</v>
      </c>
      <c r="W4626" s="57">
        <f>'LISTA DOS ITENS'!$U4626/'LISTA DOS ITENS'!$V4626</f>
        <v>0.05728648363</v>
      </c>
      <c r="X4626" s="53" t="s">
        <v>53</v>
      </c>
      <c r="Y4626" s="53" t="s">
        <v>290</v>
      </c>
      <c r="Z4626" s="58" t="str">
        <f>'LISTA DOS ITENS'!$F4626&amp;"-"&amp;'LISTA DOS ITENS'!$H4626&amp;"-"&amp;'LISTA DOS ITENS'!$J4626&amp;"-"&amp;'LISTA DOS ITENS'!$K4626&amp;"-"&amp;'LISTA DOS ITENS'!$I4626</f>
        <v>11197363-2065-0004-CONS/NAC-</v>
      </c>
      <c r="AA4626" s="59" t="str">
        <f t="array" ref="AA4626">INDEX('RESUMO - LOTES E VMA'!$M$3:$M$181,MATCH('LISTA DOS ITENS'!$D4626,'RESUMO - LOTES E VMA'!$A$3:$A$181,0))</f>
        <v>Para Leilão</v>
      </c>
      <c r="AB4626" s="60">
        <f t="array" ref="AB4626">INDEX('RESUMO - LOTES E VMA'!$J$3:$J$181,MATCH('LISTA DOS ITENS'!$D4626,'RESUMO - LOTES E VMA'!$A$3:$A$181,0))</f>
        <v>0.6377022291</v>
      </c>
      <c r="AC4626" s="29" t="str">
        <f t="array" ref="AC4626">INDEX('RESUMO - LOTES E VMA'!$L$3:$L$181,MATCH('LISTA DOS ITENS'!$D4626,'RESUMO - LOTES E VMA'!$A$3:$A$181,0))</f>
        <v>5% do Valor de Comparação do VMA</v>
      </c>
      <c r="AD4626" s="53" t="str">
        <f>VLOOKUP(Tabela1[[#This Row],[Índice]],[1]Planilha1!$A:$A,1,0)</f>
        <v>#ERROR!</v>
      </c>
    </row>
    <row r="4627" ht="15.75" customHeight="1">
      <c r="A4627" s="52">
        <v>272285.0</v>
      </c>
      <c r="B4627" s="53" t="s">
        <v>274</v>
      </c>
      <c r="C4627" s="53" t="s">
        <v>275</v>
      </c>
      <c r="D4627" s="22">
        <v>208673.0</v>
      </c>
      <c r="E4627" s="53" t="s">
        <v>171</v>
      </c>
      <c r="F4627" s="54">
        <v>1.1197565E7</v>
      </c>
      <c r="G4627" s="53" t="s">
        <v>2872</v>
      </c>
      <c r="H4627" s="55">
        <v>2065.0</v>
      </c>
      <c r="I4627" s="55"/>
      <c r="J4627" s="55" t="s">
        <v>173</v>
      </c>
      <c r="K4627" s="53" t="s">
        <v>73</v>
      </c>
      <c r="L4627" s="53"/>
      <c r="M4627" s="53">
        <v>2.0</v>
      </c>
      <c r="N4627" s="53" t="s">
        <v>52</v>
      </c>
      <c r="O4627" s="25">
        <v>555.715</v>
      </c>
      <c r="P4627" s="25">
        <f>'LISTA DOS ITENS'!$O4627*'LISTA DOS ITENS'!$M4627</f>
        <v>1111.43</v>
      </c>
      <c r="Q4627" s="25">
        <v>555.72</v>
      </c>
      <c r="R4627" s="25">
        <f>'LISTA DOS ITENS'!$Q4627*'LISTA DOS ITENS'!$M4627</f>
        <v>1111.44</v>
      </c>
      <c r="S4627" s="56">
        <f>IF('LISTA DOS ITENS'!$P4627&gt;'LISTA DOS ITENS'!$R4627,'LISTA DOS ITENS'!$P4627,'LISTA DOS ITENS'!$R4627)</f>
        <v>1111.44</v>
      </c>
      <c r="T4627" s="25">
        <v>354.3841348006456</v>
      </c>
      <c r="U4627" s="25">
        <f>'LISTA DOS ITENS'!$T4627*'LISTA DOS ITENS'!$M4627</f>
        <v>708.7682696</v>
      </c>
      <c r="V4627" s="56">
        <f t="array" ref="V4627">INDEX('RESUMO - LOTES E VMA'!$F$3:$F$181,MATCH('LISTA DOS ITENS'!$D4627,'RESUMO - LOTES E VMA'!$A$3:$A$181,0))</f>
        <v>44831.39137</v>
      </c>
      <c r="W4627" s="57">
        <f>'LISTA DOS ITENS'!$U4627/'LISTA DOS ITENS'!$V4627</f>
        <v>0.01580964248</v>
      </c>
      <c r="X4627" s="53" t="s">
        <v>53</v>
      </c>
      <c r="Y4627" s="53" t="s">
        <v>290</v>
      </c>
      <c r="Z4627" s="58" t="str">
        <f>'LISTA DOS ITENS'!$F4627&amp;"-"&amp;'LISTA DOS ITENS'!$H4627&amp;"-"&amp;'LISTA DOS ITENS'!$J4627&amp;"-"&amp;'LISTA DOS ITENS'!$K4627&amp;"-"&amp;'LISTA DOS ITENS'!$I4627</f>
        <v>11197565-2065-0004-CONS/NAC-</v>
      </c>
      <c r="AA4627" s="59" t="str">
        <f t="array" ref="AA4627">INDEX('RESUMO - LOTES E VMA'!$M$3:$M$181,MATCH('LISTA DOS ITENS'!$D4627,'RESUMO - LOTES E VMA'!$A$3:$A$181,0))</f>
        <v>Para Leilão</v>
      </c>
      <c r="AB4627" s="60">
        <f t="array" ref="AB4627">INDEX('RESUMO - LOTES E VMA'!$J$3:$J$181,MATCH('LISTA DOS ITENS'!$D4627,'RESUMO - LOTES E VMA'!$A$3:$A$181,0))</f>
        <v>0.6377022291</v>
      </c>
      <c r="AC4627" s="29" t="str">
        <f t="array" ref="AC4627">INDEX('RESUMO - LOTES E VMA'!$L$3:$L$181,MATCH('LISTA DOS ITENS'!$D4627,'RESUMO - LOTES E VMA'!$A$3:$A$181,0))</f>
        <v>5% do Valor de Comparação do VMA</v>
      </c>
      <c r="AD4627" s="53" t="str">
        <f>VLOOKUP(Tabela1[[#This Row],[Índice]],[1]Planilha1!$A:$A,1,0)</f>
        <v>#ERROR!</v>
      </c>
    </row>
    <row r="4628" ht="15.75" customHeight="1">
      <c r="A4628" s="52">
        <v>272286.0</v>
      </c>
      <c r="B4628" s="53" t="s">
        <v>274</v>
      </c>
      <c r="C4628" s="53" t="s">
        <v>275</v>
      </c>
      <c r="D4628" s="22">
        <v>208673.0</v>
      </c>
      <c r="E4628" s="53" t="s">
        <v>171</v>
      </c>
      <c r="F4628" s="54">
        <v>1.0318257E7</v>
      </c>
      <c r="G4628" s="53" t="s">
        <v>2873</v>
      </c>
      <c r="H4628" s="55">
        <v>2065.0</v>
      </c>
      <c r="I4628" s="55"/>
      <c r="J4628" s="55" t="s">
        <v>277</v>
      </c>
      <c r="K4628" s="53" t="s">
        <v>73</v>
      </c>
      <c r="L4628" s="53"/>
      <c r="M4628" s="53">
        <v>4.0</v>
      </c>
      <c r="N4628" s="53" t="s">
        <v>52</v>
      </c>
      <c r="O4628" s="25">
        <v>468.09</v>
      </c>
      <c r="P4628" s="25">
        <f>'LISTA DOS ITENS'!$O4628*'LISTA DOS ITENS'!$M4628</f>
        <v>1872.36</v>
      </c>
      <c r="Q4628" s="25">
        <v>468.09</v>
      </c>
      <c r="R4628" s="25">
        <f>'LISTA DOS ITENS'!$Q4628*'LISTA DOS ITENS'!$M4628</f>
        <v>1872.36</v>
      </c>
      <c r="S4628" s="56">
        <f>IF('LISTA DOS ITENS'!$P4628&gt;'LISTA DOS ITENS'!$R4628,'LISTA DOS ITENS'!$P4628,'LISTA DOS ITENS'!$R4628)</f>
        <v>1872.36</v>
      </c>
      <c r="T4628" s="25">
        <v>298.5022487202803</v>
      </c>
      <c r="U4628" s="25">
        <f>'LISTA DOS ITENS'!$T4628*'LISTA DOS ITENS'!$M4628</f>
        <v>1194.008995</v>
      </c>
      <c r="V4628" s="56">
        <f t="array" ref="V4628">INDEX('RESUMO - LOTES E VMA'!$F$3:$F$181,MATCH('LISTA DOS ITENS'!$D4628,'RESUMO - LOTES E VMA'!$A$3:$A$181,0))</f>
        <v>44831.39137</v>
      </c>
      <c r="W4628" s="57">
        <f>'LISTA DOS ITENS'!$U4628/'LISTA DOS ITENS'!$V4628</f>
        <v>0.02663332451</v>
      </c>
      <c r="X4628" s="53" t="s">
        <v>53</v>
      </c>
      <c r="Y4628" s="53" t="s">
        <v>290</v>
      </c>
      <c r="Z4628" s="58" t="str">
        <f>'LISTA DOS ITENS'!$F4628&amp;"-"&amp;'LISTA DOS ITENS'!$H4628&amp;"-"&amp;'LISTA DOS ITENS'!$J4628&amp;"-"&amp;'LISTA DOS ITENS'!$K4628&amp;"-"&amp;'LISTA DOS ITENS'!$I4628</f>
        <v>10318257-2065-A004-CONS/NAC-</v>
      </c>
      <c r="AA4628" s="59" t="str">
        <f t="array" ref="AA4628">INDEX('RESUMO - LOTES E VMA'!$M$3:$M$181,MATCH('LISTA DOS ITENS'!$D4628,'RESUMO - LOTES E VMA'!$A$3:$A$181,0))</f>
        <v>Para Leilão</v>
      </c>
      <c r="AB4628" s="60">
        <f t="array" ref="AB4628">INDEX('RESUMO - LOTES E VMA'!$J$3:$J$181,MATCH('LISTA DOS ITENS'!$D4628,'RESUMO - LOTES E VMA'!$A$3:$A$181,0))</f>
        <v>0.6377022291</v>
      </c>
      <c r="AC4628" s="29" t="str">
        <f t="array" ref="AC4628">INDEX('RESUMO - LOTES E VMA'!$L$3:$L$181,MATCH('LISTA DOS ITENS'!$D4628,'RESUMO - LOTES E VMA'!$A$3:$A$181,0))</f>
        <v>5% do Valor de Comparação do VMA</v>
      </c>
      <c r="AD4628" s="53" t="str">
        <f>VLOOKUP(Tabela1[[#This Row],[Índice]],[1]Planilha1!$A:$A,1,0)</f>
        <v>#ERROR!</v>
      </c>
    </row>
    <row r="4629" ht="15.75" customHeight="1">
      <c r="A4629" s="52">
        <v>272287.0</v>
      </c>
      <c r="B4629" s="53" t="s">
        <v>274</v>
      </c>
      <c r="C4629" s="53" t="s">
        <v>275</v>
      </c>
      <c r="D4629" s="22">
        <v>208673.0</v>
      </c>
      <c r="E4629" s="53" t="s">
        <v>171</v>
      </c>
      <c r="F4629" s="54">
        <v>1.0679409E7</v>
      </c>
      <c r="G4629" s="53" t="s">
        <v>2874</v>
      </c>
      <c r="H4629" s="55">
        <v>2065.0</v>
      </c>
      <c r="I4629" s="55"/>
      <c r="J4629" s="55" t="s">
        <v>277</v>
      </c>
      <c r="K4629" s="53" t="s">
        <v>73</v>
      </c>
      <c r="L4629" s="53"/>
      <c r="M4629" s="53">
        <v>8.0</v>
      </c>
      <c r="N4629" s="53" t="s">
        <v>52</v>
      </c>
      <c r="O4629" s="25">
        <v>2829.0025</v>
      </c>
      <c r="P4629" s="25">
        <f>'LISTA DOS ITENS'!$O4629*'LISTA DOS ITENS'!$M4629</f>
        <v>22632.02</v>
      </c>
      <c r="Q4629" s="25">
        <v>2829.0</v>
      </c>
      <c r="R4629" s="25">
        <f>'LISTA DOS ITENS'!$Q4629*'LISTA DOS ITENS'!$M4629</f>
        <v>22632</v>
      </c>
      <c r="S4629" s="56">
        <f>IF('LISTA DOS ITENS'!$P4629&gt;'LISTA DOS ITENS'!$R4629,'LISTA DOS ITENS'!$P4629,'LISTA DOS ITENS'!$R4629)</f>
        <v>22632.02</v>
      </c>
      <c r="T4629" s="25">
        <v>1804.0608892086416</v>
      </c>
      <c r="U4629" s="25">
        <f>'LISTA DOS ITENS'!$T4629*'LISTA DOS ITENS'!$M4629</f>
        <v>14432.48711</v>
      </c>
      <c r="V4629" s="56">
        <f t="array" ref="V4629">INDEX('RESUMO - LOTES E VMA'!$F$3:$F$181,MATCH('LISTA DOS ITENS'!$D4629,'RESUMO - LOTES E VMA'!$A$3:$A$181,0))</f>
        <v>44831.39137</v>
      </c>
      <c r="W4629" s="57">
        <f>'LISTA DOS ITENS'!$U4629/'LISTA DOS ITENS'!$V4629</f>
        <v>0.3219281551</v>
      </c>
      <c r="X4629" s="53" t="s">
        <v>53</v>
      </c>
      <c r="Y4629" s="53" t="s">
        <v>290</v>
      </c>
      <c r="Z4629" s="58" t="str">
        <f>'LISTA DOS ITENS'!$F4629&amp;"-"&amp;'LISTA DOS ITENS'!$H4629&amp;"-"&amp;'LISTA DOS ITENS'!$J4629&amp;"-"&amp;'LISTA DOS ITENS'!$K4629&amp;"-"&amp;'LISTA DOS ITENS'!$I4629</f>
        <v>10679409-2065-A004-CONS/NAC-</v>
      </c>
      <c r="AA4629" s="59" t="str">
        <f t="array" ref="AA4629">INDEX('RESUMO - LOTES E VMA'!$M$3:$M$181,MATCH('LISTA DOS ITENS'!$D4629,'RESUMO - LOTES E VMA'!$A$3:$A$181,0))</f>
        <v>Para Leilão</v>
      </c>
      <c r="AB4629" s="60">
        <f t="array" ref="AB4629">INDEX('RESUMO - LOTES E VMA'!$J$3:$J$181,MATCH('LISTA DOS ITENS'!$D4629,'RESUMO - LOTES E VMA'!$A$3:$A$181,0))</f>
        <v>0.6377022291</v>
      </c>
      <c r="AC4629" s="29" t="str">
        <f t="array" ref="AC4629">INDEX('RESUMO - LOTES E VMA'!$L$3:$L$181,MATCH('LISTA DOS ITENS'!$D4629,'RESUMO - LOTES E VMA'!$A$3:$A$181,0))</f>
        <v>5% do Valor de Comparação do VMA</v>
      </c>
      <c r="AD4629" s="53" t="str">
        <f>VLOOKUP(Tabela1[[#This Row],[Índice]],[1]Planilha1!$A:$A,1,0)</f>
        <v>#ERROR!</v>
      </c>
    </row>
    <row r="4630" ht="15.75" customHeight="1">
      <c r="A4630" s="52">
        <v>272401.0</v>
      </c>
      <c r="B4630" s="53" t="s">
        <v>274</v>
      </c>
      <c r="C4630" s="53" t="s">
        <v>2875</v>
      </c>
      <c r="D4630" s="22">
        <v>208714.0</v>
      </c>
      <c r="E4630" s="53" t="s">
        <v>63</v>
      </c>
      <c r="F4630" s="54">
        <v>1.0652792E7</v>
      </c>
      <c r="G4630" s="53" t="s">
        <v>2876</v>
      </c>
      <c r="H4630" s="55">
        <v>803.0</v>
      </c>
      <c r="I4630" s="55"/>
      <c r="J4630" s="55" t="s">
        <v>68</v>
      </c>
      <c r="K4630" s="53" t="s">
        <v>179</v>
      </c>
      <c r="L4630" s="53"/>
      <c r="M4630" s="53">
        <v>2.0</v>
      </c>
      <c r="N4630" s="53" t="s">
        <v>52</v>
      </c>
      <c r="O4630" s="25">
        <v>104620.195</v>
      </c>
      <c r="P4630" s="25">
        <f>'LISTA DOS ITENS'!$O4630*'LISTA DOS ITENS'!$M4630</f>
        <v>209240.39</v>
      </c>
      <c r="Q4630" s="25">
        <v>104620.2</v>
      </c>
      <c r="R4630" s="25">
        <f>'LISTA DOS ITENS'!$Q4630*'LISTA DOS ITENS'!$M4630</f>
        <v>209240.4</v>
      </c>
      <c r="S4630" s="56">
        <f>IF('LISTA DOS ITENS'!$P4630&gt;'LISTA DOS ITENS'!$R4630,'LISTA DOS ITENS'!$P4630,'LISTA DOS ITENS'!$R4630)</f>
        <v>209240.4</v>
      </c>
      <c r="T4630" s="25">
        <v>66716.58219907597</v>
      </c>
      <c r="U4630" s="25">
        <f>'LISTA DOS ITENS'!$T4630*'LISTA DOS ITENS'!$M4630</f>
        <v>133433.1644</v>
      </c>
      <c r="V4630" s="56">
        <f t="array" ref="V4630">INDEX('RESUMO - LOTES E VMA'!$F$3:$F$181,MATCH('LISTA DOS ITENS'!$D4630,'RESUMO - LOTES E VMA'!$A$3:$A$181,0))</f>
        <v>357383.7926</v>
      </c>
      <c r="W4630" s="57">
        <f>'LISTA DOS ITENS'!$U4630/'LISTA DOS ITENS'!$V4630</f>
        <v>0.3733609838</v>
      </c>
      <c r="X4630" s="53" t="s">
        <v>53</v>
      </c>
      <c r="Y4630" s="53" t="s">
        <v>290</v>
      </c>
      <c r="Z4630" s="58" t="str">
        <f>'LISTA DOS ITENS'!$F4630&amp;"-"&amp;'LISTA DOS ITENS'!$H4630&amp;"-"&amp;'LISTA DOS ITENS'!$J4630&amp;"-"&amp;'LISTA DOS ITENS'!$K4630&amp;"-"&amp;'LISTA DOS ITENS'!$I4630</f>
        <v>10652792-803-0003-IMOB/IMP-</v>
      </c>
      <c r="AA4630" s="59" t="str">
        <f t="array" ref="AA4630">INDEX('RESUMO - LOTES E VMA'!$M$3:$M$181,MATCH('LISTA DOS ITENS'!$D4630,'RESUMO - LOTES E VMA'!$A$3:$A$181,0))</f>
        <v>Para Leilão</v>
      </c>
      <c r="AB4630" s="60">
        <f t="array" ref="AB4630">INDEX('RESUMO - LOTES E VMA'!$J$3:$J$181,MATCH('LISTA DOS ITENS'!$D4630,'RESUMO - LOTES E VMA'!$A$3:$A$181,0))</f>
        <v>0.6377026599</v>
      </c>
      <c r="AC4630" s="29" t="str">
        <f t="array" ref="AC4630">INDEX('RESUMO - LOTES E VMA'!$L$3:$L$181,MATCH('LISTA DOS ITENS'!$D4630,'RESUMO - LOTES E VMA'!$A$3:$A$181,0))</f>
        <v>5% do Valor de Comparação do VMA</v>
      </c>
      <c r="AD4630" s="53" t="str">
        <f>VLOOKUP(Tabela1[[#This Row],[Índice]],[1]Planilha1!$A:$A,1,0)</f>
        <v>#ERROR!</v>
      </c>
    </row>
    <row r="4631" ht="15.75" customHeight="1">
      <c r="A4631" s="52">
        <v>272402.0</v>
      </c>
      <c r="B4631" s="53" t="s">
        <v>274</v>
      </c>
      <c r="C4631" s="53" t="s">
        <v>2875</v>
      </c>
      <c r="D4631" s="22">
        <v>208714.0</v>
      </c>
      <c r="E4631" s="53" t="s">
        <v>63</v>
      </c>
      <c r="F4631" s="54">
        <v>1.0960741E7</v>
      </c>
      <c r="G4631" s="53" t="s">
        <v>2877</v>
      </c>
      <c r="H4631" s="55">
        <v>803.0</v>
      </c>
      <c r="I4631" s="55"/>
      <c r="J4631" s="55" t="s">
        <v>68</v>
      </c>
      <c r="K4631" s="53" t="s">
        <v>80</v>
      </c>
      <c r="L4631" s="53"/>
      <c r="M4631" s="53">
        <v>14.0</v>
      </c>
      <c r="N4631" s="53" t="s">
        <v>52</v>
      </c>
      <c r="O4631" s="25">
        <v>13039.6</v>
      </c>
      <c r="P4631" s="25">
        <f>'LISTA DOS ITENS'!$O4631*'LISTA DOS ITENS'!$M4631</f>
        <v>182554.4</v>
      </c>
      <c r="Q4631" s="25">
        <v>13039.6</v>
      </c>
      <c r="R4631" s="25">
        <f>'LISTA DOS ITENS'!$Q4631*'LISTA DOS ITENS'!$M4631</f>
        <v>182554.4</v>
      </c>
      <c r="S4631" s="56">
        <f>IF('LISTA DOS ITENS'!$P4631&gt;'LISTA DOS ITENS'!$R4631,'LISTA DOS ITENS'!$P4631,'LISTA DOS ITENS'!$R4631)</f>
        <v>182554.4</v>
      </c>
      <c r="T4631" s="25">
        <v>8315.387900645106</v>
      </c>
      <c r="U4631" s="25">
        <f>'LISTA DOS ITENS'!$T4631*'LISTA DOS ITENS'!$M4631</f>
        <v>116415.4306</v>
      </c>
      <c r="V4631" s="56">
        <f t="array" ref="V4631">INDEX('RESUMO - LOTES E VMA'!$F$3:$F$181,MATCH('LISTA DOS ITENS'!$D4631,'RESUMO - LOTES E VMA'!$A$3:$A$181,0))</f>
        <v>357383.7926</v>
      </c>
      <c r="W4631" s="57">
        <f>'LISTA DOS ITENS'!$U4631/'LISTA DOS ITENS'!$V4631</f>
        <v>0.3257434529</v>
      </c>
      <c r="X4631" s="53" t="s">
        <v>53</v>
      </c>
      <c r="Y4631" s="53" t="s">
        <v>290</v>
      </c>
      <c r="Z4631" s="58" t="str">
        <f>'LISTA DOS ITENS'!$F4631&amp;"-"&amp;'LISTA DOS ITENS'!$H4631&amp;"-"&amp;'LISTA DOS ITENS'!$J4631&amp;"-"&amp;'LISTA DOS ITENS'!$K4631&amp;"-"&amp;'LISTA DOS ITENS'!$I4631</f>
        <v>10960741-803-0003-IMOB/NAC-</v>
      </c>
      <c r="AA4631" s="59" t="str">
        <f t="array" ref="AA4631">INDEX('RESUMO - LOTES E VMA'!$M$3:$M$181,MATCH('LISTA DOS ITENS'!$D4631,'RESUMO - LOTES E VMA'!$A$3:$A$181,0))</f>
        <v>Para Leilão</v>
      </c>
      <c r="AB4631" s="60">
        <f t="array" ref="AB4631">INDEX('RESUMO - LOTES E VMA'!$J$3:$J$181,MATCH('LISTA DOS ITENS'!$D4631,'RESUMO - LOTES E VMA'!$A$3:$A$181,0))</f>
        <v>0.6377026599</v>
      </c>
      <c r="AC4631" s="29" t="str">
        <f t="array" ref="AC4631">INDEX('RESUMO - LOTES E VMA'!$L$3:$L$181,MATCH('LISTA DOS ITENS'!$D4631,'RESUMO - LOTES E VMA'!$A$3:$A$181,0))</f>
        <v>5% do Valor de Comparação do VMA</v>
      </c>
      <c r="AD4631" s="53" t="str">
        <f>VLOOKUP(Tabela1[[#This Row],[Índice]],[1]Planilha1!$A:$A,1,0)</f>
        <v>#ERROR!</v>
      </c>
    </row>
    <row r="4632" ht="15.75" customHeight="1">
      <c r="A4632" s="52">
        <v>272403.0</v>
      </c>
      <c r="B4632" s="53" t="s">
        <v>274</v>
      </c>
      <c r="C4632" s="53" t="s">
        <v>2875</v>
      </c>
      <c r="D4632" s="22">
        <v>208714.0</v>
      </c>
      <c r="E4632" s="53" t="s">
        <v>63</v>
      </c>
      <c r="F4632" s="54">
        <v>1.0681229E7</v>
      </c>
      <c r="G4632" s="53" t="s">
        <v>2878</v>
      </c>
      <c r="H4632" s="55">
        <v>803.0</v>
      </c>
      <c r="I4632" s="55" t="s">
        <v>81</v>
      </c>
      <c r="J4632" s="55" t="s">
        <v>65</v>
      </c>
      <c r="K4632" s="53" t="s">
        <v>80</v>
      </c>
      <c r="L4632" s="53"/>
      <c r="M4632" s="53">
        <v>4.0</v>
      </c>
      <c r="N4632" s="53" t="s">
        <v>52</v>
      </c>
      <c r="O4632" s="25">
        <v>2259.7425</v>
      </c>
      <c r="P4632" s="25">
        <f>'LISTA DOS ITENS'!$O4632*'LISTA DOS ITENS'!$M4632</f>
        <v>9038.97</v>
      </c>
      <c r="Q4632" s="25">
        <v>2259.74</v>
      </c>
      <c r="R4632" s="25">
        <f>'LISTA DOS ITENS'!$Q4632*'LISTA DOS ITENS'!$M4632</f>
        <v>9038.96</v>
      </c>
      <c r="S4632" s="56">
        <f>IF('LISTA DOS ITENS'!$P4632&gt;'LISTA DOS ITENS'!$R4632,'LISTA DOS ITENS'!$P4632,'LISTA DOS ITENS'!$R4632)</f>
        <v>9038.97</v>
      </c>
      <c r="T4632" s="25">
        <v>1441.0422600849543</v>
      </c>
      <c r="U4632" s="25">
        <f>'LISTA DOS ITENS'!$T4632*'LISTA DOS ITENS'!$M4632</f>
        <v>5764.16904</v>
      </c>
      <c r="V4632" s="56">
        <f t="array" ref="V4632">INDEX('RESUMO - LOTES E VMA'!$F$3:$F$181,MATCH('LISTA DOS ITENS'!$D4632,'RESUMO - LOTES E VMA'!$A$3:$A$181,0))</f>
        <v>357383.7926</v>
      </c>
      <c r="W4632" s="57">
        <f>'LISTA DOS ITENS'!$U4632/'LISTA DOS ITENS'!$V4632</f>
        <v>0.01612879252</v>
      </c>
      <c r="X4632" s="53" t="s">
        <v>53</v>
      </c>
      <c r="Y4632" s="53" t="s">
        <v>290</v>
      </c>
      <c r="Z4632" s="58" t="str">
        <f>'LISTA DOS ITENS'!$F4632&amp;"-"&amp;'LISTA DOS ITENS'!$H4632&amp;"-"&amp;'LISTA DOS ITENS'!$J4632&amp;"-"&amp;'LISTA DOS ITENS'!$K4632&amp;"-"&amp;'LISTA DOS ITENS'!$I4632</f>
        <v>10681229-803-0803-IMOB/NAC-ED-1000-01.01</v>
      </c>
      <c r="AA4632" s="59" t="str">
        <f t="array" ref="AA4632">INDEX('RESUMO - LOTES E VMA'!$M$3:$M$181,MATCH('LISTA DOS ITENS'!$D4632,'RESUMO - LOTES E VMA'!$A$3:$A$181,0))</f>
        <v>Para Leilão</v>
      </c>
      <c r="AB4632" s="60">
        <f t="array" ref="AB4632">INDEX('RESUMO - LOTES E VMA'!$J$3:$J$181,MATCH('LISTA DOS ITENS'!$D4632,'RESUMO - LOTES E VMA'!$A$3:$A$181,0))</f>
        <v>0.6377026599</v>
      </c>
      <c r="AC4632" s="29" t="str">
        <f t="array" ref="AC4632">INDEX('RESUMO - LOTES E VMA'!$L$3:$L$181,MATCH('LISTA DOS ITENS'!$D4632,'RESUMO - LOTES E VMA'!$A$3:$A$181,0))</f>
        <v>5% do Valor de Comparação do VMA</v>
      </c>
      <c r="AD4632" s="53" t="str">
        <f>VLOOKUP(Tabela1[[#This Row],[Índice]],[1]Planilha1!$A:$A,1,0)</f>
        <v>#ERROR!</v>
      </c>
    </row>
    <row r="4633" ht="15.75" customHeight="1">
      <c r="A4633" s="52">
        <v>272404.0</v>
      </c>
      <c r="B4633" s="53" t="s">
        <v>274</v>
      </c>
      <c r="C4633" s="53" t="s">
        <v>2875</v>
      </c>
      <c r="D4633" s="22">
        <v>208714.0</v>
      </c>
      <c r="E4633" s="53" t="s">
        <v>63</v>
      </c>
      <c r="F4633" s="54">
        <v>1.0681287E7</v>
      </c>
      <c r="G4633" s="53" t="s">
        <v>2878</v>
      </c>
      <c r="H4633" s="55">
        <v>803.0</v>
      </c>
      <c r="I4633" s="55" t="s">
        <v>81</v>
      </c>
      <c r="J4633" s="55" t="s">
        <v>65</v>
      </c>
      <c r="K4633" s="53" t="s">
        <v>80</v>
      </c>
      <c r="L4633" s="53"/>
      <c r="M4633" s="53">
        <v>1.0</v>
      </c>
      <c r="N4633" s="53" t="s">
        <v>52</v>
      </c>
      <c r="O4633" s="25">
        <v>556.91</v>
      </c>
      <c r="P4633" s="25">
        <f>'LISTA DOS ITENS'!$O4633*'LISTA DOS ITENS'!$M4633</f>
        <v>556.91</v>
      </c>
      <c r="Q4633" s="25">
        <v>556.91</v>
      </c>
      <c r="R4633" s="25">
        <f>'LISTA DOS ITENS'!$Q4633*'LISTA DOS ITENS'!$M4633</f>
        <v>556.91</v>
      </c>
      <c r="S4633" s="56">
        <f>IF('LISTA DOS ITENS'!$P4633&gt;'LISTA DOS ITENS'!$R4633,'LISTA DOS ITENS'!$P4633,'LISTA DOS ITENS'!$R4633)</f>
        <v>556.91</v>
      </c>
      <c r="T4633" s="25">
        <v>355.1430009929956</v>
      </c>
      <c r="U4633" s="25">
        <f>'LISTA DOS ITENS'!$T4633*'LISTA DOS ITENS'!$M4633</f>
        <v>355.143001</v>
      </c>
      <c r="V4633" s="56">
        <f t="array" ref="V4633">INDEX('RESUMO - LOTES E VMA'!$F$3:$F$181,MATCH('LISTA DOS ITENS'!$D4633,'RESUMO - LOTES E VMA'!$A$3:$A$181,0))</f>
        <v>357383.7926</v>
      </c>
      <c r="W4633" s="57">
        <f>'LISTA DOS ITENS'!$U4633/'LISTA DOS ITENS'!$V4633</f>
        <v>0.0009937300135</v>
      </c>
      <c r="X4633" s="53" t="s">
        <v>53</v>
      </c>
      <c r="Y4633" s="53" t="s">
        <v>290</v>
      </c>
      <c r="Z4633" s="58" t="str">
        <f>'LISTA DOS ITENS'!$F4633&amp;"-"&amp;'LISTA DOS ITENS'!$H4633&amp;"-"&amp;'LISTA DOS ITENS'!$J4633&amp;"-"&amp;'LISTA DOS ITENS'!$K4633&amp;"-"&amp;'LISTA DOS ITENS'!$I4633</f>
        <v>10681287-803-0803-IMOB/NAC-ED-1000-01.01</v>
      </c>
      <c r="AA4633" s="59" t="str">
        <f t="array" ref="AA4633">INDEX('RESUMO - LOTES E VMA'!$M$3:$M$181,MATCH('LISTA DOS ITENS'!$D4633,'RESUMO - LOTES E VMA'!$A$3:$A$181,0))</f>
        <v>Para Leilão</v>
      </c>
      <c r="AB4633" s="60">
        <f t="array" ref="AB4633">INDEX('RESUMO - LOTES E VMA'!$J$3:$J$181,MATCH('LISTA DOS ITENS'!$D4633,'RESUMO - LOTES E VMA'!$A$3:$A$181,0))</f>
        <v>0.6377026599</v>
      </c>
      <c r="AC4633" s="29" t="str">
        <f t="array" ref="AC4633">INDEX('RESUMO - LOTES E VMA'!$L$3:$L$181,MATCH('LISTA DOS ITENS'!$D4633,'RESUMO - LOTES E VMA'!$A$3:$A$181,0))</f>
        <v>5% do Valor de Comparação do VMA</v>
      </c>
      <c r="AD4633" s="53" t="str">
        <f>VLOOKUP(Tabela1[[#This Row],[Índice]],[1]Planilha1!$A:$A,1,0)</f>
        <v>#ERROR!</v>
      </c>
    </row>
    <row r="4634" ht="15.75" customHeight="1">
      <c r="A4634" s="52">
        <v>272405.0</v>
      </c>
      <c r="B4634" s="53" t="s">
        <v>274</v>
      </c>
      <c r="C4634" s="53" t="s">
        <v>2875</v>
      </c>
      <c r="D4634" s="22">
        <v>208714.0</v>
      </c>
      <c r="E4634" s="53" t="s">
        <v>63</v>
      </c>
      <c r="F4634" s="54">
        <v>1.0980941E7</v>
      </c>
      <c r="G4634" s="53" t="s">
        <v>2879</v>
      </c>
      <c r="H4634" s="55">
        <v>803.0</v>
      </c>
      <c r="I4634" s="55"/>
      <c r="J4634" s="55" t="s">
        <v>65</v>
      </c>
      <c r="K4634" s="53" t="s">
        <v>80</v>
      </c>
      <c r="L4634" s="53"/>
      <c r="M4634" s="53">
        <v>3.0</v>
      </c>
      <c r="N4634" s="53" t="s">
        <v>52</v>
      </c>
      <c r="O4634" s="25">
        <v>46524.73333333334</v>
      </c>
      <c r="P4634" s="25">
        <f>'LISTA DOS ITENS'!$O4634*'LISTA DOS ITENS'!$M4634</f>
        <v>139574.2</v>
      </c>
      <c r="Q4634" s="25">
        <v>46524.73</v>
      </c>
      <c r="R4634" s="25">
        <f>'LISTA DOS ITENS'!$Q4634*'LISTA DOS ITENS'!$M4634</f>
        <v>139574.19</v>
      </c>
      <c r="S4634" s="56">
        <f>IF('LISTA DOS ITENS'!$P4634&gt;'LISTA DOS ITENS'!$R4634,'LISTA DOS ITENS'!$P4634,'LISTA DOS ITENS'!$R4634)</f>
        <v>139574.2</v>
      </c>
      <c r="T4634" s="25">
        <v>29668.945130431945</v>
      </c>
      <c r="U4634" s="25">
        <f>'LISTA DOS ITENS'!$T4634*'LISTA DOS ITENS'!$M4634</f>
        <v>89006.83539</v>
      </c>
      <c r="V4634" s="56">
        <f t="array" ref="V4634">INDEX('RESUMO - LOTES E VMA'!$F$3:$F$181,MATCH('LISTA DOS ITENS'!$D4634,'RESUMO - LOTES E VMA'!$A$3:$A$181,0))</f>
        <v>357383.7926</v>
      </c>
      <c r="W4634" s="57">
        <f>'LISTA DOS ITENS'!$U4634/'LISTA DOS ITENS'!$V4634</f>
        <v>0.2490511244</v>
      </c>
      <c r="X4634" s="53" t="s">
        <v>53</v>
      </c>
      <c r="Y4634" s="53" t="s">
        <v>290</v>
      </c>
      <c r="Z4634" s="58" t="str">
        <f>'LISTA DOS ITENS'!$F4634&amp;"-"&amp;'LISTA DOS ITENS'!$H4634&amp;"-"&amp;'LISTA DOS ITENS'!$J4634&amp;"-"&amp;'LISTA DOS ITENS'!$K4634&amp;"-"&amp;'LISTA DOS ITENS'!$I4634</f>
        <v>10980941-803-0803-IMOB/NAC-</v>
      </c>
      <c r="AA4634" s="59" t="str">
        <f t="array" ref="AA4634">INDEX('RESUMO - LOTES E VMA'!$M$3:$M$181,MATCH('LISTA DOS ITENS'!$D4634,'RESUMO - LOTES E VMA'!$A$3:$A$181,0))</f>
        <v>Para Leilão</v>
      </c>
      <c r="AB4634" s="60">
        <f t="array" ref="AB4634">INDEX('RESUMO - LOTES E VMA'!$J$3:$J$181,MATCH('LISTA DOS ITENS'!$D4634,'RESUMO - LOTES E VMA'!$A$3:$A$181,0))</f>
        <v>0.6377026599</v>
      </c>
      <c r="AC4634" s="29" t="str">
        <f t="array" ref="AC4634">INDEX('RESUMO - LOTES E VMA'!$L$3:$L$181,MATCH('LISTA DOS ITENS'!$D4634,'RESUMO - LOTES E VMA'!$A$3:$A$181,0))</f>
        <v>5% do Valor de Comparação do VMA</v>
      </c>
      <c r="AD4634" s="53" t="str">
        <f>VLOOKUP(Tabela1[[#This Row],[Índice]],[1]Planilha1!$A:$A,1,0)</f>
        <v>#ERROR!</v>
      </c>
    </row>
    <row r="4635" ht="15.75" customHeight="1">
      <c r="A4635" s="52">
        <v>272406.0</v>
      </c>
      <c r="B4635" s="53" t="s">
        <v>274</v>
      </c>
      <c r="C4635" s="53" t="s">
        <v>2875</v>
      </c>
      <c r="D4635" s="22">
        <v>208714.0</v>
      </c>
      <c r="E4635" s="53" t="s">
        <v>63</v>
      </c>
      <c r="F4635" s="54">
        <v>1.1124959E7</v>
      </c>
      <c r="G4635" s="53" t="s">
        <v>2880</v>
      </c>
      <c r="H4635" s="55">
        <v>803.0</v>
      </c>
      <c r="I4635" s="55" t="s">
        <v>81</v>
      </c>
      <c r="J4635" s="55" t="s">
        <v>65</v>
      </c>
      <c r="K4635" s="53" t="s">
        <v>80</v>
      </c>
      <c r="L4635" s="53"/>
      <c r="M4635" s="53">
        <v>2.0</v>
      </c>
      <c r="N4635" s="53" t="s">
        <v>52</v>
      </c>
      <c r="O4635" s="25">
        <v>385.095</v>
      </c>
      <c r="P4635" s="25">
        <f>'LISTA DOS ITENS'!$O4635*'LISTA DOS ITENS'!$M4635</f>
        <v>770.19</v>
      </c>
      <c r="Q4635" s="25">
        <v>385.1</v>
      </c>
      <c r="R4635" s="25">
        <f>'LISTA DOS ITENS'!$Q4635*'LISTA DOS ITENS'!$M4635</f>
        <v>770.2</v>
      </c>
      <c r="S4635" s="56">
        <f>IF('LISTA DOS ITENS'!$P4635&gt;'LISTA DOS ITENS'!$R4635,'LISTA DOS ITENS'!$P4635,'LISTA DOS ITENS'!$R4635)</f>
        <v>770.2</v>
      </c>
      <c r="T4635" s="25">
        <v>245.57930308739765</v>
      </c>
      <c r="U4635" s="25">
        <f>'LISTA DOS ITENS'!$T4635*'LISTA DOS ITENS'!$M4635</f>
        <v>491.1586062</v>
      </c>
      <c r="V4635" s="56">
        <f t="array" ref="V4635">INDEX('RESUMO - LOTES E VMA'!$F$3:$F$181,MATCH('LISTA DOS ITENS'!$D4635,'RESUMO - LOTES E VMA'!$A$3:$A$181,0))</f>
        <v>357383.7926</v>
      </c>
      <c r="W4635" s="57">
        <f>'LISTA DOS ITENS'!$U4635/'LISTA DOS ITENS'!$V4635</f>
        <v>0.001374316957</v>
      </c>
      <c r="X4635" s="53" t="s">
        <v>53</v>
      </c>
      <c r="Y4635" s="53" t="s">
        <v>290</v>
      </c>
      <c r="Z4635" s="58" t="str">
        <f>'LISTA DOS ITENS'!$F4635&amp;"-"&amp;'LISTA DOS ITENS'!$H4635&amp;"-"&amp;'LISTA DOS ITENS'!$J4635&amp;"-"&amp;'LISTA DOS ITENS'!$K4635&amp;"-"&amp;'LISTA DOS ITENS'!$I4635</f>
        <v>11124959-803-0803-IMOB/NAC-ED-1000-01.01</v>
      </c>
      <c r="AA4635" s="59" t="str">
        <f t="array" ref="AA4635">INDEX('RESUMO - LOTES E VMA'!$M$3:$M$181,MATCH('LISTA DOS ITENS'!$D4635,'RESUMO - LOTES E VMA'!$A$3:$A$181,0))</f>
        <v>Para Leilão</v>
      </c>
      <c r="AB4635" s="60">
        <f t="array" ref="AB4635">INDEX('RESUMO - LOTES E VMA'!$J$3:$J$181,MATCH('LISTA DOS ITENS'!$D4635,'RESUMO - LOTES E VMA'!$A$3:$A$181,0))</f>
        <v>0.6377026599</v>
      </c>
      <c r="AC4635" s="29" t="str">
        <f t="array" ref="AC4635">INDEX('RESUMO - LOTES E VMA'!$L$3:$L$181,MATCH('LISTA DOS ITENS'!$D4635,'RESUMO - LOTES E VMA'!$A$3:$A$181,0))</f>
        <v>5% do Valor de Comparação do VMA</v>
      </c>
      <c r="AD4635" s="53" t="str">
        <f>VLOOKUP(Tabela1[[#This Row],[Índice]],[1]Planilha1!$A:$A,1,0)</f>
        <v>#ERROR!</v>
      </c>
    </row>
    <row r="4636" ht="15.75" customHeight="1">
      <c r="A4636" s="52">
        <v>272407.0</v>
      </c>
      <c r="B4636" s="53" t="s">
        <v>274</v>
      </c>
      <c r="C4636" s="53" t="s">
        <v>2875</v>
      </c>
      <c r="D4636" s="22">
        <v>208714.0</v>
      </c>
      <c r="E4636" s="53" t="s">
        <v>63</v>
      </c>
      <c r="F4636" s="54">
        <v>1.112509E7</v>
      </c>
      <c r="G4636" s="53" t="s">
        <v>2881</v>
      </c>
      <c r="H4636" s="55">
        <v>803.0</v>
      </c>
      <c r="I4636" s="55" t="s">
        <v>81</v>
      </c>
      <c r="J4636" s="55" t="s">
        <v>65</v>
      </c>
      <c r="K4636" s="53" t="s">
        <v>80</v>
      </c>
      <c r="L4636" s="53"/>
      <c r="M4636" s="53">
        <v>2.0</v>
      </c>
      <c r="N4636" s="53" t="s">
        <v>52</v>
      </c>
      <c r="O4636" s="25">
        <v>583.89</v>
      </c>
      <c r="P4636" s="25">
        <f>'LISTA DOS ITENS'!$O4636*'LISTA DOS ITENS'!$M4636</f>
        <v>1167.78</v>
      </c>
      <c r="Q4636" s="25">
        <v>583.89</v>
      </c>
      <c r="R4636" s="25">
        <f>'LISTA DOS ITENS'!$Q4636*'LISTA DOS ITENS'!$M4636</f>
        <v>1167.78</v>
      </c>
      <c r="S4636" s="56">
        <f>IF('LISTA DOS ITENS'!$P4636&gt;'LISTA DOS ITENS'!$R4636,'LISTA DOS ITENS'!$P4636,'LISTA DOS ITENS'!$R4636)</f>
        <v>1167.78</v>
      </c>
      <c r="T4636" s="25">
        <v>372.3482193708143</v>
      </c>
      <c r="U4636" s="25">
        <f>'LISTA DOS ITENS'!$T4636*'LISTA DOS ITENS'!$M4636</f>
        <v>744.6964387</v>
      </c>
      <c r="V4636" s="56">
        <f t="array" ref="V4636">INDEX('RESUMO - LOTES E VMA'!$F$3:$F$181,MATCH('LISTA DOS ITENS'!$D4636,'RESUMO - LOTES E VMA'!$A$3:$A$181,0))</f>
        <v>357383.7926</v>
      </c>
      <c r="W4636" s="57">
        <f>'LISTA DOS ITENS'!$U4636/'LISTA DOS ITENS'!$V4636</f>
        <v>0.002083744295</v>
      </c>
      <c r="X4636" s="53" t="s">
        <v>53</v>
      </c>
      <c r="Y4636" s="53" t="s">
        <v>290</v>
      </c>
      <c r="Z4636" s="58" t="str">
        <f>'LISTA DOS ITENS'!$F4636&amp;"-"&amp;'LISTA DOS ITENS'!$H4636&amp;"-"&amp;'LISTA DOS ITENS'!$J4636&amp;"-"&amp;'LISTA DOS ITENS'!$K4636&amp;"-"&amp;'LISTA DOS ITENS'!$I4636</f>
        <v>11125090-803-0803-IMOB/NAC-ED-1000-01.01</v>
      </c>
      <c r="AA4636" s="59" t="str">
        <f t="array" ref="AA4636">INDEX('RESUMO - LOTES E VMA'!$M$3:$M$181,MATCH('LISTA DOS ITENS'!$D4636,'RESUMO - LOTES E VMA'!$A$3:$A$181,0))</f>
        <v>Para Leilão</v>
      </c>
      <c r="AB4636" s="60">
        <f t="array" ref="AB4636">INDEX('RESUMO - LOTES E VMA'!$J$3:$J$181,MATCH('LISTA DOS ITENS'!$D4636,'RESUMO - LOTES E VMA'!$A$3:$A$181,0))</f>
        <v>0.6377026599</v>
      </c>
      <c r="AC4636" s="29" t="str">
        <f t="array" ref="AC4636">INDEX('RESUMO - LOTES E VMA'!$L$3:$L$181,MATCH('LISTA DOS ITENS'!$D4636,'RESUMO - LOTES E VMA'!$A$3:$A$181,0))</f>
        <v>5% do Valor de Comparação do VMA</v>
      </c>
      <c r="AD4636" s="53" t="str">
        <f>VLOOKUP(Tabela1[[#This Row],[Índice]],[1]Planilha1!$A:$A,1,0)</f>
        <v>#ERROR!</v>
      </c>
    </row>
    <row r="4637" ht="15.75" customHeight="1">
      <c r="A4637" s="52">
        <v>272408.0</v>
      </c>
      <c r="B4637" s="53" t="s">
        <v>274</v>
      </c>
      <c r="C4637" s="53" t="s">
        <v>2875</v>
      </c>
      <c r="D4637" s="22">
        <v>208714.0</v>
      </c>
      <c r="E4637" s="53" t="s">
        <v>63</v>
      </c>
      <c r="F4637" s="54">
        <v>1.0312956E7</v>
      </c>
      <c r="G4637" s="53" t="s">
        <v>2882</v>
      </c>
      <c r="H4637" s="55">
        <v>803.0</v>
      </c>
      <c r="I4637" s="55"/>
      <c r="J4637" s="55" t="s">
        <v>69</v>
      </c>
      <c r="K4637" s="53" t="s">
        <v>80</v>
      </c>
      <c r="L4637" s="53"/>
      <c r="M4637" s="53">
        <v>4.0</v>
      </c>
      <c r="N4637" s="53" t="s">
        <v>52</v>
      </c>
      <c r="O4637" s="25">
        <v>1279.3</v>
      </c>
      <c r="P4637" s="25">
        <f>'LISTA DOS ITENS'!$O4637*'LISTA DOS ITENS'!$M4637</f>
        <v>5117.2</v>
      </c>
      <c r="Q4637" s="25">
        <v>1279.3</v>
      </c>
      <c r="R4637" s="25">
        <f>'LISTA DOS ITENS'!$Q4637*'LISTA DOS ITENS'!$M4637</f>
        <v>5117.2</v>
      </c>
      <c r="S4637" s="56">
        <f>IF('LISTA DOS ITENS'!$P4637&gt;'LISTA DOS ITENS'!$R4637,'LISTA DOS ITENS'!$P4637,'LISTA DOS ITENS'!$R4637)</f>
        <v>5117.2</v>
      </c>
      <c r="T4637" s="25">
        <v>815.8130419104331</v>
      </c>
      <c r="U4637" s="25">
        <f>'LISTA DOS ITENS'!$T4637*'LISTA DOS ITENS'!$M4637</f>
        <v>3263.252168</v>
      </c>
      <c r="V4637" s="56">
        <f t="array" ref="V4637">INDEX('RESUMO - LOTES E VMA'!$F$3:$F$181,MATCH('LISTA DOS ITENS'!$D4637,'RESUMO - LOTES E VMA'!$A$3:$A$181,0))</f>
        <v>357383.7926</v>
      </c>
      <c r="W4637" s="57">
        <f>'LISTA DOS ITENS'!$U4637/'LISTA DOS ITENS'!$V4637</f>
        <v>0.009130946158</v>
      </c>
      <c r="X4637" s="53" t="s">
        <v>53</v>
      </c>
      <c r="Y4637" s="53" t="s">
        <v>290</v>
      </c>
      <c r="Z4637" s="58" t="str">
        <f>'LISTA DOS ITENS'!$F4637&amp;"-"&amp;'LISTA DOS ITENS'!$H4637&amp;"-"&amp;'LISTA DOS ITENS'!$J4637&amp;"-"&amp;'LISTA DOS ITENS'!$K4637&amp;"-"&amp;'LISTA DOS ITENS'!$I4637</f>
        <v>10312956-803-0903-IMOB/NAC-</v>
      </c>
      <c r="AA4637" s="59" t="str">
        <f t="array" ref="AA4637">INDEX('RESUMO - LOTES E VMA'!$M$3:$M$181,MATCH('LISTA DOS ITENS'!$D4637,'RESUMO - LOTES E VMA'!$A$3:$A$181,0))</f>
        <v>Para Leilão</v>
      </c>
      <c r="AB4637" s="60">
        <f t="array" ref="AB4637">INDEX('RESUMO - LOTES E VMA'!$J$3:$J$181,MATCH('LISTA DOS ITENS'!$D4637,'RESUMO - LOTES E VMA'!$A$3:$A$181,0))</f>
        <v>0.6377026599</v>
      </c>
      <c r="AC4637" s="29" t="str">
        <f t="array" ref="AC4637">INDEX('RESUMO - LOTES E VMA'!$L$3:$L$181,MATCH('LISTA DOS ITENS'!$D4637,'RESUMO - LOTES E VMA'!$A$3:$A$181,0))</f>
        <v>5% do Valor de Comparação do VMA</v>
      </c>
      <c r="AD4637" s="53" t="str">
        <f>VLOOKUP(Tabela1[[#This Row],[Índice]],[1]Planilha1!$A:$A,1,0)</f>
        <v>#ERROR!</v>
      </c>
    </row>
    <row r="4638" ht="15.75" customHeight="1">
      <c r="A4638" s="52">
        <v>272409.0</v>
      </c>
      <c r="B4638" s="53" t="s">
        <v>274</v>
      </c>
      <c r="C4638" s="53" t="s">
        <v>2875</v>
      </c>
      <c r="D4638" s="22">
        <v>208714.0</v>
      </c>
      <c r="E4638" s="53" t="s">
        <v>63</v>
      </c>
      <c r="F4638" s="54">
        <v>1.1125077E7</v>
      </c>
      <c r="G4638" s="53" t="s">
        <v>2880</v>
      </c>
      <c r="H4638" s="55">
        <v>803.0</v>
      </c>
      <c r="I4638" s="55"/>
      <c r="J4638" s="55" t="s">
        <v>69</v>
      </c>
      <c r="K4638" s="53" t="s">
        <v>80</v>
      </c>
      <c r="L4638" s="53"/>
      <c r="M4638" s="53">
        <v>1.0</v>
      </c>
      <c r="N4638" s="53" t="s">
        <v>52</v>
      </c>
      <c r="O4638" s="25">
        <v>12403.81</v>
      </c>
      <c r="P4638" s="25">
        <f>'LISTA DOS ITENS'!$O4638*'LISTA DOS ITENS'!$M4638</f>
        <v>12403.81</v>
      </c>
      <c r="Q4638" s="25">
        <v>12403.81</v>
      </c>
      <c r="R4638" s="25">
        <f>'LISTA DOS ITENS'!$Q4638*'LISTA DOS ITENS'!$M4638</f>
        <v>12403.81</v>
      </c>
      <c r="S4638" s="56">
        <f>IF('LISTA DOS ITENS'!$P4638&gt;'LISTA DOS ITENS'!$R4638,'LISTA DOS ITENS'!$P4638,'LISTA DOS ITENS'!$R4638)</f>
        <v>12403.81</v>
      </c>
      <c r="T4638" s="25">
        <v>7909.942912044907</v>
      </c>
      <c r="U4638" s="25">
        <f>'LISTA DOS ITENS'!$T4638*'LISTA DOS ITENS'!$M4638</f>
        <v>7909.942912</v>
      </c>
      <c r="V4638" s="56">
        <f t="array" ref="V4638">INDEX('RESUMO - LOTES E VMA'!$F$3:$F$181,MATCH('LISTA DOS ITENS'!$D4638,'RESUMO - LOTES E VMA'!$A$3:$A$181,0))</f>
        <v>357383.7926</v>
      </c>
      <c r="W4638" s="57">
        <f>'LISTA DOS ITENS'!$U4638/'LISTA DOS ITENS'!$V4638</f>
        <v>0.02213290887</v>
      </c>
      <c r="X4638" s="53" t="s">
        <v>53</v>
      </c>
      <c r="Y4638" s="53" t="s">
        <v>290</v>
      </c>
      <c r="Z4638" s="58" t="str">
        <f>'LISTA DOS ITENS'!$F4638&amp;"-"&amp;'LISTA DOS ITENS'!$H4638&amp;"-"&amp;'LISTA DOS ITENS'!$J4638&amp;"-"&amp;'LISTA DOS ITENS'!$K4638&amp;"-"&amp;'LISTA DOS ITENS'!$I4638</f>
        <v>11125077-803-0903-IMOB/NAC-</v>
      </c>
      <c r="AA4638" s="59" t="str">
        <f t="array" ref="AA4638">INDEX('RESUMO - LOTES E VMA'!$M$3:$M$181,MATCH('LISTA DOS ITENS'!$D4638,'RESUMO - LOTES E VMA'!$A$3:$A$181,0))</f>
        <v>Para Leilão</v>
      </c>
      <c r="AB4638" s="60">
        <f t="array" ref="AB4638">INDEX('RESUMO - LOTES E VMA'!$J$3:$J$181,MATCH('LISTA DOS ITENS'!$D4638,'RESUMO - LOTES E VMA'!$A$3:$A$181,0))</f>
        <v>0.6377026599</v>
      </c>
      <c r="AC4638" s="29" t="str">
        <f t="array" ref="AC4638">INDEX('RESUMO - LOTES E VMA'!$L$3:$L$181,MATCH('LISTA DOS ITENS'!$D4638,'RESUMO - LOTES E VMA'!$A$3:$A$181,0))</f>
        <v>5% do Valor de Comparação do VMA</v>
      </c>
      <c r="AD4638" s="53" t="str">
        <f>VLOOKUP(Tabela1[[#This Row],[Índice]],[1]Planilha1!$A:$A,1,0)</f>
        <v>#ERROR!</v>
      </c>
    </row>
    <row r="4639" ht="15.75" customHeight="1">
      <c r="A4639" s="52">
        <v>272410.0</v>
      </c>
      <c r="B4639" s="53" t="s">
        <v>274</v>
      </c>
      <c r="C4639" s="53" t="s">
        <v>2875</v>
      </c>
      <c r="D4639" s="22">
        <v>208715.0</v>
      </c>
      <c r="E4639" s="53" t="s">
        <v>171</v>
      </c>
      <c r="F4639" s="54">
        <v>1.0144557E7</v>
      </c>
      <c r="G4639" s="53" t="s">
        <v>2883</v>
      </c>
      <c r="H4639" s="55">
        <v>803.0</v>
      </c>
      <c r="I4639" s="55"/>
      <c r="J4639" s="55" t="s">
        <v>173</v>
      </c>
      <c r="K4639" s="53" t="s">
        <v>73</v>
      </c>
      <c r="L4639" s="53"/>
      <c r="M4639" s="53">
        <v>150.0</v>
      </c>
      <c r="N4639" s="53" t="s">
        <v>52</v>
      </c>
      <c r="O4639" s="25">
        <v>2467.0670666666665</v>
      </c>
      <c r="P4639" s="25">
        <f>'LISTA DOS ITENS'!$O4639*'LISTA DOS ITENS'!$M4639</f>
        <v>370060.06</v>
      </c>
      <c r="Q4639" s="25">
        <v>2467.07</v>
      </c>
      <c r="R4639" s="25">
        <f>'LISTA DOS ITENS'!$Q4639*'LISTA DOS ITENS'!$M4639</f>
        <v>370060.5</v>
      </c>
      <c r="S4639" s="56">
        <f>IF('LISTA DOS ITENS'!$P4639&gt;'LISTA DOS ITENS'!$R4639,'LISTA DOS ITENS'!$P4639,'LISTA DOS ITENS'!$R4639)</f>
        <v>370060.5</v>
      </c>
      <c r="T4639" s="25">
        <v>1573.2571572781774</v>
      </c>
      <c r="U4639" s="25">
        <f>'LISTA DOS ITENS'!$T4639*'LISTA DOS ITENS'!$M4639</f>
        <v>235988.5736</v>
      </c>
      <c r="V4639" s="56">
        <f t="array" ref="V4639">INDEX('RESUMO - LOTES E VMA'!$F$3:$F$181,MATCH('LISTA DOS ITENS'!$D4639,'RESUMO - LOTES E VMA'!$A$3:$A$181,0))</f>
        <v>1639024.109</v>
      </c>
      <c r="W4639" s="57">
        <f>'LISTA DOS ITENS'!$U4639/'LISTA DOS ITENS'!$V4639</f>
        <v>0.1439811485</v>
      </c>
      <c r="X4639" s="53" t="s">
        <v>53</v>
      </c>
      <c r="Y4639" s="53" t="s">
        <v>290</v>
      </c>
      <c r="Z4639" s="58" t="str">
        <f>'LISTA DOS ITENS'!$F4639&amp;"-"&amp;'LISTA DOS ITENS'!$H4639&amp;"-"&amp;'LISTA DOS ITENS'!$J4639&amp;"-"&amp;'LISTA DOS ITENS'!$K4639&amp;"-"&amp;'LISTA DOS ITENS'!$I4639</f>
        <v>10144557-803-0004-CONS/NAC-</v>
      </c>
      <c r="AA4639" s="59" t="str">
        <f t="array" ref="AA4639">INDEX('RESUMO - LOTES E VMA'!$M$3:$M$181,MATCH('LISTA DOS ITENS'!$D4639,'RESUMO - LOTES E VMA'!$A$3:$A$181,0))</f>
        <v>Para Leilão</v>
      </c>
      <c r="AB4639" s="60">
        <f t="array" ref="AB4639">INDEX('RESUMO - LOTES E VMA'!$J$3:$J$181,MATCH('LISTA DOS ITENS'!$D4639,'RESUMO - LOTES E VMA'!$A$3:$A$181,0))</f>
        <v>0.6377026794</v>
      </c>
      <c r="AC4639" s="29" t="str">
        <f t="array" ref="AC4639">INDEX('RESUMO - LOTES E VMA'!$L$3:$L$181,MATCH('LISTA DOS ITENS'!$D4639,'RESUMO - LOTES E VMA'!$A$3:$A$181,0))</f>
        <v>5% do Valor de Comparação do VMA</v>
      </c>
      <c r="AD4639" s="53" t="str">
        <f>VLOOKUP(Tabela1[[#This Row],[Índice]],[1]Planilha1!$A:$A,1,0)</f>
        <v>#ERROR!</v>
      </c>
    </row>
    <row r="4640" ht="15.75" customHeight="1">
      <c r="A4640" s="52">
        <v>272411.0</v>
      </c>
      <c r="B4640" s="53" t="s">
        <v>274</v>
      </c>
      <c r="C4640" s="53" t="s">
        <v>2875</v>
      </c>
      <c r="D4640" s="22">
        <v>208715.0</v>
      </c>
      <c r="E4640" s="53" t="s">
        <v>171</v>
      </c>
      <c r="F4640" s="54">
        <v>1.0256554E7</v>
      </c>
      <c r="G4640" s="53" t="s">
        <v>2884</v>
      </c>
      <c r="H4640" s="55">
        <v>803.0</v>
      </c>
      <c r="I4640" s="55" t="s">
        <v>81</v>
      </c>
      <c r="J4640" s="55" t="s">
        <v>173</v>
      </c>
      <c r="K4640" s="53" t="s">
        <v>73</v>
      </c>
      <c r="L4640" s="53"/>
      <c r="M4640" s="53">
        <v>48.0</v>
      </c>
      <c r="N4640" s="53" t="s">
        <v>52</v>
      </c>
      <c r="O4640" s="25">
        <v>2777.0</v>
      </c>
      <c r="P4640" s="25">
        <f>'LISTA DOS ITENS'!$O4640*'LISTA DOS ITENS'!$M4640</f>
        <v>133296</v>
      </c>
      <c r="Q4640" s="25">
        <v>2777.0</v>
      </c>
      <c r="R4640" s="25">
        <f>'LISTA DOS ITENS'!$Q4640*'LISTA DOS ITENS'!$M4640</f>
        <v>133296</v>
      </c>
      <c r="S4640" s="56">
        <f>IF('LISTA DOS ITENS'!$P4640&gt;'LISTA DOS ITENS'!$R4640,'LISTA DOS ITENS'!$P4640,'LISTA DOS ITENS'!$R4640)</f>
        <v>133296</v>
      </c>
      <c r="T4640" s="25">
        <v>1770.9003497109925</v>
      </c>
      <c r="U4640" s="25">
        <f>'LISTA DOS ITENS'!$T4640*'LISTA DOS ITENS'!$M4640</f>
        <v>85003.21679</v>
      </c>
      <c r="V4640" s="56">
        <f t="array" ref="V4640">INDEX('RESUMO - LOTES E VMA'!$F$3:$F$181,MATCH('LISTA DOS ITENS'!$D4640,'RESUMO - LOTES E VMA'!$A$3:$A$181,0))</f>
        <v>1639024.109</v>
      </c>
      <c r="W4640" s="57">
        <f>'LISTA DOS ITENS'!$U4640/'LISTA DOS ITENS'!$V4640</f>
        <v>0.05186209056</v>
      </c>
      <c r="X4640" s="53" t="s">
        <v>53</v>
      </c>
      <c r="Y4640" s="53" t="s">
        <v>290</v>
      </c>
      <c r="Z4640" s="58" t="str">
        <f>'LISTA DOS ITENS'!$F4640&amp;"-"&amp;'LISTA DOS ITENS'!$H4640&amp;"-"&amp;'LISTA DOS ITENS'!$J4640&amp;"-"&amp;'LISTA DOS ITENS'!$K4640&amp;"-"&amp;'LISTA DOS ITENS'!$I4640</f>
        <v>10256554-803-0004-CONS/NAC-ED-1000-01.01</v>
      </c>
      <c r="AA4640" s="59" t="str">
        <f t="array" ref="AA4640">INDEX('RESUMO - LOTES E VMA'!$M$3:$M$181,MATCH('LISTA DOS ITENS'!$D4640,'RESUMO - LOTES E VMA'!$A$3:$A$181,0))</f>
        <v>Para Leilão</v>
      </c>
      <c r="AB4640" s="60">
        <f t="array" ref="AB4640">INDEX('RESUMO - LOTES E VMA'!$J$3:$J$181,MATCH('LISTA DOS ITENS'!$D4640,'RESUMO - LOTES E VMA'!$A$3:$A$181,0))</f>
        <v>0.6377026794</v>
      </c>
      <c r="AC4640" s="29" t="str">
        <f t="array" ref="AC4640">INDEX('RESUMO - LOTES E VMA'!$L$3:$L$181,MATCH('LISTA DOS ITENS'!$D4640,'RESUMO - LOTES E VMA'!$A$3:$A$181,0))</f>
        <v>5% do Valor de Comparação do VMA</v>
      </c>
      <c r="AD4640" s="53" t="str">
        <f>VLOOKUP(Tabela1[[#This Row],[Índice]],[1]Planilha1!$A:$A,1,0)</f>
        <v>#ERROR!</v>
      </c>
    </row>
    <row r="4641" ht="15.75" customHeight="1">
      <c r="A4641" s="52">
        <v>272412.0</v>
      </c>
      <c r="B4641" s="53" t="s">
        <v>274</v>
      </c>
      <c r="C4641" s="53" t="s">
        <v>2875</v>
      </c>
      <c r="D4641" s="22">
        <v>208715.0</v>
      </c>
      <c r="E4641" s="53" t="s">
        <v>171</v>
      </c>
      <c r="F4641" s="54">
        <v>1.0676392E7</v>
      </c>
      <c r="G4641" s="53" t="s">
        <v>2885</v>
      </c>
      <c r="H4641" s="55">
        <v>803.0</v>
      </c>
      <c r="I4641" s="55"/>
      <c r="J4641" s="55" t="s">
        <v>173</v>
      </c>
      <c r="K4641" s="53" t="s">
        <v>80</v>
      </c>
      <c r="L4641" s="53"/>
      <c r="M4641" s="53">
        <v>3.0</v>
      </c>
      <c r="N4641" s="53" t="s">
        <v>52</v>
      </c>
      <c r="O4641" s="25">
        <v>19280.15166666667</v>
      </c>
      <c r="P4641" s="25">
        <f>'LISTA DOS ITENS'!$O4641*'LISTA DOS ITENS'!$M4641</f>
        <v>57840.455</v>
      </c>
      <c r="Q4641" s="25">
        <v>19280.15</v>
      </c>
      <c r="R4641" s="25">
        <f>'LISTA DOS ITENS'!$Q4641*'LISTA DOS ITENS'!$M4641</f>
        <v>57840.45</v>
      </c>
      <c r="S4641" s="56">
        <f>IF('LISTA DOS ITENS'!$P4641&gt;'LISTA DOS ITENS'!$R4641,'LISTA DOS ITENS'!$P4641,'LISTA DOS ITENS'!$R4641)</f>
        <v>57840.455</v>
      </c>
      <c r="T4641" s="25">
        <v>12295.003376838456</v>
      </c>
      <c r="U4641" s="25">
        <f>'LISTA DOS ITENS'!$T4641*'LISTA DOS ITENS'!$M4641</f>
        <v>36885.01013</v>
      </c>
      <c r="V4641" s="56">
        <f t="array" ref="V4641">INDEX('RESUMO - LOTES E VMA'!$F$3:$F$181,MATCH('LISTA DOS ITENS'!$D4641,'RESUMO - LOTES E VMA'!$A$3:$A$181,0))</f>
        <v>1639024.109</v>
      </c>
      <c r="W4641" s="57">
        <f>'LISTA DOS ITENS'!$U4641/'LISTA DOS ITENS'!$V4641</f>
        <v>0.02250425111</v>
      </c>
      <c r="X4641" s="53" t="s">
        <v>53</v>
      </c>
      <c r="Y4641" s="53" t="s">
        <v>290</v>
      </c>
      <c r="Z4641" s="58" t="str">
        <f>'LISTA DOS ITENS'!$F4641&amp;"-"&amp;'LISTA DOS ITENS'!$H4641&amp;"-"&amp;'LISTA DOS ITENS'!$J4641&amp;"-"&amp;'LISTA DOS ITENS'!$K4641&amp;"-"&amp;'LISTA DOS ITENS'!$I4641</f>
        <v>10676392-803-0004-IMOB/NAC-</v>
      </c>
      <c r="AA4641" s="59" t="str">
        <f t="array" ref="AA4641">INDEX('RESUMO - LOTES E VMA'!$M$3:$M$181,MATCH('LISTA DOS ITENS'!$D4641,'RESUMO - LOTES E VMA'!$A$3:$A$181,0))</f>
        <v>Para Leilão</v>
      </c>
      <c r="AB4641" s="60">
        <f t="array" ref="AB4641">INDEX('RESUMO - LOTES E VMA'!$J$3:$J$181,MATCH('LISTA DOS ITENS'!$D4641,'RESUMO - LOTES E VMA'!$A$3:$A$181,0))</f>
        <v>0.6377026794</v>
      </c>
      <c r="AC4641" s="29" t="str">
        <f t="array" ref="AC4641">INDEX('RESUMO - LOTES E VMA'!$L$3:$L$181,MATCH('LISTA DOS ITENS'!$D4641,'RESUMO - LOTES E VMA'!$A$3:$A$181,0))</f>
        <v>5% do Valor de Comparação do VMA</v>
      </c>
      <c r="AD4641" s="53" t="str">
        <f>VLOOKUP(Tabela1[[#This Row],[Índice]],[1]Planilha1!$A:$A,1,0)</f>
        <v>#ERROR!</v>
      </c>
    </row>
    <row r="4642" ht="15.75" customHeight="1">
      <c r="A4642" s="52">
        <v>272413.0</v>
      </c>
      <c r="B4642" s="53" t="s">
        <v>274</v>
      </c>
      <c r="C4642" s="53" t="s">
        <v>2875</v>
      </c>
      <c r="D4642" s="22">
        <v>208715.0</v>
      </c>
      <c r="E4642" s="53" t="s">
        <v>171</v>
      </c>
      <c r="F4642" s="54">
        <v>1.0676393E7</v>
      </c>
      <c r="G4642" s="53" t="s">
        <v>2886</v>
      </c>
      <c r="H4642" s="55">
        <v>803.0</v>
      </c>
      <c r="I4642" s="55"/>
      <c r="J4642" s="55" t="s">
        <v>173</v>
      </c>
      <c r="K4642" s="53" t="s">
        <v>80</v>
      </c>
      <c r="L4642" s="53"/>
      <c r="M4642" s="53">
        <v>3.0</v>
      </c>
      <c r="N4642" s="53" t="s">
        <v>52</v>
      </c>
      <c r="O4642" s="25">
        <v>10695.24</v>
      </c>
      <c r="P4642" s="25">
        <f>'LISTA DOS ITENS'!$O4642*'LISTA DOS ITENS'!$M4642</f>
        <v>32085.72</v>
      </c>
      <c r="Q4642" s="25">
        <v>10695.24</v>
      </c>
      <c r="R4642" s="25">
        <f>'LISTA DOS ITENS'!$Q4642*'LISTA DOS ITENS'!$M4642</f>
        <v>32085.72</v>
      </c>
      <c r="S4642" s="56">
        <f>IF('LISTA DOS ITENS'!$P4642&gt;'LISTA DOS ITENS'!$R4642,'LISTA DOS ITENS'!$P4642,'LISTA DOS ITENS'!$R4642)</f>
        <v>32085.72</v>
      </c>
      <c r="T4642" s="25">
        <v>6820.383239554553</v>
      </c>
      <c r="U4642" s="25">
        <f>'LISTA DOS ITENS'!$T4642*'LISTA DOS ITENS'!$M4642</f>
        <v>20461.14972</v>
      </c>
      <c r="V4642" s="56">
        <f t="array" ref="V4642">INDEX('RESUMO - LOTES E VMA'!$F$3:$F$181,MATCH('LISTA DOS ITENS'!$D4642,'RESUMO - LOTES E VMA'!$A$3:$A$181,0))</f>
        <v>1639024.109</v>
      </c>
      <c r="W4642" s="57">
        <f>'LISTA DOS ITENS'!$U4642/'LISTA DOS ITENS'!$V4642</f>
        <v>0.01248373932</v>
      </c>
      <c r="X4642" s="53" t="s">
        <v>53</v>
      </c>
      <c r="Y4642" s="53" t="s">
        <v>290</v>
      </c>
      <c r="Z4642" s="58" t="str">
        <f>'LISTA DOS ITENS'!$F4642&amp;"-"&amp;'LISTA DOS ITENS'!$H4642&amp;"-"&amp;'LISTA DOS ITENS'!$J4642&amp;"-"&amp;'LISTA DOS ITENS'!$K4642&amp;"-"&amp;'LISTA DOS ITENS'!$I4642</f>
        <v>10676393-803-0004-IMOB/NAC-</v>
      </c>
      <c r="AA4642" s="59" t="str">
        <f t="array" ref="AA4642">INDEX('RESUMO - LOTES E VMA'!$M$3:$M$181,MATCH('LISTA DOS ITENS'!$D4642,'RESUMO - LOTES E VMA'!$A$3:$A$181,0))</f>
        <v>Para Leilão</v>
      </c>
      <c r="AB4642" s="60">
        <f t="array" ref="AB4642">INDEX('RESUMO - LOTES E VMA'!$J$3:$J$181,MATCH('LISTA DOS ITENS'!$D4642,'RESUMO - LOTES E VMA'!$A$3:$A$181,0))</f>
        <v>0.6377026794</v>
      </c>
      <c r="AC4642" s="29" t="str">
        <f t="array" ref="AC4642">INDEX('RESUMO - LOTES E VMA'!$L$3:$L$181,MATCH('LISTA DOS ITENS'!$D4642,'RESUMO - LOTES E VMA'!$A$3:$A$181,0))</f>
        <v>5% do Valor de Comparação do VMA</v>
      </c>
      <c r="AD4642" s="53" t="str">
        <f>VLOOKUP(Tabela1[[#This Row],[Índice]],[1]Planilha1!$A:$A,1,0)</f>
        <v>#ERROR!</v>
      </c>
    </row>
    <row r="4643" ht="15.75" customHeight="1">
      <c r="A4643" s="52">
        <v>272414.0</v>
      </c>
      <c r="B4643" s="53" t="s">
        <v>274</v>
      </c>
      <c r="C4643" s="53" t="s">
        <v>2875</v>
      </c>
      <c r="D4643" s="22">
        <v>208715.0</v>
      </c>
      <c r="E4643" s="53" t="s">
        <v>171</v>
      </c>
      <c r="F4643" s="54">
        <v>1.0681588E7</v>
      </c>
      <c r="G4643" s="53" t="s">
        <v>2887</v>
      </c>
      <c r="H4643" s="55">
        <v>803.0</v>
      </c>
      <c r="I4643" s="55" t="s">
        <v>81</v>
      </c>
      <c r="J4643" s="55" t="s">
        <v>173</v>
      </c>
      <c r="K4643" s="53" t="s">
        <v>80</v>
      </c>
      <c r="L4643" s="53"/>
      <c r="M4643" s="53">
        <v>1.0</v>
      </c>
      <c r="N4643" s="53" t="s">
        <v>52</v>
      </c>
      <c r="O4643" s="25">
        <v>7133.28</v>
      </c>
      <c r="P4643" s="25">
        <f>'LISTA DOS ITENS'!$O4643*'LISTA DOS ITENS'!$M4643</f>
        <v>7133.28</v>
      </c>
      <c r="Q4643" s="25">
        <v>7133.28</v>
      </c>
      <c r="R4643" s="25">
        <f>'LISTA DOS ITENS'!$Q4643*'LISTA DOS ITENS'!$M4643</f>
        <v>7133.28</v>
      </c>
      <c r="S4643" s="56">
        <f>IF('LISTA DOS ITENS'!$P4643&gt;'LISTA DOS ITENS'!$R4643,'LISTA DOS ITENS'!$P4643,'LISTA DOS ITENS'!$R4643)</f>
        <v>7133.28</v>
      </c>
      <c r="T4643" s="25">
        <v>4548.911792072895</v>
      </c>
      <c r="U4643" s="25">
        <f>'LISTA DOS ITENS'!$T4643*'LISTA DOS ITENS'!$M4643</f>
        <v>4548.911792</v>
      </c>
      <c r="V4643" s="56">
        <f t="array" ref="V4643">INDEX('RESUMO - LOTES E VMA'!$F$3:$F$181,MATCH('LISTA DOS ITENS'!$D4643,'RESUMO - LOTES E VMA'!$A$3:$A$181,0))</f>
        <v>1639024.109</v>
      </c>
      <c r="W4643" s="57">
        <f>'LISTA DOS ITENS'!$U4643/'LISTA DOS ITENS'!$V4643</f>
        <v>0.002775378206</v>
      </c>
      <c r="X4643" s="53" t="s">
        <v>53</v>
      </c>
      <c r="Y4643" s="53" t="s">
        <v>290</v>
      </c>
      <c r="Z4643" s="58" t="str">
        <f>'LISTA DOS ITENS'!$F4643&amp;"-"&amp;'LISTA DOS ITENS'!$H4643&amp;"-"&amp;'LISTA DOS ITENS'!$J4643&amp;"-"&amp;'LISTA DOS ITENS'!$K4643&amp;"-"&amp;'LISTA DOS ITENS'!$I4643</f>
        <v>10681588-803-0004-IMOB/NAC-ED-1000-01.01</v>
      </c>
      <c r="AA4643" s="59" t="str">
        <f t="array" ref="AA4643">INDEX('RESUMO - LOTES E VMA'!$M$3:$M$181,MATCH('LISTA DOS ITENS'!$D4643,'RESUMO - LOTES E VMA'!$A$3:$A$181,0))</f>
        <v>Para Leilão</v>
      </c>
      <c r="AB4643" s="60">
        <f t="array" ref="AB4643">INDEX('RESUMO - LOTES E VMA'!$J$3:$J$181,MATCH('LISTA DOS ITENS'!$D4643,'RESUMO - LOTES E VMA'!$A$3:$A$181,0))</f>
        <v>0.6377026794</v>
      </c>
      <c r="AC4643" s="29" t="str">
        <f t="array" ref="AC4643">INDEX('RESUMO - LOTES E VMA'!$L$3:$L$181,MATCH('LISTA DOS ITENS'!$D4643,'RESUMO - LOTES E VMA'!$A$3:$A$181,0))</f>
        <v>5% do Valor de Comparação do VMA</v>
      </c>
      <c r="AD4643" s="53" t="str">
        <f>VLOOKUP(Tabela1[[#This Row],[Índice]],[1]Planilha1!$A:$A,1,0)</f>
        <v>#ERROR!</v>
      </c>
    </row>
    <row r="4644" ht="15.75" customHeight="1">
      <c r="A4644" s="52">
        <v>272415.0</v>
      </c>
      <c r="B4644" s="53" t="s">
        <v>274</v>
      </c>
      <c r="C4644" s="53" t="s">
        <v>2875</v>
      </c>
      <c r="D4644" s="22">
        <v>208715.0</v>
      </c>
      <c r="E4644" s="53" t="s">
        <v>171</v>
      </c>
      <c r="F4644" s="54">
        <v>1.0799809E7</v>
      </c>
      <c r="G4644" s="53" t="s">
        <v>2888</v>
      </c>
      <c r="H4644" s="55">
        <v>803.0</v>
      </c>
      <c r="I4644" s="55"/>
      <c r="J4644" s="55" t="s">
        <v>173</v>
      </c>
      <c r="K4644" s="53" t="s">
        <v>80</v>
      </c>
      <c r="L4644" s="53"/>
      <c r="M4644" s="53">
        <v>3.0</v>
      </c>
      <c r="N4644" s="53" t="s">
        <v>52</v>
      </c>
      <c r="O4644" s="25">
        <v>27755.842758620693</v>
      </c>
      <c r="P4644" s="25">
        <f>'LISTA DOS ITENS'!$O4644*'LISTA DOS ITENS'!$M4644</f>
        <v>83267.52828</v>
      </c>
      <c r="Q4644" s="25">
        <v>27755.84</v>
      </c>
      <c r="R4644" s="25">
        <f>'LISTA DOS ITENS'!$Q4644*'LISTA DOS ITENS'!$M4644</f>
        <v>83267.52</v>
      </c>
      <c r="S4644" s="56">
        <f>IF('LISTA DOS ITENS'!$P4644&gt;'LISTA DOS ITENS'!$R4644,'LISTA DOS ITENS'!$P4644,'LISTA DOS ITENS'!$R4644)</f>
        <v>83267.52828</v>
      </c>
      <c r="T4644" s="25">
        <v>17699.973627123643</v>
      </c>
      <c r="U4644" s="25">
        <f>'LISTA DOS ITENS'!$T4644*'LISTA DOS ITENS'!$M4644</f>
        <v>53099.92088</v>
      </c>
      <c r="V4644" s="56">
        <f t="array" ref="V4644">INDEX('RESUMO - LOTES E VMA'!$F$3:$F$181,MATCH('LISTA DOS ITENS'!$D4644,'RESUMO - LOTES E VMA'!$A$3:$A$181,0))</f>
        <v>1639024.109</v>
      </c>
      <c r="W4644" s="57">
        <f>'LISTA DOS ITENS'!$U4644/'LISTA DOS ITENS'!$V4644</f>
        <v>0.03239727871</v>
      </c>
      <c r="X4644" s="53" t="s">
        <v>53</v>
      </c>
      <c r="Y4644" s="53" t="s">
        <v>290</v>
      </c>
      <c r="Z4644" s="58" t="str">
        <f>'LISTA DOS ITENS'!$F4644&amp;"-"&amp;'LISTA DOS ITENS'!$H4644&amp;"-"&amp;'LISTA DOS ITENS'!$J4644&amp;"-"&amp;'LISTA DOS ITENS'!$K4644&amp;"-"&amp;'LISTA DOS ITENS'!$I4644</f>
        <v>10799809-803-0004-IMOB/NAC-</v>
      </c>
      <c r="AA4644" s="59" t="str">
        <f t="array" ref="AA4644">INDEX('RESUMO - LOTES E VMA'!$M$3:$M$181,MATCH('LISTA DOS ITENS'!$D4644,'RESUMO - LOTES E VMA'!$A$3:$A$181,0))</f>
        <v>Para Leilão</v>
      </c>
      <c r="AB4644" s="60">
        <f t="array" ref="AB4644">INDEX('RESUMO - LOTES E VMA'!$J$3:$J$181,MATCH('LISTA DOS ITENS'!$D4644,'RESUMO - LOTES E VMA'!$A$3:$A$181,0))</f>
        <v>0.6377026794</v>
      </c>
      <c r="AC4644" s="29" t="str">
        <f t="array" ref="AC4644">INDEX('RESUMO - LOTES E VMA'!$L$3:$L$181,MATCH('LISTA DOS ITENS'!$D4644,'RESUMO - LOTES E VMA'!$A$3:$A$181,0))</f>
        <v>5% do Valor de Comparação do VMA</v>
      </c>
      <c r="AD4644" s="53" t="str">
        <f>VLOOKUP(Tabela1[[#This Row],[Índice]],[1]Planilha1!$A:$A,1,0)</f>
        <v>#ERROR!</v>
      </c>
    </row>
    <row r="4645" ht="15.75" customHeight="1">
      <c r="A4645" s="52">
        <v>272416.0</v>
      </c>
      <c r="B4645" s="53" t="s">
        <v>274</v>
      </c>
      <c r="C4645" s="53" t="s">
        <v>2875</v>
      </c>
      <c r="D4645" s="22">
        <v>208715.0</v>
      </c>
      <c r="E4645" s="53" t="s">
        <v>171</v>
      </c>
      <c r="F4645" s="54">
        <v>1.0902066E7</v>
      </c>
      <c r="G4645" s="53" t="s">
        <v>306</v>
      </c>
      <c r="H4645" s="55">
        <v>803.0</v>
      </c>
      <c r="I4645" s="55"/>
      <c r="J4645" s="55" t="s">
        <v>173</v>
      </c>
      <c r="K4645" s="53" t="s">
        <v>179</v>
      </c>
      <c r="L4645" s="53"/>
      <c r="M4645" s="53">
        <v>2.0</v>
      </c>
      <c r="N4645" s="53" t="s">
        <v>52</v>
      </c>
      <c r="O4645" s="25">
        <v>129995.715</v>
      </c>
      <c r="P4645" s="25">
        <f>'LISTA DOS ITENS'!$O4645*'LISTA DOS ITENS'!$M4645</f>
        <v>259991.43</v>
      </c>
      <c r="Q4645" s="25">
        <v>129995.72</v>
      </c>
      <c r="R4645" s="25">
        <f>'LISTA DOS ITENS'!$Q4645*'LISTA DOS ITENS'!$M4645</f>
        <v>259991.44</v>
      </c>
      <c r="S4645" s="56">
        <f>IF('LISTA DOS ITENS'!$P4645&gt;'LISTA DOS ITENS'!$R4645,'LISTA DOS ITENS'!$P4645,'LISTA DOS ITENS'!$R4645)</f>
        <v>259991.44</v>
      </c>
      <c r="T4645" s="25">
        <v>82898.61937664107</v>
      </c>
      <c r="U4645" s="25">
        <f>'LISTA DOS ITENS'!$T4645*'LISTA DOS ITENS'!$M4645</f>
        <v>165797.2388</v>
      </c>
      <c r="V4645" s="56">
        <f t="array" ref="V4645">INDEX('RESUMO - LOTES E VMA'!$F$3:$F$181,MATCH('LISTA DOS ITENS'!$D4645,'RESUMO - LOTES E VMA'!$A$3:$A$181,0))</f>
        <v>1639024.109</v>
      </c>
      <c r="W4645" s="57">
        <f>'LISTA DOS ITENS'!$U4645/'LISTA DOS ITENS'!$V4645</f>
        <v>0.1011560708</v>
      </c>
      <c r="X4645" s="53" t="s">
        <v>53</v>
      </c>
      <c r="Y4645" s="53" t="s">
        <v>290</v>
      </c>
      <c r="Z4645" s="58" t="str">
        <f>'LISTA DOS ITENS'!$F4645&amp;"-"&amp;'LISTA DOS ITENS'!$H4645&amp;"-"&amp;'LISTA DOS ITENS'!$J4645&amp;"-"&amp;'LISTA DOS ITENS'!$K4645&amp;"-"&amp;'LISTA DOS ITENS'!$I4645</f>
        <v>10902066-803-0004-IMOB/IMP-</v>
      </c>
      <c r="AA4645" s="59" t="str">
        <f t="array" ref="AA4645">INDEX('RESUMO - LOTES E VMA'!$M$3:$M$181,MATCH('LISTA DOS ITENS'!$D4645,'RESUMO - LOTES E VMA'!$A$3:$A$181,0))</f>
        <v>Para Leilão</v>
      </c>
      <c r="AB4645" s="60">
        <f t="array" ref="AB4645">INDEX('RESUMO - LOTES E VMA'!$J$3:$J$181,MATCH('LISTA DOS ITENS'!$D4645,'RESUMO - LOTES E VMA'!$A$3:$A$181,0))</f>
        <v>0.6377026794</v>
      </c>
      <c r="AC4645" s="29" t="str">
        <f t="array" ref="AC4645">INDEX('RESUMO - LOTES E VMA'!$L$3:$L$181,MATCH('LISTA DOS ITENS'!$D4645,'RESUMO - LOTES E VMA'!$A$3:$A$181,0))</f>
        <v>5% do Valor de Comparação do VMA</v>
      </c>
      <c r="AD4645" s="53" t="str">
        <f>VLOOKUP(Tabela1[[#This Row],[Índice]],[1]Planilha1!$A:$A,1,0)</f>
        <v>#ERROR!</v>
      </c>
    </row>
    <row r="4646" ht="15.75" customHeight="1">
      <c r="A4646" s="52">
        <v>272417.0</v>
      </c>
      <c r="B4646" s="53" t="s">
        <v>274</v>
      </c>
      <c r="C4646" s="53" t="s">
        <v>2875</v>
      </c>
      <c r="D4646" s="22">
        <v>208715.0</v>
      </c>
      <c r="E4646" s="53" t="s">
        <v>171</v>
      </c>
      <c r="F4646" s="54">
        <v>1.0960782E7</v>
      </c>
      <c r="G4646" s="53" t="s">
        <v>2889</v>
      </c>
      <c r="H4646" s="55">
        <v>803.0</v>
      </c>
      <c r="I4646" s="55"/>
      <c r="J4646" s="55" t="s">
        <v>173</v>
      </c>
      <c r="K4646" s="53" t="s">
        <v>80</v>
      </c>
      <c r="L4646" s="53"/>
      <c r="M4646" s="53">
        <v>9.0</v>
      </c>
      <c r="N4646" s="53" t="s">
        <v>52</v>
      </c>
      <c r="O4646" s="25">
        <v>18492.42</v>
      </c>
      <c r="P4646" s="25">
        <f>'LISTA DOS ITENS'!$O4646*'LISTA DOS ITENS'!$M4646</f>
        <v>166431.78</v>
      </c>
      <c r="Q4646" s="25">
        <v>18492.42</v>
      </c>
      <c r="R4646" s="25">
        <f>'LISTA DOS ITENS'!$Q4646*'LISTA DOS ITENS'!$M4646</f>
        <v>166431.78</v>
      </c>
      <c r="S4646" s="56">
        <f>IF('LISTA DOS ITENS'!$P4646&gt;'LISTA DOS ITENS'!$R4646,'LISTA DOS ITENS'!$P4646,'LISTA DOS ITENS'!$R4646)</f>
        <v>166431.78</v>
      </c>
      <c r="T4646" s="25">
        <v>11792.665842636856</v>
      </c>
      <c r="U4646" s="25">
        <f>'LISTA DOS ITENS'!$T4646*'LISTA DOS ITENS'!$M4646</f>
        <v>106133.9926</v>
      </c>
      <c r="V4646" s="56">
        <f t="array" ref="V4646">INDEX('RESUMO - LOTES E VMA'!$F$3:$F$181,MATCH('LISTA DOS ITENS'!$D4646,'RESUMO - LOTES E VMA'!$A$3:$A$181,0))</f>
        <v>1639024.109</v>
      </c>
      <c r="W4646" s="57">
        <f>'LISTA DOS ITENS'!$U4646/'LISTA DOS ITENS'!$V4646</f>
        <v>0.06475438158</v>
      </c>
      <c r="X4646" s="53" t="s">
        <v>53</v>
      </c>
      <c r="Y4646" s="53" t="s">
        <v>290</v>
      </c>
      <c r="Z4646" s="58" t="str">
        <f>'LISTA DOS ITENS'!$F4646&amp;"-"&amp;'LISTA DOS ITENS'!$H4646&amp;"-"&amp;'LISTA DOS ITENS'!$J4646&amp;"-"&amp;'LISTA DOS ITENS'!$K4646&amp;"-"&amp;'LISTA DOS ITENS'!$I4646</f>
        <v>10960782-803-0004-IMOB/NAC-</v>
      </c>
      <c r="AA4646" s="59" t="str">
        <f t="array" ref="AA4646">INDEX('RESUMO - LOTES E VMA'!$M$3:$M$181,MATCH('LISTA DOS ITENS'!$D4646,'RESUMO - LOTES E VMA'!$A$3:$A$181,0))</f>
        <v>Para Leilão</v>
      </c>
      <c r="AB4646" s="60">
        <f t="array" ref="AB4646">INDEX('RESUMO - LOTES E VMA'!$J$3:$J$181,MATCH('LISTA DOS ITENS'!$D4646,'RESUMO - LOTES E VMA'!$A$3:$A$181,0))</f>
        <v>0.6377026794</v>
      </c>
      <c r="AC4646" s="29" t="str">
        <f t="array" ref="AC4646">INDEX('RESUMO - LOTES E VMA'!$L$3:$L$181,MATCH('LISTA DOS ITENS'!$D4646,'RESUMO - LOTES E VMA'!$A$3:$A$181,0))</f>
        <v>5% do Valor de Comparação do VMA</v>
      </c>
      <c r="AD4646" s="53" t="str">
        <f>VLOOKUP(Tabela1[[#This Row],[Índice]],[1]Planilha1!$A:$A,1,0)</f>
        <v>#ERROR!</v>
      </c>
    </row>
    <row r="4647" ht="15.75" customHeight="1">
      <c r="A4647" s="52">
        <v>272418.0</v>
      </c>
      <c r="B4647" s="53" t="s">
        <v>274</v>
      </c>
      <c r="C4647" s="53" t="s">
        <v>2875</v>
      </c>
      <c r="D4647" s="22">
        <v>208715.0</v>
      </c>
      <c r="E4647" s="53" t="s">
        <v>171</v>
      </c>
      <c r="F4647" s="54">
        <v>1.0981514E7</v>
      </c>
      <c r="G4647" s="53" t="s">
        <v>2890</v>
      </c>
      <c r="H4647" s="55">
        <v>803.0</v>
      </c>
      <c r="I4647" s="55"/>
      <c r="J4647" s="55" t="s">
        <v>173</v>
      </c>
      <c r="K4647" s="53" t="s">
        <v>179</v>
      </c>
      <c r="L4647" s="53"/>
      <c r="M4647" s="53">
        <v>1.0</v>
      </c>
      <c r="N4647" s="53" t="s">
        <v>52</v>
      </c>
      <c r="O4647" s="25">
        <v>110793.38</v>
      </c>
      <c r="P4647" s="25">
        <f>'LISTA DOS ITENS'!$O4647*'LISTA DOS ITENS'!$M4647</f>
        <v>110793.38</v>
      </c>
      <c r="Q4647" s="25">
        <v>110793.38</v>
      </c>
      <c r="R4647" s="25">
        <f>'LISTA DOS ITENS'!$Q4647*'LISTA DOS ITENS'!$M4647</f>
        <v>110793.38</v>
      </c>
      <c r="S4647" s="56">
        <f>IF('LISTA DOS ITENS'!$P4647&gt;'LISTA DOS ITENS'!$R4647,'LISTA DOS ITENS'!$P4647,'LISTA DOS ITENS'!$R4647)</f>
        <v>110793.38</v>
      </c>
      <c r="T4647" s="25">
        <v>70653.23564553939</v>
      </c>
      <c r="U4647" s="25">
        <f>'LISTA DOS ITENS'!$T4647*'LISTA DOS ITENS'!$M4647</f>
        <v>70653.23565</v>
      </c>
      <c r="V4647" s="56">
        <f t="array" ref="V4647">INDEX('RESUMO - LOTES E VMA'!$F$3:$F$181,MATCH('LISTA DOS ITENS'!$D4647,'RESUMO - LOTES E VMA'!$A$3:$A$181,0))</f>
        <v>1639024.109</v>
      </c>
      <c r="W4647" s="57">
        <f>'LISTA DOS ITENS'!$U4647/'LISTA DOS ITENS'!$V4647</f>
        <v>0.04310689224</v>
      </c>
      <c r="X4647" s="53" t="s">
        <v>53</v>
      </c>
      <c r="Y4647" s="53" t="s">
        <v>290</v>
      </c>
      <c r="Z4647" s="58" t="str">
        <f>'LISTA DOS ITENS'!$F4647&amp;"-"&amp;'LISTA DOS ITENS'!$H4647&amp;"-"&amp;'LISTA DOS ITENS'!$J4647&amp;"-"&amp;'LISTA DOS ITENS'!$K4647&amp;"-"&amp;'LISTA DOS ITENS'!$I4647</f>
        <v>10981514-803-0004-IMOB/IMP-</v>
      </c>
      <c r="AA4647" s="59" t="str">
        <f t="array" ref="AA4647">INDEX('RESUMO - LOTES E VMA'!$M$3:$M$181,MATCH('LISTA DOS ITENS'!$D4647,'RESUMO - LOTES E VMA'!$A$3:$A$181,0))</f>
        <v>Para Leilão</v>
      </c>
      <c r="AB4647" s="60">
        <f t="array" ref="AB4647">INDEX('RESUMO - LOTES E VMA'!$J$3:$J$181,MATCH('LISTA DOS ITENS'!$D4647,'RESUMO - LOTES E VMA'!$A$3:$A$181,0))</f>
        <v>0.6377026794</v>
      </c>
      <c r="AC4647" s="29" t="str">
        <f t="array" ref="AC4647">INDEX('RESUMO - LOTES E VMA'!$L$3:$L$181,MATCH('LISTA DOS ITENS'!$D4647,'RESUMO - LOTES E VMA'!$A$3:$A$181,0))</f>
        <v>5% do Valor de Comparação do VMA</v>
      </c>
      <c r="AD4647" s="53" t="str">
        <f>VLOOKUP(Tabela1[[#This Row],[Índice]],[1]Planilha1!$A:$A,1,0)</f>
        <v>#ERROR!</v>
      </c>
    </row>
    <row r="4648" ht="15.75" customHeight="1">
      <c r="A4648" s="52">
        <v>272419.0</v>
      </c>
      <c r="B4648" s="53" t="s">
        <v>274</v>
      </c>
      <c r="C4648" s="53" t="s">
        <v>2875</v>
      </c>
      <c r="D4648" s="22">
        <v>208715.0</v>
      </c>
      <c r="E4648" s="53" t="s">
        <v>171</v>
      </c>
      <c r="F4648" s="54">
        <v>1.0982123E7</v>
      </c>
      <c r="G4648" s="53" t="s">
        <v>2891</v>
      </c>
      <c r="H4648" s="55">
        <v>803.0</v>
      </c>
      <c r="I4648" s="55"/>
      <c r="J4648" s="55" t="s">
        <v>173</v>
      </c>
      <c r="K4648" s="53" t="s">
        <v>80</v>
      </c>
      <c r="L4648" s="53"/>
      <c r="M4648" s="53">
        <v>1.0</v>
      </c>
      <c r="N4648" s="53" t="s">
        <v>52</v>
      </c>
      <c r="O4648" s="25">
        <v>21599.7075</v>
      </c>
      <c r="P4648" s="25">
        <f>'LISTA DOS ITENS'!$O4648*'LISTA DOS ITENS'!$M4648</f>
        <v>21599.7075</v>
      </c>
      <c r="Q4648" s="25">
        <v>21599.71</v>
      </c>
      <c r="R4648" s="25">
        <f>'LISTA DOS ITENS'!$Q4648*'LISTA DOS ITENS'!$M4648</f>
        <v>21599.71</v>
      </c>
      <c r="S4648" s="56">
        <f>IF('LISTA DOS ITENS'!$P4648&gt;'LISTA DOS ITENS'!$R4648,'LISTA DOS ITENS'!$P4648,'LISTA DOS ITENS'!$R4648)</f>
        <v>21599.71</v>
      </c>
      <c r="T4648" s="25">
        <v>13774.19301139936</v>
      </c>
      <c r="U4648" s="25">
        <f>'LISTA DOS ITENS'!$T4648*'LISTA DOS ITENS'!$M4648</f>
        <v>13774.19301</v>
      </c>
      <c r="V4648" s="56">
        <f t="array" ref="V4648">INDEX('RESUMO - LOTES E VMA'!$F$3:$F$181,MATCH('LISTA DOS ITENS'!$D4648,'RESUMO - LOTES E VMA'!$A$3:$A$181,0))</f>
        <v>1639024.109</v>
      </c>
      <c r="W4648" s="57">
        <f>'LISTA DOS ITENS'!$U4648/'LISTA DOS ITENS'!$V4648</f>
        <v>0.008403898963</v>
      </c>
      <c r="X4648" s="53" t="s">
        <v>53</v>
      </c>
      <c r="Y4648" s="53" t="s">
        <v>290</v>
      </c>
      <c r="Z4648" s="58" t="str">
        <f>'LISTA DOS ITENS'!$F4648&amp;"-"&amp;'LISTA DOS ITENS'!$H4648&amp;"-"&amp;'LISTA DOS ITENS'!$J4648&amp;"-"&amp;'LISTA DOS ITENS'!$K4648&amp;"-"&amp;'LISTA DOS ITENS'!$I4648</f>
        <v>10982123-803-0004-IMOB/NAC-</v>
      </c>
      <c r="AA4648" s="59" t="str">
        <f t="array" ref="AA4648">INDEX('RESUMO - LOTES E VMA'!$M$3:$M$181,MATCH('LISTA DOS ITENS'!$D4648,'RESUMO - LOTES E VMA'!$A$3:$A$181,0))</f>
        <v>Para Leilão</v>
      </c>
      <c r="AB4648" s="60">
        <f t="array" ref="AB4648">INDEX('RESUMO - LOTES E VMA'!$J$3:$J$181,MATCH('LISTA DOS ITENS'!$D4648,'RESUMO - LOTES E VMA'!$A$3:$A$181,0))</f>
        <v>0.6377026794</v>
      </c>
      <c r="AC4648" s="29" t="str">
        <f t="array" ref="AC4648">INDEX('RESUMO - LOTES E VMA'!$L$3:$L$181,MATCH('LISTA DOS ITENS'!$D4648,'RESUMO - LOTES E VMA'!$A$3:$A$181,0))</f>
        <v>5% do Valor de Comparação do VMA</v>
      </c>
      <c r="AD4648" s="53" t="str">
        <f>VLOOKUP(Tabela1[[#This Row],[Índice]],[1]Planilha1!$A:$A,1,0)</f>
        <v>#ERROR!</v>
      </c>
    </row>
    <row r="4649" ht="15.75" customHeight="1">
      <c r="A4649" s="52">
        <v>272420.0</v>
      </c>
      <c r="B4649" s="53" t="s">
        <v>274</v>
      </c>
      <c r="C4649" s="53" t="s">
        <v>2875</v>
      </c>
      <c r="D4649" s="22">
        <v>208715.0</v>
      </c>
      <c r="E4649" s="53" t="s">
        <v>171</v>
      </c>
      <c r="F4649" s="54">
        <v>1.108636E7</v>
      </c>
      <c r="G4649" s="53" t="s">
        <v>2892</v>
      </c>
      <c r="H4649" s="55">
        <v>803.0</v>
      </c>
      <c r="I4649" s="55"/>
      <c r="J4649" s="55" t="s">
        <v>173</v>
      </c>
      <c r="K4649" s="53" t="s">
        <v>80</v>
      </c>
      <c r="L4649" s="53"/>
      <c r="M4649" s="53">
        <v>1.0</v>
      </c>
      <c r="N4649" s="53" t="s">
        <v>52</v>
      </c>
      <c r="O4649" s="25">
        <v>18037.768571428573</v>
      </c>
      <c r="P4649" s="25">
        <f>'LISTA DOS ITENS'!$O4649*'LISTA DOS ITENS'!$M4649</f>
        <v>18037.76857</v>
      </c>
      <c r="Q4649" s="25">
        <v>18037.77</v>
      </c>
      <c r="R4649" s="25">
        <f>'LISTA DOS ITENS'!$Q4649*'LISTA DOS ITENS'!$M4649</f>
        <v>18037.77</v>
      </c>
      <c r="S4649" s="56">
        <f>IF('LISTA DOS ITENS'!$P4649&gt;'LISTA DOS ITENS'!$R4649,'LISTA DOS ITENS'!$P4649,'LISTA DOS ITENS'!$R4649)</f>
        <v>18037.77</v>
      </c>
      <c r="T4649" s="25">
        <v>11502.734317971353</v>
      </c>
      <c r="U4649" s="25">
        <f>'LISTA DOS ITENS'!$T4649*'LISTA DOS ITENS'!$M4649</f>
        <v>11502.73432</v>
      </c>
      <c r="V4649" s="56">
        <f t="array" ref="V4649">INDEX('RESUMO - LOTES E VMA'!$F$3:$F$181,MATCH('LISTA DOS ITENS'!$D4649,'RESUMO - LOTES E VMA'!$A$3:$A$181,0))</f>
        <v>1639024.109</v>
      </c>
      <c r="W4649" s="57">
        <f>'LISTA DOS ITENS'!$U4649/'LISTA DOS ITENS'!$V4649</f>
        <v>0.007018038511</v>
      </c>
      <c r="X4649" s="53" t="s">
        <v>53</v>
      </c>
      <c r="Y4649" s="53" t="s">
        <v>290</v>
      </c>
      <c r="Z4649" s="58" t="str">
        <f>'LISTA DOS ITENS'!$F4649&amp;"-"&amp;'LISTA DOS ITENS'!$H4649&amp;"-"&amp;'LISTA DOS ITENS'!$J4649&amp;"-"&amp;'LISTA DOS ITENS'!$K4649&amp;"-"&amp;'LISTA DOS ITENS'!$I4649</f>
        <v>11086360-803-0004-IMOB/NAC-</v>
      </c>
      <c r="AA4649" s="59" t="str">
        <f t="array" ref="AA4649">INDEX('RESUMO - LOTES E VMA'!$M$3:$M$181,MATCH('LISTA DOS ITENS'!$D4649,'RESUMO - LOTES E VMA'!$A$3:$A$181,0))</f>
        <v>Para Leilão</v>
      </c>
      <c r="AB4649" s="60">
        <f t="array" ref="AB4649">INDEX('RESUMO - LOTES E VMA'!$J$3:$J$181,MATCH('LISTA DOS ITENS'!$D4649,'RESUMO - LOTES E VMA'!$A$3:$A$181,0))</f>
        <v>0.6377026794</v>
      </c>
      <c r="AC4649" s="29" t="str">
        <f t="array" ref="AC4649">INDEX('RESUMO - LOTES E VMA'!$L$3:$L$181,MATCH('LISTA DOS ITENS'!$D4649,'RESUMO - LOTES E VMA'!$A$3:$A$181,0))</f>
        <v>5% do Valor de Comparação do VMA</v>
      </c>
      <c r="AD4649" s="53" t="str">
        <f>VLOOKUP(Tabela1[[#This Row],[Índice]],[1]Planilha1!$A:$A,1,0)</f>
        <v>#ERROR!</v>
      </c>
    </row>
    <row r="4650" ht="15.75" customHeight="1">
      <c r="A4650" s="52">
        <v>272421.0</v>
      </c>
      <c r="B4650" s="53" t="s">
        <v>274</v>
      </c>
      <c r="C4650" s="53" t="s">
        <v>2875</v>
      </c>
      <c r="D4650" s="22">
        <v>208715.0</v>
      </c>
      <c r="E4650" s="53" t="s">
        <v>171</v>
      </c>
      <c r="F4650" s="54">
        <v>1.1089875E7</v>
      </c>
      <c r="G4650" s="53" t="s">
        <v>2893</v>
      </c>
      <c r="H4650" s="55">
        <v>803.0</v>
      </c>
      <c r="I4650" s="55"/>
      <c r="J4650" s="55" t="s">
        <v>173</v>
      </c>
      <c r="K4650" s="53" t="s">
        <v>80</v>
      </c>
      <c r="L4650" s="53"/>
      <c r="M4650" s="53">
        <v>2.0</v>
      </c>
      <c r="N4650" s="53" t="s">
        <v>52</v>
      </c>
      <c r="O4650" s="25">
        <v>3418.685454545455</v>
      </c>
      <c r="P4650" s="25">
        <f>'LISTA DOS ITENS'!$O4650*'LISTA DOS ITENS'!$M4650</f>
        <v>6837.370909</v>
      </c>
      <c r="Q4650" s="25">
        <v>3418.69</v>
      </c>
      <c r="R4650" s="25">
        <f>'LISTA DOS ITENS'!$Q4650*'LISTA DOS ITENS'!$M4650</f>
        <v>6837.38</v>
      </c>
      <c r="S4650" s="56">
        <f>IF('LISTA DOS ITENS'!$P4650&gt;'LISTA DOS ITENS'!$R4650,'LISTA DOS ITENS'!$P4650,'LISTA DOS ITENS'!$R4650)</f>
        <v>6837.38</v>
      </c>
      <c r="T4650" s="25">
        <v>2180.107784138809</v>
      </c>
      <c r="U4650" s="25">
        <f>'LISTA DOS ITENS'!$T4650*'LISTA DOS ITENS'!$M4650</f>
        <v>4360.215568</v>
      </c>
      <c r="V4650" s="56">
        <f t="array" ref="V4650">INDEX('RESUMO - LOTES E VMA'!$F$3:$F$181,MATCH('LISTA DOS ITENS'!$D4650,'RESUMO - LOTES E VMA'!$A$3:$A$181,0))</f>
        <v>1639024.109</v>
      </c>
      <c r="W4650" s="57">
        <f>'LISTA DOS ITENS'!$U4650/'LISTA DOS ITENS'!$V4650</f>
        <v>0.002660251026</v>
      </c>
      <c r="X4650" s="53" t="s">
        <v>53</v>
      </c>
      <c r="Y4650" s="53" t="s">
        <v>290</v>
      </c>
      <c r="Z4650" s="58" t="str">
        <f>'LISTA DOS ITENS'!$F4650&amp;"-"&amp;'LISTA DOS ITENS'!$H4650&amp;"-"&amp;'LISTA DOS ITENS'!$J4650&amp;"-"&amp;'LISTA DOS ITENS'!$K4650&amp;"-"&amp;'LISTA DOS ITENS'!$I4650</f>
        <v>11089875-803-0004-IMOB/NAC-</v>
      </c>
      <c r="AA4650" s="59" t="str">
        <f t="array" ref="AA4650">INDEX('RESUMO - LOTES E VMA'!$M$3:$M$181,MATCH('LISTA DOS ITENS'!$D4650,'RESUMO - LOTES E VMA'!$A$3:$A$181,0))</f>
        <v>Para Leilão</v>
      </c>
      <c r="AB4650" s="60">
        <f t="array" ref="AB4650">INDEX('RESUMO - LOTES E VMA'!$J$3:$J$181,MATCH('LISTA DOS ITENS'!$D4650,'RESUMO - LOTES E VMA'!$A$3:$A$181,0))</f>
        <v>0.6377026794</v>
      </c>
      <c r="AC4650" s="29" t="str">
        <f t="array" ref="AC4650">INDEX('RESUMO - LOTES E VMA'!$L$3:$L$181,MATCH('LISTA DOS ITENS'!$D4650,'RESUMO - LOTES E VMA'!$A$3:$A$181,0))</f>
        <v>5% do Valor de Comparação do VMA</v>
      </c>
      <c r="AD4650" s="53" t="str">
        <f>VLOOKUP(Tabela1[[#This Row],[Índice]],[1]Planilha1!$A:$A,1,0)</f>
        <v>#ERROR!</v>
      </c>
    </row>
    <row r="4651" ht="15.75" customHeight="1">
      <c r="A4651" s="52">
        <v>272422.0</v>
      </c>
      <c r="B4651" s="53" t="s">
        <v>274</v>
      </c>
      <c r="C4651" s="53" t="s">
        <v>2875</v>
      </c>
      <c r="D4651" s="22">
        <v>208715.0</v>
      </c>
      <c r="E4651" s="53" t="s">
        <v>171</v>
      </c>
      <c r="F4651" s="54">
        <v>1.1091183E7</v>
      </c>
      <c r="G4651" s="53" t="s">
        <v>2894</v>
      </c>
      <c r="H4651" s="55">
        <v>803.0</v>
      </c>
      <c r="I4651" s="55" t="s">
        <v>81</v>
      </c>
      <c r="J4651" s="55" t="s">
        <v>173</v>
      </c>
      <c r="K4651" s="53" t="s">
        <v>80</v>
      </c>
      <c r="L4651" s="53"/>
      <c r="M4651" s="53">
        <v>1.0</v>
      </c>
      <c r="N4651" s="53" t="s">
        <v>52</v>
      </c>
      <c r="O4651" s="25">
        <v>1426.38</v>
      </c>
      <c r="P4651" s="25">
        <f>'LISTA DOS ITENS'!$O4651*'LISTA DOS ITENS'!$M4651</f>
        <v>1426.38</v>
      </c>
      <c r="Q4651" s="25">
        <v>1426.38</v>
      </c>
      <c r="R4651" s="25">
        <f>'LISTA DOS ITENS'!$Q4651*'LISTA DOS ITENS'!$M4651</f>
        <v>1426.38</v>
      </c>
      <c r="S4651" s="56">
        <f>IF('LISTA DOS ITENS'!$P4651&gt;'LISTA DOS ITENS'!$R4651,'LISTA DOS ITENS'!$P4651,'LISTA DOS ITENS'!$R4651)</f>
        <v>1426.38</v>
      </c>
      <c r="T4651" s="25">
        <v>909.6063524741685</v>
      </c>
      <c r="U4651" s="25">
        <f>'LISTA DOS ITENS'!$T4651*'LISTA DOS ITENS'!$M4651</f>
        <v>909.6063525</v>
      </c>
      <c r="V4651" s="56">
        <f t="array" ref="V4651">INDEX('RESUMO - LOTES E VMA'!$F$3:$F$181,MATCH('LISTA DOS ITENS'!$D4651,'RESUMO - LOTES E VMA'!$A$3:$A$181,0))</f>
        <v>1639024.109</v>
      </c>
      <c r="W4651" s="57">
        <f>'LISTA DOS ITENS'!$U4651/'LISTA DOS ITENS'!$V4651</f>
        <v>0.0005549682566</v>
      </c>
      <c r="X4651" s="53" t="s">
        <v>53</v>
      </c>
      <c r="Y4651" s="53" t="s">
        <v>290</v>
      </c>
      <c r="Z4651" s="58" t="str">
        <f>'LISTA DOS ITENS'!$F4651&amp;"-"&amp;'LISTA DOS ITENS'!$H4651&amp;"-"&amp;'LISTA DOS ITENS'!$J4651&amp;"-"&amp;'LISTA DOS ITENS'!$K4651&amp;"-"&amp;'LISTA DOS ITENS'!$I4651</f>
        <v>11091183-803-0004-IMOB/NAC-ED-1000-01.01</v>
      </c>
      <c r="AA4651" s="59" t="str">
        <f t="array" ref="AA4651">INDEX('RESUMO - LOTES E VMA'!$M$3:$M$181,MATCH('LISTA DOS ITENS'!$D4651,'RESUMO - LOTES E VMA'!$A$3:$A$181,0))</f>
        <v>Para Leilão</v>
      </c>
      <c r="AB4651" s="60">
        <f t="array" ref="AB4651">INDEX('RESUMO - LOTES E VMA'!$J$3:$J$181,MATCH('LISTA DOS ITENS'!$D4651,'RESUMO - LOTES E VMA'!$A$3:$A$181,0))</f>
        <v>0.6377026794</v>
      </c>
      <c r="AC4651" s="29" t="str">
        <f t="array" ref="AC4651">INDEX('RESUMO - LOTES E VMA'!$L$3:$L$181,MATCH('LISTA DOS ITENS'!$D4651,'RESUMO - LOTES E VMA'!$A$3:$A$181,0))</f>
        <v>5% do Valor de Comparação do VMA</v>
      </c>
      <c r="AD4651" s="53" t="str">
        <f>VLOOKUP(Tabela1[[#This Row],[Índice]],[1]Planilha1!$A:$A,1,0)</f>
        <v>#ERROR!</v>
      </c>
    </row>
    <row r="4652" ht="15.75" customHeight="1">
      <c r="A4652" s="52">
        <v>272423.0</v>
      </c>
      <c r="B4652" s="53" t="s">
        <v>274</v>
      </c>
      <c r="C4652" s="53" t="s">
        <v>2875</v>
      </c>
      <c r="D4652" s="22">
        <v>208715.0</v>
      </c>
      <c r="E4652" s="53" t="s">
        <v>171</v>
      </c>
      <c r="F4652" s="54">
        <v>1.1125099E7</v>
      </c>
      <c r="G4652" s="53" t="s">
        <v>2893</v>
      </c>
      <c r="H4652" s="55">
        <v>803.0</v>
      </c>
      <c r="I4652" s="55" t="s">
        <v>81</v>
      </c>
      <c r="J4652" s="55" t="s">
        <v>173</v>
      </c>
      <c r="K4652" s="53" t="s">
        <v>80</v>
      </c>
      <c r="L4652" s="53"/>
      <c r="M4652" s="53">
        <v>2.0</v>
      </c>
      <c r="N4652" s="53" t="s">
        <v>52</v>
      </c>
      <c r="O4652" s="25">
        <v>6409.315</v>
      </c>
      <c r="P4652" s="25">
        <f>'LISTA DOS ITENS'!$O4652*'LISTA DOS ITENS'!$M4652</f>
        <v>12818.63</v>
      </c>
      <c r="Q4652" s="25">
        <v>6409.32</v>
      </c>
      <c r="R4652" s="25">
        <f>'LISTA DOS ITENS'!$Q4652*'LISTA DOS ITENS'!$M4652</f>
        <v>12818.64</v>
      </c>
      <c r="S4652" s="56">
        <f>IF('LISTA DOS ITENS'!$P4652&gt;'LISTA DOS ITENS'!$R4652,'LISTA DOS ITENS'!$P4652,'LISTA DOS ITENS'!$R4652)</f>
        <v>12818.64</v>
      </c>
      <c r="T4652" s="25">
        <v>4087.2405579437013</v>
      </c>
      <c r="U4652" s="25">
        <f>'LISTA DOS ITENS'!$T4652*'LISTA DOS ITENS'!$M4652</f>
        <v>8174.481116</v>
      </c>
      <c r="V4652" s="56">
        <f t="array" ref="V4652">INDEX('RESUMO - LOTES E VMA'!$F$3:$F$181,MATCH('LISTA DOS ITENS'!$D4652,'RESUMO - LOTES E VMA'!$A$3:$A$181,0))</f>
        <v>1639024.109</v>
      </c>
      <c r="W4652" s="57">
        <f>'LISTA DOS ITENS'!$U4652/'LISTA DOS ITENS'!$V4652</f>
        <v>0.004987407488</v>
      </c>
      <c r="X4652" s="53" t="s">
        <v>53</v>
      </c>
      <c r="Y4652" s="53" t="s">
        <v>290</v>
      </c>
      <c r="Z4652" s="58" t="str">
        <f>'LISTA DOS ITENS'!$F4652&amp;"-"&amp;'LISTA DOS ITENS'!$H4652&amp;"-"&amp;'LISTA DOS ITENS'!$J4652&amp;"-"&amp;'LISTA DOS ITENS'!$K4652&amp;"-"&amp;'LISTA DOS ITENS'!$I4652</f>
        <v>11125099-803-0004-IMOB/NAC-ED-1000-01.01</v>
      </c>
      <c r="AA4652" s="59" t="str">
        <f t="array" ref="AA4652">INDEX('RESUMO - LOTES E VMA'!$M$3:$M$181,MATCH('LISTA DOS ITENS'!$D4652,'RESUMO - LOTES E VMA'!$A$3:$A$181,0))</f>
        <v>Para Leilão</v>
      </c>
      <c r="AB4652" s="60">
        <f t="array" ref="AB4652">INDEX('RESUMO - LOTES E VMA'!$J$3:$J$181,MATCH('LISTA DOS ITENS'!$D4652,'RESUMO - LOTES E VMA'!$A$3:$A$181,0))</f>
        <v>0.6377026794</v>
      </c>
      <c r="AC4652" s="29" t="str">
        <f t="array" ref="AC4652">INDEX('RESUMO - LOTES E VMA'!$L$3:$L$181,MATCH('LISTA DOS ITENS'!$D4652,'RESUMO - LOTES E VMA'!$A$3:$A$181,0))</f>
        <v>5% do Valor de Comparação do VMA</v>
      </c>
      <c r="AD4652" s="53" t="str">
        <f>VLOOKUP(Tabela1[[#This Row],[Índice]],[1]Planilha1!$A:$A,1,0)</f>
        <v>#ERROR!</v>
      </c>
    </row>
    <row r="4653" ht="15.75" customHeight="1">
      <c r="A4653" s="52">
        <v>272424.0</v>
      </c>
      <c r="B4653" s="53" t="s">
        <v>274</v>
      </c>
      <c r="C4653" s="53" t="s">
        <v>2875</v>
      </c>
      <c r="D4653" s="22">
        <v>208715.0</v>
      </c>
      <c r="E4653" s="53" t="s">
        <v>171</v>
      </c>
      <c r="F4653" s="54">
        <v>1.1387734E7</v>
      </c>
      <c r="G4653" s="53" t="s">
        <v>306</v>
      </c>
      <c r="H4653" s="55">
        <v>803.0</v>
      </c>
      <c r="I4653" s="55"/>
      <c r="J4653" s="55" t="s">
        <v>173</v>
      </c>
      <c r="K4653" s="53" t="s">
        <v>179</v>
      </c>
      <c r="L4653" s="53"/>
      <c r="M4653" s="53">
        <v>2.0</v>
      </c>
      <c r="N4653" s="53" t="s">
        <v>52</v>
      </c>
      <c r="O4653" s="25">
        <v>199769.71</v>
      </c>
      <c r="P4653" s="25">
        <f>'LISTA DOS ITENS'!$O4653*'LISTA DOS ITENS'!$M4653</f>
        <v>399539.42</v>
      </c>
      <c r="Q4653" s="25">
        <v>199769.71</v>
      </c>
      <c r="R4653" s="25">
        <f>'LISTA DOS ITENS'!$Q4653*'LISTA DOS ITENS'!$M4653</f>
        <v>399539.42</v>
      </c>
      <c r="S4653" s="56">
        <f>IF('LISTA DOS ITENS'!$P4653&gt;'LISTA DOS ITENS'!$R4653,'LISTA DOS ITENS'!$P4653,'LISTA DOS ITENS'!$R4653)</f>
        <v>399539.42</v>
      </c>
      <c r="T4653" s="25">
        <v>127393.67997863289</v>
      </c>
      <c r="U4653" s="25">
        <f>'LISTA DOS ITENS'!$T4653*'LISTA DOS ITENS'!$M4653</f>
        <v>254787.36</v>
      </c>
      <c r="V4653" s="56">
        <f t="array" ref="V4653">INDEX('RESUMO - LOTES E VMA'!$F$3:$F$181,MATCH('LISTA DOS ITENS'!$D4653,'RESUMO - LOTES E VMA'!$A$3:$A$181,0))</f>
        <v>1639024.109</v>
      </c>
      <c r="W4653" s="57">
        <f>'LISTA DOS ITENS'!$U4653/'LISTA DOS ITENS'!$V4653</f>
        <v>0.1554506481</v>
      </c>
      <c r="X4653" s="53" t="s">
        <v>53</v>
      </c>
      <c r="Y4653" s="53" t="s">
        <v>290</v>
      </c>
      <c r="Z4653" s="58" t="str">
        <f>'LISTA DOS ITENS'!$F4653&amp;"-"&amp;'LISTA DOS ITENS'!$H4653&amp;"-"&amp;'LISTA DOS ITENS'!$J4653&amp;"-"&amp;'LISTA DOS ITENS'!$K4653&amp;"-"&amp;'LISTA DOS ITENS'!$I4653</f>
        <v>11387734-803-0004-IMOB/IMP-</v>
      </c>
      <c r="AA4653" s="59" t="str">
        <f t="array" ref="AA4653">INDEX('RESUMO - LOTES E VMA'!$M$3:$M$181,MATCH('LISTA DOS ITENS'!$D4653,'RESUMO - LOTES E VMA'!$A$3:$A$181,0))</f>
        <v>Para Leilão</v>
      </c>
      <c r="AB4653" s="60">
        <f t="array" ref="AB4653">INDEX('RESUMO - LOTES E VMA'!$J$3:$J$181,MATCH('LISTA DOS ITENS'!$D4653,'RESUMO - LOTES E VMA'!$A$3:$A$181,0))</f>
        <v>0.6377026794</v>
      </c>
      <c r="AC4653" s="29" t="str">
        <f t="array" ref="AC4653">INDEX('RESUMO - LOTES E VMA'!$L$3:$L$181,MATCH('LISTA DOS ITENS'!$D4653,'RESUMO - LOTES E VMA'!$A$3:$A$181,0))</f>
        <v>5% do Valor de Comparação do VMA</v>
      </c>
      <c r="AD4653" s="53" t="str">
        <f>VLOOKUP(Tabela1[[#This Row],[Índice]],[1]Planilha1!$A:$A,1,0)</f>
        <v>#ERROR!</v>
      </c>
    </row>
    <row r="4654" ht="15.75" customHeight="1">
      <c r="A4654" s="52">
        <v>272425.0</v>
      </c>
      <c r="B4654" s="53" t="s">
        <v>274</v>
      </c>
      <c r="C4654" s="53" t="s">
        <v>2875</v>
      </c>
      <c r="D4654" s="22">
        <v>208715.0</v>
      </c>
      <c r="E4654" s="53" t="s">
        <v>171</v>
      </c>
      <c r="F4654" s="54">
        <v>1.1387769E7</v>
      </c>
      <c r="G4654" s="53" t="s">
        <v>2895</v>
      </c>
      <c r="H4654" s="55">
        <v>803.0</v>
      </c>
      <c r="I4654" s="55"/>
      <c r="J4654" s="55" t="s">
        <v>173</v>
      </c>
      <c r="K4654" s="53" t="s">
        <v>179</v>
      </c>
      <c r="L4654" s="53"/>
      <c r="M4654" s="53">
        <v>1.0</v>
      </c>
      <c r="N4654" s="53" t="s">
        <v>52</v>
      </c>
      <c r="O4654" s="25">
        <v>211174.92</v>
      </c>
      <c r="P4654" s="25">
        <f>'LISTA DOS ITENS'!$O4654*'LISTA DOS ITENS'!$M4654</f>
        <v>211174.92</v>
      </c>
      <c r="Q4654" s="25">
        <v>211174.92</v>
      </c>
      <c r="R4654" s="25">
        <f>'LISTA DOS ITENS'!$Q4654*'LISTA DOS ITENS'!$M4654</f>
        <v>211174.92</v>
      </c>
      <c r="S4654" s="56">
        <f>IF('LISTA DOS ITENS'!$P4654&gt;'LISTA DOS ITENS'!$R4654,'LISTA DOS ITENS'!$P4654,'LISTA DOS ITENS'!$R4654)</f>
        <v>211174.92</v>
      </c>
      <c r="T4654" s="25">
        <v>134666.81299178643</v>
      </c>
      <c r="U4654" s="25">
        <f>'LISTA DOS ITENS'!$T4654*'LISTA DOS ITENS'!$M4654</f>
        <v>134666.813</v>
      </c>
      <c r="V4654" s="56">
        <f t="array" ref="V4654">INDEX('RESUMO - LOTES E VMA'!$F$3:$F$181,MATCH('LISTA DOS ITENS'!$D4654,'RESUMO - LOTES E VMA'!$A$3:$A$181,0))</f>
        <v>1639024.109</v>
      </c>
      <c r="W4654" s="57">
        <f>'LISTA DOS ITENS'!$U4654/'LISTA DOS ITENS'!$V4654</f>
        <v>0.08216280178</v>
      </c>
      <c r="X4654" s="53" t="s">
        <v>53</v>
      </c>
      <c r="Y4654" s="53" t="s">
        <v>290</v>
      </c>
      <c r="Z4654" s="58" t="str">
        <f>'LISTA DOS ITENS'!$F4654&amp;"-"&amp;'LISTA DOS ITENS'!$H4654&amp;"-"&amp;'LISTA DOS ITENS'!$J4654&amp;"-"&amp;'LISTA DOS ITENS'!$K4654&amp;"-"&amp;'LISTA DOS ITENS'!$I4654</f>
        <v>11387769-803-0004-IMOB/IMP-</v>
      </c>
      <c r="AA4654" s="59" t="str">
        <f t="array" ref="AA4654">INDEX('RESUMO - LOTES E VMA'!$M$3:$M$181,MATCH('LISTA DOS ITENS'!$D4654,'RESUMO - LOTES E VMA'!$A$3:$A$181,0))</f>
        <v>Para Leilão</v>
      </c>
      <c r="AB4654" s="60">
        <f t="array" ref="AB4654">INDEX('RESUMO - LOTES E VMA'!$J$3:$J$181,MATCH('LISTA DOS ITENS'!$D4654,'RESUMO - LOTES E VMA'!$A$3:$A$181,0))</f>
        <v>0.6377026794</v>
      </c>
      <c r="AC4654" s="29" t="str">
        <f t="array" ref="AC4654">INDEX('RESUMO - LOTES E VMA'!$L$3:$L$181,MATCH('LISTA DOS ITENS'!$D4654,'RESUMO - LOTES E VMA'!$A$3:$A$181,0))</f>
        <v>5% do Valor de Comparação do VMA</v>
      </c>
      <c r="AD4654" s="53" t="str">
        <f>VLOOKUP(Tabela1[[#This Row],[Índice]],[1]Planilha1!$A:$A,1,0)</f>
        <v>#ERROR!</v>
      </c>
    </row>
    <row r="4655" ht="15.75" customHeight="1">
      <c r="A4655" s="52">
        <v>272426.0</v>
      </c>
      <c r="B4655" s="53" t="s">
        <v>274</v>
      </c>
      <c r="C4655" s="53" t="s">
        <v>2875</v>
      </c>
      <c r="D4655" s="22">
        <v>208715.0</v>
      </c>
      <c r="E4655" s="53" t="s">
        <v>171</v>
      </c>
      <c r="F4655" s="54">
        <v>1.138777E7</v>
      </c>
      <c r="G4655" s="53" t="s">
        <v>2895</v>
      </c>
      <c r="H4655" s="55">
        <v>803.0</v>
      </c>
      <c r="I4655" s="55"/>
      <c r="J4655" s="55" t="s">
        <v>173</v>
      </c>
      <c r="K4655" s="53" t="s">
        <v>179</v>
      </c>
      <c r="L4655" s="53"/>
      <c r="M4655" s="53">
        <v>2.0</v>
      </c>
      <c r="N4655" s="53" t="s">
        <v>52</v>
      </c>
      <c r="O4655" s="25">
        <v>118244.75</v>
      </c>
      <c r="P4655" s="25">
        <f>'LISTA DOS ITENS'!$O4655*'LISTA DOS ITENS'!$M4655</f>
        <v>236489.5</v>
      </c>
      <c r="Q4655" s="25">
        <v>118244.75</v>
      </c>
      <c r="R4655" s="25">
        <f>'LISTA DOS ITENS'!$Q4655*'LISTA DOS ITENS'!$M4655</f>
        <v>236489.5</v>
      </c>
      <c r="S4655" s="56">
        <f>IF('LISTA DOS ITENS'!$P4655&gt;'LISTA DOS ITENS'!$R4655,'LISTA DOS ITENS'!$P4655,'LISTA DOS ITENS'!$R4655)</f>
        <v>236489.5</v>
      </c>
      <c r="T4655" s="25">
        <v>75404.9942839355</v>
      </c>
      <c r="U4655" s="25">
        <f>'LISTA DOS ITENS'!$T4655*'LISTA DOS ITENS'!$M4655</f>
        <v>150809.9886</v>
      </c>
      <c r="V4655" s="56">
        <f t="array" ref="V4655">INDEX('RESUMO - LOTES E VMA'!$F$3:$F$181,MATCH('LISTA DOS ITENS'!$D4655,'RESUMO - LOTES E VMA'!$A$3:$A$181,0))</f>
        <v>1639024.109</v>
      </c>
      <c r="W4655" s="57">
        <f>'LISTA DOS ITENS'!$U4655/'LISTA DOS ITENS'!$V4655</f>
        <v>0.09201206237</v>
      </c>
      <c r="X4655" s="53" t="s">
        <v>53</v>
      </c>
      <c r="Y4655" s="53" t="s">
        <v>290</v>
      </c>
      <c r="Z4655" s="58" t="str">
        <f>'LISTA DOS ITENS'!$F4655&amp;"-"&amp;'LISTA DOS ITENS'!$H4655&amp;"-"&amp;'LISTA DOS ITENS'!$J4655&amp;"-"&amp;'LISTA DOS ITENS'!$K4655&amp;"-"&amp;'LISTA DOS ITENS'!$I4655</f>
        <v>11387770-803-0004-IMOB/IMP-</v>
      </c>
      <c r="AA4655" s="59" t="str">
        <f t="array" ref="AA4655">INDEX('RESUMO - LOTES E VMA'!$M$3:$M$181,MATCH('LISTA DOS ITENS'!$D4655,'RESUMO - LOTES E VMA'!$A$3:$A$181,0))</f>
        <v>Para Leilão</v>
      </c>
      <c r="AB4655" s="60">
        <f t="array" ref="AB4655">INDEX('RESUMO - LOTES E VMA'!$J$3:$J$181,MATCH('LISTA DOS ITENS'!$D4655,'RESUMO - LOTES E VMA'!$A$3:$A$181,0))</f>
        <v>0.6377026794</v>
      </c>
      <c r="AC4655" s="29" t="str">
        <f t="array" ref="AC4655">INDEX('RESUMO - LOTES E VMA'!$L$3:$L$181,MATCH('LISTA DOS ITENS'!$D4655,'RESUMO - LOTES E VMA'!$A$3:$A$181,0))</f>
        <v>5% do Valor de Comparação do VMA</v>
      </c>
      <c r="AD4655" s="53" t="str">
        <f>VLOOKUP(Tabela1[[#This Row],[Índice]],[1]Planilha1!$A:$A,1,0)</f>
        <v>#ERROR!</v>
      </c>
    </row>
    <row r="4656" ht="15.75" customHeight="1">
      <c r="A4656" s="52">
        <v>272427.0</v>
      </c>
      <c r="B4656" s="53" t="s">
        <v>274</v>
      </c>
      <c r="C4656" s="53" t="s">
        <v>2875</v>
      </c>
      <c r="D4656" s="22">
        <v>208715.0</v>
      </c>
      <c r="E4656" s="53" t="s">
        <v>171</v>
      </c>
      <c r="F4656" s="54">
        <v>1.1387772E7</v>
      </c>
      <c r="G4656" s="53" t="s">
        <v>2896</v>
      </c>
      <c r="H4656" s="55">
        <v>803.0</v>
      </c>
      <c r="I4656" s="55"/>
      <c r="J4656" s="55" t="s">
        <v>173</v>
      </c>
      <c r="K4656" s="53" t="s">
        <v>179</v>
      </c>
      <c r="L4656" s="53"/>
      <c r="M4656" s="53">
        <v>2.0</v>
      </c>
      <c r="N4656" s="53" t="s">
        <v>52</v>
      </c>
      <c r="O4656" s="25">
        <v>72363.86</v>
      </c>
      <c r="P4656" s="25">
        <f>'LISTA DOS ITENS'!$O4656*'LISTA DOS ITENS'!$M4656</f>
        <v>144727.72</v>
      </c>
      <c r="Q4656" s="25">
        <v>72363.86</v>
      </c>
      <c r="R4656" s="25">
        <f>'LISTA DOS ITENS'!$Q4656*'LISTA DOS ITENS'!$M4656</f>
        <v>144727.72</v>
      </c>
      <c r="S4656" s="56">
        <f>IF('LISTA DOS ITENS'!$P4656&gt;'LISTA DOS ITENS'!$R4656,'LISTA DOS ITENS'!$P4656,'LISTA DOS ITENS'!$R4656)</f>
        <v>144727.72</v>
      </c>
      <c r="T4656" s="25">
        <v>46146.62764869907</v>
      </c>
      <c r="U4656" s="25">
        <f>'LISTA DOS ITENS'!$T4656*'LISTA DOS ITENS'!$M4656</f>
        <v>92293.2553</v>
      </c>
      <c r="V4656" s="56">
        <f t="array" ref="V4656">INDEX('RESUMO - LOTES E VMA'!$F$3:$F$181,MATCH('LISTA DOS ITENS'!$D4656,'RESUMO - LOTES E VMA'!$A$3:$A$181,0))</f>
        <v>1639024.109</v>
      </c>
      <c r="W4656" s="57">
        <f>'LISTA DOS ITENS'!$U4656/'LISTA DOS ITENS'!$V4656</f>
        <v>0.05630988268</v>
      </c>
      <c r="X4656" s="53" t="s">
        <v>53</v>
      </c>
      <c r="Y4656" s="53" t="s">
        <v>290</v>
      </c>
      <c r="Z4656" s="58" t="str">
        <f>'LISTA DOS ITENS'!$F4656&amp;"-"&amp;'LISTA DOS ITENS'!$H4656&amp;"-"&amp;'LISTA DOS ITENS'!$J4656&amp;"-"&amp;'LISTA DOS ITENS'!$K4656&amp;"-"&amp;'LISTA DOS ITENS'!$I4656</f>
        <v>11387772-803-0004-IMOB/IMP-</v>
      </c>
      <c r="AA4656" s="59" t="str">
        <f t="array" ref="AA4656">INDEX('RESUMO - LOTES E VMA'!$M$3:$M$181,MATCH('LISTA DOS ITENS'!$D4656,'RESUMO - LOTES E VMA'!$A$3:$A$181,0))</f>
        <v>Para Leilão</v>
      </c>
      <c r="AB4656" s="60">
        <f t="array" ref="AB4656">INDEX('RESUMO - LOTES E VMA'!$J$3:$J$181,MATCH('LISTA DOS ITENS'!$D4656,'RESUMO - LOTES E VMA'!$A$3:$A$181,0))</f>
        <v>0.6377026794</v>
      </c>
      <c r="AC4656" s="29" t="str">
        <f t="array" ref="AC4656">INDEX('RESUMO - LOTES E VMA'!$L$3:$L$181,MATCH('LISTA DOS ITENS'!$D4656,'RESUMO - LOTES E VMA'!$A$3:$A$181,0))</f>
        <v>5% do Valor de Comparação do VMA</v>
      </c>
      <c r="AD4656" s="53" t="str">
        <f>VLOOKUP(Tabela1[[#This Row],[Índice]],[1]Planilha1!$A:$A,1,0)</f>
        <v>#ERROR!</v>
      </c>
    </row>
    <row r="4657" ht="15.75" customHeight="1">
      <c r="A4657" s="52">
        <v>272428.0</v>
      </c>
      <c r="B4657" s="53" t="s">
        <v>274</v>
      </c>
      <c r="C4657" s="53" t="s">
        <v>2875</v>
      </c>
      <c r="D4657" s="22">
        <v>208715.0</v>
      </c>
      <c r="E4657" s="53" t="s">
        <v>171</v>
      </c>
      <c r="F4657" s="54">
        <v>1.1583708E7</v>
      </c>
      <c r="G4657" s="53" t="s">
        <v>2897</v>
      </c>
      <c r="H4657" s="55">
        <v>803.0</v>
      </c>
      <c r="I4657" s="55"/>
      <c r="J4657" s="55" t="s">
        <v>173</v>
      </c>
      <c r="K4657" s="53" t="s">
        <v>80</v>
      </c>
      <c r="L4657" s="53"/>
      <c r="M4657" s="53">
        <v>1.0</v>
      </c>
      <c r="N4657" s="53" t="s">
        <v>52</v>
      </c>
      <c r="O4657" s="25">
        <v>216416.21</v>
      </c>
      <c r="P4657" s="25">
        <f>'LISTA DOS ITENS'!$O4657*'LISTA DOS ITENS'!$M4657</f>
        <v>216416.21</v>
      </c>
      <c r="Q4657" s="25">
        <v>216416.21</v>
      </c>
      <c r="R4657" s="25">
        <f>'LISTA DOS ITENS'!$Q4657*'LISTA DOS ITENS'!$M4657</f>
        <v>216416.21</v>
      </c>
      <c r="S4657" s="56">
        <f>IF('LISTA DOS ITENS'!$P4657&gt;'LISTA DOS ITENS'!$R4657,'LISTA DOS ITENS'!$P4657,'LISTA DOS ITENS'!$R4657)</f>
        <v>216416.21</v>
      </c>
      <c r="T4657" s="25">
        <v>138009.19768531783</v>
      </c>
      <c r="U4657" s="25">
        <f>'LISTA DOS ITENS'!$T4657*'LISTA DOS ITENS'!$M4657</f>
        <v>138009.1977</v>
      </c>
      <c r="V4657" s="56">
        <f t="array" ref="V4657">INDEX('RESUMO - LOTES E VMA'!$F$3:$F$181,MATCH('LISTA DOS ITENS'!$D4657,'RESUMO - LOTES E VMA'!$A$3:$A$181,0))</f>
        <v>1639024.109</v>
      </c>
      <c r="W4657" s="57">
        <f>'LISTA DOS ITENS'!$U4657/'LISTA DOS ITENS'!$V4657</f>
        <v>0.08420205469</v>
      </c>
      <c r="X4657" s="53" t="s">
        <v>53</v>
      </c>
      <c r="Y4657" s="53" t="s">
        <v>290</v>
      </c>
      <c r="Z4657" s="58" t="str">
        <f>'LISTA DOS ITENS'!$F4657&amp;"-"&amp;'LISTA DOS ITENS'!$H4657&amp;"-"&amp;'LISTA DOS ITENS'!$J4657&amp;"-"&amp;'LISTA DOS ITENS'!$K4657&amp;"-"&amp;'LISTA DOS ITENS'!$I4657</f>
        <v>11583708-803-0004-IMOB/NAC-</v>
      </c>
      <c r="AA4657" s="59" t="str">
        <f t="array" ref="AA4657">INDEX('RESUMO - LOTES E VMA'!$M$3:$M$181,MATCH('LISTA DOS ITENS'!$D4657,'RESUMO - LOTES E VMA'!$A$3:$A$181,0))</f>
        <v>Para Leilão</v>
      </c>
      <c r="AB4657" s="60">
        <f t="array" ref="AB4657">INDEX('RESUMO - LOTES E VMA'!$J$3:$J$181,MATCH('LISTA DOS ITENS'!$D4657,'RESUMO - LOTES E VMA'!$A$3:$A$181,0))</f>
        <v>0.6377026794</v>
      </c>
      <c r="AC4657" s="29" t="str">
        <f t="array" ref="AC4657">INDEX('RESUMO - LOTES E VMA'!$L$3:$L$181,MATCH('LISTA DOS ITENS'!$D4657,'RESUMO - LOTES E VMA'!$A$3:$A$181,0))</f>
        <v>5% do Valor de Comparação do VMA</v>
      </c>
      <c r="AD4657" s="53" t="str">
        <f>VLOOKUP(Tabela1[[#This Row],[Índice]],[1]Planilha1!$A:$A,1,0)</f>
        <v>#ERROR!</v>
      </c>
    </row>
    <row r="4658" ht="15.75" customHeight="1">
      <c r="A4658" s="52">
        <v>272429.0</v>
      </c>
      <c r="B4658" s="53" t="s">
        <v>274</v>
      </c>
      <c r="C4658" s="53" t="s">
        <v>2875</v>
      </c>
      <c r="D4658" s="22">
        <v>208715.0</v>
      </c>
      <c r="E4658" s="53" t="s">
        <v>171</v>
      </c>
      <c r="F4658" s="54">
        <v>1.0902065E7</v>
      </c>
      <c r="G4658" s="53" t="s">
        <v>306</v>
      </c>
      <c r="H4658" s="55">
        <v>803.0</v>
      </c>
      <c r="I4658" s="55"/>
      <c r="J4658" s="55" t="s">
        <v>308</v>
      </c>
      <c r="K4658" s="53" t="s">
        <v>51</v>
      </c>
      <c r="L4658" s="53"/>
      <c r="M4658" s="53">
        <v>1.0</v>
      </c>
      <c r="N4658" s="53" t="s">
        <v>52</v>
      </c>
      <c r="O4658" s="25">
        <v>1.0</v>
      </c>
      <c r="P4658" s="25">
        <f>'LISTA DOS ITENS'!$O4658*'LISTA DOS ITENS'!$M4658</f>
        <v>1</v>
      </c>
      <c r="Q4658" s="25">
        <v>80233.3373</v>
      </c>
      <c r="R4658" s="25">
        <f>'LISTA DOS ITENS'!$Q4658*'LISTA DOS ITENS'!$M4658</f>
        <v>80233.3373</v>
      </c>
      <c r="S4658" s="56">
        <f>IF('LISTA DOS ITENS'!$P4658&gt;'LISTA DOS ITENS'!$R4658,'LISTA DOS ITENS'!$P4658,'LISTA DOS ITENS'!$R4658)</f>
        <v>80233.3373</v>
      </c>
      <c r="T4658" s="25">
        <v>51165.01443393951</v>
      </c>
      <c r="U4658" s="25">
        <f>'LISTA DOS ITENS'!$T4658*'LISTA DOS ITENS'!$M4658</f>
        <v>51165.01443</v>
      </c>
      <c r="V4658" s="56">
        <f t="array" ref="V4658">INDEX('RESUMO - LOTES E VMA'!$F$3:$F$181,MATCH('LISTA DOS ITENS'!$D4658,'RESUMO - LOTES E VMA'!$A$3:$A$181,0))</f>
        <v>1639024.109</v>
      </c>
      <c r="W4658" s="57">
        <f>'LISTA DOS ITENS'!$U4658/'LISTA DOS ITENS'!$V4658</f>
        <v>0.03121675523</v>
      </c>
      <c r="X4658" s="53" t="s">
        <v>53</v>
      </c>
      <c r="Y4658" s="53" t="s">
        <v>290</v>
      </c>
      <c r="Z4658" s="58" t="str">
        <f>'LISTA DOS ITENS'!$F4658&amp;"-"&amp;'LISTA DOS ITENS'!$H4658&amp;"-"&amp;'LISTA DOS ITENS'!$J4658&amp;"-"&amp;'LISTA DOS ITENS'!$K4658&amp;"-"&amp;'LISTA DOS ITENS'!$I4658</f>
        <v>10902065-803-R004-A RECUPER-</v>
      </c>
      <c r="AA4658" s="59" t="str">
        <f t="array" ref="AA4658">INDEX('RESUMO - LOTES E VMA'!$M$3:$M$181,MATCH('LISTA DOS ITENS'!$D4658,'RESUMO - LOTES E VMA'!$A$3:$A$181,0))</f>
        <v>Para Leilão</v>
      </c>
      <c r="AB4658" s="60">
        <f t="array" ref="AB4658">INDEX('RESUMO - LOTES E VMA'!$J$3:$J$181,MATCH('LISTA DOS ITENS'!$D4658,'RESUMO - LOTES E VMA'!$A$3:$A$181,0))</f>
        <v>0.6377026794</v>
      </c>
      <c r="AC4658" s="29" t="str">
        <f t="array" ref="AC4658">INDEX('RESUMO - LOTES E VMA'!$L$3:$L$181,MATCH('LISTA DOS ITENS'!$D4658,'RESUMO - LOTES E VMA'!$A$3:$A$181,0))</f>
        <v>5% do Valor de Comparação do VMA</v>
      </c>
      <c r="AD4658" s="53" t="str">
        <f>VLOOKUP(Tabela1[[#This Row],[Índice]],[1]Planilha1!$A:$A,1,0)</f>
        <v>#ERROR!</v>
      </c>
    </row>
    <row r="4659" ht="15.75" customHeight="1">
      <c r="A4659" s="52">
        <v>272430.0</v>
      </c>
      <c r="B4659" s="53" t="s">
        <v>274</v>
      </c>
      <c r="C4659" s="53" t="s">
        <v>2875</v>
      </c>
      <c r="D4659" s="22">
        <v>208716.0</v>
      </c>
      <c r="E4659" s="53" t="s">
        <v>269</v>
      </c>
      <c r="F4659" s="54">
        <v>1.1387734E7</v>
      </c>
      <c r="G4659" s="53" t="s">
        <v>306</v>
      </c>
      <c r="H4659" s="55">
        <v>803.0</v>
      </c>
      <c r="I4659" s="55"/>
      <c r="J4659" s="55" t="s">
        <v>271</v>
      </c>
      <c r="K4659" s="53" t="s">
        <v>179</v>
      </c>
      <c r="L4659" s="53"/>
      <c r="M4659" s="53">
        <v>2.0</v>
      </c>
      <c r="N4659" s="53" t="s">
        <v>52</v>
      </c>
      <c r="O4659" s="25">
        <v>199769.71</v>
      </c>
      <c r="P4659" s="25">
        <f>'LISTA DOS ITENS'!$O4659*'LISTA DOS ITENS'!$M4659</f>
        <v>399539.42</v>
      </c>
      <c r="Q4659" s="25">
        <v>199769.71</v>
      </c>
      <c r="R4659" s="25">
        <f>'LISTA DOS ITENS'!$Q4659*'LISTA DOS ITENS'!$M4659</f>
        <v>399539.42</v>
      </c>
      <c r="S4659" s="56">
        <f>IF('LISTA DOS ITENS'!$P4659&gt;'LISTA DOS ITENS'!$R4659,'LISTA DOS ITENS'!$P4659,'LISTA DOS ITENS'!$R4659)</f>
        <v>399539.42</v>
      </c>
      <c r="T4659" s="25">
        <v>127393.67997863289</v>
      </c>
      <c r="U4659" s="25">
        <f>'LISTA DOS ITENS'!$T4659*'LISTA DOS ITENS'!$M4659</f>
        <v>254787.36</v>
      </c>
      <c r="V4659" s="56">
        <f t="array" ref="V4659">INDEX('RESUMO - LOTES E VMA'!$F$3:$F$181,MATCH('LISTA DOS ITENS'!$D4659,'RESUMO - LOTES E VMA'!$A$3:$A$181,0))</f>
        <v>928867.1608</v>
      </c>
      <c r="W4659" s="57">
        <f>'LISTA DOS ITENS'!$U4659/'LISTA DOS ITENS'!$V4659</f>
        <v>0.2742990287</v>
      </c>
      <c r="X4659" s="53" t="s">
        <v>53</v>
      </c>
      <c r="Y4659" s="53" t="s">
        <v>290</v>
      </c>
      <c r="Z4659" s="58" t="str">
        <f>'LISTA DOS ITENS'!$F4659&amp;"-"&amp;'LISTA DOS ITENS'!$H4659&amp;"-"&amp;'LISTA DOS ITENS'!$J4659&amp;"-"&amp;'LISTA DOS ITENS'!$K4659&amp;"-"&amp;'LISTA DOS ITENS'!$I4659</f>
        <v>11387734-803-0006-IMOB/IMP-</v>
      </c>
      <c r="AA4659" s="59" t="str">
        <f t="array" ref="AA4659">INDEX('RESUMO - LOTES E VMA'!$M$3:$M$181,MATCH('LISTA DOS ITENS'!$D4659,'RESUMO - LOTES E VMA'!$A$3:$A$181,0))</f>
        <v>Para Leilão</v>
      </c>
      <c r="AB4659" s="60">
        <f t="array" ref="AB4659">INDEX('RESUMO - LOTES E VMA'!$J$3:$J$181,MATCH('LISTA DOS ITENS'!$D4659,'RESUMO - LOTES E VMA'!$A$3:$A$181,0))</f>
        <v>0.6377026826</v>
      </c>
      <c r="AC4659" s="29" t="str">
        <f t="array" ref="AC4659">INDEX('RESUMO - LOTES E VMA'!$L$3:$L$181,MATCH('LISTA DOS ITENS'!$D4659,'RESUMO - LOTES E VMA'!$A$3:$A$181,0))</f>
        <v>5% do Valor de Comparação do VMA</v>
      </c>
      <c r="AD4659" s="53" t="str">
        <f>VLOOKUP(Tabela1[[#This Row],[Índice]],[1]Planilha1!$A:$A,1,0)</f>
        <v>#ERROR!</v>
      </c>
    </row>
    <row r="4660" ht="15.75" customHeight="1">
      <c r="A4660" s="52">
        <v>272431.0</v>
      </c>
      <c r="B4660" s="53" t="s">
        <v>274</v>
      </c>
      <c r="C4660" s="53" t="s">
        <v>2875</v>
      </c>
      <c r="D4660" s="22">
        <v>208716.0</v>
      </c>
      <c r="E4660" s="53" t="s">
        <v>269</v>
      </c>
      <c r="F4660" s="54">
        <v>1.1387769E7</v>
      </c>
      <c r="G4660" s="53" t="s">
        <v>2895</v>
      </c>
      <c r="H4660" s="55">
        <v>803.0</v>
      </c>
      <c r="I4660" s="55"/>
      <c r="J4660" s="55" t="s">
        <v>271</v>
      </c>
      <c r="K4660" s="53" t="s">
        <v>179</v>
      </c>
      <c r="L4660" s="53"/>
      <c r="M4660" s="53">
        <v>3.0</v>
      </c>
      <c r="N4660" s="53" t="s">
        <v>52</v>
      </c>
      <c r="O4660" s="25">
        <v>211174.91666666666</v>
      </c>
      <c r="P4660" s="25">
        <f>'LISTA DOS ITENS'!$O4660*'LISTA DOS ITENS'!$M4660</f>
        <v>633524.75</v>
      </c>
      <c r="Q4660" s="25">
        <v>211174.92</v>
      </c>
      <c r="R4660" s="25">
        <f>'LISTA DOS ITENS'!$Q4660*'LISTA DOS ITENS'!$M4660</f>
        <v>633524.76</v>
      </c>
      <c r="S4660" s="56">
        <f>IF('LISTA DOS ITENS'!$P4660&gt;'LISTA DOS ITENS'!$R4660,'LISTA DOS ITENS'!$P4660,'LISTA DOS ITENS'!$R4660)</f>
        <v>633524.76</v>
      </c>
      <c r="T4660" s="25">
        <v>134666.81299178643</v>
      </c>
      <c r="U4660" s="25">
        <f>'LISTA DOS ITENS'!$T4660*'LISTA DOS ITENS'!$M4660</f>
        <v>404000.439</v>
      </c>
      <c r="V4660" s="56">
        <f t="array" ref="V4660">INDEX('RESUMO - LOTES E VMA'!$F$3:$F$181,MATCH('LISTA DOS ITENS'!$D4660,'RESUMO - LOTES E VMA'!$A$3:$A$181,0))</f>
        <v>928867.1608</v>
      </c>
      <c r="W4660" s="57">
        <f>'LISTA DOS ITENS'!$U4660/'LISTA DOS ITENS'!$V4660</f>
        <v>0.4349388761</v>
      </c>
      <c r="X4660" s="53" t="s">
        <v>53</v>
      </c>
      <c r="Y4660" s="53" t="s">
        <v>290</v>
      </c>
      <c r="Z4660" s="58" t="str">
        <f>'LISTA DOS ITENS'!$F4660&amp;"-"&amp;'LISTA DOS ITENS'!$H4660&amp;"-"&amp;'LISTA DOS ITENS'!$J4660&amp;"-"&amp;'LISTA DOS ITENS'!$K4660&amp;"-"&amp;'LISTA DOS ITENS'!$I4660</f>
        <v>11387769-803-0006-IMOB/IMP-</v>
      </c>
      <c r="AA4660" s="59" t="str">
        <f t="array" ref="AA4660">INDEX('RESUMO - LOTES E VMA'!$M$3:$M$181,MATCH('LISTA DOS ITENS'!$D4660,'RESUMO - LOTES E VMA'!$A$3:$A$181,0))</f>
        <v>Para Leilão</v>
      </c>
      <c r="AB4660" s="60">
        <f t="array" ref="AB4660">INDEX('RESUMO - LOTES E VMA'!$J$3:$J$181,MATCH('LISTA DOS ITENS'!$D4660,'RESUMO - LOTES E VMA'!$A$3:$A$181,0))</f>
        <v>0.6377026826</v>
      </c>
      <c r="AC4660" s="29" t="str">
        <f t="array" ref="AC4660">INDEX('RESUMO - LOTES E VMA'!$L$3:$L$181,MATCH('LISTA DOS ITENS'!$D4660,'RESUMO - LOTES E VMA'!$A$3:$A$181,0))</f>
        <v>5% do Valor de Comparação do VMA</v>
      </c>
      <c r="AD4660" s="53" t="str">
        <f>VLOOKUP(Tabela1[[#This Row],[Índice]],[1]Planilha1!$A:$A,1,0)</f>
        <v>#ERROR!</v>
      </c>
    </row>
    <row r="4661" ht="15.75" customHeight="1">
      <c r="A4661" s="52">
        <v>272432.0</v>
      </c>
      <c r="B4661" s="53" t="s">
        <v>274</v>
      </c>
      <c r="C4661" s="53" t="s">
        <v>2875</v>
      </c>
      <c r="D4661" s="22">
        <v>208716.0</v>
      </c>
      <c r="E4661" s="53" t="s">
        <v>269</v>
      </c>
      <c r="F4661" s="54">
        <v>1.138777E7</v>
      </c>
      <c r="G4661" s="53" t="s">
        <v>2895</v>
      </c>
      <c r="H4661" s="55">
        <v>803.0</v>
      </c>
      <c r="I4661" s="55"/>
      <c r="J4661" s="55" t="s">
        <v>271</v>
      </c>
      <c r="K4661" s="53" t="s">
        <v>179</v>
      </c>
      <c r="L4661" s="53"/>
      <c r="M4661" s="53">
        <v>3.0</v>
      </c>
      <c r="N4661" s="53" t="s">
        <v>52</v>
      </c>
      <c r="O4661" s="25">
        <v>118244.75</v>
      </c>
      <c r="P4661" s="25">
        <f>'LISTA DOS ITENS'!$O4661*'LISTA DOS ITENS'!$M4661</f>
        <v>354734.25</v>
      </c>
      <c r="Q4661" s="25">
        <v>118244.75</v>
      </c>
      <c r="R4661" s="25">
        <f>'LISTA DOS ITENS'!$Q4661*'LISTA DOS ITENS'!$M4661</f>
        <v>354734.25</v>
      </c>
      <c r="S4661" s="56">
        <f>IF('LISTA DOS ITENS'!$P4661&gt;'LISTA DOS ITENS'!$R4661,'LISTA DOS ITENS'!$P4661,'LISTA DOS ITENS'!$R4661)</f>
        <v>354734.25</v>
      </c>
      <c r="T4661" s="25">
        <v>75404.9942839355</v>
      </c>
      <c r="U4661" s="25">
        <f>'LISTA DOS ITENS'!$T4661*'LISTA DOS ITENS'!$M4661</f>
        <v>226214.9829</v>
      </c>
      <c r="V4661" s="56">
        <f t="array" ref="V4661">INDEX('RESUMO - LOTES E VMA'!$F$3:$F$181,MATCH('LISTA DOS ITENS'!$D4661,'RESUMO - LOTES E VMA'!$A$3:$A$181,0))</f>
        <v>928867.1608</v>
      </c>
      <c r="W4661" s="57">
        <f>'LISTA DOS ITENS'!$U4661/'LISTA DOS ITENS'!$V4661</f>
        <v>0.243538573</v>
      </c>
      <c r="X4661" s="53" t="s">
        <v>53</v>
      </c>
      <c r="Y4661" s="53" t="s">
        <v>290</v>
      </c>
      <c r="Z4661" s="58" t="str">
        <f>'LISTA DOS ITENS'!$F4661&amp;"-"&amp;'LISTA DOS ITENS'!$H4661&amp;"-"&amp;'LISTA DOS ITENS'!$J4661&amp;"-"&amp;'LISTA DOS ITENS'!$K4661&amp;"-"&amp;'LISTA DOS ITENS'!$I4661</f>
        <v>11387770-803-0006-IMOB/IMP-</v>
      </c>
      <c r="AA4661" s="59" t="str">
        <f t="array" ref="AA4661">INDEX('RESUMO - LOTES E VMA'!$M$3:$M$181,MATCH('LISTA DOS ITENS'!$D4661,'RESUMO - LOTES E VMA'!$A$3:$A$181,0))</f>
        <v>Para Leilão</v>
      </c>
      <c r="AB4661" s="60">
        <f t="array" ref="AB4661">INDEX('RESUMO - LOTES E VMA'!$J$3:$J$181,MATCH('LISTA DOS ITENS'!$D4661,'RESUMO - LOTES E VMA'!$A$3:$A$181,0))</f>
        <v>0.6377026826</v>
      </c>
      <c r="AC4661" s="29" t="str">
        <f t="array" ref="AC4661">INDEX('RESUMO - LOTES E VMA'!$L$3:$L$181,MATCH('LISTA DOS ITENS'!$D4661,'RESUMO - LOTES E VMA'!$A$3:$A$181,0))</f>
        <v>5% do Valor de Comparação do VMA</v>
      </c>
      <c r="AD4661" s="53" t="str">
        <f>VLOOKUP(Tabela1[[#This Row],[Índice]],[1]Planilha1!$A:$A,1,0)</f>
        <v>#ERROR!</v>
      </c>
    </row>
    <row r="4662" ht="15.75" customHeight="1">
      <c r="A4662" s="52">
        <v>272433.0</v>
      </c>
      <c r="B4662" s="53" t="s">
        <v>274</v>
      </c>
      <c r="C4662" s="53" t="s">
        <v>2875</v>
      </c>
      <c r="D4662" s="22">
        <v>208716.0</v>
      </c>
      <c r="E4662" s="53" t="s">
        <v>269</v>
      </c>
      <c r="F4662" s="54">
        <v>1.0960777E7</v>
      </c>
      <c r="G4662" s="53" t="s">
        <v>2889</v>
      </c>
      <c r="H4662" s="55">
        <v>803.0</v>
      </c>
      <c r="I4662" s="55"/>
      <c r="J4662" s="55" t="s">
        <v>2898</v>
      </c>
      <c r="K4662" s="53" t="s">
        <v>2112</v>
      </c>
      <c r="L4662" s="53"/>
      <c r="M4662" s="53">
        <v>5.0</v>
      </c>
      <c r="N4662" s="53" t="s">
        <v>52</v>
      </c>
      <c r="O4662" s="25">
        <v>13757.0</v>
      </c>
      <c r="P4662" s="25">
        <f>'LISTA DOS ITENS'!$O4662*'LISTA DOS ITENS'!$M4662</f>
        <v>68785</v>
      </c>
      <c r="Q4662" s="25">
        <v>13757.0</v>
      </c>
      <c r="R4662" s="25">
        <f>'LISTA DOS ITENS'!$Q4662*'LISTA DOS ITENS'!$M4662</f>
        <v>68785</v>
      </c>
      <c r="S4662" s="56">
        <f>IF('LISTA DOS ITENS'!$P4662&gt;'LISTA DOS ITENS'!$R4662,'LISTA DOS ITENS'!$P4662,'LISTA DOS ITENS'!$R4662)</f>
        <v>68785</v>
      </c>
      <c r="T4662" s="25">
        <v>8772.875805176134</v>
      </c>
      <c r="U4662" s="25">
        <f>'LISTA DOS ITENS'!$T4662*'LISTA DOS ITENS'!$M4662</f>
        <v>43864.37903</v>
      </c>
      <c r="V4662" s="56">
        <f t="array" ref="V4662">INDEX('RESUMO - LOTES E VMA'!$F$3:$F$181,MATCH('LISTA DOS ITENS'!$D4662,'RESUMO - LOTES E VMA'!$A$3:$A$181,0))</f>
        <v>928867.1608</v>
      </c>
      <c r="W4662" s="57">
        <f>'LISTA DOS ITENS'!$U4662/'LISTA DOS ITENS'!$V4662</f>
        <v>0.04722352224</v>
      </c>
      <c r="X4662" s="53" t="s">
        <v>53</v>
      </c>
      <c r="Y4662" s="53" t="s">
        <v>290</v>
      </c>
      <c r="Z4662" s="58" t="str">
        <f>'LISTA DOS ITENS'!$F4662&amp;"-"&amp;'LISTA DOS ITENS'!$H4662&amp;"-"&amp;'LISTA DOS ITENS'!$J4662&amp;"-"&amp;'LISTA DOS ITENS'!$K4662&amp;"-"&amp;'LISTA DOS ITENS'!$I4662</f>
        <v>10960777-803-A006-IMOB/NAC3-</v>
      </c>
      <c r="AA4662" s="59" t="str">
        <f t="array" ref="AA4662">INDEX('RESUMO - LOTES E VMA'!$M$3:$M$181,MATCH('LISTA DOS ITENS'!$D4662,'RESUMO - LOTES E VMA'!$A$3:$A$181,0))</f>
        <v>Para Leilão</v>
      </c>
      <c r="AB4662" s="60">
        <f t="array" ref="AB4662">INDEX('RESUMO - LOTES E VMA'!$J$3:$J$181,MATCH('LISTA DOS ITENS'!$D4662,'RESUMO - LOTES E VMA'!$A$3:$A$181,0))</f>
        <v>0.6377026826</v>
      </c>
      <c r="AC4662" s="29" t="str">
        <f t="array" ref="AC4662">INDEX('RESUMO - LOTES E VMA'!$L$3:$L$181,MATCH('LISTA DOS ITENS'!$D4662,'RESUMO - LOTES E VMA'!$A$3:$A$181,0))</f>
        <v>5% do Valor de Comparação do VMA</v>
      </c>
      <c r="AD4662" s="53" t="str">
        <f>VLOOKUP(Tabela1[[#This Row],[Índice]],[1]Planilha1!$A:$A,1,0)</f>
        <v>#ERROR!</v>
      </c>
    </row>
    <row r="4663" ht="15.75" customHeight="1">
      <c r="A4663" s="52">
        <v>272434.0</v>
      </c>
      <c r="B4663" s="53" t="s">
        <v>274</v>
      </c>
      <c r="C4663" s="53" t="s">
        <v>2875</v>
      </c>
      <c r="D4663" s="22">
        <v>208717.0</v>
      </c>
      <c r="E4663" s="53" t="s">
        <v>269</v>
      </c>
      <c r="F4663" s="54">
        <v>1.1585441E7</v>
      </c>
      <c r="G4663" s="53" t="s">
        <v>2899</v>
      </c>
      <c r="H4663" s="55">
        <v>803.0</v>
      </c>
      <c r="I4663" s="55"/>
      <c r="J4663" s="55" t="s">
        <v>683</v>
      </c>
      <c r="K4663" s="53" t="s">
        <v>80</v>
      </c>
      <c r="L4663" s="53"/>
      <c r="M4663" s="53">
        <v>1.0</v>
      </c>
      <c r="N4663" s="53" t="s">
        <v>52</v>
      </c>
      <c r="O4663" s="25">
        <v>1178821.42</v>
      </c>
      <c r="P4663" s="25">
        <f>'LISTA DOS ITENS'!$O4663*'LISTA DOS ITENS'!$M4663</f>
        <v>1178821.42</v>
      </c>
      <c r="Q4663" s="25">
        <v>1178821.42</v>
      </c>
      <c r="R4663" s="25">
        <f>'LISTA DOS ITENS'!$Q4663*'LISTA DOS ITENS'!$M4663</f>
        <v>1178821.42</v>
      </c>
      <c r="S4663" s="56">
        <f>IF('LISTA DOS ITENS'!$P4663&gt;'LISTA DOS ITENS'!$R4663,'LISTA DOS ITENS'!$P4663,'LISTA DOS ITENS'!$R4663)</f>
        <v>1178821.42</v>
      </c>
      <c r="T4663" s="25">
        <v>322795.9375863116</v>
      </c>
      <c r="U4663" s="25">
        <f>'LISTA DOS ITENS'!$T4663*'LISTA DOS ITENS'!$M4663</f>
        <v>322795.9376</v>
      </c>
      <c r="V4663" s="56">
        <f t="array" ref="V4663">INDEX('RESUMO - LOTES E VMA'!$F$3:$F$181,MATCH('LISTA DOS ITENS'!$D4663,'RESUMO - LOTES E VMA'!$A$3:$A$181,0))</f>
        <v>322795.9376</v>
      </c>
      <c r="W4663" s="57">
        <f>'LISTA DOS ITENS'!$U4663/'LISTA DOS ITENS'!$V4663</f>
        <v>1</v>
      </c>
      <c r="X4663" s="53" t="s">
        <v>53</v>
      </c>
      <c r="Y4663" s="53" t="s">
        <v>290</v>
      </c>
      <c r="Z4663" s="58" t="str">
        <f>'LISTA DOS ITENS'!$F4663&amp;"-"&amp;'LISTA DOS ITENS'!$H4663&amp;"-"&amp;'LISTA DOS ITENS'!$J4663&amp;"-"&amp;'LISTA DOS ITENS'!$K4663&amp;"-"&amp;'LISTA DOS ITENS'!$I4663</f>
        <v>11585441-803-0906-IMOB/NAC-</v>
      </c>
      <c r="AA4663" s="59" t="str">
        <f t="array" ref="AA4663">INDEX('RESUMO - LOTES E VMA'!$M$3:$M$181,MATCH('LISTA DOS ITENS'!$D4663,'RESUMO - LOTES E VMA'!$A$3:$A$181,0))</f>
        <v>Para Leilão</v>
      </c>
      <c r="AB4663" s="60">
        <f t="array" ref="AB4663">INDEX('RESUMO - LOTES E VMA'!$J$3:$J$181,MATCH('LISTA DOS ITENS'!$D4663,'RESUMO - LOTES E VMA'!$A$3:$A$181,0))</f>
        <v>0.2738293792</v>
      </c>
      <c r="AC4663" s="29" t="str">
        <f t="array" ref="AC4663">INDEX('RESUMO - LOTES E VMA'!$L$3:$L$181,MATCH('LISTA DOS ITENS'!$D4663,'RESUMO - LOTES E VMA'!$A$3:$A$181,0))</f>
        <v>1% do Valor de Comparação do VMA</v>
      </c>
      <c r="AD4663" s="53" t="str">
        <f>VLOOKUP(Tabela1[[#This Row],[Índice]],[1]Planilha1!$A:$A,1,0)</f>
        <v>#ERROR!</v>
      </c>
    </row>
    <row r="4664" ht="15.75" customHeight="1">
      <c r="A4664" s="52">
        <v>272435.0</v>
      </c>
      <c r="B4664" s="53" t="s">
        <v>274</v>
      </c>
      <c r="C4664" s="53" t="s">
        <v>2875</v>
      </c>
      <c r="D4664" s="22">
        <v>208718.0</v>
      </c>
      <c r="E4664" s="53" t="s">
        <v>269</v>
      </c>
      <c r="F4664" s="54">
        <v>1.0204738E7</v>
      </c>
      <c r="G4664" s="53" t="s">
        <v>2900</v>
      </c>
      <c r="H4664" s="55">
        <v>803.0</v>
      </c>
      <c r="I4664" s="55"/>
      <c r="J4664" s="55" t="s">
        <v>271</v>
      </c>
      <c r="K4664" s="53" t="s">
        <v>80</v>
      </c>
      <c r="L4664" s="53"/>
      <c r="M4664" s="53">
        <v>1.0</v>
      </c>
      <c r="N4664" s="53" t="s">
        <v>52</v>
      </c>
      <c r="O4664" s="25">
        <v>1630219.005</v>
      </c>
      <c r="P4664" s="25">
        <f>'LISTA DOS ITENS'!$O4664*'LISTA DOS ITENS'!$M4664</f>
        <v>1630219.005</v>
      </c>
      <c r="Q4664" s="25">
        <v>1630219.01</v>
      </c>
      <c r="R4664" s="25">
        <f>'LISTA DOS ITENS'!$Q4664*'LISTA DOS ITENS'!$M4664</f>
        <v>1630219.01</v>
      </c>
      <c r="S4664" s="56">
        <f>IF('LISTA DOS ITENS'!$P4664&gt;'LISTA DOS ITENS'!$R4664,'LISTA DOS ITENS'!$P4664,'LISTA DOS ITENS'!$R4664)</f>
        <v>1630219.01</v>
      </c>
      <c r="T4664" s="25">
        <v>446401.85941308964</v>
      </c>
      <c r="U4664" s="25">
        <f>'LISTA DOS ITENS'!$T4664*'LISTA DOS ITENS'!$M4664</f>
        <v>446401.8594</v>
      </c>
      <c r="V4664" s="56">
        <f t="array" ref="V4664">INDEX('RESUMO - LOTES E VMA'!$F$3:$F$181,MATCH('LISTA DOS ITENS'!$D4664,'RESUMO - LOTES E VMA'!$A$3:$A$181,0))</f>
        <v>1616471.543</v>
      </c>
      <c r="W4664" s="57">
        <f>'LISTA DOS ITENS'!$U4664/'LISTA DOS ITENS'!$V4664</f>
        <v>0.2761581923</v>
      </c>
      <c r="X4664" s="53" t="s">
        <v>53</v>
      </c>
      <c r="Y4664" s="53" t="s">
        <v>290</v>
      </c>
      <c r="Z4664" s="58" t="str">
        <f>'LISTA DOS ITENS'!$F4664&amp;"-"&amp;'LISTA DOS ITENS'!$H4664&amp;"-"&amp;'LISTA DOS ITENS'!$J4664&amp;"-"&amp;'LISTA DOS ITENS'!$K4664&amp;"-"&amp;'LISTA DOS ITENS'!$I4664</f>
        <v>10204738-803-0006-IMOB/NAC-</v>
      </c>
      <c r="AA4664" s="59" t="str">
        <f t="array" ref="AA4664">INDEX('RESUMO - LOTES E VMA'!$M$3:$M$181,MATCH('LISTA DOS ITENS'!$D4664,'RESUMO - LOTES E VMA'!$A$3:$A$181,0))</f>
        <v>Para Leilão</v>
      </c>
      <c r="AB4664" s="60">
        <f t="array" ref="AB4664">INDEX('RESUMO - LOTES E VMA'!$J$3:$J$181,MATCH('LISTA DOS ITENS'!$D4664,'RESUMO - LOTES E VMA'!$A$3:$A$181,0))</f>
        <v>0.2738293792</v>
      </c>
      <c r="AC4664" s="29" t="str">
        <f t="array" ref="AC4664">INDEX('RESUMO - LOTES E VMA'!$L$3:$L$181,MATCH('LISTA DOS ITENS'!$D4664,'RESUMO - LOTES E VMA'!$A$3:$A$181,0))</f>
        <v>1% do Valor de Comparação do VMA</v>
      </c>
      <c r="AD4664" s="53" t="str">
        <f>VLOOKUP(Tabela1[[#This Row],[Índice]],[1]Planilha1!$A:$A,1,0)</f>
        <v>#ERROR!</v>
      </c>
    </row>
    <row r="4665" ht="15.75" customHeight="1">
      <c r="A4665" s="52">
        <v>272436.0</v>
      </c>
      <c r="B4665" s="53" t="s">
        <v>274</v>
      </c>
      <c r="C4665" s="53" t="s">
        <v>2875</v>
      </c>
      <c r="D4665" s="22">
        <v>208718.0</v>
      </c>
      <c r="E4665" s="53" t="s">
        <v>269</v>
      </c>
      <c r="F4665" s="54">
        <v>1.0418635E7</v>
      </c>
      <c r="G4665" s="53" t="s">
        <v>2901</v>
      </c>
      <c r="H4665" s="55">
        <v>803.0</v>
      </c>
      <c r="I4665" s="55"/>
      <c r="J4665" s="55" t="s">
        <v>271</v>
      </c>
      <c r="K4665" s="53" t="s">
        <v>80</v>
      </c>
      <c r="L4665" s="53"/>
      <c r="M4665" s="53">
        <v>1.0</v>
      </c>
      <c r="N4665" s="53" t="s">
        <v>52</v>
      </c>
      <c r="O4665" s="25">
        <v>2184625.9</v>
      </c>
      <c r="P4665" s="25">
        <f>'LISTA DOS ITENS'!$O4665*'LISTA DOS ITENS'!$M4665</f>
        <v>2184625.9</v>
      </c>
      <c r="Q4665" s="25">
        <v>2184625.9</v>
      </c>
      <c r="R4665" s="25">
        <f>'LISTA DOS ITENS'!$Q4665*'LISTA DOS ITENS'!$M4665</f>
        <v>2184625.9</v>
      </c>
      <c r="S4665" s="56">
        <f>IF('LISTA DOS ITENS'!$P4665&gt;'LISTA DOS ITENS'!$R4665,'LISTA DOS ITENS'!$P4665,'LISTA DOS ITENS'!$R4665)</f>
        <v>2184625.9</v>
      </c>
      <c r="T4665" s="25">
        <v>598214.7539072032</v>
      </c>
      <c r="U4665" s="25">
        <f>'LISTA DOS ITENS'!$T4665*'LISTA DOS ITENS'!$M4665</f>
        <v>598214.7539</v>
      </c>
      <c r="V4665" s="56">
        <f t="array" ref="V4665">INDEX('RESUMO - LOTES E VMA'!$F$3:$F$181,MATCH('LISTA DOS ITENS'!$D4665,'RESUMO - LOTES E VMA'!$A$3:$A$181,0))</f>
        <v>1616471.543</v>
      </c>
      <c r="W4665" s="57">
        <f>'LISTA DOS ITENS'!$U4665/'LISTA DOS ITENS'!$V4665</f>
        <v>0.3700744107</v>
      </c>
      <c r="X4665" s="53" t="s">
        <v>53</v>
      </c>
      <c r="Y4665" s="53" t="s">
        <v>290</v>
      </c>
      <c r="Z4665" s="58" t="str">
        <f>'LISTA DOS ITENS'!$F4665&amp;"-"&amp;'LISTA DOS ITENS'!$H4665&amp;"-"&amp;'LISTA DOS ITENS'!$J4665&amp;"-"&amp;'LISTA DOS ITENS'!$K4665&amp;"-"&amp;'LISTA DOS ITENS'!$I4665</f>
        <v>10418635-803-0006-IMOB/NAC-</v>
      </c>
      <c r="AA4665" s="59" t="str">
        <f t="array" ref="AA4665">INDEX('RESUMO - LOTES E VMA'!$M$3:$M$181,MATCH('LISTA DOS ITENS'!$D4665,'RESUMO - LOTES E VMA'!$A$3:$A$181,0))</f>
        <v>Para Leilão</v>
      </c>
      <c r="AB4665" s="60">
        <f t="array" ref="AB4665">INDEX('RESUMO - LOTES E VMA'!$J$3:$J$181,MATCH('LISTA DOS ITENS'!$D4665,'RESUMO - LOTES E VMA'!$A$3:$A$181,0))</f>
        <v>0.2738293792</v>
      </c>
      <c r="AC4665" s="29" t="str">
        <f t="array" ref="AC4665">INDEX('RESUMO - LOTES E VMA'!$L$3:$L$181,MATCH('LISTA DOS ITENS'!$D4665,'RESUMO - LOTES E VMA'!$A$3:$A$181,0))</f>
        <v>1% do Valor de Comparação do VMA</v>
      </c>
      <c r="AD4665" s="53" t="str">
        <f>VLOOKUP(Tabela1[[#This Row],[Índice]],[1]Planilha1!$A:$A,1,0)</f>
        <v>#ERROR!</v>
      </c>
    </row>
    <row r="4666" ht="15.75" customHeight="1">
      <c r="A4666" s="52">
        <v>272437.0</v>
      </c>
      <c r="B4666" s="53" t="s">
        <v>274</v>
      </c>
      <c r="C4666" s="53" t="s">
        <v>2875</v>
      </c>
      <c r="D4666" s="22">
        <v>208718.0</v>
      </c>
      <c r="E4666" s="53" t="s">
        <v>269</v>
      </c>
      <c r="F4666" s="54">
        <v>1.0418673E7</v>
      </c>
      <c r="G4666" s="53" t="s">
        <v>2902</v>
      </c>
      <c r="H4666" s="55">
        <v>803.0</v>
      </c>
      <c r="I4666" s="55"/>
      <c r="J4666" s="55" t="s">
        <v>271</v>
      </c>
      <c r="K4666" s="53" t="s">
        <v>80</v>
      </c>
      <c r="L4666" s="53"/>
      <c r="M4666" s="53">
        <v>1.0</v>
      </c>
      <c r="N4666" s="53" t="s">
        <v>52</v>
      </c>
      <c r="O4666" s="25">
        <v>2088362.22</v>
      </c>
      <c r="P4666" s="25">
        <f>'LISTA DOS ITENS'!$O4666*'LISTA DOS ITENS'!$M4666</f>
        <v>2088362.22</v>
      </c>
      <c r="Q4666" s="25">
        <v>2088362.22</v>
      </c>
      <c r="R4666" s="25">
        <f>'LISTA DOS ITENS'!$Q4666*'LISTA DOS ITENS'!$M4666</f>
        <v>2088362.22</v>
      </c>
      <c r="S4666" s="56">
        <f>IF('LISTA DOS ITENS'!$P4666&gt;'LISTA DOS ITENS'!$R4666,'LISTA DOS ITENS'!$P4666,'LISTA DOS ITENS'!$R4666)</f>
        <v>2088362.22</v>
      </c>
      <c r="T4666" s="25">
        <v>571854.9301765582</v>
      </c>
      <c r="U4666" s="25">
        <f>'LISTA DOS ITENS'!$T4666*'LISTA DOS ITENS'!$M4666</f>
        <v>571854.9302</v>
      </c>
      <c r="V4666" s="56">
        <f t="array" ref="V4666">INDEX('RESUMO - LOTES E VMA'!$F$3:$F$181,MATCH('LISTA DOS ITENS'!$D4666,'RESUMO - LOTES E VMA'!$A$3:$A$181,0))</f>
        <v>1616471.543</v>
      </c>
      <c r="W4666" s="57">
        <f>'LISTA DOS ITENS'!$U4666/'LISTA DOS ITENS'!$V4666</f>
        <v>0.3537673969</v>
      </c>
      <c r="X4666" s="53" t="s">
        <v>53</v>
      </c>
      <c r="Y4666" s="53" t="s">
        <v>290</v>
      </c>
      <c r="Z4666" s="58" t="str">
        <f>'LISTA DOS ITENS'!$F4666&amp;"-"&amp;'LISTA DOS ITENS'!$H4666&amp;"-"&amp;'LISTA DOS ITENS'!$J4666&amp;"-"&amp;'LISTA DOS ITENS'!$K4666&amp;"-"&amp;'LISTA DOS ITENS'!$I4666</f>
        <v>10418673-803-0006-IMOB/NAC-</v>
      </c>
      <c r="AA4666" s="59" t="str">
        <f t="array" ref="AA4666">INDEX('RESUMO - LOTES E VMA'!$M$3:$M$181,MATCH('LISTA DOS ITENS'!$D4666,'RESUMO - LOTES E VMA'!$A$3:$A$181,0))</f>
        <v>Para Leilão</v>
      </c>
      <c r="AB4666" s="60">
        <f t="array" ref="AB4666">INDEX('RESUMO - LOTES E VMA'!$J$3:$J$181,MATCH('LISTA DOS ITENS'!$D4666,'RESUMO - LOTES E VMA'!$A$3:$A$181,0))</f>
        <v>0.2738293792</v>
      </c>
      <c r="AC4666" s="29" t="str">
        <f t="array" ref="AC4666">INDEX('RESUMO - LOTES E VMA'!$L$3:$L$181,MATCH('LISTA DOS ITENS'!$D4666,'RESUMO - LOTES E VMA'!$A$3:$A$181,0))</f>
        <v>1% do Valor de Comparação do VMA</v>
      </c>
      <c r="AD4666" s="53" t="str">
        <f>VLOOKUP(Tabela1[[#This Row],[Índice]],[1]Planilha1!$A:$A,1,0)</f>
        <v>#ERROR!</v>
      </c>
    </row>
    <row r="4667" ht="15.75" customHeight="1">
      <c r="A4667" s="52">
        <v>272440.0</v>
      </c>
      <c r="B4667" s="53" t="s">
        <v>274</v>
      </c>
      <c r="C4667" s="53" t="s">
        <v>2875</v>
      </c>
      <c r="D4667" s="22">
        <v>208720.0</v>
      </c>
      <c r="E4667" s="53" t="s">
        <v>63</v>
      </c>
      <c r="F4667" s="54">
        <v>1.0929366E7</v>
      </c>
      <c r="G4667" s="53" t="s">
        <v>2903</v>
      </c>
      <c r="H4667" s="55">
        <v>803.0</v>
      </c>
      <c r="I4667" s="55"/>
      <c r="J4667" s="55" t="s">
        <v>65</v>
      </c>
      <c r="K4667" s="53" t="s">
        <v>80</v>
      </c>
      <c r="L4667" s="53"/>
      <c r="M4667" s="53">
        <v>1.0</v>
      </c>
      <c r="N4667" s="53" t="s">
        <v>52</v>
      </c>
      <c r="O4667" s="25">
        <v>124559.77</v>
      </c>
      <c r="P4667" s="25">
        <f>'LISTA DOS ITENS'!$O4667*'LISTA DOS ITENS'!$M4667</f>
        <v>124559.77</v>
      </c>
      <c r="Q4667" s="25">
        <v>124559.77</v>
      </c>
      <c r="R4667" s="25">
        <f>'LISTA DOS ITENS'!$Q4667*'LISTA DOS ITENS'!$M4667</f>
        <v>124559.77</v>
      </c>
      <c r="S4667" s="56">
        <f>IF('LISTA DOS ITENS'!$P4667&gt;'LISTA DOS ITENS'!$R4667,'LISTA DOS ITENS'!$P4667,'LISTA DOS ITENS'!$R4667)</f>
        <v>124559.77</v>
      </c>
      <c r="T4667" s="25">
        <v>8223.458512780573</v>
      </c>
      <c r="U4667" s="25">
        <f>'LISTA DOS ITENS'!$T4667*'LISTA DOS ITENS'!$M4667</f>
        <v>8223.458513</v>
      </c>
      <c r="V4667" s="56">
        <f t="array" ref="V4667">INDEX('RESUMO - LOTES E VMA'!$F$3:$F$181,MATCH('LISTA DOS ITENS'!$D4667,'RESUMO - LOTES E VMA'!$A$3:$A$181,0))</f>
        <v>8223.458513</v>
      </c>
      <c r="W4667" s="57">
        <f>'LISTA DOS ITENS'!$U4667/'LISTA DOS ITENS'!$V4667</f>
        <v>1</v>
      </c>
      <c r="X4667" s="53" t="s">
        <v>53</v>
      </c>
      <c r="Y4667" s="53" t="s">
        <v>290</v>
      </c>
      <c r="Z4667" s="58" t="str">
        <f>'LISTA DOS ITENS'!$F4667&amp;"-"&amp;'LISTA DOS ITENS'!$H4667&amp;"-"&amp;'LISTA DOS ITENS'!$J4667&amp;"-"&amp;'LISTA DOS ITENS'!$K4667&amp;"-"&amp;'LISTA DOS ITENS'!$I4667</f>
        <v>10929366-803-0803-IMOB/NAC-</v>
      </c>
      <c r="AA4667" s="59" t="str">
        <f t="array" ref="AA4667">INDEX('RESUMO - LOTES E VMA'!$M$3:$M$181,MATCH('LISTA DOS ITENS'!$D4667,'RESUMO - LOTES E VMA'!$A$3:$A$181,0))</f>
        <v>Para Leilão</v>
      </c>
      <c r="AB4667" s="60">
        <f t="array" ref="AB4667">INDEX('RESUMO - LOTES E VMA'!$J$3:$J$181,MATCH('LISTA DOS ITENS'!$D4667,'RESUMO - LOTES E VMA'!$A$3:$A$181,0))</f>
        <v>0.06602018062</v>
      </c>
      <c r="AC4667" s="29" t="str">
        <f t="array" ref="AC4667">INDEX('RESUMO - LOTES E VMA'!$L$3:$L$181,MATCH('LISTA DOS ITENS'!$D4667,'RESUMO - LOTES E VMA'!$A$3:$A$181,0))</f>
        <v>1% do Valor de Comparação do VMA</v>
      </c>
      <c r="AD4667" s="53" t="str">
        <f>VLOOKUP(Tabela1[[#This Row],[Índice]],[1]Planilha1!$A:$A,1,0)</f>
        <v>#ERROR!</v>
      </c>
    </row>
    <row r="4668" ht="15.75" customHeight="1">
      <c r="A4668" s="52">
        <v>272441.0</v>
      </c>
      <c r="B4668" s="53" t="s">
        <v>274</v>
      </c>
      <c r="C4668" s="53" t="s">
        <v>2875</v>
      </c>
      <c r="D4668" s="22">
        <v>208721.0</v>
      </c>
      <c r="E4668" s="53" t="s">
        <v>269</v>
      </c>
      <c r="F4668" s="54">
        <v>1.0357089E7</v>
      </c>
      <c r="G4668" s="53" t="s">
        <v>2904</v>
      </c>
      <c r="H4668" s="55">
        <v>803.0</v>
      </c>
      <c r="I4668" s="55"/>
      <c r="J4668" s="55" t="s">
        <v>271</v>
      </c>
      <c r="K4668" s="53" t="s">
        <v>80</v>
      </c>
      <c r="L4668" s="53"/>
      <c r="M4668" s="53">
        <v>2.0</v>
      </c>
      <c r="N4668" s="53" t="s">
        <v>52</v>
      </c>
      <c r="O4668" s="25">
        <v>11075.18</v>
      </c>
      <c r="P4668" s="25">
        <f>'LISTA DOS ITENS'!$O4668*'LISTA DOS ITENS'!$M4668</f>
        <v>22150.36</v>
      </c>
      <c r="Q4668" s="25">
        <v>11075.18</v>
      </c>
      <c r="R4668" s="25">
        <f>'LISTA DOS ITENS'!$Q4668*'LISTA DOS ITENS'!$M4668</f>
        <v>22150.36</v>
      </c>
      <c r="S4668" s="56">
        <f>IF('LISTA DOS ITENS'!$P4668&gt;'LISTA DOS ITENS'!$R4668,'LISTA DOS ITENS'!$P4668,'LISTA DOS ITENS'!$R4668)</f>
        <v>22150.36</v>
      </c>
      <c r="T4668" s="25">
        <v>120.22851430540013</v>
      </c>
      <c r="U4668" s="25">
        <f>'LISTA DOS ITENS'!$T4668*'LISTA DOS ITENS'!$M4668</f>
        <v>240.4570286</v>
      </c>
      <c r="V4668" s="56">
        <f t="array" ref="V4668">INDEX('RESUMO - LOTES E VMA'!$F$3:$F$181,MATCH('LISTA DOS ITENS'!$D4668,'RESUMO - LOTES E VMA'!$A$3:$A$181,0))</f>
        <v>5276624.93</v>
      </c>
      <c r="W4668" s="57">
        <f>'LISTA DOS ITENS'!$U4668/'LISTA DOS ITENS'!$V4668</f>
        <v>0.00004557023321</v>
      </c>
      <c r="X4668" s="53" t="s">
        <v>53</v>
      </c>
      <c r="Y4668" s="53" t="s">
        <v>290</v>
      </c>
      <c r="Z4668" s="58" t="str">
        <f>'LISTA DOS ITENS'!$F4668&amp;"-"&amp;'LISTA DOS ITENS'!$H4668&amp;"-"&amp;'LISTA DOS ITENS'!$J4668&amp;"-"&amp;'LISTA DOS ITENS'!$K4668&amp;"-"&amp;'LISTA DOS ITENS'!$I4668</f>
        <v>10357089-803-0006-IMOB/NAC-</v>
      </c>
      <c r="AA4668" s="59" t="str">
        <f t="array" ref="AA4668">INDEX('RESUMO - LOTES E VMA'!$M$3:$M$181,MATCH('LISTA DOS ITENS'!$D4668,'RESUMO - LOTES E VMA'!$A$3:$A$181,0))</f>
        <v>Para Leilão</v>
      </c>
      <c r="AB4668" s="60">
        <f t="array" ref="AB4668">INDEX('RESUMO - LOTES E VMA'!$J$3:$J$181,MATCH('LISTA DOS ITENS'!$D4668,'RESUMO - LOTES E VMA'!$A$3:$A$181,0))</f>
        <v>0.06591188227</v>
      </c>
      <c r="AC4668" s="29" t="str">
        <f t="array" ref="AC4668">INDEX('RESUMO - LOTES E VMA'!$L$3:$L$181,MATCH('LISTA DOS ITENS'!$D4668,'RESUMO - LOTES E VMA'!$A$3:$A$181,0))</f>
        <v>1% do Valor de Comparação do VMA</v>
      </c>
      <c r="AD4668" s="53" t="str">
        <f>VLOOKUP(Tabela1[[#This Row],[Índice]],[1]Planilha1!$A:$A,1,0)</f>
        <v>#ERROR!</v>
      </c>
    </row>
    <row r="4669" ht="15.75" customHeight="1">
      <c r="A4669" s="52">
        <v>272442.0</v>
      </c>
      <c r="B4669" s="53" t="s">
        <v>274</v>
      </c>
      <c r="C4669" s="53" t="s">
        <v>2875</v>
      </c>
      <c r="D4669" s="22">
        <v>208721.0</v>
      </c>
      <c r="E4669" s="53" t="s">
        <v>269</v>
      </c>
      <c r="F4669" s="54">
        <v>1.0588905E7</v>
      </c>
      <c r="G4669" s="53" t="s">
        <v>2905</v>
      </c>
      <c r="H4669" s="55">
        <v>803.0</v>
      </c>
      <c r="I4669" s="55"/>
      <c r="J4669" s="55" t="s">
        <v>271</v>
      </c>
      <c r="K4669" s="53" t="s">
        <v>57</v>
      </c>
      <c r="L4669" s="53"/>
      <c r="M4669" s="53">
        <v>12.0</v>
      </c>
      <c r="N4669" s="53" t="s">
        <v>52</v>
      </c>
      <c r="O4669" s="25">
        <v>1.0</v>
      </c>
      <c r="P4669" s="25">
        <f>'LISTA DOS ITENS'!$O4669*'LISTA DOS ITENS'!$M4669</f>
        <v>12</v>
      </c>
      <c r="Q4669" s="25">
        <v>5047472.86</v>
      </c>
      <c r="R4669" s="25">
        <f>'LISTA DOS ITENS'!$Q4669*'LISTA DOS ITENS'!$M4669</f>
        <v>60569674.32</v>
      </c>
      <c r="S4669" s="56">
        <f>IF('LISTA DOS ITENS'!$P4669&gt;'LISTA DOS ITENS'!$R4669,'LISTA DOS ITENS'!$P4669,'LISTA DOS ITENS'!$R4669)</f>
        <v>60569674.32</v>
      </c>
      <c r="T4669" s="25">
        <v>333235.06986722845</v>
      </c>
      <c r="U4669" s="25">
        <f>'LISTA DOS ITENS'!$T4669*'LISTA DOS ITENS'!$M4669</f>
        <v>3998820.838</v>
      </c>
      <c r="V4669" s="56">
        <f t="array" ref="V4669">INDEX('RESUMO - LOTES E VMA'!$F$3:$F$181,MATCH('LISTA DOS ITENS'!$D4669,'RESUMO - LOTES E VMA'!$A$3:$A$181,0))</f>
        <v>5276624.93</v>
      </c>
      <c r="W4669" s="57">
        <f>'LISTA DOS ITENS'!$U4669/'LISTA DOS ITENS'!$V4669</f>
        <v>0.7578368544</v>
      </c>
      <c r="X4669" s="53" t="s">
        <v>53</v>
      </c>
      <c r="Y4669" s="53" t="s">
        <v>290</v>
      </c>
      <c r="Z4669" s="58" t="str">
        <f>'LISTA DOS ITENS'!$F4669&amp;"-"&amp;'LISTA DOS ITENS'!$H4669&amp;"-"&amp;'LISTA DOS ITENS'!$J4669&amp;"-"&amp;'LISTA DOS ITENS'!$K4669&amp;"-"&amp;'LISTA DOS ITENS'!$I4669</f>
        <v>10588905-803-0006-USADO-</v>
      </c>
      <c r="AA4669" s="59" t="str">
        <f t="array" ref="AA4669">INDEX('RESUMO - LOTES E VMA'!$M$3:$M$181,MATCH('LISTA DOS ITENS'!$D4669,'RESUMO - LOTES E VMA'!$A$3:$A$181,0))</f>
        <v>Para Leilão</v>
      </c>
      <c r="AB4669" s="60">
        <f t="array" ref="AB4669">INDEX('RESUMO - LOTES E VMA'!$J$3:$J$181,MATCH('LISTA DOS ITENS'!$D4669,'RESUMO - LOTES E VMA'!$A$3:$A$181,0))</f>
        <v>0.06591188227</v>
      </c>
      <c r="AC4669" s="29" t="str">
        <f t="array" ref="AC4669">INDEX('RESUMO - LOTES E VMA'!$L$3:$L$181,MATCH('LISTA DOS ITENS'!$D4669,'RESUMO - LOTES E VMA'!$A$3:$A$181,0))</f>
        <v>1% do Valor de Comparação do VMA</v>
      </c>
      <c r="AD4669" s="53" t="str">
        <f>VLOOKUP(Tabela1[[#This Row],[Índice]],[1]Planilha1!$A:$A,1,0)</f>
        <v>#ERROR!</v>
      </c>
    </row>
    <row r="4670" ht="15.75" customHeight="1">
      <c r="A4670" s="52">
        <v>272443.0</v>
      </c>
      <c r="B4670" s="53" t="s">
        <v>274</v>
      </c>
      <c r="C4670" s="53" t="s">
        <v>2875</v>
      </c>
      <c r="D4670" s="22">
        <v>208721.0</v>
      </c>
      <c r="E4670" s="53" t="s">
        <v>269</v>
      </c>
      <c r="F4670" s="54">
        <v>1.0911461E7</v>
      </c>
      <c r="G4670" s="53" t="s">
        <v>2906</v>
      </c>
      <c r="H4670" s="55">
        <v>803.0</v>
      </c>
      <c r="I4670" s="55"/>
      <c r="J4670" s="55" t="s">
        <v>271</v>
      </c>
      <c r="K4670" s="53" t="s">
        <v>80</v>
      </c>
      <c r="L4670" s="53"/>
      <c r="M4670" s="53">
        <v>2.0</v>
      </c>
      <c r="N4670" s="53" t="s">
        <v>52</v>
      </c>
      <c r="O4670" s="25">
        <v>90162.96</v>
      </c>
      <c r="P4670" s="25">
        <f>'LISTA DOS ITENS'!$O4670*'LISTA DOS ITENS'!$M4670</f>
        <v>180325.92</v>
      </c>
      <c r="Q4670" s="25">
        <v>90162.96</v>
      </c>
      <c r="R4670" s="25">
        <f>'LISTA DOS ITENS'!$Q4670*'LISTA DOS ITENS'!$M4670</f>
        <v>180325.92</v>
      </c>
      <c r="S4670" s="56">
        <f>IF('LISTA DOS ITENS'!$P4670&gt;'LISTA DOS ITENS'!$R4670,'LISTA DOS ITENS'!$P4670,'LISTA DOS ITENS'!$R4670)</f>
        <v>180325.92</v>
      </c>
      <c r="T4670" s="25">
        <v>5952.574903995843</v>
      </c>
      <c r="U4670" s="25">
        <f>'LISTA DOS ITENS'!$T4670*'LISTA DOS ITENS'!$M4670</f>
        <v>11905.14981</v>
      </c>
      <c r="V4670" s="56">
        <f t="array" ref="V4670">INDEX('RESUMO - LOTES E VMA'!$F$3:$F$181,MATCH('LISTA DOS ITENS'!$D4670,'RESUMO - LOTES E VMA'!$A$3:$A$181,0))</f>
        <v>5276624.93</v>
      </c>
      <c r="W4670" s="57">
        <f>'LISTA DOS ITENS'!$U4670/'LISTA DOS ITENS'!$V4670</f>
        <v>0.002256205428</v>
      </c>
      <c r="X4670" s="53" t="s">
        <v>53</v>
      </c>
      <c r="Y4670" s="53" t="s">
        <v>290</v>
      </c>
      <c r="Z4670" s="58" t="str">
        <f>'LISTA DOS ITENS'!$F4670&amp;"-"&amp;'LISTA DOS ITENS'!$H4670&amp;"-"&amp;'LISTA DOS ITENS'!$J4670&amp;"-"&amp;'LISTA DOS ITENS'!$K4670&amp;"-"&amp;'LISTA DOS ITENS'!$I4670</f>
        <v>10911461-803-0006-IMOB/NAC-</v>
      </c>
      <c r="AA4670" s="59" t="str">
        <f t="array" ref="AA4670">INDEX('RESUMO - LOTES E VMA'!$M$3:$M$181,MATCH('LISTA DOS ITENS'!$D4670,'RESUMO - LOTES E VMA'!$A$3:$A$181,0))</f>
        <v>Para Leilão</v>
      </c>
      <c r="AB4670" s="60">
        <f t="array" ref="AB4670">INDEX('RESUMO - LOTES E VMA'!$J$3:$J$181,MATCH('LISTA DOS ITENS'!$D4670,'RESUMO - LOTES E VMA'!$A$3:$A$181,0))</f>
        <v>0.06591188227</v>
      </c>
      <c r="AC4670" s="29" t="str">
        <f t="array" ref="AC4670">INDEX('RESUMO - LOTES E VMA'!$L$3:$L$181,MATCH('LISTA DOS ITENS'!$D4670,'RESUMO - LOTES E VMA'!$A$3:$A$181,0))</f>
        <v>1% do Valor de Comparação do VMA</v>
      </c>
      <c r="AD4670" s="53" t="str">
        <f>VLOOKUP(Tabela1[[#This Row],[Índice]],[1]Planilha1!$A:$A,1,0)</f>
        <v>#ERROR!</v>
      </c>
    </row>
    <row r="4671" ht="15.75" customHeight="1">
      <c r="A4671" s="52">
        <v>272444.0</v>
      </c>
      <c r="B4671" s="53" t="s">
        <v>274</v>
      </c>
      <c r="C4671" s="53" t="s">
        <v>2875</v>
      </c>
      <c r="D4671" s="22">
        <v>208721.0</v>
      </c>
      <c r="E4671" s="53" t="s">
        <v>269</v>
      </c>
      <c r="F4671" s="54">
        <v>1.110551E7</v>
      </c>
      <c r="G4671" s="53" t="s">
        <v>2907</v>
      </c>
      <c r="H4671" s="55">
        <v>803.0</v>
      </c>
      <c r="I4671" s="55"/>
      <c r="J4671" s="55" t="s">
        <v>271</v>
      </c>
      <c r="K4671" s="53" t="s">
        <v>179</v>
      </c>
      <c r="L4671" s="53"/>
      <c r="M4671" s="53">
        <v>1.0</v>
      </c>
      <c r="N4671" s="53" t="s">
        <v>52</v>
      </c>
      <c r="O4671" s="25">
        <v>12422.32</v>
      </c>
      <c r="P4671" s="25">
        <f>'LISTA DOS ITENS'!$O4671*'LISTA DOS ITENS'!$M4671</f>
        <v>12422.32</v>
      </c>
      <c r="Q4671" s="25">
        <v>16436.257317</v>
      </c>
      <c r="R4671" s="25">
        <f>'LISTA DOS ITENS'!$Q4671*'LISTA DOS ITENS'!$M4671</f>
        <v>16436.25732</v>
      </c>
      <c r="S4671" s="56">
        <f>IF('LISTA DOS ITENS'!$P4671&gt;'LISTA DOS ITENS'!$R4671,'LISTA DOS ITENS'!$P4671,'LISTA DOS ITENS'!$R4671)</f>
        <v>16436.25732</v>
      </c>
      <c r="T4671" s="25">
        <v>1085.1246767052928</v>
      </c>
      <c r="U4671" s="25">
        <f>'LISTA DOS ITENS'!$T4671*'LISTA DOS ITENS'!$M4671</f>
        <v>1085.124677</v>
      </c>
      <c r="V4671" s="56">
        <f t="array" ref="V4671">INDEX('RESUMO - LOTES E VMA'!$F$3:$F$181,MATCH('LISTA DOS ITENS'!$D4671,'RESUMO - LOTES E VMA'!$A$3:$A$181,0))</f>
        <v>5276624.93</v>
      </c>
      <c r="W4671" s="57">
        <f>'LISTA DOS ITENS'!$U4671/'LISTA DOS ITENS'!$V4671</f>
        <v>0.0002056474908</v>
      </c>
      <c r="X4671" s="53" t="s">
        <v>53</v>
      </c>
      <c r="Y4671" s="53" t="s">
        <v>290</v>
      </c>
      <c r="Z4671" s="58" t="str">
        <f>'LISTA DOS ITENS'!$F4671&amp;"-"&amp;'LISTA DOS ITENS'!$H4671&amp;"-"&amp;'LISTA DOS ITENS'!$J4671&amp;"-"&amp;'LISTA DOS ITENS'!$K4671&amp;"-"&amp;'LISTA DOS ITENS'!$I4671</f>
        <v>11105510-803-0006-IMOB/IMP-</v>
      </c>
      <c r="AA4671" s="59" t="str">
        <f t="array" ref="AA4671">INDEX('RESUMO - LOTES E VMA'!$M$3:$M$181,MATCH('LISTA DOS ITENS'!$D4671,'RESUMO - LOTES E VMA'!$A$3:$A$181,0))</f>
        <v>Para Leilão</v>
      </c>
      <c r="AB4671" s="60">
        <f t="array" ref="AB4671">INDEX('RESUMO - LOTES E VMA'!$J$3:$J$181,MATCH('LISTA DOS ITENS'!$D4671,'RESUMO - LOTES E VMA'!$A$3:$A$181,0))</f>
        <v>0.06591188227</v>
      </c>
      <c r="AC4671" s="29" t="str">
        <f t="array" ref="AC4671">INDEX('RESUMO - LOTES E VMA'!$L$3:$L$181,MATCH('LISTA DOS ITENS'!$D4671,'RESUMO - LOTES E VMA'!$A$3:$A$181,0))</f>
        <v>1% do Valor de Comparação do VMA</v>
      </c>
      <c r="AD4671" s="53" t="str">
        <f>VLOOKUP(Tabela1[[#This Row],[Índice]],[1]Planilha1!$A:$A,1,0)</f>
        <v>#ERROR!</v>
      </c>
    </row>
    <row r="4672" ht="15.75" customHeight="1">
      <c r="A4672" s="52">
        <v>272445.0</v>
      </c>
      <c r="B4672" s="53" t="s">
        <v>274</v>
      </c>
      <c r="C4672" s="53" t="s">
        <v>2875</v>
      </c>
      <c r="D4672" s="22">
        <v>208721.0</v>
      </c>
      <c r="E4672" s="53" t="s">
        <v>269</v>
      </c>
      <c r="F4672" s="54">
        <v>1.1116846E7</v>
      </c>
      <c r="G4672" s="53" t="s">
        <v>2908</v>
      </c>
      <c r="H4672" s="55">
        <v>803.0</v>
      </c>
      <c r="I4672" s="55"/>
      <c r="J4672" s="55" t="s">
        <v>271</v>
      </c>
      <c r="K4672" s="53" t="s">
        <v>80</v>
      </c>
      <c r="L4672" s="53"/>
      <c r="M4672" s="53">
        <v>2.0</v>
      </c>
      <c r="N4672" s="53" t="s">
        <v>52</v>
      </c>
      <c r="O4672" s="25">
        <v>4512.0</v>
      </c>
      <c r="P4672" s="25">
        <f>'LISTA DOS ITENS'!$O4672*'LISTA DOS ITENS'!$M4672</f>
        <v>9024</v>
      </c>
      <c r="Q4672" s="25">
        <v>4512.0</v>
      </c>
      <c r="R4672" s="25">
        <f>'LISTA DOS ITENS'!$Q4672*'LISTA DOS ITENS'!$M4672</f>
        <v>9024</v>
      </c>
      <c r="S4672" s="56">
        <f>IF('LISTA DOS ITENS'!$P4672&gt;'LISTA DOS ITENS'!$R4672,'LISTA DOS ITENS'!$P4672,'LISTA DOS ITENS'!$R4672)</f>
        <v>9024</v>
      </c>
      <c r="T4672" s="25">
        <v>297.88305493552167</v>
      </c>
      <c r="U4672" s="25">
        <f>'LISTA DOS ITENS'!$T4672*'LISTA DOS ITENS'!$M4672</f>
        <v>595.7661099</v>
      </c>
      <c r="V4672" s="56">
        <f t="array" ref="V4672">INDEX('RESUMO - LOTES E VMA'!$F$3:$F$181,MATCH('LISTA DOS ITENS'!$D4672,'RESUMO - LOTES E VMA'!$A$3:$A$181,0))</f>
        <v>5276624.93</v>
      </c>
      <c r="W4672" s="57">
        <f>'LISTA DOS ITENS'!$U4672/'LISTA DOS ITENS'!$V4672</f>
        <v>0.0001129066625</v>
      </c>
      <c r="X4672" s="53" t="s">
        <v>53</v>
      </c>
      <c r="Y4672" s="53" t="s">
        <v>290</v>
      </c>
      <c r="Z4672" s="58" t="str">
        <f>'LISTA DOS ITENS'!$F4672&amp;"-"&amp;'LISTA DOS ITENS'!$H4672&amp;"-"&amp;'LISTA DOS ITENS'!$J4672&amp;"-"&amp;'LISTA DOS ITENS'!$K4672&amp;"-"&amp;'LISTA DOS ITENS'!$I4672</f>
        <v>11116846-803-0006-IMOB/NAC-</v>
      </c>
      <c r="AA4672" s="59" t="str">
        <f t="array" ref="AA4672">INDEX('RESUMO - LOTES E VMA'!$M$3:$M$181,MATCH('LISTA DOS ITENS'!$D4672,'RESUMO - LOTES E VMA'!$A$3:$A$181,0))</f>
        <v>Para Leilão</v>
      </c>
      <c r="AB4672" s="60">
        <f t="array" ref="AB4672">INDEX('RESUMO - LOTES E VMA'!$J$3:$J$181,MATCH('LISTA DOS ITENS'!$D4672,'RESUMO - LOTES E VMA'!$A$3:$A$181,0))</f>
        <v>0.06591188227</v>
      </c>
      <c r="AC4672" s="29" t="str">
        <f t="array" ref="AC4672">INDEX('RESUMO - LOTES E VMA'!$L$3:$L$181,MATCH('LISTA DOS ITENS'!$D4672,'RESUMO - LOTES E VMA'!$A$3:$A$181,0))</f>
        <v>1% do Valor de Comparação do VMA</v>
      </c>
      <c r="AD4672" s="53" t="str">
        <f>VLOOKUP(Tabela1[[#This Row],[Índice]],[1]Planilha1!$A:$A,1,0)</f>
        <v>#ERROR!</v>
      </c>
    </row>
    <row r="4673" ht="15.75" customHeight="1">
      <c r="A4673" s="52">
        <v>272446.0</v>
      </c>
      <c r="B4673" s="53" t="s">
        <v>274</v>
      </c>
      <c r="C4673" s="53" t="s">
        <v>2875</v>
      </c>
      <c r="D4673" s="22">
        <v>208721.0</v>
      </c>
      <c r="E4673" s="53" t="s">
        <v>269</v>
      </c>
      <c r="F4673" s="54">
        <v>1.1150558E7</v>
      </c>
      <c r="G4673" s="53" t="s">
        <v>2909</v>
      </c>
      <c r="H4673" s="55">
        <v>803.0</v>
      </c>
      <c r="I4673" s="55"/>
      <c r="J4673" s="55" t="s">
        <v>271</v>
      </c>
      <c r="K4673" s="53" t="s">
        <v>80</v>
      </c>
      <c r="L4673" s="53"/>
      <c r="M4673" s="53">
        <v>1.0</v>
      </c>
      <c r="N4673" s="53" t="s">
        <v>52</v>
      </c>
      <c r="O4673" s="25">
        <v>64355.73</v>
      </c>
      <c r="P4673" s="25">
        <f>'LISTA DOS ITENS'!$O4673*'LISTA DOS ITENS'!$M4673</f>
        <v>64355.73</v>
      </c>
      <c r="Q4673" s="25">
        <v>64355.73</v>
      </c>
      <c r="R4673" s="25">
        <f>'LISTA DOS ITENS'!$Q4673*'LISTA DOS ITENS'!$M4673</f>
        <v>64355.73</v>
      </c>
      <c r="S4673" s="56">
        <f>IF('LISTA DOS ITENS'!$P4673&gt;'LISTA DOS ITENS'!$R4673,'LISTA DOS ITENS'!$P4673,'LISTA DOS ITENS'!$R4673)</f>
        <v>64355.73</v>
      </c>
      <c r="T4673" s="25">
        <v>698.6246548534172</v>
      </c>
      <c r="U4673" s="25">
        <f>'LISTA DOS ITENS'!$T4673*'LISTA DOS ITENS'!$M4673</f>
        <v>698.6246549</v>
      </c>
      <c r="V4673" s="56">
        <f t="array" ref="V4673">INDEX('RESUMO - LOTES E VMA'!$F$3:$F$181,MATCH('LISTA DOS ITENS'!$D4673,'RESUMO - LOTES E VMA'!$A$3:$A$181,0))</f>
        <v>5276624.93</v>
      </c>
      <c r="W4673" s="57">
        <f>'LISTA DOS ITENS'!$U4673/'LISTA DOS ITENS'!$V4673</f>
        <v>0.0001323999079</v>
      </c>
      <c r="X4673" s="53" t="s">
        <v>53</v>
      </c>
      <c r="Y4673" s="53" t="s">
        <v>290</v>
      </c>
      <c r="Z4673" s="58" t="str">
        <f>'LISTA DOS ITENS'!$F4673&amp;"-"&amp;'LISTA DOS ITENS'!$H4673&amp;"-"&amp;'LISTA DOS ITENS'!$J4673&amp;"-"&amp;'LISTA DOS ITENS'!$K4673&amp;"-"&amp;'LISTA DOS ITENS'!$I4673</f>
        <v>11150558-803-0006-IMOB/NAC-</v>
      </c>
      <c r="AA4673" s="59" t="str">
        <f t="array" ref="AA4673">INDEX('RESUMO - LOTES E VMA'!$M$3:$M$181,MATCH('LISTA DOS ITENS'!$D4673,'RESUMO - LOTES E VMA'!$A$3:$A$181,0))</f>
        <v>Para Leilão</v>
      </c>
      <c r="AB4673" s="60">
        <f t="array" ref="AB4673">INDEX('RESUMO - LOTES E VMA'!$J$3:$J$181,MATCH('LISTA DOS ITENS'!$D4673,'RESUMO - LOTES E VMA'!$A$3:$A$181,0))</f>
        <v>0.06591188227</v>
      </c>
      <c r="AC4673" s="29" t="str">
        <f t="array" ref="AC4673">INDEX('RESUMO - LOTES E VMA'!$L$3:$L$181,MATCH('LISTA DOS ITENS'!$D4673,'RESUMO - LOTES E VMA'!$A$3:$A$181,0))</f>
        <v>1% do Valor de Comparação do VMA</v>
      </c>
      <c r="AD4673" s="53" t="str">
        <f>VLOOKUP(Tabela1[[#This Row],[Índice]],[1]Planilha1!$A:$A,1,0)</f>
        <v>#ERROR!</v>
      </c>
    </row>
    <row r="4674" ht="15.75" customHeight="1">
      <c r="A4674" s="52">
        <v>272447.0</v>
      </c>
      <c r="B4674" s="53" t="s">
        <v>274</v>
      </c>
      <c r="C4674" s="53" t="s">
        <v>2875</v>
      </c>
      <c r="D4674" s="22">
        <v>208721.0</v>
      </c>
      <c r="E4674" s="53" t="s">
        <v>269</v>
      </c>
      <c r="F4674" s="54">
        <v>1.1150592E7</v>
      </c>
      <c r="G4674" s="53" t="s">
        <v>2910</v>
      </c>
      <c r="H4674" s="55">
        <v>803.0</v>
      </c>
      <c r="I4674" s="55"/>
      <c r="J4674" s="55" t="s">
        <v>271</v>
      </c>
      <c r="K4674" s="53" t="s">
        <v>80</v>
      </c>
      <c r="L4674" s="53"/>
      <c r="M4674" s="53">
        <v>1.0</v>
      </c>
      <c r="N4674" s="53" t="s">
        <v>52</v>
      </c>
      <c r="O4674" s="25">
        <v>30358.17</v>
      </c>
      <c r="P4674" s="25">
        <f>'LISTA DOS ITENS'!$O4674*'LISTA DOS ITENS'!$M4674</f>
        <v>30358.17</v>
      </c>
      <c r="Q4674" s="25">
        <v>30358.17</v>
      </c>
      <c r="R4674" s="25">
        <f>'LISTA DOS ITENS'!$Q4674*'LISTA DOS ITENS'!$M4674</f>
        <v>30358.17</v>
      </c>
      <c r="S4674" s="56">
        <f>IF('LISTA DOS ITENS'!$P4674&gt;'LISTA DOS ITENS'!$R4674,'LISTA DOS ITENS'!$P4674,'LISTA DOS ITENS'!$R4674)</f>
        <v>30358.17</v>
      </c>
      <c r="T4674" s="25">
        <v>329.5583165357826</v>
      </c>
      <c r="U4674" s="25">
        <f>'LISTA DOS ITENS'!$T4674*'LISTA DOS ITENS'!$M4674</f>
        <v>329.5583165</v>
      </c>
      <c r="V4674" s="56">
        <f t="array" ref="V4674">INDEX('RESUMO - LOTES E VMA'!$F$3:$F$181,MATCH('LISTA DOS ITENS'!$D4674,'RESUMO - LOTES E VMA'!$A$3:$A$181,0))</f>
        <v>5276624.93</v>
      </c>
      <c r="W4674" s="57">
        <f>'LISTA DOS ITENS'!$U4674/'LISTA DOS ITENS'!$V4674</f>
        <v>0.00006245627099</v>
      </c>
      <c r="X4674" s="53" t="s">
        <v>53</v>
      </c>
      <c r="Y4674" s="53" t="s">
        <v>290</v>
      </c>
      <c r="Z4674" s="58" t="str">
        <f>'LISTA DOS ITENS'!$F4674&amp;"-"&amp;'LISTA DOS ITENS'!$H4674&amp;"-"&amp;'LISTA DOS ITENS'!$J4674&amp;"-"&amp;'LISTA DOS ITENS'!$K4674&amp;"-"&amp;'LISTA DOS ITENS'!$I4674</f>
        <v>11150592-803-0006-IMOB/NAC-</v>
      </c>
      <c r="AA4674" s="59" t="str">
        <f t="array" ref="AA4674">INDEX('RESUMO - LOTES E VMA'!$M$3:$M$181,MATCH('LISTA DOS ITENS'!$D4674,'RESUMO - LOTES E VMA'!$A$3:$A$181,0))</f>
        <v>Para Leilão</v>
      </c>
      <c r="AB4674" s="60">
        <f t="array" ref="AB4674">INDEX('RESUMO - LOTES E VMA'!$J$3:$J$181,MATCH('LISTA DOS ITENS'!$D4674,'RESUMO - LOTES E VMA'!$A$3:$A$181,0))</f>
        <v>0.06591188227</v>
      </c>
      <c r="AC4674" s="29" t="str">
        <f t="array" ref="AC4674">INDEX('RESUMO - LOTES E VMA'!$L$3:$L$181,MATCH('LISTA DOS ITENS'!$D4674,'RESUMO - LOTES E VMA'!$A$3:$A$181,0))</f>
        <v>1% do Valor de Comparação do VMA</v>
      </c>
      <c r="AD4674" s="53" t="str">
        <f>VLOOKUP(Tabela1[[#This Row],[Índice]],[1]Planilha1!$A:$A,1,0)</f>
        <v>#ERROR!</v>
      </c>
    </row>
    <row r="4675" ht="15.75" customHeight="1">
      <c r="A4675" s="52">
        <v>272448.0</v>
      </c>
      <c r="B4675" s="53" t="s">
        <v>274</v>
      </c>
      <c r="C4675" s="53" t="s">
        <v>2875</v>
      </c>
      <c r="D4675" s="22">
        <v>208721.0</v>
      </c>
      <c r="E4675" s="53" t="s">
        <v>269</v>
      </c>
      <c r="F4675" s="54">
        <v>1.1173012E7</v>
      </c>
      <c r="G4675" s="53" t="s">
        <v>2911</v>
      </c>
      <c r="H4675" s="55">
        <v>803.0</v>
      </c>
      <c r="I4675" s="55"/>
      <c r="J4675" s="55" t="s">
        <v>271</v>
      </c>
      <c r="K4675" s="53" t="s">
        <v>80</v>
      </c>
      <c r="L4675" s="53"/>
      <c r="M4675" s="53">
        <v>19.0</v>
      </c>
      <c r="N4675" s="53" t="s">
        <v>52</v>
      </c>
      <c r="O4675" s="25">
        <v>128.1757894736842</v>
      </c>
      <c r="P4675" s="25">
        <f>'LISTA DOS ITENS'!$O4675*'LISTA DOS ITENS'!$M4675</f>
        <v>2435.34</v>
      </c>
      <c r="Q4675" s="25">
        <v>128.18</v>
      </c>
      <c r="R4675" s="25">
        <f>'LISTA DOS ITENS'!$Q4675*'LISTA DOS ITENS'!$M4675</f>
        <v>2435.42</v>
      </c>
      <c r="S4675" s="56">
        <f>IF('LISTA DOS ITENS'!$P4675&gt;'LISTA DOS ITENS'!$R4675,'LISTA DOS ITENS'!$P4675,'LISTA DOS ITENS'!$R4675)</f>
        <v>2435.42</v>
      </c>
      <c r="T4675" s="25">
        <v>8.462466751248929</v>
      </c>
      <c r="U4675" s="25">
        <f>'LISTA DOS ITENS'!$T4675*'LISTA DOS ITENS'!$M4675</f>
        <v>160.7868683</v>
      </c>
      <c r="V4675" s="56">
        <f t="array" ref="V4675">INDEX('RESUMO - LOTES E VMA'!$F$3:$F$181,MATCH('LISTA DOS ITENS'!$D4675,'RESUMO - LOTES E VMA'!$A$3:$A$181,0))</f>
        <v>5276624.93</v>
      </c>
      <c r="W4675" s="57">
        <f>'LISTA DOS ITENS'!$U4675/'LISTA DOS ITENS'!$V4675</f>
        <v>0.00003047153634</v>
      </c>
      <c r="X4675" s="53" t="s">
        <v>53</v>
      </c>
      <c r="Y4675" s="53" t="s">
        <v>290</v>
      </c>
      <c r="Z4675" s="58" t="str">
        <f>'LISTA DOS ITENS'!$F4675&amp;"-"&amp;'LISTA DOS ITENS'!$H4675&amp;"-"&amp;'LISTA DOS ITENS'!$J4675&amp;"-"&amp;'LISTA DOS ITENS'!$K4675&amp;"-"&amp;'LISTA DOS ITENS'!$I4675</f>
        <v>11173012-803-0006-IMOB/NAC-</v>
      </c>
      <c r="AA4675" s="59" t="str">
        <f t="array" ref="AA4675">INDEX('RESUMO - LOTES E VMA'!$M$3:$M$181,MATCH('LISTA DOS ITENS'!$D4675,'RESUMO - LOTES E VMA'!$A$3:$A$181,0))</f>
        <v>Para Leilão</v>
      </c>
      <c r="AB4675" s="60">
        <f t="array" ref="AB4675">INDEX('RESUMO - LOTES E VMA'!$J$3:$J$181,MATCH('LISTA DOS ITENS'!$D4675,'RESUMO - LOTES E VMA'!$A$3:$A$181,0))</f>
        <v>0.06591188227</v>
      </c>
      <c r="AC4675" s="29" t="str">
        <f t="array" ref="AC4675">INDEX('RESUMO - LOTES E VMA'!$L$3:$L$181,MATCH('LISTA DOS ITENS'!$D4675,'RESUMO - LOTES E VMA'!$A$3:$A$181,0))</f>
        <v>1% do Valor de Comparação do VMA</v>
      </c>
      <c r="AD4675" s="53" t="str">
        <f>VLOOKUP(Tabela1[[#This Row],[Índice]],[1]Planilha1!$A:$A,1,0)</f>
        <v>#ERROR!</v>
      </c>
    </row>
    <row r="4676" ht="15.75" customHeight="1">
      <c r="A4676" s="52">
        <v>272449.0</v>
      </c>
      <c r="B4676" s="53" t="s">
        <v>274</v>
      </c>
      <c r="C4676" s="53" t="s">
        <v>2875</v>
      </c>
      <c r="D4676" s="22">
        <v>208721.0</v>
      </c>
      <c r="E4676" s="53" t="s">
        <v>269</v>
      </c>
      <c r="F4676" s="54">
        <v>1.1181482E7</v>
      </c>
      <c r="G4676" s="53" t="s">
        <v>2912</v>
      </c>
      <c r="H4676" s="55">
        <v>803.0</v>
      </c>
      <c r="I4676" s="55"/>
      <c r="J4676" s="55" t="s">
        <v>271</v>
      </c>
      <c r="K4676" s="53" t="s">
        <v>80</v>
      </c>
      <c r="L4676" s="53"/>
      <c r="M4676" s="53">
        <v>2.0</v>
      </c>
      <c r="N4676" s="53" t="s">
        <v>52</v>
      </c>
      <c r="O4676" s="25">
        <v>20650.305</v>
      </c>
      <c r="P4676" s="25">
        <f>'LISTA DOS ITENS'!$O4676*'LISTA DOS ITENS'!$M4676</f>
        <v>41300.61</v>
      </c>
      <c r="Q4676" s="25">
        <v>25933.61</v>
      </c>
      <c r="R4676" s="25">
        <f>'LISTA DOS ITENS'!$Q4676*'LISTA DOS ITENS'!$M4676</f>
        <v>51867.22</v>
      </c>
      <c r="S4676" s="56">
        <f>IF('LISTA DOS ITENS'!$P4676&gt;'LISTA DOS ITENS'!$R4676,'LISTA DOS ITENS'!$P4676,'LISTA DOS ITENS'!$R4676)</f>
        <v>51867.22</v>
      </c>
      <c r="T4676" s="25">
        <v>1712.1416162026583</v>
      </c>
      <c r="U4676" s="25">
        <f>'LISTA DOS ITENS'!$T4676*'LISTA DOS ITENS'!$M4676</f>
        <v>3424.283232</v>
      </c>
      <c r="V4676" s="56">
        <f t="array" ref="V4676">INDEX('RESUMO - LOTES E VMA'!$F$3:$F$181,MATCH('LISTA DOS ITENS'!$D4676,'RESUMO - LOTES E VMA'!$A$3:$A$181,0))</f>
        <v>5276624.93</v>
      </c>
      <c r="W4676" s="57">
        <f>'LISTA DOS ITENS'!$U4676/'LISTA DOS ITENS'!$V4676</f>
        <v>0.0006489533135</v>
      </c>
      <c r="X4676" s="53" t="s">
        <v>53</v>
      </c>
      <c r="Y4676" s="53" t="s">
        <v>290</v>
      </c>
      <c r="Z4676" s="58" t="str">
        <f>'LISTA DOS ITENS'!$F4676&amp;"-"&amp;'LISTA DOS ITENS'!$H4676&amp;"-"&amp;'LISTA DOS ITENS'!$J4676&amp;"-"&amp;'LISTA DOS ITENS'!$K4676&amp;"-"&amp;'LISTA DOS ITENS'!$I4676</f>
        <v>11181482-803-0006-IMOB/NAC-</v>
      </c>
      <c r="AA4676" s="59" t="str">
        <f t="array" ref="AA4676">INDEX('RESUMO - LOTES E VMA'!$M$3:$M$181,MATCH('LISTA DOS ITENS'!$D4676,'RESUMO - LOTES E VMA'!$A$3:$A$181,0))</f>
        <v>Para Leilão</v>
      </c>
      <c r="AB4676" s="60">
        <f t="array" ref="AB4676">INDEX('RESUMO - LOTES E VMA'!$J$3:$J$181,MATCH('LISTA DOS ITENS'!$D4676,'RESUMO - LOTES E VMA'!$A$3:$A$181,0))</f>
        <v>0.06591188227</v>
      </c>
      <c r="AC4676" s="29" t="str">
        <f t="array" ref="AC4676">INDEX('RESUMO - LOTES E VMA'!$L$3:$L$181,MATCH('LISTA DOS ITENS'!$D4676,'RESUMO - LOTES E VMA'!$A$3:$A$181,0))</f>
        <v>1% do Valor de Comparação do VMA</v>
      </c>
      <c r="AD4676" s="53" t="str">
        <f>VLOOKUP(Tabela1[[#This Row],[Índice]],[1]Planilha1!$A:$A,1,0)</f>
        <v>#ERROR!</v>
      </c>
    </row>
    <row r="4677" ht="15.75" customHeight="1">
      <c r="A4677" s="52">
        <v>272450.0</v>
      </c>
      <c r="B4677" s="53" t="s">
        <v>274</v>
      </c>
      <c r="C4677" s="53" t="s">
        <v>2875</v>
      </c>
      <c r="D4677" s="22">
        <v>208721.0</v>
      </c>
      <c r="E4677" s="53" t="s">
        <v>269</v>
      </c>
      <c r="F4677" s="54">
        <v>1.1182714E7</v>
      </c>
      <c r="G4677" s="53" t="s">
        <v>2913</v>
      </c>
      <c r="H4677" s="55">
        <v>803.0</v>
      </c>
      <c r="I4677" s="55"/>
      <c r="J4677" s="55" t="s">
        <v>271</v>
      </c>
      <c r="K4677" s="53" t="s">
        <v>80</v>
      </c>
      <c r="L4677" s="53"/>
      <c r="M4677" s="53">
        <v>1.0</v>
      </c>
      <c r="N4677" s="53" t="s">
        <v>52</v>
      </c>
      <c r="O4677" s="25">
        <v>10267.04</v>
      </c>
      <c r="P4677" s="25">
        <f>'LISTA DOS ITENS'!$O4677*'LISTA DOS ITENS'!$M4677</f>
        <v>10267.04</v>
      </c>
      <c r="Q4677" s="25">
        <v>10267.04</v>
      </c>
      <c r="R4677" s="25">
        <f>'LISTA DOS ITENS'!$Q4677*'LISTA DOS ITENS'!$M4677</f>
        <v>10267.04</v>
      </c>
      <c r="S4677" s="56">
        <f>IF('LISTA DOS ITENS'!$P4677&gt;'LISTA DOS ITENS'!$R4677,'LISTA DOS ITENS'!$P4677,'LISTA DOS ITENS'!$R4677)</f>
        <v>10267.04</v>
      </c>
      <c r="T4677" s="25">
        <v>677.8318351828898</v>
      </c>
      <c r="U4677" s="25">
        <f>'LISTA DOS ITENS'!$T4677*'LISTA DOS ITENS'!$M4677</f>
        <v>677.8318352</v>
      </c>
      <c r="V4677" s="56">
        <f t="array" ref="V4677">INDEX('RESUMO - LOTES E VMA'!$F$3:$F$181,MATCH('LISTA DOS ITENS'!$D4677,'RESUMO - LOTES E VMA'!$A$3:$A$181,0))</f>
        <v>5276624.93</v>
      </c>
      <c r="W4677" s="57">
        <f>'LISTA DOS ITENS'!$U4677/'LISTA DOS ITENS'!$V4677</f>
        <v>0.000128459355</v>
      </c>
      <c r="X4677" s="53" t="s">
        <v>53</v>
      </c>
      <c r="Y4677" s="53" t="s">
        <v>290</v>
      </c>
      <c r="Z4677" s="58" t="str">
        <f>'LISTA DOS ITENS'!$F4677&amp;"-"&amp;'LISTA DOS ITENS'!$H4677&amp;"-"&amp;'LISTA DOS ITENS'!$J4677&amp;"-"&amp;'LISTA DOS ITENS'!$K4677&amp;"-"&amp;'LISTA DOS ITENS'!$I4677</f>
        <v>11182714-803-0006-IMOB/NAC-</v>
      </c>
      <c r="AA4677" s="59" t="str">
        <f t="array" ref="AA4677">INDEX('RESUMO - LOTES E VMA'!$M$3:$M$181,MATCH('LISTA DOS ITENS'!$D4677,'RESUMO - LOTES E VMA'!$A$3:$A$181,0))</f>
        <v>Para Leilão</v>
      </c>
      <c r="AB4677" s="60">
        <f t="array" ref="AB4677">INDEX('RESUMO - LOTES E VMA'!$J$3:$J$181,MATCH('LISTA DOS ITENS'!$D4677,'RESUMO - LOTES E VMA'!$A$3:$A$181,0))</f>
        <v>0.06591188227</v>
      </c>
      <c r="AC4677" s="29" t="str">
        <f t="array" ref="AC4677">INDEX('RESUMO - LOTES E VMA'!$L$3:$L$181,MATCH('LISTA DOS ITENS'!$D4677,'RESUMO - LOTES E VMA'!$A$3:$A$181,0))</f>
        <v>1% do Valor de Comparação do VMA</v>
      </c>
      <c r="AD4677" s="53" t="str">
        <f>VLOOKUP(Tabela1[[#This Row],[Índice]],[1]Planilha1!$A:$A,1,0)</f>
        <v>#ERROR!</v>
      </c>
    </row>
    <row r="4678" ht="15.75" customHeight="1">
      <c r="A4678" s="52">
        <v>272451.0</v>
      </c>
      <c r="B4678" s="53" t="s">
        <v>274</v>
      </c>
      <c r="C4678" s="53" t="s">
        <v>2875</v>
      </c>
      <c r="D4678" s="22">
        <v>208721.0</v>
      </c>
      <c r="E4678" s="53" t="s">
        <v>269</v>
      </c>
      <c r="F4678" s="54">
        <v>1.1296779E7</v>
      </c>
      <c r="G4678" s="53" t="s">
        <v>2914</v>
      </c>
      <c r="H4678" s="55">
        <v>803.0</v>
      </c>
      <c r="I4678" s="55"/>
      <c r="J4678" s="55" t="s">
        <v>271</v>
      </c>
      <c r="K4678" s="53" t="s">
        <v>80</v>
      </c>
      <c r="L4678" s="53"/>
      <c r="M4678" s="53">
        <v>1.0</v>
      </c>
      <c r="N4678" s="53" t="s">
        <v>52</v>
      </c>
      <c r="O4678" s="25">
        <v>108114.48</v>
      </c>
      <c r="P4678" s="25">
        <f>'LISTA DOS ITENS'!$O4678*'LISTA DOS ITENS'!$M4678</f>
        <v>108114.48</v>
      </c>
      <c r="Q4678" s="25">
        <v>108114.48</v>
      </c>
      <c r="R4678" s="25">
        <f>'LISTA DOS ITENS'!$Q4678*'LISTA DOS ITENS'!$M4678</f>
        <v>108114.48</v>
      </c>
      <c r="S4678" s="56">
        <f>IF('LISTA DOS ITENS'!$P4678&gt;'LISTA DOS ITENS'!$R4678,'LISTA DOS ITENS'!$P4678,'LISTA DOS ITENS'!$R4678)</f>
        <v>108114.48</v>
      </c>
      <c r="T4678" s="25">
        <v>7137.7374967121805</v>
      </c>
      <c r="U4678" s="25">
        <f>'LISTA DOS ITENS'!$T4678*'LISTA DOS ITENS'!$M4678</f>
        <v>7137.737497</v>
      </c>
      <c r="V4678" s="56">
        <f t="array" ref="V4678">INDEX('RESUMO - LOTES E VMA'!$F$3:$F$181,MATCH('LISTA DOS ITENS'!$D4678,'RESUMO - LOTES E VMA'!$A$3:$A$181,0))</f>
        <v>5276624.93</v>
      </c>
      <c r="W4678" s="57">
        <f>'LISTA DOS ITENS'!$U4678/'LISTA DOS ITENS'!$V4678</f>
        <v>0.001352708899</v>
      </c>
      <c r="X4678" s="53" t="s">
        <v>53</v>
      </c>
      <c r="Y4678" s="53" t="s">
        <v>290</v>
      </c>
      <c r="Z4678" s="58" t="str">
        <f>'LISTA DOS ITENS'!$F4678&amp;"-"&amp;'LISTA DOS ITENS'!$H4678&amp;"-"&amp;'LISTA DOS ITENS'!$J4678&amp;"-"&amp;'LISTA DOS ITENS'!$K4678&amp;"-"&amp;'LISTA DOS ITENS'!$I4678</f>
        <v>11296779-803-0006-IMOB/NAC-</v>
      </c>
      <c r="AA4678" s="59" t="str">
        <f t="array" ref="AA4678">INDEX('RESUMO - LOTES E VMA'!$M$3:$M$181,MATCH('LISTA DOS ITENS'!$D4678,'RESUMO - LOTES E VMA'!$A$3:$A$181,0))</f>
        <v>Para Leilão</v>
      </c>
      <c r="AB4678" s="60">
        <f t="array" ref="AB4678">INDEX('RESUMO - LOTES E VMA'!$J$3:$J$181,MATCH('LISTA DOS ITENS'!$D4678,'RESUMO - LOTES E VMA'!$A$3:$A$181,0))</f>
        <v>0.06591188227</v>
      </c>
      <c r="AC4678" s="29" t="str">
        <f t="array" ref="AC4678">INDEX('RESUMO - LOTES E VMA'!$L$3:$L$181,MATCH('LISTA DOS ITENS'!$D4678,'RESUMO - LOTES E VMA'!$A$3:$A$181,0))</f>
        <v>1% do Valor de Comparação do VMA</v>
      </c>
      <c r="AD4678" s="53" t="str">
        <f>VLOOKUP(Tabela1[[#This Row],[Índice]],[1]Planilha1!$A:$A,1,0)</f>
        <v>#ERROR!</v>
      </c>
    </row>
    <row r="4679" ht="15.75" customHeight="1">
      <c r="A4679" s="52">
        <v>272452.0</v>
      </c>
      <c r="B4679" s="53" t="s">
        <v>274</v>
      </c>
      <c r="C4679" s="53" t="s">
        <v>2875</v>
      </c>
      <c r="D4679" s="22">
        <v>208721.0</v>
      </c>
      <c r="E4679" s="53" t="s">
        <v>269</v>
      </c>
      <c r="F4679" s="54">
        <v>1.1323081E7</v>
      </c>
      <c r="G4679" s="53" t="s">
        <v>2915</v>
      </c>
      <c r="H4679" s="55">
        <v>803.0</v>
      </c>
      <c r="I4679" s="55"/>
      <c r="J4679" s="55" t="s">
        <v>271</v>
      </c>
      <c r="K4679" s="53" t="s">
        <v>80</v>
      </c>
      <c r="L4679" s="53"/>
      <c r="M4679" s="53">
        <v>1.0</v>
      </c>
      <c r="N4679" s="53" t="s">
        <v>52</v>
      </c>
      <c r="O4679" s="25">
        <v>61768.39</v>
      </c>
      <c r="P4679" s="25">
        <f>'LISTA DOS ITENS'!$O4679*'LISTA DOS ITENS'!$M4679</f>
        <v>61768.39</v>
      </c>
      <c r="Q4679" s="25">
        <v>61768.39</v>
      </c>
      <c r="R4679" s="25">
        <f>'LISTA DOS ITENS'!$Q4679*'LISTA DOS ITENS'!$M4679</f>
        <v>61768.39</v>
      </c>
      <c r="S4679" s="56">
        <f>IF('LISTA DOS ITENS'!$P4679&gt;'LISTA DOS ITENS'!$R4679,'LISTA DOS ITENS'!$P4679,'LISTA DOS ITENS'!$R4679)</f>
        <v>61768.39</v>
      </c>
      <c r="T4679" s="25">
        <v>4077.960264106544</v>
      </c>
      <c r="U4679" s="25">
        <f>'LISTA DOS ITENS'!$T4679*'LISTA DOS ITENS'!$M4679</f>
        <v>4077.960264</v>
      </c>
      <c r="V4679" s="56">
        <f t="array" ref="V4679">INDEX('RESUMO - LOTES E VMA'!$F$3:$F$181,MATCH('LISTA DOS ITENS'!$D4679,'RESUMO - LOTES E VMA'!$A$3:$A$181,0))</f>
        <v>5276624.93</v>
      </c>
      <c r="W4679" s="57">
        <f>'LISTA DOS ITENS'!$U4679/'LISTA DOS ITENS'!$V4679</f>
        <v>0.000772834969</v>
      </c>
      <c r="X4679" s="53" t="s">
        <v>53</v>
      </c>
      <c r="Y4679" s="53" t="s">
        <v>290</v>
      </c>
      <c r="Z4679" s="58" t="str">
        <f>'LISTA DOS ITENS'!$F4679&amp;"-"&amp;'LISTA DOS ITENS'!$H4679&amp;"-"&amp;'LISTA DOS ITENS'!$J4679&amp;"-"&amp;'LISTA DOS ITENS'!$K4679&amp;"-"&amp;'LISTA DOS ITENS'!$I4679</f>
        <v>11323081-803-0006-IMOB/NAC-</v>
      </c>
      <c r="AA4679" s="59" t="str">
        <f t="array" ref="AA4679">INDEX('RESUMO - LOTES E VMA'!$M$3:$M$181,MATCH('LISTA DOS ITENS'!$D4679,'RESUMO - LOTES E VMA'!$A$3:$A$181,0))</f>
        <v>Para Leilão</v>
      </c>
      <c r="AB4679" s="60">
        <f t="array" ref="AB4679">INDEX('RESUMO - LOTES E VMA'!$J$3:$J$181,MATCH('LISTA DOS ITENS'!$D4679,'RESUMO - LOTES E VMA'!$A$3:$A$181,0))</f>
        <v>0.06591188227</v>
      </c>
      <c r="AC4679" s="29" t="str">
        <f t="array" ref="AC4679">INDEX('RESUMO - LOTES E VMA'!$L$3:$L$181,MATCH('LISTA DOS ITENS'!$D4679,'RESUMO - LOTES E VMA'!$A$3:$A$181,0))</f>
        <v>1% do Valor de Comparação do VMA</v>
      </c>
      <c r="AD4679" s="53" t="str">
        <f>VLOOKUP(Tabela1[[#This Row],[Índice]],[1]Planilha1!$A:$A,1,0)</f>
        <v>#ERROR!</v>
      </c>
    </row>
    <row r="4680" ht="15.75" customHeight="1">
      <c r="A4680" s="52">
        <v>272453.0</v>
      </c>
      <c r="B4680" s="53" t="s">
        <v>274</v>
      </c>
      <c r="C4680" s="53" t="s">
        <v>2875</v>
      </c>
      <c r="D4680" s="22">
        <v>208721.0</v>
      </c>
      <c r="E4680" s="53" t="s">
        <v>269</v>
      </c>
      <c r="F4680" s="54">
        <v>1.1323091E7</v>
      </c>
      <c r="G4680" s="53" t="s">
        <v>2914</v>
      </c>
      <c r="H4680" s="55">
        <v>803.0</v>
      </c>
      <c r="I4680" s="55"/>
      <c r="J4680" s="55" t="s">
        <v>271</v>
      </c>
      <c r="K4680" s="53" t="s">
        <v>80</v>
      </c>
      <c r="L4680" s="53"/>
      <c r="M4680" s="53">
        <v>9.0</v>
      </c>
      <c r="N4680" s="53" t="s">
        <v>52</v>
      </c>
      <c r="O4680" s="25">
        <v>111581.56666666667</v>
      </c>
      <c r="P4680" s="25">
        <f>'LISTA DOS ITENS'!$O4680*'LISTA DOS ITENS'!$M4680</f>
        <v>1004234.1</v>
      </c>
      <c r="Q4680" s="25">
        <v>111581.57</v>
      </c>
      <c r="R4680" s="25">
        <f>'LISTA DOS ITENS'!$Q4680*'LISTA DOS ITENS'!$M4680</f>
        <v>1004234.13</v>
      </c>
      <c r="S4680" s="56">
        <f>IF('LISTA DOS ITENS'!$P4680&gt;'LISTA DOS ITENS'!$R4680,'LISTA DOS ITENS'!$P4680,'LISTA DOS ITENS'!$R4680)</f>
        <v>1004234.13</v>
      </c>
      <c r="T4680" s="25">
        <v>7366.635404721134</v>
      </c>
      <c r="U4680" s="25">
        <f>'LISTA DOS ITENS'!$T4680*'LISTA DOS ITENS'!$M4680</f>
        <v>66299.71864</v>
      </c>
      <c r="V4680" s="56">
        <f t="array" ref="V4680">INDEX('RESUMO - LOTES E VMA'!$F$3:$F$181,MATCH('LISTA DOS ITENS'!$D4680,'RESUMO - LOTES E VMA'!$A$3:$A$181,0))</f>
        <v>5276624.93</v>
      </c>
      <c r="W4680" s="57">
        <f>'LISTA DOS ITENS'!$U4680/'LISTA DOS ITENS'!$V4680</f>
        <v>0.01256479654</v>
      </c>
      <c r="X4680" s="53" t="s">
        <v>53</v>
      </c>
      <c r="Y4680" s="53" t="s">
        <v>290</v>
      </c>
      <c r="Z4680" s="58" t="str">
        <f>'LISTA DOS ITENS'!$F4680&amp;"-"&amp;'LISTA DOS ITENS'!$H4680&amp;"-"&amp;'LISTA DOS ITENS'!$J4680&amp;"-"&amp;'LISTA DOS ITENS'!$K4680&amp;"-"&amp;'LISTA DOS ITENS'!$I4680</f>
        <v>11323091-803-0006-IMOB/NAC-</v>
      </c>
      <c r="AA4680" s="59" t="str">
        <f t="array" ref="AA4680">INDEX('RESUMO - LOTES E VMA'!$M$3:$M$181,MATCH('LISTA DOS ITENS'!$D4680,'RESUMO - LOTES E VMA'!$A$3:$A$181,0))</f>
        <v>Para Leilão</v>
      </c>
      <c r="AB4680" s="60">
        <f t="array" ref="AB4680">INDEX('RESUMO - LOTES E VMA'!$J$3:$J$181,MATCH('LISTA DOS ITENS'!$D4680,'RESUMO - LOTES E VMA'!$A$3:$A$181,0))</f>
        <v>0.06591188227</v>
      </c>
      <c r="AC4680" s="29" t="str">
        <f t="array" ref="AC4680">INDEX('RESUMO - LOTES E VMA'!$L$3:$L$181,MATCH('LISTA DOS ITENS'!$D4680,'RESUMO - LOTES E VMA'!$A$3:$A$181,0))</f>
        <v>1% do Valor de Comparação do VMA</v>
      </c>
      <c r="AD4680" s="53" t="str">
        <f>VLOOKUP(Tabela1[[#This Row],[Índice]],[1]Planilha1!$A:$A,1,0)</f>
        <v>#ERROR!</v>
      </c>
    </row>
    <row r="4681" ht="15.75" customHeight="1">
      <c r="A4681" s="52">
        <v>272454.0</v>
      </c>
      <c r="B4681" s="53" t="s">
        <v>274</v>
      </c>
      <c r="C4681" s="53" t="s">
        <v>2875</v>
      </c>
      <c r="D4681" s="22">
        <v>208721.0</v>
      </c>
      <c r="E4681" s="53" t="s">
        <v>269</v>
      </c>
      <c r="F4681" s="54">
        <v>1.171966E7</v>
      </c>
      <c r="G4681" s="53" t="s">
        <v>2916</v>
      </c>
      <c r="H4681" s="55">
        <v>803.0</v>
      </c>
      <c r="I4681" s="55"/>
      <c r="J4681" s="55" t="s">
        <v>271</v>
      </c>
      <c r="K4681" s="53" t="s">
        <v>80</v>
      </c>
      <c r="L4681" s="53"/>
      <c r="M4681" s="53">
        <v>1.0</v>
      </c>
      <c r="N4681" s="53" t="s">
        <v>52</v>
      </c>
      <c r="O4681" s="25">
        <v>5000.0</v>
      </c>
      <c r="P4681" s="25">
        <f>'LISTA DOS ITENS'!$O4681*'LISTA DOS ITENS'!$M4681</f>
        <v>5000</v>
      </c>
      <c r="Q4681" s="25">
        <v>5000.0</v>
      </c>
      <c r="R4681" s="25">
        <f>'LISTA DOS ITENS'!$Q4681*'LISTA DOS ITENS'!$M4681</f>
        <v>5000</v>
      </c>
      <c r="S4681" s="56">
        <f>IF('LISTA DOS ITENS'!$P4681&gt;'LISTA DOS ITENS'!$R4681,'LISTA DOS ITENS'!$P4681,'LISTA DOS ITENS'!$R4681)</f>
        <v>5000</v>
      </c>
      <c r="T4681" s="25">
        <v>330.1009030757111</v>
      </c>
      <c r="U4681" s="25">
        <f>'LISTA DOS ITENS'!$T4681*'LISTA DOS ITENS'!$M4681</f>
        <v>330.1009031</v>
      </c>
      <c r="V4681" s="56">
        <f t="array" ref="V4681">INDEX('RESUMO - LOTES E VMA'!$F$3:$F$181,MATCH('LISTA DOS ITENS'!$D4681,'RESUMO - LOTES E VMA'!$A$3:$A$181,0))</f>
        <v>5276624.93</v>
      </c>
      <c r="W4681" s="57">
        <f>'LISTA DOS ITENS'!$U4681/'LISTA DOS ITENS'!$V4681</f>
        <v>0.00006255909932</v>
      </c>
      <c r="X4681" s="53" t="s">
        <v>53</v>
      </c>
      <c r="Y4681" s="53" t="s">
        <v>290</v>
      </c>
      <c r="Z4681" s="58" t="str">
        <f>'LISTA DOS ITENS'!$F4681&amp;"-"&amp;'LISTA DOS ITENS'!$H4681&amp;"-"&amp;'LISTA DOS ITENS'!$J4681&amp;"-"&amp;'LISTA DOS ITENS'!$K4681&amp;"-"&amp;'LISTA DOS ITENS'!$I4681</f>
        <v>11719660-803-0006-IMOB/NAC-</v>
      </c>
      <c r="AA4681" s="59" t="str">
        <f t="array" ref="AA4681">INDEX('RESUMO - LOTES E VMA'!$M$3:$M$181,MATCH('LISTA DOS ITENS'!$D4681,'RESUMO - LOTES E VMA'!$A$3:$A$181,0))</f>
        <v>Para Leilão</v>
      </c>
      <c r="AB4681" s="60">
        <f t="array" ref="AB4681">INDEX('RESUMO - LOTES E VMA'!$J$3:$J$181,MATCH('LISTA DOS ITENS'!$D4681,'RESUMO - LOTES E VMA'!$A$3:$A$181,0))</f>
        <v>0.06591188227</v>
      </c>
      <c r="AC4681" s="29" t="str">
        <f t="array" ref="AC4681">INDEX('RESUMO - LOTES E VMA'!$L$3:$L$181,MATCH('LISTA DOS ITENS'!$D4681,'RESUMO - LOTES E VMA'!$A$3:$A$181,0))</f>
        <v>1% do Valor de Comparação do VMA</v>
      </c>
      <c r="AD4681" s="53" t="str">
        <f>VLOOKUP(Tabela1[[#This Row],[Índice]],[1]Planilha1!$A:$A,1,0)</f>
        <v>#ERROR!</v>
      </c>
    </row>
    <row r="4682" ht="15.75" customHeight="1">
      <c r="A4682" s="52">
        <v>272455.0</v>
      </c>
      <c r="B4682" s="53" t="s">
        <v>274</v>
      </c>
      <c r="C4682" s="53" t="s">
        <v>2875</v>
      </c>
      <c r="D4682" s="22">
        <v>208721.0</v>
      </c>
      <c r="E4682" s="53" t="s">
        <v>269</v>
      </c>
      <c r="F4682" s="54">
        <v>1.1871345E7</v>
      </c>
      <c r="G4682" s="53" t="s">
        <v>2917</v>
      </c>
      <c r="H4682" s="55">
        <v>803.0</v>
      </c>
      <c r="I4682" s="55"/>
      <c r="J4682" s="55" t="s">
        <v>271</v>
      </c>
      <c r="K4682" s="53" t="s">
        <v>80</v>
      </c>
      <c r="L4682" s="53"/>
      <c r="M4682" s="53">
        <v>3.0</v>
      </c>
      <c r="N4682" s="53" t="s">
        <v>52</v>
      </c>
      <c r="O4682" s="25">
        <v>502999.7266666666</v>
      </c>
      <c r="P4682" s="25">
        <f>'LISTA DOS ITENS'!$O4682*'LISTA DOS ITENS'!$M4682</f>
        <v>1508999.18</v>
      </c>
      <c r="Q4682" s="25">
        <v>502999.73</v>
      </c>
      <c r="R4682" s="25">
        <f>'LISTA DOS ITENS'!$Q4682*'LISTA DOS ITENS'!$M4682</f>
        <v>1508999.19</v>
      </c>
      <c r="S4682" s="56">
        <f>IF('LISTA DOS ITENS'!$P4682&gt;'LISTA DOS ITENS'!$R4682,'LISTA DOS ITENS'!$P4682,'LISTA DOS ITENS'!$R4682)</f>
        <v>1508999.19</v>
      </c>
      <c r="T4682" s="25">
        <v>33208.13302396776</v>
      </c>
      <c r="U4682" s="25">
        <f>'LISTA DOS ITENS'!$T4682*'LISTA DOS ITENS'!$M4682</f>
        <v>99624.39907</v>
      </c>
      <c r="V4682" s="56">
        <f t="array" ref="V4682">INDEX('RESUMO - LOTES E VMA'!$F$3:$F$181,MATCH('LISTA DOS ITENS'!$D4682,'RESUMO - LOTES E VMA'!$A$3:$A$181,0))</f>
        <v>5276624.93</v>
      </c>
      <c r="W4682" s="57">
        <f>'LISTA DOS ITENS'!$U4682/'LISTA DOS ITENS'!$V4682</f>
        <v>0.01888032604</v>
      </c>
      <c r="X4682" s="53" t="s">
        <v>53</v>
      </c>
      <c r="Y4682" s="53" t="s">
        <v>290</v>
      </c>
      <c r="Z4682" s="58" t="str">
        <f>'LISTA DOS ITENS'!$F4682&amp;"-"&amp;'LISTA DOS ITENS'!$H4682&amp;"-"&amp;'LISTA DOS ITENS'!$J4682&amp;"-"&amp;'LISTA DOS ITENS'!$K4682&amp;"-"&amp;'LISTA DOS ITENS'!$I4682</f>
        <v>11871345-803-0006-IMOB/NAC-</v>
      </c>
      <c r="AA4682" s="59" t="str">
        <f t="array" ref="AA4682">INDEX('RESUMO - LOTES E VMA'!$M$3:$M$181,MATCH('LISTA DOS ITENS'!$D4682,'RESUMO - LOTES E VMA'!$A$3:$A$181,0))</f>
        <v>Para Leilão</v>
      </c>
      <c r="AB4682" s="60">
        <f t="array" ref="AB4682">INDEX('RESUMO - LOTES E VMA'!$J$3:$J$181,MATCH('LISTA DOS ITENS'!$D4682,'RESUMO - LOTES E VMA'!$A$3:$A$181,0))</f>
        <v>0.06591188227</v>
      </c>
      <c r="AC4682" s="29" t="str">
        <f t="array" ref="AC4682">INDEX('RESUMO - LOTES E VMA'!$L$3:$L$181,MATCH('LISTA DOS ITENS'!$D4682,'RESUMO - LOTES E VMA'!$A$3:$A$181,0))</f>
        <v>1% do Valor de Comparação do VMA</v>
      </c>
      <c r="AD4682" s="53" t="str">
        <f>VLOOKUP(Tabela1[[#This Row],[Índice]],[1]Planilha1!$A:$A,1,0)</f>
        <v>#ERROR!</v>
      </c>
    </row>
    <row r="4683" ht="15.75" customHeight="1">
      <c r="A4683" s="52">
        <v>272456.0</v>
      </c>
      <c r="B4683" s="53" t="s">
        <v>274</v>
      </c>
      <c r="C4683" s="53" t="s">
        <v>2875</v>
      </c>
      <c r="D4683" s="22">
        <v>208721.0</v>
      </c>
      <c r="E4683" s="53" t="s">
        <v>269</v>
      </c>
      <c r="F4683" s="54">
        <v>1.0588905E7</v>
      </c>
      <c r="G4683" s="53" t="s">
        <v>2905</v>
      </c>
      <c r="H4683" s="55">
        <v>803.0</v>
      </c>
      <c r="I4683" s="55"/>
      <c r="J4683" s="55" t="s">
        <v>683</v>
      </c>
      <c r="K4683" s="53" t="s">
        <v>57</v>
      </c>
      <c r="L4683" s="53"/>
      <c r="M4683" s="53">
        <v>3.0</v>
      </c>
      <c r="N4683" s="53" t="s">
        <v>52</v>
      </c>
      <c r="O4683" s="25">
        <v>1.0</v>
      </c>
      <c r="P4683" s="25">
        <f>'LISTA DOS ITENS'!$O4683*'LISTA DOS ITENS'!$M4683</f>
        <v>3</v>
      </c>
      <c r="Q4683" s="25">
        <v>5047472.86</v>
      </c>
      <c r="R4683" s="25">
        <f>'LISTA DOS ITENS'!$Q4683*'LISTA DOS ITENS'!$M4683</f>
        <v>15142418.58</v>
      </c>
      <c r="S4683" s="56">
        <f>IF('LISTA DOS ITENS'!$P4683&gt;'LISTA DOS ITENS'!$R4683,'LISTA DOS ITENS'!$P4683,'LISTA DOS ITENS'!$R4683)</f>
        <v>15142418.58</v>
      </c>
      <c r="T4683" s="25">
        <v>333235.06986722845</v>
      </c>
      <c r="U4683" s="25">
        <f>'LISTA DOS ITENS'!$T4683*'LISTA DOS ITENS'!$M4683</f>
        <v>999705.2096</v>
      </c>
      <c r="V4683" s="56">
        <f t="array" ref="V4683">INDEX('RESUMO - LOTES E VMA'!$F$3:$F$181,MATCH('LISTA DOS ITENS'!$D4683,'RESUMO - LOTES E VMA'!$A$3:$A$181,0))</f>
        <v>5276624.93</v>
      </c>
      <c r="W4683" s="57">
        <f>'LISTA DOS ITENS'!$U4683/'LISTA DOS ITENS'!$V4683</f>
        <v>0.1894592136</v>
      </c>
      <c r="X4683" s="53" t="s">
        <v>53</v>
      </c>
      <c r="Y4683" s="53" t="s">
        <v>290</v>
      </c>
      <c r="Z4683" s="58" t="str">
        <f>'LISTA DOS ITENS'!$F4683&amp;"-"&amp;'LISTA DOS ITENS'!$H4683&amp;"-"&amp;'LISTA DOS ITENS'!$J4683&amp;"-"&amp;'LISTA DOS ITENS'!$K4683&amp;"-"&amp;'LISTA DOS ITENS'!$I4683</f>
        <v>10588905-803-0906-USADO-</v>
      </c>
      <c r="AA4683" s="59" t="str">
        <f t="array" ref="AA4683">INDEX('RESUMO - LOTES E VMA'!$M$3:$M$181,MATCH('LISTA DOS ITENS'!$D4683,'RESUMO - LOTES E VMA'!$A$3:$A$181,0))</f>
        <v>Para Leilão</v>
      </c>
      <c r="AB4683" s="60">
        <f t="array" ref="AB4683">INDEX('RESUMO - LOTES E VMA'!$J$3:$J$181,MATCH('LISTA DOS ITENS'!$D4683,'RESUMO - LOTES E VMA'!$A$3:$A$181,0))</f>
        <v>0.06591188227</v>
      </c>
      <c r="AC4683" s="29" t="str">
        <f t="array" ref="AC4683">INDEX('RESUMO - LOTES E VMA'!$L$3:$L$181,MATCH('LISTA DOS ITENS'!$D4683,'RESUMO - LOTES E VMA'!$A$3:$A$181,0))</f>
        <v>1% do Valor de Comparação do VMA</v>
      </c>
      <c r="AD4683" s="53" t="str">
        <f>VLOOKUP(Tabela1[[#This Row],[Índice]],[1]Planilha1!$A:$A,1,0)</f>
        <v>#ERROR!</v>
      </c>
    </row>
    <row r="4684" ht="15.75" customHeight="1">
      <c r="A4684" s="52">
        <v>272457.0</v>
      </c>
      <c r="B4684" s="53" t="s">
        <v>274</v>
      </c>
      <c r="C4684" s="53" t="s">
        <v>2875</v>
      </c>
      <c r="D4684" s="22">
        <v>208721.0</v>
      </c>
      <c r="E4684" s="53" t="s">
        <v>269</v>
      </c>
      <c r="F4684" s="54">
        <v>1.115059E7</v>
      </c>
      <c r="G4684" s="53" t="s">
        <v>2910</v>
      </c>
      <c r="H4684" s="55">
        <v>803.0</v>
      </c>
      <c r="I4684" s="55"/>
      <c r="J4684" s="55" t="s">
        <v>683</v>
      </c>
      <c r="K4684" s="53" t="s">
        <v>80</v>
      </c>
      <c r="L4684" s="53"/>
      <c r="M4684" s="53">
        <v>1.0</v>
      </c>
      <c r="N4684" s="53" t="s">
        <v>52</v>
      </c>
      <c r="O4684" s="25">
        <v>42027.31</v>
      </c>
      <c r="P4684" s="25">
        <f>'LISTA DOS ITENS'!$O4684*'LISTA DOS ITENS'!$M4684</f>
        <v>42027.31</v>
      </c>
      <c r="Q4684" s="25">
        <v>42027.31</v>
      </c>
      <c r="R4684" s="25">
        <f>'LISTA DOS ITENS'!$Q4684*'LISTA DOS ITENS'!$M4684</f>
        <v>42027.31</v>
      </c>
      <c r="S4684" s="56">
        <f>IF('LISTA DOS ITENS'!$P4684&gt;'LISTA DOS ITENS'!$R4684,'LISTA DOS ITENS'!$P4684,'LISTA DOS ITENS'!$R4684)</f>
        <v>42027.31</v>
      </c>
      <c r="T4684" s="25">
        <v>1290.4592077585198</v>
      </c>
      <c r="U4684" s="25">
        <f>'LISTA DOS ITENS'!$T4684*'LISTA DOS ITENS'!$M4684</f>
        <v>1290.459208</v>
      </c>
      <c r="V4684" s="56">
        <f t="array" ref="V4684">INDEX('RESUMO - LOTES E VMA'!$F$3:$F$181,MATCH('LISTA DOS ITENS'!$D4684,'RESUMO - LOTES E VMA'!$A$3:$A$181,0))</f>
        <v>5276624.93</v>
      </c>
      <c r="W4684" s="57">
        <f>'LISTA DOS ITENS'!$U4684/'LISTA DOS ITENS'!$V4684</f>
        <v>0.000244561481</v>
      </c>
      <c r="X4684" s="53" t="s">
        <v>53</v>
      </c>
      <c r="Y4684" s="53" t="s">
        <v>290</v>
      </c>
      <c r="Z4684" s="58" t="str">
        <f>'LISTA DOS ITENS'!$F4684&amp;"-"&amp;'LISTA DOS ITENS'!$H4684&amp;"-"&amp;'LISTA DOS ITENS'!$J4684&amp;"-"&amp;'LISTA DOS ITENS'!$K4684&amp;"-"&amp;'LISTA DOS ITENS'!$I4684</f>
        <v>11150590-803-0906-IMOB/NAC-</v>
      </c>
      <c r="AA4684" s="59" t="str">
        <f t="array" ref="AA4684">INDEX('RESUMO - LOTES E VMA'!$M$3:$M$181,MATCH('LISTA DOS ITENS'!$D4684,'RESUMO - LOTES E VMA'!$A$3:$A$181,0))</f>
        <v>Para Leilão</v>
      </c>
      <c r="AB4684" s="60">
        <f t="array" ref="AB4684">INDEX('RESUMO - LOTES E VMA'!$J$3:$J$181,MATCH('LISTA DOS ITENS'!$D4684,'RESUMO - LOTES E VMA'!$A$3:$A$181,0))</f>
        <v>0.06591188227</v>
      </c>
      <c r="AC4684" s="29" t="str">
        <f t="array" ref="AC4684">INDEX('RESUMO - LOTES E VMA'!$L$3:$L$181,MATCH('LISTA DOS ITENS'!$D4684,'RESUMO - LOTES E VMA'!$A$3:$A$181,0))</f>
        <v>1% do Valor de Comparação do VMA</v>
      </c>
      <c r="AD4684" s="53" t="str">
        <f>VLOOKUP(Tabela1[[#This Row],[Índice]],[1]Planilha1!$A:$A,1,0)</f>
        <v>#ERROR!</v>
      </c>
    </row>
    <row r="4685" ht="15.75" customHeight="1">
      <c r="A4685" s="52">
        <v>272458.0</v>
      </c>
      <c r="B4685" s="53" t="s">
        <v>274</v>
      </c>
      <c r="C4685" s="53" t="s">
        <v>2875</v>
      </c>
      <c r="D4685" s="22">
        <v>208721.0</v>
      </c>
      <c r="E4685" s="53" t="s">
        <v>269</v>
      </c>
      <c r="F4685" s="54">
        <v>1.1323091E7</v>
      </c>
      <c r="G4685" s="53" t="s">
        <v>2914</v>
      </c>
      <c r="H4685" s="55">
        <v>803.0</v>
      </c>
      <c r="I4685" s="55"/>
      <c r="J4685" s="55" t="s">
        <v>683</v>
      </c>
      <c r="K4685" s="53" t="s">
        <v>57</v>
      </c>
      <c r="L4685" s="53"/>
      <c r="M4685" s="53">
        <v>2.0</v>
      </c>
      <c r="N4685" s="53" t="s">
        <v>52</v>
      </c>
      <c r="O4685" s="25">
        <v>1.0</v>
      </c>
      <c r="P4685" s="25">
        <f>'LISTA DOS ITENS'!$O4685*'LISTA DOS ITENS'!$M4685</f>
        <v>2</v>
      </c>
      <c r="Q4685" s="25">
        <v>111581.57</v>
      </c>
      <c r="R4685" s="25">
        <f>'LISTA DOS ITENS'!$Q4685*'LISTA DOS ITENS'!$M4685</f>
        <v>223163.14</v>
      </c>
      <c r="S4685" s="56">
        <f>IF('LISTA DOS ITENS'!$P4685&gt;'LISTA DOS ITENS'!$R4685,'LISTA DOS ITENS'!$P4685,'LISTA DOS ITENS'!$R4685)</f>
        <v>223163.14</v>
      </c>
      <c r="T4685" s="25">
        <v>7366.635404721134</v>
      </c>
      <c r="U4685" s="25">
        <f>'LISTA DOS ITENS'!$T4685*'LISTA DOS ITENS'!$M4685</f>
        <v>14733.27081</v>
      </c>
      <c r="V4685" s="56">
        <f t="array" ref="V4685">INDEX('RESUMO - LOTES E VMA'!$F$3:$F$181,MATCH('LISTA DOS ITENS'!$D4685,'RESUMO - LOTES E VMA'!$A$3:$A$181,0))</f>
        <v>5276624.93</v>
      </c>
      <c r="W4685" s="57">
        <f>'LISTA DOS ITENS'!$U4685/'LISTA DOS ITENS'!$V4685</f>
        <v>0.002792177008</v>
      </c>
      <c r="X4685" s="53" t="s">
        <v>53</v>
      </c>
      <c r="Y4685" s="53" t="s">
        <v>290</v>
      </c>
      <c r="Z4685" s="58" t="str">
        <f>'LISTA DOS ITENS'!$F4685&amp;"-"&amp;'LISTA DOS ITENS'!$H4685&amp;"-"&amp;'LISTA DOS ITENS'!$J4685&amp;"-"&amp;'LISTA DOS ITENS'!$K4685&amp;"-"&amp;'LISTA DOS ITENS'!$I4685</f>
        <v>11323091-803-0906-USADO-</v>
      </c>
      <c r="AA4685" s="59" t="str">
        <f t="array" ref="AA4685">INDEX('RESUMO - LOTES E VMA'!$M$3:$M$181,MATCH('LISTA DOS ITENS'!$D4685,'RESUMO - LOTES E VMA'!$A$3:$A$181,0))</f>
        <v>Para Leilão</v>
      </c>
      <c r="AB4685" s="60">
        <f t="array" ref="AB4685">INDEX('RESUMO - LOTES E VMA'!$J$3:$J$181,MATCH('LISTA DOS ITENS'!$D4685,'RESUMO - LOTES E VMA'!$A$3:$A$181,0))</f>
        <v>0.06591188227</v>
      </c>
      <c r="AC4685" s="29" t="str">
        <f t="array" ref="AC4685">INDEX('RESUMO - LOTES E VMA'!$L$3:$L$181,MATCH('LISTA DOS ITENS'!$D4685,'RESUMO - LOTES E VMA'!$A$3:$A$181,0))</f>
        <v>1% do Valor de Comparação do VMA</v>
      </c>
      <c r="AD4685" s="53" t="str">
        <f>VLOOKUP(Tabela1[[#This Row],[Índice]],[1]Planilha1!$A:$A,1,0)</f>
        <v>#ERROR!</v>
      </c>
    </row>
    <row r="4686" ht="15.75" customHeight="1">
      <c r="A4686" s="52">
        <v>272459.0</v>
      </c>
      <c r="B4686" s="53" t="s">
        <v>274</v>
      </c>
      <c r="C4686" s="53" t="s">
        <v>2875</v>
      </c>
      <c r="D4686" s="22">
        <v>208721.0</v>
      </c>
      <c r="E4686" s="53" t="s">
        <v>269</v>
      </c>
      <c r="F4686" s="54">
        <v>1.1598697E7</v>
      </c>
      <c r="G4686" s="53" t="s">
        <v>2918</v>
      </c>
      <c r="H4686" s="55">
        <v>803.0</v>
      </c>
      <c r="I4686" s="55"/>
      <c r="J4686" s="55" t="s">
        <v>683</v>
      </c>
      <c r="K4686" s="53" t="s">
        <v>80</v>
      </c>
      <c r="L4686" s="53"/>
      <c r="M4686" s="53">
        <v>1.0</v>
      </c>
      <c r="N4686" s="53" t="s">
        <v>52</v>
      </c>
      <c r="O4686" s="25">
        <v>139888.7</v>
      </c>
      <c r="P4686" s="25">
        <f>'LISTA DOS ITENS'!$O4686*'LISTA DOS ITENS'!$M4686</f>
        <v>139888.7</v>
      </c>
      <c r="Q4686" s="25">
        <v>139888.7</v>
      </c>
      <c r="R4686" s="25">
        <f>'LISTA DOS ITENS'!$Q4686*'LISTA DOS ITENS'!$M4686</f>
        <v>139888.7</v>
      </c>
      <c r="S4686" s="56">
        <f>IF('LISTA DOS ITENS'!$P4686&gt;'LISTA DOS ITENS'!$R4686,'LISTA DOS ITENS'!$P4686,'LISTA DOS ITENS'!$R4686)</f>
        <v>139888.7</v>
      </c>
      <c r="T4686" s="25">
        <v>9235.477240017446</v>
      </c>
      <c r="U4686" s="25">
        <f>'LISTA DOS ITENS'!$T4686*'LISTA DOS ITENS'!$M4686</f>
        <v>9235.47724</v>
      </c>
      <c r="V4686" s="56">
        <f t="array" ref="V4686">INDEX('RESUMO - LOTES E VMA'!$F$3:$F$181,MATCH('LISTA DOS ITENS'!$D4686,'RESUMO - LOTES E VMA'!$A$3:$A$181,0))</f>
        <v>5276624.93</v>
      </c>
      <c r="W4686" s="57">
        <f>'LISTA DOS ITENS'!$U4686/'LISTA DOS ITENS'!$V4686</f>
        <v>0.001750262216</v>
      </c>
      <c r="X4686" s="53" t="s">
        <v>53</v>
      </c>
      <c r="Y4686" s="53" t="s">
        <v>290</v>
      </c>
      <c r="Z4686" s="58" t="str">
        <f>'LISTA DOS ITENS'!$F4686&amp;"-"&amp;'LISTA DOS ITENS'!$H4686&amp;"-"&amp;'LISTA DOS ITENS'!$J4686&amp;"-"&amp;'LISTA DOS ITENS'!$K4686&amp;"-"&amp;'LISTA DOS ITENS'!$I4686</f>
        <v>11598697-803-0906-IMOB/NAC-</v>
      </c>
      <c r="AA4686" s="59" t="str">
        <f t="array" ref="AA4686">INDEX('RESUMO - LOTES E VMA'!$M$3:$M$181,MATCH('LISTA DOS ITENS'!$D4686,'RESUMO - LOTES E VMA'!$A$3:$A$181,0))</f>
        <v>Para Leilão</v>
      </c>
      <c r="AB4686" s="60">
        <f t="array" ref="AB4686">INDEX('RESUMO - LOTES E VMA'!$J$3:$J$181,MATCH('LISTA DOS ITENS'!$D4686,'RESUMO - LOTES E VMA'!$A$3:$A$181,0))</f>
        <v>0.06591188227</v>
      </c>
      <c r="AC4686" s="29" t="str">
        <f t="array" ref="AC4686">INDEX('RESUMO - LOTES E VMA'!$L$3:$L$181,MATCH('LISTA DOS ITENS'!$D4686,'RESUMO - LOTES E VMA'!$A$3:$A$181,0))</f>
        <v>1% do Valor de Comparação do VMA</v>
      </c>
      <c r="AD4686" s="53" t="str">
        <f>VLOOKUP(Tabela1[[#This Row],[Índice]],[1]Planilha1!$A:$A,1,0)</f>
        <v>#ERROR!</v>
      </c>
    </row>
    <row r="4687" ht="15.75" customHeight="1">
      <c r="A4687" s="52">
        <v>272460.0</v>
      </c>
      <c r="B4687" s="53" t="s">
        <v>274</v>
      </c>
      <c r="C4687" s="53" t="s">
        <v>2875</v>
      </c>
      <c r="D4687" s="22">
        <v>208721.0</v>
      </c>
      <c r="E4687" s="53" t="s">
        <v>269</v>
      </c>
      <c r="F4687" s="54">
        <v>1.1085681E7</v>
      </c>
      <c r="G4687" s="53" t="s">
        <v>2907</v>
      </c>
      <c r="H4687" s="55">
        <v>803.0</v>
      </c>
      <c r="I4687" s="55"/>
      <c r="J4687" s="55" t="s">
        <v>686</v>
      </c>
      <c r="K4687" s="53" t="s">
        <v>80</v>
      </c>
      <c r="L4687" s="53"/>
      <c r="M4687" s="53">
        <v>1.0</v>
      </c>
      <c r="N4687" s="53" t="s">
        <v>52</v>
      </c>
      <c r="O4687" s="25">
        <v>44944.04</v>
      </c>
      <c r="P4687" s="25">
        <f>'LISTA DOS ITENS'!$O4687*'LISTA DOS ITENS'!$M4687</f>
        <v>44944.04</v>
      </c>
      <c r="Q4687" s="25">
        <v>44944.04</v>
      </c>
      <c r="R4687" s="25">
        <f>'LISTA DOS ITENS'!$Q4687*'LISTA DOS ITENS'!$M4687</f>
        <v>44944.04</v>
      </c>
      <c r="S4687" s="56">
        <f>IF('LISTA DOS ITENS'!$P4687&gt;'LISTA DOS ITENS'!$R4687,'LISTA DOS ITENS'!$P4687,'LISTA DOS ITENS'!$R4687)</f>
        <v>44944.04</v>
      </c>
      <c r="T4687" s="25">
        <v>2228.26</v>
      </c>
      <c r="U4687" s="25">
        <f>'LISTA DOS ITENS'!$T4687*'LISTA DOS ITENS'!$M4687</f>
        <v>2228.26</v>
      </c>
      <c r="V4687" s="56">
        <f t="array" ref="V4687">INDEX('RESUMO - LOTES E VMA'!$F$3:$F$181,MATCH('LISTA DOS ITENS'!$D4687,'RESUMO - LOTES E VMA'!$A$3:$A$181,0))</f>
        <v>5276624.93</v>
      </c>
      <c r="W4687" s="57">
        <f>'LISTA DOS ITENS'!$U4687/'LISTA DOS ITENS'!$V4687</f>
        <v>0.000422288874</v>
      </c>
      <c r="X4687" s="53" t="s">
        <v>53</v>
      </c>
      <c r="Y4687" s="53" t="s">
        <v>290</v>
      </c>
      <c r="Z4687" s="58" t="str">
        <f>'LISTA DOS ITENS'!$F4687&amp;"-"&amp;'LISTA DOS ITENS'!$H4687&amp;"-"&amp;'LISTA DOS ITENS'!$J4687&amp;"-"&amp;'LISTA DOS ITENS'!$K4687&amp;"-"&amp;'LISTA DOS ITENS'!$I4687</f>
        <v>11085681-803-A906-IMOB/NAC-</v>
      </c>
      <c r="AA4687" s="59" t="str">
        <f t="array" ref="AA4687">INDEX('RESUMO - LOTES E VMA'!$M$3:$M$181,MATCH('LISTA DOS ITENS'!$D4687,'RESUMO - LOTES E VMA'!$A$3:$A$181,0))</f>
        <v>Para Leilão</v>
      </c>
      <c r="AB4687" s="60">
        <f t="array" ref="AB4687">INDEX('RESUMO - LOTES E VMA'!$J$3:$J$181,MATCH('LISTA DOS ITENS'!$D4687,'RESUMO - LOTES E VMA'!$A$3:$A$181,0))</f>
        <v>0.06591188227</v>
      </c>
      <c r="AC4687" s="29" t="str">
        <f t="array" ref="AC4687">INDEX('RESUMO - LOTES E VMA'!$L$3:$L$181,MATCH('LISTA DOS ITENS'!$D4687,'RESUMO - LOTES E VMA'!$A$3:$A$181,0))</f>
        <v>1% do Valor de Comparação do VMA</v>
      </c>
      <c r="AD4687" s="53" t="str">
        <f>VLOOKUP(Tabela1[[#This Row],[Índice]],[1]Planilha1!$A:$A,1,0)</f>
        <v>#ERROR!</v>
      </c>
    </row>
    <row r="4688" ht="15.75" customHeight="1">
      <c r="A4688" s="52">
        <v>272461.0</v>
      </c>
      <c r="B4688" s="53" t="s">
        <v>274</v>
      </c>
      <c r="C4688" s="53" t="s">
        <v>2875</v>
      </c>
      <c r="D4688" s="22">
        <v>208721.0</v>
      </c>
      <c r="E4688" s="53" t="s">
        <v>269</v>
      </c>
      <c r="F4688" s="54">
        <v>1.0332363E7</v>
      </c>
      <c r="G4688" s="53" t="s">
        <v>2919</v>
      </c>
      <c r="H4688" s="55">
        <v>803.0</v>
      </c>
      <c r="I4688" s="55"/>
      <c r="J4688" s="55" t="s">
        <v>687</v>
      </c>
      <c r="K4688" s="53" t="s">
        <v>51</v>
      </c>
      <c r="L4688" s="53"/>
      <c r="M4688" s="53">
        <v>1.0</v>
      </c>
      <c r="N4688" s="53" t="s">
        <v>52</v>
      </c>
      <c r="O4688" s="25">
        <v>0.0</v>
      </c>
      <c r="P4688" s="25">
        <f>'LISTA DOS ITENS'!$O4688*'LISTA DOS ITENS'!$M4688</f>
        <v>0</v>
      </c>
      <c r="Q4688" s="25">
        <v>130445.85</v>
      </c>
      <c r="R4688" s="25">
        <f>'LISTA DOS ITENS'!$Q4688*'LISTA DOS ITENS'!$M4688</f>
        <v>130445.85</v>
      </c>
      <c r="S4688" s="56">
        <f>IF('LISTA DOS ITENS'!$P4688&gt;'LISTA DOS ITENS'!$R4688,'LISTA DOS ITENS'!$P4688,'LISTA DOS ITENS'!$R4688)</f>
        <v>130445.85</v>
      </c>
      <c r="T4688" s="25">
        <v>8612.058577495749</v>
      </c>
      <c r="U4688" s="25">
        <f>'LISTA DOS ITENS'!$T4688*'LISTA DOS ITENS'!$M4688</f>
        <v>8612.058577</v>
      </c>
      <c r="V4688" s="56">
        <f t="array" ref="V4688">INDEX('RESUMO - LOTES E VMA'!$F$3:$F$181,MATCH('LISTA DOS ITENS'!$D4688,'RESUMO - LOTES E VMA'!$A$3:$A$181,0))</f>
        <v>5276624.93</v>
      </c>
      <c r="W4688" s="57">
        <f>'LISTA DOS ITENS'!$U4688/'LISTA DOS ITENS'!$V4688</f>
        <v>0.001632114977</v>
      </c>
      <c r="X4688" s="53" t="s">
        <v>53</v>
      </c>
      <c r="Y4688" s="53" t="s">
        <v>290</v>
      </c>
      <c r="Z4688" s="58" t="str">
        <f>'LISTA DOS ITENS'!$F4688&amp;"-"&amp;'LISTA DOS ITENS'!$H4688&amp;"-"&amp;'LISTA DOS ITENS'!$J4688&amp;"-"&amp;'LISTA DOS ITENS'!$K4688&amp;"-"&amp;'LISTA DOS ITENS'!$I4688</f>
        <v>10332363-803-R906-A RECUPER-</v>
      </c>
      <c r="AA4688" s="59" t="str">
        <f t="array" ref="AA4688">INDEX('RESUMO - LOTES E VMA'!$M$3:$M$181,MATCH('LISTA DOS ITENS'!$D4688,'RESUMO - LOTES E VMA'!$A$3:$A$181,0))</f>
        <v>Para Leilão</v>
      </c>
      <c r="AB4688" s="60">
        <f t="array" ref="AB4688">INDEX('RESUMO - LOTES E VMA'!$J$3:$J$181,MATCH('LISTA DOS ITENS'!$D4688,'RESUMO - LOTES E VMA'!$A$3:$A$181,0))</f>
        <v>0.06591188227</v>
      </c>
      <c r="AC4688" s="29" t="str">
        <f t="array" ref="AC4688">INDEX('RESUMO - LOTES E VMA'!$L$3:$L$181,MATCH('LISTA DOS ITENS'!$D4688,'RESUMO - LOTES E VMA'!$A$3:$A$181,0))</f>
        <v>1% do Valor de Comparação do VMA</v>
      </c>
      <c r="AD4688" s="53" t="str">
        <f>VLOOKUP(Tabela1[[#This Row],[Índice]],[1]Planilha1!$A:$A,1,0)</f>
        <v>#ERROR!</v>
      </c>
    </row>
    <row r="4689" ht="15.75" customHeight="1">
      <c r="A4689" s="52">
        <v>272462.0</v>
      </c>
      <c r="B4689" s="53" t="s">
        <v>274</v>
      </c>
      <c r="C4689" s="53" t="s">
        <v>2875</v>
      </c>
      <c r="D4689" s="22">
        <v>208721.0</v>
      </c>
      <c r="E4689" s="53" t="s">
        <v>269</v>
      </c>
      <c r="F4689" s="54">
        <v>1.1085685E7</v>
      </c>
      <c r="G4689" s="53" t="s">
        <v>2918</v>
      </c>
      <c r="H4689" s="55">
        <v>803.0</v>
      </c>
      <c r="I4689" s="55"/>
      <c r="J4689" s="55" t="s">
        <v>687</v>
      </c>
      <c r="K4689" s="53" t="s">
        <v>51</v>
      </c>
      <c r="L4689" s="53"/>
      <c r="M4689" s="53">
        <v>5.0</v>
      </c>
      <c r="N4689" s="53" t="s">
        <v>52</v>
      </c>
      <c r="O4689" s="25">
        <v>1.0</v>
      </c>
      <c r="P4689" s="25">
        <f>'LISTA DOS ITENS'!$O4689*'LISTA DOS ITENS'!$M4689</f>
        <v>5</v>
      </c>
      <c r="Q4689" s="25">
        <v>45437.512918</v>
      </c>
      <c r="R4689" s="25">
        <f>'LISTA DOS ITENS'!$Q4689*'LISTA DOS ITENS'!$M4689</f>
        <v>227187.5646</v>
      </c>
      <c r="S4689" s="56">
        <f>IF('LISTA DOS ITENS'!$P4689&gt;'LISTA DOS ITENS'!$R4689,'LISTA DOS ITENS'!$P4689,'LISTA DOS ITENS'!$R4689)</f>
        <v>227187.5646</v>
      </c>
      <c r="T4689" s="25">
        <v>2999.7928095492175</v>
      </c>
      <c r="U4689" s="25">
        <f>'LISTA DOS ITENS'!$T4689*'LISTA DOS ITENS'!$M4689</f>
        <v>14998.96405</v>
      </c>
      <c r="V4689" s="56">
        <f t="array" ref="V4689">INDEX('RESUMO - LOTES E VMA'!$F$3:$F$181,MATCH('LISTA DOS ITENS'!$D4689,'RESUMO - LOTES E VMA'!$A$3:$A$181,0))</f>
        <v>5276624.93</v>
      </c>
      <c r="W4689" s="57">
        <f>'LISTA DOS ITENS'!$U4689/'LISTA DOS ITENS'!$V4689</f>
        <v>0.002842529884</v>
      </c>
      <c r="X4689" s="53" t="s">
        <v>53</v>
      </c>
      <c r="Y4689" s="53" t="s">
        <v>290</v>
      </c>
      <c r="Z4689" s="58" t="str">
        <f>'LISTA DOS ITENS'!$F4689&amp;"-"&amp;'LISTA DOS ITENS'!$H4689&amp;"-"&amp;'LISTA DOS ITENS'!$J4689&amp;"-"&amp;'LISTA DOS ITENS'!$K4689&amp;"-"&amp;'LISTA DOS ITENS'!$I4689</f>
        <v>11085685-803-R906-A RECUPER-</v>
      </c>
      <c r="AA4689" s="59" t="str">
        <f t="array" ref="AA4689">INDEX('RESUMO - LOTES E VMA'!$M$3:$M$181,MATCH('LISTA DOS ITENS'!$D4689,'RESUMO - LOTES E VMA'!$A$3:$A$181,0))</f>
        <v>Para Leilão</v>
      </c>
      <c r="AB4689" s="60">
        <f t="array" ref="AB4689">INDEX('RESUMO - LOTES E VMA'!$J$3:$J$181,MATCH('LISTA DOS ITENS'!$D4689,'RESUMO - LOTES E VMA'!$A$3:$A$181,0))</f>
        <v>0.06591188227</v>
      </c>
      <c r="AC4689" s="29" t="str">
        <f t="array" ref="AC4689">INDEX('RESUMO - LOTES E VMA'!$L$3:$L$181,MATCH('LISTA DOS ITENS'!$D4689,'RESUMO - LOTES E VMA'!$A$3:$A$181,0))</f>
        <v>1% do Valor de Comparação do VMA</v>
      </c>
      <c r="AD4689" s="53" t="str">
        <f>VLOOKUP(Tabela1[[#This Row],[Índice]],[1]Planilha1!$A:$A,1,0)</f>
        <v>#ERROR!</v>
      </c>
    </row>
    <row r="4690" ht="15.75" customHeight="1">
      <c r="A4690" s="52">
        <v>272463.0</v>
      </c>
      <c r="B4690" s="53" t="s">
        <v>274</v>
      </c>
      <c r="C4690" s="53" t="s">
        <v>2875</v>
      </c>
      <c r="D4690" s="22">
        <v>208721.0</v>
      </c>
      <c r="E4690" s="53" t="s">
        <v>269</v>
      </c>
      <c r="F4690" s="54">
        <v>1.1085686E7</v>
      </c>
      <c r="G4690" s="53" t="s">
        <v>2915</v>
      </c>
      <c r="H4690" s="55">
        <v>803.0</v>
      </c>
      <c r="I4690" s="55"/>
      <c r="J4690" s="55" t="s">
        <v>687</v>
      </c>
      <c r="K4690" s="53" t="s">
        <v>51</v>
      </c>
      <c r="L4690" s="53"/>
      <c r="M4690" s="53">
        <v>5.0</v>
      </c>
      <c r="N4690" s="53" t="s">
        <v>52</v>
      </c>
      <c r="O4690" s="25">
        <v>1.0</v>
      </c>
      <c r="P4690" s="25">
        <f>'LISTA DOS ITENS'!$O4690*'LISTA DOS ITENS'!$M4690</f>
        <v>5</v>
      </c>
      <c r="Q4690" s="25">
        <v>45437.512918</v>
      </c>
      <c r="R4690" s="25">
        <f>'LISTA DOS ITENS'!$Q4690*'LISTA DOS ITENS'!$M4690</f>
        <v>227187.5646</v>
      </c>
      <c r="S4690" s="56">
        <f>IF('LISTA DOS ITENS'!$P4690&gt;'LISTA DOS ITENS'!$R4690,'LISTA DOS ITENS'!$P4690,'LISTA DOS ITENS'!$R4690)</f>
        <v>227187.5646</v>
      </c>
      <c r="T4690" s="25">
        <v>2999.7928095492175</v>
      </c>
      <c r="U4690" s="25">
        <f>'LISTA DOS ITENS'!$T4690*'LISTA DOS ITENS'!$M4690</f>
        <v>14998.96405</v>
      </c>
      <c r="V4690" s="56">
        <f t="array" ref="V4690">INDEX('RESUMO - LOTES E VMA'!$F$3:$F$181,MATCH('LISTA DOS ITENS'!$D4690,'RESUMO - LOTES E VMA'!$A$3:$A$181,0))</f>
        <v>5276624.93</v>
      </c>
      <c r="W4690" s="57">
        <f>'LISTA DOS ITENS'!$U4690/'LISTA DOS ITENS'!$V4690</f>
        <v>0.002842529884</v>
      </c>
      <c r="X4690" s="53" t="s">
        <v>53</v>
      </c>
      <c r="Y4690" s="53" t="s">
        <v>290</v>
      </c>
      <c r="Z4690" s="58" t="str">
        <f>'LISTA DOS ITENS'!$F4690&amp;"-"&amp;'LISTA DOS ITENS'!$H4690&amp;"-"&amp;'LISTA DOS ITENS'!$J4690&amp;"-"&amp;'LISTA DOS ITENS'!$K4690&amp;"-"&amp;'LISTA DOS ITENS'!$I4690</f>
        <v>11085686-803-R906-A RECUPER-</v>
      </c>
      <c r="AA4690" s="59" t="str">
        <f t="array" ref="AA4690">INDEX('RESUMO - LOTES E VMA'!$M$3:$M$181,MATCH('LISTA DOS ITENS'!$D4690,'RESUMO - LOTES E VMA'!$A$3:$A$181,0))</f>
        <v>Para Leilão</v>
      </c>
      <c r="AB4690" s="60">
        <f t="array" ref="AB4690">INDEX('RESUMO - LOTES E VMA'!$J$3:$J$181,MATCH('LISTA DOS ITENS'!$D4690,'RESUMO - LOTES E VMA'!$A$3:$A$181,0))</f>
        <v>0.06591188227</v>
      </c>
      <c r="AC4690" s="29" t="str">
        <f t="array" ref="AC4690">INDEX('RESUMO - LOTES E VMA'!$L$3:$L$181,MATCH('LISTA DOS ITENS'!$D4690,'RESUMO - LOTES E VMA'!$A$3:$A$181,0))</f>
        <v>1% do Valor de Comparação do VMA</v>
      </c>
      <c r="AD4690" s="53" t="str">
        <f>VLOOKUP(Tabela1[[#This Row],[Índice]],[1]Planilha1!$A:$A,1,0)</f>
        <v>#ERROR!</v>
      </c>
    </row>
    <row r="4691" ht="15.75" customHeight="1">
      <c r="A4691" s="52">
        <v>272464.0</v>
      </c>
      <c r="B4691" s="53" t="s">
        <v>274</v>
      </c>
      <c r="C4691" s="53" t="s">
        <v>2875</v>
      </c>
      <c r="D4691" s="22">
        <v>208721.0</v>
      </c>
      <c r="E4691" s="53" t="s">
        <v>269</v>
      </c>
      <c r="F4691" s="54">
        <v>1.110551E7</v>
      </c>
      <c r="G4691" s="53" t="s">
        <v>2907</v>
      </c>
      <c r="H4691" s="55">
        <v>803.0</v>
      </c>
      <c r="I4691" s="55"/>
      <c r="J4691" s="55" t="s">
        <v>687</v>
      </c>
      <c r="K4691" s="53" t="s">
        <v>51</v>
      </c>
      <c r="L4691" s="53"/>
      <c r="M4691" s="53">
        <v>1.0</v>
      </c>
      <c r="N4691" s="53" t="s">
        <v>52</v>
      </c>
      <c r="O4691" s="25">
        <v>1.0</v>
      </c>
      <c r="P4691" s="25">
        <f>'LISTA DOS ITENS'!$O4691*'LISTA DOS ITENS'!$M4691</f>
        <v>1</v>
      </c>
      <c r="Q4691" s="25">
        <v>16436.257317</v>
      </c>
      <c r="R4691" s="25">
        <f>'LISTA DOS ITENS'!$Q4691*'LISTA DOS ITENS'!$M4691</f>
        <v>16436.25732</v>
      </c>
      <c r="S4691" s="56">
        <f>IF('LISTA DOS ITENS'!$P4691&gt;'LISTA DOS ITENS'!$R4691,'LISTA DOS ITENS'!$P4691,'LISTA DOS ITENS'!$R4691)</f>
        <v>16436.25732</v>
      </c>
      <c r="T4691" s="25">
        <v>1085.1246767052928</v>
      </c>
      <c r="U4691" s="25">
        <f>'LISTA DOS ITENS'!$T4691*'LISTA DOS ITENS'!$M4691</f>
        <v>1085.124677</v>
      </c>
      <c r="V4691" s="56">
        <f t="array" ref="V4691">INDEX('RESUMO - LOTES E VMA'!$F$3:$F$181,MATCH('LISTA DOS ITENS'!$D4691,'RESUMO - LOTES E VMA'!$A$3:$A$181,0))</f>
        <v>5276624.93</v>
      </c>
      <c r="W4691" s="57">
        <f>'LISTA DOS ITENS'!$U4691/'LISTA DOS ITENS'!$V4691</f>
        <v>0.0002056474908</v>
      </c>
      <c r="X4691" s="53" t="s">
        <v>53</v>
      </c>
      <c r="Y4691" s="53" t="s">
        <v>290</v>
      </c>
      <c r="Z4691" s="58" t="str">
        <f>'LISTA DOS ITENS'!$F4691&amp;"-"&amp;'LISTA DOS ITENS'!$H4691&amp;"-"&amp;'LISTA DOS ITENS'!$J4691&amp;"-"&amp;'LISTA DOS ITENS'!$K4691&amp;"-"&amp;'LISTA DOS ITENS'!$I4691</f>
        <v>11105510-803-R906-A RECUPER-</v>
      </c>
      <c r="AA4691" s="59" t="str">
        <f t="array" ref="AA4691">INDEX('RESUMO - LOTES E VMA'!$M$3:$M$181,MATCH('LISTA DOS ITENS'!$D4691,'RESUMO - LOTES E VMA'!$A$3:$A$181,0))</f>
        <v>Para Leilão</v>
      </c>
      <c r="AB4691" s="60">
        <f t="array" ref="AB4691">INDEX('RESUMO - LOTES E VMA'!$J$3:$J$181,MATCH('LISTA DOS ITENS'!$D4691,'RESUMO - LOTES E VMA'!$A$3:$A$181,0))</f>
        <v>0.06591188227</v>
      </c>
      <c r="AC4691" s="29" t="str">
        <f t="array" ref="AC4691">INDEX('RESUMO - LOTES E VMA'!$L$3:$L$181,MATCH('LISTA DOS ITENS'!$D4691,'RESUMO - LOTES E VMA'!$A$3:$A$181,0))</f>
        <v>1% do Valor de Comparação do VMA</v>
      </c>
      <c r="AD4691" s="53" t="str">
        <f>VLOOKUP(Tabela1[[#This Row],[Índice]],[1]Planilha1!$A:$A,1,0)</f>
        <v>#ERROR!</v>
      </c>
    </row>
    <row r="4692" ht="15.75" customHeight="1">
      <c r="A4692" s="52">
        <v>272465.0</v>
      </c>
      <c r="B4692" s="53" t="s">
        <v>274</v>
      </c>
      <c r="C4692" s="53" t="s">
        <v>2875</v>
      </c>
      <c r="D4692" s="22">
        <v>208721.0</v>
      </c>
      <c r="E4692" s="53" t="s">
        <v>269</v>
      </c>
      <c r="F4692" s="54">
        <v>1.1166726E7</v>
      </c>
      <c r="G4692" s="53" t="s">
        <v>2920</v>
      </c>
      <c r="H4692" s="55">
        <v>803.0</v>
      </c>
      <c r="I4692" s="55"/>
      <c r="J4692" s="55" t="s">
        <v>687</v>
      </c>
      <c r="K4692" s="53" t="s">
        <v>51</v>
      </c>
      <c r="L4692" s="53"/>
      <c r="M4692" s="53">
        <v>1.0</v>
      </c>
      <c r="N4692" s="53" t="s">
        <v>52</v>
      </c>
      <c r="O4692" s="25">
        <v>1.0</v>
      </c>
      <c r="P4692" s="25">
        <f>'LISTA DOS ITENS'!$O4692*'LISTA DOS ITENS'!$M4692</f>
        <v>1</v>
      </c>
      <c r="Q4692" s="25">
        <v>121296.21</v>
      </c>
      <c r="R4692" s="25">
        <f>'LISTA DOS ITENS'!$Q4692*'LISTA DOS ITENS'!$M4692</f>
        <v>121296.21</v>
      </c>
      <c r="S4692" s="56">
        <f>IF('LISTA DOS ITENS'!$P4692&gt;'LISTA DOS ITENS'!$R4692,'LISTA DOS ITENS'!$P4692,'LISTA DOS ITENS'!$R4692)</f>
        <v>121296.21</v>
      </c>
      <c r="T4692" s="25">
        <v>8007.9976921322195</v>
      </c>
      <c r="U4692" s="25">
        <f>'LISTA DOS ITENS'!$T4692*'LISTA DOS ITENS'!$M4692</f>
        <v>8007.997692</v>
      </c>
      <c r="V4692" s="56">
        <f t="array" ref="V4692">INDEX('RESUMO - LOTES E VMA'!$F$3:$F$181,MATCH('LISTA DOS ITENS'!$D4692,'RESUMO - LOTES E VMA'!$A$3:$A$181,0))</f>
        <v>5276624.93</v>
      </c>
      <c r="W4692" s="57">
        <f>'LISTA DOS ITENS'!$U4692/'LISTA DOS ITENS'!$V4692</f>
        <v>0.00151763633</v>
      </c>
      <c r="X4692" s="53" t="s">
        <v>53</v>
      </c>
      <c r="Y4692" s="53" t="s">
        <v>290</v>
      </c>
      <c r="Z4692" s="58" t="str">
        <f>'LISTA DOS ITENS'!$F4692&amp;"-"&amp;'LISTA DOS ITENS'!$H4692&amp;"-"&amp;'LISTA DOS ITENS'!$J4692&amp;"-"&amp;'LISTA DOS ITENS'!$K4692&amp;"-"&amp;'LISTA DOS ITENS'!$I4692</f>
        <v>11166726-803-R906-A RECUPER-</v>
      </c>
      <c r="AA4692" s="59" t="str">
        <f t="array" ref="AA4692">INDEX('RESUMO - LOTES E VMA'!$M$3:$M$181,MATCH('LISTA DOS ITENS'!$D4692,'RESUMO - LOTES E VMA'!$A$3:$A$181,0))</f>
        <v>Para Leilão</v>
      </c>
      <c r="AB4692" s="60">
        <f t="array" ref="AB4692">INDEX('RESUMO - LOTES E VMA'!$J$3:$J$181,MATCH('LISTA DOS ITENS'!$D4692,'RESUMO - LOTES E VMA'!$A$3:$A$181,0))</f>
        <v>0.06591188227</v>
      </c>
      <c r="AC4692" s="29" t="str">
        <f t="array" ref="AC4692">INDEX('RESUMO - LOTES E VMA'!$L$3:$L$181,MATCH('LISTA DOS ITENS'!$D4692,'RESUMO - LOTES E VMA'!$A$3:$A$181,0))</f>
        <v>1% do Valor de Comparação do VMA</v>
      </c>
      <c r="AD4692" s="53" t="str">
        <f>VLOOKUP(Tabela1[[#This Row],[Índice]],[1]Planilha1!$A:$A,1,0)</f>
        <v>#ERROR!</v>
      </c>
    </row>
    <row r="4693" ht="15.75" customHeight="1">
      <c r="A4693" s="52">
        <v>272466.0</v>
      </c>
      <c r="B4693" s="53" t="s">
        <v>274</v>
      </c>
      <c r="C4693" s="53" t="s">
        <v>2875</v>
      </c>
      <c r="D4693" s="22">
        <v>208721.0</v>
      </c>
      <c r="E4693" s="53" t="s">
        <v>269</v>
      </c>
      <c r="F4693" s="54">
        <v>1.1181482E7</v>
      </c>
      <c r="G4693" s="53" t="s">
        <v>2912</v>
      </c>
      <c r="H4693" s="55">
        <v>803.0</v>
      </c>
      <c r="I4693" s="55"/>
      <c r="J4693" s="55" t="s">
        <v>687</v>
      </c>
      <c r="K4693" s="53" t="s">
        <v>51</v>
      </c>
      <c r="L4693" s="53"/>
      <c r="M4693" s="53">
        <v>2.0</v>
      </c>
      <c r="N4693" s="53" t="s">
        <v>52</v>
      </c>
      <c r="O4693" s="25">
        <v>1.0</v>
      </c>
      <c r="P4693" s="25">
        <f>'LISTA DOS ITENS'!$O4693*'LISTA DOS ITENS'!$M4693</f>
        <v>2</v>
      </c>
      <c r="Q4693" s="25">
        <v>25933.61</v>
      </c>
      <c r="R4693" s="25">
        <f>'LISTA DOS ITENS'!$Q4693*'LISTA DOS ITENS'!$M4693</f>
        <v>51867.22</v>
      </c>
      <c r="S4693" s="56">
        <f>IF('LISTA DOS ITENS'!$P4693&gt;'LISTA DOS ITENS'!$R4693,'LISTA DOS ITENS'!$P4693,'LISTA DOS ITENS'!$R4693)</f>
        <v>51867.22</v>
      </c>
      <c r="T4693" s="25">
        <v>1712.1416162026583</v>
      </c>
      <c r="U4693" s="25">
        <f>'LISTA DOS ITENS'!$T4693*'LISTA DOS ITENS'!$M4693</f>
        <v>3424.283232</v>
      </c>
      <c r="V4693" s="56">
        <f t="array" ref="V4693">INDEX('RESUMO - LOTES E VMA'!$F$3:$F$181,MATCH('LISTA DOS ITENS'!$D4693,'RESUMO - LOTES E VMA'!$A$3:$A$181,0))</f>
        <v>5276624.93</v>
      </c>
      <c r="W4693" s="57">
        <f>'LISTA DOS ITENS'!$U4693/'LISTA DOS ITENS'!$V4693</f>
        <v>0.0006489533135</v>
      </c>
      <c r="X4693" s="53" t="s">
        <v>53</v>
      </c>
      <c r="Y4693" s="53" t="s">
        <v>290</v>
      </c>
      <c r="Z4693" s="58" t="str">
        <f>'LISTA DOS ITENS'!$F4693&amp;"-"&amp;'LISTA DOS ITENS'!$H4693&amp;"-"&amp;'LISTA DOS ITENS'!$J4693&amp;"-"&amp;'LISTA DOS ITENS'!$K4693&amp;"-"&amp;'LISTA DOS ITENS'!$I4693</f>
        <v>11181482-803-R906-A RECUPER-</v>
      </c>
      <c r="AA4693" s="59" t="str">
        <f t="array" ref="AA4693">INDEX('RESUMO - LOTES E VMA'!$M$3:$M$181,MATCH('LISTA DOS ITENS'!$D4693,'RESUMO - LOTES E VMA'!$A$3:$A$181,0))</f>
        <v>Para Leilão</v>
      </c>
      <c r="AB4693" s="60">
        <f t="array" ref="AB4693">INDEX('RESUMO - LOTES E VMA'!$J$3:$J$181,MATCH('LISTA DOS ITENS'!$D4693,'RESUMO - LOTES E VMA'!$A$3:$A$181,0))</f>
        <v>0.06591188227</v>
      </c>
      <c r="AC4693" s="29" t="str">
        <f t="array" ref="AC4693">INDEX('RESUMO - LOTES E VMA'!$L$3:$L$181,MATCH('LISTA DOS ITENS'!$D4693,'RESUMO - LOTES E VMA'!$A$3:$A$181,0))</f>
        <v>1% do Valor de Comparação do VMA</v>
      </c>
      <c r="AD4693" s="53" t="str">
        <f>VLOOKUP(Tabela1[[#This Row],[Índice]],[1]Planilha1!$A:$A,1,0)</f>
        <v>#ERROR!</v>
      </c>
    </row>
    <row r="4694" ht="15.75" customHeight="1">
      <c r="A4694" s="52">
        <v>272467.0</v>
      </c>
      <c r="B4694" s="53" t="s">
        <v>274</v>
      </c>
      <c r="C4694" s="53" t="s">
        <v>2875</v>
      </c>
      <c r="D4694" s="22">
        <v>208721.0</v>
      </c>
      <c r="E4694" s="53" t="s">
        <v>269</v>
      </c>
      <c r="F4694" s="54">
        <v>1.1443407E7</v>
      </c>
      <c r="G4694" s="53" t="s">
        <v>2914</v>
      </c>
      <c r="H4694" s="55">
        <v>803.0</v>
      </c>
      <c r="I4694" s="55"/>
      <c r="J4694" s="55" t="s">
        <v>687</v>
      </c>
      <c r="K4694" s="53" t="s">
        <v>51</v>
      </c>
      <c r="L4694" s="53"/>
      <c r="M4694" s="53">
        <v>1.0</v>
      </c>
      <c r="N4694" s="53" t="s">
        <v>52</v>
      </c>
      <c r="O4694" s="25">
        <v>1.0</v>
      </c>
      <c r="P4694" s="25">
        <f>'LISTA DOS ITENS'!$O4694*'LISTA DOS ITENS'!$M4694</f>
        <v>1</v>
      </c>
      <c r="Q4694" s="25">
        <v>38873.301438999995</v>
      </c>
      <c r="R4694" s="25">
        <f>'LISTA DOS ITENS'!$Q4694*'LISTA DOS ITENS'!$M4694</f>
        <v>38873.30144</v>
      </c>
      <c r="S4694" s="56">
        <f>IF('LISTA DOS ITENS'!$P4694&gt;'LISTA DOS ITENS'!$R4694,'LISTA DOS ITENS'!$P4694,'LISTA DOS ITENS'!$R4694)</f>
        <v>38873.30144</v>
      </c>
      <c r="T4694" s="25">
        <v>2566.4223821096475</v>
      </c>
      <c r="U4694" s="25">
        <f>'LISTA DOS ITENS'!$T4694*'LISTA DOS ITENS'!$M4694</f>
        <v>2566.422382</v>
      </c>
      <c r="V4694" s="56">
        <f t="array" ref="V4694">INDEX('RESUMO - LOTES E VMA'!$F$3:$F$181,MATCH('LISTA DOS ITENS'!$D4694,'RESUMO - LOTES E VMA'!$A$3:$A$181,0))</f>
        <v>5276624.93</v>
      </c>
      <c r="W4694" s="57">
        <f>'LISTA DOS ITENS'!$U4694/'LISTA DOS ITENS'!$V4694</f>
        <v>0.0004863757452</v>
      </c>
      <c r="X4694" s="53" t="s">
        <v>53</v>
      </c>
      <c r="Y4694" s="53" t="s">
        <v>290</v>
      </c>
      <c r="Z4694" s="58" t="str">
        <f>'LISTA DOS ITENS'!$F4694&amp;"-"&amp;'LISTA DOS ITENS'!$H4694&amp;"-"&amp;'LISTA DOS ITENS'!$J4694&amp;"-"&amp;'LISTA DOS ITENS'!$K4694&amp;"-"&amp;'LISTA DOS ITENS'!$I4694</f>
        <v>11443407-803-R906-A RECUPER-</v>
      </c>
      <c r="AA4694" s="59" t="str">
        <f t="array" ref="AA4694">INDEX('RESUMO - LOTES E VMA'!$M$3:$M$181,MATCH('LISTA DOS ITENS'!$D4694,'RESUMO - LOTES E VMA'!$A$3:$A$181,0))</f>
        <v>Para Leilão</v>
      </c>
      <c r="AB4694" s="60">
        <f t="array" ref="AB4694">INDEX('RESUMO - LOTES E VMA'!$J$3:$J$181,MATCH('LISTA DOS ITENS'!$D4694,'RESUMO - LOTES E VMA'!$A$3:$A$181,0))</f>
        <v>0.06591188227</v>
      </c>
      <c r="AC4694" s="29" t="str">
        <f t="array" ref="AC4694">INDEX('RESUMO - LOTES E VMA'!$L$3:$L$181,MATCH('LISTA DOS ITENS'!$D4694,'RESUMO - LOTES E VMA'!$A$3:$A$181,0))</f>
        <v>1% do Valor de Comparação do VMA</v>
      </c>
      <c r="AD4694" s="53" t="str">
        <f>VLOOKUP(Tabela1[[#This Row],[Índice]],[1]Planilha1!$A:$A,1,0)</f>
        <v>#ERROR!</v>
      </c>
    </row>
    <row r="4695" ht="15.75" customHeight="1">
      <c r="A4695" s="52">
        <v>272468.0</v>
      </c>
      <c r="B4695" s="53" t="s">
        <v>274</v>
      </c>
      <c r="C4695" s="53" t="s">
        <v>2875</v>
      </c>
      <c r="D4695" s="22">
        <v>208721.0</v>
      </c>
      <c r="E4695" s="53" t="s">
        <v>269</v>
      </c>
      <c r="F4695" s="54">
        <v>1.171966E7</v>
      </c>
      <c r="G4695" s="53" t="s">
        <v>2916</v>
      </c>
      <c r="H4695" s="55">
        <v>803.0</v>
      </c>
      <c r="I4695" s="55"/>
      <c r="J4695" s="55" t="s">
        <v>687</v>
      </c>
      <c r="K4695" s="53" t="s">
        <v>51</v>
      </c>
      <c r="L4695" s="53"/>
      <c r="M4695" s="53">
        <v>1.0</v>
      </c>
      <c r="N4695" s="53" t="s">
        <v>52</v>
      </c>
      <c r="O4695" s="25">
        <v>1.0</v>
      </c>
      <c r="P4695" s="25">
        <f>'LISTA DOS ITENS'!$O4695*'LISTA DOS ITENS'!$M4695</f>
        <v>1</v>
      </c>
      <c r="Q4695" s="25">
        <v>5000.0</v>
      </c>
      <c r="R4695" s="25">
        <f>'LISTA DOS ITENS'!$Q4695*'LISTA DOS ITENS'!$M4695</f>
        <v>5000</v>
      </c>
      <c r="S4695" s="56">
        <f>IF('LISTA DOS ITENS'!$P4695&gt;'LISTA DOS ITENS'!$R4695,'LISTA DOS ITENS'!$P4695,'LISTA DOS ITENS'!$R4695)</f>
        <v>5000</v>
      </c>
      <c r="T4695" s="25">
        <v>330.1009030757111</v>
      </c>
      <c r="U4695" s="25">
        <f>'LISTA DOS ITENS'!$T4695*'LISTA DOS ITENS'!$M4695</f>
        <v>330.1009031</v>
      </c>
      <c r="V4695" s="56">
        <f t="array" ref="V4695">INDEX('RESUMO - LOTES E VMA'!$F$3:$F$181,MATCH('LISTA DOS ITENS'!$D4695,'RESUMO - LOTES E VMA'!$A$3:$A$181,0))</f>
        <v>5276624.93</v>
      </c>
      <c r="W4695" s="57">
        <f>'LISTA DOS ITENS'!$U4695/'LISTA DOS ITENS'!$V4695</f>
        <v>0.00006255909932</v>
      </c>
      <c r="X4695" s="53" t="s">
        <v>53</v>
      </c>
      <c r="Y4695" s="53" t="s">
        <v>290</v>
      </c>
      <c r="Z4695" s="58" t="str">
        <f>'LISTA DOS ITENS'!$F4695&amp;"-"&amp;'LISTA DOS ITENS'!$H4695&amp;"-"&amp;'LISTA DOS ITENS'!$J4695&amp;"-"&amp;'LISTA DOS ITENS'!$K4695&amp;"-"&amp;'LISTA DOS ITENS'!$I4695</f>
        <v>11719660-803-R906-A RECUPER-</v>
      </c>
      <c r="AA4695" s="59" t="str">
        <f t="array" ref="AA4695">INDEX('RESUMO - LOTES E VMA'!$M$3:$M$181,MATCH('LISTA DOS ITENS'!$D4695,'RESUMO - LOTES E VMA'!$A$3:$A$181,0))</f>
        <v>Para Leilão</v>
      </c>
      <c r="AB4695" s="60">
        <f t="array" ref="AB4695">INDEX('RESUMO - LOTES E VMA'!$J$3:$J$181,MATCH('LISTA DOS ITENS'!$D4695,'RESUMO - LOTES E VMA'!$A$3:$A$181,0))</f>
        <v>0.06591188227</v>
      </c>
      <c r="AC4695" s="29" t="str">
        <f t="array" ref="AC4695">INDEX('RESUMO - LOTES E VMA'!$L$3:$L$181,MATCH('LISTA DOS ITENS'!$D4695,'RESUMO - LOTES E VMA'!$A$3:$A$181,0))</f>
        <v>1% do Valor de Comparação do VMA</v>
      </c>
      <c r="AD4695" s="53" t="str">
        <f>VLOOKUP(Tabela1[[#This Row],[Índice]],[1]Planilha1!$A:$A,1,0)</f>
        <v>#ERROR!</v>
      </c>
    </row>
    <row r="4696" ht="15.75" customHeight="1">
      <c r="A4696" s="52">
        <v>272469.0</v>
      </c>
      <c r="B4696" s="53" t="s">
        <v>274</v>
      </c>
      <c r="C4696" s="53" t="s">
        <v>2875</v>
      </c>
      <c r="D4696" s="22">
        <v>208722.0</v>
      </c>
      <c r="E4696" s="53" t="s">
        <v>1718</v>
      </c>
      <c r="F4696" s="54">
        <v>1.0358457E7</v>
      </c>
      <c r="G4696" s="53" t="s">
        <v>2921</v>
      </c>
      <c r="H4696" s="55">
        <v>803.0</v>
      </c>
      <c r="I4696" s="55"/>
      <c r="J4696" s="55" t="s">
        <v>1720</v>
      </c>
      <c r="K4696" s="53" t="s">
        <v>80</v>
      </c>
      <c r="L4696" s="53"/>
      <c r="M4696" s="53">
        <v>4.0</v>
      </c>
      <c r="N4696" s="53" t="s">
        <v>52</v>
      </c>
      <c r="O4696" s="25">
        <v>74510.3775</v>
      </c>
      <c r="P4696" s="25">
        <f>'LISTA DOS ITENS'!$O4696*'LISTA DOS ITENS'!$M4696</f>
        <v>298041.51</v>
      </c>
      <c r="Q4696" s="25">
        <v>74510.38</v>
      </c>
      <c r="R4696" s="25">
        <f>'LISTA DOS ITENS'!$Q4696*'LISTA DOS ITENS'!$M4696</f>
        <v>298041.52</v>
      </c>
      <c r="S4696" s="56">
        <f>IF('LISTA DOS ITENS'!$P4696&gt;'LISTA DOS ITENS'!$R4696,'LISTA DOS ITENS'!$P4696,'LISTA DOS ITENS'!$R4696)</f>
        <v>298041.52</v>
      </c>
      <c r="T4696" s="25">
        <v>4919.18874530288</v>
      </c>
      <c r="U4696" s="25">
        <f>'LISTA DOS ITENS'!$T4696*'LISTA DOS ITENS'!$M4696</f>
        <v>19676.75498</v>
      </c>
      <c r="V4696" s="56">
        <f t="array" ref="V4696">INDEX('RESUMO - LOTES E VMA'!$F$3:$F$181,MATCH('LISTA DOS ITENS'!$D4696,'RESUMO - LOTES E VMA'!$A$3:$A$181,0))</f>
        <v>25553.76932</v>
      </c>
      <c r="W4696" s="57">
        <f>'LISTA DOS ITENS'!$U4696/'LISTA DOS ITENS'!$V4696</f>
        <v>0.7700137985</v>
      </c>
      <c r="X4696" s="53" t="s">
        <v>53</v>
      </c>
      <c r="Y4696" s="53" t="s">
        <v>290</v>
      </c>
      <c r="Z4696" s="58" t="str">
        <f>'LISTA DOS ITENS'!$F4696&amp;"-"&amp;'LISTA DOS ITENS'!$H4696&amp;"-"&amp;'LISTA DOS ITENS'!$J4696&amp;"-"&amp;'LISTA DOS ITENS'!$K4696&amp;"-"&amp;'LISTA DOS ITENS'!$I4696</f>
        <v>10358457-803-0012-IMOB/NAC-</v>
      </c>
      <c r="AA4696" s="59" t="str">
        <f t="array" ref="AA4696">INDEX('RESUMO - LOTES E VMA'!$M$3:$M$181,MATCH('LISTA DOS ITENS'!$D4696,'RESUMO - LOTES E VMA'!$A$3:$A$181,0))</f>
        <v>Para Leilão</v>
      </c>
      <c r="AB4696" s="60">
        <f t="array" ref="AB4696">INDEX('RESUMO - LOTES E VMA'!$J$3:$J$181,MATCH('LISTA DOS ITENS'!$D4696,'RESUMO - LOTES E VMA'!$A$3:$A$181,0))</f>
        <v>0.06602018062</v>
      </c>
      <c r="AC4696" s="29" t="str">
        <f t="array" ref="AC4696">INDEX('RESUMO - LOTES E VMA'!$L$3:$L$181,MATCH('LISTA DOS ITENS'!$D4696,'RESUMO - LOTES E VMA'!$A$3:$A$181,0))</f>
        <v>1% do Valor de Comparação do VMA</v>
      </c>
      <c r="AD4696" s="53" t="str">
        <f>VLOOKUP(Tabela1[[#This Row],[Índice]],[1]Planilha1!$A:$A,1,0)</f>
        <v>#ERROR!</v>
      </c>
    </row>
    <row r="4697" ht="15.75" customHeight="1">
      <c r="A4697" s="52">
        <v>272470.0</v>
      </c>
      <c r="B4697" s="53" t="s">
        <v>274</v>
      </c>
      <c r="C4697" s="53" t="s">
        <v>2875</v>
      </c>
      <c r="D4697" s="22">
        <v>208722.0</v>
      </c>
      <c r="E4697" s="53" t="s">
        <v>1718</v>
      </c>
      <c r="F4697" s="54">
        <v>1.0405384E7</v>
      </c>
      <c r="G4697" s="53" t="s">
        <v>2922</v>
      </c>
      <c r="H4697" s="55">
        <v>803.0</v>
      </c>
      <c r="I4697" s="55"/>
      <c r="J4697" s="55" t="s">
        <v>1720</v>
      </c>
      <c r="K4697" s="53" t="s">
        <v>80</v>
      </c>
      <c r="L4697" s="53"/>
      <c r="M4697" s="53">
        <v>1.0</v>
      </c>
      <c r="N4697" s="53" t="s">
        <v>52</v>
      </c>
      <c r="O4697" s="25">
        <v>43580.94</v>
      </c>
      <c r="P4697" s="25">
        <f>'LISTA DOS ITENS'!$O4697*'LISTA DOS ITENS'!$M4697</f>
        <v>43580.94</v>
      </c>
      <c r="Q4697" s="25">
        <v>43580.94</v>
      </c>
      <c r="R4697" s="25">
        <f>'LISTA DOS ITENS'!$Q4697*'LISTA DOS ITENS'!$M4697</f>
        <v>43580.94</v>
      </c>
      <c r="S4697" s="56">
        <f>IF('LISTA DOS ITENS'!$P4697&gt;'LISTA DOS ITENS'!$R4697,'LISTA DOS ITENS'!$P4697,'LISTA DOS ITENS'!$R4697)</f>
        <v>43580.94</v>
      </c>
      <c r="T4697" s="25">
        <v>2877.221530177676</v>
      </c>
      <c r="U4697" s="25">
        <f>'LISTA DOS ITENS'!$T4697*'LISTA DOS ITENS'!$M4697</f>
        <v>2877.22153</v>
      </c>
      <c r="V4697" s="56">
        <f t="array" ref="V4697">INDEX('RESUMO - LOTES E VMA'!$F$3:$F$181,MATCH('LISTA DOS ITENS'!$D4697,'RESUMO - LOTES E VMA'!$A$3:$A$181,0))</f>
        <v>25553.76932</v>
      </c>
      <c r="W4697" s="57">
        <f>'LISTA DOS ITENS'!$U4697/'LISTA DOS ITENS'!$V4697</f>
        <v>0.1125947994</v>
      </c>
      <c r="X4697" s="53" t="s">
        <v>53</v>
      </c>
      <c r="Y4697" s="53" t="s">
        <v>290</v>
      </c>
      <c r="Z4697" s="58" t="str">
        <f>'LISTA DOS ITENS'!$F4697&amp;"-"&amp;'LISTA DOS ITENS'!$H4697&amp;"-"&amp;'LISTA DOS ITENS'!$J4697&amp;"-"&amp;'LISTA DOS ITENS'!$K4697&amp;"-"&amp;'LISTA DOS ITENS'!$I4697</f>
        <v>10405384-803-0012-IMOB/NAC-</v>
      </c>
      <c r="AA4697" s="59" t="str">
        <f t="array" ref="AA4697">INDEX('RESUMO - LOTES E VMA'!$M$3:$M$181,MATCH('LISTA DOS ITENS'!$D4697,'RESUMO - LOTES E VMA'!$A$3:$A$181,0))</f>
        <v>Para Leilão</v>
      </c>
      <c r="AB4697" s="60">
        <f t="array" ref="AB4697">INDEX('RESUMO - LOTES E VMA'!$J$3:$J$181,MATCH('LISTA DOS ITENS'!$D4697,'RESUMO - LOTES E VMA'!$A$3:$A$181,0))</f>
        <v>0.06602018062</v>
      </c>
      <c r="AC4697" s="29" t="str">
        <f t="array" ref="AC4697">INDEX('RESUMO - LOTES E VMA'!$L$3:$L$181,MATCH('LISTA DOS ITENS'!$D4697,'RESUMO - LOTES E VMA'!$A$3:$A$181,0))</f>
        <v>1% do Valor de Comparação do VMA</v>
      </c>
      <c r="AD4697" s="53" t="str">
        <f>VLOOKUP(Tabela1[[#This Row],[Índice]],[1]Planilha1!$A:$A,1,0)</f>
        <v>#ERROR!</v>
      </c>
    </row>
    <row r="4698" ht="15.75" customHeight="1">
      <c r="A4698" s="52">
        <v>272471.0</v>
      </c>
      <c r="B4698" s="53" t="s">
        <v>274</v>
      </c>
      <c r="C4698" s="53" t="s">
        <v>2875</v>
      </c>
      <c r="D4698" s="22">
        <v>208722.0</v>
      </c>
      <c r="E4698" s="53" t="s">
        <v>1718</v>
      </c>
      <c r="F4698" s="54">
        <v>1.1085685E7</v>
      </c>
      <c r="G4698" s="53" t="s">
        <v>2918</v>
      </c>
      <c r="H4698" s="55">
        <v>803.0</v>
      </c>
      <c r="I4698" s="55"/>
      <c r="J4698" s="55" t="s">
        <v>1720</v>
      </c>
      <c r="K4698" s="53" t="s">
        <v>160</v>
      </c>
      <c r="L4698" s="53"/>
      <c r="M4698" s="53">
        <v>1.0</v>
      </c>
      <c r="N4698" s="53" t="s">
        <v>52</v>
      </c>
      <c r="O4698" s="25">
        <v>29941.02</v>
      </c>
      <c r="P4698" s="25">
        <f>'LISTA DOS ITENS'!$O4698*'LISTA DOS ITENS'!$M4698</f>
        <v>29941.02</v>
      </c>
      <c r="Q4698" s="25">
        <v>45437.512918</v>
      </c>
      <c r="R4698" s="25">
        <f>'LISTA DOS ITENS'!$Q4698*'LISTA DOS ITENS'!$M4698</f>
        <v>45437.51292</v>
      </c>
      <c r="S4698" s="56">
        <f>IF('LISTA DOS ITENS'!$P4698&gt;'LISTA DOS ITENS'!$R4698,'LISTA DOS ITENS'!$P4698,'LISTA DOS ITENS'!$R4698)</f>
        <v>45437.51292</v>
      </c>
      <c r="T4698" s="25">
        <v>2999.7928095492175</v>
      </c>
      <c r="U4698" s="25">
        <f>'LISTA DOS ITENS'!$T4698*'LISTA DOS ITENS'!$M4698</f>
        <v>2999.79281</v>
      </c>
      <c r="V4698" s="56">
        <f t="array" ref="V4698">INDEX('RESUMO - LOTES E VMA'!$F$3:$F$181,MATCH('LISTA DOS ITENS'!$D4698,'RESUMO - LOTES E VMA'!$A$3:$A$181,0))</f>
        <v>25553.76932</v>
      </c>
      <c r="W4698" s="57">
        <f>'LISTA DOS ITENS'!$U4698/'LISTA DOS ITENS'!$V4698</f>
        <v>0.1173914021</v>
      </c>
      <c r="X4698" s="53" t="s">
        <v>53</v>
      </c>
      <c r="Y4698" s="53" t="s">
        <v>290</v>
      </c>
      <c r="Z4698" s="58" t="str">
        <f>'LISTA DOS ITENS'!$F4698&amp;"-"&amp;'LISTA DOS ITENS'!$H4698&amp;"-"&amp;'LISTA DOS ITENS'!$J4698&amp;"-"&amp;'LISTA DOS ITENS'!$K4698&amp;"-"&amp;'LISTA DOS ITENS'!$I4698</f>
        <v>11085685-803-0012-CONS/IMP-</v>
      </c>
      <c r="AA4698" s="59" t="str">
        <f t="array" ref="AA4698">INDEX('RESUMO - LOTES E VMA'!$M$3:$M$181,MATCH('LISTA DOS ITENS'!$D4698,'RESUMO - LOTES E VMA'!$A$3:$A$181,0))</f>
        <v>Para Leilão</v>
      </c>
      <c r="AB4698" s="60">
        <f t="array" ref="AB4698">INDEX('RESUMO - LOTES E VMA'!$J$3:$J$181,MATCH('LISTA DOS ITENS'!$D4698,'RESUMO - LOTES E VMA'!$A$3:$A$181,0))</f>
        <v>0.06602018062</v>
      </c>
      <c r="AC4698" s="29" t="str">
        <f t="array" ref="AC4698">INDEX('RESUMO - LOTES E VMA'!$L$3:$L$181,MATCH('LISTA DOS ITENS'!$D4698,'RESUMO - LOTES E VMA'!$A$3:$A$181,0))</f>
        <v>1% do Valor de Comparação do VMA</v>
      </c>
      <c r="AD4698" s="53" t="str">
        <f>VLOOKUP(Tabela1[[#This Row],[Índice]],[1]Planilha1!$A:$A,1,0)</f>
        <v>#ERROR!</v>
      </c>
    </row>
    <row r="4699" ht="15.75" customHeight="1">
      <c r="A4699" s="52">
        <v>272472.0</v>
      </c>
      <c r="B4699" s="53" t="s">
        <v>274</v>
      </c>
      <c r="C4699" s="53" t="s">
        <v>2875</v>
      </c>
      <c r="D4699" s="22">
        <v>208723.0</v>
      </c>
      <c r="E4699" s="53" t="s">
        <v>150</v>
      </c>
      <c r="F4699" s="54">
        <v>1.0200161E7</v>
      </c>
      <c r="G4699" s="53" t="s">
        <v>2908</v>
      </c>
      <c r="H4699" s="55">
        <v>803.0</v>
      </c>
      <c r="I4699" s="55"/>
      <c r="J4699" s="55" t="s">
        <v>346</v>
      </c>
      <c r="K4699" s="53" t="s">
        <v>80</v>
      </c>
      <c r="L4699" s="53"/>
      <c r="M4699" s="53">
        <v>1.0</v>
      </c>
      <c r="N4699" s="53" t="s">
        <v>52</v>
      </c>
      <c r="O4699" s="25">
        <v>1.0</v>
      </c>
      <c r="P4699" s="25">
        <f>'LISTA DOS ITENS'!$O4699*'LISTA DOS ITENS'!$M4699</f>
        <v>1</v>
      </c>
      <c r="Q4699" s="25">
        <v>108114.48</v>
      </c>
      <c r="R4699" s="25">
        <f>'LISTA DOS ITENS'!$Q4699*'LISTA DOS ITENS'!$M4699</f>
        <v>108114.48</v>
      </c>
      <c r="S4699" s="56">
        <f>IF('LISTA DOS ITENS'!$P4699&gt;'LISTA DOS ITENS'!$R4699,'LISTA DOS ITENS'!$P4699,'LISTA DOS ITENS'!$R4699)</f>
        <v>108114.48</v>
      </c>
      <c r="T4699" s="25">
        <v>7137.7374967121805</v>
      </c>
      <c r="U4699" s="25">
        <f>'LISTA DOS ITENS'!$T4699*'LISTA DOS ITENS'!$M4699</f>
        <v>7137.737497</v>
      </c>
      <c r="V4699" s="56">
        <f t="array" ref="V4699">INDEX('RESUMO - LOTES E VMA'!$F$3:$F$181,MATCH('LISTA DOS ITENS'!$D4699,'RESUMO - LOTES E VMA'!$A$3:$A$181,0))</f>
        <v>120863.2658</v>
      </c>
      <c r="W4699" s="57">
        <f>'LISTA DOS ITENS'!$U4699/'LISTA DOS ITENS'!$V4699</f>
        <v>0.05905630175</v>
      </c>
      <c r="X4699" s="53" t="s">
        <v>53</v>
      </c>
      <c r="Y4699" s="53" t="s">
        <v>290</v>
      </c>
      <c r="Z4699" s="58" t="str">
        <f>'LISTA DOS ITENS'!$F4699&amp;"-"&amp;'LISTA DOS ITENS'!$H4699&amp;"-"&amp;'LISTA DOS ITENS'!$J4699&amp;"-"&amp;'LISTA DOS ITENS'!$K4699&amp;"-"&amp;'LISTA DOS ITENS'!$I4699</f>
        <v>10200161-803-0013-IMOB/NAC-</v>
      </c>
      <c r="AA4699" s="59" t="str">
        <f t="array" ref="AA4699">INDEX('RESUMO - LOTES E VMA'!$M$3:$M$181,MATCH('LISTA DOS ITENS'!$D4699,'RESUMO - LOTES E VMA'!$A$3:$A$181,0))</f>
        <v>Para Leilão</v>
      </c>
      <c r="AB4699" s="60">
        <f t="array" ref="AB4699">INDEX('RESUMO - LOTES E VMA'!$J$3:$J$181,MATCH('LISTA DOS ITENS'!$D4699,'RESUMO - LOTES E VMA'!$A$3:$A$181,0))</f>
        <v>0.06561898849</v>
      </c>
      <c r="AC4699" s="29" t="str">
        <f t="array" ref="AC4699">INDEX('RESUMO - LOTES E VMA'!$L$3:$L$181,MATCH('LISTA DOS ITENS'!$D4699,'RESUMO - LOTES E VMA'!$A$3:$A$181,0))</f>
        <v>1% do Valor de Comparação do VMA</v>
      </c>
      <c r="AD4699" s="53" t="str">
        <f>VLOOKUP(Tabela1[[#This Row],[Índice]],[1]Planilha1!$A:$A,1,0)</f>
        <v>#ERROR!</v>
      </c>
    </row>
    <row r="4700" ht="15.75" customHeight="1">
      <c r="A4700" s="52">
        <v>272473.0</v>
      </c>
      <c r="B4700" s="53" t="s">
        <v>274</v>
      </c>
      <c r="C4700" s="53" t="s">
        <v>2875</v>
      </c>
      <c r="D4700" s="22">
        <v>208723.0</v>
      </c>
      <c r="E4700" s="53" t="s">
        <v>150</v>
      </c>
      <c r="F4700" s="54">
        <v>1.0200614E7</v>
      </c>
      <c r="G4700" s="53" t="s">
        <v>2908</v>
      </c>
      <c r="H4700" s="55">
        <v>803.0</v>
      </c>
      <c r="I4700" s="55"/>
      <c r="J4700" s="55" t="s">
        <v>346</v>
      </c>
      <c r="K4700" s="53" t="s">
        <v>80</v>
      </c>
      <c r="L4700" s="53"/>
      <c r="M4700" s="53">
        <v>2.0</v>
      </c>
      <c r="N4700" s="53" t="s">
        <v>52</v>
      </c>
      <c r="O4700" s="25">
        <v>1.0</v>
      </c>
      <c r="P4700" s="25">
        <f>'LISTA DOS ITENS'!$O4700*'LISTA DOS ITENS'!$M4700</f>
        <v>2</v>
      </c>
      <c r="Q4700" s="25">
        <v>108114.48</v>
      </c>
      <c r="R4700" s="25">
        <f>'LISTA DOS ITENS'!$Q4700*'LISTA DOS ITENS'!$M4700</f>
        <v>216228.96</v>
      </c>
      <c r="S4700" s="56">
        <f>IF('LISTA DOS ITENS'!$P4700&gt;'LISTA DOS ITENS'!$R4700,'LISTA DOS ITENS'!$P4700,'LISTA DOS ITENS'!$R4700)</f>
        <v>216228.96</v>
      </c>
      <c r="T4700" s="25">
        <v>7137.7374967121805</v>
      </c>
      <c r="U4700" s="25">
        <f>'LISTA DOS ITENS'!$T4700*'LISTA DOS ITENS'!$M4700</f>
        <v>14275.47499</v>
      </c>
      <c r="V4700" s="56">
        <f t="array" ref="V4700">INDEX('RESUMO - LOTES E VMA'!$F$3:$F$181,MATCH('LISTA DOS ITENS'!$D4700,'RESUMO - LOTES E VMA'!$A$3:$A$181,0))</f>
        <v>120863.2658</v>
      </c>
      <c r="W4700" s="57">
        <f>'LISTA DOS ITENS'!$U4700/'LISTA DOS ITENS'!$V4700</f>
        <v>0.1181126035</v>
      </c>
      <c r="X4700" s="53" t="s">
        <v>53</v>
      </c>
      <c r="Y4700" s="53" t="s">
        <v>290</v>
      </c>
      <c r="Z4700" s="58" t="str">
        <f>'LISTA DOS ITENS'!$F4700&amp;"-"&amp;'LISTA DOS ITENS'!$H4700&amp;"-"&amp;'LISTA DOS ITENS'!$J4700&amp;"-"&amp;'LISTA DOS ITENS'!$K4700&amp;"-"&amp;'LISTA DOS ITENS'!$I4700</f>
        <v>10200614-803-0013-IMOB/NAC-</v>
      </c>
      <c r="AA4700" s="59" t="str">
        <f t="array" ref="AA4700">INDEX('RESUMO - LOTES E VMA'!$M$3:$M$181,MATCH('LISTA DOS ITENS'!$D4700,'RESUMO - LOTES E VMA'!$A$3:$A$181,0))</f>
        <v>Para Leilão</v>
      </c>
      <c r="AB4700" s="60">
        <f t="array" ref="AB4700">INDEX('RESUMO - LOTES E VMA'!$J$3:$J$181,MATCH('LISTA DOS ITENS'!$D4700,'RESUMO - LOTES E VMA'!$A$3:$A$181,0))</f>
        <v>0.06561898849</v>
      </c>
      <c r="AC4700" s="29" t="str">
        <f t="array" ref="AC4700">INDEX('RESUMO - LOTES E VMA'!$L$3:$L$181,MATCH('LISTA DOS ITENS'!$D4700,'RESUMO - LOTES E VMA'!$A$3:$A$181,0))</f>
        <v>1% do Valor de Comparação do VMA</v>
      </c>
      <c r="AD4700" s="53" t="str">
        <f>VLOOKUP(Tabela1[[#This Row],[Índice]],[1]Planilha1!$A:$A,1,0)</f>
        <v>#ERROR!</v>
      </c>
    </row>
    <row r="4701" ht="15.75" customHeight="1">
      <c r="A4701" s="52">
        <v>272474.0</v>
      </c>
      <c r="B4701" s="53" t="s">
        <v>274</v>
      </c>
      <c r="C4701" s="53" t="s">
        <v>2875</v>
      </c>
      <c r="D4701" s="22">
        <v>208723.0</v>
      </c>
      <c r="E4701" s="53" t="s">
        <v>150</v>
      </c>
      <c r="F4701" s="54">
        <v>1.0200729E7</v>
      </c>
      <c r="G4701" s="53" t="s">
        <v>2908</v>
      </c>
      <c r="H4701" s="55">
        <v>803.0</v>
      </c>
      <c r="I4701" s="55"/>
      <c r="J4701" s="55" t="s">
        <v>346</v>
      </c>
      <c r="K4701" s="53" t="s">
        <v>80</v>
      </c>
      <c r="L4701" s="53"/>
      <c r="M4701" s="53">
        <v>1.0</v>
      </c>
      <c r="N4701" s="53" t="s">
        <v>52</v>
      </c>
      <c r="O4701" s="25">
        <v>15702.58</v>
      </c>
      <c r="P4701" s="25">
        <f>'LISTA DOS ITENS'!$O4701*'LISTA DOS ITENS'!$M4701</f>
        <v>15702.58</v>
      </c>
      <c r="Q4701" s="25">
        <v>15702.58</v>
      </c>
      <c r="R4701" s="25">
        <f>'LISTA DOS ITENS'!$Q4701*'LISTA DOS ITENS'!$M4701</f>
        <v>15702.58</v>
      </c>
      <c r="S4701" s="56">
        <f>IF('LISTA DOS ITENS'!$P4701&gt;'LISTA DOS ITENS'!$R4701,'LISTA DOS ITENS'!$P4701,'LISTA DOS ITENS'!$R4701)</f>
        <v>15702.58</v>
      </c>
      <c r="T4701" s="25">
        <v>1036.6871677237198</v>
      </c>
      <c r="U4701" s="25">
        <f>'LISTA DOS ITENS'!$T4701*'LISTA DOS ITENS'!$M4701</f>
        <v>1036.687168</v>
      </c>
      <c r="V4701" s="56">
        <f t="array" ref="V4701">INDEX('RESUMO - LOTES E VMA'!$F$3:$F$181,MATCH('LISTA DOS ITENS'!$D4701,'RESUMO - LOTES E VMA'!$A$3:$A$181,0))</f>
        <v>120863.2658</v>
      </c>
      <c r="W4701" s="57">
        <f>'LISTA DOS ITENS'!$U4701/'LISTA DOS ITENS'!$V4701</f>
        <v>0.008577355252</v>
      </c>
      <c r="X4701" s="53" t="s">
        <v>53</v>
      </c>
      <c r="Y4701" s="53" t="s">
        <v>290</v>
      </c>
      <c r="Z4701" s="58" t="str">
        <f>'LISTA DOS ITENS'!$F4701&amp;"-"&amp;'LISTA DOS ITENS'!$H4701&amp;"-"&amp;'LISTA DOS ITENS'!$J4701&amp;"-"&amp;'LISTA DOS ITENS'!$K4701&amp;"-"&amp;'LISTA DOS ITENS'!$I4701</f>
        <v>10200729-803-0013-IMOB/NAC-</v>
      </c>
      <c r="AA4701" s="59" t="str">
        <f t="array" ref="AA4701">INDEX('RESUMO - LOTES E VMA'!$M$3:$M$181,MATCH('LISTA DOS ITENS'!$D4701,'RESUMO - LOTES E VMA'!$A$3:$A$181,0))</f>
        <v>Para Leilão</v>
      </c>
      <c r="AB4701" s="60">
        <f t="array" ref="AB4701">INDEX('RESUMO - LOTES E VMA'!$J$3:$J$181,MATCH('LISTA DOS ITENS'!$D4701,'RESUMO - LOTES E VMA'!$A$3:$A$181,0))</f>
        <v>0.06561898849</v>
      </c>
      <c r="AC4701" s="29" t="str">
        <f t="array" ref="AC4701">INDEX('RESUMO - LOTES E VMA'!$L$3:$L$181,MATCH('LISTA DOS ITENS'!$D4701,'RESUMO - LOTES E VMA'!$A$3:$A$181,0))</f>
        <v>1% do Valor de Comparação do VMA</v>
      </c>
      <c r="AD4701" s="53" t="str">
        <f>VLOOKUP(Tabela1[[#This Row],[Índice]],[1]Planilha1!$A:$A,1,0)</f>
        <v>#ERROR!</v>
      </c>
    </row>
    <row r="4702" ht="15.75" customHeight="1">
      <c r="A4702" s="52">
        <v>272475.0</v>
      </c>
      <c r="B4702" s="53" t="s">
        <v>274</v>
      </c>
      <c r="C4702" s="53" t="s">
        <v>2875</v>
      </c>
      <c r="D4702" s="22">
        <v>208723.0</v>
      </c>
      <c r="E4702" s="53" t="s">
        <v>150</v>
      </c>
      <c r="F4702" s="54">
        <v>1.0205351E7</v>
      </c>
      <c r="G4702" s="53" t="s">
        <v>2908</v>
      </c>
      <c r="H4702" s="55">
        <v>803.0</v>
      </c>
      <c r="I4702" s="55"/>
      <c r="J4702" s="55" t="s">
        <v>346</v>
      </c>
      <c r="K4702" s="53" t="s">
        <v>80</v>
      </c>
      <c r="L4702" s="53"/>
      <c r="M4702" s="53">
        <v>1.0</v>
      </c>
      <c r="N4702" s="53" t="s">
        <v>52</v>
      </c>
      <c r="O4702" s="25">
        <v>1.0</v>
      </c>
      <c r="P4702" s="25">
        <f>'LISTA DOS ITENS'!$O4702*'LISTA DOS ITENS'!$M4702</f>
        <v>1</v>
      </c>
      <c r="Q4702" s="25">
        <v>108114.48</v>
      </c>
      <c r="R4702" s="25">
        <f>'LISTA DOS ITENS'!$Q4702*'LISTA DOS ITENS'!$M4702</f>
        <v>108114.48</v>
      </c>
      <c r="S4702" s="56">
        <f>IF('LISTA DOS ITENS'!$P4702&gt;'LISTA DOS ITENS'!$R4702,'LISTA DOS ITENS'!$P4702,'LISTA DOS ITENS'!$R4702)</f>
        <v>108114.48</v>
      </c>
      <c r="T4702" s="25">
        <v>7137.7374967121805</v>
      </c>
      <c r="U4702" s="25">
        <f>'LISTA DOS ITENS'!$T4702*'LISTA DOS ITENS'!$M4702</f>
        <v>7137.737497</v>
      </c>
      <c r="V4702" s="56">
        <f t="array" ref="V4702">INDEX('RESUMO - LOTES E VMA'!$F$3:$F$181,MATCH('LISTA DOS ITENS'!$D4702,'RESUMO - LOTES E VMA'!$A$3:$A$181,0))</f>
        <v>120863.2658</v>
      </c>
      <c r="W4702" s="57">
        <f>'LISTA DOS ITENS'!$U4702/'LISTA DOS ITENS'!$V4702</f>
        <v>0.05905630175</v>
      </c>
      <c r="X4702" s="53" t="s">
        <v>53</v>
      </c>
      <c r="Y4702" s="53" t="s">
        <v>290</v>
      </c>
      <c r="Z4702" s="58" t="str">
        <f>'LISTA DOS ITENS'!$F4702&amp;"-"&amp;'LISTA DOS ITENS'!$H4702&amp;"-"&amp;'LISTA DOS ITENS'!$J4702&amp;"-"&amp;'LISTA DOS ITENS'!$K4702&amp;"-"&amp;'LISTA DOS ITENS'!$I4702</f>
        <v>10205351-803-0013-IMOB/NAC-</v>
      </c>
      <c r="AA4702" s="59" t="str">
        <f t="array" ref="AA4702">INDEX('RESUMO - LOTES E VMA'!$M$3:$M$181,MATCH('LISTA DOS ITENS'!$D4702,'RESUMO - LOTES E VMA'!$A$3:$A$181,0))</f>
        <v>Para Leilão</v>
      </c>
      <c r="AB4702" s="60">
        <f t="array" ref="AB4702">INDEX('RESUMO - LOTES E VMA'!$J$3:$J$181,MATCH('LISTA DOS ITENS'!$D4702,'RESUMO - LOTES E VMA'!$A$3:$A$181,0))</f>
        <v>0.06561898849</v>
      </c>
      <c r="AC4702" s="29" t="str">
        <f t="array" ref="AC4702">INDEX('RESUMO - LOTES E VMA'!$L$3:$L$181,MATCH('LISTA DOS ITENS'!$D4702,'RESUMO - LOTES E VMA'!$A$3:$A$181,0))</f>
        <v>1% do Valor de Comparação do VMA</v>
      </c>
      <c r="AD4702" s="53" t="str">
        <f>VLOOKUP(Tabela1[[#This Row],[Índice]],[1]Planilha1!$A:$A,1,0)</f>
        <v>#ERROR!</v>
      </c>
    </row>
    <row r="4703" ht="15.75" customHeight="1">
      <c r="A4703" s="52">
        <v>272476.0</v>
      </c>
      <c r="B4703" s="53" t="s">
        <v>274</v>
      </c>
      <c r="C4703" s="53" t="s">
        <v>2875</v>
      </c>
      <c r="D4703" s="22">
        <v>208723.0</v>
      </c>
      <c r="E4703" s="53" t="s">
        <v>150</v>
      </c>
      <c r="F4703" s="54">
        <v>1.0405384E7</v>
      </c>
      <c r="G4703" s="53" t="s">
        <v>2922</v>
      </c>
      <c r="H4703" s="55">
        <v>803.0</v>
      </c>
      <c r="I4703" s="55"/>
      <c r="J4703" s="55" t="s">
        <v>346</v>
      </c>
      <c r="K4703" s="53" t="s">
        <v>179</v>
      </c>
      <c r="L4703" s="53"/>
      <c r="M4703" s="53">
        <v>1.0</v>
      </c>
      <c r="N4703" s="53" t="s">
        <v>52</v>
      </c>
      <c r="O4703" s="25">
        <v>43580.93</v>
      </c>
      <c r="P4703" s="25">
        <f>'LISTA DOS ITENS'!$O4703*'LISTA DOS ITENS'!$M4703</f>
        <v>43580.93</v>
      </c>
      <c r="Q4703" s="25">
        <v>43580.94</v>
      </c>
      <c r="R4703" s="25">
        <f>'LISTA DOS ITENS'!$Q4703*'LISTA DOS ITENS'!$M4703</f>
        <v>43580.94</v>
      </c>
      <c r="S4703" s="56">
        <f>IF('LISTA DOS ITENS'!$P4703&gt;'LISTA DOS ITENS'!$R4703,'LISTA DOS ITENS'!$P4703,'LISTA DOS ITENS'!$R4703)</f>
        <v>43580.94</v>
      </c>
      <c r="T4703" s="25">
        <v>2877.221530177676</v>
      </c>
      <c r="U4703" s="25">
        <f>'LISTA DOS ITENS'!$T4703*'LISTA DOS ITENS'!$M4703</f>
        <v>2877.22153</v>
      </c>
      <c r="V4703" s="56">
        <f t="array" ref="V4703">INDEX('RESUMO - LOTES E VMA'!$F$3:$F$181,MATCH('LISTA DOS ITENS'!$D4703,'RESUMO - LOTES E VMA'!$A$3:$A$181,0))</f>
        <v>120863.2658</v>
      </c>
      <c r="W4703" s="57">
        <f>'LISTA DOS ITENS'!$U4703/'LISTA DOS ITENS'!$V4703</f>
        <v>0.02380559147</v>
      </c>
      <c r="X4703" s="53" t="s">
        <v>53</v>
      </c>
      <c r="Y4703" s="53" t="s">
        <v>290</v>
      </c>
      <c r="Z4703" s="58" t="str">
        <f>'LISTA DOS ITENS'!$F4703&amp;"-"&amp;'LISTA DOS ITENS'!$H4703&amp;"-"&amp;'LISTA DOS ITENS'!$J4703&amp;"-"&amp;'LISTA DOS ITENS'!$K4703&amp;"-"&amp;'LISTA DOS ITENS'!$I4703</f>
        <v>10405384-803-0013-IMOB/IMP-</v>
      </c>
      <c r="AA4703" s="59" t="str">
        <f t="array" ref="AA4703">INDEX('RESUMO - LOTES E VMA'!$M$3:$M$181,MATCH('LISTA DOS ITENS'!$D4703,'RESUMO - LOTES E VMA'!$A$3:$A$181,0))</f>
        <v>Para Leilão</v>
      </c>
      <c r="AB4703" s="60">
        <f t="array" ref="AB4703">INDEX('RESUMO - LOTES E VMA'!$J$3:$J$181,MATCH('LISTA DOS ITENS'!$D4703,'RESUMO - LOTES E VMA'!$A$3:$A$181,0))</f>
        <v>0.06561898849</v>
      </c>
      <c r="AC4703" s="29" t="str">
        <f t="array" ref="AC4703">INDEX('RESUMO - LOTES E VMA'!$L$3:$L$181,MATCH('LISTA DOS ITENS'!$D4703,'RESUMO - LOTES E VMA'!$A$3:$A$181,0))</f>
        <v>1% do Valor de Comparação do VMA</v>
      </c>
      <c r="AD4703" s="53" t="str">
        <f>VLOOKUP(Tabela1[[#This Row],[Índice]],[1]Planilha1!$A:$A,1,0)</f>
        <v>#ERROR!</v>
      </c>
    </row>
    <row r="4704" ht="15.75" customHeight="1">
      <c r="A4704" s="52">
        <v>272477.0</v>
      </c>
      <c r="B4704" s="53" t="s">
        <v>274</v>
      </c>
      <c r="C4704" s="53" t="s">
        <v>2875</v>
      </c>
      <c r="D4704" s="22">
        <v>208723.0</v>
      </c>
      <c r="E4704" s="53" t="s">
        <v>150</v>
      </c>
      <c r="F4704" s="54">
        <v>1.1085681E7</v>
      </c>
      <c r="G4704" s="53" t="s">
        <v>2907</v>
      </c>
      <c r="H4704" s="55">
        <v>803.0</v>
      </c>
      <c r="I4704" s="55"/>
      <c r="J4704" s="55" t="s">
        <v>346</v>
      </c>
      <c r="K4704" s="53" t="s">
        <v>80</v>
      </c>
      <c r="L4704" s="53"/>
      <c r="M4704" s="53">
        <v>1.0</v>
      </c>
      <c r="N4704" s="53" t="s">
        <v>52</v>
      </c>
      <c r="O4704" s="25">
        <v>44944.04</v>
      </c>
      <c r="P4704" s="25">
        <f>'LISTA DOS ITENS'!$O4704*'LISTA DOS ITENS'!$M4704</f>
        <v>44944.04</v>
      </c>
      <c r="Q4704" s="25">
        <v>44944.04</v>
      </c>
      <c r="R4704" s="25">
        <f>'LISTA DOS ITENS'!$Q4704*'LISTA DOS ITENS'!$M4704</f>
        <v>44944.04</v>
      </c>
      <c r="S4704" s="56">
        <f>IF('LISTA DOS ITENS'!$P4704&gt;'LISTA DOS ITENS'!$R4704,'LISTA DOS ITENS'!$P4704,'LISTA DOS ITENS'!$R4704)</f>
        <v>44944.04</v>
      </c>
      <c r="T4704" s="25">
        <v>2228.26</v>
      </c>
      <c r="U4704" s="25">
        <f>'LISTA DOS ITENS'!$T4704*'LISTA DOS ITENS'!$M4704</f>
        <v>2228.26</v>
      </c>
      <c r="V4704" s="56">
        <f t="array" ref="V4704">INDEX('RESUMO - LOTES E VMA'!$F$3:$F$181,MATCH('LISTA DOS ITENS'!$D4704,'RESUMO - LOTES E VMA'!$A$3:$A$181,0))</f>
        <v>120863.2658</v>
      </c>
      <c r="W4704" s="57">
        <f>'LISTA DOS ITENS'!$U4704/'LISTA DOS ITENS'!$V4704</f>
        <v>0.01843620545</v>
      </c>
      <c r="X4704" s="53" t="s">
        <v>53</v>
      </c>
      <c r="Y4704" s="53" t="s">
        <v>290</v>
      </c>
      <c r="Z4704" s="58" t="str">
        <f>'LISTA DOS ITENS'!$F4704&amp;"-"&amp;'LISTA DOS ITENS'!$H4704&amp;"-"&amp;'LISTA DOS ITENS'!$J4704&amp;"-"&amp;'LISTA DOS ITENS'!$K4704&amp;"-"&amp;'LISTA DOS ITENS'!$I4704</f>
        <v>11085681-803-0013-IMOB/NAC-</v>
      </c>
      <c r="AA4704" s="59" t="str">
        <f t="array" ref="AA4704">INDEX('RESUMO - LOTES E VMA'!$M$3:$M$181,MATCH('LISTA DOS ITENS'!$D4704,'RESUMO - LOTES E VMA'!$A$3:$A$181,0))</f>
        <v>Para Leilão</v>
      </c>
      <c r="AB4704" s="60">
        <f t="array" ref="AB4704">INDEX('RESUMO - LOTES E VMA'!$J$3:$J$181,MATCH('LISTA DOS ITENS'!$D4704,'RESUMO - LOTES E VMA'!$A$3:$A$181,0))</f>
        <v>0.06561898849</v>
      </c>
      <c r="AC4704" s="29" t="str">
        <f t="array" ref="AC4704">INDEX('RESUMO - LOTES E VMA'!$L$3:$L$181,MATCH('LISTA DOS ITENS'!$D4704,'RESUMO - LOTES E VMA'!$A$3:$A$181,0))</f>
        <v>1% do Valor de Comparação do VMA</v>
      </c>
      <c r="AD4704" s="53" t="str">
        <f>VLOOKUP(Tabela1[[#This Row],[Índice]],[1]Planilha1!$A:$A,1,0)</f>
        <v>#ERROR!</v>
      </c>
    </row>
    <row r="4705" ht="15.75" customHeight="1">
      <c r="A4705" s="52">
        <v>272478.0</v>
      </c>
      <c r="B4705" s="53" t="s">
        <v>274</v>
      </c>
      <c r="C4705" s="53" t="s">
        <v>2875</v>
      </c>
      <c r="D4705" s="22">
        <v>208723.0</v>
      </c>
      <c r="E4705" s="53" t="s">
        <v>150</v>
      </c>
      <c r="F4705" s="54">
        <v>1.1166726E7</v>
      </c>
      <c r="G4705" s="53" t="s">
        <v>2920</v>
      </c>
      <c r="H4705" s="55">
        <v>803.0</v>
      </c>
      <c r="I4705" s="55"/>
      <c r="J4705" s="55" t="s">
        <v>346</v>
      </c>
      <c r="K4705" s="53" t="s">
        <v>80</v>
      </c>
      <c r="L4705" s="53"/>
      <c r="M4705" s="53">
        <v>1.0</v>
      </c>
      <c r="N4705" s="53" t="s">
        <v>52</v>
      </c>
      <c r="O4705" s="25">
        <v>121296.21</v>
      </c>
      <c r="P4705" s="25">
        <f>'LISTA DOS ITENS'!$O4705*'LISTA DOS ITENS'!$M4705</f>
        <v>121296.21</v>
      </c>
      <c r="Q4705" s="25">
        <v>121296.21</v>
      </c>
      <c r="R4705" s="25">
        <f>'LISTA DOS ITENS'!$Q4705*'LISTA DOS ITENS'!$M4705</f>
        <v>121296.21</v>
      </c>
      <c r="S4705" s="56">
        <f>IF('LISTA DOS ITENS'!$P4705&gt;'LISTA DOS ITENS'!$R4705,'LISTA DOS ITENS'!$P4705,'LISTA DOS ITENS'!$R4705)</f>
        <v>121296.21</v>
      </c>
      <c r="T4705" s="25">
        <v>8007.9976921322195</v>
      </c>
      <c r="U4705" s="25">
        <f>'LISTA DOS ITENS'!$T4705*'LISTA DOS ITENS'!$M4705</f>
        <v>8007.997692</v>
      </c>
      <c r="V4705" s="56">
        <f t="array" ref="V4705">INDEX('RESUMO - LOTES E VMA'!$F$3:$F$181,MATCH('LISTA DOS ITENS'!$D4705,'RESUMO - LOTES E VMA'!$A$3:$A$181,0))</f>
        <v>120863.2658</v>
      </c>
      <c r="W4705" s="57">
        <f>'LISTA DOS ITENS'!$U4705/'LISTA DOS ITENS'!$V4705</f>
        <v>0.06625667144</v>
      </c>
      <c r="X4705" s="53" t="s">
        <v>53</v>
      </c>
      <c r="Y4705" s="53" t="s">
        <v>290</v>
      </c>
      <c r="Z4705" s="58" t="str">
        <f>'LISTA DOS ITENS'!$F4705&amp;"-"&amp;'LISTA DOS ITENS'!$H4705&amp;"-"&amp;'LISTA DOS ITENS'!$J4705&amp;"-"&amp;'LISTA DOS ITENS'!$K4705&amp;"-"&amp;'LISTA DOS ITENS'!$I4705</f>
        <v>11166726-803-0013-IMOB/NAC-</v>
      </c>
      <c r="AA4705" s="59" t="str">
        <f t="array" ref="AA4705">INDEX('RESUMO - LOTES E VMA'!$M$3:$M$181,MATCH('LISTA DOS ITENS'!$D4705,'RESUMO - LOTES E VMA'!$A$3:$A$181,0))</f>
        <v>Para Leilão</v>
      </c>
      <c r="AB4705" s="60">
        <f t="array" ref="AB4705">INDEX('RESUMO - LOTES E VMA'!$J$3:$J$181,MATCH('LISTA DOS ITENS'!$D4705,'RESUMO - LOTES E VMA'!$A$3:$A$181,0))</f>
        <v>0.06561898849</v>
      </c>
      <c r="AC4705" s="29" t="str">
        <f t="array" ref="AC4705">INDEX('RESUMO - LOTES E VMA'!$L$3:$L$181,MATCH('LISTA DOS ITENS'!$D4705,'RESUMO - LOTES E VMA'!$A$3:$A$181,0))</f>
        <v>1% do Valor de Comparação do VMA</v>
      </c>
      <c r="AD4705" s="53" t="str">
        <f>VLOOKUP(Tabela1[[#This Row],[Índice]],[1]Planilha1!$A:$A,1,0)</f>
        <v>#ERROR!</v>
      </c>
    </row>
    <row r="4706" ht="15.75" customHeight="1">
      <c r="A4706" s="52">
        <v>272479.0</v>
      </c>
      <c r="B4706" s="53" t="s">
        <v>274</v>
      </c>
      <c r="C4706" s="53" t="s">
        <v>2875</v>
      </c>
      <c r="D4706" s="22">
        <v>208723.0</v>
      </c>
      <c r="E4706" s="53" t="s">
        <v>150</v>
      </c>
      <c r="F4706" s="54">
        <v>1.1323091E7</v>
      </c>
      <c r="G4706" s="53" t="s">
        <v>2914</v>
      </c>
      <c r="H4706" s="55">
        <v>803.0</v>
      </c>
      <c r="I4706" s="55"/>
      <c r="J4706" s="55" t="s">
        <v>346</v>
      </c>
      <c r="K4706" s="53" t="s">
        <v>80</v>
      </c>
      <c r="L4706" s="53"/>
      <c r="M4706" s="53">
        <v>2.0</v>
      </c>
      <c r="N4706" s="53" t="s">
        <v>52</v>
      </c>
      <c r="O4706" s="25">
        <v>111581.565</v>
      </c>
      <c r="P4706" s="25">
        <f>'LISTA DOS ITENS'!$O4706*'LISTA DOS ITENS'!$M4706</f>
        <v>223163.13</v>
      </c>
      <c r="Q4706" s="25">
        <v>111581.57</v>
      </c>
      <c r="R4706" s="25">
        <f>'LISTA DOS ITENS'!$Q4706*'LISTA DOS ITENS'!$M4706</f>
        <v>223163.14</v>
      </c>
      <c r="S4706" s="56">
        <f>IF('LISTA DOS ITENS'!$P4706&gt;'LISTA DOS ITENS'!$R4706,'LISTA DOS ITENS'!$P4706,'LISTA DOS ITENS'!$R4706)</f>
        <v>223163.14</v>
      </c>
      <c r="T4706" s="25">
        <v>7366.635404721134</v>
      </c>
      <c r="U4706" s="25">
        <f>'LISTA DOS ITENS'!$T4706*'LISTA DOS ITENS'!$M4706</f>
        <v>14733.27081</v>
      </c>
      <c r="V4706" s="56">
        <f t="array" ref="V4706">INDEX('RESUMO - LOTES E VMA'!$F$3:$F$181,MATCH('LISTA DOS ITENS'!$D4706,'RESUMO - LOTES E VMA'!$A$3:$A$181,0))</f>
        <v>120863.2658</v>
      </c>
      <c r="W4706" s="57">
        <f>'LISTA DOS ITENS'!$U4706/'LISTA DOS ITENS'!$V4706</f>
        <v>0.1219003203</v>
      </c>
      <c r="X4706" s="53" t="s">
        <v>53</v>
      </c>
      <c r="Y4706" s="53" t="s">
        <v>290</v>
      </c>
      <c r="Z4706" s="58" t="str">
        <f>'LISTA DOS ITENS'!$F4706&amp;"-"&amp;'LISTA DOS ITENS'!$H4706&amp;"-"&amp;'LISTA DOS ITENS'!$J4706&amp;"-"&amp;'LISTA DOS ITENS'!$K4706&amp;"-"&amp;'LISTA DOS ITENS'!$I4706</f>
        <v>11323091-803-0013-IMOB/NAC-</v>
      </c>
      <c r="AA4706" s="59" t="str">
        <f t="array" ref="AA4706">INDEX('RESUMO - LOTES E VMA'!$M$3:$M$181,MATCH('LISTA DOS ITENS'!$D4706,'RESUMO - LOTES E VMA'!$A$3:$A$181,0))</f>
        <v>Para Leilão</v>
      </c>
      <c r="AB4706" s="60">
        <f t="array" ref="AB4706">INDEX('RESUMO - LOTES E VMA'!$J$3:$J$181,MATCH('LISTA DOS ITENS'!$D4706,'RESUMO - LOTES E VMA'!$A$3:$A$181,0))</f>
        <v>0.06561898849</v>
      </c>
      <c r="AC4706" s="29" t="str">
        <f t="array" ref="AC4706">INDEX('RESUMO - LOTES E VMA'!$L$3:$L$181,MATCH('LISTA DOS ITENS'!$D4706,'RESUMO - LOTES E VMA'!$A$3:$A$181,0))</f>
        <v>1% do Valor de Comparação do VMA</v>
      </c>
      <c r="AD4706" s="53" t="str">
        <f>VLOOKUP(Tabela1[[#This Row],[Índice]],[1]Planilha1!$A:$A,1,0)</f>
        <v>#ERROR!</v>
      </c>
    </row>
    <row r="4707" ht="15.75" customHeight="1">
      <c r="A4707" s="52">
        <v>272480.0</v>
      </c>
      <c r="B4707" s="53" t="s">
        <v>274</v>
      </c>
      <c r="C4707" s="53" t="s">
        <v>2875</v>
      </c>
      <c r="D4707" s="22">
        <v>208723.0</v>
      </c>
      <c r="E4707" s="53" t="s">
        <v>150</v>
      </c>
      <c r="F4707" s="54">
        <v>1.1323091E7</v>
      </c>
      <c r="G4707" s="53" t="s">
        <v>2914</v>
      </c>
      <c r="H4707" s="55">
        <v>803.0</v>
      </c>
      <c r="I4707" s="55"/>
      <c r="J4707" s="55" t="s">
        <v>346</v>
      </c>
      <c r="K4707" s="53" t="s">
        <v>57</v>
      </c>
      <c r="L4707" s="53"/>
      <c r="M4707" s="53">
        <v>1.0</v>
      </c>
      <c r="N4707" s="53" t="s">
        <v>52</v>
      </c>
      <c r="O4707" s="25">
        <v>1.0</v>
      </c>
      <c r="P4707" s="25">
        <f>'LISTA DOS ITENS'!$O4707*'LISTA DOS ITENS'!$M4707</f>
        <v>1</v>
      </c>
      <c r="Q4707" s="25">
        <v>111581.57</v>
      </c>
      <c r="R4707" s="25">
        <f>'LISTA DOS ITENS'!$Q4707*'LISTA DOS ITENS'!$M4707</f>
        <v>111581.57</v>
      </c>
      <c r="S4707" s="56">
        <f>IF('LISTA DOS ITENS'!$P4707&gt;'LISTA DOS ITENS'!$R4707,'LISTA DOS ITENS'!$P4707,'LISTA DOS ITENS'!$R4707)</f>
        <v>111581.57</v>
      </c>
      <c r="T4707" s="25">
        <v>7366.635404721134</v>
      </c>
      <c r="U4707" s="25">
        <f>'LISTA DOS ITENS'!$T4707*'LISTA DOS ITENS'!$M4707</f>
        <v>7366.635405</v>
      </c>
      <c r="V4707" s="56">
        <f t="array" ref="V4707">INDEX('RESUMO - LOTES E VMA'!$F$3:$F$181,MATCH('LISTA DOS ITENS'!$D4707,'RESUMO - LOTES E VMA'!$A$3:$A$181,0))</f>
        <v>120863.2658</v>
      </c>
      <c r="W4707" s="57">
        <f>'LISTA DOS ITENS'!$U4707/'LISTA DOS ITENS'!$V4707</f>
        <v>0.06095016013</v>
      </c>
      <c r="X4707" s="53" t="s">
        <v>53</v>
      </c>
      <c r="Y4707" s="53" t="s">
        <v>290</v>
      </c>
      <c r="Z4707" s="58" t="str">
        <f>'LISTA DOS ITENS'!$F4707&amp;"-"&amp;'LISTA DOS ITENS'!$H4707&amp;"-"&amp;'LISTA DOS ITENS'!$J4707&amp;"-"&amp;'LISTA DOS ITENS'!$K4707&amp;"-"&amp;'LISTA DOS ITENS'!$I4707</f>
        <v>11323091-803-0013-USADO-</v>
      </c>
      <c r="AA4707" s="59" t="str">
        <f t="array" ref="AA4707">INDEX('RESUMO - LOTES E VMA'!$M$3:$M$181,MATCH('LISTA DOS ITENS'!$D4707,'RESUMO - LOTES E VMA'!$A$3:$A$181,0))</f>
        <v>Para Leilão</v>
      </c>
      <c r="AB4707" s="60">
        <f t="array" ref="AB4707">INDEX('RESUMO - LOTES E VMA'!$J$3:$J$181,MATCH('LISTA DOS ITENS'!$D4707,'RESUMO - LOTES E VMA'!$A$3:$A$181,0))</f>
        <v>0.06561898849</v>
      </c>
      <c r="AC4707" s="29" t="str">
        <f t="array" ref="AC4707">INDEX('RESUMO - LOTES E VMA'!$L$3:$L$181,MATCH('LISTA DOS ITENS'!$D4707,'RESUMO - LOTES E VMA'!$A$3:$A$181,0))</f>
        <v>1% do Valor de Comparação do VMA</v>
      </c>
      <c r="AD4707" s="53" t="str">
        <f>VLOOKUP(Tabela1[[#This Row],[Índice]],[1]Planilha1!$A:$A,1,0)</f>
        <v>#ERROR!</v>
      </c>
    </row>
    <row r="4708" ht="15.75" customHeight="1">
      <c r="A4708" s="52">
        <v>272481.0</v>
      </c>
      <c r="B4708" s="53" t="s">
        <v>274</v>
      </c>
      <c r="C4708" s="53" t="s">
        <v>2875</v>
      </c>
      <c r="D4708" s="22">
        <v>208723.0</v>
      </c>
      <c r="E4708" s="53" t="s">
        <v>150</v>
      </c>
      <c r="F4708" s="54">
        <v>1.1367799E7</v>
      </c>
      <c r="G4708" s="53" t="s">
        <v>2917</v>
      </c>
      <c r="H4708" s="55">
        <v>803.0</v>
      </c>
      <c r="I4708" s="55"/>
      <c r="J4708" s="55" t="s">
        <v>346</v>
      </c>
      <c r="K4708" s="53" t="s">
        <v>80</v>
      </c>
      <c r="L4708" s="53"/>
      <c r="M4708" s="53">
        <v>4.0</v>
      </c>
      <c r="N4708" s="53" t="s">
        <v>52</v>
      </c>
      <c r="O4708" s="25">
        <v>167115.615</v>
      </c>
      <c r="P4708" s="25">
        <f>'LISTA DOS ITENS'!$O4708*'LISTA DOS ITENS'!$M4708</f>
        <v>668462.46</v>
      </c>
      <c r="Q4708" s="25">
        <v>167115.62</v>
      </c>
      <c r="R4708" s="25">
        <f>'LISTA DOS ITENS'!$Q4708*'LISTA DOS ITENS'!$M4708</f>
        <v>668462.48</v>
      </c>
      <c r="S4708" s="56">
        <f>IF('LISTA DOS ITENS'!$P4708&gt;'LISTA DOS ITENS'!$R4708,'LISTA DOS ITENS'!$P4708,'LISTA DOS ITENS'!$R4708)</f>
        <v>668462.48</v>
      </c>
      <c r="T4708" s="25">
        <v>11033.003416011472</v>
      </c>
      <c r="U4708" s="25">
        <f>'LISTA DOS ITENS'!$T4708*'LISTA DOS ITENS'!$M4708</f>
        <v>44132.01366</v>
      </c>
      <c r="V4708" s="56">
        <f t="array" ref="V4708">INDEX('RESUMO - LOTES E VMA'!$F$3:$F$181,MATCH('LISTA DOS ITENS'!$D4708,'RESUMO - LOTES E VMA'!$A$3:$A$181,0))</f>
        <v>120863.2658</v>
      </c>
      <c r="W4708" s="57">
        <f>'LISTA DOS ITENS'!$U4708/'LISTA DOS ITENS'!$V4708</f>
        <v>0.3651400065</v>
      </c>
      <c r="X4708" s="53" t="s">
        <v>53</v>
      </c>
      <c r="Y4708" s="53" t="s">
        <v>290</v>
      </c>
      <c r="Z4708" s="58" t="str">
        <f>'LISTA DOS ITENS'!$F4708&amp;"-"&amp;'LISTA DOS ITENS'!$H4708&amp;"-"&amp;'LISTA DOS ITENS'!$J4708&amp;"-"&amp;'LISTA DOS ITENS'!$K4708&amp;"-"&amp;'LISTA DOS ITENS'!$I4708</f>
        <v>11367799-803-0013-IMOB/NAC-</v>
      </c>
      <c r="AA4708" s="59" t="str">
        <f t="array" ref="AA4708">INDEX('RESUMO - LOTES E VMA'!$M$3:$M$181,MATCH('LISTA DOS ITENS'!$D4708,'RESUMO - LOTES E VMA'!$A$3:$A$181,0))</f>
        <v>Para Leilão</v>
      </c>
      <c r="AB4708" s="60">
        <f t="array" ref="AB4708">INDEX('RESUMO - LOTES E VMA'!$J$3:$J$181,MATCH('LISTA DOS ITENS'!$D4708,'RESUMO - LOTES E VMA'!$A$3:$A$181,0))</f>
        <v>0.06561898849</v>
      </c>
      <c r="AC4708" s="29" t="str">
        <f t="array" ref="AC4708">INDEX('RESUMO - LOTES E VMA'!$L$3:$L$181,MATCH('LISTA DOS ITENS'!$D4708,'RESUMO - LOTES E VMA'!$A$3:$A$181,0))</f>
        <v>1% do Valor de Comparação do VMA</v>
      </c>
      <c r="AD4708" s="53" t="str">
        <f>VLOOKUP(Tabela1[[#This Row],[Índice]],[1]Planilha1!$A:$A,1,0)</f>
        <v>#ERROR!</v>
      </c>
    </row>
    <row r="4709" ht="15.75" customHeight="1">
      <c r="A4709" s="52">
        <v>272482.0</v>
      </c>
      <c r="B4709" s="53" t="s">
        <v>274</v>
      </c>
      <c r="C4709" s="53" t="s">
        <v>2875</v>
      </c>
      <c r="D4709" s="22">
        <v>208723.0</v>
      </c>
      <c r="E4709" s="53" t="s">
        <v>150</v>
      </c>
      <c r="F4709" s="54">
        <v>1.1613856E7</v>
      </c>
      <c r="G4709" s="53" t="s">
        <v>2923</v>
      </c>
      <c r="H4709" s="55">
        <v>803.0</v>
      </c>
      <c r="I4709" s="55"/>
      <c r="J4709" s="55" t="s">
        <v>346</v>
      </c>
      <c r="K4709" s="53" t="s">
        <v>80</v>
      </c>
      <c r="L4709" s="53"/>
      <c r="M4709" s="53">
        <v>1.0</v>
      </c>
      <c r="N4709" s="53" t="s">
        <v>52</v>
      </c>
      <c r="O4709" s="25">
        <v>50259.95</v>
      </c>
      <c r="P4709" s="25">
        <f>'LISTA DOS ITENS'!$O4709*'LISTA DOS ITENS'!$M4709</f>
        <v>50259.95</v>
      </c>
      <c r="Q4709" s="25">
        <v>50259.95</v>
      </c>
      <c r="R4709" s="25">
        <f>'LISTA DOS ITENS'!$Q4709*'LISTA DOS ITENS'!$M4709</f>
        <v>50259.95</v>
      </c>
      <c r="S4709" s="56">
        <f>IF('LISTA DOS ITENS'!$P4709&gt;'LISTA DOS ITENS'!$R4709,'LISTA DOS ITENS'!$P4709,'LISTA DOS ITENS'!$R4709)</f>
        <v>50259.95</v>
      </c>
      <c r="T4709" s="25">
        <v>3318.1709767080165</v>
      </c>
      <c r="U4709" s="25">
        <f>'LISTA DOS ITENS'!$T4709*'LISTA DOS ITENS'!$M4709</f>
        <v>3318.170977</v>
      </c>
      <c r="V4709" s="56">
        <f t="array" ref="V4709">INDEX('RESUMO - LOTES E VMA'!$F$3:$F$181,MATCH('LISTA DOS ITENS'!$D4709,'RESUMO - LOTES E VMA'!$A$3:$A$181,0))</f>
        <v>120863.2658</v>
      </c>
      <c r="W4709" s="57">
        <f>'LISTA DOS ITENS'!$U4709/'LISTA DOS ITENS'!$V4709</f>
        <v>0.02745392452</v>
      </c>
      <c r="X4709" s="53" t="s">
        <v>53</v>
      </c>
      <c r="Y4709" s="53" t="s">
        <v>290</v>
      </c>
      <c r="Z4709" s="58" t="str">
        <f>'LISTA DOS ITENS'!$F4709&amp;"-"&amp;'LISTA DOS ITENS'!$H4709&amp;"-"&amp;'LISTA DOS ITENS'!$J4709&amp;"-"&amp;'LISTA DOS ITENS'!$K4709&amp;"-"&amp;'LISTA DOS ITENS'!$I4709</f>
        <v>11613856-803-0013-IMOB/NAC-</v>
      </c>
      <c r="AA4709" s="59" t="str">
        <f t="array" ref="AA4709">INDEX('RESUMO - LOTES E VMA'!$M$3:$M$181,MATCH('LISTA DOS ITENS'!$D4709,'RESUMO - LOTES E VMA'!$A$3:$A$181,0))</f>
        <v>Para Leilão</v>
      </c>
      <c r="AB4709" s="60">
        <f t="array" ref="AB4709">INDEX('RESUMO - LOTES E VMA'!$J$3:$J$181,MATCH('LISTA DOS ITENS'!$D4709,'RESUMO - LOTES E VMA'!$A$3:$A$181,0))</f>
        <v>0.06561898849</v>
      </c>
      <c r="AC4709" s="29" t="str">
        <f t="array" ref="AC4709">INDEX('RESUMO - LOTES E VMA'!$L$3:$L$181,MATCH('LISTA DOS ITENS'!$D4709,'RESUMO - LOTES E VMA'!$A$3:$A$181,0))</f>
        <v>1% do Valor de Comparação do VMA</v>
      </c>
      <c r="AD4709" s="53" t="str">
        <f>VLOOKUP(Tabela1[[#This Row],[Índice]],[1]Planilha1!$A:$A,1,0)</f>
        <v>#ERROR!</v>
      </c>
    </row>
    <row r="4710" ht="15.75" customHeight="1">
      <c r="A4710" s="52">
        <v>272483.0</v>
      </c>
      <c r="B4710" s="53" t="s">
        <v>274</v>
      </c>
      <c r="C4710" s="53" t="s">
        <v>2875</v>
      </c>
      <c r="D4710" s="22">
        <v>208723.0</v>
      </c>
      <c r="E4710" s="53" t="s">
        <v>150</v>
      </c>
      <c r="F4710" s="54">
        <v>1.0332363E7</v>
      </c>
      <c r="G4710" s="53" t="s">
        <v>2919</v>
      </c>
      <c r="H4710" s="55">
        <v>803.0</v>
      </c>
      <c r="I4710" s="55" t="s">
        <v>81</v>
      </c>
      <c r="J4710" s="55" t="s">
        <v>348</v>
      </c>
      <c r="K4710" s="53" t="s">
        <v>51</v>
      </c>
      <c r="L4710" s="53"/>
      <c r="M4710" s="53">
        <v>1.0</v>
      </c>
      <c r="N4710" s="53" t="s">
        <v>52</v>
      </c>
      <c r="O4710" s="25">
        <v>0.0</v>
      </c>
      <c r="P4710" s="25">
        <f>'LISTA DOS ITENS'!$O4710*'LISTA DOS ITENS'!$M4710</f>
        <v>0</v>
      </c>
      <c r="Q4710" s="25">
        <v>130445.85</v>
      </c>
      <c r="R4710" s="25">
        <f>'LISTA DOS ITENS'!$Q4710*'LISTA DOS ITENS'!$M4710</f>
        <v>130445.85</v>
      </c>
      <c r="S4710" s="56">
        <f>IF('LISTA DOS ITENS'!$P4710&gt;'LISTA DOS ITENS'!$R4710,'LISTA DOS ITENS'!$P4710,'LISTA DOS ITENS'!$R4710)</f>
        <v>130445.85</v>
      </c>
      <c r="T4710" s="25">
        <v>8612.058577495749</v>
      </c>
      <c r="U4710" s="25">
        <f>'LISTA DOS ITENS'!$T4710*'LISTA DOS ITENS'!$M4710</f>
        <v>8612.058577</v>
      </c>
      <c r="V4710" s="56">
        <f t="array" ref="V4710">INDEX('RESUMO - LOTES E VMA'!$F$3:$F$181,MATCH('LISTA DOS ITENS'!$D4710,'RESUMO - LOTES E VMA'!$A$3:$A$181,0))</f>
        <v>120863.2658</v>
      </c>
      <c r="W4710" s="57">
        <f>'LISTA DOS ITENS'!$U4710/'LISTA DOS ITENS'!$V4710</f>
        <v>0.07125455795</v>
      </c>
      <c r="X4710" s="53" t="s">
        <v>53</v>
      </c>
      <c r="Y4710" s="53" t="s">
        <v>290</v>
      </c>
      <c r="Z4710" s="58" t="str">
        <f>'LISTA DOS ITENS'!$F4710&amp;"-"&amp;'LISTA DOS ITENS'!$H4710&amp;"-"&amp;'LISTA DOS ITENS'!$J4710&amp;"-"&amp;'LISTA DOS ITENS'!$K4710&amp;"-"&amp;'LISTA DOS ITENS'!$I4710</f>
        <v>10332363-803-R013-A RECUPER-ED-1000-01.01</v>
      </c>
      <c r="AA4710" s="59" t="str">
        <f t="array" ref="AA4710">INDEX('RESUMO - LOTES E VMA'!$M$3:$M$181,MATCH('LISTA DOS ITENS'!$D4710,'RESUMO - LOTES E VMA'!$A$3:$A$181,0))</f>
        <v>Para Leilão</v>
      </c>
      <c r="AB4710" s="60">
        <f t="array" ref="AB4710">INDEX('RESUMO - LOTES E VMA'!$J$3:$J$181,MATCH('LISTA DOS ITENS'!$D4710,'RESUMO - LOTES E VMA'!$A$3:$A$181,0))</f>
        <v>0.06561898849</v>
      </c>
      <c r="AC4710" s="29" t="str">
        <f t="array" ref="AC4710">INDEX('RESUMO - LOTES E VMA'!$L$3:$L$181,MATCH('LISTA DOS ITENS'!$D4710,'RESUMO - LOTES E VMA'!$A$3:$A$181,0))</f>
        <v>1% do Valor de Comparação do VMA</v>
      </c>
      <c r="AD4710" s="53" t="str">
        <f>VLOOKUP(Tabela1[[#This Row],[Índice]],[1]Planilha1!$A:$A,1,0)</f>
        <v>#ERROR!</v>
      </c>
    </row>
    <row r="4711" ht="15.75" customHeight="1">
      <c r="A4711" s="52">
        <v>272538.0</v>
      </c>
      <c r="B4711" s="53" t="s">
        <v>70</v>
      </c>
      <c r="C4711" s="53" t="s">
        <v>71</v>
      </c>
      <c r="D4711" s="22">
        <v>208756.0</v>
      </c>
      <c r="E4711" s="53" t="s">
        <v>59</v>
      </c>
      <c r="F4711" s="54">
        <v>1.0740311E7</v>
      </c>
      <c r="G4711" s="53" t="s">
        <v>2924</v>
      </c>
      <c r="H4711" s="55">
        <v>2223.0</v>
      </c>
      <c r="I4711" s="55"/>
      <c r="J4711" s="55" t="s">
        <v>103</v>
      </c>
      <c r="K4711" s="53" t="s">
        <v>73</v>
      </c>
      <c r="L4711" s="53"/>
      <c r="M4711" s="53">
        <v>70.0</v>
      </c>
      <c r="N4711" s="53" t="s">
        <v>52</v>
      </c>
      <c r="O4711" s="25">
        <v>189.00014285714286</v>
      </c>
      <c r="P4711" s="25">
        <f>'LISTA DOS ITENS'!$O4711*'LISTA DOS ITENS'!$M4711</f>
        <v>13230.01</v>
      </c>
      <c r="Q4711" s="25">
        <v>325.0</v>
      </c>
      <c r="R4711" s="25">
        <f>'LISTA DOS ITENS'!$Q4711*'LISTA DOS ITENS'!$M4711</f>
        <v>22750</v>
      </c>
      <c r="S4711" s="56">
        <f>IF('LISTA DOS ITENS'!$P4711&gt;'LISTA DOS ITENS'!$R4711,'LISTA DOS ITENS'!$P4711,'LISTA DOS ITENS'!$R4711)</f>
        <v>22750</v>
      </c>
      <c r="T4711" s="25">
        <v>132.60000000000002</v>
      </c>
      <c r="U4711" s="25">
        <f>'LISTA DOS ITENS'!$T4711*'LISTA DOS ITENS'!$M4711</f>
        <v>9282</v>
      </c>
      <c r="V4711" s="56">
        <f t="array" ref="V4711">INDEX('RESUMO - LOTES E VMA'!$F$3:$F$181,MATCH('LISTA DOS ITENS'!$D4711,'RESUMO - LOTES E VMA'!$A$3:$A$181,0))</f>
        <v>9282</v>
      </c>
      <c r="W4711" s="57">
        <f>'LISTA DOS ITENS'!$U4711/'LISTA DOS ITENS'!$V4711</f>
        <v>1</v>
      </c>
      <c r="X4711" s="53" t="s">
        <v>105</v>
      </c>
      <c r="Y4711" s="53" t="s">
        <v>290</v>
      </c>
      <c r="Z4711" s="58" t="str">
        <f>'LISTA DOS ITENS'!$F4711&amp;"-"&amp;'LISTA DOS ITENS'!$H4711&amp;"-"&amp;'LISTA DOS ITENS'!$J4711&amp;"-"&amp;'LISTA DOS ITENS'!$K4711&amp;"-"&amp;'LISTA DOS ITENS'!$I4711</f>
        <v>10740311-2223-0001-CONS/NAC-</v>
      </c>
      <c r="AA4711" s="59" t="str">
        <f t="array" ref="AA4711">INDEX('RESUMO - LOTES E VMA'!$M$3:$M$181,MATCH('LISTA DOS ITENS'!$D4711,'RESUMO - LOTES E VMA'!$A$3:$A$181,0))</f>
        <v>Para Leilão</v>
      </c>
      <c r="AB4711" s="60">
        <f t="array" ref="AB4711">INDEX('RESUMO - LOTES E VMA'!$J$3:$J$181,MATCH('LISTA DOS ITENS'!$D4711,'RESUMO - LOTES E VMA'!$A$3:$A$181,0))</f>
        <v>0.408</v>
      </c>
      <c r="AC4711" s="29" t="str">
        <f t="array" ref="AC4711">INDEX('RESUMO - LOTES E VMA'!$L$3:$L$181,MATCH('LISTA DOS ITENS'!$D4711,'RESUMO - LOTES E VMA'!$A$3:$A$181,0))</f>
        <v>5% do Valor de Comparação do VMA</v>
      </c>
      <c r="AD4711" s="53" t="str">
        <f>VLOOKUP(Tabela1[[#This Row],[Índice]],[1]Planilha1!$A:$A,1,0)</f>
        <v>#ERROR!</v>
      </c>
    </row>
    <row r="4712" ht="15.75" customHeight="1">
      <c r="A4712" s="52">
        <v>272547.0</v>
      </c>
      <c r="B4712" s="53" t="s">
        <v>154</v>
      </c>
      <c r="C4712" s="53" t="s">
        <v>107</v>
      </c>
      <c r="D4712" s="22">
        <v>208765.0</v>
      </c>
      <c r="E4712" s="53" t="s">
        <v>280</v>
      </c>
      <c r="F4712" s="54">
        <v>1.125968E7</v>
      </c>
      <c r="G4712" s="53" t="s">
        <v>2851</v>
      </c>
      <c r="H4712" s="55">
        <v>2048.0</v>
      </c>
      <c r="I4712" s="55"/>
      <c r="J4712" s="55" t="s">
        <v>2925</v>
      </c>
      <c r="K4712" s="53" t="s">
        <v>80</v>
      </c>
      <c r="L4712" s="53"/>
      <c r="M4712" s="53">
        <v>19.0</v>
      </c>
      <c r="N4712" s="53" t="s">
        <v>52</v>
      </c>
      <c r="O4712" s="25">
        <v>31074.04210526316</v>
      </c>
      <c r="P4712" s="25">
        <f>'LISTA DOS ITENS'!$O4712*'LISTA DOS ITENS'!$M4712</f>
        <v>590406.8</v>
      </c>
      <c r="Q4712" s="25">
        <v>31074.04</v>
      </c>
      <c r="R4712" s="25">
        <f>'LISTA DOS ITENS'!$Q4712*'LISTA DOS ITENS'!$M4712</f>
        <v>590406.76</v>
      </c>
      <c r="S4712" s="56">
        <f>IF('LISTA DOS ITENS'!$P4712&gt;'LISTA DOS ITENS'!$R4712,'LISTA DOS ITENS'!$P4712,'LISTA DOS ITENS'!$R4712)</f>
        <v>590406.8</v>
      </c>
      <c r="T4712" s="25">
        <v>3557.6485953551287</v>
      </c>
      <c r="U4712" s="25">
        <f>'LISTA DOS ITENS'!$T4712*'LISTA DOS ITENS'!$M4712</f>
        <v>67595.32331</v>
      </c>
      <c r="V4712" s="56">
        <f t="array" ref="V4712">INDEX('RESUMO - LOTES E VMA'!$F$3:$F$181,MATCH('LISTA DOS ITENS'!$D4712,'RESUMO - LOTES E VMA'!$A$3:$A$181,0))</f>
        <v>359113.8661</v>
      </c>
      <c r="W4712" s="57">
        <f>'LISTA DOS ITENS'!$U4712/'LISTA DOS ITENS'!$V4712</f>
        <v>0.1882281073</v>
      </c>
      <c r="X4712" s="53" t="s">
        <v>105</v>
      </c>
      <c r="Y4712" s="53" t="s">
        <v>290</v>
      </c>
      <c r="Z4712" s="58" t="str">
        <f>'LISTA DOS ITENS'!$F4712&amp;"-"&amp;'LISTA DOS ITENS'!$H4712&amp;"-"&amp;'LISTA DOS ITENS'!$J4712&amp;"-"&amp;'LISTA DOS ITENS'!$K4712&amp;"-"&amp;'LISTA DOS ITENS'!$I4712</f>
        <v>11259680-2048-0002-IMOB/NAC-</v>
      </c>
      <c r="AA4712" s="59" t="str">
        <f t="array" ref="AA4712">INDEX('RESUMO - LOTES E VMA'!$M$3:$M$181,MATCH('LISTA DOS ITENS'!$D4712,'RESUMO - LOTES E VMA'!$A$3:$A$181,0))</f>
        <v>Para Leilão</v>
      </c>
      <c r="AB4712" s="60">
        <f t="array" ref="AB4712">INDEX('RESUMO - LOTES E VMA'!$J$3:$J$181,MATCH('LISTA DOS ITENS'!$D4712,'RESUMO - LOTES E VMA'!$A$3:$A$181,0))</f>
        <v>0.1143703268</v>
      </c>
      <c r="AC4712" s="29" t="str">
        <f t="array" ref="AC4712">INDEX('RESUMO - LOTES E VMA'!$L$3:$L$181,MATCH('LISTA DOS ITENS'!$D4712,'RESUMO - LOTES E VMA'!$A$3:$A$181,0))</f>
        <v>1% do Valor de Comparação do VMA</v>
      </c>
      <c r="AD4712" s="53" t="str">
        <f>VLOOKUP(Tabela1[[#This Row],[Índice]],[1]Planilha1!$A:$A,1,0)</f>
        <v>#ERROR!</v>
      </c>
    </row>
    <row r="4713" ht="15.75" customHeight="1">
      <c r="A4713" s="52">
        <v>272548.0</v>
      </c>
      <c r="B4713" s="53" t="s">
        <v>154</v>
      </c>
      <c r="C4713" s="53" t="s">
        <v>107</v>
      </c>
      <c r="D4713" s="22">
        <v>208765.0</v>
      </c>
      <c r="E4713" s="53" t="s">
        <v>280</v>
      </c>
      <c r="F4713" s="54">
        <v>1.1260625E7</v>
      </c>
      <c r="G4713" s="53" t="s">
        <v>203</v>
      </c>
      <c r="H4713" s="55">
        <v>2048.0</v>
      </c>
      <c r="I4713" s="55"/>
      <c r="J4713" s="55" t="s">
        <v>2925</v>
      </c>
      <c r="K4713" s="53" t="s">
        <v>80</v>
      </c>
      <c r="L4713" s="53"/>
      <c r="M4713" s="53">
        <v>1.0</v>
      </c>
      <c r="N4713" s="53" t="s">
        <v>52</v>
      </c>
      <c r="O4713" s="25">
        <v>26546.43</v>
      </c>
      <c r="P4713" s="25">
        <f>'LISTA DOS ITENS'!$O4713*'LISTA DOS ITENS'!$M4713</f>
        <v>26546.43</v>
      </c>
      <c r="Q4713" s="25">
        <v>23280.69</v>
      </c>
      <c r="R4713" s="25">
        <f>'LISTA DOS ITENS'!$Q4713*'LISTA DOS ITENS'!$M4713</f>
        <v>23280.69</v>
      </c>
      <c r="S4713" s="56">
        <f>IF('LISTA DOS ITENS'!$P4713&gt;'LISTA DOS ITENS'!$R4713,'LISTA DOS ITENS'!$P4713,'LISTA DOS ITENS'!$R4713)</f>
        <v>26546.43</v>
      </c>
      <c r="T4713" s="25">
        <v>2665.3925295004506</v>
      </c>
      <c r="U4713" s="25">
        <f>'LISTA DOS ITENS'!$T4713*'LISTA DOS ITENS'!$M4713</f>
        <v>2665.39253</v>
      </c>
      <c r="V4713" s="56">
        <f t="array" ref="V4713">INDEX('RESUMO - LOTES E VMA'!$F$3:$F$181,MATCH('LISTA DOS ITENS'!$D4713,'RESUMO - LOTES E VMA'!$A$3:$A$181,0))</f>
        <v>359113.8661</v>
      </c>
      <c r="W4713" s="57">
        <f>'LISTA DOS ITENS'!$U4713/'LISTA DOS ITENS'!$V4713</f>
        <v>0.007422137604</v>
      </c>
      <c r="X4713" s="53" t="s">
        <v>105</v>
      </c>
      <c r="Y4713" s="53" t="s">
        <v>290</v>
      </c>
      <c r="Z4713" s="58" t="str">
        <f>'LISTA DOS ITENS'!$F4713&amp;"-"&amp;'LISTA DOS ITENS'!$H4713&amp;"-"&amp;'LISTA DOS ITENS'!$J4713&amp;"-"&amp;'LISTA DOS ITENS'!$K4713&amp;"-"&amp;'LISTA DOS ITENS'!$I4713</f>
        <v>11260625-2048-0002-IMOB/NAC-</v>
      </c>
      <c r="AA4713" s="59" t="str">
        <f t="array" ref="AA4713">INDEX('RESUMO - LOTES E VMA'!$M$3:$M$181,MATCH('LISTA DOS ITENS'!$D4713,'RESUMO - LOTES E VMA'!$A$3:$A$181,0))</f>
        <v>Para Leilão</v>
      </c>
      <c r="AB4713" s="60">
        <f t="array" ref="AB4713">INDEX('RESUMO - LOTES E VMA'!$J$3:$J$181,MATCH('LISTA DOS ITENS'!$D4713,'RESUMO - LOTES E VMA'!$A$3:$A$181,0))</f>
        <v>0.1143703268</v>
      </c>
      <c r="AC4713" s="29" t="str">
        <f t="array" ref="AC4713">INDEX('RESUMO - LOTES E VMA'!$L$3:$L$181,MATCH('LISTA DOS ITENS'!$D4713,'RESUMO - LOTES E VMA'!$A$3:$A$181,0))</f>
        <v>1% do Valor de Comparação do VMA</v>
      </c>
      <c r="AD4713" s="53" t="str">
        <f>VLOOKUP(Tabela1[[#This Row],[Índice]],[1]Planilha1!$A:$A,1,0)</f>
        <v>#ERROR!</v>
      </c>
    </row>
    <row r="4714" ht="15.75" customHeight="1">
      <c r="A4714" s="52">
        <v>272549.0</v>
      </c>
      <c r="B4714" s="53" t="s">
        <v>154</v>
      </c>
      <c r="C4714" s="53" t="s">
        <v>107</v>
      </c>
      <c r="D4714" s="22">
        <v>208765.0</v>
      </c>
      <c r="E4714" s="53" t="s">
        <v>280</v>
      </c>
      <c r="F4714" s="54">
        <v>1.1383475E7</v>
      </c>
      <c r="G4714" s="53" t="s">
        <v>2855</v>
      </c>
      <c r="H4714" s="55">
        <v>2048.0</v>
      </c>
      <c r="I4714" s="55"/>
      <c r="J4714" s="55" t="s">
        <v>2925</v>
      </c>
      <c r="K4714" s="53" t="s">
        <v>80</v>
      </c>
      <c r="L4714" s="53"/>
      <c r="M4714" s="53">
        <v>17.0</v>
      </c>
      <c r="N4714" s="53" t="s">
        <v>52</v>
      </c>
      <c r="O4714" s="25">
        <v>29754.542352941175</v>
      </c>
      <c r="P4714" s="25">
        <f>'LISTA DOS ITENS'!$O4714*'LISTA DOS ITENS'!$M4714</f>
        <v>505827.22</v>
      </c>
      <c r="Q4714" s="25">
        <v>29754.54</v>
      </c>
      <c r="R4714" s="25">
        <f>'LISTA DOS ITENS'!$Q4714*'LISTA DOS ITENS'!$M4714</f>
        <v>505827.18</v>
      </c>
      <c r="S4714" s="56">
        <f>IF('LISTA DOS ITENS'!$P4714&gt;'LISTA DOS ITENS'!$R4714,'LISTA DOS ITENS'!$P4714,'LISTA DOS ITENS'!$R4714)</f>
        <v>505827.22</v>
      </c>
      <c r="T4714" s="25">
        <v>3406.579815062283</v>
      </c>
      <c r="U4714" s="25">
        <f>'LISTA DOS ITENS'!$T4714*'LISTA DOS ITENS'!$M4714</f>
        <v>57911.85686</v>
      </c>
      <c r="V4714" s="56">
        <f t="array" ref="V4714">INDEX('RESUMO - LOTES E VMA'!$F$3:$F$181,MATCH('LISTA DOS ITENS'!$D4714,'RESUMO - LOTES E VMA'!$A$3:$A$181,0))</f>
        <v>359113.8661</v>
      </c>
      <c r="W4714" s="57">
        <f>'LISTA DOS ITENS'!$U4714/'LISTA DOS ITENS'!$V4714</f>
        <v>0.1612632157</v>
      </c>
      <c r="X4714" s="53" t="s">
        <v>105</v>
      </c>
      <c r="Y4714" s="53" t="s">
        <v>290</v>
      </c>
      <c r="Z4714" s="58" t="str">
        <f>'LISTA DOS ITENS'!$F4714&amp;"-"&amp;'LISTA DOS ITENS'!$H4714&amp;"-"&amp;'LISTA DOS ITENS'!$J4714&amp;"-"&amp;'LISTA DOS ITENS'!$K4714&amp;"-"&amp;'LISTA DOS ITENS'!$I4714</f>
        <v>11383475-2048-0002-IMOB/NAC-</v>
      </c>
      <c r="AA4714" s="59" t="str">
        <f t="array" ref="AA4714">INDEX('RESUMO - LOTES E VMA'!$M$3:$M$181,MATCH('LISTA DOS ITENS'!$D4714,'RESUMO - LOTES E VMA'!$A$3:$A$181,0))</f>
        <v>Para Leilão</v>
      </c>
      <c r="AB4714" s="60">
        <f t="array" ref="AB4714">INDEX('RESUMO - LOTES E VMA'!$J$3:$J$181,MATCH('LISTA DOS ITENS'!$D4714,'RESUMO - LOTES E VMA'!$A$3:$A$181,0))</f>
        <v>0.1143703268</v>
      </c>
      <c r="AC4714" s="29" t="str">
        <f t="array" ref="AC4714">INDEX('RESUMO - LOTES E VMA'!$L$3:$L$181,MATCH('LISTA DOS ITENS'!$D4714,'RESUMO - LOTES E VMA'!$A$3:$A$181,0))</f>
        <v>1% do Valor de Comparação do VMA</v>
      </c>
      <c r="AD4714" s="53" t="str">
        <f>VLOOKUP(Tabela1[[#This Row],[Índice]],[1]Planilha1!$A:$A,1,0)</f>
        <v>#ERROR!</v>
      </c>
    </row>
    <row r="4715" ht="15.75" customHeight="1">
      <c r="A4715" s="52">
        <v>272550.0</v>
      </c>
      <c r="B4715" s="53" t="s">
        <v>154</v>
      </c>
      <c r="C4715" s="53" t="s">
        <v>107</v>
      </c>
      <c r="D4715" s="22">
        <v>208765.0</v>
      </c>
      <c r="E4715" s="53" t="s">
        <v>280</v>
      </c>
      <c r="F4715" s="54">
        <v>1.1780044E7</v>
      </c>
      <c r="G4715" s="53" t="s">
        <v>2926</v>
      </c>
      <c r="H4715" s="55">
        <v>2048.0</v>
      </c>
      <c r="I4715" s="55"/>
      <c r="J4715" s="55" t="s">
        <v>2925</v>
      </c>
      <c r="K4715" s="53" t="s">
        <v>122</v>
      </c>
      <c r="L4715" s="53"/>
      <c r="M4715" s="53">
        <v>67.0</v>
      </c>
      <c r="N4715" s="53" t="s">
        <v>52</v>
      </c>
      <c r="O4715" s="25">
        <v>28575.202327044026</v>
      </c>
      <c r="P4715" s="25">
        <f>'LISTA DOS ITENS'!$O4715*'LISTA DOS ITENS'!$M4715</f>
        <v>1914538.556</v>
      </c>
      <c r="Q4715" s="25">
        <v>28575.2</v>
      </c>
      <c r="R4715" s="25">
        <f>'LISTA DOS ITENS'!$Q4715*'LISTA DOS ITENS'!$M4715</f>
        <v>1914538.4</v>
      </c>
      <c r="S4715" s="56">
        <f>IF('LISTA DOS ITENS'!$P4715&gt;'LISTA DOS ITENS'!$R4715,'LISTA DOS ITENS'!$P4715,'LISTA DOS ITENS'!$R4715)</f>
        <v>1914538.556</v>
      </c>
      <c r="T4715" s="25">
        <v>3271.5578708784524</v>
      </c>
      <c r="U4715" s="25">
        <f>'LISTA DOS ITENS'!$T4715*'LISTA DOS ITENS'!$M4715</f>
        <v>219194.3773</v>
      </c>
      <c r="V4715" s="56">
        <f t="array" ref="V4715">INDEX('RESUMO - LOTES E VMA'!$F$3:$F$181,MATCH('LISTA DOS ITENS'!$D4715,'RESUMO - LOTES E VMA'!$A$3:$A$181,0))</f>
        <v>359113.8661</v>
      </c>
      <c r="W4715" s="57">
        <f>'LISTA DOS ITENS'!$U4715/'LISTA DOS ITENS'!$V4715</f>
        <v>0.6103756999</v>
      </c>
      <c r="X4715" s="53" t="s">
        <v>105</v>
      </c>
      <c r="Y4715" s="53" t="s">
        <v>290</v>
      </c>
      <c r="Z4715" s="58" t="str">
        <f>'LISTA DOS ITENS'!$F4715&amp;"-"&amp;'LISTA DOS ITENS'!$H4715&amp;"-"&amp;'LISTA DOS ITENS'!$J4715&amp;"-"&amp;'LISTA DOS ITENS'!$K4715&amp;"-"&amp;'LISTA DOS ITENS'!$I4715</f>
        <v>11780044-2048-0002-IMOB/IAMN-</v>
      </c>
      <c r="AA4715" s="59" t="str">
        <f t="array" ref="AA4715">INDEX('RESUMO - LOTES E VMA'!$M$3:$M$181,MATCH('LISTA DOS ITENS'!$D4715,'RESUMO - LOTES E VMA'!$A$3:$A$181,0))</f>
        <v>Para Leilão</v>
      </c>
      <c r="AB4715" s="60">
        <f t="array" ref="AB4715">INDEX('RESUMO - LOTES E VMA'!$J$3:$J$181,MATCH('LISTA DOS ITENS'!$D4715,'RESUMO - LOTES E VMA'!$A$3:$A$181,0))</f>
        <v>0.1143703268</v>
      </c>
      <c r="AC4715" s="29" t="str">
        <f t="array" ref="AC4715">INDEX('RESUMO - LOTES E VMA'!$L$3:$L$181,MATCH('LISTA DOS ITENS'!$D4715,'RESUMO - LOTES E VMA'!$A$3:$A$181,0))</f>
        <v>1% do Valor de Comparação do VMA</v>
      </c>
      <c r="AD4715" s="53" t="str">
        <f>VLOOKUP(Tabela1[[#This Row],[Índice]],[1]Planilha1!$A:$A,1,0)</f>
        <v>#ERROR!</v>
      </c>
    </row>
    <row r="4716" ht="15.75" customHeight="1">
      <c r="A4716" s="52">
        <v>272551.0</v>
      </c>
      <c r="B4716" s="53" t="s">
        <v>154</v>
      </c>
      <c r="C4716" s="53" t="s">
        <v>107</v>
      </c>
      <c r="D4716" s="22">
        <v>208765.0</v>
      </c>
      <c r="E4716" s="53" t="s">
        <v>280</v>
      </c>
      <c r="F4716" s="54">
        <v>1.179222E7</v>
      </c>
      <c r="G4716" s="53" t="s">
        <v>2857</v>
      </c>
      <c r="H4716" s="55">
        <v>2048.0</v>
      </c>
      <c r="I4716" s="55"/>
      <c r="J4716" s="55" t="s">
        <v>2925</v>
      </c>
      <c r="K4716" s="53" t="s">
        <v>80</v>
      </c>
      <c r="L4716" s="53"/>
      <c r="M4716" s="53">
        <v>3.0</v>
      </c>
      <c r="N4716" s="53" t="s">
        <v>52</v>
      </c>
      <c r="O4716" s="25">
        <v>34200.88333333333</v>
      </c>
      <c r="P4716" s="25">
        <f>'LISTA DOS ITENS'!$O4716*'LISTA DOS ITENS'!$M4716</f>
        <v>102602.65</v>
      </c>
      <c r="Q4716" s="25">
        <v>34200.88</v>
      </c>
      <c r="R4716" s="25">
        <f>'LISTA DOS ITENS'!$Q4716*'LISTA DOS ITENS'!$M4716</f>
        <v>102602.64</v>
      </c>
      <c r="S4716" s="56">
        <f>IF('LISTA DOS ITENS'!$P4716&gt;'LISTA DOS ITENS'!$R4716,'LISTA DOS ITENS'!$P4716,'LISTA DOS ITENS'!$R4716)</f>
        <v>102602.65</v>
      </c>
      <c r="T4716" s="25">
        <v>3915.6386711193427</v>
      </c>
      <c r="U4716" s="25">
        <f>'LISTA DOS ITENS'!$T4716*'LISTA DOS ITENS'!$M4716</f>
        <v>11746.91601</v>
      </c>
      <c r="V4716" s="56">
        <f t="array" ref="V4716">INDEX('RESUMO - LOTES E VMA'!$F$3:$F$181,MATCH('LISTA DOS ITENS'!$D4716,'RESUMO - LOTES E VMA'!$A$3:$A$181,0))</f>
        <v>359113.8661</v>
      </c>
      <c r="W4716" s="57">
        <f>'LISTA DOS ITENS'!$U4716/'LISTA DOS ITENS'!$V4716</f>
        <v>0.03271083944</v>
      </c>
      <c r="X4716" s="53" t="s">
        <v>105</v>
      </c>
      <c r="Y4716" s="53" t="s">
        <v>290</v>
      </c>
      <c r="Z4716" s="58" t="str">
        <f>'LISTA DOS ITENS'!$F4716&amp;"-"&amp;'LISTA DOS ITENS'!$H4716&amp;"-"&amp;'LISTA DOS ITENS'!$J4716&amp;"-"&amp;'LISTA DOS ITENS'!$K4716&amp;"-"&amp;'LISTA DOS ITENS'!$I4716</f>
        <v>11792220-2048-0002-IMOB/NAC-</v>
      </c>
      <c r="AA4716" s="59" t="str">
        <f t="array" ref="AA4716">INDEX('RESUMO - LOTES E VMA'!$M$3:$M$181,MATCH('LISTA DOS ITENS'!$D4716,'RESUMO - LOTES E VMA'!$A$3:$A$181,0))</f>
        <v>Para Leilão</v>
      </c>
      <c r="AB4716" s="60">
        <f t="array" ref="AB4716">INDEX('RESUMO - LOTES E VMA'!$J$3:$J$181,MATCH('LISTA DOS ITENS'!$D4716,'RESUMO - LOTES E VMA'!$A$3:$A$181,0))</f>
        <v>0.1143703268</v>
      </c>
      <c r="AC4716" s="29" t="str">
        <f t="array" ref="AC4716">INDEX('RESUMO - LOTES E VMA'!$L$3:$L$181,MATCH('LISTA DOS ITENS'!$D4716,'RESUMO - LOTES E VMA'!$A$3:$A$181,0))</f>
        <v>1% do Valor de Comparação do VMA</v>
      </c>
      <c r="AD4716" s="53" t="str">
        <f>VLOOKUP(Tabela1[[#This Row],[Índice]],[1]Planilha1!$A:$A,1,0)</f>
        <v>#ERROR!</v>
      </c>
    </row>
    <row r="4717" ht="15.75" customHeight="1">
      <c r="A4717" s="52">
        <v>272559.0</v>
      </c>
      <c r="B4717" s="53" t="s">
        <v>274</v>
      </c>
      <c r="C4717" s="53" t="s">
        <v>2875</v>
      </c>
      <c r="D4717" s="22">
        <v>208771.0</v>
      </c>
      <c r="E4717" s="53" t="s">
        <v>280</v>
      </c>
      <c r="F4717" s="54">
        <v>1.1401096E7</v>
      </c>
      <c r="G4717" s="53" t="s">
        <v>2927</v>
      </c>
      <c r="H4717" s="55">
        <v>802.0</v>
      </c>
      <c r="I4717" s="55"/>
      <c r="J4717" s="55" t="s">
        <v>2925</v>
      </c>
      <c r="K4717" s="53" t="s">
        <v>80</v>
      </c>
      <c r="L4717" s="53"/>
      <c r="M4717" s="53">
        <v>1.0</v>
      </c>
      <c r="N4717" s="53" t="s">
        <v>52</v>
      </c>
      <c r="O4717" s="25">
        <v>152225.91</v>
      </c>
      <c r="P4717" s="25">
        <f>'LISTA DOS ITENS'!$O4717*'LISTA DOS ITENS'!$M4717</f>
        <v>152225.91</v>
      </c>
      <c r="Q4717" s="25">
        <v>152225.91</v>
      </c>
      <c r="R4717" s="25">
        <f>'LISTA DOS ITENS'!$Q4717*'LISTA DOS ITENS'!$M4717</f>
        <v>152225.91</v>
      </c>
      <c r="S4717" s="56">
        <f>IF('LISTA DOS ITENS'!$P4717&gt;'LISTA DOS ITENS'!$R4717,'LISTA DOS ITENS'!$P4717,'LISTA DOS ITENS'!$R4717)</f>
        <v>152225.91</v>
      </c>
      <c r="T4717" s="25">
        <v>22185.70244711235</v>
      </c>
      <c r="U4717" s="25">
        <f>'LISTA DOS ITENS'!$T4717*'LISTA DOS ITENS'!$M4717</f>
        <v>22185.70245</v>
      </c>
      <c r="V4717" s="56">
        <f t="array" ref="V4717">INDEX('RESUMO - LOTES E VMA'!$F$3:$F$181,MATCH('LISTA DOS ITENS'!$D4717,'RESUMO - LOTES E VMA'!$A$3:$A$181,0))</f>
        <v>85536.23454</v>
      </c>
      <c r="W4717" s="57">
        <f>'LISTA DOS ITENS'!$U4717/'LISTA DOS ITENS'!$V4717</f>
        <v>0.2593719792</v>
      </c>
      <c r="X4717" s="53" t="s">
        <v>105</v>
      </c>
      <c r="Y4717" s="53" t="s">
        <v>290</v>
      </c>
      <c r="Z4717" s="58" t="str">
        <f>'LISTA DOS ITENS'!$F4717&amp;"-"&amp;'LISTA DOS ITENS'!$H4717&amp;"-"&amp;'LISTA DOS ITENS'!$J4717&amp;"-"&amp;'LISTA DOS ITENS'!$K4717&amp;"-"&amp;'LISTA DOS ITENS'!$I4717</f>
        <v>11401096-802-0002-IMOB/NAC-</v>
      </c>
      <c r="AA4717" s="59" t="str">
        <f t="array" ref="AA4717">INDEX('RESUMO - LOTES E VMA'!$M$3:$M$181,MATCH('LISTA DOS ITENS'!$D4717,'RESUMO - LOTES E VMA'!$A$3:$A$181,0))</f>
        <v>Para Leilão</v>
      </c>
      <c r="AB4717" s="60">
        <f t="array" ref="AB4717">INDEX('RESUMO - LOTES E VMA'!$J$3:$J$181,MATCH('LISTA DOS ITENS'!$D4717,'RESUMO - LOTES E VMA'!$A$3:$A$181,0))</f>
        <v>0.1457419597</v>
      </c>
      <c r="AC4717" s="29" t="str">
        <f t="array" ref="AC4717">INDEX('RESUMO - LOTES E VMA'!$L$3:$L$181,MATCH('LISTA DOS ITENS'!$D4717,'RESUMO - LOTES E VMA'!$A$3:$A$181,0))</f>
        <v>1% do Valor de Comparação do VMA</v>
      </c>
      <c r="AD4717" s="53" t="str">
        <f>VLOOKUP(Tabela1[[#This Row],[Índice]],[1]Planilha1!$A:$A,1,0)</f>
        <v>#ERROR!</v>
      </c>
    </row>
    <row r="4718" ht="15.75" customHeight="1">
      <c r="A4718" s="52">
        <v>272560.0</v>
      </c>
      <c r="B4718" s="53" t="s">
        <v>274</v>
      </c>
      <c r="C4718" s="53" t="s">
        <v>2875</v>
      </c>
      <c r="D4718" s="22">
        <v>208771.0</v>
      </c>
      <c r="E4718" s="53" t="s">
        <v>280</v>
      </c>
      <c r="F4718" s="54">
        <v>1.1783245E7</v>
      </c>
      <c r="G4718" s="53" t="s">
        <v>2928</v>
      </c>
      <c r="H4718" s="55">
        <v>802.0</v>
      </c>
      <c r="I4718" s="55"/>
      <c r="J4718" s="55" t="s">
        <v>2925</v>
      </c>
      <c r="K4718" s="53" t="s">
        <v>80</v>
      </c>
      <c r="L4718" s="53"/>
      <c r="M4718" s="53">
        <v>7120.0</v>
      </c>
      <c r="N4718" s="53" t="s">
        <v>440</v>
      </c>
      <c r="O4718" s="25">
        <v>61.04782584269663</v>
      </c>
      <c r="P4718" s="25">
        <f>'LISTA DOS ITENS'!$O4718*'LISTA DOS ITENS'!$M4718</f>
        <v>434660.52</v>
      </c>
      <c r="Q4718" s="25">
        <v>61.05</v>
      </c>
      <c r="R4718" s="25">
        <f>'LISTA DOS ITENS'!$Q4718*'LISTA DOS ITENS'!$M4718</f>
        <v>434676</v>
      </c>
      <c r="S4718" s="56">
        <f>IF('LISTA DOS ITENS'!$P4718&gt;'LISTA DOS ITENS'!$R4718,'LISTA DOS ITENS'!$P4718,'LISTA DOS ITENS'!$R4718)</f>
        <v>434676</v>
      </c>
      <c r="T4718" s="25">
        <v>8.897546642330527</v>
      </c>
      <c r="U4718" s="25">
        <f>'LISTA DOS ITENS'!$T4718*'LISTA DOS ITENS'!$M4718</f>
        <v>63350.53209</v>
      </c>
      <c r="V4718" s="56">
        <f t="array" ref="V4718">INDEX('RESUMO - LOTES E VMA'!$F$3:$F$181,MATCH('LISTA DOS ITENS'!$D4718,'RESUMO - LOTES E VMA'!$A$3:$A$181,0))</f>
        <v>85536.23454</v>
      </c>
      <c r="W4718" s="57">
        <f>'LISTA DOS ITENS'!$U4718/'LISTA DOS ITENS'!$V4718</f>
        <v>0.7406280208</v>
      </c>
      <c r="X4718" s="53" t="s">
        <v>105</v>
      </c>
      <c r="Y4718" s="53" t="s">
        <v>290</v>
      </c>
      <c r="Z4718" s="58" t="str">
        <f>'LISTA DOS ITENS'!$F4718&amp;"-"&amp;'LISTA DOS ITENS'!$H4718&amp;"-"&amp;'LISTA DOS ITENS'!$J4718&amp;"-"&amp;'LISTA DOS ITENS'!$K4718&amp;"-"&amp;'LISTA DOS ITENS'!$I4718</f>
        <v>11783245-802-0002-IMOB/NAC-</v>
      </c>
      <c r="AA4718" s="59" t="str">
        <f t="array" ref="AA4718">INDEX('RESUMO - LOTES E VMA'!$M$3:$M$181,MATCH('LISTA DOS ITENS'!$D4718,'RESUMO - LOTES E VMA'!$A$3:$A$181,0))</f>
        <v>Para Leilão</v>
      </c>
      <c r="AB4718" s="60">
        <f t="array" ref="AB4718">INDEX('RESUMO - LOTES E VMA'!$J$3:$J$181,MATCH('LISTA DOS ITENS'!$D4718,'RESUMO - LOTES E VMA'!$A$3:$A$181,0))</f>
        <v>0.1457419597</v>
      </c>
      <c r="AC4718" s="29" t="str">
        <f t="array" ref="AC4718">INDEX('RESUMO - LOTES E VMA'!$L$3:$L$181,MATCH('LISTA DOS ITENS'!$D4718,'RESUMO - LOTES E VMA'!$A$3:$A$181,0))</f>
        <v>1% do Valor de Comparação do VMA</v>
      </c>
      <c r="AD4718" s="53" t="str">
        <f>VLOOKUP(Tabela1[[#This Row],[Índice]],[1]Planilha1!$A:$A,1,0)</f>
        <v>#ERROR!</v>
      </c>
    </row>
  </sheetData>
  <printOptions/>
  <pageMargins bottom="0.787401575" footer="0.0" header="0.0" left="0.511811024" right="0.511811024" top="0.787401575"/>
  <pageSetup paperSize="9" orientation="portrait"/>
  <drawing r:id="rId2"/>
  <legacyDrawing r:id="rId3"/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FF0000"/>
    <pageSetUpPr/>
  </sheetPr>
  <sheetViews>
    <sheetView workbookViewId="0"/>
  </sheetViews>
  <sheetFormatPr customHeight="1" defaultColWidth="12.63" defaultRowHeight="15.0"/>
  <cols>
    <col customWidth="1" min="1" max="1" width="6.13"/>
    <col customWidth="1" min="2" max="2" width="14.5"/>
    <col customWidth="1" min="3" max="6" width="8.0"/>
    <col customWidth="1" min="7" max="26" width="7.63"/>
  </cols>
  <sheetData>
    <row r="1">
      <c r="A1" s="31" t="s">
        <v>22</v>
      </c>
      <c r="B1" s="31" t="s">
        <v>2929</v>
      </c>
      <c r="C1" s="31">
        <f>COUNTA('[2]LISTA DOS ITENS'!$D:$D)</f>
        <v>1</v>
      </c>
      <c r="D1" s="31">
        <f>COUNTA(A:A)</f>
        <v>38</v>
      </c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</row>
    <row r="2">
      <c r="A2" s="61">
        <v>206251.0</v>
      </c>
      <c r="B2" s="31" t="s">
        <v>293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</row>
    <row r="3">
      <c r="A3" s="62">
        <v>206279.0</v>
      </c>
      <c r="B3" s="31" t="s">
        <v>293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</row>
    <row r="4">
      <c r="A4" s="62">
        <v>206306.0</v>
      </c>
      <c r="B4" s="31" t="s">
        <v>293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</row>
    <row r="5">
      <c r="A5" s="63">
        <v>206542.0</v>
      </c>
      <c r="B5" s="31" t="s">
        <v>293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</row>
    <row r="6">
      <c r="A6" s="63">
        <v>206551.0</v>
      </c>
      <c r="B6" s="31" t="s">
        <v>293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</row>
    <row r="7">
      <c r="A7" s="63">
        <v>206645.0</v>
      </c>
      <c r="B7" s="31" t="s">
        <v>293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</row>
    <row r="8">
      <c r="A8" s="63">
        <v>206855.0</v>
      </c>
      <c r="B8" s="31" t="s">
        <v>293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</row>
    <row r="9">
      <c r="A9" s="63">
        <v>206986.0</v>
      </c>
      <c r="B9" s="31" t="s">
        <v>293</v>
      </c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1"/>
      <c r="Z9" s="31"/>
    </row>
    <row r="10">
      <c r="A10" s="63">
        <v>206996.0</v>
      </c>
      <c r="B10" s="31" t="s">
        <v>293</v>
      </c>
      <c r="C10" s="31"/>
      <c r="D10" s="31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</row>
    <row r="11">
      <c r="A11" s="63">
        <v>207015.0</v>
      </c>
      <c r="B11" s="31" t="s">
        <v>293</v>
      </c>
      <c r="C11" s="31"/>
      <c r="D11" s="31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</row>
    <row r="12">
      <c r="A12" s="63">
        <v>207021.0</v>
      </c>
      <c r="B12" s="31" t="s">
        <v>293</v>
      </c>
      <c r="C12" s="31"/>
      <c r="D12" s="31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</row>
    <row r="13">
      <c r="A13" s="63">
        <v>207038.0</v>
      </c>
      <c r="B13" s="31" t="s">
        <v>293</v>
      </c>
      <c r="C13" s="31"/>
      <c r="D13" s="31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</row>
    <row r="14">
      <c r="A14" s="63">
        <v>207047.0</v>
      </c>
      <c r="B14" s="31" t="s">
        <v>293</v>
      </c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</row>
    <row r="15">
      <c r="A15" s="63">
        <v>207098.0</v>
      </c>
      <c r="B15" s="31" t="s">
        <v>293</v>
      </c>
      <c r="C15" s="31"/>
      <c r="D15" s="31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</row>
    <row r="16">
      <c r="A16" s="63">
        <v>207116.0</v>
      </c>
      <c r="B16" s="31" t="s">
        <v>293</v>
      </c>
      <c r="C16" s="31"/>
      <c r="D16" s="31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</row>
    <row r="17">
      <c r="A17" s="63">
        <v>207133.0</v>
      </c>
      <c r="B17" s="31" t="s">
        <v>293</v>
      </c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</row>
    <row r="18">
      <c r="A18" s="63">
        <v>207158.0</v>
      </c>
      <c r="B18" s="31" t="s">
        <v>293</v>
      </c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</row>
    <row r="19">
      <c r="A19" s="63">
        <v>207162.0</v>
      </c>
      <c r="B19" s="31" t="s">
        <v>293</v>
      </c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</row>
    <row r="20">
      <c r="A20" s="63">
        <v>207165.0</v>
      </c>
      <c r="B20" s="31" t="s">
        <v>293</v>
      </c>
      <c r="C20" s="31"/>
      <c r="D20" s="31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</row>
    <row r="21" ht="15.75" customHeight="1">
      <c r="A21" s="63">
        <v>207172.0</v>
      </c>
      <c r="B21" s="31" t="s">
        <v>293</v>
      </c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</row>
    <row r="22" ht="15.75" customHeight="1">
      <c r="A22" s="63">
        <v>207219.0</v>
      </c>
      <c r="B22" s="31" t="s">
        <v>293</v>
      </c>
      <c r="C22" s="31"/>
      <c r="D22" s="31"/>
      <c r="E22" s="31"/>
      <c r="F22" s="31"/>
      <c r="G22" s="31"/>
      <c r="H22" s="31"/>
      <c r="I22" s="31"/>
      <c r="J22" s="31"/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</row>
    <row r="23" ht="15.75" customHeight="1">
      <c r="A23" s="63">
        <v>207267.0</v>
      </c>
      <c r="B23" s="31" t="s">
        <v>293</v>
      </c>
      <c r="C23" s="31"/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</row>
    <row r="24" ht="15.75" customHeight="1">
      <c r="A24" s="63">
        <v>207268.0</v>
      </c>
      <c r="B24" s="31" t="s">
        <v>293</v>
      </c>
      <c r="C24" s="31"/>
      <c r="D24" s="31"/>
      <c r="E24" s="31"/>
      <c r="F24" s="31"/>
      <c r="G24" s="31"/>
      <c r="H24" s="31"/>
      <c r="I24" s="31"/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</row>
    <row r="25" ht="15.75" customHeight="1">
      <c r="A25" s="63">
        <v>207282.0</v>
      </c>
      <c r="B25" s="31" t="s">
        <v>293</v>
      </c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</row>
    <row r="26" ht="15.75" customHeight="1">
      <c r="A26" s="63">
        <v>207322.0</v>
      </c>
      <c r="B26" s="31" t="s">
        <v>293</v>
      </c>
      <c r="C26" s="31"/>
      <c r="D26" s="31"/>
      <c r="E26" s="31"/>
      <c r="F26" s="31"/>
      <c r="G26" s="31"/>
      <c r="H26" s="31"/>
      <c r="I26" s="31"/>
      <c r="J26" s="31"/>
      <c r="K26" s="31"/>
      <c r="L26" s="31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</row>
    <row r="27" ht="15.75" customHeight="1">
      <c r="A27" s="63">
        <v>207394.0</v>
      </c>
      <c r="B27" s="31" t="s">
        <v>293</v>
      </c>
      <c r="C27" s="31"/>
      <c r="D27" s="31"/>
      <c r="E27" s="31"/>
      <c r="F27" s="31"/>
      <c r="G27" s="31"/>
      <c r="H27" s="31"/>
      <c r="I27" s="31"/>
      <c r="J27" s="31"/>
      <c r="K27" s="31"/>
      <c r="L27" s="31"/>
      <c r="M27" s="31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</row>
    <row r="28" ht="15.75" customHeight="1">
      <c r="A28" s="63">
        <v>207397.0</v>
      </c>
      <c r="B28" s="31" t="s">
        <v>293</v>
      </c>
      <c r="C28" s="31"/>
      <c r="D28" s="31"/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</row>
    <row r="29" ht="15.75" customHeight="1">
      <c r="A29" s="63">
        <v>207405.0</v>
      </c>
      <c r="B29" s="31" t="s">
        <v>293</v>
      </c>
      <c r="C29" s="31"/>
      <c r="D29" s="31"/>
      <c r="E29" s="31"/>
      <c r="F29" s="31"/>
      <c r="G29" s="31"/>
      <c r="H29" s="31"/>
      <c r="I29" s="31"/>
      <c r="J29" s="31"/>
      <c r="K29" s="31"/>
      <c r="L29" s="31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</row>
    <row r="30" ht="15.75" customHeight="1">
      <c r="A30" s="63">
        <v>207449.0</v>
      </c>
      <c r="B30" s="31" t="s">
        <v>293</v>
      </c>
      <c r="C30" s="31"/>
      <c r="D30" s="31"/>
      <c r="E30" s="31"/>
      <c r="F30" s="31"/>
      <c r="G30" s="31"/>
      <c r="H30" s="31"/>
      <c r="I30" s="31"/>
      <c r="J30" s="31"/>
      <c r="K30" s="31"/>
      <c r="L30" s="31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31"/>
      <c r="X30" s="31"/>
      <c r="Y30" s="31"/>
      <c r="Z30" s="31"/>
    </row>
    <row r="31" ht="15.75" customHeight="1">
      <c r="A31" s="63">
        <v>207454.0</v>
      </c>
      <c r="B31" s="31" t="s">
        <v>293</v>
      </c>
      <c r="C31" s="31"/>
      <c r="D31" s="31"/>
      <c r="E31" s="31"/>
      <c r="F31" s="31"/>
      <c r="G31" s="31"/>
      <c r="H31" s="31"/>
      <c r="I31" s="31"/>
      <c r="J31" s="31"/>
      <c r="K31" s="31"/>
      <c r="L31" s="31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31"/>
      <c r="X31" s="31"/>
      <c r="Y31" s="31"/>
      <c r="Z31" s="31"/>
    </row>
    <row r="32" ht="15.75" customHeight="1">
      <c r="A32" s="63">
        <v>207557.0</v>
      </c>
      <c r="B32" s="31" t="s">
        <v>293</v>
      </c>
      <c r="C32" s="31"/>
      <c r="D32" s="31"/>
      <c r="E32" s="31"/>
      <c r="F32" s="31"/>
      <c r="G32" s="31"/>
      <c r="H32" s="31"/>
      <c r="I32" s="31"/>
      <c r="J32" s="31"/>
      <c r="K32" s="31"/>
      <c r="L32" s="31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</row>
    <row r="33" ht="15.75" customHeight="1">
      <c r="A33" s="63">
        <v>207562.0</v>
      </c>
      <c r="B33" s="31" t="s">
        <v>293</v>
      </c>
      <c r="C33" s="31"/>
      <c r="D33" s="31"/>
      <c r="E33" s="31"/>
      <c r="F33" s="31"/>
      <c r="G33" s="31"/>
      <c r="H33" s="31"/>
      <c r="I33" s="31"/>
      <c r="J33" s="31"/>
      <c r="K33" s="31"/>
      <c r="L33" s="31"/>
      <c r="M33" s="31"/>
      <c r="N33" s="31"/>
      <c r="O33" s="31"/>
      <c r="P33" s="31"/>
      <c r="Q33" s="31"/>
      <c r="R33" s="31"/>
      <c r="S33" s="31"/>
      <c r="T33" s="31"/>
      <c r="U33" s="31"/>
      <c r="V33" s="31"/>
      <c r="W33" s="31"/>
      <c r="X33" s="31"/>
      <c r="Y33" s="31"/>
      <c r="Z33" s="31"/>
    </row>
    <row r="34" ht="15.75" customHeight="1">
      <c r="A34" s="63">
        <v>207570.0</v>
      </c>
      <c r="B34" s="31" t="s">
        <v>293</v>
      </c>
      <c r="C34" s="31"/>
      <c r="D34" s="31"/>
      <c r="E34" s="31"/>
      <c r="F34" s="31"/>
      <c r="G34" s="31"/>
      <c r="H34" s="31"/>
      <c r="I34" s="31"/>
      <c r="J34" s="31"/>
      <c r="K34" s="31"/>
      <c r="L34" s="31"/>
      <c r="M34" s="31"/>
      <c r="N34" s="31"/>
      <c r="O34" s="31"/>
      <c r="P34" s="31"/>
      <c r="Q34" s="31"/>
      <c r="R34" s="31"/>
      <c r="S34" s="31"/>
      <c r="T34" s="31"/>
      <c r="U34" s="31"/>
      <c r="V34" s="31"/>
      <c r="W34" s="31"/>
      <c r="X34" s="31"/>
      <c r="Y34" s="31"/>
      <c r="Z34" s="31"/>
    </row>
    <row r="35" ht="15.75" customHeight="1">
      <c r="A35" s="63">
        <v>207578.0</v>
      </c>
      <c r="B35" s="31" t="s">
        <v>293</v>
      </c>
      <c r="C35" s="31"/>
      <c r="D35" s="31"/>
      <c r="E35" s="31"/>
      <c r="F35" s="31"/>
      <c r="G35" s="31"/>
      <c r="H35" s="31"/>
      <c r="I35" s="31"/>
      <c r="J35" s="31"/>
      <c r="K35" s="31"/>
      <c r="L35" s="31"/>
      <c r="M35" s="31"/>
      <c r="N35" s="31"/>
      <c r="O35" s="31"/>
      <c r="P35" s="31"/>
      <c r="Q35" s="31"/>
      <c r="R35" s="31"/>
      <c r="S35" s="31"/>
      <c r="T35" s="31"/>
      <c r="U35" s="31"/>
      <c r="V35" s="31"/>
      <c r="W35" s="31"/>
      <c r="X35" s="31"/>
      <c r="Y35" s="31"/>
      <c r="Z35" s="31"/>
    </row>
    <row r="36" ht="15.75" customHeight="1">
      <c r="A36" s="63">
        <v>207758.0</v>
      </c>
      <c r="B36" s="31" t="s">
        <v>293</v>
      </c>
      <c r="C36" s="31"/>
      <c r="D36" s="31"/>
      <c r="E36" s="31"/>
      <c r="F36" s="31"/>
      <c r="G36" s="31"/>
      <c r="H36" s="31"/>
      <c r="I36" s="31"/>
      <c r="J36" s="31"/>
      <c r="K36" s="31"/>
      <c r="L36" s="31"/>
      <c r="M36" s="31"/>
      <c r="N36" s="31"/>
      <c r="O36" s="31"/>
      <c r="P36" s="31"/>
      <c r="Q36" s="31"/>
      <c r="R36" s="31"/>
      <c r="S36" s="31"/>
      <c r="T36" s="31"/>
      <c r="U36" s="31"/>
      <c r="V36" s="31"/>
      <c r="W36" s="31"/>
      <c r="X36" s="31"/>
      <c r="Y36" s="31"/>
      <c r="Z36" s="31"/>
    </row>
    <row r="37" ht="15.75" customHeight="1">
      <c r="A37" s="31">
        <v>207782.0</v>
      </c>
      <c r="B37" s="31" t="s">
        <v>293</v>
      </c>
      <c r="C37" s="31"/>
      <c r="D37" s="31"/>
      <c r="E37" s="31"/>
      <c r="F37" s="31"/>
      <c r="G37" s="31"/>
      <c r="H37" s="31"/>
      <c r="I37" s="31"/>
      <c r="J37" s="31"/>
      <c r="K37" s="31"/>
      <c r="L37" s="31"/>
      <c r="M37" s="31"/>
      <c r="N37" s="31"/>
      <c r="O37" s="31"/>
      <c r="P37" s="31"/>
      <c r="Q37" s="31"/>
      <c r="R37" s="31"/>
      <c r="S37" s="31"/>
      <c r="T37" s="31"/>
      <c r="U37" s="31"/>
      <c r="V37" s="31"/>
      <c r="W37" s="31"/>
      <c r="X37" s="31"/>
      <c r="Y37" s="31"/>
      <c r="Z37" s="31"/>
    </row>
    <row r="38" ht="15.75" customHeight="1">
      <c r="A38" s="31">
        <v>207824.0</v>
      </c>
      <c r="B38" s="31" t="s">
        <v>293</v>
      </c>
      <c r="C38" s="31"/>
      <c r="D38" s="31"/>
      <c r="E38" s="31"/>
      <c r="F38" s="31"/>
      <c r="G38" s="31"/>
      <c r="H38" s="31"/>
      <c r="I38" s="31"/>
      <c r="J38" s="31"/>
      <c r="K38" s="31"/>
      <c r="L38" s="31"/>
      <c r="M38" s="31"/>
      <c r="N38" s="31"/>
      <c r="O38" s="31"/>
      <c r="P38" s="31"/>
      <c r="Q38" s="31"/>
      <c r="R38" s="31"/>
      <c r="S38" s="31"/>
      <c r="T38" s="31"/>
      <c r="U38" s="31"/>
      <c r="V38" s="31"/>
      <c r="W38" s="31"/>
      <c r="X38" s="31"/>
      <c r="Y38" s="31"/>
      <c r="Z38" s="31"/>
    </row>
    <row r="39" ht="15.75" customHeight="1">
      <c r="B39" s="31"/>
      <c r="C39" s="31"/>
      <c r="D39" s="31"/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31"/>
      <c r="P39" s="31"/>
      <c r="Q39" s="31"/>
      <c r="R39" s="31"/>
      <c r="S39" s="31"/>
      <c r="T39" s="31"/>
      <c r="U39" s="31"/>
      <c r="V39" s="31"/>
      <c r="W39" s="31"/>
      <c r="X39" s="31"/>
      <c r="Y39" s="31"/>
      <c r="Z39" s="31"/>
    </row>
    <row r="40" ht="15.75" customHeight="1">
      <c r="B40" s="31"/>
      <c r="C40" s="31"/>
      <c r="D40" s="31"/>
      <c r="E40" s="31"/>
      <c r="F40" s="31"/>
      <c r="G40" s="31"/>
      <c r="H40" s="31"/>
      <c r="I40" s="31"/>
      <c r="J40" s="31"/>
      <c r="K40" s="31"/>
      <c r="L40" s="31"/>
      <c r="M40" s="31"/>
      <c r="N40" s="31"/>
      <c r="O40" s="31"/>
      <c r="P40" s="31"/>
      <c r="Q40" s="31"/>
      <c r="R40" s="31"/>
      <c r="S40" s="31"/>
      <c r="T40" s="31"/>
      <c r="U40" s="31"/>
      <c r="V40" s="31"/>
      <c r="W40" s="31"/>
      <c r="X40" s="31"/>
      <c r="Y40" s="31"/>
      <c r="Z40" s="31"/>
    </row>
    <row r="41" ht="15.75" customHeight="1">
      <c r="B41" s="31"/>
      <c r="C41" s="31"/>
      <c r="D41" s="31"/>
      <c r="E41" s="31"/>
      <c r="F41" s="31"/>
      <c r="G41" s="31"/>
      <c r="H41" s="31"/>
      <c r="I41" s="31"/>
      <c r="J41" s="31"/>
      <c r="K41" s="31"/>
      <c r="L41" s="31"/>
      <c r="M41" s="31"/>
      <c r="N41" s="31"/>
      <c r="O41" s="31"/>
      <c r="P41" s="31"/>
      <c r="Q41" s="31"/>
      <c r="R41" s="31"/>
      <c r="S41" s="31"/>
      <c r="T41" s="31"/>
      <c r="U41" s="31"/>
      <c r="V41" s="31"/>
      <c r="W41" s="31"/>
      <c r="X41" s="31"/>
      <c r="Y41" s="31"/>
      <c r="Z41" s="31"/>
    </row>
    <row r="42" ht="15.75" customHeight="1">
      <c r="B42" s="31"/>
      <c r="C42" s="31"/>
      <c r="D42" s="31"/>
      <c r="E42" s="31"/>
      <c r="F42" s="31"/>
      <c r="G42" s="31"/>
      <c r="H42" s="31"/>
      <c r="I42" s="31"/>
      <c r="J42" s="31"/>
      <c r="K42" s="31"/>
      <c r="L42" s="31"/>
      <c r="M42" s="31"/>
      <c r="N42" s="31"/>
      <c r="O42" s="31"/>
      <c r="P42" s="31"/>
      <c r="Q42" s="31"/>
      <c r="R42" s="31"/>
      <c r="S42" s="31"/>
      <c r="T42" s="31"/>
      <c r="U42" s="31"/>
      <c r="V42" s="31"/>
      <c r="W42" s="31"/>
      <c r="X42" s="31"/>
      <c r="Y42" s="31"/>
      <c r="Z42" s="31"/>
    </row>
    <row r="43" ht="15.75" customHeight="1">
      <c r="B43" s="31"/>
      <c r="C43" s="31"/>
      <c r="D43" s="31"/>
      <c r="E43" s="31"/>
      <c r="F43" s="31"/>
      <c r="G43" s="31"/>
      <c r="H43" s="31"/>
      <c r="I43" s="31"/>
      <c r="J43" s="31"/>
      <c r="K43" s="31"/>
      <c r="L43" s="31"/>
      <c r="M43" s="31"/>
      <c r="N43" s="31"/>
      <c r="O43" s="31"/>
      <c r="P43" s="31"/>
      <c r="Q43" s="31"/>
      <c r="R43" s="31"/>
      <c r="S43" s="31"/>
      <c r="T43" s="31"/>
      <c r="U43" s="31"/>
      <c r="V43" s="31"/>
      <c r="W43" s="31"/>
      <c r="X43" s="31"/>
      <c r="Y43" s="31"/>
      <c r="Z43" s="31"/>
    </row>
    <row r="44" ht="15.75" customHeight="1">
      <c r="B44" s="31"/>
      <c r="C44" s="31"/>
      <c r="D44" s="31"/>
      <c r="E44" s="31"/>
      <c r="F44" s="31"/>
      <c r="G44" s="31"/>
      <c r="H44" s="31"/>
      <c r="I44" s="31"/>
      <c r="J44" s="31"/>
      <c r="K44" s="31"/>
      <c r="L44" s="31"/>
      <c r="M44" s="31"/>
      <c r="N44" s="31"/>
      <c r="O44" s="31"/>
      <c r="P44" s="31"/>
      <c r="Q44" s="31"/>
      <c r="R44" s="31"/>
      <c r="S44" s="31"/>
      <c r="T44" s="31"/>
      <c r="U44" s="31"/>
      <c r="V44" s="31"/>
      <c r="W44" s="31"/>
      <c r="X44" s="31"/>
      <c r="Y44" s="31"/>
      <c r="Z44" s="31"/>
    </row>
    <row r="45" ht="15.75" customHeight="1">
      <c r="B45" s="31"/>
      <c r="C45" s="31"/>
      <c r="D45" s="31"/>
      <c r="E45" s="31"/>
      <c r="F45" s="31"/>
      <c r="G45" s="31"/>
      <c r="H45" s="31"/>
      <c r="I45" s="31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</row>
    <row r="46" ht="15.75" customHeight="1">
      <c r="B46" s="31"/>
      <c r="C46" s="31"/>
      <c r="D46" s="31"/>
      <c r="E46" s="31"/>
      <c r="F46" s="31"/>
      <c r="G46" s="31"/>
      <c r="H46" s="31"/>
      <c r="I46" s="31"/>
      <c r="J46" s="31"/>
      <c r="K46" s="31"/>
      <c r="L46" s="31"/>
      <c r="M46" s="31"/>
      <c r="N46" s="31"/>
      <c r="O46" s="31"/>
      <c r="P46" s="31"/>
      <c r="Q46" s="31"/>
      <c r="R46" s="31"/>
      <c r="S46" s="31"/>
      <c r="T46" s="31"/>
      <c r="U46" s="31"/>
      <c r="V46" s="31"/>
      <c r="W46" s="31"/>
      <c r="X46" s="31"/>
      <c r="Y46" s="31"/>
      <c r="Z46" s="31"/>
    </row>
    <row r="47" ht="15.75" customHeight="1">
      <c r="B47" s="31"/>
      <c r="C47" s="31"/>
      <c r="D47" s="31"/>
      <c r="E47" s="31"/>
      <c r="F47" s="31"/>
      <c r="G47" s="31"/>
      <c r="H47" s="31"/>
      <c r="I47" s="31"/>
      <c r="J47" s="31"/>
      <c r="K47" s="31"/>
      <c r="L47" s="31"/>
      <c r="M47" s="31"/>
      <c r="N47" s="31"/>
      <c r="O47" s="31"/>
      <c r="P47" s="31"/>
      <c r="Q47" s="31"/>
      <c r="R47" s="31"/>
      <c r="S47" s="31"/>
      <c r="T47" s="31"/>
      <c r="U47" s="31"/>
      <c r="V47" s="31"/>
      <c r="W47" s="31"/>
      <c r="X47" s="31"/>
      <c r="Y47" s="31"/>
      <c r="Z47" s="31"/>
    </row>
    <row r="48" ht="15.75" customHeight="1">
      <c r="B48" s="31"/>
      <c r="C48" s="31"/>
      <c r="D48" s="31"/>
      <c r="E48" s="31"/>
      <c r="F48" s="31"/>
      <c r="G48" s="31"/>
      <c r="H48" s="31"/>
      <c r="I48" s="31"/>
      <c r="J48" s="31"/>
      <c r="K48" s="31"/>
      <c r="L48" s="31"/>
      <c r="M48" s="31"/>
      <c r="N48" s="31"/>
      <c r="O48" s="31"/>
      <c r="P48" s="31"/>
      <c r="Q48" s="31"/>
      <c r="R48" s="31"/>
      <c r="S48" s="31"/>
      <c r="T48" s="31"/>
      <c r="U48" s="31"/>
      <c r="V48" s="31"/>
      <c r="W48" s="31"/>
      <c r="X48" s="31"/>
      <c r="Y48" s="31"/>
      <c r="Z48" s="31"/>
    </row>
    <row r="49" ht="15.75" customHeight="1">
      <c r="B49" s="31"/>
      <c r="C49" s="31"/>
      <c r="D49" s="31"/>
      <c r="E49" s="31"/>
      <c r="F49" s="31"/>
      <c r="G49" s="31"/>
      <c r="H49" s="31"/>
      <c r="I49" s="31"/>
      <c r="J49" s="31"/>
      <c r="K49" s="31"/>
      <c r="L49" s="31"/>
      <c r="M49" s="31"/>
      <c r="N49" s="31"/>
      <c r="O49" s="31"/>
      <c r="P49" s="31"/>
      <c r="Q49" s="31"/>
      <c r="R49" s="31"/>
      <c r="S49" s="31"/>
      <c r="T49" s="31"/>
      <c r="U49" s="31"/>
      <c r="V49" s="31"/>
      <c r="W49" s="31"/>
      <c r="X49" s="31"/>
      <c r="Y49" s="31"/>
      <c r="Z49" s="31"/>
    </row>
    <row r="50" ht="15.75" customHeight="1">
      <c r="B50" s="31"/>
      <c r="C50" s="31"/>
      <c r="D50" s="31"/>
      <c r="E50" s="31"/>
      <c r="F50" s="31"/>
      <c r="G50" s="31"/>
      <c r="H50" s="31"/>
      <c r="I50" s="31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  <c r="V50" s="31"/>
      <c r="W50" s="31"/>
      <c r="X50" s="31"/>
      <c r="Y50" s="31"/>
      <c r="Z50" s="31"/>
    </row>
    <row r="51" ht="15.75" customHeight="1">
      <c r="B51" s="31"/>
      <c r="C51" s="31"/>
      <c r="D51" s="31"/>
      <c r="E51" s="31"/>
      <c r="F51" s="31"/>
      <c r="G51" s="31"/>
      <c r="H51" s="31"/>
      <c r="I51" s="31"/>
      <c r="J51" s="31"/>
      <c r="K51" s="31"/>
      <c r="L51" s="31"/>
      <c r="M51" s="31"/>
      <c r="N51" s="31"/>
      <c r="O51" s="31"/>
      <c r="P51" s="31"/>
      <c r="Q51" s="31"/>
      <c r="R51" s="31"/>
      <c r="S51" s="31"/>
      <c r="T51" s="31"/>
      <c r="U51" s="31"/>
      <c r="V51" s="31"/>
      <c r="W51" s="31"/>
      <c r="X51" s="31"/>
      <c r="Y51" s="31"/>
      <c r="Z51" s="31"/>
    </row>
    <row r="52" ht="15.75" customHeight="1">
      <c r="B52" s="31"/>
      <c r="C52" s="31"/>
      <c r="D52" s="31"/>
      <c r="E52" s="31"/>
      <c r="F52" s="31"/>
      <c r="G52" s="31"/>
      <c r="H52" s="31"/>
      <c r="I52" s="31"/>
      <c r="J52" s="31"/>
      <c r="K52" s="31"/>
      <c r="L52" s="31"/>
      <c r="M52" s="31"/>
      <c r="N52" s="31"/>
      <c r="O52" s="31"/>
      <c r="P52" s="31"/>
      <c r="Q52" s="31"/>
      <c r="R52" s="31"/>
      <c r="S52" s="31"/>
      <c r="T52" s="31"/>
      <c r="U52" s="31"/>
      <c r="V52" s="31"/>
      <c r="W52" s="31"/>
      <c r="X52" s="31"/>
      <c r="Y52" s="31"/>
      <c r="Z52" s="31"/>
    </row>
    <row r="53" ht="15.75" customHeight="1">
      <c r="B53" s="31"/>
      <c r="C53" s="31"/>
      <c r="D53" s="31"/>
      <c r="E53" s="31"/>
      <c r="F53" s="31"/>
      <c r="G53" s="31"/>
      <c r="H53" s="31"/>
      <c r="I53" s="31"/>
      <c r="J53" s="31"/>
      <c r="K53" s="31"/>
      <c r="L53" s="31"/>
      <c r="M53" s="31"/>
      <c r="N53" s="31"/>
      <c r="O53" s="31"/>
      <c r="P53" s="31"/>
      <c r="Q53" s="31"/>
      <c r="R53" s="31"/>
      <c r="S53" s="31"/>
      <c r="T53" s="31"/>
      <c r="U53" s="31"/>
      <c r="V53" s="31"/>
      <c r="W53" s="31"/>
      <c r="X53" s="31"/>
      <c r="Y53" s="31"/>
      <c r="Z53" s="31"/>
    </row>
    <row r="54" ht="15.75" customHeight="1">
      <c r="B54" s="31"/>
      <c r="C54" s="31"/>
      <c r="D54" s="31"/>
      <c r="E54" s="31"/>
      <c r="F54" s="31"/>
      <c r="G54" s="31"/>
      <c r="H54" s="31"/>
      <c r="I54" s="31"/>
      <c r="J54" s="31"/>
      <c r="K54" s="31"/>
      <c r="L54" s="31"/>
      <c r="M54" s="31"/>
      <c r="N54" s="31"/>
      <c r="O54" s="31"/>
      <c r="P54" s="31"/>
      <c r="Q54" s="31"/>
      <c r="R54" s="31"/>
      <c r="S54" s="31"/>
      <c r="T54" s="31"/>
      <c r="U54" s="31"/>
      <c r="V54" s="31"/>
      <c r="W54" s="31"/>
      <c r="X54" s="31"/>
      <c r="Y54" s="31"/>
      <c r="Z54" s="31"/>
    </row>
    <row r="55" ht="15.75" customHeight="1">
      <c r="B55" s="31"/>
      <c r="C55" s="31"/>
      <c r="D55" s="31"/>
      <c r="E55" s="31"/>
      <c r="F55" s="31"/>
      <c r="G55" s="31"/>
      <c r="H55" s="31"/>
      <c r="I55" s="31"/>
      <c r="J55" s="31"/>
      <c r="K55" s="31"/>
      <c r="L55" s="31"/>
      <c r="M55" s="31"/>
      <c r="N55" s="31"/>
      <c r="O55" s="31"/>
      <c r="P55" s="31"/>
      <c r="Q55" s="31"/>
      <c r="R55" s="31"/>
      <c r="S55" s="31"/>
      <c r="T55" s="31"/>
      <c r="U55" s="31"/>
      <c r="V55" s="31"/>
      <c r="W55" s="31"/>
      <c r="X55" s="31"/>
      <c r="Y55" s="31"/>
      <c r="Z55" s="31"/>
    </row>
    <row r="56" ht="15.75" customHeight="1">
      <c r="B56" s="31"/>
      <c r="C56" s="31"/>
      <c r="D56" s="31"/>
      <c r="E56" s="31"/>
      <c r="F56" s="31"/>
      <c r="G56" s="31"/>
      <c r="H56" s="31"/>
      <c r="I56" s="31"/>
      <c r="J56" s="31"/>
      <c r="K56" s="31"/>
      <c r="L56" s="31"/>
      <c r="M56" s="31"/>
      <c r="N56" s="31"/>
      <c r="O56" s="31"/>
      <c r="P56" s="31"/>
      <c r="Q56" s="31"/>
      <c r="R56" s="31"/>
      <c r="S56" s="31"/>
      <c r="T56" s="31"/>
      <c r="U56" s="31"/>
      <c r="V56" s="31"/>
      <c r="W56" s="31"/>
      <c r="X56" s="31"/>
      <c r="Y56" s="31"/>
      <c r="Z56" s="31"/>
    </row>
    <row r="57" ht="15.75" customHeight="1">
      <c r="B57" s="31"/>
      <c r="C57" s="31"/>
      <c r="D57" s="31"/>
      <c r="E57" s="31"/>
      <c r="F57" s="31"/>
      <c r="G57" s="31"/>
      <c r="H57" s="31"/>
      <c r="I57" s="31"/>
      <c r="J57" s="31"/>
      <c r="K57" s="31"/>
      <c r="L57" s="31"/>
      <c r="M57" s="31"/>
      <c r="N57" s="31"/>
      <c r="O57" s="31"/>
      <c r="P57" s="31"/>
      <c r="Q57" s="31"/>
      <c r="R57" s="31"/>
      <c r="S57" s="31"/>
      <c r="T57" s="31"/>
      <c r="U57" s="31"/>
      <c r="V57" s="31"/>
      <c r="W57" s="31"/>
      <c r="X57" s="31"/>
      <c r="Y57" s="31"/>
      <c r="Z57" s="31"/>
    </row>
    <row r="58" ht="15.75" customHeight="1">
      <c r="B58" s="31"/>
      <c r="C58" s="31"/>
      <c r="D58" s="31"/>
      <c r="E58" s="31"/>
      <c r="F58" s="31"/>
      <c r="G58" s="31"/>
      <c r="H58" s="31"/>
      <c r="I58" s="31"/>
      <c r="J58" s="31"/>
      <c r="K58" s="31"/>
      <c r="L58" s="31"/>
      <c r="M58" s="31"/>
      <c r="N58" s="31"/>
      <c r="O58" s="31"/>
      <c r="P58" s="31"/>
      <c r="Q58" s="31"/>
      <c r="R58" s="31"/>
      <c r="S58" s="31"/>
      <c r="T58" s="31"/>
      <c r="U58" s="31"/>
      <c r="V58" s="31"/>
      <c r="W58" s="31"/>
      <c r="X58" s="31"/>
      <c r="Y58" s="31"/>
      <c r="Z58" s="31"/>
    </row>
    <row r="59" ht="15.75" customHeight="1">
      <c r="B59" s="31"/>
      <c r="C59" s="31"/>
      <c r="D59" s="31"/>
      <c r="E59" s="31"/>
      <c r="F59" s="31"/>
      <c r="G59" s="31"/>
      <c r="H59" s="31"/>
      <c r="I59" s="31"/>
      <c r="J59" s="31"/>
      <c r="K59" s="31"/>
      <c r="L59" s="31"/>
      <c r="M59" s="31"/>
      <c r="N59" s="31"/>
      <c r="O59" s="31"/>
      <c r="P59" s="31"/>
      <c r="Q59" s="31"/>
      <c r="R59" s="31"/>
      <c r="S59" s="31"/>
      <c r="T59" s="31"/>
      <c r="U59" s="31"/>
      <c r="V59" s="31"/>
      <c r="W59" s="31"/>
      <c r="X59" s="31"/>
      <c r="Y59" s="31"/>
      <c r="Z59" s="31"/>
    </row>
    <row r="60" ht="15.75" customHeight="1">
      <c r="B60" s="31"/>
      <c r="C60" s="31"/>
      <c r="D60" s="31"/>
      <c r="E60" s="31"/>
      <c r="F60" s="31"/>
      <c r="G60" s="31"/>
      <c r="H60" s="31"/>
      <c r="I60" s="31"/>
      <c r="J60" s="31"/>
      <c r="K60" s="31"/>
      <c r="L60" s="31"/>
      <c r="M60" s="31"/>
      <c r="N60" s="31"/>
      <c r="O60" s="31"/>
      <c r="P60" s="31"/>
      <c r="Q60" s="31"/>
      <c r="R60" s="31"/>
      <c r="S60" s="31"/>
      <c r="T60" s="31"/>
      <c r="U60" s="31"/>
      <c r="V60" s="31"/>
      <c r="W60" s="31"/>
      <c r="X60" s="31"/>
      <c r="Y60" s="31"/>
      <c r="Z60" s="31"/>
    </row>
    <row r="61" ht="15.75" customHeight="1">
      <c r="B61" s="31"/>
      <c r="C61" s="31"/>
      <c r="D61" s="31"/>
      <c r="E61" s="31"/>
      <c r="F61" s="31"/>
      <c r="G61" s="31"/>
      <c r="H61" s="31"/>
      <c r="I61" s="31"/>
      <c r="J61" s="31"/>
      <c r="K61" s="31"/>
      <c r="L61" s="31"/>
      <c r="M61" s="31"/>
      <c r="N61" s="31"/>
      <c r="O61" s="31"/>
      <c r="P61" s="31"/>
      <c r="Q61" s="31"/>
      <c r="R61" s="31"/>
      <c r="S61" s="31"/>
      <c r="T61" s="31"/>
      <c r="U61" s="31"/>
      <c r="V61" s="31"/>
      <c r="W61" s="31"/>
      <c r="X61" s="31"/>
      <c r="Y61" s="31"/>
      <c r="Z61" s="31"/>
    </row>
    <row r="62" ht="15.75" customHeight="1">
      <c r="B62" s="31"/>
      <c r="C62" s="31"/>
      <c r="D62" s="31"/>
      <c r="E62" s="31"/>
      <c r="F62" s="31"/>
      <c r="G62" s="31"/>
      <c r="H62" s="31"/>
      <c r="I62" s="31"/>
      <c r="J62" s="31"/>
      <c r="K62" s="31"/>
      <c r="L62" s="31"/>
      <c r="M62" s="31"/>
      <c r="N62" s="31"/>
      <c r="O62" s="31"/>
      <c r="P62" s="31"/>
      <c r="Q62" s="31"/>
      <c r="R62" s="31"/>
      <c r="S62" s="31"/>
      <c r="T62" s="31"/>
      <c r="U62" s="31"/>
      <c r="V62" s="31"/>
      <c r="W62" s="31"/>
      <c r="X62" s="31"/>
      <c r="Y62" s="31"/>
      <c r="Z62" s="31"/>
    </row>
    <row r="63" ht="15.75" customHeight="1">
      <c r="B63" s="31"/>
      <c r="C63" s="31"/>
      <c r="D63" s="31"/>
      <c r="E63" s="31"/>
      <c r="F63" s="31"/>
      <c r="G63" s="31"/>
      <c r="H63" s="31"/>
      <c r="I63" s="31"/>
      <c r="J63" s="31"/>
      <c r="K63" s="31"/>
      <c r="L63" s="31"/>
      <c r="M63" s="31"/>
      <c r="N63" s="31"/>
      <c r="O63" s="31"/>
      <c r="P63" s="31"/>
      <c r="Q63" s="31"/>
      <c r="R63" s="31"/>
      <c r="S63" s="31"/>
      <c r="T63" s="31"/>
      <c r="U63" s="31"/>
      <c r="V63" s="31"/>
      <c r="W63" s="31"/>
      <c r="X63" s="31"/>
      <c r="Y63" s="31"/>
      <c r="Z63" s="31"/>
    </row>
    <row r="64" ht="15.75" customHeight="1">
      <c r="B64" s="31"/>
      <c r="C64" s="31"/>
      <c r="D64" s="31"/>
      <c r="E64" s="31"/>
      <c r="F64" s="31"/>
      <c r="G64" s="31"/>
      <c r="H64" s="31"/>
      <c r="I64" s="31"/>
      <c r="J64" s="31"/>
      <c r="K64" s="31"/>
      <c r="L64" s="31"/>
      <c r="M64" s="31"/>
      <c r="N64" s="31"/>
      <c r="O64" s="31"/>
      <c r="P64" s="31"/>
      <c r="Q64" s="31"/>
      <c r="R64" s="31"/>
      <c r="S64" s="31"/>
      <c r="T64" s="31"/>
      <c r="U64" s="31"/>
      <c r="V64" s="31"/>
      <c r="W64" s="31"/>
      <c r="X64" s="31"/>
      <c r="Y64" s="31"/>
      <c r="Z64" s="31"/>
    </row>
    <row r="65" ht="15.75" customHeight="1">
      <c r="B65" s="31"/>
      <c r="C65" s="31"/>
      <c r="D65" s="31"/>
      <c r="E65" s="31"/>
      <c r="F65" s="31"/>
      <c r="G65" s="31"/>
      <c r="H65" s="31"/>
      <c r="I65" s="31"/>
      <c r="J65" s="31"/>
      <c r="K65" s="31"/>
      <c r="L65" s="31"/>
      <c r="M65" s="31"/>
      <c r="N65" s="31"/>
      <c r="O65" s="31"/>
      <c r="P65" s="31"/>
      <c r="Q65" s="31"/>
      <c r="R65" s="31"/>
      <c r="S65" s="31"/>
      <c r="T65" s="31"/>
      <c r="U65" s="31"/>
      <c r="V65" s="31"/>
      <c r="W65" s="31"/>
      <c r="X65" s="31"/>
      <c r="Y65" s="31"/>
      <c r="Z65" s="31"/>
    </row>
    <row r="66" ht="15.75" customHeight="1">
      <c r="B66" s="31"/>
      <c r="C66" s="31"/>
      <c r="D66" s="31"/>
      <c r="E66" s="31"/>
      <c r="F66" s="31"/>
      <c r="G66" s="31"/>
      <c r="H66" s="31"/>
      <c r="I66" s="31"/>
      <c r="J66" s="31"/>
      <c r="K66" s="31"/>
      <c r="L66" s="31"/>
      <c r="M66" s="31"/>
      <c r="N66" s="31"/>
      <c r="O66" s="31"/>
      <c r="P66" s="31"/>
      <c r="Q66" s="31"/>
      <c r="R66" s="31"/>
      <c r="S66" s="31"/>
      <c r="T66" s="31"/>
      <c r="U66" s="31"/>
      <c r="V66" s="31"/>
      <c r="W66" s="31"/>
      <c r="X66" s="31"/>
      <c r="Y66" s="31"/>
      <c r="Z66" s="31"/>
    </row>
    <row r="67" ht="15.75" customHeight="1">
      <c r="B67" s="31"/>
      <c r="C67" s="31"/>
      <c r="D67" s="31"/>
      <c r="E67" s="31"/>
      <c r="F67" s="31"/>
      <c r="G67" s="31"/>
      <c r="H67" s="31"/>
      <c r="I67" s="31"/>
      <c r="J67" s="31"/>
      <c r="K67" s="31"/>
      <c r="L67" s="31"/>
      <c r="M67" s="31"/>
      <c r="N67" s="31"/>
      <c r="O67" s="31"/>
      <c r="P67" s="31"/>
      <c r="Q67" s="31"/>
      <c r="R67" s="31"/>
      <c r="S67" s="31"/>
      <c r="T67" s="31"/>
      <c r="U67" s="31"/>
      <c r="V67" s="31"/>
      <c r="W67" s="31"/>
      <c r="X67" s="31"/>
      <c r="Y67" s="31"/>
      <c r="Z67" s="31"/>
    </row>
    <row r="68" ht="15.75" customHeight="1">
      <c r="B68" s="31"/>
      <c r="C68" s="31"/>
      <c r="D68" s="31"/>
      <c r="E68" s="31"/>
      <c r="F68" s="31"/>
      <c r="G68" s="31"/>
      <c r="H68" s="31"/>
      <c r="I68" s="31"/>
      <c r="J68" s="31"/>
      <c r="K68" s="31"/>
      <c r="L68" s="31"/>
      <c r="M68" s="31"/>
      <c r="N68" s="31"/>
      <c r="O68" s="31"/>
      <c r="P68" s="31"/>
      <c r="Q68" s="31"/>
      <c r="R68" s="31"/>
      <c r="S68" s="31"/>
      <c r="T68" s="31"/>
      <c r="U68" s="31"/>
      <c r="V68" s="31"/>
      <c r="W68" s="31"/>
      <c r="X68" s="31"/>
      <c r="Y68" s="31"/>
      <c r="Z68" s="31"/>
    </row>
    <row r="69" ht="15.75" customHeight="1">
      <c r="B69" s="31"/>
      <c r="C69" s="31"/>
      <c r="D69" s="31"/>
      <c r="E69" s="31"/>
      <c r="F69" s="31"/>
      <c r="G69" s="31"/>
      <c r="H69" s="31"/>
      <c r="I69" s="31"/>
      <c r="J69" s="31"/>
      <c r="K69" s="31"/>
      <c r="L69" s="31"/>
      <c r="M69" s="31"/>
      <c r="N69" s="31"/>
      <c r="O69" s="31"/>
      <c r="P69" s="31"/>
      <c r="Q69" s="31"/>
      <c r="R69" s="31"/>
      <c r="S69" s="31"/>
      <c r="T69" s="31"/>
      <c r="U69" s="31"/>
      <c r="V69" s="31"/>
      <c r="W69" s="31"/>
      <c r="X69" s="31"/>
      <c r="Y69" s="31"/>
      <c r="Z69" s="31"/>
    </row>
    <row r="70" ht="15.75" customHeight="1">
      <c r="B70" s="31"/>
      <c r="C70" s="31"/>
      <c r="D70" s="31"/>
      <c r="E70" s="31"/>
      <c r="F70" s="31"/>
      <c r="G70" s="31"/>
      <c r="H70" s="31"/>
      <c r="I70" s="31"/>
      <c r="J70" s="31"/>
      <c r="K70" s="31"/>
      <c r="L70" s="31"/>
      <c r="M70" s="31"/>
      <c r="N70" s="31"/>
      <c r="O70" s="31"/>
      <c r="P70" s="31"/>
      <c r="Q70" s="31"/>
      <c r="R70" s="31"/>
      <c r="S70" s="31"/>
      <c r="T70" s="31"/>
      <c r="U70" s="31"/>
      <c r="V70" s="31"/>
      <c r="W70" s="31"/>
      <c r="X70" s="31"/>
      <c r="Y70" s="31"/>
      <c r="Z70" s="31"/>
    </row>
    <row r="71" ht="15.75" customHeight="1">
      <c r="B71" s="31"/>
      <c r="C71" s="31"/>
      <c r="D71" s="31"/>
      <c r="E71" s="31"/>
      <c r="F71" s="31"/>
      <c r="G71" s="31"/>
      <c r="H71" s="31"/>
      <c r="I71" s="31"/>
      <c r="J71" s="31"/>
      <c r="K71" s="31"/>
      <c r="L71" s="31"/>
      <c r="M71" s="31"/>
      <c r="N71" s="31"/>
      <c r="O71" s="31"/>
      <c r="P71" s="31"/>
      <c r="Q71" s="31"/>
      <c r="R71" s="31"/>
      <c r="S71" s="31"/>
      <c r="T71" s="31"/>
      <c r="U71" s="31"/>
      <c r="V71" s="31"/>
      <c r="W71" s="31"/>
      <c r="X71" s="31"/>
      <c r="Y71" s="31"/>
      <c r="Z71" s="31"/>
    </row>
    <row r="72" ht="15.75" customHeight="1">
      <c r="B72" s="31"/>
      <c r="C72" s="31"/>
      <c r="D72" s="31"/>
      <c r="E72" s="31"/>
      <c r="F72" s="31"/>
      <c r="G72" s="31"/>
      <c r="H72" s="31"/>
      <c r="I72" s="31"/>
      <c r="J72" s="31"/>
      <c r="K72" s="31"/>
      <c r="L72" s="31"/>
      <c r="M72" s="31"/>
      <c r="N72" s="31"/>
      <c r="O72" s="31"/>
      <c r="P72" s="31"/>
      <c r="Q72" s="31"/>
      <c r="R72" s="31"/>
      <c r="S72" s="31"/>
      <c r="T72" s="31"/>
      <c r="U72" s="31"/>
      <c r="V72" s="31"/>
      <c r="W72" s="31"/>
      <c r="X72" s="31"/>
      <c r="Y72" s="31"/>
      <c r="Z72" s="31"/>
    </row>
    <row r="73" ht="15.75" customHeight="1">
      <c r="B73" s="31"/>
      <c r="C73" s="31"/>
      <c r="D73" s="31"/>
      <c r="E73" s="31"/>
      <c r="F73" s="31"/>
      <c r="G73" s="31"/>
      <c r="H73" s="31"/>
      <c r="I73" s="31"/>
      <c r="J73" s="31"/>
      <c r="K73" s="31"/>
      <c r="L73" s="31"/>
      <c r="M73" s="31"/>
      <c r="N73" s="31"/>
      <c r="O73" s="31"/>
      <c r="P73" s="31"/>
      <c r="Q73" s="31"/>
      <c r="R73" s="31"/>
      <c r="S73" s="31"/>
      <c r="T73" s="31"/>
      <c r="U73" s="31"/>
      <c r="V73" s="31"/>
      <c r="W73" s="31"/>
      <c r="X73" s="31"/>
      <c r="Y73" s="31"/>
      <c r="Z73" s="31"/>
    </row>
    <row r="74" ht="15.75" customHeight="1">
      <c r="B74" s="31"/>
      <c r="C74" s="31"/>
      <c r="D74" s="31"/>
      <c r="E74" s="31"/>
      <c r="F74" s="31"/>
      <c r="G74" s="31"/>
      <c r="H74" s="31"/>
      <c r="I74" s="31"/>
      <c r="J74" s="31"/>
      <c r="K74" s="31"/>
      <c r="L74" s="31"/>
      <c r="M74" s="31"/>
      <c r="N74" s="31"/>
      <c r="O74" s="31"/>
      <c r="P74" s="31"/>
      <c r="Q74" s="31"/>
      <c r="R74" s="31"/>
      <c r="S74" s="31"/>
      <c r="T74" s="31"/>
      <c r="U74" s="31"/>
      <c r="V74" s="31"/>
      <c r="W74" s="31"/>
      <c r="X74" s="31"/>
      <c r="Y74" s="31"/>
      <c r="Z74" s="31"/>
    </row>
    <row r="75" ht="15.75" customHeight="1">
      <c r="B75" s="31"/>
      <c r="C75" s="31"/>
      <c r="D75" s="31"/>
      <c r="E75" s="31"/>
      <c r="F75" s="31"/>
      <c r="G75" s="31"/>
      <c r="H75" s="31"/>
      <c r="I75" s="31"/>
      <c r="J75" s="31"/>
      <c r="K75" s="31"/>
      <c r="L75" s="31"/>
      <c r="M75" s="31"/>
      <c r="N75" s="31"/>
      <c r="O75" s="31"/>
      <c r="P75" s="31"/>
      <c r="Q75" s="31"/>
      <c r="R75" s="31"/>
      <c r="S75" s="31"/>
      <c r="T75" s="31"/>
      <c r="U75" s="31"/>
      <c r="V75" s="31"/>
      <c r="W75" s="31"/>
      <c r="X75" s="31"/>
      <c r="Y75" s="31"/>
      <c r="Z75" s="31"/>
    </row>
    <row r="76" ht="15.75" customHeight="1">
      <c r="B76" s="31"/>
      <c r="C76" s="31"/>
      <c r="D76" s="31"/>
      <c r="E76" s="31"/>
      <c r="F76" s="31"/>
      <c r="G76" s="31"/>
      <c r="H76" s="31"/>
      <c r="I76" s="31"/>
      <c r="J76" s="31"/>
      <c r="K76" s="31"/>
      <c r="L76" s="31"/>
      <c r="M76" s="31"/>
      <c r="N76" s="31"/>
      <c r="O76" s="31"/>
      <c r="P76" s="31"/>
      <c r="Q76" s="31"/>
      <c r="R76" s="31"/>
      <c r="S76" s="31"/>
      <c r="T76" s="31"/>
      <c r="U76" s="31"/>
      <c r="V76" s="31"/>
      <c r="W76" s="31"/>
      <c r="X76" s="31"/>
      <c r="Y76" s="31"/>
      <c r="Z76" s="31"/>
    </row>
    <row r="77" ht="15.75" customHeight="1">
      <c r="B77" s="31"/>
      <c r="C77" s="31"/>
      <c r="D77" s="31"/>
      <c r="E77" s="31"/>
      <c r="F77" s="31"/>
      <c r="G77" s="31"/>
      <c r="H77" s="31"/>
      <c r="I77" s="31"/>
      <c r="J77" s="31"/>
      <c r="K77" s="31"/>
      <c r="L77" s="31"/>
      <c r="M77" s="31"/>
      <c r="N77" s="31"/>
      <c r="O77" s="31"/>
      <c r="P77" s="31"/>
      <c r="Q77" s="31"/>
      <c r="R77" s="31"/>
      <c r="S77" s="31"/>
      <c r="T77" s="31"/>
      <c r="U77" s="31"/>
      <c r="V77" s="31"/>
      <c r="W77" s="31"/>
      <c r="X77" s="31"/>
      <c r="Y77" s="31"/>
      <c r="Z77" s="31"/>
    </row>
    <row r="78" ht="15.75" customHeight="1">
      <c r="B78" s="31"/>
      <c r="C78" s="31"/>
      <c r="D78" s="31"/>
      <c r="E78" s="31"/>
      <c r="F78" s="31"/>
      <c r="G78" s="31"/>
      <c r="H78" s="31"/>
      <c r="I78" s="31"/>
      <c r="J78" s="31"/>
      <c r="K78" s="31"/>
      <c r="L78" s="31"/>
      <c r="M78" s="31"/>
      <c r="N78" s="31"/>
      <c r="O78" s="31"/>
      <c r="P78" s="31"/>
      <c r="Q78" s="31"/>
      <c r="R78" s="31"/>
      <c r="S78" s="31"/>
      <c r="T78" s="31"/>
      <c r="U78" s="31"/>
      <c r="V78" s="31"/>
      <c r="W78" s="31"/>
      <c r="X78" s="31"/>
      <c r="Y78" s="31"/>
      <c r="Z78" s="31"/>
    </row>
    <row r="79" ht="15.75" customHeight="1">
      <c r="B79" s="31"/>
      <c r="C79" s="31"/>
      <c r="D79" s="31"/>
      <c r="E79" s="31"/>
      <c r="F79" s="31"/>
      <c r="G79" s="31"/>
      <c r="H79" s="31"/>
      <c r="I79" s="31"/>
      <c r="J79" s="31"/>
      <c r="K79" s="31"/>
      <c r="L79" s="31"/>
      <c r="M79" s="31"/>
      <c r="N79" s="31"/>
      <c r="O79" s="31"/>
      <c r="P79" s="31"/>
      <c r="Q79" s="31"/>
      <c r="R79" s="31"/>
      <c r="S79" s="31"/>
      <c r="T79" s="31"/>
      <c r="U79" s="31"/>
      <c r="V79" s="31"/>
      <c r="W79" s="31"/>
      <c r="X79" s="31"/>
      <c r="Y79" s="31"/>
      <c r="Z79" s="31"/>
    </row>
    <row r="80" ht="15.75" customHeight="1">
      <c r="B80" s="31"/>
      <c r="C80" s="31"/>
      <c r="D80" s="31"/>
      <c r="E80" s="31"/>
      <c r="F80" s="31"/>
      <c r="G80" s="31"/>
      <c r="H80" s="31"/>
      <c r="I80" s="31"/>
      <c r="J80" s="31"/>
      <c r="K80" s="31"/>
      <c r="L80" s="31"/>
      <c r="M80" s="31"/>
      <c r="N80" s="31"/>
      <c r="O80" s="31"/>
      <c r="P80" s="31"/>
      <c r="Q80" s="31"/>
      <c r="R80" s="31"/>
      <c r="S80" s="31"/>
      <c r="T80" s="31"/>
      <c r="U80" s="31"/>
      <c r="V80" s="31"/>
      <c r="W80" s="31"/>
      <c r="X80" s="31"/>
      <c r="Y80" s="31"/>
      <c r="Z80" s="31"/>
    </row>
    <row r="81" ht="15.75" customHeight="1">
      <c r="B81" s="31"/>
      <c r="C81" s="31"/>
      <c r="D81" s="31"/>
      <c r="E81" s="31"/>
      <c r="F81" s="31"/>
      <c r="G81" s="31"/>
      <c r="H81" s="31"/>
      <c r="I81" s="31"/>
      <c r="J81" s="31"/>
      <c r="K81" s="31"/>
      <c r="L81" s="31"/>
      <c r="M81" s="31"/>
      <c r="N81" s="31"/>
      <c r="O81" s="31"/>
      <c r="P81" s="31"/>
      <c r="Q81" s="31"/>
      <c r="R81" s="31"/>
      <c r="S81" s="31"/>
      <c r="T81" s="31"/>
      <c r="U81" s="31"/>
      <c r="V81" s="31"/>
      <c r="W81" s="31"/>
      <c r="X81" s="31"/>
      <c r="Y81" s="31"/>
      <c r="Z81" s="31"/>
    </row>
    <row r="82" ht="15.75" customHeight="1">
      <c r="B82" s="31"/>
      <c r="C82" s="31"/>
      <c r="D82" s="31"/>
      <c r="E82" s="31"/>
      <c r="F82" s="31"/>
      <c r="G82" s="31"/>
      <c r="H82" s="31"/>
      <c r="I82" s="31"/>
      <c r="J82" s="31"/>
      <c r="K82" s="31"/>
      <c r="L82" s="31"/>
      <c r="M82" s="31"/>
      <c r="N82" s="31"/>
      <c r="O82" s="31"/>
      <c r="P82" s="31"/>
      <c r="Q82" s="31"/>
      <c r="R82" s="31"/>
      <c r="S82" s="31"/>
      <c r="T82" s="31"/>
      <c r="U82" s="31"/>
      <c r="V82" s="31"/>
      <c r="W82" s="31"/>
      <c r="X82" s="31"/>
      <c r="Y82" s="31"/>
      <c r="Z82" s="31"/>
    </row>
    <row r="83" ht="15.75" customHeight="1">
      <c r="B83" s="31"/>
      <c r="C83" s="31"/>
      <c r="D83" s="31"/>
      <c r="E83" s="31"/>
      <c r="F83" s="31"/>
      <c r="G83" s="31"/>
      <c r="H83" s="31"/>
      <c r="I83" s="31"/>
      <c r="J83" s="31"/>
      <c r="K83" s="31"/>
      <c r="L83" s="31"/>
      <c r="M83" s="31"/>
      <c r="N83" s="31"/>
      <c r="O83" s="31"/>
      <c r="P83" s="31"/>
      <c r="Q83" s="31"/>
      <c r="R83" s="31"/>
      <c r="S83" s="31"/>
      <c r="T83" s="31"/>
      <c r="U83" s="31"/>
      <c r="V83" s="31"/>
      <c r="W83" s="31"/>
      <c r="X83" s="31"/>
      <c r="Y83" s="31"/>
      <c r="Z83" s="31"/>
    </row>
    <row r="84" ht="15.75" customHeight="1">
      <c r="B84" s="31"/>
      <c r="C84" s="31"/>
      <c r="D84" s="31"/>
      <c r="E84" s="31"/>
      <c r="F84" s="31"/>
      <c r="G84" s="31"/>
      <c r="H84" s="31"/>
      <c r="I84" s="31"/>
      <c r="J84" s="31"/>
      <c r="K84" s="31"/>
      <c r="L84" s="31"/>
      <c r="M84" s="31"/>
      <c r="N84" s="31"/>
      <c r="O84" s="31"/>
      <c r="P84" s="31"/>
      <c r="Q84" s="31"/>
      <c r="R84" s="31"/>
      <c r="S84" s="31"/>
      <c r="T84" s="31"/>
      <c r="U84" s="31"/>
      <c r="V84" s="31"/>
      <c r="W84" s="31"/>
      <c r="X84" s="31"/>
      <c r="Y84" s="31"/>
      <c r="Z84" s="31"/>
    </row>
    <row r="85" ht="15.75" customHeight="1">
      <c r="B85" s="31"/>
      <c r="C85" s="31"/>
      <c r="D85" s="31"/>
      <c r="E85" s="31"/>
      <c r="F85" s="31"/>
      <c r="G85" s="31"/>
      <c r="H85" s="31"/>
      <c r="I85" s="31"/>
      <c r="J85" s="31"/>
      <c r="K85" s="31"/>
      <c r="L85" s="31"/>
      <c r="M85" s="31"/>
      <c r="N85" s="31"/>
      <c r="O85" s="31"/>
      <c r="P85" s="31"/>
      <c r="Q85" s="31"/>
      <c r="R85" s="31"/>
      <c r="S85" s="31"/>
      <c r="T85" s="31"/>
      <c r="U85" s="31"/>
      <c r="V85" s="31"/>
      <c r="W85" s="31"/>
      <c r="X85" s="31"/>
      <c r="Y85" s="31"/>
      <c r="Z85" s="31"/>
    </row>
    <row r="86" ht="15.75" customHeight="1">
      <c r="B86" s="31"/>
      <c r="C86" s="31"/>
      <c r="D86" s="31"/>
      <c r="E86" s="31"/>
      <c r="F86" s="31"/>
      <c r="G86" s="31"/>
      <c r="H86" s="31"/>
      <c r="I86" s="31"/>
      <c r="J86" s="31"/>
      <c r="K86" s="31"/>
      <c r="L86" s="31"/>
      <c r="M86" s="31"/>
      <c r="N86" s="31"/>
      <c r="O86" s="31"/>
      <c r="P86" s="31"/>
      <c r="Q86" s="31"/>
      <c r="R86" s="31"/>
      <c r="S86" s="31"/>
      <c r="T86" s="31"/>
      <c r="U86" s="31"/>
      <c r="V86" s="31"/>
      <c r="W86" s="31"/>
      <c r="X86" s="31"/>
      <c r="Y86" s="31"/>
      <c r="Z86" s="31"/>
    </row>
    <row r="87" ht="15.75" customHeight="1">
      <c r="B87" s="31"/>
      <c r="C87" s="31"/>
      <c r="D87" s="31"/>
      <c r="E87" s="31"/>
      <c r="F87" s="31"/>
      <c r="G87" s="31"/>
      <c r="H87" s="31"/>
      <c r="I87" s="31"/>
      <c r="J87" s="31"/>
      <c r="K87" s="31"/>
      <c r="L87" s="31"/>
      <c r="M87" s="31"/>
      <c r="N87" s="31"/>
      <c r="O87" s="31"/>
      <c r="P87" s="31"/>
      <c r="Q87" s="31"/>
      <c r="R87" s="31"/>
      <c r="S87" s="31"/>
      <c r="T87" s="31"/>
      <c r="U87" s="31"/>
      <c r="V87" s="31"/>
      <c r="W87" s="31"/>
      <c r="X87" s="31"/>
      <c r="Y87" s="31"/>
      <c r="Z87" s="31"/>
    </row>
    <row r="88" ht="15.75" customHeight="1">
      <c r="B88" s="31"/>
      <c r="C88" s="31"/>
      <c r="D88" s="31"/>
      <c r="E88" s="31"/>
      <c r="F88" s="31"/>
      <c r="G88" s="31"/>
      <c r="H88" s="31"/>
      <c r="I88" s="31"/>
      <c r="J88" s="31"/>
      <c r="K88" s="31"/>
      <c r="L88" s="31"/>
      <c r="M88" s="31"/>
      <c r="N88" s="31"/>
      <c r="O88" s="31"/>
      <c r="P88" s="31"/>
      <c r="Q88" s="31"/>
      <c r="R88" s="31"/>
      <c r="S88" s="31"/>
      <c r="T88" s="31"/>
      <c r="U88" s="31"/>
      <c r="V88" s="31"/>
      <c r="W88" s="31"/>
      <c r="X88" s="31"/>
      <c r="Y88" s="31"/>
      <c r="Z88" s="31"/>
    </row>
    <row r="89" ht="15.75" customHeight="1">
      <c r="B89" s="31"/>
      <c r="C89" s="31"/>
      <c r="D89" s="31"/>
      <c r="E89" s="31"/>
      <c r="F89" s="31"/>
      <c r="G89" s="31"/>
      <c r="H89" s="31"/>
      <c r="I89" s="31"/>
      <c r="J89" s="31"/>
      <c r="K89" s="31"/>
      <c r="L89" s="31"/>
      <c r="M89" s="31"/>
      <c r="N89" s="31"/>
      <c r="O89" s="31"/>
      <c r="P89" s="31"/>
      <c r="Q89" s="31"/>
      <c r="R89" s="31"/>
      <c r="S89" s="31"/>
      <c r="T89" s="31"/>
      <c r="U89" s="31"/>
      <c r="V89" s="31"/>
      <c r="W89" s="31"/>
      <c r="X89" s="31"/>
      <c r="Y89" s="31"/>
      <c r="Z89" s="31"/>
    </row>
    <row r="90" ht="15.75" customHeight="1">
      <c r="B90" s="31"/>
      <c r="C90" s="31"/>
      <c r="D90" s="31"/>
      <c r="E90" s="31"/>
      <c r="F90" s="31"/>
      <c r="G90" s="31"/>
      <c r="H90" s="31"/>
      <c r="I90" s="31"/>
      <c r="J90" s="31"/>
      <c r="K90" s="31"/>
      <c r="L90" s="31"/>
      <c r="M90" s="31"/>
      <c r="N90" s="31"/>
      <c r="O90" s="31"/>
      <c r="P90" s="31"/>
      <c r="Q90" s="31"/>
      <c r="R90" s="31"/>
      <c r="S90" s="31"/>
      <c r="T90" s="31"/>
      <c r="U90" s="31"/>
      <c r="V90" s="31"/>
      <c r="W90" s="31"/>
      <c r="X90" s="31"/>
      <c r="Y90" s="31"/>
      <c r="Z90" s="31"/>
    </row>
    <row r="91" ht="15.75" customHeight="1">
      <c r="B91" s="31"/>
      <c r="C91" s="31"/>
      <c r="D91" s="31"/>
      <c r="E91" s="31"/>
      <c r="F91" s="31"/>
      <c r="G91" s="31"/>
      <c r="H91" s="31"/>
      <c r="I91" s="31"/>
      <c r="J91" s="31"/>
      <c r="K91" s="31"/>
      <c r="L91" s="31"/>
      <c r="M91" s="31"/>
      <c r="N91" s="31"/>
      <c r="O91" s="31"/>
      <c r="P91" s="31"/>
      <c r="Q91" s="31"/>
      <c r="R91" s="31"/>
      <c r="S91" s="31"/>
      <c r="T91" s="31"/>
      <c r="U91" s="31"/>
      <c r="V91" s="31"/>
      <c r="W91" s="31"/>
      <c r="X91" s="31"/>
      <c r="Y91" s="31"/>
      <c r="Z91" s="31"/>
    </row>
    <row r="92" ht="15.75" customHeight="1">
      <c r="B92" s="31"/>
      <c r="C92" s="31"/>
      <c r="D92" s="31"/>
      <c r="E92" s="31"/>
      <c r="F92" s="31"/>
      <c r="G92" s="31"/>
      <c r="H92" s="31"/>
      <c r="I92" s="31"/>
      <c r="J92" s="31"/>
      <c r="K92" s="31"/>
      <c r="L92" s="31"/>
      <c r="M92" s="31"/>
      <c r="N92" s="31"/>
      <c r="O92" s="31"/>
      <c r="P92" s="31"/>
      <c r="Q92" s="31"/>
      <c r="R92" s="31"/>
      <c r="S92" s="31"/>
      <c r="T92" s="31"/>
      <c r="U92" s="31"/>
      <c r="V92" s="31"/>
      <c r="W92" s="31"/>
      <c r="X92" s="31"/>
      <c r="Y92" s="31"/>
      <c r="Z92" s="31"/>
    </row>
    <row r="93" ht="15.75" customHeight="1">
      <c r="B93" s="31"/>
      <c r="C93" s="31"/>
      <c r="D93" s="31"/>
      <c r="E93" s="31"/>
      <c r="F93" s="31"/>
      <c r="G93" s="31"/>
      <c r="H93" s="31"/>
      <c r="I93" s="31"/>
      <c r="J93" s="31"/>
      <c r="K93" s="31"/>
      <c r="L93" s="31"/>
      <c r="M93" s="31"/>
      <c r="N93" s="31"/>
      <c r="O93" s="31"/>
      <c r="P93" s="31"/>
      <c r="Q93" s="31"/>
      <c r="R93" s="31"/>
      <c r="S93" s="31"/>
      <c r="T93" s="31"/>
      <c r="U93" s="31"/>
      <c r="V93" s="31"/>
      <c r="W93" s="31"/>
      <c r="X93" s="31"/>
      <c r="Y93" s="31"/>
      <c r="Z93" s="31"/>
    </row>
    <row r="94" ht="15.75" customHeight="1">
      <c r="B94" s="31"/>
      <c r="C94" s="31"/>
      <c r="D94" s="31"/>
      <c r="E94" s="31"/>
      <c r="F94" s="31"/>
      <c r="G94" s="31"/>
      <c r="H94" s="31"/>
      <c r="I94" s="31"/>
      <c r="J94" s="31"/>
      <c r="K94" s="31"/>
      <c r="L94" s="31"/>
      <c r="M94" s="31"/>
      <c r="N94" s="31"/>
      <c r="O94" s="31"/>
      <c r="P94" s="31"/>
      <c r="Q94" s="31"/>
      <c r="R94" s="31"/>
      <c r="S94" s="31"/>
      <c r="T94" s="31"/>
      <c r="U94" s="31"/>
      <c r="V94" s="31"/>
      <c r="W94" s="31"/>
      <c r="X94" s="31"/>
      <c r="Y94" s="31"/>
      <c r="Z94" s="31"/>
    </row>
    <row r="95" ht="15.75" customHeight="1">
      <c r="B95" s="31"/>
      <c r="C95" s="31"/>
      <c r="D95" s="31"/>
      <c r="E95" s="31"/>
      <c r="F95" s="31"/>
      <c r="G95" s="31"/>
      <c r="H95" s="31"/>
      <c r="I95" s="31"/>
      <c r="J95" s="31"/>
      <c r="K95" s="31"/>
      <c r="L95" s="31"/>
      <c r="M95" s="31"/>
      <c r="N95" s="31"/>
      <c r="O95" s="31"/>
      <c r="P95" s="31"/>
      <c r="Q95" s="31"/>
      <c r="R95" s="31"/>
      <c r="S95" s="31"/>
      <c r="T95" s="31"/>
      <c r="U95" s="31"/>
      <c r="V95" s="31"/>
      <c r="W95" s="31"/>
      <c r="X95" s="31"/>
      <c r="Y95" s="31"/>
      <c r="Z95" s="31"/>
    </row>
    <row r="96" ht="15.75" customHeight="1">
      <c r="B96" s="31"/>
      <c r="C96" s="31"/>
      <c r="D96" s="31"/>
      <c r="E96" s="31"/>
      <c r="F96" s="31"/>
      <c r="G96" s="31"/>
      <c r="H96" s="31"/>
      <c r="I96" s="31"/>
      <c r="J96" s="31"/>
      <c r="K96" s="31"/>
      <c r="L96" s="31"/>
      <c r="M96" s="31"/>
      <c r="N96" s="31"/>
      <c r="O96" s="31"/>
      <c r="P96" s="31"/>
      <c r="Q96" s="31"/>
      <c r="R96" s="31"/>
      <c r="S96" s="31"/>
      <c r="T96" s="31"/>
      <c r="U96" s="31"/>
      <c r="V96" s="31"/>
      <c r="W96" s="31"/>
      <c r="X96" s="31"/>
      <c r="Y96" s="31"/>
      <c r="Z96" s="31"/>
    </row>
    <row r="97" ht="15.75" customHeight="1">
      <c r="B97" s="31"/>
      <c r="C97" s="31"/>
      <c r="D97" s="31"/>
      <c r="E97" s="31"/>
      <c r="F97" s="31"/>
      <c r="G97" s="31"/>
      <c r="H97" s="31"/>
      <c r="I97" s="31"/>
      <c r="J97" s="31"/>
      <c r="K97" s="31"/>
      <c r="L97" s="31"/>
      <c r="M97" s="31"/>
      <c r="N97" s="31"/>
      <c r="O97" s="31"/>
      <c r="P97" s="31"/>
      <c r="Q97" s="31"/>
      <c r="R97" s="31"/>
      <c r="S97" s="31"/>
      <c r="T97" s="31"/>
      <c r="U97" s="31"/>
      <c r="V97" s="31"/>
      <c r="W97" s="31"/>
      <c r="X97" s="31"/>
      <c r="Y97" s="31"/>
      <c r="Z97" s="31"/>
    </row>
    <row r="98" ht="15.75" customHeight="1">
      <c r="B98" s="31"/>
      <c r="C98" s="31"/>
      <c r="D98" s="31"/>
      <c r="E98" s="31"/>
      <c r="F98" s="31"/>
      <c r="G98" s="31"/>
      <c r="H98" s="31"/>
      <c r="I98" s="31"/>
      <c r="J98" s="31"/>
      <c r="K98" s="31"/>
      <c r="L98" s="31"/>
      <c r="M98" s="31"/>
      <c r="N98" s="31"/>
      <c r="O98" s="31"/>
      <c r="P98" s="31"/>
      <c r="Q98" s="31"/>
      <c r="R98" s="31"/>
      <c r="S98" s="31"/>
      <c r="T98" s="31"/>
      <c r="U98" s="31"/>
      <c r="V98" s="31"/>
      <c r="W98" s="31"/>
      <c r="X98" s="31"/>
      <c r="Y98" s="31"/>
      <c r="Z98" s="31"/>
    </row>
    <row r="99" ht="15.75" customHeight="1">
      <c r="B99" s="31"/>
      <c r="C99" s="31"/>
      <c r="D99" s="31"/>
      <c r="E99" s="31"/>
      <c r="F99" s="31"/>
      <c r="G99" s="31"/>
      <c r="H99" s="31"/>
      <c r="I99" s="31"/>
      <c r="J99" s="31"/>
      <c r="K99" s="31"/>
      <c r="L99" s="31"/>
      <c r="M99" s="31"/>
      <c r="N99" s="31"/>
      <c r="O99" s="31"/>
      <c r="P99" s="31"/>
      <c r="Q99" s="31"/>
      <c r="R99" s="31"/>
      <c r="S99" s="31"/>
      <c r="T99" s="31"/>
      <c r="U99" s="31"/>
      <c r="V99" s="31"/>
      <c r="W99" s="31"/>
      <c r="X99" s="31"/>
      <c r="Y99" s="31"/>
      <c r="Z99" s="31"/>
    </row>
    <row r="100" ht="15.75" customHeight="1">
      <c r="B100" s="31"/>
      <c r="C100" s="31"/>
      <c r="D100" s="31"/>
      <c r="E100" s="31"/>
      <c r="F100" s="31"/>
      <c r="G100" s="31"/>
      <c r="H100" s="31"/>
      <c r="I100" s="31"/>
      <c r="J100" s="31"/>
      <c r="K100" s="31"/>
      <c r="L100" s="31"/>
      <c r="M100" s="31"/>
      <c r="N100" s="31"/>
      <c r="O100" s="31"/>
      <c r="P100" s="31"/>
      <c r="Q100" s="31"/>
      <c r="R100" s="31"/>
      <c r="S100" s="31"/>
      <c r="T100" s="31"/>
      <c r="U100" s="31"/>
      <c r="V100" s="31"/>
      <c r="W100" s="31"/>
      <c r="X100" s="31"/>
      <c r="Y100" s="31"/>
      <c r="Z100" s="31"/>
    </row>
    <row r="101" ht="15.75" customHeight="1">
      <c r="B101" s="31"/>
      <c r="C101" s="31"/>
      <c r="D101" s="31"/>
      <c r="E101" s="31"/>
      <c r="F101" s="31"/>
      <c r="G101" s="31"/>
      <c r="H101" s="31"/>
      <c r="I101" s="31"/>
      <c r="J101" s="31"/>
      <c r="K101" s="31"/>
      <c r="L101" s="31"/>
      <c r="M101" s="31"/>
      <c r="N101" s="31"/>
      <c r="O101" s="31"/>
      <c r="P101" s="31"/>
      <c r="Q101" s="31"/>
      <c r="R101" s="31"/>
      <c r="S101" s="31"/>
      <c r="T101" s="31"/>
      <c r="U101" s="31"/>
      <c r="V101" s="31"/>
      <c r="W101" s="31"/>
      <c r="X101" s="31"/>
      <c r="Y101" s="31"/>
      <c r="Z101" s="31"/>
    </row>
    <row r="102" ht="15.75" customHeight="1">
      <c r="B102" s="31"/>
      <c r="C102" s="31"/>
      <c r="D102" s="31"/>
      <c r="E102" s="31"/>
      <c r="F102" s="31"/>
      <c r="G102" s="31"/>
      <c r="H102" s="31"/>
      <c r="I102" s="31"/>
      <c r="J102" s="31"/>
      <c r="K102" s="31"/>
      <c r="L102" s="31"/>
      <c r="M102" s="31"/>
      <c r="N102" s="31"/>
      <c r="O102" s="31"/>
      <c r="P102" s="31"/>
      <c r="Q102" s="31"/>
      <c r="R102" s="31"/>
      <c r="S102" s="31"/>
      <c r="T102" s="31"/>
      <c r="U102" s="31"/>
      <c r="V102" s="31"/>
      <c r="W102" s="31"/>
      <c r="X102" s="31"/>
      <c r="Y102" s="31"/>
      <c r="Z102" s="31"/>
    </row>
    <row r="103" ht="15.75" customHeight="1">
      <c r="B103" s="31"/>
      <c r="C103" s="31"/>
      <c r="D103" s="31"/>
      <c r="E103" s="31"/>
      <c r="F103" s="31"/>
      <c r="G103" s="31"/>
      <c r="H103" s="31"/>
      <c r="I103" s="31"/>
      <c r="J103" s="31"/>
      <c r="K103" s="31"/>
      <c r="L103" s="31"/>
      <c r="M103" s="31"/>
      <c r="N103" s="31"/>
      <c r="O103" s="31"/>
      <c r="P103" s="31"/>
      <c r="Q103" s="31"/>
      <c r="R103" s="31"/>
      <c r="S103" s="31"/>
      <c r="T103" s="31"/>
      <c r="U103" s="31"/>
      <c r="V103" s="31"/>
      <c r="W103" s="31"/>
      <c r="X103" s="31"/>
      <c r="Y103" s="31"/>
      <c r="Z103" s="31"/>
    </row>
    <row r="104" ht="15.75" customHeight="1">
      <c r="B104" s="31"/>
      <c r="C104" s="31"/>
      <c r="D104" s="31"/>
      <c r="E104" s="31"/>
      <c r="F104" s="31"/>
      <c r="G104" s="31"/>
      <c r="H104" s="31"/>
      <c r="I104" s="31"/>
      <c r="J104" s="31"/>
      <c r="K104" s="31"/>
      <c r="L104" s="31"/>
      <c r="M104" s="31"/>
      <c r="N104" s="31"/>
      <c r="O104" s="31"/>
      <c r="P104" s="31"/>
      <c r="Q104" s="31"/>
      <c r="R104" s="31"/>
      <c r="S104" s="31"/>
      <c r="T104" s="31"/>
      <c r="U104" s="31"/>
      <c r="V104" s="31"/>
      <c r="W104" s="31"/>
      <c r="X104" s="31"/>
      <c r="Y104" s="31"/>
      <c r="Z104" s="31"/>
    </row>
    <row r="105" ht="15.75" customHeight="1">
      <c r="B105" s="31"/>
      <c r="C105" s="31"/>
      <c r="D105" s="31"/>
      <c r="E105" s="31"/>
      <c r="F105" s="31"/>
      <c r="G105" s="31"/>
      <c r="H105" s="31"/>
      <c r="I105" s="31"/>
      <c r="J105" s="31"/>
      <c r="K105" s="31"/>
      <c r="L105" s="31"/>
      <c r="M105" s="31"/>
      <c r="N105" s="31"/>
      <c r="O105" s="31"/>
      <c r="P105" s="31"/>
      <c r="Q105" s="31"/>
      <c r="R105" s="31"/>
      <c r="S105" s="31"/>
      <c r="T105" s="31"/>
      <c r="U105" s="31"/>
      <c r="V105" s="31"/>
      <c r="W105" s="31"/>
      <c r="X105" s="31"/>
      <c r="Y105" s="31"/>
      <c r="Z105" s="31"/>
    </row>
    <row r="106" ht="15.75" customHeight="1">
      <c r="B106" s="31"/>
      <c r="C106" s="31"/>
      <c r="D106" s="31"/>
      <c r="E106" s="31"/>
      <c r="F106" s="31"/>
      <c r="G106" s="31"/>
      <c r="H106" s="31"/>
      <c r="I106" s="31"/>
      <c r="J106" s="31"/>
      <c r="K106" s="31"/>
      <c r="L106" s="31"/>
      <c r="M106" s="31"/>
      <c r="N106" s="31"/>
      <c r="O106" s="31"/>
      <c r="P106" s="31"/>
      <c r="Q106" s="31"/>
      <c r="R106" s="31"/>
      <c r="S106" s="31"/>
      <c r="T106" s="31"/>
      <c r="U106" s="31"/>
      <c r="V106" s="31"/>
      <c r="W106" s="31"/>
      <c r="X106" s="31"/>
      <c r="Y106" s="31"/>
      <c r="Z106" s="31"/>
    </row>
    <row r="107" ht="15.75" customHeight="1">
      <c r="B107" s="31"/>
      <c r="C107" s="31"/>
      <c r="D107" s="31"/>
      <c r="E107" s="31"/>
      <c r="F107" s="31"/>
      <c r="G107" s="31"/>
      <c r="H107" s="31"/>
      <c r="I107" s="31"/>
      <c r="J107" s="31"/>
      <c r="K107" s="31"/>
      <c r="L107" s="31"/>
      <c r="M107" s="31"/>
      <c r="N107" s="31"/>
      <c r="O107" s="31"/>
      <c r="P107" s="31"/>
      <c r="Q107" s="31"/>
      <c r="R107" s="31"/>
      <c r="S107" s="31"/>
      <c r="T107" s="31"/>
      <c r="U107" s="31"/>
      <c r="V107" s="31"/>
      <c r="W107" s="31"/>
      <c r="X107" s="31"/>
      <c r="Y107" s="31"/>
      <c r="Z107" s="31"/>
    </row>
    <row r="108" ht="15.75" customHeight="1">
      <c r="B108" s="31"/>
      <c r="C108" s="31"/>
      <c r="D108" s="31"/>
      <c r="E108" s="31"/>
      <c r="F108" s="31"/>
      <c r="G108" s="31"/>
      <c r="H108" s="31"/>
      <c r="I108" s="31"/>
      <c r="J108" s="31"/>
      <c r="K108" s="31"/>
      <c r="L108" s="31"/>
      <c r="M108" s="31"/>
      <c r="N108" s="31"/>
      <c r="O108" s="31"/>
      <c r="P108" s="31"/>
      <c r="Q108" s="31"/>
      <c r="R108" s="31"/>
      <c r="S108" s="31"/>
      <c r="T108" s="31"/>
      <c r="U108" s="31"/>
      <c r="V108" s="31"/>
      <c r="W108" s="31"/>
      <c r="X108" s="31"/>
      <c r="Y108" s="31"/>
      <c r="Z108" s="31"/>
    </row>
    <row r="109" ht="15.75" customHeight="1">
      <c r="B109" s="31"/>
      <c r="C109" s="31"/>
      <c r="D109" s="31"/>
      <c r="E109" s="31"/>
      <c r="F109" s="31"/>
      <c r="G109" s="31"/>
      <c r="H109" s="31"/>
      <c r="I109" s="31"/>
      <c r="J109" s="31"/>
      <c r="K109" s="31"/>
      <c r="L109" s="31"/>
      <c r="M109" s="31"/>
      <c r="N109" s="31"/>
      <c r="O109" s="31"/>
      <c r="P109" s="31"/>
      <c r="Q109" s="31"/>
      <c r="R109" s="31"/>
      <c r="S109" s="31"/>
      <c r="T109" s="31"/>
      <c r="U109" s="31"/>
      <c r="V109" s="31"/>
      <c r="W109" s="31"/>
      <c r="X109" s="31"/>
      <c r="Y109" s="31"/>
      <c r="Z109" s="31"/>
    </row>
    <row r="110" ht="15.75" customHeight="1">
      <c r="B110" s="31"/>
      <c r="C110" s="31"/>
      <c r="D110" s="31"/>
      <c r="E110" s="31"/>
      <c r="F110" s="31"/>
      <c r="G110" s="31"/>
      <c r="H110" s="31"/>
      <c r="I110" s="31"/>
      <c r="J110" s="31"/>
      <c r="K110" s="31"/>
      <c r="L110" s="31"/>
      <c r="M110" s="31"/>
      <c r="N110" s="31"/>
      <c r="O110" s="31"/>
      <c r="P110" s="31"/>
      <c r="Q110" s="31"/>
      <c r="R110" s="31"/>
      <c r="S110" s="31"/>
      <c r="T110" s="31"/>
      <c r="U110" s="31"/>
      <c r="V110" s="31"/>
      <c r="W110" s="31"/>
      <c r="X110" s="31"/>
      <c r="Y110" s="31"/>
      <c r="Z110" s="31"/>
    </row>
    <row r="111" ht="15.75" customHeight="1">
      <c r="B111" s="31"/>
      <c r="C111" s="31"/>
      <c r="D111" s="31"/>
      <c r="E111" s="31"/>
      <c r="F111" s="31"/>
      <c r="G111" s="31"/>
      <c r="H111" s="31"/>
      <c r="I111" s="31"/>
      <c r="J111" s="31"/>
      <c r="K111" s="31"/>
      <c r="L111" s="31"/>
      <c r="M111" s="31"/>
      <c r="N111" s="31"/>
      <c r="O111" s="31"/>
      <c r="P111" s="31"/>
      <c r="Q111" s="31"/>
      <c r="R111" s="31"/>
      <c r="S111" s="31"/>
      <c r="T111" s="31"/>
      <c r="U111" s="31"/>
      <c r="V111" s="31"/>
      <c r="W111" s="31"/>
      <c r="X111" s="31"/>
      <c r="Y111" s="31"/>
      <c r="Z111" s="31"/>
    </row>
    <row r="112" ht="15.75" customHeight="1">
      <c r="B112" s="31"/>
      <c r="C112" s="31"/>
      <c r="D112" s="31"/>
      <c r="E112" s="31"/>
      <c r="F112" s="31"/>
      <c r="G112" s="31"/>
      <c r="H112" s="31"/>
      <c r="I112" s="31"/>
      <c r="J112" s="31"/>
      <c r="K112" s="31"/>
      <c r="L112" s="31"/>
      <c r="M112" s="31"/>
      <c r="N112" s="31"/>
      <c r="O112" s="31"/>
      <c r="P112" s="31"/>
      <c r="Q112" s="31"/>
      <c r="R112" s="31"/>
      <c r="S112" s="31"/>
      <c r="T112" s="31"/>
      <c r="U112" s="31"/>
      <c r="V112" s="31"/>
      <c r="W112" s="31"/>
      <c r="X112" s="31"/>
      <c r="Y112" s="31"/>
      <c r="Z112" s="31"/>
    </row>
    <row r="113" ht="15.75" customHeight="1">
      <c r="B113" s="31"/>
      <c r="C113" s="31"/>
      <c r="D113" s="31"/>
      <c r="E113" s="31"/>
      <c r="F113" s="31"/>
      <c r="G113" s="31"/>
      <c r="H113" s="31"/>
      <c r="I113" s="31"/>
      <c r="J113" s="31"/>
      <c r="K113" s="31"/>
      <c r="L113" s="31"/>
      <c r="M113" s="31"/>
      <c r="N113" s="31"/>
      <c r="O113" s="31"/>
      <c r="P113" s="31"/>
      <c r="Q113" s="31"/>
      <c r="R113" s="31"/>
      <c r="S113" s="31"/>
      <c r="T113" s="31"/>
      <c r="U113" s="31"/>
      <c r="V113" s="31"/>
      <c r="W113" s="31"/>
      <c r="X113" s="31"/>
      <c r="Y113" s="31"/>
      <c r="Z113" s="31"/>
    </row>
    <row r="114" ht="15.75" customHeight="1">
      <c r="B114" s="31"/>
      <c r="C114" s="31"/>
      <c r="D114" s="31"/>
      <c r="E114" s="31"/>
      <c r="F114" s="31"/>
      <c r="G114" s="31"/>
      <c r="H114" s="31"/>
      <c r="I114" s="31"/>
      <c r="J114" s="31"/>
      <c r="K114" s="31"/>
      <c r="L114" s="31"/>
      <c r="M114" s="31"/>
      <c r="N114" s="31"/>
      <c r="O114" s="31"/>
      <c r="P114" s="31"/>
      <c r="Q114" s="31"/>
      <c r="R114" s="31"/>
      <c r="S114" s="31"/>
      <c r="T114" s="31"/>
      <c r="U114" s="31"/>
      <c r="V114" s="31"/>
      <c r="W114" s="31"/>
      <c r="X114" s="31"/>
      <c r="Y114" s="31"/>
      <c r="Z114" s="31"/>
    </row>
    <row r="115" ht="15.75" customHeight="1">
      <c r="B115" s="31"/>
      <c r="C115" s="31"/>
      <c r="D115" s="31"/>
      <c r="E115" s="31"/>
      <c r="F115" s="31"/>
      <c r="G115" s="31"/>
      <c r="H115" s="31"/>
      <c r="I115" s="31"/>
      <c r="J115" s="31"/>
      <c r="K115" s="31"/>
      <c r="L115" s="31"/>
      <c r="M115" s="31"/>
      <c r="N115" s="31"/>
      <c r="O115" s="31"/>
      <c r="P115" s="31"/>
      <c r="Q115" s="31"/>
      <c r="R115" s="31"/>
      <c r="S115" s="31"/>
      <c r="T115" s="31"/>
      <c r="U115" s="31"/>
      <c r="V115" s="31"/>
      <c r="W115" s="31"/>
      <c r="X115" s="31"/>
      <c r="Y115" s="31"/>
      <c r="Z115" s="31"/>
    </row>
    <row r="116" ht="15.75" customHeight="1">
      <c r="B116" s="31"/>
      <c r="C116" s="31"/>
      <c r="D116" s="31"/>
      <c r="E116" s="31"/>
      <c r="F116" s="31"/>
      <c r="G116" s="31"/>
      <c r="H116" s="31"/>
      <c r="I116" s="31"/>
      <c r="J116" s="31"/>
      <c r="K116" s="31"/>
      <c r="L116" s="31"/>
      <c r="M116" s="31"/>
      <c r="N116" s="31"/>
      <c r="O116" s="31"/>
      <c r="P116" s="31"/>
      <c r="Q116" s="31"/>
      <c r="R116" s="31"/>
      <c r="S116" s="31"/>
      <c r="T116" s="31"/>
      <c r="U116" s="31"/>
      <c r="V116" s="31"/>
      <c r="W116" s="31"/>
      <c r="X116" s="31"/>
      <c r="Y116" s="31"/>
      <c r="Z116" s="31"/>
    </row>
    <row r="117" ht="15.75" customHeight="1">
      <c r="B117" s="31"/>
      <c r="C117" s="31"/>
      <c r="D117" s="31"/>
      <c r="E117" s="31"/>
      <c r="F117" s="31"/>
      <c r="G117" s="31"/>
      <c r="H117" s="31"/>
      <c r="I117" s="31"/>
      <c r="J117" s="31"/>
      <c r="K117" s="31"/>
      <c r="L117" s="31"/>
      <c r="M117" s="31"/>
      <c r="N117" s="31"/>
      <c r="O117" s="31"/>
      <c r="P117" s="31"/>
      <c r="Q117" s="31"/>
      <c r="R117" s="31"/>
      <c r="S117" s="31"/>
      <c r="T117" s="31"/>
      <c r="U117" s="31"/>
      <c r="V117" s="31"/>
      <c r="W117" s="31"/>
      <c r="X117" s="31"/>
      <c r="Y117" s="31"/>
      <c r="Z117" s="31"/>
    </row>
    <row r="118" ht="15.75" customHeight="1">
      <c r="B118" s="31"/>
      <c r="C118" s="31"/>
      <c r="D118" s="31"/>
      <c r="E118" s="31"/>
      <c r="F118" s="31"/>
      <c r="G118" s="31"/>
      <c r="H118" s="31"/>
      <c r="I118" s="31"/>
      <c r="J118" s="31"/>
      <c r="K118" s="31"/>
      <c r="L118" s="31"/>
      <c r="M118" s="31"/>
      <c r="N118" s="31"/>
      <c r="O118" s="31"/>
      <c r="P118" s="31"/>
      <c r="Q118" s="31"/>
      <c r="R118" s="31"/>
      <c r="S118" s="31"/>
      <c r="T118" s="31"/>
      <c r="U118" s="31"/>
      <c r="V118" s="31"/>
      <c r="W118" s="31"/>
      <c r="X118" s="31"/>
      <c r="Y118" s="31"/>
      <c r="Z118" s="31"/>
    </row>
    <row r="119" ht="15.75" customHeight="1">
      <c r="B119" s="31"/>
      <c r="C119" s="31"/>
      <c r="D119" s="31"/>
      <c r="E119" s="31"/>
      <c r="F119" s="31"/>
      <c r="G119" s="31"/>
      <c r="H119" s="31"/>
      <c r="I119" s="31"/>
      <c r="J119" s="31"/>
      <c r="K119" s="31"/>
      <c r="L119" s="31"/>
      <c r="M119" s="31"/>
      <c r="N119" s="31"/>
      <c r="O119" s="31"/>
      <c r="P119" s="31"/>
      <c r="Q119" s="31"/>
      <c r="R119" s="31"/>
      <c r="S119" s="31"/>
      <c r="T119" s="31"/>
      <c r="U119" s="31"/>
      <c r="V119" s="31"/>
      <c r="W119" s="31"/>
      <c r="X119" s="31"/>
      <c r="Y119" s="31"/>
      <c r="Z119" s="31"/>
    </row>
    <row r="120" ht="15.75" customHeight="1">
      <c r="B120" s="31"/>
      <c r="C120" s="31"/>
      <c r="D120" s="31"/>
      <c r="E120" s="31"/>
      <c r="F120" s="31"/>
      <c r="G120" s="31"/>
      <c r="H120" s="31"/>
      <c r="I120" s="31"/>
      <c r="J120" s="31"/>
      <c r="K120" s="31"/>
      <c r="L120" s="31"/>
      <c r="M120" s="31"/>
      <c r="N120" s="31"/>
      <c r="O120" s="31"/>
      <c r="P120" s="31"/>
      <c r="Q120" s="31"/>
      <c r="R120" s="31"/>
      <c r="S120" s="31"/>
      <c r="T120" s="31"/>
      <c r="U120" s="31"/>
      <c r="V120" s="31"/>
      <c r="W120" s="31"/>
      <c r="X120" s="31"/>
      <c r="Y120" s="31"/>
      <c r="Z120" s="31"/>
    </row>
    <row r="121" ht="15.75" customHeight="1">
      <c r="B121" s="31"/>
      <c r="C121" s="31"/>
      <c r="D121" s="31"/>
      <c r="E121" s="31"/>
      <c r="F121" s="31"/>
      <c r="G121" s="31"/>
      <c r="H121" s="31"/>
      <c r="I121" s="31"/>
      <c r="J121" s="31"/>
      <c r="K121" s="31"/>
      <c r="L121" s="31"/>
      <c r="M121" s="31"/>
      <c r="N121" s="31"/>
      <c r="O121" s="31"/>
      <c r="P121" s="31"/>
      <c r="Q121" s="31"/>
      <c r="R121" s="31"/>
      <c r="S121" s="31"/>
      <c r="T121" s="31"/>
      <c r="U121" s="31"/>
      <c r="V121" s="31"/>
      <c r="W121" s="31"/>
      <c r="X121" s="31"/>
      <c r="Y121" s="31"/>
      <c r="Z121" s="31"/>
    </row>
    <row r="122" ht="15.75" customHeight="1">
      <c r="B122" s="31"/>
      <c r="C122" s="31"/>
      <c r="D122" s="31"/>
      <c r="E122" s="31"/>
      <c r="F122" s="31"/>
      <c r="G122" s="31"/>
      <c r="H122" s="31"/>
      <c r="I122" s="31"/>
      <c r="J122" s="31"/>
      <c r="K122" s="31"/>
      <c r="L122" s="31"/>
      <c r="M122" s="31"/>
      <c r="N122" s="31"/>
      <c r="O122" s="31"/>
      <c r="P122" s="31"/>
      <c r="Q122" s="31"/>
      <c r="R122" s="31"/>
      <c r="S122" s="31"/>
      <c r="T122" s="31"/>
      <c r="U122" s="31"/>
      <c r="V122" s="31"/>
      <c r="W122" s="31"/>
      <c r="X122" s="31"/>
      <c r="Y122" s="31"/>
      <c r="Z122" s="31"/>
    </row>
    <row r="123" ht="15.75" customHeight="1">
      <c r="B123" s="31"/>
      <c r="C123" s="31"/>
      <c r="D123" s="31"/>
      <c r="E123" s="31"/>
      <c r="F123" s="31"/>
      <c r="G123" s="31"/>
      <c r="H123" s="31"/>
      <c r="I123" s="31"/>
      <c r="J123" s="31"/>
      <c r="K123" s="31"/>
      <c r="L123" s="31"/>
      <c r="M123" s="31"/>
      <c r="N123" s="31"/>
      <c r="O123" s="31"/>
      <c r="P123" s="31"/>
      <c r="Q123" s="31"/>
      <c r="R123" s="31"/>
      <c r="S123" s="31"/>
      <c r="T123" s="31"/>
      <c r="U123" s="31"/>
      <c r="V123" s="31"/>
      <c r="W123" s="31"/>
      <c r="X123" s="31"/>
      <c r="Y123" s="31"/>
      <c r="Z123" s="31"/>
    </row>
    <row r="124" ht="15.75" customHeight="1">
      <c r="B124" s="31"/>
      <c r="C124" s="31"/>
      <c r="D124" s="31"/>
      <c r="E124" s="31"/>
      <c r="F124" s="31"/>
      <c r="G124" s="31"/>
      <c r="H124" s="31"/>
      <c r="I124" s="31"/>
      <c r="J124" s="31"/>
      <c r="K124" s="31"/>
      <c r="L124" s="31"/>
      <c r="M124" s="31"/>
      <c r="N124" s="31"/>
      <c r="O124" s="31"/>
      <c r="P124" s="31"/>
      <c r="Q124" s="31"/>
      <c r="R124" s="31"/>
      <c r="S124" s="31"/>
      <c r="T124" s="31"/>
      <c r="U124" s="31"/>
      <c r="V124" s="31"/>
      <c r="W124" s="31"/>
      <c r="X124" s="31"/>
      <c r="Y124" s="31"/>
      <c r="Z124" s="31"/>
    </row>
    <row r="125" ht="15.75" customHeight="1">
      <c r="B125" s="31"/>
      <c r="C125" s="31"/>
      <c r="D125" s="31"/>
      <c r="E125" s="31"/>
      <c r="F125" s="31"/>
      <c r="G125" s="31"/>
      <c r="H125" s="31"/>
      <c r="I125" s="31"/>
      <c r="J125" s="31"/>
      <c r="K125" s="31"/>
      <c r="L125" s="31"/>
      <c r="M125" s="31"/>
      <c r="N125" s="31"/>
      <c r="O125" s="31"/>
      <c r="P125" s="31"/>
      <c r="Q125" s="31"/>
      <c r="R125" s="31"/>
      <c r="S125" s="31"/>
      <c r="T125" s="31"/>
      <c r="U125" s="31"/>
      <c r="V125" s="31"/>
      <c r="W125" s="31"/>
      <c r="X125" s="31"/>
      <c r="Y125" s="31"/>
      <c r="Z125" s="31"/>
    </row>
    <row r="126" ht="15.75" customHeight="1">
      <c r="A126" s="31"/>
      <c r="B126" s="31"/>
      <c r="C126" s="31"/>
      <c r="D126" s="31"/>
      <c r="E126" s="31"/>
      <c r="F126" s="31"/>
      <c r="G126" s="31"/>
      <c r="H126" s="31"/>
      <c r="I126" s="31"/>
      <c r="J126" s="31"/>
      <c r="K126" s="31"/>
      <c r="L126" s="31"/>
      <c r="M126" s="31"/>
      <c r="N126" s="31"/>
      <c r="O126" s="31"/>
      <c r="P126" s="31"/>
      <c r="Q126" s="31"/>
      <c r="R126" s="31"/>
      <c r="S126" s="31"/>
      <c r="T126" s="31"/>
      <c r="U126" s="31"/>
      <c r="V126" s="31"/>
      <c r="W126" s="31"/>
      <c r="X126" s="31"/>
      <c r="Y126" s="31"/>
      <c r="Z126" s="31"/>
    </row>
    <row r="127" ht="15.75" customHeight="1">
      <c r="A127" s="31"/>
      <c r="B127" s="31"/>
      <c r="C127" s="31"/>
      <c r="D127" s="31"/>
      <c r="E127" s="31"/>
      <c r="F127" s="31"/>
      <c r="G127" s="31"/>
      <c r="H127" s="31"/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31"/>
      <c r="V127" s="31"/>
      <c r="W127" s="31"/>
      <c r="X127" s="31"/>
      <c r="Y127" s="31"/>
      <c r="Z127" s="31"/>
    </row>
    <row r="128" ht="15.75" customHeight="1">
      <c r="A128" s="31"/>
      <c r="B128" s="31"/>
      <c r="C128" s="31"/>
      <c r="D128" s="31"/>
      <c r="E128" s="31"/>
      <c r="F128" s="31"/>
      <c r="G128" s="31"/>
      <c r="H128" s="31"/>
      <c r="I128" s="31"/>
      <c r="J128" s="31"/>
      <c r="K128" s="31"/>
      <c r="L128" s="31"/>
      <c r="M128" s="31"/>
      <c r="N128" s="31"/>
      <c r="O128" s="31"/>
      <c r="P128" s="31"/>
      <c r="Q128" s="31"/>
      <c r="R128" s="31"/>
      <c r="S128" s="31"/>
      <c r="T128" s="31"/>
      <c r="U128" s="31"/>
      <c r="V128" s="31"/>
      <c r="W128" s="31"/>
      <c r="X128" s="31"/>
      <c r="Y128" s="31"/>
      <c r="Z128" s="31"/>
    </row>
    <row r="129" ht="15.75" customHeight="1">
      <c r="A129" s="31"/>
      <c r="B129" s="31"/>
      <c r="C129" s="31"/>
      <c r="D129" s="31"/>
      <c r="E129" s="31"/>
      <c r="F129" s="31"/>
      <c r="G129" s="31"/>
      <c r="H129" s="31"/>
      <c r="I129" s="31"/>
      <c r="J129" s="31"/>
      <c r="K129" s="31"/>
      <c r="L129" s="31"/>
      <c r="M129" s="31"/>
      <c r="N129" s="31"/>
      <c r="O129" s="31"/>
      <c r="P129" s="31"/>
      <c r="Q129" s="31"/>
      <c r="R129" s="31"/>
      <c r="S129" s="31"/>
      <c r="T129" s="31"/>
      <c r="U129" s="31"/>
      <c r="V129" s="31"/>
      <c r="W129" s="31"/>
      <c r="X129" s="31"/>
      <c r="Y129" s="31"/>
      <c r="Z129" s="31"/>
    </row>
    <row r="130" ht="15.75" customHeight="1">
      <c r="A130" s="31"/>
      <c r="B130" s="31"/>
      <c r="C130" s="31"/>
      <c r="D130" s="31"/>
      <c r="E130" s="31"/>
      <c r="F130" s="31"/>
      <c r="G130" s="31"/>
      <c r="H130" s="31"/>
      <c r="I130" s="31"/>
      <c r="J130" s="31"/>
      <c r="K130" s="31"/>
      <c r="L130" s="31"/>
      <c r="M130" s="31"/>
      <c r="N130" s="31"/>
      <c r="O130" s="31"/>
      <c r="P130" s="31"/>
      <c r="Q130" s="31"/>
      <c r="R130" s="31"/>
      <c r="S130" s="31"/>
      <c r="T130" s="31"/>
      <c r="U130" s="31"/>
      <c r="V130" s="31"/>
      <c r="W130" s="31"/>
      <c r="X130" s="31"/>
      <c r="Y130" s="31"/>
      <c r="Z130" s="31"/>
    </row>
    <row r="131" ht="15.75" customHeight="1">
      <c r="A131" s="31"/>
      <c r="B131" s="31"/>
      <c r="C131" s="31"/>
      <c r="D131" s="31"/>
      <c r="E131" s="31"/>
      <c r="F131" s="31"/>
      <c r="G131" s="31"/>
      <c r="H131" s="31"/>
      <c r="I131" s="31"/>
      <c r="J131" s="31"/>
      <c r="K131" s="31"/>
      <c r="L131" s="31"/>
      <c r="M131" s="31"/>
      <c r="N131" s="31"/>
      <c r="O131" s="31"/>
      <c r="P131" s="31"/>
      <c r="Q131" s="31"/>
      <c r="R131" s="31"/>
      <c r="S131" s="31"/>
      <c r="T131" s="31"/>
      <c r="U131" s="31"/>
      <c r="V131" s="31"/>
      <c r="W131" s="31"/>
      <c r="X131" s="31"/>
      <c r="Y131" s="31"/>
      <c r="Z131" s="31"/>
    </row>
    <row r="132" ht="15.75" customHeight="1">
      <c r="A132" s="31"/>
      <c r="B132" s="31"/>
      <c r="C132" s="31"/>
      <c r="D132" s="31"/>
      <c r="E132" s="31"/>
      <c r="F132" s="31"/>
      <c r="G132" s="31"/>
      <c r="H132" s="31"/>
      <c r="I132" s="31"/>
      <c r="J132" s="31"/>
      <c r="K132" s="31"/>
      <c r="L132" s="31"/>
      <c r="M132" s="31"/>
      <c r="N132" s="31"/>
      <c r="O132" s="31"/>
      <c r="P132" s="31"/>
      <c r="Q132" s="31"/>
      <c r="R132" s="31"/>
      <c r="S132" s="31"/>
      <c r="T132" s="31"/>
      <c r="U132" s="31"/>
      <c r="V132" s="31"/>
      <c r="W132" s="31"/>
      <c r="X132" s="31"/>
      <c r="Y132" s="31"/>
      <c r="Z132" s="31"/>
    </row>
    <row r="133" ht="15.75" customHeight="1">
      <c r="A133" s="31"/>
      <c r="B133" s="31"/>
      <c r="C133" s="31"/>
      <c r="D133" s="31"/>
      <c r="E133" s="31"/>
      <c r="F133" s="31"/>
      <c r="G133" s="31"/>
      <c r="H133" s="31"/>
      <c r="I133" s="31"/>
      <c r="J133" s="31"/>
      <c r="K133" s="31"/>
      <c r="L133" s="31"/>
      <c r="M133" s="31"/>
      <c r="N133" s="31"/>
      <c r="O133" s="31"/>
      <c r="P133" s="31"/>
      <c r="Q133" s="31"/>
      <c r="R133" s="31"/>
      <c r="S133" s="31"/>
      <c r="T133" s="31"/>
      <c r="U133" s="31"/>
      <c r="V133" s="31"/>
      <c r="W133" s="31"/>
      <c r="X133" s="31"/>
      <c r="Y133" s="31"/>
      <c r="Z133" s="31"/>
    </row>
    <row r="134" ht="15.75" customHeight="1">
      <c r="A134" s="31"/>
      <c r="B134" s="31"/>
      <c r="C134" s="31"/>
      <c r="D134" s="31"/>
      <c r="E134" s="31"/>
      <c r="F134" s="31"/>
      <c r="G134" s="31"/>
      <c r="H134" s="31"/>
      <c r="I134" s="31"/>
      <c r="J134" s="31"/>
      <c r="K134" s="31"/>
      <c r="L134" s="31"/>
      <c r="M134" s="31"/>
      <c r="N134" s="31"/>
      <c r="O134" s="31"/>
      <c r="P134" s="31"/>
      <c r="Q134" s="31"/>
      <c r="R134" s="31"/>
      <c r="S134" s="31"/>
      <c r="T134" s="31"/>
      <c r="U134" s="31"/>
      <c r="V134" s="31"/>
      <c r="W134" s="31"/>
      <c r="X134" s="31"/>
      <c r="Y134" s="31"/>
      <c r="Z134" s="31"/>
    </row>
    <row r="135" ht="15.75" customHeight="1">
      <c r="A135" s="31"/>
      <c r="B135" s="31"/>
      <c r="C135" s="31"/>
      <c r="D135" s="31"/>
      <c r="E135" s="31"/>
      <c r="F135" s="31"/>
      <c r="G135" s="31"/>
      <c r="H135" s="31"/>
      <c r="I135" s="31"/>
      <c r="J135" s="31"/>
      <c r="K135" s="31"/>
      <c r="L135" s="31"/>
      <c r="M135" s="31"/>
      <c r="N135" s="31"/>
      <c r="O135" s="31"/>
      <c r="P135" s="31"/>
      <c r="Q135" s="31"/>
      <c r="R135" s="31"/>
      <c r="S135" s="31"/>
      <c r="T135" s="31"/>
      <c r="U135" s="31"/>
      <c r="V135" s="31"/>
      <c r="W135" s="31"/>
      <c r="X135" s="31"/>
      <c r="Y135" s="31"/>
      <c r="Z135" s="31"/>
    </row>
    <row r="136" ht="15.75" customHeight="1">
      <c r="A136" s="31"/>
      <c r="B136" s="31"/>
      <c r="C136" s="31"/>
      <c r="D136" s="31"/>
      <c r="E136" s="31"/>
      <c r="F136" s="31"/>
      <c r="G136" s="31"/>
      <c r="H136" s="31"/>
      <c r="I136" s="31"/>
      <c r="J136" s="31"/>
      <c r="K136" s="31"/>
      <c r="L136" s="31"/>
      <c r="M136" s="31"/>
      <c r="N136" s="31"/>
      <c r="O136" s="31"/>
      <c r="P136" s="31"/>
      <c r="Q136" s="31"/>
      <c r="R136" s="31"/>
      <c r="S136" s="31"/>
      <c r="T136" s="31"/>
      <c r="U136" s="31"/>
      <c r="V136" s="31"/>
      <c r="W136" s="31"/>
      <c r="X136" s="31"/>
      <c r="Y136" s="31"/>
      <c r="Z136" s="31"/>
    </row>
    <row r="137" ht="15.75" customHeight="1">
      <c r="A137" s="31"/>
      <c r="B137" s="31"/>
      <c r="C137" s="31"/>
      <c r="D137" s="31"/>
      <c r="E137" s="31"/>
      <c r="F137" s="31"/>
      <c r="G137" s="31"/>
      <c r="H137" s="31"/>
      <c r="I137" s="31"/>
      <c r="J137" s="31"/>
      <c r="K137" s="31"/>
      <c r="L137" s="31"/>
      <c r="M137" s="31"/>
      <c r="N137" s="31"/>
      <c r="O137" s="31"/>
      <c r="P137" s="31"/>
      <c r="Q137" s="31"/>
      <c r="R137" s="31"/>
      <c r="S137" s="31"/>
      <c r="T137" s="31"/>
      <c r="U137" s="31"/>
      <c r="V137" s="31"/>
      <c r="W137" s="31"/>
      <c r="X137" s="31"/>
      <c r="Y137" s="31"/>
      <c r="Z137" s="31"/>
    </row>
    <row r="138" ht="15.75" customHeight="1">
      <c r="A138" s="31"/>
      <c r="B138" s="31"/>
      <c r="C138" s="31"/>
      <c r="D138" s="31"/>
      <c r="E138" s="31"/>
      <c r="F138" s="31"/>
      <c r="G138" s="31"/>
      <c r="H138" s="31"/>
      <c r="I138" s="31"/>
      <c r="J138" s="31"/>
      <c r="K138" s="31"/>
      <c r="L138" s="31"/>
      <c r="M138" s="31"/>
      <c r="N138" s="31"/>
      <c r="O138" s="31"/>
      <c r="P138" s="31"/>
      <c r="Q138" s="31"/>
      <c r="R138" s="31"/>
      <c r="S138" s="31"/>
      <c r="T138" s="31"/>
      <c r="U138" s="31"/>
      <c r="V138" s="31"/>
      <c r="W138" s="31"/>
      <c r="X138" s="31"/>
      <c r="Y138" s="31"/>
      <c r="Z138" s="31"/>
    </row>
    <row r="139" ht="15.75" customHeight="1">
      <c r="A139" s="31"/>
      <c r="B139" s="31"/>
      <c r="C139" s="31"/>
      <c r="D139" s="31"/>
      <c r="E139" s="31"/>
      <c r="F139" s="31"/>
      <c r="G139" s="31"/>
      <c r="H139" s="31"/>
      <c r="I139" s="31"/>
      <c r="J139" s="31"/>
      <c r="K139" s="31"/>
      <c r="L139" s="31"/>
      <c r="M139" s="31"/>
      <c r="N139" s="31"/>
      <c r="O139" s="31"/>
      <c r="P139" s="31"/>
      <c r="Q139" s="31"/>
      <c r="R139" s="31"/>
      <c r="S139" s="31"/>
      <c r="T139" s="31"/>
      <c r="U139" s="31"/>
      <c r="V139" s="31"/>
      <c r="W139" s="31"/>
      <c r="X139" s="31"/>
      <c r="Y139" s="31"/>
      <c r="Z139" s="31"/>
    </row>
    <row r="140" ht="15.75" customHeight="1">
      <c r="A140" s="31"/>
      <c r="B140" s="31"/>
      <c r="C140" s="31"/>
      <c r="D140" s="31"/>
      <c r="E140" s="31"/>
      <c r="F140" s="31"/>
      <c r="G140" s="31"/>
      <c r="H140" s="31"/>
      <c r="I140" s="31"/>
      <c r="J140" s="31"/>
      <c r="K140" s="31"/>
      <c r="L140" s="31"/>
      <c r="M140" s="31"/>
      <c r="N140" s="31"/>
      <c r="O140" s="31"/>
      <c r="P140" s="31"/>
      <c r="Q140" s="31"/>
      <c r="R140" s="31"/>
      <c r="S140" s="31"/>
      <c r="T140" s="31"/>
      <c r="U140" s="31"/>
      <c r="V140" s="31"/>
      <c r="W140" s="31"/>
      <c r="X140" s="31"/>
      <c r="Y140" s="31"/>
      <c r="Z140" s="31"/>
    </row>
    <row r="141" ht="15.75" customHeight="1">
      <c r="A141" s="31"/>
      <c r="B141" s="31"/>
      <c r="C141" s="31"/>
      <c r="D141" s="31"/>
      <c r="E141" s="31"/>
      <c r="F141" s="31"/>
      <c r="G141" s="31"/>
      <c r="H141" s="31"/>
      <c r="I141" s="31"/>
      <c r="J141" s="31"/>
      <c r="K141" s="31"/>
      <c r="L141" s="31"/>
      <c r="M141" s="31"/>
      <c r="N141" s="31"/>
      <c r="O141" s="31"/>
      <c r="P141" s="31"/>
      <c r="Q141" s="31"/>
      <c r="R141" s="31"/>
      <c r="S141" s="31"/>
      <c r="T141" s="31"/>
      <c r="U141" s="31"/>
      <c r="V141" s="31"/>
      <c r="W141" s="31"/>
      <c r="X141" s="31"/>
      <c r="Y141" s="31"/>
      <c r="Z141" s="31"/>
    </row>
    <row r="142" ht="15.75" customHeight="1">
      <c r="A142" s="31"/>
      <c r="B142" s="31"/>
      <c r="C142" s="31"/>
      <c r="D142" s="31"/>
      <c r="E142" s="31"/>
      <c r="F142" s="31"/>
      <c r="G142" s="31"/>
      <c r="H142" s="31"/>
      <c r="I142" s="31"/>
      <c r="J142" s="31"/>
      <c r="K142" s="31"/>
      <c r="L142" s="31"/>
      <c r="M142" s="31"/>
      <c r="N142" s="31"/>
      <c r="O142" s="31"/>
      <c r="P142" s="31"/>
      <c r="Q142" s="31"/>
      <c r="R142" s="31"/>
      <c r="S142" s="31"/>
      <c r="T142" s="31"/>
      <c r="U142" s="31"/>
      <c r="V142" s="31"/>
      <c r="W142" s="31"/>
      <c r="X142" s="31"/>
      <c r="Y142" s="31"/>
      <c r="Z142" s="31"/>
    </row>
    <row r="143" ht="15.75" customHeight="1">
      <c r="A143" s="31"/>
      <c r="B143" s="31"/>
      <c r="C143" s="31"/>
      <c r="D143" s="31"/>
      <c r="E143" s="31"/>
      <c r="F143" s="31"/>
      <c r="G143" s="31"/>
      <c r="H143" s="31"/>
      <c r="I143" s="31"/>
      <c r="J143" s="31"/>
      <c r="K143" s="31"/>
      <c r="L143" s="31"/>
      <c r="M143" s="31"/>
      <c r="N143" s="31"/>
      <c r="O143" s="31"/>
      <c r="P143" s="31"/>
      <c r="Q143" s="31"/>
      <c r="R143" s="31"/>
      <c r="S143" s="31"/>
      <c r="T143" s="31"/>
      <c r="U143" s="31"/>
      <c r="V143" s="31"/>
      <c r="W143" s="31"/>
      <c r="X143" s="31"/>
      <c r="Y143" s="31"/>
      <c r="Z143" s="31"/>
    </row>
    <row r="144" ht="15.75" customHeight="1">
      <c r="A144" s="31"/>
      <c r="B144" s="31"/>
      <c r="C144" s="31"/>
      <c r="D144" s="31"/>
      <c r="E144" s="31"/>
      <c r="F144" s="31"/>
      <c r="G144" s="31"/>
      <c r="H144" s="31"/>
      <c r="I144" s="31"/>
      <c r="J144" s="31"/>
      <c r="K144" s="31"/>
      <c r="L144" s="31"/>
      <c r="M144" s="31"/>
      <c r="N144" s="31"/>
      <c r="O144" s="31"/>
      <c r="P144" s="31"/>
      <c r="Q144" s="31"/>
      <c r="R144" s="31"/>
      <c r="S144" s="31"/>
      <c r="T144" s="31"/>
      <c r="U144" s="31"/>
      <c r="V144" s="31"/>
      <c r="W144" s="31"/>
      <c r="X144" s="31"/>
      <c r="Y144" s="31"/>
      <c r="Z144" s="31"/>
    </row>
    <row r="145" ht="15.75" customHeight="1">
      <c r="A145" s="31"/>
      <c r="B145" s="31"/>
      <c r="C145" s="31"/>
      <c r="D145" s="31"/>
      <c r="E145" s="31"/>
      <c r="F145" s="31"/>
      <c r="G145" s="31"/>
      <c r="H145" s="31"/>
      <c r="I145" s="31"/>
      <c r="J145" s="31"/>
      <c r="K145" s="31"/>
      <c r="L145" s="31"/>
      <c r="M145" s="31"/>
      <c r="N145" s="31"/>
      <c r="O145" s="31"/>
      <c r="P145" s="31"/>
      <c r="Q145" s="31"/>
      <c r="R145" s="31"/>
      <c r="S145" s="31"/>
      <c r="T145" s="31"/>
      <c r="U145" s="31"/>
      <c r="V145" s="31"/>
      <c r="W145" s="31"/>
      <c r="X145" s="31"/>
      <c r="Y145" s="31"/>
      <c r="Z145" s="31"/>
    </row>
    <row r="146" ht="15.75" customHeight="1">
      <c r="A146" s="31"/>
      <c r="B146" s="31"/>
      <c r="C146" s="31"/>
      <c r="D146" s="31"/>
      <c r="E146" s="31"/>
      <c r="F146" s="31"/>
      <c r="G146" s="31"/>
      <c r="H146" s="31"/>
      <c r="I146" s="31"/>
      <c r="J146" s="31"/>
      <c r="K146" s="31"/>
      <c r="L146" s="31"/>
      <c r="M146" s="31"/>
      <c r="N146" s="31"/>
      <c r="O146" s="31"/>
      <c r="P146" s="31"/>
      <c r="Q146" s="31"/>
      <c r="R146" s="31"/>
      <c r="S146" s="31"/>
      <c r="T146" s="31"/>
      <c r="U146" s="31"/>
      <c r="V146" s="31"/>
      <c r="W146" s="31"/>
      <c r="X146" s="31"/>
      <c r="Y146" s="31"/>
      <c r="Z146" s="31"/>
    </row>
    <row r="147" ht="15.75" customHeight="1">
      <c r="A147" s="31"/>
      <c r="B147" s="31"/>
      <c r="C147" s="31"/>
      <c r="D147" s="31"/>
      <c r="E147" s="31"/>
      <c r="F147" s="31"/>
      <c r="G147" s="31"/>
      <c r="H147" s="31"/>
      <c r="I147" s="31"/>
      <c r="J147" s="31"/>
      <c r="K147" s="31"/>
      <c r="L147" s="31"/>
      <c r="M147" s="31"/>
      <c r="N147" s="31"/>
      <c r="O147" s="31"/>
      <c r="P147" s="31"/>
      <c r="Q147" s="31"/>
      <c r="R147" s="31"/>
      <c r="S147" s="31"/>
      <c r="T147" s="31"/>
      <c r="U147" s="31"/>
      <c r="V147" s="31"/>
      <c r="W147" s="31"/>
      <c r="X147" s="31"/>
      <c r="Y147" s="31"/>
      <c r="Z147" s="31"/>
    </row>
    <row r="148" ht="15.75" customHeight="1">
      <c r="A148" s="31"/>
      <c r="B148" s="31"/>
      <c r="C148" s="31"/>
      <c r="D148" s="31"/>
      <c r="E148" s="31"/>
      <c r="F148" s="31"/>
      <c r="G148" s="31"/>
      <c r="H148" s="31"/>
      <c r="I148" s="31"/>
      <c r="J148" s="31"/>
      <c r="K148" s="31"/>
      <c r="L148" s="31"/>
      <c r="M148" s="31"/>
      <c r="N148" s="31"/>
      <c r="O148" s="31"/>
      <c r="P148" s="31"/>
      <c r="Q148" s="31"/>
      <c r="R148" s="31"/>
      <c r="S148" s="31"/>
      <c r="T148" s="31"/>
      <c r="U148" s="31"/>
      <c r="V148" s="31"/>
      <c r="W148" s="31"/>
      <c r="X148" s="31"/>
      <c r="Y148" s="31"/>
      <c r="Z148" s="31"/>
    </row>
    <row r="149" ht="15.75" customHeight="1">
      <c r="A149" s="31"/>
      <c r="B149" s="31"/>
      <c r="C149" s="31"/>
      <c r="D149" s="31"/>
      <c r="E149" s="31"/>
      <c r="F149" s="31"/>
      <c r="G149" s="31"/>
      <c r="H149" s="31"/>
      <c r="I149" s="31"/>
      <c r="J149" s="31"/>
      <c r="K149" s="31"/>
      <c r="L149" s="31"/>
      <c r="M149" s="31"/>
      <c r="N149" s="31"/>
      <c r="O149" s="31"/>
      <c r="P149" s="31"/>
      <c r="Q149" s="31"/>
      <c r="R149" s="31"/>
      <c r="S149" s="31"/>
      <c r="T149" s="31"/>
      <c r="U149" s="31"/>
      <c r="V149" s="31"/>
      <c r="W149" s="31"/>
      <c r="X149" s="31"/>
      <c r="Y149" s="31"/>
      <c r="Z149" s="31"/>
    </row>
    <row r="150" ht="15.75" customHeight="1">
      <c r="A150" s="31"/>
      <c r="B150" s="31"/>
      <c r="C150" s="31"/>
      <c r="D150" s="31"/>
      <c r="E150" s="31"/>
      <c r="F150" s="31"/>
      <c r="G150" s="31"/>
      <c r="H150" s="31"/>
      <c r="I150" s="31"/>
      <c r="J150" s="31"/>
      <c r="K150" s="31"/>
      <c r="L150" s="31"/>
      <c r="M150" s="31"/>
      <c r="N150" s="31"/>
      <c r="O150" s="31"/>
      <c r="P150" s="31"/>
      <c r="Q150" s="31"/>
      <c r="R150" s="31"/>
      <c r="S150" s="31"/>
      <c r="T150" s="31"/>
      <c r="U150" s="31"/>
      <c r="V150" s="31"/>
      <c r="W150" s="31"/>
      <c r="X150" s="31"/>
      <c r="Y150" s="31"/>
      <c r="Z150" s="31"/>
    </row>
    <row r="151" ht="15.75" customHeight="1">
      <c r="A151" s="31"/>
      <c r="B151" s="31"/>
      <c r="C151" s="31"/>
      <c r="D151" s="31"/>
      <c r="E151" s="31"/>
      <c r="F151" s="31"/>
      <c r="G151" s="31"/>
      <c r="H151" s="31"/>
      <c r="I151" s="31"/>
      <c r="J151" s="31"/>
      <c r="K151" s="31"/>
      <c r="L151" s="31"/>
      <c r="M151" s="31"/>
      <c r="N151" s="31"/>
      <c r="O151" s="31"/>
      <c r="P151" s="31"/>
      <c r="Q151" s="31"/>
      <c r="R151" s="31"/>
      <c r="S151" s="31"/>
      <c r="T151" s="31"/>
      <c r="U151" s="31"/>
      <c r="V151" s="31"/>
      <c r="W151" s="31"/>
      <c r="X151" s="31"/>
      <c r="Y151" s="31"/>
      <c r="Z151" s="31"/>
    </row>
    <row r="152" ht="15.75" customHeight="1">
      <c r="A152" s="31"/>
      <c r="B152" s="31"/>
      <c r="C152" s="31"/>
      <c r="D152" s="31"/>
      <c r="E152" s="31"/>
      <c r="F152" s="31"/>
      <c r="G152" s="31"/>
      <c r="H152" s="31"/>
      <c r="I152" s="31"/>
      <c r="J152" s="31"/>
      <c r="K152" s="31"/>
      <c r="L152" s="31"/>
      <c r="M152" s="31"/>
      <c r="N152" s="31"/>
      <c r="O152" s="31"/>
      <c r="P152" s="31"/>
      <c r="Q152" s="31"/>
      <c r="R152" s="31"/>
      <c r="S152" s="31"/>
      <c r="T152" s="31"/>
      <c r="U152" s="31"/>
      <c r="V152" s="31"/>
      <c r="W152" s="31"/>
      <c r="X152" s="31"/>
      <c r="Y152" s="31"/>
      <c r="Z152" s="31"/>
    </row>
    <row r="153" ht="15.75" customHeight="1">
      <c r="A153" s="31"/>
      <c r="B153" s="31"/>
      <c r="C153" s="31"/>
      <c r="D153" s="31"/>
      <c r="E153" s="31"/>
      <c r="F153" s="31"/>
      <c r="G153" s="31"/>
      <c r="H153" s="31"/>
      <c r="I153" s="31"/>
      <c r="J153" s="31"/>
      <c r="K153" s="31"/>
      <c r="L153" s="31"/>
      <c r="M153" s="31"/>
      <c r="N153" s="31"/>
      <c r="O153" s="31"/>
      <c r="P153" s="31"/>
      <c r="Q153" s="31"/>
      <c r="R153" s="31"/>
      <c r="S153" s="31"/>
      <c r="T153" s="31"/>
      <c r="U153" s="31"/>
      <c r="V153" s="31"/>
      <c r="W153" s="31"/>
      <c r="X153" s="31"/>
      <c r="Y153" s="31"/>
      <c r="Z153" s="31"/>
    </row>
    <row r="154" ht="15.75" customHeight="1">
      <c r="A154" s="31"/>
      <c r="B154" s="31"/>
      <c r="C154" s="31"/>
      <c r="D154" s="31"/>
      <c r="E154" s="31"/>
      <c r="F154" s="31"/>
      <c r="G154" s="31"/>
      <c r="H154" s="31"/>
      <c r="I154" s="31"/>
      <c r="J154" s="31"/>
      <c r="K154" s="31"/>
      <c r="L154" s="31"/>
      <c r="M154" s="31"/>
      <c r="N154" s="31"/>
      <c r="O154" s="31"/>
      <c r="P154" s="31"/>
      <c r="Q154" s="31"/>
      <c r="R154" s="31"/>
      <c r="S154" s="31"/>
      <c r="T154" s="31"/>
      <c r="U154" s="31"/>
      <c r="V154" s="31"/>
      <c r="W154" s="31"/>
      <c r="X154" s="31"/>
      <c r="Y154" s="31"/>
      <c r="Z154" s="31"/>
    </row>
    <row r="155" ht="15.75" customHeight="1">
      <c r="A155" s="31"/>
      <c r="B155" s="31"/>
      <c r="C155" s="31"/>
      <c r="D155" s="31"/>
      <c r="E155" s="31"/>
      <c r="F155" s="31"/>
      <c r="G155" s="31"/>
      <c r="H155" s="31"/>
      <c r="I155" s="31"/>
      <c r="J155" s="31"/>
      <c r="K155" s="31"/>
      <c r="L155" s="31"/>
      <c r="M155" s="31"/>
      <c r="N155" s="31"/>
      <c r="O155" s="31"/>
      <c r="P155" s="31"/>
      <c r="Q155" s="31"/>
      <c r="R155" s="31"/>
      <c r="S155" s="31"/>
      <c r="T155" s="31"/>
      <c r="U155" s="31"/>
      <c r="V155" s="31"/>
      <c r="W155" s="31"/>
      <c r="X155" s="31"/>
      <c r="Y155" s="31"/>
      <c r="Z155" s="31"/>
    </row>
    <row r="156" ht="15.75" customHeight="1">
      <c r="A156" s="31"/>
      <c r="B156" s="31"/>
      <c r="C156" s="31"/>
      <c r="D156" s="31"/>
      <c r="E156" s="31"/>
      <c r="F156" s="31"/>
      <c r="G156" s="31"/>
      <c r="H156" s="31"/>
      <c r="I156" s="31"/>
      <c r="J156" s="31"/>
      <c r="K156" s="31"/>
      <c r="L156" s="31"/>
      <c r="M156" s="31"/>
      <c r="N156" s="31"/>
      <c r="O156" s="31"/>
      <c r="P156" s="31"/>
      <c r="Q156" s="31"/>
      <c r="R156" s="31"/>
      <c r="S156" s="31"/>
      <c r="T156" s="31"/>
      <c r="U156" s="31"/>
      <c r="V156" s="31"/>
      <c r="W156" s="31"/>
      <c r="X156" s="31"/>
      <c r="Y156" s="31"/>
      <c r="Z156" s="31"/>
    </row>
    <row r="157" ht="15.75" customHeight="1">
      <c r="A157" s="31"/>
      <c r="B157" s="31"/>
      <c r="C157" s="31"/>
      <c r="D157" s="31"/>
      <c r="E157" s="31"/>
      <c r="F157" s="31"/>
      <c r="G157" s="31"/>
      <c r="H157" s="31"/>
      <c r="I157" s="31"/>
      <c r="J157" s="31"/>
      <c r="K157" s="31"/>
      <c r="L157" s="31"/>
      <c r="M157" s="31"/>
      <c r="N157" s="31"/>
      <c r="O157" s="31"/>
      <c r="P157" s="31"/>
      <c r="Q157" s="31"/>
      <c r="R157" s="31"/>
      <c r="S157" s="31"/>
      <c r="T157" s="31"/>
      <c r="U157" s="31"/>
      <c r="V157" s="31"/>
      <c r="W157" s="31"/>
      <c r="X157" s="31"/>
      <c r="Y157" s="31"/>
      <c r="Z157" s="31"/>
    </row>
    <row r="158" ht="15.75" customHeight="1">
      <c r="A158" s="31"/>
      <c r="B158" s="31"/>
      <c r="C158" s="31"/>
      <c r="D158" s="31"/>
      <c r="E158" s="31"/>
      <c r="F158" s="31"/>
      <c r="G158" s="31"/>
      <c r="H158" s="31"/>
      <c r="I158" s="31"/>
      <c r="J158" s="31"/>
      <c r="K158" s="31"/>
      <c r="L158" s="31"/>
      <c r="M158" s="31"/>
      <c r="N158" s="31"/>
      <c r="O158" s="31"/>
      <c r="P158" s="31"/>
      <c r="Q158" s="31"/>
      <c r="R158" s="31"/>
      <c r="S158" s="31"/>
      <c r="T158" s="31"/>
      <c r="U158" s="31"/>
      <c r="V158" s="31"/>
      <c r="W158" s="31"/>
      <c r="X158" s="31"/>
      <c r="Y158" s="31"/>
      <c r="Z158" s="31"/>
    </row>
    <row r="159" ht="15.75" customHeight="1">
      <c r="A159" s="31"/>
      <c r="B159" s="31"/>
      <c r="C159" s="31"/>
      <c r="D159" s="31"/>
      <c r="E159" s="31"/>
      <c r="F159" s="31"/>
      <c r="G159" s="31"/>
      <c r="H159" s="31"/>
      <c r="I159" s="31"/>
      <c r="J159" s="31"/>
      <c r="K159" s="31"/>
      <c r="L159" s="31"/>
      <c r="M159" s="31"/>
      <c r="N159" s="31"/>
      <c r="O159" s="31"/>
      <c r="P159" s="31"/>
      <c r="Q159" s="31"/>
      <c r="R159" s="31"/>
      <c r="S159" s="31"/>
      <c r="T159" s="31"/>
      <c r="U159" s="31"/>
      <c r="V159" s="31"/>
      <c r="W159" s="31"/>
      <c r="X159" s="31"/>
      <c r="Y159" s="31"/>
      <c r="Z159" s="31"/>
    </row>
    <row r="160" ht="15.75" customHeight="1">
      <c r="A160" s="31"/>
      <c r="B160" s="31"/>
      <c r="C160" s="31"/>
      <c r="D160" s="31"/>
      <c r="E160" s="31"/>
      <c r="F160" s="31"/>
      <c r="G160" s="31"/>
      <c r="H160" s="31"/>
      <c r="I160" s="31"/>
      <c r="J160" s="31"/>
      <c r="K160" s="31"/>
      <c r="L160" s="31"/>
      <c r="M160" s="31"/>
      <c r="N160" s="31"/>
      <c r="O160" s="31"/>
      <c r="P160" s="31"/>
      <c r="Q160" s="31"/>
      <c r="R160" s="31"/>
      <c r="S160" s="31"/>
      <c r="T160" s="31"/>
      <c r="U160" s="31"/>
      <c r="V160" s="31"/>
      <c r="W160" s="31"/>
      <c r="X160" s="31"/>
      <c r="Y160" s="31"/>
      <c r="Z160" s="31"/>
    </row>
    <row r="161" ht="15.75" customHeight="1">
      <c r="A161" s="31"/>
      <c r="B161" s="31"/>
      <c r="C161" s="31"/>
      <c r="D161" s="31"/>
      <c r="E161" s="31"/>
      <c r="F161" s="31"/>
      <c r="G161" s="31"/>
      <c r="H161" s="31"/>
      <c r="I161" s="31"/>
      <c r="J161" s="31"/>
      <c r="K161" s="31"/>
      <c r="L161" s="31"/>
      <c r="M161" s="31"/>
      <c r="N161" s="31"/>
      <c r="O161" s="31"/>
      <c r="P161" s="31"/>
      <c r="Q161" s="31"/>
      <c r="R161" s="31"/>
      <c r="S161" s="31"/>
      <c r="T161" s="31"/>
      <c r="U161" s="31"/>
      <c r="V161" s="31"/>
      <c r="W161" s="31"/>
      <c r="X161" s="31"/>
      <c r="Y161" s="31"/>
      <c r="Z161" s="31"/>
    </row>
    <row r="162" ht="15.75" customHeight="1">
      <c r="A162" s="31"/>
      <c r="B162" s="31"/>
      <c r="C162" s="31"/>
      <c r="D162" s="31"/>
      <c r="E162" s="31"/>
      <c r="F162" s="31"/>
      <c r="G162" s="31"/>
      <c r="H162" s="31"/>
      <c r="I162" s="31"/>
      <c r="J162" s="31"/>
      <c r="K162" s="31"/>
      <c r="L162" s="31"/>
      <c r="M162" s="31"/>
      <c r="N162" s="31"/>
      <c r="O162" s="31"/>
      <c r="P162" s="31"/>
      <c r="Q162" s="31"/>
      <c r="R162" s="31"/>
      <c r="S162" s="31"/>
      <c r="T162" s="31"/>
      <c r="U162" s="31"/>
      <c r="V162" s="31"/>
      <c r="W162" s="31"/>
      <c r="X162" s="31"/>
      <c r="Y162" s="31"/>
      <c r="Z162" s="31"/>
    </row>
    <row r="163" ht="15.75" customHeight="1">
      <c r="A163" s="31"/>
      <c r="B163" s="31"/>
      <c r="C163" s="31"/>
      <c r="D163" s="31"/>
      <c r="E163" s="31"/>
      <c r="F163" s="31"/>
      <c r="G163" s="31"/>
      <c r="H163" s="31"/>
      <c r="I163" s="31"/>
      <c r="J163" s="31"/>
      <c r="K163" s="31"/>
      <c r="L163" s="31"/>
      <c r="M163" s="31"/>
      <c r="N163" s="31"/>
      <c r="O163" s="31"/>
      <c r="P163" s="31"/>
      <c r="Q163" s="31"/>
      <c r="R163" s="31"/>
      <c r="S163" s="31"/>
      <c r="T163" s="31"/>
      <c r="U163" s="31"/>
      <c r="V163" s="31"/>
      <c r="W163" s="31"/>
      <c r="X163" s="31"/>
      <c r="Y163" s="31"/>
      <c r="Z163" s="31"/>
    </row>
    <row r="164" ht="15.75" customHeight="1">
      <c r="A164" s="31"/>
      <c r="B164" s="31"/>
      <c r="C164" s="31"/>
      <c r="D164" s="31"/>
      <c r="E164" s="31"/>
      <c r="F164" s="31"/>
      <c r="G164" s="31"/>
      <c r="H164" s="31"/>
      <c r="I164" s="31"/>
      <c r="J164" s="31"/>
      <c r="K164" s="31"/>
      <c r="L164" s="31"/>
      <c r="M164" s="31"/>
      <c r="N164" s="31"/>
      <c r="O164" s="31"/>
      <c r="P164" s="31"/>
      <c r="Q164" s="31"/>
      <c r="R164" s="31"/>
      <c r="S164" s="31"/>
      <c r="T164" s="31"/>
      <c r="U164" s="31"/>
      <c r="V164" s="31"/>
      <c r="W164" s="31"/>
      <c r="X164" s="31"/>
      <c r="Y164" s="31"/>
      <c r="Z164" s="31"/>
    </row>
    <row r="165" ht="15.75" customHeight="1">
      <c r="A165" s="31"/>
      <c r="B165" s="31"/>
      <c r="C165" s="31"/>
      <c r="D165" s="31"/>
      <c r="E165" s="31"/>
      <c r="F165" s="31"/>
      <c r="G165" s="31"/>
      <c r="H165" s="31"/>
      <c r="I165" s="31"/>
      <c r="J165" s="31"/>
      <c r="K165" s="31"/>
      <c r="L165" s="31"/>
      <c r="M165" s="31"/>
      <c r="N165" s="31"/>
      <c r="O165" s="31"/>
      <c r="P165" s="31"/>
      <c r="Q165" s="31"/>
      <c r="R165" s="31"/>
      <c r="S165" s="31"/>
      <c r="T165" s="31"/>
      <c r="U165" s="31"/>
      <c r="V165" s="31"/>
      <c r="W165" s="31"/>
      <c r="X165" s="31"/>
      <c r="Y165" s="31"/>
      <c r="Z165" s="31"/>
    </row>
    <row r="166" ht="15.75" customHeight="1">
      <c r="A166" s="31"/>
      <c r="B166" s="31"/>
      <c r="C166" s="31"/>
      <c r="D166" s="31"/>
      <c r="E166" s="31"/>
      <c r="F166" s="31"/>
      <c r="G166" s="31"/>
      <c r="H166" s="31"/>
      <c r="I166" s="31"/>
      <c r="J166" s="31"/>
      <c r="K166" s="31"/>
      <c r="L166" s="31"/>
      <c r="M166" s="31"/>
      <c r="N166" s="31"/>
      <c r="O166" s="31"/>
      <c r="P166" s="31"/>
      <c r="Q166" s="31"/>
      <c r="R166" s="31"/>
      <c r="S166" s="31"/>
      <c r="T166" s="31"/>
      <c r="U166" s="31"/>
      <c r="V166" s="31"/>
      <c r="W166" s="31"/>
      <c r="X166" s="31"/>
      <c r="Y166" s="31"/>
      <c r="Z166" s="31"/>
    </row>
    <row r="167" ht="15.75" customHeight="1">
      <c r="A167" s="31"/>
      <c r="B167" s="31"/>
      <c r="C167" s="31"/>
      <c r="D167" s="31"/>
      <c r="E167" s="31"/>
      <c r="F167" s="31"/>
      <c r="G167" s="31"/>
      <c r="H167" s="31"/>
      <c r="I167" s="31"/>
      <c r="J167" s="31"/>
      <c r="K167" s="31"/>
      <c r="L167" s="31"/>
      <c r="M167" s="31"/>
      <c r="N167" s="31"/>
      <c r="O167" s="31"/>
      <c r="P167" s="31"/>
      <c r="Q167" s="31"/>
      <c r="R167" s="31"/>
      <c r="S167" s="31"/>
      <c r="T167" s="31"/>
      <c r="U167" s="31"/>
      <c r="V167" s="31"/>
      <c r="W167" s="31"/>
      <c r="X167" s="31"/>
      <c r="Y167" s="31"/>
      <c r="Z167" s="31"/>
    </row>
    <row r="168" ht="15.75" customHeight="1">
      <c r="A168" s="31"/>
      <c r="B168" s="31"/>
      <c r="C168" s="31"/>
      <c r="D168" s="31"/>
      <c r="E168" s="31"/>
      <c r="F168" s="31"/>
      <c r="G168" s="31"/>
      <c r="H168" s="31"/>
      <c r="I168" s="31"/>
      <c r="J168" s="31"/>
      <c r="K168" s="31"/>
      <c r="L168" s="31"/>
      <c r="M168" s="31"/>
      <c r="N168" s="31"/>
      <c r="O168" s="31"/>
      <c r="P168" s="31"/>
      <c r="Q168" s="31"/>
      <c r="R168" s="31"/>
      <c r="S168" s="31"/>
      <c r="T168" s="31"/>
      <c r="U168" s="31"/>
      <c r="V168" s="31"/>
      <c r="W168" s="31"/>
      <c r="X168" s="31"/>
      <c r="Y168" s="31"/>
      <c r="Z168" s="31"/>
    </row>
    <row r="169" ht="15.75" customHeight="1">
      <c r="A169" s="31"/>
      <c r="B169" s="31"/>
      <c r="C169" s="31"/>
      <c r="D169" s="31"/>
      <c r="E169" s="31"/>
      <c r="F169" s="31"/>
      <c r="G169" s="31"/>
      <c r="H169" s="31"/>
      <c r="I169" s="31"/>
      <c r="J169" s="31"/>
      <c r="K169" s="31"/>
      <c r="L169" s="31"/>
      <c r="M169" s="31"/>
      <c r="N169" s="31"/>
      <c r="O169" s="31"/>
      <c r="P169" s="31"/>
      <c r="Q169" s="31"/>
      <c r="R169" s="31"/>
      <c r="S169" s="31"/>
      <c r="T169" s="31"/>
      <c r="U169" s="31"/>
      <c r="V169" s="31"/>
      <c r="W169" s="31"/>
      <c r="X169" s="31"/>
      <c r="Y169" s="31"/>
      <c r="Z169" s="31"/>
    </row>
    <row r="170" ht="15.75" customHeight="1">
      <c r="A170" s="31"/>
      <c r="B170" s="31"/>
      <c r="C170" s="31"/>
      <c r="D170" s="31"/>
      <c r="E170" s="31"/>
      <c r="F170" s="31"/>
      <c r="G170" s="31"/>
      <c r="H170" s="31"/>
      <c r="I170" s="31"/>
      <c r="J170" s="31"/>
      <c r="K170" s="31"/>
      <c r="L170" s="31"/>
      <c r="M170" s="31"/>
      <c r="N170" s="31"/>
      <c r="O170" s="31"/>
      <c r="P170" s="31"/>
      <c r="Q170" s="31"/>
      <c r="R170" s="31"/>
      <c r="S170" s="31"/>
      <c r="T170" s="31"/>
      <c r="U170" s="31"/>
      <c r="V170" s="31"/>
      <c r="W170" s="31"/>
      <c r="X170" s="31"/>
      <c r="Y170" s="31"/>
      <c r="Z170" s="31"/>
    </row>
    <row r="171" ht="15.75" customHeight="1">
      <c r="A171" s="31"/>
      <c r="B171" s="31"/>
      <c r="C171" s="31"/>
      <c r="D171" s="31"/>
      <c r="E171" s="31"/>
      <c r="F171" s="31"/>
      <c r="G171" s="31"/>
      <c r="H171" s="31"/>
      <c r="I171" s="31"/>
      <c r="J171" s="31"/>
      <c r="K171" s="31"/>
      <c r="L171" s="31"/>
      <c r="M171" s="31"/>
      <c r="N171" s="31"/>
      <c r="O171" s="31"/>
      <c r="P171" s="31"/>
      <c r="Q171" s="31"/>
      <c r="R171" s="31"/>
      <c r="S171" s="31"/>
      <c r="T171" s="31"/>
      <c r="U171" s="31"/>
      <c r="V171" s="31"/>
      <c r="W171" s="31"/>
      <c r="X171" s="31"/>
      <c r="Y171" s="31"/>
      <c r="Z171" s="31"/>
    </row>
    <row r="172" ht="15.75" customHeight="1">
      <c r="A172" s="31"/>
      <c r="B172" s="31"/>
      <c r="C172" s="31"/>
      <c r="D172" s="31"/>
      <c r="E172" s="31"/>
      <c r="F172" s="31"/>
      <c r="G172" s="31"/>
      <c r="H172" s="31"/>
      <c r="I172" s="31"/>
      <c r="J172" s="31"/>
      <c r="K172" s="31"/>
      <c r="L172" s="31"/>
      <c r="M172" s="31"/>
      <c r="N172" s="31"/>
      <c r="O172" s="31"/>
      <c r="P172" s="31"/>
      <c r="Q172" s="31"/>
      <c r="R172" s="31"/>
      <c r="S172" s="31"/>
      <c r="T172" s="31"/>
      <c r="U172" s="31"/>
      <c r="V172" s="31"/>
      <c r="W172" s="31"/>
      <c r="X172" s="31"/>
      <c r="Y172" s="31"/>
      <c r="Z172" s="31"/>
    </row>
    <row r="173" ht="15.75" customHeight="1">
      <c r="A173" s="31"/>
      <c r="B173" s="31"/>
      <c r="C173" s="31"/>
      <c r="D173" s="31"/>
      <c r="E173" s="31"/>
      <c r="F173" s="31"/>
      <c r="G173" s="31"/>
      <c r="H173" s="31"/>
      <c r="I173" s="31"/>
      <c r="J173" s="31"/>
      <c r="K173" s="31"/>
      <c r="L173" s="31"/>
      <c r="M173" s="31"/>
      <c r="N173" s="31"/>
      <c r="O173" s="31"/>
      <c r="P173" s="31"/>
      <c r="Q173" s="31"/>
      <c r="R173" s="31"/>
      <c r="S173" s="31"/>
      <c r="T173" s="31"/>
      <c r="U173" s="31"/>
      <c r="V173" s="31"/>
      <c r="W173" s="31"/>
      <c r="X173" s="31"/>
      <c r="Y173" s="31"/>
      <c r="Z173" s="31"/>
    </row>
    <row r="174" ht="15.75" customHeight="1">
      <c r="A174" s="31"/>
      <c r="B174" s="31"/>
      <c r="C174" s="31"/>
      <c r="D174" s="31"/>
      <c r="E174" s="31"/>
      <c r="F174" s="31"/>
      <c r="G174" s="31"/>
      <c r="H174" s="31"/>
      <c r="I174" s="31"/>
      <c r="J174" s="31"/>
      <c r="K174" s="31"/>
      <c r="L174" s="31"/>
      <c r="M174" s="31"/>
      <c r="N174" s="31"/>
      <c r="O174" s="31"/>
      <c r="P174" s="31"/>
      <c r="Q174" s="31"/>
      <c r="R174" s="31"/>
      <c r="S174" s="31"/>
      <c r="T174" s="31"/>
      <c r="U174" s="31"/>
      <c r="V174" s="31"/>
      <c r="W174" s="31"/>
      <c r="X174" s="31"/>
      <c r="Y174" s="31"/>
      <c r="Z174" s="31"/>
    </row>
    <row r="175" ht="15.75" customHeight="1">
      <c r="A175" s="31"/>
      <c r="B175" s="31"/>
      <c r="C175" s="31"/>
      <c r="D175" s="31"/>
      <c r="E175" s="31"/>
      <c r="F175" s="31"/>
      <c r="G175" s="31"/>
      <c r="H175" s="31"/>
      <c r="I175" s="31"/>
      <c r="J175" s="31"/>
      <c r="K175" s="31"/>
      <c r="L175" s="31"/>
      <c r="M175" s="31"/>
      <c r="N175" s="31"/>
      <c r="O175" s="31"/>
      <c r="P175" s="31"/>
      <c r="Q175" s="31"/>
      <c r="R175" s="31"/>
      <c r="S175" s="31"/>
      <c r="T175" s="31"/>
      <c r="U175" s="31"/>
      <c r="V175" s="31"/>
      <c r="W175" s="31"/>
      <c r="X175" s="31"/>
      <c r="Y175" s="31"/>
      <c r="Z175" s="31"/>
    </row>
    <row r="176" ht="15.75" customHeight="1">
      <c r="A176" s="31"/>
      <c r="B176" s="31"/>
      <c r="C176" s="31"/>
      <c r="D176" s="31"/>
      <c r="E176" s="31"/>
      <c r="F176" s="31"/>
      <c r="G176" s="31"/>
      <c r="H176" s="31"/>
      <c r="I176" s="31"/>
      <c r="J176" s="31"/>
      <c r="K176" s="31"/>
      <c r="L176" s="31"/>
      <c r="M176" s="31"/>
      <c r="N176" s="31"/>
      <c r="O176" s="31"/>
      <c r="P176" s="31"/>
      <c r="Q176" s="31"/>
      <c r="R176" s="31"/>
      <c r="S176" s="31"/>
      <c r="T176" s="31"/>
      <c r="U176" s="31"/>
      <c r="V176" s="31"/>
      <c r="W176" s="31"/>
      <c r="X176" s="31"/>
      <c r="Y176" s="31"/>
      <c r="Z176" s="31"/>
    </row>
    <row r="177" ht="15.75" customHeight="1">
      <c r="A177" s="31"/>
      <c r="B177" s="31"/>
      <c r="C177" s="31"/>
      <c r="D177" s="31"/>
      <c r="E177" s="31"/>
      <c r="F177" s="31"/>
      <c r="G177" s="31"/>
      <c r="H177" s="31"/>
      <c r="I177" s="31"/>
      <c r="J177" s="31"/>
      <c r="K177" s="31"/>
      <c r="L177" s="31"/>
      <c r="M177" s="31"/>
      <c r="N177" s="31"/>
      <c r="O177" s="31"/>
      <c r="P177" s="31"/>
      <c r="Q177" s="31"/>
      <c r="R177" s="31"/>
      <c r="S177" s="31"/>
      <c r="T177" s="31"/>
      <c r="U177" s="31"/>
      <c r="V177" s="31"/>
      <c r="W177" s="31"/>
      <c r="X177" s="31"/>
      <c r="Y177" s="31"/>
      <c r="Z177" s="31"/>
    </row>
    <row r="178" ht="15.75" customHeight="1">
      <c r="A178" s="31"/>
      <c r="B178" s="31"/>
      <c r="C178" s="31"/>
      <c r="D178" s="31"/>
      <c r="E178" s="31"/>
      <c r="F178" s="31"/>
      <c r="G178" s="31"/>
      <c r="H178" s="31"/>
      <c r="I178" s="31"/>
      <c r="J178" s="31"/>
      <c r="K178" s="31"/>
      <c r="L178" s="31"/>
      <c r="M178" s="31"/>
      <c r="N178" s="31"/>
      <c r="O178" s="31"/>
      <c r="P178" s="31"/>
      <c r="Q178" s="31"/>
      <c r="R178" s="31"/>
      <c r="S178" s="31"/>
      <c r="T178" s="31"/>
      <c r="U178" s="31"/>
      <c r="V178" s="31"/>
      <c r="W178" s="31"/>
      <c r="X178" s="31"/>
      <c r="Y178" s="31"/>
      <c r="Z178" s="31"/>
    </row>
    <row r="179" ht="15.75" customHeight="1">
      <c r="A179" s="31"/>
      <c r="B179" s="31"/>
      <c r="C179" s="31"/>
      <c r="D179" s="31"/>
      <c r="E179" s="31"/>
      <c r="F179" s="31"/>
      <c r="G179" s="31"/>
      <c r="H179" s="31"/>
      <c r="I179" s="31"/>
      <c r="J179" s="31"/>
      <c r="K179" s="31"/>
      <c r="L179" s="31"/>
      <c r="M179" s="31"/>
      <c r="N179" s="31"/>
      <c r="O179" s="31"/>
      <c r="P179" s="31"/>
      <c r="Q179" s="31"/>
      <c r="R179" s="31"/>
      <c r="S179" s="31"/>
      <c r="T179" s="31"/>
      <c r="U179" s="31"/>
      <c r="V179" s="31"/>
      <c r="W179" s="31"/>
      <c r="X179" s="31"/>
      <c r="Y179" s="31"/>
      <c r="Z179" s="31"/>
    </row>
    <row r="180" ht="15.75" customHeight="1">
      <c r="A180" s="31"/>
      <c r="B180" s="31"/>
      <c r="C180" s="31"/>
      <c r="D180" s="31"/>
      <c r="E180" s="31"/>
      <c r="F180" s="31"/>
      <c r="G180" s="31"/>
      <c r="H180" s="31"/>
      <c r="I180" s="31"/>
      <c r="J180" s="31"/>
      <c r="K180" s="31"/>
      <c r="L180" s="31"/>
      <c r="M180" s="31"/>
      <c r="N180" s="31"/>
      <c r="O180" s="31"/>
      <c r="P180" s="31"/>
      <c r="Q180" s="31"/>
      <c r="R180" s="31"/>
      <c r="S180" s="31"/>
      <c r="T180" s="31"/>
      <c r="U180" s="31"/>
      <c r="V180" s="31"/>
      <c r="W180" s="31"/>
      <c r="X180" s="31"/>
      <c r="Y180" s="31"/>
      <c r="Z180" s="31"/>
    </row>
    <row r="181" ht="15.75" customHeight="1">
      <c r="A181" s="31"/>
      <c r="B181" s="31"/>
      <c r="C181" s="31"/>
      <c r="D181" s="31"/>
      <c r="E181" s="31"/>
      <c r="F181" s="31"/>
      <c r="G181" s="31"/>
      <c r="H181" s="31"/>
      <c r="I181" s="31"/>
      <c r="J181" s="31"/>
      <c r="K181" s="31"/>
      <c r="L181" s="31"/>
      <c r="M181" s="31"/>
      <c r="N181" s="31"/>
      <c r="O181" s="31"/>
      <c r="P181" s="31"/>
      <c r="Q181" s="31"/>
      <c r="R181" s="31"/>
      <c r="S181" s="31"/>
      <c r="T181" s="31"/>
      <c r="U181" s="31"/>
      <c r="V181" s="31"/>
      <c r="W181" s="31"/>
      <c r="X181" s="31"/>
      <c r="Y181" s="31"/>
      <c r="Z181" s="31"/>
    </row>
    <row r="182" ht="15.75" customHeight="1">
      <c r="A182" s="31"/>
      <c r="B182" s="31"/>
      <c r="C182" s="31"/>
      <c r="D182" s="31"/>
      <c r="E182" s="31"/>
      <c r="F182" s="31"/>
      <c r="G182" s="31"/>
      <c r="H182" s="31"/>
      <c r="I182" s="31"/>
      <c r="J182" s="31"/>
      <c r="K182" s="31"/>
      <c r="L182" s="31"/>
      <c r="M182" s="31"/>
      <c r="N182" s="31"/>
      <c r="O182" s="31"/>
      <c r="P182" s="31"/>
      <c r="Q182" s="31"/>
      <c r="R182" s="31"/>
      <c r="S182" s="31"/>
      <c r="T182" s="31"/>
      <c r="U182" s="31"/>
      <c r="V182" s="31"/>
      <c r="W182" s="31"/>
      <c r="X182" s="31"/>
      <c r="Y182" s="31"/>
      <c r="Z182" s="31"/>
    </row>
    <row r="183" ht="15.75" customHeight="1">
      <c r="A183" s="31"/>
      <c r="B183" s="31"/>
      <c r="C183" s="31"/>
      <c r="D183" s="31"/>
      <c r="E183" s="31"/>
      <c r="F183" s="31"/>
      <c r="G183" s="31"/>
      <c r="H183" s="31"/>
      <c r="I183" s="31"/>
      <c r="J183" s="31"/>
      <c r="K183" s="31"/>
      <c r="L183" s="31"/>
      <c r="M183" s="31"/>
      <c r="N183" s="31"/>
      <c r="O183" s="31"/>
      <c r="P183" s="31"/>
      <c r="Q183" s="31"/>
      <c r="R183" s="31"/>
      <c r="S183" s="31"/>
      <c r="T183" s="31"/>
      <c r="U183" s="31"/>
      <c r="V183" s="31"/>
      <c r="W183" s="31"/>
      <c r="X183" s="31"/>
      <c r="Y183" s="31"/>
      <c r="Z183" s="31"/>
    </row>
    <row r="184" ht="15.75" customHeight="1">
      <c r="A184" s="31"/>
      <c r="B184" s="31"/>
      <c r="C184" s="31"/>
      <c r="D184" s="31"/>
      <c r="E184" s="31"/>
      <c r="F184" s="31"/>
      <c r="G184" s="31"/>
      <c r="H184" s="31"/>
      <c r="I184" s="31"/>
      <c r="J184" s="31"/>
      <c r="K184" s="31"/>
      <c r="L184" s="31"/>
      <c r="M184" s="31"/>
      <c r="N184" s="31"/>
      <c r="O184" s="31"/>
      <c r="P184" s="31"/>
      <c r="Q184" s="31"/>
      <c r="R184" s="31"/>
      <c r="S184" s="31"/>
      <c r="T184" s="31"/>
      <c r="U184" s="31"/>
      <c r="V184" s="31"/>
      <c r="W184" s="31"/>
      <c r="X184" s="31"/>
      <c r="Y184" s="31"/>
      <c r="Z184" s="31"/>
    </row>
    <row r="185" ht="15.75" customHeight="1">
      <c r="A185" s="31"/>
      <c r="B185" s="31"/>
      <c r="C185" s="31"/>
      <c r="D185" s="31"/>
      <c r="E185" s="31"/>
      <c r="F185" s="31"/>
      <c r="G185" s="31"/>
      <c r="H185" s="31"/>
      <c r="I185" s="31"/>
      <c r="J185" s="31"/>
      <c r="K185" s="31"/>
      <c r="L185" s="31"/>
      <c r="M185" s="31"/>
      <c r="N185" s="31"/>
      <c r="O185" s="31"/>
      <c r="P185" s="31"/>
      <c r="Q185" s="31"/>
      <c r="R185" s="31"/>
      <c r="S185" s="31"/>
      <c r="T185" s="31"/>
      <c r="U185" s="31"/>
      <c r="V185" s="31"/>
      <c r="W185" s="31"/>
      <c r="X185" s="31"/>
      <c r="Y185" s="31"/>
      <c r="Z185" s="31"/>
    </row>
    <row r="186" ht="15.75" customHeight="1">
      <c r="A186" s="31"/>
      <c r="B186" s="31"/>
      <c r="C186" s="31"/>
      <c r="D186" s="31"/>
      <c r="E186" s="31"/>
      <c r="F186" s="31"/>
      <c r="G186" s="31"/>
      <c r="H186" s="31"/>
      <c r="I186" s="31"/>
      <c r="J186" s="31"/>
      <c r="K186" s="31"/>
      <c r="L186" s="31"/>
      <c r="M186" s="31"/>
      <c r="N186" s="31"/>
      <c r="O186" s="31"/>
      <c r="P186" s="31"/>
      <c r="Q186" s="31"/>
      <c r="R186" s="31"/>
      <c r="S186" s="31"/>
      <c r="T186" s="31"/>
      <c r="U186" s="31"/>
      <c r="V186" s="31"/>
      <c r="W186" s="31"/>
      <c r="X186" s="31"/>
      <c r="Y186" s="31"/>
      <c r="Z186" s="31"/>
    </row>
    <row r="187" ht="15.75" customHeight="1">
      <c r="A187" s="31"/>
      <c r="B187" s="31"/>
      <c r="C187" s="31"/>
      <c r="D187" s="31"/>
      <c r="E187" s="31"/>
      <c r="F187" s="31"/>
      <c r="G187" s="31"/>
      <c r="H187" s="31"/>
      <c r="I187" s="31"/>
      <c r="J187" s="31"/>
      <c r="K187" s="31"/>
      <c r="L187" s="31"/>
      <c r="M187" s="31"/>
      <c r="N187" s="31"/>
      <c r="O187" s="31"/>
      <c r="P187" s="31"/>
      <c r="Q187" s="31"/>
      <c r="R187" s="31"/>
      <c r="S187" s="31"/>
      <c r="T187" s="31"/>
      <c r="U187" s="31"/>
      <c r="V187" s="31"/>
      <c r="W187" s="31"/>
      <c r="X187" s="31"/>
      <c r="Y187" s="31"/>
      <c r="Z187" s="31"/>
    </row>
    <row r="188" ht="15.75" customHeight="1">
      <c r="A188" s="31"/>
      <c r="B188" s="31"/>
      <c r="C188" s="31"/>
      <c r="D188" s="31"/>
      <c r="E188" s="31"/>
      <c r="F188" s="31"/>
      <c r="G188" s="31"/>
      <c r="H188" s="31"/>
      <c r="I188" s="31"/>
      <c r="J188" s="31"/>
      <c r="K188" s="31"/>
      <c r="L188" s="31"/>
      <c r="M188" s="31"/>
      <c r="N188" s="31"/>
      <c r="O188" s="31"/>
      <c r="P188" s="31"/>
      <c r="Q188" s="31"/>
      <c r="R188" s="31"/>
      <c r="S188" s="31"/>
      <c r="T188" s="31"/>
      <c r="U188" s="31"/>
      <c r="V188" s="31"/>
      <c r="W188" s="31"/>
      <c r="X188" s="31"/>
      <c r="Y188" s="31"/>
      <c r="Z188" s="31"/>
    </row>
    <row r="189" ht="15.75" customHeight="1">
      <c r="A189" s="31"/>
      <c r="B189" s="31"/>
      <c r="C189" s="31"/>
      <c r="D189" s="31"/>
      <c r="E189" s="31"/>
      <c r="F189" s="31"/>
      <c r="G189" s="31"/>
      <c r="H189" s="31"/>
      <c r="I189" s="31"/>
      <c r="J189" s="31"/>
      <c r="K189" s="31"/>
      <c r="L189" s="31"/>
      <c r="M189" s="31"/>
      <c r="N189" s="31"/>
      <c r="O189" s="31"/>
      <c r="P189" s="31"/>
      <c r="Q189" s="31"/>
      <c r="R189" s="31"/>
      <c r="S189" s="31"/>
      <c r="T189" s="31"/>
      <c r="U189" s="31"/>
      <c r="V189" s="31"/>
      <c r="W189" s="31"/>
      <c r="X189" s="31"/>
      <c r="Y189" s="31"/>
      <c r="Z189" s="31"/>
    </row>
    <row r="190" ht="15.75" customHeight="1">
      <c r="A190" s="31"/>
      <c r="B190" s="31"/>
      <c r="C190" s="31"/>
      <c r="D190" s="31"/>
      <c r="E190" s="31"/>
      <c r="F190" s="31"/>
      <c r="G190" s="31"/>
      <c r="H190" s="31"/>
      <c r="I190" s="31"/>
      <c r="J190" s="31"/>
      <c r="K190" s="31"/>
      <c r="L190" s="31"/>
      <c r="M190" s="31"/>
      <c r="N190" s="31"/>
      <c r="O190" s="31"/>
      <c r="P190" s="31"/>
      <c r="Q190" s="31"/>
      <c r="R190" s="31"/>
      <c r="S190" s="31"/>
      <c r="T190" s="31"/>
      <c r="U190" s="31"/>
      <c r="V190" s="31"/>
      <c r="W190" s="31"/>
      <c r="X190" s="31"/>
      <c r="Y190" s="31"/>
      <c r="Z190" s="31"/>
    </row>
    <row r="191" ht="15.75" customHeight="1">
      <c r="A191" s="31"/>
      <c r="B191" s="31"/>
      <c r="C191" s="31"/>
      <c r="D191" s="31"/>
      <c r="E191" s="31"/>
      <c r="F191" s="31"/>
      <c r="G191" s="31"/>
      <c r="H191" s="31"/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31"/>
      <c r="W191" s="31"/>
      <c r="X191" s="31"/>
      <c r="Y191" s="31"/>
      <c r="Z191" s="31"/>
    </row>
    <row r="192" ht="15.75" customHeight="1">
      <c r="A192" s="31"/>
      <c r="B192" s="31"/>
      <c r="C192" s="31"/>
      <c r="D192" s="31"/>
      <c r="E192" s="31"/>
      <c r="F192" s="31"/>
      <c r="G192" s="31"/>
      <c r="H192" s="31"/>
      <c r="I192" s="31"/>
      <c r="J192" s="31"/>
      <c r="K192" s="31"/>
      <c r="L192" s="31"/>
      <c r="M192" s="31"/>
      <c r="N192" s="31"/>
      <c r="O192" s="31"/>
      <c r="P192" s="31"/>
      <c r="Q192" s="31"/>
      <c r="R192" s="31"/>
      <c r="S192" s="31"/>
      <c r="T192" s="31"/>
      <c r="U192" s="31"/>
      <c r="V192" s="31"/>
      <c r="W192" s="31"/>
      <c r="X192" s="31"/>
      <c r="Y192" s="31"/>
      <c r="Z192" s="31"/>
    </row>
    <row r="193" ht="15.75" customHeight="1">
      <c r="A193" s="31"/>
      <c r="B193" s="31"/>
      <c r="C193" s="31"/>
      <c r="D193" s="31"/>
      <c r="E193" s="31"/>
      <c r="F193" s="31"/>
      <c r="G193" s="31"/>
      <c r="H193" s="31"/>
      <c r="I193" s="31"/>
      <c r="J193" s="31"/>
      <c r="K193" s="31"/>
      <c r="L193" s="31"/>
      <c r="M193" s="31"/>
      <c r="N193" s="31"/>
      <c r="O193" s="31"/>
      <c r="P193" s="31"/>
      <c r="Q193" s="31"/>
      <c r="R193" s="31"/>
      <c r="S193" s="31"/>
      <c r="T193" s="31"/>
      <c r="U193" s="31"/>
      <c r="V193" s="31"/>
      <c r="W193" s="31"/>
      <c r="X193" s="31"/>
      <c r="Y193" s="31"/>
      <c r="Z193" s="31"/>
    </row>
    <row r="194" ht="15.75" customHeight="1">
      <c r="A194" s="31"/>
      <c r="B194" s="31"/>
      <c r="C194" s="31"/>
      <c r="D194" s="31"/>
      <c r="E194" s="31"/>
      <c r="F194" s="31"/>
      <c r="G194" s="31"/>
      <c r="H194" s="31"/>
      <c r="I194" s="31"/>
      <c r="J194" s="31"/>
      <c r="K194" s="31"/>
      <c r="L194" s="31"/>
      <c r="M194" s="31"/>
      <c r="N194" s="31"/>
      <c r="O194" s="31"/>
      <c r="P194" s="31"/>
      <c r="Q194" s="31"/>
      <c r="R194" s="31"/>
      <c r="S194" s="31"/>
      <c r="T194" s="31"/>
      <c r="U194" s="31"/>
      <c r="V194" s="31"/>
      <c r="W194" s="31"/>
      <c r="X194" s="31"/>
      <c r="Y194" s="31"/>
      <c r="Z194" s="31"/>
    </row>
    <row r="195" ht="15.75" customHeight="1">
      <c r="A195" s="31"/>
      <c r="B195" s="31"/>
      <c r="C195" s="31"/>
      <c r="D195" s="31"/>
      <c r="E195" s="31"/>
      <c r="F195" s="31"/>
      <c r="G195" s="31"/>
      <c r="H195" s="31"/>
      <c r="I195" s="31"/>
      <c r="J195" s="31"/>
      <c r="K195" s="31"/>
      <c r="L195" s="31"/>
      <c r="M195" s="31"/>
      <c r="N195" s="31"/>
      <c r="O195" s="31"/>
      <c r="P195" s="31"/>
      <c r="Q195" s="31"/>
      <c r="R195" s="31"/>
      <c r="S195" s="31"/>
      <c r="T195" s="31"/>
      <c r="U195" s="31"/>
      <c r="V195" s="31"/>
      <c r="W195" s="31"/>
      <c r="X195" s="31"/>
      <c r="Y195" s="31"/>
      <c r="Z195" s="31"/>
    </row>
    <row r="196" ht="15.75" customHeight="1">
      <c r="A196" s="31"/>
      <c r="B196" s="31"/>
      <c r="C196" s="31"/>
      <c r="D196" s="31"/>
      <c r="E196" s="31"/>
      <c r="F196" s="31"/>
      <c r="G196" s="31"/>
      <c r="H196" s="31"/>
      <c r="I196" s="31"/>
      <c r="J196" s="31"/>
      <c r="K196" s="31"/>
      <c r="L196" s="31"/>
      <c r="M196" s="31"/>
      <c r="N196" s="31"/>
      <c r="O196" s="31"/>
      <c r="P196" s="31"/>
      <c r="Q196" s="31"/>
      <c r="R196" s="31"/>
      <c r="S196" s="31"/>
      <c r="T196" s="31"/>
      <c r="U196" s="31"/>
      <c r="V196" s="31"/>
      <c r="W196" s="31"/>
      <c r="X196" s="31"/>
      <c r="Y196" s="31"/>
      <c r="Z196" s="31"/>
    </row>
    <row r="197" ht="15.75" customHeight="1">
      <c r="A197" s="31"/>
      <c r="B197" s="31"/>
      <c r="C197" s="31"/>
      <c r="D197" s="31"/>
      <c r="E197" s="31"/>
      <c r="F197" s="31"/>
      <c r="G197" s="31"/>
      <c r="H197" s="31"/>
      <c r="I197" s="31"/>
      <c r="J197" s="31"/>
      <c r="K197" s="31"/>
      <c r="L197" s="31"/>
      <c r="M197" s="31"/>
      <c r="N197" s="31"/>
      <c r="O197" s="31"/>
      <c r="P197" s="31"/>
      <c r="Q197" s="31"/>
      <c r="R197" s="31"/>
      <c r="S197" s="31"/>
      <c r="T197" s="31"/>
      <c r="U197" s="31"/>
      <c r="V197" s="31"/>
      <c r="W197" s="31"/>
      <c r="X197" s="31"/>
      <c r="Y197" s="31"/>
      <c r="Z197" s="31"/>
    </row>
    <row r="198" ht="15.75" customHeight="1">
      <c r="A198" s="31"/>
      <c r="B198" s="31"/>
      <c r="C198" s="31"/>
      <c r="D198" s="31"/>
      <c r="E198" s="31"/>
      <c r="F198" s="31"/>
      <c r="G198" s="31"/>
      <c r="H198" s="31"/>
      <c r="I198" s="31"/>
      <c r="J198" s="31"/>
      <c r="K198" s="31"/>
      <c r="L198" s="31"/>
      <c r="M198" s="31"/>
      <c r="N198" s="31"/>
      <c r="O198" s="31"/>
      <c r="P198" s="31"/>
      <c r="Q198" s="31"/>
      <c r="R198" s="31"/>
      <c r="S198" s="31"/>
      <c r="T198" s="31"/>
      <c r="U198" s="31"/>
      <c r="V198" s="31"/>
      <c r="W198" s="31"/>
      <c r="X198" s="31"/>
      <c r="Y198" s="31"/>
      <c r="Z198" s="31"/>
    </row>
    <row r="199" ht="15.75" customHeight="1">
      <c r="A199" s="31"/>
      <c r="B199" s="31"/>
      <c r="C199" s="31"/>
      <c r="D199" s="31"/>
      <c r="E199" s="31"/>
      <c r="F199" s="31"/>
      <c r="G199" s="31"/>
      <c r="H199" s="31"/>
      <c r="I199" s="31"/>
      <c r="J199" s="31"/>
      <c r="K199" s="31"/>
      <c r="L199" s="31"/>
      <c r="M199" s="31"/>
      <c r="N199" s="31"/>
      <c r="O199" s="31"/>
      <c r="P199" s="31"/>
      <c r="Q199" s="31"/>
      <c r="R199" s="31"/>
      <c r="S199" s="31"/>
      <c r="T199" s="31"/>
      <c r="U199" s="31"/>
      <c r="V199" s="31"/>
      <c r="W199" s="31"/>
      <c r="X199" s="31"/>
      <c r="Y199" s="31"/>
      <c r="Z199" s="31"/>
    </row>
    <row r="200" ht="15.75" customHeight="1">
      <c r="A200" s="31"/>
      <c r="B200" s="31"/>
      <c r="C200" s="31"/>
      <c r="D200" s="31"/>
      <c r="E200" s="31"/>
      <c r="F200" s="31"/>
      <c r="G200" s="31"/>
      <c r="H200" s="31"/>
      <c r="I200" s="31"/>
      <c r="J200" s="31"/>
      <c r="K200" s="31"/>
      <c r="L200" s="31"/>
      <c r="M200" s="31"/>
      <c r="N200" s="31"/>
      <c r="O200" s="31"/>
      <c r="P200" s="31"/>
      <c r="Q200" s="31"/>
      <c r="R200" s="31"/>
      <c r="S200" s="31"/>
      <c r="T200" s="31"/>
      <c r="U200" s="31"/>
      <c r="V200" s="31"/>
      <c r="W200" s="31"/>
      <c r="X200" s="31"/>
      <c r="Y200" s="31"/>
      <c r="Z200" s="31"/>
    </row>
    <row r="201" ht="15.75" customHeight="1">
      <c r="A201" s="31"/>
      <c r="B201" s="31"/>
      <c r="C201" s="31"/>
      <c r="D201" s="31"/>
      <c r="E201" s="31"/>
      <c r="F201" s="31"/>
      <c r="G201" s="31"/>
      <c r="H201" s="31"/>
      <c r="I201" s="31"/>
      <c r="J201" s="31"/>
      <c r="K201" s="31"/>
      <c r="L201" s="31"/>
      <c r="M201" s="31"/>
      <c r="N201" s="31"/>
      <c r="O201" s="31"/>
      <c r="P201" s="31"/>
      <c r="Q201" s="31"/>
      <c r="R201" s="31"/>
      <c r="S201" s="31"/>
      <c r="T201" s="31"/>
      <c r="U201" s="31"/>
      <c r="V201" s="31"/>
      <c r="W201" s="31"/>
      <c r="X201" s="31"/>
      <c r="Y201" s="31"/>
      <c r="Z201" s="31"/>
    </row>
    <row r="202" ht="15.75" customHeight="1">
      <c r="A202" s="31"/>
      <c r="B202" s="31"/>
      <c r="C202" s="31"/>
      <c r="D202" s="31"/>
      <c r="E202" s="31"/>
      <c r="F202" s="31"/>
      <c r="G202" s="31"/>
      <c r="H202" s="31"/>
      <c r="I202" s="31"/>
      <c r="J202" s="31"/>
      <c r="K202" s="31"/>
      <c r="L202" s="31"/>
      <c r="M202" s="31"/>
      <c r="N202" s="31"/>
      <c r="O202" s="31"/>
      <c r="P202" s="31"/>
      <c r="Q202" s="31"/>
      <c r="R202" s="31"/>
      <c r="S202" s="31"/>
      <c r="T202" s="31"/>
      <c r="U202" s="31"/>
      <c r="V202" s="31"/>
      <c r="W202" s="31"/>
      <c r="X202" s="31"/>
      <c r="Y202" s="31"/>
      <c r="Z202" s="31"/>
    </row>
    <row r="203" ht="15.75" customHeight="1">
      <c r="A203" s="31"/>
      <c r="B203" s="31"/>
      <c r="C203" s="31"/>
      <c r="D203" s="31"/>
      <c r="E203" s="31"/>
      <c r="F203" s="31"/>
      <c r="G203" s="31"/>
      <c r="H203" s="31"/>
      <c r="I203" s="31"/>
      <c r="J203" s="31"/>
      <c r="K203" s="31"/>
      <c r="L203" s="31"/>
      <c r="M203" s="31"/>
      <c r="N203" s="31"/>
      <c r="O203" s="31"/>
      <c r="P203" s="31"/>
      <c r="Q203" s="31"/>
      <c r="R203" s="31"/>
      <c r="S203" s="31"/>
      <c r="T203" s="31"/>
      <c r="U203" s="31"/>
      <c r="V203" s="31"/>
      <c r="W203" s="31"/>
      <c r="X203" s="31"/>
      <c r="Y203" s="31"/>
      <c r="Z203" s="31"/>
    </row>
    <row r="204" ht="15.75" customHeight="1">
      <c r="A204" s="31"/>
      <c r="B204" s="31"/>
      <c r="C204" s="31"/>
      <c r="D204" s="31"/>
      <c r="E204" s="31"/>
      <c r="F204" s="31"/>
      <c r="G204" s="31"/>
      <c r="H204" s="31"/>
      <c r="I204" s="31"/>
      <c r="J204" s="31"/>
      <c r="K204" s="31"/>
      <c r="L204" s="31"/>
      <c r="M204" s="31"/>
      <c r="N204" s="31"/>
      <c r="O204" s="31"/>
      <c r="P204" s="31"/>
      <c r="Q204" s="31"/>
      <c r="R204" s="31"/>
      <c r="S204" s="31"/>
      <c r="T204" s="31"/>
      <c r="U204" s="31"/>
      <c r="V204" s="31"/>
      <c r="W204" s="31"/>
      <c r="X204" s="31"/>
      <c r="Y204" s="31"/>
      <c r="Z204" s="31"/>
    </row>
    <row r="205" ht="15.75" customHeight="1">
      <c r="A205" s="31"/>
      <c r="B205" s="31"/>
      <c r="C205" s="31"/>
      <c r="D205" s="31"/>
      <c r="E205" s="31"/>
      <c r="F205" s="31"/>
      <c r="G205" s="31"/>
      <c r="H205" s="31"/>
      <c r="I205" s="31"/>
      <c r="J205" s="31"/>
      <c r="K205" s="31"/>
      <c r="L205" s="31"/>
      <c r="M205" s="31"/>
      <c r="N205" s="31"/>
      <c r="O205" s="31"/>
      <c r="P205" s="31"/>
      <c r="Q205" s="31"/>
      <c r="R205" s="31"/>
      <c r="S205" s="31"/>
      <c r="T205" s="31"/>
      <c r="U205" s="31"/>
      <c r="V205" s="31"/>
      <c r="W205" s="31"/>
      <c r="X205" s="31"/>
      <c r="Y205" s="31"/>
      <c r="Z205" s="31"/>
    </row>
    <row r="206" ht="15.75" customHeight="1">
      <c r="A206" s="31"/>
      <c r="B206" s="31"/>
      <c r="C206" s="31"/>
      <c r="D206" s="31"/>
      <c r="E206" s="31"/>
      <c r="F206" s="31"/>
      <c r="G206" s="31"/>
      <c r="H206" s="31"/>
      <c r="I206" s="31"/>
      <c r="J206" s="31"/>
      <c r="K206" s="31"/>
      <c r="L206" s="31"/>
      <c r="M206" s="31"/>
      <c r="N206" s="31"/>
      <c r="O206" s="31"/>
      <c r="P206" s="31"/>
      <c r="Q206" s="31"/>
      <c r="R206" s="31"/>
      <c r="S206" s="31"/>
      <c r="T206" s="31"/>
      <c r="U206" s="31"/>
      <c r="V206" s="31"/>
      <c r="W206" s="31"/>
      <c r="X206" s="31"/>
      <c r="Y206" s="31"/>
      <c r="Z206" s="31"/>
    </row>
    <row r="207" ht="15.75" customHeight="1">
      <c r="A207" s="31"/>
      <c r="B207" s="31"/>
      <c r="C207" s="31"/>
      <c r="D207" s="31"/>
      <c r="E207" s="31"/>
      <c r="F207" s="31"/>
      <c r="G207" s="31"/>
      <c r="H207" s="31"/>
      <c r="I207" s="31"/>
      <c r="J207" s="31"/>
      <c r="K207" s="31"/>
      <c r="L207" s="31"/>
      <c r="M207" s="31"/>
      <c r="N207" s="31"/>
      <c r="O207" s="31"/>
      <c r="P207" s="31"/>
      <c r="Q207" s="31"/>
      <c r="R207" s="31"/>
      <c r="S207" s="31"/>
      <c r="T207" s="31"/>
      <c r="U207" s="31"/>
      <c r="V207" s="31"/>
      <c r="W207" s="31"/>
      <c r="X207" s="31"/>
      <c r="Y207" s="31"/>
      <c r="Z207" s="31"/>
    </row>
    <row r="208" ht="15.75" customHeight="1">
      <c r="A208" s="31"/>
      <c r="B208" s="31"/>
      <c r="C208" s="31"/>
      <c r="D208" s="31"/>
      <c r="E208" s="31"/>
      <c r="F208" s="31"/>
      <c r="G208" s="31"/>
      <c r="H208" s="31"/>
      <c r="I208" s="31"/>
      <c r="J208" s="31"/>
      <c r="K208" s="31"/>
      <c r="L208" s="31"/>
      <c r="M208" s="31"/>
      <c r="N208" s="31"/>
      <c r="O208" s="31"/>
      <c r="P208" s="31"/>
      <c r="Q208" s="31"/>
      <c r="R208" s="31"/>
      <c r="S208" s="31"/>
      <c r="T208" s="31"/>
      <c r="U208" s="31"/>
      <c r="V208" s="31"/>
      <c r="W208" s="31"/>
      <c r="X208" s="31"/>
      <c r="Y208" s="31"/>
      <c r="Z208" s="31"/>
    </row>
    <row r="209" ht="15.75" customHeight="1">
      <c r="A209" s="31"/>
      <c r="B209" s="31"/>
      <c r="C209" s="31"/>
      <c r="D209" s="31"/>
      <c r="E209" s="31"/>
      <c r="F209" s="31"/>
      <c r="G209" s="31"/>
      <c r="H209" s="31"/>
      <c r="I209" s="31"/>
      <c r="J209" s="31"/>
      <c r="K209" s="31"/>
      <c r="L209" s="31"/>
      <c r="M209" s="31"/>
      <c r="N209" s="31"/>
      <c r="O209" s="31"/>
      <c r="P209" s="31"/>
      <c r="Q209" s="31"/>
      <c r="R209" s="31"/>
      <c r="S209" s="31"/>
      <c r="T209" s="31"/>
      <c r="U209" s="31"/>
      <c r="V209" s="31"/>
      <c r="W209" s="31"/>
      <c r="X209" s="31"/>
      <c r="Y209" s="31"/>
      <c r="Z209" s="31"/>
    </row>
    <row r="210" ht="15.75" customHeight="1">
      <c r="A210" s="31"/>
      <c r="B210" s="31"/>
      <c r="C210" s="31"/>
      <c r="D210" s="31"/>
      <c r="E210" s="31"/>
      <c r="F210" s="31"/>
      <c r="G210" s="31"/>
      <c r="H210" s="31"/>
      <c r="I210" s="31"/>
      <c r="J210" s="31"/>
      <c r="K210" s="31"/>
      <c r="L210" s="31"/>
      <c r="M210" s="31"/>
      <c r="N210" s="31"/>
      <c r="O210" s="31"/>
      <c r="P210" s="31"/>
      <c r="Q210" s="31"/>
      <c r="R210" s="31"/>
      <c r="S210" s="31"/>
      <c r="T210" s="31"/>
      <c r="U210" s="31"/>
      <c r="V210" s="31"/>
      <c r="W210" s="31"/>
      <c r="X210" s="31"/>
      <c r="Y210" s="31"/>
      <c r="Z210" s="31"/>
    </row>
    <row r="211" ht="15.75" customHeight="1">
      <c r="A211" s="31"/>
      <c r="B211" s="31"/>
      <c r="C211" s="31"/>
      <c r="D211" s="31"/>
      <c r="E211" s="31"/>
      <c r="F211" s="31"/>
      <c r="G211" s="31"/>
      <c r="H211" s="31"/>
      <c r="I211" s="31"/>
      <c r="J211" s="31"/>
      <c r="K211" s="31"/>
      <c r="L211" s="31"/>
      <c r="M211" s="31"/>
      <c r="N211" s="31"/>
      <c r="O211" s="31"/>
      <c r="P211" s="31"/>
      <c r="Q211" s="31"/>
      <c r="R211" s="31"/>
      <c r="S211" s="31"/>
      <c r="T211" s="31"/>
      <c r="U211" s="31"/>
      <c r="V211" s="31"/>
      <c r="W211" s="31"/>
      <c r="X211" s="31"/>
      <c r="Y211" s="31"/>
      <c r="Z211" s="31"/>
    </row>
    <row r="212" ht="15.75" customHeight="1">
      <c r="A212" s="31"/>
      <c r="B212" s="31"/>
      <c r="C212" s="31"/>
      <c r="D212" s="31"/>
      <c r="E212" s="31"/>
      <c r="F212" s="31"/>
      <c r="G212" s="31"/>
      <c r="H212" s="31"/>
      <c r="I212" s="31"/>
      <c r="J212" s="31"/>
      <c r="K212" s="31"/>
      <c r="L212" s="31"/>
      <c r="M212" s="31"/>
      <c r="N212" s="31"/>
      <c r="O212" s="31"/>
      <c r="P212" s="31"/>
      <c r="Q212" s="31"/>
      <c r="R212" s="31"/>
      <c r="S212" s="31"/>
      <c r="T212" s="31"/>
      <c r="U212" s="31"/>
      <c r="V212" s="31"/>
      <c r="W212" s="31"/>
      <c r="X212" s="31"/>
      <c r="Y212" s="31"/>
      <c r="Z212" s="31"/>
    </row>
    <row r="213" ht="15.75" customHeight="1">
      <c r="A213" s="31"/>
      <c r="B213" s="31"/>
      <c r="C213" s="31"/>
      <c r="D213" s="31"/>
      <c r="E213" s="31"/>
      <c r="F213" s="31"/>
      <c r="G213" s="31"/>
      <c r="H213" s="31"/>
      <c r="I213" s="31"/>
      <c r="J213" s="31"/>
      <c r="K213" s="31"/>
      <c r="L213" s="31"/>
      <c r="M213" s="31"/>
      <c r="N213" s="31"/>
      <c r="O213" s="31"/>
      <c r="P213" s="31"/>
      <c r="Q213" s="31"/>
      <c r="R213" s="31"/>
      <c r="S213" s="31"/>
      <c r="T213" s="31"/>
      <c r="U213" s="31"/>
      <c r="V213" s="31"/>
      <c r="W213" s="31"/>
      <c r="X213" s="31"/>
      <c r="Y213" s="31"/>
      <c r="Z213" s="31"/>
    </row>
    <row r="214" ht="15.75" customHeight="1">
      <c r="A214" s="31"/>
      <c r="B214" s="31"/>
      <c r="C214" s="31"/>
      <c r="D214" s="31"/>
      <c r="E214" s="31"/>
      <c r="F214" s="31"/>
      <c r="G214" s="31"/>
      <c r="H214" s="31"/>
      <c r="I214" s="31"/>
      <c r="J214" s="31"/>
      <c r="K214" s="31"/>
      <c r="L214" s="31"/>
      <c r="M214" s="31"/>
      <c r="N214" s="31"/>
      <c r="O214" s="31"/>
      <c r="P214" s="31"/>
      <c r="Q214" s="31"/>
      <c r="R214" s="31"/>
      <c r="S214" s="31"/>
      <c r="T214" s="31"/>
      <c r="U214" s="31"/>
      <c r="V214" s="31"/>
      <c r="W214" s="31"/>
      <c r="X214" s="31"/>
      <c r="Y214" s="31"/>
      <c r="Z214" s="31"/>
    </row>
    <row r="215" ht="15.75" customHeight="1">
      <c r="A215" s="31"/>
      <c r="B215" s="31"/>
      <c r="C215" s="31"/>
      <c r="D215" s="31"/>
      <c r="E215" s="31"/>
      <c r="F215" s="31"/>
      <c r="G215" s="31"/>
      <c r="H215" s="31"/>
      <c r="I215" s="31"/>
      <c r="J215" s="31"/>
      <c r="K215" s="31"/>
      <c r="L215" s="31"/>
      <c r="M215" s="31"/>
      <c r="N215" s="31"/>
      <c r="O215" s="31"/>
      <c r="P215" s="31"/>
      <c r="Q215" s="31"/>
      <c r="R215" s="31"/>
      <c r="S215" s="31"/>
      <c r="T215" s="31"/>
      <c r="U215" s="31"/>
      <c r="V215" s="31"/>
      <c r="W215" s="31"/>
      <c r="X215" s="31"/>
      <c r="Y215" s="31"/>
      <c r="Z215" s="31"/>
    </row>
    <row r="216" ht="15.75" customHeight="1">
      <c r="A216" s="31"/>
      <c r="B216" s="31"/>
      <c r="C216" s="31"/>
      <c r="D216" s="31"/>
      <c r="E216" s="31"/>
      <c r="F216" s="31"/>
      <c r="G216" s="31"/>
      <c r="H216" s="31"/>
      <c r="I216" s="31"/>
      <c r="J216" s="31"/>
      <c r="K216" s="31"/>
      <c r="L216" s="31"/>
      <c r="M216" s="31"/>
      <c r="N216" s="31"/>
      <c r="O216" s="31"/>
      <c r="P216" s="31"/>
      <c r="Q216" s="31"/>
      <c r="R216" s="31"/>
      <c r="S216" s="31"/>
      <c r="T216" s="31"/>
      <c r="U216" s="31"/>
      <c r="V216" s="31"/>
      <c r="W216" s="31"/>
      <c r="X216" s="31"/>
      <c r="Y216" s="31"/>
      <c r="Z216" s="31"/>
    </row>
    <row r="217" ht="15.75" customHeight="1">
      <c r="A217" s="31"/>
      <c r="B217" s="31"/>
      <c r="C217" s="31"/>
      <c r="D217" s="31"/>
      <c r="E217" s="31"/>
      <c r="F217" s="31"/>
      <c r="G217" s="31"/>
      <c r="H217" s="31"/>
      <c r="I217" s="31"/>
      <c r="J217" s="31"/>
      <c r="K217" s="31"/>
      <c r="L217" s="31"/>
      <c r="M217" s="31"/>
      <c r="N217" s="31"/>
      <c r="O217" s="31"/>
      <c r="P217" s="31"/>
      <c r="Q217" s="31"/>
      <c r="R217" s="31"/>
      <c r="S217" s="31"/>
      <c r="T217" s="31"/>
      <c r="U217" s="31"/>
      <c r="V217" s="31"/>
      <c r="W217" s="31"/>
      <c r="X217" s="31"/>
      <c r="Y217" s="31"/>
      <c r="Z217" s="31"/>
    </row>
    <row r="218" ht="15.75" customHeight="1">
      <c r="A218" s="31"/>
      <c r="B218" s="31"/>
      <c r="C218" s="31"/>
      <c r="D218" s="31"/>
      <c r="E218" s="31"/>
      <c r="F218" s="31"/>
      <c r="G218" s="31"/>
      <c r="H218" s="31"/>
      <c r="I218" s="31"/>
      <c r="J218" s="31"/>
      <c r="K218" s="31"/>
      <c r="L218" s="31"/>
      <c r="M218" s="31"/>
      <c r="N218" s="31"/>
      <c r="O218" s="31"/>
      <c r="P218" s="31"/>
      <c r="Q218" s="31"/>
      <c r="R218" s="31"/>
      <c r="S218" s="31"/>
      <c r="T218" s="31"/>
      <c r="U218" s="31"/>
      <c r="V218" s="31"/>
      <c r="W218" s="31"/>
      <c r="X218" s="31"/>
      <c r="Y218" s="31"/>
      <c r="Z218" s="31"/>
    </row>
    <row r="219" ht="15.75" customHeight="1">
      <c r="A219" s="31"/>
      <c r="B219" s="31"/>
      <c r="C219" s="31"/>
      <c r="D219" s="31"/>
      <c r="E219" s="31"/>
      <c r="F219" s="31"/>
      <c r="G219" s="31"/>
      <c r="H219" s="31"/>
      <c r="I219" s="31"/>
      <c r="J219" s="31"/>
      <c r="K219" s="31"/>
      <c r="L219" s="31"/>
      <c r="M219" s="31"/>
      <c r="N219" s="31"/>
      <c r="O219" s="31"/>
      <c r="P219" s="31"/>
      <c r="Q219" s="31"/>
      <c r="R219" s="31"/>
      <c r="S219" s="31"/>
      <c r="T219" s="31"/>
      <c r="U219" s="31"/>
      <c r="V219" s="31"/>
      <c r="W219" s="31"/>
      <c r="X219" s="31"/>
      <c r="Y219" s="31"/>
      <c r="Z219" s="31"/>
    </row>
    <row r="220" ht="15.75" customHeight="1">
      <c r="A220" s="31"/>
      <c r="B220" s="31"/>
      <c r="C220" s="31"/>
      <c r="D220" s="31"/>
      <c r="E220" s="31"/>
      <c r="F220" s="31"/>
      <c r="G220" s="31"/>
      <c r="H220" s="31"/>
      <c r="I220" s="31"/>
      <c r="J220" s="31"/>
      <c r="K220" s="31"/>
      <c r="L220" s="31"/>
      <c r="M220" s="31"/>
      <c r="N220" s="31"/>
      <c r="O220" s="31"/>
      <c r="P220" s="31"/>
      <c r="Q220" s="31"/>
      <c r="R220" s="31"/>
      <c r="S220" s="31"/>
      <c r="T220" s="31"/>
      <c r="U220" s="31"/>
      <c r="V220" s="31"/>
      <c r="W220" s="31"/>
      <c r="X220" s="31"/>
      <c r="Y220" s="31"/>
      <c r="Z220" s="31"/>
    </row>
    <row r="221" ht="15.75" customHeight="1">
      <c r="A221" s="31"/>
      <c r="B221" s="31"/>
      <c r="C221" s="31"/>
      <c r="D221" s="31"/>
      <c r="E221" s="31"/>
      <c r="F221" s="31"/>
      <c r="G221" s="31"/>
      <c r="H221" s="31"/>
      <c r="I221" s="31"/>
      <c r="J221" s="31"/>
      <c r="K221" s="31"/>
      <c r="L221" s="31"/>
      <c r="M221" s="31"/>
      <c r="N221" s="31"/>
      <c r="O221" s="31"/>
      <c r="P221" s="31"/>
      <c r="Q221" s="31"/>
      <c r="R221" s="31"/>
      <c r="S221" s="31"/>
      <c r="T221" s="31"/>
      <c r="U221" s="31"/>
      <c r="V221" s="31"/>
      <c r="W221" s="31"/>
      <c r="X221" s="31"/>
      <c r="Y221" s="31"/>
      <c r="Z221" s="31"/>
    </row>
    <row r="222" ht="15.75" customHeight="1">
      <c r="A222" s="31"/>
      <c r="B222" s="31"/>
      <c r="C222" s="31"/>
      <c r="D222" s="31"/>
      <c r="E222" s="31"/>
      <c r="F222" s="31"/>
      <c r="G222" s="31"/>
      <c r="H222" s="31"/>
      <c r="I222" s="31"/>
      <c r="J222" s="31"/>
      <c r="K222" s="31"/>
      <c r="L222" s="31"/>
      <c r="M222" s="31"/>
      <c r="N222" s="31"/>
      <c r="O222" s="31"/>
      <c r="P222" s="31"/>
      <c r="Q222" s="31"/>
      <c r="R222" s="31"/>
      <c r="S222" s="31"/>
      <c r="T222" s="31"/>
      <c r="U222" s="31"/>
      <c r="V222" s="31"/>
      <c r="W222" s="31"/>
      <c r="X222" s="31"/>
      <c r="Y222" s="31"/>
      <c r="Z222" s="31"/>
    </row>
    <row r="223" ht="15.75" customHeight="1">
      <c r="A223" s="31"/>
      <c r="B223" s="31"/>
      <c r="C223" s="31"/>
      <c r="D223" s="31"/>
      <c r="E223" s="31"/>
      <c r="F223" s="31"/>
      <c r="G223" s="31"/>
      <c r="H223" s="31"/>
      <c r="I223" s="31"/>
      <c r="J223" s="31"/>
      <c r="K223" s="31"/>
      <c r="L223" s="31"/>
      <c r="M223" s="31"/>
      <c r="N223" s="31"/>
      <c r="O223" s="31"/>
      <c r="P223" s="31"/>
      <c r="Q223" s="31"/>
      <c r="R223" s="31"/>
      <c r="S223" s="31"/>
      <c r="T223" s="31"/>
      <c r="U223" s="31"/>
      <c r="V223" s="31"/>
      <c r="W223" s="31"/>
      <c r="X223" s="31"/>
      <c r="Y223" s="31"/>
      <c r="Z223" s="31"/>
    </row>
    <row r="224" ht="15.75" customHeight="1">
      <c r="A224" s="31"/>
      <c r="B224" s="31"/>
      <c r="C224" s="31"/>
      <c r="D224" s="31"/>
      <c r="E224" s="31"/>
      <c r="F224" s="31"/>
      <c r="G224" s="31"/>
      <c r="H224" s="31"/>
      <c r="I224" s="31"/>
      <c r="J224" s="31"/>
      <c r="K224" s="31"/>
      <c r="L224" s="31"/>
      <c r="M224" s="31"/>
      <c r="N224" s="31"/>
      <c r="O224" s="31"/>
      <c r="P224" s="31"/>
      <c r="Q224" s="31"/>
      <c r="R224" s="31"/>
      <c r="S224" s="31"/>
      <c r="T224" s="31"/>
      <c r="U224" s="31"/>
      <c r="V224" s="31"/>
      <c r="W224" s="31"/>
      <c r="X224" s="31"/>
      <c r="Y224" s="31"/>
      <c r="Z224" s="31"/>
    </row>
    <row r="225" ht="15.75" customHeight="1">
      <c r="A225" s="31"/>
      <c r="B225" s="31"/>
      <c r="C225" s="31"/>
      <c r="D225" s="31"/>
      <c r="E225" s="31"/>
      <c r="F225" s="31"/>
      <c r="G225" s="31"/>
      <c r="H225" s="31"/>
      <c r="I225" s="31"/>
      <c r="J225" s="31"/>
      <c r="K225" s="31"/>
      <c r="L225" s="31"/>
      <c r="M225" s="31"/>
      <c r="N225" s="31"/>
      <c r="O225" s="31"/>
      <c r="P225" s="31"/>
      <c r="Q225" s="31"/>
      <c r="R225" s="31"/>
      <c r="S225" s="31"/>
      <c r="T225" s="31"/>
      <c r="U225" s="31"/>
      <c r="V225" s="31"/>
      <c r="W225" s="31"/>
      <c r="X225" s="31"/>
      <c r="Y225" s="31"/>
      <c r="Z225" s="31"/>
    </row>
    <row r="226" ht="15.75" customHeight="1">
      <c r="A226" s="31"/>
      <c r="B226" s="31"/>
      <c r="C226" s="31"/>
      <c r="D226" s="31"/>
      <c r="E226" s="31"/>
      <c r="F226" s="31"/>
      <c r="G226" s="31"/>
      <c r="H226" s="31"/>
      <c r="I226" s="31"/>
      <c r="J226" s="31"/>
      <c r="K226" s="31"/>
      <c r="L226" s="31"/>
      <c r="M226" s="31"/>
      <c r="N226" s="31"/>
      <c r="O226" s="31"/>
      <c r="P226" s="31"/>
      <c r="Q226" s="31"/>
      <c r="R226" s="31"/>
      <c r="S226" s="31"/>
      <c r="T226" s="31"/>
      <c r="U226" s="31"/>
      <c r="V226" s="31"/>
      <c r="W226" s="31"/>
      <c r="X226" s="31"/>
      <c r="Y226" s="31"/>
      <c r="Z226" s="31"/>
    </row>
    <row r="227" ht="15.75" customHeight="1">
      <c r="A227" s="31"/>
      <c r="B227" s="31"/>
      <c r="C227" s="31"/>
      <c r="D227" s="31"/>
      <c r="E227" s="31"/>
      <c r="F227" s="31"/>
      <c r="G227" s="31"/>
      <c r="H227" s="31"/>
      <c r="I227" s="31"/>
      <c r="J227" s="31"/>
      <c r="K227" s="31"/>
      <c r="L227" s="31"/>
      <c r="M227" s="31"/>
      <c r="N227" s="31"/>
      <c r="O227" s="31"/>
      <c r="P227" s="31"/>
      <c r="Q227" s="31"/>
      <c r="R227" s="31"/>
      <c r="S227" s="31"/>
      <c r="T227" s="31"/>
      <c r="U227" s="31"/>
      <c r="V227" s="31"/>
      <c r="W227" s="31"/>
      <c r="X227" s="31"/>
      <c r="Y227" s="31"/>
      <c r="Z227" s="31"/>
    </row>
    <row r="228" ht="15.75" customHeight="1">
      <c r="A228" s="31"/>
      <c r="B228" s="31"/>
      <c r="C228" s="31"/>
      <c r="D228" s="31"/>
      <c r="E228" s="31"/>
      <c r="F228" s="31"/>
      <c r="G228" s="31"/>
      <c r="H228" s="31"/>
      <c r="I228" s="31"/>
      <c r="J228" s="31"/>
      <c r="K228" s="31"/>
      <c r="L228" s="31"/>
      <c r="M228" s="31"/>
      <c r="N228" s="31"/>
      <c r="O228" s="31"/>
      <c r="P228" s="31"/>
      <c r="Q228" s="31"/>
      <c r="R228" s="31"/>
      <c r="S228" s="31"/>
      <c r="T228" s="31"/>
      <c r="U228" s="31"/>
      <c r="V228" s="31"/>
      <c r="W228" s="31"/>
      <c r="X228" s="31"/>
      <c r="Y228" s="31"/>
      <c r="Z228" s="31"/>
    </row>
    <row r="229" ht="15.75" customHeight="1">
      <c r="A229" s="31"/>
      <c r="B229" s="31"/>
      <c r="C229" s="31"/>
      <c r="D229" s="31"/>
      <c r="E229" s="31"/>
      <c r="F229" s="31"/>
      <c r="G229" s="31"/>
      <c r="H229" s="31"/>
      <c r="I229" s="31"/>
      <c r="J229" s="31"/>
      <c r="K229" s="31"/>
      <c r="L229" s="31"/>
      <c r="M229" s="31"/>
      <c r="N229" s="31"/>
      <c r="O229" s="31"/>
      <c r="P229" s="31"/>
      <c r="Q229" s="31"/>
      <c r="R229" s="31"/>
      <c r="S229" s="31"/>
      <c r="T229" s="31"/>
      <c r="U229" s="31"/>
      <c r="V229" s="31"/>
      <c r="W229" s="31"/>
      <c r="X229" s="31"/>
      <c r="Y229" s="31"/>
      <c r="Z229" s="31"/>
    </row>
    <row r="230" ht="15.75" customHeight="1">
      <c r="A230" s="31"/>
      <c r="B230" s="31"/>
      <c r="C230" s="31"/>
      <c r="D230" s="31"/>
      <c r="E230" s="31"/>
      <c r="F230" s="31"/>
      <c r="G230" s="31"/>
      <c r="H230" s="31"/>
      <c r="I230" s="31"/>
      <c r="J230" s="31"/>
      <c r="K230" s="31"/>
      <c r="L230" s="31"/>
      <c r="M230" s="31"/>
      <c r="N230" s="31"/>
      <c r="O230" s="31"/>
      <c r="P230" s="31"/>
      <c r="Q230" s="31"/>
      <c r="R230" s="31"/>
      <c r="S230" s="31"/>
      <c r="T230" s="31"/>
      <c r="U230" s="31"/>
      <c r="V230" s="31"/>
      <c r="W230" s="31"/>
      <c r="X230" s="31"/>
      <c r="Y230" s="31"/>
      <c r="Z230" s="31"/>
    </row>
    <row r="231" ht="15.75" customHeight="1">
      <c r="A231" s="31"/>
      <c r="B231" s="31"/>
      <c r="C231" s="31"/>
      <c r="D231" s="31"/>
      <c r="E231" s="31"/>
      <c r="F231" s="31"/>
      <c r="G231" s="31"/>
      <c r="H231" s="31"/>
      <c r="I231" s="31"/>
      <c r="J231" s="31"/>
      <c r="K231" s="31"/>
      <c r="L231" s="31"/>
      <c r="M231" s="31"/>
      <c r="N231" s="31"/>
      <c r="O231" s="31"/>
      <c r="P231" s="31"/>
      <c r="Q231" s="31"/>
      <c r="R231" s="31"/>
      <c r="S231" s="31"/>
      <c r="T231" s="31"/>
      <c r="U231" s="31"/>
      <c r="V231" s="31"/>
      <c r="W231" s="31"/>
      <c r="X231" s="31"/>
      <c r="Y231" s="31"/>
      <c r="Z231" s="31"/>
    </row>
    <row r="232" ht="15.75" customHeight="1">
      <c r="A232" s="31"/>
      <c r="B232" s="31"/>
      <c r="C232" s="31"/>
      <c r="D232" s="31"/>
      <c r="E232" s="31"/>
      <c r="F232" s="31"/>
      <c r="G232" s="31"/>
      <c r="H232" s="31"/>
      <c r="I232" s="31"/>
      <c r="J232" s="31"/>
      <c r="K232" s="31"/>
      <c r="L232" s="31"/>
      <c r="M232" s="31"/>
      <c r="N232" s="31"/>
      <c r="O232" s="31"/>
      <c r="P232" s="31"/>
      <c r="Q232" s="31"/>
      <c r="R232" s="31"/>
      <c r="S232" s="31"/>
      <c r="T232" s="31"/>
      <c r="U232" s="31"/>
      <c r="V232" s="31"/>
      <c r="W232" s="31"/>
      <c r="X232" s="31"/>
      <c r="Y232" s="31"/>
      <c r="Z232" s="31"/>
    </row>
    <row r="233" ht="15.75" customHeight="1">
      <c r="A233" s="31"/>
      <c r="B233" s="31"/>
      <c r="C233" s="31"/>
      <c r="D233" s="31"/>
      <c r="E233" s="31"/>
      <c r="F233" s="31"/>
      <c r="G233" s="31"/>
      <c r="H233" s="31"/>
      <c r="I233" s="31"/>
      <c r="J233" s="31"/>
      <c r="K233" s="31"/>
      <c r="L233" s="31"/>
      <c r="M233" s="31"/>
      <c r="N233" s="31"/>
      <c r="O233" s="31"/>
      <c r="P233" s="31"/>
      <c r="Q233" s="31"/>
      <c r="R233" s="31"/>
      <c r="S233" s="31"/>
      <c r="T233" s="31"/>
      <c r="U233" s="31"/>
      <c r="V233" s="31"/>
      <c r="W233" s="31"/>
      <c r="X233" s="31"/>
      <c r="Y233" s="31"/>
      <c r="Z233" s="31"/>
    </row>
    <row r="234" ht="15.75" customHeight="1">
      <c r="A234" s="31"/>
      <c r="B234" s="31"/>
      <c r="C234" s="31"/>
      <c r="D234" s="31"/>
      <c r="E234" s="31"/>
      <c r="F234" s="31"/>
      <c r="G234" s="31"/>
      <c r="H234" s="31"/>
      <c r="I234" s="31"/>
      <c r="J234" s="31"/>
      <c r="K234" s="31"/>
      <c r="L234" s="31"/>
      <c r="M234" s="31"/>
      <c r="N234" s="31"/>
      <c r="O234" s="31"/>
      <c r="P234" s="31"/>
      <c r="Q234" s="31"/>
      <c r="R234" s="31"/>
      <c r="S234" s="31"/>
      <c r="T234" s="31"/>
      <c r="U234" s="31"/>
      <c r="V234" s="31"/>
      <c r="W234" s="31"/>
      <c r="X234" s="31"/>
      <c r="Y234" s="31"/>
      <c r="Z234" s="31"/>
    </row>
    <row r="235" ht="15.75" customHeight="1">
      <c r="A235" s="31"/>
      <c r="B235" s="31"/>
      <c r="C235" s="31"/>
      <c r="D235" s="31"/>
      <c r="E235" s="31"/>
      <c r="F235" s="31"/>
      <c r="G235" s="31"/>
      <c r="H235" s="31"/>
      <c r="I235" s="31"/>
      <c r="J235" s="31"/>
      <c r="K235" s="31"/>
      <c r="L235" s="31"/>
      <c r="M235" s="31"/>
      <c r="N235" s="31"/>
      <c r="O235" s="31"/>
      <c r="P235" s="31"/>
      <c r="Q235" s="31"/>
      <c r="R235" s="31"/>
      <c r="S235" s="31"/>
      <c r="T235" s="31"/>
      <c r="U235" s="31"/>
      <c r="V235" s="31"/>
      <c r="W235" s="31"/>
      <c r="X235" s="31"/>
      <c r="Y235" s="31"/>
      <c r="Z235" s="31"/>
    </row>
    <row r="236" ht="15.75" customHeight="1">
      <c r="A236" s="31"/>
      <c r="B236" s="31"/>
      <c r="C236" s="31"/>
      <c r="D236" s="31"/>
      <c r="E236" s="31"/>
      <c r="F236" s="31"/>
      <c r="G236" s="31"/>
      <c r="H236" s="31"/>
      <c r="I236" s="31"/>
      <c r="J236" s="31"/>
      <c r="K236" s="31"/>
      <c r="L236" s="31"/>
      <c r="M236" s="31"/>
      <c r="N236" s="31"/>
      <c r="O236" s="31"/>
      <c r="P236" s="31"/>
      <c r="Q236" s="31"/>
      <c r="R236" s="31"/>
      <c r="S236" s="31"/>
      <c r="T236" s="31"/>
      <c r="U236" s="31"/>
      <c r="V236" s="31"/>
      <c r="W236" s="31"/>
      <c r="X236" s="31"/>
      <c r="Y236" s="31"/>
      <c r="Z236" s="31"/>
    </row>
    <row r="237" ht="15.75" customHeight="1">
      <c r="A237" s="31"/>
      <c r="B237" s="31"/>
      <c r="C237" s="31"/>
      <c r="D237" s="31"/>
      <c r="E237" s="31"/>
      <c r="F237" s="31"/>
      <c r="G237" s="31"/>
      <c r="H237" s="31"/>
      <c r="I237" s="31"/>
      <c r="J237" s="31"/>
      <c r="K237" s="31"/>
      <c r="L237" s="31"/>
      <c r="M237" s="31"/>
      <c r="N237" s="31"/>
      <c r="O237" s="31"/>
      <c r="P237" s="31"/>
      <c r="Q237" s="31"/>
      <c r="R237" s="31"/>
      <c r="S237" s="31"/>
      <c r="T237" s="31"/>
      <c r="U237" s="31"/>
      <c r="V237" s="31"/>
      <c r="W237" s="31"/>
      <c r="X237" s="31"/>
      <c r="Y237" s="31"/>
      <c r="Z237" s="31"/>
    </row>
    <row r="238" ht="15.75" customHeight="1">
      <c r="A238" s="31"/>
      <c r="B238" s="31"/>
      <c r="C238" s="31"/>
      <c r="D238" s="31"/>
      <c r="E238" s="31"/>
      <c r="F238" s="31"/>
      <c r="G238" s="31"/>
      <c r="H238" s="31"/>
      <c r="I238" s="31"/>
      <c r="J238" s="31"/>
      <c r="K238" s="31"/>
      <c r="L238" s="31"/>
      <c r="M238" s="31"/>
      <c r="N238" s="31"/>
      <c r="O238" s="31"/>
      <c r="P238" s="31"/>
      <c r="Q238" s="31"/>
      <c r="R238" s="31"/>
      <c r="S238" s="31"/>
      <c r="T238" s="31"/>
      <c r="U238" s="31"/>
      <c r="V238" s="31"/>
      <c r="W238" s="31"/>
      <c r="X238" s="31"/>
      <c r="Y238" s="31"/>
      <c r="Z238" s="31"/>
    </row>
    <row r="239" ht="15.75" customHeight="1">
      <c r="A239" s="31"/>
      <c r="B239" s="31"/>
      <c r="C239" s="31"/>
      <c r="D239" s="31"/>
      <c r="E239" s="31"/>
      <c r="F239" s="31"/>
      <c r="G239" s="31"/>
      <c r="H239" s="31"/>
      <c r="I239" s="31"/>
      <c r="J239" s="31"/>
      <c r="K239" s="31"/>
      <c r="L239" s="31"/>
      <c r="M239" s="31"/>
      <c r="N239" s="31"/>
      <c r="O239" s="31"/>
      <c r="P239" s="31"/>
      <c r="Q239" s="31"/>
      <c r="R239" s="31"/>
      <c r="S239" s="31"/>
      <c r="T239" s="31"/>
      <c r="U239" s="31"/>
      <c r="V239" s="31"/>
      <c r="W239" s="31"/>
      <c r="X239" s="31"/>
      <c r="Y239" s="31"/>
      <c r="Z239" s="31"/>
    </row>
    <row r="240" ht="15.75" customHeight="1">
      <c r="A240" s="31"/>
      <c r="B240" s="31"/>
      <c r="C240" s="31"/>
      <c r="D240" s="31"/>
      <c r="E240" s="31"/>
      <c r="F240" s="31"/>
      <c r="G240" s="31"/>
      <c r="H240" s="31"/>
      <c r="I240" s="31"/>
      <c r="J240" s="31"/>
      <c r="K240" s="31"/>
      <c r="L240" s="31"/>
      <c r="M240" s="31"/>
      <c r="N240" s="31"/>
      <c r="O240" s="31"/>
      <c r="P240" s="31"/>
      <c r="Q240" s="31"/>
      <c r="R240" s="31"/>
      <c r="S240" s="31"/>
      <c r="T240" s="31"/>
      <c r="U240" s="31"/>
      <c r="V240" s="31"/>
      <c r="W240" s="31"/>
      <c r="X240" s="31"/>
      <c r="Y240" s="31"/>
      <c r="Z240" s="31"/>
    </row>
    <row r="241" ht="15.75" customHeight="1">
      <c r="A241" s="31"/>
      <c r="B241" s="31"/>
      <c r="C241" s="31"/>
      <c r="D241" s="31"/>
      <c r="E241" s="31"/>
      <c r="F241" s="31"/>
      <c r="G241" s="31"/>
      <c r="H241" s="31"/>
      <c r="I241" s="31"/>
      <c r="J241" s="31"/>
      <c r="K241" s="31"/>
      <c r="L241" s="31"/>
      <c r="M241" s="31"/>
      <c r="N241" s="31"/>
      <c r="O241" s="31"/>
      <c r="P241" s="31"/>
      <c r="Q241" s="31"/>
      <c r="R241" s="31"/>
      <c r="S241" s="31"/>
      <c r="T241" s="31"/>
      <c r="U241" s="31"/>
      <c r="V241" s="31"/>
      <c r="W241" s="31"/>
      <c r="X241" s="31"/>
      <c r="Y241" s="31"/>
      <c r="Z241" s="31"/>
    </row>
    <row r="242" ht="15.75" customHeight="1">
      <c r="A242" s="31"/>
      <c r="B242" s="31"/>
      <c r="C242" s="31"/>
      <c r="D242" s="31"/>
      <c r="E242" s="31"/>
      <c r="F242" s="31"/>
      <c r="G242" s="31"/>
      <c r="H242" s="31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31"/>
      <c r="U242" s="31"/>
      <c r="V242" s="31"/>
      <c r="W242" s="31"/>
      <c r="X242" s="31"/>
      <c r="Y242" s="31"/>
      <c r="Z242" s="31"/>
    </row>
    <row r="243" ht="15.75" customHeight="1">
      <c r="A243" s="31"/>
      <c r="B243" s="31"/>
      <c r="C243" s="31"/>
      <c r="D243" s="31"/>
      <c r="E243" s="31"/>
      <c r="F243" s="31"/>
      <c r="G243" s="31"/>
      <c r="H243" s="31"/>
      <c r="I243" s="31"/>
      <c r="J243" s="31"/>
      <c r="K243" s="31"/>
      <c r="L243" s="31"/>
      <c r="M243" s="31"/>
      <c r="N243" s="31"/>
      <c r="O243" s="31"/>
      <c r="P243" s="31"/>
      <c r="Q243" s="31"/>
      <c r="R243" s="31"/>
      <c r="S243" s="31"/>
      <c r="T243" s="31"/>
      <c r="U243" s="31"/>
      <c r="V243" s="31"/>
      <c r="W243" s="31"/>
      <c r="X243" s="31"/>
      <c r="Y243" s="31"/>
      <c r="Z243" s="31"/>
    </row>
    <row r="244" ht="15.75" customHeight="1">
      <c r="A244" s="31"/>
      <c r="B244" s="31"/>
      <c r="C244" s="31"/>
      <c r="D244" s="31"/>
      <c r="E244" s="31"/>
      <c r="F244" s="31"/>
      <c r="G244" s="31"/>
      <c r="H244" s="31"/>
      <c r="I244" s="31"/>
      <c r="J244" s="31"/>
      <c r="K244" s="31"/>
      <c r="L244" s="31"/>
      <c r="M244" s="31"/>
      <c r="N244" s="31"/>
      <c r="O244" s="31"/>
      <c r="P244" s="31"/>
      <c r="Q244" s="31"/>
      <c r="R244" s="31"/>
      <c r="S244" s="31"/>
      <c r="T244" s="31"/>
      <c r="U244" s="31"/>
      <c r="V244" s="31"/>
      <c r="W244" s="31"/>
      <c r="X244" s="31"/>
      <c r="Y244" s="31"/>
      <c r="Z244" s="31"/>
    </row>
    <row r="245" ht="15.75" customHeight="1">
      <c r="A245" s="31"/>
      <c r="B245" s="31"/>
      <c r="C245" s="31"/>
      <c r="D245" s="31"/>
      <c r="E245" s="31"/>
      <c r="F245" s="31"/>
      <c r="G245" s="31"/>
      <c r="H245" s="31"/>
      <c r="I245" s="31"/>
      <c r="J245" s="31"/>
      <c r="K245" s="31"/>
      <c r="L245" s="31"/>
      <c r="M245" s="31"/>
      <c r="N245" s="31"/>
      <c r="O245" s="31"/>
      <c r="P245" s="31"/>
      <c r="Q245" s="31"/>
      <c r="R245" s="31"/>
      <c r="S245" s="31"/>
      <c r="T245" s="31"/>
      <c r="U245" s="31"/>
      <c r="V245" s="31"/>
      <c r="W245" s="31"/>
      <c r="X245" s="31"/>
      <c r="Y245" s="31"/>
      <c r="Z245" s="31"/>
    </row>
    <row r="246" ht="15.75" customHeight="1">
      <c r="A246" s="31"/>
      <c r="B246" s="31"/>
      <c r="C246" s="31"/>
      <c r="D246" s="31"/>
      <c r="E246" s="31"/>
      <c r="F246" s="31"/>
      <c r="G246" s="31"/>
      <c r="H246" s="31"/>
      <c r="I246" s="31"/>
      <c r="J246" s="31"/>
      <c r="K246" s="31"/>
      <c r="L246" s="31"/>
      <c r="M246" s="31"/>
      <c r="N246" s="31"/>
      <c r="O246" s="31"/>
      <c r="P246" s="31"/>
      <c r="Q246" s="31"/>
      <c r="R246" s="31"/>
      <c r="S246" s="31"/>
      <c r="T246" s="31"/>
      <c r="U246" s="31"/>
      <c r="V246" s="31"/>
      <c r="W246" s="31"/>
      <c r="X246" s="31"/>
      <c r="Y246" s="31"/>
      <c r="Z246" s="31"/>
    </row>
    <row r="247" ht="15.75" customHeight="1">
      <c r="A247" s="31"/>
      <c r="B247" s="31"/>
      <c r="C247" s="31"/>
      <c r="D247" s="31"/>
      <c r="E247" s="31"/>
      <c r="F247" s="31"/>
      <c r="G247" s="31"/>
      <c r="H247" s="31"/>
      <c r="I247" s="31"/>
      <c r="J247" s="31"/>
      <c r="K247" s="31"/>
      <c r="L247" s="31"/>
      <c r="M247" s="31"/>
      <c r="N247" s="31"/>
      <c r="O247" s="31"/>
      <c r="P247" s="31"/>
      <c r="Q247" s="31"/>
      <c r="R247" s="31"/>
      <c r="S247" s="31"/>
      <c r="T247" s="31"/>
      <c r="U247" s="31"/>
      <c r="V247" s="31"/>
      <c r="W247" s="31"/>
      <c r="X247" s="31"/>
      <c r="Y247" s="31"/>
      <c r="Z247" s="31"/>
    </row>
    <row r="248" ht="15.75" customHeight="1">
      <c r="A248" s="31"/>
      <c r="B248" s="31"/>
      <c r="C248" s="31"/>
      <c r="D248" s="31"/>
      <c r="E248" s="31"/>
      <c r="F248" s="31"/>
      <c r="G248" s="31"/>
      <c r="H248" s="31"/>
      <c r="I248" s="31"/>
      <c r="J248" s="31"/>
      <c r="K248" s="31"/>
      <c r="L248" s="31"/>
      <c r="M248" s="31"/>
      <c r="N248" s="31"/>
      <c r="O248" s="31"/>
      <c r="P248" s="31"/>
      <c r="Q248" s="31"/>
      <c r="R248" s="31"/>
      <c r="S248" s="31"/>
      <c r="T248" s="31"/>
      <c r="U248" s="31"/>
      <c r="V248" s="31"/>
      <c r="W248" s="31"/>
      <c r="X248" s="31"/>
      <c r="Y248" s="31"/>
      <c r="Z248" s="31"/>
    </row>
    <row r="249" ht="15.75" customHeight="1">
      <c r="A249" s="31"/>
      <c r="B249" s="31"/>
      <c r="C249" s="31"/>
      <c r="D249" s="31"/>
      <c r="E249" s="31"/>
      <c r="F249" s="31"/>
      <c r="G249" s="31"/>
      <c r="H249" s="31"/>
      <c r="I249" s="31"/>
      <c r="J249" s="31"/>
      <c r="K249" s="31"/>
      <c r="L249" s="31"/>
      <c r="M249" s="31"/>
      <c r="N249" s="31"/>
      <c r="O249" s="31"/>
      <c r="P249" s="31"/>
      <c r="Q249" s="31"/>
      <c r="R249" s="31"/>
      <c r="S249" s="31"/>
      <c r="T249" s="31"/>
      <c r="U249" s="31"/>
      <c r="V249" s="31"/>
      <c r="W249" s="31"/>
      <c r="X249" s="31"/>
      <c r="Y249" s="31"/>
      <c r="Z249" s="31"/>
    </row>
    <row r="250" ht="15.75" customHeight="1">
      <c r="A250" s="31"/>
      <c r="B250" s="31"/>
      <c r="C250" s="31"/>
      <c r="D250" s="31"/>
      <c r="E250" s="31"/>
      <c r="F250" s="31"/>
      <c r="G250" s="31"/>
      <c r="H250" s="31"/>
      <c r="I250" s="31"/>
      <c r="J250" s="31"/>
      <c r="K250" s="31"/>
      <c r="L250" s="31"/>
      <c r="M250" s="31"/>
      <c r="N250" s="31"/>
      <c r="O250" s="31"/>
      <c r="P250" s="31"/>
      <c r="Q250" s="31"/>
      <c r="R250" s="31"/>
      <c r="S250" s="31"/>
      <c r="T250" s="31"/>
      <c r="U250" s="31"/>
      <c r="V250" s="31"/>
      <c r="W250" s="31"/>
      <c r="X250" s="31"/>
      <c r="Y250" s="31"/>
      <c r="Z250" s="31"/>
    </row>
    <row r="251" ht="15.75" customHeight="1">
      <c r="A251" s="31"/>
      <c r="B251" s="31"/>
      <c r="C251" s="31"/>
      <c r="D251" s="31"/>
      <c r="E251" s="31"/>
      <c r="F251" s="31"/>
      <c r="G251" s="31"/>
      <c r="H251" s="31"/>
      <c r="I251" s="31"/>
      <c r="J251" s="31"/>
      <c r="K251" s="31"/>
      <c r="L251" s="31"/>
      <c r="M251" s="31"/>
      <c r="N251" s="31"/>
      <c r="O251" s="31"/>
      <c r="P251" s="31"/>
      <c r="Q251" s="31"/>
      <c r="R251" s="31"/>
      <c r="S251" s="31"/>
      <c r="T251" s="31"/>
      <c r="U251" s="31"/>
      <c r="V251" s="31"/>
      <c r="W251" s="31"/>
      <c r="X251" s="31"/>
      <c r="Y251" s="31"/>
      <c r="Z251" s="31"/>
    </row>
    <row r="252" ht="15.75" customHeight="1">
      <c r="A252" s="31"/>
      <c r="B252" s="31"/>
      <c r="C252" s="31"/>
      <c r="D252" s="31"/>
      <c r="E252" s="31"/>
      <c r="F252" s="31"/>
      <c r="G252" s="31"/>
      <c r="H252" s="31"/>
      <c r="I252" s="31"/>
      <c r="J252" s="31"/>
      <c r="K252" s="31"/>
      <c r="L252" s="31"/>
      <c r="M252" s="31"/>
      <c r="N252" s="31"/>
      <c r="O252" s="31"/>
      <c r="P252" s="31"/>
      <c r="Q252" s="31"/>
      <c r="R252" s="31"/>
      <c r="S252" s="31"/>
      <c r="T252" s="31"/>
      <c r="U252" s="31"/>
      <c r="V252" s="31"/>
      <c r="W252" s="31"/>
      <c r="X252" s="31"/>
      <c r="Y252" s="31"/>
      <c r="Z252" s="31"/>
    </row>
    <row r="253" ht="15.75" customHeight="1">
      <c r="A253" s="31"/>
      <c r="B253" s="31"/>
      <c r="C253" s="31"/>
      <c r="D253" s="31"/>
      <c r="E253" s="31"/>
      <c r="F253" s="31"/>
      <c r="G253" s="31"/>
      <c r="H253" s="31"/>
      <c r="I253" s="31"/>
      <c r="J253" s="31"/>
      <c r="K253" s="31"/>
      <c r="L253" s="31"/>
      <c r="M253" s="31"/>
      <c r="N253" s="31"/>
      <c r="O253" s="31"/>
      <c r="P253" s="31"/>
      <c r="Q253" s="31"/>
      <c r="R253" s="31"/>
      <c r="S253" s="31"/>
      <c r="T253" s="31"/>
      <c r="U253" s="31"/>
      <c r="V253" s="31"/>
      <c r="W253" s="31"/>
      <c r="X253" s="31"/>
      <c r="Y253" s="31"/>
      <c r="Z253" s="31"/>
    </row>
    <row r="254" ht="15.75" customHeight="1">
      <c r="A254" s="31"/>
      <c r="B254" s="31"/>
      <c r="C254" s="31"/>
      <c r="D254" s="31"/>
      <c r="E254" s="31"/>
      <c r="F254" s="31"/>
      <c r="G254" s="31"/>
      <c r="H254" s="31"/>
      <c r="I254" s="31"/>
      <c r="J254" s="31"/>
      <c r="K254" s="31"/>
      <c r="L254" s="31"/>
      <c r="M254" s="31"/>
      <c r="N254" s="31"/>
      <c r="O254" s="31"/>
      <c r="P254" s="31"/>
      <c r="Q254" s="31"/>
      <c r="R254" s="31"/>
      <c r="S254" s="31"/>
      <c r="T254" s="31"/>
      <c r="U254" s="31"/>
      <c r="V254" s="31"/>
      <c r="W254" s="31"/>
      <c r="X254" s="31"/>
      <c r="Y254" s="31"/>
      <c r="Z254" s="31"/>
    </row>
    <row r="255" ht="15.75" customHeight="1">
      <c r="A255" s="31"/>
      <c r="B255" s="31"/>
      <c r="C255" s="31"/>
      <c r="D255" s="31"/>
      <c r="E255" s="31"/>
      <c r="F255" s="31"/>
      <c r="G255" s="31"/>
      <c r="H255" s="31"/>
      <c r="I255" s="31"/>
      <c r="J255" s="31"/>
      <c r="K255" s="31"/>
      <c r="L255" s="31"/>
      <c r="M255" s="31"/>
      <c r="N255" s="31"/>
      <c r="O255" s="31"/>
      <c r="P255" s="31"/>
      <c r="Q255" s="31"/>
      <c r="R255" s="31"/>
      <c r="S255" s="31"/>
      <c r="T255" s="31"/>
      <c r="U255" s="31"/>
      <c r="V255" s="31"/>
      <c r="W255" s="31"/>
      <c r="X255" s="31"/>
      <c r="Y255" s="31"/>
      <c r="Z255" s="31"/>
    </row>
    <row r="256" ht="15.75" customHeight="1">
      <c r="A256" s="31"/>
      <c r="B256" s="31"/>
      <c r="C256" s="31"/>
      <c r="D256" s="31"/>
      <c r="E256" s="31"/>
      <c r="F256" s="31"/>
      <c r="G256" s="31"/>
      <c r="H256" s="31"/>
      <c r="I256" s="31"/>
      <c r="J256" s="31"/>
      <c r="K256" s="31"/>
      <c r="L256" s="31"/>
      <c r="M256" s="31"/>
      <c r="N256" s="31"/>
      <c r="O256" s="31"/>
      <c r="P256" s="31"/>
      <c r="Q256" s="31"/>
      <c r="R256" s="31"/>
      <c r="S256" s="31"/>
      <c r="T256" s="31"/>
      <c r="U256" s="31"/>
      <c r="V256" s="31"/>
      <c r="W256" s="31"/>
      <c r="X256" s="31"/>
      <c r="Y256" s="31"/>
      <c r="Z256" s="31"/>
    </row>
    <row r="257" ht="15.75" customHeight="1">
      <c r="A257" s="31"/>
      <c r="B257" s="31"/>
      <c r="C257" s="31"/>
      <c r="D257" s="31"/>
      <c r="E257" s="31"/>
      <c r="F257" s="31"/>
      <c r="G257" s="31"/>
      <c r="H257" s="31"/>
      <c r="I257" s="31"/>
      <c r="J257" s="31"/>
      <c r="K257" s="31"/>
      <c r="L257" s="31"/>
      <c r="M257" s="31"/>
      <c r="N257" s="31"/>
      <c r="O257" s="31"/>
      <c r="P257" s="31"/>
      <c r="Q257" s="31"/>
      <c r="R257" s="31"/>
      <c r="S257" s="31"/>
      <c r="T257" s="31"/>
      <c r="U257" s="31"/>
      <c r="V257" s="31"/>
      <c r="W257" s="31"/>
      <c r="X257" s="31"/>
      <c r="Y257" s="31"/>
      <c r="Z257" s="31"/>
    </row>
    <row r="258" ht="15.75" customHeight="1">
      <c r="A258" s="31"/>
      <c r="B258" s="31"/>
      <c r="C258" s="31"/>
      <c r="D258" s="31"/>
      <c r="E258" s="31"/>
      <c r="F258" s="31"/>
      <c r="G258" s="31"/>
      <c r="H258" s="31"/>
      <c r="I258" s="31"/>
      <c r="J258" s="31"/>
      <c r="K258" s="31"/>
      <c r="L258" s="31"/>
      <c r="M258" s="31"/>
      <c r="N258" s="31"/>
      <c r="O258" s="31"/>
      <c r="P258" s="31"/>
      <c r="Q258" s="31"/>
      <c r="R258" s="31"/>
      <c r="S258" s="31"/>
      <c r="T258" s="31"/>
      <c r="U258" s="31"/>
      <c r="V258" s="31"/>
      <c r="W258" s="31"/>
      <c r="X258" s="31"/>
      <c r="Y258" s="31"/>
      <c r="Z258" s="31"/>
    </row>
    <row r="259" ht="15.75" customHeight="1">
      <c r="A259" s="31"/>
      <c r="B259" s="31"/>
      <c r="C259" s="31"/>
      <c r="D259" s="31"/>
      <c r="E259" s="31"/>
      <c r="F259" s="31"/>
      <c r="G259" s="31"/>
      <c r="H259" s="31"/>
      <c r="I259" s="31"/>
      <c r="J259" s="31"/>
      <c r="K259" s="31"/>
      <c r="L259" s="31"/>
      <c r="M259" s="31"/>
      <c r="N259" s="31"/>
      <c r="O259" s="31"/>
      <c r="P259" s="31"/>
      <c r="Q259" s="31"/>
      <c r="R259" s="31"/>
      <c r="S259" s="31"/>
      <c r="T259" s="31"/>
      <c r="U259" s="31"/>
      <c r="V259" s="31"/>
      <c r="W259" s="31"/>
      <c r="X259" s="31"/>
      <c r="Y259" s="31"/>
      <c r="Z259" s="31"/>
    </row>
    <row r="260" ht="15.75" customHeight="1">
      <c r="A260" s="31"/>
      <c r="B260" s="31"/>
      <c r="C260" s="31"/>
      <c r="D260" s="31"/>
      <c r="E260" s="31"/>
      <c r="F260" s="31"/>
      <c r="G260" s="31"/>
      <c r="H260" s="31"/>
      <c r="I260" s="31"/>
      <c r="J260" s="31"/>
      <c r="K260" s="31"/>
      <c r="L260" s="31"/>
      <c r="M260" s="31"/>
      <c r="N260" s="31"/>
      <c r="O260" s="31"/>
      <c r="P260" s="31"/>
      <c r="Q260" s="31"/>
      <c r="R260" s="31"/>
      <c r="S260" s="31"/>
      <c r="T260" s="31"/>
      <c r="U260" s="31"/>
      <c r="V260" s="31"/>
      <c r="W260" s="31"/>
      <c r="X260" s="31"/>
      <c r="Y260" s="31"/>
      <c r="Z260" s="31"/>
    </row>
    <row r="261" ht="15.75" customHeight="1">
      <c r="A261" s="31"/>
      <c r="B261" s="31"/>
      <c r="C261" s="31"/>
      <c r="D261" s="31"/>
      <c r="E261" s="31"/>
      <c r="F261" s="31"/>
      <c r="G261" s="31"/>
      <c r="H261" s="31"/>
      <c r="I261" s="31"/>
      <c r="J261" s="31"/>
      <c r="K261" s="31"/>
      <c r="L261" s="31"/>
      <c r="M261" s="31"/>
      <c r="N261" s="31"/>
      <c r="O261" s="31"/>
      <c r="P261" s="31"/>
      <c r="Q261" s="31"/>
      <c r="R261" s="31"/>
      <c r="S261" s="31"/>
      <c r="T261" s="31"/>
      <c r="U261" s="31"/>
      <c r="V261" s="31"/>
      <c r="W261" s="31"/>
      <c r="X261" s="31"/>
      <c r="Y261" s="31"/>
      <c r="Z261" s="31"/>
    </row>
    <row r="262" ht="15.75" customHeight="1">
      <c r="A262" s="31"/>
      <c r="B262" s="31"/>
      <c r="C262" s="31"/>
      <c r="D262" s="31"/>
      <c r="E262" s="31"/>
      <c r="F262" s="31"/>
      <c r="G262" s="31"/>
      <c r="H262" s="31"/>
      <c r="I262" s="31"/>
      <c r="J262" s="31"/>
      <c r="K262" s="31"/>
      <c r="L262" s="31"/>
      <c r="M262" s="31"/>
      <c r="N262" s="31"/>
      <c r="O262" s="31"/>
      <c r="P262" s="31"/>
      <c r="Q262" s="31"/>
      <c r="R262" s="31"/>
      <c r="S262" s="31"/>
      <c r="T262" s="31"/>
      <c r="U262" s="31"/>
      <c r="V262" s="31"/>
      <c r="W262" s="31"/>
      <c r="X262" s="31"/>
      <c r="Y262" s="31"/>
      <c r="Z262" s="31"/>
    </row>
    <row r="263" ht="15.75" customHeight="1">
      <c r="A263" s="31"/>
      <c r="B263" s="31"/>
      <c r="C263" s="31"/>
      <c r="D263" s="31"/>
      <c r="E263" s="31"/>
      <c r="F263" s="31"/>
      <c r="G263" s="31"/>
      <c r="H263" s="31"/>
      <c r="I263" s="31"/>
      <c r="J263" s="31"/>
      <c r="K263" s="31"/>
      <c r="L263" s="31"/>
      <c r="M263" s="31"/>
      <c r="N263" s="31"/>
      <c r="O263" s="31"/>
      <c r="P263" s="31"/>
      <c r="Q263" s="31"/>
      <c r="R263" s="31"/>
      <c r="S263" s="31"/>
      <c r="T263" s="31"/>
      <c r="U263" s="31"/>
      <c r="V263" s="31"/>
      <c r="W263" s="31"/>
      <c r="X263" s="31"/>
      <c r="Y263" s="31"/>
      <c r="Z263" s="31"/>
    </row>
    <row r="264" ht="15.75" customHeight="1">
      <c r="A264" s="31"/>
      <c r="B264" s="31"/>
      <c r="C264" s="31"/>
      <c r="D264" s="31"/>
      <c r="E264" s="31"/>
      <c r="F264" s="31"/>
      <c r="G264" s="31"/>
      <c r="H264" s="31"/>
      <c r="I264" s="31"/>
      <c r="J264" s="31"/>
      <c r="K264" s="31"/>
      <c r="L264" s="31"/>
      <c r="M264" s="31"/>
      <c r="N264" s="31"/>
      <c r="O264" s="31"/>
      <c r="P264" s="31"/>
      <c r="Q264" s="31"/>
      <c r="R264" s="31"/>
      <c r="S264" s="31"/>
      <c r="T264" s="31"/>
      <c r="U264" s="31"/>
      <c r="V264" s="31"/>
      <c r="W264" s="31"/>
      <c r="X264" s="31"/>
      <c r="Y264" s="31"/>
      <c r="Z264" s="31"/>
    </row>
    <row r="265" ht="15.75" customHeight="1">
      <c r="A265" s="31"/>
      <c r="B265" s="31"/>
      <c r="C265" s="31"/>
      <c r="D265" s="31"/>
      <c r="E265" s="31"/>
      <c r="F265" s="31"/>
      <c r="G265" s="31"/>
      <c r="H265" s="31"/>
      <c r="I265" s="31"/>
      <c r="J265" s="31"/>
      <c r="K265" s="31"/>
      <c r="L265" s="31"/>
      <c r="M265" s="31"/>
      <c r="N265" s="31"/>
      <c r="O265" s="31"/>
      <c r="P265" s="31"/>
      <c r="Q265" s="31"/>
      <c r="R265" s="31"/>
      <c r="S265" s="31"/>
      <c r="T265" s="31"/>
      <c r="U265" s="31"/>
      <c r="V265" s="31"/>
      <c r="W265" s="31"/>
      <c r="X265" s="31"/>
      <c r="Y265" s="31"/>
      <c r="Z265" s="31"/>
    </row>
    <row r="266" ht="15.75" customHeight="1">
      <c r="A266" s="31"/>
      <c r="B266" s="31"/>
      <c r="C266" s="31"/>
      <c r="D266" s="31"/>
      <c r="E266" s="31"/>
      <c r="F266" s="31"/>
      <c r="G266" s="31"/>
      <c r="H266" s="31"/>
      <c r="I266" s="31"/>
      <c r="J266" s="31"/>
      <c r="K266" s="31"/>
      <c r="L266" s="31"/>
      <c r="M266" s="31"/>
      <c r="N266" s="31"/>
      <c r="O266" s="31"/>
      <c r="P266" s="31"/>
      <c r="Q266" s="31"/>
      <c r="R266" s="31"/>
      <c r="S266" s="31"/>
      <c r="T266" s="31"/>
      <c r="U266" s="31"/>
      <c r="V266" s="31"/>
      <c r="W266" s="31"/>
      <c r="X266" s="31"/>
      <c r="Y266" s="31"/>
      <c r="Z266" s="31"/>
    </row>
    <row r="267" ht="15.75" customHeight="1">
      <c r="A267" s="31"/>
      <c r="B267" s="31"/>
      <c r="C267" s="31"/>
      <c r="D267" s="31"/>
      <c r="E267" s="31"/>
      <c r="F267" s="31"/>
      <c r="G267" s="31"/>
      <c r="H267" s="31"/>
      <c r="I267" s="31"/>
      <c r="J267" s="31"/>
      <c r="K267" s="31"/>
      <c r="L267" s="31"/>
      <c r="M267" s="31"/>
      <c r="N267" s="31"/>
      <c r="O267" s="31"/>
      <c r="P267" s="31"/>
      <c r="Q267" s="31"/>
      <c r="R267" s="31"/>
      <c r="S267" s="31"/>
      <c r="T267" s="31"/>
      <c r="U267" s="31"/>
      <c r="V267" s="31"/>
      <c r="W267" s="31"/>
      <c r="X267" s="31"/>
      <c r="Y267" s="31"/>
      <c r="Z267" s="31"/>
    </row>
    <row r="268" ht="15.75" customHeight="1">
      <c r="A268" s="31"/>
      <c r="B268" s="31"/>
      <c r="C268" s="31"/>
      <c r="D268" s="31"/>
      <c r="E268" s="31"/>
      <c r="F268" s="31"/>
      <c r="G268" s="31"/>
      <c r="H268" s="31"/>
      <c r="I268" s="31"/>
      <c r="J268" s="31"/>
      <c r="K268" s="31"/>
      <c r="L268" s="31"/>
      <c r="M268" s="31"/>
      <c r="N268" s="31"/>
      <c r="O268" s="31"/>
      <c r="P268" s="31"/>
      <c r="Q268" s="31"/>
      <c r="R268" s="31"/>
      <c r="S268" s="31"/>
      <c r="T268" s="31"/>
      <c r="U268" s="31"/>
      <c r="V268" s="31"/>
      <c r="W268" s="31"/>
      <c r="X268" s="31"/>
      <c r="Y268" s="31"/>
      <c r="Z268" s="31"/>
    </row>
    <row r="269" ht="15.75" customHeight="1">
      <c r="A269" s="31"/>
      <c r="B269" s="31"/>
      <c r="C269" s="31"/>
      <c r="D269" s="31"/>
      <c r="E269" s="31"/>
      <c r="F269" s="31"/>
      <c r="G269" s="31"/>
      <c r="H269" s="31"/>
      <c r="I269" s="31"/>
      <c r="J269" s="31"/>
      <c r="K269" s="31"/>
      <c r="L269" s="31"/>
      <c r="M269" s="31"/>
      <c r="N269" s="31"/>
      <c r="O269" s="31"/>
      <c r="P269" s="31"/>
      <c r="Q269" s="31"/>
      <c r="R269" s="31"/>
      <c r="S269" s="31"/>
      <c r="T269" s="31"/>
      <c r="U269" s="31"/>
      <c r="V269" s="31"/>
      <c r="W269" s="31"/>
      <c r="X269" s="31"/>
      <c r="Y269" s="31"/>
      <c r="Z269" s="31"/>
    </row>
    <row r="270" ht="15.75" customHeight="1">
      <c r="A270" s="31"/>
      <c r="B270" s="31"/>
      <c r="C270" s="31"/>
      <c r="D270" s="31"/>
      <c r="E270" s="31"/>
      <c r="F270" s="31"/>
      <c r="G270" s="31"/>
      <c r="H270" s="31"/>
      <c r="I270" s="31"/>
      <c r="J270" s="31"/>
      <c r="K270" s="31"/>
      <c r="L270" s="31"/>
      <c r="M270" s="31"/>
      <c r="N270" s="31"/>
      <c r="O270" s="31"/>
      <c r="P270" s="31"/>
      <c r="Q270" s="31"/>
      <c r="R270" s="31"/>
      <c r="S270" s="31"/>
      <c r="T270" s="31"/>
      <c r="U270" s="31"/>
      <c r="V270" s="31"/>
      <c r="W270" s="31"/>
      <c r="X270" s="31"/>
      <c r="Y270" s="31"/>
      <c r="Z270" s="31"/>
    </row>
    <row r="271" ht="15.75" customHeight="1">
      <c r="A271" s="31"/>
      <c r="B271" s="31"/>
      <c r="C271" s="31"/>
      <c r="D271" s="31"/>
      <c r="E271" s="31"/>
      <c r="F271" s="31"/>
      <c r="G271" s="31"/>
      <c r="H271" s="31"/>
      <c r="I271" s="31"/>
      <c r="J271" s="31"/>
      <c r="K271" s="31"/>
      <c r="L271" s="31"/>
      <c r="M271" s="31"/>
      <c r="N271" s="31"/>
      <c r="O271" s="31"/>
      <c r="P271" s="31"/>
      <c r="Q271" s="31"/>
      <c r="R271" s="31"/>
      <c r="S271" s="31"/>
      <c r="T271" s="31"/>
      <c r="U271" s="31"/>
      <c r="V271" s="31"/>
      <c r="W271" s="31"/>
      <c r="X271" s="31"/>
      <c r="Y271" s="31"/>
      <c r="Z271" s="31"/>
    </row>
    <row r="272" ht="15.75" customHeight="1">
      <c r="A272" s="31"/>
      <c r="B272" s="31"/>
      <c r="C272" s="31"/>
      <c r="D272" s="31"/>
      <c r="E272" s="31"/>
      <c r="F272" s="31"/>
      <c r="G272" s="31"/>
      <c r="H272" s="31"/>
      <c r="I272" s="31"/>
      <c r="J272" s="31"/>
      <c r="K272" s="31"/>
      <c r="L272" s="31"/>
      <c r="M272" s="31"/>
      <c r="N272" s="31"/>
      <c r="O272" s="31"/>
      <c r="P272" s="31"/>
      <c r="Q272" s="31"/>
      <c r="R272" s="31"/>
      <c r="S272" s="31"/>
      <c r="T272" s="31"/>
      <c r="U272" s="31"/>
      <c r="V272" s="31"/>
      <c r="W272" s="31"/>
      <c r="X272" s="31"/>
      <c r="Y272" s="31"/>
      <c r="Z272" s="31"/>
    </row>
    <row r="273" ht="15.75" customHeight="1">
      <c r="A273" s="31"/>
      <c r="B273" s="31"/>
      <c r="C273" s="31"/>
      <c r="D273" s="31"/>
      <c r="E273" s="31"/>
      <c r="F273" s="31"/>
      <c r="G273" s="31"/>
      <c r="H273" s="31"/>
      <c r="I273" s="31"/>
      <c r="J273" s="31"/>
      <c r="K273" s="31"/>
      <c r="L273" s="31"/>
      <c r="M273" s="31"/>
      <c r="N273" s="31"/>
      <c r="O273" s="31"/>
      <c r="P273" s="31"/>
      <c r="Q273" s="31"/>
      <c r="R273" s="31"/>
      <c r="S273" s="31"/>
      <c r="T273" s="31"/>
      <c r="U273" s="31"/>
      <c r="V273" s="31"/>
      <c r="W273" s="31"/>
      <c r="X273" s="31"/>
      <c r="Y273" s="31"/>
      <c r="Z273" s="31"/>
    </row>
    <row r="274" ht="15.75" customHeight="1">
      <c r="A274" s="31"/>
      <c r="B274" s="31"/>
      <c r="C274" s="31"/>
      <c r="D274" s="31"/>
      <c r="E274" s="31"/>
      <c r="F274" s="31"/>
      <c r="G274" s="31"/>
      <c r="H274" s="31"/>
      <c r="I274" s="31"/>
      <c r="J274" s="31"/>
      <c r="K274" s="31"/>
      <c r="L274" s="31"/>
      <c r="M274" s="31"/>
      <c r="N274" s="31"/>
      <c r="O274" s="31"/>
      <c r="P274" s="31"/>
      <c r="Q274" s="31"/>
      <c r="R274" s="31"/>
      <c r="S274" s="31"/>
      <c r="T274" s="31"/>
      <c r="U274" s="31"/>
      <c r="V274" s="31"/>
      <c r="W274" s="31"/>
      <c r="X274" s="31"/>
      <c r="Y274" s="31"/>
      <c r="Z274" s="31"/>
    </row>
    <row r="275" ht="15.75" customHeight="1">
      <c r="A275" s="31"/>
      <c r="B275" s="31"/>
      <c r="C275" s="31"/>
      <c r="D275" s="31"/>
      <c r="E275" s="31"/>
      <c r="F275" s="31"/>
      <c r="G275" s="31"/>
      <c r="H275" s="31"/>
      <c r="I275" s="31"/>
      <c r="J275" s="31"/>
      <c r="K275" s="31"/>
      <c r="L275" s="31"/>
      <c r="M275" s="31"/>
      <c r="N275" s="31"/>
      <c r="O275" s="31"/>
      <c r="P275" s="31"/>
      <c r="Q275" s="31"/>
      <c r="R275" s="31"/>
      <c r="S275" s="31"/>
      <c r="T275" s="31"/>
      <c r="U275" s="31"/>
      <c r="V275" s="31"/>
      <c r="W275" s="31"/>
      <c r="X275" s="31"/>
      <c r="Y275" s="31"/>
      <c r="Z275" s="31"/>
    </row>
    <row r="276" ht="15.75" customHeight="1">
      <c r="A276" s="31"/>
      <c r="B276" s="31"/>
      <c r="C276" s="31"/>
      <c r="D276" s="31"/>
      <c r="E276" s="31"/>
      <c r="F276" s="31"/>
      <c r="G276" s="31"/>
      <c r="H276" s="31"/>
      <c r="I276" s="31"/>
      <c r="J276" s="31"/>
      <c r="K276" s="31"/>
      <c r="L276" s="31"/>
      <c r="M276" s="31"/>
      <c r="N276" s="31"/>
      <c r="O276" s="31"/>
      <c r="P276" s="31"/>
      <c r="Q276" s="31"/>
      <c r="R276" s="31"/>
      <c r="S276" s="31"/>
      <c r="T276" s="31"/>
      <c r="U276" s="31"/>
      <c r="V276" s="31"/>
      <c r="W276" s="31"/>
      <c r="X276" s="31"/>
      <c r="Y276" s="31"/>
      <c r="Z276" s="31"/>
    </row>
    <row r="277" ht="15.75" customHeight="1">
      <c r="A277" s="31"/>
      <c r="B277" s="31"/>
      <c r="C277" s="31"/>
      <c r="D277" s="31"/>
      <c r="E277" s="31"/>
      <c r="F277" s="31"/>
      <c r="G277" s="31"/>
      <c r="H277" s="31"/>
      <c r="I277" s="31"/>
      <c r="J277" s="31"/>
      <c r="K277" s="31"/>
      <c r="L277" s="31"/>
      <c r="M277" s="31"/>
      <c r="N277" s="31"/>
      <c r="O277" s="31"/>
      <c r="P277" s="31"/>
      <c r="Q277" s="31"/>
      <c r="R277" s="31"/>
      <c r="S277" s="31"/>
      <c r="T277" s="31"/>
      <c r="U277" s="31"/>
      <c r="V277" s="31"/>
      <c r="W277" s="31"/>
      <c r="X277" s="31"/>
      <c r="Y277" s="31"/>
      <c r="Z277" s="31"/>
    </row>
    <row r="278" ht="15.75" customHeight="1">
      <c r="A278" s="31"/>
      <c r="B278" s="31"/>
      <c r="C278" s="31"/>
      <c r="D278" s="31"/>
      <c r="E278" s="31"/>
      <c r="F278" s="31"/>
      <c r="G278" s="31"/>
      <c r="H278" s="31"/>
      <c r="I278" s="31"/>
      <c r="J278" s="31"/>
      <c r="K278" s="31"/>
      <c r="L278" s="31"/>
      <c r="M278" s="31"/>
      <c r="N278" s="31"/>
      <c r="O278" s="31"/>
      <c r="P278" s="31"/>
      <c r="Q278" s="31"/>
      <c r="R278" s="31"/>
      <c r="S278" s="31"/>
      <c r="T278" s="31"/>
      <c r="U278" s="31"/>
      <c r="V278" s="31"/>
      <c r="W278" s="31"/>
      <c r="X278" s="31"/>
      <c r="Y278" s="31"/>
      <c r="Z278" s="31"/>
    </row>
    <row r="279" ht="15.75" customHeight="1">
      <c r="A279" s="31"/>
      <c r="B279" s="31"/>
      <c r="C279" s="31"/>
      <c r="D279" s="31"/>
      <c r="E279" s="31"/>
      <c r="F279" s="31"/>
      <c r="G279" s="31"/>
      <c r="H279" s="31"/>
      <c r="I279" s="31"/>
      <c r="J279" s="31"/>
      <c r="K279" s="31"/>
      <c r="L279" s="31"/>
      <c r="M279" s="31"/>
      <c r="N279" s="31"/>
      <c r="O279" s="31"/>
      <c r="P279" s="31"/>
      <c r="Q279" s="31"/>
      <c r="R279" s="31"/>
      <c r="S279" s="31"/>
      <c r="T279" s="31"/>
      <c r="U279" s="31"/>
      <c r="V279" s="31"/>
      <c r="W279" s="31"/>
      <c r="X279" s="31"/>
      <c r="Y279" s="31"/>
      <c r="Z279" s="31"/>
    </row>
    <row r="280" ht="15.75" customHeight="1">
      <c r="A280" s="31"/>
      <c r="B280" s="31"/>
      <c r="C280" s="31"/>
      <c r="D280" s="31"/>
      <c r="E280" s="31"/>
      <c r="F280" s="31"/>
      <c r="G280" s="31"/>
      <c r="H280" s="31"/>
      <c r="I280" s="31"/>
      <c r="J280" s="31"/>
      <c r="K280" s="31"/>
      <c r="L280" s="31"/>
      <c r="M280" s="31"/>
      <c r="N280" s="31"/>
      <c r="O280" s="31"/>
      <c r="P280" s="31"/>
      <c r="Q280" s="31"/>
      <c r="R280" s="31"/>
      <c r="S280" s="31"/>
      <c r="T280" s="31"/>
      <c r="U280" s="31"/>
      <c r="V280" s="31"/>
      <c r="W280" s="31"/>
      <c r="X280" s="31"/>
      <c r="Y280" s="31"/>
      <c r="Z280" s="31"/>
    </row>
    <row r="281" ht="15.75" customHeight="1">
      <c r="A281" s="31"/>
      <c r="B281" s="31"/>
      <c r="C281" s="31"/>
      <c r="D281" s="31"/>
      <c r="E281" s="31"/>
      <c r="F281" s="31"/>
      <c r="G281" s="31"/>
      <c r="H281" s="31"/>
      <c r="I281" s="31"/>
      <c r="J281" s="31"/>
      <c r="K281" s="31"/>
      <c r="L281" s="31"/>
      <c r="M281" s="31"/>
      <c r="N281" s="31"/>
      <c r="O281" s="31"/>
      <c r="P281" s="31"/>
      <c r="Q281" s="31"/>
      <c r="R281" s="31"/>
      <c r="S281" s="31"/>
      <c r="T281" s="31"/>
      <c r="U281" s="31"/>
      <c r="V281" s="31"/>
      <c r="W281" s="31"/>
      <c r="X281" s="31"/>
      <c r="Y281" s="31"/>
      <c r="Z281" s="31"/>
    </row>
    <row r="282" ht="15.75" customHeight="1">
      <c r="A282" s="31"/>
      <c r="B282" s="31"/>
      <c r="C282" s="31"/>
      <c r="D282" s="31"/>
      <c r="E282" s="31"/>
      <c r="F282" s="31"/>
      <c r="G282" s="31"/>
      <c r="H282" s="31"/>
      <c r="I282" s="31"/>
      <c r="J282" s="31"/>
      <c r="K282" s="31"/>
      <c r="L282" s="31"/>
      <c r="M282" s="31"/>
      <c r="N282" s="31"/>
      <c r="O282" s="31"/>
      <c r="P282" s="31"/>
      <c r="Q282" s="31"/>
      <c r="R282" s="31"/>
      <c r="S282" s="31"/>
      <c r="T282" s="31"/>
      <c r="U282" s="31"/>
      <c r="V282" s="31"/>
      <c r="W282" s="31"/>
      <c r="X282" s="31"/>
      <c r="Y282" s="31"/>
      <c r="Z282" s="31"/>
    </row>
    <row r="283" ht="15.75" customHeight="1">
      <c r="A283" s="31"/>
      <c r="B283" s="31"/>
      <c r="C283" s="31"/>
      <c r="D283" s="31"/>
      <c r="E283" s="31"/>
      <c r="F283" s="31"/>
      <c r="G283" s="31"/>
      <c r="H283" s="31"/>
      <c r="I283" s="31"/>
      <c r="J283" s="31"/>
      <c r="K283" s="31"/>
      <c r="L283" s="31"/>
      <c r="M283" s="31"/>
      <c r="N283" s="31"/>
      <c r="O283" s="31"/>
      <c r="P283" s="31"/>
      <c r="Q283" s="31"/>
      <c r="R283" s="31"/>
      <c r="S283" s="31"/>
      <c r="T283" s="31"/>
      <c r="U283" s="31"/>
      <c r="V283" s="31"/>
      <c r="W283" s="31"/>
      <c r="X283" s="31"/>
      <c r="Y283" s="31"/>
      <c r="Z283" s="31"/>
    </row>
    <row r="284" ht="15.75" customHeight="1">
      <c r="A284" s="31"/>
      <c r="B284" s="31"/>
      <c r="C284" s="31"/>
      <c r="D284" s="31"/>
      <c r="E284" s="31"/>
      <c r="F284" s="31"/>
      <c r="G284" s="31"/>
      <c r="H284" s="31"/>
      <c r="I284" s="31"/>
      <c r="J284" s="31"/>
      <c r="K284" s="31"/>
      <c r="L284" s="31"/>
      <c r="M284" s="31"/>
      <c r="N284" s="31"/>
      <c r="O284" s="31"/>
      <c r="P284" s="31"/>
      <c r="Q284" s="31"/>
      <c r="R284" s="31"/>
      <c r="S284" s="31"/>
      <c r="T284" s="31"/>
      <c r="U284" s="31"/>
      <c r="V284" s="31"/>
      <c r="W284" s="31"/>
      <c r="X284" s="31"/>
      <c r="Y284" s="31"/>
      <c r="Z284" s="31"/>
    </row>
    <row r="285" ht="15.75" customHeight="1">
      <c r="A285" s="31"/>
      <c r="B285" s="31"/>
      <c r="C285" s="31"/>
      <c r="D285" s="31"/>
      <c r="E285" s="31"/>
      <c r="F285" s="31"/>
      <c r="G285" s="31"/>
      <c r="H285" s="31"/>
      <c r="I285" s="31"/>
      <c r="J285" s="31"/>
      <c r="K285" s="31"/>
      <c r="L285" s="31"/>
      <c r="M285" s="31"/>
      <c r="N285" s="31"/>
      <c r="O285" s="31"/>
      <c r="P285" s="31"/>
      <c r="Q285" s="31"/>
      <c r="R285" s="31"/>
      <c r="S285" s="31"/>
      <c r="T285" s="31"/>
      <c r="U285" s="31"/>
      <c r="V285" s="31"/>
      <c r="W285" s="31"/>
      <c r="X285" s="31"/>
      <c r="Y285" s="31"/>
      <c r="Z285" s="31"/>
    </row>
    <row r="286" ht="15.75" customHeight="1">
      <c r="A286" s="31"/>
      <c r="B286" s="31"/>
      <c r="C286" s="31"/>
      <c r="D286" s="31"/>
      <c r="E286" s="31"/>
      <c r="F286" s="31"/>
      <c r="G286" s="31"/>
      <c r="H286" s="31"/>
      <c r="I286" s="31"/>
      <c r="J286" s="31"/>
      <c r="K286" s="31"/>
      <c r="L286" s="31"/>
      <c r="M286" s="31"/>
      <c r="N286" s="31"/>
      <c r="O286" s="31"/>
      <c r="P286" s="31"/>
      <c r="Q286" s="31"/>
      <c r="R286" s="31"/>
      <c r="S286" s="31"/>
      <c r="T286" s="31"/>
      <c r="U286" s="31"/>
      <c r="V286" s="31"/>
      <c r="W286" s="31"/>
      <c r="X286" s="31"/>
      <c r="Y286" s="31"/>
      <c r="Z286" s="31"/>
    </row>
    <row r="287" ht="15.75" customHeight="1">
      <c r="A287" s="31"/>
      <c r="B287" s="31"/>
      <c r="C287" s="31"/>
      <c r="D287" s="31"/>
      <c r="E287" s="31"/>
      <c r="F287" s="31"/>
      <c r="G287" s="31"/>
      <c r="H287" s="31"/>
      <c r="I287" s="31"/>
      <c r="J287" s="31"/>
      <c r="K287" s="31"/>
      <c r="L287" s="31"/>
      <c r="M287" s="31"/>
      <c r="N287" s="31"/>
      <c r="O287" s="31"/>
      <c r="P287" s="31"/>
      <c r="Q287" s="31"/>
      <c r="R287" s="31"/>
      <c r="S287" s="31"/>
      <c r="T287" s="31"/>
      <c r="U287" s="31"/>
      <c r="V287" s="31"/>
      <c r="W287" s="31"/>
      <c r="X287" s="31"/>
      <c r="Y287" s="31"/>
      <c r="Z287" s="31"/>
    </row>
    <row r="288" ht="15.75" customHeight="1">
      <c r="A288" s="31"/>
      <c r="B288" s="31"/>
      <c r="C288" s="31"/>
      <c r="D288" s="31"/>
      <c r="E288" s="31"/>
      <c r="F288" s="31"/>
      <c r="G288" s="31"/>
      <c r="H288" s="31"/>
      <c r="I288" s="31"/>
      <c r="J288" s="31"/>
      <c r="K288" s="31"/>
      <c r="L288" s="31"/>
      <c r="M288" s="31"/>
      <c r="N288" s="31"/>
      <c r="O288" s="31"/>
      <c r="P288" s="31"/>
      <c r="Q288" s="31"/>
      <c r="R288" s="31"/>
      <c r="S288" s="31"/>
      <c r="T288" s="31"/>
      <c r="U288" s="31"/>
      <c r="V288" s="31"/>
      <c r="W288" s="31"/>
      <c r="X288" s="31"/>
      <c r="Y288" s="31"/>
      <c r="Z288" s="31"/>
    </row>
    <row r="289" ht="15.75" customHeight="1">
      <c r="A289" s="31"/>
      <c r="B289" s="31"/>
      <c r="C289" s="31"/>
      <c r="D289" s="31"/>
      <c r="E289" s="31"/>
      <c r="F289" s="31"/>
      <c r="G289" s="31"/>
      <c r="H289" s="31"/>
      <c r="I289" s="31"/>
      <c r="J289" s="31"/>
      <c r="K289" s="31"/>
      <c r="L289" s="31"/>
      <c r="M289" s="31"/>
      <c r="N289" s="31"/>
      <c r="O289" s="31"/>
      <c r="P289" s="31"/>
      <c r="Q289" s="31"/>
      <c r="R289" s="31"/>
      <c r="S289" s="31"/>
      <c r="T289" s="31"/>
      <c r="U289" s="31"/>
      <c r="V289" s="31"/>
      <c r="W289" s="31"/>
      <c r="X289" s="31"/>
      <c r="Y289" s="31"/>
      <c r="Z289" s="31"/>
    </row>
    <row r="290" ht="15.75" customHeight="1">
      <c r="A290" s="31"/>
      <c r="B290" s="31"/>
      <c r="C290" s="31"/>
      <c r="D290" s="31"/>
      <c r="E290" s="31"/>
      <c r="F290" s="31"/>
      <c r="G290" s="31"/>
      <c r="H290" s="31"/>
      <c r="I290" s="31"/>
      <c r="J290" s="31"/>
      <c r="K290" s="31"/>
      <c r="L290" s="31"/>
      <c r="M290" s="31"/>
      <c r="N290" s="31"/>
      <c r="O290" s="31"/>
      <c r="P290" s="31"/>
      <c r="Q290" s="31"/>
      <c r="R290" s="31"/>
      <c r="S290" s="31"/>
      <c r="T290" s="31"/>
      <c r="U290" s="31"/>
      <c r="V290" s="31"/>
      <c r="W290" s="31"/>
      <c r="X290" s="31"/>
      <c r="Y290" s="31"/>
      <c r="Z290" s="31"/>
    </row>
    <row r="291" ht="15.75" customHeight="1">
      <c r="A291" s="31"/>
      <c r="B291" s="31"/>
      <c r="C291" s="31"/>
      <c r="D291" s="31"/>
      <c r="E291" s="31"/>
      <c r="F291" s="31"/>
      <c r="G291" s="31"/>
      <c r="H291" s="31"/>
      <c r="I291" s="31"/>
      <c r="J291" s="31"/>
      <c r="K291" s="31"/>
      <c r="L291" s="31"/>
      <c r="M291" s="31"/>
      <c r="N291" s="31"/>
      <c r="O291" s="31"/>
      <c r="P291" s="31"/>
      <c r="Q291" s="31"/>
      <c r="R291" s="31"/>
      <c r="S291" s="31"/>
      <c r="T291" s="31"/>
      <c r="U291" s="31"/>
      <c r="V291" s="31"/>
      <c r="W291" s="31"/>
      <c r="X291" s="31"/>
      <c r="Y291" s="31"/>
      <c r="Z291" s="31"/>
    </row>
    <row r="292" ht="15.75" customHeight="1">
      <c r="A292" s="31"/>
      <c r="B292" s="31"/>
      <c r="C292" s="31"/>
      <c r="D292" s="31"/>
      <c r="E292" s="31"/>
      <c r="F292" s="31"/>
      <c r="G292" s="31"/>
      <c r="H292" s="31"/>
      <c r="I292" s="31"/>
      <c r="J292" s="31"/>
      <c r="K292" s="31"/>
      <c r="L292" s="31"/>
      <c r="M292" s="31"/>
      <c r="N292" s="31"/>
      <c r="O292" s="31"/>
      <c r="P292" s="31"/>
      <c r="Q292" s="31"/>
      <c r="R292" s="31"/>
      <c r="S292" s="31"/>
      <c r="T292" s="31"/>
      <c r="U292" s="31"/>
      <c r="V292" s="31"/>
      <c r="W292" s="31"/>
      <c r="X292" s="31"/>
      <c r="Y292" s="31"/>
      <c r="Z292" s="31"/>
    </row>
    <row r="293" ht="15.75" customHeight="1">
      <c r="A293" s="31"/>
      <c r="B293" s="31"/>
      <c r="C293" s="31"/>
      <c r="D293" s="31"/>
      <c r="E293" s="31"/>
      <c r="F293" s="31"/>
      <c r="G293" s="31"/>
      <c r="H293" s="31"/>
      <c r="I293" s="31"/>
      <c r="J293" s="31"/>
      <c r="K293" s="31"/>
      <c r="L293" s="31"/>
      <c r="M293" s="31"/>
      <c r="N293" s="31"/>
      <c r="O293" s="31"/>
      <c r="P293" s="31"/>
      <c r="Q293" s="31"/>
      <c r="R293" s="31"/>
      <c r="S293" s="31"/>
      <c r="T293" s="31"/>
      <c r="U293" s="31"/>
      <c r="V293" s="31"/>
      <c r="W293" s="31"/>
      <c r="X293" s="31"/>
      <c r="Y293" s="31"/>
      <c r="Z293" s="31"/>
    </row>
    <row r="294" ht="15.75" customHeight="1">
      <c r="A294" s="31"/>
      <c r="B294" s="31"/>
      <c r="C294" s="31"/>
      <c r="D294" s="31"/>
      <c r="E294" s="31"/>
      <c r="F294" s="31"/>
      <c r="G294" s="31"/>
      <c r="H294" s="31"/>
      <c r="I294" s="31"/>
      <c r="J294" s="31"/>
      <c r="K294" s="31"/>
      <c r="L294" s="31"/>
      <c r="M294" s="31"/>
      <c r="N294" s="31"/>
      <c r="O294" s="31"/>
      <c r="P294" s="31"/>
      <c r="Q294" s="31"/>
      <c r="R294" s="31"/>
      <c r="S294" s="31"/>
      <c r="T294" s="31"/>
      <c r="U294" s="31"/>
      <c r="V294" s="31"/>
      <c r="W294" s="31"/>
      <c r="X294" s="31"/>
      <c r="Y294" s="31"/>
      <c r="Z294" s="31"/>
    </row>
    <row r="295" ht="15.75" customHeight="1">
      <c r="A295" s="31"/>
      <c r="B295" s="31"/>
      <c r="C295" s="31"/>
      <c r="D295" s="31"/>
      <c r="E295" s="31"/>
      <c r="F295" s="31"/>
      <c r="G295" s="31"/>
      <c r="H295" s="31"/>
      <c r="I295" s="31"/>
      <c r="J295" s="31"/>
      <c r="K295" s="31"/>
      <c r="L295" s="31"/>
      <c r="M295" s="31"/>
      <c r="N295" s="31"/>
      <c r="O295" s="31"/>
      <c r="P295" s="31"/>
      <c r="Q295" s="31"/>
      <c r="R295" s="31"/>
      <c r="S295" s="31"/>
      <c r="T295" s="31"/>
      <c r="U295" s="31"/>
      <c r="V295" s="31"/>
      <c r="W295" s="31"/>
      <c r="X295" s="31"/>
      <c r="Y295" s="31"/>
      <c r="Z295" s="31"/>
    </row>
    <row r="296" ht="15.75" customHeight="1">
      <c r="A296" s="31"/>
      <c r="B296" s="31"/>
      <c r="C296" s="31"/>
      <c r="D296" s="31"/>
      <c r="E296" s="31"/>
      <c r="F296" s="31"/>
      <c r="G296" s="31"/>
      <c r="H296" s="31"/>
      <c r="I296" s="31"/>
      <c r="J296" s="31"/>
      <c r="K296" s="31"/>
      <c r="L296" s="31"/>
      <c r="M296" s="31"/>
      <c r="N296" s="31"/>
      <c r="O296" s="31"/>
      <c r="P296" s="31"/>
      <c r="Q296" s="31"/>
      <c r="R296" s="31"/>
      <c r="S296" s="31"/>
      <c r="T296" s="31"/>
      <c r="U296" s="31"/>
      <c r="V296" s="31"/>
      <c r="W296" s="31"/>
      <c r="X296" s="31"/>
      <c r="Y296" s="31"/>
      <c r="Z296" s="31"/>
    </row>
    <row r="297" ht="15.75" customHeight="1">
      <c r="A297" s="31"/>
      <c r="B297" s="31"/>
      <c r="C297" s="31"/>
      <c r="D297" s="31"/>
      <c r="E297" s="31"/>
      <c r="F297" s="31"/>
      <c r="G297" s="31"/>
      <c r="H297" s="31"/>
      <c r="I297" s="31"/>
      <c r="J297" s="31"/>
      <c r="K297" s="31"/>
      <c r="L297" s="31"/>
      <c r="M297" s="31"/>
      <c r="N297" s="31"/>
      <c r="O297" s="31"/>
      <c r="P297" s="31"/>
      <c r="Q297" s="31"/>
      <c r="R297" s="31"/>
      <c r="S297" s="31"/>
      <c r="T297" s="31"/>
      <c r="U297" s="31"/>
      <c r="V297" s="31"/>
      <c r="W297" s="31"/>
      <c r="X297" s="31"/>
      <c r="Y297" s="31"/>
      <c r="Z297" s="31"/>
    </row>
    <row r="298" ht="15.75" customHeight="1">
      <c r="A298" s="31"/>
      <c r="B298" s="31"/>
      <c r="C298" s="31"/>
      <c r="D298" s="31"/>
      <c r="E298" s="31"/>
      <c r="F298" s="31"/>
      <c r="G298" s="31"/>
      <c r="H298" s="31"/>
      <c r="I298" s="31"/>
      <c r="J298" s="31"/>
      <c r="K298" s="31"/>
      <c r="L298" s="31"/>
      <c r="M298" s="31"/>
      <c r="N298" s="31"/>
      <c r="O298" s="31"/>
      <c r="P298" s="31"/>
      <c r="Q298" s="31"/>
      <c r="R298" s="31"/>
      <c r="S298" s="31"/>
      <c r="T298" s="31"/>
      <c r="U298" s="31"/>
      <c r="V298" s="31"/>
      <c r="W298" s="31"/>
      <c r="X298" s="31"/>
      <c r="Y298" s="31"/>
      <c r="Z298" s="31"/>
    </row>
    <row r="299" ht="15.75" customHeight="1">
      <c r="A299" s="31"/>
      <c r="B299" s="31"/>
      <c r="C299" s="31"/>
      <c r="D299" s="31"/>
      <c r="E299" s="31"/>
      <c r="F299" s="31"/>
      <c r="G299" s="31"/>
      <c r="H299" s="31"/>
      <c r="I299" s="31"/>
      <c r="J299" s="31"/>
      <c r="K299" s="31"/>
      <c r="L299" s="31"/>
      <c r="M299" s="31"/>
      <c r="N299" s="31"/>
      <c r="O299" s="31"/>
      <c r="P299" s="31"/>
      <c r="Q299" s="31"/>
      <c r="R299" s="31"/>
      <c r="S299" s="31"/>
      <c r="T299" s="31"/>
      <c r="U299" s="31"/>
      <c r="V299" s="31"/>
      <c r="W299" s="31"/>
      <c r="X299" s="31"/>
      <c r="Y299" s="31"/>
      <c r="Z299" s="31"/>
    </row>
    <row r="300" ht="15.75" customHeight="1">
      <c r="A300" s="31"/>
      <c r="B300" s="31"/>
      <c r="C300" s="31"/>
      <c r="D300" s="31"/>
      <c r="E300" s="31"/>
      <c r="F300" s="31"/>
      <c r="G300" s="31"/>
      <c r="H300" s="31"/>
      <c r="I300" s="31"/>
      <c r="J300" s="31"/>
      <c r="K300" s="31"/>
      <c r="L300" s="31"/>
      <c r="M300" s="31"/>
      <c r="N300" s="31"/>
      <c r="O300" s="31"/>
      <c r="P300" s="31"/>
      <c r="Q300" s="31"/>
      <c r="R300" s="31"/>
      <c r="S300" s="31"/>
      <c r="T300" s="31"/>
      <c r="U300" s="31"/>
      <c r="V300" s="31"/>
      <c r="W300" s="31"/>
      <c r="X300" s="31"/>
      <c r="Y300" s="31"/>
      <c r="Z300" s="31"/>
    </row>
    <row r="301" ht="15.75" customHeight="1">
      <c r="A301" s="31"/>
      <c r="B301" s="31"/>
      <c r="C301" s="31"/>
      <c r="D301" s="31"/>
      <c r="E301" s="31"/>
      <c r="F301" s="31"/>
      <c r="G301" s="31"/>
      <c r="H301" s="31"/>
      <c r="I301" s="31"/>
      <c r="J301" s="31"/>
      <c r="K301" s="31"/>
      <c r="L301" s="31"/>
      <c r="M301" s="31"/>
      <c r="N301" s="31"/>
      <c r="O301" s="31"/>
      <c r="P301" s="31"/>
      <c r="Q301" s="31"/>
      <c r="R301" s="31"/>
      <c r="S301" s="31"/>
      <c r="T301" s="31"/>
      <c r="U301" s="31"/>
      <c r="V301" s="31"/>
      <c r="W301" s="31"/>
      <c r="X301" s="31"/>
      <c r="Y301" s="31"/>
      <c r="Z301" s="31"/>
    </row>
    <row r="302" ht="15.75" customHeight="1">
      <c r="A302" s="31"/>
      <c r="B302" s="31"/>
      <c r="C302" s="31"/>
      <c r="D302" s="31"/>
      <c r="E302" s="31"/>
      <c r="F302" s="31"/>
      <c r="G302" s="31"/>
      <c r="H302" s="31"/>
      <c r="I302" s="31"/>
      <c r="J302" s="31"/>
      <c r="K302" s="31"/>
      <c r="L302" s="31"/>
      <c r="M302" s="31"/>
      <c r="N302" s="31"/>
      <c r="O302" s="31"/>
      <c r="P302" s="31"/>
      <c r="Q302" s="31"/>
      <c r="R302" s="31"/>
      <c r="S302" s="31"/>
      <c r="T302" s="31"/>
      <c r="U302" s="31"/>
      <c r="V302" s="31"/>
      <c r="W302" s="31"/>
      <c r="X302" s="31"/>
      <c r="Y302" s="31"/>
      <c r="Z302" s="31"/>
    </row>
    <row r="303" ht="15.75" customHeight="1">
      <c r="A303" s="31"/>
      <c r="B303" s="31"/>
      <c r="C303" s="31"/>
      <c r="D303" s="31"/>
      <c r="E303" s="31"/>
      <c r="F303" s="31"/>
      <c r="G303" s="31"/>
      <c r="H303" s="31"/>
      <c r="I303" s="31"/>
      <c r="J303" s="31"/>
      <c r="K303" s="31"/>
      <c r="L303" s="31"/>
      <c r="M303" s="31"/>
      <c r="N303" s="31"/>
      <c r="O303" s="31"/>
      <c r="P303" s="31"/>
      <c r="Q303" s="31"/>
      <c r="R303" s="31"/>
      <c r="S303" s="31"/>
      <c r="T303" s="31"/>
      <c r="U303" s="31"/>
      <c r="V303" s="31"/>
      <c r="W303" s="31"/>
      <c r="X303" s="31"/>
      <c r="Y303" s="31"/>
      <c r="Z303" s="31"/>
    </row>
    <row r="304" ht="15.75" customHeight="1">
      <c r="A304" s="31"/>
      <c r="B304" s="31"/>
      <c r="C304" s="31"/>
      <c r="D304" s="31"/>
      <c r="E304" s="31"/>
      <c r="F304" s="31"/>
      <c r="G304" s="31"/>
      <c r="H304" s="31"/>
      <c r="I304" s="31"/>
      <c r="J304" s="31"/>
      <c r="K304" s="31"/>
      <c r="L304" s="31"/>
      <c r="M304" s="31"/>
      <c r="N304" s="31"/>
      <c r="O304" s="31"/>
      <c r="P304" s="31"/>
      <c r="Q304" s="31"/>
      <c r="R304" s="31"/>
      <c r="S304" s="31"/>
      <c r="T304" s="31"/>
      <c r="U304" s="31"/>
      <c r="V304" s="31"/>
      <c r="W304" s="31"/>
      <c r="X304" s="31"/>
      <c r="Y304" s="31"/>
      <c r="Z304" s="31"/>
    </row>
    <row r="305" ht="15.75" customHeight="1">
      <c r="A305" s="31"/>
      <c r="B305" s="31"/>
      <c r="C305" s="31"/>
      <c r="D305" s="31"/>
      <c r="E305" s="31"/>
      <c r="F305" s="31"/>
      <c r="G305" s="31"/>
      <c r="H305" s="31"/>
      <c r="I305" s="31"/>
      <c r="J305" s="31"/>
      <c r="K305" s="31"/>
      <c r="L305" s="31"/>
      <c r="M305" s="31"/>
      <c r="N305" s="31"/>
      <c r="O305" s="31"/>
      <c r="P305" s="31"/>
      <c r="Q305" s="31"/>
      <c r="R305" s="31"/>
      <c r="S305" s="31"/>
      <c r="T305" s="31"/>
      <c r="U305" s="31"/>
      <c r="V305" s="31"/>
      <c r="W305" s="31"/>
      <c r="X305" s="31"/>
      <c r="Y305" s="31"/>
      <c r="Z305" s="31"/>
    </row>
    <row r="306" ht="15.75" customHeight="1">
      <c r="A306" s="31"/>
      <c r="B306" s="31"/>
      <c r="C306" s="31"/>
      <c r="D306" s="31"/>
      <c r="E306" s="31"/>
      <c r="F306" s="31"/>
      <c r="G306" s="31"/>
      <c r="H306" s="31"/>
      <c r="I306" s="31"/>
      <c r="J306" s="31"/>
      <c r="K306" s="31"/>
      <c r="L306" s="31"/>
      <c r="M306" s="31"/>
      <c r="N306" s="31"/>
      <c r="O306" s="31"/>
      <c r="P306" s="31"/>
      <c r="Q306" s="31"/>
      <c r="R306" s="31"/>
      <c r="S306" s="31"/>
      <c r="T306" s="31"/>
      <c r="U306" s="31"/>
      <c r="V306" s="31"/>
      <c r="W306" s="31"/>
      <c r="X306" s="31"/>
      <c r="Y306" s="31"/>
      <c r="Z306" s="31"/>
    </row>
    <row r="307" ht="15.75" customHeight="1">
      <c r="A307" s="31"/>
      <c r="B307" s="31"/>
      <c r="C307" s="31"/>
      <c r="D307" s="31"/>
      <c r="E307" s="31"/>
      <c r="F307" s="31"/>
      <c r="G307" s="31"/>
      <c r="H307" s="31"/>
      <c r="I307" s="31"/>
      <c r="J307" s="31"/>
      <c r="K307" s="31"/>
      <c r="L307" s="31"/>
      <c r="M307" s="31"/>
      <c r="N307" s="31"/>
      <c r="O307" s="31"/>
      <c r="P307" s="31"/>
      <c r="Q307" s="31"/>
      <c r="R307" s="31"/>
      <c r="S307" s="31"/>
      <c r="T307" s="31"/>
      <c r="U307" s="31"/>
      <c r="V307" s="31"/>
      <c r="W307" s="31"/>
      <c r="X307" s="31"/>
      <c r="Y307" s="31"/>
      <c r="Z307" s="31"/>
    </row>
    <row r="308" ht="15.75" customHeight="1">
      <c r="A308" s="31"/>
      <c r="B308" s="31"/>
      <c r="C308" s="31"/>
      <c r="D308" s="31"/>
      <c r="E308" s="31"/>
      <c r="F308" s="31"/>
      <c r="G308" s="31"/>
      <c r="H308" s="31"/>
      <c r="I308" s="31"/>
      <c r="J308" s="31"/>
      <c r="K308" s="31"/>
      <c r="L308" s="31"/>
      <c r="M308" s="31"/>
      <c r="N308" s="31"/>
      <c r="O308" s="31"/>
      <c r="P308" s="31"/>
      <c r="Q308" s="31"/>
      <c r="R308" s="31"/>
      <c r="S308" s="31"/>
      <c r="T308" s="31"/>
      <c r="U308" s="31"/>
      <c r="V308" s="31"/>
      <c r="W308" s="31"/>
      <c r="X308" s="31"/>
      <c r="Y308" s="31"/>
      <c r="Z308" s="31"/>
    </row>
    <row r="309" ht="15.75" customHeight="1">
      <c r="A309" s="31"/>
      <c r="B309" s="31"/>
      <c r="C309" s="31"/>
      <c r="D309" s="31"/>
      <c r="E309" s="31"/>
      <c r="F309" s="31"/>
      <c r="G309" s="31"/>
      <c r="H309" s="31"/>
      <c r="I309" s="31"/>
      <c r="J309" s="31"/>
      <c r="K309" s="31"/>
      <c r="L309" s="31"/>
      <c r="M309" s="31"/>
      <c r="N309" s="31"/>
      <c r="O309" s="31"/>
      <c r="P309" s="31"/>
      <c r="Q309" s="31"/>
      <c r="R309" s="31"/>
      <c r="S309" s="31"/>
      <c r="T309" s="31"/>
      <c r="U309" s="31"/>
      <c r="V309" s="31"/>
      <c r="W309" s="31"/>
      <c r="X309" s="31"/>
      <c r="Y309" s="31"/>
      <c r="Z309" s="31"/>
    </row>
    <row r="310" ht="15.75" customHeight="1">
      <c r="A310" s="31"/>
      <c r="B310" s="31"/>
      <c r="C310" s="31"/>
      <c r="D310" s="31"/>
      <c r="E310" s="31"/>
      <c r="F310" s="31"/>
      <c r="G310" s="31"/>
      <c r="H310" s="31"/>
      <c r="I310" s="31"/>
      <c r="J310" s="31"/>
      <c r="K310" s="31"/>
      <c r="L310" s="31"/>
      <c r="M310" s="31"/>
      <c r="N310" s="31"/>
      <c r="O310" s="31"/>
      <c r="P310" s="31"/>
      <c r="Q310" s="31"/>
      <c r="R310" s="31"/>
      <c r="S310" s="31"/>
      <c r="T310" s="31"/>
      <c r="U310" s="31"/>
      <c r="V310" s="31"/>
      <c r="W310" s="31"/>
      <c r="X310" s="31"/>
      <c r="Y310" s="31"/>
      <c r="Z310" s="31"/>
    </row>
    <row r="311" ht="15.75" customHeight="1">
      <c r="A311" s="31"/>
      <c r="B311" s="31"/>
      <c r="C311" s="31"/>
      <c r="D311" s="31"/>
      <c r="E311" s="31"/>
      <c r="F311" s="31"/>
      <c r="G311" s="31"/>
      <c r="H311" s="31"/>
      <c r="I311" s="31"/>
      <c r="J311" s="31"/>
      <c r="K311" s="31"/>
      <c r="L311" s="31"/>
      <c r="M311" s="31"/>
      <c r="N311" s="31"/>
      <c r="O311" s="31"/>
      <c r="P311" s="31"/>
      <c r="Q311" s="31"/>
      <c r="R311" s="31"/>
      <c r="S311" s="31"/>
      <c r="T311" s="31"/>
      <c r="U311" s="31"/>
      <c r="V311" s="31"/>
      <c r="W311" s="31"/>
      <c r="X311" s="31"/>
      <c r="Y311" s="31"/>
      <c r="Z311" s="31"/>
    </row>
    <row r="312" ht="15.75" customHeight="1">
      <c r="A312" s="31"/>
      <c r="B312" s="31"/>
      <c r="C312" s="31"/>
      <c r="D312" s="31"/>
      <c r="E312" s="31"/>
      <c r="F312" s="31"/>
      <c r="G312" s="31"/>
      <c r="H312" s="31"/>
      <c r="I312" s="31"/>
      <c r="J312" s="31"/>
      <c r="K312" s="31"/>
      <c r="L312" s="31"/>
      <c r="M312" s="31"/>
      <c r="N312" s="31"/>
      <c r="O312" s="31"/>
      <c r="P312" s="31"/>
      <c r="Q312" s="31"/>
      <c r="R312" s="31"/>
      <c r="S312" s="31"/>
      <c r="T312" s="31"/>
      <c r="U312" s="31"/>
      <c r="V312" s="31"/>
      <c r="W312" s="31"/>
      <c r="X312" s="31"/>
      <c r="Y312" s="31"/>
      <c r="Z312" s="31"/>
    </row>
    <row r="313" ht="15.75" customHeight="1">
      <c r="A313" s="31"/>
      <c r="B313" s="31"/>
      <c r="C313" s="31"/>
      <c r="D313" s="31"/>
      <c r="E313" s="31"/>
      <c r="F313" s="31"/>
      <c r="G313" s="31"/>
      <c r="H313" s="31"/>
      <c r="I313" s="31"/>
      <c r="J313" s="31"/>
      <c r="K313" s="31"/>
      <c r="L313" s="31"/>
      <c r="M313" s="31"/>
      <c r="N313" s="31"/>
      <c r="O313" s="31"/>
      <c r="P313" s="31"/>
      <c r="Q313" s="31"/>
      <c r="R313" s="31"/>
      <c r="S313" s="31"/>
      <c r="T313" s="31"/>
      <c r="U313" s="31"/>
      <c r="V313" s="31"/>
      <c r="W313" s="31"/>
      <c r="X313" s="31"/>
      <c r="Y313" s="31"/>
      <c r="Z313" s="31"/>
    </row>
    <row r="314" ht="15.75" customHeight="1">
      <c r="A314" s="31"/>
      <c r="B314" s="31"/>
      <c r="C314" s="31"/>
      <c r="D314" s="31"/>
      <c r="E314" s="31"/>
      <c r="F314" s="31"/>
      <c r="G314" s="31"/>
      <c r="H314" s="31"/>
      <c r="I314" s="31"/>
      <c r="J314" s="31"/>
      <c r="K314" s="31"/>
      <c r="L314" s="31"/>
      <c r="M314" s="31"/>
      <c r="N314" s="31"/>
      <c r="O314" s="31"/>
      <c r="P314" s="31"/>
      <c r="Q314" s="31"/>
      <c r="R314" s="31"/>
      <c r="S314" s="31"/>
      <c r="T314" s="31"/>
      <c r="U314" s="31"/>
      <c r="V314" s="31"/>
      <c r="W314" s="31"/>
      <c r="X314" s="31"/>
      <c r="Y314" s="31"/>
      <c r="Z314" s="31"/>
    </row>
    <row r="315" ht="15.75" customHeight="1">
      <c r="A315" s="31"/>
      <c r="B315" s="31"/>
      <c r="C315" s="31"/>
      <c r="D315" s="31"/>
      <c r="E315" s="31"/>
      <c r="F315" s="31"/>
      <c r="G315" s="31"/>
      <c r="H315" s="31"/>
      <c r="I315" s="31"/>
      <c r="J315" s="31"/>
      <c r="K315" s="31"/>
      <c r="L315" s="31"/>
      <c r="M315" s="31"/>
      <c r="N315" s="31"/>
      <c r="O315" s="31"/>
      <c r="P315" s="31"/>
      <c r="Q315" s="31"/>
      <c r="R315" s="31"/>
      <c r="S315" s="31"/>
      <c r="T315" s="31"/>
      <c r="U315" s="31"/>
      <c r="V315" s="31"/>
      <c r="W315" s="31"/>
      <c r="X315" s="31"/>
      <c r="Y315" s="31"/>
      <c r="Z315" s="31"/>
    </row>
    <row r="316" ht="15.75" customHeight="1">
      <c r="A316" s="31"/>
      <c r="B316" s="31"/>
      <c r="C316" s="31"/>
      <c r="D316" s="31"/>
      <c r="E316" s="31"/>
      <c r="F316" s="31"/>
      <c r="G316" s="31"/>
      <c r="H316" s="31"/>
      <c r="I316" s="31"/>
      <c r="J316" s="31"/>
      <c r="K316" s="31"/>
      <c r="L316" s="31"/>
      <c r="M316" s="31"/>
      <c r="N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</row>
    <row r="317" ht="15.75" customHeight="1">
      <c r="A317" s="31"/>
      <c r="B317" s="31"/>
      <c r="C317" s="31"/>
      <c r="D317" s="31"/>
      <c r="E317" s="31"/>
      <c r="F317" s="31"/>
      <c r="G317" s="31"/>
      <c r="H317" s="31"/>
      <c r="I317" s="31"/>
      <c r="J317" s="31"/>
      <c r="K317" s="31"/>
      <c r="L317" s="31"/>
      <c r="M317" s="31"/>
      <c r="N317" s="31"/>
      <c r="O317" s="31"/>
      <c r="P317" s="31"/>
      <c r="Q317" s="31"/>
      <c r="R317" s="31"/>
      <c r="S317" s="31"/>
      <c r="T317" s="31"/>
      <c r="U317" s="31"/>
      <c r="V317" s="31"/>
      <c r="W317" s="31"/>
      <c r="X317" s="31"/>
      <c r="Y317" s="31"/>
      <c r="Z317" s="31"/>
    </row>
    <row r="318" ht="15.75" customHeight="1">
      <c r="A318" s="31"/>
      <c r="B318" s="31"/>
      <c r="C318" s="31"/>
      <c r="D318" s="31"/>
      <c r="E318" s="31"/>
      <c r="F318" s="31"/>
      <c r="G318" s="31"/>
      <c r="H318" s="31"/>
      <c r="I318" s="31"/>
      <c r="J318" s="31"/>
      <c r="K318" s="31"/>
      <c r="L318" s="31"/>
      <c r="M318" s="31"/>
      <c r="N318" s="31"/>
      <c r="O318" s="31"/>
      <c r="P318" s="31"/>
      <c r="Q318" s="31"/>
      <c r="R318" s="31"/>
      <c r="S318" s="31"/>
      <c r="T318" s="31"/>
      <c r="U318" s="31"/>
      <c r="V318" s="31"/>
      <c r="W318" s="31"/>
      <c r="X318" s="31"/>
      <c r="Y318" s="31"/>
      <c r="Z318" s="31"/>
    </row>
    <row r="319" ht="15.75" customHeight="1">
      <c r="A319" s="31"/>
      <c r="B319" s="31"/>
      <c r="C319" s="31"/>
      <c r="D319" s="31"/>
      <c r="E319" s="31"/>
      <c r="F319" s="31"/>
      <c r="G319" s="31"/>
      <c r="H319" s="31"/>
      <c r="I319" s="31"/>
      <c r="J319" s="31"/>
      <c r="K319" s="31"/>
      <c r="L319" s="31"/>
      <c r="M319" s="31"/>
      <c r="N319" s="31"/>
      <c r="O319" s="31"/>
      <c r="P319" s="31"/>
      <c r="Q319" s="31"/>
      <c r="R319" s="31"/>
      <c r="S319" s="31"/>
      <c r="T319" s="31"/>
      <c r="U319" s="31"/>
      <c r="V319" s="31"/>
      <c r="W319" s="31"/>
      <c r="X319" s="31"/>
      <c r="Y319" s="31"/>
      <c r="Z319" s="31"/>
    </row>
    <row r="320" ht="15.75" customHeight="1">
      <c r="A320" s="31"/>
      <c r="B320" s="31"/>
      <c r="C320" s="31"/>
      <c r="D320" s="31"/>
      <c r="E320" s="31"/>
      <c r="F320" s="31"/>
      <c r="G320" s="31"/>
      <c r="H320" s="31"/>
      <c r="I320" s="31"/>
      <c r="J320" s="31"/>
      <c r="K320" s="31"/>
      <c r="L320" s="31"/>
      <c r="M320" s="31"/>
      <c r="N320" s="31"/>
      <c r="O320" s="31"/>
      <c r="P320" s="31"/>
      <c r="Q320" s="31"/>
      <c r="R320" s="31"/>
      <c r="S320" s="31"/>
      <c r="T320" s="31"/>
      <c r="U320" s="31"/>
      <c r="V320" s="31"/>
      <c r="W320" s="31"/>
      <c r="X320" s="31"/>
      <c r="Y320" s="31"/>
      <c r="Z320" s="31"/>
    </row>
    <row r="321" ht="15.75" customHeight="1">
      <c r="A321" s="31"/>
      <c r="B321" s="31"/>
      <c r="C321" s="31"/>
      <c r="D321" s="31"/>
      <c r="E321" s="31"/>
      <c r="F321" s="31"/>
      <c r="G321" s="31"/>
      <c r="H321" s="31"/>
      <c r="I321" s="31"/>
      <c r="J321" s="31"/>
      <c r="K321" s="31"/>
      <c r="L321" s="31"/>
      <c r="M321" s="31"/>
      <c r="N321" s="31"/>
      <c r="O321" s="31"/>
      <c r="P321" s="31"/>
      <c r="Q321" s="31"/>
      <c r="R321" s="31"/>
      <c r="S321" s="31"/>
      <c r="T321" s="31"/>
      <c r="U321" s="31"/>
      <c r="V321" s="31"/>
      <c r="W321" s="31"/>
      <c r="X321" s="31"/>
      <c r="Y321" s="31"/>
      <c r="Z321" s="31"/>
    </row>
    <row r="322" ht="15.75" customHeight="1">
      <c r="A322" s="31"/>
      <c r="B322" s="31"/>
      <c r="C322" s="31"/>
      <c r="D322" s="31"/>
      <c r="E322" s="31"/>
      <c r="F322" s="31"/>
      <c r="G322" s="31"/>
      <c r="H322" s="31"/>
      <c r="I322" s="31"/>
      <c r="J322" s="31"/>
      <c r="K322" s="31"/>
      <c r="L322" s="31"/>
      <c r="M322" s="31"/>
      <c r="N322" s="31"/>
      <c r="O322" s="31"/>
      <c r="P322" s="31"/>
      <c r="Q322" s="31"/>
      <c r="R322" s="31"/>
      <c r="S322" s="31"/>
      <c r="T322" s="31"/>
      <c r="U322" s="31"/>
      <c r="V322" s="31"/>
      <c r="W322" s="31"/>
      <c r="X322" s="31"/>
      <c r="Y322" s="31"/>
      <c r="Z322" s="31"/>
    </row>
    <row r="323" ht="15.75" customHeight="1">
      <c r="A323" s="31"/>
      <c r="B323" s="31"/>
      <c r="C323" s="31"/>
      <c r="D323" s="31"/>
      <c r="E323" s="31"/>
      <c r="F323" s="31"/>
      <c r="G323" s="31"/>
      <c r="H323" s="31"/>
      <c r="I323" s="31"/>
      <c r="J323" s="31"/>
      <c r="K323" s="31"/>
      <c r="L323" s="31"/>
      <c r="M323" s="31"/>
      <c r="N323" s="31"/>
      <c r="O323" s="31"/>
      <c r="P323" s="31"/>
      <c r="Q323" s="31"/>
      <c r="R323" s="31"/>
      <c r="S323" s="31"/>
      <c r="T323" s="31"/>
      <c r="U323" s="31"/>
      <c r="V323" s="31"/>
      <c r="W323" s="31"/>
      <c r="X323" s="31"/>
      <c r="Y323" s="31"/>
      <c r="Z323" s="31"/>
    </row>
    <row r="324" ht="15.75" customHeight="1">
      <c r="A324" s="31"/>
      <c r="B324" s="31"/>
      <c r="C324" s="31"/>
      <c r="D324" s="31"/>
      <c r="E324" s="31"/>
      <c r="F324" s="31"/>
      <c r="G324" s="31"/>
      <c r="H324" s="31"/>
      <c r="I324" s="31"/>
      <c r="J324" s="31"/>
      <c r="K324" s="31"/>
      <c r="L324" s="31"/>
      <c r="M324" s="31"/>
      <c r="N324" s="31"/>
      <c r="O324" s="31"/>
      <c r="P324" s="31"/>
      <c r="Q324" s="31"/>
      <c r="R324" s="31"/>
      <c r="S324" s="31"/>
      <c r="T324" s="31"/>
      <c r="U324" s="31"/>
      <c r="V324" s="31"/>
      <c r="W324" s="31"/>
      <c r="X324" s="31"/>
      <c r="Y324" s="31"/>
      <c r="Z324" s="31"/>
    </row>
    <row r="325" ht="15.75" customHeight="1">
      <c r="A325" s="31"/>
      <c r="B325" s="31"/>
      <c r="C325" s="31"/>
      <c r="D325" s="31"/>
      <c r="E325" s="31"/>
      <c r="F325" s="31"/>
      <c r="G325" s="31"/>
      <c r="H325" s="31"/>
      <c r="I325" s="31"/>
      <c r="J325" s="31"/>
      <c r="K325" s="31"/>
      <c r="L325" s="31"/>
      <c r="M325" s="31"/>
      <c r="N325" s="31"/>
      <c r="O325" s="31"/>
      <c r="P325" s="31"/>
      <c r="Q325" s="31"/>
      <c r="R325" s="31"/>
      <c r="S325" s="31"/>
      <c r="T325" s="31"/>
      <c r="U325" s="31"/>
      <c r="V325" s="31"/>
      <c r="W325" s="31"/>
      <c r="X325" s="31"/>
      <c r="Y325" s="31"/>
      <c r="Z325" s="31"/>
    </row>
    <row r="326" ht="15.75" customHeight="1">
      <c r="A326" s="31"/>
      <c r="B326" s="31"/>
      <c r="C326" s="31"/>
      <c r="D326" s="31"/>
      <c r="E326" s="31"/>
      <c r="F326" s="31"/>
      <c r="G326" s="31"/>
      <c r="H326" s="31"/>
      <c r="I326" s="31"/>
      <c r="J326" s="31"/>
      <c r="K326" s="31"/>
      <c r="L326" s="31"/>
      <c r="M326" s="31"/>
      <c r="N326" s="31"/>
      <c r="O326" s="31"/>
      <c r="P326" s="31"/>
      <c r="Q326" s="31"/>
      <c r="R326" s="31"/>
      <c r="S326" s="31"/>
      <c r="T326" s="31"/>
      <c r="U326" s="31"/>
      <c r="V326" s="31"/>
      <c r="W326" s="31"/>
      <c r="X326" s="31"/>
      <c r="Y326" s="31"/>
      <c r="Z326" s="31"/>
    </row>
    <row r="327" ht="15.75" customHeight="1">
      <c r="A327" s="31"/>
      <c r="B327" s="31"/>
      <c r="C327" s="31"/>
      <c r="D327" s="31"/>
      <c r="E327" s="31"/>
      <c r="F327" s="31"/>
      <c r="G327" s="31"/>
      <c r="H327" s="31"/>
      <c r="I327" s="31"/>
      <c r="J327" s="31"/>
      <c r="K327" s="31"/>
      <c r="L327" s="31"/>
      <c r="M327" s="31"/>
      <c r="N327" s="31"/>
      <c r="O327" s="31"/>
      <c r="P327" s="31"/>
      <c r="Q327" s="31"/>
      <c r="R327" s="31"/>
      <c r="S327" s="31"/>
      <c r="T327" s="31"/>
      <c r="U327" s="31"/>
      <c r="V327" s="31"/>
      <c r="W327" s="31"/>
      <c r="X327" s="31"/>
      <c r="Y327" s="31"/>
      <c r="Z327" s="31"/>
    </row>
    <row r="328" ht="15.75" customHeight="1">
      <c r="A328" s="31"/>
      <c r="B328" s="31"/>
      <c r="C328" s="31"/>
      <c r="D328" s="31"/>
      <c r="E328" s="31"/>
      <c r="F328" s="31"/>
      <c r="G328" s="31"/>
      <c r="H328" s="31"/>
      <c r="I328" s="31"/>
      <c r="J328" s="31"/>
      <c r="K328" s="31"/>
      <c r="L328" s="31"/>
      <c r="M328" s="31"/>
      <c r="N328" s="31"/>
      <c r="O328" s="31"/>
      <c r="P328" s="31"/>
      <c r="Q328" s="31"/>
      <c r="R328" s="31"/>
      <c r="S328" s="31"/>
      <c r="T328" s="31"/>
      <c r="U328" s="31"/>
      <c r="V328" s="31"/>
      <c r="W328" s="31"/>
      <c r="X328" s="31"/>
      <c r="Y328" s="31"/>
      <c r="Z328" s="31"/>
    </row>
    <row r="329" ht="15.75" customHeight="1">
      <c r="A329" s="31"/>
      <c r="B329" s="31"/>
      <c r="C329" s="31"/>
      <c r="D329" s="31"/>
      <c r="E329" s="31"/>
      <c r="F329" s="31"/>
      <c r="G329" s="31"/>
      <c r="H329" s="31"/>
      <c r="I329" s="31"/>
      <c r="J329" s="31"/>
      <c r="K329" s="31"/>
      <c r="L329" s="31"/>
      <c r="M329" s="31"/>
      <c r="N329" s="31"/>
      <c r="O329" s="31"/>
      <c r="P329" s="31"/>
      <c r="Q329" s="31"/>
      <c r="R329" s="31"/>
      <c r="S329" s="31"/>
      <c r="T329" s="31"/>
      <c r="U329" s="31"/>
      <c r="V329" s="31"/>
      <c r="W329" s="31"/>
      <c r="X329" s="31"/>
      <c r="Y329" s="31"/>
      <c r="Z329" s="31"/>
    </row>
    <row r="330" ht="15.75" customHeight="1">
      <c r="A330" s="31"/>
      <c r="B330" s="31"/>
      <c r="C330" s="31"/>
      <c r="D330" s="31"/>
      <c r="E330" s="31"/>
      <c r="F330" s="31"/>
      <c r="G330" s="31"/>
      <c r="H330" s="31"/>
      <c r="I330" s="31"/>
      <c r="J330" s="31"/>
      <c r="K330" s="31"/>
      <c r="L330" s="31"/>
      <c r="M330" s="31"/>
      <c r="N330" s="31"/>
      <c r="O330" s="31"/>
      <c r="P330" s="31"/>
      <c r="Q330" s="31"/>
      <c r="R330" s="31"/>
      <c r="S330" s="31"/>
      <c r="T330" s="31"/>
      <c r="U330" s="31"/>
      <c r="V330" s="31"/>
      <c r="W330" s="31"/>
      <c r="X330" s="31"/>
      <c r="Y330" s="31"/>
      <c r="Z330" s="31"/>
    </row>
    <row r="331" ht="15.75" customHeight="1">
      <c r="A331" s="31"/>
      <c r="B331" s="31"/>
      <c r="C331" s="31"/>
      <c r="D331" s="31"/>
      <c r="E331" s="31"/>
      <c r="F331" s="31"/>
      <c r="G331" s="31"/>
      <c r="H331" s="31"/>
      <c r="I331" s="31"/>
      <c r="J331" s="31"/>
      <c r="K331" s="31"/>
      <c r="L331" s="31"/>
      <c r="M331" s="31"/>
      <c r="N331" s="31"/>
      <c r="O331" s="31"/>
      <c r="P331" s="31"/>
      <c r="Q331" s="31"/>
      <c r="R331" s="31"/>
      <c r="S331" s="31"/>
      <c r="T331" s="31"/>
      <c r="U331" s="31"/>
      <c r="V331" s="31"/>
      <c r="W331" s="31"/>
      <c r="X331" s="31"/>
      <c r="Y331" s="31"/>
      <c r="Z331" s="31"/>
    </row>
    <row r="332" ht="15.75" customHeight="1">
      <c r="A332" s="31"/>
      <c r="B332" s="31"/>
      <c r="C332" s="31"/>
      <c r="D332" s="31"/>
      <c r="E332" s="31"/>
      <c r="F332" s="31"/>
      <c r="G332" s="31"/>
      <c r="H332" s="31"/>
      <c r="I332" s="31"/>
      <c r="J332" s="31"/>
      <c r="K332" s="31"/>
      <c r="L332" s="31"/>
      <c r="M332" s="31"/>
      <c r="N332" s="31"/>
      <c r="O332" s="31"/>
      <c r="P332" s="31"/>
      <c r="Q332" s="31"/>
      <c r="R332" s="31"/>
      <c r="S332" s="31"/>
      <c r="T332" s="31"/>
      <c r="U332" s="31"/>
      <c r="V332" s="31"/>
      <c r="W332" s="31"/>
      <c r="X332" s="31"/>
      <c r="Y332" s="31"/>
      <c r="Z332" s="31"/>
    </row>
    <row r="333" ht="15.75" customHeight="1">
      <c r="A333" s="31"/>
      <c r="B333" s="31"/>
      <c r="C333" s="31"/>
      <c r="D333" s="31"/>
      <c r="E333" s="31"/>
      <c r="F333" s="31"/>
      <c r="G333" s="31"/>
      <c r="H333" s="31"/>
      <c r="I333" s="31"/>
      <c r="J333" s="31"/>
      <c r="K333" s="31"/>
      <c r="L333" s="31"/>
      <c r="M333" s="31"/>
      <c r="N333" s="31"/>
      <c r="O333" s="31"/>
      <c r="P333" s="31"/>
      <c r="Q333" s="31"/>
      <c r="R333" s="31"/>
      <c r="S333" s="31"/>
      <c r="T333" s="31"/>
      <c r="U333" s="31"/>
      <c r="V333" s="31"/>
      <c r="W333" s="31"/>
      <c r="X333" s="31"/>
      <c r="Y333" s="31"/>
      <c r="Z333" s="31"/>
    </row>
    <row r="334" ht="15.75" customHeight="1">
      <c r="A334" s="31"/>
      <c r="B334" s="31"/>
      <c r="C334" s="31"/>
      <c r="D334" s="31"/>
      <c r="E334" s="31"/>
      <c r="F334" s="31"/>
      <c r="G334" s="31"/>
      <c r="H334" s="31"/>
      <c r="I334" s="31"/>
      <c r="J334" s="31"/>
      <c r="K334" s="31"/>
      <c r="L334" s="31"/>
      <c r="M334" s="31"/>
      <c r="N334" s="31"/>
      <c r="O334" s="31"/>
      <c r="P334" s="31"/>
      <c r="Q334" s="31"/>
      <c r="R334" s="31"/>
      <c r="S334" s="31"/>
      <c r="T334" s="31"/>
      <c r="U334" s="31"/>
      <c r="V334" s="31"/>
      <c r="W334" s="31"/>
      <c r="X334" s="31"/>
      <c r="Y334" s="31"/>
      <c r="Z334" s="31"/>
    </row>
    <row r="335" ht="15.75" customHeight="1">
      <c r="A335" s="31"/>
      <c r="B335" s="31"/>
      <c r="C335" s="31"/>
      <c r="D335" s="31"/>
      <c r="E335" s="31"/>
      <c r="F335" s="31"/>
      <c r="G335" s="31"/>
      <c r="H335" s="31"/>
      <c r="I335" s="31"/>
      <c r="J335" s="31"/>
      <c r="K335" s="31"/>
      <c r="L335" s="31"/>
      <c r="M335" s="31"/>
      <c r="N335" s="31"/>
      <c r="O335" s="31"/>
      <c r="P335" s="31"/>
      <c r="Q335" s="31"/>
      <c r="R335" s="31"/>
      <c r="S335" s="31"/>
      <c r="T335" s="31"/>
      <c r="U335" s="31"/>
      <c r="V335" s="31"/>
      <c r="W335" s="31"/>
      <c r="X335" s="31"/>
      <c r="Y335" s="31"/>
      <c r="Z335" s="31"/>
    </row>
    <row r="336" ht="15.75" customHeight="1">
      <c r="A336" s="31"/>
      <c r="B336" s="31"/>
      <c r="C336" s="31"/>
      <c r="D336" s="31"/>
      <c r="E336" s="31"/>
      <c r="F336" s="31"/>
      <c r="G336" s="31"/>
      <c r="H336" s="31"/>
      <c r="I336" s="31"/>
      <c r="J336" s="31"/>
      <c r="K336" s="31"/>
      <c r="L336" s="31"/>
      <c r="M336" s="31"/>
      <c r="N336" s="31"/>
      <c r="O336" s="31"/>
      <c r="P336" s="31"/>
      <c r="Q336" s="31"/>
      <c r="R336" s="31"/>
      <c r="S336" s="31"/>
      <c r="T336" s="31"/>
      <c r="U336" s="31"/>
      <c r="V336" s="31"/>
      <c r="W336" s="31"/>
      <c r="X336" s="31"/>
      <c r="Y336" s="31"/>
      <c r="Z336" s="31"/>
    </row>
    <row r="337" ht="15.75" customHeight="1">
      <c r="A337" s="31"/>
      <c r="B337" s="31"/>
      <c r="C337" s="31"/>
      <c r="D337" s="31"/>
      <c r="E337" s="31"/>
      <c r="F337" s="31"/>
      <c r="G337" s="31"/>
      <c r="H337" s="31"/>
      <c r="I337" s="31"/>
      <c r="J337" s="31"/>
      <c r="K337" s="31"/>
      <c r="L337" s="31"/>
      <c r="M337" s="31"/>
      <c r="N337" s="31"/>
      <c r="O337" s="31"/>
      <c r="P337" s="31"/>
      <c r="Q337" s="31"/>
      <c r="R337" s="31"/>
      <c r="S337" s="31"/>
      <c r="T337" s="31"/>
      <c r="U337" s="31"/>
      <c r="V337" s="31"/>
      <c r="W337" s="31"/>
      <c r="X337" s="31"/>
      <c r="Y337" s="31"/>
      <c r="Z337" s="31"/>
    </row>
    <row r="338" ht="15.75" customHeight="1">
      <c r="A338" s="31"/>
      <c r="B338" s="31"/>
      <c r="C338" s="31"/>
      <c r="D338" s="31"/>
      <c r="E338" s="31"/>
      <c r="F338" s="31"/>
      <c r="G338" s="31"/>
      <c r="H338" s="31"/>
      <c r="I338" s="31"/>
      <c r="J338" s="31"/>
      <c r="K338" s="31"/>
      <c r="L338" s="31"/>
      <c r="M338" s="31"/>
      <c r="N338" s="31"/>
      <c r="O338" s="31"/>
      <c r="P338" s="31"/>
      <c r="Q338" s="31"/>
      <c r="R338" s="31"/>
      <c r="S338" s="31"/>
      <c r="T338" s="31"/>
      <c r="U338" s="31"/>
      <c r="V338" s="31"/>
      <c r="W338" s="31"/>
      <c r="X338" s="31"/>
      <c r="Y338" s="31"/>
      <c r="Z338" s="31"/>
    </row>
    <row r="339" ht="15.75" customHeight="1">
      <c r="A339" s="31"/>
      <c r="B339" s="31"/>
      <c r="C339" s="31"/>
      <c r="D339" s="31"/>
      <c r="E339" s="31"/>
      <c r="F339" s="31"/>
      <c r="G339" s="31"/>
      <c r="H339" s="31"/>
      <c r="I339" s="31"/>
      <c r="J339" s="31"/>
      <c r="K339" s="31"/>
      <c r="L339" s="31"/>
      <c r="M339" s="31"/>
      <c r="N339" s="31"/>
      <c r="O339" s="31"/>
      <c r="P339" s="31"/>
      <c r="Q339" s="31"/>
      <c r="R339" s="31"/>
      <c r="S339" s="31"/>
      <c r="T339" s="31"/>
      <c r="U339" s="31"/>
      <c r="V339" s="31"/>
      <c r="W339" s="31"/>
      <c r="X339" s="31"/>
      <c r="Y339" s="31"/>
      <c r="Z339" s="31"/>
    </row>
    <row r="340" ht="15.75" customHeight="1">
      <c r="A340" s="31"/>
      <c r="B340" s="31"/>
      <c r="C340" s="31"/>
      <c r="D340" s="31"/>
      <c r="E340" s="31"/>
      <c r="F340" s="31"/>
      <c r="G340" s="31"/>
      <c r="H340" s="31"/>
      <c r="I340" s="31"/>
      <c r="J340" s="31"/>
      <c r="K340" s="31"/>
      <c r="L340" s="31"/>
      <c r="M340" s="31"/>
      <c r="N340" s="31"/>
      <c r="O340" s="31"/>
      <c r="P340" s="31"/>
      <c r="Q340" s="31"/>
      <c r="R340" s="31"/>
      <c r="S340" s="31"/>
      <c r="T340" s="31"/>
      <c r="U340" s="31"/>
      <c r="V340" s="31"/>
      <c r="W340" s="31"/>
      <c r="X340" s="31"/>
      <c r="Y340" s="31"/>
      <c r="Z340" s="31"/>
    </row>
    <row r="341" ht="15.75" customHeight="1">
      <c r="A341" s="31"/>
      <c r="B341" s="31"/>
      <c r="C341" s="31"/>
      <c r="D341" s="31"/>
      <c r="E341" s="31"/>
      <c r="F341" s="31"/>
      <c r="G341" s="31"/>
      <c r="H341" s="31"/>
      <c r="I341" s="31"/>
      <c r="J341" s="31"/>
      <c r="K341" s="31"/>
      <c r="L341" s="31"/>
      <c r="M341" s="31"/>
      <c r="N341" s="31"/>
      <c r="O341" s="31"/>
      <c r="P341" s="31"/>
      <c r="Q341" s="31"/>
      <c r="R341" s="31"/>
      <c r="S341" s="31"/>
      <c r="T341" s="31"/>
      <c r="U341" s="31"/>
      <c r="V341" s="31"/>
      <c r="W341" s="31"/>
      <c r="X341" s="31"/>
      <c r="Y341" s="31"/>
      <c r="Z341" s="31"/>
    </row>
    <row r="342" ht="15.75" customHeight="1">
      <c r="A342" s="31"/>
      <c r="B342" s="31"/>
      <c r="C342" s="31"/>
      <c r="D342" s="31"/>
      <c r="E342" s="31"/>
      <c r="F342" s="31"/>
      <c r="G342" s="31"/>
      <c r="H342" s="31"/>
      <c r="I342" s="31"/>
      <c r="J342" s="31"/>
      <c r="K342" s="31"/>
      <c r="L342" s="31"/>
      <c r="M342" s="31"/>
      <c r="N342" s="31"/>
      <c r="O342" s="31"/>
      <c r="P342" s="31"/>
      <c r="Q342" s="31"/>
      <c r="R342" s="31"/>
      <c r="S342" s="31"/>
      <c r="T342" s="31"/>
      <c r="U342" s="31"/>
      <c r="V342" s="31"/>
      <c r="W342" s="31"/>
      <c r="X342" s="31"/>
      <c r="Y342" s="31"/>
      <c r="Z342" s="31"/>
    </row>
    <row r="343" ht="15.75" customHeight="1">
      <c r="A343" s="31"/>
      <c r="B343" s="31"/>
      <c r="C343" s="31"/>
      <c r="D343" s="31"/>
      <c r="E343" s="31"/>
      <c r="F343" s="31"/>
      <c r="G343" s="31"/>
      <c r="H343" s="31"/>
      <c r="I343" s="31"/>
      <c r="J343" s="31"/>
      <c r="K343" s="31"/>
      <c r="L343" s="31"/>
      <c r="M343" s="31"/>
      <c r="N343" s="31"/>
      <c r="O343" s="31"/>
      <c r="P343" s="31"/>
      <c r="Q343" s="31"/>
      <c r="R343" s="31"/>
      <c r="S343" s="31"/>
      <c r="T343" s="31"/>
      <c r="U343" s="31"/>
      <c r="V343" s="31"/>
      <c r="W343" s="31"/>
      <c r="X343" s="31"/>
      <c r="Y343" s="31"/>
      <c r="Z343" s="31"/>
    </row>
    <row r="344" ht="15.75" customHeight="1">
      <c r="A344" s="31"/>
      <c r="B344" s="31"/>
      <c r="C344" s="31"/>
      <c r="D344" s="31"/>
      <c r="E344" s="31"/>
      <c r="F344" s="31"/>
      <c r="G344" s="31"/>
      <c r="H344" s="31"/>
      <c r="I344" s="31"/>
      <c r="J344" s="31"/>
      <c r="K344" s="31"/>
      <c r="L344" s="31"/>
      <c r="M344" s="31"/>
      <c r="N344" s="31"/>
      <c r="O344" s="31"/>
      <c r="P344" s="31"/>
      <c r="Q344" s="31"/>
      <c r="R344" s="31"/>
      <c r="S344" s="31"/>
      <c r="T344" s="31"/>
      <c r="U344" s="31"/>
      <c r="V344" s="31"/>
      <c r="W344" s="31"/>
      <c r="X344" s="31"/>
      <c r="Y344" s="31"/>
      <c r="Z344" s="31"/>
    </row>
    <row r="345" ht="15.75" customHeight="1">
      <c r="A345" s="31"/>
      <c r="B345" s="31"/>
      <c r="C345" s="31"/>
      <c r="D345" s="31"/>
      <c r="E345" s="31"/>
      <c r="F345" s="31"/>
      <c r="G345" s="31"/>
      <c r="H345" s="31"/>
      <c r="I345" s="31"/>
      <c r="J345" s="31"/>
      <c r="K345" s="31"/>
      <c r="L345" s="31"/>
      <c r="M345" s="31"/>
      <c r="N345" s="31"/>
      <c r="O345" s="31"/>
      <c r="P345" s="31"/>
      <c r="Q345" s="31"/>
      <c r="R345" s="31"/>
      <c r="S345" s="31"/>
      <c r="T345" s="31"/>
      <c r="U345" s="31"/>
      <c r="V345" s="31"/>
      <c r="W345" s="31"/>
      <c r="X345" s="31"/>
      <c r="Y345" s="31"/>
      <c r="Z345" s="31"/>
    </row>
    <row r="346" ht="15.75" customHeight="1">
      <c r="A346" s="31"/>
      <c r="B346" s="31"/>
      <c r="C346" s="31"/>
      <c r="D346" s="31"/>
      <c r="E346" s="31"/>
      <c r="F346" s="31"/>
      <c r="G346" s="31"/>
      <c r="H346" s="31"/>
      <c r="I346" s="31"/>
      <c r="J346" s="31"/>
      <c r="K346" s="31"/>
      <c r="L346" s="31"/>
      <c r="M346" s="31"/>
      <c r="N346" s="31"/>
      <c r="O346" s="31"/>
      <c r="P346" s="31"/>
      <c r="Q346" s="31"/>
      <c r="R346" s="31"/>
      <c r="S346" s="31"/>
      <c r="T346" s="31"/>
      <c r="U346" s="31"/>
      <c r="V346" s="31"/>
      <c r="W346" s="31"/>
      <c r="X346" s="31"/>
      <c r="Y346" s="31"/>
      <c r="Z346" s="31"/>
    </row>
    <row r="347" ht="15.75" customHeight="1">
      <c r="A347" s="31"/>
      <c r="B347" s="31"/>
      <c r="C347" s="31"/>
      <c r="D347" s="31"/>
      <c r="E347" s="31"/>
      <c r="F347" s="31"/>
      <c r="G347" s="31"/>
      <c r="H347" s="31"/>
      <c r="I347" s="31"/>
      <c r="J347" s="31"/>
      <c r="K347" s="31"/>
      <c r="L347" s="31"/>
      <c r="M347" s="31"/>
      <c r="N347" s="31"/>
      <c r="O347" s="31"/>
      <c r="P347" s="31"/>
      <c r="Q347" s="31"/>
      <c r="R347" s="31"/>
      <c r="S347" s="31"/>
      <c r="T347" s="31"/>
      <c r="U347" s="31"/>
      <c r="V347" s="31"/>
      <c r="W347" s="31"/>
      <c r="X347" s="31"/>
      <c r="Y347" s="31"/>
      <c r="Z347" s="31"/>
    </row>
    <row r="348" ht="15.75" customHeight="1">
      <c r="A348" s="31"/>
      <c r="B348" s="31"/>
      <c r="C348" s="31"/>
      <c r="D348" s="31"/>
      <c r="E348" s="31"/>
      <c r="F348" s="31"/>
      <c r="G348" s="31"/>
      <c r="H348" s="31"/>
      <c r="I348" s="31"/>
      <c r="J348" s="31"/>
      <c r="K348" s="31"/>
      <c r="L348" s="31"/>
      <c r="M348" s="31"/>
      <c r="N348" s="31"/>
      <c r="O348" s="31"/>
      <c r="P348" s="31"/>
      <c r="Q348" s="31"/>
      <c r="R348" s="31"/>
      <c r="S348" s="31"/>
      <c r="T348" s="31"/>
      <c r="U348" s="31"/>
      <c r="V348" s="31"/>
      <c r="W348" s="31"/>
      <c r="X348" s="31"/>
      <c r="Y348" s="31"/>
      <c r="Z348" s="31"/>
    </row>
    <row r="349" ht="15.75" customHeight="1">
      <c r="A349" s="31"/>
      <c r="B349" s="31"/>
      <c r="C349" s="31"/>
      <c r="D349" s="31"/>
      <c r="E349" s="31"/>
      <c r="F349" s="31"/>
      <c r="G349" s="31"/>
      <c r="H349" s="31"/>
      <c r="I349" s="31"/>
      <c r="J349" s="31"/>
      <c r="K349" s="31"/>
      <c r="L349" s="31"/>
      <c r="M349" s="31"/>
      <c r="N349" s="31"/>
      <c r="O349" s="31"/>
      <c r="P349" s="31"/>
      <c r="Q349" s="31"/>
      <c r="R349" s="31"/>
      <c r="S349" s="31"/>
      <c r="T349" s="31"/>
      <c r="U349" s="31"/>
      <c r="V349" s="31"/>
      <c r="W349" s="31"/>
      <c r="X349" s="31"/>
      <c r="Y349" s="31"/>
      <c r="Z349" s="31"/>
    </row>
    <row r="350" ht="15.75" customHeight="1">
      <c r="A350" s="31"/>
      <c r="B350" s="31"/>
      <c r="C350" s="31"/>
      <c r="D350" s="31"/>
      <c r="E350" s="31"/>
      <c r="F350" s="31"/>
      <c r="G350" s="31"/>
      <c r="H350" s="31"/>
      <c r="I350" s="31"/>
      <c r="J350" s="31"/>
      <c r="K350" s="31"/>
      <c r="L350" s="31"/>
      <c r="M350" s="31"/>
      <c r="N350" s="31"/>
      <c r="O350" s="31"/>
      <c r="P350" s="31"/>
      <c r="Q350" s="31"/>
      <c r="R350" s="31"/>
      <c r="S350" s="31"/>
      <c r="T350" s="31"/>
      <c r="U350" s="31"/>
      <c r="V350" s="31"/>
      <c r="W350" s="31"/>
      <c r="X350" s="31"/>
      <c r="Y350" s="31"/>
      <c r="Z350" s="31"/>
    </row>
    <row r="351" ht="15.75" customHeight="1">
      <c r="A351" s="31"/>
      <c r="B351" s="31"/>
      <c r="C351" s="31"/>
      <c r="D351" s="31"/>
      <c r="E351" s="31"/>
      <c r="F351" s="31"/>
      <c r="G351" s="31"/>
      <c r="H351" s="31"/>
      <c r="I351" s="31"/>
      <c r="J351" s="31"/>
      <c r="K351" s="31"/>
      <c r="L351" s="31"/>
      <c r="M351" s="31"/>
      <c r="N351" s="31"/>
      <c r="O351" s="31"/>
      <c r="P351" s="31"/>
      <c r="Q351" s="31"/>
      <c r="R351" s="31"/>
      <c r="S351" s="31"/>
      <c r="T351" s="31"/>
      <c r="U351" s="31"/>
      <c r="V351" s="31"/>
      <c r="W351" s="31"/>
      <c r="X351" s="31"/>
      <c r="Y351" s="31"/>
      <c r="Z351" s="31"/>
    </row>
    <row r="352" ht="15.75" customHeight="1">
      <c r="A352" s="31"/>
      <c r="B352" s="31"/>
      <c r="C352" s="31"/>
      <c r="D352" s="31"/>
      <c r="E352" s="31"/>
      <c r="F352" s="31"/>
      <c r="G352" s="31"/>
      <c r="H352" s="31"/>
      <c r="I352" s="31"/>
      <c r="J352" s="31"/>
      <c r="K352" s="31"/>
      <c r="L352" s="31"/>
      <c r="M352" s="31"/>
      <c r="N352" s="31"/>
      <c r="O352" s="31"/>
      <c r="P352" s="31"/>
      <c r="Q352" s="31"/>
      <c r="R352" s="31"/>
      <c r="S352" s="31"/>
      <c r="T352" s="31"/>
      <c r="U352" s="31"/>
      <c r="V352" s="31"/>
      <c r="W352" s="31"/>
      <c r="X352" s="31"/>
      <c r="Y352" s="31"/>
      <c r="Z352" s="31"/>
    </row>
    <row r="353" ht="15.75" customHeight="1">
      <c r="A353" s="31"/>
      <c r="B353" s="31"/>
      <c r="C353" s="31"/>
      <c r="D353" s="31"/>
      <c r="E353" s="31"/>
      <c r="F353" s="31"/>
      <c r="G353" s="31"/>
      <c r="H353" s="31"/>
      <c r="I353" s="31"/>
      <c r="J353" s="31"/>
      <c r="K353" s="31"/>
      <c r="L353" s="31"/>
      <c r="M353" s="31"/>
      <c r="N353" s="31"/>
      <c r="O353" s="31"/>
      <c r="P353" s="31"/>
      <c r="Q353" s="31"/>
      <c r="R353" s="31"/>
      <c r="S353" s="31"/>
      <c r="T353" s="31"/>
      <c r="U353" s="31"/>
      <c r="V353" s="31"/>
      <c r="W353" s="31"/>
      <c r="X353" s="31"/>
      <c r="Y353" s="31"/>
      <c r="Z353" s="31"/>
    </row>
    <row r="354" ht="15.75" customHeight="1">
      <c r="A354" s="31"/>
      <c r="B354" s="31"/>
      <c r="C354" s="31"/>
      <c r="D354" s="31"/>
      <c r="E354" s="31"/>
      <c r="F354" s="31"/>
      <c r="G354" s="31"/>
      <c r="H354" s="31"/>
      <c r="I354" s="31"/>
      <c r="J354" s="31"/>
      <c r="K354" s="31"/>
      <c r="L354" s="31"/>
      <c r="M354" s="31"/>
      <c r="N354" s="31"/>
      <c r="O354" s="31"/>
      <c r="P354" s="31"/>
      <c r="Q354" s="31"/>
      <c r="R354" s="31"/>
      <c r="S354" s="31"/>
      <c r="T354" s="31"/>
      <c r="U354" s="31"/>
      <c r="V354" s="31"/>
      <c r="W354" s="31"/>
      <c r="X354" s="31"/>
      <c r="Y354" s="31"/>
      <c r="Z354" s="31"/>
    </row>
    <row r="355" ht="15.75" customHeight="1">
      <c r="A355" s="31"/>
      <c r="B355" s="31"/>
      <c r="C355" s="31"/>
      <c r="D355" s="31"/>
      <c r="E355" s="31"/>
      <c r="F355" s="31"/>
      <c r="G355" s="31"/>
      <c r="H355" s="31"/>
      <c r="I355" s="31"/>
      <c r="J355" s="31"/>
      <c r="K355" s="31"/>
      <c r="L355" s="31"/>
      <c r="M355" s="31"/>
      <c r="N355" s="31"/>
      <c r="O355" s="31"/>
      <c r="P355" s="31"/>
      <c r="Q355" s="31"/>
      <c r="R355" s="31"/>
      <c r="S355" s="31"/>
      <c r="T355" s="31"/>
      <c r="U355" s="31"/>
      <c r="V355" s="31"/>
      <c r="W355" s="31"/>
      <c r="X355" s="31"/>
      <c r="Y355" s="31"/>
      <c r="Z355" s="31"/>
    </row>
    <row r="356" ht="15.75" customHeight="1">
      <c r="A356" s="31"/>
      <c r="B356" s="31"/>
      <c r="C356" s="31"/>
      <c r="D356" s="31"/>
      <c r="E356" s="31"/>
      <c r="F356" s="31"/>
      <c r="G356" s="31"/>
      <c r="H356" s="31"/>
      <c r="I356" s="31"/>
      <c r="J356" s="31"/>
      <c r="K356" s="31"/>
      <c r="L356" s="31"/>
      <c r="M356" s="31"/>
      <c r="N356" s="31"/>
      <c r="O356" s="31"/>
      <c r="P356" s="31"/>
      <c r="Q356" s="31"/>
      <c r="R356" s="31"/>
      <c r="S356" s="31"/>
      <c r="T356" s="31"/>
      <c r="U356" s="31"/>
      <c r="V356" s="31"/>
      <c r="W356" s="31"/>
      <c r="X356" s="31"/>
      <c r="Y356" s="31"/>
      <c r="Z356" s="31"/>
    </row>
    <row r="357" ht="15.75" customHeight="1">
      <c r="A357" s="31"/>
      <c r="B357" s="31"/>
      <c r="C357" s="31"/>
      <c r="D357" s="31"/>
      <c r="E357" s="31"/>
      <c r="F357" s="31"/>
      <c r="G357" s="31"/>
      <c r="H357" s="31"/>
      <c r="I357" s="31"/>
      <c r="J357" s="31"/>
      <c r="K357" s="31"/>
      <c r="L357" s="31"/>
      <c r="M357" s="31"/>
      <c r="N357" s="31"/>
      <c r="O357" s="31"/>
      <c r="P357" s="31"/>
      <c r="Q357" s="31"/>
      <c r="R357" s="31"/>
      <c r="S357" s="31"/>
      <c r="T357" s="31"/>
      <c r="U357" s="31"/>
      <c r="V357" s="31"/>
      <c r="W357" s="31"/>
      <c r="X357" s="31"/>
      <c r="Y357" s="31"/>
      <c r="Z357" s="31"/>
    </row>
    <row r="358" ht="15.75" customHeight="1">
      <c r="A358" s="31"/>
      <c r="B358" s="31"/>
      <c r="C358" s="31"/>
      <c r="D358" s="31"/>
      <c r="E358" s="31"/>
      <c r="F358" s="31"/>
      <c r="G358" s="31"/>
      <c r="H358" s="31"/>
      <c r="I358" s="31"/>
      <c r="J358" s="31"/>
      <c r="K358" s="31"/>
      <c r="L358" s="31"/>
      <c r="M358" s="31"/>
      <c r="N358" s="31"/>
      <c r="O358" s="31"/>
      <c r="P358" s="31"/>
      <c r="Q358" s="31"/>
      <c r="R358" s="31"/>
      <c r="S358" s="31"/>
      <c r="T358" s="31"/>
      <c r="U358" s="31"/>
      <c r="V358" s="31"/>
      <c r="W358" s="31"/>
      <c r="X358" s="31"/>
      <c r="Y358" s="31"/>
      <c r="Z358" s="31"/>
    </row>
    <row r="359" ht="15.75" customHeight="1">
      <c r="A359" s="31"/>
      <c r="B359" s="31"/>
      <c r="C359" s="31"/>
      <c r="D359" s="31"/>
      <c r="E359" s="31"/>
      <c r="F359" s="31"/>
      <c r="G359" s="31"/>
      <c r="H359" s="31"/>
      <c r="I359" s="31"/>
      <c r="J359" s="31"/>
      <c r="K359" s="31"/>
      <c r="L359" s="31"/>
      <c r="M359" s="31"/>
      <c r="N359" s="31"/>
      <c r="O359" s="31"/>
      <c r="P359" s="31"/>
      <c r="Q359" s="31"/>
      <c r="R359" s="31"/>
      <c r="S359" s="31"/>
      <c r="T359" s="31"/>
      <c r="U359" s="31"/>
      <c r="V359" s="31"/>
      <c r="W359" s="31"/>
      <c r="X359" s="31"/>
      <c r="Y359" s="31"/>
      <c r="Z359" s="31"/>
    </row>
    <row r="360" ht="15.75" customHeight="1">
      <c r="A360" s="31"/>
      <c r="B360" s="31"/>
      <c r="C360" s="31"/>
      <c r="D360" s="31"/>
      <c r="E360" s="31"/>
      <c r="F360" s="31"/>
      <c r="G360" s="31"/>
      <c r="H360" s="31"/>
      <c r="I360" s="31"/>
      <c r="J360" s="31"/>
      <c r="K360" s="31"/>
      <c r="L360" s="31"/>
      <c r="M360" s="31"/>
      <c r="N360" s="31"/>
      <c r="O360" s="31"/>
      <c r="P360" s="31"/>
      <c r="Q360" s="31"/>
      <c r="R360" s="31"/>
      <c r="S360" s="31"/>
      <c r="T360" s="31"/>
      <c r="U360" s="31"/>
      <c r="V360" s="31"/>
      <c r="W360" s="31"/>
      <c r="X360" s="31"/>
      <c r="Y360" s="31"/>
      <c r="Z360" s="31"/>
    </row>
    <row r="361" ht="15.75" customHeight="1">
      <c r="A361" s="31"/>
      <c r="B361" s="31"/>
      <c r="C361" s="31"/>
      <c r="D361" s="31"/>
      <c r="E361" s="31"/>
      <c r="F361" s="31"/>
      <c r="G361" s="31"/>
      <c r="H361" s="31"/>
      <c r="I361" s="31"/>
      <c r="J361" s="31"/>
      <c r="K361" s="31"/>
      <c r="L361" s="31"/>
      <c r="M361" s="31"/>
      <c r="N361" s="31"/>
      <c r="O361" s="31"/>
      <c r="P361" s="31"/>
      <c r="Q361" s="31"/>
      <c r="R361" s="31"/>
      <c r="S361" s="31"/>
      <c r="T361" s="31"/>
      <c r="U361" s="31"/>
      <c r="V361" s="31"/>
      <c r="W361" s="31"/>
      <c r="X361" s="31"/>
      <c r="Y361" s="31"/>
      <c r="Z361" s="31"/>
    </row>
    <row r="362" ht="15.75" customHeight="1">
      <c r="A362" s="31"/>
      <c r="B362" s="31"/>
      <c r="C362" s="31"/>
      <c r="D362" s="31"/>
      <c r="E362" s="31"/>
      <c r="F362" s="31"/>
      <c r="G362" s="31"/>
      <c r="H362" s="31"/>
      <c r="I362" s="31"/>
      <c r="J362" s="31"/>
      <c r="K362" s="31"/>
      <c r="L362" s="31"/>
      <c r="M362" s="31"/>
      <c r="N362" s="31"/>
      <c r="O362" s="31"/>
      <c r="P362" s="31"/>
      <c r="Q362" s="31"/>
      <c r="R362" s="31"/>
      <c r="S362" s="31"/>
      <c r="T362" s="31"/>
      <c r="U362" s="31"/>
      <c r="V362" s="31"/>
      <c r="W362" s="31"/>
      <c r="X362" s="31"/>
      <c r="Y362" s="31"/>
      <c r="Z362" s="31"/>
    </row>
    <row r="363" ht="15.75" customHeight="1">
      <c r="A363" s="31"/>
      <c r="B363" s="31"/>
      <c r="C363" s="31"/>
      <c r="D363" s="31"/>
      <c r="E363" s="31"/>
      <c r="F363" s="31"/>
      <c r="G363" s="31"/>
      <c r="H363" s="31"/>
      <c r="I363" s="31"/>
      <c r="J363" s="31"/>
      <c r="K363" s="31"/>
      <c r="L363" s="31"/>
      <c r="M363" s="31"/>
      <c r="N363" s="31"/>
      <c r="O363" s="31"/>
      <c r="P363" s="31"/>
      <c r="Q363" s="31"/>
      <c r="R363" s="31"/>
      <c r="S363" s="31"/>
      <c r="T363" s="31"/>
      <c r="U363" s="31"/>
      <c r="V363" s="31"/>
      <c r="W363" s="31"/>
      <c r="X363" s="31"/>
      <c r="Y363" s="31"/>
      <c r="Z363" s="31"/>
    </row>
    <row r="364" ht="15.75" customHeight="1">
      <c r="A364" s="31"/>
      <c r="B364" s="31"/>
      <c r="C364" s="31"/>
      <c r="D364" s="31"/>
      <c r="E364" s="31"/>
      <c r="F364" s="31"/>
      <c r="G364" s="31"/>
      <c r="H364" s="31"/>
      <c r="I364" s="31"/>
      <c r="J364" s="31"/>
      <c r="K364" s="31"/>
      <c r="L364" s="31"/>
      <c r="M364" s="31"/>
      <c r="N364" s="31"/>
      <c r="O364" s="31"/>
      <c r="P364" s="31"/>
      <c r="Q364" s="31"/>
      <c r="R364" s="31"/>
      <c r="S364" s="31"/>
      <c r="T364" s="31"/>
      <c r="U364" s="31"/>
      <c r="V364" s="31"/>
      <c r="W364" s="31"/>
      <c r="X364" s="31"/>
      <c r="Y364" s="31"/>
      <c r="Z364" s="31"/>
    </row>
    <row r="365" ht="15.75" customHeight="1">
      <c r="A365" s="31"/>
      <c r="B365" s="31"/>
      <c r="C365" s="31"/>
      <c r="D365" s="31"/>
      <c r="E365" s="31"/>
      <c r="F365" s="31"/>
      <c r="G365" s="31"/>
      <c r="H365" s="31"/>
      <c r="I365" s="31"/>
      <c r="J365" s="31"/>
      <c r="K365" s="31"/>
      <c r="L365" s="31"/>
      <c r="M365" s="31"/>
      <c r="N365" s="31"/>
      <c r="O365" s="31"/>
      <c r="P365" s="31"/>
      <c r="Q365" s="31"/>
      <c r="R365" s="31"/>
      <c r="S365" s="31"/>
      <c r="T365" s="31"/>
      <c r="U365" s="31"/>
      <c r="V365" s="31"/>
      <c r="W365" s="31"/>
      <c r="X365" s="31"/>
      <c r="Y365" s="31"/>
      <c r="Z365" s="31"/>
    </row>
    <row r="366" ht="15.75" customHeight="1">
      <c r="A366" s="31"/>
      <c r="B366" s="31"/>
      <c r="C366" s="31"/>
      <c r="D366" s="31"/>
      <c r="E366" s="31"/>
      <c r="F366" s="31"/>
      <c r="G366" s="31"/>
      <c r="H366" s="31"/>
      <c r="I366" s="31"/>
      <c r="J366" s="31"/>
      <c r="K366" s="31"/>
      <c r="L366" s="31"/>
      <c r="M366" s="31"/>
      <c r="N366" s="31"/>
      <c r="O366" s="31"/>
      <c r="P366" s="31"/>
      <c r="Q366" s="31"/>
      <c r="R366" s="31"/>
      <c r="S366" s="31"/>
      <c r="T366" s="31"/>
      <c r="U366" s="31"/>
      <c r="V366" s="31"/>
      <c r="W366" s="31"/>
      <c r="X366" s="31"/>
      <c r="Y366" s="31"/>
      <c r="Z366" s="31"/>
    </row>
    <row r="367" ht="15.75" customHeight="1">
      <c r="A367" s="31"/>
      <c r="B367" s="31"/>
      <c r="C367" s="31"/>
      <c r="D367" s="31"/>
      <c r="E367" s="31"/>
      <c r="F367" s="31"/>
      <c r="G367" s="31"/>
      <c r="H367" s="31"/>
      <c r="I367" s="31"/>
      <c r="J367" s="31"/>
      <c r="K367" s="31"/>
      <c r="L367" s="31"/>
      <c r="M367" s="31"/>
      <c r="N367" s="31"/>
      <c r="O367" s="31"/>
      <c r="P367" s="31"/>
      <c r="Q367" s="31"/>
      <c r="R367" s="31"/>
      <c r="S367" s="31"/>
      <c r="T367" s="31"/>
      <c r="U367" s="31"/>
      <c r="V367" s="31"/>
      <c r="W367" s="31"/>
      <c r="X367" s="31"/>
      <c r="Y367" s="31"/>
      <c r="Z367" s="31"/>
    </row>
    <row r="368" ht="15.75" customHeight="1">
      <c r="A368" s="31"/>
      <c r="B368" s="31"/>
      <c r="C368" s="31"/>
      <c r="D368" s="31"/>
      <c r="E368" s="31"/>
      <c r="F368" s="31"/>
      <c r="G368" s="31"/>
      <c r="H368" s="31"/>
      <c r="I368" s="31"/>
      <c r="J368" s="31"/>
      <c r="K368" s="31"/>
      <c r="L368" s="31"/>
      <c r="M368" s="31"/>
      <c r="N368" s="31"/>
      <c r="O368" s="31"/>
      <c r="P368" s="31"/>
      <c r="Q368" s="31"/>
      <c r="R368" s="31"/>
      <c r="S368" s="31"/>
      <c r="T368" s="31"/>
      <c r="U368" s="31"/>
      <c r="V368" s="31"/>
      <c r="W368" s="31"/>
      <c r="X368" s="31"/>
      <c r="Y368" s="31"/>
      <c r="Z368" s="31"/>
    </row>
    <row r="369" ht="15.75" customHeight="1">
      <c r="A369" s="31"/>
      <c r="B369" s="31"/>
      <c r="C369" s="31"/>
      <c r="D369" s="31"/>
      <c r="E369" s="31"/>
      <c r="F369" s="31"/>
      <c r="G369" s="31"/>
      <c r="H369" s="31"/>
      <c r="I369" s="31"/>
      <c r="J369" s="31"/>
      <c r="K369" s="31"/>
      <c r="L369" s="31"/>
      <c r="M369" s="31"/>
      <c r="N369" s="31"/>
      <c r="O369" s="31"/>
      <c r="P369" s="31"/>
      <c r="Q369" s="31"/>
      <c r="R369" s="31"/>
      <c r="S369" s="31"/>
      <c r="T369" s="31"/>
      <c r="U369" s="31"/>
      <c r="V369" s="31"/>
      <c r="W369" s="31"/>
      <c r="X369" s="31"/>
      <c r="Y369" s="31"/>
      <c r="Z369" s="31"/>
    </row>
    <row r="370" ht="15.75" customHeight="1">
      <c r="A370" s="31"/>
      <c r="B370" s="31"/>
      <c r="C370" s="31"/>
      <c r="D370" s="31"/>
      <c r="E370" s="31"/>
      <c r="F370" s="31"/>
      <c r="G370" s="31"/>
      <c r="H370" s="31"/>
      <c r="I370" s="31"/>
      <c r="J370" s="31"/>
      <c r="K370" s="31"/>
      <c r="L370" s="31"/>
      <c r="M370" s="31"/>
      <c r="N370" s="31"/>
      <c r="O370" s="31"/>
      <c r="P370" s="31"/>
      <c r="Q370" s="31"/>
      <c r="R370" s="31"/>
      <c r="S370" s="31"/>
      <c r="T370" s="31"/>
      <c r="U370" s="31"/>
      <c r="V370" s="31"/>
      <c r="W370" s="31"/>
      <c r="X370" s="31"/>
      <c r="Y370" s="31"/>
      <c r="Z370" s="31"/>
    </row>
    <row r="371" ht="15.75" customHeight="1">
      <c r="A371" s="31"/>
      <c r="B371" s="31"/>
      <c r="C371" s="31"/>
      <c r="D371" s="31"/>
      <c r="E371" s="31"/>
      <c r="F371" s="31"/>
      <c r="G371" s="31"/>
      <c r="H371" s="31"/>
      <c r="I371" s="31"/>
      <c r="J371" s="31"/>
      <c r="K371" s="31"/>
      <c r="L371" s="31"/>
      <c r="M371" s="31"/>
      <c r="N371" s="31"/>
      <c r="O371" s="31"/>
      <c r="P371" s="31"/>
      <c r="Q371" s="31"/>
      <c r="R371" s="31"/>
      <c r="S371" s="31"/>
      <c r="T371" s="31"/>
      <c r="U371" s="31"/>
      <c r="V371" s="31"/>
      <c r="W371" s="31"/>
      <c r="X371" s="31"/>
      <c r="Y371" s="31"/>
      <c r="Z371" s="31"/>
    </row>
    <row r="372" ht="15.75" customHeight="1">
      <c r="A372" s="31"/>
      <c r="B372" s="31"/>
      <c r="C372" s="31"/>
      <c r="D372" s="31"/>
      <c r="E372" s="31"/>
      <c r="F372" s="31"/>
      <c r="G372" s="31"/>
      <c r="H372" s="31"/>
      <c r="I372" s="31"/>
      <c r="J372" s="31"/>
      <c r="K372" s="31"/>
      <c r="L372" s="31"/>
      <c r="M372" s="31"/>
      <c r="N372" s="31"/>
      <c r="O372" s="31"/>
      <c r="P372" s="31"/>
      <c r="Q372" s="31"/>
      <c r="R372" s="31"/>
      <c r="S372" s="31"/>
      <c r="T372" s="31"/>
      <c r="U372" s="31"/>
      <c r="V372" s="31"/>
      <c r="W372" s="31"/>
      <c r="X372" s="31"/>
      <c r="Y372" s="31"/>
      <c r="Z372" s="31"/>
    </row>
    <row r="373" ht="15.75" customHeight="1">
      <c r="A373" s="31"/>
      <c r="B373" s="31"/>
      <c r="C373" s="31"/>
      <c r="D373" s="31"/>
      <c r="E373" s="31"/>
      <c r="F373" s="31"/>
      <c r="G373" s="31"/>
      <c r="H373" s="31"/>
      <c r="I373" s="31"/>
      <c r="J373" s="31"/>
      <c r="K373" s="31"/>
      <c r="L373" s="31"/>
      <c r="M373" s="31"/>
      <c r="N373" s="31"/>
      <c r="O373" s="31"/>
      <c r="P373" s="31"/>
      <c r="Q373" s="31"/>
      <c r="R373" s="31"/>
      <c r="S373" s="31"/>
      <c r="T373" s="31"/>
      <c r="U373" s="31"/>
      <c r="V373" s="31"/>
      <c r="W373" s="31"/>
      <c r="X373" s="31"/>
      <c r="Y373" s="31"/>
      <c r="Z373" s="31"/>
    </row>
    <row r="374" ht="15.75" customHeight="1">
      <c r="A374" s="31"/>
      <c r="B374" s="31"/>
      <c r="C374" s="31"/>
      <c r="D374" s="31"/>
      <c r="E374" s="31"/>
      <c r="F374" s="31"/>
      <c r="G374" s="31"/>
      <c r="H374" s="31"/>
      <c r="I374" s="31"/>
      <c r="J374" s="31"/>
      <c r="K374" s="31"/>
      <c r="L374" s="31"/>
      <c r="M374" s="31"/>
      <c r="N374" s="31"/>
      <c r="O374" s="31"/>
      <c r="P374" s="31"/>
      <c r="Q374" s="31"/>
      <c r="R374" s="31"/>
      <c r="S374" s="31"/>
      <c r="T374" s="31"/>
      <c r="U374" s="31"/>
      <c r="V374" s="31"/>
      <c r="W374" s="31"/>
      <c r="X374" s="31"/>
      <c r="Y374" s="31"/>
      <c r="Z374" s="31"/>
    </row>
    <row r="375" ht="15.75" customHeight="1">
      <c r="A375" s="31"/>
      <c r="B375" s="31"/>
      <c r="C375" s="31"/>
      <c r="D375" s="31"/>
      <c r="E375" s="31"/>
      <c r="F375" s="31"/>
      <c r="G375" s="31"/>
      <c r="H375" s="31"/>
      <c r="I375" s="31"/>
      <c r="J375" s="31"/>
      <c r="K375" s="31"/>
      <c r="L375" s="31"/>
      <c r="M375" s="31"/>
      <c r="N375" s="31"/>
      <c r="O375" s="31"/>
      <c r="P375" s="31"/>
      <c r="Q375" s="31"/>
      <c r="R375" s="31"/>
      <c r="S375" s="31"/>
      <c r="T375" s="31"/>
      <c r="U375" s="31"/>
      <c r="V375" s="31"/>
      <c r="W375" s="31"/>
      <c r="X375" s="31"/>
      <c r="Y375" s="31"/>
      <c r="Z375" s="31"/>
    </row>
    <row r="376" ht="15.75" customHeight="1">
      <c r="A376" s="31"/>
      <c r="B376" s="31"/>
      <c r="C376" s="31"/>
      <c r="D376" s="31"/>
      <c r="E376" s="31"/>
      <c r="F376" s="31"/>
      <c r="G376" s="31"/>
      <c r="H376" s="31"/>
      <c r="I376" s="31"/>
      <c r="J376" s="31"/>
      <c r="K376" s="31"/>
      <c r="L376" s="31"/>
      <c r="M376" s="31"/>
      <c r="N376" s="31"/>
      <c r="O376" s="31"/>
      <c r="P376" s="31"/>
      <c r="Q376" s="31"/>
      <c r="R376" s="31"/>
      <c r="S376" s="31"/>
      <c r="T376" s="31"/>
      <c r="U376" s="31"/>
      <c r="V376" s="31"/>
      <c r="W376" s="31"/>
      <c r="X376" s="31"/>
      <c r="Y376" s="31"/>
      <c r="Z376" s="31"/>
    </row>
    <row r="377" ht="15.75" customHeight="1">
      <c r="A377" s="31"/>
      <c r="B377" s="31"/>
      <c r="C377" s="31"/>
      <c r="D377" s="31"/>
      <c r="E377" s="31"/>
      <c r="F377" s="31"/>
      <c r="G377" s="31"/>
      <c r="H377" s="31"/>
      <c r="I377" s="31"/>
      <c r="J377" s="31"/>
      <c r="K377" s="31"/>
      <c r="L377" s="31"/>
      <c r="M377" s="31"/>
      <c r="N377" s="31"/>
      <c r="O377" s="31"/>
      <c r="P377" s="31"/>
      <c r="Q377" s="31"/>
      <c r="R377" s="31"/>
      <c r="S377" s="31"/>
      <c r="T377" s="31"/>
      <c r="U377" s="31"/>
      <c r="V377" s="31"/>
      <c r="W377" s="31"/>
      <c r="X377" s="31"/>
      <c r="Y377" s="31"/>
      <c r="Z377" s="31"/>
    </row>
    <row r="378" ht="15.75" customHeight="1">
      <c r="A378" s="31"/>
      <c r="B378" s="31"/>
      <c r="C378" s="31"/>
      <c r="D378" s="31"/>
      <c r="E378" s="31"/>
      <c r="F378" s="31"/>
      <c r="G378" s="31"/>
      <c r="H378" s="31"/>
      <c r="I378" s="31"/>
      <c r="J378" s="31"/>
      <c r="K378" s="31"/>
      <c r="L378" s="31"/>
      <c r="M378" s="31"/>
      <c r="N378" s="31"/>
      <c r="O378" s="31"/>
      <c r="P378" s="31"/>
      <c r="Q378" s="31"/>
      <c r="R378" s="31"/>
      <c r="S378" s="31"/>
      <c r="T378" s="31"/>
      <c r="U378" s="31"/>
      <c r="V378" s="31"/>
      <c r="W378" s="31"/>
      <c r="X378" s="31"/>
      <c r="Y378" s="31"/>
      <c r="Z378" s="31"/>
    </row>
    <row r="379" ht="15.75" customHeight="1">
      <c r="A379" s="31"/>
      <c r="B379" s="31"/>
      <c r="C379" s="31"/>
      <c r="D379" s="31"/>
      <c r="E379" s="31"/>
      <c r="F379" s="31"/>
      <c r="G379" s="31"/>
      <c r="H379" s="31"/>
      <c r="I379" s="31"/>
      <c r="J379" s="31"/>
      <c r="K379" s="31"/>
      <c r="L379" s="31"/>
      <c r="M379" s="31"/>
      <c r="N379" s="31"/>
      <c r="O379" s="31"/>
      <c r="P379" s="31"/>
      <c r="Q379" s="31"/>
      <c r="R379" s="31"/>
      <c r="S379" s="31"/>
      <c r="T379" s="31"/>
      <c r="U379" s="31"/>
      <c r="V379" s="31"/>
      <c r="W379" s="31"/>
      <c r="X379" s="31"/>
      <c r="Y379" s="31"/>
      <c r="Z379" s="31"/>
    </row>
    <row r="380" ht="15.75" customHeight="1">
      <c r="A380" s="31"/>
      <c r="B380" s="31"/>
      <c r="C380" s="31"/>
      <c r="D380" s="31"/>
      <c r="E380" s="31"/>
      <c r="F380" s="31"/>
      <c r="G380" s="31"/>
      <c r="H380" s="31"/>
      <c r="I380" s="31"/>
      <c r="J380" s="31"/>
      <c r="K380" s="31"/>
      <c r="L380" s="31"/>
      <c r="M380" s="31"/>
      <c r="N380" s="31"/>
      <c r="O380" s="31"/>
      <c r="P380" s="31"/>
      <c r="Q380" s="31"/>
      <c r="R380" s="31"/>
      <c r="S380" s="31"/>
      <c r="T380" s="31"/>
      <c r="U380" s="31"/>
      <c r="V380" s="31"/>
      <c r="W380" s="31"/>
      <c r="X380" s="31"/>
      <c r="Y380" s="31"/>
      <c r="Z380" s="31"/>
    </row>
    <row r="381" ht="15.75" customHeight="1">
      <c r="A381" s="31"/>
      <c r="B381" s="31"/>
      <c r="C381" s="31"/>
      <c r="D381" s="31"/>
      <c r="E381" s="31"/>
      <c r="F381" s="31"/>
      <c r="G381" s="31"/>
      <c r="H381" s="31"/>
      <c r="I381" s="31"/>
      <c r="J381" s="31"/>
      <c r="K381" s="31"/>
      <c r="L381" s="31"/>
      <c r="M381" s="31"/>
      <c r="N381" s="31"/>
      <c r="O381" s="31"/>
      <c r="P381" s="31"/>
      <c r="Q381" s="31"/>
      <c r="R381" s="31"/>
      <c r="S381" s="31"/>
      <c r="T381" s="31"/>
      <c r="U381" s="31"/>
      <c r="V381" s="31"/>
      <c r="W381" s="31"/>
      <c r="X381" s="31"/>
      <c r="Y381" s="31"/>
      <c r="Z381" s="31"/>
    </row>
    <row r="382" ht="15.75" customHeight="1">
      <c r="A382" s="31"/>
      <c r="B382" s="31"/>
      <c r="C382" s="31"/>
      <c r="D382" s="31"/>
      <c r="E382" s="31"/>
      <c r="F382" s="31"/>
      <c r="G382" s="31"/>
      <c r="H382" s="31"/>
      <c r="I382" s="31"/>
      <c r="J382" s="31"/>
      <c r="K382" s="31"/>
      <c r="L382" s="31"/>
      <c r="M382" s="31"/>
      <c r="N382" s="31"/>
      <c r="O382" s="31"/>
      <c r="P382" s="31"/>
      <c r="Q382" s="31"/>
      <c r="R382" s="31"/>
      <c r="S382" s="31"/>
      <c r="T382" s="31"/>
      <c r="U382" s="31"/>
      <c r="V382" s="31"/>
      <c r="W382" s="31"/>
      <c r="X382" s="31"/>
      <c r="Y382" s="31"/>
      <c r="Z382" s="31"/>
    </row>
    <row r="383" ht="15.75" customHeight="1">
      <c r="A383" s="31"/>
      <c r="B383" s="31"/>
      <c r="C383" s="31"/>
      <c r="D383" s="31"/>
      <c r="E383" s="31"/>
      <c r="F383" s="31"/>
      <c r="G383" s="31"/>
      <c r="H383" s="31"/>
      <c r="I383" s="31"/>
      <c r="J383" s="31"/>
      <c r="K383" s="31"/>
      <c r="L383" s="31"/>
      <c r="M383" s="31"/>
      <c r="N383" s="31"/>
      <c r="O383" s="31"/>
      <c r="P383" s="31"/>
      <c r="Q383" s="31"/>
      <c r="R383" s="31"/>
      <c r="S383" s="31"/>
      <c r="T383" s="31"/>
      <c r="U383" s="31"/>
      <c r="V383" s="31"/>
      <c r="W383" s="31"/>
      <c r="X383" s="31"/>
      <c r="Y383" s="31"/>
      <c r="Z383" s="31"/>
    </row>
    <row r="384" ht="15.75" customHeight="1">
      <c r="A384" s="31"/>
      <c r="B384" s="31"/>
      <c r="C384" s="31"/>
      <c r="D384" s="31"/>
      <c r="E384" s="31"/>
      <c r="F384" s="31"/>
      <c r="G384" s="31"/>
      <c r="H384" s="31"/>
      <c r="I384" s="31"/>
      <c r="J384" s="31"/>
      <c r="K384" s="31"/>
      <c r="L384" s="31"/>
      <c r="M384" s="31"/>
      <c r="N384" s="31"/>
      <c r="O384" s="31"/>
      <c r="P384" s="31"/>
      <c r="Q384" s="31"/>
      <c r="R384" s="31"/>
      <c r="S384" s="31"/>
      <c r="T384" s="31"/>
      <c r="U384" s="31"/>
      <c r="V384" s="31"/>
      <c r="W384" s="31"/>
      <c r="X384" s="31"/>
      <c r="Y384" s="31"/>
      <c r="Z384" s="31"/>
    </row>
    <row r="385" ht="15.75" customHeight="1">
      <c r="A385" s="31"/>
      <c r="B385" s="31"/>
      <c r="C385" s="31"/>
      <c r="D385" s="31"/>
      <c r="E385" s="31"/>
      <c r="F385" s="31"/>
      <c r="G385" s="31"/>
      <c r="H385" s="31"/>
      <c r="I385" s="31"/>
      <c r="J385" s="31"/>
      <c r="K385" s="31"/>
      <c r="L385" s="31"/>
      <c r="M385" s="31"/>
      <c r="N385" s="31"/>
      <c r="O385" s="31"/>
      <c r="P385" s="31"/>
      <c r="Q385" s="31"/>
      <c r="R385" s="31"/>
      <c r="S385" s="31"/>
      <c r="T385" s="31"/>
      <c r="U385" s="31"/>
      <c r="V385" s="31"/>
      <c r="W385" s="31"/>
      <c r="X385" s="31"/>
      <c r="Y385" s="31"/>
      <c r="Z385" s="31"/>
    </row>
    <row r="386" ht="15.75" customHeight="1">
      <c r="A386" s="31"/>
      <c r="B386" s="31"/>
      <c r="C386" s="31"/>
      <c r="D386" s="31"/>
      <c r="E386" s="31"/>
      <c r="F386" s="31"/>
      <c r="G386" s="31"/>
      <c r="H386" s="31"/>
      <c r="I386" s="31"/>
      <c r="J386" s="31"/>
      <c r="K386" s="31"/>
      <c r="L386" s="31"/>
      <c r="M386" s="31"/>
      <c r="N386" s="31"/>
      <c r="O386" s="31"/>
      <c r="P386" s="31"/>
      <c r="Q386" s="31"/>
      <c r="R386" s="31"/>
      <c r="S386" s="31"/>
      <c r="T386" s="31"/>
      <c r="U386" s="31"/>
      <c r="V386" s="31"/>
      <c r="W386" s="31"/>
      <c r="X386" s="31"/>
      <c r="Y386" s="31"/>
      <c r="Z386" s="31"/>
    </row>
    <row r="387" ht="15.75" customHeight="1">
      <c r="A387" s="31"/>
      <c r="B387" s="31"/>
      <c r="C387" s="31"/>
      <c r="D387" s="31"/>
      <c r="E387" s="31"/>
      <c r="F387" s="31"/>
      <c r="G387" s="31"/>
      <c r="H387" s="31"/>
      <c r="I387" s="31"/>
      <c r="J387" s="31"/>
      <c r="K387" s="31"/>
      <c r="L387" s="31"/>
      <c r="M387" s="31"/>
      <c r="N387" s="31"/>
      <c r="O387" s="31"/>
      <c r="P387" s="31"/>
      <c r="Q387" s="31"/>
      <c r="R387" s="31"/>
      <c r="S387" s="31"/>
      <c r="T387" s="31"/>
      <c r="U387" s="31"/>
      <c r="V387" s="31"/>
      <c r="W387" s="31"/>
      <c r="X387" s="31"/>
      <c r="Y387" s="31"/>
      <c r="Z387" s="31"/>
    </row>
    <row r="388" ht="15.75" customHeight="1">
      <c r="A388" s="31"/>
      <c r="B388" s="31"/>
      <c r="C388" s="31"/>
      <c r="D388" s="31"/>
      <c r="E388" s="31"/>
      <c r="F388" s="31"/>
      <c r="G388" s="31"/>
      <c r="H388" s="31"/>
      <c r="I388" s="31"/>
      <c r="J388" s="31"/>
      <c r="K388" s="31"/>
      <c r="L388" s="31"/>
      <c r="M388" s="31"/>
      <c r="N388" s="31"/>
      <c r="O388" s="31"/>
      <c r="P388" s="31"/>
      <c r="Q388" s="31"/>
      <c r="R388" s="31"/>
      <c r="S388" s="31"/>
      <c r="T388" s="31"/>
      <c r="U388" s="31"/>
      <c r="V388" s="31"/>
      <c r="W388" s="31"/>
      <c r="X388" s="31"/>
      <c r="Y388" s="31"/>
      <c r="Z388" s="31"/>
    </row>
    <row r="389" ht="15.75" customHeight="1">
      <c r="A389" s="31"/>
      <c r="B389" s="31"/>
      <c r="C389" s="31"/>
      <c r="D389" s="31"/>
      <c r="E389" s="31"/>
      <c r="F389" s="31"/>
      <c r="G389" s="31"/>
      <c r="H389" s="31"/>
      <c r="I389" s="31"/>
      <c r="J389" s="31"/>
      <c r="K389" s="31"/>
      <c r="L389" s="31"/>
      <c r="M389" s="31"/>
      <c r="N389" s="31"/>
      <c r="O389" s="31"/>
      <c r="P389" s="31"/>
      <c r="Q389" s="31"/>
      <c r="R389" s="31"/>
      <c r="S389" s="31"/>
      <c r="T389" s="31"/>
      <c r="U389" s="31"/>
      <c r="V389" s="31"/>
      <c r="W389" s="31"/>
      <c r="X389" s="31"/>
      <c r="Y389" s="31"/>
      <c r="Z389" s="31"/>
    </row>
    <row r="390" ht="15.75" customHeight="1">
      <c r="A390" s="31"/>
      <c r="B390" s="31"/>
      <c r="C390" s="31"/>
      <c r="D390" s="31"/>
      <c r="E390" s="31"/>
      <c r="F390" s="31"/>
      <c r="G390" s="31"/>
      <c r="H390" s="31"/>
      <c r="I390" s="31"/>
      <c r="J390" s="31"/>
      <c r="K390" s="31"/>
      <c r="L390" s="31"/>
      <c r="M390" s="31"/>
      <c r="N390" s="31"/>
      <c r="O390" s="31"/>
      <c r="P390" s="31"/>
      <c r="Q390" s="31"/>
      <c r="R390" s="31"/>
      <c r="S390" s="31"/>
      <c r="T390" s="31"/>
      <c r="U390" s="31"/>
      <c r="V390" s="31"/>
      <c r="W390" s="31"/>
      <c r="X390" s="31"/>
      <c r="Y390" s="31"/>
      <c r="Z390" s="31"/>
    </row>
    <row r="391" ht="15.75" customHeight="1">
      <c r="A391" s="31"/>
      <c r="B391" s="31"/>
      <c r="C391" s="31"/>
      <c r="D391" s="31"/>
      <c r="E391" s="31"/>
      <c r="F391" s="31"/>
      <c r="G391" s="31"/>
      <c r="H391" s="31"/>
      <c r="I391" s="31"/>
      <c r="J391" s="31"/>
      <c r="K391" s="31"/>
      <c r="L391" s="31"/>
      <c r="M391" s="31"/>
      <c r="N391" s="31"/>
      <c r="O391" s="31"/>
      <c r="P391" s="31"/>
      <c r="Q391" s="31"/>
      <c r="R391" s="31"/>
      <c r="S391" s="31"/>
      <c r="T391" s="31"/>
      <c r="U391" s="31"/>
      <c r="V391" s="31"/>
      <c r="W391" s="31"/>
      <c r="X391" s="31"/>
      <c r="Y391" s="31"/>
      <c r="Z391" s="31"/>
    </row>
    <row r="392" ht="15.75" customHeight="1">
      <c r="A392" s="31"/>
      <c r="B392" s="31"/>
      <c r="C392" s="31"/>
      <c r="D392" s="31"/>
      <c r="E392" s="31"/>
      <c r="F392" s="31"/>
      <c r="G392" s="31"/>
      <c r="H392" s="31"/>
      <c r="I392" s="31"/>
      <c r="J392" s="31"/>
      <c r="K392" s="31"/>
      <c r="L392" s="31"/>
      <c r="M392" s="31"/>
      <c r="N392" s="31"/>
      <c r="O392" s="31"/>
      <c r="P392" s="31"/>
      <c r="Q392" s="31"/>
      <c r="R392" s="31"/>
      <c r="S392" s="31"/>
      <c r="T392" s="31"/>
      <c r="U392" s="31"/>
      <c r="V392" s="31"/>
      <c r="W392" s="31"/>
      <c r="X392" s="31"/>
      <c r="Y392" s="31"/>
      <c r="Z392" s="31"/>
    </row>
    <row r="393" ht="15.75" customHeight="1">
      <c r="A393" s="31"/>
      <c r="B393" s="31"/>
      <c r="C393" s="31"/>
      <c r="D393" s="31"/>
      <c r="E393" s="31"/>
      <c r="F393" s="31"/>
      <c r="G393" s="31"/>
      <c r="H393" s="31"/>
      <c r="I393" s="31"/>
      <c r="J393" s="31"/>
      <c r="K393" s="31"/>
      <c r="L393" s="31"/>
      <c r="M393" s="31"/>
      <c r="N393" s="31"/>
      <c r="O393" s="31"/>
      <c r="P393" s="31"/>
      <c r="Q393" s="31"/>
      <c r="R393" s="31"/>
      <c r="S393" s="31"/>
      <c r="T393" s="31"/>
      <c r="U393" s="31"/>
      <c r="V393" s="31"/>
      <c r="W393" s="31"/>
      <c r="X393" s="31"/>
      <c r="Y393" s="31"/>
      <c r="Z393" s="31"/>
    </row>
    <row r="394" ht="15.75" customHeight="1">
      <c r="A394" s="31"/>
      <c r="B394" s="31"/>
      <c r="C394" s="31"/>
      <c r="D394" s="31"/>
      <c r="E394" s="31"/>
      <c r="F394" s="31"/>
      <c r="G394" s="31"/>
      <c r="H394" s="31"/>
      <c r="I394" s="31"/>
      <c r="J394" s="31"/>
      <c r="K394" s="31"/>
      <c r="L394" s="31"/>
      <c r="M394" s="31"/>
      <c r="N394" s="31"/>
      <c r="O394" s="31"/>
      <c r="P394" s="31"/>
      <c r="Q394" s="31"/>
      <c r="R394" s="31"/>
      <c r="S394" s="31"/>
      <c r="T394" s="31"/>
      <c r="U394" s="31"/>
      <c r="V394" s="31"/>
      <c r="W394" s="31"/>
      <c r="X394" s="31"/>
      <c r="Y394" s="31"/>
      <c r="Z394" s="31"/>
    </row>
    <row r="395" ht="15.75" customHeight="1">
      <c r="A395" s="31"/>
      <c r="B395" s="31"/>
      <c r="C395" s="31"/>
      <c r="D395" s="31"/>
      <c r="E395" s="31"/>
      <c r="F395" s="31"/>
      <c r="G395" s="31"/>
      <c r="H395" s="31"/>
      <c r="I395" s="31"/>
      <c r="J395" s="31"/>
      <c r="K395" s="31"/>
      <c r="L395" s="31"/>
      <c r="M395" s="31"/>
      <c r="N395" s="31"/>
      <c r="O395" s="31"/>
      <c r="P395" s="31"/>
      <c r="Q395" s="31"/>
      <c r="R395" s="31"/>
      <c r="S395" s="31"/>
      <c r="T395" s="31"/>
      <c r="U395" s="31"/>
      <c r="V395" s="31"/>
      <c r="W395" s="31"/>
      <c r="X395" s="31"/>
      <c r="Y395" s="31"/>
      <c r="Z395" s="31"/>
    </row>
    <row r="396" ht="15.75" customHeight="1">
      <c r="A396" s="31"/>
      <c r="B396" s="31"/>
      <c r="C396" s="31"/>
      <c r="D396" s="31"/>
      <c r="E396" s="31"/>
      <c r="F396" s="31"/>
      <c r="G396" s="31"/>
      <c r="H396" s="31"/>
      <c r="I396" s="31"/>
      <c r="J396" s="31"/>
      <c r="K396" s="31"/>
      <c r="L396" s="31"/>
      <c r="M396" s="31"/>
      <c r="N396" s="31"/>
      <c r="O396" s="31"/>
      <c r="P396" s="31"/>
      <c r="Q396" s="31"/>
      <c r="R396" s="31"/>
      <c r="S396" s="31"/>
      <c r="T396" s="31"/>
      <c r="U396" s="31"/>
      <c r="V396" s="31"/>
      <c r="W396" s="31"/>
      <c r="X396" s="31"/>
      <c r="Y396" s="31"/>
      <c r="Z396" s="31"/>
    </row>
    <row r="397" ht="15.75" customHeight="1">
      <c r="A397" s="31"/>
      <c r="B397" s="31"/>
      <c r="C397" s="31"/>
      <c r="D397" s="31"/>
      <c r="E397" s="31"/>
      <c r="F397" s="31"/>
      <c r="G397" s="31"/>
      <c r="H397" s="31"/>
      <c r="I397" s="31"/>
      <c r="J397" s="31"/>
      <c r="K397" s="31"/>
      <c r="L397" s="31"/>
      <c r="M397" s="31"/>
      <c r="N397" s="31"/>
      <c r="O397" s="31"/>
      <c r="P397" s="31"/>
      <c r="Q397" s="31"/>
      <c r="R397" s="31"/>
      <c r="S397" s="31"/>
      <c r="T397" s="31"/>
      <c r="U397" s="31"/>
      <c r="V397" s="31"/>
      <c r="W397" s="31"/>
      <c r="X397" s="31"/>
      <c r="Y397" s="31"/>
      <c r="Z397" s="31"/>
    </row>
    <row r="398" ht="15.75" customHeight="1">
      <c r="A398" s="31"/>
      <c r="B398" s="31"/>
      <c r="C398" s="31"/>
      <c r="D398" s="31"/>
      <c r="E398" s="31"/>
      <c r="F398" s="31"/>
      <c r="G398" s="31"/>
      <c r="H398" s="31"/>
      <c r="I398" s="31"/>
      <c r="J398" s="31"/>
      <c r="K398" s="31"/>
      <c r="L398" s="31"/>
      <c r="M398" s="31"/>
      <c r="N398" s="31"/>
      <c r="O398" s="31"/>
      <c r="P398" s="31"/>
      <c r="Q398" s="31"/>
      <c r="R398" s="31"/>
      <c r="S398" s="31"/>
      <c r="T398" s="31"/>
      <c r="U398" s="31"/>
      <c r="V398" s="31"/>
      <c r="W398" s="31"/>
      <c r="X398" s="31"/>
      <c r="Y398" s="31"/>
      <c r="Z398" s="31"/>
    </row>
    <row r="399" ht="15.75" customHeight="1">
      <c r="A399" s="31"/>
      <c r="B399" s="31"/>
      <c r="C399" s="31"/>
      <c r="D399" s="31"/>
      <c r="E399" s="31"/>
      <c r="F399" s="31"/>
      <c r="G399" s="31"/>
      <c r="H399" s="31"/>
      <c r="I399" s="31"/>
      <c r="J399" s="31"/>
      <c r="K399" s="31"/>
      <c r="L399" s="31"/>
      <c r="M399" s="31"/>
      <c r="N399" s="31"/>
      <c r="O399" s="31"/>
      <c r="P399" s="31"/>
      <c r="Q399" s="31"/>
      <c r="R399" s="31"/>
      <c r="S399" s="31"/>
      <c r="T399" s="31"/>
      <c r="U399" s="31"/>
      <c r="V399" s="31"/>
      <c r="W399" s="31"/>
      <c r="X399" s="31"/>
      <c r="Y399" s="31"/>
      <c r="Z399" s="31"/>
    </row>
    <row r="400" ht="15.75" customHeight="1">
      <c r="A400" s="31"/>
      <c r="B400" s="31"/>
      <c r="C400" s="31"/>
      <c r="D400" s="31"/>
      <c r="E400" s="31"/>
      <c r="F400" s="31"/>
      <c r="G400" s="31"/>
      <c r="H400" s="31"/>
      <c r="I400" s="31"/>
      <c r="J400" s="31"/>
      <c r="K400" s="31"/>
      <c r="L400" s="31"/>
      <c r="M400" s="31"/>
      <c r="N400" s="31"/>
      <c r="O400" s="31"/>
      <c r="P400" s="31"/>
      <c r="Q400" s="31"/>
      <c r="R400" s="31"/>
      <c r="S400" s="31"/>
      <c r="T400" s="31"/>
      <c r="U400" s="31"/>
      <c r="V400" s="31"/>
      <c r="W400" s="31"/>
      <c r="X400" s="31"/>
      <c r="Y400" s="31"/>
      <c r="Z400" s="31"/>
    </row>
    <row r="401" ht="15.75" customHeight="1">
      <c r="A401" s="31"/>
      <c r="B401" s="31"/>
      <c r="C401" s="31"/>
      <c r="D401" s="31"/>
      <c r="E401" s="31"/>
      <c r="F401" s="31"/>
      <c r="G401" s="31"/>
      <c r="H401" s="31"/>
      <c r="I401" s="31"/>
      <c r="J401" s="31"/>
      <c r="K401" s="31"/>
      <c r="L401" s="31"/>
      <c r="M401" s="31"/>
      <c r="N401" s="31"/>
      <c r="O401" s="31"/>
      <c r="P401" s="31"/>
      <c r="Q401" s="31"/>
      <c r="R401" s="31"/>
      <c r="S401" s="31"/>
      <c r="T401" s="31"/>
      <c r="U401" s="31"/>
      <c r="V401" s="31"/>
      <c r="W401" s="31"/>
      <c r="X401" s="31"/>
      <c r="Y401" s="31"/>
      <c r="Z401" s="31"/>
    </row>
    <row r="402" ht="15.75" customHeight="1">
      <c r="A402" s="31"/>
      <c r="B402" s="31"/>
      <c r="C402" s="31"/>
      <c r="D402" s="31"/>
      <c r="E402" s="31"/>
      <c r="F402" s="31"/>
      <c r="G402" s="31"/>
      <c r="H402" s="31"/>
      <c r="I402" s="31"/>
      <c r="J402" s="31"/>
      <c r="K402" s="31"/>
      <c r="L402" s="31"/>
      <c r="M402" s="31"/>
      <c r="N402" s="31"/>
      <c r="O402" s="31"/>
      <c r="P402" s="31"/>
      <c r="Q402" s="31"/>
      <c r="R402" s="31"/>
      <c r="S402" s="31"/>
      <c r="T402" s="31"/>
      <c r="U402" s="31"/>
      <c r="V402" s="31"/>
      <c r="W402" s="31"/>
      <c r="X402" s="31"/>
      <c r="Y402" s="31"/>
      <c r="Z402" s="31"/>
    </row>
    <row r="403" ht="15.75" customHeight="1">
      <c r="A403" s="31"/>
      <c r="B403" s="31"/>
      <c r="C403" s="31"/>
      <c r="D403" s="31"/>
      <c r="E403" s="31"/>
      <c r="F403" s="31"/>
      <c r="G403" s="31"/>
      <c r="H403" s="31"/>
      <c r="I403" s="31"/>
      <c r="J403" s="31"/>
      <c r="K403" s="31"/>
      <c r="L403" s="31"/>
      <c r="M403" s="31"/>
      <c r="N403" s="31"/>
      <c r="O403" s="31"/>
      <c r="P403" s="31"/>
      <c r="Q403" s="31"/>
      <c r="R403" s="31"/>
      <c r="S403" s="31"/>
      <c r="T403" s="31"/>
      <c r="U403" s="31"/>
      <c r="V403" s="31"/>
      <c r="W403" s="31"/>
      <c r="X403" s="31"/>
      <c r="Y403" s="31"/>
      <c r="Z403" s="31"/>
    </row>
    <row r="404" ht="15.75" customHeight="1">
      <c r="A404" s="31"/>
      <c r="B404" s="31"/>
      <c r="C404" s="31"/>
      <c r="D404" s="31"/>
      <c r="E404" s="31"/>
      <c r="F404" s="31"/>
      <c r="G404" s="31"/>
      <c r="H404" s="31"/>
      <c r="I404" s="31"/>
      <c r="J404" s="31"/>
      <c r="K404" s="31"/>
      <c r="L404" s="31"/>
      <c r="M404" s="31"/>
      <c r="N404" s="31"/>
      <c r="O404" s="31"/>
      <c r="P404" s="31"/>
      <c r="Q404" s="31"/>
      <c r="R404" s="31"/>
      <c r="S404" s="31"/>
      <c r="T404" s="31"/>
      <c r="U404" s="31"/>
      <c r="V404" s="31"/>
      <c r="W404" s="31"/>
      <c r="X404" s="31"/>
      <c r="Y404" s="31"/>
      <c r="Z404" s="31"/>
    </row>
    <row r="405" ht="15.75" customHeight="1">
      <c r="A405" s="31"/>
      <c r="B405" s="31"/>
      <c r="C405" s="31"/>
      <c r="D405" s="31"/>
      <c r="E405" s="31"/>
      <c r="F405" s="31"/>
      <c r="G405" s="31"/>
      <c r="H405" s="31"/>
      <c r="I405" s="31"/>
      <c r="J405" s="31"/>
      <c r="K405" s="31"/>
      <c r="L405" s="31"/>
      <c r="M405" s="31"/>
      <c r="N405" s="31"/>
      <c r="O405" s="31"/>
      <c r="P405" s="31"/>
      <c r="Q405" s="31"/>
      <c r="R405" s="31"/>
      <c r="S405" s="31"/>
      <c r="T405" s="31"/>
      <c r="U405" s="31"/>
      <c r="V405" s="31"/>
      <c r="W405" s="31"/>
      <c r="X405" s="31"/>
      <c r="Y405" s="31"/>
      <c r="Z405" s="31"/>
    </row>
    <row r="406" ht="15.75" customHeight="1">
      <c r="A406" s="31"/>
      <c r="B406" s="31"/>
      <c r="C406" s="31"/>
      <c r="D406" s="31"/>
      <c r="E406" s="31"/>
      <c r="F406" s="31"/>
      <c r="G406" s="31"/>
      <c r="H406" s="31"/>
      <c r="I406" s="31"/>
      <c r="J406" s="31"/>
      <c r="K406" s="31"/>
      <c r="L406" s="31"/>
      <c r="M406" s="31"/>
      <c r="N406" s="31"/>
      <c r="O406" s="31"/>
      <c r="P406" s="31"/>
      <c r="Q406" s="31"/>
      <c r="R406" s="31"/>
      <c r="S406" s="31"/>
      <c r="T406" s="31"/>
      <c r="U406" s="31"/>
      <c r="V406" s="31"/>
      <c r="W406" s="31"/>
      <c r="X406" s="31"/>
      <c r="Y406" s="31"/>
      <c r="Z406" s="31"/>
    </row>
    <row r="407" ht="15.75" customHeight="1">
      <c r="A407" s="31"/>
      <c r="B407" s="31"/>
      <c r="C407" s="31"/>
      <c r="D407" s="31"/>
      <c r="E407" s="31"/>
      <c r="F407" s="31"/>
      <c r="G407" s="31"/>
      <c r="H407" s="31"/>
      <c r="I407" s="31"/>
      <c r="J407" s="31"/>
      <c r="K407" s="31"/>
      <c r="L407" s="31"/>
      <c r="M407" s="31"/>
      <c r="N407" s="31"/>
      <c r="O407" s="31"/>
      <c r="P407" s="31"/>
      <c r="Q407" s="31"/>
      <c r="R407" s="31"/>
      <c r="S407" s="31"/>
      <c r="T407" s="31"/>
      <c r="U407" s="31"/>
      <c r="V407" s="31"/>
      <c r="W407" s="31"/>
      <c r="X407" s="31"/>
      <c r="Y407" s="31"/>
      <c r="Z407" s="31"/>
    </row>
    <row r="408" ht="15.75" customHeight="1">
      <c r="A408" s="31"/>
      <c r="B408" s="31"/>
      <c r="C408" s="31"/>
      <c r="D408" s="31"/>
      <c r="E408" s="31"/>
      <c r="F408" s="31"/>
      <c r="G408" s="31"/>
      <c r="H408" s="31"/>
      <c r="I408" s="31"/>
      <c r="J408" s="31"/>
      <c r="K408" s="31"/>
      <c r="L408" s="31"/>
      <c r="M408" s="31"/>
      <c r="N408" s="31"/>
      <c r="O408" s="31"/>
      <c r="P408" s="31"/>
      <c r="Q408" s="31"/>
      <c r="R408" s="31"/>
      <c r="S408" s="31"/>
      <c r="T408" s="31"/>
      <c r="U408" s="31"/>
      <c r="V408" s="31"/>
      <c r="W408" s="31"/>
      <c r="X408" s="31"/>
      <c r="Y408" s="31"/>
      <c r="Z408" s="31"/>
    </row>
    <row r="409" ht="15.75" customHeight="1">
      <c r="A409" s="31"/>
      <c r="B409" s="31"/>
      <c r="C409" s="31"/>
      <c r="D409" s="31"/>
      <c r="E409" s="31"/>
      <c r="F409" s="31"/>
      <c r="G409" s="31"/>
      <c r="H409" s="31"/>
      <c r="I409" s="31"/>
      <c r="J409" s="31"/>
      <c r="K409" s="31"/>
      <c r="L409" s="31"/>
      <c r="M409" s="31"/>
      <c r="N409" s="31"/>
      <c r="O409" s="31"/>
      <c r="P409" s="31"/>
      <c r="Q409" s="31"/>
      <c r="R409" s="31"/>
      <c r="S409" s="31"/>
      <c r="T409" s="31"/>
      <c r="U409" s="31"/>
      <c r="V409" s="31"/>
      <c r="W409" s="31"/>
      <c r="X409" s="31"/>
      <c r="Y409" s="31"/>
      <c r="Z409" s="31"/>
    </row>
    <row r="410" ht="15.75" customHeight="1">
      <c r="A410" s="31"/>
      <c r="B410" s="31"/>
      <c r="C410" s="31"/>
      <c r="D410" s="31"/>
      <c r="E410" s="31"/>
      <c r="F410" s="31"/>
      <c r="G410" s="31"/>
      <c r="H410" s="31"/>
      <c r="I410" s="31"/>
      <c r="J410" s="31"/>
      <c r="K410" s="31"/>
      <c r="L410" s="31"/>
      <c r="M410" s="31"/>
      <c r="N410" s="31"/>
      <c r="O410" s="31"/>
      <c r="P410" s="31"/>
      <c r="Q410" s="31"/>
      <c r="R410" s="31"/>
      <c r="S410" s="31"/>
      <c r="T410" s="31"/>
      <c r="U410" s="31"/>
      <c r="V410" s="31"/>
      <c r="W410" s="31"/>
      <c r="X410" s="31"/>
      <c r="Y410" s="31"/>
      <c r="Z410" s="31"/>
    </row>
    <row r="411" ht="15.75" customHeight="1">
      <c r="A411" s="31"/>
      <c r="B411" s="31"/>
      <c r="C411" s="31"/>
      <c r="D411" s="31"/>
      <c r="E411" s="31"/>
      <c r="F411" s="31"/>
      <c r="G411" s="31"/>
      <c r="H411" s="31"/>
      <c r="I411" s="31"/>
      <c r="J411" s="31"/>
      <c r="K411" s="31"/>
      <c r="L411" s="31"/>
      <c r="M411" s="31"/>
      <c r="N411" s="31"/>
      <c r="O411" s="31"/>
      <c r="P411" s="31"/>
      <c r="Q411" s="31"/>
      <c r="R411" s="31"/>
      <c r="S411" s="31"/>
      <c r="T411" s="31"/>
      <c r="U411" s="31"/>
      <c r="V411" s="31"/>
      <c r="W411" s="31"/>
      <c r="X411" s="31"/>
      <c r="Y411" s="31"/>
      <c r="Z411" s="31"/>
    </row>
    <row r="412" ht="15.75" customHeight="1">
      <c r="A412" s="31"/>
      <c r="B412" s="31"/>
      <c r="C412" s="31"/>
      <c r="D412" s="31"/>
      <c r="E412" s="31"/>
      <c r="F412" s="31"/>
      <c r="G412" s="31"/>
      <c r="H412" s="31"/>
      <c r="I412" s="31"/>
      <c r="J412" s="31"/>
      <c r="K412" s="31"/>
      <c r="L412" s="31"/>
      <c r="M412" s="31"/>
      <c r="N412" s="31"/>
      <c r="O412" s="31"/>
      <c r="P412" s="31"/>
      <c r="Q412" s="31"/>
      <c r="R412" s="31"/>
      <c r="S412" s="31"/>
      <c r="T412" s="31"/>
      <c r="U412" s="31"/>
      <c r="V412" s="31"/>
      <c r="W412" s="31"/>
      <c r="X412" s="31"/>
      <c r="Y412" s="31"/>
      <c r="Z412" s="31"/>
    </row>
    <row r="413" ht="15.75" customHeight="1">
      <c r="A413" s="31"/>
      <c r="B413" s="31"/>
      <c r="C413" s="31"/>
      <c r="D413" s="31"/>
      <c r="E413" s="31"/>
      <c r="F413" s="31"/>
      <c r="G413" s="31"/>
      <c r="H413" s="31"/>
      <c r="I413" s="31"/>
      <c r="J413" s="31"/>
      <c r="K413" s="31"/>
      <c r="L413" s="31"/>
      <c r="M413" s="31"/>
      <c r="N413" s="31"/>
      <c r="O413" s="31"/>
      <c r="P413" s="31"/>
      <c r="Q413" s="31"/>
      <c r="R413" s="31"/>
      <c r="S413" s="31"/>
      <c r="T413" s="31"/>
      <c r="U413" s="31"/>
      <c r="V413" s="31"/>
      <c r="W413" s="31"/>
      <c r="X413" s="31"/>
      <c r="Y413" s="31"/>
      <c r="Z413" s="31"/>
    </row>
    <row r="414" ht="15.75" customHeight="1">
      <c r="A414" s="31"/>
      <c r="B414" s="31"/>
      <c r="C414" s="31"/>
      <c r="D414" s="31"/>
      <c r="E414" s="31"/>
      <c r="F414" s="31"/>
      <c r="G414" s="31"/>
      <c r="H414" s="31"/>
      <c r="I414" s="31"/>
      <c r="J414" s="31"/>
      <c r="K414" s="31"/>
      <c r="L414" s="31"/>
      <c r="M414" s="31"/>
      <c r="N414" s="31"/>
      <c r="O414" s="31"/>
      <c r="P414" s="31"/>
      <c r="Q414" s="31"/>
      <c r="R414" s="31"/>
      <c r="S414" s="31"/>
      <c r="T414" s="31"/>
      <c r="U414" s="31"/>
      <c r="V414" s="31"/>
      <c r="W414" s="31"/>
      <c r="X414" s="31"/>
      <c r="Y414" s="31"/>
      <c r="Z414" s="31"/>
    </row>
    <row r="415" ht="15.75" customHeight="1">
      <c r="A415" s="31"/>
      <c r="B415" s="31"/>
      <c r="C415" s="31"/>
      <c r="D415" s="31"/>
      <c r="E415" s="31"/>
      <c r="F415" s="31"/>
      <c r="G415" s="31"/>
      <c r="H415" s="31"/>
      <c r="I415" s="31"/>
      <c r="J415" s="31"/>
      <c r="K415" s="31"/>
      <c r="L415" s="31"/>
      <c r="M415" s="31"/>
      <c r="N415" s="31"/>
      <c r="O415" s="31"/>
      <c r="P415" s="31"/>
      <c r="Q415" s="31"/>
      <c r="R415" s="31"/>
      <c r="S415" s="31"/>
      <c r="T415" s="31"/>
      <c r="U415" s="31"/>
      <c r="V415" s="31"/>
      <c r="W415" s="31"/>
      <c r="X415" s="31"/>
      <c r="Y415" s="31"/>
      <c r="Z415" s="31"/>
    </row>
    <row r="416" ht="15.75" customHeight="1">
      <c r="A416" s="31"/>
      <c r="B416" s="31"/>
      <c r="C416" s="31"/>
      <c r="D416" s="31"/>
      <c r="E416" s="31"/>
      <c r="F416" s="31"/>
      <c r="G416" s="31"/>
      <c r="H416" s="31"/>
      <c r="I416" s="31"/>
      <c r="J416" s="31"/>
      <c r="K416" s="31"/>
      <c r="L416" s="31"/>
      <c r="M416" s="31"/>
      <c r="N416" s="31"/>
      <c r="O416" s="31"/>
      <c r="P416" s="31"/>
      <c r="Q416" s="31"/>
      <c r="R416" s="31"/>
      <c r="S416" s="31"/>
      <c r="T416" s="31"/>
      <c r="U416" s="31"/>
      <c r="V416" s="31"/>
      <c r="W416" s="31"/>
      <c r="X416" s="31"/>
      <c r="Y416" s="31"/>
      <c r="Z416" s="31"/>
    </row>
    <row r="417" ht="15.75" customHeight="1">
      <c r="A417" s="31"/>
      <c r="B417" s="31"/>
      <c r="C417" s="31"/>
      <c r="D417" s="31"/>
      <c r="E417" s="31"/>
      <c r="F417" s="31"/>
      <c r="G417" s="31"/>
      <c r="H417" s="31"/>
      <c r="I417" s="31"/>
      <c r="J417" s="31"/>
      <c r="K417" s="31"/>
      <c r="L417" s="31"/>
      <c r="M417" s="31"/>
      <c r="N417" s="31"/>
      <c r="O417" s="31"/>
      <c r="P417" s="31"/>
      <c r="Q417" s="31"/>
      <c r="R417" s="31"/>
      <c r="S417" s="31"/>
      <c r="T417" s="31"/>
      <c r="U417" s="31"/>
      <c r="V417" s="31"/>
      <c r="W417" s="31"/>
      <c r="X417" s="31"/>
      <c r="Y417" s="31"/>
      <c r="Z417" s="31"/>
    </row>
    <row r="418" ht="15.75" customHeight="1">
      <c r="A418" s="31"/>
      <c r="B418" s="31"/>
      <c r="C418" s="31"/>
      <c r="D418" s="31"/>
      <c r="E418" s="31"/>
      <c r="F418" s="31"/>
      <c r="G418" s="31"/>
      <c r="H418" s="31"/>
      <c r="I418" s="31"/>
      <c r="J418" s="31"/>
      <c r="K418" s="31"/>
      <c r="L418" s="31"/>
      <c r="M418" s="31"/>
      <c r="N418" s="31"/>
      <c r="O418" s="31"/>
      <c r="P418" s="31"/>
      <c r="Q418" s="31"/>
      <c r="R418" s="31"/>
      <c r="S418" s="31"/>
      <c r="T418" s="31"/>
      <c r="U418" s="31"/>
      <c r="V418" s="31"/>
      <c r="W418" s="31"/>
      <c r="X418" s="31"/>
      <c r="Y418" s="31"/>
      <c r="Z418" s="31"/>
    </row>
    <row r="419" ht="15.75" customHeight="1">
      <c r="A419" s="31"/>
      <c r="B419" s="31"/>
      <c r="C419" s="31"/>
      <c r="D419" s="31"/>
      <c r="E419" s="31"/>
      <c r="F419" s="31"/>
      <c r="G419" s="31"/>
      <c r="H419" s="31"/>
      <c r="I419" s="31"/>
      <c r="J419" s="31"/>
      <c r="K419" s="31"/>
      <c r="L419" s="31"/>
      <c r="M419" s="31"/>
      <c r="N419" s="31"/>
      <c r="O419" s="31"/>
      <c r="P419" s="31"/>
      <c r="Q419" s="31"/>
      <c r="R419" s="31"/>
      <c r="S419" s="31"/>
      <c r="T419" s="31"/>
      <c r="U419" s="31"/>
      <c r="V419" s="31"/>
      <c r="W419" s="31"/>
      <c r="X419" s="31"/>
      <c r="Y419" s="31"/>
      <c r="Z419" s="31"/>
    </row>
    <row r="420" ht="15.75" customHeight="1">
      <c r="A420" s="31"/>
      <c r="B420" s="31"/>
      <c r="C420" s="31"/>
      <c r="D420" s="31"/>
      <c r="E420" s="31"/>
      <c r="F420" s="31"/>
      <c r="G420" s="31"/>
      <c r="H420" s="31"/>
      <c r="I420" s="31"/>
      <c r="J420" s="31"/>
      <c r="K420" s="31"/>
      <c r="L420" s="31"/>
      <c r="M420" s="31"/>
      <c r="N420" s="31"/>
      <c r="O420" s="31"/>
      <c r="P420" s="31"/>
      <c r="Q420" s="31"/>
      <c r="R420" s="31"/>
      <c r="S420" s="31"/>
      <c r="T420" s="31"/>
      <c r="U420" s="31"/>
      <c r="V420" s="31"/>
      <c r="W420" s="31"/>
      <c r="X420" s="31"/>
      <c r="Y420" s="31"/>
      <c r="Z420" s="31"/>
    </row>
    <row r="421" ht="15.75" customHeight="1">
      <c r="A421" s="31"/>
      <c r="B421" s="31"/>
      <c r="C421" s="31"/>
      <c r="D421" s="31"/>
      <c r="E421" s="31"/>
      <c r="F421" s="31"/>
      <c r="G421" s="31"/>
      <c r="H421" s="31"/>
      <c r="I421" s="31"/>
      <c r="J421" s="31"/>
      <c r="K421" s="31"/>
      <c r="L421" s="31"/>
      <c r="M421" s="31"/>
      <c r="N421" s="31"/>
      <c r="O421" s="31"/>
      <c r="P421" s="31"/>
      <c r="Q421" s="31"/>
      <c r="R421" s="31"/>
      <c r="S421" s="31"/>
      <c r="T421" s="31"/>
      <c r="U421" s="31"/>
      <c r="V421" s="31"/>
      <c r="W421" s="31"/>
      <c r="X421" s="31"/>
      <c r="Y421" s="31"/>
      <c r="Z421" s="31"/>
    </row>
    <row r="422" ht="15.75" customHeight="1">
      <c r="A422" s="31"/>
      <c r="B422" s="31"/>
      <c r="C422" s="31"/>
      <c r="D422" s="31"/>
      <c r="E422" s="31"/>
      <c r="F422" s="31"/>
      <c r="G422" s="31"/>
      <c r="H422" s="31"/>
      <c r="I422" s="31"/>
      <c r="J422" s="31"/>
      <c r="K422" s="31"/>
      <c r="L422" s="31"/>
      <c r="M422" s="31"/>
      <c r="N422" s="31"/>
      <c r="O422" s="31"/>
      <c r="P422" s="31"/>
      <c r="Q422" s="31"/>
      <c r="R422" s="31"/>
      <c r="S422" s="31"/>
      <c r="T422" s="31"/>
      <c r="U422" s="31"/>
      <c r="V422" s="31"/>
      <c r="W422" s="31"/>
      <c r="X422" s="31"/>
      <c r="Y422" s="31"/>
      <c r="Z422" s="31"/>
    </row>
    <row r="423" ht="15.75" customHeight="1">
      <c r="A423" s="31"/>
      <c r="B423" s="31"/>
      <c r="C423" s="31"/>
      <c r="D423" s="31"/>
      <c r="E423" s="31"/>
      <c r="F423" s="31"/>
      <c r="G423" s="31"/>
      <c r="H423" s="31"/>
      <c r="I423" s="31"/>
      <c r="J423" s="31"/>
      <c r="K423" s="31"/>
      <c r="L423" s="31"/>
      <c r="M423" s="31"/>
      <c r="N423" s="31"/>
      <c r="O423" s="31"/>
      <c r="P423" s="31"/>
      <c r="Q423" s="31"/>
      <c r="R423" s="31"/>
      <c r="S423" s="31"/>
      <c r="T423" s="31"/>
      <c r="U423" s="31"/>
      <c r="V423" s="31"/>
      <c r="W423" s="31"/>
      <c r="X423" s="31"/>
      <c r="Y423" s="31"/>
      <c r="Z423" s="31"/>
    </row>
    <row r="424" ht="15.75" customHeight="1">
      <c r="A424" s="31"/>
      <c r="B424" s="31"/>
      <c r="C424" s="31"/>
      <c r="D424" s="31"/>
      <c r="E424" s="31"/>
      <c r="F424" s="31"/>
      <c r="G424" s="31"/>
      <c r="H424" s="31"/>
      <c r="I424" s="31"/>
      <c r="J424" s="31"/>
      <c r="K424" s="31"/>
      <c r="L424" s="31"/>
      <c r="M424" s="31"/>
      <c r="N424" s="31"/>
      <c r="O424" s="31"/>
      <c r="P424" s="31"/>
      <c r="Q424" s="31"/>
      <c r="R424" s="31"/>
      <c r="S424" s="31"/>
      <c r="T424" s="31"/>
      <c r="U424" s="31"/>
      <c r="V424" s="31"/>
      <c r="W424" s="31"/>
      <c r="X424" s="31"/>
      <c r="Y424" s="31"/>
      <c r="Z424" s="31"/>
    </row>
    <row r="425" ht="15.75" customHeight="1">
      <c r="A425" s="31"/>
      <c r="B425" s="31"/>
      <c r="C425" s="31"/>
      <c r="D425" s="31"/>
      <c r="E425" s="31"/>
      <c r="F425" s="31"/>
      <c r="G425" s="31"/>
      <c r="H425" s="31"/>
      <c r="I425" s="31"/>
      <c r="J425" s="31"/>
      <c r="K425" s="31"/>
      <c r="L425" s="31"/>
      <c r="M425" s="31"/>
      <c r="N425" s="31"/>
      <c r="O425" s="31"/>
      <c r="P425" s="31"/>
      <c r="Q425" s="31"/>
      <c r="R425" s="31"/>
      <c r="S425" s="31"/>
      <c r="T425" s="31"/>
      <c r="U425" s="31"/>
      <c r="V425" s="31"/>
      <c r="W425" s="31"/>
      <c r="X425" s="31"/>
      <c r="Y425" s="31"/>
      <c r="Z425" s="31"/>
    </row>
    <row r="426" ht="15.75" customHeight="1">
      <c r="A426" s="31"/>
      <c r="B426" s="31"/>
      <c r="C426" s="31"/>
      <c r="D426" s="31"/>
      <c r="E426" s="31"/>
      <c r="F426" s="31"/>
      <c r="G426" s="31"/>
      <c r="H426" s="31"/>
      <c r="I426" s="31"/>
      <c r="J426" s="31"/>
      <c r="K426" s="31"/>
      <c r="L426" s="31"/>
      <c r="M426" s="31"/>
      <c r="N426" s="31"/>
      <c r="O426" s="31"/>
      <c r="P426" s="31"/>
      <c r="Q426" s="31"/>
      <c r="R426" s="31"/>
      <c r="S426" s="31"/>
      <c r="T426" s="31"/>
      <c r="U426" s="31"/>
      <c r="V426" s="31"/>
      <c r="W426" s="31"/>
      <c r="X426" s="31"/>
      <c r="Y426" s="31"/>
      <c r="Z426" s="31"/>
    </row>
    <row r="427" ht="15.75" customHeight="1">
      <c r="A427" s="31"/>
      <c r="B427" s="31"/>
      <c r="C427" s="31"/>
      <c r="D427" s="31"/>
      <c r="E427" s="31"/>
      <c r="F427" s="31"/>
      <c r="G427" s="31"/>
      <c r="H427" s="31"/>
      <c r="I427" s="31"/>
      <c r="J427" s="31"/>
      <c r="K427" s="31"/>
      <c r="L427" s="31"/>
      <c r="M427" s="31"/>
      <c r="N427" s="31"/>
      <c r="O427" s="31"/>
      <c r="P427" s="31"/>
      <c r="Q427" s="31"/>
      <c r="R427" s="31"/>
      <c r="S427" s="31"/>
      <c r="T427" s="31"/>
      <c r="U427" s="31"/>
      <c r="V427" s="31"/>
      <c r="W427" s="31"/>
      <c r="X427" s="31"/>
      <c r="Y427" s="31"/>
      <c r="Z427" s="31"/>
    </row>
    <row r="428" ht="15.75" customHeight="1">
      <c r="A428" s="31"/>
      <c r="B428" s="31"/>
      <c r="C428" s="31"/>
      <c r="D428" s="31"/>
      <c r="E428" s="31"/>
      <c r="F428" s="31"/>
      <c r="G428" s="31"/>
      <c r="H428" s="31"/>
      <c r="I428" s="31"/>
      <c r="J428" s="31"/>
      <c r="K428" s="31"/>
      <c r="L428" s="31"/>
      <c r="M428" s="31"/>
      <c r="N428" s="31"/>
      <c r="O428" s="31"/>
      <c r="P428" s="31"/>
      <c r="Q428" s="31"/>
      <c r="R428" s="31"/>
      <c r="S428" s="31"/>
      <c r="T428" s="31"/>
      <c r="U428" s="31"/>
      <c r="V428" s="31"/>
      <c r="W428" s="31"/>
      <c r="X428" s="31"/>
      <c r="Y428" s="31"/>
      <c r="Z428" s="31"/>
    </row>
    <row r="429" ht="15.75" customHeight="1">
      <c r="A429" s="31"/>
      <c r="B429" s="31"/>
      <c r="C429" s="31"/>
      <c r="D429" s="31"/>
      <c r="E429" s="31"/>
      <c r="F429" s="31"/>
      <c r="G429" s="31"/>
      <c r="H429" s="31"/>
      <c r="I429" s="31"/>
      <c r="J429" s="31"/>
      <c r="K429" s="31"/>
      <c r="L429" s="31"/>
      <c r="M429" s="31"/>
      <c r="N429" s="31"/>
      <c r="O429" s="31"/>
      <c r="P429" s="31"/>
      <c r="Q429" s="31"/>
      <c r="R429" s="31"/>
      <c r="S429" s="31"/>
      <c r="T429" s="31"/>
      <c r="U429" s="31"/>
      <c r="V429" s="31"/>
      <c r="W429" s="31"/>
      <c r="X429" s="31"/>
      <c r="Y429" s="31"/>
      <c r="Z429" s="31"/>
    </row>
    <row r="430" ht="15.75" customHeight="1">
      <c r="A430" s="31"/>
      <c r="B430" s="31"/>
      <c r="C430" s="31"/>
      <c r="D430" s="31"/>
      <c r="E430" s="31"/>
      <c r="F430" s="31"/>
      <c r="G430" s="31"/>
      <c r="H430" s="31"/>
      <c r="I430" s="31"/>
      <c r="J430" s="31"/>
      <c r="K430" s="31"/>
      <c r="L430" s="31"/>
      <c r="M430" s="31"/>
      <c r="N430" s="31"/>
      <c r="O430" s="31"/>
      <c r="P430" s="31"/>
      <c r="Q430" s="31"/>
      <c r="R430" s="31"/>
      <c r="S430" s="31"/>
      <c r="T430" s="31"/>
      <c r="U430" s="31"/>
      <c r="V430" s="31"/>
      <c r="W430" s="31"/>
      <c r="X430" s="31"/>
      <c r="Y430" s="31"/>
      <c r="Z430" s="31"/>
    </row>
    <row r="431" ht="15.75" customHeight="1">
      <c r="A431" s="31"/>
      <c r="B431" s="31"/>
      <c r="C431" s="31"/>
      <c r="D431" s="31"/>
      <c r="E431" s="31"/>
      <c r="F431" s="31"/>
      <c r="G431" s="31"/>
      <c r="H431" s="31"/>
      <c r="I431" s="31"/>
      <c r="J431" s="31"/>
      <c r="K431" s="31"/>
      <c r="L431" s="31"/>
      <c r="M431" s="31"/>
      <c r="N431" s="31"/>
      <c r="O431" s="31"/>
      <c r="P431" s="31"/>
      <c r="Q431" s="31"/>
      <c r="R431" s="31"/>
      <c r="S431" s="31"/>
      <c r="T431" s="31"/>
      <c r="U431" s="31"/>
      <c r="V431" s="31"/>
      <c r="W431" s="31"/>
      <c r="X431" s="31"/>
      <c r="Y431" s="31"/>
      <c r="Z431" s="31"/>
    </row>
    <row r="432" ht="15.75" customHeight="1">
      <c r="A432" s="31"/>
      <c r="B432" s="31"/>
      <c r="C432" s="31"/>
      <c r="D432" s="31"/>
      <c r="E432" s="31"/>
      <c r="F432" s="31"/>
      <c r="G432" s="31"/>
      <c r="H432" s="31"/>
      <c r="I432" s="31"/>
      <c r="J432" s="31"/>
      <c r="K432" s="31"/>
      <c r="L432" s="31"/>
      <c r="M432" s="31"/>
      <c r="N432" s="31"/>
      <c r="O432" s="31"/>
      <c r="P432" s="31"/>
      <c r="Q432" s="31"/>
      <c r="R432" s="31"/>
      <c r="S432" s="31"/>
      <c r="T432" s="31"/>
      <c r="U432" s="31"/>
      <c r="V432" s="31"/>
      <c r="W432" s="31"/>
      <c r="X432" s="31"/>
      <c r="Y432" s="31"/>
      <c r="Z432" s="31"/>
    </row>
    <row r="433" ht="15.75" customHeight="1">
      <c r="A433" s="31"/>
      <c r="B433" s="31"/>
      <c r="C433" s="31"/>
      <c r="D433" s="31"/>
      <c r="E433" s="31"/>
      <c r="F433" s="31"/>
      <c r="G433" s="31"/>
      <c r="H433" s="31"/>
      <c r="I433" s="31"/>
      <c r="J433" s="31"/>
      <c r="K433" s="31"/>
      <c r="L433" s="31"/>
      <c r="M433" s="31"/>
      <c r="N433" s="31"/>
      <c r="O433" s="31"/>
      <c r="P433" s="31"/>
      <c r="Q433" s="31"/>
      <c r="R433" s="31"/>
      <c r="S433" s="31"/>
      <c r="T433" s="31"/>
      <c r="U433" s="31"/>
      <c r="V433" s="31"/>
      <c r="W433" s="31"/>
      <c r="X433" s="31"/>
      <c r="Y433" s="31"/>
      <c r="Z433" s="31"/>
    </row>
    <row r="434" ht="15.75" customHeight="1">
      <c r="A434" s="31"/>
      <c r="B434" s="31"/>
      <c r="C434" s="31"/>
      <c r="D434" s="31"/>
      <c r="E434" s="31"/>
      <c r="F434" s="31"/>
      <c r="G434" s="31"/>
      <c r="H434" s="31"/>
      <c r="I434" s="31"/>
      <c r="J434" s="31"/>
      <c r="K434" s="31"/>
      <c r="L434" s="31"/>
      <c r="M434" s="31"/>
      <c r="N434" s="31"/>
      <c r="O434" s="31"/>
      <c r="P434" s="31"/>
      <c r="Q434" s="31"/>
      <c r="R434" s="31"/>
      <c r="S434" s="31"/>
      <c r="T434" s="31"/>
      <c r="U434" s="31"/>
      <c r="V434" s="31"/>
      <c r="W434" s="31"/>
      <c r="X434" s="31"/>
      <c r="Y434" s="31"/>
      <c r="Z434" s="31"/>
    </row>
    <row r="435" ht="15.75" customHeight="1">
      <c r="A435" s="31"/>
      <c r="B435" s="31"/>
      <c r="C435" s="31"/>
      <c r="D435" s="31"/>
      <c r="E435" s="31"/>
      <c r="F435" s="31"/>
      <c r="G435" s="31"/>
      <c r="H435" s="31"/>
      <c r="I435" s="31"/>
      <c r="J435" s="31"/>
      <c r="K435" s="31"/>
      <c r="L435" s="31"/>
      <c r="M435" s="31"/>
      <c r="N435" s="31"/>
      <c r="O435" s="31"/>
      <c r="P435" s="31"/>
      <c r="Q435" s="31"/>
      <c r="R435" s="31"/>
      <c r="S435" s="31"/>
      <c r="T435" s="31"/>
      <c r="U435" s="31"/>
      <c r="V435" s="31"/>
      <c r="W435" s="31"/>
      <c r="X435" s="31"/>
      <c r="Y435" s="31"/>
      <c r="Z435" s="31"/>
    </row>
    <row r="436" ht="15.75" customHeight="1">
      <c r="A436" s="31"/>
      <c r="B436" s="31"/>
      <c r="C436" s="31"/>
      <c r="D436" s="31"/>
      <c r="E436" s="31"/>
      <c r="F436" s="31"/>
      <c r="G436" s="31"/>
      <c r="H436" s="31"/>
      <c r="I436" s="31"/>
      <c r="J436" s="31"/>
      <c r="K436" s="31"/>
      <c r="L436" s="31"/>
      <c r="M436" s="31"/>
      <c r="N436" s="31"/>
      <c r="O436" s="31"/>
      <c r="P436" s="31"/>
      <c r="Q436" s="31"/>
      <c r="R436" s="31"/>
      <c r="S436" s="31"/>
      <c r="T436" s="31"/>
      <c r="U436" s="31"/>
      <c r="V436" s="31"/>
      <c r="W436" s="31"/>
      <c r="X436" s="31"/>
      <c r="Y436" s="31"/>
      <c r="Z436" s="31"/>
    </row>
    <row r="437" ht="15.75" customHeight="1">
      <c r="A437" s="31"/>
      <c r="B437" s="31"/>
      <c r="C437" s="31"/>
      <c r="D437" s="31"/>
      <c r="E437" s="31"/>
      <c r="F437" s="31"/>
      <c r="G437" s="31"/>
      <c r="H437" s="31"/>
      <c r="I437" s="31"/>
      <c r="J437" s="31"/>
      <c r="K437" s="31"/>
      <c r="L437" s="31"/>
      <c r="M437" s="31"/>
      <c r="N437" s="31"/>
      <c r="O437" s="31"/>
      <c r="P437" s="31"/>
      <c r="Q437" s="31"/>
      <c r="R437" s="31"/>
      <c r="S437" s="31"/>
      <c r="T437" s="31"/>
      <c r="U437" s="31"/>
      <c r="V437" s="31"/>
      <c r="W437" s="31"/>
      <c r="X437" s="31"/>
      <c r="Y437" s="31"/>
      <c r="Z437" s="31"/>
    </row>
    <row r="438" ht="15.75" customHeight="1">
      <c r="A438" s="31"/>
      <c r="B438" s="31"/>
      <c r="C438" s="31"/>
      <c r="D438" s="31"/>
      <c r="E438" s="31"/>
      <c r="F438" s="31"/>
      <c r="G438" s="31"/>
      <c r="H438" s="31"/>
      <c r="I438" s="31"/>
      <c r="J438" s="31"/>
      <c r="K438" s="31"/>
      <c r="L438" s="31"/>
      <c r="M438" s="31"/>
      <c r="N438" s="31"/>
      <c r="O438" s="31"/>
      <c r="P438" s="31"/>
      <c r="Q438" s="31"/>
      <c r="R438" s="31"/>
      <c r="S438" s="31"/>
      <c r="T438" s="31"/>
      <c r="U438" s="31"/>
      <c r="V438" s="31"/>
      <c r="W438" s="31"/>
      <c r="X438" s="31"/>
      <c r="Y438" s="31"/>
      <c r="Z438" s="31"/>
    </row>
    <row r="439" ht="15.75" customHeight="1">
      <c r="A439" s="31"/>
      <c r="B439" s="31"/>
      <c r="C439" s="31"/>
      <c r="D439" s="31"/>
      <c r="E439" s="31"/>
      <c r="F439" s="31"/>
      <c r="G439" s="31"/>
      <c r="H439" s="31"/>
      <c r="I439" s="31"/>
      <c r="J439" s="31"/>
      <c r="K439" s="31"/>
      <c r="L439" s="31"/>
      <c r="M439" s="31"/>
      <c r="N439" s="31"/>
      <c r="O439" s="31"/>
      <c r="P439" s="31"/>
      <c r="Q439" s="31"/>
      <c r="R439" s="31"/>
      <c r="S439" s="31"/>
      <c r="T439" s="31"/>
      <c r="U439" s="31"/>
      <c r="V439" s="31"/>
      <c r="W439" s="31"/>
      <c r="X439" s="31"/>
      <c r="Y439" s="31"/>
      <c r="Z439" s="31"/>
    </row>
    <row r="440" ht="15.75" customHeight="1">
      <c r="A440" s="31"/>
      <c r="B440" s="31"/>
      <c r="C440" s="31"/>
      <c r="D440" s="31"/>
      <c r="E440" s="31"/>
      <c r="F440" s="31"/>
      <c r="G440" s="31"/>
      <c r="H440" s="31"/>
      <c r="I440" s="31"/>
      <c r="J440" s="31"/>
      <c r="K440" s="31"/>
      <c r="L440" s="31"/>
      <c r="M440" s="31"/>
      <c r="N440" s="31"/>
      <c r="O440" s="31"/>
      <c r="P440" s="31"/>
      <c r="Q440" s="31"/>
      <c r="R440" s="31"/>
      <c r="S440" s="31"/>
      <c r="T440" s="31"/>
      <c r="U440" s="31"/>
      <c r="V440" s="31"/>
      <c r="W440" s="31"/>
      <c r="X440" s="31"/>
      <c r="Y440" s="31"/>
      <c r="Z440" s="31"/>
    </row>
    <row r="441" ht="15.75" customHeight="1">
      <c r="A441" s="31"/>
      <c r="B441" s="31"/>
      <c r="C441" s="31"/>
      <c r="D441" s="31"/>
      <c r="E441" s="31"/>
      <c r="F441" s="31"/>
      <c r="G441" s="31"/>
      <c r="H441" s="31"/>
      <c r="I441" s="31"/>
      <c r="J441" s="31"/>
      <c r="K441" s="31"/>
      <c r="L441" s="31"/>
      <c r="M441" s="31"/>
      <c r="N441" s="31"/>
      <c r="O441" s="31"/>
      <c r="P441" s="31"/>
      <c r="Q441" s="31"/>
      <c r="R441" s="31"/>
      <c r="S441" s="31"/>
      <c r="T441" s="31"/>
      <c r="U441" s="31"/>
      <c r="V441" s="31"/>
      <c r="W441" s="31"/>
      <c r="X441" s="31"/>
      <c r="Y441" s="31"/>
      <c r="Z441" s="31"/>
    </row>
    <row r="442" ht="15.75" customHeight="1">
      <c r="A442" s="31"/>
      <c r="B442" s="31"/>
      <c r="C442" s="31"/>
      <c r="D442" s="31"/>
      <c r="E442" s="31"/>
      <c r="F442" s="31"/>
      <c r="G442" s="31"/>
      <c r="H442" s="31"/>
      <c r="I442" s="31"/>
      <c r="J442" s="31"/>
      <c r="K442" s="31"/>
      <c r="L442" s="31"/>
      <c r="M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</row>
    <row r="443" ht="15.75" customHeight="1">
      <c r="A443" s="31"/>
      <c r="B443" s="31"/>
      <c r="C443" s="31"/>
      <c r="D443" s="31"/>
      <c r="E443" s="31"/>
      <c r="F443" s="31"/>
      <c r="G443" s="31"/>
      <c r="H443" s="31"/>
      <c r="I443" s="31"/>
      <c r="J443" s="31"/>
      <c r="K443" s="31"/>
      <c r="L443" s="31"/>
      <c r="M443" s="31"/>
      <c r="N443" s="31"/>
      <c r="O443" s="31"/>
      <c r="P443" s="31"/>
      <c r="Q443" s="31"/>
      <c r="R443" s="31"/>
      <c r="S443" s="31"/>
      <c r="T443" s="31"/>
      <c r="U443" s="31"/>
      <c r="V443" s="31"/>
      <c r="W443" s="31"/>
      <c r="X443" s="31"/>
      <c r="Y443" s="31"/>
      <c r="Z443" s="31"/>
    </row>
    <row r="444" ht="15.75" customHeight="1">
      <c r="A444" s="31"/>
      <c r="B444" s="31"/>
      <c r="C444" s="31"/>
      <c r="D444" s="31"/>
      <c r="E444" s="31"/>
      <c r="F444" s="31"/>
      <c r="G444" s="31"/>
      <c r="H444" s="31"/>
      <c r="I444" s="31"/>
      <c r="J444" s="31"/>
      <c r="K444" s="31"/>
      <c r="L444" s="31"/>
      <c r="M444" s="31"/>
      <c r="N444" s="31"/>
      <c r="O444" s="31"/>
      <c r="P444" s="31"/>
      <c r="Q444" s="31"/>
      <c r="R444" s="31"/>
      <c r="S444" s="31"/>
      <c r="T444" s="31"/>
      <c r="U444" s="31"/>
      <c r="V444" s="31"/>
      <c r="W444" s="31"/>
      <c r="X444" s="31"/>
      <c r="Y444" s="31"/>
      <c r="Z444" s="31"/>
    </row>
    <row r="445" ht="15.75" customHeight="1">
      <c r="A445" s="31"/>
      <c r="B445" s="31"/>
      <c r="C445" s="31"/>
      <c r="D445" s="31"/>
      <c r="E445" s="31"/>
      <c r="F445" s="31"/>
      <c r="G445" s="31"/>
      <c r="H445" s="31"/>
      <c r="I445" s="31"/>
      <c r="J445" s="31"/>
      <c r="K445" s="31"/>
      <c r="L445" s="31"/>
      <c r="M445" s="31"/>
      <c r="N445" s="31"/>
      <c r="O445" s="31"/>
      <c r="P445" s="31"/>
      <c r="Q445" s="31"/>
      <c r="R445" s="31"/>
      <c r="S445" s="31"/>
      <c r="T445" s="31"/>
      <c r="U445" s="31"/>
      <c r="V445" s="31"/>
      <c r="W445" s="31"/>
      <c r="X445" s="31"/>
      <c r="Y445" s="31"/>
      <c r="Z445" s="31"/>
    </row>
    <row r="446" ht="15.75" customHeight="1">
      <c r="A446" s="31"/>
      <c r="B446" s="31"/>
      <c r="C446" s="31"/>
      <c r="D446" s="31"/>
      <c r="E446" s="31"/>
      <c r="F446" s="31"/>
      <c r="G446" s="31"/>
      <c r="H446" s="31"/>
      <c r="I446" s="31"/>
      <c r="J446" s="31"/>
      <c r="K446" s="31"/>
      <c r="L446" s="31"/>
      <c r="M446" s="31"/>
      <c r="N446" s="31"/>
      <c r="O446" s="31"/>
      <c r="P446" s="31"/>
      <c r="Q446" s="31"/>
      <c r="R446" s="31"/>
      <c r="S446" s="31"/>
      <c r="T446" s="31"/>
      <c r="U446" s="31"/>
      <c r="V446" s="31"/>
      <c r="W446" s="31"/>
      <c r="X446" s="31"/>
      <c r="Y446" s="31"/>
      <c r="Z446" s="31"/>
    </row>
    <row r="447" ht="15.75" customHeight="1">
      <c r="A447" s="31"/>
      <c r="B447" s="31"/>
      <c r="C447" s="31"/>
      <c r="D447" s="31"/>
      <c r="E447" s="31"/>
      <c r="F447" s="31"/>
      <c r="G447" s="31"/>
      <c r="H447" s="31"/>
      <c r="I447" s="31"/>
      <c r="J447" s="31"/>
      <c r="K447" s="31"/>
      <c r="L447" s="31"/>
      <c r="M447" s="31"/>
      <c r="N447" s="31"/>
      <c r="O447" s="31"/>
      <c r="P447" s="31"/>
      <c r="Q447" s="31"/>
      <c r="R447" s="31"/>
      <c r="S447" s="31"/>
      <c r="T447" s="31"/>
      <c r="U447" s="31"/>
      <c r="V447" s="31"/>
      <c r="W447" s="31"/>
      <c r="X447" s="31"/>
      <c r="Y447" s="31"/>
      <c r="Z447" s="31"/>
    </row>
    <row r="448" ht="15.75" customHeight="1">
      <c r="A448" s="31"/>
      <c r="B448" s="31"/>
      <c r="C448" s="31"/>
      <c r="D448" s="31"/>
      <c r="E448" s="31"/>
      <c r="F448" s="31"/>
      <c r="G448" s="31"/>
      <c r="H448" s="31"/>
      <c r="I448" s="31"/>
      <c r="J448" s="31"/>
      <c r="K448" s="31"/>
      <c r="L448" s="31"/>
      <c r="M448" s="31"/>
      <c r="N448" s="31"/>
      <c r="O448" s="31"/>
      <c r="P448" s="31"/>
      <c r="Q448" s="31"/>
      <c r="R448" s="31"/>
      <c r="S448" s="31"/>
      <c r="T448" s="31"/>
      <c r="U448" s="31"/>
      <c r="V448" s="31"/>
      <c r="W448" s="31"/>
      <c r="X448" s="31"/>
      <c r="Y448" s="31"/>
      <c r="Z448" s="31"/>
    </row>
    <row r="449" ht="15.75" customHeight="1">
      <c r="A449" s="31"/>
      <c r="B449" s="31"/>
      <c r="C449" s="31"/>
      <c r="D449" s="31"/>
      <c r="E449" s="31"/>
      <c r="F449" s="31"/>
      <c r="G449" s="31"/>
      <c r="H449" s="31"/>
      <c r="I449" s="31"/>
      <c r="J449" s="31"/>
      <c r="K449" s="31"/>
      <c r="L449" s="31"/>
      <c r="M449" s="31"/>
      <c r="N449" s="31"/>
      <c r="O449" s="31"/>
      <c r="P449" s="31"/>
      <c r="Q449" s="31"/>
      <c r="R449" s="31"/>
      <c r="S449" s="31"/>
      <c r="T449" s="31"/>
      <c r="U449" s="31"/>
      <c r="V449" s="31"/>
      <c r="W449" s="31"/>
      <c r="X449" s="31"/>
      <c r="Y449" s="31"/>
      <c r="Z449" s="31"/>
    </row>
    <row r="450" ht="15.75" customHeight="1">
      <c r="A450" s="31"/>
      <c r="B450" s="31"/>
      <c r="C450" s="31"/>
      <c r="D450" s="31"/>
      <c r="E450" s="31"/>
      <c r="F450" s="31"/>
      <c r="G450" s="31"/>
      <c r="H450" s="31"/>
      <c r="I450" s="31"/>
      <c r="J450" s="31"/>
      <c r="K450" s="31"/>
      <c r="L450" s="31"/>
      <c r="M450" s="31"/>
      <c r="N450" s="31"/>
      <c r="O450" s="31"/>
      <c r="P450" s="31"/>
      <c r="Q450" s="31"/>
      <c r="R450" s="31"/>
      <c r="S450" s="31"/>
      <c r="T450" s="31"/>
      <c r="U450" s="31"/>
      <c r="V450" s="31"/>
      <c r="W450" s="31"/>
      <c r="X450" s="31"/>
      <c r="Y450" s="31"/>
      <c r="Z450" s="31"/>
    </row>
    <row r="451" ht="15.75" customHeight="1">
      <c r="A451" s="31"/>
      <c r="B451" s="31"/>
      <c r="C451" s="31"/>
      <c r="D451" s="31"/>
      <c r="E451" s="31"/>
      <c r="F451" s="31"/>
      <c r="G451" s="31"/>
      <c r="H451" s="31"/>
      <c r="I451" s="31"/>
      <c r="J451" s="31"/>
      <c r="K451" s="31"/>
      <c r="L451" s="31"/>
      <c r="M451" s="31"/>
      <c r="N451" s="31"/>
      <c r="O451" s="31"/>
      <c r="P451" s="31"/>
      <c r="Q451" s="31"/>
      <c r="R451" s="31"/>
      <c r="S451" s="31"/>
      <c r="T451" s="31"/>
      <c r="U451" s="31"/>
      <c r="V451" s="31"/>
      <c r="W451" s="31"/>
      <c r="X451" s="31"/>
      <c r="Y451" s="31"/>
      <c r="Z451" s="31"/>
    </row>
    <row r="452" ht="15.75" customHeight="1">
      <c r="A452" s="31"/>
      <c r="B452" s="31"/>
      <c r="C452" s="31"/>
      <c r="D452" s="31"/>
      <c r="E452" s="31"/>
      <c r="F452" s="31"/>
      <c r="G452" s="31"/>
      <c r="H452" s="31"/>
      <c r="I452" s="31"/>
      <c r="J452" s="31"/>
      <c r="K452" s="31"/>
      <c r="L452" s="31"/>
      <c r="M452" s="31"/>
      <c r="N452" s="31"/>
      <c r="O452" s="31"/>
      <c r="P452" s="31"/>
      <c r="Q452" s="31"/>
      <c r="R452" s="31"/>
      <c r="S452" s="31"/>
      <c r="T452" s="31"/>
      <c r="U452" s="31"/>
      <c r="V452" s="31"/>
      <c r="W452" s="31"/>
      <c r="X452" s="31"/>
      <c r="Y452" s="31"/>
      <c r="Z452" s="31"/>
    </row>
    <row r="453" ht="15.75" customHeight="1">
      <c r="A453" s="31"/>
      <c r="B453" s="31"/>
      <c r="C453" s="31"/>
      <c r="D453" s="31"/>
      <c r="E453" s="31"/>
      <c r="F453" s="31"/>
      <c r="G453" s="31"/>
      <c r="H453" s="31"/>
      <c r="I453" s="31"/>
      <c r="J453" s="31"/>
      <c r="K453" s="31"/>
      <c r="L453" s="31"/>
      <c r="M453" s="31"/>
      <c r="N453" s="31"/>
      <c r="O453" s="31"/>
      <c r="P453" s="31"/>
      <c r="Q453" s="31"/>
      <c r="R453" s="31"/>
      <c r="S453" s="31"/>
      <c r="T453" s="31"/>
      <c r="U453" s="31"/>
      <c r="V453" s="31"/>
      <c r="W453" s="31"/>
      <c r="X453" s="31"/>
      <c r="Y453" s="31"/>
      <c r="Z453" s="31"/>
    </row>
    <row r="454" ht="15.75" customHeight="1">
      <c r="A454" s="31"/>
      <c r="B454" s="31"/>
      <c r="C454" s="31"/>
      <c r="D454" s="31"/>
      <c r="E454" s="31"/>
      <c r="F454" s="31"/>
      <c r="G454" s="31"/>
      <c r="H454" s="31"/>
      <c r="I454" s="31"/>
      <c r="J454" s="31"/>
      <c r="K454" s="31"/>
      <c r="L454" s="31"/>
      <c r="M454" s="31"/>
      <c r="N454" s="31"/>
      <c r="O454" s="31"/>
      <c r="P454" s="31"/>
      <c r="Q454" s="31"/>
      <c r="R454" s="31"/>
      <c r="S454" s="31"/>
      <c r="T454" s="31"/>
      <c r="U454" s="31"/>
      <c r="V454" s="31"/>
      <c r="W454" s="31"/>
      <c r="X454" s="31"/>
      <c r="Y454" s="31"/>
      <c r="Z454" s="31"/>
    </row>
    <row r="455" ht="15.75" customHeight="1">
      <c r="A455" s="31"/>
      <c r="B455" s="31"/>
      <c r="C455" s="31"/>
      <c r="D455" s="31"/>
      <c r="E455" s="31"/>
      <c r="F455" s="31"/>
      <c r="G455" s="31"/>
      <c r="H455" s="31"/>
      <c r="I455" s="31"/>
      <c r="J455" s="31"/>
      <c r="K455" s="31"/>
      <c r="L455" s="31"/>
      <c r="M455" s="31"/>
      <c r="N455" s="31"/>
      <c r="O455" s="31"/>
      <c r="P455" s="31"/>
      <c r="Q455" s="31"/>
      <c r="R455" s="31"/>
      <c r="S455" s="31"/>
      <c r="T455" s="31"/>
      <c r="U455" s="31"/>
      <c r="V455" s="31"/>
      <c r="W455" s="31"/>
      <c r="X455" s="31"/>
      <c r="Y455" s="31"/>
      <c r="Z455" s="31"/>
    </row>
    <row r="456" ht="15.75" customHeight="1">
      <c r="A456" s="31"/>
      <c r="B456" s="31"/>
      <c r="C456" s="31"/>
      <c r="D456" s="31"/>
      <c r="E456" s="31"/>
      <c r="F456" s="31"/>
      <c r="G456" s="31"/>
      <c r="H456" s="31"/>
      <c r="I456" s="31"/>
      <c r="J456" s="31"/>
      <c r="K456" s="31"/>
      <c r="L456" s="31"/>
      <c r="M456" s="31"/>
      <c r="N456" s="31"/>
      <c r="O456" s="31"/>
      <c r="P456" s="31"/>
      <c r="Q456" s="31"/>
      <c r="R456" s="31"/>
      <c r="S456" s="31"/>
      <c r="T456" s="31"/>
      <c r="U456" s="31"/>
      <c r="V456" s="31"/>
      <c r="W456" s="31"/>
      <c r="X456" s="31"/>
      <c r="Y456" s="31"/>
      <c r="Z456" s="31"/>
    </row>
    <row r="457" ht="15.75" customHeight="1">
      <c r="A457" s="31"/>
      <c r="B457" s="31"/>
      <c r="C457" s="31"/>
      <c r="D457" s="31"/>
      <c r="E457" s="31"/>
      <c r="F457" s="31"/>
      <c r="G457" s="31"/>
      <c r="H457" s="31"/>
      <c r="I457" s="31"/>
      <c r="J457" s="31"/>
      <c r="K457" s="31"/>
      <c r="L457" s="31"/>
      <c r="M457" s="31"/>
      <c r="N457" s="31"/>
      <c r="O457" s="31"/>
      <c r="P457" s="31"/>
      <c r="Q457" s="31"/>
      <c r="R457" s="31"/>
      <c r="S457" s="31"/>
      <c r="T457" s="31"/>
      <c r="U457" s="31"/>
      <c r="V457" s="31"/>
      <c r="W457" s="31"/>
      <c r="X457" s="31"/>
      <c r="Y457" s="31"/>
      <c r="Z457" s="31"/>
    </row>
    <row r="458" ht="15.75" customHeight="1">
      <c r="A458" s="31"/>
      <c r="B458" s="31"/>
      <c r="C458" s="31"/>
      <c r="D458" s="31"/>
      <c r="E458" s="31"/>
      <c r="F458" s="31"/>
      <c r="G458" s="31"/>
      <c r="H458" s="31"/>
      <c r="I458" s="31"/>
      <c r="J458" s="31"/>
      <c r="K458" s="31"/>
      <c r="L458" s="31"/>
      <c r="M458" s="31"/>
      <c r="N458" s="31"/>
      <c r="O458" s="31"/>
      <c r="P458" s="31"/>
      <c r="Q458" s="31"/>
      <c r="R458" s="31"/>
      <c r="S458" s="31"/>
      <c r="T458" s="31"/>
      <c r="U458" s="31"/>
      <c r="V458" s="31"/>
      <c r="W458" s="31"/>
      <c r="X458" s="31"/>
      <c r="Y458" s="31"/>
      <c r="Z458" s="31"/>
    </row>
    <row r="459" ht="15.75" customHeight="1">
      <c r="A459" s="31"/>
      <c r="B459" s="31"/>
      <c r="C459" s="31"/>
      <c r="D459" s="31"/>
      <c r="E459" s="31"/>
      <c r="F459" s="31"/>
      <c r="G459" s="31"/>
      <c r="H459" s="31"/>
      <c r="I459" s="31"/>
      <c r="J459" s="31"/>
      <c r="K459" s="31"/>
      <c r="L459" s="31"/>
      <c r="M459" s="31"/>
      <c r="N459" s="31"/>
      <c r="O459" s="31"/>
      <c r="P459" s="31"/>
      <c r="Q459" s="31"/>
      <c r="R459" s="31"/>
      <c r="S459" s="31"/>
      <c r="T459" s="31"/>
      <c r="U459" s="31"/>
      <c r="V459" s="31"/>
      <c r="W459" s="31"/>
      <c r="X459" s="31"/>
      <c r="Y459" s="31"/>
      <c r="Z459" s="31"/>
    </row>
    <row r="460" ht="15.75" customHeight="1">
      <c r="A460" s="31"/>
      <c r="B460" s="31"/>
      <c r="C460" s="31"/>
      <c r="D460" s="31"/>
      <c r="E460" s="31"/>
      <c r="F460" s="31"/>
      <c r="G460" s="31"/>
      <c r="H460" s="31"/>
      <c r="I460" s="31"/>
      <c r="J460" s="31"/>
      <c r="K460" s="31"/>
      <c r="L460" s="31"/>
      <c r="M460" s="31"/>
      <c r="N460" s="31"/>
      <c r="O460" s="31"/>
      <c r="P460" s="31"/>
      <c r="Q460" s="31"/>
      <c r="R460" s="31"/>
      <c r="S460" s="31"/>
      <c r="T460" s="31"/>
      <c r="U460" s="31"/>
      <c r="V460" s="31"/>
      <c r="W460" s="31"/>
      <c r="X460" s="31"/>
      <c r="Y460" s="31"/>
      <c r="Z460" s="31"/>
    </row>
    <row r="461" ht="15.75" customHeight="1">
      <c r="A461" s="31"/>
      <c r="B461" s="31"/>
      <c r="C461" s="31"/>
      <c r="D461" s="31"/>
      <c r="E461" s="31"/>
      <c r="F461" s="31"/>
      <c r="G461" s="31"/>
      <c r="H461" s="31"/>
      <c r="I461" s="31"/>
      <c r="J461" s="31"/>
      <c r="K461" s="31"/>
      <c r="L461" s="31"/>
      <c r="M461" s="31"/>
      <c r="N461" s="31"/>
      <c r="O461" s="31"/>
      <c r="P461" s="31"/>
      <c r="Q461" s="31"/>
      <c r="R461" s="31"/>
      <c r="S461" s="31"/>
      <c r="T461" s="31"/>
      <c r="U461" s="31"/>
      <c r="V461" s="31"/>
      <c r="W461" s="31"/>
      <c r="X461" s="31"/>
      <c r="Y461" s="31"/>
      <c r="Z461" s="31"/>
    </row>
    <row r="462" ht="15.75" customHeight="1">
      <c r="A462" s="31"/>
      <c r="B462" s="31"/>
      <c r="C462" s="31"/>
      <c r="D462" s="31"/>
      <c r="E462" s="31"/>
      <c r="F462" s="31"/>
      <c r="G462" s="31"/>
      <c r="H462" s="31"/>
      <c r="I462" s="31"/>
      <c r="J462" s="31"/>
      <c r="K462" s="31"/>
      <c r="L462" s="31"/>
      <c r="M462" s="31"/>
      <c r="N462" s="31"/>
      <c r="O462" s="31"/>
      <c r="P462" s="31"/>
      <c r="Q462" s="31"/>
      <c r="R462" s="31"/>
      <c r="S462" s="31"/>
      <c r="T462" s="31"/>
      <c r="U462" s="31"/>
      <c r="V462" s="31"/>
      <c r="W462" s="31"/>
      <c r="X462" s="31"/>
      <c r="Y462" s="31"/>
      <c r="Z462" s="31"/>
    </row>
    <row r="463" ht="15.75" customHeight="1">
      <c r="A463" s="31"/>
      <c r="B463" s="31"/>
      <c r="C463" s="31"/>
      <c r="D463" s="31"/>
      <c r="E463" s="31"/>
      <c r="F463" s="31"/>
      <c r="G463" s="31"/>
      <c r="H463" s="31"/>
      <c r="I463" s="31"/>
      <c r="J463" s="31"/>
      <c r="K463" s="31"/>
      <c r="L463" s="31"/>
      <c r="M463" s="31"/>
      <c r="N463" s="31"/>
      <c r="O463" s="31"/>
      <c r="P463" s="31"/>
      <c r="Q463" s="31"/>
      <c r="R463" s="31"/>
      <c r="S463" s="31"/>
      <c r="T463" s="31"/>
      <c r="U463" s="31"/>
      <c r="V463" s="31"/>
      <c r="W463" s="31"/>
      <c r="X463" s="31"/>
      <c r="Y463" s="31"/>
      <c r="Z463" s="31"/>
    </row>
    <row r="464" ht="15.75" customHeight="1">
      <c r="A464" s="31"/>
      <c r="B464" s="31"/>
      <c r="C464" s="31"/>
      <c r="D464" s="31"/>
      <c r="E464" s="31"/>
      <c r="F464" s="31"/>
      <c r="G464" s="31"/>
      <c r="H464" s="31"/>
      <c r="I464" s="31"/>
      <c r="J464" s="31"/>
      <c r="K464" s="31"/>
      <c r="L464" s="31"/>
      <c r="M464" s="31"/>
      <c r="N464" s="31"/>
      <c r="O464" s="31"/>
      <c r="P464" s="31"/>
      <c r="Q464" s="31"/>
      <c r="R464" s="31"/>
      <c r="S464" s="31"/>
      <c r="T464" s="31"/>
      <c r="U464" s="31"/>
      <c r="V464" s="31"/>
      <c r="W464" s="31"/>
      <c r="X464" s="31"/>
      <c r="Y464" s="31"/>
      <c r="Z464" s="31"/>
    </row>
    <row r="465" ht="15.75" customHeight="1">
      <c r="A465" s="31"/>
      <c r="B465" s="31"/>
      <c r="C465" s="31"/>
      <c r="D465" s="31"/>
      <c r="E465" s="31"/>
      <c r="F465" s="31"/>
      <c r="G465" s="31"/>
      <c r="H465" s="31"/>
      <c r="I465" s="31"/>
      <c r="J465" s="31"/>
      <c r="K465" s="31"/>
      <c r="L465" s="31"/>
      <c r="M465" s="31"/>
      <c r="N465" s="31"/>
      <c r="O465" s="31"/>
      <c r="P465" s="31"/>
      <c r="Q465" s="31"/>
      <c r="R465" s="31"/>
      <c r="S465" s="31"/>
      <c r="T465" s="31"/>
      <c r="U465" s="31"/>
      <c r="V465" s="31"/>
      <c r="W465" s="31"/>
      <c r="X465" s="31"/>
      <c r="Y465" s="31"/>
      <c r="Z465" s="31"/>
    </row>
    <row r="466" ht="15.75" customHeight="1">
      <c r="A466" s="31"/>
      <c r="B466" s="31"/>
      <c r="C466" s="31"/>
      <c r="D466" s="31"/>
      <c r="E466" s="31"/>
      <c r="F466" s="31"/>
      <c r="G466" s="31"/>
      <c r="H466" s="31"/>
      <c r="I466" s="31"/>
      <c r="J466" s="31"/>
      <c r="K466" s="31"/>
      <c r="L466" s="31"/>
      <c r="M466" s="31"/>
      <c r="N466" s="31"/>
      <c r="O466" s="31"/>
      <c r="P466" s="31"/>
      <c r="Q466" s="31"/>
      <c r="R466" s="31"/>
      <c r="S466" s="31"/>
      <c r="T466" s="31"/>
      <c r="U466" s="31"/>
      <c r="V466" s="31"/>
      <c r="W466" s="31"/>
      <c r="X466" s="31"/>
      <c r="Y466" s="31"/>
      <c r="Z466" s="31"/>
    </row>
    <row r="467" ht="15.75" customHeight="1">
      <c r="A467" s="31"/>
      <c r="B467" s="31"/>
      <c r="C467" s="31"/>
      <c r="D467" s="31"/>
      <c r="E467" s="31"/>
      <c r="F467" s="31"/>
      <c r="G467" s="31"/>
      <c r="H467" s="31"/>
      <c r="I467" s="31"/>
      <c r="J467" s="31"/>
      <c r="K467" s="31"/>
      <c r="L467" s="31"/>
      <c r="M467" s="31"/>
      <c r="N467" s="31"/>
      <c r="O467" s="31"/>
      <c r="P467" s="31"/>
      <c r="Q467" s="31"/>
      <c r="R467" s="31"/>
      <c r="S467" s="31"/>
      <c r="T467" s="31"/>
      <c r="U467" s="31"/>
      <c r="V467" s="31"/>
      <c r="W467" s="31"/>
      <c r="X467" s="31"/>
      <c r="Y467" s="31"/>
      <c r="Z467" s="31"/>
    </row>
    <row r="468" ht="15.75" customHeight="1">
      <c r="A468" s="31"/>
      <c r="B468" s="31"/>
      <c r="C468" s="31"/>
      <c r="D468" s="31"/>
      <c r="E468" s="31"/>
      <c r="F468" s="31"/>
      <c r="G468" s="31"/>
      <c r="H468" s="31"/>
      <c r="I468" s="31"/>
      <c r="J468" s="31"/>
      <c r="K468" s="31"/>
      <c r="L468" s="31"/>
      <c r="M468" s="31"/>
      <c r="N468" s="31"/>
      <c r="O468" s="31"/>
      <c r="P468" s="31"/>
      <c r="Q468" s="31"/>
      <c r="R468" s="31"/>
      <c r="S468" s="31"/>
      <c r="T468" s="31"/>
      <c r="U468" s="31"/>
      <c r="V468" s="31"/>
      <c r="W468" s="31"/>
      <c r="X468" s="31"/>
      <c r="Y468" s="31"/>
      <c r="Z468" s="31"/>
    </row>
    <row r="469" ht="15.75" customHeight="1">
      <c r="A469" s="31"/>
      <c r="B469" s="31"/>
      <c r="C469" s="31"/>
      <c r="D469" s="31"/>
      <c r="E469" s="31"/>
      <c r="F469" s="31"/>
      <c r="G469" s="31"/>
      <c r="H469" s="31"/>
      <c r="I469" s="31"/>
      <c r="J469" s="31"/>
      <c r="K469" s="31"/>
      <c r="L469" s="31"/>
      <c r="M469" s="31"/>
      <c r="N469" s="31"/>
      <c r="O469" s="31"/>
      <c r="P469" s="31"/>
      <c r="Q469" s="31"/>
      <c r="R469" s="31"/>
      <c r="S469" s="31"/>
      <c r="T469" s="31"/>
      <c r="U469" s="31"/>
      <c r="V469" s="31"/>
      <c r="W469" s="31"/>
      <c r="X469" s="31"/>
      <c r="Y469" s="31"/>
      <c r="Z469" s="31"/>
    </row>
    <row r="470" ht="15.75" customHeight="1">
      <c r="A470" s="31"/>
      <c r="B470" s="31"/>
      <c r="C470" s="31"/>
      <c r="D470" s="31"/>
      <c r="E470" s="31"/>
      <c r="F470" s="31"/>
      <c r="G470" s="31"/>
      <c r="H470" s="31"/>
      <c r="I470" s="31"/>
      <c r="J470" s="31"/>
      <c r="K470" s="31"/>
      <c r="L470" s="31"/>
      <c r="M470" s="31"/>
      <c r="N470" s="31"/>
      <c r="O470" s="31"/>
      <c r="P470" s="31"/>
      <c r="Q470" s="31"/>
      <c r="R470" s="31"/>
      <c r="S470" s="31"/>
      <c r="T470" s="31"/>
      <c r="U470" s="31"/>
      <c r="V470" s="31"/>
      <c r="W470" s="31"/>
      <c r="X470" s="31"/>
      <c r="Y470" s="31"/>
      <c r="Z470" s="31"/>
    </row>
    <row r="471" ht="15.75" customHeight="1">
      <c r="A471" s="31"/>
      <c r="B471" s="31"/>
      <c r="C471" s="31"/>
      <c r="D471" s="31"/>
      <c r="E471" s="31"/>
      <c r="F471" s="31"/>
      <c r="G471" s="31"/>
      <c r="H471" s="31"/>
      <c r="I471" s="31"/>
      <c r="J471" s="31"/>
      <c r="K471" s="31"/>
      <c r="L471" s="31"/>
      <c r="M471" s="31"/>
      <c r="N471" s="31"/>
      <c r="O471" s="31"/>
      <c r="P471" s="31"/>
      <c r="Q471" s="31"/>
      <c r="R471" s="31"/>
      <c r="S471" s="31"/>
      <c r="T471" s="31"/>
      <c r="U471" s="31"/>
      <c r="V471" s="31"/>
      <c r="W471" s="31"/>
      <c r="X471" s="31"/>
      <c r="Y471" s="31"/>
      <c r="Z471" s="31"/>
    </row>
    <row r="472" ht="15.75" customHeight="1">
      <c r="A472" s="31"/>
      <c r="B472" s="31"/>
      <c r="C472" s="31"/>
      <c r="D472" s="31"/>
      <c r="E472" s="31"/>
      <c r="F472" s="31"/>
      <c r="G472" s="31"/>
      <c r="H472" s="31"/>
      <c r="I472" s="31"/>
      <c r="J472" s="31"/>
      <c r="K472" s="31"/>
      <c r="L472" s="31"/>
      <c r="M472" s="31"/>
      <c r="N472" s="31"/>
      <c r="O472" s="31"/>
      <c r="P472" s="31"/>
      <c r="Q472" s="31"/>
      <c r="R472" s="31"/>
      <c r="S472" s="31"/>
      <c r="T472" s="31"/>
      <c r="U472" s="31"/>
      <c r="V472" s="31"/>
      <c r="W472" s="31"/>
      <c r="X472" s="31"/>
      <c r="Y472" s="31"/>
      <c r="Z472" s="31"/>
    </row>
    <row r="473" ht="15.75" customHeight="1">
      <c r="A473" s="31"/>
      <c r="B473" s="31"/>
      <c r="C473" s="31"/>
      <c r="D473" s="31"/>
      <c r="E473" s="31"/>
      <c r="F473" s="31"/>
      <c r="G473" s="31"/>
      <c r="H473" s="31"/>
      <c r="I473" s="31"/>
      <c r="J473" s="31"/>
      <c r="K473" s="31"/>
      <c r="L473" s="31"/>
      <c r="M473" s="31"/>
      <c r="N473" s="31"/>
      <c r="O473" s="31"/>
      <c r="P473" s="31"/>
      <c r="Q473" s="31"/>
      <c r="R473" s="31"/>
      <c r="S473" s="31"/>
      <c r="T473" s="31"/>
      <c r="U473" s="31"/>
      <c r="V473" s="31"/>
      <c r="W473" s="31"/>
      <c r="X473" s="31"/>
      <c r="Y473" s="31"/>
      <c r="Z473" s="31"/>
    </row>
    <row r="474" ht="15.75" customHeight="1">
      <c r="A474" s="31"/>
      <c r="B474" s="31"/>
      <c r="C474" s="31"/>
      <c r="D474" s="31"/>
      <c r="E474" s="31"/>
      <c r="F474" s="31"/>
      <c r="G474" s="31"/>
      <c r="H474" s="31"/>
      <c r="I474" s="31"/>
      <c r="J474" s="31"/>
      <c r="K474" s="31"/>
      <c r="L474" s="31"/>
      <c r="M474" s="31"/>
      <c r="N474" s="31"/>
      <c r="O474" s="31"/>
      <c r="P474" s="31"/>
      <c r="Q474" s="31"/>
      <c r="R474" s="31"/>
      <c r="S474" s="31"/>
      <c r="T474" s="31"/>
      <c r="U474" s="31"/>
      <c r="V474" s="31"/>
      <c r="W474" s="31"/>
      <c r="X474" s="31"/>
      <c r="Y474" s="31"/>
      <c r="Z474" s="31"/>
    </row>
    <row r="475" ht="15.75" customHeight="1">
      <c r="A475" s="31"/>
      <c r="B475" s="31"/>
      <c r="C475" s="31"/>
      <c r="D475" s="31"/>
      <c r="E475" s="31"/>
      <c r="F475" s="31"/>
      <c r="G475" s="31"/>
      <c r="H475" s="31"/>
      <c r="I475" s="31"/>
      <c r="J475" s="31"/>
      <c r="K475" s="31"/>
      <c r="L475" s="31"/>
      <c r="M475" s="31"/>
      <c r="N475" s="31"/>
      <c r="O475" s="31"/>
      <c r="P475" s="31"/>
      <c r="Q475" s="31"/>
      <c r="R475" s="31"/>
      <c r="S475" s="31"/>
      <c r="T475" s="31"/>
      <c r="U475" s="31"/>
      <c r="V475" s="31"/>
      <c r="W475" s="31"/>
      <c r="X475" s="31"/>
      <c r="Y475" s="31"/>
      <c r="Z475" s="31"/>
    </row>
    <row r="476" ht="15.75" customHeight="1">
      <c r="A476" s="31"/>
      <c r="B476" s="31"/>
      <c r="C476" s="31"/>
      <c r="D476" s="31"/>
      <c r="E476" s="31"/>
      <c r="F476" s="31"/>
      <c r="G476" s="31"/>
      <c r="H476" s="31"/>
      <c r="I476" s="31"/>
      <c r="J476" s="31"/>
      <c r="K476" s="31"/>
      <c r="L476" s="31"/>
      <c r="M476" s="31"/>
      <c r="N476" s="31"/>
      <c r="O476" s="31"/>
      <c r="P476" s="31"/>
      <c r="Q476" s="31"/>
      <c r="R476" s="31"/>
      <c r="S476" s="31"/>
      <c r="T476" s="31"/>
      <c r="U476" s="31"/>
      <c r="V476" s="31"/>
      <c r="W476" s="31"/>
      <c r="X476" s="31"/>
      <c r="Y476" s="31"/>
      <c r="Z476" s="31"/>
    </row>
    <row r="477" ht="15.75" customHeight="1">
      <c r="A477" s="31"/>
      <c r="B477" s="31"/>
      <c r="C477" s="31"/>
      <c r="D477" s="31"/>
      <c r="E477" s="31"/>
      <c r="F477" s="31"/>
      <c r="G477" s="31"/>
      <c r="H477" s="31"/>
      <c r="I477" s="31"/>
      <c r="J477" s="31"/>
      <c r="K477" s="31"/>
      <c r="L477" s="31"/>
      <c r="M477" s="31"/>
      <c r="N477" s="31"/>
      <c r="O477" s="31"/>
      <c r="P477" s="31"/>
      <c r="Q477" s="31"/>
      <c r="R477" s="31"/>
      <c r="S477" s="31"/>
      <c r="T477" s="31"/>
      <c r="U477" s="31"/>
      <c r="V477" s="31"/>
      <c r="W477" s="31"/>
      <c r="X477" s="31"/>
      <c r="Y477" s="31"/>
      <c r="Z477" s="31"/>
    </row>
    <row r="478" ht="15.75" customHeight="1">
      <c r="A478" s="31"/>
      <c r="B478" s="31"/>
      <c r="C478" s="31"/>
      <c r="D478" s="31"/>
      <c r="E478" s="31"/>
      <c r="F478" s="31"/>
      <c r="G478" s="31"/>
      <c r="H478" s="31"/>
      <c r="I478" s="31"/>
      <c r="J478" s="31"/>
      <c r="K478" s="31"/>
      <c r="L478" s="31"/>
      <c r="M478" s="31"/>
      <c r="N478" s="31"/>
      <c r="O478" s="31"/>
      <c r="P478" s="31"/>
      <c r="Q478" s="31"/>
      <c r="R478" s="31"/>
      <c r="S478" s="31"/>
      <c r="T478" s="31"/>
      <c r="U478" s="31"/>
      <c r="V478" s="31"/>
      <c r="W478" s="31"/>
      <c r="X478" s="31"/>
      <c r="Y478" s="31"/>
      <c r="Z478" s="31"/>
    </row>
    <row r="479" ht="15.75" customHeight="1">
      <c r="A479" s="31"/>
      <c r="B479" s="31"/>
      <c r="C479" s="31"/>
      <c r="D479" s="31"/>
      <c r="E479" s="31"/>
      <c r="F479" s="31"/>
      <c r="G479" s="31"/>
      <c r="H479" s="31"/>
      <c r="I479" s="31"/>
      <c r="J479" s="31"/>
      <c r="K479" s="31"/>
      <c r="L479" s="31"/>
      <c r="M479" s="31"/>
      <c r="N479" s="31"/>
      <c r="O479" s="31"/>
      <c r="P479" s="31"/>
      <c r="Q479" s="31"/>
      <c r="R479" s="31"/>
      <c r="S479" s="31"/>
      <c r="T479" s="31"/>
      <c r="U479" s="31"/>
      <c r="V479" s="31"/>
      <c r="W479" s="31"/>
      <c r="X479" s="31"/>
      <c r="Y479" s="31"/>
      <c r="Z479" s="31"/>
    </row>
    <row r="480" ht="15.75" customHeight="1">
      <c r="A480" s="31"/>
      <c r="B480" s="31"/>
      <c r="C480" s="31"/>
      <c r="D480" s="31"/>
      <c r="E480" s="31"/>
      <c r="F480" s="31"/>
      <c r="G480" s="31"/>
      <c r="H480" s="31"/>
      <c r="I480" s="31"/>
      <c r="J480" s="31"/>
      <c r="K480" s="31"/>
      <c r="L480" s="31"/>
      <c r="M480" s="31"/>
      <c r="N480" s="31"/>
      <c r="O480" s="31"/>
      <c r="P480" s="31"/>
      <c r="Q480" s="31"/>
      <c r="R480" s="31"/>
      <c r="S480" s="31"/>
      <c r="T480" s="31"/>
      <c r="U480" s="31"/>
      <c r="V480" s="31"/>
      <c r="W480" s="31"/>
      <c r="X480" s="31"/>
      <c r="Y480" s="31"/>
      <c r="Z480" s="31"/>
    </row>
    <row r="481" ht="15.75" customHeight="1">
      <c r="A481" s="31"/>
      <c r="B481" s="31"/>
      <c r="C481" s="31"/>
      <c r="D481" s="31"/>
      <c r="E481" s="31"/>
      <c r="F481" s="31"/>
      <c r="G481" s="31"/>
      <c r="H481" s="31"/>
      <c r="I481" s="31"/>
      <c r="J481" s="31"/>
      <c r="K481" s="31"/>
      <c r="L481" s="31"/>
      <c r="M481" s="31"/>
      <c r="N481" s="31"/>
      <c r="O481" s="31"/>
      <c r="P481" s="31"/>
      <c r="Q481" s="31"/>
      <c r="R481" s="31"/>
      <c r="S481" s="31"/>
      <c r="T481" s="31"/>
      <c r="U481" s="31"/>
      <c r="V481" s="31"/>
      <c r="W481" s="31"/>
      <c r="X481" s="31"/>
      <c r="Y481" s="31"/>
      <c r="Z481" s="31"/>
    </row>
    <row r="482" ht="15.75" customHeight="1">
      <c r="A482" s="31"/>
      <c r="B482" s="31"/>
      <c r="C482" s="31"/>
      <c r="D482" s="31"/>
      <c r="E482" s="31"/>
      <c r="F482" s="31"/>
      <c r="G482" s="31"/>
      <c r="H482" s="31"/>
      <c r="I482" s="31"/>
      <c r="J482" s="31"/>
      <c r="K482" s="31"/>
      <c r="L482" s="31"/>
      <c r="M482" s="31"/>
      <c r="N482" s="31"/>
      <c r="O482" s="31"/>
      <c r="P482" s="31"/>
      <c r="Q482" s="31"/>
      <c r="R482" s="31"/>
      <c r="S482" s="31"/>
      <c r="T482" s="31"/>
      <c r="U482" s="31"/>
      <c r="V482" s="31"/>
      <c r="W482" s="31"/>
      <c r="X482" s="31"/>
      <c r="Y482" s="31"/>
      <c r="Z482" s="31"/>
    </row>
    <row r="483" ht="15.75" customHeight="1">
      <c r="A483" s="31"/>
      <c r="B483" s="31"/>
      <c r="C483" s="31"/>
      <c r="D483" s="31"/>
      <c r="E483" s="31"/>
      <c r="F483" s="31"/>
      <c r="G483" s="31"/>
      <c r="H483" s="31"/>
      <c r="I483" s="31"/>
      <c r="J483" s="31"/>
      <c r="K483" s="31"/>
      <c r="L483" s="31"/>
      <c r="M483" s="31"/>
      <c r="N483" s="31"/>
      <c r="O483" s="31"/>
      <c r="P483" s="31"/>
      <c r="Q483" s="31"/>
      <c r="R483" s="31"/>
      <c r="S483" s="31"/>
      <c r="T483" s="31"/>
      <c r="U483" s="31"/>
      <c r="V483" s="31"/>
      <c r="W483" s="31"/>
      <c r="X483" s="31"/>
      <c r="Y483" s="31"/>
      <c r="Z483" s="31"/>
    </row>
    <row r="484" ht="15.75" customHeight="1">
      <c r="A484" s="31"/>
      <c r="B484" s="31"/>
      <c r="C484" s="31"/>
      <c r="D484" s="31"/>
      <c r="E484" s="31"/>
      <c r="F484" s="31"/>
      <c r="G484" s="31"/>
      <c r="H484" s="31"/>
      <c r="I484" s="31"/>
      <c r="J484" s="31"/>
      <c r="K484" s="31"/>
      <c r="L484" s="31"/>
      <c r="M484" s="31"/>
      <c r="N484" s="31"/>
      <c r="O484" s="31"/>
      <c r="P484" s="31"/>
      <c r="Q484" s="31"/>
      <c r="R484" s="31"/>
      <c r="S484" s="31"/>
      <c r="T484" s="31"/>
      <c r="U484" s="31"/>
      <c r="V484" s="31"/>
      <c r="W484" s="31"/>
      <c r="X484" s="31"/>
      <c r="Y484" s="31"/>
      <c r="Z484" s="31"/>
    </row>
    <row r="485" ht="15.75" customHeight="1">
      <c r="A485" s="31"/>
      <c r="B485" s="31"/>
      <c r="C485" s="31"/>
      <c r="D485" s="31"/>
      <c r="E485" s="31"/>
      <c r="F485" s="31"/>
      <c r="G485" s="31"/>
      <c r="H485" s="31"/>
      <c r="I485" s="31"/>
      <c r="J485" s="31"/>
      <c r="K485" s="31"/>
      <c r="L485" s="31"/>
      <c r="M485" s="31"/>
      <c r="N485" s="31"/>
      <c r="O485" s="31"/>
      <c r="P485" s="31"/>
      <c r="Q485" s="31"/>
      <c r="R485" s="31"/>
      <c r="S485" s="31"/>
      <c r="T485" s="31"/>
      <c r="U485" s="31"/>
      <c r="V485" s="31"/>
      <c r="W485" s="31"/>
      <c r="X485" s="31"/>
      <c r="Y485" s="31"/>
      <c r="Z485" s="31"/>
    </row>
    <row r="486" ht="15.75" customHeight="1">
      <c r="A486" s="31"/>
      <c r="B486" s="31"/>
      <c r="C486" s="31"/>
      <c r="D486" s="31"/>
      <c r="E486" s="31"/>
      <c r="F486" s="31"/>
      <c r="G486" s="31"/>
      <c r="H486" s="31"/>
      <c r="I486" s="31"/>
      <c r="J486" s="31"/>
      <c r="K486" s="31"/>
      <c r="L486" s="31"/>
      <c r="M486" s="31"/>
      <c r="N486" s="31"/>
      <c r="O486" s="31"/>
      <c r="P486" s="31"/>
      <c r="Q486" s="31"/>
      <c r="R486" s="31"/>
      <c r="S486" s="31"/>
      <c r="T486" s="31"/>
      <c r="U486" s="31"/>
      <c r="V486" s="31"/>
      <c r="W486" s="31"/>
      <c r="X486" s="31"/>
      <c r="Y486" s="31"/>
      <c r="Z486" s="31"/>
    </row>
    <row r="487" ht="15.75" customHeight="1">
      <c r="A487" s="31"/>
      <c r="B487" s="31"/>
      <c r="C487" s="31"/>
      <c r="D487" s="31"/>
      <c r="E487" s="31"/>
      <c r="F487" s="31"/>
      <c r="G487" s="31"/>
      <c r="H487" s="31"/>
      <c r="I487" s="31"/>
      <c r="J487" s="31"/>
      <c r="K487" s="31"/>
      <c r="L487" s="31"/>
      <c r="M487" s="31"/>
      <c r="N487" s="31"/>
      <c r="O487" s="31"/>
      <c r="P487" s="31"/>
      <c r="Q487" s="31"/>
      <c r="R487" s="31"/>
      <c r="S487" s="31"/>
      <c r="T487" s="31"/>
      <c r="U487" s="31"/>
      <c r="V487" s="31"/>
      <c r="W487" s="31"/>
      <c r="X487" s="31"/>
      <c r="Y487" s="31"/>
      <c r="Z487" s="31"/>
    </row>
    <row r="488" ht="15.75" customHeight="1">
      <c r="A488" s="31"/>
      <c r="B488" s="31"/>
      <c r="C488" s="31"/>
      <c r="D488" s="31"/>
      <c r="E488" s="31"/>
      <c r="F488" s="31"/>
      <c r="G488" s="31"/>
      <c r="H488" s="31"/>
      <c r="I488" s="31"/>
      <c r="J488" s="31"/>
      <c r="K488" s="31"/>
      <c r="L488" s="31"/>
      <c r="M488" s="31"/>
      <c r="N488" s="31"/>
      <c r="O488" s="31"/>
      <c r="P488" s="31"/>
      <c r="Q488" s="31"/>
      <c r="R488" s="31"/>
      <c r="S488" s="31"/>
      <c r="T488" s="31"/>
      <c r="U488" s="31"/>
      <c r="V488" s="31"/>
      <c r="W488" s="31"/>
      <c r="X488" s="31"/>
      <c r="Y488" s="31"/>
      <c r="Z488" s="31"/>
    </row>
    <row r="489" ht="15.75" customHeight="1">
      <c r="A489" s="31"/>
      <c r="B489" s="31"/>
      <c r="C489" s="31"/>
      <c r="D489" s="31"/>
      <c r="E489" s="31"/>
      <c r="F489" s="31"/>
      <c r="G489" s="31"/>
      <c r="H489" s="31"/>
      <c r="I489" s="31"/>
      <c r="J489" s="31"/>
      <c r="K489" s="31"/>
      <c r="L489" s="31"/>
      <c r="M489" s="31"/>
      <c r="N489" s="31"/>
      <c r="O489" s="31"/>
      <c r="P489" s="31"/>
      <c r="Q489" s="31"/>
      <c r="R489" s="31"/>
      <c r="S489" s="31"/>
      <c r="T489" s="31"/>
      <c r="U489" s="31"/>
      <c r="V489" s="31"/>
      <c r="W489" s="31"/>
      <c r="X489" s="31"/>
      <c r="Y489" s="31"/>
      <c r="Z489" s="31"/>
    </row>
    <row r="490" ht="15.75" customHeight="1">
      <c r="A490" s="31"/>
      <c r="B490" s="31"/>
      <c r="C490" s="31"/>
      <c r="D490" s="31"/>
      <c r="E490" s="31"/>
      <c r="F490" s="31"/>
      <c r="G490" s="31"/>
      <c r="H490" s="31"/>
      <c r="I490" s="31"/>
      <c r="J490" s="31"/>
      <c r="K490" s="31"/>
      <c r="L490" s="31"/>
      <c r="M490" s="31"/>
      <c r="N490" s="31"/>
      <c r="O490" s="31"/>
      <c r="P490" s="31"/>
      <c r="Q490" s="31"/>
      <c r="R490" s="31"/>
      <c r="S490" s="31"/>
      <c r="T490" s="31"/>
      <c r="U490" s="31"/>
      <c r="V490" s="31"/>
      <c r="W490" s="31"/>
      <c r="X490" s="31"/>
      <c r="Y490" s="31"/>
      <c r="Z490" s="31"/>
    </row>
    <row r="491" ht="15.75" customHeight="1">
      <c r="A491" s="31"/>
      <c r="B491" s="31"/>
      <c r="C491" s="31"/>
      <c r="D491" s="31"/>
      <c r="E491" s="31"/>
      <c r="F491" s="31"/>
      <c r="G491" s="31"/>
      <c r="H491" s="31"/>
      <c r="I491" s="31"/>
      <c r="J491" s="31"/>
      <c r="K491" s="31"/>
      <c r="L491" s="31"/>
      <c r="M491" s="31"/>
      <c r="N491" s="31"/>
      <c r="O491" s="31"/>
      <c r="P491" s="31"/>
      <c r="Q491" s="31"/>
      <c r="R491" s="31"/>
      <c r="S491" s="31"/>
      <c r="T491" s="31"/>
      <c r="U491" s="31"/>
      <c r="V491" s="31"/>
      <c r="W491" s="31"/>
      <c r="X491" s="31"/>
      <c r="Y491" s="31"/>
      <c r="Z491" s="31"/>
    </row>
    <row r="492" ht="15.75" customHeight="1">
      <c r="A492" s="31"/>
      <c r="B492" s="31"/>
      <c r="C492" s="31"/>
      <c r="D492" s="31"/>
      <c r="E492" s="31"/>
      <c r="F492" s="31"/>
      <c r="G492" s="31"/>
      <c r="H492" s="31"/>
      <c r="I492" s="31"/>
      <c r="J492" s="31"/>
      <c r="K492" s="31"/>
      <c r="L492" s="31"/>
      <c r="M492" s="31"/>
      <c r="N492" s="31"/>
      <c r="O492" s="31"/>
      <c r="P492" s="31"/>
      <c r="Q492" s="31"/>
      <c r="R492" s="31"/>
      <c r="S492" s="31"/>
      <c r="T492" s="31"/>
      <c r="U492" s="31"/>
      <c r="V492" s="31"/>
      <c r="W492" s="31"/>
      <c r="X492" s="31"/>
      <c r="Y492" s="31"/>
      <c r="Z492" s="31"/>
    </row>
    <row r="493" ht="15.75" customHeight="1">
      <c r="A493" s="31"/>
      <c r="B493" s="31"/>
      <c r="C493" s="31"/>
      <c r="D493" s="31"/>
      <c r="E493" s="31"/>
      <c r="F493" s="31"/>
      <c r="G493" s="31"/>
      <c r="H493" s="31"/>
      <c r="I493" s="31"/>
      <c r="J493" s="31"/>
      <c r="K493" s="31"/>
      <c r="L493" s="31"/>
      <c r="M493" s="31"/>
      <c r="N493" s="31"/>
      <c r="O493" s="31"/>
      <c r="P493" s="31"/>
      <c r="Q493" s="31"/>
      <c r="R493" s="31"/>
      <c r="S493" s="31"/>
      <c r="T493" s="31"/>
      <c r="U493" s="31"/>
      <c r="V493" s="31"/>
      <c r="W493" s="31"/>
      <c r="X493" s="31"/>
      <c r="Y493" s="31"/>
      <c r="Z493" s="31"/>
    </row>
    <row r="494" ht="15.75" customHeight="1">
      <c r="A494" s="31"/>
      <c r="B494" s="31"/>
      <c r="C494" s="31"/>
      <c r="D494" s="31"/>
      <c r="E494" s="31"/>
      <c r="F494" s="31"/>
      <c r="G494" s="31"/>
      <c r="H494" s="31"/>
      <c r="I494" s="31"/>
      <c r="J494" s="31"/>
      <c r="K494" s="31"/>
      <c r="L494" s="31"/>
      <c r="M494" s="31"/>
      <c r="N494" s="31"/>
      <c r="O494" s="31"/>
      <c r="P494" s="31"/>
      <c r="Q494" s="31"/>
      <c r="R494" s="31"/>
      <c r="S494" s="31"/>
      <c r="T494" s="31"/>
      <c r="U494" s="31"/>
      <c r="V494" s="31"/>
      <c r="W494" s="31"/>
      <c r="X494" s="31"/>
      <c r="Y494" s="31"/>
      <c r="Z494" s="31"/>
    </row>
    <row r="495" ht="15.75" customHeight="1">
      <c r="A495" s="31"/>
      <c r="B495" s="31"/>
      <c r="C495" s="31"/>
      <c r="D495" s="31"/>
      <c r="E495" s="31"/>
      <c r="F495" s="31"/>
      <c r="G495" s="31"/>
      <c r="H495" s="31"/>
      <c r="I495" s="31"/>
      <c r="J495" s="31"/>
      <c r="K495" s="31"/>
      <c r="L495" s="31"/>
      <c r="M495" s="31"/>
      <c r="N495" s="31"/>
      <c r="O495" s="31"/>
      <c r="P495" s="31"/>
      <c r="Q495" s="31"/>
      <c r="R495" s="31"/>
      <c r="S495" s="31"/>
      <c r="T495" s="31"/>
      <c r="U495" s="31"/>
      <c r="V495" s="31"/>
      <c r="W495" s="31"/>
      <c r="X495" s="31"/>
      <c r="Y495" s="31"/>
      <c r="Z495" s="31"/>
    </row>
    <row r="496" ht="15.75" customHeight="1">
      <c r="A496" s="31"/>
      <c r="B496" s="31"/>
      <c r="C496" s="31"/>
      <c r="D496" s="31"/>
      <c r="E496" s="31"/>
      <c r="F496" s="31"/>
      <c r="G496" s="31"/>
      <c r="H496" s="31"/>
      <c r="I496" s="31"/>
      <c r="J496" s="31"/>
      <c r="K496" s="31"/>
      <c r="L496" s="31"/>
      <c r="M496" s="31"/>
      <c r="N496" s="31"/>
      <c r="O496" s="31"/>
      <c r="P496" s="31"/>
      <c r="Q496" s="31"/>
      <c r="R496" s="31"/>
      <c r="S496" s="31"/>
      <c r="T496" s="31"/>
      <c r="U496" s="31"/>
      <c r="V496" s="31"/>
      <c r="W496" s="31"/>
      <c r="X496" s="31"/>
      <c r="Y496" s="31"/>
      <c r="Z496" s="31"/>
    </row>
    <row r="497" ht="15.75" customHeight="1">
      <c r="A497" s="31"/>
      <c r="B497" s="31"/>
      <c r="C497" s="31"/>
      <c r="D497" s="31"/>
      <c r="E497" s="31"/>
      <c r="F497" s="31"/>
      <c r="G497" s="31"/>
      <c r="H497" s="31"/>
      <c r="I497" s="31"/>
      <c r="J497" s="31"/>
      <c r="K497" s="31"/>
      <c r="L497" s="31"/>
      <c r="M497" s="31"/>
      <c r="N497" s="31"/>
      <c r="O497" s="31"/>
      <c r="P497" s="31"/>
      <c r="Q497" s="31"/>
      <c r="R497" s="31"/>
      <c r="S497" s="31"/>
      <c r="T497" s="31"/>
      <c r="U497" s="31"/>
      <c r="V497" s="31"/>
      <c r="W497" s="31"/>
      <c r="X497" s="31"/>
      <c r="Y497" s="31"/>
      <c r="Z497" s="31"/>
    </row>
    <row r="498" ht="15.75" customHeight="1">
      <c r="A498" s="31"/>
      <c r="B498" s="31"/>
      <c r="C498" s="31"/>
      <c r="D498" s="31"/>
      <c r="E498" s="31"/>
      <c r="F498" s="31"/>
      <c r="G498" s="31"/>
      <c r="H498" s="31"/>
      <c r="I498" s="31"/>
      <c r="J498" s="31"/>
      <c r="K498" s="31"/>
      <c r="L498" s="31"/>
      <c r="M498" s="31"/>
      <c r="N498" s="31"/>
      <c r="O498" s="31"/>
      <c r="P498" s="31"/>
      <c r="Q498" s="31"/>
      <c r="R498" s="31"/>
      <c r="S498" s="31"/>
      <c r="T498" s="31"/>
      <c r="U498" s="31"/>
      <c r="V498" s="31"/>
      <c r="W498" s="31"/>
      <c r="X498" s="31"/>
      <c r="Y498" s="31"/>
      <c r="Z498" s="31"/>
    </row>
    <row r="499" ht="15.75" customHeight="1">
      <c r="A499" s="31"/>
      <c r="B499" s="31"/>
      <c r="C499" s="31"/>
      <c r="D499" s="31"/>
      <c r="E499" s="31"/>
      <c r="F499" s="31"/>
      <c r="G499" s="31"/>
      <c r="H499" s="31"/>
      <c r="I499" s="31"/>
      <c r="J499" s="31"/>
      <c r="K499" s="31"/>
      <c r="L499" s="31"/>
      <c r="M499" s="31"/>
      <c r="N499" s="31"/>
      <c r="O499" s="31"/>
      <c r="P499" s="31"/>
      <c r="Q499" s="31"/>
      <c r="R499" s="31"/>
      <c r="S499" s="31"/>
      <c r="T499" s="31"/>
      <c r="U499" s="31"/>
      <c r="V499" s="31"/>
      <c r="W499" s="31"/>
      <c r="X499" s="31"/>
      <c r="Y499" s="31"/>
      <c r="Z499" s="31"/>
    </row>
    <row r="500" ht="15.75" customHeight="1">
      <c r="A500" s="31"/>
      <c r="B500" s="31"/>
      <c r="C500" s="31"/>
      <c r="D500" s="31"/>
      <c r="E500" s="31"/>
      <c r="F500" s="31"/>
      <c r="G500" s="31"/>
      <c r="H500" s="31"/>
      <c r="I500" s="31"/>
      <c r="J500" s="31"/>
      <c r="K500" s="31"/>
      <c r="L500" s="31"/>
      <c r="M500" s="31"/>
      <c r="N500" s="31"/>
      <c r="O500" s="31"/>
      <c r="P500" s="31"/>
      <c r="Q500" s="31"/>
      <c r="R500" s="31"/>
      <c r="S500" s="31"/>
      <c r="T500" s="31"/>
      <c r="U500" s="31"/>
      <c r="V500" s="31"/>
      <c r="W500" s="31"/>
      <c r="X500" s="31"/>
      <c r="Y500" s="31"/>
      <c r="Z500" s="31"/>
    </row>
    <row r="501" ht="15.75" customHeight="1">
      <c r="A501" s="31"/>
      <c r="B501" s="31"/>
      <c r="C501" s="31"/>
      <c r="D501" s="31"/>
      <c r="E501" s="31"/>
      <c r="F501" s="31"/>
      <c r="G501" s="31"/>
      <c r="H501" s="31"/>
      <c r="I501" s="31"/>
      <c r="J501" s="31"/>
      <c r="K501" s="31"/>
      <c r="L501" s="31"/>
      <c r="M501" s="31"/>
      <c r="N501" s="31"/>
      <c r="O501" s="31"/>
      <c r="P501" s="31"/>
      <c r="Q501" s="31"/>
      <c r="R501" s="31"/>
      <c r="S501" s="31"/>
      <c r="T501" s="31"/>
      <c r="U501" s="31"/>
      <c r="V501" s="31"/>
      <c r="W501" s="31"/>
      <c r="X501" s="31"/>
      <c r="Y501" s="31"/>
      <c r="Z501" s="31"/>
    </row>
    <row r="502" ht="15.75" customHeight="1">
      <c r="A502" s="31"/>
      <c r="B502" s="31"/>
      <c r="C502" s="31"/>
      <c r="D502" s="31"/>
      <c r="E502" s="31"/>
      <c r="F502" s="31"/>
      <c r="G502" s="31"/>
      <c r="H502" s="31"/>
      <c r="I502" s="31"/>
      <c r="J502" s="31"/>
      <c r="K502" s="31"/>
      <c r="L502" s="31"/>
      <c r="M502" s="31"/>
      <c r="N502" s="31"/>
      <c r="O502" s="31"/>
      <c r="P502" s="31"/>
      <c r="Q502" s="31"/>
      <c r="R502" s="31"/>
      <c r="S502" s="31"/>
      <c r="T502" s="31"/>
      <c r="U502" s="31"/>
      <c r="V502" s="31"/>
      <c r="W502" s="31"/>
      <c r="X502" s="31"/>
      <c r="Y502" s="31"/>
      <c r="Z502" s="31"/>
    </row>
    <row r="503" ht="15.75" customHeight="1">
      <c r="A503" s="31"/>
      <c r="B503" s="31"/>
      <c r="C503" s="31"/>
      <c r="D503" s="31"/>
      <c r="E503" s="31"/>
      <c r="F503" s="31"/>
      <c r="G503" s="31"/>
      <c r="H503" s="31"/>
      <c r="I503" s="31"/>
      <c r="J503" s="31"/>
      <c r="K503" s="31"/>
      <c r="L503" s="31"/>
      <c r="M503" s="31"/>
      <c r="N503" s="31"/>
      <c r="O503" s="31"/>
      <c r="P503" s="31"/>
      <c r="Q503" s="31"/>
      <c r="R503" s="31"/>
      <c r="S503" s="31"/>
      <c r="T503" s="31"/>
      <c r="U503" s="31"/>
      <c r="V503" s="31"/>
      <c r="W503" s="31"/>
      <c r="X503" s="31"/>
      <c r="Y503" s="31"/>
      <c r="Z503" s="31"/>
    </row>
    <row r="504" ht="15.75" customHeight="1">
      <c r="A504" s="31"/>
      <c r="B504" s="31"/>
      <c r="C504" s="31"/>
      <c r="D504" s="31"/>
      <c r="E504" s="31"/>
      <c r="F504" s="31"/>
      <c r="G504" s="31"/>
      <c r="H504" s="31"/>
      <c r="I504" s="31"/>
      <c r="J504" s="31"/>
      <c r="K504" s="31"/>
      <c r="L504" s="31"/>
      <c r="M504" s="31"/>
      <c r="N504" s="31"/>
      <c r="O504" s="31"/>
      <c r="P504" s="31"/>
      <c r="Q504" s="31"/>
      <c r="R504" s="31"/>
      <c r="S504" s="31"/>
      <c r="T504" s="31"/>
      <c r="U504" s="31"/>
      <c r="V504" s="31"/>
      <c r="W504" s="31"/>
      <c r="X504" s="31"/>
      <c r="Y504" s="31"/>
      <c r="Z504" s="31"/>
    </row>
    <row r="505" ht="15.75" customHeight="1">
      <c r="A505" s="31"/>
      <c r="B505" s="31"/>
      <c r="C505" s="31"/>
      <c r="D505" s="31"/>
      <c r="E505" s="31"/>
      <c r="F505" s="31"/>
      <c r="G505" s="31"/>
      <c r="H505" s="31"/>
      <c r="I505" s="31"/>
      <c r="J505" s="31"/>
      <c r="K505" s="31"/>
      <c r="L505" s="31"/>
      <c r="M505" s="31"/>
      <c r="N505" s="31"/>
      <c r="O505" s="31"/>
      <c r="P505" s="31"/>
      <c r="Q505" s="31"/>
      <c r="R505" s="31"/>
      <c r="S505" s="31"/>
      <c r="T505" s="31"/>
      <c r="U505" s="31"/>
      <c r="V505" s="31"/>
      <c r="W505" s="31"/>
      <c r="X505" s="31"/>
      <c r="Y505" s="31"/>
      <c r="Z505" s="31"/>
    </row>
    <row r="506" ht="15.75" customHeight="1">
      <c r="A506" s="31"/>
      <c r="B506" s="31"/>
      <c r="C506" s="31"/>
      <c r="D506" s="31"/>
      <c r="E506" s="31"/>
      <c r="F506" s="31"/>
      <c r="G506" s="31"/>
      <c r="H506" s="31"/>
      <c r="I506" s="31"/>
      <c r="J506" s="31"/>
      <c r="K506" s="31"/>
      <c r="L506" s="31"/>
      <c r="M506" s="31"/>
      <c r="N506" s="31"/>
      <c r="O506" s="31"/>
      <c r="P506" s="31"/>
      <c r="Q506" s="31"/>
      <c r="R506" s="31"/>
      <c r="S506" s="31"/>
      <c r="T506" s="31"/>
      <c r="U506" s="31"/>
      <c r="V506" s="31"/>
      <c r="W506" s="31"/>
      <c r="X506" s="31"/>
      <c r="Y506" s="31"/>
      <c r="Z506" s="31"/>
    </row>
    <row r="507" ht="15.75" customHeight="1">
      <c r="A507" s="31"/>
      <c r="B507" s="31"/>
      <c r="C507" s="31"/>
      <c r="D507" s="31"/>
      <c r="E507" s="31"/>
      <c r="F507" s="31"/>
      <c r="G507" s="31"/>
      <c r="H507" s="31"/>
      <c r="I507" s="31"/>
      <c r="J507" s="31"/>
      <c r="K507" s="31"/>
      <c r="L507" s="31"/>
      <c r="M507" s="31"/>
      <c r="N507" s="31"/>
      <c r="O507" s="31"/>
      <c r="P507" s="31"/>
      <c r="Q507" s="31"/>
      <c r="R507" s="31"/>
      <c r="S507" s="31"/>
      <c r="T507" s="31"/>
      <c r="U507" s="31"/>
      <c r="V507" s="31"/>
      <c r="W507" s="31"/>
      <c r="X507" s="31"/>
      <c r="Y507" s="31"/>
      <c r="Z507" s="31"/>
    </row>
    <row r="508" ht="15.75" customHeight="1">
      <c r="A508" s="31"/>
      <c r="B508" s="31"/>
      <c r="C508" s="31"/>
      <c r="D508" s="31"/>
      <c r="E508" s="31"/>
      <c r="F508" s="31"/>
      <c r="G508" s="31"/>
      <c r="H508" s="31"/>
      <c r="I508" s="31"/>
      <c r="J508" s="31"/>
      <c r="K508" s="31"/>
      <c r="L508" s="31"/>
      <c r="M508" s="31"/>
      <c r="N508" s="31"/>
      <c r="O508" s="31"/>
      <c r="P508" s="31"/>
      <c r="Q508" s="31"/>
      <c r="R508" s="31"/>
      <c r="S508" s="31"/>
      <c r="T508" s="31"/>
      <c r="U508" s="31"/>
      <c r="V508" s="31"/>
      <c r="W508" s="31"/>
      <c r="X508" s="31"/>
      <c r="Y508" s="31"/>
      <c r="Z508" s="31"/>
    </row>
    <row r="509" ht="15.75" customHeight="1">
      <c r="A509" s="31"/>
      <c r="B509" s="31"/>
      <c r="C509" s="31"/>
      <c r="D509" s="31"/>
      <c r="E509" s="31"/>
      <c r="F509" s="31"/>
      <c r="G509" s="31"/>
      <c r="H509" s="31"/>
      <c r="I509" s="31"/>
      <c r="J509" s="31"/>
      <c r="K509" s="31"/>
      <c r="L509" s="31"/>
      <c r="M509" s="31"/>
      <c r="N509" s="31"/>
      <c r="O509" s="31"/>
      <c r="P509" s="31"/>
      <c r="Q509" s="31"/>
      <c r="R509" s="31"/>
      <c r="S509" s="31"/>
      <c r="T509" s="31"/>
      <c r="U509" s="31"/>
      <c r="V509" s="31"/>
      <c r="W509" s="31"/>
      <c r="X509" s="31"/>
      <c r="Y509" s="31"/>
      <c r="Z509" s="31"/>
    </row>
    <row r="510" ht="15.75" customHeight="1">
      <c r="A510" s="31"/>
      <c r="B510" s="31"/>
      <c r="C510" s="31"/>
      <c r="D510" s="31"/>
      <c r="E510" s="31"/>
      <c r="F510" s="31"/>
      <c r="G510" s="31"/>
      <c r="H510" s="31"/>
      <c r="I510" s="31"/>
      <c r="J510" s="31"/>
      <c r="K510" s="31"/>
      <c r="L510" s="31"/>
      <c r="M510" s="31"/>
      <c r="N510" s="31"/>
      <c r="O510" s="31"/>
      <c r="P510" s="31"/>
      <c r="Q510" s="31"/>
      <c r="R510" s="31"/>
      <c r="S510" s="31"/>
      <c r="T510" s="31"/>
      <c r="U510" s="31"/>
      <c r="V510" s="31"/>
      <c r="W510" s="31"/>
      <c r="X510" s="31"/>
      <c r="Y510" s="31"/>
      <c r="Z510" s="31"/>
    </row>
    <row r="511" ht="15.75" customHeight="1">
      <c r="A511" s="31"/>
      <c r="B511" s="31"/>
      <c r="C511" s="31"/>
      <c r="D511" s="31"/>
      <c r="E511" s="31"/>
      <c r="F511" s="31"/>
      <c r="G511" s="31"/>
      <c r="H511" s="31"/>
      <c r="I511" s="31"/>
      <c r="J511" s="31"/>
      <c r="K511" s="31"/>
      <c r="L511" s="31"/>
      <c r="M511" s="31"/>
      <c r="N511" s="31"/>
      <c r="O511" s="31"/>
      <c r="P511" s="31"/>
      <c r="Q511" s="31"/>
      <c r="R511" s="31"/>
      <c r="S511" s="31"/>
      <c r="T511" s="31"/>
      <c r="U511" s="31"/>
      <c r="V511" s="31"/>
      <c r="W511" s="31"/>
      <c r="X511" s="31"/>
      <c r="Y511" s="31"/>
      <c r="Z511" s="31"/>
    </row>
    <row r="512" ht="15.75" customHeight="1">
      <c r="A512" s="31"/>
      <c r="B512" s="31"/>
      <c r="C512" s="31"/>
      <c r="D512" s="31"/>
      <c r="E512" s="31"/>
      <c r="F512" s="31"/>
      <c r="G512" s="31"/>
      <c r="H512" s="31"/>
      <c r="I512" s="31"/>
      <c r="J512" s="31"/>
      <c r="K512" s="31"/>
      <c r="L512" s="31"/>
      <c r="M512" s="31"/>
      <c r="N512" s="31"/>
      <c r="O512" s="31"/>
      <c r="P512" s="31"/>
      <c r="Q512" s="31"/>
      <c r="R512" s="31"/>
      <c r="S512" s="31"/>
      <c r="T512" s="31"/>
      <c r="U512" s="31"/>
      <c r="V512" s="31"/>
      <c r="W512" s="31"/>
      <c r="X512" s="31"/>
      <c r="Y512" s="31"/>
      <c r="Z512" s="31"/>
    </row>
    <row r="513" ht="15.75" customHeight="1">
      <c r="A513" s="31"/>
      <c r="B513" s="31"/>
      <c r="C513" s="31"/>
      <c r="D513" s="31"/>
      <c r="E513" s="31"/>
      <c r="F513" s="31"/>
      <c r="G513" s="31"/>
      <c r="H513" s="31"/>
      <c r="I513" s="31"/>
      <c r="J513" s="31"/>
      <c r="K513" s="31"/>
      <c r="L513" s="31"/>
      <c r="M513" s="31"/>
      <c r="N513" s="31"/>
      <c r="O513" s="31"/>
      <c r="P513" s="31"/>
      <c r="Q513" s="31"/>
      <c r="R513" s="31"/>
      <c r="S513" s="31"/>
      <c r="T513" s="31"/>
      <c r="U513" s="31"/>
      <c r="V513" s="31"/>
      <c r="W513" s="31"/>
      <c r="X513" s="31"/>
      <c r="Y513" s="31"/>
      <c r="Z513" s="31"/>
    </row>
    <row r="514" ht="15.75" customHeight="1">
      <c r="A514" s="31"/>
      <c r="B514" s="31"/>
      <c r="C514" s="31"/>
      <c r="D514" s="31"/>
      <c r="E514" s="31"/>
      <c r="F514" s="31"/>
      <c r="G514" s="31"/>
      <c r="H514" s="31"/>
      <c r="I514" s="31"/>
      <c r="J514" s="31"/>
      <c r="K514" s="31"/>
      <c r="L514" s="31"/>
      <c r="M514" s="31"/>
      <c r="N514" s="31"/>
      <c r="O514" s="31"/>
      <c r="P514" s="31"/>
      <c r="Q514" s="31"/>
      <c r="R514" s="31"/>
      <c r="S514" s="31"/>
      <c r="T514" s="31"/>
      <c r="U514" s="31"/>
      <c r="V514" s="31"/>
      <c r="W514" s="31"/>
      <c r="X514" s="31"/>
      <c r="Y514" s="31"/>
      <c r="Z514" s="31"/>
    </row>
    <row r="515" ht="15.75" customHeight="1">
      <c r="A515" s="31"/>
      <c r="B515" s="31"/>
      <c r="C515" s="31"/>
      <c r="D515" s="31"/>
      <c r="E515" s="31"/>
      <c r="F515" s="31"/>
      <c r="G515" s="31"/>
      <c r="H515" s="31"/>
      <c r="I515" s="31"/>
      <c r="J515" s="31"/>
      <c r="K515" s="31"/>
      <c r="L515" s="31"/>
      <c r="M515" s="31"/>
      <c r="N515" s="31"/>
      <c r="O515" s="31"/>
      <c r="P515" s="31"/>
      <c r="Q515" s="31"/>
      <c r="R515" s="31"/>
      <c r="S515" s="31"/>
      <c r="T515" s="31"/>
      <c r="U515" s="31"/>
      <c r="V515" s="31"/>
      <c r="W515" s="31"/>
      <c r="X515" s="31"/>
      <c r="Y515" s="31"/>
      <c r="Z515" s="31"/>
    </row>
    <row r="516" ht="15.75" customHeight="1">
      <c r="A516" s="31"/>
      <c r="B516" s="31"/>
      <c r="C516" s="31"/>
      <c r="D516" s="31"/>
      <c r="E516" s="31"/>
      <c r="F516" s="31"/>
      <c r="G516" s="31"/>
      <c r="H516" s="31"/>
      <c r="I516" s="31"/>
      <c r="J516" s="31"/>
      <c r="K516" s="31"/>
      <c r="L516" s="31"/>
      <c r="M516" s="31"/>
      <c r="N516" s="31"/>
      <c r="O516" s="31"/>
      <c r="P516" s="31"/>
      <c r="Q516" s="31"/>
      <c r="R516" s="31"/>
      <c r="S516" s="31"/>
      <c r="T516" s="31"/>
      <c r="U516" s="31"/>
      <c r="V516" s="31"/>
      <c r="W516" s="31"/>
      <c r="X516" s="31"/>
      <c r="Y516" s="31"/>
      <c r="Z516" s="31"/>
    </row>
    <row r="517" ht="15.75" customHeight="1">
      <c r="A517" s="31"/>
      <c r="B517" s="31"/>
      <c r="C517" s="31"/>
      <c r="D517" s="31"/>
      <c r="E517" s="31"/>
      <c r="F517" s="31"/>
      <c r="G517" s="31"/>
      <c r="H517" s="31"/>
      <c r="I517" s="31"/>
      <c r="J517" s="31"/>
      <c r="K517" s="31"/>
      <c r="L517" s="31"/>
      <c r="M517" s="31"/>
      <c r="N517" s="31"/>
      <c r="O517" s="31"/>
      <c r="P517" s="31"/>
      <c r="Q517" s="31"/>
      <c r="R517" s="31"/>
      <c r="S517" s="31"/>
      <c r="T517" s="31"/>
      <c r="U517" s="31"/>
      <c r="V517" s="31"/>
      <c r="W517" s="31"/>
      <c r="X517" s="31"/>
      <c r="Y517" s="31"/>
      <c r="Z517" s="31"/>
    </row>
    <row r="518" ht="15.75" customHeight="1">
      <c r="A518" s="31"/>
      <c r="B518" s="31"/>
      <c r="C518" s="31"/>
      <c r="D518" s="31"/>
      <c r="E518" s="31"/>
      <c r="F518" s="31"/>
      <c r="G518" s="31"/>
      <c r="H518" s="31"/>
      <c r="I518" s="31"/>
      <c r="J518" s="31"/>
      <c r="K518" s="31"/>
      <c r="L518" s="31"/>
      <c r="M518" s="31"/>
      <c r="N518" s="31"/>
      <c r="O518" s="31"/>
      <c r="P518" s="31"/>
      <c r="Q518" s="31"/>
      <c r="R518" s="31"/>
      <c r="S518" s="31"/>
      <c r="T518" s="31"/>
      <c r="U518" s="31"/>
      <c r="V518" s="31"/>
      <c r="W518" s="31"/>
      <c r="X518" s="31"/>
      <c r="Y518" s="31"/>
      <c r="Z518" s="31"/>
    </row>
    <row r="519" ht="15.75" customHeight="1">
      <c r="A519" s="31"/>
      <c r="B519" s="31"/>
      <c r="C519" s="31"/>
      <c r="D519" s="31"/>
      <c r="E519" s="31"/>
      <c r="F519" s="31"/>
      <c r="G519" s="31"/>
      <c r="H519" s="31"/>
      <c r="I519" s="31"/>
      <c r="J519" s="31"/>
      <c r="K519" s="31"/>
      <c r="L519" s="31"/>
      <c r="M519" s="31"/>
      <c r="N519" s="31"/>
      <c r="O519" s="31"/>
      <c r="P519" s="31"/>
      <c r="Q519" s="31"/>
      <c r="R519" s="31"/>
      <c r="S519" s="31"/>
      <c r="T519" s="31"/>
      <c r="U519" s="31"/>
      <c r="V519" s="31"/>
      <c r="W519" s="31"/>
      <c r="X519" s="31"/>
      <c r="Y519" s="31"/>
      <c r="Z519" s="31"/>
    </row>
    <row r="520" ht="15.75" customHeight="1">
      <c r="A520" s="31"/>
      <c r="B520" s="31"/>
      <c r="C520" s="31"/>
      <c r="D520" s="31"/>
      <c r="E520" s="31"/>
      <c r="F520" s="31"/>
      <c r="G520" s="31"/>
      <c r="H520" s="31"/>
      <c r="I520" s="31"/>
      <c r="J520" s="31"/>
      <c r="K520" s="31"/>
      <c r="L520" s="31"/>
      <c r="M520" s="31"/>
      <c r="N520" s="31"/>
      <c r="O520" s="31"/>
      <c r="P520" s="31"/>
      <c r="Q520" s="31"/>
      <c r="R520" s="31"/>
      <c r="S520" s="31"/>
      <c r="T520" s="31"/>
      <c r="U520" s="31"/>
      <c r="V520" s="31"/>
      <c r="W520" s="31"/>
      <c r="X520" s="31"/>
      <c r="Y520" s="31"/>
      <c r="Z520" s="31"/>
    </row>
    <row r="521" ht="15.75" customHeight="1">
      <c r="A521" s="31"/>
      <c r="B521" s="31"/>
      <c r="C521" s="31"/>
      <c r="D521" s="31"/>
      <c r="E521" s="31"/>
      <c r="F521" s="31"/>
      <c r="G521" s="31"/>
      <c r="H521" s="31"/>
      <c r="I521" s="31"/>
      <c r="J521" s="31"/>
      <c r="K521" s="31"/>
      <c r="L521" s="31"/>
      <c r="M521" s="31"/>
      <c r="N521" s="31"/>
      <c r="O521" s="31"/>
      <c r="P521" s="31"/>
      <c r="Q521" s="31"/>
      <c r="R521" s="31"/>
      <c r="S521" s="31"/>
      <c r="T521" s="31"/>
      <c r="U521" s="31"/>
      <c r="V521" s="31"/>
      <c r="W521" s="31"/>
      <c r="X521" s="31"/>
      <c r="Y521" s="31"/>
      <c r="Z521" s="31"/>
    </row>
    <row r="522" ht="15.75" customHeight="1">
      <c r="A522" s="31"/>
      <c r="B522" s="31"/>
      <c r="C522" s="31"/>
      <c r="D522" s="31"/>
      <c r="E522" s="31"/>
      <c r="F522" s="31"/>
      <c r="G522" s="31"/>
      <c r="H522" s="31"/>
      <c r="I522" s="31"/>
      <c r="J522" s="31"/>
      <c r="K522" s="31"/>
      <c r="L522" s="31"/>
      <c r="M522" s="31"/>
      <c r="N522" s="31"/>
      <c r="O522" s="31"/>
      <c r="P522" s="31"/>
      <c r="Q522" s="31"/>
      <c r="R522" s="31"/>
      <c r="S522" s="31"/>
      <c r="T522" s="31"/>
      <c r="U522" s="31"/>
      <c r="V522" s="31"/>
      <c r="W522" s="31"/>
      <c r="X522" s="31"/>
      <c r="Y522" s="31"/>
      <c r="Z522" s="31"/>
    </row>
    <row r="523" ht="15.75" customHeight="1">
      <c r="A523" s="31"/>
      <c r="B523" s="31"/>
      <c r="C523" s="31"/>
      <c r="D523" s="31"/>
      <c r="E523" s="31"/>
      <c r="F523" s="31"/>
      <c r="G523" s="31"/>
      <c r="H523" s="31"/>
      <c r="I523" s="31"/>
      <c r="J523" s="31"/>
      <c r="K523" s="31"/>
      <c r="L523" s="31"/>
      <c r="M523" s="31"/>
      <c r="N523" s="31"/>
      <c r="O523" s="31"/>
      <c r="P523" s="31"/>
      <c r="Q523" s="31"/>
      <c r="R523" s="31"/>
      <c r="S523" s="31"/>
      <c r="T523" s="31"/>
      <c r="U523" s="31"/>
      <c r="V523" s="31"/>
      <c r="W523" s="31"/>
      <c r="X523" s="31"/>
      <c r="Y523" s="31"/>
      <c r="Z523" s="31"/>
    </row>
    <row r="524" ht="15.75" customHeight="1">
      <c r="A524" s="31"/>
      <c r="B524" s="31"/>
      <c r="C524" s="31"/>
      <c r="D524" s="31"/>
      <c r="E524" s="31"/>
      <c r="F524" s="31"/>
      <c r="G524" s="31"/>
      <c r="H524" s="31"/>
      <c r="I524" s="31"/>
      <c r="J524" s="31"/>
      <c r="K524" s="31"/>
      <c r="L524" s="31"/>
      <c r="M524" s="31"/>
      <c r="N524" s="31"/>
      <c r="O524" s="31"/>
      <c r="P524" s="31"/>
      <c r="Q524" s="31"/>
      <c r="R524" s="31"/>
      <c r="S524" s="31"/>
      <c r="T524" s="31"/>
      <c r="U524" s="31"/>
      <c r="V524" s="31"/>
      <c r="W524" s="31"/>
      <c r="X524" s="31"/>
      <c r="Y524" s="31"/>
      <c r="Z524" s="31"/>
    </row>
    <row r="525" ht="15.75" customHeight="1">
      <c r="A525" s="31"/>
      <c r="B525" s="31"/>
      <c r="C525" s="31"/>
      <c r="D525" s="31"/>
      <c r="E525" s="31"/>
      <c r="F525" s="31"/>
      <c r="G525" s="31"/>
      <c r="H525" s="31"/>
      <c r="I525" s="31"/>
      <c r="J525" s="31"/>
      <c r="K525" s="31"/>
      <c r="L525" s="31"/>
      <c r="M525" s="31"/>
      <c r="N525" s="31"/>
      <c r="O525" s="31"/>
      <c r="P525" s="31"/>
      <c r="Q525" s="31"/>
      <c r="R525" s="31"/>
      <c r="S525" s="31"/>
      <c r="T525" s="31"/>
      <c r="U525" s="31"/>
      <c r="V525" s="31"/>
      <c r="W525" s="31"/>
      <c r="X525" s="31"/>
      <c r="Y525" s="31"/>
      <c r="Z525" s="31"/>
    </row>
    <row r="526" ht="15.75" customHeight="1">
      <c r="A526" s="31"/>
      <c r="B526" s="31"/>
      <c r="C526" s="31"/>
      <c r="D526" s="31"/>
      <c r="E526" s="31"/>
      <c r="F526" s="31"/>
      <c r="G526" s="31"/>
      <c r="H526" s="31"/>
      <c r="I526" s="31"/>
      <c r="J526" s="31"/>
      <c r="K526" s="31"/>
      <c r="L526" s="31"/>
      <c r="M526" s="31"/>
      <c r="N526" s="31"/>
      <c r="O526" s="31"/>
      <c r="P526" s="31"/>
      <c r="Q526" s="31"/>
      <c r="R526" s="31"/>
      <c r="S526" s="31"/>
      <c r="T526" s="31"/>
      <c r="U526" s="31"/>
      <c r="V526" s="31"/>
      <c r="W526" s="31"/>
      <c r="X526" s="31"/>
      <c r="Y526" s="31"/>
      <c r="Z526" s="31"/>
    </row>
    <row r="527" ht="15.75" customHeight="1">
      <c r="A527" s="31"/>
      <c r="B527" s="31"/>
      <c r="C527" s="31"/>
      <c r="D527" s="31"/>
      <c r="E527" s="31"/>
      <c r="F527" s="31"/>
      <c r="G527" s="31"/>
      <c r="H527" s="31"/>
      <c r="I527" s="31"/>
      <c r="J527" s="31"/>
      <c r="K527" s="31"/>
      <c r="L527" s="31"/>
      <c r="M527" s="31"/>
      <c r="N527" s="31"/>
      <c r="O527" s="31"/>
      <c r="P527" s="31"/>
      <c r="Q527" s="31"/>
      <c r="R527" s="31"/>
      <c r="S527" s="31"/>
      <c r="T527" s="31"/>
      <c r="U527" s="31"/>
      <c r="V527" s="31"/>
      <c r="W527" s="31"/>
      <c r="X527" s="31"/>
      <c r="Y527" s="31"/>
      <c r="Z527" s="31"/>
    </row>
    <row r="528" ht="15.75" customHeight="1">
      <c r="A528" s="31"/>
      <c r="B528" s="31"/>
      <c r="C528" s="31"/>
      <c r="D528" s="31"/>
      <c r="E528" s="31"/>
      <c r="F528" s="31"/>
      <c r="G528" s="31"/>
      <c r="H528" s="31"/>
      <c r="I528" s="31"/>
      <c r="J528" s="31"/>
      <c r="K528" s="31"/>
      <c r="L528" s="31"/>
      <c r="M528" s="31"/>
      <c r="N528" s="31"/>
      <c r="O528" s="31"/>
      <c r="P528" s="31"/>
      <c r="Q528" s="31"/>
      <c r="R528" s="31"/>
      <c r="S528" s="31"/>
      <c r="T528" s="31"/>
      <c r="U528" s="31"/>
      <c r="V528" s="31"/>
      <c r="W528" s="31"/>
      <c r="X528" s="31"/>
      <c r="Y528" s="31"/>
      <c r="Z528" s="31"/>
    </row>
    <row r="529" ht="15.75" customHeight="1">
      <c r="A529" s="31"/>
      <c r="B529" s="31"/>
      <c r="C529" s="31"/>
      <c r="D529" s="31"/>
      <c r="E529" s="31"/>
      <c r="F529" s="31"/>
      <c r="G529" s="31"/>
      <c r="H529" s="31"/>
      <c r="I529" s="31"/>
      <c r="J529" s="31"/>
      <c r="K529" s="31"/>
      <c r="L529" s="31"/>
      <c r="M529" s="31"/>
      <c r="N529" s="31"/>
      <c r="O529" s="31"/>
      <c r="P529" s="31"/>
      <c r="Q529" s="31"/>
      <c r="R529" s="31"/>
      <c r="S529" s="31"/>
      <c r="T529" s="31"/>
      <c r="U529" s="31"/>
      <c r="V529" s="31"/>
      <c r="W529" s="31"/>
      <c r="X529" s="31"/>
      <c r="Y529" s="31"/>
      <c r="Z529" s="31"/>
    </row>
    <row r="530" ht="15.75" customHeight="1">
      <c r="A530" s="31"/>
      <c r="B530" s="31"/>
      <c r="C530" s="31"/>
      <c r="D530" s="31"/>
      <c r="E530" s="31"/>
      <c r="F530" s="31"/>
      <c r="G530" s="31"/>
      <c r="H530" s="31"/>
      <c r="I530" s="31"/>
      <c r="J530" s="31"/>
      <c r="K530" s="31"/>
      <c r="L530" s="31"/>
      <c r="M530" s="31"/>
      <c r="N530" s="31"/>
      <c r="O530" s="31"/>
      <c r="P530" s="31"/>
      <c r="Q530" s="31"/>
      <c r="R530" s="31"/>
      <c r="S530" s="31"/>
      <c r="T530" s="31"/>
      <c r="U530" s="31"/>
      <c r="V530" s="31"/>
      <c r="W530" s="31"/>
      <c r="X530" s="31"/>
      <c r="Y530" s="31"/>
      <c r="Z530" s="31"/>
    </row>
    <row r="531" ht="15.75" customHeight="1">
      <c r="A531" s="31"/>
      <c r="B531" s="31"/>
      <c r="C531" s="31"/>
      <c r="D531" s="31"/>
      <c r="E531" s="31"/>
      <c r="F531" s="31"/>
      <c r="G531" s="31"/>
      <c r="H531" s="31"/>
      <c r="I531" s="31"/>
      <c r="J531" s="31"/>
      <c r="K531" s="31"/>
      <c r="L531" s="31"/>
      <c r="M531" s="31"/>
      <c r="N531" s="31"/>
      <c r="O531" s="31"/>
      <c r="P531" s="31"/>
      <c r="Q531" s="31"/>
      <c r="R531" s="31"/>
      <c r="S531" s="31"/>
      <c r="T531" s="31"/>
      <c r="U531" s="31"/>
      <c r="V531" s="31"/>
      <c r="W531" s="31"/>
      <c r="X531" s="31"/>
      <c r="Y531" s="31"/>
      <c r="Z531" s="31"/>
    </row>
    <row r="532" ht="15.75" customHeight="1">
      <c r="A532" s="31"/>
      <c r="B532" s="31"/>
      <c r="C532" s="31"/>
      <c r="D532" s="31"/>
      <c r="E532" s="31"/>
      <c r="F532" s="31"/>
      <c r="G532" s="31"/>
      <c r="H532" s="31"/>
      <c r="I532" s="31"/>
      <c r="J532" s="31"/>
      <c r="K532" s="31"/>
      <c r="L532" s="31"/>
      <c r="M532" s="31"/>
      <c r="N532" s="31"/>
      <c r="O532" s="31"/>
      <c r="P532" s="31"/>
      <c r="Q532" s="31"/>
      <c r="R532" s="31"/>
      <c r="S532" s="31"/>
      <c r="T532" s="31"/>
      <c r="U532" s="31"/>
      <c r="V532" s="31"/>
      <c r="W532" s="31"/>
      <c r="X532" s="31"/>
      <c r="Y532" s="31"/>
      <c r="Z532" s="31"/>
    </row>
    <row r="533" ht="15.75" customHeight="1">
      <c r="A533" s="31"/>
      <c r="B533" s="31"/>
      <c r="C533" s="31"/>
      <c r="D533" s="31"/>
      <c r="E533" s="31"/>
      <c r="F533" s="31"/>
      <c r="G533" s="31"/>
      <c r="H533" s="31"/>
      <c r="I533" s="31"/>
      <c r="J533" s="31"/>
      <c r="K533" s="31"/>
      <c r="L533" s="31"/>
      <c r="M533" s="31"/>
      <c r="N533" s="31"/>
      <c r="O533" s="31"/>
      <c r="P533" s="31"/>
      <c r="Q533" s="31"/>
      <c r="R533" s="31"/>
      <c r="S533" s="31"/>
      <c r="T533" s="31"/>
      <c r="U533" s="31"/>
      <c r="V533" s="31"/>
      <c r="W533" s="31"/>
      <c r="X533" s="31"/>
      <c r="Y533" s="31"/>
      <c r="Z533" s="31"/>
    </row>
    <row r="534" ht="15.75" customHeight="1">
      <c r="A534" s="31"/>
      <c r="B534" s="31"/>
      <c r="C534" s="31"/>
      <c r="D534" s="31"/>
      <c r="E534" s="31"/>
      <c r="F534" s="31"/>
      <c r="G534" s="31"/>
      <c r="H534" s="31"/>
      <c r="I534" s="31"/>
      <c r="J534" s="31"/>
      <c r="K534" s="31"/>
      <c r="L534" s="31"/>
      <c r="M534" s="31"/>
      <c r="N534" s="31"/>
      <c r="O534" s="31"/>
      <c r="P534" s="31"/>
      <c r="Q534" s="31"/>
      <c r="R534" s="31"/>
      <c r="S534" s="31"/>
      <c r="T534" s="31"/>
      <c r="U534" s="31"/>
      <c r="V534" s="31"/>
      <c r="W534" s="31"/>
      <c r="X534" s="31"/>
      <c r="Y534" s="31"/>
      <c r="Z534" s="31"/>
    </row>
    <row r="535" ht="15.75" customHeight="1">
      <c r="A535" s="31"/>
      <c r="B535" s="31"/>
      <c r="C535" s="31"/>
      <c r="D535" s="31"/>
      <c r="E535" s="31"/>
      <c r="F535" s="31"/>
      <c r="G535" s="31"/>
      <c r="H535" s="31"/>
      <c r="I535" s="31"/>
      <c r="J535" s="31"/>
      <c r="K535" s="31"/>
      <c r="L535" s="31"/>
      <c r="M535" s="31"/>
      <c r="N535" s="31"/>
      <c r="O535" s="31"/>
      <c r="P535" s="31"/>
      <c r="Q535" s="31"/>
      <c r="R535" s="31"/>
      <c r="S535" s="31"/>
      <c r="T535" s="31"/>
      <c r="U535" s="31"/>
      <c r="V535" s="31"/>
      <c r="W535" s="31"/>
      <c r="X535" s="31"/>
      <c r="Y535" s="31"/>
      <c r="Z535" s="31"/>
    </row>
    <row r="536" ht="15.75" customHeight="1">
      <c r="A536" s="31"/>
      <c r="B536" s="31"/>
      <c r="C536" s="31"/>
      <c r="D536" s="31"/>
      <c r="E536" s="31"/>
      <c r="F536" s="31"/>
      <c r="G536" s="31"/>
      <c r="H536" s="31"/>
      <c r="I536" s="31"/>
      <c r="J536" s="31"/>
      <c r="K536" s="31"/>
      <c r="L536" s="31"/>
      <c r="M536" s="31"/>
      <c r="N536" s="31"/>
      <c r="O536" s="31"/>
      <c r="P536" s="31"/>
      <c r="Q536" s="31"/>
      <c r="R536" s="31"/>
      <c r="S536" s="31"/>
      <c r="T536" s="31"/>
      <c r="U536" s="31"/>
      <c r="V536" s="31"/>
      <c r="W536" s="31"/>
      <c r="X536" s="31"/>
      <c r="Y536" s="31"/>
      <c r="Z536" s="31"/>
    </row>
    <row r="537" ht="15.75" customHeight="1">
      <c r="A537" s="31"/>
      <c r="B537" s="31"/>
      <c r="C537" s="31"/>
      <c r="D537" s="31"/>
      <c r="E537" s="31"/>
      <c r="F537" s="31"/>
      <c r="G537" s="31"/>
      <c r="H537" s="31"/>
      <c r="I537" s="31"/>
      <c r="J537" s="31"/>
      <c r="K537" s="31"/>
      <c r="L537" s="31"/>
      <c r="M537" s="31"/>
      <c r="N537" s="31"/>
      <c r="O537" s="31"/>
      <c r="P537" s="31"/>
      <c r="Q537" s="31"/>
      <c r="R537" s="31"/>
      <c r="S537" s="31"/>
      <c r="T537" s="31"/>
      <c r="U537" s="31"/>
      <c r="V537" s="31"/>
      <c r="W537" s="31"/>
      <c r="X537" s="31"/>
      <c r="Y537" s="31"/>
      <c r="Z537" s="31"/>
    </row>
    <row r="538" ht="15.75" customHeight="1">
      <c r="A538" s="31"/>
      <c r="B538" s="31"/>
      <c r="C538" s="31"/>
      <c r="D538" s="31"/>
      <c r="E538" s="31"/>
      <c r="F538" s="31"/>
      <c r="G538" s="31"/>
      <c r="H538" s="31"/>
      <c r="I538" s="31"/>
      <c r="J538" s="31"/>
      <c r="K538" s="31"/>
      <c r="L538" s="31"/>
      <c r="M538" s="31"/>
      <c r="N538" s="31"/>
      <c r="O538" s="31"/>
      <c r="P538" s="31"/>
      <c r="Q538" s="31"/>
      <c r="R538" s="31"/>
      <c r="S538" s="31"/>
      <c r="T538" s="31"/>
      <c r="U538" s="31"/>
      <c r="V538" s="31"/>
      <c r="W538" s="31"/>
      <c r="X538" s="31"/>
      <c r="Y538" s="31"/>
      <c r="Z538" s="31"/>
    </row>
    <row r="539" ht="15.75" customHeight="1">
      <c r="A539" s="31"/>
      <c r="B539" s="31"/>
      <c r="C539" s="31"/>
      <c r="D539" s="31"/>
      <c r="E539" s="31"/>
      <c r="F539" s="31"/>
      <c r="G539" s="31"/>
      <c r="H539" s="31"/>
      <c r="I539" s="31"/>
      <c r="J539" s="31"/>
      <c r="K539" s="31"/>
      <c r="L539" s="31"/>
      <c r="M539" s="31"/>
      <c r="N539" s="31"/>
      <c r="O539" s="31"/>
      <c r="P539" s="31"/>
      <c r="Q539" s="31"/>
      <c r="R539" s="31"/>
      <c r="S539" s="31"/>
      <c r="T539" s="31"/>
      <c r="U539" s="31"/>
      <c r="V539" s="31"/>
      <c r="W539" s="31"/>
      <c r="X539" s="31"/>
      <c r="Y539" s="31"/>
      <c r="Z539" s="31"/>
    </row>
    <row r="540" ht="15.75" customHeight="1">
      <c r="A540" s="31"/>
      <c r="B540" s="31"/>
      <c r="C540" s="31"/>
      <c r="D540" s="31"/>
      <c r="E540" s="31"/>
      <c r="F540" s="31"/>
      <c r="G540" s="31"/>
      <c r="H540" s="31"/>
      <c r="I540" s="31"/>
      <c r="J540" s="31"/>
      <c r="K540" s="31"/>
      <c r="L540" s="31"/>
      <c r="M540" s="31"/>
      <c r="N540" s="31"/>
      <c r="O540" s="31"/>
      <c r="P540" s="31"/>
      <c r="Q540" s="31"/>
      <c r="R540" s="31"/>
      <c r="S540" s="31"/>
      <c r="T540" s="31"/>
      <c r="U540" s="31"/>
      <c r="V540" s="31"/>
      <c r="W540" s="31"/>
      <c r="X540" s="31"/>
      <c r="Y540" s="31"/>
      <c r="Z540" s="31"/>
    </row>
    <row r="541" ht="15.75" customHeight="1">
      <c r="A541" s="31"/>
      <c r="B541" s="31"/>
      <c r="C541" s="31"/>
      <c r="D541" s="31"/>
      <c r="E541" s="31"/>
      <c r="F541" s="31"/>
      <c r="G541" s="31"/>
      <c r="H541" s="31"/>
      <c r="I541" s="31"/>
      <c r="J541" s="31"/>
      <c r="K541" s="31"/>
      <c r="L541" s="31"/>
      <c r="M541" s="31"/>
      <c r="N541" s="31"/>
      <c r="O541" s="31"/>
      <c r="P541" s="31"/>
      <c r="Q541" s="31"/>
      <c r="R541" s="31"/>
      <c r="S541" s="31"/>
      <c r="T541" s="31"/>
      <c r="U541" s="31"/>
      <c r="V541" s="31"/>
      <c r="W541" s="31"/>
      <c r="X541" s="31"/>
      <c r="Y541" s="31"/>
      <c r="Z541" s="31"/>
    </row>
    <row r="542" ht="15.75" customHeight="1">
      <c r="A542" s="31"/>
      <c r="B542" s="31"/>
      <c r="C542" s="31"/>
      <c r="D542" s="31"/>
      <c r="E542" s="31"/>
      <c r="F542" s="31"/>
      <c r="G542" s="31"/>
      <c r="H542" s="31"/>
      <c r="I542" s="31"/>
      <c r="J542" s="31"/>
      <c r="K542" s="31"/>
      <c r="L542" s="31"/>
      <c r="M542" s="31"/>
      <c r="N542" s="31"/>
      <c r="O542" s="31"/>
      <c r="P542" s="31"/>
      <c r="Q542" s="31"/>
      <c r="R542" s="31"/>
      <c r="S542" s="31"/>
      <c r="T542" s="31"/>
      <c r="U542" s="31"/>
      <c r="V542" s="31"/>
      <c r="W542" s="31"/>
      <c r="X542" s="31"/>
      <c r="Y542" s="31"/>
      <c r="Z542" s="31"/>
    </row>
    <row r="543" ht="15.75" customHeight="1">
      <c r="A543" s="31"/>
      <c r="B543" s="31"/>
      <c r="C543" s="31"/>
      <c r="D543" s="31"/>
      <c r="E543" s="31"/>
      <c r="F543" s="31"/>
      <c r="G543" s="31"/>
      <c r="H543" s="31"/>
      <c r="I543" s="31"/>
      <c r="J543" s="31"/>
      <c r="K543" s="31"/>
      <c r="L543" s="31"/>
      <c r="M543" s="31"/>
      <c r="N543" s="31"/>
      <c r="O543" s="31"/>
      <c r="P543" s="31"/>
      <c r="Q543" s="31"/>
      <c r="R543" s="31"/>
      <c r="S543" s="31"/>
      <c r="T543" s="31"/>
      <c r="U543" s="31"/>
      <c r="V543" s="31"/>
      <c r="W543" s="31"/>
      <c r="X543" s="31"/>
      <c r="Y543" s="31"/>
      <c r="Z543" s="31"/>
    </row>
    <row r="544" ht="15.75" customHeight="1">
      <c r="A544" s="31"/>
      <c r="B544" s="31"/>
      <c r="C544" s="31"/>
      <c r="D544" s="31"/>
      <c r="E544" s="31"/>
      <c r="F544" s="31"/>
      <c r="G544" s="31"/>
      <c r="H544" s="31"/>
      <c r="I544" s="31"/>
      <c r="J544" s="31"/>
      <c r="K544" s="31"/>
      <c r="L544" s="31"/>
      <c r="M544" s="31"/>
      <c r="N544" s="31"/>
      <c r="O544" s="31"/>
      <c r="P544" s="31"/>
      <c r="Q544" s="31"/>
      <c r="R544" s="31"/>
      <c r="S544" s="31"/>
      <c r="T544" s="31"/>
      <c r="U544" s="31"/>
      <c r="V544" s="31"/>
      <c r="W544" s="31"/>
      <c r="X544" s="31"/>
      <c r="Y544" s="31"/>
      <c r="Z544" s="31"/>
    </row>
    <row r="545" ht="15.75" customHeight="1">
      <c r="A545" s="31"/>
      <c r="B545" s="31"/>
      <c r="C545" s="31"/>
      <c r="D545" s="31"/>
      <c r="E545" s="31"/>
      <c r="F545" s="31"/>
      <c r="G545" s="31"/>
      <c r="H545" s="31"/>
      <c r="I545" s="31"/>
      <c r="J545" s="31"/>
      <c r="K545" s="31"/>
      <c r="L545" s="31"/>
      <c r="M545" s="31"/>
      <c r="N545" s="31"/>
      <c r="O545" s="31"/>
      <c r="P545" s="31"/>
      <c r="Q545" s="31"/>
      <c r="R545" s="31"/>
      <c r="S545" s="31"/>
      <c r="T545" s="31"/>
      <c r="U545" s="31"/>
      <c r="V545" s="31"/>
      <c r="W545" s="31"/>
      <c r="X545" s="31"/>
      <c r="Y545" s="31"/>
      <c r="Z545" s="31"/>
    </row>
    <row r="546" ht="15.75" customHeight="1">
      <c r="A546" s="31"/>
      <c r="B546" s="31"/>
      <c r="C546" s="31"/>
      <c r="D546" s="31"/>
      <c r="E546" s="31"/>
      <c r="F546" s="31"/>
      <c r="G546" s="31"/>
      <c r="H546" s="31"/>
      <c r="I546" s="31"/>
      <c r="J546" s="31"/>
      <c r="K546" s="31"/>
      <c r="L546" s="31"/>
      <c r="M546" s="31"/>
      <c r="N546" s="31"/>
      <c r="O546" s="31"/>
      <c r="P546" s="31"/>
      <c r="Q546" s="31"/>
      <c r="R546" s="31"/>
      <c r="S546" s="31"/>
      <c r="T546" s="31"/>
      <c r="U546" s="31"/>
      <c r="V546" s="31"/>
      <c r="W546" s="31"/>
      <c r="X546" s="31"/>
      <c r="Y546" s="31"/>
      <c r="Z546" s="31"/>
    </row>
    <row r="547" ht="15.75" customHeight="1">
      <c r="A547" s="31"/>
      <c r="B547" s="31"/>
      <c r="C547" s="31"/>
      <c r="D547" s="31"/>
      <c r="E547" s="31"/>
      <c r="F547" s="31"/>
      <c r="G547" s="31"/>
      <c r="H547" s="31"/>
      <c r="I547" s="31"/>
      <c r="J547" s="31"/>
      <c r="K547" s="31"/>
      <c r="L547" s="31"/>
      <c r="M547" s="31"/>
      <c r="N547" s="31"/>
      <c r="O547" s="31"/>
      <c r="P547" s="31"/>
      <c r="Q547" s="31"/>
      <c r="R547" s="31"/>
      <c r="S547" s="31"/>
      <c r="T547" s="31"/>
      <c r="U547" s="31"/>
      <c r="V547" s="31"/>
      <c r="W547" s="31"/>
      <c r="X547" s="31"/>
      <c r="Y547" s="31"/>
      <c r="Z547" s="31"/>
    </row>
    <row r="548" ht="15.75" customHeight="1">
      <c r="A548" s="31"/>
      <c r="B548" s="31"/>
      <c r="C548" s="31"/>
      <c r="D548" s="31"/>
      <c r="E548" s="31"/>
      <c r="F548" s="31"/>
      <c r="G548" s="31"/>
      <c r="H548" s="31"/>
      <c r="I548" s="31"/>
      <c r="J548" s="31"/>
      <c r="K548" s="31"/>
      <c r="L548" s="31"/>
      <c r="M548" s="31"/>
      <c r="N548" s="31"/>
      <c r="O548" s="31"/>
      <c r="P548" s="31"/>
      <c r="Q548" s="31"/>
      <c r="R548" s="31"/>
      <c r="S548" s="31"/>
      <c r="T548" s="31"/>
      <c r="U548" s="31"/>
      <c r="V548" s="31"/>
      <c r="W548" s="31"/>
      <c r="X548" s="31"/>
      <c r="Y548" s="31"/>
      <c r="Z548" s="31"/>
    </row>
    <row r="549" ht="15.75" customHeight="1">
      <c r="A549" s="31"/>
      <c r="B549" s="31"/>
      <c r="C549" s="31"/>
      <c r="D549" s="31"/>
      <c r="E549" s="31"/>
      <c r="F549" s="31"/>
      <c r="G549" s="31"/>
      <c r="H549" s="31"/>
      <c r="I549" s="31"/>
      <c r="J549" s="31"/>
      <c r="K549" s="31"/>
      <c r="L549" s="31"/>
      <c r="M549" s="31"/>
      <c r="N549" s="31"/>
      <c r="O549" s="31"/>
      <c r="P549" s="31"/>
      <c r="Q549" s="31"/>
      <c r="R549" s="31"/>
      <c r="S549" s="31"/>
      <c r="T549" s="31"/>
      <c r="U549" s="31"/>
      <c r="V549" s="31"/>
      <c r="W549" s="31"/>
      <c r="X549" s="31"/>
      <c r="Y549" s="31"/>
      <c r="Z549" s="31"/>
    </row>
    <row r="550" ht="15.75" customHeight="1">
      <c r="A550" s="31"/>
      <c r="B550" s="31"/>
      <c r="C550" s="31"/>
      <c r="D550" s="31"/>
      <c r="E550" s="31"/>
      <c r="F550" s="31"/>
      <c r="G550" s="31"/>
      <c r="H550" s="31"/>
      <c r="I550" s="31"/>
      <c r="J550" s="31"/>
      <c r="K550" s="31"/>
      <c r="L550" s="31"/>
      <c r="M550" s="31"/>
      <c r="N550" s="31"/>
      <c r="O550" s="31"/>
      <c r="P550" s="31"/>
      <c r="Q550" s="31"/>
      <c r="R550" s="31"/>
      <c r="S550" s="31"/>
      <c r="T550" s="31"/>
      <c r="U550" s="31"/>
      <c r="V550" s="31"/>
      <c r="W550" s="31"/>
      <c r="X550" s="31"/>
      <c r="Y550" s="31"/>
      <c r="Z550" s="31"/>
    </row>
    <row r="551" ht="15.75" customHeight="1">
      <c r="A551" s="31"/>
      <c r="B551" s="31"/>
      <c r="C551" s="31"/>
      <c r="D551" s="31"/>
      <c r="E551" s="31"/>
      <c r="F551" s="31"/>
      <c r="G551" s="31"/>
      <c r="H551" s="31"/>
      <c r="I551" s="31"/>
      <c r="J551" s="31"/>
      <c r="K551" s="31"/>
      <c r="L551" s="31"/>
      <c r="M551" s="31"/>
      <c r="N551" s="31"/>
      <c r="O551" s="31"/>
      <c r="P551" s="31"/>
      <c r="Q551" s="31"/>
      <c r="R551" s="31"/>
      <c r="S551" s="31"/>
      <c r="T551" s="31"/>
      <c r="U551" s="31"/>
      <c r="V551" s="31"/>
      <c r="W551" s="31"/>
      <c r="X551" s="31"/>
      <c r="Y551" s="31"/>
      <c r="Z551" s="31"/>
    </row>
    <row r="552" ht="15.75" customHeight="1">
      <c r="A552" s="31"/>
      <c r="B552" s="31"/>
      <c r="C552" s="31"/>
      <c r="D552" s="31"/>
      <c r="E552" s="31"/>
      <c r="F552" s="31"/>
      <c r="G552" s="31"/>
      <c r="H552" s="31"/>
      <c r="I552" s="31"/>
      <c r="J552" s="31"/>
      <c r="K552" s="31"/>
      <c r="L552" s="31"/>
      <c r="M552" s="31"/>
      <c r="N552" s="31"/>
      <c r="O552" s="31"/>
      <c r="P552" s="31"/>
      <c r="Q552" s="31"/>
      <c r="R552" s="31"/>
      <c r="S552" s="31"/>
      <c r="T552" s="31"/>
      <c r="U552" s="31"/>
      <c r="V552" s="31"/>
      <c r="W552" s="31"/>
      <c r="X552" s="31"/>
      <c r="Y552" s="31"/>
      <c r="Z552" s="31"/>
    </row>
    <row r="553" ht="15.75" customHeight="1">
      <c r="A553" s="31"/>
      <c r="B553" s="31"/>
      <c r="C553" s="31"/>
      <c r="D553" s="31"/>
      <c r="E553" s="31"/>
      <c r="F553" s="31"/>
      <c r="G553" s="31"/>
      <c r="H553" s="31"/>
      <c r="I553" s="31"/>
      <c r="J553" s="31"/>
      <c r="K553" s="31"/>
      <c r="L553" s="31"/>
      <c r="M553" s="31"/>
      <c r="N553" s="31"/>
      <c r="O553" s="31"/>
      <c r="P553" s="31"/>
      <c r="Q553" s="31"/>
      <c r="R553" s="31"/>
      <c r="S553" s="31"/>
      <c r="T553" s="31"/>
      <c r="U553" s="31"/>
      <c r="V553" s="31"/>
      <c r="W553" s="31"/>
      <c r="X553" s="31"/>
      <c r="Y553" s="31"/>
      <c r="Z553" s="31"/>
    </row>
    <row r="554" ht="15.75" customHeight="1">
      <c r="A554" s="31"/>
      <c r="B554" s="31"/>
      <c r="C554" s="31"/>
      <c r="D554" s="31"/>
      <c r="E554" s="31"/>
      <c r="F554" s="31"/>
      <c r="G554" s="31"/>
      <c r="H554" s="31"/>
      <c r="I554" s="31"/>
      <c r="J554" s="31"/>
      <c r="K554" s="31"/>
      <c r="L554" s="31"/>
      <c r="M554" s="31"/>
      <c r="N554" s="31"/>
      <c r="O554" s="31"/>
      <c r="P554" s="31"/>
      <c r="Q554" s="31"/>
      <c r="R554" s="31"/>
      <c r="S554" s="31"/>
      <c r="T554" s="31"/>
      <c r="U554" s="31"/>
      <c r="V554" s="31"/>
      <c r="W554" s="31"/>
      <c r="X554" s="31"/>
      <c r="Y554" s="31"/>
      <c r="Z554" s="31"/>
    </row>
    <row r="555" ht="15.75" customHeight="1">
      <c r="A555" s="31"/>
      <c r="B555" s="31"/>
      <c r="C555" s="31"/>
      <c r="D555" s="31"/>
      <c r="E555" s="31"/>
      <c r="F555" s="31"/>
      <c r="G555" s="31"/>
      <c r="H555" s="31"/>
      <c r="I555" s="31"/>
      <c r="J555" s="31"/>
      <c r="K555" s="31"/>
      <c r="L555" s="31"/>
      <c r="M555" s="31"/>
      <c r="N555" s="31"/>
      <c r="O555" s="31"/>
      <c r="P555" s="31"/>
      <c r="Q555" s="31"/>
      <c r="R555" s="31"/>
      <c r="S555" s="31"/>
      <c r="T555" s="31"/>
      <c r="U555" s="31"/>
      <c r="V555" s="31"/>
      <c r="W555" s="31"/>
      <c r="X555" s="31"/>
      <c r="Y555" s="31"/>
      <c r="Z555" s="31"/>
    </row>
    <row r="556" ht="15.75" customHeight="1">
      <c r="A556" s="31"/>
      <c r="B556" s="31"/>
      <c r="C556" s="31"/>
      <c r="D556" s="31"/>
      <c r="E556" s="31"/>
      <c r="F556" s="31"/>
      <c r="G556" s="31"/>
      <c r="H556" s="31"/>
      <c r="I556" s="31"/>
      <c r="J556" s="31"/>
      <c r="K556" s="31"/>
      <c r="L556" s="31"/>
      <c r="M556" s="31"/>
      <c r="N556" s="31"/>
      <c r="O556" s="31"/>
      <c r="P556" s="31"/>
      <c r="Q556" s="31"/>
      <c r="R556" s="31"/>
      <c r="S556" s="31"/>
      <c r="T556" s="31"/>
      <c r="U556" s="31"/>
      <c r="V556" s="31"/>
      <c r="W556" s="31"/>
      <c r="X556" s="31"/>
      <c r="Y556" s="31"/>
      <c r="Z556" s="31"/>
    </row>
    <row r="557" ht="15.75" customHeight="1">
      <c r="A557" s="31"/>
      <c r="B557" s="31"/>
      <c r="C557" s="31"/>
      <c r="D557" s="31"/>
      <c r="E557" s="31"/>
      <c r="F557" s="31"/>
      <c r="G557" s="31"/>
      <c r="H557" s="31"/>
      <c r="I557" s="31"/>
      <c r="J557" s="31"/>
      <c r="K557" s="31"/>
      <c r="L557" s="31"/>
      <c r="M557" s="31"/>
      <c r="N557" s="31"/>
      <c r="O557" s="31"/>
      <c r="P557" s="31"/>
      <c r="Q557" s="31"/>
      <c r="R557" s="31"/>
      <c r="S557" s="31"/>
      <c r="T557" s="31"/>
      <c r="U557" s="31"/>
      <c r="V557" s="31"/>
      <c r="W557" s="31"/>
      <c r="X557" s="31"/>
      <c r="Y557" s="31"/>
      <c r="Z557" s="31"/>
    </row>
    <row r="558" ht="15.75" customHeight="1">
      <c r="A558" s="31"/>
      <c r="B558" s="31"/>
      <c r="C558" s="31"/>
      <c r="D558" s="31"/>
      <c r="E558" s="31"/>
      <c r="F558" s="31"/>
      <c r="G558" s="31"/>
      <c r="H558" s="31"/>
      <c r="I558" s="31"/>
      <c r="J558" s="31"/>
      <c r="K558" s="31"/>
      <c r="L558" s="31"/>
      <c r="M558" s="31"/>
      <c r="N558" s="31"/>
      <c r="O558" s="31"/>
      <c r="P558" s="31"/>
      <c r="Q558" s="31"/>
      <c r="R558" s="31"/>
      <c r="S558" s="31"/>
      <c r="T558" s="31"/>
      <c r="U558" s="31"/>
      <c r="V558" s="31"/>
      <c r="W558" s="31"/>
      <c r="X558" s="31"/>
      <c r="Y558" s="31"/>
      <c r="Z558" s="31"/>
    </row>
    <row r="559" ht="15.75" customHeight="1">
      <c r="A559" s="31"/>
      <c r="B559" s="31"/>
      <c r="C559" s="31"/>
      <c r="D559" s="31"/>
      <c r="E559" s="31"/>
      <c r="F559" s="31"/>
      <c r="G559" s="31"/>
      <c r="H559" s="31"/>
      <c r="I559" s="31"/>
      <c r="J559" s="31"/>
      <c r="K559" s="31"/>
      <c r="L559" s="31"/>
      <c r="M559" s="31"/>
      <c r="N559" s="31"/>
      <c r="O559" s="31"/>
      <c r="P559" s="31"/>
      <c r="Q559" s="31"/>
      <c r="R559" s="31"/>
      <c r="S559" s="31"/>
      <c r="T559" s="31"/>
      <c r="U559" s="31"/>
      <c r="V559" s="31"/>
      <c r="W559" s="31"/>
      <c r="X559" s="31"/>
      <c r="Y559" s="31"/>
      <c r="Z559" s="31"/>
    </row>
    <row r="560" ht="15.75" customHeight="1">
      <c r="A560" s="31"/>
      <c r="B560" s="31"/>
      <c r="C560" s="31"/>
      <c r="D560" s="31"/>
      <c r="E560" s="31"/>
      <c r="F560" s="31"/>
      <c r="G560" s="31"/>
      <c r="H560" s="31"/>
      <c r="I560" s="31"/>
      <c r="J560" s="31"/>
      <c r="K560" s="31"/>
      <c r="L560" s="31"/>
      <c r="M560" s="31"/>
      <c r="N560" s="31"/>
      <c r="O560" s="31"/>
      <c r="P560" s="31"/>
      <c r="Q560" s="31"/>
      <c r="R560" s="31"/>
      <c r="S560" s="31"/>
      <c r="T560" s="31"/>
      <c r="U560" s="31"/>
      <c r="V560" s="31"/>
      <c r="W560" s="31"/>
      <c r="X560" s="31"/>
      <c r="Y560" s="31"/>
      <c r="Z560" s="31"/>
    </row>
    <row r="561" ht="15.75" customHeight="1">
      <c r="A561" s="31"/>
      <c r="B561" s="31"/>
      <c r="C561" s="31"/>
      <c r="D561" s="31"/>
      <c r="E561" s="31"/>
      <c r="F561" s="31"/>
      <c r="G561" s="31"/>
      <c r="H561" s="31"/>
      <c r="I561" s="31"/>
      <c r="J561" s="31"/>
      <c r="K561" s="31"/>
      <c r="L561" s="31"/>
      <c r="M561" s="31"/>
      <c r="N561" s="31"/>
      <c r="O561" s="31"/>
      <c r="P561" s="31"/>
      <c r="Q561" s="31"/>
      <c r="R561" s="31"/>
      <c r="S561" s="31"/>
      <c r="T561" s="31"/>
      <c r="U561" s="31"/>
      <c r="V561" s="31"/>
      <c r="W561" s="31"/>
      <c r="X561" s="31"/>
      <c r="Y561" s="31"/>
      <c r="Z561" s="31"/>
    </row>
    <row r="562" ht="15.75" customHeight="1">
      <c r="A562" s="31"/>
      <c r="B562" s="31"/>
      <c r="C562" s="31"/>
      <c r="D562" s="31"/>
      <c r="E562" s="31"/>
      <c r="F562" s="31"/>
      <c r="G562" s="31"/>
      <c r="H562" s="31"/>
      <c r="I562" s="31"/>
      <c r="J562" s="31"/>
      <c r="K562" s="31"/>
      <c r="L562" s="31"/>
      <c r="M562" s="31"/>
      <c r="N562" s="31"/>
      <c r="O562" s="31"/>
      <c r="P562" s="31"/>
      <c r="Q562" s="31"/>
      <c r="R562" s="31"/>
      <c r="S562" s="31"/>
      <c r="T562" s="31"/>
      <c r="U562" s="31"/>
      <c r="V562" s="31"/>
      <c r="W562" s="31"/>
      <c r="X562" s="31"/>
      <c r="Y562" s="31"/>
      <c r="Z562" s="31"/>
    </row>
    <row r="563" ht="15.75" customHeight="1">
      <c r="A563" s="31"/>
      <c r="B563" s="31"/>
      <c r="C563" s="31"/>
      <c r="D563" s="31"/>
      <c r="E563" s="31"/>
      <c r="F563" s="31"/>
      <c r="G563" s="31"/>
      <c r="H563" s="31"/>
      <c r="I563" s="31"/>
      <c r="J563" s="31"/>
      <c r="K563" s="31"/>
      <c r="L563" s="31"/>
      <c r="M563" s="31"/>
      <c r="N563" s="31"/>
      <c r="O563" s="31"/>
      <c r="P563" s="31"/>
      <c r="Q563" s="31"/>
      <c r="R563" s="31"/>
      <c r="S563" s="31"/>
      <c r="T563" s="31"/>
      <c r="U563" s="31"/>
      <c r="V563" s="31"/>
      <c r="W563" s="31"/>
      <c r="X563" s="31"/>
      <c r="Y563" s="31"/>
      <c r="Z563" s="31"/>
    </row>
    <row r="564" ht="15.75" customHeight="1">
      <c r="A564" s="31"/>
      <c r="B564" s="31"/>
      <c r="C564" s="31"/>
      <c r="D564" s="31"/>
      <c r="E564" s="31"/>
      <c r="F564" s="31"/>
      <c r="G564" s="31"/>
      <c r="H564" s="31"/>
      <c r="I564" s="31"/>
      <c r="J564" s="31"/>
      <c r="K564" s="31"/>
      <c r="L564" s="31"/>
      <c r="M564" s="31"/>
      <c r="N564" s="31"/>
      <c r="O564" s="31"/>
      <c r="P564" s="31"/>
      <c r="Q564" s="31"/>
      <c r="R564" s="31"/>
      <c r="S564" s="31"/>
      <c r="T564" s="31"/>
      <c r="U564" s="31"/>
      <c r="V564" s="31"/>
      <c r="W564" s="31"/>
      <c r="X564" s="31"/>
      <c r="Y564" s="31"/>
      <c r="Z564" s="31"/>
    </row>
    <row r="565" ht="15.75" customHeight="1">
      <c r="A565" s="31"/>
      <c r="B565" s="31"/>
      <c r="C565" s="31"/>
      <c r="D565" s="31"/>
      <c r="E565" s="31"/>
      <c r="F565" s="31"/>
      <c r="G565" s="31"/>
      <c r="H565" s="31"/>
      <c r="I565" s="31"/>
      <c r="J565" s="31"/>
      <c r="K565" s="31"/>
      <c r="L565" s="31"/>
      <c r="M565" s="31"/>
      <c r="N565" s="31"/>
      <c r="O565" s="31"/>
      <c r="P565" s="31"/>
      <c r="Q565" s="31"/>
      <c r="R565" s="31"/>
      <c r="S565" s="31"/>
      <c r="T565" s="31"/>
      <c r="U565" s="31"/>
      <c r="V565" s="31"/>
      <c r="W565" s="31"/>
      <c r="X565" s="31"/>
      <c r="Y565" s="31"/>
      <c r="Z565" s="31"/>
    </row>
    <row r="566" ht="15.75" customHeight="1">
      <c r="A566" s="31"/>
      <c r="B566" s="31"/>
      <c r="C566" s="31"/>
      <c r="D566" s="31"/>
      <c r="E566" s="31"/>
      <c r="F566" s="31"/>
      <c r="G566" s="31"/>
      <c r="H566" s="31"/>
      <c r="I566" s="31"/>
      <c r="J566" s="31"/>
      <c r="K566" s="31"/>
      <c r="L566" s="31"/>
      <c r="M566" s="31"/>
      <c r="N566" s="31"/>
      <c r="O566" s="31"/>
      <c r="P566" s="31"/>
      <c r="Q566" s="31"/>
      <c r="R566" s="31"/>
      <c r="S566" s="31"/>
      <c r="T566" s="31"/>
      <c r="U566" s="31"/>
      <c r="V566" s="31"/>
      <c r="W566" s="31"/>
      <c r="X566" s="31"/>
      <c r="Y566" s="31"/>
      <c r="Z566" s="31"/>
    </row>
    <row r="567" ht="15.75" customHeight="1">
      <c r="A567" s="31"/>
      <c r="B567" s="31"/>
      <c r="C567" s="31"/>
      <c r="D567" s="31"/>
      <c r="E567" s="31"/>
      <c r="F567" s="31"/>
      <c r="G567" s="31"/>
      <c r="H567" s="31"/>
      <c r="I567" s="31"/>
      <c r="J567" s="31"/>
      <c r="K567" s="31"/>
      <c r="L567" s="31"/>
      <c r="M567" s="31"/>
      <c r="N567" s="31"/>
      <c r="O567" s="31"/>
      <c r="P567" s="31"/>
      <c r="Q567" s="31"/>
      <c r="R567" s="31"/>
      <c r="S567" s="31"/>
      <c r="T567" s="31"/>
      <c r="U567" s="31"/>
      <c r="V567" s="31"/>
      <c r="W567" s="31"/>
      <c r="X567" s="31"/>
      <c r="Y567" s="31"/>
      <c r="Z567" s="31"/>
    </row>
    <row r="568" ht="15.75" customHeight="1">
      <c r="A568" s="31"/>
      <c r="B568" s="31"/>
      <c r="C568" s="31"/>
      <c r="D568" s="31"/>
      <c r="E568" s="31"/>
      <c r="F568" s="31"/>
      <c r="G568" s="31"/>
      <c r="H568" s="31"/>
      <c r="I568" s="31"/>
      <c r="J568" s="31"/>
      <c r="K568" s="31"/>
      <c r="L568" s="31"/>
      <c r="M568" s="31"/>
      <c r="N568" s="31"/>
      <c r="O568" s="31"/>
      <c r="P568" s="31"/>
      <c r="Q568" s="31"/>
      <c r="R568" s="31"/>
      <c r="S568" s="31"/>
      <c r="T568" s="31"/>
      <c r="U568" s="31"/>
      <c r="V568" s="31"/>
      <c r="W568" s="31"/>
      <c r="X568" s="31"/>
      <c r="Y568" s="31"/>
      <c r="Z568" s="31"/>
    </row>
    <row r="569" ht="15.75" customHeight="1">
      <c r="A569" s="31"/>
      <c r="B569" s="31"/>
      <c r="C569" s="31"/>
      <c r="D569" s="31"/>
      <c r="E569" s="31"/>
      <c r="F569" s="31"/>
      <c r="G569" s="31"/>
      <c r="H569" s="31"/>
      <c r="I569" s="31"/>
      <c r="J569" s="31"/>
      <c r="K569" s="31"/>
      <c r="L569" s="31"/>
      <c r="M569" s="31"/>
      <c r="N569" s="31"/>
      <c r="O569" s="31"/>
      <c r="P569" s="31"/>
      <c r="Q569" s="31"/>
      <c r="R569" s="31"/>
      <c r="S569" s="31"/>
      <c r="T569" s="31"/>
      <c r="U569" s="31"/>
      <c r="V569" s="31"/>
      <c r="W569" s="31"/>
      <c r="X569" s="31"/>
      <c r="Y569" s="31"/>
      <c r="Z569" s="31"/>
    </row>
    <row r="570" ht="15.75" customHeight="1">
      <c r="A570" s="31"/>
      <c r="B570" s="31"/>
      <c r="C570" s="31"/>
      <c r="D570" s="31"/>
      <c r="E570" s="31"/>
      <c r="F570" s="31"/>
      <c r="G570" s="31"/>
      <c r="H570" s="31"/>
      <c r="I570" s="31"/>
      <c r="J570" s="31"/>
      <c r="K570" s="31"/>
      <c r="L570" s="31"/>
      <c r="M570" s="31"/>
      <c r="N570" s="31"/>
      <c r="O570" s="31"/>
      <c r="P570" s="31"/>
      <c r="Q570" s="31"/>
      <c r="R570" s="31"/>
      <c r="S570" s="31"/>
      <c r="T570" s="31"/>
      <c r="U570" s="31"/>
      <c r="V570" s="31"/>
      <c r="W570" s="31"/>
      <c r="X570" s="31"/>
      <c r="Y570" s="31"/>
      <c r="Z570" s="31"/>
    </row>
    <row r="571" ht="15.75" customHeight="1">
      <c r="A571" s="31"/>
      <c r="B571" s="31"/>
      <c r="C571" s="31"/>
      <c r="D571" s="31"/>
      <c r="E571" s="31"/>
      <c r="F571" s="31"/>
      <c r="G571" s="31"/>
      <c r="H571" s="31"/>
      <c r="I571" s="31"/>
      <c r="J571" s="31"/>
      <c r="K571" s="31"/>
      <c r="L571" s="31"/>
      <c r="M571" s="31"/>
      <c r="N571" s="31"/>
      <c r="O571" s="31"/>
      <c r="P571" s="31"/>
      <c r="Q571" s="31"/>
      <c r="R571" s="31"/>
      <c r="S571" s="31"/>
      <c r="T571" s="31"/>
      <c r="U571" s="31"/>
      <c r="V571" s="31"/>
      <c r="W571" s="31"/>
      <c r="X571" s="31"/>
      <c r="Y571" s="31"/>
      <c r="Z571" s="31"/>
    </row>
    <row r="572" ht="15.75" customHeight="1">
      <c r="A572" s="31"/>
      <c r="B572" s="31"/>
      <c r="C572" s="31"/>
      <c r="D572" s="31"/>
      <c r="E572" s="31"/>
      <c r="F572" s="31"/>
      <c r="G572" s="31"/>
      <c r="H572" s="31"/>
      <c r="I572" s="31"/>
      <c r="J572" s="31"/>
      <c r="K572" s="31"/>
      <c r="L572" s="31"/>
      <c r="M572" s="31"/>
      <c r="N572" s="31"/>
      <c r="O572" s="31"/>
      <c r="P572" s="31"/>
      <c r="Q572" s="31"/>
      <c r="R572" s="31"/>
      <c r="S572" s="31"/>
      <c r="T572" s="31"/>
      <c r="U572" s="31"/>
      <c r="V572" s="31"/>
      <c r="W572" s="31"/>
      <c r="X572" s="31"/>
      <c r="Y572" s="31"/>
      <c r="Z572" s="31"/>
    </row>
    <row r="573" ht="15.75" customHeight="1">
      <c r="A573" s="31"/>
      <c r="B573" s="31"/>
      <c r="C573" s="31"/>
      <c r="D573" s="31"/>
      <c r="E573" s="31"/>
      <c r="F573" s="31"/>
      <c r="G573" s="31"/>
      <c r="H573" s="31"/>
      <c r="I573" s="31"/>
      <c r="J573" s="31"/>
      <c r="K573" s="31"/>
      <c r="L573" s="31"/>
      <c r="M573" s="31"/>
      <c r="N573" s="31"/>
      <c r="O573" s="31"/>
      <c r="P573" s="31"/>
      <c r="Q573" s="31"/>
      <c r="R573" s="31"/>
      <c r="S573" s="31"/>
      <c r="T573" s="31"/>
      <c r="U573" s="31"/>
      <c r="V573" s="31"/>
      <c r="W573" s="31"/>
      <c r="X573" s="31"/>
      <c r="Y573" s="31"/>
      <c r="Z573" s="31"/>
    </row>
    <row r="574" ht="15.75" customHeight="1">
      <c r="A574" s="31"/>
      <c r="B574" s="31"/>
      <c r="C574" s="31"/>
      <c r="D574" s="31"/>
      <c r="E574" s="31"/>
      <c r="F574" s="31"/>
      <c r="G574" s="31"/>
      <c r="H574" s="31"/>
      <c r="I574" s="31"/>
      <c r="J574" s="31"/>
      <c r="K574" s="31"/>
      <c r="L574" s="31"/>
      <c r="M574" s="31"/>
      <c r="N574" s="31"/>
      <c r="O574" s="31"/>
      <c r="P574" s="31"/>
      <c r="Q574" s="31"/>
      <c r="R574" s="31"/>
      <c r="S574" s="31"/>
      <c r="T574" s="31"/>
      <c r="U574" s="31"/>
      <c r="V574" s="31"/>
      <c r="W574" s="31"/>
      <c r="X574" s="31"/>
      <c r="Y574" s="31"/>
      <c r="Z574" s="31"/>
    </row>
    <row r="575" ht="15.75" customHeight="1">
      <c r="A575" s="31"/>
      <c r="B575" s="31"/>
      <c r="C575" s="31"/>
      <c r="D575" s="31"/>
      <c r="E575" s="31"/>
      <c r="F575" s="31"/>
      <c r="G575" s="31"/>
      <c r="H575" s="31"/>
      <c r="I575" s="31"/>
      <c r="J575" s="31"/>
      <c r="K575" s="31"/>
      <c r="L575" s="31"/>
      <c r="M575" s="31"/>
      <c r="N575" s="31"/>
      <c r="O575" s="31"/>
      <c r="P575" s="31"/>
      <c r="Q575" s="31"/>
      <c r="R575" s="31"/>
      <c r="S575" s="31"/>
      <c r="T575" s="31"/>
      <c r="U575" s="31"/>
      <c r="V575" s="31"/>
      <c r="W575" s="31"/>
      <c r="X575" s="31"/>
      <c r="Y575" s="31"/>
      <c r="Z575" s="31"/>
    </row>
    <row r="576" ht="15.75" customHeight="1">
      <c r="A576" s="31"/>
      <c r="B576" s="31"/>
      <c r="C576" s="31"/>
      <c r="D576" s="31"/>
      <c r="E576" s="31"/>
      <c r="F576" s="31"/>
      <c r="G576" s="31"/>
      <c r="H576" s="31"/>
      <c r="I576" s="31"/>
      <c r="J576" s="31"/>
      <c r="K576" s="31"/>
      <c r="L576" s="31"/>
      <c r="M576" s="31"/>
      <c r="N576" s="31"/>
      <c r="O576" s="31"/>
      <c r="P576" s="31"/>
      <c r="Q576" s="31"/>
      <c r="R576" s="31"/>
      <c r="S576" s="31"/>
      <c r="T576" s="31"/>
      <c r="U576" s="31"/>
      <c r="V576" s="31"/>
      <c r="W576" s="31"/>
      <c r="X576" s="31"/>
      <c r="Y576" s="31"/>
      <c r="Z576" s="31"/>
    </row>
    <row r="577" ht="15.75" customHeight="1">
      <c r="A577" s="31"/>
      <c r="B577" s="31"/>
      <c r="C577" s="31"/>
      <c r="D577" s="31"/>
      <c r="E577" s="31"/>
      <c r="F577" s="31"/>
      <c r="G577" s="31"/>
      <c r="H577" s="31"/>
      <c r="I577" s="31"/>
      <c r="J577" s="31"/>
      <c r="K577" s="31"/>
      <c r="L577" s="31"/>
      <c r="M577" s="31"/>
      <c r="N577" s="31"/>
      <c r="O577" s="31"/>
      <c r="P577" s="31"/>
      <c r="Q577" s="31"/>
      <c r="R577" s="31"/>
      <c r="S577" s="31"/>
      <c r="T577" s="31"/>
      <c r="U577" s="31"/>
      <c r="V577" s="31"/>
      <c r="W577" s="31"/>
      <c r="X577" s="31"/>
      <c r="Y577" s="31"/>
      <c r="Z577" s="31"/>
    </row>
    <row r="578" ht="15.75" customHeight="1">
      <c r="A578" s="31"/>
      <c r="B578" s="31"/>
      <c r="C578" s="31"/>
      <c r="D578" s="31"/>
      <c r="E578" s="31"/>
      <c r="F578" s="31"/>
      <c r="G578" s="31"/>
      <c r="H578" s="31"/>
      <c r="I578" s="31"/>
      <c r="J578" s="31"/>
      <c r="K578" s="31"/>
      <c r="L578" s="31"/>
      <c r="M578" s="31"/>
      <c r="N578" s="31"/>
      <c r="O578" s="31"/>
      <c r="P578" s="31"/>
      <c r="Q578" s="31"/>
      <c r="R578" s="31"/>
      <c r="S578" s="31"/>
      <c r="T578" s="31"/>
      <c r="U578" s="31"/>
      <c r="V578" s="31"/>
      <c r="W578" s="31"/>
      <c r="X578" s="31"/>
      <c r="Y578" s="31"/>
      <c r="Z578" s="31"/>
    </row>
    <row r="579" ht="15.75" customHeight="1">
      <c r="A579" s="31"/>
      <c r="B579" s="31"/>
      <c r="C579" s="31"/>
      <c r="D579" s="31"/>
      <c r="E579" s="31"/>
      <c r="F579" s="31"/>
      <c r="G579" s="31"/>
      <c r="H579" s="31"/>
      <c r="I579" s="31"/>
      <c r="J579" s="31"/>
      <c r="K579" s="31"/>
      <c r="L579" s="31"/>
      <c r="M579" s="31"/>
      <c r="N579" s="31"/>
      <c r="O579" s="31"/>
      <c r="P579" s="31"/>
      <c r="Q579" s="31"/>
      <c r="R579" s="31"/>
      <c r="S579" s="31"/>
      <c r="T579" s="31"/>
      <c r="U579" s="31"/>
      <c r="V579" s="31"/>
      <c r="W579" s="31"/>
      <c r="X579" s="31"/>
      <c r="Y579" s="31"/>
      <c r="Z579" s="31"/>
    </row>
    <row r="580" ht="15.75" customHeight="1">
      <c r="A580" s="31"/>
      <c r="B580" s="31"/>
      <c r="C580" s="31"/>
      <c r="D580" s="31"/>
      <c r="E580" s="31"/>
      <c r="F580" s="31"/>
      <c r="G580" s="31"/>
      <c r="H580" s="31"/>
      <c r="I580" s="31"/>
      <c r="J580" s="31"/>
      <c r="K580" s="31"/>
      <c r="L580" s="31"/>
      <c r="M580" s="31"/>
      <c r="N580" s="31"/>
      <c r="O580" s="31"/>
      <c r="P580" s="31"/>
      <c r="Q580" s="31"/>
      <c r="R580" s="31"/>
      <c r="S580" s="31"/>
      <c r="T580" s="31"/>
      <c r="U580" s="31"/>
      <c r="V580" s="31"/>
      <c r="W580" s="31"/>
      <c r="X580" s="31"/>
      <c r="Y580" s="31"/>
      <c r="Z580" s="31"/>
    </row>
    <row r="581" ht="15.75" customHeight="1">
      <c r="A581" s="31"/>
      <c r="B581" s="31"/>
      <c r="C581" s="31"/>
      <c r="D581" s="31"/>
      <c r="E581" s="31"/>
      <c r="F581" s="31"/>
      <c r="G581" s="31"/>
      <c r="H581" s="31"/>
      <c r="I581" s="31"/>
      <c r="J581" s="31"/>
      <c r="K581" s="31"/>
      <c r="L581" s="31"/>
      <c r="M581" s="31"/>
      <c r="N581" s="31"/>
      <c r="O581" s="31"/>
      <c r="P581" s="31"/>
      <c r="Q581" s="31"/>
      <c r="R581" s="31"/>
      <c r="S581" s="31"/>
      <c r="T581" s="31"/>
      <c r="U581" s="31"/>
      <c r="V581" s="31"/>
      <c r="W581" s="31"/>
      <c r="X581" s="31"/>
      <c r="Y581" s="31"/>
      <c r="Z581" s="31"/>
    </row>
    <row r="582" ht="15.75" customHeight="1">
      <c r="A582" s="31"/>
      <c r="B582" s="31"/>
      <c r="C582" s="31"/>
      <c r="D582" s="31"/>
      <c r="E582" s="31"/>
      <c r="F582" s="31"/>
      <c r="G582" s="31"/>
      <c r="H582" s="31"/>
      <c r="I582" s="31"/>
      <c r="J582" s="31"/>
      <c r="K582" s="31"/>
      <c r="L582" s="31"/>
      <c r="M582" s="31"/>
      <c r="N582" s="31"/>
      <c r="O582" s="31"/>
      <c r="P582" s="31"/>
      <c r="Q582" s="31"/>
      <c r="R582" s="31"/>
      <c r="S582" s="31"/>
      <c r="T582" s="31"/>
      <c r="U582" s="31"/>
      <c r="V582" s="31"/>
      <c r="W582" s="31"/>
      <c r="X582" s="31"/>
      <c r="Y582" s="31"/>
      <c r="Z582" s="31"/>
    </row>
    <row r="583" ht="15.75" customHeight="1">
      <c r="A583" s="31"/>
      <c r="B583" s="31"/>
      <c r="C583" s="31"/>
      <c r="D583" s="31"/>
      <c r="E583" s="31"/>
      <c r="F583" s="31"/>
      <c r="G583" s="31"/>
      <c r="H583" s="31"/>
      <c r="I583" s="31"/>
      <c r="J583" s="31"/>
      <c r="K583" s="31"/>
      <c r="L583" s="31"/>
      <c r="M583" s="31"/>
      <c r="N583" s="31"/>
      <c r="O583" s="31"/>
      <c r="P583" s="31"/>
      <c r="Q583" s="31"/>
      <c r="R583" s="31"/>
      <c r="S583" s="31"/>
      <c r="T583" s="31"/>
      <c r="U583" s="31"/>
      <c r="V583" s="31"/>
      <c r="W583" s="31"/>
      <c r="X583" s="31"/>
      <c r="Y583" s="31"/>
      <c r="Z583" s="31"/>
    </row>
    <row r="584" ht="15.75" customHeight="1">
      <c r="A584" s="31"/>
      <c r="B584" s="31"/>
      <c r="C584" s="31"/>
      <c r="D584" s="31"/>
      <c r="E584" s="31"/>
      <c r="F584" s="31"/>
      <c r="G584" s="31"/>
      <c r="H584" s="31"/>
      <c r="I584" s="31"/>
      <c r="J584" s="31"/>
      <c r="K584" s="31"/>
      <c r="L584" s="31"/>
      <c r="M584" s="31"/>
      <c r="N584" s="31"/>
      <c r="O584" s="31"/>
      <c r="P584" s="31"/>
      <c r="Q584" s="31"/>
      <c r="R584" s="31"/>
      <c r="S584" s="31"/>
      <c r="T584" s="31"/>
      <c r="U584" s="31"/>
      <c r="V584" s="31"/>
      <c r="W584" s="31"/>
      <c r="X584" s="31"/>
      <c r="Y584" s="31"/>
      <c r="Z584" s="31"/>
    </row>
    <row r="585" ht="15.75" customHeight="1">
      <c r="A585" s="31"/>
      <c r="B585" s="31"/>
      <c r="C585" s="31"/>
      <c r="D585" s="31"/>
      <c r="E585" s="31"/>
      <c r="F585" s="31"/>
      <c r="G585" s="31"/>
      <c r="H585" s="31"/>
      <c r="I585" s="31"/>
      <c r="J585" s="31"/>
      <c r="K585" s="31"/>
      <c r="L585" s="31"/>
      <c r="M585" s="31"/>
      <c r="N585" s="31"/>
      <c r="O585" s="31"/>
      <c r="P585" s="31"/>
      <c r="Q585" s="31"/>
      <c r="R585" s="31"/>
      <c r="S585" s="31"/>
      <c r="T585" s="31"/>
      <c r="U585" s="31"/>
      <c r="V585" s="31"/>
      <c r="W585" s="31"/>
      <c r="X585" s="31"/>
      <c r="Y585" s="31"/>
      <c r="Z585" s="31"/>
    </row>
    <row r="586" ht="15.75" customHeight="1">
      <c r="A586" s="31"/>
      <c r="B586" s="31"/>
      <c r="C586" s="31"/>
      <c r="D586" s="31"/>
      <c r="E586" s="31"/>
      <c r="F586" s="31"/>
      <c r="G586" s="31"/>
      <c r="H586" s="31"/>
      <c r="I586" s="31"/>
      <c r="J586" s="31"/>
      <c r="K586" s="31"/>
      <c r="L586" s="31"/>
      <c r="M586" s="31"/>
      <c r="N586" s="31"/>
      <c r="O586" s="31"/>
      <c r="P586" s="31"/>
      <c r="Q586" s="31"/>
      <c r="R586" s="31"/>
      <c r="S586" s="31"/>
      <c r="T586" s="31"/>
      <c r="U586" s="31"/>
      <c r="V586" s="31"/>
      <c r="W586" s="31"/>
      <c r="X586" s="31"/>
      <c r="Y586" s="31"/>
      <c r="Z586" s="31"/>
    </row>
    <row r="587" ht="15.75" customHeight="1">
      <c r="A587" s="31"/>
      <c r="B587" s="31"/>
      <c r="C587" s="31"/>
      <c r="D587" s="31"/>
      <c r="E587" s="31"/>
      <c r="F587" s="31"/>
      <c r="G587" s="31"/>
      <c r="H587" s="31"/>
      <c r="I587" s="31"/>
      <c r="J587" s="31"/>
      <c r="K587" s="31"/>
      <c r="L587" s="31"/>
      <c r="M587" s="31"/>
      <c r="N587" s="31"/>
      <c r="O587" s="31"/>
      <c r="P587" s="31"/>
      <c r="Q587" s="31"/>
      <c r="R587" s="31"/>
      <c r="S587" s="31"/>
      <c r="T587" s="31"/>
      <c r="U587" s="31"/>
      <c r="V587" s="31"/>
      <c r="W587" s="31"/>
      <c r="X587" s="31"/>
      <c r="Y587" s="31"/>
      <c r="Z587" s="31"/>
    </row>
    <row r="588" ht="15.75" customHeight="1">
      <c r="A588" s="31"/>
      <c r="B588" s="31"/>
      <c r="C588" s="31"/>
      <c r="D588" s="31"/>
      <c r="E588" s="31"/>
      <c r="F588" s="31"/>
      <c r="G588" s="31"/>
      <c r="H588" s="31"/>
      <c r="I588" s="31"/>
      <c r="J588" s="31"/>
      <c r="K588" s="31"/>
      <c r="L588" s="31"/>
      <c r="M588" s="31"/>
      <c r="N588" s="31"/>
      <c r="O588" s="31"/>
      <c r="P588" s="31"/>
      <c r="Q588" s="31"/>
      <c r="R588" s="31"/>
      <c r="S588" s="31"/>
      <c r="T588" s="31"/>
      <c r="U588" s="31"/>
      <c r="V588" s="31"/>
      <c r="W588" s="31"/>
      <c r="X588" s="31"/>
      <c r="Y588" s="31"/>
      <c r="Z588" s="31"/>
    </row>
    <row r="589" ht="15.75" customHeight="1">
      <c r="A589" s="31"/>
      <c r="B589" s="31"/>
      <c r="C589" s="31"/>
      <c r="D589" s="31"/>
      <c r="E589" s="31"/>
      <c r="F589" s="31"/>
      <c r="G589" s="31"/>
      <c r="H589" s="31"/>
      <c r="I589" s="31"/>
      <c r="J589" s="31"/>
      <c r="K589" s="31"/>
      <c r="L589" s="31"/>
      <c r="M589" s="31"/>
      <c r="N589" s="31"/>
      <c r="O589" s="31"/>
      <c r="P589" s="31"/>
      <c r="Q589" s="31"/>
      <c r="R589" s="31"/>
      <c r="S589" s="31"/>
      <c r="T589" s="31"/>
      <c r="U589" s="31"/>
      <c r="V589" s="31"/>
      <c r="W589" s="31"/>
      <c r="X589" s="31"/>
      <c r="Y589" s="31"/>
      <c r="Z589" s="31"/>
    </row>
    <row r="590" ht="15.75" customHeight="1">
      <c r="A590" s="31"/>
      <c r="B590" s="31"/>
      <c r="C590" s="31"/>
      <c r="D590" s="31"/>
      <c r="E590" s="31"/>
      <c r="F590" s="31"/>
      <c r="G590" s="31"/>
      <c r="H590" s="31"/>
      <c r="I590" s="31"/>
      <c r="J590" s="31"/>
      <c r="K590" s="31"/>
      <c r="L590" s="31"/>
      <c r="M590" s="31"/>
      <c r="N590" s="31"/>
      <c r="O590" s="31"/>
      <c r="P590" s="31"/>
      <c r="Q590" s="31"/>
      <c r="R590" s="31"/>
      <c r="S590" s="31"/>
      <c r="T590" s="31"/>
      <c r="U590" s="31"/>
      <c r="V590" s="31"/>
      <c r="W590" s="31"/>
      <c r="X590" s="31"/>
      <c r="Y590" s="31"/>
      <c r="Z590" s="31"/>
    </row>
    <row r="591" ht="15.75" customHeight="1">
      <c r="A591" s="31"/>
      <c r="B591" s="31"/>
      <c r="C591" s="31"/>
      <c r="D591" s="31"/>
      <c r="E591" s="31"/>
      <c r="F591" s="31"/>
      <c r="G591" s="31"/>
      <c r="H591" s="31"/>
      <c r="I591" s="31"/>
      <c r="J591" s="31"/>
      <c r="K591" s="31"/>
      <c r="L591" s="31"/>
      <c r="M591" s="31"/>
      <c r="N591" s="31"/>
      <c r="O591" s="31"/>
      <c r="P591" s="31"/>
      <c r="Q591" s="31"/>
      <c r="R591" s="31"/>
      <c r="S591" s="31"/>
      <c r="T591" s="31"/>
      <c r="U591" s="31"/>
      <c r="V591" s="31"/>
      <c r="W591" s="31"/>
      <c r="X591" s="31"/>
      <c r="Y591" s="31"/>
      <c r="Z591" s="31"/>
    </row>
    <row r="592" ht="15.75" customHeight="1">
      <c r="A592" s="31"/>
      <c r="B592" s="31"/>
      <c r="C592" s="31"/>
      <c r="D592" s="31"/>
      <c r="E592" s="31"/>
      <c r="F592" s="31"/>
      <c r="G592" s="31"/>
      <c r="H592" s="31"/>
      <c r="I592" s="31"/>
      <c r="J592" s="31"/>
      <c r="K592" s="31"/>
      <c r="L592" s="31"/>
      <c r="M592" s="31"/>
      <c r="N592" s="31"/>
      <c r="O592" s="31"/>
      <c r="P592" s="31"/>
      <c r="Q592" s="31"/>
      <c r="R592" s="31"/>
      <c r="S592" s="31"/>
      <c r="T592" s="31"/>
      <c r="U592" s="31"/>
      <c r="V592" s="31"/>
      <c r="W592" s="31"/>
      <c r="X592" s="31"/>
      <c r="Y592" s="31"/>
      <c r="Z592" s="31"/>
    </row>
    <row r="593" ht="15.75" customHeight="1">
      <c r="A593" s="31"/>
      <c r="B593" s="31"/>
      <c r="C593" s="31"/>
      <c r="D593" s="31"/>
      <c r="E593" s="31"/>
      <c r="F593" s="31"/>
      <c r="G593" s="31"/>
      <c r="H593" s="31"/>
      <c r="I593" s="31"/>
      <c r="J593" s="31"/>
      <c r="K593" s="31"/>
      <c r="L593" s="31"/>
      <c r="M593" s="31"/>
      <c r="N593" s="31"/>
      <c r="O593" s="31"/>
      <c r="P593" s="31"/>
      <c r="Q593" s="31"/>
      <c r="R593" s="31"/>
      <c r="S593" s="31"/>
      <c r="T593" s="31"/>
      <c r="U593" s="31"/>
      <c r="V593" s="31"/>
      <c r="W593" s="31"/>
      <c r="X593" s="31"/>
      <c r="Y593" s="31"/>
      <c r="Z593" s="31"/>
    </row>
    <row r="594" ht="15.75" customHeight="1">
      <c r="A594" s="31"/>
      <c r="B594" s="31"/>
      <c r="C594" s="31"/>
      <c r="D594" s="31"/>
      <c r="E594" s="31"/>
      <c r="F594" s="31"/>
      <c r="G594" s="31"/>
      <c r="H594" s="31"/>
      <c r="I594" s="31"/>
      <c r="J594" s="31"/>
      <c r="K594" s="31"/>
      <c r="L594" s="31"/>
      <c r="M594" s="31"/>
      <c r="N594" s="31"/>
      <c r="O594" s="31"/>
      <c r="P594" s="31"/>
      <c r="Q594" s="31"/>
      <c r="R594" s="31"/>
      <c r="S594" s="31"/>
      <c r="T594" s="31"/>
      <c r="U594" s="31"/>
      <c r="V594" s="31"/>
      <c r="W594" s="31"/>
      <c r="X594" s="31"/>
      <c r="Y594" s="31"/>
      <c r="Z594" s="31"/>
    </row>
    <row r="595" ht="15.75" customHeight="1">
      <c r="A595" s="31"/>
      <c r="B595" s="31"/>
      <c r="C595" s="31"/>
      <c r="D595" s="31"/>
      <c r="E595" s="31"/>
      <c r="F595" s="31"/>
      <c r="G595" s="31"/>
      <c r="H595" s="31"/>
      <c r="I595" s="31"/>
      <c r="J595" s="31"/>
      <c r="K595" s="31"/>
      <c r="L595" s="31"/>
      <c r="M595" s="31"/>
      <c r="N595" s="31"/>
      <c r="O595" s="31"/>
      <c r="P595" s="31"/>
      <c r="Q595" s="31"/>
      <c r="R595" s="31"/>
      <c r="S595" s="31"/>
      <c r="T595" s="31"/>
      <c r="U595" s="31"/>
      <c r="V595" s="31"/>
      <c r="W595" s="31"/>
      <c r="X595" s="31"/>
      <c r="Y595" s="31"/>
      <c r="Z595" s="31"/>
    </row>
    <row r="596" ht="15.75" customHeight="1">
      <c r="A596" s="31"/>
      <c r="B596" s="31"/>
      <c r="C596" s="31"/>
      <c r="D596" s="31"/>
      <c r="E596" s="31"/>
      <c r="F596" s="31"/>
      <c r="G596" s="31"/>
      <c r="H596" s="31"/>
      <c r="I596" s="31"/>
      <c r="J596" s="31"/>
      <c r="K596" s="31"/>
      <c r="L596" s="31"/>
      <c r="M596" s="31"/>
      <c r="N596" s="31"/>
      <c r="O596" s="31"/>
      <c r="P596" s="31"/>
      <c r="Q596" s="31"/>
      <c r="R596" s="31"/>
      <c r="S596" s="31"/>
      <c r="T596" s="31"/>
      <c r="U596" s="31"/>
      <c r="V596" s="31"/>
      <c r="W596" s="31"/>
      <c r="X596" s="31"/>
      <c r="Y596" s="31"/>
      <c r="Z596" s="31"/>
    </row>
    <row r="597" ht="15.75" customHeight="1">
      <c r="A597" s="31"/>
      <c r="B597" s="31"/>
      <c r="C597" s="31"/>
      <c r="D597" s="31"/>
      <c r="E597" s="31"/>
      <c r="F597" s="31"/>
      <c r="G597" s="31"/>
      <c r="H597" s="31"/>
      <c r="I597" s="31"/>
      <c r="J597" s="31"/>
      <c r="K597" s="31"/>
      <c r="L597" s="31"/>
      <c r="M597" s="31"/>
      <c r="N597" s="31"/>
      <c r="O597" s="31"/>
      <c r="P597" s="31"/>
      <c r="Q597" s="31"/>
      <c r="R597" s="31"/>
      <c r="S597" s="31"/>
      <c r="T597" s="31"/>
      <c r="U597" s="31"/>
      <c r="V597" s="31"/>
      <c r="W597" s="31"/>
      <c r="X597" s="31"/>
      <c r="Y597" s="31"/>
      <c r="Z597" s="31"/>
    </row>
    <row r="598" ht="15.75" customHeight="1">
      <c r="A598" s="31"/>
      <c r="B598" s="31"/>
      <c r="C598" s="31"/>
      <c r="D598" s="31"/>
      <c r="E598" s="31"/>
      <c r="F598" s="31"/>
      <c r="G598" s="31"/>
      <c r="H598" s="31"/>
      <c r="I598" s="31"/>
      <c r="J598" s="31"/>
      <c r="K598" s="31"/>
      <c r="L598" s="31"/>
      <c r="M598" s="31"/>
      <c r="N598" s="31"/>
      <c r="O598" s="31"/>
      <c r="P598" s="31"/>
      <c r="Q598" s="31"/>
      <c r="R598" s="31"/>
      <c r="S598" s="31"/>
      <c r="T598" s="31"/>
      <c r="U598" s="31"/>
      <c r="V598" s="31"/>
      <c r="W598" s="31"/>
      <c r="X598" s="31"/>
      <c r="Y598" s="31"/>
      <c r="Z598" s="31"/>
    </row>
    <row r="599" ht="15.75" customHeight="1">
      <c r="A599" s="31"/>
      <c r="B599" s="31"/>
      <c r="C599" s="31"/>
      <c r="D599" s="31"/>
      <c r="E599" s="31"/>
      <c r="F599" s="31"/>
      <c r="G599" s="31"/>
      <c r="H599" s="31"/>
      <c r="I599" s="31"/>
      <c r="J599" s="31"/>
      <c r="K599" s="31"/>
      <c r="L599" s="31"/>
      <c r="M599" s="31"/>
      <c r="N599" s="31"/>
      <c r="O599" s="31"/>
      <c r="P599" s="31"/>
      <c r="Q599" s="31"/>
      <c r="R599" s="31"/>
      <c r="S599" s="31"/>
      <c r="T599" s="31"/>
      <c r="U599" s="31"/>
      <c r="V599" s="31"/>
      <c r="W599" s="31"/>
      <c r="X599" s="31"/>
      <c r="Y599" s="31"/>
      <c r="Z599" s="31"/>
    </row>
    <row r="600" ht="15.75" customHeight="1">
      <c r="A600" s="31"/>
      <c r="B600" s="31"/>
      <c r="C600" s="31"/>
      <c r="D600" s="31"/>
      <c r="E600" s="31"/>
      <c r="F600" s="31"/>
      <c r="G600" s="31"/>
      <c r="H600" s="31"/>
      <c r="I600" s="31"/>
      <c r="J600" s="31"/>
      <c r="K600" s="31"/>
      <c r="L600" s="31"/>
      <c r="M600" s="31"/>
      <c r="N600" s="31"/>
      <c r="O600" s="31"/>
      <c r="P600" s="31"/>
      <c r="Q600" s="31"/>
      <c r="R600" s="31"/>
      <c r="S600" s="31"/>
      <c r="T600" s="31"/>
      <c r="U600" s="31"/>
      <c r="V600" s="31"/>
      <c r="W600" s="31"/>
      <c r="X600" s="31"/>
      <c r="Y600" s="31"/>
      <c r="Z600" s="31"/>
    </row>
    <row r="601" ht="15.75" customHeight="1">
      <c r="A601" s="31"/>
      <c r="B601" s="31"/>
      <c r="C601" s="31"/>
      <c r="D601" s="31"/>
      <c r="E601" s="31"/>
      <c r="F601" s="31"/>
      <c r="G601" s="31"/>
      <c r="H601" s="31"/>
      <c r="I601" s="31"/>
      <c r="J601" s="31"/>
      <c r="K601" s="31"/>
      <c r="L601" s="31"/>
      <c r="M601" s="31"/>
      <c r="N601" s="31"/>
      <c r="O601" s="31"/>
      <c r="P601" s="31"/>
      <c r="Q601" s="31"/>
      <c r="R601" s="31"/>
      <c r="S601" s="31"/>
      <c r="T601" s="31"/>
      <c r="U601" s="31"/>
      <c r="V601" s="31"/>
      <c r="W601" s="31"/>
      <c r="X601" s="31"/>
      <c r="Y601" s="31"/>
      <c r="Z601" s="31"/>
    </row>
    <row r="602" ht="15.75" customHeight="1">
      <c r="A602" s="31"/>
      <c r="B602" s="31"/>
      <c r="C602" s="31"/>
      <c r="D602" s="31"/>
      <c r="E602" s="31"/>
      <c r="F602" s="31"/>
      <c r="G602" s="31"/>
      <c r="H602" s="31"/>
      <c r="I602" s="31"/>
      <c r="J602" s="31"/>
      <c r="K602" s="31"/>
      <c r="L602" s="31"/>
      <c r="M602" s="31"/>
      <c r="N602" s="31"/>
      <c r="O602" s="31"/>
      <c r="P602" s="31"/>
      <c r="Q602" s="31"/>
      <c r="R602" s="31"/>
      <c r="S602" s="31"/>
      <c r="T602" s="31"/>
      <c r="U602" s="31"/>
      <c r="V602" s="31"/>
      <c r="W602" s="31"/>
      <c r="X602" s="31"/>
      <c r="Y602" s="31"/>
      <c r="Z602" s="31"/>
    </row>
    <row r="603" ht="15.75" customHeight="1">
      <c r="A603" s="31"/>
      <c r="B603" s="31"/>
      <c r="C603" s="31"/>
      <c r="D603" s="31"/>
      <c r="E603" s="31"/>
      <c r="F603" s="31"/>
      <c r="G603" s="31"/>
      <c r="H603" s="31"/>
      <c r="I603" s="31"/>
      <c r="J603" s="31"/>
      <c r="K603" s="31"/>
      <c r="L603" s="31"/>
      <c r="M603" s="31"/>
      <c r="N603" s="31"/>
      <c r="O603" s="31"/>
      <c r="P603" s="31"/>
      <c r="Q603" s="31"/>
      <c r="R603" s="31"/>
      <c r="S603" s="31"/>
      <c r="T603" s="31"/>
      <c r="U603" s="31"/>
      <c r="V603" s="31"/>
      <c r="W603" s="31"/>
      <c r="X603" s="31"/>
      <c r="Y603" s="31"/>
      <c r="Z603" s="31"/>
    </row>
    <row r="604" ht="15.75" customHeight="1">
      <c r="A604" s="31"/>
      <c r="B604" s="31"/>
      <c r="C604" s="31"/>
      <c r="D604" s="31"/>
      <c r="E604" s="31"/>
      <c r="F604" s="31"/>
      <c r="G604" s="31"/>
      <c r="H604" s="31"/>
      <c r="I604" s="31"/>
      <c r="J604" s="31"/>
      <c r="K604" s="31"/>
      <c r="L604" s="31"/>
      <c r="M604" s="31"/>
      <c r="N604" s="31"/>
      <c r="O604" s="31"/>
      <c r="P604" s="31"/>
      <c r="Q604" s="31"/>
      <c r="R604" s="31"/>
      <c r="S604" s="31"/>
      <c r="T604" s="31"/>
      <c r="U604" s="31"/>
      <c r="V604" s="31"/>
      <c r="W604" s="31"/>
      <c r="X604" s="31"/>
      <c r="Y604" s="31"/>
      <c r="Z604" s="31"/>
    </row>
    <row r="605" ht="15.75" customHeight="1">
      <c r="A605" s="31"/>
      <c r="B605" s="31"/>
      <c r="C605" s="31"/>
      <c r="D605" s="31"/>
      <c r="E605" s="31"/>
      <c r="F605" s="31"/>
      <c r="G605" s="31"/>
      <c r="H605" s="31"/>
      <c r="I605" s="31"/>
      <c r="J605" s="31"/>
      <c r="K605" s="31"/>
      <c r="L605" s="31"/>
      <c r="M605" s="31"/>
      <c r="N605" s="31"/>
      <c r="O605" s="31"/>
      <c r="P605" s="31"/>
      <c r="Q605" s="31"/>
      <c r="R605" s="31"/>
      <c r="S605" s="31"/>
      <c r="T605" s="31"/>
      <c r="U605" s="31"/>
      <c r="V605" s="31"/>
      <c r="W605" s="31"/>
      <c r="X605" s="31"/>
      <c r="Y605" s="31"/>
      <c r="Z605" s="31"/>
    </row>
    <row r="606" ht="15.75" customHeight="1">
      <c r="A606" s="31"/>
      <c r="B606" s="31"/>
      <c r="C606" s="31"/>
      <c r="D606" s="31"/>
      <c r="E606" s="31"/>
      <c r="F606" s="31"/>
      <c r="G606" s="31"/>
      <c r="H606" s="31"/>
      <c r="I606" s="31"/>
      <c r="J606" s="31"/>
      <c r="K606" s="31"/>
      <c r="L606" s="31"/>
      <c r="M606" s="31"/>
      <c r="N606" s="31"/>
      <c r="O606" s="31"/>
      <c r="P606" s="31"/>
      <c r="Q606" s="31"/>
      <c r="R606" s="31"/>
      <c r="S606" s="31"/>
      <c r="T606" s="31"/>
      <c r="U606" s="31"/>
      <c r="V606" s="31"/>
      <c r="W606" s="31"/>
      <c r="X606" s="31"/>
      <c r="Y606" s="31"/>
      <c r="Z606" s="31"/>
    </row>
    <row r="607" ht="15.75" customHeight="1">
      <c r="A607" s="31"/>
      <c r="B607" s="31"/>
      <c r="C607" s="31"/>
      <c r="D607" s="31"/>
      <c r="E607" s="31"/>
      <c r="F607" s="31"/>
      <c r="G607" s="31"/>
      <c r="H607" s="31"/>
      <c r="I607" s="31"/>
      <c r="J607" s="31"/>
      <c r="K607" s="31"/>
      <c r="L607" s="31"/>
      <c r="M607" s="31"/>
      <c r="N607" s="31"/>
      <c r="O607" s="31"/>
      <c r="P607" s="31"/>
      <c r="Q607" s="31"/>
      <c r="R607" s="31"/>
      <c r="S607" s="31"/>
      <c r="T607" s="31"/>
      <c r="U607" s="31"/>
      <c r="V607" s="31"/>
      <c r="W607" s="31"/>
      <c r="X607" s="31"/>
      <c r="Y607" s="31"/>
      <c r="Z607" s="31"/>
    </row>
    <row r="608" ht="15.75" customHeight="1">
      <c r="A608" s="31"/>
      <c r="B608" s="31"/>
      <c r="C608" s="31"/>
      <c r="D608" s="31"/>
      <c r="E608" s="31"/>
      <c r="F608" s="31"/>
      <c r="G608" s="31"/>
      <c r="H608" s="31"/>
      <c r="I608" s="31"/>
      <c r="J608" s="31"/>
      <c r="K608" s="31"/>
      <c r="L608" s="31"/>
      <c r="M608" s="31"/>
      <c r="N608" s="31"/>
      <c r="O608" s="31"/>
      <c r="P608" s="31"/>
      <c r="Q608" s="31"/>
      <c r="R608" s="31"/>
      <c r="S608" s="31"/>
      <c r="T608" s="31"/>
      <c r="U608" s="31"/>
      <c r="V608" s="31"/>
      <c r="W608" s="31"/>
      <c r="X608" s="31"/>
      <c r="Y608" s="31"/>
      <c r="Z608" s="31"/>
    </row>
    <row r="609" ht="15.75" customHeight="1">
      <c r="A609" s="31"/>
      <c r="B609" s="31"/>
      <c r="C609" s="31"/>
      <c r="D609" s="31"/>
      <c r="E609" s="31"/>
      <c r="F609" s="31"/>
      <c r="G609" s="31"/>
      <c r="H609" s="31"/>
      <c r="I609" s="31"/>
      <c r="J609" s="31"/>
      <c r="K609" s="31"/>
      <c r="L609" s="31"/>
      <c r="M609" s="31"/>
      <c r="N609" s="31"/>
      <c r="O609" s="31"/>
      <c r="P609" s="31"/>
      <c r="Q609" s="31"/>
      <c r="R609" s="31"/>
      <c r="S609" s="31"/>
      <c r="T609" s="31"/>
      <c r="U609" s="31"/>
      <c r="V609" s="31"/>
      <c r="W609" s="31"/>
      <c r="X609" s="31"/>
      <c r="Y609" s="31"/>
      <c r="Z609" s="31"/>
    </row>
    <row r="610" ht="15.75" customHeight="1">
      <c r="A610" s="31"/>
      <c r="B610" s="31"/>
      <c r="C610" s="31"/>
      <c r="D610" s="31"/>
      <c r="E610" s="31"/>
      <c r="F610" s="31"/>
      <c r="G610" s="31"/>
      <c r="H610" s="31"/>
      <c r="I610" s="31"/>
      <c r="J610" s="31"/>
      <c r="K610" s="31"/>
      <c r="L610" s="31"/>
      <c r="M610" s="31"/>
      <c r="N610" s="31"/>
      <c r="O610" s="31"/>
      <c r="P610" s="31"/>
      <c r="Q610" s="31"/>
      <c r="R610" s="31"/>
      <c r="S610" s="31"/>
      <c r="T610" s="31"/>
      <c r="U610" s="31"/>
      <c r="V610" s="31"/>
      <c r="W610" s="31"/>
      <c r="X610" s="31"/>
      <c r="Y610" s="31"/>
      <c r="Z610" s="31"/>
    </row>
    <row r="611" ht="15.75" customHeight="1">
      <c r="A611" s="31"/>
      <c r="B611" s="31"/>
      <c r="C611" s="31"/>
      <c r="D611" s="31"/>
      <c r="E611" s="31"/>
      <c r="F611" s="31"/>
      <c r="G611" s="31"/>
      <c r="H611" s="31"/>
      <c r="I611" s="31"/>
      <c r="J611" s="31"/>
      <c r="K611" s="31"/>
      <c r="L611" s="31"/>
      <c r="M611" s="31"/>
      <c r="N611" s="31"/>
      <c r="O611" s="31"/>
      <c r="P611" s="31"/>
      <c r="Q611" s="31"/>
      <c r="R611" s="31"/>
      <c r="S611" s="31"/>
      <c r="T611" s="31"/>
      <c r="U611" s="31"/>
      <c r="V611" s="31"/>
      <c r="W611" s="31"/>
      <c r="X611" s="31"/>
      <c r="Y611" s="31"/>
      <c r="Z611" s="31"/>
    </row>
    <row r="612" ht="15.75" customHeight="1">
      <c r="A612" s="31"/>
      <c r="B612" s="31"/>
      <c r="C612" s="31"/>
      <c r="D612" s="31"/>
      <c r="E612" s="31"/>
      <c r="F612" s="31"/>
      <c r="G612" s="31"/>
      <c r="H612" s="31"/>
      <c r="I612" s="31"/>
      <c r="J612" s="31"/>
      <c r="K612" s="31"/>
      <c r="L612" s="31"/>
      <c r="M612" s="31"/>
      <c r="N612" s="31"/>
      <c r="O612" s="31"/>
      <c r="P612" s="31"/>
      <c r="Q612" s="31"/>
      <c r="R612" s="31"/>
      <c r="S612" s="31"/>
      <c r="T612" s="31"/>
      <c r="U612" s="31"/>
      <c r="V612" s="31"/>
      <c r="W612" s="31"/>
      <c r="X612" s="31"/>
      <c r="Y612" s="31"/>
      <c r="Z612" s="31"/>
    </row>
    <row r="613" ht="15.75" customHeight="1">
      <c r="A613" s="31"/>
      <c r="B613" s="31"/>
      <c r="C613" s="31"/>
      <c r="D613" s="31"/>
      <c r="E613" s="31"/>
      <c r="F613" s="31"/>
      <c r="G613" s="31"/>
      <c r="H613" s="31"/>
      <c r="I613" s="31"/>
      <c r="J613" s="31"/>
      <c r="K613" s="31"/>
      <c r="L613" s="31"/>
      <c r="M613" s="31"/>
      <c r="N613" s="31"/>
      <c r="O613" s="31"/>
      <c r="P613" s="31"/>
      <c r="Q613" s="31"/>
      <c r="R613" s="31"/>
      <c r="S613" s="31"/>
      <c r="T613" s="31"/>
      <c r="U613" s="31"/>
      <c r="V613" s="31"/>
      <c r="W613" s="31"/>
      <c r="X613" s="31"/>
      <c r="Y613" s="31"/>
      <c r="Z613" s="31"/>
    </row>
    <row r="614" ht="15.75" customHeight="1">
      <c r="A614" s="31"/>
      <c r="B614" s="31"/>
      <c r="C614" s="31"/>
      <c r="D614" s="31"/>
      <c r="E614" s="31"/>
      <c r="F614" s="31"/>
      <c r="G614" s="31"/>
      <c r="H614" s="31"/>
      <c r="I614" s="31"/>
      <c r="J614" s="31"/>
      <c r="K614" s="31"/>
      <c r="L614" s="31"/>
      <c r="M614" s="31"/>
      <c r="N614" s="31"/>
      <c r="O614" s="31"/>
      <c r="P614" s="31"/>
      <c r="Q614" s="31"/>
      <c r="R614" s="31"/>
      <c r="S614" s="31"/>
      <c r="T614" s="31"/>
      <c r="U614" s="31"/>
      <c r="V614" s="31"/>
      <c r="W614" s="31"/>
      <c r="X614" s="31"/>
      <c r="Y614" s="31"/>
      <c r="Z614" s="31"/>
    </row>
    <row r="615" ht="15.75" customHeight="1">
      <c r="A615" s="31"/>
      <c r="B615" s="31"/>
      <c r="C615" s="31"/>
      <c r="D615" s="31"/>
      <c r="E615" s="31"/>
      <c r="F615" s="31"/>
      <c r="G615" s="31"/>
      <c r="H615" s="31"/>
      <c r="I615" s="31"/>
      <c r="J615" s="31"/>
      <c r="K615" s="31"/>
      <c r="L615" s="31"/>
      <c r="M615" s="31"/>
      <c r="N615" s="31"/>
      <c r="O615" s="31"/>
      <c r="P615" s="31"/>
      <c r="Q615" s="31"/>
      <c r="R615" s="31"/>
      <c r="S615" s="31"/>
      <c r="T615" s="31"/>
      <c r="U615" s="31"/>
      <c r="V615" s="31"/>
      <c r="W615" s="31"/>
      <c r="X615" s="31"/>
      <c r="Y615" s="31"/>
      <c r="Z615" s="31"/>
    </row>
    <row r="616" ht="15.75" customHeight="1">
      <c r="A616" s="31"/>
      <c r="B616" s="31"/>
      <c r="C616" s="31"/>
      <c r="D616" s="31"/>
      <c r="E616" s="31"/>
      <c r="F616" s="31"/>
      <c r="G616" s="31"/>
      <c r="H616" s="31"/>
      <c r="I616" s="31"/>
      <c r="J616" s="31"/>
      <c r="K616" s="31"/>
      <c r="L616" s="31"/>
      <c r="M616" s="31"/>
      <c r="N616" s="31"/>
      <c r="O616" s="31"/>
      <c r="P616" s="31"/>
      <c r="Q616" s="31"/>
      <c r="R616" s="31"/>
      <c r="S616" s="31"/>
      <c r="T616" s="31"/>
      <c r="U616" s="31"/>
      <c r="V616" s="31"/>
      <c r="W616" s="31"/>
      <c r="X616" s="31"/>
      <c r="Y616" s="31"/>
      <c r="Z616" s="31"/>
    </row>
    <row r="617" ht="15.75" customHeight="1">
      <c r="A617" s="31"/>
      <c r="B617" s="31"/>
      <c r="C617" s="31"/>
      <c r="D617" s="31"/>
      <c r="E617" s="31"/>
      <c r="F617" s="31"/>
      <c r="G617" s="31"/>
      <c r="H617" s="31"/>
      <c r="I617" s="31"/>
      <c r="J617" s="31"/>
      <c r="K617" s="31"/>
      <c r="L617" s="31"/>
      <c r="M617" s="31"/>
      <c r="N617" s="31"/>
      <c r="O617" s="31"/>
      <c r="P617" s="31"/>
      <c r="Q617" s="31"/>
      <c r="R617" s="31"/>
      <c r="S617" s="31"/>
      <c r="T617" s="31"/>
      <c r="U617" s="31"/>
      <c r="V617" s="31"/>
      <c r="W617" s="31"/>
      <c r="X617" s="31"/>
      <c r="Y617" s="31"/>
      <c r="Z617" s="31"/>
    </row>
    <row r="618" ht="15.75" customHeight="1">
      <c r="A618" s="31"/>
      <c r="B618" s="31"/>
      <c r="C618" s="31"/>
      <c r="D618" s="31"/>
      <c r="E618" s="31"/>
      <c r="F618" s="31"/>
      <c r="G618" s="31"/>
      <c r="H618" s="31"/>
      <c r="I618" s="31"/>
      <c r="J618" s="31"/>
      <c r="K618" s="31"/>
      <c r="L618" s="31"/>
      <c r="M618" s="31"/>
      <c r="N618" s="31"/>
      <c r="O618" s="31"/>
      <c r="P618" s="31"/>
      <c r="Q618" s="31"/>
      <c r="R618" s="31"/>
      <c r="S618" s="31"/>
      <c r="T618" s="31"/>
      <c r="U618" s="31"/>
      <c r="V618" s="31"/>
      <c r="W618" s="31"/>
      <c r="X618" s="31"/>
      <c r="Y618" s="31"/>
      <c r="Z618" s="31"/>
    </row>
    <row r="619" ht="15.75" customHeight="1">
      <c r="A619" s="31"/>
      <c r="B619" s="31"/>
      <c r="C619" s="31"/>
      <c r="D619" s="31"/>
      <c r="E619" s="31"/>
      <c r="F619" s="31"/>
      <c r="G619" s="31"/>
      <c r="H619" s="31"/>
      <c r="I619" s="31"/>
      <c r="J619" s="31"/>
      <c r="K619" s="31"/>
      <c r="L619" s="31"/>
      <c r="M619" s="31"/>
      <c r="N619" s="31"/>
      <c r="O619" s="31"/>
      <c r="P619" s="31"/>
      <c r="Q619" s="31"/>
      <c r="R619" s="31"/>
      <c r="S619" s="31"/>
      <c r="T619" s="31"/>
      <c r="U619" s="31"/>
      <c r="V619" s="31"/>
      <c r="W619" s="31"/>
      <c r="X619" s="31"/>
      <c r="Y619" s="31"/>
      <c r="Z619" s="31"/>
    </row>
    <row r="620" ht="15.75" customHeight="1">
      <c r="A620" s="31"/>
      <c r="B620" s="31"/>
      <c r="C620" s="31"/>
      <c r="D620" s="31"/>
      <c r="E620" s="31"/>
      <c r="F620" s="31"/>
      <c r="G620" s="31"/>
      <c r="H620" s="31"/>
      <c r="I620" s="31"/>
      <c r="J620" s="31"/>
      <c r="K620" s="31"/>
      <c r="L620" s="31"/>
      <c r="M620" s="31"/>
      <c r="N620" s="31"/>
      <c r="O620" s="31"/>
      <c r="P620" s="31"/>
      <c r="Q620" s="31"/>
      <c r="R620" s="31"/>
      <c r="S620" s="31"/>
      <c r="T620" s="31"/>
      <c r="U620" s="31"/>
      <c r="V620" s="31"/>
      <c r="W620" s="31"/>
      <c r="X620" s="31"/>
      <c r="Y620" s="31"/>
      <c r="Z620" s="31"/>
    </row>
    <row r="621" ht="15.75" customHeight="1">
      <c r="A621" s="31"/>
      <c r="B621" s="31"/>
      <c r="C621" s="31"/>
      <c r="D621" s="31"/>
      <c r="E621" s="31"/>
      <c r="F621" s="31"/>
      <c r="G621" s="31"/>
      <c r="H621" s="31"/>
      <c r="I621" s="31"/>
      <c r="J621" s="31"/>
      <c r="K621" s="31"/>
      <c r="L621" s="31"/>
      <c r="M621" s="31"/>
      <c r="N621" s="31"/>
      <c r="O621" s="31"/>
      <c r="P621" s="31"/>
      <c r="Q621" s="31"/>
      <c r="R621" s="31"/>
      <c r="S621" s="31"/>
      <c r="T621" s="31"/>
      <c r="U621" s="31"/>
      <c r="V621" s="31"/>
      <c r="W621" s="31"/>
      <c r="X621" s="31"/>
      <c r="Y621" s="31"/>
      <c r="Z621" s="31"/>
    </row>
    <row r="622" ht="15.75" customHeight="1">
      <c r="A622" s="31"/>
      <c r="B622" s="31"/>
      <c r="C622" s="31"/>
      <c r="D622" s="31"/>
      <c r="E622" s="31"/>
      <c r="F622" s="31"/>
      <c r="G622" s="31"/>
      <c r="H622" s="31"/>
      <c r="I622" s="31"/>
      <c r="J622" s="31"/>
      <c r="K622" s="31"/>
      <c r="L622" s="31"/>
      <c r="M622" s="31"/>
      <c r="N622" s="31"/>
      <c r="O622" s="31"/>
      <c r="P622" s="31"/>
      <c r="Q622" s="31"/>
      <c r="R622" s="31"/>
      <c r="S622" s="31"/>
      <c r="T622" s="31"/>
      <c r="U622" s="31"/>
      <c r="V622" s="31"/>
      <c r="W622" s="31"/>
      <c r="X622" s="31"/>
      <c r="Y622" s="31"/>
      <c r="Z622" s="31"/>
    </row>
    <row r="623" ht="15.75" customHeight="1">
      <c r="A623" s="31"/>
      <c r="B623" s="31"/>
      <c r="C623" s="31"/>
      <c r="D623" s="31"/>
      <c r="E623" s="31"/>
      <c r="F623" s="31"/>
      <c r="G623" s="31"/>
      <c r="H623" s="31"/>
      <c r="I623" s="31"/>
      <c r="J623" s="31"/>
      <c r="K623" s="31"/>
      <c r="L623" s="31"/>
      <c r="M623" s="31"/>
      <c r="N623" s="31"/>
      <c r="O623" s="31"/>
      <c r="P623" s="31"/>
      <c r="Q623" s="31"/>
      <c r="R623" s="31"/>
      <c r="S623" s="31"/>
      <c r="T623" s="31"/>
      <c r="U623" s="31"/>
      <c r="V623" s="31"/>
      <c r="W623" s="31"/>
      <c r="X623" s="31"/>
      <c r="Y623" s="31"/>
      <c r="Z623" s="31"/>
    </row>
    <row r="624" ht="15.75" customHeight="1">
      <c r="A624" s="31"/>
      <c r="B624" s="31"/>
      <c r="C624" s="31"/>
      <c r="D624" s="31"/>
      <c r="E624" s="31"/>
      <c r="F624" s="31"/>
      <c r="G624" s="31"/>
      <c r="H624" s="31"/>
      <c r="I624" s="31"/>
      <c r="J624" s="31"/>
      <c r="K624" s="31"/>
      <c r="L624" s="31"/>
      <c r="M624" s="31"/>
      <c r="N624" s="31"/>
      <c r="O624" s="31"/>
      <c r="P624" s="31"/>
      <c r="Q624" s="31"/>
      <c r="R624" s="31"/>
      <c r="S624" s="31"/>
      <c r="T624" s="31"/>
      <c r="U624" s="31"/>
      <c r="V624" s="31"/>
      <c r="W624" s="31"/>
      <c r="X624" s="31"/>
      <c r="Y624" s="31"/>
      <c r="Z624" s="31"/>
    </row>
    <row r="625" ht="15.75" customHeight="1">
      <c r="A625" s="31"/>
      <c r="B625" s="31"/>
      <c r="C625" s="31"/>
      <c r="D625" s="31"/>
      <c r="E625" s="31"/>
      <c r="F625" s="31"/>
      <c r="G625" s="31"/>
      <c r="H625" s="31"/>
      <c r="I625" s="31"/>
      <c r="J625" s="31"/>
      <c r="K625" s="31"/>
      <c r="L625" s="31"/>
      <c r="M625" s="31"/>
      <c r="N625" s="31"/>
      <c r="O625" s="31"/>
      <c r="P625" s="31"/>
      <c r="Q625" s="31"/>
      <c r="R625" s="31"/>
      <c r="S625" s="31"/>
      <c r="T625" s="31"/>
      <c r="U625" s="31"/>
      <c r="V625" s="31"/>
      <c r="W625" s="31"/>
      <c r="X625" s="31"/>
      <c r="Y625" s="31"/>
      <c r="Z625" s="31"/>
    </row>
    <row r="626" ht="15.75" customHeight="1">
      <c r="A626" s="31"/>
      <c r="B626" s="31"/>
      <c r="C626" s="31"/>
      <c r="D626" s="31"/>
      <c r="E626" s="31"/>
      <c r="F626" s="31"/>
      <c r="G626" s="31"/>
      <c r="H626" s="31"/>
      <c r="I626" s="31"/>
      <c r="J626" s="31"/>
      <c r="K626" s="31"/>
      <c r="L626" s="31"/>
      <c r="M626" s="31"/>
      <c r="N626" s="31"/>
      <c r="O626" s="31"/>
      <c r="P626" s="31"/>
      <c r="Q626" s="31"/>
      <c r="R626" s="31"/>
      <c r="S626" s="31"/>
      <c r="T626" s="31"/>
      <c r="U626" s="31"/>
      <c r="V626" s="31"/>
      <c r="W626" s="31"/>
      <c r="X626" s="31"/>
      <c r="Y626" s="31"/>
      <c r="Z626" s="31"/>
    </row>
    <row r="627" ht="15.75" customHeight="1">
      <c r="A627" s="31"/>
      <c r="B627" s="31"/>
      <c r="C627" s="31"/>
      <c r="D627" s="31"/>
      <c r="E627" s="31"/>
      <c r="F627" s="31"/>
      <c r="G627" s="31"/>
      <c r="H627" s="31"/>
      <c r="I627" s="31"/>
      <c r="J627" s="31"/>
      <c r="K627" s="31"/>
      <c r="L627" s="31"/>
      <c r="M627" s="31"/>
      <c r="N627" s="31"/>
      <c r="O627" s="31"/>
      <c r="P627" s="31"/>
      <c r="Q627" s="31"/>
      <c r="R627" s="31"/>
      <c r="S627" s="31"/>
      <c r="T627" s="31"/>
      <c r="U627" s="31"/>
      <c r="V627" s="31"/>
      <c r="W627" s="31"/>
      <c r="X627" s="31"/>
      <c r="Y627" s="31"/>
      <c r="Z627" s="31"/>
    </row>
    <row r="628" ht="15.75" customHeight="1">
      <c r="A628" s="31"/>
      <c r="B628" s="31"/>
      <c r="C628" s="31"/>
      <c r="D628" s="31"/>
      <c r="E628" s="31"/>
      <c r="F628" s="31"/>
      <c r="G628" s="31"/>
      <c r="H628" s="31"/>
      <c r="I628" s="31"/>
      <c r="J628" s="31"/>
      <c r="K628" s="31"/>
      <c r="L628" s="31"/>
      <c r="M628" s="31"/>
      <c r="N628" s="31"/>
      <c r="O628" s="31"/>
      <c r="P628" s="31"/>
      <c r="Q628" s="31"/>
      <c r="R628" s="31"/>
      <c r="S628" s="31"/>
      <c r="T628" s="31"/>
      <c r="U628" s="31"/>
      <c r="V628" s="31"/>
      <c r="W628" s="31"/>
      <c r="X628" s="31"/>
      <c r="Y628" s="31"/>
      <c r="Z628" s="31"/>
    </row>
    <row r="629" ht="15.75" customHeight="1">
      <c r="A629" s="31"/>
      <c r="B629" s="31"/>
      <c r="C629" s="31"/>
      <c r="D629" s="31"/>
      <c r="E629" s="31"/>
      <c r="F629" s="31"/>
      <c r="G629" s="31"/>
      <c r="H629" s="31"/>
      <c r="I629" s="31"/>
      <c r="J629" s="31"/>
      <c r="K629" s="31"/>
      <c r="L629" s="31"/>
      <c r="M629" s="31"/>
      <c r="N629" s="31"/>
      <c r="O629" s="31"/>
      <c r="P629" s="31"/>
      <c r="Q629" s="31"/>
      <c r="R629" s="31"/>
      <c r="S629" s="31"/>
      <c r="T629" s="31"/>
      <c r="U629" s="31"/>
      <c r="V629" s="31"/>
      <c r="W629" s="31"/>
      <c r="X629" s="31"/>
      <c r="Y629" s="31"/>
      <c r="Z629" s="31"/>
    </row>
    <row r="630" ht="15.75" customHeight="1">
      <c r="A630" s="31"/>
      <c r="B630" s="31"/>
      <c r="C630" s="31"/>
      <c r="D630" s="31"/>
      <c r="E630" s="31"/>
      <c r="F630" s="31"/>
      <c r="G630" s="31"/>
      <c r="H630" s="31"/>
      <c r="I630" s="31"/>
      <c r="J630" s="31"/>
      <c r="K630" s="31"/>
      <c r="L630" s="31"/>
      <c r="M630" s="31"/>
      <c r="N630" s="31"/>
      <c r="O630" s="31"/>
      <c r="P630" s="31"/>
      <c r="Q630" s="31"/>
      <c r="R630" s="31"/>
      <c r="S630" s="31"/>
      <c r="T630" s="31"/>
      <c r="U630" s="31"/>
      <c r="V630" s="31"/>
      <c r="W630" s="31"/>
      <c r="X630" s="31"/>
      <c r="Y630" s="31"/>
      <c r="Z630" s="31"/>
    </row>
    <row r="631" ht="15.75" customHeight="1">
      <c r="A631" s="31"/>
      <c r="B631" s="31"/>
      <c r="C631" s="31"/>
      <c r="D631" s="31"/>
      <c r="E631" s="31"/>
      <c r="F631" s="31"/>
      <c r="G631" s="31"/>
      <c r="H631" s="31"/>
      <c r="I631" s="31"/>
      <c r="J631" s="31"/>
      <c r="K631" s="31"/>
      <c r="L631" s="31"/>
      <c r="M631" s="31"/>
      <c r="N631" s="31"/>
      <c r="O631" s="31"/>
      <c r="P631" s="31"/>
      <c r="Q631" s="31"/>
      <c r="R631" s="31"/>
      <c r="S631" s="31"/>
      <c r="T631" s="31"/>
      <c r="U631" s="31"/>
      <c r="V631" s="31"/>
      <c r="W631" s="31"/>
      <c r="X631" s="31"/>
      <c r="Y631" s="31"/>
      <c r="Z631" s="31"/>
    </row>
    <row r="632" ht="15.75" customHeight="1">
      <c r="A632" s="31"/>
      <c r="B632" s="31"/>
      <c r="C632" s="31"/>
      <c r="D632" s="31"/>
      <c r="E632" s="31"/>
      <c r="F632" s="31"/>
      <c r="G632" s="31"/>
      <c r="H632" s="31"/>
      <c r="I632" s="31"/>
      <c r="J632" s="31"/>
      <c r="K632" s="31"/>
      <c r="L632" s="31"/>
      <c r="M632" s="31"/>
      <c r="N632" s="31"/>
      <c r="O632" s="31"/>
      <c r="P632" s="31"/>
      <c r="Q632" s="31"/>
      <c r="R632" s="31"/>
      <c r="S632" s="31"/>
      <c r="T632" s="31"/>
      <c r="U632" s="31"/>
      <c r="V632" s="31"/>
      <c r="W632" s="31"/>
      <c r="X632" s="31"/>
      <c r="Y632" s="31"/>
      <c r="Z632" s="31"/>
    </row>
    <row r="633" ht="15.75" customHeight="1">
      <c r="A633" s="31"/>
      <c r="B633" s="31"/>
      <c r="C633" s="31"/>
      <c r="D633" s="31"/>
      <c r="E633" s="31"/>
      <c r="F633" s="31"/>
      <c r="G633" s="31"/>
      <c r="H633" s="31"/>
      <c r="I633" s="31"/>
      <c r="J633" s="31"/>
      <c r="K633" s="31"/>
      <c r="L633" s="31"/>
      <c r="M633" s="31"/>
      <c r="N633" s="31"/>
      <c r="O633" s="31"/>
      <c r="P633" s="31"/>
      <c r="Q633" s="31"/>
      <c r="R633" s="31"/>
      <c r="S633" s="31"/>
      <c r="T633" s="31"/>
      <c r="U633" s="31"/>
      <c r="V633" s="31"/>
      <c r="W633" s="31"/>
      <c r="X633" s="31"/>
      <c r="Y633" s="31"/>
      <c r="Z633" s="31"/>
    </row>
    <row r="634" ht="15.75" customHeight="1">
      <c r="A634" s="31"/>
      <c r="B634" s="31"/>
      <c r="C634" s="31"/>
      <c r="D634" s="31"/>
      <c r="E634" s="31"/>
      <c r="F634" s="31"/>
      <c r="G634" s="31"/>
      <c r="H634" s="31"/>
      <c r="I634" s="31"/>
      <c r="J634" s="31"/>
      <c r="K634" s="31"/>
      <c r="L634" s="31"/>
      <c r="M634" s="31"/>
      <c r="N634" s="31"/>
      <c r="O634" s="31"/>
      <c r="P634" s="31"/>
      <c r="Q634" s="31"/>
      <c r="R634" s="31"/>
      <c r="S634" s="31"/>
      <c r="T634" s="31"/>
      <c r="U634" s="31"/>
      <c r="V634" s="31"/>
      <c r="W634" s="31"/>
      <c r="X634" s="31"/>
      <c r="Y634" s="31"/>
      <c r="Z634" s="31"/>
    </row>
    <row r="635" ht="15.75" customHeight="1">
      <c r="A635" s="31"/>
      <c r="B635" s="31"/>
      <c r="C635" s="31"/>
      <c r="D635" s="31"/>
      <c r="E635" s="31"/>
      <c r="F635" s="31"/>
      <c r="G635" s="31"/>
      <c r="H635" s="31"/>
      <c r="I635" s="31"/>
      <c r="J635" s="31"/>
      <c r="K635" s="31"/>
      <c r="L635" s="31"/>
      <c r="M635" s="31"/>
      <c r="N635" s="31"/>
      <c r="O635" s="31"/>
      <c r="P635" s="31"/>
      <c r="Q635" s="31"/>
      <c r="R635" s="31"/>
      <c r="S635" s="31"/>
      <c r="T635" s="31"/>
      <c r="U635" s="31"/>
      <c r="V635" s="31"/>
      <c r="W635" s="31"/>
      <c r="X635" s="31"/>
      <c r="Y635" s="31"/>
      <c r="Z635" s="31"/>
    </row>
    <row r="636" ht="15.75" customHeight="1">
      <c r="A636" s="31"/>
      <c r="B636" s="31"/>
      <c r="C636" s="31"/>
      <c r="D636" s="31"/>
      <c r="E636" s="31"/>
      <c r="F636" s="31"/>
      <c r="G636" s="31"/>
      <c r="H636" s="31"/>
      <c r="I636" s="31"/>
      <c r="J636" s="31"/>
      <c r="K636" s="31"/>
      <c r="L636" s="31"/>
      <c r="M636" s="31"/>
      <c r="N636" s="31"/>
      <c r="O636" s="31"/>
      <c r="P636" s="31"/>
      <c r="Q636" s="31"/>
      <c r="R636" s="31"/>
      <c r="S636" s="31"/>
      <c r="T636" s="31"/>
      <c r="U636" s="31"/>
      <c r="V636" s="31"/>
      <c r="W636" s="31"/>
      <c r="X636" s="31"/>
      <c r="Y636" s="31"/>
      <c r="Z636" s="31"/>
    </row>
    <row r="637" ht="15.75" customHeight="1">
      <c r="A637" s="31"/>
      <c r="B637" s="31"/>
      <c r="C637" s="31"/>
      <c r="D637" s="31"/>
      <c r="E637" s="31"/>
      <c r="F637" s="31"/>
      <c r="G637" s="31"/>
      <c r="H637" s="31"/>
      <c r="I637" s="31"/>
      <c r="J637" s="31"/>
      <c r="K637" s="31"/>
      <c r="L637" s="31"/>
      <c r="M637" s="31"/>
      <c r="N637" s="31"/>
      <c r="O637" s="31"/>
      <c r="P637" s="31"/>
      <c r="Q637" s="31"/>
      <c r="R637" s="31"/>
      <c r="S637" s="31"/>
      <c r="T637" s="31"/>
      <c r="U637" s="31"/>
      <c r="V637" s="31"/>
      <c r="W637" s="31"/>
      <c r="X637" s="31"/>
      <c r="Y637" s="31"/>
      <c r="Z637" s="31"/>
    </row>
    <row r="638" ht="15.75" customHeight="1">
      <c r="A638" s="31"/>
      <c r="B638" s="31"/>
      <c r="C638" s="31"/>
      <c r="D638" s="31"/>
      <c r="E638" s="31"/>
      <c r="F638" s="31"/>
      <c r="G638" s="31"/>
      <c r="H638" s="31"/>
      <c r="I638" s="31"/>
      <c r="J638" s="31"/>
      <c r="K638" s="31"/>
      <c r="L638" s="31"/>
      <c r="M638" s="31"/>
      <c r="N638" s="31"/>
      <c r="O638" s="31"/>
      <c r="P638" s="31"/>
      <c r="Q638" s="31"/>
      <c r="R638" s="31"/>
      <c r="S638" s="31"/>
      <c r="T638" s="31"/>
      <c r="U638" s="31"/>
      <c r="V638" s="31"/>
      <c r="W638" s="31"/>
      <c r="X638" s="31"/>
      <c r="Y638" s="31"/>
      <c r="Z638" s="31"/>
    </row>
    <row r="639" ht="15.75" customHeight="1">
      <c r="A639" s="31"/>
      <c r="B639" s="31"/>
      <c r="C639" s="31"/>
      <c r="D639" s="31"/>
      <c r="E639" s="31"/>
      <c r="F639" s="31"/>
      <c r="G639" s="31"/>
      <c r="H639" s="31"/>
      <c r="I639" s="31"/>
      <c r="J639" s="31"/>
      <c r="K639" s="31"/>
      <c r="L639" s="31"/>
      <c r="M639" s="31"/>
      <c r="N639" s="31"/>
      <c r="O639" s="31"/>
      <c r="P639" s="31"/>
      <c r="Q639" s="31"/>
      <c r="R639" s="31"/>
      <c r="S639" s="31"/>
      <c r="T639" s="31"/>
      <c r="U639" s="31"/>
      <c r="V639" s="31"/>
      <c r="W639" s="31"/>
      <c r="X639" s="31"/>
      <c r="Y639" s="31"/>
      <c r="Z639" s="31"/>
    </row>
    <row r="640" ht="15.75" customHeight="1">
      <c r="A640" s="31"/>
      <c r="B640" s="31"/>
      <c r="C640" s="31"/>
      <c r="D640" s="31"/>
      <c r="E640" s="31"/>
      <c r="F640" s="31"/>
      <c r="G640" s="31"/>
      <c r="H640" s="31"/>
      <c r="I640" s="31"/>
      <c r="J640" s="31"/>
      <c r="K640" s="31"/>
      <c r="L640" s="31"/>
      <c r="M640" s="31"/>
      <c r="N640" s="31"/>
      <c r="O640" s="31"/>
      <c r="P640" s="31"/>
      <c r="Q640" s="31"/>
      <c r="R640" s="31"/>
      <c r="S640" s="31"/>
      <c r="T640" s="31"/>
      <c r="U640" s="31"/>
      <c r="V640" s="31"/>
      <c r="W640" s="31"/>
      <c r="X640" s="31"/>
      <c r="Y640" s="31"/>
      <c r="Z640" s="31"/>
    </row>
    <row r="641" ht="15.75" customHeight="1">
      <c r="A641" s="31"/>
      <c r="B641" s="31"/>
      <c r="C641" s="31"/>
      <c r="D641" s="31"/>
      <c r="E641" s="31"/>
      <c r="F641" s="31"/>
      <c r="G641" s="31"/>
      <c r="H641" s="31"/>
      <c r="I641" s="31"/>
      <c r="J641" s="31"/>
      <c r="K641" s="31"/>
      <c r="L641" s="31"/>
      <c r="M641" s="31"/>
      <c r="N641" s="31"/>
      <c r="O641" s="31"/>
      <c r="P641" s="31"/>
      <c r="Q641" s="31"/>
      <c r="R641" s="31"/>
      <c r="S641" s="31"/>
      <c r="T641" s="31"/>
      <c r="U641" s="31"/>
      <c r="V641" s="31"/>
      <c r="W641" s="31"/>
      <c r="X641" s="31"/>
      <c r="Y641" s="31"/>
      <c r="Z641" s="31"/>
    </row>
    <row r="642" ht="15.75" customHeight="1">
      <c r="A642" s="31"/>
      <c r="B642" s="31"/>
      <c r="C642" s="31"/>
      <c r="D642" s="31"/>
      <c r="E642" s="31"/>
      <c r="F642" s="31"/>
      <c r="G642" s="31"/>
      <c r="H642" s="31"/>
      <c r="I642" s="31"/>
      <c r="J642" s="31"/>
      <c r="K642" s="31"/>
      <c r="L642" s="31"/>
      <c r="M642" s="31"/>
      <c r="N642" s="31"/>
      <c r="O642" s="31"/>
      <c r="P642" s="31"/>
      <c r="Q642" s="31"/>
      <c r="R642" s="31"/>
      <c r="S642" s="31"/>
      <c r="T642" s="31"/>
      <c r="U642" s="31"/>
      <c r="V642" s="31"/>
      <c r="W642" s="31"/>
      <c r="X642" s="31"/>
      <c r="Y642" s="31"/>
      <c r="Z642" s="31"/>
    </row>
    <row r="643" ht="15.75" customHeight="1">
      <c r="A643" s="31"/>
      <c r="B643" s="31"/>
      <c r="C643" s="31"/>
      <c r="D643" s="31"/>
      <c r="E643" s="31"/>
      <c r="F643" s="31"/>
      <c r="G643" s="31"/>
      <c r="H643" s="31"/>
      <c r="I643" s="31"/>
      <c r="J643" s="31"/>
      <c r="K643" s="31"/>
      <c r="L643" s="31"/>
      <c r="M643" s="31"/>
      <c r="N643" s="31"/>
      <c r="O643" s="31"/>
      <c r="P643" s="31"/>
      <c r="Q643" s="31"/>
      <c r="R643" s="31"/>
      <c r="S643" s="31"/>
      <c r="T643" s="31"/>
      <c r="U643" s="31"/>
      <c r="V643" s="31"/>
      <c r="W643" s="31"/>
      <c r="X643" s="31"/>
      <c r="Y643" s="31"/>
      <c r="Z643" s="31"/>
    </row>
    <row r="644" ht="15.75" customHeight="1">
      <c r="A644" s="31"/>
      <c r="B644" s="31"/>
      <c r="C644" s="31"/>
      <c r="D644" s="31"/>
      <c r="E644" s="31"/>
      <c r="F644" s="31"/>
      <c r="G644" s="31"/>
      <c r="H644" s="31"/>
      <c r="I644" s="31"/>
      <c r="J644" s="31"/>
      <c r="K644" s="31"/>
      <c r="L644" s="31"/>
      <c r="M644" s="31"/>
      <c r="N644" s="31"/>
      <c r="O644" s="31"/>
      <c r="P644" s="31"/>
      <c r="Q644" s="31"/>
      <c r="R644" s="31"/>
      <c r="S644" s="31"/>
      <c r="T644" s="31"/>
      <c r="U644" s="31"/>
      <c r="V644" s="31"/>
      <c r="W644" s="31"/>
      <c r="X644" s="31"/>
      <c r="Y644" s="31"/>
      <c r="Z644" s="31"/>
    </row>
    <row r="645" ht="15.75" customHeight="1">
      <c r="A645" s="31"/>
      <c r="B645" s="31"/>
      <c r="C645" s="31"/>
      <c r="D645" s="31"/>
      <c r="E645" s="31"/>
      <c r="F645" s="31"/>
      <c r="G645" s="31"/>
      <c r="H645" s="31"/>
      <c r="I645" s="31"/>
      <c r="J645" s="31"/>
      <c r="K645" s="31"/>
      <c r="L645" s="31"/>
      <c r="M645" s="31"/>
      <c r="N645" s="31"/>
      <c r="O645" s="31"/>
      <c r="P645" s="31"/>
      <c r="Q645" s="31"/>
      <c r="R645" s="31"/>
      <c r="S645" s="31"/>
      <c r="T645" s="31"/>
      <c r="U645" s="31"/>
      <c r="V645" s="31"/>
      <c r="W645" s="31"/>
      <c r="X645" s="31"/>
      <c r="Y645" s="31"/>
      <c r="Z645" s="31"/>
    </row>
    <row r="646" ht="15.75" customHeight="1">
      <c r="A646" s="31"/>
      <c r="B646" s="31"/>
      <c r="C646" s="31"/>
      <c r="D646" s="31"/>
      <c r="E646" s="31"/>
      <c r="F646" s="31"/>
      <c r="G646" s="31"/>
      <c r="H646" s="31"/>
      <c r="I646" s="31"/>
      <c r="J646" s="31"/>
      <c r="K646" s="31"/>
      <c r="L646" s="31"/>
      <c r="M646" s="31"/>
      <c r="N646" s="31"/>
      <c r="O646" s="31"/>
      <c r="P646" s="31"/>
      <c r="Q646" s="31"/>
      <c r="R646" s="31"/>
      <c r="S646" s="31"/>
      <c r="T646" s="31"/>
      <c r="U646" s="31"/>
      <c r="V646" s="31"/>
      <c r="W646" s="31"/>
      <c r="X646" s="31"/>
      <c r="Y646" s="31"/>
      <c r="Z646" s="31"/>
    </row>
    <row r="647" ht="15.75" customHeight="1">
      <c r="A647" s="31"/>
      <c r="B647" s="31"/>
      <c r="C647" s="31"/>
      <c r="D647" s="31"/>
      <c r="E647" s="31"/>
      <c r="F647" s="31"/>
      <c r="G647" s="31"/>
      <c r="H647" s="31"/>
      <c r="I647" s="31"/>
      <c r="J647" s="31"/>
      <c r="K647" s="31"/>
      <c r="L647" s="31"/>
      <c r="M647" s="31"/>
      <c r="N647" s="31"/>
      <c r="O647" s="31"/>
      <c r="P647" s="31"/>
      <c r="Q647" s="31"/>
      <c r="R647" s="31"/>
      <c r="S647" s="31"/>
      <c r="T647" s="31"/>
      <c r="U647" s="31"/>
      <c r="V647" s="31"/>
      <c r="W647" s="31"/>
      <c r="X647" s="31"/>
      <c r="Y647" s="31"/>
      <c r="Z647" s="31"/>
    </row>
    <row r="648" ht="15.75" customHeight="1">
      <c r="A648" s="31"/>
      <c r="B648" s="31"/>
      <c r="C648" s="31"/>
      <c r="D648" s="31"/>
      <c r="E648" s="31"/>
      <c r="F648" s="31"/>
      <c r="G648" s="31"/>
      <c r="H648" s="31"/>
      <c r="I648" s="31"/>
      <c r="J648" s="31"/>
      <c r="K648" s="31"/>
      <c r="L648" s="31"/>
      <c r="M648" s="31"/>
      <c r="N648" s="31"/>
      <c r="O648" s="31"/>
      <c r="P648" s="31"/>
      <c r="Q648" s="31"/>
      <c r="R648" s="31"/>
      <c r="S648" s="31"/>
      <c r="T648" s="31"/>
      <c r="U648" s="31"/>
      <c r="V648" s="31"/>
      <c r="W648" s="31"/>
      <c r="X648" s="31"/>
      <c r="Y648" s="31"/>
      <c r="Z648" s="31"/>
    </row>
    <row r="649" ht="15.75" customHeight="1">
      <c r="A649" s="31"/>
      <c r="B649" s="31"/>
      <c r="C649" s="31"/>
      <c r="D649" s="31"/>
      <c r="E649" s="31"/>
      <c r="F649" s="31"/>
      <c r="G649" s="31"/>
      <c r="H649" s="31"/>
      <c r="I649" s="31"/>
      <c r="J649" s="31"/>
      <c r="K649" s="31"/>
      <c r="L649" s="31"/>
      <c r="M649" s="31"/>
      <c r="N649" s="31"/>
      <c r="O649" s="31"/>
      <c r="P649" s="31"/>
      <c r="Q649" s="31"/>
      <c r="R649" s="31"/>
      <c r="S649" s="31"/>
      <c r="T649" s="31"/>
      <c r="U649" s="31"/>
      <c r="V649" s="31"/>
      <c r="W649" s="31"/>
      <c r="X649" s="31"/>
      <c r="Y649" s="31"/>
      <c r="Z649" s="31"/>
    </row>
    <row r="650" ht="15.75" customHeight="1">
      <c r="A650" s="31"/>
      <c r="B650" s="31"/>
      <c r="C650" s="31"/>
      <c r="D650" s="31"/>
      <c r="E650" s="31"/>
      <c r="F650" s="31"/>
      <c r="G650" s="31"/>
      <c r="H650" s="31"/>
      <c r="I650" s="31"/>
      <c r="J650" s="31"/>
      <c r="K650" s="31"/>
      <c r="L650" s="31"/>
      <c r="M650" s="31"/>
      <c r="N650" s="31"/>
      <c r="O650" s="31"/>
      <c r="P650" s="31"/>
      <c r="Q650" s="31"/>
      <c r="R650" s="31"/>
      <c r="S650" s="31"/>
      <c r="T650" s="31"/>
      <c r="U650" s="31"/>
      <c r="V650" s="31"/>
      <c r="W650" s="31"/>
      <c r="X650" s="31"/>
      <c r="Y650" s="31"/>
      <c r="Z650" s="31"/>
    </row>
    <row r="651" ht="15.75" customHeight="1">
      <c r="A651" s="31"/>
      <c r="B651" s="31"/>
      <c r="C651" s="31"/>
      <c r="D651" s="31"/>
      <c r="E651" s="31"/>
      <c r="F651" s="31"/>
      <c r="G651" s="31"/>
      <c r="H651" s="31"/>
      <c r="I651" s="31"/>
      <c r="J651" s="31"/>
      <c r="K651" s="31"/>
      <c r="L651" s="31"/>
      <c r="M651" s="31"/>
      <c r="N651" s="31"/>
      <c r="O651" s="31"/>
      <c r="P651" s="31"/>
      <c r="Q651" s="31"/>
      <c r="R651" s="31"/>
      <c r="S651" s="31"/>
      <c r="T651" s="31"/>
      <c r="U651" s="31"/>
      <c r="V651" s="31"/>
      <c r="W651" s="31"/>
      <c r="X651" s="31"/>
      <c r="Y651" s="31"/>
      <c r="Z651" s="31"/>
    </row>
    <row r="652" ht="15.75" customHeight="1">
      <c r="A652" s="31"/>
      <c r="B652" s="31"/>
      <c r="C652" s="31"/>
      <c r="D652" s="31"/>
      <c r="E652" s="31"/>
      <c r="F652" s="31"/>
      <c r="G652" s="31"/>
      <c r="H652" s="31"/>
      <c r="I652" s="31"/>
      <c r="J652" s="31"/>
      <c r="K652" s="31"/>
      <c r="L652" s="31"/>
      <c r="M652" s="31"/>
      <c r="N652" s="31"/>
      <c r="O652" s="31"/>
      <c r="P652" s="31"/>
      <c r="Q652" s="31"/>
      <c r="R652" s="31"/>
      <c r="S652" s="31"/>
      <c r="T652" s="31"/>
      <c r="U652" s="31"/>
      <c r="V652" s="31"/>
      <c r="W652" s="31"/>
      <c r="X652" s="31"/>
      <c r="Y652" s="31"/>
      <c r="Z652" s="31"/>
    </row>
    <row r="653" ht="15.75" customHeight="1">
      <c r="A653" s="31"/>
      <c r="B653" s="31"/>
      <c r="C653" s="31"/>
      <c r="D653" s="31"/>
      <c r="E653" s="31"/>
      <c r="F653" s="31"/>
      <c r="G653" s="31"/>
      <c r="H653" s="31"/>
      <c r="I653" s="31"/>
      <c r="J653" s="31"/>
      <c r="K653" s="31"/>
      <c r="L653" s="31"/>
      <c r="M653" s="31"/>
      <c r="N653" s="31"/>
      <c r="O653" s="31"/>
      <c r="P653" s="31"/>
      <c r="Q653" s="31"/>
      <c r="R653" s="31"/>
      <c r="S653" s="31"/>
      <c r="T653" s="31"/>
      <c r="U653" s="31"/>
      <c r="V653" s="31"/>
      <c r="W653" s="31"/>
      <c r="X653" s="31"/>
      <c r="Y653" s="31"/>
      <c r="Z653" s="31"/>
    </row>
    <row r="654" ht="15.75" customHeight="1">
      <c r="A654" s="31"/>
      <c r="B654" s="31"/>
      <c r="C654" s="31"/>
      <c r="D654" s="31"/>
      <c r="E654" s="31"/>
      <c r="F654" s="31"/>
      <c r="G654" s="31"/>
      <c r="H654" s="31"/>
      <c r="I654" s="31"/>
      <c r="J654" s="31"/>
      <c r="K654" s="31"/>
      <c r="L654" s="31"/>
      <c r="M654" s="31"/>
      <c r="N654" s="31"/>
      <c r="O654" s="31"/>
      <c r="P654" s="31"/>
      <c r="Q654" s="31"/>
      <c r="R654" s="31"/>
      <c r="S654" s="31"/>
      <c r="T654" s="31"/>
      <c r="U654" s="31"/>
      <c r="V654" s="31"/>
      <c r="W654" s="31"/>
      <c r="X654" s="31"/>
      <c r="Y654" s="31"/>
      <c r="Z654" s="31"/>
    </row>
    <row r="655" ht="15.75" customHeight="1">
      <c r="A655" s="31"/>
      <c r="B655" s="31"/>
      <c r="C655" s="31"/>
      <c r="D655" s="31"/>
      <c r="E655" s="31"/>
      <c r="F655" s="31"/>
      <c r="G655" s="31"/>
      <c r="H655" s="31"/>
      <c r="I655" s="31"/>
      <c r="J655" s="31"/>
      <c r="K655" s="31"/>
      <c r="L655" s="31"/>
      <c r="M655" s="31"/>
      <c r="N655" s="31"/>
      <c r="O655" s="31"/>
      <c r="P655" s="31"/>
      <c r="Q655" s="31"/>
      <c r="R655" s="31"/>
      <c r="S655" s="31"/>
      <c r="T655" s="31"/>
      <c r="U655" s="31"/>
      <c r="V655" s="31"/>
      <c r="W655" s="31"/>
      <c r="X655" s="31"/>
      <c r="Y655" s="31"/>
      <c r="Z655" s="31"/>
    </row>
    <row r="656" ht="15.75" customHeight="1">
      <c r="A656" s="31"/>
      <c r="B656" s="31"/>
      <c r="C656" s="31"/>
      <c r="D656" s="31"/>
      <c r="E656" s="31"/>
      <c r="F656" s="31"/>
      <c r="G656" s="31"/>
      <c r="H656" s="31"/>
      <c r="I656" s="31"/>
      <c r="J656" s="31"/>
      <c r="K656" s="31"/>
      <c r="L656" s="31"/>
      <c r="M656" s="31"/>
      <c r="N656" s="31"/>
      <c r="O656" s="31"/>
      <c r="P656" s="31"/>
      <c r="Q656" s="31"/>
      <c r="R656" s="31"/>
      <c r="S656" s="31"/>
      <c r="T656" s="31"/>
      <c r="U656" s="31"/>
      <c r="V656" s="31"/>
      <c r="W656" s="31"/>
      <c r="X656" s="31"/>
      <c r="Y656" s="31"/>
      <c r="Z656" s="31"/>
    </row>
    <row r="657" ht="15.75" customHeight="1">
      <c r="A657" s="31"/>
      <c r="B657" s="31"/>
      <c r="C657" s="31"/>
      <c r="D657" s="31"/>
      <c r="E657" s="31"/>
      <c r="F657" s="31"/>
      <c r="G657" s="31"/>
      <c r="H657" s="31"/>
      <c r="I657" s="31"/>
      <c r="J657" s="31"/>
      <c r="K657" s="31"/>
      <c r="L657" s="31"/>
      <c r="M657" s="31"/>
      <c r="N657" s="31"/>
      <c r="O657" s="31"/>
      <c r="P657" s="31"/>
      <c r="Q657" s="31"/>
      <c r="R657" s="31"/>
      <c r="S657" s="31"/>
      <c r="T657" s="31"/>
      <c r="U657" s="31"/>
      <c r="V657" s="31"/>
      <c r="W657" s="31"/>
      <c r="X657" s="31"/>
      <c r="Y657" s="31"/>
      <c r="Z657" s="31"/>
    </row>
    <row r="658" ht="15.75" customHeight="1">
      <c r="A658" s="31"/>
      <c r="B658" s="31"/>
      <c r="C658" s="31"/>
      <c r="D658" s="31"/>
      <c r="E658" s="31"/>
      <c r="F658" s="31"/>
      <c r="G658" s="31"/>
      <c r="H658" s="31"/>
      <c r="I658" s="31"/>
      <c r="J658" s="31"/>
      <c r="K658" s="31"/>
      <c r="L658" s="31"/>
      <c r="M658" s="31"/>
      <c r="N658" s="31"/>
      <c r="O658" s="31"/>
      <c r="P658" s="31"/>
      <c r="Q658" s="31"/>
      <c r="R658" s="31"/>
      <c r="S658" s="31"/>
      <c r="T658" s="31"/>
      <c r="U658" s="31"/>
      <c r="V658" s="31"/>
      <c r="W658" s="31"/>
      <c r="X658" s="31"/>
      <c r="Y658" s="31"/>
      <c r="Z658" s="31"/>
    </row>
    <row r="659" ht="15.75" customHeight="1">
      <c r="A659" s="31"/>
      <c r="B659" s="31"/>
      <c r="C659" s="31"/>
      <c r="D659" s="31"/>
      <c r="E659" s="31"/>
      <c r="F659" s="31"/>
      <c r="G659" s="31"/>
      <c r="H659" s="31"/>
      <c r="I659" s="31"/>
      <c r="J659" s="31"/>
      <c r="K659" s="31"/>
      <c r="L659" s="31"/>
      <c r="M659" s="31"/>
      <c r="N659" s="31"/>
      <c r="O659" s="31"/>
      <c r="P659" s="31"/>
      <c r="Q659" s="31"/>
      <c r="R659" s="31"/>
      <c r="S659" s="31"/>
      <c r="T659" s="31"/>
      <c r="U659" s="31"/>
      <c r="V659" s="31"/>
      <c r="W659" s="31"/>
      <c r="X659" s="31"/>
      <c r="Y659" s="31"/>
      <c r="Z659" s="31"/>
    </row>
    <row r="660" ht="15.75" customHeight="1">
      <c r="A660" s="31"/>
      <c r="B660" s="31"/>
      <c r="C660" s="31"/>
      <c r="D660" s="31"/>
      <c r="E660" s="31"/>
      <c r="F660" s="31"/>
      <c r="G660" s="31"/>
      <c r="H660" s="31"/>
      <c r="I660" s="31"/>
      <c r="J660" s="31"/>
      <c r="K660" s="31"/>
      <c r="L660" s="31"/>
      <c r="M660" s="31"/>
      <c r="N660" s="31"/>
      <c r="O660" s="31"/>
      <c r="P660" s="31"/>
      <c r="Q660" s="31"/>
      <c r="R660" s="31"/>
      <c r="S660" s="31"/>
      <c r="T660" s="31"/>
      <c r="U660" s="31"/>
      <c r="V660" s="31"/>
      <c r="W660" s="31"/>
      <c r="X660" s="31"/>
      <c r="Y660" s="31"/>
      <c r="Z660" s="31"/>
    </row>
    <row r="661" ht="15.75" customHeight="1">
      <c r="A661" s="31"/>
      <c r="B661" s="31"/>
      <c r="C661" s="31"/>
      <c r="D661" s="31"/>
      <c r="E661" s="31"/>
      <c r="F661" s="31"/>
      <c r="G661" s="31"/>
      <c r="H661" s="31"/>
      <c r="I661" s="31"/>
      <c r="J661" s="31"/>
      <c r="K661" s="31"/>
      <c r="L661" s="31"/>
      <c r="M661" s="31"/>
      <c r="N661" s="31"/>
      <c r="O661" s="31"/>
      <c r="P661" s="31"/>
      <c r="Q661" s="31"/>
      <c r="R661" s="31"/>
      <c r="S661" s="31"/>
      <c r="T661" s="31"/>
      <c r="U661" s="31"/>
      <c r="V661" s="31"/>
      <c r="W661" s="31"/>
      <c r="X661" s="31"/>
      <c r="Y661" s="31"/>
      <c r="Z661" s="31"/>
    </row>
    <row r="662" ht="15.75" customHeight="1">
      <c r="A662" s="31"/>
      <c r="B662" s="31"/>
      <c r="C662" s="31"/>
      <c r="D662" s="31"/>
      <c r="E662" s="31"/>
      <c r="F662" s="31"/>
      <c r="G662" s="31"/>
      <c r="H662" s="31"/>
      <c r="I662" s="31"/>
      <c r="J662" s="31"/>
      <c r="K662" s="31"/>
      <c r="L662" s="31"/>
      <c r="M662" s="31"/>
      <c r="N662" s="31"/>
      <c r="O662" s="31"/>
      <c r="P662" s="31"/>
      <c r="Q662" s="31"/>
      <c r="R662" s="31"/>
      <c r="S662" s="31"/>
      <c r="T662" s="31"/>
      <c r="U662" s="31"/>
      <c r="V662" s="31"/>
      <c r="W662" s="31"/>
      <c r="X662" s="31"/>
      <c r="Y662" s="31"/>
      <c r="Z662" s="31"/>
    </row>
    <row r="663" ht="15.75" customHeight="1">
      <c r="A663" s="31"/>
      <c r="B663" s="31"/>
      <c r="C663" s="31"/>
      <c r="D663" s="31"/>
      <c r="E663" s="31"/>
      <c r="F663" s="31"/>
      <c r="G663" s="31"/>
      <c r="H663" s="31"/>
      <c r="I663" s="31"/>
      <c r="J663" s="31"/>
      <c r="K663" s="31"/>
      <c r="L663" s="31"/>
      <c r="M663" s="31"/>
      <c r="N663" s="31"/>
      <c r="O663" s="31"/>
      <c r="P663" s="31"/>
      <c r="Q663" s="31"/>
      <c r="R663" s="31"/>
      <c r="S663" s="31"/>
      <c r="T663" s="31"/>
      <c r="U663" s="31"/>
      <c r="V663" s="31"/>
      <c r="W663" s="31"/>
      <c r="X663" s="31"/>
      <c r="Y663" s="31"/>
      <c r="Z663" s="31"/>
    </row>
    <row r="664" ht="15.75" customHeight="1">
      <c r="A664" s="31"/>
      <c r="B664" s="31"/>
      <c r="C664" s="31"/>
      <c r="D664" s="31"/>
      <c r="E664" s="31"/>
      <c r="F664" s="31"/>
      <c r="G664" s="31"/>
      <c r="H664" s="31"/>
      <c r="I664" s="31"/>
      <c r="J664" s="31"/>
      <c r="K664" s="31"/>
      <c r="L664" s="31"/>
      <c r="M664" s="31"/>
      <c r="N664" s="31"/>
      <c r="O664" s="31"/>
      <c r="P664" s="31"/>
      <c r="Q664" s="31"/>
      <c r="R664" s="31"/>
      <c r="S664" s="31"/>
      <c r="T664" s="31"/>
      <c r="U664" s="31"/>
      <c r="V664" s="31"/>
      <c r="W664" s="31"/>
      <c r="X664" s="31"/>
      <c r="Y664" s="31"/>
      <c r="Z664" s="31"/>
    </row>
    <row r="665" ht="15.75" customHeight="1">
      <c r="A665" s="31"/>
      <c r="B665" s="31"/>
      <c r="C665" s="31"/>
      <c r="D665" s="31"/>
      <c r="E665" s="31"/>
      <c r="F665" s="31"/>
      <c r="G665" s="31"/>
      <c r="H665" s="31"/>
      <c r="I665" s="31"/>
      <c r="J665" s="31"/>
      <c r="K665" s="31"/>
      <c r="L665" s="31"/>
      <c r="M665" s="31"/>
      <c r="N665" s="31"/>
      <c r="O665" s="31"/>
      <c r="P665" s="31"/>
      <c r="Q665" s="31"/>
      <c r="R665" s="31"/>
      <c r="S665" s="31"/>
      <c r="T665" s="31"/>
      <c r="U665" s="31"/>
      <c r="V665" s="31"/>
      <c r="W665" s="31"/>
      <c r="X665" s="31"/>
      <c r="Y665" s="31"/>
      <c r="Z665" s="31"/>
    </row>
    <row r="666" ht="15.75" customHeight="1">
      <c r="A666" s="31"/>
      <c r="B666" s="31"/>
      <c r="C666" s="31"/>
      <c r="D666" s="31"/>
      <c r="E666" s="31"/>
      <c r="F666" s="31"/>
      <c r="G666" s="31"/>
      <c r="H666" s="31"/>
      <c r="I666" s="31"/>
      <c r="J666" s="31"/>
      <c r="K666" s="31"/>
      <c r="L666" s="31"/>
      <c r="M666" s="31"/>
      <c r="N666" s="31"/>
      <c r="O666" s="31"/>
      <c r="P666" s="31"/>
      <c r="Q666" s="31"/>
      <c r="R666" s="31"/>
      <c r="S666" s="31"/>
      <c r="T666" s="31"/>
      <c r="U666" s="31"/>
      <c r="V666" s="31"/>
      <c r="W666" s="31"/>
      <c r="X666" s="31"/>
      <c r="Y666" s="31"/>
      <c r="Z666" s="31"/>
    </row>
    <row r="667" ht="15.75" customHeight="1">
      <c r="A667" s="31"/>
      <c r="B667" s="31"/>
      <c r="C667" s="31"/>
      <c r="D667" s="31"/>
      <c r="E667" s="31"/>
      <c r="F667" s="31"/>
      <c r="G667" s="31"/>
      <c r="H667" s="31"/>
      <c r="I667" s="31"/>
      <c r="J667" s="31"/>
      <c r="K667" s="31"/>
      <c r="L667" s="31"/>
      <c r="M667" s="31"/>
      <c r="N667" s="31"/>
      <c r="O667" s="31"/>
      <c r="P667" s="31"/>
      <c r="Q667" s="31"/>
      <c r="R667" s="31"/>
      <c r="S667" s="31"/>
      <c r="T667" s="31"/>
      <c r="U667" s="31"/>
      <c r="V667" s="31"/>
      <c r="W667" s="31"/>
      <c r="X667" s="31"/>
      <c r="Y667" s="31"/>
      <c r="Z667" s="31"/>
    </row>
    <row r="668" ht="15.75" customHeight="1">
      <c r="A668" s="31"/>
      <c r="B668" s="31"/>
      <c r="C668" s="31"/>
      <c r="D668" s="31"/>
      <c r="E668" s="31"/>
      <c r="F668" s="31"/>
      <c r="G668" s="31"/>
      <c r="H668" s="31"/>
      <c r="I668" s="31"/>
      <c r="J668" s="31"/>
      <c r="K668" s="31"/>
      <c r="L668" s="31"/>
      <c r="M668" s="31"/>
      <c r="N668" s="31"/>
      <c r="O668" s="31"/>
      <c r="P668" s="31"/>
      <c r="Q668" s="31"/>
      <c r="R668" s="31"/>
      <c r="S668" s="31"/>
      <c r="T668" s="31"/>
      <c r="U668" s="31"/>
      <c r="V668" s="31"/>
      <c r="W668" s="31"/>
      <c r="X668" s="31"/>
      <c r="Y668" s="31"/>
      <c r="Z668" s="31"/>
    </row>
    <row r="669" ht="15.75" customHeight="1">
      <c r="A669" s="31"/>
      <c r="B669" s="31"/>
      <c r="C669" s="31"/>
      <c r="D669" s="31"/>
      <c r="E669" s="31"/>
      <c r="F669" s="31"/>
      <c r="G669" s="31"/>
      <c r="H669" s="31"/>
      <c r="I669" s="31"/>
      <c r="J669" s="31"/>
      <c r="K669" s="31"/>
      <c r="L669" s="31"/>
      <c r="M669" s="31"/>
      <c r="N669" s="31"/>
      <c r="O669" s="31"/>
      <c r="P669" s="31"/>
      <c r="Q669" s="31"/>
      <c r="R669" s="31"/>
      <c r="S669" s="31"/>
      <c r="T669" s="31"/>
      <c r="U669" s="31"/>
      <c r="V669" s="31"/>
      <c r="W669" s="31"/>
      <c r="X669" s="31"/>
      <c r="Y669" s="31"/>
      <c r="Z669" s="31"/>
    </row>
    <row r="670" ht="15.75" customHeight="1">
      <c r="A670" s="31"/>
      <c r="B670" s="31"/>
      <c r="C670" s="31"/>
      <c r="D670" s="31"/>
      <c r="E670" s="31"/>
      <c r="F670" s="31"/>
      <c r="G670" s="31"/>
      <c r="H670" s="31"/>
      <c r="I670" s="31"/>
      <c r="J670" s="31"/>
      <c r="K670" s="31"/>
      <c r="L670" s="31"/>
      <c r="M670" s="31"/>
      <c r="N670" s="31"/>
      <c r="O670" s="31"/>
      <c r="P670" s="31"/>
      <c r="Q670" s="31"/>
      <c r="R670" s="31"/>
      <c r="S670" s="31"/>
      <c r="T670" s="31"/>
      <c r="U670" s="31"/>
      <c r="V670" s="31"/>
      <c r="W670" s="31"/>
      <c r="X670" s="31"/>
      <c r="Y670" s="31"/>
      <c r="Z670" s="31"/>
    </row>
    <row r="671" ht="15.75" customHeight="1">
      <c r="A671" s="31"/>
      <c r="B671" s="31"/>
      <c r="C671" s="31"/>
      <c r="D671" s="31"/>
      <c r="E671" s="31"/>
      <c r="F671" s="31"/>
      <c r="G671" s="31"/>
      <c r="H671" s="31"/>
      <c r="I671" s="31"/>
      <c r="J671" s="31"/>
      <c r="K671" s="31"/>
      <c r="L671" s="31"/>
      <c r="M671" s="31"/>
      <c r="N671" s="31"/>
      <c r="O671" s="31"/>
      <c r="P671" s="31"/>
      <c r="Q671" s="31"/>
      <c r="R671" s="31"/>
      <c r="S671" s="31"/>
      <c r="T671" s="31"/>
      <c r="U671" s="31"/>
      <c r="V671" s="31"/>
      <c r="W671" s="31"/>
      <c r="X671" s="31"/>
      <c r="Y671" s="31"/>
      <c r="Z671" s="31"/>
    </row>
    <row r="672" ht="15.75" customHeight="1">
      <c r="A672" s="31"/>
      <c r="B672" s="31"/>
      <c r="C672" s="31"/>
      <c r="D672" s="31"/>
      <c r="E672" s="31"/>
      <c r="F672" s="31"/>
      <c r="G672" s="31"/>
      <c r="H672" s="31"/>
      <c r="I672" s="31"/>
      <c r="J672" s="31"/>
      <c r="K672" s="31"/>
      <c r="L672" s="31"/>
      <c r="M672" s="31"/>
      <c r="N672" s="31"/>
      <c r="O672" s="31"/>
      <c r="P672" s="31"/>
      <c r="Q672" s="31"/>
      <c r="R672" s="31"/>
      <c r="S672" s="31"/>
      <c r="T672" s="31"/>
      <c r="U672" s="31"/>
      <c r="V672" s="31"/>
      <c r="W672" s="31"/>
      <c r="X672" s="31"/>
      <c r="Y672" s="31"/>
      <c r="Z672" s="31"/>
    </row>
    <row r="673" ht="15.75" customHeight="1">
      <c r="A673" s="31"/>
      <c r="B673" s="31"/>
      <c r="C673" s="31"/>
      <c r="D673" s="31"/>
      <c r="E673" s="31"/>
      <c r="F673" s="31"/>
      <c r="G673" s="31"/>
      <c r="H673" s="31"/>
      <c r="I673" s="31"/>
      <c r="J673" s="31"/>
      <c r="K673" s="31"/>
      <c r="L673" s="31"/>
      <c r="M673" s="31"/>
      <c r="N673" s="31"/>
      <c r="O673" s="31"/>
      <c r="P673" s="31"/>
      <c r="Q673" s="31"/>
      <c r="R673" s="31"/>
      <c r="S673" s="31"/>
      <c r="T673" s="31"/>
      <c r="U673" s="31"/>
      <c r="V673" s="31"/>
      <c r="W673" s="31"/>
      <c r="X673" s="31"/>
      <c r="Y673" s="31"/>
      <c r="Z673" s="31"/>
    </row>
    <row r="674" ht="15.75" customHeight="1">
      <c r="A674" s="31"/>
      <c r="B674" s="31"/>
      <c r="C674" s="31"/>
      <c r="D674" s="31"/>
      <c r="E674" s="31"/>
      <c r="F674" s="31"/>
      <c r="G674" s="31"/>
      <c r="H674" s="31"/>
      <c r="I674" s="31"/>
      <c r="J674" s="31"/>
      <c r="K674" s="31"/>
      <c r="L674" s="31"/>
      <c r="M674" s="31"/>
      <c r="N674" s="31"/>
      <c r="O674" s="31"/>
      <c r="P674" s="31"/>
      <c r="Q674" s="31"/>
      <c r="R674" s="31"/>
      <c r="S674" s="31"/>
      <c r="T674" s="31"/>
      <c r="U674" s="31"/>
      <c r="V674" s="31"/>
      <c r="W674" s="31"/>
      <c r="X674" s="31"/>
      <c r="Y674" s="31"/>
      <c r="Z674" s="31"/>
    </row>
    <row r="675" ht="15.75" customHeight="1">
      <c r="A675" s="31"/>
      <c r="B675" s="31"/>
      <c r="C675" s="31"/>
      <c r="D675" s="31"/>
      <c r="E675" s="31"/>
      <c r="F675" s="31"/>
      <c r="G675" s="31"/>
      <c r="H675" s="31"/>
      <c r="I675" s="31"/>
      <c r="J675" s="31"/>
      <c r="K675" s="31"/>
      <c r="L675" s="31"/>
      <c r="M675" s="31"/>
      <c r="N675" s="31"/>
      <c r="O675" s="31"/>
      <c r="P675" s="31"/>
      <c r="Q675" s="31"/>
      <c r="R675" s="31"/>
      <c r="S675" s="31"/>
      <c r="T675" s="31"/>
      <c r="U675" s="31"/>
      <c r="V675" s="31"/>
      <c r="W675" s="31"/>
      <c r="X675" s="31"/>
      <c r="Y675" s="31"/>
      <c r="Z675" s="31"/>
    </row>
    <row r="676" ht="15.75" customHeight="1">
      <c r="A676" s="31"/>
      <c r="B676" s="31"/>
      <c r="C676" s="31"/>
      <c r="D676" s="31"/>
      <c r="E676" s="31"/>
      <c r="F676" s="31"/>
      <c r="G676" s="31"/>
      <c r="H676" s="31"/>
      <c r="I676" s="31"/>
      <c r="J676" s="31"/>
      <c r="K676" s="31"/>
      <c r="L676" s="31"/>
      <c r="M676" s="31"/>
      <c r="N676" s="31"/>
      <c r="O676" s="31"/>
      <c r="P676" s="31"/>
      <c r="Q676" s="31"/>
      <c r="R676" s="31"/>
      <c r="S676" s="31"/>
      <c r="T676" s="31"/>
      <c r="U676" s="31"/>
      <c r="V676" s="31"/>
      <c r="W676" s="31"/>
      <c r="X676" s="31"/>
      <c r="Y676" s="31"/>
      <c r="Z676" s="31"/>
    </row>
    <row r="677" ht="15.75" customHeight="1">
      <c r="A677" s="31"/>
      <c r="B677" s="31"/>
      <c r="C677" s="31"/>
      <c r="D677" s="31"/>
      <c r="E677" s="31"/>
      <c r="F677" s="31"/>
      <c r="G677" s="31"/>
      <c r="H677" s="31"/>
      <c r="I677" s="31"/>
      <c r="J677" s="31"/>
      <c r="K677" s="31"/>
      <c r="L677" s="31"/>
      <c r="M677" s="31"/>
      <c r="N677" s="31"/>
      <c r="O677" s="31"/>
      <c r="P677" s="31"/>
      <c r="Q677" s="31"/>
      <c r="R677" s="31"/>
      <c r="S677" s="31"/>
      <c r="T677" s="31"/>
      <c r="U677" s="31"/>
      <c r="V677" s="31"/>
      <c r="W677" s="31"/>
      <c r="X677" s="31"/>
      <c r="Y677" s="31"/>
      <c r="Z677" s="31"/>
    </row>
    <row r="678" ht="15.75" customHeight="1">
      <c r="A678" s="31"/>
      <c r="B678" s="31"/>
      <c r="C678" s="31"/>
      <c r="D678" s="31"/>
      <c r="E678" s="31"/>
      <c r="F678" s="31"/>
      <c r="G678" s="31"/>
      <c r="H678" s="31"/>
      <c r="I678" s="31"/>
      <c r="J678" s="31"/>
      <c r="K678" s="31"/>
      <c r="L678" s="31"/>
      <c r="M678" s="31"/>
      <c r="N678" s="31"/>
      <c r="O678" s="31"/>
      <c r="P678" s="31"/>
      <c r="Q678" s="31"/>
      <c r="R678" s="31"/>
      <c r="S678" s="31"/>
      <c r="T678" s="31"/>
      <c r="U678" s="31"/>
      <c r="V678" s="31"/>
      <c r="W678" s="31"/>
      <c r="X678" s="31"/>
      <c r="Y678" s="31"/>
      <c r="Z678" s="31"/>
    </row>
    <row r="679" ht="15.75" customHeight="1">
      <c r="A679" s="31"/>
      <c r="B679" s="31"/>
      <c r="C679" s="31"/>
      <c r="D679" s="31"/>
      <c r="E679" s="31"/>
      <c r="F679" s="31"/>
      <c r="G679" s="31"/>
      <c r="H679" s="31"/>
      <c r="I679" s="31"/>
      <c r="J679" s="31"/>
      <c r="K679" s="31"/>
      <c r="L679" s="31"/>
      <c r="M679" s="31"/>
      <c r="N679" s="31"/>
      <c r="O679" s="31"/>
      <c r="P679" s="31"/>
      <c r="Q679" s="31"/>
      <c r="R679" s="31"/>
      <c r="S679" s="31"/>
      <c r="T679" s="31"/>
      <c r="U679" s="31"/>
      <c r="V679" s="31"/>
      <c r="W679" s="31"/>
      <c r="X679" s="31"/>
      <c r="Y679" s="31"/>
      <c r="Z679" s="31"/>
    </row>
    <row r="680" ht="15.75" customHeight="1">
      <c r="A680" s="31"/>
      <c r="B680" s="31"/>
      <c r="C680" s="31"/>
      <c r="D680" s="31"/>
      <c r="E680" s="31"/>
      <c r="F680" s="31"/>
      <c r="G680" s="31"/>
      <c r="H680" s="31"/>
      <c r="I680" s="31"/>
      <c r="J680" s="31"/>
      <c r="K680" s="31"/>
      <c r="L680" s="31"/>
      <c r="M680" s="31"/>
      <c r="N680" s="31"/>
      <c r="O680" s="31"/>
      <c r="P680" s="31"/>
      <c r="Q680" s="31"/>
      <c r="R680" s="31"/>
      <c r="S680" s="31"/>
      <c r="T680" s="31"/>
      <c r="U680" s="31"/>
      <c r="V680" s="31"/>
      <c r="W680" s="31"/>
      <c r="X680" s="31"/>
      <c r="Y680" s="31"/>
      <c r="Z680" s="31"/>
    </row>
    <row r="681" ht="15.75" customHeight="1">
      <c r="A681" s="31"/>
      <c r="B681" s="31"/>
      <c r="C681" s="31"/>
      <c r="D681" s="31"/>
      <c r="E681" s="31"/>
      <c r="F681" s="31"/>
      <c r="G681" s="31"/>
      <c r="H681" s="31"/>
      <c r="I681" s="31"/>
      <c r="J681" s="31"/>
      <c r="K681" s="31"/>
      <c r="L681" s="31"/>
      <c r="M681" s="31"/>
      <c r="N681" s="31"/>
      <c r="O681" s="31"/>
      <c r="P681" s="31"/>
      <c r="Q681" s="31"/>
      <c r="R681" s="31"/>
      <c r="S681" s="31"/>
      <c r="T681" s="31"/>
      <c r="U681" s="31"/>
      <c r="V681" s="31"/>
      <c r="W681" s="31"/>
      <c r="X681" s="31"/>
      <c r="Y681" s="31"/>
      <c r="Z681" s="31"/>
    </row>
    <row r="682" ht="15.75" customHeight="1">
      <c r="A682" s="31"/>
      <c r="B682" s="31"/>
      <c r="C682" s="31"/>
      <c r="D682" s="31"/>
      <c r="E682" s="31"/>
      <c r="F682" s="31"/>
      <c r="G682" s="31"/>
      <c r="H682" s="31"/>
      <c r="I682" s="31"/>
      <c r="J682" s="31"/>
      <c r="K682" s="31"/>
      <c r="L682" s="31"/>
      <c r="M682" s="31"/>
      <c r="N682" s="31"/>
      <c r="O682" s="31"/>
      <c r="P682" s="31"/>
      <c r="Q682" s="31"/>
      <c r="R682" s="31"/>
      <c r="S682" s="31"/>
      <c r="T682" s="31"/>
      <c r="U682" s="31"/>
      <c r="V682" s="31"/>
      <c r="W682" s="31"/>
      <c r="X682" s="31"/>
      <c r="Y682" s="31"/>
      <c r="Z682" s="31"/>
    </row>
    <row r="683" ht="15.75" customHeight="1">
      <c r="A683" s="31"/>
      <c r="B683" s="31"/>
      <c r="C683" s="31"/>
      <c r="D683" s="31"/>
      <c r="E683" s="31"/>
      <c r="F683" s="31"/>
      <c r="G683" s="31"/>
      <c r="H683" s="31"/>
      <c r="I683" s="31"/>
      <c r="J683" s="31"/>
      <c r="K683" s="31"/>
      <c r="L683" s="31"/>
      <c r="M683" s="31"/>
      <c r="N683" s="31"/>
      <c r="O683" s="31"/>
      <c r="P683" s="31"/>
      <c r="Q683" s="31"/>
      <c r="R683" s="31"/>
      <c r="S683" s="31"/>
      <c r="T683" s="31"/>
      <c r="U683" s="31"/>
      <c r="V683" s="31"/>
      <c r="W683" s="31"/>
      <c r="X683" s="31"/>
      <c r="Y683" s="31"/>
      <c r="Z683" s="31"/>
    </row>
    <row r="684" ht="15.75" customHeight="1">
      <c r="A684" s="31"/>
      <c r="B684" s="31"/>
      <c r="C684" s="31"/>
      <c r="D684" s="31"/>
      <c r="E684" s="31"/>
      <c r="F684" s="31"/>
      <c r="G684" s="31"/>
      <c r="H684" s="31"/>
      <c r="I684" s="31"/>
      <c r="J684" s="31"/>
      <c r="K684" s="31"/>
      <c r="L684" s="31"/>
      <c r="M684" s="31"/>
      <c r="N684" s="31"/>
      <c r="O684" s="31"/>
      <c r="P684" s="31"/>
      <c r="Q684" s="31"/>
      <c r="R684" s="31"/>
      <c r="S684" s="31"/>
      <c r="T684" s="31"/>
      <c r="U684" s="31"/>
      <c r="V684" s="31"/>
      <c r="W684" s="31"/>
      <c r="X684" s="31"/>
      <c r="Y684" s="31"/>
      <c r="Z684" s="31"/>
    </row>
    <row r="685" ht="15.75" customHeight="1">
      <c r="A685" s="31"/>
      <c r="B685" s="31"/>
      <c r="C685" s="31"/>
      <c r="D685" s="31"/>
      <c r="E685" s="31"/>
      <c r="F685" s="31"/>
      <c r="G685" s="31"/>
      <c r="H685" s="31"/>
      <c r="I685" s="31"/>
      <c r="J685" s="31"/>
      <c r="K685" s="31"/>
      <c r="L685" s="31"/>
      <c r="M685" s="31"/>
      <c r="N685" s="31"/>
      <c r="O685" s="31"/>
      <c r="P685" s="31"/>
      <c r="Q685" s="31"/>
      <c r="R685" s="31"/>
      <c r="S685" s="31"/>
      <c r="T685" s="31"/>
      <c r="U685" s="31"/>
      <c r="V685" s="31"/>
      <c r="W685" s="31"/>
      <c r="X685" s="31"/>
      <c r="Y685" s="31"/>
      <c r="Z685" s="31"/>
    </row>
    <row r="686" ht="15.75" customHeight="1">
      <c r="A686" s="31"/>
      <c r="B686" s="31"/>
      <c r="C686" s="31"/>
      <c r="D686" s="31"/>
      <c r="E686" s="31"/>
      <c r="F686" s="31"/>
      <c r="G686" s="31"/>
      <c r="H686" s="31"/>
      <c r="I686" s="31"/>
      <c r="J686" s="31"/>
      <c r="K686" s="31"/>
      <c r="L686" s="31"/>
      <c r="M686" s="31"/>
      <c r="N686" s="31"/>
      <c r="O686" s="31"/>
      <c r="P686" s="31"/>
      <c r="Q686" s="31"/>
      <c r="R686" s="31"/>
      <c r="S686" s="31"/>
      <c r="T686" s="31"/>
      <c r="U686" s="31"/>
      <c r="V686" s="31"/>
      <c r="W686" s="31"/>
      <c r="X686" s="31"/>
      <c r="Y686" s="31"/>
      <c r="Z686" s="31"/>
    </row>
    <row r="687" ht="15.75" customHeight="1">
      <c r="A687" s="31"/>
      <c r="B687" s="31"/>
      <c r="C687" s="31"/>
      <c r="D687" s="31"/>
      <c r="E687" s="31"/>
      <c r="F687" s="31"/>
      <c r="G687" s="31"/>
      <c r="H687" s="31"/>
      <c r="I687" s="31"/>
      <c r="J687" s="31"/>
      <c r="K687" s="31"/>
      <c r="L687" s="31"/>
      <c r="M687" s="31"/>
      <c r="N687" s="31"/>
      <c r="O687" s="31"/>
      <c r="P687" s="31"/>
      <c r="Q687" s="31"/>
      <c r="R687" s="31"/>
      <c r="S687" s="31"/>
      <c r="T687" s="31"/>
      <c r="U687" s="31"/>
      <c r="V687" s="31"/>
      <c r="W687" s="31"/>
      <c r="X687" s="31"/>
      <c r="Y687" s="31"/>
      <c r="Z687" s="31"/>
    </row>
    <row r="688" ht="15.75" customHeight="1">
      <c r="A688" s="31"/>
      <c r="B688" s="31"/>
      <c r="C688" s="31"/>
      <c r="D688" s="31"/>
      <c r="E688" s="31"/>
      <c r="F688" s="31"/>
      <c r="G688" s="31"/>
      <c r="H688" s="31"/>
      <c r="I688" s="31"/>
      <c r="J688" s="31"/>
      <c r="K688" s="31"/>
      <c r="L688" s="31"/>
      <c r="M688" s="31"/>
      <c r="N688" s="31"/>
      <c r="O688" s="31"/>
      <c r="P688" s="31"/>
      <c r="Q688" s="31"/>
      <c r="R688" s="31"/>
      <c r="S688" s="31"/>
      <c r="T688" s="31"/>
      <c r="U688" s="31"/>
      <c r="V688" s="31"/>
      <c r="W688" s="31"/>
      <c r="X688" s="31"/>
      <c r="Y688" s="31"/>
      <c r="Z688" s="31"/>
    </row>
    <row r="689" ht="15.75" customHeight="1">
      <c r="A689" s="31"/>
      <c r="B689" s="31"/>
      <c r="C689" s="31"/>
      <c r="D689" s="31"/>
      <c r="E689" s="31"/>
      <c r="F689" s="31"/>
      <c r="G689" s="31"/>
      <c r="H689" s="31"/>
      <c r="I689" s="31"/>
      <c r="J689" s="31"/>
      <c r="K689" s="31"/>
      <c r="L689" s="31"/>
      <c r="M689" s="31"/>
      <c r="N689" s="31"/>
      <c r="O689" s="31"/>
      <c r="P689" s="31"/>
      <c r="Q689" s="31"/>
      <c r="R689" s="31"/>
      <c r="S689" s="31"/>
      <c r="T689" s="31"/>
      <c r="U689" s="31"/>
      <c r="V689" s="31"/>
      <c r="W689" s="31"/>
      <c r="X689" s="31"/>
      <c r="Y689" s="31"/>
      <c r="Z689" s="31"/>
    </row>
    <row r="690" ht="15.75" customHeight="1">
      <c r="A690" s="31"/>
      <c r="B690" s="31"/>
      <c r="C690" s="31"/>
      <c r="D690" s="31"/>
      <c r="E690" s="31"/>
      <c r="F690" s="31"/>
      <c r="G690" s="31"/>
      <c r="H690" s="31"/>
      <c r="I690" s="31"/>
      <c r="J690" s="31"/>
      <c r="K690" s="31"/>
      <c r="L690" s="31"/>
      <c r="M690" s="31"/>
      <c r="N690" s="31"/>
      <c r="O690" s="31"/>
      <c r="P690" s="31"/>
      <c r="Q690" s="31"/>
      <c r="R690" s="31"/>
      <c r="S690" s="31"/>
      <c r="T690" s="31"/>
      <c r="U690" s="31"/>
      <c r="V690" s="31"/>
      <c r="W690" s="31"/>
      <c r="X690" s="31"/>
      <c r="Y690" s="31"/>
      <c r="Z690" s="31"/>
    </row>
    <row r="691" ht="15.75" customHeight="1">
      <c r="A691" s="31"/>
      <c r="B691" s="31"/>
      <c r="C691" s="31"/>
      <c r="D691" s="31"/>
      <c r="E691" s="31"/>
      <c r="F691" s="31"/>
      <c r="G691" s="31"/>
      <c r="H691" s="31"/>
      <c r="I691" s="31"/>
      <c r="J691" s="31"/>
      <c r="K691" s="31"/>
      <c r="L691" s="31"/>
      <c r="M691" s="31"/>
      <c r="N691" s="31"/>
      <c r="O691" s="31"/>
      <c r="P691" s="31"/>
      <c r="Q691" s="31"/>
      <c r="R691" s="31"/>
      <c r="S691" s="31"/>
      <c r="T691" s="31"/>
      <c r="U691" s="31"/>
      <c r="V691" s="31"/>
      <c r="W691" s="31"/>
      <c r="X691" s="31"/>
      <c r="Y691" s="31"/>
      <c r="Z691" s="31"/>
    </row>
    <row r="692" ht="15.75" customHeight="1">
      <c r="A692" s="31"/>
      <c r="B692" s="31"/>
      <c r="C692" s="31"/>
      <c r="D692" s="31"/>
      <c r="E692" s="31"/>
      <c r="F692" s="31"/>
      <c r="G692" s="31"/>
      <c r="H692" s="31"/>
      <c r="I692" s="31"/>
      <c r="J692" s="31"/>
      <c r="K692" s="31"/>
      <c r="L692" s="31"/>
      <c r="M692" s="31"/>
      <c r="N692" s="31"/>
      <c r="O692" s="31"/>
      <c r="P692" s="31"/>
      <c r="Q692" s="31"/>
      <c r="R692" s="31"/>
      <c r="S692" s="31"/>
      <c r="T692" s="31"/>
      <c r="U692" s="31"/>
      <c r="V692" s="31"/>
      <c r="W692" s="31"/>
      <c r="X692" s="31"/>
      <c r="Y692" s="31"/>
      <c r="Z692" s="31"/>
    </row>
    <row r="693" ht="15.75" customHeight="1">
      <c r="A693" s="31"/>
      <c r="B693" s="31"/>
      <c r="C693" s="31"/>
      <c r="D693" s="31"/>
      <c r="E693" s="31"/>
      <c r="F693" s="31"/>
      <c r="G693" s="31"/>
      <c r="H693" s="31"/>
      <c r="I693" s="31"/>
      <c r="J693" s="31"/>
      <c r="K693" s="31"/>
      <c r="L693" s="31"/>
      <c r="M693" s="31"/>
      <c r="N693" s="31"/>
      <c r="O693" s="31"/>
      <c r="P693" s="31"/>
      <c r="Q693" s="31"/>
      <c r="R693" s="31"/>
      <c r="S693" s="31"/>
      <c r="T693" s="31"/>
      <c r="U693" s="31"/>
      <c r="V693" s="31"/>
      <c r="W693" s="31"/>
      <c r="X693" s="31"/>
      <c r="Y693" s="31"/>
      <c r="Z693" s="31"/>
    </row>
    <row r="694" ht="15.75" customHeight="1">
      <c r="A694" s="31"/>
      <c r="B694" s="31"/>
      <c r="C694" s="31"/>
      <c r="D694" s="31"/>
      <c r="E694" s="31"/>
      <c r="F694" s="31"/>
      <c r="G694" s="31"/>
      <c r="H694" s="31"/>
      <c r="I694" s="31"/>
      <c r="J694" s="31"/>
      <c r="K694" s="31"/>
      <c r="L694" s="31"/>
      <c r="M694" s="31"/>
      <c r="N694" s="31"/>
      <c r="O694" s="31"/>
      <c r="P694" s="31"/>
      <c r="Q694" s="31"/>
      <c r="R694" s="31"/>
      <c r="S694" s="31"/>
      <c r="T694" s="31"/>
      <c r="U694" s="31"/>
      <c r="V694" s="31"/>
      <c r="W694" s="31"/>
      <c r="X694" s="31"/>
      <c r="Y694" s="31"/>
      <c r="Z694" s="31"/>
    </row>
    <row r="695" ht="15.75" customHeight="1">
      <c r="A695" s="31"/>
      <c r="B695" s="31"/>
      <c r="C695" s="31"/>
      <c r="D695" s="31"/>
      <c r="E695" s="31"/>
      <c r="F695" s="31"/>
      <c r="G695" s="31"/>
      <c r="H695" s="31"/>
      <c r="I695" s="31"/>
      <c r="J695" s="31"/>
      <c r="K695" s="31"/>
      <c r="L695" s="31"/>
      <c r="M695" s="31"/>
      <c r="N695" s="31"/>
      <c r="O695" s="31"/>
      <c r="P695" s="31"/>
      <c r="Q695" s="31"/>
      <c r="R695" s="31"/>
      <c r="S695" s="31"/>
      <c r="T695" s="31"/>
      <c r="U695" s="31"/>
      <c r="V695" s="31"/>
      <c r="W695" s="31"/>
      <c r="X695" s="31"/>
      <c r="Y695" s="31"/>
      <c r="Z695" s="31"/>
    </row>
    <row r="696" ht="15.75" customHeight="1">
      <c r="A696" s="31"/>
      <c r="B696" s="31"/>
      <c r="C696" s="31"/>
      <c r="D696" s="31"/>
      <c r="E696" s="31"/>
      <c r="F696" s="31"/>
      <c r="G696" s="31"/>
      <c r="H696" s="31"/>
      <c r="I696" s="31"/>
      <c r="J696" s="31"/>
      <c r="K696" s="31"/>
      <c r="L696" s="31"/>
      <c r="M696" s="31"/>
      <c r="N696" s="31"/>
      <c r="O696" s="31"/>
      <c r="P696" s="31"/>
      <c r="Q696" s="31"/>
      <c r="R696" s="31"/>
      <c r="S696" s="31"/>
      <c r="T696" s="31"/>
      <c r="U696" s="31"/>
      <c r="V696" s="31"/>
      <c r="W696" s="31"/>
      <c r="X696" s="31"/>
      <c r="Y696" s="31"/>
      <c r="Z696" s="31"/>
    </row>
    <row r="697" ht="15.75" customHeight="1">
      <c r="A697" s="31"/>
      <c r="B697" s="31"/>
      <c r="C697" s="31"/>
      <c r="D697" s="31"/>
      <c r="E697" s="31"/>
      <c r="F697" s="31"/>
      <c r="G697" s="31"/>
      <c r="H697" s="31"/>
      <c r="I697" s="31"/>
      <c r="J697" s="31"/>
      <c r="K697" s="31"/>
      <c r="L697" s="31"/>
      <c r="M697" s="31"/>
      <c r="N697" s="31"/>
      <c r="O697" s="31"/>
      <c r="P697" s="31"/>
      <c r="Q697" s="31"/>
      <c r="R697" s="31"/>
      <c r="S697" s="31"/>
      <c r="T697" s="31"/>
      <c r="U697" s="31"/>
      <c r="V697" s="31"/>
      <c r="W697" s="31"/>
      <c r="X697" s="31"/>
      <c r="Y697" s="31"/>
      <c r="Z697" s="31"/>
    </row>
    <row r="698" ht="15.75" customHeight="1">
      <c r="A698" s="31"/>
      <c r="B698" s="31"/>
      <c r="C698" s="31"/>
      <c r="D698" s="31"/>
      <c r="E698" s="31"/>
      <c r="F698" s="31"/>
      <c r="G698" s="31"/>
      <c r="H698" s="31"/>
      <c r="I698" s="31"/>
      <c r="J698" s="31"/>
      <c r="K698" s="31"/>
      <c r="L698" s="31"/>
      <c r="M698" s="31"/>
      <c r="N698" s="31"/>
      <c r="O698" s="31"/>
      <c r="P698" s="31"/>
      <c r="Q698" s="31"/>
      <c r="R698" s="31"/>
      <c r="S698" s="31"/>
      <c r="T698" s="31"/>
      <c r="U698" s="31"/>
      <c r="V698" s="31"/>
      <c r="W698" s="31"/>
      <c r="X698" s="31"/>
      <c r="Y698" s="31"/>
      <c r="Z698" s="31"/>
    </row>
    <row r="699" ht="15.75" customHeight="1">
      <c r="A699" s="31"/>
      <c r="B699" s="31"/>
      <c r="C699" s="31"/>
      <c r="D699" s="31"/>
      <c r="E699" s="31"/>
      <c r="F699" s="31"/>
      <c r="G699" s="31"/>
      <c r="H699" s="31"/>
      <c r="I699" s="31"/>
      <c r="J699" s="31"/>
      <c r="K699" s="31"/>
      <c r="L699" s="31"/>
      <c r="M699" s="31"/>
      <c r="N699" s="31"/>
      <c r="O699" s="31"/>
      <c r="P699" s="31"/>
      <c r="Q699" s="31"/>
      <c r="R699" s="31"/>
      <c r="S699" s="31"/>
      <c r="T699" s="31"/>
      <c r="U699" s="31"/>
      <c r="V699" s="31"/>
      <c r="W699" s="31"/>
      <c r="X699" s="31"/>
      <c r="Y699" s="31"/>
      <c r="Z699" s="31"/>
    </row>
    <row r="700" ht="15.75" customHeight="1">
      <c r="A700" s="31"/>
      <c r="B700" s="31"/>
      <c r="C700" s="31"/>
      <c r="D700" s="31"/>
      <c r="E700" s="31"/>
      <c r="F700" s="31"/>
      <c r="G700" s="31"/>
      <c r="H700" s="31"/>
      <c r="I700" s="31"/>
      <c r="J700" s="31"/>
      <c r="K700" s="31"/>
      <c r="L700" s="31"/>
      <c r="M700" s="31"/>
      <c r="N700" s="31"/>
      <c r="O700" s="31"/>
      <c r="P700" s="31"/>
      <c r="Q700" s="31"/>
      <c r="R700" s="31"/>
      <c r="S700" s="31"/>
      <c r="T700" s="31"/>
      <c r="U700" s="31"/>
      <c r="V700" s="31"/>
      <c r="W700" s="31"/>
      <c r="X700" s="31"/>
      <c r="Y700" s="31"/>
      <c r="Z700" s="31"/>
    </row>
    <row r="701" ht="15.75" customHeight="1">
      <c r="A701" s="31"/>
      <c r="B701" s="31"/>
      <c r="C701" s="31"/>
      <c r="D701" s="31"/>
      <c r="E701" s="31"/>
      <c r="F701" s="31"/>
      <c r="G701" s="31"/>
      <c r="H701" s="31"/>
      <c r="I701" s="31"/>
      <c r="J701" s="31"/>
      <c r="K701" s="31"/>
      <c r="L701" s="31"/>
      <c r="M701" s="31"/>
      <c r="N701" s="31"/>
      <c r="O701" s="31"/>
      <c r="P701" s="31"/>
      <c r="Q701" s="31"/>
      <c r="R701" s="31"/>
      <c r="S701" s="31"/>
      <c r="T701" s="31"/>
      <c r="U701" s="31"/>
      <c r="V701" s="31"/>
      <c r="W701" s="31"/>
      <c r="X701" s="31"/>
      <c r="Y701" s="31"/>
      <c r="Z701" s="31"/>
    </row>
    <row r="702" ht="15.75" customHeight="1">
      <c r="A702" s="31"/>
      <c r="B702" s="31"/>
      <c r="C702" s="31"/>
      <c r="D702" s="31"/>
      <c r="E702" s="31"/>
      <c r="F702" s="31"/>
      <c r="G702" s="31"/>
      <c r="H702" s="31"/>
      <c r="I702" s="31"/>
      <c r="J702" s="31"/>
      <c r="K702" s="31"/>
      <c r="L702" s="31"/>
      <c r="M702" s="31"/>
      <c r="N702" s="31"/>
      <c r="O702" s="31"/>
      <c r="P702" s="31"/>
      <c r="Q702" s="31"/>
      <c r="R702" s="31"/>
      <c r="S702" s="31"/>
      <c r="T702" s="31"/>
      <c r="U702" s="31"/>
      <c r="V702" s="31"/>
      <c r="W702" s="31"/>
      <c r="X702" s="31"/>
      <c r="Y702" s="31"/>
      <c r="Z702" s="31"/>
    </row>
    <row r="703" ht="15.75" customHeight="1">
      <c r="A703" s="31"/>
      <c r="B703" s="31"/>
      <c r="C703" s="31"/>
      <c r="D703" s="31"/>
      <c r="E703" s="31"/>
      <c r="F703" s="31"/>
      <c r="G703" s="31"/>
      <c r="H703" s="31"/>
      <c r="I703" s="31"/>
      <c r="J703" s="31"/>
      <c r="K703" s="31"/>
      <c r="L703" s="31"/>
      <c r="M703" s="31"/>
      <c r="N703" s="31"/>
      <c r="O703" s="31"/>
      <c r="P703" s="31"/>
      <c r="Q703" s="31"/>
      <c r="R703" s="31"/>
      <c r="S703" s="31"/>
      <c r="T703" s="31"/>
      <c r="U703" s="31"/>
      <c r="V703" s="31"/>
      <c r="W703" s="31"/>
      <c r="X703" s="31"/>
      <c r="Y703" s="31"/>
      <c r="Z703" s="31"/>
    </row>
    <row r="704" ht="15.75" customHeight="1">
      <c r="A704" s="31"/>
      <c r="B704" s="31"/>
      <c r="C704" s="31"/>
      <c r="D704" s="31"/>
      <c r="E704" s="31"/>
      <c r="F704" s="31"/>
      <c r="G704" s="31"/>
      <c r="H704" s="31"/>
      <c r="I704" s="31"/>
      <c r="J704" s="31"/>
      <c r="K704" s="31"/>
      <c r="L704" s="31"/>
      <c r="M704" s="31"/>
      <c r="N704" s="31"/>
      <c r="O704" s="31"/>
      <c r="P704" s="31"/>
      <c r="Q704" s="31"/>
      <c r="R704" s="31"/>
      <c r="S704" s="31"/>
      <c r="T704" s="31"/>
      <c r="U704" s="31"/>
      <c r="V704" s="31"/>
      <c r="W704" s="31"/>
      <c r="X704" s="31"/>
      <c r="Y704" s="31"/>
      <c r="Z704" s="31"/>
    </row>
    <row r="705" ht="15.75" customHeight="1">
      <c r="A705" s="31"/>
      <c r="B705" s="31"/>
      <c r="C705" s="31"/>
      <c r="D705" s="31"/>
      <c r="E705" s="31"/>
      <c r="F705" s="31"/>
      <c r="G705" s="31"/>
      <c r="H705" s="31"/>
      <c r="I705" s="31"/>
      <c r="J705" s="31"/>
      <c r="K705" s="31"/>
      <c r="L705" s="31"/>
      <c r="M705" s="31"/>
      <c r="N705" s="31"/>
      <c r="O705" s="31"/>
      <c r="P705" s="31"/>
      <c r="Q705" s="31"/>
      <c r="R705" s="31"/>
      <c r="S705" s="31"/>
      <c r="T705" s="31"/>
      <c r="U705" s="31"/>
      <c r="V705" s="31"/>
      <c r="W705" s="31"/>
      <c r="X705" s="31"/>
      <c r="Y705" s="31"/>
      <c r="Z705" s="31"/>
    </row>
    <row r="706" ht="15.75" customHeight="1">
      <c r="A706" s="31"/>
      <c r="B706" s="31"/>
      <c r="C706" s="31"/>
      <c r="D706" s="31"/>
      <c r="E706" s="31"/>
      <c r="F706" s="31"/>
      <c r="G706" s="31"/>
      <c r="H706" s="31"/>
      <c r="I706" s="31"/>
      <c r="J706" s="31"/>
      <c r="K706" s="31"/>
      <c r="L706" s="31"/>
      <c r="M706" s="31"/>
      <c r="N706" s="31"/>
      <c r="O706" s="31"/>
      <c r="P706" s="31"/>
      <c r="Q706" s="31"/>
      <c r="R706" s="31"/>
      <c r="S706" s="31"/>
      <c r="T706" s="31"/>
      <c r="U706" s="31"/>
      <c r="V706" s="31"/>
      <c r="W706" s="31"/>
      <c r="X706" s="31"/>
      <c r="Y706" s="31"/>
      <c r="Z706" s="31"/>
    </row>
    <row r="707" ht="15.75" customHeight="1">
      <c r="A707" s="31"/>
      <c r="B707" s="31"/>
      <c r="C707" s="31"/>
      <c r="D707" s="31"/>
      <c r="E707" s="31"/>
      <c r="F707" s="31"/>
      <c r="G707" s="31"/>
      <c r="H707" s="31"/>
      <c r="I707" s="31"/>
      <c r="J707" s="31"/>
      <c r="K707" s="31"/>
      <c r="L707" s="31"/>
      <c r="M707" s="31"/>
      <c r="N707" s="31"/>
      <c r="O707" s="31"/>
      <c r="P707" s="31"/>
      <c r="Q707" s="31"/>
      <c r="R707" s="31"/>
      <c r="S707" s="31"/>
      <c r="T707" s="31"/>
      <c r="U707" s="31"/>
      <c r="V707" s="31"/>
      <c r="W707" s="31"/>
      <c r="X707" s="31"/>
      <c r="Y707" s="31"/>
      <c r="Z707" s="31"/>
    </row>
    <row r="708" ht="15.75" customHeight="1">
      <c r="A708" s="31"/>
      <c r="B708" s="31"/>
      <c r="C708" s="31"/>
      <c r="D708" s="31"/>
      <c r="E708" s="31"/>
      <c r="F708" s="31"/>
      <c r="G708" s="31"/>
      <c r="H708" s="31"/>
      <c r="I708" s="31"/>
      <c r="J708" s="31"/>
      <c r="K708" s="31"/>
      <c r="L708" s="31"/>
      <c r="M708" s="31"/>
      <c r="N708" s="31"/>
      <c r="O708" s="31"/>
      <c r="P708" s="31"/>
      <c r="Q708" s="31"/>
      <c r="R708" s="31"/>
      <c r="S708" s="31"/>
      <c r="T708" s="31"/>
      <c r="U708" s="31"/>
      <c r="V708" s="31"/>
      <c r="W708" s="31"/>
      <c r="X708" s="31"/>
      <c r="Y708" s="31"/>
      <c r="Z708" s="31"/>
    </row>
    <row r="709" ht="15.75" customHeight="1">
      <c r="A709" s="31"/>
      <c r="B709" s="31"/>
      <c r="C709" s="31"/>
      <c r="D709" s="31"/>
      <c r="E709" s="31"/>
      <c r="F709" s="31"/>
      <c r="G709" s="31"/>
      <c r="H709" s="31"/>
      <c r="I709" s="31"/>
      <c r="J709" s="31"/>
      <c r="K709" s="31"/>
      <c r="L709" s="31"/>
      <c r="M709" s="31"/>
      <c r="N709" s="31"/>
      <c r="O709" s="31"/>
      <c r="P709" s="31"/>
      <c r="Q709" s="31"/>
      <c r="R709" s="31"/>
      <c r="S709" s="31"/>
      <c r="T709" s="31"/>
      <c r="U709" s="31"/>
      <c r="V709" s="31"/>
      <c r="W709" s="31"/>
      <c r="X709" s="31"/>
      <c r="Y709" s="31"/>
      <c r="Z709" s="31"/>
    </row>
    <row r="710" ht="15.75" customHeight="1">
      <c r="A710" s="31"/>
      <c r="B710" s="31"/>
      <c r="C710" s="31"/>
      <c r="D710" s="31"/>
      <c r="E710" s="31"/>
      <c r="F710" s="31"/>
      <c r="G710" s="31"/>
      <c r="H710" s="31"/>
      <c r="I710" s="31"/>
      <c r="J710" s="31"/>
      <c r="K710" s="31"/>
      <c r="L710" s="31"/>
      <c r="M710" s="31"/>
      <c r="N710" s="31"/>
      <c r="O710" s="31"/>
      <c r="P710" s="31"/>
      <c r="Q710" s="31"/>
      <c r="R710" s="31"/>
      <c r="S710" s="31"/>
      <c r="T710" s="31"/>
      <c r="U710" s="31"/>
      <c r="V710" s="31"/>
      <c r="W710" s="31"/>
      <c r="X710" s="31"/>
      <c r="Y710" s="31"/>
      <c r="Z710" s="31"/>
    </row>
    <row r="711" ht="15.75" customHeight="1">
      <c r="A711" s="31"/>
      <c r="B711" s="31"/>
      <c r="C711" s="31"/>
      <c r="D711" s="31"/>
      <c r="E711" s="31"/>
      <c r="F711" s="31"/>
      <c r="G711" s="31"/>
      <c r="H711" s="31"/>
      <c r="I711" s="31"/>
      <c r="J711" s="31"/>
      <c r="K711" s="31"/>
      <c r="L711" s="31"/>
      <c r="M711" s="31"/>
      <c r="N711" s="31"/>
      <c r="O711" s="31"/>
      <c r="P711" s="31"/>
      <c r="Q711" s="31"/>
      <c r="R711" s="31"/>
      <c r="S711" s="31"/>
      <c r="T711" s="31"/>
      <c r="U711" s="31"/>
      <c r="V711" s="31"/>
      <c r="W711" s="31"/>
      <c r="X711" s="31"/>
      <c r="Y711" s="31"/>
      <c r="Z711" s="31"/>
    </row>
    <row r="712" ht="15.75" customHeight="1">
      <c r="A712" s="31"/>
      <c r="B712" s="31"/>
      <c r="C712" s="31"/>
      <c r="D712" s="31"/>
      <c r="E712" s="31"/>
      <c r="F712" s="31"/>
      <c r="G712" s="31"/>
      <c r="H712" s="31"/>
      <c r="I712" s="31"/>
      <c r="J712" s="31"/>
      <c r="K712" s="31"/>
      <c r="L712" s="31"/>
      <c r="M712" s="31"/>
      <c r="N712" s="31"/>
      <c r="O712" s="31"/>
      <c r="P712" s="31"/>
      <c r="Q712" s="31"/>
      <c r="R712" s="31"/>
      <c r="S712" s="31"/>
      <c r="T712" s="31"/>
      <c r="U712" s="31"/>
      <c r="V712" s="31"/>
      <c r="W712" s="31"/>
      <c r="X712" s="31"/>
      <c r="Y712" s="31"/>
      <c r="Z712" s="31"/>
    </row>
    <row r="713" ht="15.75" customHeight="1">
      <c r="A713" s="31"/>
      <c r="B713" s="31"/>
      <c r="C713" s="31"/>
      <c r="D713" s="31"/>
      <c r="E713" s="31"/>
      <c r="F713" s="31"/>
      <c r="G713" s="31"/>
      <c r="H713" s="31"/>
      <c r="I713" s="31"/>
      <c r="J713" s="31"/>
      <c r="K713" s="31"/>
      <c r="L713" s="31"/>
      <c r="M713" s="31"/>
      <c r="N713" s="31"/>
      <c r="O713" s="31"/>
      <c r="P713" s="31"/>
      <c r="Q713" s="31"/>
      <c r="R713" s="31"/>
      <c r="S713" s="31"/>
      <c r="T713" s="31"/>
      <c r="U713" s="31"/>
      <c r="V713" s="31"/>
      <c r="W713" s="31"/>
      <c r="X713" s="31"/>
      <c r="Y713" s="31"/>
      <c r="Z713" s="31"/>
    </row>
    <row r="714" ht="15.75" customHeight="1">
      <c r="A714" s="31"/>
      <c r="B714" s="31"/>
      <c r="C714" s="31"/>
      <c r="D714" s="31"/>
      <c r="E714" s="31"/>
      <c r="F714" s="31"/>
      <c r="G714" s="31"/>
      <c r="H714" s="31"/>
      <c r="I714" s="31"/>
      <c r="J714" s="31"/>
      <c r="K714" s="31"/>
      <c r="L714" s="31"/>
      <c r="M714" s="31"/>
      <c r="N714" s="31"/>
      <c r="O714" s="31"/>
      <c r="P714" s="31"/>
      <c r="Q714" s="31"/>
      <c r="R714" s="31"/>
      <c r="S714" s="31"/>
      <c r="T714" s="31"/>
      <c r="U714" s="31"/>
      <c r="V714" s="31"/>
      <c r="W714" s="31"/>
      <c r="X714" s="31"/>
      <c r="Y714" s="31"/>
      <c r="Z714" s="31"/>
    </row>
    <row r="715" ht="15.75" customHeight="1">
      <c r="A715" s="31"/>
      <c r="B715" s="31"/>
      <c r="C715" s="31"/>
      <c r="D715" s="31"/>
      <c r="E715" s="31"/>
      <c r="F715" s="31"/>
      <c r="G715" s="31"/>
      <c r="H715" s="31"/>
      <c r="I715" s="31"/>
      <c r="J715" s="31"/>
      <c r="K715" s="31"/>
      <c r="L715" s="31"/>
      <c r="M715" s="31"/>
      <c r="N715" s="31"/>
      <c r="O715" s="31"/>
      <c r="P715" s="31"/>
      <c r="Q715" s="31"/>
      <c r="R715" s="31"/>
      <c r="S715" s="31"/>
      <c r="T715" s="31"/>
      <c r="U715" s="31"/>
      <c r="V715" s="31"/>
      <c r="W715" s="31"/>
      <c r="X715" s="31"/>
      <c r="Y715" s="31"/>
      <c r="Z715" s="31"/>
    </row>
    <row r="716" ht="15.75" customHeight="1">
      <c r="A716" s="31"/>
      <c r="B716" s="31"/>
      <c r="C716" s="31"/>
      <c r="D716" s="31"/>
      <c r="E716" s="31"/>
      <c r="F716" s="31"/>
      <c r="G716" s="31"/>
      <c r="H716" s="31"/>
      <c r="I716" s="31"/>
      <c r="J716" s="31"/>
      <c r="K716" s="31"/>
      <c r="L716" s="31"/>
      <c r="M716" s="31"/>
      <c r="N716" s="31"/>
      <c r="O716" s="31"/>
      <c r="P716" s="31"/>
      <c r="Q716" s="31"/>
      <c r="R716" s="31"/>
      <c r="S716" s="31"/>
      <c r="T716" s="31"/>
      <c r="U716" s="31"/>
      <c r="V716" s="31"/>
      <c r="W716" s="31"/>
      <c r="X716" s="31"/>
      <c r="Y716" s="31"/>
      <c r="Z716" s="31"/>
    </row>
    <row r="717" ht="15.75" customHeight="1">
      <c r="A717" s="31"/>
      <c r="B717" s="31"/>
      <c r="C717" s="31"/>
      <c r="D717" s="31"/>
      <c r="E717" s="31"/>
      <c r="F717" s="31"/>
      <c r="G717" s="31"/>
      <c r="H717" s="31"/>
      <c r="I717" s="31"/>
      <c r="J717" s="31"/>
      <c r="K717" s="31"/>
      <c r="L717" s="31"/>
      <c r="M717" s="31"/>
      <c r="N717" s="31"/>
      <c r="O717" s="31"/>
      <c r="P717" s="31"/>
      <c r="Q717" s="31"/>
      <c r="R717" s="31"/>
      <c r="S717" s="31"/>
      <c r="T717" s="31"/>
      <c r="U717" s="31"/>
      <c r="V717" s="31"/>
      <c r="W717" s="31"/>
      <c r="X717" s="31"/>
      <c r="Y717" s="31"/>
      <c r="Z717" s="31"/>
    </row>
    <row r="718" ht="15.75" customHeight="1">
      <c r="A718" s="31"/>
      <c r="B718" s="31"/>
      <c r="C718" s="31"/>
      <c r="D718" s="31"/>
      <c r="E718" s="31"/>
      <c r="F718" s="31"/>
      <c r="G718" s="31"/>
      <c r="H718" s="31"/>
      <c r="I718" s="31"/>
      <c r="J718" s="31"/>
      <c r="K718" s="31"/>
      <c r="L718" s="31"/>
      <c r="M718" s="31"/>
      <c r="N718" s="31"/>
      <c r="O718" s="31"/>
      <c r="P718" s="31"/>
      <c r="Q718" s="31"/>
      <c r="R718" s="31"/>
      <c r="S718" s="31"/>
      <c r="T718" s="31"/>
      <c r="U718" s="31"/>
      <c r="V718" s="31"/>
      <c r="W718" s="31"/>
      <c r="X718" s="31"/>
      <c r="Y718" s="31"/>
      <c r="Z718" s="31"/>
    </row>
    <row r="719" ht="15.75" customHeight="1">
      <c r="A719" s="31"/>
      <c r="B719" s="31"/>
      <c r="C719" s="31"/>
      <c r="D719" s="31"/>
      <c r="E719" s="31"/>
      <c r="F719" s="31"/>
      <c r="G719" s="31"/>
      <c r="H719" s="31"/>
      <c r="I719" s="31"/>
      <c r="J719" s="31"/>
      <c r="K719" s="31"/>
      <c r="L719" s="31"/>
      <c r="M719" s="31"/>
      <c r="N719" s="31"/>
      <c r="O719" s="31"/>
      <c r="P719" s="31"/>
      <c r="Q719" s="31"/>
      <c r="R719" s="31"/>
      <c r="S719" s="31"/>
      <c r="T719" s="31"/>
      <c r="U719" s="31"/>
      <c r="V719" s="31"/>
      <c r="W719" s="31"/>
      <c r="X719" s="31"/>
      <c r="Y719" s="31"/>
      <c r="Z719" s="31"/>
    </row>
    <row r="720" ht="15.75" customHeight="1">
      <c r="A720" s="31"/>
      <c r="B720" s="31"/>
      <c r="C720" s="31"/>
      <c r="D720" s="31"/>
      <c r="E720" s="31"/>
      <c r="F720" s="31"/>
      <c r="G720" s="31"/>
      <c r="H720" s="31"/>
      <c r="I720" s="31"/>
      <c r="J720" s="31"/>
      <c r="K720" s="31"/>
      <c r="L720" s="31"/>
      <c r="M720" s="31"/>
      <c r="N720" s="31"/>
      <c r="O720" s="31"/>
      <c r="P720" s="31"/>
      <c r="Q720" s="31"/>
      <c r="R720" s="31"/>
      <c r="S720" s="31"/>
      <c r="T720" s="31"/>
      <c r="U720" s="31"/>
      <c r="V720" s="31"/>
      <c r="W720" s="31"/>
      <c r="X720" s="31"/>
      <c r="Y720" s="31"/>
      <c r="Z720" s="31"/>
    </row>
    <row r="721" ht="15.75" customHeight="1">
      <c r="A721" s="31"/>
      <c r="B721" s="31"/>
      <c r="C721" s="31"/>
      <c r="D721" s="31"/>
      <c r="E721" s="31"/>
      <c r="F721" s="31"/>
      <c r="G721" s="31"/>
      <c r="H721" s="31"/>
      <c r="I721" s="31"/>
      <c r="J721" s="31"/>
      <c r="K721" s="31"/>
      <c r="L721" s="31"/>
      <c r="M721" s="31"/>
      <c r="N721" s="31"/>
      <c r="O721" s="31"/>
      <c r="P721" s="31"/>
      <c r="Q721" s="31"/>
      <c r="R721" s="31"/>
      <c r="S721" s="31"/>
      <c r="T721" s="31"/>
      <c r="U721" s="31"/>
      <c r="V721" s="31"/>
      <c r="W721" s="31"/>
      <c r="X721" s="31"/>
      <c r="Y721" s="31"/>
      <c r="Z721" s="31"/>
    </row>
    <row r="722" ht="15.75" customHeight="1">
      <c r="A722" s="31"/>
      <c r="B722" s="31"/>
      <c r="C722" s="31"/>
      <c r="D722" s="31"/>
      <c r="E722" s="31"/>
      <c r="F722" s="31"/>
      <c r="G722" s="31"/>
      <c r="H722" s="31"/>
      <c r="I722" s="31"/>
      <c r="J722" s="31"/>
      <c r="K722" s="31"/>
      <c r="L722" s="31"/>
      <c r="M722" s="31"/>
      <c r="N722" s="31"/>
      <c r="O722" s="31"/>
      <c r="P722" s="31"/>
      <c r="Q722" s="31"/>
      <c r="R722" s="31"/>
      <c r="S722" s="31"/>
      <c r="T722" s="31"/>
      <c r="U722" s="31"/>
      <c r="V722" s="31"/>
      <c r="W722" s="31"/>
      <c r="X722" s="31"/>
      <c r="Y722" s="31"/>
      <c r="Z722" s="31"/>
    </row>
    <row r="723" ht="15.75" customHeight="1">
      <c r="A723" s="31"/>
      <c r="B723" s="31"/>
      <c r="C723" s="31"/>
      <c r="D723" s="31"/>
      <c r="E723" s="31"/>
      <c r="F723" s="31"/>
      <c r="G723" s="31"/>
      <c r="H723" s="31"/>
      <c r="I723" s="31"/>
      <c r="J723" s="31"/>
      <c r="K723" s="31"/>
      <c r="L723" s="31"/>
      <c r="M723" s="31"/>
      <c r="N723" s="31"/>
      <c r="O723" s="31"/>
      <c r="P723" s="31"/>
      <c r="Q723" s="31"/>
      <c r="R723" s="31"/>
      <c r="S723" s="31"/>
      <c r="T723" s="31"/>
      <c r="U723" s="31"/>
      <c r="V723" s="31"/>
      <c r="W723" s="31"/>
      <c r="X723" s="31"/>
      <c r="Y723" s="31"/>
      <c r="Z723" s="31"/>
    </row>
    <row r="724" ht="15.75" customHeight="1">
      <c r="A724" s="31"/>
      <c r="B724" s="31"/>
      <c r="C724" s="31"/>
      <c r="D724" s="31"/>
      <c r="E724" s="31"/>
      <c r="F724" s="31"/>
      <c r="G724" s="31"/>
      <c r="H724" s="31"/>
      <c r="I724" s="31"/>
      <c r="J724" s="31"/>
      <c r="K724" s="31"/>
      <c r="L724" s="31"/>
      <c r="M724" s="31"/>
      <c r="N724" s="31"/>
      <c r="O724" s="31"/>
      <c r="P724" s="31"/>
      <c r="Q724" s="31"/>
      <c r="R724" s="31"/>
      <c r="S724" s="31"/>
      <c r="T724" s="31"/>
      <c r="U724" s="31"/>
      <c r="V724" s="31"/>
      <c r="W724" s="31"/>
      <c r="X724" s="31"/>
      <c r="Y724" s="31"/>
      <c r="Z724" s="31"/>
    </row>
    <row r="725" ht="15.75" customHeight="1">
      <c r="A725" s="31"/>
      <c r="B725" s="31"/>
      <c r="C725" s="31"/>
      <c r="D725" s="31"/>
      <c r="E725" s="31"/>
      <c r="F725" s="31"/>
      <c r="G725" s="31"/>
      <c r="H725" s="31"/>
      <c r="I725" s="31"/>
      <c r="J725" s="31"/>
      <c r="K725" s="31"/>
      <c r="L725" s="31"/>
      <c r="M725" s="31"/>
      <c r="N725" s="31"/>
      <c r="O725" s="31"/>
      <c r="P725" s="31"/>
      <c r="Q725" s="31"/>
      <c r="R725" s="31"/>
      <c r="S725" s="31"/>
      <c r="T725" s="31"/>
      <c r="U725" s="31"/>
      <c r="V725" s="31"/>
      <c r="W725" s="31"/>
      <c r="X725" s="31"/>
      <c r="Y725" s="31"/>
      <c r="Z725" s="31"/>
    </row>
    <row r="726" ht="15.75" customHeight="1">
      <c r="A726" s="31"/>
      <c r="B726" s="31"/>
      <c r="C726" s="31"/>
      <c r="D726" s="31"/>
      <c r="E726" s="31"/>
      <c r="F726" s="31"/>
      <c r="G726" s="31"/>
      <c r="H726" s="31"/>
      <c r="I726" s="31"/>
      <c r="J726" s="31"/>
      <c r="K726" s="31"/>
      <c r="L726" s="31"/>
      <c r="M726" s="31"/>
      <c r="N726" s="31"/>
      <c r="O726" s="31"/>
      <c r="P726" s="31"/>
      <c r="Q726" s="31"/>
      <c r="R726" s="31"/>
      <c r="S726" s="31"/>
      <c r="T726" s="31"/>
      <c r="U726" s="31"/>
      <c r="V726" s="31"/>
      <c r="W726" s="31"/>
      <c r="X726" s="31"/>
      <c r="Y726" s="31"/>
      <c r="Z726" s="31"/>
    </row>
    <row r="727" ht="15.75" customHeight="1">
      <c r="A727" s="31"/>
      <c r="B727" s="31"/>
      <c r="C727" s="31"/>
      <c r="D727" s="31"/>
      <c r="E727" s="31"/>
      <c r="F727" s="31"/>
      <c r="G727" s="31"/>
      <c r="H727" s="31"/>
      <c r="I727" s="31"/>
      <c r="J727" s="31"/>
      <c r="K727" s="31"/>
      <c r="L727" s="31"/>
      <c r="M727" s="31"/>
      <c r="N727" s="31"/>
      <c r="O727" s="31"/>
      <c r="P727" s="31"/>
      <c r="Q727" s="31"/>
      <c r="R727" s="31"/>
      <c r="S727" s="31"/>
      <c r="T727" s="31"/>
      <c r="U727" s="31"/>
      <c r="V727" s="31"/>
      <c r="W727" s="31"/>
      <c r="X727" s="31"/>
      <c r="Y727" s="31"/>
      <c r="Z727" s="31"/>
    </row>
    <row r="728" ht="15.75" customHeight="1">
      <c r="A728" s="31"/>
      <c r="B728" s="31"/>
      <c r="C728" s="31"/>
      <c r="D728" s="31"/>
      <c r="E728" s="31"/>
      <c r="F728" s="31"/>
      <c r="G728" s="31"/>
      <c r="H728" s="31"/>
      <c r="I728" s="31"/>
      <c r="J728" s="31"/>
      <c r="K728" s="31"/>
      <c r="L728" s="31"/>
      <c r="M728" s="31"/>
      <c r="N728" s="31"/>
      <c r="O728" s="31"/>
      <c r="P728" s="31"/>
      <c r="Q728" s="31"/>
      <c r="R728" s="31"/>
      <c r="S728" s="31"/>
      <c r="T728" s="31"/>
      <c r="U728" s="31"/>
      <c r="V728" s="31"/>
      <c r="W728" s="31"/>
      <c r="X728" s="31"/>
      <c r="Y728" s="31"/>
      <c r="Z728" s="31"/>
    </row>
    <row r="729" ht="15.75" customHeight="1">
      <c r="A729" s="31"/>
      <c r="B729" s="31"/>
      <c r="C729" s="31"/>
      <c r="D729" s="31"/>
      <c r="E729" s="31"/>
      <c r="F729" s="31"/>
      <c r="G729" s="31"/>
      <c r="H729" s="31"/>
      <c r="I729" s="31"/>
      <c r="J729" s="31"/>
      <c r="K729" s="31"/>
      <c r="L729" s="31"/>
      <c r="M729" s="31"/>
      <c r="N729" s="31"/>
      <c r="O729" s="31"/>
      <c r="P729" s="31"/>
      <c r="Q729" s="31"/>
      <c r="R729" s="31"/>
      <c r="S729" s="31"/>
      <c r="T729" s="31"/>
      <c r="U729" s="31"/>
      <c r="V729" s="31"/>
      <c r="W729" s="31"/>
      <c r="X729" s="31"/>
      <c r="Y729" s="31"/>
      <c r="Z729" s="31"/>
    </row>
    <row r="730" ht="15.75" customHeight="1">
      <c r="A730" s="31"/>
      <c r="B730" s="31"/>
      <c r="C730" s="31"/>
      <c r="D730" s="31"/>
      <c r="E730" s="31"/>
      <c r="F730" s="31"/>
      <c r="G730" s="31"/>
      <c r="H730" s="31"/>
      <c r="I730" s="31"/>
      <c r="J730" s="31"/>
      <c r="K730" s="31"/>
      <c r="L730" s="31"/>
      <c r="M730" s="31"/>
      <c r="N730" s="31"/>
      <c r="O730" s="31"/>
      <c r="P730" s="31"/>
      <c r="Q730" s="31"/>
      <c r="R730" s="31"/>
      <c r="S730" s="31"/>
      <c r="T730" s="31"/>
      <c r="U730" s="31"/>
      <c r="V730" s="31"/>
      <c r="W730" s="31"/>
      <c r="X730" s="31"/>
      <c r="Y730" s="31"/>
      <c r="Z730" s="31"/>
    </row>
    <row r="731" ht="15.75" customHeight="1">
      <c r="A731" s="31"/>
      <c r="B731" s="31"/>
      <c r="C731" s="31"/>
      <c r="D731" s="31"/>
      <c r="E731" s="31"/>
      <c r="F731" s="31"/>
      <c r="G731" s="31"/>
      <c r="H731" s="31"/>
      <c r="I731" s="31"/>
      <c r="J731" s="31"/>
      <c r="K731" s="31"/>
      <c r="L731" s="31"/>
      <c r="M731" s="31"/>
      <c r="N731" s="31"/>
      <c r="O731" s="31"/>
      <c r="P731" s="31"/>
      <c r="Q731" s="31"/>
      <c r="R731" s="31"/>
      <c r="S731" s="31"/>
      <c r="T731" s="31"/>
      <c r="U731" s="31"/>
      <c r="V731" s="31"/>
      <c r="W731" s="31"/>
      <c r="X731" s="31"/>
      <c r="Y731" s="31"/>
      <c r="Z731" s="31"/>
    </row>
    <row r="732" ht="15.75" customHeight="1">
      <c r="A732" s="31"/>
      <c r="B732" s="31"/>
      <c r="C732" s="31"/>
      <c r="D732" s="31"/>
      <c r="E732" s="31"/>
      <c r="F732" s="31"/>
      <c r="G732" s="31"/>
      <c r="H732" s="31"/>
      <c r="I732" s="31"/>
      <c r="J732" s="31"/>
      <c r="K732" s="31"/>
      <c r="L732" s="31"/>
      <c r="M732" s="31"/>
      <c r="N732" s="31"/>
      <c r="O732" s="31"/>
      <c r="P732" s="31"/>
      <c r="Q732" s="31"/>
      <c r="R732" s="31"/>
      <c r="S732" s="31"/>
      <c r="T732" s="31"/>
      <c r="U732" s="31"/>
      <c r="V732" s="31"/>
      <c r="W732" s="31"/>
      <c r="X732" s="31"/>
      <c r="Y732" s="31"/>
      <c r="Z732" s="31"/>
    </row>
    <row r="733" ht="15.75" customHeight="1">
      <c r="A733" s="31"/>
      <c r="B733" s="31"/>
      <c r="C733" s="31"/>
      <c r="D733" s="31"/>
      <c r="E733" s="31"/>
      <c r="F733" s="31"/>
      <c r="G733" s="31"/>
      <c r="H733" s="31"/>
      <c r="I733" s="31"/>
      <c r="J733" s="31"/>
      <c r="K733" s="31"/>
      <c r="L733" s="31"/>
      <c r="M733" s="31"/>
      <c r="N733" s="31"/>
      <c r="O733" s="31"/>
      <c r="P733" s="31"/>
      <c r="Q733" s="31"/>
      <c r="R733" s="31"/>
      <c r="S733" s="31"/>
      <c r="T733" s="31"/>
      <c r="U733" s="31"/>
      <c r="V733" s="31"/>
      <c r="W733" s="31"/>
      <c r="X733" s="31"/>
      <c r="Y733" s="31"/>
      <c r="Z733" s="31"/>
    </row>
    <row r="734" ht="15.75" customHeight="1">
      <c r="A734" s="31"/>
      <c r="B734" s="31"/>
      <c r="C734" s="31"/>
      <c r="D734" s="31"/>
      <c r="E734" s="31"/>
      <c r="F734" s="31"/>
      <c r="G734" s="31"/>
      <c r="H734" s="31"/>
      <c r="I734" s="31"/>
      <c r="J734" s="31"/>
      <c r="K734" s="31"/>
      <c r="L734" s="31"/>
      <c r="M734" s="31"/>
      <c r="N734" s="31"/>
      <c r="O734" s="31"/>
      <c r="P734" s="31"/>
      <c r="Q734" s="31"/>
      <c r="R734" s="31"/>
      <c r="S734" s="31"/>
      <c r="T734" s="31"/>
      <c r="U734" s="31"/>
      <c r="V734" s="31"/>
      <c r="W734" s="31"/>
      <c r="X734" s="31"/>
      <c r="Y734" s="31"/>
      <c r="Z734" s="31"/>
    </row>
    <row r="735" ht="15.75" customHeight="1">
      <c r="A735" s="31"/>
      <c r="B735" s="31"/>
      <c r="C735" s="31"/>
      <c r="D735" s="31"/>
      <c r="E735" s="31"/>
      <c r="F735" s="31"/>
      <c r="G735" s="31"/>
      <c r="H735" s="31"/>
      <c r="I735" s="31"/>
      <c r="J735" s="31"/>
      <c r="K735" s="31"/>
      <c r="L735" s="31"/>
      <c r="M735" s="31"/>
      <c r="N735" s="31"/>
      <c r="O735" s="31"/>
      <c r="P735" s="31"/>
      <c r="Q735" s="31"/>
      <c r="R735" s="31"/>
      <c r="S735" s="31"/>
      <c r="T735" s="31"/>
      <c r="U735" s="31"/>
      <c r="V735" s="31"/>
      <c r="W735" s="31"/>
      <c r="X735" s="31"/>
      <c r="Y735" s="31"/>
      <c r="Z735" s="31"/>
    </row>
    <row r="736" ht="15.75" customHeight="1">
      <c r="A736" s="31"/>
      <c r="B736" s="31"/>
      <c r="C736" s="31"/>
      <c r="D736" s="31"/>
      <c r="E736" s="31"/>
      <c r="F736" s="31"/>
      <c r="G736" s="31"/>
      <c r="H736" s="31"/>
      <c r="I736" s="31"/>
      <c r="J736" s="31"/>
      <c r="K736" s="31"/>
      <c r="L736" s="31"/>
      <c r="M736" s="31"/>
      <c r="N736" s="31"/>
      <c r="O736" s="31"/>
      <c r="P736" s="31"/>
      <c r="Q736" s="31"/>
      <c r="R736" s="31"/>
      <c r="S736" s="31"/>
      <c r="T736" s="31"/>
      <c r="U736" s="31"/>
      <c r="V736" s="31"/>
      <c r="W736" s="31"/>
      <c r="X736" s="31"/>
      <c r="Y736" s="31"/>
      <c r="Z736" s="31"/>
    </row>
    <row r="737" ht="15.75" customHeight="1">
      <c r="A737" s="31"/>
      <c r="B737" s="31"/>
      <c r="C737" s="31"/>
      <c r="D737" s="31"/>
      <c r="E737" s="31"/>
      <c r="F737" s="31"/>
      <c r="G737" s="31"/>
      <c r="H737" s="31"/>
      <c r="I737" s="31"/>
      <c r="J737" s="31"/>
      <c r="K737" s="31"/>
      <c r="L737" s="31"/>
      <c r="M737" s="31"/>
      <c r="N737" s="31"/>
      <c r="O737" s="31"/>
      <c r="P737" s="31"/>
      <c r="Q737" s="31"/>
      <c r="R737" s="31"/>
      <c r="S737" s="31"/>
      <c r="T737" s="31"/>
      <c r="U737" s="31"/>
      <c r="V737" s="31"/>
      <c r="W737" s="31"/>
      <c r="X737" s="31"/>
      <c r="Y737" s="31"/>
      <c r="Z737" s="31"/>
    </row>
    <row r="738" ht="15.75" customHeight="1">
      <c r="A738" s="31"/>
      <c r="B738" s="31"/>
      <c r="C738" s="31"/>
      <c r="D738" s="31"/>
      <c r="E738" s="31"/>
      <c r="F738" s="31"/>
      <c r="G738" s="31"/>
      <c r="H738" s="31"/>
      <c r="I738" s="31"/>
      <c r="J738" s="31"/>
      <c r="K738" s="31"/>
      <c r="L738" s="31"/>
      <c r="M738" s="31"/>
      <c r="N738" s="31"/>
      <c r="O738" s="31"/>
      <c r="P738" s="31"/>
      <c r="Q738" s="31"/>
      <c r="R738" s="31"/>
      <c r="S738" s="31"/>
      <c r="T738" s="31"/>
      <c r="U738" s="31"/>
      <c r="V738" s="31"/>
      <c r="W738" s="31"/>
      <c r="X738" s="31"/>
      <c r="Y738" s="31"/>
      <c r="Z738" s="31"/>
    </row>
    <row r="739" ht="15.75" customHeight="1">
      <c r="A739" s="31"/>
      <c r="B739" s="31"/>
      <c r="C739" s="31"/>
      <c r="D739" s="31"/>
      <c r="E739" s="31"/>
      <c r="F739" s="31"/>
      <c r="G739" s="31"/>
      <c r="H739" s="31"/>
      <c r="I739" s="31"/>
      <c r="J739" s="31"/>
      <c r="K739" s="31"/>
      <c r="L739" s="31"/>
      <c r="M739" s="31"/>
      <c r="N739" s="31"/>
      <c r="O739" s="31"/>
      <c r="P739" s="31"/>
      <c r="Q739" s="31"/>
      <c r="R739" s="31"/>
      <c r="S739" s="31"/>
      <c r="T739" s="31"/>
      <c r="U739" s="31"/>
      <c r="V739" s="31"/>
      <c r="W739" s="31"/>
      <c r="X739" s="31"/>
      <c r="Y739" s="31"/>
      <c r="Z739" s="31"/>
    </row>
    <row r="740" ht="15.75" customHeight="1">
      <c r="A740" s="31"/>
      <c r="B740" s="31"/>
      <c r="C740" s="31"/>
      <c r="D740" s="31"/>
      <c r="E740" s="31"/>
      <c r="F740" s="31"/>
      <c r="G740" s="31"/>
      <c r="H740" s="31"/>
      <c r="I740" s="31"/>
      <c r="J740" s="31"/>
      <c r="K740" s="31"/>
      <c r="L740" s="31"/>
      <c r="M740" s="31"/>
      <c r="N740" s="31"/>
      <c r="O740" s="31"/>
      <c r="P740" s="31"/>
      <c r="Q740" s="31"/>
      <c r="R740" s="31"/>
      <c r="S740" s="31"/>
      <c r="T740" s="31"/>
      <c r="U740" s="31"/>
      <c r="V740" s="31"/>
      <c r="W740" s="31"/>
      <c r="X740" s="31"/>
      <c r="Y740" s="31"/>
      <c r="Z740" s="31"/>
    </row>
    <row r="741" ht="15.75" customHeight="1">
      <c r="A741" s="31"/>
      <c r="B741" s="31"/>
      <c r="C741" s="31"/>
      <c r="D741" s="31"/>
      <c r="E741" s="31"/>
      <c r="F741" s="31"/>
      <c r="G741" s="31"/>
      <c r="H741" s="31"/>
      <c r="I741" s="31"/>
      <c r="J741" s="31"/>
      <c r="K741" s="31"/>
      <c r="L741" s="31"/>
      <c r="M741" s="31"/>
      <c r="N741" s="31"/>
      <c r="O741" s="31"/>
      <c r="P741" s="31"/>
      <c r="Q741" s="31"/>
      <c r="R741" s="31"/>
      <c r="S741" s="31"/>
      <c r="T741" s="31"/>
      <c r="U741" s="31"/>
      <c r="V741" s="31"/>
      <c r="W741" s="31"/>
      <c r="X741" s="31"/>
      <c r="Y741" s="31"/>
      <c r="Z741" s="31"/>
    </row>
    <row r="742" ht="15.75" customHeight="1">
      <c r="A742" s="31"/>
      <c r="B742" s="31"/>
      <c r="C742" s="31"/>
      <c r="D742" s="31"/>
      <c r="E742" s="31"/>
      <c r="F742" s="31"/>
      <c r="G742" s="31"/>
      <c r="H742" s="31"/>
      <c r="I742" s="31"/>
      <c r="J742" s="31"/>
      <c r="K742" s="31"/>
      <c r="L742" s="31"/>
      <c r="M742" s="31"/>
      <c r="N742" s="31"/>
      <c r="O742" s="31"/>
      <c r="P742" s="31"/>
      <c r="Q742" s="31"/>
      <c r="R742" s="31"/>
      <c r="S742" s="31"/>
      <c r="T742" s="31"/>
      <c r="U742" s="31"/>
      <c r="V742" s="31"/>
      <c r="W742" s="31"/>
      <c r="X742" s="31"/>
      <c r="Y742" s="31"/>
      <c r="Z742" s="31"/>
    </row>
    <row r="743" ht="15.75" customHeight="1">
      <c r="A743" s="31"/>
      <c r="B743" s="31"/>
      <c r="C743" s="31"/>
      <c r="D743" s="31"/>
      <c r="E743" s="31"/>
      <c r="F743" s="31"/>
      <c r="G743" s="31"/>
      <c r="H743" s="31"/>
      <c r="I743" s="31"/>
      <c r="J743" s="31"/>
      <c r="K743" s="31"/>
      <c r="L743" s="31"/>
      <c r="M743" s="31"/>
      <c r="N743" s="31"/>
      <c r="O743" s="31"/>
      <c r="P743" s="31"/>
      <c r="Q743" s="31"/>
      <c r="R743" s="31"/>
      <c r="S743" s="31"/>
      <c r="T743" s="31"/>
      <c r="U743" s="31"/>
      <c r="V743" s="31"/>
      <c r="W743" s="31"/>
      <c r="X743" s="31"/>
      <c r="Y743" s="31"/>
      <c r="Z743" s="31"/>
    </row>
    <row r="744" ht="15.75" customHeight="1">
      <c r="A744" s="31"/>
      <c r="B744" s="31"/>
      <c r="C744" s="31"/>
      <c r="D744" s="31"/>
      <c r="E744" s="31"/>
      <c r="F744" s="31"/>
      <c r="G744" s="31"/>
      <c r="H744" s="31"/>
      <c r="I744" s="31"/>
      <c r="J744" s="31"/>
      <c r="K744" s="31"/>
      <c r="L744" s="31"/>
      <c r="M744" s="31"/>
      <c r="N744" s="31"/>
      <c r="O744" s="31"/>
      <c r="P744" s="31"/>
      <c r="Q744" s="31"/>
      <c r="R744" s="31"/>
      <c r="S744" s="31"/>
      <c r="T744" s="31"/>
      <c r="U744" s="31"/>
      <c r="V744" s="31"/>
      <c r="W744" s="31"/>
      <c r="X744" s="31"/>
      <c r="Y744" s="31"/>
      <c r="Z744" s="31"/>
    </row>
    <row r="745" ht="15.75" customHeight="1">
      <c r="A745" s="31"/>
      <c r="B745" s="31"/>
      <c r="C745" s="31"/>
      <c r="D745" s="31"/>
      <c r="E745" s="31"/>
      <c r="F745" s="31"/>
      <c r="G745" s="31"/>
      <c r="H745" s="31"/>
      <c r="I745" s="31"/>
      <c r="J745" s="31"/>
      <c r="K745" s="31"/>
      <c r="L745" s="31"/>
      <c r="M745" s="31"/>
      <c r="N745" s="31"/>
      <c r="O745" s="31"/>
      <c r="P745" s="31"/>
      <c r="Q745" s="31"/>
      <c r="R745" s="31"/>
      <c r="S745" s="31"/>
      <c r="T745" s="31"/>
      <c r="U745" s="31"/>
      <c r="V745" s="31"/>
      <c r="W745" s="31"/>
      <c r="X745" s="31"/>
      <c r="Y745" s="31"/>
      <c r="Z745" s="31"/>
    </row>
    <row r="746" ht="15.75" customHeight="1">
      <c r="A746" s="31"/>
      <c r="B746" s="31"/>
      <c r="C746" s="31"/>
      <c r="D746" s="31"/>
      <c r="E746" s="31"/>
      <c r="F746" s="31"/>
      <c r="G746" s="31"/>
      <c r="H746" s="31"/>
      <c r="I746" s="31"/>
      <c r="J746" s="31"/>
      <c r="K746" s="31"/>
      <c r="L746" s="31"/>
      <c r="M746" s="31"/>
      <c r="N746" s="31"/>
      <c r="O746" s="31"/>
      <c r="P746" s="31"/>
      <c r="Q746" s="31"/>
      <c r="R746" s="31"/>
      <c r="S746" s="31"/>
      <c r="T746" s="31"/>
      <c r="U746" s="31"/>
      <c r="V746" s="31"/>
      <c r="W746" s="31"/>
      <c r="X746" s="31"/>
      <c r="Y746" s="31"/>
      <c r="Z746" s="31"/>
    </row>
    <row r="747" ht="15.75" customHeight="1">
      <c r="A747" s="31"/>
      <c r="B747" s="31"/>
      <c r="C747" s="31"/>
      <c r="D747" s="31"/>
      <c r="E747" s="31"/>
      <c r="F747" s="31"/>
      <c r="G747" s="31"/>
      <c r="H747" s="31"/>
      <c r="I747" s="31"/>
      <c r="J747" s="31"/>
      <c r="K747" s="31"/>
      <c r="L747" s="31"/>
      <c r="M747" s="31"/>
      <c r="N747" s="31"/>
      <c r="O747" s="31"/>
      <c r="P747" s="31"/>
      <c r="Q747" s="31"/>
      <c r="R747" s="31"/>
      <c r="S747" s="31"/>
      <c r="T747" s="31"/>
      <c r="U747" s="31"/>
      <c r="V747" s="31"/>
      <c r="W747" s="31"/>
      <c r="X747" s="31"/>
      <c r="Y747" s="31"/>
      <c r="Z747" s="31"/>
    </row>
    <row r="748" ht="15.75" customHeight="1">
      <c r="A748" s="31"/>
      <c r="B748" s="31"/>
      <c r="C748" s="31"/>
      <c r="D748" s="31"/>
      <c r="E748" s="31"/>
      <c r="F748" s="31"/>
      <c r="G748" s="31"/>
      <c r="H748" s="31"/>
      <c r="I748" s="31"/>
      <c r="J748" s="31"/>
      <c r="K748" s="31"/>
      <c r="L748" s="31"/>
      <c r="M748" s="31"/>
      <c r="N748" s="31"/>
      <c r="O748" s="31"/>
      <c r="P748" s="31"/>
      <c r="Q748" s="31"/>
      <c r="R748" s="31"/>
      <c r="S748" s="31"/>
      <c r="T748" s="31"/>
      <c r="U748" s="31"/>
      <c r="V748" s="31"/>
      <c r="W748" s="31"/>
      <c r="X748" s="31"/>
      <c r="Y748" s="31"/>
      <c r="Z748" s="31"/>
    </row>
    <row r="749" ht="15.75" customHeight="1">
      <c r="A749" s="31"/>
      <c r="B749" s="31"/>
      <c r="C749" s="31"/>
      <c r="D749" s="31"/>
      <c r="E749" s="31"/>
      <c r="F749" s="31"/>
      <c r="G749" s="31"/>
      <c r="H749" s="31"/>
      <c r="I749" s="31"/>
      <c r="J749" s="31"/>
      <c r="K749" s="31"/>
      <c r="L749" s="31"/>
      <c r="M749" s="31"/>
      <c r="N749" s="31"/>
      <c r="O749" s="31"/>
      <c r="P749" s="31"/>
      <c r="Q749" s="31"/>
      <c r="R749" s="31"/>
      <c r="S749" s="31"/>
      <c r="T749" s="31"/>
      <c r="U749" s="31"/>
      <c r="V749" s="31"/>
      <c r="W749" s="31"/>
      <c r="X749" s="31"/>
      <c r="Y749" s="31"/>
      <c r="Z749" s="31"/>
    </row>
    <row r="750" ht="15.75" customHeight="1">
      <c r="A750" s="31"/>
      <c r="B750" s="31"/>
      <c r="C750" s="31"/>
      <c r="D750" s="31"/>
      <c r="E750" s="31"/>
      <c r="F750" s="31"/>
      <c r="G750" s="31"/>
      <c r="H750" s="31"/>
      <c r="I750" s="31"/>
      <c r="J750" s="31"/>
      <c r="K750" s="31"/>
      <c r="L750" s="31"/>
      <c r="M750" s="31"/>
      <c r="N750" s="31"/>
      <c r="O750" s="31"/>
      <c r="P750" s="31"/>
      <c r="Q750" s="31"/>
      <c r="R750" s="31"/>
      <c r="S750" s="31"/>
      <c r="T750" s="31"/>
      <c r="U750" s="31"/>
      <c r="V750" s="31"/>
      <c r="W750" s="31"/>
      <c r="X750" s="31"/>
      <c r="Y750" s="31"/>
      <c r="Z750" s="31"/>
    </row>
    <row r="751" ht="15.75" customHeight="1">
      <c r="A751" s="31"/>
      <c r="B751" s="31"/>
      <c r="C751" s="31"/>
      <c r="D751" s="31"/>
      <c r="E751" s="31"/>
      <c r="F751" s="31"/>
      <c r="G751" s="31"/>
      <c r="H751" s="31"/>
      <c r="I751" s="31"/>
      <c r="J751" s="31"/>
      <c r="K751" s="31"/>
      <c r="L751" s="31"/>
      <c r="M751" s="31"/>
      <c r="N751" s="31"/>
      <c r="O751" s="31"/>
      <c r="P751" s="31"/>
      <c r="Q751" s="31"/>
      <c r="R751" s="31"/>
      <c r="S751" s="31"/>
      <c r="T751" s="31"/>
      <c r="U751" s="31"/>
      <c r="V751" s="31"/>
      <c r="W751" s="31"/>
      <c r="X751" s="31"/>
      <c r="Y751" s="31"/>
      <c r="Z751" s="31"/>
    </row>
    <row r="752" ht="15.75" customHeight="1">
      <c r="A752" s="31"/>
      <c r="B752" s="31"/>
      <c r="C752" s="31"/>
      <c r="D752" s="31"/>
      <c r="E752" s="31"/>
      <c r="F752" s="31"/>
      <c r="G752" s="31"/>
      <c r="H752" s="31"/>
      <c r="I752" s="31"/>
      <c r="J752" s="31"/>
      <c r="K752" s="31"/>
      <c r="L752" s="31"/>
      <c r="M752" s="31"/>
      <c r="N752" s="31"/>
      <c r="O752" s="31"/>
      <c r="P752" s="31"/>
      <c r="Q752" s="31"/>
      <c r="R752" s="31"/>
      <c r="S752" s="31"/>
      <c r="T752" s="31"/>
      <c r="U752" s="31"/>
      <c r="V752" s="31"/>
      <c r="W752" s="31"/>
      <c r="X752" s="31"/>
      <c r="Y752" s="31"/>
      <c r="Z752" s="31"/>
    </row>
    <row r="753" ht="15.75" customHeight="1">
      <c r="A753" s="31"/>
      <c r="B753" s="31"/>
      <c r="C753" s="31"/>
      <c r="D753" s="31"/>
      <c r="E753" s="31"/>
      <c r="F753" s="31"/>
      <c r="G753" s="31"/>
      <c r="H753" s="31"/>
      <c r="I753" s="31"/>
      <c r="J753" s="31"/>
      <c r="K753" s="31"/>
      <c r="L753" s="31"/>
      <c r="M753" s="31"/>
      <c r="N753" s="31"/>
      <c r="O753" s="31"/>
      <c r="P753" s="31"/>
      <c r="Q753" s="31"/>
      <c r="R753" s="31"/>
      <c r="S753" s="31"/>
      <c r="T753" s="31"/>
      <c r="U753" s="31"/>
      <c r="V753" s="31"/>
      <c r="W753" s="31"/>
      <c r="X753" s="31"/>
      <c r="Y753" s="31"/>
      <c r="Z753" s="31"/>
    </row>
    <row r="754" ht="15.75" customHeight="1">
      <c r="A754" s="31"/>
      <c r="B754" s="31"/>
      <c r="C754" s="31"/>
      <c r="D754" s="31"/>
      <c r="E754" s="31"/>
      <c r="F754" s="31"/>
      <c r="G754" s="31"/>
      <c r="H754" s="31"/>
      <c r="I754" s="31"/>
      <c r="J754" s="31"/>
      <c r="K754" s="31"/>
      <c r="L754" s="31"/>
      <c r="M754" s="31"/>
      <c r="N754" s="31"/>
      <c r="O754" s="31"/>
      <c r="P754" s="31"/>
      <c r="Q754" s="31"/>
      <c r="R754" s="31"/>
      <c r="S754" s="31"/>
      <c r="T754" s="31"/>
      <c r="U754" s="31"/>
      <c r="V754" s="31"/>
      <c r="W754" s="31"/>
      <c r="X754" s="31"/>
      <c r="Y754" s="31"/>
      <c r="Z754" s="31"/>
    </row>
    <row r="755" ht="15.75" customHeight="1">
      <c r="A755" s="31"/>
      <c r="B755" s="31"/>
      <c r="C755" s="31"/>
      <c r="D755" s="31"/>
      <c r="E755" s="31"/>
      <c r="F755" s="31"/>
      <c r="G755" s="31"/>
      <c r="H755" s="31"/>
      <c r="I755" s="31"/>
      <c r="J755" s="31"/>
      <c r="K755" s="31"/>
      <c r="L755" s="31"/>
      <c r="M755" s="31"/>
      <c r="N755" s="31"/>
      <c r="O755" s="31"/>
      <c r="P755" s="31"/>
      <c r="Q755" s="31"/>
      <c r="R755" s="31"/>
      <c r="S755" s="31"/>
      <c r="T755" s="31"/>
      <c r="U755" s="31"/>
      <c r="V755" s="31"/>
      <c r="W755" s="31"/>
      <c r="X755" s="31"/>
      <c r="Y755" s="31"/>
      <c r="Z755" s="31"/>
    </row>
    <row r="756" ht="15.75" customHeight="1">
      <c r="A756" s="31"/>
      <c r="B756" s="31"/>
      <c r="C756" s="31"/>
      <c r="D756" s="31"/>
      <c r="E756" s="31"/>
      <c r="F756" s="31"/>
      <c r="G756" s="31"/>
      <c r="H756" s="31"/>
      <c r="I756" s="31"/>
      <c r="J756" s="31"/>
      <c r="K756" s="31"/>
      <c r="L756" s="31"/>
      <c r="M756" s="31"/>
      <c r="N756" s="31"/>
      <c r="O756" s="31"/>
      <c r="P756" s="31"/>
      <c r="Q756" s="31"/>
      <c r="R756" s="31"/>
      <c r="S756" s="31"/>
      <c r="T756" s="31"/>
      <c r="U756" s="31"/>
      <c r="V756" s="31"/>
      <c r="W756" s="31"/>
      <c r="X756" s="31"/>
      <c r="Y756" s="31"/>
      <c r="Z756" s="31"/>
    </row>
    <row r="757" ht="15.75" customHeight="1">
      <c r="A757" s="31"/>
      <c r="B757" s="31"/>
      <c r="C757" s="31"/>
      <c r="D757" s="31"/>
      <c r="E757" s="31"/>
      <c r="F757" s="31"/>
      <c r="G757" s="31"/>
      <c r="H757" s="31"/>
      <c r="I757" s="31"/>
      <c r="J757" s="31"/>
      <c r="K757" s="31"/>
      <c r="L757" s="31"/>
      <c r="M757" s="31"/>
      <c r="N757" s="31"/>
      <c r="O757" s="31"/>
      <c r="P757" s="31"/>
      <c r="Q757" s="31"/>
      <c r="R757" s="31"/>
      <c r="S757" s="31"/>
      <c r="T757" s="31"/>
      <c r="U757" s="31"/>
      <c r="V757" s="31"/>
      <c r="W757" s="31"/>
      <c r="X757" s="31"/>
      <c r="Y757" s="31"/>
      <c r="Z757" s="31"/>
    </row>
    <row r="758" ht="15.75" customHeight="1">
      <c r="A758" s="31"/>
      <c r="B758" s="31"/>
      <c r="C758" s="31"/>
      <c r="D758" s="31"/>
      <c r="E758" s="31"/>
      <c r="F758" s="31"/>
      <c r="G758" s="31"/>
      <c r="H758" s="31"/>
      <c r="I758" s="31"/>
      <c r="J758" s="31"/>
      <c r="K758" s="31"/>
      <c r="L758" s="31"/>
      <c r="M758" s="31"/>
      <c r="N758" s="31"/>
      <c r="O758" s="31"/>
      <c r="P758" s="31"/>
      <c r="Q758" s="31"/>
      <c r="R758" s="31"/>
      <c r="S758" s="31"/>
      <c r="T758" s="31"/>
      <c r="U758" s="31"/>
      <c r="V758" s="31"/>
      <c r="W758" s="31"/>
      <c r="X758" s="31"/>
      <c r="Y758" s="31"/>
      <c r="Z758" s="31"/>
    </row>
    <row r="759" ht="15.75" customHeight="1">
      <c r="A759" s="31"/>
      <c r="B759" s="31"/>
      <c r="C759" s="31"/>
      <c r="D759" s="31"/>
      <c r="E759" s="31"/>
      <c r="F759" s="31"/>
      <c r="G759" s="31"/>
      <c r="H759" s="31"/>
      <c r="I759" s="31"/>
      <c r="J759" s="31"/>
      <c r="K759" s="31"/>
      <c r="L759" s="31"/>
      <c r="M759" s="31"/>
      <c r="N759" s="31"/>
      <c r="O759" s="31"/>
      <c r="P759" s="31"/>
      <c r="Q759" s="31"/>
      <c r="R759" s="31"/>
      <c r="S759" s="31"/>
      <c r="T759" s="31"/>
      <c r="U759" s="31"/>
      <c r="V759" s="31"/>
      <c r="W759" s="31"/>
      <c r="X759" s="31"/>
      <c r="Y759" s="31"/>
      <c r="Z759" s="31"/>
    </row>
    <row r="760" ht="15.75" customHeight="1">
      <c r="A760" s="31"/>
      <c r="B760" s="31"/>
      <c r="C760" s="31"/>
      <c r="D760" s="31"/>
      <c r="E760" s="31"/>
      <c r="F760" s="31"/>
      <c r="G760" s="31"/>
      <c r="H760" s="31"/>
      <c r="I760" s="31"/>
      <c r="J760" s="31"/>
      <c r="K760" s="31"/>
      <c r="L760" s="31"/>
      <c r="M760" s="31"/>
      <c r="N760" s="31"/>
      <c r="O760" s="31"/>
      <c r="P760" s="31"/>
      <c r="Q760" s="31"/>
      <c r="R760" s="31"/>
      <c r="S760" s="31"/>
      <c r="T760" s="31"/>
      <c r="U760" s="31"/>
      <c r="V760" s="31"/>
      <c r="W760" s="31"/>
      <c r="X760" s="31"/>
      <c r="Y760" s="31"/>
      <c r="Z760" s="31"/>
    </row>
    <row r="761" ht="15.75" customHeight="1">
      <c r="A761" s="31"/>
      <c r="B761" s="31"/>
      <c r="C761" s="31"/>
      <c r="D761" s="31"/>
      <c r="E761" s="31"/>
      <c r="F761" s="31"/>
      <c r="G761" s="31"/>
      <c r="H761" s="31"/>
      <c r="I761" s="31"/>
      <c r="J761" s="31"/>
      <c r="K761" s="31"/>
      <c r="L761" s="31"/>
      <c r="M761" s="31"/>
      <c r="N761" s="31"/>
      <c r="O761" s="31"/>
      <c r="P761" s="31"/>
      <c r="Q761" s="31"/>
      <c r="R761" s="31"/>
      <c r="S761" s="31"/>
      <c r="T761" s="31"/>
      <c r="U761" s="31"/>
      <c r="V761" s="31"/>
      <c r="W761" s="31"/>
      <c r="X761" s="31"/>
      <c r="Y761" s="31"/>
      <c r="Z761" s="31"/>
    </row>
    <row r="762" ht="15.75" customHeight="1">
      <c r="A762" s="31"/>
      <c r="B762" s="31"/>
      <c r="C762" s="31"/>
      <c r="D762" s="31"/>
      <c r="E762" s="31"/>
      <c r="F762" s="31"/>
      <c r="G762" s="31"/>
      <c r="H762" s="31"/>
      <c r="I762" s="31"/>
      <c r="J762" s="31"/>
      <c r="K762" s="31"/>
      <c r="L762" s="31"/>
      <c r="M762" s="31"/>
      <c r="N762" s="31"/>
      <c r="O762" s="31"/>
      <c r="P762" s="31"/>
      <c r="Q762" s="31"/>
      <c r="R762" s="31"/>
      <c r="S762" s="31"/>
      <c r="T762" s="31"/>
      <c r="U762" s="31"/>
      <c r="V762" s="31"/>
      <c r="W762" s="31"/>
      <c r="X762" s="31"/>
      <c r="Y762" s="31"/>
      <c r="Z762" s="31"/>
    </row>
    <row r="763" ht="15.75" customHeight="1">
      <c r="A763" s="31"/>
      <c r="B763" s="31"/>
      <c r="C763" s="31"/>
      <c r="D763" s="31"/>
      <c r="E763" s="31"/>
      <c r="F763" s="31"/>
      <c r="G763" s="31"/>
      <c r="H763" s="31"/>
      <c r="I763" s="31"/>
      <c r="J763" s="31"/>
      <c r="K763" s="31"/>
      <c r="L763" s="31"/>
      <c r="M763" s="31"/>
      <c r="N763" s="31"/>
      <c r="O763" s="31"/>
      <c r="P763" s="31"/>
      <c r="Q763" s="31"/>
      <c r="R763" s="31"/>
      <c r="S763" s="31"/>
      <c r="T763" s="31"/>
      <c r="U763" s="31"/>
      <c r="V763" s="31"/>
      <c r="W763" s="31"/>
      <c r="X763" s="31"/>
      <c r="Y763" s="31"/>
      <c r="Z763" s="31"/>
    </row>
    <row r="764" ht="15.75" customHeight="1">
      <c r="A764" s="31"/>
      <c r="B764" s="31"/>
      <c r="C764" s="31"/>
      <c r="D764" s="31"/>
      <c r="E764" s="31"/>
      <c r="F764" s="31"/>
      <c r="G764" s="31"/>
      <c r="H764" s="31"/>
      <c r="I764" s="31"/>
      <c r="J764" s="31"/>
      <c r="K764" s="31"/>
      <c r="L764" s="31"/>
      <c r="M764" s="31"/>
      <c r="N764" s="31"/>
      <c r="O764" s="31"/>
      <c r="P764" s="31"/>
      <c r="Q764" s="31"/>
      <c r="R764" s="31"/>
      <c r="S764" s="31"/>
      <c r="T764" s="31"/>
      <c r="U764" s="31"/>
      <c r="V764" s="31"/>
      <c r="W764" s="31"/>
      <c r="X764" s="31"/>
      <c r="Y764" s="31"/>
      <c r="Z764" s="31"/>
    </row>
    <row r="765" ht="15.75" customHeight="1">
      <c r="A765" s="31"/>
      <c r="B765" s="31"/>
      <c r="C765" s="31"/>
      <c r="D765" s="31"/>
      <c r="E765" s="31"/>
      <c r="F765" s="31"/>
      <c r="G765" s="31"/>
      <c r="H765" s="31"/>
      <c r="I765" s="31"/>
      <c r="J765" s="31"/>
      <c r="K765" s="31"/>
      <c r="L765" s="31"/>
      <c r="M765" s="31"/>
      <c r="N765" s="31"/>
      <c r="O765" s="31"/>
      <c r="P765" s="31"/>
      <c r="Q765" s="31"/>
      <c r="R765" s="31"/>
      <c r="S765" s="31"/>
      <c r="T765" s="31"/>
      <c r="U765" s="31"/>
      <c r="V765" s="31"/>
      <c r="W765" s="31"/>
      <c r="X765" s="31"/>
      <c r="Y765" s="31"/>
      <c r="Z765" s="31"/>
    </row>
    <row r="766" ht="15.75" customHeight="1">
      <c r="A766" s="31"/>
      <c r="B766" s="31"/>
      <c r="C766" s="31"/>
      <c r="D766" s="31"/>
      <c r="E766" s="31"/>
      <c r="F766" s="31"/>
      <c r="G766" s="31"/>
      <c r="H766" s="31"/>
      <c r="I766" s="31"/>
      <c r="J766" s="31"/>
      <c r="K766" s="31"/>
      <c r="L766" s="31"/>
      <c r="M766" s="31"/>
      <c r="N766" s="31"/>
      <c r="O766" s="31"/>
      <c r="P766" s="31"/>
      <c r="Q766" s="31"/>
      <c r="R766" s="31"/>
      <c r="S766" s="31"/>
      <c r="T766" s="31"/>
      <c r="U766" s="31"/>
      <c r="V766" s="31"/>
      <c r="W766" s="31"/>
      <c r="X766" s="31"/>
      <c r="Y766" s="31"/>
      <c r="Z766" s="31"/>
    </row>
    <row r="767" ht="15.75" customHeight="1">
      <c r="A767" s="31"/>
      <c r="B767" s="31"/>
      <c r="C767" s="31"/>
      <c r="D767" s="31"/>
      <c r="E767" s="31"/>
      <c r="F767" s="31"/>
      <c r="G767" s="31"/>
      <c r="H767" s="31"/>
      <c r="I767" s="31"/>
      <c r="J767" s="31"/>
      <c r="K767" s="31"/>
      <c r="L767" s="31"/>
      <c r="M767" s="31"/>
      <c r="N767" s="31"/>
      <c r="O767" s="31"/>
      <c r="P767" s="31"/>
      <c r="Q767" s="31"/>
      <c r="R767" s="31"/>
      <c r="S767" s="31"/>
      <c r="T767" s="31"/>
      <c r="U767" s="31"/>
      <c r="V767" s="31"/>
      <c r="W767" s="31"/>
      <c r="X767" s="31"/>
      <c r="Y767" s="31"/>
      <c r="Z767" s="31"/>
    </row>
    <row r="768" ht="15.75" customHeight="1">
      <c r="A768" s="31"/>
      <c r="B768" s="31"/>
      <c r="C768" s="31"/>
      <c r="D768" s="31"/>
      <c r="E768" s="31"/>
      <c r="F768" s="31"/>
      <c r="G768" s="31"/>
      <c r="H768" s="31"/>
      <c r="I768" s="31"/>
      <c r="J768" s="31"/>
      <c r="K768" s="31"/>
      <c r="L768" s="31"/>
      <c r="M768" s="31"/>
      <c r="N768" s="31"/>
      <c r="O768" s="31"/>
      <c r="P768" s="31"/>
      <c r="Q768" s="31"/>
      <c r="R768" s="31"/>
      <c r="S768" s="31"/>
      <c r="T768" s="31"/>
      <c r="U768" s="31"/>
      <c r="V768" s="31"/>
      <c r="W768" s="31"/>
      <c r="X768" s="31"/>
      <c r="Y768" s="31"/>
      <c r="Z768" s="31"/>
    </row>
    <row r="769" ht="15.75" customHeight="1">
      <c r="A769" s="31"/>
      <c r="B769" s="31"/>
      <c r="C769" s="31"/>
      <c r="D769" s="31"/>
      <c r="E769" s="31"/>
      <c r="F769" s="31"/>
      <c r="G769" s="31"/>
      <c r="H769" s="31"/>
      <c r="I769" s="31"/>
      <c r="J769" s="31"/>
      <c r="K769" s="31"/>
      <c r="L769" s="31"/>
      <c r="M769" s="31"/>
      <c r="N769" s="31"/>
      <c r="O769" s="31"/>
      <c r="P769" s="31"/>
      <c r="Q769" s="31"/>
      <c r="R769" s="31"/>
      <c r="S769" s="31"/>
      <c r="T769" s="31"/>
      <c r="U769" s="31"/>
      <c r="V769" s="31"/>
      <c r="W769" s="31"/>
      <c r="X769" s="31"/>
      <c r="Y769" s="31"/>
      <c r="Z769" s="31"/>
    </row>
    <row r="770" ht="15.75" customHeight="1">
      <c r="A770" s="31"/>
      <c r="B770" s="31"/>
      <c r="C770" s="31"/>
      <c r="D770" s="31"/>
      <c r="E770" s="31"/>
      <c r="F770" s="31"/>
      <c r="G770" s="31"/>
      <c r="H770" s="31"/>
      <c r="I770" s="31"/>
      <c r="J770" s="31"/>
      <c r="K770" s="31"/>
      <c r="L770" s="31"/>
      <c r="M770" s="31"/>
      <c r="N770" s="31"/>
      <c r="O770" s="31"/>
      <c r="P770" s="31"/>
      <c r="Q770" s="31"/>
      <c r="R770" s="31"/>
      <c r="S770" s="31"/>
      <c r="T770" s="31"/>
      <c r="U770" s="31"/>
      <c r="V770" s="31"/>
      <c r="W770" s="31"/>
      <c r="X770" s="31"/>
      <c r="Y770" s="31"/>
      <c r="Z770" s="31"/>
    </row>
    <row r="771" ht="15.75" customHeight="1">
      <c r="A771" s="31"/>
      <c r="B771" s="31"/>
      <c r="C771" s="31"/>
      <c r="D771" s="31"/>
      <c r="E771" s="31"/>
      <c r="F771" s="31"/>
      <c r="G771" s="31"/>
      <c r="H771" s="31"/>
      <c r="I771" s="31"/>
      <c r="J771" s="31"/>
      <c r="K771" s="31"/>
      <c r="L771" s="31"/>
      <c r="M771" s="31"/>
      <c r="N771" s="31"/>
      <c r="O771" s="31"/>
      <c r="P771" s="31"/>
      <c r="Q771" s="31"/>
      <c r="R771" s="31"/>
      <c r="S771" s="31"/>
      <c r="T771" s="31"/>
      <c r="U771" s="31"/>
      <c r="V771" s="31"/>
      <c r="W771" s="31"/>
      <c r="X771" s="31"/>
      <c r="Y771" s="31"/>
      <c r="Z771" s="31"/>
    </row>
    <row r="772" ht="15.75" customHeight="1">
      <c r="A772" s="31"/>
      <c r="B772" s="31"/>
      <c r="C772" s="31"/>
      <c r="D772" s="31"/>
      <c r="E772" s="31"/>
      <c r="F772" s="31"/>
      <c r="G772" s="31"/>
      <c r="H772" s="31"/>
      <c r="I772" s="31"/>
      <c r="J772" s="31"/>
      <c r="K772" s="31"/>
      <c r="L772" s="31"/>
      <c r="M772" s="31"/>
      <c r="N772" s="31"/>
      <c r="O772" s="31"/>
      <c r="P772" s="31"/>
      <c r="Q772" s="31"/>
      <c r="R772" s="31"/>
      <c r="S772" s="31"/>
      <c r="T772" s="31"/>
      <c r="U772" s="31"/>
      <c r="V772" s="31"/>
      <c r="W772" s="31"/>
      <c r="X772" s="31"/>
      <c r="Y772" s="31"/>
      <c r="Z772" s="31"/>
    </row>
    <row r="773" ht="15.75" customHeight="1">
      <c r="A773" s="31"/>
      <c r="B773" s="31"/>
      <c r="C773" s="31"/>
      <c r="D773" s="31"/>
      <c r="E773" s="31"/>
      <c r="F773" s="31"/>
      <c r="G773" s="31"/>
      <c r="H773" s="31"/>
      <c r="I773" s="31"/>
      <c r="J773" s="31"/>
      <c r="K773" s="31"/>
      <c r="L773" s="31"/>
      <c r="M773" s="31"/>
      <c r="N773" s="31"/>
      <c r="O773" s="31"/>
      <c r="P773" s="31"/>
      <c r="Q773" s="31"/>
      <c r="R773" s="31"/>
      <c r="S773" s="31"/>
      <c r="T773" s="31"/>
      <c r="U773" s="31"/>
      <c r="V773" s="31"/>
      <c r="W773" s="31"/>
      <c r="X773" s="31"/>
      <c r="Y773" s="31"/>
      <c r="Z773" s="31"/>
    </row>
    <row r="774" ht="15.75" customHeight="1">
      <c r="A774" s="31"/>
      <c r="B774" s="31"/>
      <c r="C774" s="31"/>
      <c r="D774" s="31"/>
      <c r="E774" s="31"/>
      <c r="F774" s="31"/>
      <c r="G774" s="31"/>
      <c r="H774" s="31"/>
      <c r="I774" s="31"/>
      <c r="J774" s="31"/>
      <c r="K774" s="31"/>
      <c r="L774" s="31"/>
      <c r="M774" s="31"/>
      <c r="N774" s="31"/>
      <c r="O774" s="31"/>
      <c r="P774" s="31"/>
      <c r="Q774" s="31"/>
      <c r="R774" s="31"/>
      <c r="S774" s="31"/>
      <c r="T774" s="31"/>
      <c r="U774" s="31"/>
      <c r="V774" s="31"/>
      <c r="W774" s="31"/>
      <c r="X774" s="31"/>
      <c r="Y774" s="31"/>
      <c r="Z774" s="31"/>
    </row>
    <row r="775" ht="15.75" customHeight="1">
      <c r="A775" s="31"/>
      <c r="B775" s="31"/>
      <c r="C775" s="31"/>
      <c r="D775" s="31"/>
      <c r="E775" s="31"/>
      <c r="F775" s="31"/>
      <c r="G775" s="31"/>
      <c r="H775" s="31"/>
      <c r="I775" s="31"/>
      <c r="J775" s="31"/>
      <c r="K775" s="31"/>
      <c r="L775" s="31"/>
      <c r="M775" s="31"/>
      <c r="N775" s="31"/>
      <c r="O775" s="31"/>
      <c r="P775" s="31"/>
      <c r="Q775" s="31"/>
      <c r="R775" s="31"/>
      <c r="S775" s="31"/>
      <c r="T775" s="31"/>
      <c r="U775" s="31"/>
      <c r="V775" s="31"/>
      <c r="W775" s="31"/>
      <c r="X775" s="31"/>
      <c r="Y775" s="31"/>
      <c r="Z775" s="31"/>
    </row>
    <row r="776" ht="15.75" customHeight="1">
      <c r="A776" s="31"/>
      <c r="B776" s="31"/>
      <c r="C776" s="31"/>
      <c r="D776" s="31"/>
      <c r="E776" s="31"/>
      <c r="F776" s="31"/>
      <c r="G776" s="31"/>
      <c r="H776" s="31"/>
      <c r="I776" s="31"/>
      <c r="J776" s="31"/>
      <c r="K776" s="31"/>
      <c r="L776" s="31"/>
      <c r="M776" s="31"/>
      <c r="N776" s="31"/>
      <c r="O776" s="31"/>
      <c r="P776" s="31"/>
      <c r="Q776" s="31"/>
      <c r="R776" s="31"/>
      <c r="S776" s="31"/>
      <c r="T776" s="31"/>
      <c r="U776" s="31"/>
      <c r="V776" s="31"/>
      <c r="W776" s="31"/>
      <c r="X776" s="31"/>
      <c r="Y776" s="31"/>
      <c r="Z776" s="31"/>
    </row>
    <row r="777" ht="15.75" customHeight="1">
      <c r="A777" s="31"/>
      <c r="B777" s="31"/>
      <c r="C777" s="31"/>
      <c r="D777" s="31"/>
      <c r="E777" s="31"/>
      <c r="F777" s="31"/>
      <c r="G777" s="31"/>
      <c r="H777" s="31"/>
      <c r="I777" s="31"/>
      <c r="J777" s="31"/>
      <c r="K777" s="31"/>
      <c r="L777" s="31"/>
      <c r="M777" s="31"/>
      <c r="N777" s="31"/>
      <c r="O777" s="31"/>
      <c r="P777" s="31"/>
      <c r="Q777" s="31"/>
      <c r="R777" s="31"/>
      <c r="S777" s="31"/>
      <c r="T777" s="31"/>
      <c r="U777" s="31"/>
      <c r="V777" s="31"/>
      <c r="W777" s="31"/>
      <c r="X777" s="31"/>
      <c r="Y777" s="31"/>
      <c r="Z777" s="31"/>
    </row>
    <row r="778" ht="15.75" customHeight="1">
      <c r="A778" s="31"/>
      <c r="B778" s="31"/>
      <c r="C778" s="31"/>
      <c r="D778" s="31"/>
      <c r="E778" s="31"/>
      <c r="F778" s="31"/>
      <c r="G778" s="31"/>
      <c r="H778" s="31"/>
      <c r="I778" s="31"/>
      <c r="J778" s="31"/>
      <c r="K778" s="31"/>
      <c r="L778" s="31"/>
      <c r="M778" s="31"/>
      <c r="N778" s="31"/>
      <c r="O778" s="31"/>
      <c r="P778" s="31"/>
      <c r="Q778" s="31"/>
      <c r="R778" s="31"/>
      <c r="S778" s="31"/>
      <c r="T778" s="31"/>
      <c r="U778" s="31"/>
      <c r="V778" s="31"/>
      <c r="W778" s="31"/>
      <c r="X778" s="31"/>
      <c r="Y778" s="31"/>
      <c r="Z778" s="31"/>
    </row>
    <row r="779" ht="15.75" customHeight="1">
      <c r="A779" s="31"/>
      <c r="B779" s="31"/>
      <c r="C779" s="31"/>
      <c r="D779" s="31"/>
      <c r="E779" s="31"/>
      <c r="F779" s="31"/>
      <c r="G779" s="31"/>
      <c r="H779" s="31"/>
      <c r="I779" s="31"/>
      <c r="J779" s="31"/>
      <c r="K779" s="31"/>
      <c r="L779" s="31"/>
      <c r="M779" s="31"/>
      <c r="N779" s="31"/>
      <c r="O779" s="31"/>
      <c r="P779" s="31"/>
      <c r="Q779" s="31"/>
      <c r="R779" s="31"/>
      <c r="S779" s="31"/>
      <c r="T779" s="31"/>
      <c r="U779" s="31"/>
      <c r="V779" s="31"/>
      <c r="W779" s="31"/>
      <c r="X779" s="31"/>
      <c r="Y779" s="31"/>
      <c r="Z779" s="31"/>
    </row>
    <row r="780" ht="15.75" customHeight="1">
      <c r="A780" s="31"/>
      <c r="B780" s="31"/>
      <c r="C780" s="31"/>
      <c r="D780" s="31"/>
      <c r="E780" s="31"/>
      <c r="F780" s="31"/>
      <c r="G780" s="31"/>
      <c r="H780" s="31"/>
      <c r="I780" s="31"/>
      <c r="J780" s="31"/>
      <c r="K780" s="31"/>
      <c r="L780" s="31"/>
      <c r="M780" s="31"/>
      <c r="N780" s="31"/>
      <c r="O780" s="31"/>
      <c r="P780" s="31"/>
      <c r="Q780" s="31"/>
      <c r="R780" s="31"/>
      <c r="S780" s="31"/>
      <c r="T780" s="31"/>
      <c r="U780" s="31"/>
      <c r="V780" s="31"/>
      <c r="W780" s="31"/>
      <c r="X780" s="31"/>
      <c r="Y780" s="31"/>
      <c r="Z780" s="31"/>
    </row>
    <row r="781" ht="15.75" customHeight="1">
      <c r="A781" s="31"/>
      <c r="B781" s="31"/>
      <c r="C781" s="31"/>
      <c r="D781" s="31"/>
      <c r="E781" s="31"/>
      <c r="F781" s="31"/>
      <c r="G781" s="31"/>
      <c r="H781" s="31"/>
      <c r="I781" s="31"/>
      <c r="J781" s="31"/>
      <c r="K781" s="31"/>
      <c r="L781" s="31"/>
      <c r="M781" s="31"/>
      <c r="N781" s="31"/>
      <c r="O781" s="31"/>
      <c r="P781" s="31"/>
      <c r="Q781" s="31"/>
      <c r="R781" s="31"/>
      <c r="S781" s="31"/>
      <c r="T781" s="31"/>
      <c r="U781" s="31"/>
      <c r="V781" s="31"/>
      <c r="W781" s="31"/>
      <c r="X781" s="31"/>
      <c r="Y781" s="31"/>
      <c r="Z781" s="31"/>
    </row>
    <row r="782" ht="15.75" customHeight="1">
      <c r="A782" s="31"/>
      <c r="B782" s="31"/>
      <c r="C782" s="31"/>
      <c r="D782" s="31"/>
      <c r="E782" s="31"/>
      <c r="F782" s="31"/>
      <c r="G782" s="31"/>
      <c r="H782" s="31"/>
      <c r="I782" s="31"/>
      <c r="J782" s="31"/>
      <c r="K782" s="31"/>
      <c r="L782" s="31"/>
      <c r="M782" s="31"/>
      <c r="N782" s="31"/>
      <c r="O782" s="31"/>
      <c r="P782" s="31"/>
      <c r="Q782" s="31"/>
      <c r="R782" s="31"/>
      <c r="S782" s="31"/>
      <c r="T782" s="31"/>
      <c r="U782" s="31"/>
      <c r="V782" s="31"/>
      <c r="W782" s="31"/>
      <c r="X782" s="31"/>
      <c r="Y782" s="31"/>
      <c r="Z782" s="31"/>
    </row>
    <row r="783" ht="15.75" customHeight="1">
      <c r="A783" s="31"/>
      <c r="B783" s="31"/>
      <c r="C783" s="31"/>
      <c r="D783" s="31"/>
      <c r="E783" s="31"/>
      <c r="F783" s="31"/>
      <c r="G783" s="31"/>
      <c r="H783" s="31"/>
      <c r="I783" s="31"/>
      <c r="J783" s="31"/>
      <c r="K783" s="31"/>
      <c r="L783" s="31"/>
      <c r="M783" s="31"/>
      <c r="N783" s="31"/>
      <c r="O783" s="31"/>
      <c r="P783" s="31"/>
      <c r="Q783" s="31"/>
      <c r="R783" s="31"/>
      <c r="S783" s="31"/>
      <c r="T783" s="31"/>
      <c r="U783" s="31"/>
      <c r="V783" s="31"/>
      <c r="W783" s="31"/>
      <c r="X783" s="31"/>
      <c r="Y783" s="31"/>
      <c r="Z783" s="31"/>
    </row>
    <row r="784" ht="15.75" customHeight="1">
      <c r="A784" s="31"/>
      <c r="B784" s="31"/>
      <c r="C784" s="31"/>
      <c r="D784" s="31"/>
      <c r="E784" s="31"/>
      <c r="F784" s="31"/>
      <c r="G784" s="31"/>
      <c r="H784" s="31"/>
      <c r="I784" s="31"/>
      <c r="J784" s="31"/>
      <c r="K784" s="31"/>
      <c r="L784" s="31"/>
      <c r="M784" s="31"/>
      <c r="N784" s="31"/>
      <c r="O784" s="31"/>
      <c r="P784" s="31"/>
      <c r="Q784" s="31"/>
      <c r="R784" s="31"/>
      <c r="S784" s="31"/>
      <c r="T784" s="31"/>
      <c r="U784" s="31"/>
      <c r="V784" s="31"/>
      <c r="W784" s="31"/>
      <c r="X784" s="31"/>
      <c r="Y784" s="31"/>
      <c r="Z784" s="31"/>
    </row>
    <row r="785" ht="15.75" customHeight="1">
      <c r="A785" s="31"/>
      <c r="B785" s="31"/>
      <c r="C785" s="31"/>
      <c r="D785" s="31"/>
      <c r="E785" s="31"/>
      <c r="F785" s="31"/>
      <c r="G785" s="31"/>
      <c r="H785" s="31"/>
      <c r="I785" s="31"/>
      <c r="J785" s="31"/>
      <c r="K785" s="31"/>
      <c r="L785" s="31"/>
      <c r="M785" s="31"/>
      <c r="N785" s="31"/>
      <c r="O785" s="31"/>
      <c r="P785" s="31"/>
      <c r="Q785" s="31"/>
      <c r="R785" s="31"/>
      <c r="S785" s="31"/>
      <c r="T785" s="31"/>
      <c r="U785" s="31"/>
      <c r="V785" s="31"/>
      <c r="W785" s="31"/>
      <c r="X785" s="31"/>
      <c r="Y785" s="31"/>
      <c r="Z785" s="31"/>
    </row>
    <row r="786" ht="15.75" customHeight="1">
      <c r="A786" s="31"/>
      <c r="B786" s="31"/>
      <c r="C786" s="31"/>
      <c r="D786" s="31"/>
      <c r="E786" s="31"/>
      <c r="F786" s="31"/>
      <c r="G786" s="31"/>
      <c r="H786" s="31"/>
      <c r="I786" s="31"/>
      <c r="J786" s="31"/>
      <c r="K786" s="31"/>
      <c r="L786" s="31"/>
      <c r="M786" s="31"/>
      <c r="N786" s="31"/>
      <c r="O786" s="31"/>
      <c r="P786" s="31"/>
      <c r="Q786" s="31"/>
      <c r="R786" s="31"/>
      <c r="S786" s="31"/>
      <c r="T786" s="31"/>
      <c r="U786" s="31"/>
      <c r="V786" s="31"/>
      <c r="W786" s="31"/>
      <c r="X786" s="31"/>
      <c r="Y786" s="31"/>
      <c r="Z786" s="31"/>
    </row>
    <row r="787" ht="15.75" customHeight="1">
      <c r="A787" s="31"/>
      <c r="B787" s="31"/>
      <c r="C787" s="31"/>
      <c r="D787" s="31"/>
      <c r="E787" s="31"/>
      <c r="F787" s="31"/>
      <c r="G787" s="31"/>
      <c r="H787" s="31"/>
      <c r="I787" s="31"/>
      <c r="J787" s="31"/>
      <c r="K787" s="31"/>
      <c r="L787" s="31"/>
      <c r="M787" s="31"/>
      <c r="N787" s="31"/>
      <c r="O787" s="31"/>
      <c r="P787" s="31"/>
      <c r="Q787" s="31"/>
      <c r="R787" s="31"/>
      <c r="S787" s="31"/>
      <c r="T787" s="31"/>
      <c r="U787" s="31"/>
      <c r="V787" s="31"/>
      <c r="W787" s="31"/>
      <c r="X787" s="31"/>
      <c r="Y787" s="31"/>
      <c r="Z787" s="31"/>
    </row>
    <row r="788" ht="15.75" customHeight="1">
      <c r="A788" s="31"/>
      <c r="B788" s="31"/>
      <c r="C788" s="31"/>
      <c r="D788" s="31"/>
      <c r="E788" s="31"/>
      <c r="F788" s="31"/>
      <c r="G788" s="31"/>
      <c r="H788" s="31"/>
      <c r="I788" s="31"/>
      <c r="J788" s="31"/>
      <c r="K788" s="31"/>
      <c r="L788" s="31"/>
      <c r="M788" s="31"/>
      <c r="N788" s="31"/>
      <c r="O788" s="31"/>
      <c r="P788" s="31"/>
      <c r="Q788" s="31"/>
      <c r="R788" s="31"/>
      <c r="S788" s="31"/>
      <c r="T788" s="31"/>
      <c r="U788" s="31"/>
      <c r="V788" s="31"/>
      <c r="W788" s="31"/>
      <c r="X788" s="31"/>
      <c r="Y788" s="31"/>
      <c r="Z788" s="31"/>
    </row>
    <row r="789" ht="15.75" customHeight="1">
      <c r="A789" s="31"/>
      <c r="B789" s="31"/>
      <c r="C789" s="31"/>
      <c r="D789" s="31"/>
      <c r="E789" s="31"/>
      <c r="F789" s="31"/>
      <c r="G789" s="31"/>
      <c r="H789" s="31"/>
      <c r="I789" s="31"/>
      <c r="J789" s="31"/>
      <c r="K789" s="31"/>
      <c r="L789" s="31"/>
      <c r="M789" s="31"/>
      <c r="N789" s="31"/>
      <c r="O789" s="31"/>
      <c r="P789" s="31"/>
      <c r="Q789" s="31"/>
      <c r="R789" s="31"/>
      <c r="S789" s="31"/>
      <c r="T789" s="31"/>
      <c r="U789" s="31"/>
      <c r="V789" s="31"/>
      <c r="W789" s="31"/>
      <c r="X789" s="31"/>
      <c r="Y789" s="31"/>
      <c r="Z789" s="31"/>
    </row>
    <row r="790" ht="15.75" customHeight="1">
      <c r="A790" s="31"/>
      <c r="B790" s="31"/>
      <c r="C790" s="31"/>
      <c r="D790" s="31"/>
      <c r="E790" s="31"/>
      <c r="F790" s="31"/>
      <c r="G790" s="31"/>
      <c r="H790" s="31"/>
      <c r="I790" s="31"/>
      <c r="J790" s="31"/>
      <c r="K790" s="31"/>
      <c r="L790" s="31"/>
      <c r="M790" s="31"/>
      <c r="N790" s="31"/>
      <c r="O790" s="31"/>
      <c r="P790" s="31"/>
      <c r="Q790" s="31"/>
      <c r="R790" s="31"/>
      <c r="S790" s="31"/>
      <c r="T790" s="31"/>
      <c r="U790" s="31"/>
      <c r="V790" s="31"/>
      <c r="W790" s="31"/>
      <c r="X790" s="31"/>
      <c r="Y790" s="31"/>
      <c r="Z790" s="31"/>
    </row>
    <row r="791" ht="15.75" customHeight="1">
      <c r="A791" s="31"/>
      <c r="B791" s="31"/>
      <c r="C791" s="31"/>
      <c r="D791" s="31"/>
      <c r="E791" s="31"/>
      <c r="F791" s="31"/>
      <c r="G791" s="31"/>
      <c r="H791" s="31"/>
      <c r="I791" s="31"/>
      <c r="J791" s="31"/>
      <c r="K791" s="31"/>
      <c r="L791" s="31"/>
      <c r="M791" s="31"/>
      <c r="N791" s="31"/>
      <c r="O791" s="31"/>
      <c r="P791" s="31"/>
      <c r="Q791" s="31"/>
      <c r="R791" s="31"/>
      <c r="S791" s="31"/>
      <c r="T791" s="31"/>
      <c r="U791" s="31"/>
      <c r="V791" s="31"/>
      <c r="W791" s="31"/>
      <c r="X791" s="31"/>
      <c r="Y791" s="31"/>
      <c r="Z791" s="31"/>
    </row>
    <row r="792" ht="15.75" customHeight="1">
      <c r="A792" s="31"/>
      <c r="B792" s="31"/>
      <c r="C792" s="31"/>
      <c r="D792" s="31"/>
      <c r="E792" s="31"/>
      <c r="F792" s="31"/>
      <c r="G792" s="31"/>
      <c r="H792" s="31"/>
      <c r="I792" s="31"/>
      <c r="J792" s="31"/>
      <c r="K792" s="31"/>
      <c r="L792" s="31"/>
      <c r="M792" s="31"/>
      <c r="N792" s="31"/>
      <c r="O792" s="31"/>
      <c r="P792" s="31"/>
      <c r="Q792" s="31"/>
      <c r="R792" s="31"/>
      <c r="S792" s="31"/>
      <c r="T792" s="31"/>
      <c r="U792" s="31"/>
      <c r="V792" s="31"/>
      <c r="W792" s="31"/>
      <c r="X792" s="31"/>
      <c r="Y792" s="31"/>
      <c r="Z792" s="31"/>
    </row>
    <row r="793" ht="15.75" customHeight="1">
      <c r="A793" s="31"/>
      <c r="B793" s="31"/>
      <c r="C793" s="31"/>
      <c r="D793" s="31"/>
      <c r="E793" s="31"/>
      <c r="F793" s="31"/>
      <c r="G793" s="31"/>
      <c r="H793" s="31"/>
      <c r="I793" s="31"/>
      <c r="J793" s="31"/>
      <c r="K793" s="31"/>
      <c r="L793" s="31"/>
      <c r="M793" s="31"/>
      <c r="N793" s="31"/>
      <c r="O793" s="31"/>
      <c r="P793" s="31"/>
      <c r="Q793" s="31"/>
      <c r="R793" s="31"/>
      <c r="S793" s="31"/>
      <c r="T793" s="31"/>
      <c r="U793" s="31"/>
      <c r="V793" s="31"/>
      <c r="W793" s="31"/>
      <c r="X793" s="31"/>
      <c r="Y793" s="31"/>
      <c r="Z793" s="31"/>
    </row>
    <row r="794" ht="15.75" customHeight="1">
      <c r="A794" s="31"/>
      <c r="B794" s="31"/>
      <c r="C794" s="31"/>
      <c r="D794" s="31"/>
      <c r="E794" s="31"/>
      <c r="F794" s="31"/>
      <c r="G794" s="31"/>
      <c r="H794" s="31"/>
      <c r="I794" s="31"/>
      <c r="J794" s="31"/>
      <c r="K794" s="31"/>
      <c r="L794" s="31"/>
      <c r="M794" s="31"/>
      <c r="N794" s="31"/>
      <c r="O794" s="31"/>
      <c r="P794" s="31"/>
      <c r="Q794" s="31"/>
      <c r="R794" s="31"/>
      <c r="S794" s="31"/>
      <c r="T794" s="31"/>
      <c r="U794" s="31"/>
      <c r="V794" s="31"/>
      <c r="W794" s="31"/>
      <c r="X794" s="31"/>
      <c r="Y794" s="31"/>
      <c r="Z794" s="31"/>
    </row>
    <row r="795" ht="15.75" customHeight="1">
      <c r="A795" s="31"/>
      <c r="B795" s="31"/>
      <c r="C795" s="31"/>
      <c r="D795" s="31"/>
      <c r="E795" s="31"/>
      <c r="F795" s="31"/>
      <c r="G795" s="31"/>
      <c r="H795" s="31"/>
      <c r="I795" s="31"/>
      <c r="J795" s="31"/>
      <c r="K795" s="31"/>
      <c r="L795" s="31"/>
      <c r="M795" s="31"/>
      <c r="N795" s="31"/>
      <c r="O795" s="31"/>
      <c r="P795" s="31"/>
      <c r="Q795" s="31"/>
      <c r="R795" s="31"/>
      <c r="S795" s="31"/>
      <c r="T795" s="31"/>
      <c r="U795" s="31"/>
      <c r="V795" s="31"/>
      <c r="W795" s="31"/>
      <c r="X795" s="31"/>
      <c r="Y795" s="31"/>
      <c r="Z795" s="31"/>
    </row>
    <row r="796" ht="15.75" customHeight="1">
      <c r="A796" s="31"/>
      <c r="B796" s="31"/>
      <c r="C796" s="31"/>
      <c r="D796" s="31"/>
      <c r="E796" s="31"/>
      <c r="F796" s="31"/>
      <c r="G796" s="31"/>
      <c r="H796" s="31"/>
      <c r="I796" s="31"/>
      <c r="J796" s="31"/>
      <c r="K796" s="31"/>
      <c r="L796" s="31"/>
      <c r="M796" s="31"/>
      <c r="N796" s="31"/>
      <c r="O796" s="31"/>
      <c r="P796" s="31"/>
      <c r="Q796" s="31"/>
      <c r="R796" s="31"/>
      <c r="S796" s="31"/>
      <c r="T796" s="31"/>
      <c r="U796" s="31"/>
      <c r="V796" s="31"/>
      <c r="W796" s="31"/>
      <c r="X796" s="31"/>
      <c r="Y796" s="31"/>
      <c r="Z796" s="31"/>
    </row>
    <row r="797" ht="15.75" customHeight="1">
      <c r="A797" s="31"/>
      <c r="B797" s="31"/>
      <c r="C797" s="31"/>
      <c r="D797" s="31"/>
      <c r="E797" s="31"/>
      <c r="F797" s="31"/>
      <c r="G797" s="31"/>
      <c r="H797" s="31"/>
      <c r="I797" s="31"/>
      <c r="J797" s="31"/>
      <c r="K797" s="31"/>
      <c r="L797" s="31"/>
      <c r="M797" s="31"/>
      <c r="N797" s="31"/>
      <c r="O797" s="31"/>
      <c r="P797" s="31"/>
      <c r="Q797" s="31"/>
      <c r="R797" s="31"/>
      <c r="S797" s="31"/>
      <c r="T797" s="31"/>
      <c r="U797" s="31"/>
      <c r="V797" s="31"/>
      <c r="W797" s="31"/>
      <c r="X797" s="31"/>
      <c r="Y797" s="31"/>
      <c r="Z797" s="31"/>
    </row>
    <row r="798" ht="15.75" customHeight="1">
      <c r="A798" s="31"/>
      <c r="B798" s="31"/>
      <c r="C798" s="31"/>
      <c r="D798" s="31"/>
      <c r="E798" s="31"/>
      <c r="F798" s="31"/>
      <c r="G798" s="31"/>
      <c r="H798" s="31"/>
      <c r="I798" s="31"/>
      <c r="J798" s="31"/>
      <c r="K798" s="31"/>
      <c r="L798" s="31"/>
      <c r="M798" s="31"/>
      <c r="N798" s="31"/>
      <c r="O798" s="31"/>
      <c r="P798" s="31"/>
      <c r="Q798" s="31"/>
      <c r="R798" s="31"/>
      <c r="S798" s="31"/>
      <c r="T798" s="31"/>
      <c r="U798" s="31"/>
      <c r="V798" s="31"/>
      <c r="W798" s="31"/>
      <c r="X798" s="31"/>
      <c r="Y798" s="31"/>
      <c r="Z798" s="31"/>
    </row>
    <row r="799" ht="15.75" customHeight="1">
      <c r="A799" s="31"/>
      <c r="B799" s="31"/>
      <c r="C799" s="31"/>
      <c r="D799" s="31"/>
      <c r="E799" s="31"/>
      <c r="F799" s="31"/>
      <c r="G799" s="31"/>
      <c r="H799" s="31"/>
      <c r="I799" s="31"/>
      <c r="J799" s="31"/>
      <c r="K799" s="31"/>
      <c r="L799" s="31"/>
      <c r="M799" s="31"/>
      <c r="N799" s="31"/>
      <c r="O799" s="31"/>
      <c r="P799" s="31"/>
      <c r="Q799" s="31"/>
      <c r="R799" s="31"/>
      <c r="S799" s="31"/>
      <c r="T799" s="31"/>
      <c r="U799" s="31"/>
      <c r="V799" s="31"/>
      <c r="W799" s="31"/>
      <c r="X799" s="31"/>
      <c r="Y799" s="31"/>
      <c r="Z799" s="31"/>
    </row>
    <row r="800" ht="15.75" customHeight="1">
      <c r="A800" s="31"/>
      <c r="B800" s="31"/>
      <c r="C800" s="31"/>
      <c r="D800" s="31"/>
      <c r="E800" s="31"/>
      <c r="F800" s="31"/>
      <c r="G800" s="31"/>
      <c r="H800" s="31"/>
      <c r="I800" s="31"/>
      <c r="J800" s="31"/>
      <c r="K800" s="31"/>
      <c r="L800" s="31"/>
      <c r="M800" s="31"/>
      <c r="N800" s="31"/>
      <c r="O800" s="31"/>
      <c r="P800" s="31"/>
      <c r="Q800" s="31"/>
      <c r="R800" s="31"/>
      <c r="S800" s="31"/>
      <c r="T800" s="31"/>
      <c r="U800" s="31"/>
      <c r="V800" s="31"/>
      <c r="W800" s="31"/>
      <c r="X800" s="31"/>
      <c r="Y800" s="31"/>
      <c r="Z800" s="31"/>
    </row>
    <row r="801" ht="15.75" customHeight="1">
      <c r="A801" s="31"/>
      <c r="B801" s="31"/>
      <c r="C801" s="31"/>
      <c r="D801" s="31"/>
      <c r="E801" s="31"/>
      <c r="F801" s="31"/>
      <c r="G801" s="31"/>
      <c r="H801" s="31"/>
      <c r="I801" s="31"/>
      <c r="J801" s="31"/>
      <c r="K801" s="31"/>
      <c r="L801" s="31"/>
      <c r="M801" s="31"/>
      <c r="N801" s="31"/>
      <c r="O801" s="31"/>
      <c r="P801" s="31"/>
      <c r="Q801" s="31"/>
      <c r="R801" s="31"/>
      <c r="S801" s="31"/>
      <c r="T801" s="31"/>
      <c r="U801" s="31"/>
      <c r="V801" s="31"/>
      <c r="W801" s="31"/>
      <c r="X801" s="31"/>
      <c r="Y801" s="31"/>
      <c r="Z801" s="31"/>
    </row>
    <row r="802" ht="15.75" customHeight="1">
      <c r="A802" s="31"/>
      <c r="B802" s="31"/>
      <c r="C802" s="31"/>
      <c r="D802" s="31"/>
      <c r="E802" s="31"/>
      <c r="F802" s="31"/>
      <c r="G802" s="31"/>
      <c r="H802" s="31"/>
      <c r="I802" s="31"/>
      <c r="J802" s="31"/>
      <c r="K802" s="31"/>
      <c r="L802" s="31"/>
      <c r="M802" s="31"/>
      <c r="N802" s="31"/>
      <c r="O802" s="31"/>
      <c r="P802" s="31"/>
      <c r="Q802" s="31"/>
      <c r="R802" s="31"/>
      <c r="S802" s="31"/>
      <c r="T802" s="31"/>
      <c r="U802" s="31"/>
      <c r="V802" s="31"/>
      <c r="W802" s="31"/>
      <c r="X802" s="31"/>
      <c r="Y802" s="31"/>
      <c r="Z802" s="31"/>
    </row>
    <row r="803" ht="15.75" customHeight="1">
      <c r="A803" s="31"/>
      <c r="B803" s="31"/>
      <c r="C803" s="31"/>
      <c r="D803" s="31"/>
      <c r="E803" s="31"/>
      <c r="F803" s="31"/>
      <c r="G803" s="31"/>
      <c r="H803" s="31"/>
      <c r="I803" s="31"/>
      <c r="J803" s="31"/>
      <c r="K803" s="31"/>
      <c r="L803" s="31"/>
      <c r="M803" s="31"/>
      <c r="N803" s="31"/>
      <c r="O803" s="31"/>
      <c r="P803" s="31"/>
      <c r="Q803" s="31"/>
      <c r="R803" s="31"/>
      <c r="S803" s="31"/>
      <c r="T803" s="31"/>
      <c r="U803" s="31"/>
      <c r="V803" s="31"/>
      <c r="W803" s="31"/>
      <c r="X803" s="31"/>
      <c r="Y803" s="31"/>
      <c r="Z803" s="31"/>
    </row>
    <row r="804" ht="15.75" customHeight="1">
      <c r="A804" s="31"/>
      <c r="B804" s="31"/>
      <c r="C804" s="31"/>
      <c r="D804" s="31"/>
      <c r="E804" s="31"/>
      <c r="F804" s="31"/>
      <c r="G804" s="31"/>
      <c r="H804" s="31"/>
      <c r="I804" s="31"/>
      <c r="J804" s="31"/>
      <c r="K804" s="31"/>
      <c r="L804" s="31"/>
      <c r="M804" s="31"/>
      <c r="N804" s="31"/>
      <c r="O804" s="31"/>
      <c r="P804" s="31"/>
      <c r="Q804" s="31"/>
      <c r="R804" s="31"/>
      <c r="S804" s="31"/>
      <c r="T804" s="31"/>
      <c r="U804" s="31"/>
      <c r="V804" s="31"/>
      <c r="W804" s="31"/>
      <c r="X804" s="31"/>
      <c r="Y804" s="31"/>
      <c r="Z804" s="31"/>
    </row>
    <row r="805" ht="15.75" customHeight="1">
      <c r="A805" s="31"/>
      <c r="B805" s="31"/>
      <c r="C805" s="31"/>
      <c r="D805" s="31"/>
      <c r="E805" s="31"/>
      <c r="F805" s="31"/>
      <c r="G805" s="31"/>
      <c r="H805" s="31"/>
      <c r="I805" s="31"/>
      <c r="J805" s="31"/>
      <c r="K805" s="31"/>
      <c r="L805" s="31"/>
      <c r="M805" s="31"/>
      <c r="N805" s="31"/>
      <c r="O805" s="31"/>
      <c r="P805" s="31"/>
      <c r="Q805" s="31"/>
      <c r="R805" s="31"/>
      <c r="S805" s="31"/>
      <c r="T805" s="31"/>
      <c r="U805" s="31"/>
      <c r="V805" s="31"/>
      <c r="W805" s="31"/>
      <c r="X805" s="31"/>
      <c r="Y805" s="31"/>
      <c r="Z805" s="31"/>
    </row>
    <row r="806" ht="15.75" customHeight="1">
      <c r="A806" s="31"/>
      <c r="B806" s="31"/>
      <c r="C806" s="31"/>
      <c r="D806" s="31"/>
      <c r="E806" s="31"/>
      <c r="F806" s="31"/>
      <c r="G806" s="31"/>
      <c r="H806" s="31"/>
      <c r="I806" s="31"/>
      <c r="J806" s="31"/>
      <c r="K806" s="31"/>
      <c r="L806" s="31"/>
      <c r="M806" s="31"/>
      <c r="N806" s="31"/>
      <c r="O806" s="31"/>
      <c r="P806" s="31"/>
      <c r="Q806" s="31"/>
      <c r="R806" s="31"/>
      <c r="S806" s="31"/>
      <c r="T806" s="31"/>
      <c r="U806" s="31"/>
      <c r="V806" s="31"/>
      <c r="W806" s="31"/>
      <c r="X806" s="31"/>
      <c r="Y806" s="31"/>
      <c r="Z806" s="31"/>
    </row>
    <row r="807" ht="15.75" customHeight="1">
      <c r="A807" s="31"/>
      <c r="B807" s="31"/>
      <c r="C807" s="31"/>
      <c r="D807" s="31"/>
      <c r="E807" s="31"/>
      <c r="F807" s="31"/>
      <c r="G807" s="31"/>
      <c r="H807" s="31"/>
      <c r="I807" s="31"/>
      <c r="J807" s="31"/>
      <c r="K807" s="31"/>
      <c r="L807" s="31"/>
      <c r="M807" s="31"/>
      <c r="N807" s="31"/>
      <c r="O807" s="31"/>
      <c r="P807" s="31"/>
      <c r="Q807" s="31"/>
      <c r="R807" s="31"/>
      <c r="S807" s="31"/>
      <c r="T807" s="31"/>
      <c r="U807" s="31"/>
      <c r="V807" s="31"/>
      <c r="W807" s="31"/>
      <c r="X807" s="31"/>
      <c r="Y807" s="31"/>
      <c r="Z807" s="31"/>
    </row>
    <row r="808" ht="15.75" customHeight="1">
      <c r="A808" s="31"/>
      <c r="B808" s="31"/>
      <c r="C808" s="31"/>
      <c r="D808" s="31"/>
      <c r="E808" s="31"/>
      <c r="F808" s="31"/>
      <c r="G808" s="31"/>
      <c r="H808" s="31"/>
      <c r="I808" s="31"/>
      <c r="J808" s="31"/>
      <c r="K808" s="31"/>
      <c r="L808" s="31"/>
      <c r="M808" s="31"/>
      <c r="N808" s="31"/>
      <c r="O808" s="31"/>
      <c r="P808" s="31"/>
      <c r="Q808" s="31"/>
      <c r="R808" s="31"/>
      <c r="S808" s="31"/>
      <c r="T808" s="31"/>
      <c r="U808" s="31"/>
      <c r="V808" s="31"/>
      <c r="W808" s="31"/>
      <c r="X808" s="31"/>
      <c r="Y808" s="31"/>
      <c r="Z808" s="31"/>
    </row>
    <row r="809" ht="15.75" customHeight="1">
      <c r="A809" s="31"/>
      <c r="B809" s="31"/>
      <c r="C809" s="31"/>
      <c r="D809" s="31"/>
      <c r="E809" s="31"/>
      <c r="F809" s="31"/>
      <c r="G809" s="31"/>
      <c r="H809" s="31"/>
      <c r="I809" s="31"/>
      <c r="J809" s="31"/>
      <c r="K809" s="31"/>
      <c r="L809" s="31"/>
      <c r="M809" s="31"/>
      <c r="N809" s="31"/>
      <c r="O809" s="31"/>
      <c r="P809" s="31"/>
      <c r="Q809" s="31"/>
      <c r="R809" s="31"/>
      <c r="S809" s="31"/>
      <c r="T809" s="31"/>
      <c r="U809" s="31"/>
      <c r="V809" s="31"/>
      <c r="W809" s="31"/>
      <c r="X809" s="31"/>
      <c r="Y809" s="31"/>
      <c r="Z809" s="31"/>
    </row>
    <row r="810" ht="15.75" customHeight="1">
      <c r="A810" s="31"/>
      <c r="B810" s="31"/>
      <c r="C810" s="31"/>
      <c r="D810" s="31"/>
      <c r="E810" s="31"/>
      <c r="F810" s="31"/>
      <c r="G810" s="31"/>
      <c r="H810" s="31"/>
      <c r="I810" s="31"/>
      <c r="J810" s="31"/>
      <c r="K810" s="31"/>
      <c r="L810" s="31"/>
      <c r="M810" s="31"/>
      <c r="N810" s="31"/>
      <c r="O810" s="31"/>
      <c r="P810" s="31"/>
      <c r="Q810" s="31"/>
      <c r="R810" s="31"/>
      <c r="S810" s="31"/>
      <c r="T810" s="31"/>
      <c r="U810" s="31"/>
      <c r="V810" s="31"/>
      <c r="W810" s="31"/>
      <c r="X810" s="31"/>
      <c r="Y810" s="31"/>
      <c r="Z810" s="31"/>
    </row>
    <row r="811" ht="15.75" customHeight="1">
      <c r="A811" s="31"/>
      <c r="B811" s="31"/>
      <c r="C811" s="31"/>
      <c r="D811" s="31"/>
      <c r="E811" s="31"/>
      <c r="F811" s="31"/>
      <c r="G811" s="31"/>
      <c r="H811" s="31"/>
      <c r="I811" s="31"/>
      <c r="J811" s="31"/>
      <c r="K811" s="31"/>
      <c r="L811" s="31"/>
      <c r="M811" s="31"/>
      <c r="N811" s="31"/>
      <c r="O811" s="31"/>
      <c r="P811" s="31"/>
      <c r="Q811" s="31"/>
      <c r="R811" s="31"/>
      <c r="S811" s="31"/>
      <c r="T811" s="31"/>
      <c r="U811" s="31"/>
      <c r="V811" s="31"/>
      <c r="W811" s="31"/>
      <c r="X811" s="31"/>
      <c r="Y811" s="31"/>
      <c r="Z811" s="31"/>
    </row>
    <row r="812" ht="15.75" customHeight="1">
      <c r="A812" s="31"/>
      <c r="B812" s="31"/>
      <c r="C812" s="31"/>
      <c r="D812" s="31"/>
      <c r="E812" s="31"/>
      <c r="F812" s="31"/>
      <c r="G812" s="31"/>
      <c r="H812" s="31"/>
      <c r="I812" s="31"/>
      <c r="J812" s="31"/>
      <c r="K812" s="31"/>
      <c r="L812" s="31"/>
      <c r="M812" s="31"/>
      <c r="N812" s="31"/>
      <c r="O812" s="31"/>
      <c r="P812" s="31"/>
      <c r="Q812" s="31"/>
      <c r="R812" s="31"/>
      <c r="S812" s="31"/>
      <c r="T812" s="31"/>
      <c r="U812" s="31"/>
      <c r="V812" s="31"/>
      <c r="W812" s="31"/>
      <c r="X812" s="31"/>
      <c r="Y812" s="31"/>
      <c r="Z812" s="31"/>
    </row>
    <row r="813" ht="15.75" customHeight="1">
      <c r="A813" s="31"/>
      <c r="B813" s="31"/>
      <c r="C813" s="31"/>
      <c r="D813" s="31"/>
      <c r="E813" s="31"/>
      <c r="F813" s="31"/>
      <c r="G813" s="31"/>
      <c r="H813" s="31"/>
      <c r="I813" s="31"/>
      <c r="J813" s="31"/>
      <c r="K813" s="31"/>
      <c r="L813" s="31"/>
      <c r="M813" s="31"/>
      <c r="N813" s="31"/>
      <c r="O813" s="31"/>
      <c r="P813" s="31"/>
      <c r="Q813" s="31"/>
      <c r="R813" s="31"/>
      <c r="S813" s="31"/>
      <c r="T813" s="31"/>
      <c r="U813" s="31"/>
      <c r="V813" s="31"/>
      <c r="W813" s="31"/>
      <c r="X813" s="31"/>
      <c r="Y813" s="31"/>
      <c r="Z813" s="31"/>
    </row>
    <row r="814" ht="15.75" customHeight="1">
      <c r="A814" s="31"/>
      <c r="B814" s="31"/>
      <c r="C814" s="31"/>
      <c r="D814" s="31"/>
      <c r="E814" s="31"/>
      <c r="F814" s="31"/>
      <c r="G814" s="31"/>
      <c r="H814" s="31"/>
      <c r="I814" s="31"/>
      <c r="J814" s="31"/>
      <c r="K814" s="31"/>
      <c r="L814" s="31"/>
      <c r="M814" s="31"/>
      <c r="N814" s="31"/>
      <c r="O814" s="31"/>
      <c r="P814" s="31"/>
      <c r="Q814" s="31"/>
      <c r="R814" s="31"/>
      <c r="S814" s="31"/>
      <c r="T814" s="31"/>
      <c r="U814" s="31"/>
      <c r="V814" s="31"/>
      <c r="W814" s="31"/>
      <c r="X814" s="31"/>
      <c r="Y814" s="31"/>
      <c r="Z814" s="31"/>
    </row>
    <row r="815" ht="15.75" customHeight="1">
      <c r="A815" s="31"/>
      <c r="B815" s="31"/>
      <c r="C815" s="31"/>
      <c r="D815" s="31"/>
      <c r="E815" s="31"/>
      <c r="F815" s="31"/>
      <c r="G815" s="31"/>
      <c r="H815" s="31"/>
      <c r="I815" s="31"/>
      <c r="J815" s="31"/>
      <c r="K815" s="31"/>
      <c r="L815" s="31"/>
      <c r="M815" s="31"/>
      <c r="N815" s="31"/>
      <c r="O815" s="31"/>
      <c r="P815" s="31"/>
      <c r="Q815" s="31"/>
      <c r="R815" s="31"/>
      <c r="S815" s="31"/>
      <c r="T815" s="31"/>
      <c r="U815" s="31"/>
      <c r="V815" s="31"/>
      <c r="W815" s="31"/>
      <c r="X815" s="31"/>
      <c r="Y815" s="31"/>
      <c r="Z815" s="31"/>
    </row>
    <row r="816" ht="15.75" customHeight="1">
      <c r="A816" s="31"/>
      <c r="B816" s="31"/>
      <c r="C816" s="31"/>
      <c r="D816" s="31"/>
      <c r="E816" s="31"/>
      <c r="F816" s="31"/>
      <c r="G816" s="31"/>
      <c r="H816" s="31"/>
      <c r="I816" s="31"/>
      <c r="J816" s="31"/>
      <c r="K816" s="31"/>
      <c r="L816" s="31"/>
      <c r="M816" s="31"/>
      <c r="N816" s="31"/>
      <c r="O816" s="31"/>
      <c r="P816" s="31"/>
      <c r="Q816" s="31"/>
      <c r="R816" s="31"/>
      <c r="S816" s="31"/>
      <c r="T816" s="31"/>
      <c r="U816" s="31"/>
      <c r="V816" s="31"/>
      <c r="W816" s="31"/>
      <c r="X816" s="31"/>
      <c r="Y816" s="31"/>
      <c r="Z816" s="31"/>
    </row>
    <row r="817" ht="15.75" customHeight="1">
      <c r="A817" s="31"/>
      <c r="B817" s="31"/>
      <c r="C817" s="31"/>
      <c r="D817" s="31"/>
      <c r="E817" s="31"/>
      <c r="F817" s="31"/>
      <c r="G817" s="31"/>
      <c r="H817" s="31"/>
      <c r="I817" s="31"/>
      <c r="J817" s="31"/>
      <c r="K817" s="31"/>
      <c r="L817" s="31"/>
      <c r="M817" s="31"/>
      <c r="N817" s="31"/>
      <c r="O817" s="31"/>
      <c r="P817" s="31"/>
      <c r="Q817" s="31"/>
      <c r="R817" s="31"/>
      <c r="S817" s="31"/>
      <c r="T817" s="31"/>
      <c r="U817" s="31"/>
      <c r="V817" s="31"/>
      <c r="W817" s="31"/>
      <c r="X817" s="31"/>
      <c r="Y817" s="31"/>
      <c r="Z817" s="31"/>
    </row>
    <row r="818" ht="15.75" customHeight="1">
      <c r="A818" s="31"/>
      <c r="B818" s="31"/>
      <c r="C818" s="31"/>
      <c r="D818" s="31"/>
      <c r="E818" s="31"/>
      <c r="F818" s="31"/>
      <c r="G818" s="31"/>
      <c r="H818" s="31"/>
      <c r="I818" s="31"/>
      <c r="J818" s="31"/>
      <c r="K818" s="31"/>
      <c r="L818" s="31"/>
      <c r="M818" s="31"/>
      <c r="N818" s="31"/>
      <c r="O818" s="31"/>
      <c r="P818" s="31"/>
      <c r="Q818" s="31"/>
      <c r="R818" s="31"/>
      <c r="S818" s="31"/>
      <c r="T818" s="31"/>
      <c r="U818" s="31"/>
      <c r="V818" s="31"/>
      <c r="W818" s="31"/>
      <c r="X818" s="31"/>
      <c r="Y818" s="31"/>
      <c r="Z818" s="31"/>
    </row>
    <row r="819" ht="15.75" customHeight="1">
      <c r="A819" s="31"/>
      <c r="B819" s="31"/>
      <c r="C819" s="31"/>
      <c r="D819" s="31"/>
      <c r="E819" s="31"/>
      <c r="F819" s="31"/>
      <c r="G819" s="31"/>
      <c r="H819" s="31"/>
      <c r="I819" s="31"/>
      <c r="J819" s="31"/>
      <c r="K819" s="31"/>
      <c r="L819" s="31"/>
      <c r="M819" s="31"/>
      <c r="N819" s="31"/>
      <c r="O819" s="31"/>
      <c r="P819" s="31"/>
      <c r="Q819" s="31"/>
      <c r="R819" s="31"/>
      <c r="S819" s="31"/>
      <c r="T819" s="31"/>
      <c r="U819" s="31"/>
      <c r="V819" s="31"/>
      <c r="W819" s="31"/>
      <c r="X819" s="31"/>
      <c r="Y819" s="31"/>
      <c r="Z819" s="31"/>
    </row>
    <row r="820" ht="15.75" customHeight="1">
      <c r="A820" s="31"/>
      <c r="B820" s="31"/>
      <c r="C820" s="31"/>
      <c r="D820" s="31"/>
      <c r="E820" s="31"/>
      <c r="F820" s="31"/>
      <c r="G820" s="31"/>
      <c r="H820" s="31"/>
      <c r="I820" s="31"/>
      <c r="J820" s="31"/>
      <c r="K820" s="31"/>
      <c r="L820" s="31"/>
      <c r="M820" s="31"/>
      <c r="N820" s="31"/>
      <c r="O820" s="31"/>
      <c r="P820" s="31"/>
      <c r="Q820" s="31"/>
      <c r="R820" s="31"/>
      <c r="S820" s="31"/>
      <c r="T820" s="31"/>
      <c r="U820" s="31"/>
      <c r="V820" s="31"/>
      <c r="W820" s="31"/>
      <c r="X820" s="31"/>
      <c r="Y820" s="31"/>
      <c r="Z820" s="31"/>
    </row>
    <row r="821" ht="15.75" customHeight="1">
      <c r="A821" s="31"/>
      <c r="B821" s="31"/>
      <c r="C821" s="31"/>
      <c r="D821" s="31"/>
      <c r="E821" s="31"/>
      <c r="F821" s="31"/>
      <c r="G821" s="31"/>
      <c r="H821" s="31"/>
      <c r="I821" s="31"/>
      <c r="J821" s="31"/>
      <c r="K821" s="31"/>
      <c r="L821" s="31"/>
      <c r="M821" s="31"/>
      <c r="N821" s="31"/>
      <c r="O821" s="31"/>
      <c r="P821" s="31"/>
      <c r="Q821" s="31"/>
      <c r="R821" s="31"/>
      <c r="S821" s="31"/>
      <c r="T821" s="31"/>
      <c r="U821" s="31"/>
      <c r="V821" s="31"/>
      <c r="W821" s="31"/>
      <c r="X821" s="31"/>
      <c r="Y821" s="31"/>
      <c r="Z821" s="31"/>
    </row>
    <row r="822" ht="15.75" customHeight="1">
      <c r="A822" s="31"/>
      <c r="B822" s="31"/>
      <c r="C822" s="31"/>
      <c r="D822" s="31"/>
      <c r="E822" s="31"/>
      <c r="F822" s="31"/>
      <c r="G822" s="31"/>
      <c r="H822" s="31"/>
      <c r="I822" s="31"/>
      <c r="J822" s="31"/>
      <c r="K822" s="31"/>
      <c r="L822" s="31"/>
      <c r="M822" s="31"/>
      <c r="N822" s="31"/>
      <c r="O822" s="31"/>
      <c r="P822" s="31"/>
      <c r="Q822" s="31"/>
      <c r="R822" s="31"/>
      <c r="S822" s="31"/>
      <c r="T822" s="31"/>
      <c r="U822" s="31"/>
      <c r="V822" s="31"/>
      <c r="W822" s="31"/>
      <c r="X822" s="31"/>
      <c r="Y822" s="31"/>
      <c r="Z822" s="31"/>
    </row>
    <row r="823" ht="15.75" customHeight="1">
      <c r="A823" s="31"/>
      <c r="B823" s="31"/>
      <c r="C823" s="31"/>
      <c r="D823" s="31"/>
      <c r="E823" s="31"/>
      <c r="F823" s="31"/>
      <c r="G823" s="31"/>
      <c r="H823" s="31"/>
      <c r="I823" s="31"/>
      <c r="J823" s="31"/>
      <c r="K823" s="31"/>
      <c r="L823" s="31"/>
      <c r="M823" s="31"/>
      <c r="N823" s="31"/>
      <c r="O823" s="31"/>
      <c r="P823" s="31"/>
      <c r="Q823" s="31"/>
      <c r="R823" s="31"/>
      <c r="S823" s="31"/>
      <c r="T823" s="31"/>
      <c r="U823" s="31"/>
      <c r="V823" s="31"/>
      <c r="W823" s="31"/>
      <c r="X823" s="31"/>
      <c r="Y823" s="31"/>
      <c r="Z823" s="31"/>
    </row>
    <row r="824" ht="15.75" customHeight="1">
      <c r="A824" s="31"/>
      <c r="B824" s="31"/>
      <c r="C824" s="31"/>
      <c r="D824" s="31"/>
      <c r="E824" s="31"/>
      <c r="F824" s="31"/>
      <c r="G824" s="31"/>
      <c r="H824" s="31"/>
      <c r="I824" s="31"/>
      <c r="J824" s="31"/>
      <c r="K824" s="31"/>
      <c r="L824" s="31"/>
      <c r="M824" s="31"/>
      <c r="N824" s="31"/>
      <c r="O824" s="31"/>
      <c r="P824" s="31"/>
      <c r="Q824" s="31"/>
      <c r="R824" s="31"/>
      <c r="S824" s="31"/>
      <c r="T824" s="31"/>
      <c r="U824" s="31"/>
      <c r="V824" s="31"/>
      <c r="W824" s="31"/>
      <c r="X824" s="31"/>
      <c r="Y824" s="31"/>
      <c r="Z824" s="31"/>
    </row>
    <row r="825" ht="15.75" customHeight="1">
      <c r="A825" s="31"/>
      <c r="B825" s="31"/>
      <c r="C825" s="31"/>
      <c r="D825" s="31"/>
      <c r="E825" s="31"/>
      <c r="F825" s="31"/>
      <c r="G825" s="31"/>
      <c r="H825" s="31"/>
      <c r="I825" s="31"/>
      <c r="J825" s="31"/>
      <c r="K825" s="31"/>
      <c r="L825" s="31"/>
      <c r="M825" s="31"/>
      <c r="N825" s="31"/>
      <c r="O825" s="31"/>
      <c r="P825" s="31"/>
      <c r="Q825" s="31"/>
      <c r="R825" s="31"/>
      <c r="S825" s="31"/>
      <c r="T825" s="31"/>
      <c r="U825" s="31"/>
      <c r="V825" s="31"/>
      <c r="W825" s="31"/>
      <c r="X825" s="31"/>
      <c r="Y825" s="31"/>
      <c r="Z825" s="31"/>
    </row>
    <row r="826" ht="15.75" customHeight="1">
      <c r="A826" s="31"/>
      <c r="B826" s="31"/>
      <c r="C826" s="31"/>
      <c r="D826" s="31"/>
      <c r="E826" s="31"/>
      <c r="F826" s="31"/>
      <c r="G826" s="31"/>
      <c r="H826" s="31"/>
      <c r="I826" s="31"/>
      <c r="J826" s="31"/>
      <c r="K826" s="31"/>
      <c r="L826" s="31"/>
      <c r="M826" s="31"/>
      <c r="N826" s="31"/>
      <c r="O826" s="31"/>
      <c r="P826" s="31"/>
      <c r="Q826" s="31"/>
      <c r="R826" s="31"/>
      <c r="S826" s="31"/>
      <c r="T826" s="31"/>
      <c r="U826" s="31"/>
      <c r="V826" s="31"/>
      <c r="W826" s="31"/>
      <c r="X826" s="31"/>
      <c r="Y826" s="31"/>
      <c r="Z826" s="31"/>
    </row>
    <row r="827" ht="15.75" customHeight="1">
      <c r="A827" s="31"/>
      <c r="B827" s="31"/>
      <c r="C827" s="31"/>
      <c r="D827" s="31"/>
      <c r="E827" s="31"/>
      <c r="F827" s="31"/>
      <c r="G827" s="31"/>
      <c r="H827" s="31"/>
      <c r="I827" s="31"/>
      <c r="J827" s="31"/>
      <c r="K827" s="31"/>
      <c r="L827" s="31"/>
      <c r="M827" s="31"/>
      <c r="N827" s="31"/>
      <c r="O827" s="31"/>
      <c r="P827" s="31"/>
      <c r="Q827" s="31"/>
      <c r="R827" s="31"/>
      <c r="S827" s="31"/>
      <c r="T827" s="31"/>
      <c r="U827" s="31"/>
      <c r="V827" s="31"/>
      <c r="W827" s="31"/>
      <c r="X827" s="31"/>
      <c r="Y827" s="31"/>
      <c r="Z827" s="31"/>
    </row>
    <row r="828" ht="15.75" customHeight="1">
      <c r="A828" s="31"/>
      <c r="B828" s="31"/>
      <c r="C828" s="31"/>
      <c r="D828" s="31"/>
      <c r="E828" s="31"/>
      <c r="F828" s="31"/>
      <c r="G828" s="31"/>
      <c r="H828" s="31"/>
      <c r="I828" s="31"/>
      <c r="J828" s="31"/>
      <c r="K828" s="31"/>
      <c r="L828" s="31"/>
      <c r="M828" s="31"/>
      <c r="N828" s="31"/>
      <c r="O828" s="31"/>
      <c r="P828" s="31"/>
      <c r="Q828" s="31"/>
      <c r="R828" s="31"/>
      <c r="S828" s="31"/>
      <c r="T828" s="31"/>
      <c r="U828" s="31"/>
      <c r="V828" s="31"/>
      <c r="W828" s="31"/>
      <c r="X828" s="31"/>
      <c r="Y828" s="31"/>
      <c r="Z828" s="31"/>
    </row>
    <row r="829" ht="15.75" customHeight="1">
      <c r="A829" s="31"/>
      <c r="B829" s="31"/>
      <c r="C829" s="31"/>
      <c r="D829" s="31"/>
      <c r="E829" s="31"/>
      <c r="F829" s="31"/>
      <c r="G829" s="31"/>
      <c r="H829" s="31"/>
      <c r="I829" s="31"/>
      <c r="J829" s="31"/>
      <c r="K829" s="31"/>
      <c r="L829" s="31"/>
      <c r="M829" s="31"/>
      <c r="N829" s="31"/>
      <c r="O829" s="31"/>
      <c r="P829" s="31"/>
      <c r="Q829" s="31"/>
      <c r="R829" s="31"/>
      <c r="S829" s="31"/>
      <c r="T829" s="31"/>
      <c r="U829" s="31"/>
      <c r="V829" s="31"/>
      <c r="W829" s="31"/>
      <c r="X829" s="31"/>
      <c r="Y829" s="31"/>
      <c r="Z829" s="31"/>
    </row>
    <row r="830" ht="15.75" customHeight="1">
      <c r="A830" s="31"/>
      <c r="B830" s="31"/>
      <c r="C830" s="31"/>
      <c r="D830" s="31"/>
      <c r="E830" s="31"/>
      <c r="F830" s="31"/>
      <c r="G830" s="31"/>
      <c r="H830" s="31"/>
      <c r="I830" s="31"/>
      <c r="J830" s="31"/>
      <c r="K830" s="31"/>
      <c r="L830" s="31"/>
      <c r="M830" s="31"/>
      <c r="N830" s="31"/>
      <c r="O830" s="31"/>
      <c r="P830" s="31"/>
      <c r="Q830" s="31"/>
      <c r="R830" s="31"/>
      <c r="S830" s="31"/>
      <c r="T830" s="31"/>
      <c r="U830" s="31"/>
      <c r="V830" s="31"/>
      <c r="W830" s="31"/>
      <c r="X830" s="31"/>
      <c r="Y830" s="31"/>
      <c r="Z830" s="31"/>
    </row>
    <row r="831" ht="15.75" customHeight="1">
      <c r="A831" s="31"/>
      <c r="B831" s="31"/>
      <c r="C831" s="31"/>
      <c r="D831" s="31"/>
      <c r="E831" s="31"/>
      <c r="F831" s="31"/>
      <c r="G831" s="31"/>
      <c r="H831" s="31"/>
      <c r="I831" s="31"/>
      <c r="J831" s="31"/>
      <c r="K831" s="31"/>
      <c r="L831" s="31"/>
      <c r="M831" s="31"/>
      <c r="N831" s="31"/>
      <c r="O831" s="31"/>
      <c r="P831" s="31"/>
      <c r="Q831" s="31"/>
      <c r="R831" s="31"/>
      <c r="S831" s="31"/>
      <c r="T831" s="31"/>
      <c r="U831" s="31"/>
      <c r="V831" s="31"/>
      <c r="W831" s="31"/>
      <c r="X831" s="31"/>
      <c r="Y831" s="31"/>
      <c r="Z831" s="31"/>
    </row>
    <row r="832" ht="15.75" customHeight="1">
      <c r="A832" s="31"/>
      <c r="B832" s="31"/>
      <c r="C832" s="31"/>
      <c r="D832" s="31"/>
      <c r="E832" s="31"/>
      <c r="F832" s="31"/>
      <c r="G832" s="31"/>
      <c r="H832" s="31"/>
      <c r="I832" s="31"/>
      <c r="J832" s="31"/>
      <c r="K832" s="31"/>
      <c r="L832" s="31"/>
      <c r="M832" s="31"/>
      <c r="N832" s="31"/>
      <c r="O832" s="31"/>
      <c r="P832" s="31"/>
      <c r="Q832" s="31"/>
      <c r="R832" s="31"/>
      <c r="S832" s="31"/>
      <c r="T832" s="31"/>
      <c r="U832" s="31"/>
      <c r="V832" s="31"/>
      <c r="W832" s="31"/>
      <c r="X832" s="31"/>
      <c r="Y832" s="31"/>
      <c r="Z832" s="31"/>
    </row>
    <row r="833" ht="15.75" customHeight="1">
      <c r="A833" s="31"/>
      <c r="B833" s="31"/>
      <c r="C833" s="31"/>
      <c r="D833" s="31"/>
      <c r="E833" s="31"/>
      <c r="F833" s="31"/>
      <c r="G833" s="31"/>
      <c r="H833" s="31"/>
      <c r="I833" s="31"/>
      <c r="J833" s="31"/>
      <c r="K833" s="31"/>
      <c r="L833" s="31"/>
      <c r="M833" s="31"/>
      <c r="N833" s="31"/>
      <c r="O833" s="31"/>
      <c r="P833" s="31"/>
      <c r="Q833" s="31"/>
      <c r="R833" s="31"/>
      <c r="S833" s="31"/>
      <c r="T833" s="31"/>
      <c r="U833" s="31"/>
      <c r="V833" s="31"/>
      <c r="W833" s="31"/>
      <c r="X833" s="31"/>
      <c r="Y833" s="31"/>
      <c r="Z833" s="31"/>
    </row>
    <row r="834" ht="15.75" customHeight="1">
      <c r="A834" s="31"/>
      <c r="B834" s="31"/>
      <c r="C834" s="31"/>
      <c r="D834" s="31"/>
      <c r="E834" s="31"/>
      <c r="F834" s="31"/>
      <c r="G834" s="31"/>
      <c r="H834" s="31"/>
      <c r="I834" s="31"/>
      <c r="J834" s="31"/>
      <c r="K834" s="31"/>
      <c r="L834" s="31"/>
      <c r="M834" s="31"/>
      <c r="N834" s="31"/>
      <c r="O834" s="31"/>
      <c r="P834" s="31"/>
      <c r="Q834" s="31"/>
      <c r="R834" s="31"/>
      <c r="S834" s="31"/>
      <c r="T834" s="31"/>
      <c r="U834" s="31"/>
      <c r="V834" s="31"/>
      <c r="W834" s="31"/>
      <c r="X834" s="31"/>
      <c r="Y834" s="31"/>
      <c r="Z834" s="31"/>
    </row>
    <row r="835" ht="15.75" customHeight="1">
      <c r="A835" s="31"/>
      <c r="B835" s="31"/>
      <c r="C835" s="31"/>
      <c r="D835" s="31"/>
      <c r="E835" s="31"/>
      <c r="F835" s="31"/>
      <c r="G835" s="31"/>
      <c r="H835" s="31"/>
      <c r="I835" s="31"/>
      <c r="J835" s="31"/>
      <c r="K835" s="31"/>
      <c r="L835" s="31"/>
      <c r="M835" s="31"/>
      <c r="N835" s="31"/>
      <c r="O835" s="31"/>
      <c r="P835" s="31"/>
      <c r="Q835" s="31"/>
      <c r="R835" s="31"/>
      <c r="S835" s="31"/>
      <c r="T835" s="31"/>
      <c r="U835" s="31"/>
      <c r="V835" s="31"/>
      <c r="W835" s="31"/>
      <c r="X835" s="31"/>
      <c r="Y835" s="31"/>
      <c r="Z835" s="31"/>
    </row>
    <row r="836" ht="15.75" customHeight="1">
      <c r="A836" s="31"/>
      <c r="B836" s="31"/>
      <c r="C836" s="31"/>
      <c r="D836" s="31"/>
      <c r="E836" s="31"/>
      <c r="F836" s="31"/>
      <c r="G836" s="31"/>
      <c r="H836" s="31"/>
      <c r="I836" s="31"/>
      <c r="J836" s="31"/>
      <c r="K836" s="31"/>
      <c r="L836" s="31"/>
      <c r="M836" s="31"/>
      <c r="N836" s="31"/>
      <c r="O836" s="31"/>
      <c r="P836" s="31"/>
      <c r="Q836" s="31"/>
      <c r="R836" s="31"/>
      <c r="S836" s="31"/>
      <c r="T836" s="31"/>
      <c r="U836" s="31"/>
      <c r="V836" s="31"/>
      <c r="W836" s="31"/>
      <c r="X836" s="31"/>
      <c r="Y836" s="31"/>
      <c r="Z836" s="31"/>
    </row>
    <row r="837" ht="15.75" customHeight="1">
      <c r="A837" s="31"/>
      <c r="B837" s="31"/>
      <c r="C837" s="31"/>
      <c r="D837" s="31"/>
      <c r="E837" s="31"/>
      <c r="F837" s="31"/>
      <c r="G837" s="31"/>
      <c r="H837" s="31"/>
      <c r="I837" s="31"/>
      <c r="J837" s="31"/>
      <c r="K837" s="31"/>
      <c r="L837" s="31"/>
      <c r="M837" s="31"/>
      <c r="N837" s="31"/>
      <c r="O837" s="31"/>
      <c r="P837" s="31"/>
      <c r="Q837" s="31"/>
      <c r="R837" s="31"/>
      <c r="S837" s="31"/>
      <c r="T837" s="31"/>
      <c r="U837" s="31"/>
      <c r="V837" s="31"/>
      <c r="W837" s="31"/>
      <c r="X837" s="31"/>
      <c r="Y837" s="31"/>
      <c r="Z837" s="31"/>
    </row>
    <row r="838" ht="15.75" customHeight="1">
      <c r="A838" s="31"/>
      <c r="B838" s="31"/>
      <c r="C838" s="31"/>
      <c r="D838" s="31"/>
      <c r="E838" s="31"/>
      <c r="F838" s="31"/>
      <c r="G838" s="31"/>
      <c r="H838" s="31"/>
      <c r="I838" s="31"/>
      <c r="J838" s="31"/>
      <c r="K838" s="31"/>
      <c r="L838" s="31"/>
      <c r="M838" s="31"/>
      <c r="N838" s="31"/>
      <c r="O838" s="31"/>
      <c r="P838" s="31"/>
      <c r="Q838" s="31"/>
      <c r="R838" s="31"/>
      <c r="S838" s="31"/>
      <c r="T838" s="31"/>
      <c r="U838" s="31"/>
      <c r="V838" s="31"/>
      <c r="W838" s="31"/>
      <c r="X838" s="31"/>
      <c r="Y838" s="31"/>
      <c r="Z838" s="31"/>
    </row>
    <row r="839" ht="15.75" customHeight="1">
      <c r="A839" s="31"/>
      <c r="B839" s="31"/>
      <c r="C839" s="31"/>
      <c r="D839" s="31"/>
      <c r="E839" s="31"/>
      <c r="F839" s="31"/>
      <c r="G839" s="31"/>
      <c r="H839" s="31"/>
      <c r="I839" s="31"/>
      <c r="J839" s="31"/>
      <c r="K839" s="31"/>
      <c r="L839" s="31"/>
      <c r="M839" s="31"/>
      <c r="N839" s="31"/>
      <c r="O839" s="31"/>
      <c r="P839" s="31"/>
      <c r="Q839" s="31"/>
      <c r="R839" s="31"/>
      <c r="S839" s="31"/>
      <c r="T839" s="31"/>
      <c r="U839" s="31"/>
      <c r="V839" s="31"/>
      <c r="W839" s="31"/>
      <c r="X839" s="31"/>
      <c r="Y839" s="31"/>
      <c r="Z839" s="31"/>
    </row>
    <row r="840" ht="15.75" customHeight="1">
      <c r="A840" s="31"/>
      <c r="B840" s="31"/>
      <c r="C840" s="31"/>
      <c r="D840" s="31"/>
      <c r="E840" s="31"/>
      <c r="F840" s="31"/>
      <c r="G840" s="31"/>
      <c r="H840" s="31"/>
      <c r="I840" s="31"/>
      <c r="J840" s="31"/>
      <c r="K840" s="31"/>
      <c r="L840" s="31"/>
      <c r="M840" s="31"/>
      <c r="N840" s="31"/>
      <c r="O840" s="31"/>
      <c r="P840" s="31"/>
      <c r="Q840" s="31"/>
      <c r="R840" s="31"/>
      <c r="S840" s="31"/>
      <c r="T840" s="31"/>
      <c r="U840" s="31"/>
      <c r="V840" s="31"/>
      <c r="W840" s="31"/>
      <c r="X840" s="31"/>
      <c r="Y840" s="31"/>
      <c r="Z840" s="31"/>
    </row>
    <row r="841" ht="15.75" customHeight="1">
      <c r="A841" s="31"/>
      <c r="B841" s="31"/>
      <c r="C841" s="31"/>
      <c r="D841" s="31"/>
      <c r="E841" s="31"/>
      <c r="F841" s="31"/>
      <c r="G841" s="31"/>
      <c r="H841" s="31"/>
      <c r="I841" s="31"/>
      <c r="J841" s="31"/>
      <c r="K841" s="31"/>
      <c r="L841" s="31"/>
      <c r="M841" s="31"/>
      <c r="N841" s="31"/>
      <c r="O841" s="31"/>
      <c r="P841" s="31"/>
      <c r="Q841" s="31"/>
      <c r="R841" s="31"/>
      <c r="S841" s="31"/>
      <c r="T841" s="31"/>
      <c r="U841" s="31"/>
      <c r="V841" s="31"/>
      <c r="W841" s="31"/>
      <c r="X841" s="31"/>
      <c r="Y841" s="31"/>
      <c r="Z841" s="31"/>
    </row>
    <row r="842" ht="15.75" customHeight="1">
      <c r="A842" s="31"/>
      <c r="B842" s="31"/>
      <c r="C842" s="31"/>
      <c r="D842" s="31"/>
      <c r="E842" s="31"/>
      <c r="F842" s="31"/>
      <c r="G842" s="31"/>
      <c r="H842" s="31"/>
      <c r="I842" s="31"/>
      <c r="J842" s="31"/>
      <c r="K842" s="31"/>
      <c r="L842" s="31"/>
      <c r="M842" s="31"/>
      <c r="N842" s="31"/>
      <c r="O842" s="31"/>
      <c r="P842" s="31"/>
      <c r="Q842" s="31"/>
      <c r="R842" s="31"/>
      <c r="S842" s="31"/>
      <c r="T842" s="31"/>
      <c r="U842" s="31"/>
      <c r="V842" s="31"/>
      <c r="W842" s="31"/>
      <c r="X842" s="31"/>
      <c r="Y842" s="31"/>
      <c r="Z842" s="31"/>
    </row>
    <row r="843" ht="15.75" customHeight="1">
      <c r="A843" s="31"/>
      <c r="B843" s="31"/>
      <c r="C843" s="31"/>
      <c r="D843" s="31"/>
      <c r="E843" s="31"/>
      <c r="F843" s="31"/>
      <c r="G843" s="31"/>
      <c r="H843" s="31"/>
      <c r="I843" s="31"/>
      <c r="J843" s="31"/>
      <c r="K843" s="31"/>
      <c r="L843" s="31"/>
      <c r="M843" s="31"/>
      <c r="N843" s="31"/>
      <c r="O843" s="31"/>
      <c r="P843" s="31"/>
      <c r="Q843" s="31"/>
      <c r="R843" s="31"/>
      <c r="S843" s="31"/>
      <c r="T843" s="31"/>
      <c r="U843" s="31"/>
      <c r="V843" s="31"/>
      <c r="W843" s="31"/>
      <c r="X843" s="31"/>
      <c r="Y843" s="31"/>
      <c r="Z843" s="31"/>
    </row>
    <row r="844" ht="15.75" customHeight="1">
      <c r="A844" s="31"/>
      <c r="B844" s="31"/>
      <c r="C844" s="31"/>
      <c r="D844" s="31"/>
      <c r="E844" s="31"/>
      <c r="F844" s="31"/>
      <c r="G844" s="31"/>
      <c r="H844" s="31"/>
      <c r="I844" s="31"/>
      <c r="J844" s="31"/>
      <c r="K844" s="31"/>
      <c r="L844" s="31"/>
      <c r="M844" s="31"/>
      <c r="N844" s="31"/>
      <c r="O844" s="31"/>
      <c r="P844" s="31"/>
      <c r="Q844" s="31"/>
      <c r="R844" s="31"/>
      <c r="S844" s="31"/>
      <c r="T844" s="31"/>
      <c r="U844" s="31"/>
      <c r="V844" s="31"/>
      <c r="W844" s="31"/>
      <c r="X844" s="31"/>
      <c r="Y844" s="31"/>
      <c r="Z844" s="31"/>
    </row>
    <row r="845" ht="15.75" customHeight="1">
      <c r="A845" s="31"/>
      <c r="B845" s="31"/>
      <c r="C845" s="31"/>
      <c r="D845" s="31"/>
      <c r="E845" s="31"/>
      <c r="F845" s="31"/>
      <c r="G845" s="31"/>
      <c r="H845" s="31"/>
      <c r="I845" s="31"/>
      <c r="J845" s="31"/>
      <c r="K845" s="31"/>
      <c r="L845" s="31"/>
      <c r="M845" s="31"/>
      <c r="N845" s="31"/>
      <c r="O845" s="31"/>
      <c r="P845" s="31"/>
      <c r="Q845" s="31"/>
      <c r="R845" s="31"/>
      <c r="S845" s="31"/>
      <c r="T845" s="31"/>
      <c r="U845" s="31"/>
      <c r="V845" s="31"/>
      <c r="W845" s="31"/>
      <c r="X845" s="31"/>
      <c r="Y845" s="31"/>
      <c r="Z845" s="31"/>
    </row>
    <row r="846" ht="15.75" customHeight="1">
      <c r="A846" s="31"/>
      <c r="B846" s="31"/>
      <c r="C846" s="31"/>
      <c r="D846" s="31"/>
      <c r="E846" s="31"/>
      <c r="F846" s="31"/>
      <c r="G846" s="31"/>
      <c r="H846" s="31"/>
      <c r="I846" s="31"/>
      <c r="J846" s="31"/>
      <c r="K846" s="31"/>
      <c r="L846" s="31"/>
      <c r="M846" s="31"/>
      <c r="N846" s="31"/>
      <c r="O846" s="31"/>
      <c r="P846" s="31"/>
      <c r="Q846" s="31"/>
      <c r="R846" s="31"/>
      <c r="S846" s="31"/>
      <c r="T846" s="31"/>
      <c r="U846" s="31"/>
      <c r="V846" s="31"/>
      <c r="W846" s="31"/>
      <c r="X846" s="31"/>
      <c r="Y846" s="31"/>
      <c r="Z846" s="31"/>
    </row>
    <row r="847" ht="15.75" customHeight="1">
      <c r="A847" s="31"/>
      <c r="B847" s="31"/>
      <c r="C847" s="31"/>
      <c r="D847" s="31"/>
      <c r="E847" s="31"/>
      <c r="F847" s="31"/>
      <c r="G847" s="31"/>
      <c r="H847" s="31"/>
      <c r="I847" s="31"/>
      <c r="J847" s="31"/>
      <c r="K847" s="31"/>
      <c r="L847" s="31"/>
      <c r="M847" s="31"/>
      <c r="N847" s="31"/>
      <c r="O847" s="31"/>
      <c r="P847" s="31"/>
      <c r="Q847" s="31"/>
      <c r="R847" s="31"/>
      <c r="S847" s="31"/>
      <c r="T847" s="31"/>
      <c r="U847" s="31"/>
      <c r="V847" s="31"/>
      <c r="W847" s="31"/>
      <c r="X847" s="31"/>
      <c r="Y847" s="31"/>
      <c r="Z847" s="31"/>
    </row>
    <row r="848" ht="15.75" customHeight="1">
      <c r="A848" s="31"/>
      <c r="B848" s="31"/>
      <c r="C848" s="31"/>
      <c r="D848" s="31"/>
      <c r="E848" s="31"/>
      <c r="F848" s="31"/>
      <c r="G848" s="31"/>
      <c r="H848" s="31"/>
      <c r="I848" s="31"/>
      <c r="J848" s="31"/>
      <c r="K848" s="31"/>
      <c r="L848" s="31"/>
      <c r="M848" s="31"/>
      <c r="N848" s="31"/>
      <c r="O848" s="31"/>
      <c r="P848" s="31"/>
      <c r="Q848" s="31"/>
      <c r="R848" s="31"/>
      <c r="S848" s="31"/>
      <c r="T848" s="31"/>
      <c r="U848" s="31"/>
      <c r="V848" s="31"/>
      <c r="W848" s="31"/>
      <c r="X848" s="31"/>
      <c r="Y848" s="31"/>
      <c r="Z848" s="31"/>
    </row>
    <row r="849" ht="15.75" customHeight="1">
      <c r="A849" s="31"/>
      <c r="B849" s="31"/>
      <c r="C849" s="31"/>
      <c r="D849" s="31"/>
      <c r="E849" s="31"/>
      <c r="F849" s="31"/>
      <c r="G849" s="31"/>
      <c r="H849" s="31"/>
      <c r="I849" s="31"/>
      <c r="J849" s="31"/>
      <c r="K849" s="31"/>
      <c r="L849" s="31"/>
      <c r="M849" s="31"/>
      <c r="N849" s="31"/>
      <c r="O849" s="31"/>
      <c r="P849" s="31"/>
      <c r="Q849" s="31"/>
      <c r="R849" s="31"/>
      <c r="S849" s="31"/>
      <c r="T849" s="31"/>
      <c r="U849" s="31"/>
      <c r="V849" s="31"/>
      <c r="W849" s="31"/>
      <c r="X849" s="31"/>
      <c r="Y849" s="31"/>
      <c r="Z849" s="31"/>
    </row>
    <row r="850" ht="15.75" customHeight="1">
      <c r="A850" s="31"/>
      <c r="B850" s="31"/>
      <c r="C850" s="31"/>
      <c r="D850" s="31"/>
      <c r="E850" s="31"/>
      <c r="F850" s="31"/>
      <c r="G850" s="31"/>
      <c r="H850" s="31"/>
      <c r="I850" s="31"/>
      <c r="J850" s="31"/>
      <c r="K850" s="31"/>
      <c r="L850" s="31"/>
      <c r="M850" s="31"/>
      <c r="N850" s="31"/>
      <c r="O850" s="31"/>
      <c r="P850" s="31"/>
      <c r="Q850" s="31"/>
      <c r="R850" s="31"/>
      <c r="S850" s="31"/>
      <c r="T850" s="31"/>
      <c r="U850" s="31"/>
      <c r="V850" s="31"/>
      <c r="W850" s="31"/>
      <c r="X850" s="31"/>
      <c r="Y850" s="31"/>
      <c r="Z850" s="31"/>
    </row>
    <row r="851" ht="15.75" customHeight="1">
      <c r="A851" s="31"/>
      <c r="B851" s="31"/>
      <c r="C851" s="31"/>
      <c r="D851" s="31"/>
      <c r="E851" s="31"/>
      <c r="F851" s="31"/>
      <c r="G851" s="31"/>
      <c r="H851" s="31"/>
      <c r="I851" s="31"/>
      <c r="J851" s="31"/>
      <c r="K851" s="31"/>
      <c r="L851" s="31"/>
      <c r="M851" s="31"/>
      <c r="N851" s="31"/>
      <c r="O851" s="31"/>
      <c r="P851" s="31"/>
      <c r="Q851" s="31"/>
      <c r="R851" s="31"/>
      <c r="S851" s="31"/>
      <c r="T851" s="31"/>
      <c r="U851" s="31"/>
      <c r="V851" s="31"/>
      <c r="W851" s="31"/>
      <c r="X851" s="31"/>
      <c r="Y851" s="31"/>
      <c r="Z851" s="31"/>
    </row>
    <row r="852" ht="15.75" customHeight="1">
      <c r="A852" s="31"/>
      <c r="B852" s="31"/>
      <c r="C852" s="31"/>
      <c r="D852" s="31"/>
      <c r="E852" s="31"/>
      <c r="F852" s="31"/>
      <c r="G852" s="31"/>
      <c r="H852" s="31"/>
      <c r="I852" s="31"/>
      <c r="J852" s="31"/>
      <c r="K852" s="31"/>
      <c r="L852" s="31"/>
      <c r="M852" s="31"/>
      <c r="N852" s="31"/>
      <c r="O852" s="31"/>
      <c r="P852" s="31"/>
      <c r="Q852" s="31"/>
      <c r="R852" s="31"/>
      <c r="S852" s="31"/>
      <c r="T852" s="31"/>
      <c r="U852" s="31"/>
      <c r="V852" s="31"/>
      <c r="W852" s="31"/>
      <c r="X852" s="31"/>
      <c r="Y852" s="31"/>
      <c r="Z852" s="31"/>
    </row>
    <row r="853" ht="15.75" customHeight="1">
      <c r="A853" s="31"/>
      <c r="B853" s="31"/>
      <c r="C853" s="31"/>
      <c r="D853" s="31"/>
      <c r="E853" s="31"/>
      <c r="F853" s="31"/>
      <c r="G853" s="31"/>
      <c r="H853" s="31"/>
      <c r="I853" s="31"/>
      <c r="J853" s="31"/>
      <c r="K853" s="31"/>
      <c r="L853" s="31"/>
      <c r="M853" s="31"/>
      <c r="N853" s="31"/>
      <c r="O853" s="31"/>
      <c r="P853" s="31"/>
      <c r="Q853" s="31"/>
      <c r="R853" s="31"/>
      <c r="S853" s="31"/>
      <c r="T853" s="31"/>
      <c r="U853" s="31"/>
      <c r="V853" s="31"/>
      <c r="W853" s="31"/>
      <c r="X853" s="31"/>
      <c r="Y853" s="31"/>
      <c r="Z853" s="31"/>
    </row>
    <row r="854" ht="15.75" customHeight="1">
      <c r="A854" s="31"/>
      <c r="B854" s="31"/>
      <c r="C854" s="31"/>
      <c r="D854" s="31"/>
      <c r="E854" s="31"/>
      <c r="F854" s="31"/>
      <c r="G854" s="31"/>
      <c r="H854" s="31"/>
      <c r="I854" s="31"/>
      <c r="J854" s="31"/>
      <c r="K854" s="31"/>
      <c r="L854" s="31"/>
      <c r="M854" s="31"/>
      <c r="N854" s="31"/>
      <c r="O854" s="31"/>
      <c r="P854" s="31"/>
      <c r="Q854" s="31"/>
      <c r="R854" s="31"/>
      <c r="S854" s="31"/>
      <c r="T854" s="31"/>
      <c r="U854" s="31"/>
      <c r="V854" s="31"/>
      <c r="W854" s="31"/>
      <c r="X854" s="31"/>
      <c r="Y854" s="31"/>
      <c r="Z854" s="31"/>
    </row>
    <row r="855" ht="15.75" customHeight="1">
      <c r="A855" s="31"/>
      <c r="B855" s="31"/>
      <c r="C855" s="31"/>
      <c r="D855" s="31"/>
      <c r="E855" s="31"/>
      <c r="F855" s="31"/>
      <c r="G855" s="31"/>
      <c r="H855" s="31"/>
      <c r="I855" s="31"/>
      <c r="J855" s="31"/>
      <c r="K855" s="31"/>
      <c r="L855" s="31"/>
      <c r="M855" s="31"/>
      <c r="N855" s="31"/>
      <c r="O855" s="31"/>
      <c r="P855" s="31"/>
      <c r="Q855" s="31"/>
      <c r="R855" s="31"/>
      <c r="S855" s="31"/>
      <c r="T855" s="31"/>
      <c r="U855" s="31"/>
      <c r="V855" s="31"/>
      <c r="W855" s="31"/>
      <c r="X855" s="31"/>
      <c r="Y855" s="31"/>
      <c r="Z855" s="31"/>
    </row>
    <row r="856" ht="15.75" customHeight="1">
      <c r="A856" s="31"/>
      <c r="B856" s="31"/>
      <c r="C856" s="31"/>
      <c r="D856" s="31"/>
      <c r="E856" s="31"/>
      <c r="F856" s="31"/>
      <c r="G856" s="31"/>
      <c r="H856" s="31"/>
      <c r="I856" s="31"/>
      <c r="J856" s="31"/>
      <c r="K856" s="31"/>
      <c r="L856" s="31"/>
      <c r="M856" s="31"/>
      <c r="N856" s="31"/>
      <c r="O856" s="31"/>
      <c r="P856" s="31"/>
      <c r="Q856" s="31"/>
      <c r="R856" s="31"/>
      <c r="S856" s="31"/>
      <c r="T856" s="31"/>
      <c r="U856" s="31"/>
      <c r="V856" s="31"/>
      <c r="W856" s="31"/>
      <c r="X856" s="31"/>
      <c r="Y856" s="31"/>
      <c r="Z856" s="31"/>
    </row>
    <row r="857" ht="15.75" customHeight="1">
      <c r="A857" s="31"/>
      <c r="B857" s="31"/>
      <c r="C857" s="31"/>
      <c r="D857" s="31"/>
      <c r="E857" s="31"/>
      <c r="F857" s="31"/>
      <c r="G857" s="31"/>
      <c r="H857" s="31"/>
      <c r="I857" s="31"/>
      <c r="J857" s="31"/>
      <c r="K857" s="31"/>
      <c r="L857" s="31"/>
      <c r="M857" s="31"/>
      <c r="N857" s="31"/>
      <c r="O857" s="31"/>
      <c r="P857" s="31"/>
      <c r="Q857" s="31"/>
      <c r="R857" s="31"/>
      <c r="S857" s="31"/>
      <c r="T857" s="31"/>
      <c r="U857" s="31"/>
      <c r="V857" s="31"/>
      <c r="W857" s="31"/>
      <c r="X857" s="31"/>
      <c r="Y857" s="31"/>
      <c r="Z857" s="31"/>
    </row>
    <row r="858" ht="15.75" customHeight="1">
      <c r="A858" s="31"/>
      <c r="B858" s="31"/>
      <c r="C858" s="31"/>
      <c r="D858" s="31"/>
      <c r="E858" s="31"/>
      <c r="F858" s="31"/>
      <c r="G858" s="31"/>
      <c r="H858" s="31"/>
      <c r="I858" s="31"/>
      <c r="J858" s="31"/>
      <c r="K858" s="31"/>
      <c r="L858" s="31"/>
      <c r="M858" s="31"/>
      <c r="N858" s="31"/>
      <c r="O858" s="31"/>
      <c r="P858" s="31"/>
      <c r="Q858" s="31"/>
      <c r="R858" s="31"/>
      <c r="S858" s="31"/>
      <c r="T858" s="31"/>
      <c r="U858" s="31"/>
      <c r="V858" s="31"/>
      <c r="W858" s="31"/>
      <c r="X858" s="31"/>
      <c r="Y858" s="31"/>
      <c r="Z858" s="31"/>
    </row>
    <row r="859" ht="15.75" customHeight="1">
      <c r="A859" s="31"/>
      <c r="B859" s="31"/>
      <c r="C859" s="31"/>
      <c r="D859" s="31"/>
      <c r="E859" s="31"/>
      <c r="F859" s="31"/>
      <c r="G859" s="31"/>
      <c r="H859" s="31"/>
      <c r="I859" s="31"/>
      <c r="J859" s="31"/>
      <c r="K859" s="31"/>
      <c r="L859" s="31"/>
      <c r="M859" s="31"/>
      <c r="N859" s="31"/>
      <c r="O859" s="31"/>
      <c r="P859" s="31"/>
      <c r="Q859" s="31"/>
      <c r="R859" s="31"/>
      <c r="S859" s="31"/>
      <c r="T859" s="31"/>
      <c r="U859" s="31"/>
      <c r="V859" s="31"/>
      <c r="W859" s="31"/>
      <c r="X859" s="31"/>
      <c r="Y859" s="31"/>
      <c r="Z859" s="31"/>
    </row>
    <row r="860" ht="15.75" customHeight="1">
      <c r="A860" s="31"/>
      <c r="B860" s="31"/>
      <c r="C860" s="31"/>
      <c r="D860" s="31"/>
      <c r="E860" s="31"/>
      <c r="F860" s="31"/>
      <c r="G860" s="31"/>
      <c r="H860" s="31"/>
      <c r="I860" s="31"/>
      <c r="J860" s="31"/>
      <c r="K860" s="31"/>
      <c r="L860" s="31"/>
      <c r="M860" s="31"/>
      <c r="N860" s="31"/>
      <c r="O860" s="31"/>
      <c r="P860" s="31"/>
      <c r="Q860" s="31"/>
      <c r="R860" s="31"/>
      <c r="S860" s="31"/>
      <c r="T860" s="31"/>
      <c r="U860" s="31"/>
      <c r="V860" s="31"/>
      <c r="W860" s="31"/>
      <c r="X860" s="31"/>
      <c r="Y860" s="31"/>
      <c r="Z860" s="31"/>
    </row>
    <row r="861" ht="15.75" customHeight="1">
      <c r="A861" s="31"/>
      <c r="B861" s="31"/>
      <c r="C861" s="31"/>
      <c r="D861" s="31"/>
      <c r="E861" s="31"/>
      <c r="F861" s="31"/>
      <c r="G861" s="31"/>
      <c r="H861" s="31"/>
      <c r="I861" s="31"/>
      <c r="J861" s="31"/>
      <c r="K861" s="31"/>
      <c r="L861" s="31"/>
      <c r="M861" s="31"/>
      <c r="N861" s="31"/>
      <c r="O861" s="31"/>
      <c r="P861" s="31"/>
      <c r="Q861" s="31"/>
      <c r="R861" s="31"/>
      <c r="S861" s="31"/>
      <c r="T861" s="31"/>
      <c r="U861" s="31"/>
      <c r="V861" s="31"/>
      <c r="W861" s="31"/>
      <c r="X861" s="31"/>
      <c r="Y861" s="31"/>
      <c r="Z861" s="31"/>
    </row>
    <row r="862" ht="15.75" customHeight="1">
      <c r="A862" s="31"/>
      <c r="B862" s="31"/>
      <c r="C862" s="31"/>
      <c r="D862" s="31"/>
      <c r="E862" s="31"/>
      <c r="F862" s="31"/>
      <c r="G862" s="31"/>
      <c r="H862" s="31"/>
      <c r="I862" s="31"/>
      <c r="J862" s="31"/>
      <c r="K862" s="31"/>
      <c r="L862" s="31"/>
      <c r="M862" s="31"/>
      <c r="N862" s="31"/>
      <c r="O862" s="31"/>
      <c r="P862" s="31"/>
      <c r="Q862" s="31"/>
      <c r="R862" s="31"/>
      <c r="S862" s="31"/>
      <c r="T862" s="31"/>
      <c r="U862" s="31"/>
      <c r="V862" s="31"/>
      <c r="W862" s="31"/>
      <c r="X862" s="31"/>
      <c r="Y862" s="31"/>
      <c r="Z862" s="31"/>
    </row>
    <row r="863" ht="15.75" customHeight="1">
      <c r="A863" s="31"/>
      <c r="B863" s="31"/>
      <c r="C863" s="31"/>
      <c r="D863" s="31"/>
      <c r="E863" s="31"/>
      <c r="F863" s="31"/>
      <c r="G863" s="31"/>
      <c r="H863" s="31"/>
      <c r="I863" s="31"/>
      <c r="J863" s="31"/>
      <c r="K863" s="31"/>
      <c r="L863" s="31"/>
      <c r="M863" s="31"/>
      <c r="N863" s="31"/>
      <c r="O863" s="31"/>
      <c r="P863" s="31"/>
      <c r="Q863" s="31"/>
      <c r="R863" s="31"/>
      <c r="S863" s="31"/>
      <c r="T863" s="31"/>
      <c r="U863" s="31"/>
      <c r="V863" s="31"/>
      <c r="W863" s="31"/>
      <c r="X863" s="31"/>
      <c r="Y863" s="31"/>
      <c r="Z863" s="31"/>
    </row>
    <row r="864" ht="15.75" customHeight="1">
      <c r="A864" s="31"/>
      <c r="B864" s="31"/>
      <c r="C864" s="31"/>
      <c r="D864" s="31"/>
      <c r="E864" s="31"/>
      <c r="F864" s="31"/>
      <c r="G864" s="31"/>
      <c r="H864" s="31"/>
      <c r="I864" s="31"/>
      <c r="J864" s="31"/>
      <c r="K864" s="31"/>
      <c r="L864" s="31"/>
      <c r="M864" s="31"/>
      <c r="N864" s="31"/>
      <c r="O864" s="31"/>
      <c r="P864" s="31"/>
      <c r="Q864" s="31"/>
      <c r="R864" s="31"/>
      <c r="S864" s="31"/>
      <c r="T864" s="31"/>
      <c r="U864" s="31"/>
      <c r="V864" s="31"/>
      <c r="W864" s="31"/>
      <c r="X864" s="31"/>
      <c r="Y864" s="31"/>
      <c r="Z864" s="31"/>
    </row>
    <row r="865" ht="15.75" customHeight="1">
      <c r="A865" s="31"/>
      <c r="B865" s="31"/>
      <c r="C865" s="31"/>
      <c r="D865" s="31"/>
      <c r="E865" s="31"/>
      <c r="F865" s="31"/>
      <c r="G865" s="31"/>
      <c r="H865" s="31"/>
      <c r="I865" s="31"/>
      <c r="J865" s="31"/>
      <c r="K865" s="31"/>
      <c r="L865" s="31"/>
      <c r="M865" s="31"/>
      <c r="N865" s="31"/>
      <c r="O865" s="31"/>
      <c r="P865" s="31"/>
      <c r="Q865" s="31"/>
      <c r="R865" s="31"/>
      <c r="S865" s="31"/>
      <c r="T865" s="31"/>
      <c r="U865" s="31"/>
      <c r="V865" s="31"/>
      <c r="W865" s="31"/>
      <c r="X865" s="31"/>
      <c r="Y865" s="31"/>
      <c r="Z865" s="31"/>
    </row>
    <row r="866" ht="15.75" customHeight="1">
      <c r="A866" s="31"/>
      <c r="B866" s="31"/>
      <c r="C866" s="31"/>
      <c r="D866" s="31"/>
      <c r="E866" s="31"/>
      <c r="F866" s="31"/>
      <c r="G866" s="31"/>
      <c r="H866" s="31"/>
      <c r="I866" s="31"/>
      <c r="J866" s="31"/>
      <c r="K866" s="31"/>
      <c r="L866" s="31"/>
      <c r="M866" s="31"/>
      <c r="N866" s="31"/>
      <c r="O866" s="31"/>
      <c r="P866" s="31"/>
      <c r="Q866" s="31"/>
      <c r="R866" s="31"/>
      <c r="S866" s="31"/>
      <c r="T866" s="31"/>
      <c r="U866" s="31"/>
      <c r="V866" s="31"/>
      <c r="W866" s="31"/>
      <c r="X866" s="31"/>
      <c r="Y866" s="31"/>
      <c r="Z866" s="31"/>
    </row>
    <row r="867" ht="15.75" customHeight="1">
      <c r="A867" s="31"/>
      <c r="B867" s="31"/>
      <c r="C867" s="31"/>
      <c r="D867" s="31"/>
      <c r="E867" s="31"/>
      <c r="F867" s="31"/>
      <c r="G867" s="31"/>
      <c r="H867" s="31"/>
      <c r="I867" s="31"/>
      <c r="J867" s="31"/>
      <c r="K867" s="31"/>
      <c r="L867" s="31"/>
      <c r="M867" s="31"/>
      <c r="N867" s="31"/>
      <c r="O867" s="31"/>
      <c r="P867" s="31"/>
      <c r="Q867" s="31"/>
      <c r="R867" s="31"/>
      <c r="S867" s="31"/>
      <c r="T867" s="31"/>
      <c r="U867" s="31"/>
      <c r="V867" s="31"/>
      <c r="W867" s="31"/>
      <c r="X867" s="31"/>
      <c r="Y867" s="31"/>
      <c r="Z867" s="31"/>
    </row>
    <row r="868" ht="15.75" customHeight="1">
      <c r="A868" s="31"/>
      <c r="B868" s="31"/>
      <c r="C868" s="31"/>
      <c r="D868" s="31"/>
      <c r="E868" s="31"/>
      <c r="F868" s="31"/>
      <c r="G868" s="31"/>
      <c r="H868" s="31"/>
      <c r="I868" s="31"/>
      <c r="J868" s="31"/>
      <c r="K868" s="31"/>
      <c r="L868" s="31"/>
      <c r="M868" s="31"/>
      <c r="N868" s="31"/>
      <c r="O868" s="31"/>
      <c r="P868" s="31"/>
      <c r="Q868" s="31"/>
      <c r="R868" s="31"/>
      <c r="S868" s="31"/>
      <c r="T868" s="31"/>
      <c r="U868" s="31"/>
      <c r="V868" s="31"/>
      <c r="W868" s="31"/>
      <c r="X868" s="31"/>
      <c r="Y868" s="31"/>
      <c r="Z868" s="31"/>
    </row>
    <row r="869" ht="15.75" customHeight="1">
      <c r="A869" s="31"/>
      <c r="B869" s="31"/>
      <c r="C869" s="31"/>
      <c r="D869" s="31"/>
      <c r="E869" s="31"/>
      <c r="F869" s="31"/>
      <c r="G869" s="31"/>
      <c r="H869" s="31"/>
      <c r="I869" s="31"/>
      <c r="J869" s="31"/>
      <c r="K869" s="31"/>
      <c r="L869" s="31"/>
      <c r="M869" s="31"/>
      <c r="N869" s="31"/>
      <c r="O869" s="31"/>
      <c r="P869" s="31"/>
      <c r="Q869" s="31"/>
      <c r="R869" s="31"/>
      <c r="S869" s="31"/>
      <c r="T869" s="31"/>
      <c r="U869" s="31"/>
      <c r="V869" s="31"/>
      <c r="W869" s="31"/>
      <c r="X869" s="31"/>
      <c r="Y869" s="31"/>
      <c r="Z869" s="31"/>
    </row>
    <row r="870" ht="15.75" customHeight="1">
      <c r="A870" s="31"/>
      <c r="B870" s="31"/>
      <c r="C870" s="31"/>
      <c r="D870" s="31"/>
      <c r="E870" s="31"/>
      <c r="F870" s="31"/>
      <c r="G870" s="31"/>
      <c r="H870" s="31"/>
      <c r="I870" s="31"/>
      <c r="J870" s="31"/>
      <c r="K870" s="31"/>
      <c r="L870" s="31"/>
      <c r="M870" s="31"/>
      <c r="N870" s="31"/>
      <c r="O870" s="31"/>
      <c r="P870" s="31"/>
      <c r="Q870" s="31"/>
      <c r="R870" s="31"/>
      <c r="S870" s="31"/>
      <c r="T870" s="31"/>
      <c r="U870" s="31"/>
      <c r="V870" s="31"/>
      <c r="W870" s="31"/>
      <c r="X870" s="31"/>
      <c r="Y870" s="31"/>
      <c r="Z870" s="31"/>
    </row>
    <row r="871" ht="15.75" customHeight="1">
      <c r="A871" s="31"/>
      <c r="B871" s="31"/>
      <c r="C871" s="31"/>
      <c r="D871" s="31"/>
      <c r="E871" s="31"/>
      <c r="F871" s="31"/>
      <c r="G871" s="31"/>
      <c r="H871" s="31"/>
      <c r="I871" s="31"/>
      <c r="J871" s="31"/>
      <c r="K871" s="31"/>
      <c r="L871" s="31"/>
      <c r="M871" s="31"/>
      <c r="N871" s="31"/>
      <c r="O871" s="31"/>
      <c r="P871" s="31"/>
      <c r="Q871" s="31"/>
      <c r="R871" s="31"/>
      <c r="S871" s="31"/>
      <c r="T871" s="31"/>
      <c r="U871" s="31"/>
      <c r="V871" s="31"/>
      <c r="W871" s="31"/>
      <c r="X871" s="31"/>
      <c r="Y871" s="31"/>
      <c r="Z871" s="31"/>
    </row>
    <row r="872" ht="15.75" customHeight="1">
      <c r="A872" s="31"/>
      <c r="B872" s="31"/>
      <c r="C872" s="31"/>
      <c r="D872" s="31"/>
      <c r="E872" s="31"/>
      <c r="F872" s="31"/>
      <c r="G872" s="31"/>
      <c r="H872" s="31"/>
      <c r="I872" s="31"/>
      <c r="J872" s="31"/>
      <c r="K872" s="31"/>
      <c r="L872" s="31"/>
      <c r="M872" s="31"/>
      <c r="N872" s="31"/>
      <c r="O872" s="31"/>
      <c r="P872" s="31"/>
      <c r="Q872" s="31"/>
      <c r="R872" s="31"/>
      <c r="S872" s="31"/>
      <c r="T872" s="31"/>
      <c r="U872" s="31"/>
      <c r="V872" s="31"/>
      <c r="W872" s="31"/>
      <c r="X872" s="31"/>
      <c r="Y872" s="31"/>
      <c r="Z872" s="31"/>
    </row>
    <row r="873" ht="15.75" customHeight="1">
      <c r="A873" s="31"/>
      <c r="B873" s="31"/>
      <c r="C873" s="31"/>
      <c r="D873" s="31"/>
      <c r="E873" s="31"/>
      <c r="F873" s="31"/>
      <c r="G873" s="31"/>
      <c r="H873" s="31"/>
      <c r="I873" s="31"/>
      <c r="J873" s="31"/>
      <c r="K873" s="31"/>
      <c r="L873" s="31"/>
      <c r="M873" s="31"/>
      <c r="N873" s="31"/>
      <c r="O873" s="31"/>
      <c r="P873" s="31"/>
      <c r="Q873" s="31"/>
      <c r="R873" s="31"/>
      <c r="S873" s="31"/>
      <c r="T873" s="31"/>
      <c r="U873" s="31"/>
      <c r="V873" s="31"/>
      <c r="W873" s="31"/>
      <c r="X873" s="31"/>
      <c r="Y873" s="31"/>
      <c r="Z873" s="31"/>
    </row>
    <row r="874" ht="15.75" customHeight="1">
      <c r="A874" s="31"/>
      <c r="B874" s="31"/>
      <c r="C874" s="31"/>
      <c r="D874" s="31"/>
      <c r="E874" s="31"/>
      <c r="F874" s="31"/>
      <c r="G874" s="31"/>
      <c r="H874" s="31"/>
      <c r="I874" s="31"/>
      <c r="J874" s="31"/>
      <c r="K874" s="31"/>
      <c r="L874" s="31"/>
      <c r="M874" s="31"/>
      <c r="N874" s="31"/>
      <c r="O874" s="31"/>
      <c r="P874" s="31"/>
      <c r="Q874" s="31"/>
      <c r="R874" s="31"/>
      <c r="S874" s="31"/>
      <c r="T874" s="31"/>
      <c r="U874" s="31"/>
      <c r="V874" s="31"/>
      <c r="W874" s="31"/>
      <c r="X874" s="31"/>
      <c r="Y874" s="31"/>
      <c r="Z874" s="31"/>
    </row>
    <row r="875" ht="15.75" customHeight="1">
      <c r="A875" s="31"/>
      <c r="B875" s="31"/>
      <c r="C875" s="31"/>
      <c r="D875" s="31"/>
      <c r="E875" s="31"/>
      <c r="F875" s="31"/>
      <c r="G875" s="31"/>
      <c r="H875" s="31"/>
      <c r="I875" s="31"/>
      <c r="J875" s="31"/>
      <c r="K875" s="31"/>
      <c r="L875" s="31"/>
      <c r="M875" s="31"/>
      <c r="N875" s="31"/>
      <c r="O875" s="31"/>
      <c r="P875" s="31"/>
      <c r="Q875" s="31"/>
      <c r="R875" s="31"/>
      <c r="S875" s="31"/>
      <c r="T875" s="31"/>
      <c r="U875" s="31"/>
      <c r="V875" s="31"/>
      <c r="W875" s="31"/>
      <c r="X875" s="31"/>
      <c r="Y875" s="31"/>
      <c r="Z875" s="31"/>
    </row>
    <row r="876" ht="15.75" customHeight="1">
      <c r="A876" s="31"/>
      <c r="B876" s="31"/>
      <c r="C876" s="31"/>
      <c r="D876" s="31"/>
      <c r="E876" s="31"/>
      <c r="F876" s="31"/>
      <c r="G876" s="31"/>
      <c r="H876" s="31"/>
      <c r="I876" s="31"/>
      <c r="J876" s="31"/>
      <c r="K876" s="31"/>
      <c r="L876" s="31"/>
      <c r="M876" s="31"/>
      <c r="N876" s="31"/>
      <c r="O876" s="31"/>
      <c r="P876" s="31"/>
      <c r="Q876" s="31"/>
      <c r="R876" s="31"/>
      <c r="S876" s="31"/>
      <c r="T876" s="31"/>
      <c r="U876" s="31"/>
      <c r="V876" s="31"/>
      <c r="W876" s="31"/>
      <c r="X876" s="31"/>
      <c r="Y876" s="31"/>
      <c r="Z876" s="31"/>
    </row>
    <row r="877" ht="15.75" customHeight="1">
      <c r="A877" s="31"/>
      <c r="B877" s="31"/>
      <c r="C877" s="31"/>
      <c r="D877" s="31"/>
      <c r="E877" s="31"/>
      <c r="F877" s="31"/>
      <c r="G877" s="31"/>
      <c r="H877" s="31"/>
      <c r="I877" s="31"/>
      <c r="J877" s="31"/>
      <c r="K877" s="31"/>
      <c r="L877" s="31"/>
      <c r="M877" s="31"/>
      <c r="N877" s="31"/>
      <c r="O877" s="31"/>
      <c r="P877" s="31"/>
      <c r="Q877" s="31"/>
      <c r="R877" s="31"/>
      <c r="S877" s="31"/>
      <c r="T877" s="31"/>
      <c r="U877" s="31"/>
      <c r="V877" s="31"/>
      <c r="W877" s="31"/>
      <c r="X877" s="31"/>
      <c r="Y877" s="31"/>
      <c r="Z877" s="31"/>
    </row>
    <row r="878" ht="15.75" customHeight="1">
      <c r="A878" s="31"/>
      <c r="B878" s="31"/>
      <c r="C878" s="31"/>
      <c r="D878" s="31"/>
      <c r="E878" s="31"/>
      <c r="F878" s="31"/>
      <c r="G878" s="31"/>
      <c r="H878" s="31"/>
      <c r="I878" s="31"/>
      <c r="J878" s="31"/>
      <c r="K878" s="31"/>
      <c r="L878" s="31"/>
      <c r="M878" s="31"/>
      <c r="N878" s="31"/>
      <c r="O878" s="31"/>
      <c r="P878" s="31"/>
      <c r="Q878" s="31"/>
      <c r="R878" s="31"/>
      <c r="S878" s="31"/>
      <c r="T878" s="31"/>
      <c r="U878" s="31"/>
      <c r="V878" s="31"/>
      <c r="W878" s="31"/>
      <c r="X878" s="31"/>
      <c r="Y878" s="31"/>
      <c r="Z878" s="31"/>
    </row>
    <row r="879" ht="15.75" customHeight="1">
      <c r="A879" s="31"/>
      <c r="B879" s="31"/>
      <c r="C879" s="31"/>
      <c r="D879" s="31"/>
      <c r="E879" s="31"/>
      <c r="F879" s="31"/>
      <c r="G879" s="31"/>
      <c r="H879" s="31"/>
      <c r="I879" s="31"/>
      <c r="J879" s="31"/>
      <c r="K879" s="31"/>
      <c r="L879" s="31"/>
      <c r="M879" s="31"/>
      <c r="N879" s="31"/>
      <c r="O879" s="31"/>
      <c r="P879" s="31"/>
      <c r="Q879" s="31"/>
      <c r="R879" s="31"/>
      <c r="S879" s="31"/>
      <c r="T879" s="31"/>
      <c r="U879" s="31"/>
      <c r="V879" s="31"/>
      <c r="W879" s="31"/>
      <c r="X879" s="31"/>
      <c r="Y879" s="31"/>
      <c r="Z879" s="31"/>
    </row>
    <row r="880" ht="15.75" customHeight="1">
      <c r="A880" s="31"/>
      <c r="B880" s="31"/>
      <c r="C880" s="31"/>
      <c r="D880" s="31"/>
      <c r="E880" s="31"/>
      <c r="F880" s="31"/>
      <c r="G880" s="31"/>
      <c r="H880" s="31"/>
      <c r="I880" s="31"/>
      <c r="J880" s="31"/>
      <c r="K880" s="31"/>
      <c r="L880" s="31"/>
      <c r="M880" s="31"/>
      <c r="N880" s="31"/>
      <c r="O880" s="31"/>
      <c r="P880" s="31"/>
      <c r="Q880" s="31"/>
      <c r="R880" s="31"/>
      <c r="S880" s="31"/>
      <c r="T880" s="31"/>
      <c r="U880" s="31"/>
      <c r="V880" s="31"/>
      <c r="W880" s="31"/>
      <c r="X880" s="31"/>
      <c r="Y880" s="31"/>
      <c r="Z880" s="31"/>
    </row>
    <row r="881" ht="15.75" customHeight="1">
      <c r="A881" s="31"/>
      <c r="B881" s="31"/>
      <c r="C881" s="31"/>
      <c r="D881" s="31"/>
      <c r="E881" s="31"/>
      <c r="F881" s="31"/>
      <c r="G881" s="31"/>
      <c r="H881" s="31"/>
      <c r="I881" s="31"/>
      <c r="J881" s="31"/>
      <c r="K881" s="31"/>
      <c r="L881" s="31"/>
      <c r="M881" s="31"/>
      <c r="N881" s="31"/>
      <c r="O881" s="31"/>
      <c r="P881" s="31"/>
      <c r="Q881" s="31"/>
      <c r="R881" s="31"/>
      <c r="S881" s="31"/>
      <c r="T881" s="31"/>
      <c r="U881" s="31"/>
      <c r="V881" s="31"/>
      <c r="W881" s="31"/>
      <c r="X881" s="31"/>
      <c r="Y881" s="31"/>
      <c r="Z881" s="31"/>
    </row>
    <row r="882" ht="15.75" customHeight="1">
      <c r="A882" s="31"/>
      <c r="B882" s="31"/>
      <c r="C882" s="31"/>
      <c r="D882" s="31"/>
      <c r="E882" s="31"/>
      <c r="F882" s="31"/>
      <c r="G882" s="31"/>
      <c r="H882" s="31"/>
      <c r="I882" s="31"/>
      <c r="J882" s="31"/>
      <c r="K882" s="31"/>
      <c r="L882" s="31"/>
      <c r="M882" s="31"/>
      <c r="N882" s="31"/>
      <c r="O882" s="31"/>
      <c r="P882" s="31"/>
      <c r="Q882" s="31"/>
      <c r="R882" s="31"/>
      <c r="S882" s="31"/>
      <c r="T882" s="31"/>
      <c r="U882" s="31"/>
      <c r="V882" s="31"/>
      <c r="W882" s="31"/>
      <c r="X882" s="31"/>
      <c r="Y882" s="31"/>
      <c r="Z882" s="31"/>
    </row>
    <row r="883" ht="15.75" customHeight="1">
      <c r="A883" s="31"/>
      <c r="B883" s="31"/>
      <c r="C883" s="31"/>
      <c r="D883" s="31"/>
      <c r="E883" s="31"/>
      <c r="F883" s="31"/>
      <c r="G883" s="31"/>
      <c r="H883" s="31"/>
      <c r="I883" s="31"/>
      <c r="J883" s="31"/>
      <c r="K883" s="31"/>
      <c r="L883" s="31"/>
      <c r="M883" s="31"/>
      <c r="N883" s="31"/>
      <c r="O883" s="31"/>
      <c r="P883" s="31"/>
      <c r="Q883" s="31"/>
      <c r="R883" s="31"/>
      <c r="S883" s="31"/>
      <c r="T883" s="31"/>
      <c r="U883" s="31"/>
      <c r="V883" s="31"/>
      <c r="W883" s="31"/>
      <c r="X883" s="31"/>
      <c r="Y883" s="31"/>
      <c r="Z883" s="31"/>
    </row>
    <row r="884" ht="15.75" customHeight="1">
      <c r="A884" s="31"/>
      <c r="B884" s="31"/>
      <c r="C884" s="31"/>
      <c r="D884" s="31"/>
      <c r="E884" s="31"/>
      <c r="F884" s="31"/>
      <c r="G884" s="31"/>
      <c r="H884" s="31"/>
      <c r="I884" s="31"/>
      <c r="J884" s="31"/>
      <c r="K884" s="31"/>
      <c r="L884" s="31"/>
      <c r="M884" s="31"/>
      <c r="N884" s="31"/>
      <c r="O884" s="31"/>
      <c r="P884" s="31"/>
      <c r="Q884" s="31"/>
      <c r="R884" s="31"/>
      <c r="S884" s="31"/>
      <c r="T884" s="31"/>
      <c r="U884" s="31"/>
      <c r="V884" s="31"/>
      <c r="W884" s="31"/>
      <c r="X884" s="31"/>
      <c r="Y884" s="31"/>
      <c r="Z884" s="31"/>
    </row>
    <row r="885" ht="15.75" customHeight="1">
      <c r="A885" s="31"/>
      <c r="B885" s="31"/>
      <c r="C885" s="31"/>
      <c r="D885" s="31"/>
      <c r="E885" s="31"/>
      <c r="F885" s="31"/>
      <c r="G885" s="31"/>
      <c r="H885" s="31"/>
      <c r="I885" s="31"/>
      <c r="J885" s="31"/>
      <c r="K885" s="31"/>
      <c r="L885" s="31"/>
      <c r="M885" s="31"/>
      <c r="N885" s="31"/>
      <c r="O885" s="31"/>
      <c r="P885" s="31"/>
      <c r="Q885" s="31"/>
      <c r="R885" s="31"/>
      <c r="S885" s="31"/>
      <c r="T885" s="31"/>
      <c r="U885" s="31"/>
      <c r="V885" s="31"/>
      <c r="W885" s="31"/>
      <c r="X885" s="31"/>
      <c r="Y885" s="31"/>
      <c r="Z885" s="31"/>
    </row>
    <row r="886" ht="15.75" customHeight="1">
      <c r="A886" s="31"/>
      <c r="B886" s="31"/>
      <c r="C886" s="31"/>
      <c r="D886" s="31"/>
      <c r="E886" s="31"/>
      <c r="F886" s="31"/>
      <c r="G886" s="31"/>
      <c r="H886" s="31"/>
      <c r="I886" s="31"/>
      <c r="J886" s="31"/>
      <c r="K886" s="31"/>
      <c r="L886" s="31"/>
      <c r="M886" s="31"/>
      <c r="N886" s="31"/>
      <c r="O886" s="31"/>
      <c r="P886" s="31"/>
      <c r="Q886" s="31"/>
      <c r="R886" s="31"/>
      <c r="S886" s="31"/>
      <c r="T886" s="31"/>
      <c r="U886" s="31"/>
      <c r="V886" s="31"/>
      <c r="W886" s="31"/>
      <c r="X886" s="31"/>
      <c r="Y886" s="31"/>
      <c r="Z886" s="31"/>
    </row>
    <row r="887" ht="15.75" customHeight="1">
      <c r="A887" s="31"/>
      <c r="B887" s="31"/>
      <c r="C887" s="31"/>
      <c r="D887" s="31"/>
      <c r="E887" s="31"/>
      <c r="F887" s="31"/>
      <c r="G887" s="31"/>
      <c r="H887" s="31"/>
      <c r="I887" s="31"/>
      <c r="J887" s="31"/>
      <c r="K887" s="31"/>
      <c r="L887" s="31"/>
      <c r="M887" s="31"/>
      <c r="N887" s="31"/>
      <c r="O887" s="31"/>
      <c r="P887" s="31"/>
      <c r="Q887" s="31"/>
      <c r="R887" s="31"/>
      <c r="S887" s="31"/>
      <c r="T887" s="31"/>
      <c r="U887" s="31"/>
      <c r="V887" s="31"/>
      <c r="W887" s="31"/>
      <c r="X887" s="31"/>
      <c r="Y887" s="31"/>
      <c r="Z887" s="31"/>
    </row>
    <row r="888" ht="15.75" customHeight="1">
      <c r="A888" s="31"/>
      <c r="B888" s="31"/>
      <c r="C888" s="31"/>
      <c r="D888" s="31"/>
      <c r="E888" s="31"/>
      <c r="F888" s="31"/>
      <c r="G888" s="31"/>
      <c r="H888" s="31"/>
      <c r="I888" s="31"/>
      <c r="J888" s="31"/>
      <c r="K888" s="31"/>
      <c r="L888" s="31"/>
      <c r="M888" s="31"/>
      <c r="N888" s="31"/>
      <c r="O888" s="31"/>
      <c r="P888" s="31"/>
      <c r="Q888" s="31"/>
      <c r="R888" s="31"/>
      <c r="S888" s="31"/>
      <c r="T888" s="31"/>
      <c r="U888" s="31"/>
      <c r="V888" s="31"/>
      <c r="W888" s="31"/>
      <c r="X888" s="31"/>
      <c r="Y888" s="31"/>
      <c r="Z888" s="31"/>
    </row>
    <row r="889" ht="15.75" customHeight="1">
      <c r="A889" s="31"/>
      <c r="B889" s="31"/>
      <c r="C889" s="31"/>
      <c r="D889" s="31"/>
      <c r="E889" s="31"/>
      <c r="F889" s="31"/>
      <c r="G889" s="31"/>
      <c r="H889" s="31"/>
      <c r="I889" s="31"/>
      <c r="J889" s="31"/>
      <c r="K889" s="31"/>
      <c r="L889" s="31"/>
      <c r="M889" s="31"/>
      <c r="N889" s="31"/>
      <c r="O889" s="31"/>
      <c r="P889" s="31"/>
      <c r="Q889" s="31"/>
      <c r="R889" s="31"/>
      <c r="S889" s="31"/>
      <c r="T889" s="31"/>
      <c r="U889" s="31"/>
      <c r="V889" s="31"/>
      <c r="W889" s="31"/>
      <c r="X889" s="31"/>
      <c r="Y889" s="31"/>
      <c r="Z889" s="31"/>
    </row>
    <row r="890" ht="15.75" customHeight="1">
      <c r="A890" s="31"/>
      <c r="B890" s="31"/>
      <c r="C890" s="31"/>
      <c r="D890" s="31"/>
      <c r="E890" s="31"/>
      <c r="F890" s="31"/>
      <c r="G890" s="31"/>
      <c r="H890" s="31"/>
      <c r="I890" s="31"/>
      <c r="J890" s="31"/>
      <c r="K890" s="31"/>
      <c r="L890" s="31"/>
      <c r="M890" s="31"/>
      <c r="N890" s="31"/>
      <c r="O890" s="31"/>
      <c r="P890" s="31"/>
      <c r="Q890" s="31"/>
      <c r="R890" s="31"/>
      <c r="S890" s="31"/>
      <c r="T890" s="31"/>
      <c r="U890" s="31"/>
      <c r="V890" s="31"/>
      <c r="W890" s="31"/>
      <c r="X890" s="31"/>
      <c r="Y890" s="31"/>
      <c r="Z890" s="31"/>
    </row>
    <row r="891" ht="15.75" customHeight="1">
      <c r="A891" s="31"/>
      <c r="B891" s="31"/>
      <c r="C891" s="31"/>
      <c r="D891" s="31"/>
      <c r="E891" s="31"/>
      <c r="F891" s="31"/>
      <c r="G891" s="31"/>
      <c r="H891" s="31"/>
      <c r="I891" s="31"/>
      <c r="J891" s="31"/>
      <c r="K891" s="31"/>
      <c r="L891" s="31"/>
      <c r="M891" s="31"/>
      <c r="N891" s="31"/>
      <c r="O891" s="31"/>
      <c r="P891" s="31"/>
      <c r="Q891" s="31"/>
      <c r="R891" s="31"/>
      <c r="S891" s="31"/>
      <c r="T891" s="31"/>
      <c r="U891" s="31"/>
      <c r="V891" s="31"/>
      <c r="W891" s="31"/>
      <c r="X891" s="31"/>
      <c r="Y891" s="31"/>
      <c r="Z891" s="31"/>
    </row>
    <row r="892" ht="15.75" customHeight="1">
      <c r="A892" s="31"/>
      <c r="B892" s="31"/>
      <c r="C892" s="31"/>
      <c r="D892" s="31"/>
      <c r="E892" s="31"/>
      <c r="F892" s="31"/>
      <c r="G892" s="31"/>
      <c r="H892" s="31"/>
      <c r="I892" s="31"/>
      <c r="J892" s="31"/>
      <c r="K892" s="31"/>
      <c r="L892" s="31"/>
      <c r="M892" s="31"/>
      <c r="N892" s="31"/>
      <c r="O892" s="31"/>
      <c r="P892" s="31"/>
      <c r="Q892" s="31"/>
      <c r="R892" s="31"/>
      <c r="S892" s="31"/>
      <c r="T892" s="31"/>
      <c r="U892" s="31"/>
      <c r="V892" s="31"/>
      <c r="W892" s="31"/>
      <c r="X892" s="31"/>
      <c r="Y892" s="31"/>
      <c r="Z892" s="31"/>
    </row>
    <row r="893" ht="15.75" customHeight="1">
      <c r="A893" s="31"/>
      <c r="B893" s="31"/>
      <c r="C893" s="31"/>
      <c r="D893" s="31"/>
      <c r="E893" s="31"/>
      <c r="F893" s="31"/>
      <c r="G893" s="31"/>
      <c r="H893" s="31"/>
      <c r="I893" s="31"/>
      <c r="J893" s="31"/>
      <c r="K893" s="31"/>
      <c r="L893" s="31"/>
      <c r="M893" s="31"/>
      <c r="N893" s="31"/>
      <c r="O893" s="31"/>
      <c r="P893" s="31"/>
      <c r="Q893" s="31"/>
      <c r="R893" s="31"/>
      <c r="S893" s="31"/>
      <c r="T893" s="31"/>
      <c r="U893" s="31"/>
      <c r="V893" s="31"/>
      <c r="W893" s="31"/>
      <c r="X893" s="31"/>
      <c r="Y893" s="31"/>
      <c r="Z893" s="31"/>
    </row>
    <row r="894" ht="15.75" customHeight="1">
      <c r="A894" s="31"/>
      <c r="B894" s="31"/>
      <c r="C894" s="31"/>
      <c r="D894" s="31"/>
      <c r="E894" s="31"/>
      <c r="F894" s="31"/>
      <c r="G894" s="31"/>
      <c r="H894" s="31"/>
      <c r="I894" s="31"/>
      <c r="J894" s="31"/>
      <c r="K894" s="31"/>
      <c r="L894" s="31"/>
      <c r="M894" s="31"/>
      <c r="N894" s="31"/>
      <c r="O894" s="31"/>
      <c r="P894" s="31"/>
      <c r="Q894" s="31"/>
      <c r="R894" s="31"/>
      <c r="S894" s="31"/>
      <c r="T894" s="31"/>
      <c r="U894" s="31"/>
      <c r="V894" s="31"/>
      <c r="W894" s="31"/>
      <c r="X894" s="31"/>
      <c r="Y894" s="31"/>
      <c r="Z894" s="31"/>
    </row>
    <row r="895" ht="15.75" customHeight="1">
      <c r="A895" s="31"/>
      <c r="B895" s="31"/>
      <c r="C895" s="31"/>
      <c r="D895" s="31"/>
      <c r="E895" s="31"/>
      <c r="F895" s="31"/>
      <c r="G895" s="31"/>
      <c r="H895" s="31"/>
      <c r="I895" s="31"/>
      <c r="J895" s="31"/>
      <c r="K895" s="31"/>
      <c r="L895" s="31"/>
      <c r="M895" s="31"/>
      <c r="N895" s="31"/>
      <c r="O895" s="31"/>
      <c r="P895" s="31"/>
      <c r="Q895" s="31"/>
      <c r="R895" s="31"/>
      <c r="S895" s="31"/>
      <c r="T895" s="31"/>
      <c r="U895" s="31"/>
      <c r="V895" s="31"/>
      <c r="W895" s="31"/>
      <c r="X895" s="31"/>
      <c r="Y895" s="31"/>
      <c r="Z895" s="31"/>
    </row>
    <row r="896" ht="15.75" customHeight="1">
      <c r="A896" s="31"/>
      <c r="B896" s="31"/>
      <c r="C896" s="31"/>
      <c r="D896" s="31"/>
      <c r="E896" s="31"/>
      <c r="F896" s="31"/>
      <c r="G896" s="31"/>
      <c r="H896" s="31"/>
      <c r="I896" s="31"/>
      <c r="J896" s="31"/>
      <c r="K896" s="31"/>
      <c r="L896" s="31"/>
      <c r="M896" s="31"/>
      <c r="N896" s="31"/>
      <c r="O896" s="31"/>
      <c r="P896" s="31"/>
      <c r="Q896" s="31"/>
      <c r="R896" s="31"/>
      <c r="S896" s="31"/>
      <c r="T896" s="31"/>
      <c r="U896" s="31"/>
      <c r="V896" s="31"/>
      <c r="W896" s="31"/>
      <c r="X896" s="31"/>
      <c r="Y896" s="31"/>
      <c r="Z896" s="31"/>
    </row>
    <row r="897" ht="15.75" customHeight="1">
      <c r="A897" s="31"/>
      <c r="B897" s="31"/>
      <c r="C897" s="31"/>
      <c r="D897" s="31"/>
      <c r="E897" s="31"/>
      <c r="F897" s="31"/>
      <c r="G897" s="31"/>
      <c r="H897" s="31"/>
      <c r="I897" s="31"/>
      <c r="J897" s="31"/>
      <c r="K897" s="31"/>
      <c r="L897" s="31"/>
      <c r="M897" s="31"/>
      <c r="N897" s="31"/>
      <c r="O897" s="31"/>
      <c r="P897" s="31"/>
      <c r="Q897" s="31"/>
      <c r="R897" s="31"/>
      <c r="S897" s="31"/>
      <c r="T897" s="31"/>
      <c r="U897" s="31"/>
      <c r="V897" s="31"/>
      <c r="W897" s="31"/>
      <c r="X897" s="31"/>
      <c r="Y897" s="31"/>
      <c r="Z897" s="31"/>
    </row>
    <row r="898" ht="15.75" customHeight="1">
      <c r="A898" s="31"/>
      <c r="B898" s="31"/>
      <c r="C898" s="31"/>
      <c r="D898" s="31"/>
      <c r="E898" s="31"/>
      <c r="F898" s="31"/>
      <c r="G898" s="31"/>
      <c r="H898" s="31"/>
      <c r="I898" s="31"/>
      <c r="J898" s="31"/>
      <c r="K898" s="31"/>
      <c r="L898" s="31"/>
      <c r="M898" s="31"/>
      <c r="N898" s="31"/>
      <c r="O898" s="31"/>
      <c r="P898" s="31"/>
      <c r="Q898" s="31"/>
      <c r="R898" s="31"/>
      <c r="S898" s="31"/>
      <c r="T898" s="31"/>
      <c r="U898" s="31"/>
      <c r="V898" s="31"/>
      <c r="W898" s="31"/>
      <c r="X898" s="31"/>
      <c r="Y898" s="31"/>
      <c r="Z898" s="31"/>
    </row>
    <row r="899" ht="15.75" customHeight="1">
      <c r="A899" s="31"/>
      <c r="B899" s="31"/>
      <c r="C899" s="31"/>
      <c r="D899" s="31"/>
      <c r="E899" s="31"/>
      <c r="F899" s="31"/>
      <c r="G899" s="31"/>
      <c r="H899" s="31"/>
      <c r="I899" s="31"/>
      <c r="J899" s="31"/>
      <c r="K899" s="31"/>
      <c r="L899" s="31"/>
      <c r="M899" s="31"/>
      <c r="N899" s="31"/>
      <c r="O899" s="31"/>
      <c r="P899" s="31"/>
      <c r="Q899" s="31"/>
      <c r="R899" s="31"/>
      <c r="S899" s="31"/>
      <c r="T899" s="31"/>
      <c r="U899" s="31"/>
      <c r="V899" s="31"/>
      <c r="W899" s="31"/>
      <c r="X899" s="31"/>
      <c r="Y899" s="31"/>
      <c r="Z899" s="31"/>
    </row>
    <row r="900" ht="15.75" customHeight="1">
      <c r="A900" s="31"/>
      <c r="B900" s="31"/>
      <c r="C900" s="31"/>
      <c r="D900" s="31"/>
      <c r="E900" s="31"/>
      <c r="F900" s="31"/>
      <c r="G900" s="31"/>
      <c r="H900" s="31"/>
      <c r="I900" s="31"/>
      <c r="J900" s="31"/>
      <c r="K900" s="31"/>
      <c r="L900" s="31"/>
      <c r="M900" s="31"/>
      <c r="N900" s="31"/>
      <c r="O900" s="31"/>
      <c r="P900" s="31"/>
      <c r="Q900" s="31"/>
      <c r="R900" s="31"/>
      <c r="S900" s="31"/>
      <c r="T900" s="31"/>
      <c r="U900" s="31"/>
      <c r="V900" s="31"/>
      <c r="W900" s="31"/>
      <c r="X900" s="31"/>
      <c r="Y900" s="31"/>
      <c r="Z900" s="31"/>
    </row>
    <row r="901" ht="15.75" customHeight="1">
      <c r="A901" s="31"/>
      <c r="B901" s="31"/>
      <c r="C901" s="31"/>
      <c r="D901" s="31"/>
      <c r="E901" s="31"/>
      <c r="F901" s="31"/>
      <c r="G901" s="31"/>
      <c r="H901" s="31"/>
      <c r="I901" s="31"/>
      <c r="J901" s="31"/>
      <c r="K901" s="31"/>
      <c r="L901" s="31"/>
      <c r="M901" s="31"/>
      <c r="N901" s="31"/>
      <c r="O901" s="31"/>
      <c r="P901" s="31"/>
      <c r="Q901" s="31"/>
      <c r="R901" s="31"/>
      <c r="S901" s="31"/>
      <c r="T901" s="31"/>
      <c r="U901" s="31"/>
      <c r="V901" s="31"/>
      <c r="W901" s="31"/>
      <c r="X901" s="31"/>
      <c r="Y901" s="31"/>
      <c r="Z901" s="31"/>
    </row>
    <row r="902" ht="15.75" customHeight="1">
      <c r="A902" s="31"/>
      <c r="B902" s="31"/>
      <c r="C902" s="31"/>
      <c r="D902" s="31"/>
      <c r="E902" s="31"/>
      <c r="F902" s="31"/>
      <c r="G902" s="31"/>
      <c r="H902" s="31"/>
      <c r="I902" s="31"/>
      <c r="J902" s="31"/>
      <c r="K902" s="31"/>
      <c r="L902" s="31"/>
      <c r="M902" s="31"/>
      <c r="N902" s="31"/>
      <c r="O902" s="31"/>
      <c r="P902" s="31"/>
      <c r="Q902" s="31"/>
      <c r="R902" s="31"/>
      <c r="S902" s="31"/>
      <c r="T902" s="31"/>
      <c r="U902" s="31"/>
      <c r="V902" s="31"/>
      <c r="W902" s="31"/>
      <c r="X902" s="31"/>
      <c r="Y902" s="31"/>
      <c r="Z902" s="31"/>
    </row>
    <row r="903" ht="15.75" customHeight="1">
      <c r="A903" s="31"/>
      <c r="B903" s="31"/>
      <c r="C903" s="31"/>
      <c r="D903" s="31"/>
      <c r="E903" s="31"/>
      <c r="F903" s="31"/>
      <c r="G903" s="31"/>
      <c r="H903" s="31"/>
      <c r="I903" s="31"/>
      <c r="J903" s="31"/>
      <c r="K903" s="31"/>
      <c r="L903" s="31"/>
      <c r="M903" s="31"/>
      <c r="N903" s="31"/>
      <c r="O903" s="31"/>
      <c r="P903" s="31"/>
      <c r="Q903" s="31"/>
      <c r="R903" s="31"/>
      <c r="S903" s="31"/>
      <c r="T903" s="31"/>
      <c r="U903" s="31"/>
      <c r="V903" s="31"/>
      <c r="W903" s="31"/>
      <c r="X903" s="31"/>
      <c r="Y903" s="31"/>
      <c r="Z903" s="31"/>
    </row>
    <row r="904" ht="15.75" customHeight="1">
      <c r="A904" s="31"/>
      <c r="B904" s="31"/>
      <c r="C904" s="31"/>
      <c r="D904" s="31"/>
      <c r="E904" s="31"/>
      <c r="F904" s="31"/>
      <c r="G904" s="31"/>
      <c r="H904" s="31"/>
      <c r="I904" s="31"/>
      <c r="J904" s="31"/>
      <c r="K904" s="31"/>
      <c r="L904" s="31"/>
      <c r="M904" s="31"/>
      <c r="N904" s="31"/>
      <c r="O904" s="31"/>
      <c r="P904" s="31"/>
      <c r="Q904" s="31"/>
      <c r="R904" s="31"/>
      <c r="S904" s="31"/>
      <c r="T904" s="31"/>
      <c r="U904" s="31"/>
      <c r="V904" s="31"/>
      <c r="W904" s="31"/>
      <c r="X904" s="31"/>
      <c r="Y904" s="31"/>
      <c r="Z904" s="31"/>
    </row>
    <row r="905" ht="15.75" customHeight="1">
      <c r="A905" s="31"/>
      <c r="B905" s="31"/>
      <c r="C905" s="31"/>
      <c r="D905" s="31"/>
      <c r="E905" s="31"/>
      <c r="F905" s="31"/>
      <c r="G905" s="31"/>
      <c r="H905" s="31"/>
      <c r="I905" s="31"/>
      <c r="J905" s="31"/>
      <c r="K905" s="31"/>
      <c r="L905" s="31"/>
      <c r="M905" s="31"/>
      <c r="N905" s="31"/>
      <c r="O905" s="31"/>
      <c r="P905" s="31"/>
      <c r="Q905" s="31"/>
      <c r="R905" s="31"/>
      <c r="S905" s="31"/>
      <c r="T905" s="31"/>
      <c r="U905" s="31"/>
      <c r="V905" s="31"/>
      <c r="W905" s="31"/>
      <c r="X905" s="31"/>
      <c r="Y905" s="31"/>
      <c r="Z905" s="31"/>
    </row>
    <row r="906" ht="15.75" customHeight="1">
      <c r="A906" s="31"/>
      <c r="B906" s="31"/>
      <c r="C906" s="31"/>
      <c r="D906" s="31"/>
      <c r="E906" s="31"/>
      <c r="F906" s="31"/>
      <c r="G906" s="31"/>
      <c r="H906" s="31"/>
      <c r="I906" s="31"/>
      <c r="J906" s="31"/>
      <c r="K906" s="31"/>
      <c r="L906" s="31"/>
      <c r="M906" s="31"/>
      <c r="N906" s="31"/>
      <c r="O906" s="31"/>
      <c r="P906" s="31"/>
      <c r="Q906" s="31"/>
      <c r="R906" s="31"/>
      <c r="S906" s="31"/>
      <c r="T906" s="31"/>
      <c r="U906" s="31"/>
      <c r="V906" s="31"/>
      <c r="W906" s="31"/>
      <c r="X906" s="31"/>
      <c r="Y906" s="31"/>
      <c r="Z906" s="31"/>
    </row>
    <row r="907" ht="15.75" customHeight="1">
      <c r="A907" s="31"/>
      <c r="B907" s="31"/>
      <c r="C907" s="31"/>
      <c r="D907" s="31"/>
      <c r="E907" s="31"/>
      <c r="F907" s="31"/>
      <c r="G907" s="31"/>
      <c r="H907" s="31"/>
      <c r="I907" s="31"/>
      <c r="J907" s="31"/>
      <c r="K907" s="31"/>
      <c r="L907" s="31"/>
      <c r="M907" s="31"/>
      <c r="N907" s="31"/>
      <c r="O907" s="31"/>
      <c r="P907" s="31"/>
      <c r="Q907" s="31"/>
      <c r="R907" s="31"/>
      <c r="S907" s="31"/>
      <c r="T907" s="31"/>
      <c r="U907" s="31"/>
      <c r="V907" s="31"/>
      <c r="W907" s="31"/>
      <c r="X907" s="31"/>
      <c r="Y907" s="31"/>
      <c r="Z907" s="31"/>
    </row>
    <row r="908" ht="15.75" customHeight="1">
      <c r="A908" s="31"/>
      <c r="B908" s="31"/>
      <c r="C908" s="31"/>
      <c r="D908" s="31"/>
      <c r="E908" s="31"/>
      <c r="F908" s="31"/>
      <c r="G908" s="31"/>
      <c r="H908" s="31"/>
      <c r="I908" s="31"/>
      <c r="J908" s="31"/>
      <c r="K908" s="31"/>
      <c r="L908" s="31"/>
      <c r="M908" s="31"/>
      <c r="N908" s="31"/>
      <c r="O908" s="31"/>
      <c r="P908" s="31"/>
      <c r="Q908" s="31"/>
      <c r="R908" s="31"/>
      <c r="S908" s="31"/>
      <c r="T908" s="31"/>
      <c r="U908" s="31"/>
      <c r="V908" s="31"/>
      <c r="W908" s="31"/>
      <c r="X908" s="31"/>
      <c r="Y908" s="31"/>
      <c r="Z908" s="31"/>
    </row>
    <row r="909" ht="15.75" customHeight="1">
      <c r="A909" s="31"/>
      <c r="B909" s="31"/>
      <c r="C909" s="31"/>
      <c r="D909" s="31"/>
      <c r="E909" s="31"/>
      <c r="F909" s="31"/>
      <c r="G909" s="31"/>
      <c r="H909" s="31"/>
      <c r="I909" s="31"/>
      <c r="J909" s="31"/>
      <c r="K909" s="31"/>
      <c r="L909" s="31"/>
      <c r="M909" s="31"/>
      <c r="N909" s="31"/>
      <c r="O909" s="31"/>
      <c r="P909" s="31"/>
      <c r="Q909" s="31"/>
      <c r="R909" s="31"/>
      <c r="S909" s="31"/>
      <c r="T909" s="31"/>
      <c r="U909" s="31"/>
      <c r="V909" s="31"/>
      <c r="W909" s="31"/>
      <c r="X909" s="31"/>
      <c r="Y909" s="31"/>
      <c r="Z909" s="31"/>
    </row>
    <row r="910" ht="15.75" customHeight="1">
      <c r="A910" s="31"/>
      <c r="B910" s="31"/>
      <c r="C910" s="31"/>
      <c r="D910" s="31"/>
      <c r="E910" s="31"/>
      <c r="F910" s="31"/>
      <c r="G910" s="31"/>
      <c r="H910" s="31"/>
      <c r="I910" s="31"/>
      <c r="J910" s="31"/>
      <c r="K910" s="31"/>
      <c r="L910" s="31"/>
      <c r="M910" s="31"/>
      <c r="N910" s="31"/>
      <c r="O910" s="31"/>
      <c r="P910" s="31"/>
      <c r="Q910" s="31"/>
      <c r="R910" s="31"/>
      <c r="S910" s="31"/>
      <c r="T910" s="31"/>
      <c r="U910" s="31"/>
      <c r="V910" s="31"/>
      <c r="W910" s="31"/>
      <c r="X910" s="31"/>
      <c r="Y910" s="31"/>
      <c r="Z910" s="31"/>
    </row>
    <row r="911" ht="15.75" customHeight="1">
      <c r="A911" s="31"/>
      <c r="B911" s="31"/>
      <c r="C911" s="31"/>
      <c r="D911" s="31"/>
      <c r="E911" s="31"/>
      <c r="F911" s="31"/>
      <c r="G911" s="31"/>
      <c r="H911" s="31"/>
      <c r="I911" s="31"/>
      <c r="J911" s="31"/>
      <c r="K911" s="31"/>
      <c r="L911" s="31"/>
      <c r="M911" s="31"/>
      <c r="N911" s="31"/>
      <c r="O911" s="31"/>
      <c r="P911" s="31"/>
      <c r="Q911" s="31"/>
      <c r="R911" s="31"/>
      <c r="S911" s="31"/>
      <c r="T911" s="31"/>
      <c r="U911" s="31"/>
      <c r="V911" s="31"/>
      <c r="W911" s="31"/>
      <c r="X911" s="31"/>
      <c r="Y911" s="31"/>
      <c r="Z911" s="31"/>
    </row>
    <row r="912" ht="15.75" customHeight="1">
      <c r="A912" s="31"/>
      <c r="B912" s="31"/>
      <c r="C912" s="31"/>
      <c r="D912" s="31"/>
      <c r="E912" s="31"/>
      <c r="F912" s="31"/>
      <c r="G912" s="31"/>
      <c r="H912" s="31"/>
      <c r="I912" s="31"/>
      <c r="J912" s="31"/>
      <c r="K912" s="31"/>
      <c r="L912" s="31"/>
      <c r="M912" s="31"/>
      <c r="N912" s="31"/>
      <c r="O912" s="31"/>
      <c r="P912" s="31"/>
      <c r="Q912" s="31"/>
      <c r="R912" s="31"/>
      <c r="S912" s="31"/>
      <c r="T912" s="31"/>
      <c r="U912" s="31"/>
      <c r="V912" s="31"/>
      <c r="W912" s="31"/>
      <c r="X912" s="31"/>
      <c r="Y912" s="31"/>
      <c r="Z912" s="31"/>
    </row>
    <row r="913" ht="15.75" customHeight="1">
      <c r="A913" s="31"/>
      <c r="B913" s="31"/>
      <c r="C913" s="31"/>
      <c r="D913" s="31"/>
      <c r="E913" s="31"/>
      <c r="F913" s="31"/>
      <c r="G913" s="31"/>
      <c r="H913" s="31"/>
      <c r="I913" s="31"/>
      <c r="J913" s="31"/>
      <c r="K913" s="31"/>
      <c r="L913" s="31"/>
      <c r="M913" s="31"/>
      <c r="N913" s="31"/>
      <c r="O913" s="31"/>
      <c r="P913" s="31"/>
      <c r="Q913" s="31"/>
      <c r="R913" s="31"/>
      <c r="S913" s="31"/>
      <c r="T913" s="31"/>
      <c r="U913" s="31"/>
      <c r="V913" s="31"/>
      <c r="W913" s="31"/>
      <c r="X913" s="31"/>
      <c r="Y913" s="31"/>
      <c r="Z913" s="31"/>
    </row>
    <row r="914" ht="15.75" customHeight="1">
      <c r="A914" s="31"/>
      <c r="B914" s="31"/>
      <c r="C914" s="31"/>
      <c r="D914" s="31"/>
      <c r="E914" s="31"/>
      <c r="F914" s="31"/>
      <c r="G914" s="31"/>
      <c r="H914" s="31"/>
      <c r="I914" s="31"/>
      <c r="J914" s="31"/>
      <c r="K914" s="31"/>
      <c r="L914" s="31"/>
      <c r="M914" s="31"/>
      <c r="N914" s="31"/>
      <c r="O914" s="31"/>
      <c r="P914" s="31"/>
      <c r="Q914" s="31"/>
      <c r="R914" s="31"/>
      <c r="S914" s="31"/>
      <c r="T914" s="31"/>
      <c r="U914" s="31"/>
      <c r="V914" s="31"/>
      <c r="W914" s="31"/>
      <c r="X914" s="31"/>
      <c r="Y914" s="31"/>
      <c r="Z914" s="31"/>
    </row>
    <row r="915" ht="15.75" customHeight="1">
      <c r="A915" s="31"/>
      <c r="B915" s="31"/>
      <c r="C915" s="31"/>
      <c r="D915" s="31"/>
      <c r="E915" s="31"/>
      <c r="F915" s="31"/>
      <c r="G915" s="31"/>
      <c r="H915" s="31"/>
      <c r="I915" s="31"/>
      <c r="J915" s="31"/>
      <c r="K915" s="31"/>
      <c r="L915" s="31"/>
      <c r="M915" s="31"/>
      <c r="N915" s="31"/>
      <c r="O915" s="31"/>
      <c r="P915" s="31"/>
      <c r="Q915" s="31"/>
      <c r="R915" s="31"/>
      <c r="S915" s="31"/>
      <c r="T915" s="31"/>
      <c r="U915" s="31"/>
      <c r="V915" s="31"/>
      <c r="W915" s="31"/>
      <c r="X915" s="31"/>
      <c r="Y915" s="31"/>
      <c r="Z915" s="31"/>
    </row>
    <row r="916" ht="15.75" customHeight="1">
      <c r="A916" s="31"/>
      <c r="B916" s="31"/>
      <c r="C916" s="31"/>
      <c r="D916" s="31"/>
      <c r="E916" s="31"/>
      <c r="F916" s="31"/>
      <c r="G916" s="31"/>
      <c r="H916" s="31"/>
      <c r="I916" s="31"/>
      <c r="J916" s="31"/>
      <c r="K916" s="31"/>
      <c r="L916" s="31"/>
      <c r="M916" s="31"/>
      <c r="N916" s="31"/>
      <c r="O916" s="31"/>
      <c r="P916" s="31"/>
      <c r="Q916" s="31"/>
      <c r="R916" s="31"/>
      <c r="S916" s="31"/>
      <c r="T916" s="31"/>
      <c r="U916" s="31"/>
      <c r="V916" s="31"/>
      <c r="W916" s="31"/>
      <c r="X916" s="31"/>
      <c r="Y916" s="31"/>
      <c r="Z916" s="31"/>
    </row>
    <row r="917" ht="15.75" customHeight="1">
      <c r="A917" s="31"/>
      <c r="B917" s="31"/>
      <c r="C917" s="31"/>
      <c r="D917" s="31"/>
      <c r="E917" s="31"/>
      <c r="F917" s="31"/>
      <c r="G917" s="31"/>
      <c r="H917" s="31"/>
      <c r="I917" s="31"/>
      <c r="J917" s="31"/>
      <c r="K917" s="31"/>
      <c r="L917" s="31"/>
      <c r="M917" s="31"/>
      <c r="N917" s="31"/>
      <c r="O917" s="31"/>
      <c r="P917" s="31"/>
      <c r="Q917" s="31"/>
      <c r="R917" s="31"/>
      <c r="S917" s="31"/>
      <c r="T917" s="31"/>
      <c r="U917" s="31"/>
      <c r="V917" s="31"/>
      <c r="W917" s="31"/>
      <c r="X917" s="31"/>
      <c r="Y917" s="31"/>
      <c r="Z917" s="31"/>
    </row>
    <row r="918" ht="15.75" customHeight="1">
      <c r="A918" s="31"/>
      <c r="B918" s="31"/>
      <c r="C918" s="31"/>
      <c r="D918" s="31"/>
      <c r="E918" s="31"/>
      <c r="F918" s="31"/>
      <c r="G918" s="31"/>
      <c r="H918" s="31"/>
      <c r="I918" s="31"/>
      <c r="J918" s="31"/>
      <c r="K918" s="31"/>
      <c r="L918" s="31"/>
      <c r="M918" s="31"/>
      <c r="N918" s="31"/>
      <c r="O918" s="31"/>
      <c r="P918" s="31"/>
      <c r="Q918" s="31"/>
      <c r="R918" s="31"/>
      <c r="S918" s="31"/>
      <c r="T918" s="31"/>
      <c r="U918" s="31"/>
      <c r="V918" s="31"/>
      <c r="W918" s="31"/>
      <c r="X918" s="31"/>
      <c r="Y918" s="31"/>
      <c r="Z918" s="31"/>
    </row>
    <row r="919" ht="15.75" customHeight="1">
      <c r="A919" s="31"/>
      <c r="B919" s="31"/>
      <c r="C919" s="31"/>
      <c r="D919" s="31"/>
      <c r="E919" s="31"/>
      <c r="F919" s="31"/>
      <c r="G919" s="31"/>
      <c r="H919" s="31"/>
      <c r="I919" s="31"/>
      <c r="J919" s="31"/>
      <c r="K919" s="31"/>
      <c r="L919" s="31"/>
      <c r="M919" s="31"/>
      <c r="N919" s="31"/>
      <c r="O919" s="31"/>
      <c r="P919" s="31"/>
      <c r="Q919" s="31"/>
      <c r="R919" s="31"/>
      <c r="S919" s="31"/>
      <c r="T919" s="31"/>
      <c r="U919" s="31"/>
      <c r="V919" s="31"/>
      <c r="W919" s="31"/>
      <c r="X919" s="31"/>
      <c r="Y919" s="31"/>
      <c r="Z919" s="31"/>
    </row>
    <row r="920" ht="15.75" customHeight="1">
      <c r="A920" s="31"/>
      <c r="B920" s="31"/>
      <c r="C920" s="31"/>
      <c r="D920" s="31"/>
      <c r="E920" s="31"/>
      <c r="F920" s="31"/>
      <c r="G920" s="31"/>
      <c r="H920" s="31"/>
      <c r="I920" s="31"/>
      <c r="J920" s="31"/>
      <c r="K920" s="31"/>
      <c r="L920" s="31"/>
      <c r="M920" s="31"/>
      <c r="N920" s="31"/>
      <c r="O920" s="31"/>
      <c r="P920" s="31"/>
      <c r="Q920" s="31"/>
      <c r="R920" s="31"/>
      <c r="S920" s="31"/>
      <c r="T920" s="31"/>
      <c r="U920" s="31"/>
      <c r="V920" s="31"/>
      <c r="W920" s="31"/>
      <c r="X920" s="31"/>
      <c r="Y920" s="31"/>
      <c r="Z920" s="31"/>
    </row>
    <row r="921" ht="15.75" customHeight="1">
      <c r="A921" s="31"/>
      <c r="B921" s="31"/>
      <c r="C921" s="31"/>
      <c r="D921" s="31"/>
      <c r="E921" s="31"/>
      <c r="F921" s="31"/>
      <c r="G921" s="31"/>
      <c r="H921" s="31"/>
      <c r="I921" s="31"/>
      <c r="J921" s="31"/>
      <c r="K921" s="31"/>
      <c r="L921" s="31"/>
      <c r="M921" s="31"/>
      <c r="N921" s="31"/>
      <c r="O921" s="31"/>
      <c r="P921" s="31"/>
      <c r="Q921" s="31"/>
      <c r="R921" s="31"/>
      <c r="S921" s="31"/>
      <c r="T921" s="31"/>
      <c r="U921" s="31"/>
      <c r="V921" s="31"/>
      <c r="W921" s="31"/>
      <c r="X921" s="31"/>
      <c r="Y921" s="31"/>
      <c r="Z921" s="31"/>
    </row>
    <row r="922" ht="15.75" customHeight="1">
      <c r="A922" s="31"/>
      <c r="B922" s="31"/>
      <c r="C922" s="31"/>
      <c r="D922" s="31"/>
      <c r="E922" s="31"/>
      <c r="F922" s="31"/>
      <c r="G922" s="31"/>
      <c r="H922" s="31"/>
      <c r="I922" s="31"/>
      <c r="J922" s="31"/>
      <c r="K922" s="31"/>
      <c r="L922" s="31"/>
      <c r="M922" s="31"/>
      <c r="N922" s="31"/>
      <c r="O922" s="31"/>
      <c r="P922" s="31"/>
      <c r="Q922" s="31"/>
      <c r="R922" s="31"/>
      <c r="S922" s="31"/>
      <c r="T922" s="31"/>
      <c r="U922" s="31"/>
      <c r="V922" s="31"/>
      <c r="W922" s="31"/>
      <c r="X922" s="31"/>
      <c r="Y922" s="31"/>
      <c r="Z922" s="31"/>
    </row>
    <row r="923" ht="15.75" customHeight="1">
      <c r="A923" s="31"/>
      <c r="B923" s="31"/>
      <c r="C923" s="31"/>
      <c r="D923" s="31"/>
      <c r="E923" s="31"/>
      <c r="F923" s="31"/>
      <c r="G923" s="31"/>
      <c r="H923" s="31"/>
      <c r="I923" s="31"/>
      <c r="J923" s="31"/>
      <c r="K923" s="31"/>
      <c r="L923" s="31"/>
      <c r="M923" s="31"/>
      <c r="N923" s="31"/>
      <c r="O923" s="31"/>
      <c r="P923" s="31"/>
      <c r="Q923" s="31"/>
      <c r="R923" s="31"/>
      <c r="S923" s="31"/>
      <c r="T923" s="31"/>
      <c r="U923" s="31"/>
      <c r="V923" s="31"/>
      <c r="W923" s="31"/>
      <c r="X923" s="31"/>
      <c r="Y923" s="31"/>
      <c r="Z923" s="31"/>
    </row>
    <row r="924" ht="15.75" customHeight="1">
      <c r="A924" s="31"/>
      <c r="B924" s="31"/>
      <c r="C924" s="31"/>
      <c r="D924" s="31"/>
      <c r="E924" s="31"/>
      <c r="F924" s="31"/>
      <c r="G924" s="31"/>
      <c r="H924" s="31"/>
      <c r="I924" s="31"/>
      <c r="J924" s="31"/>
      <c r="K924" s="31"/>
      <c r="L924" s="31"/>
      <c r="M924" s="31"/>
      <c r="N924" s="31"/>
      <c r="O924" s="31"/>
      <c r="P924" s="31"/>
      <c r="Q924" s="31"/>
      <c r="R924" s="31"/>
      <c r="S924" s="31"/>
      <c r="T924" s="31"/>
      <c r="U924" s="31"/>
      <c r="V924" s="31"/>
      <c r="W924" s="31"/>
      <c r="X924" s="31"/>
      <c r="Y924" s="31"/>
      <c r="Z924" s="31"/>
    </row>
    <row r="925" ht="15.75" customHeight="1">
      <c r="A925" s="31"/>
      <c r="B925" s="31"/>
      <c r="C925" s="31"/>
      <c r="D925" s="31"/>
      <c r="E925" s="31"/>
      <c r="F925" s="31"/>
      <c r="G925" s="31"/>
      <c r="H925" s="31"/>
      <c r="I925" s="31"/>
      <c r="J925" s="31"/>
      <c r="K925" s="31"/>
      <c r="L925" s="31"/>
      <c r="M925" s="31"/>
      <c r="N925" s="31"/>
      <c r="O925" s="31"/>
      <c r="P925" s="31"/>
      <c r="Q925" s="31"/>
      <c r="R925" s="31"/>
      <c r="S925" s="31"/>
      <c r="T925" s="31"/>
      <c r="U925" s="31"/>
      <c r="V925" s="31"/>
      <c r="W925" s="31"/>
      <c r="X925" s="31"/>
      <c r="Y925" s="31"/>
      <c r="Z925" s="31"/>
    </row>
    <row r="926" ht="15.75" customHeight="1">
      <c r="A926" s="31"/>
      <c r="B926" s="31"/>
      <c r="C926" s="31"/>
      <c r="D926" s="31"/>
      <c r="E926" s="31"/>
      <c r="F926" s="31"/>
      <c r="G926" s="31"/>
      <c r="H926" s="31"/>
      <c r="I926" s="31"/>
      <c r="J926" s="31"/>
      <c r="K926" s="31"/>
      <c r="L926" s="31"/>
      <c r="M926" s="31"/>
      <c r="N926" s="31"/>
      <c r="O926" s="31"/>
      <c r="P926" s="31"/>
      <c r="Q926" s="31"/>
      <c r="R926" s="31"/>
      <c r="S926" s="31"/>
      <c r="T926" s="31"/>
      <c r="U926" s="31"/>
      <c r="V926" s="31"/>
      <c r="W926" s="31"/>
      <c r="X926" s="31"/>
      <c r="Y926" s="31"/>
      <c r="Z926" s="31"/>
    </row>
    <row r="927" ht="15.75" customHeight="1">
      <c r="A927" s="31"/>
      <c r="B927" s="31"/>
      <c r="C927" s="31"/>
      <c r="D927" s="31"/>
      <c r="E927" s="31"/>
      <c r="F927" s="31"/>
      <c r="G927" s="31"/>
      <c r="H927" s="31"/>
      <c r="I927" s="31"/>
      <c r="J927" s="31"/>
      <c r="K927" s="31"/>
      <c r="L927" s="31"/>
      <c r="M927" s="31"/>
      <c r="N927" s="31"/>
      <c r="O927" s="31"/>
      <c r="P927" s="31"/>
      <c r="Q927" s="31"/>
      <c r="R927" s="31"/>
      <c r="S927" s="31"/>
      <c r="T927" s="31"/>
      <c r="U927" s="31"/>
      <c r="V927" s="31"/>
      <c r="W927" s="31"/>
      <c r="X927" s="31"/>
      <c r="Y927" s="31"/>
      <c r="Z927" s="31"/>
    </row>
    <row r="928" ht="15.75" customHeight="1">
      <c r="A928" s="31"/>
      <c r="B928" s="31"/>
      <c r="C928" s="31"/>
      <c r="D928" s="31"/>
      <c r="E928" s="31"/>
      <c r="F928" s="31"/>
      <c r="G928" s="31"/>
      <c r="H928" s="31"/>
      <c r="I928" s="31"/>
      <c r="J928" s="31"/>
      <c r="K928" s="31"/>
      <c r="L928" s="31"/>
      <c r="M928" s="31"/>
      <c r="N928" s="31"/>
      <c r="O928" s="31"/>
      <c r="P928" s="31"/>
      <c r="Q928" s="31"/>
      <c r="R928" s="31"/>
      <c r="S928" s="31"/>
      <c r="T928" s="31"/>
      <c r="U928" s="31"/>
      <c r="V928" s="31"/>
      <c r="W928" s="31"/>
      <c r="X928" s="31"/>
      <c r="Y928" s="31"/>
      <c r="Z928" s="31"/>
    </row>
    <row r="929" ht="15.75" customHeight="1">
      <c r="A929" s="31"/>
      <c r="B929" s="31"/>
      <c r="C929" s="31"/>
      <c r="D929" s="31"/>
      <c r="E929" s="31"/>
      <c r="F929" s="31"/>
      <c r="G929" s="31"/>
      <c r="H929" s="31"/>
      <c r="I929" s="31"/>
      <c r="J929" s="31"/>
      <c r="K929" s="31"/>
      <c r="L929" s="31"/>
      <c r="M929" s="31"/>
      <c r="N929" s="31"/>
      <c r="O929" s="31"/>
      <c r="P929" s="31"/>
      <c r="Q929" s="31"/>
      <c r="R929" s="31"/>
      <c r="S929" s="31"/>
      <c r="T929" s="31"/>
      <c r="U929" s="31"/>
      <c r="V929" s="31"/>
      <c r="W929" s="31"/>
      <c r="X929" s="31"/>
      <c r="Y929" s="31"/>
      <c r="Z929" s="31"/>
    </row>
    <row r="930" ht="15.75" customHeight="1">
      <c r="A930" s="31"/>
      <c r="B930" s="31"/>
      <c r="C930" s="31"/>
      <c r="D930" s="31"/>
      <c r="E930" s="31"/>
      <c r="F930" s="31"/>
      <c r="G930" s="31"/>
      <c r="H930" s="31"/>
      <c r="I930" s="31"/>
      <c r="J930" s="31"/>
      <c r="K930" s="31"/>
      <c r="L930" s="31"/>
      <c r="M930" s="31"/>
      <c r="N930" s="31"/>
      <c r="O930" s="31"/>
      <c r="P930" s="31"/>
      <c r="Q930" s="31"/>
      <c r="R930" s="31"/>
      <c r="S930" s="31"/>
      <c r="T930" s="31"/>
      <c r="U930" s="31"/>
      <c r="V930" s="31"/>
      <c r="W930" s="31"/>
      <c r="X930" s="31"/>
      <c r="Y930" s="31"/>
      <c r="Z930" s="31"/>
    </row>
    <row r="931" ht="15.75" customHeight="1">
      <c r="A931" s="31"/>
      <c r="B931" s="31"/>
      <c r="C931" s="31"/>
      <c r="D931" s="31"/>
      <c r="E931" s="31"/>
      <c r="F931" s="31"/>
      <c r="G931" s="31"/>
      <c r="H931" s="31"/>
      <c r="I931" s="31"/>
      <c r="J931" s="31"/>
      <c r="K931" s="31"/>
      <c r="L931" s="31"/>
      <c r="M931" s="31"/>
      <c r="N931" s="31"/>
      <c r="O931" s="31"/>
      <c r="P931" s="31"/>
      <c r="Q931" s="31"/>
      <c r="R931" s="31"/>
      <c r="S931" s="31"/>
      <c r="T931" s="31"/>
      <c r="U931" s="31"/>
      <c r="V931" s="31"/>
      <c r="W931" s="31"/>
      <c r="X931" s="31"/>
      <c r="Y931" s="31"/>
      <c r="Z931" s="31"/>
    </row>
    <row r="932" ht="15.75" customHeight="1">
      <c r="A932" s="31"/>
      <c r="B932" s="31"/>
      <c r="C932" s="31"/>
      <c r="D932" s="31"/>
      <c r="E932" s="31"/>
      <c r="F932" s="31"/>
      <c r="G932" s="31"/>
      <c r="H932" s="31"/>
      <c r="I932" s="31"/>
      <c r="J932" s="31"/>
      <c r="K932" s="31"/>
      <c r="L932" s="31"/>
      <c r="M932" s="31"/>
      <c r="N932" s="31"/>
      <c r="O932" s="31"/>
      <c r="P932" s="31"/>
      <c r="Q932" s="31"/>
      <c r="R932" s="31"/>
      <c r="S932" s="31"/>
      <c r="T932" s="31"/>
      <c r="U932" s="31"/>
      <c r="V932" s="31"/>
      <c r="W932" s="31"/>
      <c r="X932" s="31"/>
      <c r="Y932" s="31"/>
      <c r="Z932" s="31"/>
    </row>
    <row r="933" ht="15.75" customHeight="1">
      <c r="A933" s="31"/>
      <c r="B933" s="31"/>
      <c r="C933" s="31"/>
      <c r="D933" s="31"/>
      <c r="E933" s="31"/>
      <c r="F933" s="31"/>
      <c r="G933" s="31"/>
      <c r="H933" s="31"/>
      <c r="I933" s="31"/>
      <c r="J933" s="31"/>
      <c r="K933" s="31"/>
      <c r="L933" s="31"/>
      <c r="M933" s="31"/>
      <c r="N933" s="31"/>
      <c r="O933" s="31"/>
      <c r="P933" s="31"/>
      <c r="Q933" s="31"/>
      <c r="R933" s="31"/>
      <c r="S933" s="31"/>
      <c r="T933" s="31"/>
      <c r="U933" s="31"/>
      <c r="V933" s="31"/>
      <c r="W933" s="31"/>
      <c r="X933" s="31"/>
      <c r="Y933" s="31"/>
      <c r="Z933" s="31"/>
    </row>
    <row r="934" ht="15.75" customHeight="1">
      <c r="A934" s="31"/>
      <c r="B934" s="31"/>
      <c r="C934" s="31"/>
      <c r="D934" s="31"/>
      <c r="E934" s="31"/>
      <c r="F934" s="31"/>
      <c r="G934" s="31"/>
      <c r="H934" s="31"/>
      <c r="I934" s="31"/>
      <c r="J934" s="31"/>
      <c r="K934" s="31"/>
      <c r="L934" s="31"/>
      <c r="M934" s="31"/>
      <c r="N934" s="31"/>
      <c r="O934" s="31"/>
      <c r="P934" s="31"/>
      <c r="Q934" s="31"/>
      <c r="R934" s="31"/>
      <c r="S934" s="31"/>
      <c r="T934" s="31"/>
      <c r="U934" s="31"/>
      <c r="V934" s="31"/>
      <c r="W934" s="31"/>
      <c r="X934" s="31"/>
      <c r="Y934" s="31"/>
      <c r="Z934" s="31"/>
    </row>
    <row r="935" ht="15.75" customHeight="1">
      <c r="A935" s="31"/>
      <c r="B935" s="31"/>
      <c r="C935" s="31"/>
      <c r="D935" s="31"/>
      <c r="E935" s="31"/>
      <c r="F935" s="31"/>
      <c r="G935" s="31"/>
      <c r="H935" s="31"/>
      <c r="I935" s="31"/>
      <c r="J935" s="31"/>
      <c r="K935" s="31"/>
      <c r="L935" s="31"/>
      <c r="M935" s="31"/>
      <c r="N935" s="31"/>
      <c r="O935" s="31"/>
      <c r="P935" s="31"/>
      <c r="Q935" s="31"/>
      <c r="R935" s="31"/>
      <c r="S935" s="31"/>
      <c r="T935" s="31"/>
      <c r="U935" s="31"/>
      <c r="V935" s="31"/>
      <c r="W935" s="31"/>
      <c r="X935" s="31"/>
      <c r="Y935" s="31"/>
      <c r="Z935" s="31"/>
    </row>
    <row r="936" ht="15.75" customHeight="1">
      <c r="A936" s="31"/>
      <c r="B936" s="31"/>
      <c r="C936" s="31"/>
      <c r="D936" s="31"/>
      <c r="E936" s="31"/>
      <c r="F936" s="31"/>
      <c r="G936" s="31"/>
      <c r="H936" s="31"/>
      <c r="I936" s="31"/>
      <c r="J936" s="31"/>
      <c r="K936" s="31"/>
      <c r="L936" s="31"/>
      <c r="M936" s="31"/>
      <c r="N936" s="31"/>
      <c r="O936" s="31"/>
      <c r="P936" s="31"/>
      <c r="Q936" s="31"/>
      <c r="R936" s="31"/>
      <c r="S936" s="31"/>
      <c r="T936" s="31"/>
      <c r="U936" s="31"/>
      <c r="V936" s="31"/>
      <c r="W936" s="31"/>
      <c r="X936" s="31"/>
      <c r="Y936" s="31"/>
      <c r="Z936" s="31"/>
    </row>
    <row r="937" ht="15.75" customHeight="1">
      <c r="A937" s="31"/>
      <c r="B937" s="31"/>
      <c r="C937" s="31"/>
      <c r="D937" s="31"/>
      <c r="E937" s="31"/>
      <c r="F937" s="31"/>
      <c r="G937" s="31"/>
      <c r="H937" s="31"/>
      <c r="I937" s="31"/>
      <c r="J937" s="31"/>
      <c r="K937" s="31"/>
      <c r="L937" s="31"/>
      <c r="M937" s="31"/>
      <c r="N937" s="31"/>
      <c r="O937" s="31"/>
      <c r="P937" s="31"/>
      <c r="Q937" s="31"/>
      <c r="R937" s="31"/>
      <c r="S937" s="31"/>
      <c r="T937" s="31"/>
      <c r="U937" s="31"/>
      <c r="V937" s="31"/>
      <c r="W937" s="31"/>
      <c r="X937" s="31"/>
      <c r="Y937" s="31"/>
      <c r="Z937" s="31"/>
    </row>
    <row r="938" ht="15.75" customHeight="1">
      <c r="A938" s="31"/>
      <c r="B938" s="31"/>
      <c r="C938" s="31"/>
      <c r="D938" s="31"/>
      <c r="E938" s="31"/>
      <c r="F938" s="31"/>
      <c r="G938" s="31"/>
      <c r="H938" s="31"/>
      <c r="I938" s="31"/>
      <c r="J938" s="31"/>
      <c r="K938" s="31"/>
      <c r="L938" s="31"/>
      <c r="M938" s="31"/>
      <c r="N938" s="31"/>
      <c r="O938" s="31"/>
      <c r="P938" s="31"/>
      <c r="Q938" s="31"/>
      <c r="R938" s="31"/>
      <c r="S938" s="31"/>
      <c r="T938" s="31"/>
      <c r="U938" s="31"/>
      <c r="V938" s="31"/>
      <c r="W938" s="31"/>
      <c r="X938" s="31"/>
      <c r="Y938" s="31"/>
      <c r="Z938" s="31"/>
    </row>
    <row r="939" ht="15.75" customHeight="1">
      <c r="A939" s="31"/>
      <c r="B939" s="31"/>
      <c r="C939" s="31"/>
      <c r="D939" s="31"/>
      <c r="E939" s="31"/>
      <c r="F939" s="31"/>
      <c r="G939" s="31"/>
      <c r="H939" s="31"/>
      <c r="I939" s="31"/>
      <c r="J939" s="31"/>
      <c r="K939" s="31"/>
      <c r="L939" s="31"/>
      <c r="M939" s="31"/>
      <c r="N939" s="31"/>
      <c r="O939" s="31"/>
      <c r="P939" s="31"/>
      <c r="Q939" s="31"/>
      <c r="R939" s="31"/>
      <c r="S939" s="31"/>
      <c r="T939" s="31"/>
      <c r="U939" s="31"/>
      <c r="V939" s="31"/>
      <c r="W939" s="31"/>
      <c r="X939" s="31"/>
      <c r="Y939" s="31"/>
      <c r="Z939" s="31"/>
    </row>
    <row r="940" ht="15.75" customHeight="1">
      <c r="A940" s="31"/>
      <c r="B940" s="31"/>
      <c r="C940" s="31"/>
      <c r="D940" s="31"/>
      <c r="E940" s="31"/>
      <c r="F940" s="31"/>
      <c r="G940" s="31"/>
      <c r="H940" s="31"/>
      <c r="I940" s="31"/>
      <c r="J940" s="31"/>
      <c r="K940" s="31"/>
      <c r="L940" s="31"/>
      <c r="M940" s="31"/>
      <c r="N940" s="31"/>
      <c r="O940" s="31"/>
      <c r="P940" s="31"/>
      <c r="Q940" s="31"/>
      <c r="R940" s="31"/>
      <c r="S940" s="31"/>
      <c r="T940" s="31"/>
      <c r="U940" s="31"/>
      <c r="V940" s="31"/>
      <c r="W940" s="31"/>
      <c r="X940" s="31"/>
      <c r="Y940" s="31"/>
      <c r="Z940" s="31"/>
    </row>
    <row r="941" ht="15.75" customHeight="1">
      <c r="A941" s="31"/>
      <c r="B941" s="31"/>
      <c r="C941" s="31"/>
      <c r="D941" s="31"/>
      <c r="E941" s="31"/>
      <c r="F941" s="31"/>
      <c r="G941" s="31"/>
      <c r="H941" s="31"/>
      <c r="I941" s="31"/>
      <c r="J941" s="31"/>
      <c r="K941" s="31"/>
      <c r="L941" s="31"/>
      <c r="M941" s="31"/>
      <c r="N941" s="31"/>
      <c r="O941" s="31"/>
      <c r="P941" s="31"/>
      <c r="Q941" s="31"/>
      <c r="R941" s="31"/>
      <c r="S941" s="31"/>
      <c r="T941" s="31"/>
      <c r="U941" s="31"/>
      <c r="V941" s="31"/>
      <c r="W941" s="31"/>
      <c r="X941" s="31"/>
      <c r="Y941" s="31"/>
      <c r="Z941" s="31"/>
    </row>
    <row r="942" ht="15.75" customHeight="1">
      <c r="A942" s="31"/>
      <c r="B942" s="31"/>
      <c r="C942" s="31"/>
      <c r="D942" s="31"/>
      <c r="E942" s="31"/>
      <c r="F942" s="31"/>
      <c r="G942" s="31"/>
      <c r="H942" s="31"/>
      <c r="I942" s="31"/>
      <c r="J942" s="31"/>
      <c r="K942" s="31"/>
      <c r="L942" s="31"/>
      <c r="M942" s="31"/>
      <c r="N942" s="31"/>
      <c r="O942" s="31"/>
      <c r="P942" s="31"/>
      <c r="Q942" s="31"/>
      <c r="R942" s="31"/>
      <c r="S942" s="31"/>
      <c r="T942" s="31"/>
      <c r="U942" s="31"/>
      <c r="V942" s="31"/>
      <c r="W942" s="31"/>
      <c r="X942" s="31"/>
      <c r="Y942" s="31"/>
      <c r="Z942" s="31"/>
    </row>
    <row r="943" ht="15.75" customHeight="1">
      <c r="A943" s="31"/>
      <c r="B943" s="31"/>
      <c r="C943" s="31"/>
      <c r="D943" s="31"/>
      <c r="E943" s="31"/>
      <c r="F943" s="31"/>
      <c r="G943" s="31"/>
      <c r="H943" s="31"/>
      <c r="I943" s="31"/>
      <c r="J943" s="31"/>
      <c r="K943" s="31"/>
      <c r="L943" s="31"/>
      <c r="M943" s="31"/>
      <c r="N943" s="31"/>
      <c r="O943" s="31"/>
      <c r="P943" s="31"/>
      <c r="Q943" s="31"/>
      <c r="R943" s="31"/>
      <c r="S943" s="31"/>
      <c r="T943" s="31"/>
      <c r="U943" s="31"/>
      <c r="V943" s="31"/>
      <c r="W943" s="31"/>
      <c r="X943" s="31"/>
      <c r="Y943" s="31"/>
      <c r="Z943" s="31"/>
    </row>
    <row r="944" ht="15.75" customHeight="1">
      <c r="A944" s="31"/>
      <c r="B944" s="31"/>
      <c r="C944" s="31"/>
      <c r="D944" s="31"/>
      <c r="E944" s="31"/>
      <c r="F944" s="31"/>
      <c r="G944" s="31"/>
      <c r="H944" s="31"/>
      <c r="I944" s="31"/>
      <c r="J944" s="31"/>
      <c r="K944" s="31"/>
      <c r="L944" s="31"/>
      <c r="M944" s="31"/>
      <c r="N944" s="31"/>
      <c r="O944" s="31"/>
      <c r="P944" s="31"/>
      <c r="Q944" s="31"/>
      <c r="R944" s="31"/>
      <c r="S944" s="31"/>
      <c r="T944" s="31"/>
      <c r="U944" s="31"/>
      <c r="V944" s="31"/>
      <c r="W944" s="31"/>
      <c r="X944" s="31"/>
      <c r="Y944" s="31"/>
      <c r="Z944" s="31"/>
    </row>
    <row r="945" ht="15.75" customHeight="1">
      <c r="A945" s="31"/>
      <c r="B945" s="31"/>
      <c r="C945" s="31"/>
      <c r="D945" s="31"/>
      <c r="E945" s="31"/>
      <c r="F945" s="31"/>
      <c r="G945" s="31"/>
      <c r="H945" s="31"/>
      <c r="I945" s="31"/>
      <c r="J945" s="31"/>
      <c r="K945" s="31"/>
      <c r="L945" s="31"/>
      <c r="M945" s="31"/>
      <c r="N945" s="31"/>
      <c r="O945" s="31"/>
      <c r="P945" s="31"/>
      <c r="Q945" s="31"/>
      <c r="R945" s="31"/>
      <c r="S945" s="31"/>
      <c r="T945" s="31"/>
      <c r="U945" s="31"/>
      <c r="V945" s="31"/>
      <c r="W945" s="31"/>
      <c r="X945" s="31"/>
      <c r="Y945" s="31"/>
      <c r="Z945" s="31"/>
    </row>
    <row r="946" ht="15.75" customHeight="1">
      <c r="A946" s="31"/>
      <c r="B946" s="31"/>
      <c r="C946" s="31"/>
      <c r="D946" s="31"/>
      <c r="E946" s="31"/>
      <c r="F946" s="31"/>
      <c r="G946" s="31"/>
      <c r="H946" s="31"/>
      <c r="I946" s="31"/>
      <c r="J946" s="31"/>
      <c r="K946" s="31"/>
      <c r="L946" s="31"/>
      <c r="M946" s="31"/>
      <c r="N946" s="31"/>
      <c r="O946" s="31"/>
      <c r="P946" s="31"/>
      <c r="Q946" s="31"/>
      <c r="R946" s="31"/>
      <c r="S946" s="31"/>
      <c r="T946" s="31"/>
      <c r="U946" s="31"/>
      <c r="V946" s="31"/>
      <c r="W946" s="31"/>
      <c r="X946" s="31"/>
      <c r="Y946" s="31"/>
      <c r="Z946" s="31"/>
    </row>
    <row r="947" ht="15.75" customHeight="1">
      <c r="A947" s="31"/>
      <c r="B947" s="31"/>
      <c r="C947" s="31"/>
      <c r="D947" s="31"/>
      <c r="E947" s="31"/>
      <c r="F947" s="31"/>
      <c r="G947" s="31"/>
      <c r="H947" s="31"/>
      <c r="I947" s="31"/>
      <c r="J947" s="31"/>
      <c r="K947" s="31"/>
      <c r="L947" s="31"/>
      <c r="M947" s="31"/>
      <c r="N947" s="31"/>
      <c r="O947" s="31"/>
      <c r="P947" s="31"/>
      <c r="Q947" s="31"/>
      <c r="R947" s="31"/>
      <c r="S947" s="31"/>
      <c r="T947" s="31"/>
      <c r="U947" s="31"/>
      <c r="V947" s="31"/>
      <c r="W947" s="31"/>
      <c r="X947" s="31"/>
      <c r="Y947" s="31"/>
      <c r="Z947" s="31"/>
    </row>
    <row r="948" ht="15.75" customHeight="1">
      <c r="A948" s="31"/>
      <c r="B948" s="31"/>
      <c r="C948" s="31"/>
      <c r="D948" s="31"/>
      <c r="E948" s="31"/>
      <c r="F948" s="31"/>
      <c r="G948" s="31"/>
      <c r="H948" s="31"/>
      <c r="I948" s="31"/>
      <c r="J948" s="31"/>
      <c r="K948" s="31"/>
      <c r="L948" s="31"/>
      <c r="M948" s="31"/>
      <c r="N948" s="31"/>
      <c r="O948" s="31"/>
      <c r="P948" s="31"/>
      <c r="Q948" s="31"/>
      <c r="R948" s="31"/>
      <c r="S948" s="31"/>
      <c r="T948" s="31"/>
      <c r="U948" s="31"/>
      <c r="V948" s="31"/>
      <c r="W948" s="31"/>
      <c r="X948" s="31"/>
      <c r="Y948" s="31"/>
      <c r="Z948" s="31"/>
    </row>
    <row r="949" ht="15.75" customHeight="1">
      <c r="A949" s="31"/>
      <c r="B949" s="31"/>
      <c r="C949" s="31"/>
      <c r="D949" s="31"/>
      <c r="E949" s="31"/>
      <c r="F949" s="31"/>
      <c r="G949" s="31"/>
      <c r="H949" s="31"/>
      <c r="I949" s="31"/>
      <c r="J949" s="31"/>
      <c r="K949" s="31"/>
      <c r="L949" s="31"/>
      <c r="M949" s="31"/>
      <c r="N949" s="31"/>
      <c r="O949" s="31"/>
      <c r="P949" s="31"/>
      <c r="Q949" s="31"/>
      <c r="R949" s="31"/>
      <c r="S949" s="31"/>
      <c r="T949" s="31"/>
      <c r="U949" s="31"/>
      <c r="V949" s="31"/>
      <c r="W949" s="31"/>
      <c r="X949" s="31"/>
      <c r="Y949" s="31"/>
      <c r="Z949" s="31"/>
    </row>
    <row r="950" ht="15.75" customHeight="1">
      <c r="A950" s="31"/>
      <c r="B950" s="31"/>
      <c r="C950" s="31"/>
      <c r="D950" s="31"/>
      <c r="E950" s="31"/>
      <c r="F950" s="31"/>
      <c r="G950" s="31"/>
      <c r="H950" s="31"/>
      <c r="I950" s="31"/>
      <c r="J950" s="31"/>
      <c r="K950" s="31"/>
      <c r="L950" s="31"/>
      <c r="M950" s="31"/>
      <c r="N950" s="31"/>
      <c r="O950" s="31"/>
      <c r="P950" s="31"/>
      <c r="Q950" s="31"/>
      <c r="R950" s="31"/>
      <c r="S950" s="31"/>
      <c r="T950" s="31"/>
      <c r="U950" s="31"/>
      <c r="V950" s="31"/>
      <c r="W950" s="31"/>
      <c r="X950" s="31"/>
      <c r="Y950" s="31"/>
      <c r="Z950" s="31"/>
    </row>
    <row r="951" ht="15.75" customHeight="1">
      <c r="A951" s="31"/>
      <c r="B951" s="31"/>
      <c r="C951" s="31"/>
      <c r="D951" s="31"/>
      <c r="E951" s="31"/>
      <c r="F951" s="31"/>
      <c r="G951" s="31"/>
      <c r="H951" s="31"/>
      <c r="I951" s="31"/>
      <c r="J951" s="31"/>
      <c r="K951" s="31"/>
      <c r="L951" s="31"/>
      <c r="M951" s="31"/>
      <c r="N951" s="31"/>
      <c r="O951" s="31"/>
      <c r="P951" s="31"/>
      <c r="Q951" s="31"/>
      <c r="R951" s="31"/>
      <c r="S951" s="31"/>
      <c r="T951" s="31"/>
      <c r="U951" s="31"/>
      <c r="V951" s="31"/>
      <c r="W951" s="31"/>
      <c r="X951" s="31"/>
      <c r="Y951" s="31"/>
      <c r="Z951" s="31"/>
    </row>
    <row r="952" ht="15.75" customHeight="1">
      <c r="A952" s="31"/>
      <c r="B952" s="31"/>
      <c r="C952" s="31"/>
      <c r="D952" s="31"/>
      <c r="E952" s="31"/>
      <c r="F952" s="31"/>
      <c r="G952" s="31"/>
      <c r="H952" s="31"/>
      <c r="I952" s="31"/>
      <c r="J952" s="31"/>
      <c r="K952" s="31"/>
      <c r="L952" s="31"/>
      <c r="M952" s="31"/>
      <c r="N952" s="31"/>
      <c r="O952" s="31"/>
      <c r="P952" s="31"/>
      <c r="Q952" s="31"/>
      <c r="R952" s="31"/>
      <c r="S952" s="31"/>
      <c r="T952" s="31"/>
      <c r="U952" s="31"/>
      <c r="V952" s="31"/>
      <c r="W952" s="31"/>
      <c r="X952" s="31"/>
      <c r="Y952" s="31"/>
      <c r="Z952" s="31"/>
    </row>
    <row r="953" ht="15.75" customHeight="1">
      <c r="A953" s="31"/>
      <c r="B953" s="31"/>
      <c r="C953" s="31"/>
      <c r="D953" s="31"/>
      <c r="E953" s="31"/>
      <c r="F953" s="31"/>
      <c r="G953" s="31"/>
      <c r="H953" s="31"/>
      <c r="I953" s="31"/>
      <c r="J953" s="31"/>
      <c r="K953" s="31"/>
      <c r="L953" s="31"/>
      <c r="M953" s="31"/>
      <c r="N953" s="31"/>
      <c r="O953" s="31"/>
      <c r="P953" s="31"/>
      <c r="Q953" s="31"/>
      <c r="R953" s="31"/>
      <c r="S953" s="31"/>
      <c r="T953" s="31"/>
      <c r="U953" s="31"/>
      <c r="V953" s="31"/>
      <c r="W953" s="31"/>
      <c r="X953" s="31"/>
      <c r="Y953" s="31"/>
      <c r="Z953" s="31"/>
    </row>
    <row r="954" ht="15.75" customHeight="1">
      <c r="A954" s="31"/>
      <c r="B954" s="31"/>
      <c r="C954" s="31"/>
      <c r="D954" s="31"/>
      <c r="E954" s="31"/>
      <c r="F954" s="31"/>
      <c r="G954" s="31"/>
      <c r="H954" s="31"/>
      <c r="I954" s="31"/>
      <c r="J954" s="31"/>
      <c r="K954" s="31"/>
      <c r="L954" s="31"/>
      <c r="M954" s="31"/>
      <c r="N954" s="31"/>
      <c r="O954" s="31"/>
      <c r="P954" s="31"/>
      <c r="Q954" s="31"/>
      <c r="R954" s="31"/>
      <c r="S954" s="31"/>
      <c r="T954" s="31"/>
      <c r="U954" s="31"/>
      <c r="V954" s="31"/>
      <c r="W954" s="31"/>
      <c r="X954" s="31"/>
      <c r="Y954" s="31"/>
      <c r="Z954" s="31"/>
    </row>
    <row r="955" ht="15.75" customHeight="1">
      <c r="A955" s="31"/>
      <c r="B955" s="31"/>
      <c r="C955" s="31"/>
      <c r="D955" s="31"/>
      <c r="E955" s="31"/>
      <c r="F955" s="31"/>
      <c r="G955" s="31"/>
      <c r="H955" s="31"/>
      <c r="I955" s="31"/>
      <c r="J955" s="31"/>
      <c r="K955" s="31"/>
      <c r="L955" s="31"/>
      <c r="M955" s="31"/>
      <c r="N955" s="31"/>
      <c r="O955" s="31"/>
      <c r="P955" s="31"/>
      <c r="Q955" s="31"/>
      <c r="R955" s="31"/>
      <c r="S955" s="31"/>
      <c r="T955" s="31"/>
      <c r="U955" s="31"/>
      <c r="V955" s="31"/>
      <c r="W955" s="31"/>
      <c r="X955" s="31"/>
      <c r="Y955" s="31"/>
      <c r="Z955" s="31"/>
    </row>
    <row r="956" ht="15.75" customHeight="1">
      <c r="A956" s="31"/>
      <c r="B956" s="31"/>
      <c r="C956" s="31"/>
      <c r="D956" s="31"/>
      <c r="E956" s="31"/>
      <c r="F956" s="31"/>
      <c r="G956" s="31"/>
      <c r="H956" s="31"/>
      <c r="I956" s="31"/>
      <c r="J956" s="31"/>
      <c r="K956" s="31"/>
      <c r="L956" s="31"/>
      <c r="M956" s="31"/>
      <c r="N956" s="31"/>
      <c r="O956" s="31"/>
      <c r="P956" s="31"/>
      <c r="Q956" s="31"/>
      <c r="R956" s="31"/>
      <c r="S956" s="31"/>
      <c r="T956" s="31"/>
      <c r="U956" s="31"/>
      <c r="V956" s="31"/>
      <c r="W956" s="31"/>
      <c r="X956" s="31"/>
      <c r="Y956" s="31"/>
      <c r="Z956" s="31"/>
    </row>
    <row r="957" ht="15.75" customHeight="1">
      <c r="A957" s="31"/>
      <c r="B957" s="31"/>
      <c r="C957" s="31"/>
      <c r="D957" s="31"/>
      <c r="E957" s="31"/>
      <c r="F957" s="31"/>
      <c r="G957" s="31"/>
      <c r="H957" s="31"/>
      <c r="I957" s="31"/>
      <c r="J957" s="31"/>
      <c r="K957" s="31"/>
      <c r="L957" s="31"/>
      <c r="M957" s="31"/>
      <c r="N957" s="31"/>
      <c r="O957" s="31"/>
      <c r="P957" s="31"/>
      <c r="Q957" s="31"/>
      <c r="R957" s="31"/>
      <c r="S957" s="31"/>
      <c r="T957" s="31"/>
      <c r="U957" s="31"/>
      <c r="V957" s="31"/>
      <c r="W957" s="31"/>
      <c r="X957" s="31"/>
      <c r="Y957" s="31"/>
      <c r="Z957" s="31"/>
    </row>
    <row r="958" ht="15.75" customHeight="1">
      <c r="A958" s="31"/>
      <c r="B958" s="31"/>
      <c r="C958" s="31"/>
      <c r="D958" s="31"/>
      <c r="E958" s="31"/>
      <c r="F958" s="31"/>
      <c r="G958" s="31"/>
      <c r="H958" s="31"/>
      <c r="I958" s="31"/>
      <c r="J958" s="31"/>
      <c r="K958" s="31"/>
      <c r="L958" s="31"/>
      <c r="M958" s="31"/>
      <c r="N958" s="31"/>
      <c r="O958" s="31"/>
      <c r="P958" s="31"/>
      <c r="Q958" s="31"/>
      <c r="R958" s="31"/>
      <c r="S958" s="31"/>
      <c r="T958" s="31"/>
      <c r="U958" s="31"/>
      <c r="V958" s="31"/>
      <c r="W958" s="31"/>
      <c r="X958" s="31"/>
      <c r="Y958" s="31"/>
      <c r="Z958" s="31"/>
    </row>
    <row r="959" ht="15.75" customHeight="1">
      <c r="A959" s="31"/>
      <c r="B959" s="31"/>
      <c r="C959" s="31"/>
      <c r="D959" s="31"/>
      <c r="E959" s="31"/>
      <c r="F959" s="31"/>
      <c r="G959" s="31"/>
      <c r="H959" s="31"/>
      <c r="I959" s="31"/>
      <c r="J959" s="31"/>
      <c r="K959" s="31"/>
      <c r="L959" s="31"/>
      <c r="M959" s="31"/>
      <c r="N959" s="31"/>
      <c r="O959" s="31"/>
      <c r="P959" s="31"/>
      <c r="Q959" s="31"/>
      <c r="R959" s="31"/>
      <c r="S959" s="31"/>
      <c r="T959" s="31"/>
      <c r="U959" s="31"/>
      <c r="V959" s="31"/>
      <c r="W959" s="31"/>
      <c r="X959" s="31"/>
      <c r="Y959" s="31"/>
      <c r="Z959" s="31"/>
    </row>
    <row r="960" ht="15.75" customHeight="1">
      <c r="A960" s="31"/>
      <c r="B960" s="31"/>
      <c r="C960" s="31"/>
      <c r="D960" s="31"/>
      <c r="E960" s="31"/>
      <c r="F960" s="31"/>
      <c r="G960" s="31"/>
      <c r="H960" s="31"/>
      <c r="I960" s="31"/>
      <c r="J960" s="31"/>
      <c r="K960" s="31"/>
      <c r="L960" s="31"/>
      <c r="M960" s="31"/>
      <c r="N960" s="31"/>
      <c r="O960" s="31"/>
      <c r="P960" s="31"/>
      <c r="Q960" s="31"/>
      <c r="R960" s="31"/>
      <c r="S960" s="31"/>
      <c r="T960" s="31"/>
      <c r="U960" s="31"/>
      <c r="V960" s="31"/>
      <c r="W960" s="31"/>
      <c r="X960" s="31"/>
      <c r="Y960" s="31"/>
      <c r="Z960" s="31"/>
    </row>
    <row r="961" ht="15.75" customHeight="1">
      <c r="A961" s="31"/>
      <c r="B961" s="31"/>
      <c r="C961" s="31"/>
      <c r="D961" s="31"/>
      <c r="E961" s="31"/>
      <c r="F961" s="31"/>
      <c r="G961" s="31"/>
      <c r="H961" s="31"/>
      <c r="I961" s="31"/>
      <c r="J961" s="31"/>
      <c r="K961" s="31"/>
      <c r="L961" s="31"/>
      <c r="M961" s="31"/>
      <c r="N961" s="31"/>
      <c r="O961" s="31"/>
      <c r="P961" s="31"/>
      <c r="Q961" s="31"/>
      <c r="R961" s="31"/>
      <c r="S961" s="31"/>
      <c r="T961" s="31"/>
      <c r="U961" s="31"/>
      <c r="V961" s="31"/>
      <c r="W961" s="31"/>
      <c r="X961" s="31"/>
      <c r="Y961" s="31"/>
      <c r="Z961" s="31"/>
    </row>
    <row r="962" ht="15.75" customHeight="1">
      <c r="A962" s="31"/>
      <c r="B962" s="31"/>
      <c r="C962" s="31"/>
      <c r="D962" s="31"/>
      <c r="E962" s="31"/>
      <c r="F962" s="31"/>
      <c r="G962" s="31"/>
      <c r="H962" s="31"/>
      <c r="I962" s="31"/>
      <c r="J962" s="31"/>
      <c r="K962" s="31"/>
      <c r="L962" s="31"/>
      <c r="M962" s="31"/>
      <c r="N962" s="31"/>
      <c r="O962" s="31"/>
      <c r="P962" s="31"/>
      <c r="Q962" s="31"/>
      <c r="R962" s="31"/>
      <c r="S962" s="31"/>
      <c r="T962" s="31"/>
      <c r="U962" s="31"/>
      <c r="V962" s="31"/>
      <c r="W962" s="31"/>
      <c r="X962" s="31"/>
      <c r="Y962" s="31"/>
      <c r="Z962" s="31"/>
    </row>
    <row r="963" ht="15.75" customHeight="1">
      <c r="A963" s="31"/>
      <c r="B963" s="31"/>
      <c r="C963" s="31"/>
      <c r="D963" s="31"/>
      <c r="E963" s="31"/>
      <c r="F963" s="31"/>
      <c r="G963" s="31"/>
      <c r="H963" s="31"/>
      <c r="I963" s="31"/>
      <c r="J963" s="31"/>
      <c r="K963" s="31"/>
      <c r="L963" s="31"/>
      <c r="M963" s="31"/>
      <c r="N963" s="31"/>
      <c r="O963" s="31"/>
      <c r="P963" s="31"/>
      <c r="Q963" s="31"/>
      <c r="R963" s="31"/>
      <c r="S963" s="31"/>
      <c r="T963" s="31"/>
      <c r="U963" s="31"/>
      <c r="V963" s="31"/>
      <c r="W963" s="31"/>
      <c r="X963" s="31"/>
      <c r="Y963" s="31"/>
      <c r="Z963" s="31"/>
    </row>
    <row r="964" ht="15.75" customHeight="1">
      <c r="A964" s="31"/>
      <c r="B964" s="31"/>
      <c r="C964" s="31"/>
      <c r="D964" s="31"/>
      <c r="E964" s="31"/>
      <c r="F964" s="31"/>
      <c r="G964" s="31"/>
      <c r="H964" s="31"/>
      <c r="I964" s="31"/>
      <c r="J964" s="31"/>
      <c r="K964" s="31"/>
      <c r="L964" s="31"/>
      <c r="M964" s="31"/>
      <c r="N964" s="31"/>
      <c r="O964" s="31"/>
      <c r="P964" s="31"/>
      <c r="Q964" s="31"/>
      <c r="R964" s="31"/>
      <c r="S964" s="31"/>
      <c r="T964" s="31"/>
      <c r="U964" s="31"/>
      <c r="V964" s="31"/>
      <c r="W964" s="31"/>
      <c r="X964" s="31"/>
      <c r="Y964" s="31"/>
      <c r="Z964" s="31"/>
    </row>
    <row r="965" ht="15.75" customHeight="1">
      <c r="A965" s="31"/>
      <c r="B965" s="31"/>
      <c r="C965" s="31"/>
      <c r="D965" s="31"/>
      <c r="E965" s="31"/>
      <c r="F965" s="31"/>
      <c r="G965" s="31"/>
      <c r="H965" s="31"/>
      <c r="I965" s="31"/>
      <c r="J965" s="31"/>
      <c r="K965" s="31"/>
      <c r="L965" s="31"/>
      <c r="M965" s="31"/>
      <c r="N965" s="31"/>
      <c r="O965" s="31"/>
      <c r="P965" s="31"/>
      <c r="Q965" s="31"/>
      <c r="R965" s="31"/>
      <c r="S965" s="31"/>
      <c r="T965" s="31"/>
      <c r="U965" s="31"/>
      <c r="V965" s="31"/>
      <c r="W965" s="31"/>
      <c r="X965" s="31"/>
      <c r="Y965" s="31"/>
      <c r="Z965" s="31"/>
    </row>
    <row r="966" ht="15.75" customHeight="1">
      <c r="A966" s="31"/>
      <c r="B966" s="31"/>
      <c r="C966" s="31"/>
      <c r="D966" s="31"/>
      <c r="E966" s="31"/>
      <c r="F966" s="31"/>
      <c r="G966" s="31"/>
      <c r="H966" s="31"/>
      <c r="I966" s="31"/>
      <c r="J966" s="31"/>
      <c r="K966" s="31"/>
      <c r="L966" s="31"/>
      <c r="M966" s="31"/>
      <c r="N966" s="31"/>
      <c r="O966" s="31"/>
      <c r="P966" s="31"/>
      <c r="Q966" s="31"/>
      <c r="R966" s="31"/>
      <c r="S966" s="31"/>
      <c r="T966" s="31"/>
      <c r="U966" s="31"/>
      <c r="V966" s="31"/>
      <c r="W966" s="31"/>
      <c r="X966" s="31"/>
      <c r="Y966" s="31"/>
      <c r="Z966" s="31"/>
    </row>
    <row r="967" ht="15.75" customHeight="1">
      <c r="A967" s="31"/>
      <c r="B967" s="31"/>
      <c r="C967" s="31"/>
      <c r="D967" s="31"/>
      <c r="E967" s="31"/>
      <c r="F967" s="31"/>
      <c r="G967" s="31"/>
      <c r="H967" s="31"/>
      <c r="I967" s="31"/>
      <c r="J967" s="31"/>
      <c r="K967" s="31"/>
      <c r="L967" s="31"/>
      <c r="M967" s="31"/>
      <c r="N967" s="31"/>
      <c r="O967" s="31"/>
      <c r="P967" s="31"/>
      <c r="Q967" s="31"/>
      <c r="R967" s="31"/>
      <c r="S967" s="31"/>
      <c r="T967" s="31"/>
      <c r="U967" s="31"/>
      <c r="V967" s="31"/>
      <c r="W967" s="31"/>
      <c r="X967" s="31"/>
      <c r="Y967" s="31"/>
      <c r="Z967" s="31"/>
    </row>
    <row r="968" ht="15.75" customHeight="1">
      <c r="A968" s="31"/>
      <c r="B968" s="31"/>
      <c r="C968" s="31"/>
      <c r="D968" s="31"/>
      <c r="E968" s="31"/>
      <c r="F968" s="31"/>
      <c r="G968" s="31"/>
      <c r="H968" s="31"/>
      <c r="I968" s="31"/>
      <c r="J968" s="31"/>
      <c r="K968" s="31"/>
      <c r="L968" s="31"/>
      <c r="M968" s="31"/>
      <c r="N968" s="31"/>
      <c r="O968" s="31"/>
      <c r="P968" s="31"/>
      <c r="Q968" s="31"/>
      <c r="R968" s="31"/>
      <c r="S968" s="31"/>
      <c r="T968" s="31"/>
      <c r="U968" s="31"/>
      <c r="V968" s="31"/>
      <c r="W968" s="31"/>
      <c r="X968" s="31"/>
      <c r="Y968" s="31"/>
      <c r="Z968" s="31"/>
    </row>
    <row r="969" ht="15.75" customHeight="1">
      <c r="A969" s="31"/>
      <c r="B969" s="31"/>
      <c r="C969" s="31"/>
      <c r="D969" s="31"/>
      <c r="E969" s="31"/>
      <c r="F969" s="31"/>
      <c r="G969" s="31"/>
      <c r="H969" s="31"/>
      <c r="I969" s="31"/>
      <c r="J969" s="31"/>
      <c r="K969" s="31"/>
      <c r="L969" s="31"/>
      <c r="M969" s="31"/>
      <c r="N969" s="31"/>
      <c r="O969" s="31"/>
      <c r="P969" s="31"/>
      <c r="Q969" s="31"/>
      <c r="R969" s="31"/>
      <c r="S969" s="31"/>
      <c r="T969" s="31"/>
      <c r="U969" s="31"/>
      <c r="V969" s="31"/>
      <c r="W969" s="31"/>
      <c r="X969" s="31"/>
      <c r="Y969" s="31"/>
      <c r="Z969" s="31"/>
    </row>
    <row r="970" ht="15.75" customHeight="1">
      <c r="A970" s="31"/>
      <c r="B970" s="31"/>
      <c r="C970" s="31"/>
      <c r="D970" s="31"/>
      <c r="E970" s="31"/>
      <c r="F970" s="31"/>
      <c r="G970" s="31"/>
      <c r="H970" s="31"/>
      <c r="I970" s="31"/>
      <c r="J970" s="31"/>
      <c r="K970" s="31"/>
      <c r="L970" s="31"/>
      <c r="M970" s="31"/>
      <c r="N970" s="31"/>
      <c r="O970" s="31"/>
      <c r="P970" s="31"/>
      <c r="Q970" s="31"/>
      <c r="R970" s="31"/>
      <c r="S970" s="31"/>
      <c r="T970" s="31"/>
      <c r="U970" s="31"/>
      <c r="V970" s="31"/>
      <c r="W970" s="31"/>
      <c r="X970" s="31"/>
      <c r="Y970" s="31"/>
      <c r="Z970" s="31"/>
    </row>
    <row r="971" ht="15.75" customHeight="1">
      <c r="A971" s="31"/>
      <c r="B971" s="31"/>
      <c r="C971" s="31"/>
      <c r="D971" s="31"/>
      <c r="E971" s="31"/>
      <c r="F971" s="31"/>
      <c r="G971" s="31"/>
      <c r="H971" s="31"/>
      <c r="I971" s="31"/>
      <c r="J971" s="31"/>
      <c r="K971" s="31"/>
      <c r="L971" s="31"/>
      <c r="M971" s="31"/>
      <c r="N971" s="31"/>
      <c r="O971" s="31"/>
      <c r="P971" s="31"/>
      <c r="Q971" s="31"/>
      <c r="R971" s="31"/>
      <c r="S971" s="31"/>
      <c r="T971" s="31"/>
      <c r="U971" s="31"/>
      <c r="V971" s="31"/>
      <c r="W971" s="31"/>
      <c r="X971" s="31"/>
      <c r="Y971" s="31"/>
      <c r="Z971" s="31"/>
    </row>
    <row r="972" ht="15.75" customHeight="1">
      <c r="A972" s="31"/>
      <c r="B972" s="31"/>
      <c r="C972" s="31"/>
      <c r="D972" s="31"/>
      <c r="E972" s="31"/>
      <c r="F972" s="31"/>
      <c r="G972" s="31"/>
      <c r="H972" s="31"/>
      <c r="I972" s="31"/>
      <c r="J972" s="31"/>
      <c r="K972" s="31"/>
      <c r="L972" s="31"/>
      <c r="M972" s="31"/>
      <c r="N972" s="31"/>
      <c r="O972" s="31"/>
      <c r="P972" s="31"/>
      <c r="Q972" s="31"/>
      <c r="R972" s="31"/>
      <c r="S972" s="31"/>
      <c r="T972" s="31"/>
      <c r="U972" s="31"/>
      <c r="V972" s="31"/>
      <c r="W972" s="31"/>
      <c r="X972" s="31"/>
      <c r="Y972" s="31"/>
      <c r="Z972" s="31"/>
    </row>
    <row r="973" ht="15.75" customHeight="1">
      <c r="A973" s="31"/>
      <c r="B973" s="31"/>
      <c r="C973" s="31"/>
      <c r="D973" s="31"/>
      <c r="E973" s="31"/>
      <c r="F973" s="31"/>
      <c r="G973" s="31"/>
      <c r="H973" s="31"/>
      <c r="I973" s="31"/>
      <c r="J973" s="31"/>
      <c r="K973" s="31"/>
      <c r="L973" s="31"/>
      <c r="M973" s="31"/>
      <c r="N973" s="31"/>
      <c r="O973" s="31"/>
      <c r="P973" s="31"/>
      <c r="Q973" s="31"/>
      <c r="R973" s="31"/>
      <c r="S973" s="31"/>
      <c r="T973" s="31"/>
      <c r="U973" s="31"/>
      <c r="V973" s="31"/>
      <c r="W973" s="31"/>
      <c r="X973" s="31"/>
      <c r="Y973" s="31"/>
      <c r="Z973" s="31"/>
    </row>
    <row r="974" ht="15.75" customHeight="1">
      <c r="A974" s="31"/>
      <c r="B974" s="31"/>
      <c r="C974" s="31"/>
      <c r="D974" s="31"/>
      <c r="E974" s="31"/>
      <c r="F974" s="31"/>
      <c r="G974" s="31"/>
      <c r="H974" s="31"/>
      <c r="I974" s="31"/>
      <c r="J974" s="31"/>
      <c r="K974" s="31"/>
      <c r="L974" s="31"/>
      <c r="M974" s="31"/>
      <c r="N974" s="31"/>
      <c r="O974" s="31"/>
      <c r="P974" s="31"/>
      <c r="Q974" s="31"/>
      <c r="R974" s="31"/>
      <c r="S974" s="31"/>
      <c r="T974" s="31"/>
      <c r="U974" s="31"/>
      <c r="V974" s="31"/>
      <c r="W974" s="31"/>
      <c r="X974" s="31"/>
      <c r="Y974" s="31"/>
      <c r="Z974" s="31"/>
    </row>
    <row r="975" ht="15.75" customHeight="1">
      <c r="A975" s="31"/>
      <c r="B975" s="31"/>
      <c r="C975" s="31"/>
      <c r="D975" s="31"/>
      <c r="E975" s="31"/>
      <c r="F975" s="31"/>
      <c r="G975" s="31"/>
      <c r="H975" s="31"/>
      <c r="I975" s="31"/>
      <c r="J975" s="31"/>
      <c r="K975" s="31"/>
      <c r="L975" s="31"/>
      <c r="M975" s="31"/>
      <c r="N975" s="31"/>
      <c r="O975" s="31"/>
      <c r="P975" s="31"/>
      <c r="Q975" s="31"/>
      <c r="R975" s="31"/>
      <c r="S975" s="31"/>
      <c r="T975" s="31"/>
      <c r="U975" s="31"/>
      <c r="V975" s="31"/>
      <c r="W975" s="31"/>
      <c r="X975" s="31"/>
      <c r="Y975" s="31"/>
      <c r="Z975" s="31"/>
    </row>
    <row r="976" ht="15.75" customHeight="1">
      <c r="A976" s="31"/>
      <c r="B976" s="31"/>
      <c r="C976" s="31"/>
      <c r="D976" s="31"/>
      <c r="E976" s="31"/>
      <c r="F976" s="31"/>
      <c r="G976" s="31"/>
      <c r="H976" s="31"/>
      <c r="I976" s="31"/>
      <c r="J976" s="31"/>
      <c r="K976" s="31"/>
      <c r="L976" s="31"/>
      <c r="M976" s="31"/>
      <c r="N976" s="31"/>
      <c r="O976" s="31"/>
      <c r="P976" s="31"/>
      <c r="Q976" s="31"/>
      <c r="R976" s="31"/>
      <c r="S976" s="31"/>
      <c r="T976" s="31"/>
      <c r="U976" s="31"/>
      <c r="V976" s="31"/>
      <c r="W976" s="31"/>
      <c r="X976" s="31"/>
      <c r="Y976" s="31"/>
      <c r="Z976" s="31"/>
    </row>
    <row r="977" ht="15.75" customHeight="1">
      <c r="A977" s="31"/>
      <c r="B977" s="31"/>
      <c r="C977" s="31"/>
      <c r="D977" s="31"/>
      <c r="E977" s="31"/>
      <c r="F977" s="31"/>
      <c r="G977" s="31"/>
      <c r="H977" s="31"/>
      <c r="I977" s="31"/>
      <c r="J977" s="31"/>
      <c r="K977" s="31"/>
      <c r="L977" s="31"/>
      <c r="M977" s="31"/>
      <c r="N977" s="31"/>
      <c r="O977" s="31"/>
      <c r="P977" s="31"/>
      <c r="Q977" s="31"/>
      <c r="R977" s="31"/>
      <c r="S977" s="31"/>
      <c r="T977" s="31"/>
      <c r="U977" s="31"/>
      <c r="V977" s="31"/>
      <c r="W977" s="31"/>
      <c r="X977" s="31"/>
      <c r="Y977" s="31"/>
      <c r="Z977" s="31"/>
    </row>
    <row r="978" ht="15.75" customHeight="1">
      <c r="A978" s="31"/>
      <c r="B978" s="31"/>
      <c r="C978" s="31"/>
      <c r="D978" s="31"/>
      <c r="E978" s="31"/>
      <c r="F978" s="31"/>
      <c r="G978" s="31"/>
      <c r="H978" s="31"/>
      <c r="I978" s="31"/>
      <c r="J978" s="31"/>
      <c r="K978" s="31"/>
      <c r="L978" s="31"/>
      <c r="M978" s="31"/>
      <c r="N978" s="31"/>
      <c r="O978" s="31"/>
      <c r="P978" s="31"/>
      <c r="Q978" s="31"/>
      <c r="R978" s="31"/>
      <c r="S978" s="31"/>
      <c r="T978" s="31"/>
      <c r="U978" s="31"/>
      <c r="V978" s="31"/>
      <c r="W978" s="31"/>
      <c r="X978" s="31"/>
      <c r="Y978" s="31"/>
      <c r="Z978" s="31"/>
    </row>
    <row r="979" ht="15.75" customHeight="1">
      <c r="A979" s="31"/>
      <c r="B979" s="31"/>
      <c r="C979" s="31"/>
      <c r="D979" s="31"/>
      <c r="E979" s="31"/>
      <c r="F979" s="31"/>
      <c r="G979" s="31"/>
      <c r="H979" s="31"/>
      <c r="I979" s="31"/>
      <c r="J979" s="31"/>
      <c r="K979" s="31"/>
      <c r="L979" s="31"/>
      <c r="M979" s="31"/>
      <c r="N979" s="31"/>
      <c r="O979" s="31"/>
      <c r="P979" s="31"/>
      <c r="Q979" s="31"/>
      <c r="R979" s="31"/>
      <c r="S979" s="31"/>
      <c r="T979" s="31"/>
      <c r="U979" s="31"/>
      <c r="V979" s="31"/>
      <c r="W979" s="31"/>
      <c r="X979" s="31"/>
      <c r="Y979" s="31"/>
      <c r="Z979" s="31"/>
    </row>
    <row r="980" ht="15.75" customHeight="1">
      <c r="A980" s="31"/>
      <c r="B980" s="31"/>
      <c r="C980" s="31"/>
      <c r="D980" s="31"/>
      <c r="E980" s="31"/>
      <c r="F980" s="31"/>
      <c r="G980" s="31"/>
      <c r="H980" s="31"/>
      <c r="I980" s="31"/>
      <c r="J980" s="31"/>
      <c r="K980" s="31"/>
      <c r="L980" s="31"/>
      <c r="M980" s="31"/>
      <c r="N980" s="31"/>
      <c r="O980" s="31"/>
      <c r="P980" s="31"/>
      <c r="Q980" s="31"/>
      <c r="R980" s="31"/>
      <c r="S980" s="31"/>
      <c r="T980" s="31"/>
      <c r="U980" s="31"/>
      <c r="V980" s="31"/>
      <c r="W980" s="31"/>
      <c r="X980" s="31"/>
      <c r="Y980" s="31"/>
      <c r="Z980" s="31"/>
    </row>
    <row r="981" ht="15.75" customHeight="1">
      <c r="A981" s="31"/>
      <c r="B981" s="31"/>
      <c r="C981" s="31"/>
      <c r="D981" s="31"/>
      <c r="E981" s="31"/>
      <c r="F981" s="31"/>
      <c r="G981" s="31"/>
      <c r="H981" s="31"/>
      <c r="I981" s="31"/>
      <c r="J981" s="31"/>
      <c r="K981" s="31"/>
      <c r="L981" s="31"/>
      <c r="M981" s="31"/>
      <c r="N981" s="31"/>
      <c r="O981" s="31"/>
      <c r="P981" s="31"/>
      <c r="Q981" s="31"/>
      <c r="R981" s="31"/>
      <c r="S981" s="31"/>
      <c r="T981" s="31"/>
      <c r="U981" s="31"/>
      <c r="V981" s="31"/>
      <c r="W981" s="31"/>
      <c r="X981" s="31"/>
      <c r="Y981" s="31"/>
      <c r="Z981" s="31"/>
    </row>
    <row r="982" ht="15.75" customHeight="1">
      <c r="A982" s="31"/>
      <c r="B982" s="31"/>
      <c r="C982" s="31"/>
      <c r="D982" s="31"/>
      <c r="E982" s="31"/>
      <c r="F982" s="31"/>
      <c r="G982" s="31"/>
      <c r="H982" s="31"/>
      <c r="I982" s="31"/>
      <c r="J982" s="31"/>
      <c r="K982" s="31"/>
      <c r="L982" s="31"/>
      <c r="M982" s="31"/>
      <c r="N982" s="31"/>
      <c r="O982" s="31"/>
      <c r="P982" s="31"/>
      <c r="Q982" s="31"/>
      <c r="R982" s="31"/>
      <c r="S982" s="31"/>
      <c r="T982" s="31"/>
      <c r="U982" s="31"/>
      <c r="V982" s="31"/>
      <c r="W982" s="31"/>
      <c r="X982" s="31"/>
      <c r="Y982" s="31"/>
      <c r="Z982" s="31"/>
    </row>
    <row r="983" ht="15.75" customHeight="1">
      <c r="A983" s="31"/>
      <c r="B983" s="31"/>
      <c r="C983" s="31"/>
      <c r="D983" s="31"/>
      <c r="E983" s="31"/>
      <c r="F983" s="31"/>
      <c r="G983" s="31"/>
      <c r="H983" s="31"/>
      <c r="I983" s="31"/>
      <c r="J983" s="31"/>
      <c r="K983" s="31"/>
      <c r="L983" s="31"/>
      <c r="M983" s="31"/>
      <c r="N983" s="31"/>
      <c r="O983" s="31"/>
      <c r="P983" s="31"/>
      <c r="Q983" s="31"/>
      <c r="R983" s="31"/>
      <c r="S983" s="31"/>
      <c r="T983" s="31"/>
      <c r="U983" s="31"/>
      <c r="V983" s="31"/>
      <c r="W983" s="31"/>
      <c r="X983" s="31"/>
      <c r="Y983" s="31"/>
      <c r="Z983" s="31"/>
    </row>
    <row r="984" ht="15.75" customHeight="1">
      <c r="A984" s="31"/>
      <c r="B984" s="31"/>
      <c r="C984" s="31"/>
      <c r="D984" s="31"/>
      <c r="E984" s="31"/>
      <c r="F984" s="31"/>
      <c r="G984" s="31"/>
      <c r="H984" s="31"/>
      <c r="I984" s="31"/>
      <c r="J984" s="31"/>
      <c r="K984" s="31"/>
      <c r="L984" s="31"/>
      <c r="M984" s="31"/>
      <c r="N984" s="31"/>
      <c r="O984" s="31"/>
      <c r="P984" s="31"/>
      <c r="Q984" s="31"/>
      <c r="R984" s="31"/>
      <c r="S984" s="31"/>
      <c r="T984" s="31"/>
      <c r="U984" s="31"/>
      <c r="V984" s="31"/>
      <c r="W984" s="31"/>
      <c r="X984" s="31"/>
      <c r="Y984" s="31"/>
      <c r="Z984" s="31"/>
    </row>
    <row r="985" ht="15.75" customHeight="1">
      <c r="A985" s="31"/>
      <c r="B985" s="31"/>
      <c r="C985" s="31"/>
      <c r="D985" s="31"/>
      <c r="E985" s="31"/>
      <c r="F985" s="31"/>
      <c r="G985" s="31"/>
      <c r="H985" s="31"/>
      <c r="I985" s="31"/>
      <c r="J985" s="31"/>
      <c r="K985" s="31"/>
      <c r="L985" s="31"/>
      <c r="M985" s="31"/>
      <c r="N985" s="31"/>
      <c r="O985" s="31"/>
      <c r="P985" s="31"/>
      <c r="Q985" s="31"/>
      <c r="R985" s="31"/>
      <c r="S985" s="31"/>
      <c r="T985" s="31"/>
      <c r="U985" s="31"/>
      <c r="V985" s="31"/>
      <c r="W985" s="31"/>
      <c r="X985" s="31"/>
      <c r="Y985" s="31"/>
      <c r="Z985" s="31"/>
    </row>
    <row r="986" ht="15.75" customHeight="1">
      <c r="A986" s="31"/>
      <c r="B986" s="31"/>
      <c r="C986" s="31"/>
      <c r="D986" s="31"/>
      <c r="E986" s="31"/>
      <c r="F986" s="31"/>
      <c r="G986" s="31"/>
      <c r="H986" s="31"/>
      <c r="I986" s="31"/>
      <c r="J986" s="31"/>
      <c r="K986" s="31"/>
      <c r="L986" s="31"/>
      <c r="M986" s="31"/>
      <c r="N986" s="31"/>
      <c r="O986" s="31"/>
      <c r="P986" s="31"/>
      <c r="Q986" s="31"/>
      <c r="R986" s="31"/>
      <c r="S986" s="31"/>
      <c r="T986" s="31"/>
      <c r="U986" s="31"/>
      <c r="V986" s="31"/>
      <c r="W986" s="31"/>
      <c r="X986" s="31"/>
      <c r="Y986" s="31"/>
      <c r="Z986" s="31"/>
    </row>
    <row r="987" ht="15.75" customHeight="1">
      <c r="A987" s="31"/>
      <c r="B987" s="31"/>
      <c r="C987" s="31"/>
      <c r="D987" s="31"/>
      <c r="E987" s="31"/>
      <c r="F987" s="31"/>
      <c r="G987" s="31"/>
      <c r="H987" s="31"/>
      <c r="I987" s="31"/>
      <c r="J987" s="31"/>
      <c r="K987" s="31"/>
      <c r="L987" s="31"/>
      <c r="M987" s="31"/>
      <c r="N987" s="31"/>
      <c r="O987" s="31"/>
      <c r="P987" s="31"/>
      <c r="Q987" s="31"/>
      <c r="R987" s="31"/>
      <c r="S987" s="31"/>
      <c r="T987" s="31"/>
      <c r="U987" s="31"/>
      <c r="V987" s="31"/>
      <c r="W987" s="31"/>
      <c r="X987" s="31"/>
      <c r="Y987" s="31"/>
      <c r="Z987" s="31"/>
    </row>
    <row r="988" ht="15.75" customHeight="1">
      <c r="A988" s="31"/>
      <c r="B988" s="31"/>
      <c r="C988" s="31"/>
      <c r="D988" s="31"/>
      <c r="E988" s="31"/>
      <c r="F988" s="31"/>
      <c r="G988" s="31"/>
      <c r="H988" s="31"/>
      <c r="I988" s="31"/>
      <c r="J988" s="31"/>
      <c r="K988" s="31"/>
      <c r="L988" s="31"/>
      <c r="M988" s="31"/>
      <c r="N988" s="31"/>
      <c r="O988" s="31"/>
      <c r="P988" s="31"/>
      <c r="Q988" s="31"/>
      <c r="R988" s="31"/>
      <c r="S988" s="31"/>
      <c r="T988" s="31"/>
      <c r="U988" s="31"/>
      <c r="V988" s="31"/>
      <c r="W988" s="31"/>
      <c r="X988" s="31"/>
      <c r="Y988" s="31"/>
      <c r="Z988" s="31"/>
    </row>
    <row r="989" ht="15.75" customHeight="1">
      <c r="A989" s="31"/>
      <c r="B989" s="31"/>
      <c r="C989" s="31"/>
      <c r="D989" s="31"/>
      <c r="E989" s="31"/>
      <c r="F989" s="31"/>
      <c r="G989" s="31"/>
      <c r="H989" s="31"/>
      <c r="I989" s="31"/>
      <c r="J989" s="31"/>
      <c r="K989" s="31"/>
      <c r="L989" s="31"/>
      <c r="M989" s="31"/>
      <c r="N989" s="31"/>
      <c r="O989" s="31"/>
      <c r="P989" s="31"/>
      <c r="Q989" s="31"/>
      <c r="R989" s="31"/>
      <c r="S989" s="31"/>
      <c r="T989" s="31"/>
      <c r="U989" s="31"/>
      <c r="V989" s="31"/>
      <c r="W989" s="31"/>
      <c r="X989" s="31"/>
      <c r="Y989" s="31"/>
      <c r="Z989" s="31"/>
    </row>
    <row r="990" ht="15.75" customHeight="1">
      <c r="A990" s="31"/>
      <c r="B990" s="31"/>
      <c r="C990" s="31"/>
      <c r="D990" s="31"/>
      <c r="E990" s="31"/>
      <c r="F990" s="31"/>
      <c r="G990" s="31"/>
      <c r="H990" s="31"/>
      <c r="I990" s="31"/>
      <c r="J990" s="31"/>
      <c r="K990" s="31"/>
      <c r="L990" s="31"/>
      <c r="M990" s="31"/>
      <c r="N990" s="31"/>
      <c r="O990" s="31"/>
      <c r="P990" s="31"/>
      <c r="Q990" s="31"/>
      <c r="R990" s="31"/>
      <c r="S990" s="31"/>
      <c r="T990" s="31"/>
      <c r="U990" s="31"/>
      <c r="V990" s="31"/>
      <c r="W990" s="31"/>
      <c r="X990" s="31"/>
      <c r="Y990" s="31"/>
      <c r="Z990" s="31"/>
    </row>
    <row r="991" ht="15.75" customHeight="1">
      <c r="A991" s="31"/>
      <c r="B991" s="31"/>
      <c r="C991" s="31"/>
      <c r="D991" s="31"/>
      <c r="E991" s="31"/>
      <c r="F991" s="31"/>
      <c r="G991" s="31"/>
      <c r="H991" s="31"/>
      <c r="I991" s="31"/>
      <c r="J991" s="31"/>
      <c r="K991" s="31"/>
      <c r="L991" s="31"/>
      <c r="M991" s="31"/>
      <c r="N991" s="31"/>
      <c r="O991" s="31"/>
      <c r="P991" s="31"/>
      <c r="Q991" s="31"/>
      <c r="R991" s="31"/>
      <c r="S991" s="31"/>
      <c r="T991" s="31"/>
      <c r="U991" s="31"/>
      <c r="V991" s="31"/>
      <c r="W991" s="31"/>
      <c r="X991" s="31"/>
      <c r="Y991" s="31"/>
      <c r="Z991" s="31"/>
    </row>
    <row r="992" ht="15.75" customHeight="1">
      <c r="A992" s="31"/>
      <c r="B992" s="31"/>
      <c r="C992" s="31"/>
      <c r="D992" s="31"/>
      <c r="E992" s="31"/>
      <c r="F992" s="31"/>
      <c r="G992" s="31"/>
      <c r="H992" s="31"/>
      <c r="I992" s="31"/>
      <c r="J992" s="31"/>
      <c r="K992" s="31"/>
      <c r="L992" s="31"/>
      <c r="M992" s="31"/>
      <c r="N992" s="31"/>
      <c r="O992" s="31"/>
      <c r="P992" s="31"/>
      <c r="Q992" s="31"/>
      <c r="R992" s="31"/>
      <c r="S992" s="31"/>
      <c r="T992" s="31"/>
      <c r="U992" s="31"/>
      <c r="V992" s="31"/>
      <c r="W992" s="31"/>
      <c r="X992" s="31"/>
      <c r="Y992" s="31"/>
      <c r="Z992" s="31"/>
    </row>
    <row r="993" ht="15.75" customHeight="1">
      <c r="A993" s="31"/>
      <c r="B993" s="31"/>
      <c r="C993" s="31"/>
      <c r="D993" s="31"/>
      <c r="E993" s="31"/>
      <c r="F993" s="31"/>
      <c r="G993" s="31"/>
      <c r="H993" s="31"/>
      <c r="I993" s="31"/>
      <c r="J993" s="31"/>
      <c r="K993" s="31"/>
      <c r="L993" s="31"/>
      <c r="M993" s="31"/>
      <c r="N993" s="31"/>
      <c r="O993" s="31"/>
      <c r="P993" s="31"/>
      <c r="Q993" s="31"/>
      <c r="R993" s="31"/>
      <c r="S993" s="31"/>
      <c r="T993" s="31"/>
      <c r="U993" s="31"/>
      <c r="V993" s="31"/>
      <c r="W993" s="31"/>
      <c r="X993" s="31"/>
      <c r="Y993" s="31"/>
      <c r="Z993" s="31"/>
    </row>
    <row r="994" ht="15.75" customHeight="1">
      <c r="A994" s="31"/>
      <c r="B994" s="31"/>
      <c r="C994" s="31"/>
      <c r="D994" s="31"/>
      <c r="E994" s="31"/>
      <c r="F994" s="31"/>
      <c r="G994" s="31"/>
      <c r="H994" s="31"/>
      <c r="I994" s="31"/>
      <c r="J994" s="31"/>
      <c r="K994" s="31"/>
      <c r="L994" s="31"/>
      <c r="M994" s="31"/>
      <c r="N994" s="31"/>
      <c r="O994" s="31"/>
      <c r="P994" s="31"/>
      <c r="Q994" s="31"/>
      <c r="R994" s="31"/>
      <c r="S994" s="31"/>
      <c r="T994" s="31"/>
      <c r="U994" s="31"/>
      <c r="V994" s="31"/>
      <c r="W994" s="31"/>
      <c r="X994" s="31"/>
      <c r="Y994" s="31"/>
      <c r="Z994" s="31"/>
    </row>
    <row r="995" ht="15.75" customHeight="1">
      <c r="A995" s="31"/>
      <c r="B995" s="31"/>
      <c r="C995" s="31"/>
      <c r="D995" s="31"/>
      <c r="E995" s="31"/>
      <c r="F995" s="31"/>
      <c r="G995" s="31"/>
      <c r="H995" s="31"/>
      <c r="I995" s="31"/>
      <c r="J995" s="31"/>
      <c r="K995" s="31"/>
      <c r="L995" s="31"/>
      <c r="M995" s="31"/>
      <c r="N995" s="31"/>
      <c r="O995" s="31"/>
      <c r="P995" s="31"/>
      <c r="Q995" s="31"/>
      <c r="R995" s="31"/>
      <c r="S995" s="31"/>
      <c r="T995" s="31"/>
      <c r="U995" s="31"/>
      <c r="V995" s="31"/>
      <c r="W995" s="31"/>
      <c r="X995" s="31"/>
      <c r="Y995" s="31"/>
      <c r="Z995" s="31"/>
    </row>
    <row r="996" ht="15.75" customHeight="1">
      <c r="A996" s="31"/>
      <c r="B996" s="31"/>
      <c r="C996" s="31"/>
      <c r="D996" s="31"/>
      <c r="E996" s="31"/>
      <c r="F996" s="31"/>
      <c r="G996" s="31"/>
      <c r="H996" s="31"/>
      <c r="I996" s="31"/>
      <c r="J996" s="31"/>
      <c r="K996" s="31"/>
      <c r="L996" s="31"/>
      <c r="M996" s="31"/>
      <c r="N996" s="31"/>
      <c r="O996" s="31"/>
      <c r="P996" s="31"/>
      <c r="Q996" s="31"/>
      <c r="R996" s="31"/>
      <c r="S996" s="31"/>
      <c r="T996" s="31"/>
      <c r="U996" s="31"/>
      <c r="V996" s="31"/>
      <c r="W996" s="31"/>
      <c r="X996" s="31"/>
      <c r="Y996" s="31"/>
      <c r="Z996" s="31"/>
    </row>
    <row r="997" ht="15.75" customHeight="1">
      <c r="A997" s="31"/>
      <c r="B997" s="31"/>
      <c r="C997" s="31"/>
      <c r="D997" s="31"/>
      <c r="E997" s="31"/>
      <c r="F997" s="31"/>
      <c r="G997" s="31"/>
      <c r="H997" s="31"/>
      <c r="I997" s="31"/>
      <c r="J997" s="31"/>
      <c r="K997" s="31"/>
      <c r="L997" s="31"/>
      <c r="M997" s="31"/>
      <c r="N997" s="31"/>
      <c r="O997" s="31"/>
      <c r="P997" s="31"/>
      <c r="Q997" s="31"/>
      <c r="R997" s="31"/>
      <c r="S997" s="31"/>
      <c r="T997" s="31"/>
      <c r="U997" s="31"/>
      <c r="V997" s="31"/>
      <c r="W997" s="31"/>
      <c r="X997" s="31"/>
      <c r="Y997" s="31"/>
      <c r="Z997" s="31"/>
    </row>
    <row r="998" ht="15.75" customHeight="1">
      <c r="A998" s="31"/>
      <c r="B998" s="31"/>
      <c r="C998" s="31"/>
      <c r="D998" s="31"/>
      <c r="E998" s="31"/>
      <c r="F998" s="31"/>
      <c r="G998" s="31"/>
      <c r="H998" s="31"/>
      <c r="I998" s="31"/>
      <c r="J998" s="31"/>
      <c r="K998" s="31"/>
      <c r="L998" s="31"/>
      <c r="M998" s="31"/>
      <c r="N998" s="31"/>
      <c r="O998" s="31"/>
      <c r="P998" s="31"/>
      <c r="Q998" s="31"/>
      <c r="R998" s="31"/>
      <c r="S998" s="31"/>
      <c r="T998" s="31"/>
      <c r="U998" s="31"/>
      <c r="V998" s="31"/>
      <c r="W998" s="31"/>
      <c r="X998" s="31"/>
      <c r="Y998" s="31"/>
      <c r="Z998" s="31"/>
    </row>
    <row r="999" ht="15.75" customHeight="1">
      <c r="A999" s="31"/>
      <c r="B999" s="31"/>
      <c r="C999" s="31"/>
      <c r="D999" s="31"/>
      <c r="E999" s="31"/>
      <c r="F999" s="31"/>
      <c r="G999" s="31"/>
      <c r="H999" s="31"/>
      <c r="I999" s="31"/>
      <c r="J999" s="31"/>
      <c r="K999" s="31"/>
      <c r="L999" s="31"/>
      <c r="M999" s="31"/>
      <c r="N999" s="31"/>
      <c r="O999" s="31"/>
      <c r="P999" s="31"/>
      <c r="Q999" s="31"/>
      <c r="R999" s="31"/>
      <c r="S999" s="31"/>
      <c r="T999" s="31"/>
      <c r="U999" s="31"/>
      <c r="V999" s="31"/>
      <c r="W999" s="31"/>
      <c r="X999" s="31"/>
      <c r="Y999" s="31"/>
      <c r="Z999" s="31"/>
    </row>
    <row r="1000" ht="15.75" customHeight="1">
      <c r="A1000" s="31"/>
      <c r="B1000" s="31"/>
      <c r="C1000" s="31"/>
      <c r="D1000" s="31"/>
      <c r="E1000" s="31"/>
      <c r="F1000" s="31"/>
      <c r="G1000" s="31"/>
      <c r="H1000" s="31"/>
      <c r="I1000" s="31"/>
      <c r="J1000" s="31"/>
      <c r="K1000" s="31"/>
      <c r="L1000" s="31"/>
      <c r="M1000" s="31"/>
      <c r="N1000" s="31"/>
      <c r="O1000" s="31"/>
      <c r="P1000" s="31"/>
      <c r="Q1000" s="31"/>
      <c r="R1000" s="31"/>
      <c r="S1000" s="31"/>
      <c r="T1000" s="31"/>
      <c r="U1000" s="31"/>
      <c r="V1000" s="31"/>
      <c r="W1000" s="31"/>
      <c r="X1000" s="31"/>
      <c r="Y1000" s="31"/>
      <c r="Z1000" s="31"/>
    </row>
  </sheetData>
  <printOptions/>
  <pageMargins bottom="0.787401575" footer="0.0" header="0.0" left="0.511811024" right="0.511811024" top="0.787401575"/>
  <pageSetup paperSize="9" orientation="portrait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2020-04-16T00:26:54Z</dcterms:created>
  <dc:creator>Aristeu de Covas Santos</dc:creator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61996e-cafd-4c9a-8a94-2dc1b82131ae_Enabled">
    <vt:lpwstr>true</vt:lpwstr>
  </property>
  <property fmtid="{D5CDD505-2E9C-101B-9397-08002B2CF9AE}" pid="3" name="MSIP_Label_8e61996e-cafd-4c9a-8a94-2dc1b82131ae_SetDate">
    <vt:lpwstr>2020-09-03T21:14:28Z</vt:lpwstr>
  </property>
  <property fmtid="{D5CDD505-2E9C-101B-9397-08002B2CF9AE}" pid="4" name="MSIP_Label_8e61996e-cafd-4c9a-8a94-2dc1b82131ae_Method">
    <vt:lpwstr>Standard</vt:lpwstr>
  </property>
  <property fmtid="{D5CDD505-2E9C-101B-9397-08002B2CF9AE}" pid="5" name="MSIP_Label_8e61996e-cafd-4c9a-8a94-2dc1b82131ae_Name">
    <vt:lpwstr>NP-1</vt:lpwstr>
  </property>
  <property fmtid="{D5CDD505-2E9C-101B-9397-08002B2CF9AE}" pid="6" name="MSIP_Label_8e61996e-cafd-4c9a-8a94-2dc1b82131ae_SiteId">
    <vt:lpwstr>5b6f6241-9a57-4be4-8e50-1dfa72e79a57</vt:lpwstr>
  </property>
  <property fmtid="{D5CDD505-2E9C-101B-9397-08002B2CF9AE}" pid="7" name="MSIP_Label_8e61996e-cafd-4c9a-8a94-2dc1b82131ae_ActionId">
    <vt:lpwstr>f36fab8e-b9b9-4832-92c9-b6dcd61c69a8</vt:lpwstr>
  </property>
  <property fmtid="{D5CDD505-2E9C-101B-9397-08002B2CF9AE}" pid="8" name="MSIP_Label_8e61996e-cafd-4c9a-8a94-2dc1b82131ae_ContentBits">
    <vt:lpwstr>0</vt:lpwstr>
  </property>
</Properties>
</file>